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queryTables/queryTable4.xml" ContentType="application/vnd.openxmlformats-officedocument.spreadsheetml.queryTable+xml"/>
  <Override PartName="/xl/tables/table11.xml" ContentType="application/vnd.openxmlformats-officedocument.spreadsheetml.table+xml"/>
  <Override PartName="/xl/queryTables/queryTable5.xml" ContentType="application/vnd.openxmlformats-officedocument.spreadsheetml.query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queryTables/queryTable6.xml" ContentType="application/vnd.openxmlformats-officedocument.spreadsheetml.query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pivotTables/pivotTable3.xml" ContentType="application/vnd.openxmlformats-officedocument.spreadsheetml.pivotTable+xml"/>
  <Override PartName="/xl/tables/table23.xml" ContentType="application/vnd.openxmlformats-officedocument.spreadsheetml.table+xml"/>
  <Override PartName="/xl/queryTables/queryTable7.xml" ContentType="application/vnd.openxmlformats-officedocument.spreadsheetml.queryTable+xml"/>
  <Override PartName="/xl/tables/table24.xml" ContentType="application/vnd.openxmlformats-officedocument.spreadsheetml.table+xml"/>
  <Override PartName="/xl/queryTables/queryTable8.xml" ContentType="application/vnd.openxmlformats-officedocument.spreadsheetml.query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ORD DONALD\Downloads\CRM Sales Opportunity Analysis\01 Excel EDA\"/>
    </mc:Choice>
  </mc:AlternateContent>
  <xr:revisionPtr revIDLastSave="0" documentId="13_ncr:1_{B4005960-BA67-46A2-A4BB-B65BA77054FA}" xr6:coauthVersionLast="47" xr6:coauthVersionMax="47" xr10:uidLastSave="{00000000-0000-0000-0000-000000000000}"/>
  <bookViews>
    <workbookView xWindow="-108" yWindow="-108" windowWidth="23256" windowHeight="12456" tabRatio="715" firstSheet="29" activeTab="35" xr2:uid="{D3D47B84-FF57-4E4C-900F-72E8EFAD0C8B}"/>
  </bookViews>
  <sheets>
    <sheet name="Team_Structure_Profile" sheetId="14" r:id="rId1"/>
    <sheet name="Sales_Teams" sheetId="6" r:id="rId2"/>
    <sheet name="Product_Profile" sheetId="15" r:id="rId3"/>
    <sheet name="Products" sheetId="5" r:id="rId4"/>
    <sheet name="Product_Performance_Profile" sheetId="28" r:id="rId5"/>
    <sheet name="Product_Series_Profile" sheetId="29" r:id="rId6"/>
    <sheet name="Sales_Analysis" sheetId="23" r:id="rId7"/>
    <sheet name="Sector_Performance_Profile" sheetId="30" r:id="rId8"/>
    <sheet name="Regional_Performance_Profile" sheetId="24" r:id="rId9"/>
    <sheet name="Manager_Performance_Profile" sheetId="25" r:id="rId10"/>
    <sheet name="Agent_Performance_Profile" sheetId="26" r:id="rId11"/>
    <sheet name="Agent_Ranking_Summary" sheetId="27" r:id="rId12"/>
    <sheet name="Sales_Pipeline_Clean" sheetId="20" r:id="rId13"/>
    <sheet name="Sales_Pipeline" sheetId="4" r:id="rId14"/>
    <sheet name="Sales_Cycle_Outcome_Profile" sheetId="31" r:id="rId15"/>
    <sheet name="Sales_Cycle_Region_Profile" sheetId="32" r:id="rId16"/>
    <sheet name="Sales_Cycle_Product_Profile" sheetId="33" r:id="rId17"/>
    <sheet name="Account_Performance_Profile" sheetId="34" r:id="rId18"/>
    <sheet name="Account_Revenue_Concentration" sheetId="35" r:id="rId19"/>
    <sheet name="Analysis_Findings" sheetId="36" r:id="rId20"/>
    <sheet name="Data_Dictionary_Source" sheetId="3" r:id="rId21"/>
    <sheet name="Data_Dictionary" sheetId="8" r:id="rId22"/>
    <sheet name=" QA_Checks" sheetId="10" r:id="rId23"/>
    <sheet name="Transformation_Log" sheetId="21" r:id="rId24"/>
    <sheet name="Stage_Profile" sheetId="11" r:id="rId25"/>
    <sheet name="Close_Value_Profile" sheetId="12" r:id="rId26"/>
    <sheet name="Account_Sector_Profile" sheetId="13" r:id="rId27"/>
    <sheet name="Accounts_Clean" sheetId="22" r:id="rId28"/>
    <sheet name="Accounts" sheetId="2" r:id="rId29"/>
    <sheet name="README" sheetId="1" r:id="rId30"/>
    <sheet name="Data_Inventory" sheetId="7" r:id="rId31"/>
    <sheet name="Date_Range_Profile" sheetId="16" r:id="rId32"/>
    <sheet name="KPI_Profile" sheetId="17" r:id="rId33"/>
    <sheet name="Monthly_Performance_Profile" sheetId="18" r:id="rId34"/>
    <sheet name="Quarter_Month_Profile" sheetId="19" r:id="rId35"/>
    <sheet name="Power_BI_Handoff" sheetId="37" r:id="rId36"/>
  </sheets>
  <definedNames>
    <definedName name="ExternalData_1" localSheetId="28" hidden="1">Accounts!$A$1:$G$86</definedName>
    <definedName name="ExternalData_2" localSheetId="27" hidden="1">Accounts_Clean!$A$1:$G$86</definedName>
    <definedName name="ExternalData_2" localSheetId="20" hidden="1">Data_Dictionary_Source!$A$1:$C$22</definedName>
    <definedName name="ExternalData_3" localSheetId="13" hidden="1">Sales_Pipeline!$A$1:$H$8801</definedName>
    <definedName name="ExternalData_4" localSheetId="3" hidden="1">Products!$A$1:$C$8</definedName>
    <definedName name="ExternalData_4" localSheetId="12" hidden="1">Sales_Pipeline_Clean!$A$1:$H$8801</definedName>
    <definedName name="ExternalData_5" localSheetId="6" hidden="1">Sales_Analysis!$A$1:$S$8801</definedName>
    <definedName name="ExternalData_5" localSheetId="1" hidden="1">Sales_Teams!$A$1:$C$36</definedName>
  </definedNames>
  <calcPr calcId="191029"/>
  <pivotCaches>
    <pivotCache cacheId="0" r:id="rId37"/>
    <pivotCache cacheId="1" r:id="rId38"/>
    <pivotCache cacheId="2" r:id="rId3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 i="35" l="1"/>
  <c r="K3" i="35"/>
  <c r="K4" i="35"/>
  <c r="K5" i="35"/>
  <c r="K6" i="35" s="1"/>
  <c r="A2" i="35" a="1"/>
  <c r="A2" i="35" s="1"/>
  <c r="P2" i="34"/>
  <c r="P3" i="34"/>
  <c r="P4" i="34"/>
  <c r="P5" i="34"/>
  <c r="P6" i="34"/>
  <c r="P7" i="34"/>
  <c r="P8" i="34"/>
  <c r="P9" i="34"/>
  <c r="P10" i="34"/>
  <c r="P11" i="34"/>
  <c r="P12" i="34"/>
  <c r="P13" i="34"/>
  <c r="P14" i="34"/>
  <c r="P15" i="34"/>
  <c r="P16" i="34"/>
  <c r="P17" i="34"/>
  <c r="P18" i="34"/>
  <c r="P19" i="34"/>
  <c r="P20" i="34"/>
  <c r="P21" i="34"/>
  <c r="P22" i="34"/>
  <c r="P23" i="34"/>
  <c r="P24" i="34"/>
  <c r="P25" i="34"/>
  <c r="P26" i="34"/>
  <c r="P27" i="34"/>
  <c r="P28" i="34"/>
  <c r="P29" i="34"/>
  <c r="P30" i="34"/>
  <c r="P31" i="34"/>
  <c r="P32" i="34"/>
  <c r="P33" i="34"/>
  <c r="P34" i="34"/>
  <c r="P35" i="34"/>
  <c r="P36" i="34"/>
  <c r="P37" i="34"/>
  <c r="P38" i="34"/>
  <c r="P39" i="34"/>
  <c r="P40" i="34"/>
  <c r="P41" i="34"/>
  <c r="P42" i="34"/>
  <c r="P43" i="34"/>
  <c r="P44" i="34"/>
  <c r="P45" i="34"/>
  <c r="P46" i="34"/>
  <c r="P47" i="34"/>
  <c r="P48" i="34"/>
  <c r="P49" i="34"/>
  <c r="P50" i="34"/>
  <c r="P51" i="34"/>
  <c r="P52" i="34"/>
  <c r="P53" i="34"/>
  <c r="P54" i="34"/>
  <c r="P55" i="34"/>
  <c r="P56" i="34"/>
  <c r="P57" i="34"/>
  <c r="P58" i="34"/>
  <c r="P59" i="34"/>
  <c r="P60" i="34"/>
  <c r="P61" i="34"/>
  <c r="P62" i="34"/>
  <c r="P63" i="34"/>
  <c r="P64" i="34"/>
  <c r="P65" i="34"/>
  <c r="P66" i="34"/>
  <c r="P67" i="34"/>
  <c r="P68" i="34"/>
  <c r="P69" i="34"/>
  <c r="P70" i="34"/>
  <c r="P71" i="34"/>
  <c r="P72" i="34"/>
  <c r="P73" i="34"/>
  <c r="P74" i="34"/>
  <c r="P75" i="34"/>
  <c r="P76" i="34"/>
  <c r="P77" i="34"/>
  <c r="P78" i="34"/>
  <c r="P79" i="34"/>
  <c r="P80" i="34"/>
  <c r="P81" i="34"/>
  <c r="P82" i="34"/>
  <c r="P83" i="34"/>
  <c r="P84" i="34"/>
  <c r="P85" i="34"/>
  <c r="P86" i="34"/>
  <c r="O2" i="34"/>
  <c r="O3" i="34"/>
  <c r="O4" i="34"/>
  <c r="O5" i="34"/>
  <c r="O6" i="34"/>
  <c r="O7" i="34"/>
  <c r="O8" i="34"/>
  <c r="O9" i="34"/>
  <c r="O10" i="34"/>
  <c r="O11" i="34"/>
  <c r="O12" i="34"/>
  <c r="O13" i="34"/>
  <c r="O14" i="34"/>
  <c r="O15" i="34"/>
  <c r="O16" i="34"/>
  <c r="O17" i="34"/>
  <c r="O18" i="34"/>
  <c r="O19" i="34"/>
  <c r="O20" i="34"/>
  <c r="O21" i="34"/>
  <c r="O22" i="34"/>
  <c r="O23" i="34"/>
  <c r="O24" i="34"/>
  <c r="O25" i="34"/>
  <c r="O26" i="34"/>
  <c r="O27" i="34"/>
  <c r="O28" i="34"/>
  <c r="O29" i="34"/>
  <c r="O30" i="34"/>
  <c r="O31" i="34"/>
  <c r="O32" i="34"/>
  <c r="O33" i="34"/>
  <c r="O34" i="34"/>
  <c r="O35" i="34"/>
  <c r="O36" i="34"/>
  <c r="O37" i="34"/>
  <c r="O38" i="34"/>
  <c r="O39" i="34"/>
  <c r="O40" i="34"/>
  <c r="O41" i="34"/>
  <c r="O42" i="34"/>
  <c r="O43" i="34"/>
  <c r="O44" i="34"/>
  <c r="O45" i="34"/>
  <c r="O46" i="34"/>
  <c r="O47" i="34"/>
  <c r="O48" i="34"/>
  <c r="O49" i="34"/>
  <c r="O50" i="34"/>
  <c r="O51" i="34"/>
  <c r="O52" i="34"/>
  <c r="O53" i="34"/>
  <c r="O54" i="34"/>
  <c r="O55" i="34"/>
  <c r="O56" i="34"/>
  <c r="O57" i="34"/>
  <c r="O58" i="34"/>
  <c r="O59" i="34"/>
  <c r="O60" i="34"/>
  <c r="O61" i="34"/>
  <c r="O62" i="34"/>
  <c r="O63" i="34"/>
  <c r="O64" i="34"/>
  <c r="O65" i="34"/>
  <c r="O66" i="34"/>
  <c r="O67" i="34"/>
  <c r="O68" i="34"/>
  <c r="O69" i="34"/>
  <c r="O70" i="34"/>
  <c r="O71" i="34"/>
  <c r="O72" i="34"/>
  <c r="O73" i="34"/>
  <c r="O74" i="34"/>
  <c r="O75" i="34"/>
  <c r="O76" i="34"/>
  <c r="O77" i="34"/>
  <c r="O78" i="34"/>
  <c r="O79" i="34"/>
  <c r="O80" i="34"/>
  <c r="O81" i="34"/>
  <c r="O82" i="34"/>
  <c r="O83" i="34"/>
  <c r="O84" i="34"/>
  <c r="O85" i="34"/>
  <c r="O86" i="34"/>
  <c r="A88" i="34"/>
  <c r="K3" i="34"/>
  <c r="N3" i="34" s="1"/>
  <c r="K4" i="34"/>
  <c r="N4" i="34" s="1"/>
  <c r="K5" i="34"/>
  <c r="K6" i="34"/>
  <c r="K7" i="34"/>
  <c r="K8" i="34"/>
  <c r="K9" i="34"/>
  <c r="N9" i="34" s="1"/>
  <c r="K10" i="34"/>
  <c r="N10" i="34" s="1"/>
  <c r="K11" i="34"/>
  <c r="N11" i="34" s="1"/>
  <c r="K12" i="34"/>
  <c r="N12" i="34" s="1"/>
  <c r="K13" i="34"/>
  <c r="K14" i="34"/>
  <c r="K15" i="34"/>
  <c r="K16" i="34"/>
  <c r="K17" i="34"/>
  <c r="N17" i="34" s="1"/>
  <c r="K18" i="34"/>
  <c r="N18" i="34" s="1"/>
  <c r="K19" i="34"/>
  <c r="N19" i="34" s="1"/>
  <c r="K20" i="34"/>
  <c r="N20" i="34" s="1"/>
  <c r="K21" i="34"/>
  <c r="K22" i="34"/>
  <c r="K23" i="34"/>
  <c r="K24" i="34"/>
  <c r="K25" i="34"/>
  <c r="N25" i="34" s="1"/>
  <c r="K26" i="34"/>
  <c r="N26" i="34" s="1"/>
  <c r="K27" i="34"/>
  <c r="N27" i="34" s="1"/>
  <c r="K28" i="34"/>
  <c r="N28" i="34" s="1"/>
  <c r="K29" i="34"/>
  <c r="K30" i="34"/>
  <c r="K31" i="34"/>
  <c r="K32" i="34"/>
  <c r="K33" i="34"/>
  <c r="N33" i="34" s="1"/>
  <c r="K34" i="34"/>
  <c r="N34" i="34" s="1"/>
  <c r="K35" i="34"/>
  <c r="N35" i="34" s="1"/>
  <c r="K36" i="34"/>
  <c r="N36" i="34" s="1"/>
  <c r="K37" i="34"/>
  <c r="K38" i="34"/>
  <c r="K39" i="34"/>
  <c r="K40" i="34"/>
  <c r="K41" i="34"/>
  <c r="N41" i="34" s="1"/>
  <c r="K42" i="34"/>
  <c r="N42" i="34" s="1"/>
  <c r="K43" i="34"/>
  <c r="N43" i="34" s="1"/>
  <c r="K44" i="34"/>
  <c r="N44" i="34" s="1"/>
  <c r="K45" i="34"/>
  <c r="K46" i="34"/>
  <c r="K47" i="34"/>
  <c r="K48" i="34"/>
  <c r="K49" i="34"/>
  <c r="N49" i="34" s="1"/>
  <c r="K50" i="34"/>
  <c r="N50" i="34" s="1"/>
  <c r="K51" i="34"/>
  <c r="N51" i="34" s="1"/>
  <c r="K52" i="34"/>
  <c r="N52" i="34" s="1"/>
  <c r="K53" i="34"/>
  <c r="K54" i="34"/>
  <c r="K55" i="34"/>
  <c r="K56" i="34"/>
  <c r="K57" i="34"/>
  <c r="N57" i="34" s="1"/>
  <c r="K58" i="34"/>
  <c r="N58" i="34" s="1"/>
  <c r="K59" i="34"/>
  <c r="N59" i="34" s="1"/>
  <c r="K60" i="34"/>
  <c r="N60" i="34" s="1"/>
  <c r="K61" i="34"/>
  <c r="K62" i="34"/>
  <c r="K63" i="34"/>
  <c r="K64" i="34"/>
  <c r="K65" i="34"/>
  <c r="N65" i="34" s="1"/>
  <c r="K66" i="34"/>
  <c r="N66" i="34" s="1"/>
  <c r="K67" i="34"/>
  <c r="N67" i="34" s="1"/>
  <c r="K68" i="34"/>
  <c r="N68" i="34" s="1"/>
  <c r="K69" i="34"/>
  <c r="K70" i="34"/>
  <c r="K71" i="34"/>
  <c r="K72" i="34"/>
  <c r="K73" i="34"/>
  <c r="N73" i="34" s="1"/>
  <c r="K74" i="34"/>
  <c r="N74" i="34" s="1"/>
  <c r="K75" i="34"/>
  <c r="N75" i="34" s="1"/>
  <c r="K76" i="34"/>
  <c r="N76" i="34" s="1"/>
  <c r="K77" i="34"/>
  <c r="K78" i="34"/>
  <c r="K79" i="34"/>
  <c r="K80" i="34"/>
  <c r="K81" i="34"/>
  <c r="N81" i="34" s="1"/>
  <c r="K82" i="34"/>
  <c r="N82" i="34" s="1"/>
  <c r="K83" i="34"/>
  <c r="N83" i="34" s="1"/>
  <c r="K84" i="34"/>
  <c r="N84" i="34" s="1"/>
  <c r="K85" i="34"/>
  <c r="K86" i="34"/>
  <c r="H3" i="34"/>
  <c r="H4" i="34"/>
  <c r="H5" i="34"/>
  <c r="H6" i="34"/>
  <c r="H7" i="34"/>
  <c r="H8" i="34"/>
  <c r="H9" i="34"/>
  <c r="H10" i="34"/>
  <c r="H11" i="34"/>
  <c r="H12" i="34"/>
  <c r="H13" i="34"/>
  <c r="H14" i="34"/>
  <c r="H15" i="34"/>
  <c r="H16" i="34"/>
  <c r="H17" i="34"/>
  <c r="H18" i="34"/>
  <c r="H19" i="34"/>
  <c r="H20" i="34"/>
  <c r="H21" i="34"/>
  <c r="H22" i="34"/>
  <c r="H23" i="34"/>
  <c r="H24" i="34"/>
  <c r="H25" i="34"/>
  <c r="H26" i="34"/>
  <c r="H27" i="34"/>
  <c r="H28" i="34"/>
  <c r="H29" i="34"/>
  <c r="H30" i="34"/>
  <c r="H31" i="34"/>
  <c r="H32" i="34"/>
  <c r="H33" i="34"/>
  <c r="H34" i="34"/>
  <c r="H35" i="34"/>
  <c r="H36" i="34"/>
  <c r="H37" i="34"/>
  <c r="H38" i="34"/>
  <c r="H39" i="34"/>
  <c r="H40" i="34"/>
  <c r="H41" i="34"/>
  <c r="H42" i="34"/>
  <c r="H43" i="34"/>
  <c r="H44" i="34"/>
  <c r="H45" i="34"/>
  <c r="H46" i="34"/>
  <c r="H47" i="34"/>
  <c r="H48" i="34"/>
  <c r="H49" i="34"/>
  <c r="H50" i="34"/>
  <c r="H51" i="34"/>
  <c r="H52" i="34"/>
  <c r="H53" i="34"/>
  <c r="H54" i="34"/>
  <c r="H55" i="34"/>
  <c r="H56" i="34"/>
  <c r="H57" i="34"/>
  <c r="H58" i="34"/>
  <c r="H59" i="34"/>
  <c r="H60" i="34"/>
  <c r="H61" i="34"/>
  <c r="H62" i="34"/>
  <c r="H63" i="34"/>
  <c r="H64" i="34"/>
  <c r="H65" i="34"/>
  <c r="H66" i="34"/>
  <c r="H67" i="34"/>
  <c r="H68" i="34"/>
  <c r="H69" i="34"/>
  <c r="H70" i="34"/>
  <c r="H71" i="34"/>
  <c r="H72" i="34"/>
  <c r="H73" i="34"/>
  <c r="H74" i="34"/>
  <c r="H75" i="34"/>
  <c r="H76" i="34"/>
  <c r="H77" i="34"/>
  <c r="H78" i="34"/>
  <c r="H79" i="34"/>
  <c r="H80" i="34"/>
  <c r="H81" i="34"/>
  <c r="H82" i="34"/>
  <c r="H83" i="34"/>
  <c r="H84" i="34"/>
  <c r="H85" i="34"/>
  <c r="H86" i="34"/>
  <c r="G3" i="34"/>
  <c r="G4" i="34"/>
  <c r="G5" i="34"/>
  <c r="G6" i="34"/>
  <c r="I6" i="34" s="1"/>
  <c r="G7" i="34"/>
  <c r="G8" i="34"/>
  <c r="I8" i="34" s="1"/>
  <c r="G9" i="34"/>
  <c r="G10" i="34"/>
  <c r="G11" i="34"/>
  <c r="G12" i="34"/>
  <c r="G13" i="34"/>
  <c r="G14" i="34"/>
  <c r="I14" i="34" s="1"/>
  <c r="G15" i="34"/>
  <c r="G16" i="34"/>
  <c r="I16" i="34" s="1"/>
  <c r="G17" i="34"/>
  <c r="G18" i="34"/>
  <c r="G19" i="34"/>
  <c r="G20" i="34"/>
  <c r="G21" i="34"/>
  <c r="G22" i="34"/>
  <c r="I22" i="34" s="1"/>
  <c r="G23" i="34"/>
  <c r="G24" i="34"/>
  <c r="I24" i="34" s="1"/>
  <c r="G25" i="34"/>
  <c r="G26" i="34"/>
  <c r="G27" i="34"/>
  <c r="G28" i="34"/>
  <c r="G29" i="34"/>
  <c r="G30" i="34"/>
  <c r="I30" i="34" s="1"/>
  <c r="G31" i="34"/>
  <c r="G32" i="34"/>
  <c r="I32" i="34" s="1"/>
  <c r="G33" i="34"/>
  <c r="G34" i="34"/>
  <c r="G35" i="34"/>
  <c r="G36" i="34"/>
  <c r="G37" i="34"/>
  <c r="G38" i="34"/>
  <c r="I38" i="34" s="1"/>
  <c r="G39" i="34"/>
  <c r="G40" i="34"/>
  <c r="I40" i="34" s="1"/>
  <c r="G41" i="34"/>
  <c r="G42" i="34"/>
  <c r="G43" i="34"/>
  <c r="G44" i="34"/>
  <c r="G45" i="34"/>
  <c r="G46" i="34"/>
  <c r="I46" i="34" s="1"/>
  <c r="G47" i="34"/>
  <c r="G48" i="34"/>
  <c r="I48" i="34" s="1"/>
  <c r="G49" i="34"/>
  <c r="G50" i="34"/>
  <c r="G51" i="34"/>
  <c r="G52" i="34"/>
  <c r="G53" i="34"/>
  <c r="G54" i="34"/>
  <c r="I54" i="34" s="1"/>
  <c r="G55" i="34"/>
  <c r="G56" i="34"/>
  <c r="I56" i="34" s="1"/>
  <c r="G57" i="34"/>
  <c r="G58" i="34"/>
  <c r="G59" i="34"/>
  <c r="G60" i="34"/>
  <c r="G61" i="34"/>
  <c r="G62" i="34"/>
  <c r="I62" i="34" s="1"/>
  <c r="G63" i="34"/>
  <c r="G64" i="34"/>
  <c r="I64" i="34" s="1"/>
  <c r="G65" i="34"/>
  <c r="G66" i="34"/>
  <c r="G67" i="34"/>
  <c r="G68" i="34"/>
  <c r="G69" i="34"/>
  <c r="G70" i="34"/>
  <c r="I70" i="34" s="1"/>
  <c r="G71" i="34"/>
  <c r="G72" i="34"/>
  <c r="I72" i="34" s="1"/>
  <c r="G73" i="34"/>
  <c r="G74" i="34"/>
  <c r="G75" i="34"/>
  <c r="G76" i="34"/>
  <c r="G77" i="34"/>
  <c r="G78" i="34"/>
  <c r="I78" i="34" s="1"/>
  <c r="G79" i="34"/>
  <c r="G80" i="34"/>
  <c r="I80" i="34" s="1"/>
  <c r="G81" i="34"/>
  <c r="G82" i="34"/>
  <c r="G83" i="34"/>
  <c r="G84" i="34"/>
  <c r="G85" i="34"/>
  <c r="G86" i="34"/>
  <c r="I86" i="34" s="1"/>
  <c r="F3" i="34" a="1"/>
  <c r="F3" i="34" s="1"/>
  <c r="F4" i="34" a="1"/>
  <c r="F4" i="34" s="1"/>
  <c r="F5" i="34" a="1"/>
  <c r="F5" i="34" s="1"/>
  <c r="F6" i="34" a="1"/>
  <c r="F6" i="34" s="1"/>
  <c r="F7" i="34" a="1"/>
  <c r="F7" i="34" s="1"/>
  <c r="F8" i="34" a="1"/>
  <c r="F8" i="34" s="1"/>
  <c r="F9" i="34" a="1"/>
  <c r="F9" i="34" s="1"/>
  <c r="F10" i="34" a="1"/>
  <c r="F10" i="34" s="1"/>
  <c r="F11" i="34" a="1"/>
  <c r="F11" i="34" s="1"/>
  <c r="F12" i="34" a="1"/>
  <c r="F12" i="34" s="1"/>
  <c r="F13" i="34" a="1"/>
  <c r="F13" i="34" s="1"/>
  <c r="F14" i="34" a="1"/>
  <c r="F14" i="34" s="1"/>
  <c r="F15" i="34" a="1"/>
  <c r="F15" i="34" s="1"/>
  <c r="F16" i="34" a="1"/>
  <c r="F16" i="34" s="1"/>
  <c r="F17" i="34" a="1"/>
  <c r="F17" i="34" s="1"/>
  <c r="F18" i="34" a="1"/>
  <c r="F18" i="34" s="1"/>
  <c r="F19" i="34" a="1"/>
  <c r="F19" i="34" s="1"/>
  <c r="F20" i="34" a="1"/>
  <c r="F20" i="34" s="1"/>
  <c r="F21" i="34" a="1"/>
  <c r="F21" i="34" s="1"/>
  <c r="F22" i="34" a="1"/>
  <c r="F22" i="34" s="1"/>
  <c r="F23" i="34" a="1"/>
  <c r="F23" i="34" s="1"/>
  <c r="F24" i="34" a="1"/>
  <c r="F24" i="34" s="1"/>
  <c r="F25" i="34" a="1"/>
  <c r="F25" i="34" s="1"/>
  <c r="F26" i="34" a="1"/>
  <c r="F26" i="34" s="1"/>
  <c r="F27" i="34" a="1"/>
  <c r="F27" i="34" s="1"/>
  <c r="F28" i="34" a="1"/>
  <c r="F28" i="34" s="1"/>
  <c r="F29" i="34" a="1"/>
  <c r="F29" i="34" s="1"/>
  <c r="F30" i="34" a="1"/>
  <c r="F30" i="34" s="1"/>
  <c r="F31" i="34" a="1"/>
  <c r="F31" i="34" s="1"/>
  <c r="F32" i="34" a="1"/>
  <c r="F32" i="34" s="1"/>
  <c r="F33" i="34" a="1"/>
  <c r="F33" i="34" s="1"/>
  <c r="F34" i="34" a="1"/>
  <c r="F34" i="34" s="1"/>
  <c r="F35" i="34" a="1"/>
  <c r="F35" i="34" s="1"/>
  <c r="F36" i="34" a="1"/>
  <c r="F36" i="34" s="1"/>
  <c r="F37" i="34" a="1"/>
  <c r="F37" i="34" s="1"/>
  <c r="F38" i="34" a="1"/>
  <c r="F38" i="34" s="1"/>
  <c r="F39" i="34" a="1"/>
  <c r="F39" i="34" s="1"/>
  <c r="F40" i="34" a="1"/>
  <c r="F40" i="34" s="1"/>
  <c r="F41" i="34" a="1"/>
  <c r="F41" i="34" s="1"/>
  <c r="F42" i="34" a="1"/>
  <c r="F42" i="34" s="1"/>
  <c r="F43" i="34" a="1"/>
  <c r="F43" i="34" s="1"/>
  <c r="F44" i="34" a="1"/>
  <c r="F44" i="34" s="1"/>
  <c r="F45" i="34" a="1"/>
  <c r="F45" i="34" s="1"/>
  <c r="F46" i="34" a="1"/>
  <c r="F46" i="34" s="1"/>
  <c r="F47" i="34" a="1"/>
  <c r="F47" i="34" s="1"/>
  <c r="F48" i="34" a="1"/>
  <c r="F48" i="34" s="1"/>
  <c r="F49" i="34" a="1"/>
  <c r="F49" i="34" s="1"/>
  <c r="F50" i="34" a="1"/>
  <c r="F50" i="34" s="1"/>
  <c r="F51" i="34" a="1"/>
  <c r="F51" i="34" s="1"/>
  <c r="F52" i="34" a="1"/>
  <c r="F52" i="34" s="1"/>
  <c r="F53" i="34" a="1"/>
  <c r="F53" i="34" s="1"/>
  <c r="F54" i="34" a="1"/>
  <c r="F54" i="34" s="1"/>
  <c r="F55" i="34" a="1"/>
  <c r="F55" i="34" s="1"/>
  <c r="F56" i="34" a="1"/>
  <c r="F56" i="34" s="1"/>
  <c r="F57" i="34" a="1"/>
  <c r="F57" i="34" s="1"/>
  <c r="F58" i="34" a="1"/>
  <c r="F58" i="34" s="1"/>
  <c r="F59" i="34" a="1"/>
  <c r="F59" i="34" s="1"/>
  <c r="F60" i="34" a="1"/>
  <c r="F60" i="34" s="1"/>
  <c r="F61" i="34" a="1"/>
  <c r="F61" i="34" s="1"/>
  <c r="F62" i="34" a="1"/>
  <c r="F62" i="34" s="1"/>
  <c r="F63" i="34" a="1"/>
  <c r="F63" i="34" s="1"/>
  <c r="F64" i="34" a="1"/>
  <c r="F64" i="34" s="1"/>
  <c r="F65" i="34" a="1"/>
  <c r="F65" i="34" s="1"/>
  <c r="F66" i="34" a="1"/>
  <c r="F66" i="34" s="1"/>
  <c r="F67" i="34" a="1"/>
  <c r="F67" i="34" s="1"/>
  <c r="F68" i="34" a="1"/>
  <c r="F68" i="34" s="1"/>
  <c r="F69" i="34" a="1"/>
  <c r="F69" i="34" s="1"/>
  <c r="F70" i="34" a="1"/>
  <c r="F70" i="34" s="1"/>
  <c r="F71" i="34" a="1"/>
  <c r="F71" i="34" s="1"/>
  <c r="F72" i="34" a="1"/>
  <c r="F72" i="34" s="1"/>
  <c r="F73" i="34" a="1"/>
  <c r="F73" i="34" s="1"/>
  <c r="F74" i="34" a="1"/>
  <c r="F74" i="34" s="1"/>
  <c r="F75" i="34" a="1"/>
  <c r="F75" i="34" s="1"/>
  <c r="F76" i="34" a="1"/>
  <c r="F76" i="34" s="1"/>
  <c r="F77" i="34" a="1"/>
  <c r="F77" i="34" s="1"/>
  <c r="F78" i="34" a="1"/>
  <c r="F78" i="34" s="1"/>
  <c r="F79" i="34" a="1"/>
  <c r="F79" i="34" s="1"/>
  <c r="F80" i="34" a="1"/>
  <c r="F80" i="34" s="1"/>
  <c r="F81" i="34" a="1"/>
  <c r="F81" i="34" s="1"/>
  <c r="F82" i="34" a="1"/>
  <c r="F82" i="34" s="1"/>
  <c r="F83" i="34" a="1"/>
  <c r="F83" i="34" s="1"/>
  <c r="F84" i="34" a="1"/>
  <c r="F84" i="34" s="1"/>
  <c r="F85" i="34" a="1"/>
  <c r="F85" i="34" s="1"/>
  <c r="F86" i="34" a="1"/>
  <c r="F86" i="34" s="1"/>
  <c r="E3" i="34"/>
  <c r="E4" i="34"/>
  <c r="E5" i="34"/>
  <c r="E6" i="34"/>
  <c r="E7" i="34"/>
  <c r="E8" i="34"/>
  <c r="E9" i="34"/>
  <c r="E10" i="34"/>
  <c r="E11" i="34"/>
  <c r="E12" i="34"/>
  <c r="E13" i="34"/>
  <c r="E14" i="34"/>
  <c r="E15" i="34"/>
  <c r="E16" i="34"/>
  <c r="E17" i="34"/>
  <c r="E18" i="34"/>
  <c r="E19" i="34"/>
  <c r="E20" i="34"/>
  <c r="E21" i="34"/>
  <c r="E22" i="34"/>
  <c r="E23" i="34"/>
  <c r="E24" i="34"/>
  <c r="E25" i="34"/>
  <c r="E26" i="34"/>
  <c r="E27" i="34"/>
  <c r="E28" i="34"/>
  <c r="E29" i="34"/>
  <c r="E30" i="34"/>
  <c r="E31" i="34"/>
  <c r="E32" i="34"/>
  <c r="E33" i="34"/>
  <c r="E34" i="34"/>
  <c r="E35" i="34"/>
  <c r="E36" i="34"/>
  <c r="E37" i="34"/>
  <c r="E38" i="34"/>
  <c r="E39" i="34"/>
  <c r="E40" i="34"/>
  <c r="E41" i="34"/>
  <c r="E42" i="34"/>
  <c r="E43" i="34"/>
  <c r="E44" i="34"/>
  <c r="E45" i="34"/>
  <c r="E46" i="34"/>
  <c r="E47" i="34"/>
  <c r="E48" i="34"/>
  <c r="E49" i="34"/>
  <c r="E50" i="34"/>
  <c r="E51" i="34"/>
  <c r="E52" i="34"/>
  <c r="E53" i="34"/>
  <c r="E54" i="34"/>
  <c r="E55" i="34"/>
  <c r="E56" i="34"/>
  <c r="E57" i="34"/>
  <c r="E58" i="34"/>
  <c r="E59" i="34"/>
  <c r="E60" i="34"/>
  <c r="E61" i="34"/>
  <c r="E62" i="34"/>
  <c r="E63" i="34"/>
  <c r="E64" i="34"/>
  <c r="E65" i="34"/>
  <c r="E66" i="34"/>
  <c r="E67" i="34"/>
  <c r="E68" i="34"/>
  <c r="E69" i="34"/>
  <c r="E70" i="34"/>
  <c r="E71" i="34"/>
  <c r="E72" i="34"/>
  <c r="E73" i="34"/>
  <c r="E74" i="34"/>
  <c r="E75" i="34"/>
  <c r="E76" i="34"/>
  <c r="E77" i="34"/>
  <c r="E78" i="34"/>
  <c r="E79" i="34"/>
  <c r="E80" i="34"/>
  <c r="E81" i="34"/>
  <c r="E82" i="34"/>
  <c r="E83" i="34"/>
  <c r="E84" i="34"/>
  <c r="E85" i="34"/>
  <c r="E86" i="34"/>
  <c r="D3" i="34"/>
  <c r="D4" i="34"/>
  <c r="D5" i="34"/>
  <c r="D6" i="34"/>
  <c r="D7" i="34"/>
  <c r="D8" i="34"/>
  <c r="D9" i="34"/>
  <c r="D10" i="34"/>
  <c r="D11" i="34"/>
  <c r="D12" i="34"/>
  <c r="D13" i="34"/>
  <c r="D14" i="34"/>
  <c r="D15" i="34"/>
  <c r="D16" i="34"/>
  <c r="D17" i="34"/>
  <c r="D18" i="34"/>
  <c r="D19" i="34"/>
  <c r="D20" i="34"/>
  <c r="D21" i="34"/>
  <c r="D22" i="34"/>
  <c r="D23" i="34"/>
  <c r="D24" i="34"/>
  <c r="D25" i="34"/>
  <c r="D26" i="34"/>
  <c r="D27" i="34"/>
  <c r="D28" i="34"/>
  <c r="D29" i="34"/>
  <c r="D30" i="34"/>
  <c r="D31" i="34"/>
  <c r="D32" i="34"/>
  <c r="D33" i="34"/>
  <c r="D34" i="34"/>
  <c r="D35" i="34"/>
  <c r="D36" i="34"/>
  <c r="D37" i="34"/>
  <c r="D38" i="34"/>
  <c r="D39" i="34"/>
  <c r="D40" i="34"/>
  <c r="D41" i="34"/>
  <c r="D42" i="34"/>
  <c r="D43" i="34"/>
  <c r="D44" i="34"/>
  <c r="D45" i="34"/>
  <c r="D46" i="34"/>
  <c r="D47" i="34"/>
  <c r="D48" i="34"/>
  <c r="D49" i="34"/>
  <c r="D50" i="34"/>
  <c r="D51" i="34"/>
  <c r="D52" i="34"/>
  <c r="D53" i="34"/>
  <c r="D54" i="34"/>
  <c r="D55" i="34"/>
  <c r="D56" i="34"/>
  <c r="D57" i="34"/>
  <c r="D58" i="34"/>
  <c r="D59" i="34"/>
  <c r="D60" i="34"/>
  <c r="D61" i="34"/>
  <c r="D62" i="34"/>
  <c r="D63" i="34"/>
  <c r="D64" i="34"/>
  <c r="D65" i="34"/>
  <c r="D66" i="34"/>
  <c r="D67" i="34"/>
  <c r="D68" i="34"/>
  <c r="D69" i="34"/>
  <c r="D70" i="34"/>
  <c r="D71" i="34"/>
  <c r="D72" i="34"/>
  <c r="D73" i="34"/>
  <c r="D74" i="34"/>
  <c r="D75" i="34"/>
  <c r="D76" i="34"/>
  <c r="D77" i="34"/>
  <c r="D78" i="34"/>
  <c r="D79" i="34"/>
  <c r="D80" i="34"/>
  <c r="D81" i="34"/>
  <c r="D82" i="34"/>
  <c r="D83" i="34"/>
  <c r="D84" i="34"/>
  <c r="D85" i="34"/>
  <c r="D86" i="34"/>
  <c r="C3" i="34"/>
  <c r="C4" i="34"/>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32" i="34"/>
  <c r="C33" i="34"/>
  <c r="C34" i="34"/>
  <c r="C35" i="34"/>
  <c r="C36" i="34"/>
  <c r="C37" i="34"/>
  <c r="C38" i="34"/>
  <c r="C39" i="34"/>
  <c r="C40" i="34"/>
  <c r="C41" i="34"/>
  <c r="C42" i="34"/>
  <c r="C43" i="34"/>
  <c r="C44" i="34"/>
  <c r="C45" i="34"/>
  <c r="C46" i="34"/>
  <c r="C47" i="34"/>
  <c r="C48" i="34"/>
  <c r="C49" i="34"/>
  <c r="C50" i="34"/>
  <c r="C51" i="34"/>
  <c r="C52" i="34"/>
  <c r="C53" i="34"/>
  <c r="C54" i="34"/>
  <c r="C55" i="34"/>
  <c r="C56" i="34"/>
  <c r="C57" i="34"/>
  <c r="C58" i="34"/>
  <c r="C59" i="34"/>
  <c r="C60" i="34"/>
  <c r="C61" i="34"/>
  <c r="C62" i="34"/>
  <c r="C63" i="34"/>
  <c r="C64" i="34"/>
  <c r="C65" i="34"/>
  <c r="C66" i="34"/>
  <c r="C67" i="34"/>
  <c r="C68" i="34"/>
  <c r="C69" i="34"/>
  <c r="C70" i="34"/>
  <c r="C71" i="34"/>
  <c r="C72" i="34"/>
  <c r="C73" i="34"/>
  <c r="C74" i="34"/>
  <c r="C75" i="34"/>
  <c r="C76" i="34"/>
  <c r="C77" i="34"/>
  <c r="C78" i="34"/>
  <c r="C79" i="34"/>
  <c r="C80" i="34"/>
  <c r="C81" i="34"/>
  <c r="C82" i="34"/>
  <c r="C83" i="34"/>
  <c r="C84" i="34"/>
  <c r="C85" i="34"/>
  <c r="C86" i="34"/>
  <c r="B3" i="34"/>
  <c r="B4" i="34"/>
  <c r="B5" i="34"/>
  <c r="B6" i="34"/>
  <c r="B7" i="34"/>
  <c r="B8" i="34"/>
  <c r="B9" i="34"/>
  <c r="B10" i="34"/>
  <c r="B11" i="34"/>
  <c r="B12" i="34"/>
  <c r="B13" i="34"/>
  <c r="B14" i="34"/>
  <c r="B15" i="34"/>
  <c r="B16" i="34"/>
  <c r="B17" i="34"/>
  <c r="B18" i="34"/>
  <c r="B19" i="34"/>
  <c r="B20" i="34"/>
  <c r="B21" i="34"/>
  <c r="B22" i="34"/>
  <c r="B23" i="34"/>
  <c r="B24" i="34"/>
  <c r="B25" i="34"/>
  <c r="B26" i="34"/>
  <c r="B27" i="34"/>
  <c r="B28" i="34"/>
  <c r="B29" i="34"/>
  <c r="B30" i="34"/>
  <c r="B31" i="34"/>
  <c r="B32" i="34"/>
  <c r="B33" i="34"/>
  <c r="B34" i="34"/>
  <c r="B35" i="34"/>
  <c r="B36" i="34"/>
  <c r="B37" i="34"/>
  <c r="B38" i="34"/>
  <c r="B39" i="34"/>
  <c r="B40" i="34"/>
  <c r="B41" i="34"/>
  <c r="B42" i="34"/>
  <c r="B43" i="34"/>
  <c r="B44" i="34"/>
  <c r="B45" i="34"/>
  <c r="B46" i="34"/>
  <c r="B47" i="34"/>
  <c r="B48" i="34"/>
  <c r="B49" i="34"/>
  <c r="B50" i="34"/>
  <c r="B51" i="34"/>
  <c r="B52" i="34"/>
  <c r="B53" i="34"/>
  <c r="B54" i="34"/>
  <c r="B55" i="34"/>
  <c r="B56" i="34"/>
  <c r="B57" i="34"/>
  <c r="B58" i="34"/>
  <c r="B59" i="34"/>
  <c r="B60" i="34"/>
  <c r="B61" i="34"/>
  <c r="B62" i="34"/>
  <c r="B63" i="34"/>
  <c r="B64" i="34"/>
  <c r="B65" i="34"/>
  <c r="B66" i="34"/>
  <c r="B67" i="34"/>
  <c r="B68" i="34"/>
  <c r="B69" i="34"/>
  <c r="B70" i="34"/>
  <c r="B71" i="34"/>
  <c r="B72" i="34"/>
  <c r="B73" i="34"/>
  <c r="B74" i="34"/>
  <c r="B75" i="34"/>
  <c r="B76" i="34"/>
  <c r="B77" i="34"/>
  <c r="B78" i="34"/>
  <c r="B79" i="34"/>
  <c r="B80" i="34"/>
  <c r="B81" i="34"/>
  <c r="B82" i="34"/>
  <c r="B83" i="34"/>
  <c r="B84" i="34"/>
  <c r="B85" i="34"/>
  <c r="B86" i="34"/>
  <c r="K2" i="34"/>
  <c r="N2" i="34" s="1"/>
  <c r="H2" i="34"/>
  <c r="G2" i="34"/>
  <c r="F2" i="34" a="1"/>
  <c r="F2" i="34" s="1"/>
  <c r="E2" i="34"/>
  <c r="D2" i="34"/>
  <c r="C2" i="34"/>
  <c r="B2" i="34"/>
  <c r="G3" i="33"/>
  <c r="G4" i="33"/>
  <c r="G5" i="33"/>
  <c r="G6" i="33"/>
  <c r="G7" i="33"/>
  <c r="G8" i="33"/>
  <c r="G2" i="33"/>
  <c r="F3" i="33"/>
  <c r="F4" i="33"/>
  <c r="F5" i="33"/>
  <c r="F6" i="33"/>
  <c r="F7" i="33"/>
  <c r="F8" i="33"/>
  <c r="F2" i="33"/>
  <c r="E3" i="33"/>
  <c r="E4" i="33"/>
  <c r="E5" i="33"/>
  <c r="E6" i="33"/>
  <c r="E7" i="33"/>
  <c r="E8" i="33"/>
  <c r="E2" i="33"/>
  <c r="D3" i="33"/>
  <c r="D4" i="33"/>
  <c r="D5" i="33"/>
  <c r="D6" i="33"/>
  <c r="D7" i="33"/>
  <c r="D8" i="33"/>
  <c r="D2" i="33"/>
  <c r="C3" i="33"/>
  <c r="C4" i="33"/>
  <c r="C5" i="33"/>
  <c r="C6" i="33"/>
  <c r="C7" i="33"/>
  <c r="C8" i="33"/>
  <c r="C2" i="33"/>
  <c r="B3" i="33"/>
  <c r="B4" i="33"/>
  <c r="B5" i="33"/>
  <c r="B6" i="33"/>
  <c r="B7" i="33"/>
  <c r="B8" i="33"/>
  <c r="B2" i="33"/>
  <c r="G3" i="32"/>
  <c r="G4" i="32"/>
  <c r="G2" i="32"/>
  <c r="F3" i="32"/>
  <c r="F4" i="32"/>
  <c r="F2" i="32"/>
  <c r="E3" i="32"/>
  <c r="E4" i="32"/>
  <c r="E2" i="32"/>
  <c r="D3" i="32"/>
  <c r="D4" i="32"/>
  <c r="D2" i="32"/>
  <c r="C3" i="32"/>
  <c r="C4" i="32"/>
  <c r="C2" i="32"/>
  <c r="B3" i="32"/>
  <c r="B4" i="32"/>
  <c r="B2" i="32"/>
  <c r="F4" i="31"/>
  <c r="E4" i="31" a="1"/>
  <c r="E4" i="31" s="1"/>
  <c r="D4" i="31" a="1"/>
  <c r="D4" i="31" s="1"/>
  <c r="C4" i="31"/>
  <c r="B4" i="31"/>
  <c r="F3" i="31"/>
  <c r="F2" i="31"/>
  <c r="E3" i="31"/>
  <c r="E2" i="31"/>
  <c r="D3" i="31" a="1"/>
  <c r="D3" i="31" s="1"/>
  <c r="D2" i="31" a="1"/>
  <c r="D2" i="31" s="1"/>
  <c r="C3" i="31"/>
  <c r="C2" i="31"/>
  <c r="B3" i="31"/>
  <c r="B2" i="31"/>
  <c r="F47" i="10"/>
  <c r="G47" i="10" s="1"/>
  <c r="G48" i="10"/>
  <c r="G49" i="10"/>
  <c r="G50" i="10"/>
  <c r="F46" i="10" a="1"/>
  <c r="F46" i="10" s="1"/>
  <c r="G46" i="10" s="1"/>
  <c r="F45" i="10" a="1"/>
  <c r="F45" i="10" s="1"/>
  <c r="G45" i="10" s="1"/>
  <c r="F44" i="10"/>
  <c r="G44" i="10" s="1"/>
  <c r="B12" i="30"/>
  <c r="I3" i="30"/>
  <c r="K3" i="30" s="1"/>
  <c r="I4" i="30"/>
  <c r="I5" i="30"/>
  <c r="I6" i="30"/>
  <c r="K6" i="30" s="1"/>
  <c r="I7" i="30"/>
  <c r="K7" i="30" s="1"/>
  <c r="I8" i="30"/>
  <c r="K8" i="30" s="1"/>
  <c r="I9" i="30"/>
  <c r="K9" i="30" s="1"/>
  <c r="I10" i="30"/>
  <c r="K10" i="30" s="1"/>
  <c r="I11" i="30"/>
  <c r="K11" i="30" s="1"/>
  <c r="I2" i="30"/>
  <c r="F3" i="30"/>
  <c r="F4" i="30"/>
  <c r="F5" i="30"/>
  <c r="F6" i="30"/>
  <c r="F7" i="30"/>
  <c r="F8" i="30"/>
  <c r="F9" i="30"/>
  <c r="F10" i="30"/>
  <c r="F11" i="30"/>
  <c r="F2" i="30"/>
  <c r="E3" i="30"/>
  <c r="E4" i="30"/>
  <c r="E5" i="30"/>
  <c r="E6" i="30"/>
  <c r="G6" i="30" s="1"/>
  <c r="E7" i="30"/>
  <c r="E8" i="30"/>
  <c r="E9" i="30"/>
  <c r="E10" i="30"/>
  <c r="E11" i="30"/>
  <c r="E2" i="30"/>
  <c r="D3" i="30" a="1"/>
  <c r="D3" i="30" s="1"/>
  <c r="D4" i="30" a="1"/>
  <c r="D4" i="30" s="1"/>
  <c r="D5" i="30" a="1"/>
  <c r="D5" i="30" s="1"/>
  <c r="D6" i="30" a="1"/>
  <c r="D6" i="30" s="1"/>
  <c r="D7" i="30" a="1"/>
  <c r="D7" i="30" s="1"/>
  <c r="D8" i="30" a="1"/>
  <c r="D8" i="30" s="1"/>
  <c r="D9" i="30" a="1"/>
  <c r="D9" i="30" s="1"/>
  <c r="D10" i="30" a="1"/>
  <c r="D10" i="30" s="1"/>
  <c r="D11" i="30" a="1"/>
  <c r="D11" i="30" s="1"/>
  <c r="D2" i="30" a="1"/>
  <c r="D2" i="30" s="1"/>
  <c r="C3" i="30"/>
  <c r="L3" i="30" s="1"/>
  <c r="C4" i="30"/>
  <c r="L4" i="30" s="1"/>
  <c r="C5" i="30"/>
  <c r="L5" i="30" s="1"/>
  <c r="C6" i="30"/>
  <c r="L6" i="30" s="1"/>
  <c r="C7" i="30"/>
  <c r="L7" i="30" s="1"/>
  <c r="C8" i="30"/>
  <c r="L8" i="30" s="1"/>
  <c r="C9" i="30"/>
  <c r="L9" i="30" s="1"/>
  <c r="C10" i="30"/>
  <c r="L10" i="30" s="1"/>
  <c r="C11" i="30"/>
  <c r="L11" i="30" s="1"/>
  <c r="C2" i="30"/>
  <c r="B3" i="30"/>
  <c r="B4" i="30"/>
  <c r="B5" i="30"/>
  <c r="B6" i="30"/>
  <c r="B7" i="30"/>
  <c r="B8" i="30"/>
  <c r="B9" i="30"/>
  <c r="B10" i="30"/>
  <c r="B11" i="30"/>
  <c r="B2" i="30"/>
  <c r="J3" i="29"/>
  <c r="J4" i="29"/>
  <c r="L4" i="29" s="1"/>
  <c r="G3" i="29"/>
  <c r="G4" i="29"/>
  <c r="F3" i="29"/>
  <c r="H3" i="29" s="1"/>
  <c r="I3" i="29" s="1"/>
  <c r="F4" i="29"/>
  <c r="E3" i="29" a="1"/>
  <c r="E3" i="29" s="1"/>
  <c r="E4" i="29" a="1"/>
  <c r="E4" i="29" s="1"/>
  <c r="D3" i="29"/>
  <c r="L3" i="29" s="1"/>
  <c r="D4" i="29"/>
  <c r="C3" i="29"/>
  <c r="C4" i="29"/>
  <c r="B3" i="29"/>
  <c r="B4" i="29"/>
  <c r="J2" i="29"/>
  <c r="K2" i="29" s="1"/>
  <c r="G2" i="29"/>
  <c r="F2" i="29"/>
  <c r="E2" i="29" a="1"/>
  <c r="E2" i="29" s="1"/>
  <c r="D2" i="29"/>
  <c r="L2" i="29" s="1"/>
  <c r="C2" i="29"/>
  <c r="B2" i="29"/>
  <c r="J3" i="28"/>
  <c r="J4" i="28"/>
  <c r="K4" i="28" s="1"/>
  <c r="J5" i="28"/>
  <c r="K5" i="28" s="1"/>
  <c r="J6" i="28"/>
  <c r="J7" i="28"/>
  <c r="J8" i="28"/>
  <c r="L8" i="28" s="1"/>
  <c r="J2" i="28"/>
  <c r="H8" i="28"/>
  <c r="G3" i="28"/>
  <c r="G4" i="28"/>
  <c r="G5" i="28"/>
  <c r="G6" i="28"/>
  <c r="G7" i="28"/>
  <c r="G8" i="28"/>
  <c r="G2" i="28"/>
  <c r="F3" i="28"/>
  <c r="F4" i="28"/>
  <c r="H4" i="28" s="1"/>
  <c r="F5" i="28"/>
  <c r="F6" i="28"/>
  <c r="H6" i="28" s="1"/>
  <c r="F7" i="28"/>
  <c r="F8" i="28"/>
  <c r="F2" i="28"/>
  <c r="H2" i="28" s="1"/>
  <c r="E3" i="28" a="1"/>
  <c r="E3" i="28" s="1"/>
  <c r="E4" i="28" a="1"/>
  <c r="E4" i="28" s="1"/>
  <c r="E5" i="28" a="1"/>
  <c r="E5" i="28" s="1"/>
  <c r="E6" i="28" a="1"/>
  <c r="E6" i="28" s="1"/>
  <c r="E7" i="28" a="1"/>
  <c r="E7" i="28" s="1"/>
  <c r="E8" i="28" a="1"/>
  <c r="E8" i="28" s="1"/>
  <c r="E2" i="28" a="1"/>
  <c r="E2" i="28" s="1"/>
  <c r="D3" i="28"/>
  <c r="D4" i="28"/>
  <c r="D5" i="28"/>
  <c r="L5" i="28" s="1"/>
  <c r="D6" i="28"/>
  <c r="D7" i="28"/>
  <c r="L7" i="28" s="1"/>
  <c r="D8" i="28"/>
  <c r="D2" i="28"/>
  <c r="C3" i="28"/>
  <c r="C4" i="28"/>
  <c r="C5" i="28"/>
  <c r="C6" i="28"/>
  <c r="C7" i="28"/>
  <c r="C8" i="28"/>
  <c r="C2" i="28"/>
  <c r="B3" i="28"/>
  <c r="B4" i="28"/>
  <c r="B5" i="28"/>
  <c r="B6" i="28"/>
  <c r="B7" i="28"/>
  <c r="B8" i="28"/>
  <c r="B2" i="28"/>
  <c r="J4" i="26"/>
  <c r="J25" i="26"/>
  <c r="J7" i="26"/>
  <c r="J12" i="26"/>
  <c r="J20" i="26"/>
  <c r="J10" i="26"/>
  <c r="J16" i="26"/>
  <c r="J11" i="26"/>
  <c r="J22" i="26"/>
  <c r="J2" i="26"/>
  <c r="J32" i="26"/>
  <c r="J19" i="26"/>
  <c r="J13" i="26"/>
  <c r="J28" i="26"/>
  <c r="J30" i="26"/>
  <c r="J31" i="26"/>
  <c r="J33" i="26"/>
  <c r="J21" i="26"/>
  <c r="J9" i="26"/>
  <c r="J17" i="26"/>
  <c r="J23" i="26"/>
  <c r="J24" i="26"/>
  <c r="J34" i="26"/>
  <c r="J3" i="26"/>
  <c r="J29" i="26"/>
  <c r="J26" i="26"/>
  <c r="J14" i="26"/>
  <c r="J27" i="26"/>
  <c r="J35" i="26"/>
  <c r="J18" i="26"/>
  <c r="J5" i="26"/>
  <c r="J6" i="26"/>
  <c r="J8" i="26"/>
  <c r="J15" i="26"/>
  <c r="J36" i="26"/>
  <c r="G4" i="26"/>
  <c r="G25" i="26"/>
  <c r="G7" i="26"/>
  <c r="G12" i="26"/>
  <c r="G20" i="26"/>
  <c r="G10" i="26"/>
  <c r="G16" i="26"/>
  <c r="G11" i="26"/>
  <c r="G22" i="26"/>
  <c r="G2" i="26"/>
  <c r="G32" i="26"/>
  <c r="G19" i="26"/>
  <c r="G13" i="26"/>
  <c r="G28" i="26"/>
  <c r="G30" i="26"/>
  <c r="G31" i="26"/>
  <c r="G33" i="26"/>
  <c r="G21" i="26"/>
  <c r="G9" i="26"/>
  <c r="G17" i="26"/>
  <c r="G23" i="26"/>
  <c r="G24" i="26"/>
  <c r="G34" i="26"/>
  <c r="G3" i="26"/>
  <c r="G29" i="26"/>
  <c r="G26" i="26"/>
  <c r="G14" i="26"/>
  <c r="G27" i="26"/>
  <c r="G35" i="26"/>
  <c r="G18" i="26"/>
  <c r="G5" i="26"/>
  <c r="G6" i="26"/>
  <c r="G8" i="26"/>
  <c r="G15" i="26"/>
  <c r="G36" i="26"/>
  <c r="F4" i="26"/>
  <c r="F25" i="26"/>
  <c r="F7" i="26"/>
  <c r="F12" i="26"/>
  <c r="F20" i="26"/>
  <c r="F10" i="26"/>
  <c r="F16" i="26"/>
  <c r="F11" i="26"/>
  <c r="F22" i="26"/>
  <c r="F2" i="26"/>
  <c r="F32" i="26"/>
  <c r="F19" i="26"/>
  <c r="F13" i="26"/>
  <c r="F28" i="26"/>
  <c r="F30" i="26"/>
  <c r="F31" i="26"/>
  <c r="F33" i="26"/>
  <c r="F21" i="26"/>
  <c r="F9" i="26"/>
  <c r="F17" i="26"/>
  <c r="F23" i="26"/>
  <c r="F24" i="26"/>
  <c r="F34" i="26"/>
  <c r="F3" i="26"/>
  <c r="F29" i="26"/>
  <c r="F26" i="26"/>
  <c r="F14" i="26"/>
  <c r="F27" i="26"/>
  <c r="F35" i="26"/>
  <c r="F18" i="26"/>
  <c r="F5" i="26"/>
  <c r="F6" i="26"/>
  <c r="F8" i="26"/>
  <c r="F15" i="26"/>
  <c r="F36" i="26"/>
  <c r="E4" i="26" a="1"/>
  <c r="E4" i="26" s="1"/>
  <c r="E25" i="26" a="1"/>
  <c r="E25" i="26" s="1"/>
  <c r="E7" i="26" a="1"/>
  <c r="E7" i="26" s="1"/>
  <c r="E12" i="26" a="1"/>
  <c r="E12" i="26" s="1"/>
  <c r="E20" i="26" a="1"/>
  <c r="E20" i="26" s="1"/>
  <c r="E10" i="26" a="1"/>
  <c r="E10" i="26" s="1"/>
  <c r="E16" i="26" a="1"/>
  <c r="E16" i="26" s="1"/>
  <c r="E11" i="26" a="1"/>
  <c r="E11" i="26" s="1"/>
  <c r="E22" i="26" a="1"/>
  <c r="E22" i="26" s="1"/>
  <c r="E2" i="26" a="1"/>
  <c r="E2" i="26" s="1"/>
  <c r="E32" i="26" a="1"/>
  <c r="E32" i="26" s="1"/>
  <c r="E19" i="26" a="1"/>
  <c r="E19" i="26" s="1"/>
  <c r="E13" i="26" a="1"/>
  <c r="E13" i="26" s="1"/>
  <c r="E28" i="26" a="1"/>
  <c r="E28" i="26" s="1"/>
  <c r="E30" i="26" a="1"/>
  <c r="E30" i="26" s="1"/>
  <c r="E31" i="26" a="1"/>
  <c r="E31" i="26" s="1"/>
  <c r="E33" i="26" a="1"/>
  <c r="E33" i="26" s="1"/>
  <c r="E21" i="26" a="1"/>
  <c r="E21" i="26" s="1"/>
  <c r="E9" i="26" a="1"/>
  <c r="E9" i="26" s="1"/>
  <c r="E17" i="26" a="1"/>
  <c r="E17" i="26" s="1"/>
  <c r="E23" i="26" a="1"/>
  <c r="E23" i="26" s="1"/>
  <c r="E24" i="26" a="1"/>
  <c r="E24" i="26" s="1"/>
  <c r="E34" i="26" a="1"/>
  <c r="E34" i="26" s="1"/>
  <c r="E3" i="26" a="1"/>
  <c r="E3" i="26" s="1"/>
  <c r="E29" i="26" a="1"/>
  <c r="E29" i="26" s="1"/>
  <c r="E26" i="26" a="1"/>
  <c r="E26" i="26" s="1"/>
  <c r="E14" i="26" a="1"/>
  <c r="E14" i="26" s="1"/>
  <c r="E27" i="26" a="1"/>
  <c r="E27" i="26" s="1"/>
  <c r="E35" i="26" a="1"/>
  <c r="E35" i="26" s="1"/>
  <c r="E18" i="26" a="1"/>
  <c r="E18" i="26" s="1"/>
  <c r="E5" i="26" a="1"/>
  <c r="E5" i="26" s="1"/>
  <c r="E6" i="26" a="1"/>
  <c r="E6" i="26" s="1"/>
  <c r="E8" i="26" a="1"/>
  <c r="E8" i="26" s="1"/>
  <c r="E15" i="26" a="1"/>
  <c r="E15" i="26" s="1"/>
  <c r="E36" i="26" a="1"/>
  <c r="E36" i="26" s="1"/>
  <c r="D4" i="26"/>
  <c r="D25" i="26"/>
  <c r="M25" i="26" s="1"/>
  <c r="D7" i="26"/>
  <c r="M7" i="26" s="1"/>
  <c r="D12" i="26"/>
  <c r="M12" i="26" s="1"/>
  <c r="D20" i="26"/>
  <c r="M20" i="26" s="1"/>
  <c r="D10" i="26"/>
  <c r="M10" i="26" s="1"/>
  <c r="D16" i="26"/>
  <c r="M16" i="26" s="1"/>
  <c r="D11" i="26"/>
  <c r="D22" i="26"/>
  <c r="M22" i="26" s="1"/>
  <c r="D2" i="26"/>
  <c r="M2" i="26" s="1"/>
  <c r="D32" i="26"/>
  <c r="M32" i="26" s="1"/>
  <c r="P32" i="26" s="1"/>
  <c r="D19" i="26"/>
  <c r="M19" i="26" s="1"/>
  <c r="D13" i="26"/>
  <c r="M13" i="26" s="1"/>
  <c r="D28" i="26"/>
  <c r="M28" i="26" s="1"/>
  <c r="D30" i="26"/>
  <c r="M30" i="26" s="1"/>
  <c r="D31" i="26"/>
  <c r="D33" i="26"/>
  <c r="M33" i="26" s="1"/>
  <c r="R33" i="26" s="1"/>
  <c r="D21" i="26"/>
  <c r="M21" i="26" s="1"/>
  <c r="D9" i="26"/>
  <c r="M9" i="26" s="1"/>
  <c r="D17" i="26"/>
  <c r="M17" i="26" s="1"/>
  <c r="D23" i="26"/>
  <c r="M23" i="26" s="1"/>
  <c r="D24" i="26"/>
  <c r="M24" i="26" s="1"/>
  <c r="D34" i="26"/>
  <c r="M34" i="26" s="1"/>
  <c r="Q34" i="26" s="1"/>
  <c r="D3" i="26"/>
  <c r="D29" i="26"/>
  <c r="M29" i="26" s="1"/>
  <c r="D26" i="26"/>
  <c r="M26" i="26" s="1"/>
  <c r="D14" i="26"/>
  <c r="M14" i="26" s="1"/>
  <c r="D27" i="26"/>
  <c r="M27" i="26" s="1"/>
  <c r="D35" i="26"/>
  <c r="M35" i="26" s="1"/>
  <c r="N35" i="26" s="1"/>
  <c r="D18" i="26"/>
  <c r="M18" i="26" s="1"/>
  <c r="D5" i="26"/>
  <c r="M5" i="26" s="1"/>
  <c r="D6" i="26"/>
  <c r="D8" i="26"/>
  <c r="M8" i="26" s="1"/>
  <c r="D15" i="26"/>
  <c r="M15" i="26" s="1"/>
  <c r="D36" i="26"/>
  <c r="M36" i="26" s="1"/>
  <c r="P36" i="26" s="1"/>
  <c r="C4" i="26"/>
  <c r="C25" i="26"/>
  <c r="C7" i="26"/>
  <c r="C12" i="26"/>
  <c r="C20" i="26"/>
  <c r="C10" i="26"/>
  <c r="C16" i="26"/>
  <c r="C11" i="26"/>
  <c r="C22" i="26"/>
  <c r="C2" i="26"/>
  <c r="C32" i="26"/>
  <c r="C19" i="26"/>
  <c r="C13" i="26"/>
  <c r="C28" i="26"/>
  <c r="C30" i="26"/>
  <c r="C31" i="26"/>
  <c r="C33" i="26"/>
  <c r="C21" i="26"/>
  <c r="C9" i="26"/>
  <c r="C17" i="26"/>
  <c r="C23" i="26"/>
  <c r="C24" i="26"/>
  <c r="C34" i="26"/>
  <c r="C3" i="26"/>
  <c r="C29" i="26"/>
  <c r="C26" i="26"/>
  <c r="C14" i="26"/>
  <c r="C27" i="26"/>
  <c r="C35" i="26"/>
  <c r="C18" i="26"/>
  <c r="C5" i="26"/>
  <c r="C6" i="26"/>
  <c r="C8" i="26"/>
  <c r="C15" i="26"/>
  <c r="C36" i="26"/>
  <c r="B4" i="26"/>
  <c r="B25" i="26"/>
  <c r="B7" i="26"/>
  <c r="B12" i="26"/>
  <c r="B20" i="26"/>
  <c r="B10" i="26"/>
  <c r="B16" i="26"/>
  <c r="B11" i="26"/>
  <c r="B22" i="26"/>
  <c r="B2" i="26"/>
  <c r="B32" i="26"/>
  <c r="B19" i="26"/>
  <c r="B13" i="26"/>
  <c r="B28" i="26"/>
  <c r="B30" i="26"/>
  <c r="B31" i="26"/>
  <c r="B33" i="26"/>
  <c r="B21" i="26"/>
  <c r="B9" i="26"/>
  <c r="B17" i="26"/>
  <c r="B23" i="26"/>
  <c r="B24" i="26"/>
  <c r="B34" i="26"/>
  <c r="B3" i="26"/>
  <c r="B29" i="26"/>
  <c r="B26" i="26"/>
  <c r="B14" i="26"/>
  <c r="B27" i="26"/>
  <c r="B35" i="26"/>
  <c r="B18" i="26"/>
  <c r="B5" i="26"/>
  <c r="B6" i="26"/>
  <c r="B8" i="26"/>
  <c r="B15" i="26"/>
  <c r="B36" i="26"/>
  <c r="I2" i="25"/>
  <c r="I3" i="25"/>
  <c r="I4" i="25"/>
  <c r="I5" i="25"/>
  <c r="I6" i="25"/>
  <c r="I7" i="25"/>
  <c r="F2" i="25"/>
  <c r="F3" i="25"/>
  <c r="F4" i="25"/>
  <c r="F5" i="25"/>
  <c r="F6" i="25"/>
  <c r="F7" i="25"/>
  <c r="E2" i="25"/>
  <c r="E3" i="25"/>
  <c r="E4" i="25"/>
  <c r="E5" i="25"/>
  <c r="E6" i="25"/>
  <c r="E7" i="25"/>
  <c r="D2" i="25"/>
  <c r="D3" i="25"/>
  <c r="D4" i="25"/>
  <c r="D5" i="25"/>
  <c r="D6" i="25"/>
  <c r="L6" i="25" s="1"/>
  <c r="D7" i="25"/>
  <c r="C6" i="25"/>
  <c r="C7" i="25"/>
  <c r="C3" i="25"/>
  <c r="C4" i="25"/>
  <c r="C5" i="25"/>
  <c r="C2" i="25"/>
  <c r="B6" i="25"/>
  <c r="B7" i="25"/>
  <c r="B5" i="25"/>
  <c r="B3" i="25"/>
  <c r="B4" i="25"/>
  <c r="B2" i="25"/>
  <c r="B5" i="24"/>
  <c r="H3" i="24"/>
  <c r="H4" i="24"/>
  <c r="J4" i="24" s="1"/>
  <c r="E3" i="24"/>
  <c r="E4" i="24"/>
  <c r="D3" i="24"/>
  <c r="D4" i="24"/>
  <c r="C3" i="24"/>
  <c r="K3" i="24" s="1"/>
  <c r="C4" i="24"/>
  <c r="K4" i="24" s="1"/>
  <c r="B3" i="24"/>
  <c r="B4" i="24"/>
  <c r="H2" i="24"/>
  <c r="J2" i="24" s="1"/>
  <c r="F2" i="24"/>
  <c r="E2" i="24"/>
  <c r="D2" i="24"/>
  <c r="C2" i="24"/>
  <c r="K2" i="24" s="1"/>
  <c r="B2" i="24"/>
  <c r="F43" i="10" a="1"/>
  <c r="F43" i="10" s="1"/>
  <c r="G43" i="10" s="1"/>
  <c r="F42" i="10"/>
  <c r="G42" i="10" s="1"/>
  <c r="F41" i="10"/>
  <c r="G41" i="10" s="1"/>
  <c r="F40" i="10"/>
  <c r="G40" i="10" s="1"/>
  <c r="F39" i="10"/>
  <c r="G39" i="10" s="1"/>
  <c r="F38" i="10"/>
  <c r="G38" i="10" s="1"/>
  <c r="F37" i="10"/>
  <c r="G37" i="10" s="1"/>
  <c r="F36" i="10"/>
  <c r="G36" i="10" s="1"/>
  <c r="F35" i="10"/>
  <c r="G35" i="10" s="1"/>
  <c r="F34" i="10"/>
  <c r="G34" i="10" s="1"/>
  <c r="F33" i="10"/>
  <c r="G33" i="10" s="1"/>
  <c r="F32" i="10"/>
  <c r="G32" i="10" s="1"/>
  <c r="F31" i="10" a="1"/>
  <c r="F31" i="10" s="1"/>
  <c r="G31" i="10" s="1"/>
  <c r="F3" i="18"/>
  <c r="F4" i="18"/>
  <c r="F5" i="18"/>
  <c r="F6" i="18"/>
  <c r="F7" i="18"/>
  <c r="F8" i="18"/>
  <c r="F9" i="18"/>
  <c r="F10" i="18"/>
  <c r="F11" i="18"/>
  <c r="F2" i="18"/>
  <c r="C3" i="18"/>
  <c r="C4" i="18"/>
  <c r="C5" i="18"/>
  <c r="C6" i="18"/>
  <c r="C7" i="18"/>
  <c r="C8" i="18"/>
  <c r="C9" i="18"/>
  <c r="C10" i="18"/>
  <c r="C11" i="18"/>
  <c r="C2" i="18"/>
  <c r="B3" i="18"/>
  <c r="D3" i="18" s="1"/>
  <c r="E3" i="18" s="1"/>
  <c r="B4" i="18"/>
  <c r="B5" i="18"/>
  <c r="B6" i="18"/>
  <c r="B7" i="18"/>
  <c r="B8" i="18"/>
  <c r="D8" i="18" s="1"/>
  <c r="B9" i="18"/>
  <c r="D9" i="18" s="1"/>
  <c r="B10" i="18"/>
  <c r="B11" i="18"/>
  <c r="B2" i="18"/>
  <c r="A4" i="18"/>
  <c r="A5" i="18"/>
  <c r="A6" i="18" s="1"/>
  <c r="A7" i="18" s="1"/>
  <c r="A8" i="18" s="1"/>
  <c r="A9" i="18" s="1"/>
  <c r="A10" i="18" s="1"/>
  <c r="A11" i="18" s="1"/>
  <c r="A3" i="18"/>
  <c r="A2" i="18"/>
  <c r="C12" i="17"/>
  <c r="C7" i="17"/>
  <c r="C6" i="17"/>
  <c r="C4" i="17"/>
  <c r="C5" i="17" s="1"/>
  <c r="C11" i="17" s="1"/>
  <c r="C3" i="17"/>
  <c r="C2" i="17"/>
  <c r="E3" i="16"/>
  <c r="D3" i="16"/>
  <c r="C3" i="16"/>
  <c r="B3" i="16"/>
  <c r="E2" i="16"/>
  <c r="D2" i="16"/>
  <c r="C2" i="16"/>
  <c r="B2" i="16"/>
  <c r="G3" i="12"/>
  <c r="G4" i="12"/>
  <c r="G5" i="12"/>
  <c r="G2" i="12"/>
  <c r="F3" i="12" a="1"/>
  <c r="F3" i="12" s="1"/>
  <c r="F4" i="12" a="1"/>
  <c r="F4" i="12" s="1"/>
  <c r="F5" i="12" a="1"/>
  <c r="F5" i="12" s="1"/>
  <c r="F2" i="12" a="1"/>
  <c r="F2" i="12" s="1"/>
  <c r="E3" i="12" a="1"/>
  <c r="E3" i="12" s="1"/>
  <c r="E4" i="12" a="1"/>
  <c r="E4" i="12" s="1"/>
  <c r="E5" i="12" a="1"/>
  <c r="E5" i="12" s="1"/>
  <c r="E2" i="12" a="1"/>
  <c r="E2" i="12" s="1"/>
  <c r="D3" i="12" a="1"/>
  <c r="D3" i="12" s="1"/>
  <c r="D4" i="12" a="1"/>
  <c r="D4" i="12" s="1"/>
  <c r="D5" i="12" a="1"/>
  <c r="D5" i="12" s="1"/>
  <c r="D2" i="12" a="1"/>
  <c r="D2" i="12" s="1"/>
  <c r="C3" i="12"/>
  <c r="H3" i="12" s="1"/>
  <c r="C4" i="12"/>
  <c r="H4" i="12" s="1"/>
  <c r="C5" i="12"/>
  <c r="H5" i="12" s="1"/>
  <c r="C2" i="12"/>
  <c r="B3" i="12"/>
  <c r="B4" i="12"/>
  <c r="B5" i="12"/>
  <c r="B2" i="12"/>
  <c r="F30" i="10" a="1"/>
  <c r="F30" i="10" s="1"/>
  <c r="G30" i="10" s="1"/>
  <c r="F29" i="10" a="1"/>
  <c r="F29" i="10" s="1"/>
  <c r="G29" i="10" s="1"/>
  <c r="F28" i="10" a="1"/>
  <c r="F28" i="10" s="1"/>
  <c r="G28" i="10" s="1"/>
  <c r="F27" i="10" a="1"/>
  <c r="F27" i="10" s="1"/>
  <c r="G27" i="10" s="1"/>
  <c r="F26" i="10" a="1"/>
  <c r="F26" i="10" s="1"/>
  <c r="G26" i="10" s="1"/>
  <c r="F25" i="10" a="1"/>
  <c r="F25" i="10" s="1"/>
  <c r="G25" i="10" s="1"/>
  <c r="F24" i="10"/>
  <c r="G24" i="10" s="1"/>
  <c r="C2" i="11"/>
  <c r="C3" i="11"/>
  <c r="C4" i="11"/>
  <c r="C5" i="11"/>
  <c r="B2" i="11"/>
  <c r="B3" i="11"/>
  <c r="B4" i="11"/>
  <c r="B5" i="11"/>
  <c r="F23" i="10" a="1"/>
  <c r="F23" i="10" s="1"/>
  <c r="G23" i="10" s="1"/>
  <c r="F22" i="10"/>
  <c r="F21" i="10" a="1"/>
  <c r="F21" i="10" s="1"/>
  <c r="G21" i="10" s="1"/>
  <c r="F20" i="10"/>
  <c r="G20" i="10" s="1"/>
  <c r="F19" i="10" a="1"/>
  <c r="F19" i="10" s="1"/>
  <c r="G19" i="10" s="1"/>
  <c r="F18" i="10"/>
  <c r="G18" i="10" s="1"/>
  <c r="F16" i="10" a="1"/>
  <c r="F16" i="10" s="1"/>
  <c r="G16" i="10" s="1"/>
  <c r="F15" i="10"/>
  <c r="F14" i="10"/>
  <c r="G14" i="10" s="1"/>
  <c r="F12" i="10" a="1"/>
  <c r="F12" i="10" s="1"/>
  <c r="G12" i="10" s="1"/>
  <c r="F11" i="10"/>
  <c r="G11" i="10" s="1"/>
  <c r="F10" i="10"/>
  <c r="G10" i="10" s="1"/>
  <c r="F8" i="10" a="1"/>
  <c r="F8" i="10" s="1"/>
  <c r="G8" i="10" s="1"/>
  <c r="F7" i="10"/>
  <c r="F6" i="10"/>
  <c r="G6" i="10" s="1"/>
  <c r="F2" i="10"/>
  <c r="G2" i="10" s="1"/>
  <c r="F3" i="10"/>
  <c r="G3" i="10" s="1"/>
  <c r="F4" i="10" a="1"/>
  <c r="F4" i="10" s="1"/>
  <c r="G4" i="10" s="1"/>
  <c r="I79" i="34" l="1"/>
  <c r="J79" i="34" s="1"/>
  <c r="I71" i="34"/>
  <c r="J71" i="34" s="1"/>
  <c r="I63" i="34"/>
  <c r="J63" i="34" s="1"/>
  <c r="I55" i="34"/>
  <c r="J55" i="34" s="1"/>
  <c r="I47" i="34"/>
  <c r="J47" i="34" s="1"/>
  <c r="I39" i="34"/>
  <c r="J39" i="34" s="1"/>
  <c r="I31" i="34"/>
  <c r="J31" i="34" s="1"/>
  <c r="I23" i="34"/>
  <c r="J23" i="34" s="1"/>
  <c r="I15" i="34"/>
  <c r="J15" i="34" s="1"/>
  <c r="I7" i="34"/>
  <c r="J7" i="34" s="1"/>
  <c r="I77" i="34"/>
  <c r="J77" i="34" s="1"/>
  <c r="I69" i="34"/>
  <c r="J69" i="34" s="1"/>
  <c r="I61" i="34"/>
  <c r="J61" i="34" s="1"/>
  <c r="I53" i="34"/>
  <c r="J53" i="34" s="1"/>
  <c r="I45" i="34"/>
  <c r="J45" i="34" s="1"/>
  <c r="I37" i="34"/>
  <c r="J37" i="34" s="1"/>
  <c r="I29" i="34"/>
  <c r="J29" i="34" s="1"/>
  <c r="I21" i="34"/>
  <c r="J21" i="34" s="1"/>
  <c r="I13" i="34"/>
  <c r="J13" i="34" s="1"/>
  <c r="I5" i="34"/>
  <c r="J5" i="34" s="1"/>
  <c r="I85" i="34"/>
  <c r="J85" i="34" s="1"/>
  <c r="M32" i="34"/>
  <c r="M79" i="34"/>
  <c r="M55" i="34"/>
  <c r="M39" i="34"/>
  <c r="M15" i="34"/>
  <c r="M86" i="34"/>
  <c r="M46" i="34"/>
  <c r="M6" i="34"/>
  <c r="M72" i="34"/>
  <c r="M16" i="34"/>
  <c r="M64" i="34"/>
  <c r="M48" i="34"/>
  <c r="E88" i="34"/>
  <c r="M71" i="34"/>
  <c r="M47" i="34"/>
  <c r="M31" i="34"/>
  <c r="M7" i="34"/>
  <c r="M78" i="34"/>
  <c r="M38" i="34"/>
  <c r="M30" i="34"/>
  <c r="M85" i="34"/>
  <c r="M77" i="34"/>
  <c r="M69" i="34"/>
  <c r="M61" i="34"/>
  <c r="M53" i="34"/>
  <c r="M45" i="34"/>
  <c r="M37" i="34"/>
  <c r="M29" i="34"/>
  <c r="M21" i="34"/>
  <c r="M13" i="34"/>
  <c r="M5" i="34"/>
  <c r="M40" i="34"/>
  <c r="F88" i="34"/>
  <c r="M70" i="34"/>
  <c r="M22" i="34"/>
  <c r="I20" i="34"/>
  <c r="J20" i="34" s="1"/>
  <c r="I12" i="34"/>
  <c r="J12" i="34" s="1"/>
  <c r="I4" i="34"/>
  <c r="J4" i="34" s="1"/>
  <c r="M80" i="34"/>
  <c r="M24" i="34"/>
  <c r="M63" i="34"/>
  <c r="M23" i="34"/>
  <c r="M62" i="34"/>
  <c r="H88" i="34"/>
  <c r="M56" i="34"/>
  <c r="M8" i="34"/>
  <c r="M54" i="34"/>
  <c r="M14" i="34"/>
  <c r="I28" i="34"/>
  <c r="J28" i="34" s="1"/>
  <c r="J76" i="34"/>
  <c r="J27" i="34"/>
  <c r="L2" i="34"/>
  <c r="I84" i="34"/>
  <c r="J84" i="34" s="1"/>
  <c r="I76" i="34"/>
  <c r="I68" i="34"/>
  <c r="J68" i="34" s="1"/>
  <c r="I60" i="34"/>
  <c r="J60" i="34" s="1"/>
  <c r="I52" i="34"/>
  <c r="J52" i="34" s="1"/>
  <c r="I44" i="34"/>
  <c r="J44" i="34" s="1"/>
  <c r="I36" i="34"/>
  <c r="J36" i="34" s="1"/>
  <c r="J80" i="34"/>
  <c r="J72" i="34"/>
  <c r="J64" i="34"/>
  <c r="J56" i="34"/>
  <c r="J48" i="34"/>
  <c r="J40" i="34"/>
  <c r="J32" i="34"/>
  <c r="J24" i="34"/>
  <c r="J16" i="34"/>
  <c r="J8" i="34"/>
  <c r="L80" i="34"/>
  <c r="L72" i="34"/>
  <c r="L64" i="34"/>
  <c r="L56" i="34"/>
  <c r="L48" i="34"/>
  <c r="L40" i="34"/>
  <c r="L32" i="34"/>
  <c r="L24" i="34"/>
  <c r="L16" i="34"/>
  <c r="L8" i="34"/>
  <c r="M84" i="34"/>
  <c r="M76" i="34"/>
  <c r="M68" i="34"/>
  <c r="M60" i="34"/>
  <c r="M52" i="34"/>
  <c r="M44" i="34"/>
  <c r="M36" i="34"/>
  <c r="M28" i="34"/>
  <c r="M20" i="34"/>
  <c r="M12" i="34"/>
  <c r="M4" i="34"/>
  <c r="N80" i="34"/>
  <c r="N72" i="34"/>
  <c r="N64" i="34"/>
  <c r="N56" i="34"/>
  <c r="N48" i="34"/>
  <c r="N40" i="34"/>
  <c r="N32" i="34"/>
  <c r="N24" i="34"/>
  <c r="N16" i="34"/>
  <c r="N8" i="34"/>
  <c r="M2" i="34"/>
  <c r="I83" i="34"/>
  <c r="J83" i="34" s="1"/>
  <c r="I75" i="34"/>
  <c r="J75" i="34" s="1"/>
  <c r="I67" i="34"/>
  <c r="J67" i="34" s="1"/>
  <c r="I59" i="34"/>
  <c r="J59" i="34" s="1"/>
  <c r="I51" i="34"/>
  <c r="J51" i="34" s="1"/>
  <c r="I43" i="34"/>
  <c r="J43" i="34" s="1"/>
  <c r="I35" i="34"/>
  <c r="J35" i="34" s="1"/>
  <c r="I27" i="34"/>
  <c r="I19" i="34"/>
  <c r="J19" i="34" s="1"/>
  <c r="I11" i="34"/>
  <c r="J11" i="34" s="1"/>
  <c r="I3" i="34"/>
  <c r="J3" i="34" s="1"/>
  <c r="L79" i="34"/>
  <c r="L71" i="34"/>
  <c r="L63" i="34"/>
  <c r="L55" i="34"/>
  <c r="L47" i="34"/>
  <c r="L39" i="34"/>
  <c r="L31" i="34"/>
  <c r="L23" i="34"/>
  <c r="L15" i="34"/>
  <c r="L7" i="34"/>
  <c r="M83" i="34"/>
  <c r="M75" i="34"/>
  <c r="M67" i="34"/>
  <c r="M59" i="34"/>
  <c r="M51" i="34"/>
  <c r="M43" i="34"/>
  <c r="M35" i="34"/>
  <c r="M27" i="34"/>
  <c r="M19" i="34"/>
  <c r="M11" i="34"/>
  <c r="M3" i="34"/>
  <c r="K88" i="34"/>
  <c r="M88" i="34" s="1"/>
  <c r="N79" i="34"/>
  <c r="N71" i="34"/>
  <c r="N63" i="34"/>
  <c r="N55" i="34"/>
  <c r="N47" i="34"/>
  <c r="N39" i="34"/>
  <c r="N31" i="34"/>
  <c r="N23" i="34"/>
  <c r="N15" i="34"/>
  <c r="N7" i="34"/>
  <c r="I82" i="34"/>
  <c r="J82" i="34" s="1"/>
  <c r="I74" i="34"/>
  <c r="J74" i="34" s="1"/>
  <c r="I66" i="34"/>
  <c r="J66" i="34" s="1"/>
  <c r="I58" i="34"/>
  <c r="J58" i="34" s="1"/>
  <c r="I50" i="34"/>
  <c r="J50" i="34" s="1"/>
  <c r="I42" i="34"/>
  <c r="J42" i="34" s="1"/>
  <c r="I34" i="34"/>
  <c r="J34" i="34" s="1"/>
  <c r="I26" i="34"/>
  <c r="J26" i="34" s="1"/>
  <c r="I18" i="34"/>
  <c r="J18" i="34" s="1"/>
  <c r="I10" i="34"/>
  <c r="J10" i="34" s="1"/>
  <c r="J86" i="34"/>
  <c r="J78" i="34"/>
  <c r="J70" i="34"/>
  <c r="J62" i="34"/>
  <c r="J54" i="34"/>
  <c r="J46" i="34"/>
  <c r="J38" i="34"/>
  <c r="J30" i="34"/>
  <c r="J22" i="34"/>
  <c r="J14" i="34"/>
  <c r="J6" i="34"/>
  <c r="L86" i="34"/>
  <c r="L78" i="34"/>
  <c r="L70" i="34"/>
  <c r="L62" i="34"/>
  <c r="L54" i="34"/>
  <c r="L46" i="34"/>
  <c r="L38" i="34"/>
  <c r="L30" i="34"/>
  <c r="L22" i="34"/>
  <c r="L14" i="34"/>
  <c r="L6" i="34"/>
  <c r="M82" i="34"/>
  <c r="M74" i="34"/>
  <c r="M66" i="34"/>
  <c r="M58" i="34"/>
  <c r="M50" i="34"/>
  <c r="M42" i="34"/>
  <c r="M34" i="34"/>
  <c r="M26" i="34"/>
  <c r="M18" i="34"/>
  <c r="M10" i="34"/>
  <c r="N86" i="34"/>
  <c r="N78" i="34"/>
  <c r="N70" i="34"/>
  <c r="N62" i="34"/>
  <c r="N54" i="34"/>
  <c r="N46" i="34"/>
  <c r="N38" i="34"/>
  <c r="N30" i="34"/>
  <c r="N22" i="34"/>
  <c r="N14" i="34"/>
  <c r="N6" i="34"/>
  <c r="I81" i="34"/>
  <c r="J81" i="34" s="1"/>
  <c r="I73" i="34"/>
  <c r="J73" i="34" s="1"/>
  <c r="I65" i="34"/>
  <c r="J65" i="34" s="1"/>
  <c r="I57" i="34"/>
  <c r="J57" i="34" s="1"/>
  <c r="I49" i="34"/>
  <c r="J49" i="34" s="1"/>
  <c r="I41" i="34"/>
  <c r="J41" i="34" s="1"/>
  <c r="I33" i="34"/>
  <c r="J33" i="34" s="1"/>
  <c r="I25" i="34"/>
  <c r="J25" i="34" s="1"/>
  <c r="I17" i="34"/>
  <c r="J17" i="34" s="1"/>
  <c r="I9" i="34"/>
  <c r="J9" i="34" s="1"/>
  <c r="L85" i="34"/>
  <c r="L77" i="34"/>
  <c r="L69" i="34"/>
  <c r="L61" i="34"/>
  <c r="L53" i="34"/>
  <c r="L45" i="34"/>
  <c r="L37" i="34"/>
  <c r="L29" i="34"/>
  <c r="L21" i="34"/>
  <c r="L13" i="34"/>
  <c r="L5" i="34"/>
  <c r="M81" i="34"/>
  <c r="M73" i="34"/>
  <c r="M65" i="34"/>
  <c r="M57" i="34"/>
  <c r="M49" i="34"/>
  <c r="M41" i="34"/>
  <c r="M33" i="34"/>
  <c r="M25" i="34"/>
  <c r="M17" i="34"/>
  <c r="M9" i="34"/>
  <c r="N85" i="34"/>
  <c r="N77" i="34"/>
  <c r="N69" i="34"/>
  <c r="N61" i="34"/>
  <c r="N53" i="34"/>
  <c r="N45" i="34"/>
  <c r="N37" i="34"/>
  <c r="N29" i="34"/>
  <c r="N21" i="34"/>
  <c r="N13" i="34"/>
  <c r="N5" i="34"/>
  <c r="L84" i="34"/>
  <c r="L76" i="34"/>
  <c r="L68" i="34"/>
  <c r="L60" i="34"/>
  <c r="L52" i="34"/>
  <c r="L44" i="34"/>
  <c r="L36" i="34"/>
  <c r="L28" i="34"/>
  <c r="L20" i="34"/>
  <c r="L12" i="34"/>
  <c r="L4" i="34"/>
  <c r="G88" i="34"/>
  <c r="I2" i="34"/>
  <c r="J2" i="34" s="1"/>
  <c r="L83" i="34"/>
  <c r="L75" i="34"/>
  <c r="L67" i="34"/>
  <c r="L59" i="34"/>
  <c r="L51" i="34"/>
  <c r="L43" i="34"/>
  <c r="L35" i="34"/>
  <c r="L27" i="34"/>
  <c r="L19" i="34"/>
  <c r="L11" i="34"/>
  <c r="L3" i="34"/>
  <c r="L82" i="34"/>
  <c r="L74" i="34"/>
  <c r="L66" i="34"/>
  <c r="L58" i="34"/>
  <c r="L50" i="34"/>
  <c r="L42" i="34"/>
  <c r="L34" i="34"/>
  <c r="L26" i="34"/>
  <c r="L18" i="34"/>
  <c r="L10" i="34"/>
  <c r="L81" i="34"/>
  <c r="L73" i="34"/>
  <c r="L65" i="34"/>
  <c r="L57" i="34"/>
  <c r="L49" i="34"/>
  <c r="L41" i="34"/>
  <c r="L33" i="34"/>
  <c r="L25" i="34"/>
  <c r="L17" i="34"/>
  <c r="L9" i="34"/>
  <c r="F9" i="28"/>
  <c r="K3" i="28"/>
  <c r="L4" i="28"/>
  <c r="E9" i="28"/>
  <c r="G9" i="28"/>
  <c r="H3" i="28"/>
  <c r="K8" i="28"/>
  <c r="K4" i="29"/>
  <c r="H5" i="24"/>
  <c r="K2" i="28"/>
  <c r="F12" i="30"/>
  <c r="I4" i="24"/>
  <c r="I8" i="28"/>
  <c r="J5" i="30"/>
  <c r="I2" i="24"/>
  <c r="D9" i="28"/>
  <c r="H7" i="28"/>
  <c r="I7" i="28" s="1"/>
  <c r="C12" i="30"/>
  <c r="L12" i="30" s="1"/>
  <c r="J2" i="30"/>
  <c r="J4" i="30"/>
  <c r="E5" i="24"/>
  <c r="F4" i="24"/>
  <c r="G4" i="24" s="1"/>
  <c r="K6" i="28"/>
  <c r="G7" i="30"/>
  <c r="H7" i="30" s="1"/>
  <c r="K3" i="25"/>
  <c r="H5" i="28"/>
  <c r="J5" i="24"/>
  <c r="H9" i="28"/>
  <c r="I9" i="28" s="1"/>
  <c r="I2" i="28"/>
  <c r="H9" i="30"/>
  <c r="D12" i="30"/>
  <c r="G2" i="24"/>
  <c r="K7" i="28"/>
  <c r="L6" i="28"/>
  <c r="G5" i="30"/>
  <c r="H5" i="30" s="1"/>
  <c r="J11" i="30"/>
  <c r="J3" i="30"/>
  <c r="K5" i="30"/>
  <c r="E12" i="30"/>
  <c r="J9" i="28"/>
  <c r="G2" i="30"/>
  <c r="G4" i="30"/>
  <c r="H4" i="30" s="1"/>
  <c r="H6" i="30"/>
  <c r="J10" i="30"/>
  <c r="K2" i="30"/>
  <c r="K4" i="30"/>
  <c r="C5" i="24"/>
  <c r="K5" i="24" s="1"/>
  <c r="G11" i="30"/>
  <c r="H11" i="30" s="1"/>
  <c r="G3" i="30"/>
  <c r="H3" i="30" s="1"/>
  <c r="J9" i="30"/>
  <c r="I12" i="30"/>
  <c r="I3" i="24"/>
  <c r="I6" i="28"/>
  <c r="L3" i="28"/>
  <c r="H2" i="29"/>
  <c r="I2" i="29" s="1"/>
  <c r="K3" i="29"/>
  <c r="G10" i="30"/>
  <c r="H10" i="30" s="1"/>
  <c r="J8" i="30"/>
  <c r="L2" i="30"/>
  <c r="D5" i="24"/>
  <c r="I5" i="24" s="1"/>
  <c r="G7" i="25"/>
  <c r="H7" i="25" s="1"/>
  <c r="I5" i="28"/>
  <c r="H4" i="29"/>
  <c r="I4" i="29" s="1"/>
  <c r="G9" i="30"/>
  <c r="J7" i="30"/>
  <c r="F3" i="24"/>
  <c r="F5" i="24" s="1"/>
  <c r="J3" i="24"/>
  <c r="I4" i="28"/>
  <c r="L2" i="28"/>
  <c r="G8" i="30"/>
  <c r="H8" i="30" s="1"/>
  <c r="J6" i="30"/>
  <c r="I3" i="28"/>
  <c r="H18" i="26"/>
  <c r="I18" i="26" s="1"/>
  <c r="H24" i="26"/>
  <c r="H28" i="26"/>
  <c r="H10" i="26"/>
  <c r="O34" i="26"/>
  <c r="Q35" i="26"/>
  <c r="H15" i="26"/>
  <c r="I15" i="26" s="1"/>
  <c r="H26" i="26"/>
  <c r="I26" i="26" s="1"/>
  <c r="H21" i="26"/>
  <c r="I21" i="26" s="1"/>
  <c r="H2" i="26"/>
  <c r="H25" i="26"/>
  <c r="I25" i="26" s="1"/>
  <c r="N36" i="26"/>
  <c r="N32" i="26"/>
  <c r="P33" i="26"/>
  <c r="R34" i="26"/>
  <c r="O35" i="26"/>
  <c r="Q36" i="26"/>
  <c r="Q32" i="26"/>
  <c r="N33" i="26"/>
  <c r="P34" i="26"/>
  <c r="R35" i="26"/>
  <c r="O36" i="26"/>
  <c r="O32" i="26"/>
  <c r="Q33" i="26"/>
  <c r="N34" i="26"/>
  <c r="P35" i="26"/>
  <c r="R36" i="26"/>
  <c r="R32" i="26"/>
  <c r="O33" i="26"/>
  <c r="H27" i="26"/>
  <c r="I27" i="26" s="1"/>
  <c r="L6" i="26"/>
  <c r="L3" i="26"/>
  <c r="L31" i="26"/>
  <c r="L11" i="26"/>
  <c r="H12" i="26"/>
  <c r="I12" i="26" s="1"/>
  <c r="F37" i="26"/>
  <c r="H19" i="26"/>
  <c r="I19" i="26" s="1"/>
  <c r="E37" i="26"/>
  <c r="H17" i="26"/>
  <c r="I17" i="26" s="1"/>
  <c r="D37" i="26"/>
  <c r="H34" i="26"/>
  <c r="I34" i="26" s="1"/>
  <c r="H16" i="26"/>
  <c r="I16" i="26" s="1"/>
  <c r="M4" i="26"/>
  <c r="O22" i="26" s="1"/>
  <c r="G37" i="26"/>
  <c r="K35" i="26"/>
  <c r="K23" i="26"/>
  <c r="K13" i="26"/>
  <c r="M6" i="26"/>
  <c r="M3" i="26"/>
  <c r="M31" i="26"/>
  <c r="M11" i="26"/>
  <c r="H30" i="26"/>
  <c r="I30" i="26" s="1"/>
  <c r="L14" i="26"/>
  <c r="L15" i="26"/>
  <c r="L26" i="26"/>
  <c r="L21" i="26"/>
  <c r="L2" i="26"/>
  <c r="L25" i="26"/>
  <c r="L9" i="26"/>
  <c r="L8" i="26"/>
  <c r="L29" i="26"/>
  <c r="L33" i="26"/>
  <c r="L22" i="26"/>
  <c r="L4" i="26"/>
  <c r="L36" i="26"/>
  <c r="L32" i="26"/>
  <c r="K6" i="26"/>
  <c r="K3" i="26"/>
  <c r="K31" i="26"/>
  <c r="K11" i="26"/>
  <c r="L7" i="26"/>
  <c r="H35" i="26"/>
  <c r="I35" i="26" s="1"/>
  <c r="H23" i="26"/>
  <c r="I23" i="26" s="1"/>
  <c r="H13" i="26"/>
  <c r="I13" i="26" s="1"/>
  <c r="H20" i="26"/>
  <c r="I20" i="26" s="1"/>
  <c r="H5" i="26"/>
  <c r="I5" i="26" s="1"/>
  <c r="K5" i="26"/>
  <c r="K34" i="26"/>
  <c r="K30" i="26"/>
  <c r="K16" i="26"/>
  <c r="K18" i="26"/>
  <c r="K24" i="26"/>
  <c r="K28" i="26"/>
  <c r="K10" i="26"/>
  <c r="J37" i="26"/>
  <c r="L35" i="26"/>
  <c r="L23" i="26"/>
  <c r="L13" i="26"/>
  <c r="L20" i="26"/>
  <c r="K20" i="26"/>
  <c r="L27" i="26"/>
  <c r="L17" i="26"/>
  <c r="L19" i="26"/>
  <c r="R19" i="26" s="1"/>
  <c r="L12" i="26"/>
  <c r="H36" i="26"/>
  <c r="I36" i="26" s="1"/>
  <c r="H14" i="26"/>
  <c r="I14" i="26" s="1"/>
  <c r="H9" i="26"/>
  <c r="I9" i="26" s="1"/>
  <c r="H32" i="26"/>
  <c r="I32" i="26" s="1"/>
  <c r="H7" i="26"/>
  <c r="I7" i="26" s="1"/>
  <c r="I24" i="26"/>
  <c r="I28" i="26"/>
  <c r="I10" i="26"/>
  <c r="K27" i="26"/>
  <c r="K17" i="26"/>
  <c r="K19" i="26"/>
  <c r="K12" i="26"/>
  <c r="L5" i="26"/>
  <c r="L34" i="26"/>
  <c r="L30" i="26"/>
  <c r="L16" i="26"/>
  <c r="K36" i="26"/>
  <c r="K14" i="26"/>
  <c r="K9" i="26"/>
  <c r="K32" i="26"/>
  <c r="K7" i="26"/>
  <c r="L18" i="26"/>
  <c r="R18" i="26" s="1"/>
  <c r="L24" i="26"/>
  <c r="L28" i="26"/>
  <c r="L10" i="26"/>
  <c r="H8" i="26"/>
  <c r="I8" i="26" s="1"/>
  <c r="H29" i="26"/>
  <c r="I29" i="26" s="1"/>
  <c r="H33" i="26"/>
  <c r="I33" i="26" s="1"/>
  <c r="H22" i="26"/>
  <c r="I22" i="26" s="1"/>
  <c r="H4" i="26"/>
  <c r="I4" i="26" s="1"/>
  <c r="K15" i="26"/>
  <c r="K26" i="26"/>
  <c r="K21" i="26"/>
  <c r="K2" i="26"/>
  <c r="K25" i="26"/>
  <c r="H6" i="26"/>
  <c r="I6" i="26" s="1"/>
  <c r="H3" i="26"/>
  <c r="I3" i="26" s="1"/>
  <c r="H31" i="26"/>
  <c r="I31" i="26" s="1"/>
  <c r="H11" i="26"/>
  <c r="I11" i="26" s="1"/>
  <c r="K8" i="26"/>
  <c r="K29" i="26"/>
  <c r="K33" i="26"/>
  <c r="K22" i="26"/>
  <c r="K4" i="26"/>
  <c r="G4" i="25"/>
  <c r="H4" i="25" s="1"/>
  <c r="L2" i="25"/>
  <c r="L3" i="25"/>
  <c r="J3" i="25"/>
  <c r="G6" i="25"/>
  <c r="L7" i="25"/>
  <c r="G5" i="25"/>
  <c r="H5" i="25" s="1"/>
  <c r="L5" i="25"/>
  <c r="G3" i="25"/>
  <c r="H3" i="25" s="1"/>
  <c r="L4" i="25"/>
  <c r="J7" i="25"/>
  <c r="J6" i="25"/>
  <c r="K5" i="25"/>
  <c r="K4" i="25"/>
  <c r="J2" i="25"/>
  <c r="J5" i="25"/>
  <c r="G2" i="25"/>
  <c r="H2" i="25" s="1"/>
  <c r="J4" i="25"/>
  <c r="K2" i="25"/>
  <c r="H6" i="25"/>
  <c r="K7" i="25"/>
  <c r="K6" i="25"/>
  <c r="D11" i="18"/>
  <c r="E11" i="18" s="1"/>
  <c r="G6" i="18"/>
  <c r="C3" i="19" a="1"/>
  <c r="C3" i="19" s="1"/>
  <c r="B6" i="12"/>
  <c r="C4" i="19" a="1"/>
  <c r="C4" i="19" s="1"/>
  <c r="G11" i="18"/>
  <c r="G3" i="18"/>
  <c r="G10" i="18"/>
  <c r="C8" i="17"/>
  <c r="C10" i="17" s="1"/>
  <c r="D4" i="19" a="1"/>
  <c r="D4" i="19" s="1"/>
  <c r="G9" i="18"/>
  <c r="D10" i="18"/>
  <c r="E10" i="18" s="1"/>
  <c r="C12" i="18"/>
  <c r="D3" i="19" a="1"/>
  <c r="D3" i="19" s="1"/>
  <c r="E3" i="19" s="1"/>
  <c r="F3" i="19" s="1"/>
  <c r="G8" i="18"/>
  <c r="E9" i="18"/>
  <c r="D2" i="19" a="1"/>
  <c r="D2" i="19" s="1"/>
  <c r="G7" i="18"/>
  <c r="D3" i="11"/>
  <c r="D7" i="18"/>
  <c r="E7" i="18" s="1"/>
  <c r="D4" i="18"/>
  <c r="G4" i="19" a="1"/>
  <c r="G4" i="19" s="1"/>
  <c r="H4" i="19" s="1"/>
  <c r="D6" i="12"/>
  <c r="F6" i="12"/>
  <c r="D6" i="18"/>
  <c r="E6" i="18" s="1"/>
  <c r="F12" i="18"/>
  <c r="G3" i="19" a="1"/>
  <c r="G3" i="19" s="1"/>
  <c r="H3" i="19" s="1"/>
  <c r="E8" i="18"/>
  <c r="G2" i="18"/>
  <c r="G4" i="18"/>
  <c r="C2" i="19" a="1"/>
  <c r="C2" i="19" s="1"/>
  <c r="G2" i="19" a="1"/>
  <c r="G2" i="19" s="1"/>
  <c r="C6" i="12"/>
  <c r="E6" i="12"/>
  <c r="G6" i="12"/>
  <c r="C13" i="17"/>
  <c r="D5" i="18"/>
  <c r="E5" i="18" s="1"/>
  <c r="D2" i="18"/>
  <c r="B12" i="18"/>
  <c r="E4" i="18"/>
  <c r="G5" i="18"/>
  <c r="H2" i="12"/>
  <c r="D2" i="11"/>
  <c r="B6" i="11"/>
  <c r="C6" i="11"/>
  <c r="F17" i="10"/>
  <c r="G17" i="10" s="1"/>
  <c r="F9" i="10"/>
  <c r="G9" i="10" s="1"/>
  <c r="D5" i="11"/>
  <c r="D4" i="11"/>
  <c r="G7" i="10"/>
  <c r="F13" i="10"/>
  <c r="G13" i="10" s="1"/>
  <c r="G15" i="10"/>
  <c r="F5" i="10"/>
  <c r="G5" i="10" s="1"/>
  <c r="N88" i="34" l="1"/>
  <c r="L88" i="34"/>
  <c r="I88" i="34"/>
  <c r="J88" i="34" s="1"/>
  <c r="O12" i="26"/>
  <c r="O30" i="26"/>
  <c r="Q2" i="26"/>
  <c r="R29" i="26"/>
  <c r="Q7" i="26"/>
  <c r="R5" i="26"/>
  <c r="R17" i="26"/>
  <c r="Q10" i="26"/>
  <c r="R8" i="26"/>
  <c r="O10" i="26"/>
  <c r="G12" i="30"/>
  <c r="H2" i="30"/>
  <c r="R27" i="26"/>
  <c r="Q28" i="26"/>
  <c r="R9" i="26"/>
  <c r="O19" i="26"/>
  <c r="N24" i="26"/>
  <c r="O7" i="26"/>
  <c r="N29" i="26"/>
  <c r="L9" i="28"/>
  <c r="K9" i="28"/>
  <c r="Q19" i="26"/>
  <c r="R25" i="26"/>
  <c r="H12" i="30"/>
  <c r="Q20" i="26"/>
  <c r="Q17" i="26"/>
  <c r="R20" i="26"/>
  <c r="Q18" i="26"/>
  <c r="R2" i="26"/>
  <c r="N17" i="26"/>
  <c r="O9" i="26"/>
  <c r="N13" i="26"/>
  <c r="Q25" i="26"/>
  <c r="Q24" i="26"/>
  <c r="Q14" i="26"/>
  <c r="Q21" i="26"/>
  <c r="R10" i="26"/>
  <c r="Q27" i="26"/>
  <c r="R13" i="26"/>
  <c r="Q16" i="26"/>
  <c r="R21" i="26"/>
  <c r="I2" i="26"/>
  <c r="P2" i="26" s="1"/>
  <c r="G3" i="24"/>
  <c r="R14" i="26"/>
  <c r="Q26" i="26"/>
  <c r="R16" i="26"/>
  <c r="R23" i="26"/>
  <c r="Q30" i="26"/>
  <c r="R7" i="26"/>
  <c r="R22" i="26"/>
  <c r="R26" i="26"/>
  <c r="Q13" i="26"/>
  <c r="N2" i="26"/>
  <c r="G5" i="24"/>
  <c r="Q12" i="26"/>
  <c r="R28" i="26"/>
  <c r="P10" i="26"/>
  <c r="Q15" i="26"/>
  <c r="R24" i="26"/>
  <c r="R30" i="26"/>
  <c r="R12" i="26"/>
  <c r="R15" i="26"/>
  <c r="P27" i="26"/>
  <c r="N16" i="26"/>
  <c r="K12" i="30"/>
  <c r="J12" i="30"/>
  <c r="N18" i="26"/>
  <c r="N30" i="26"/>
  <c r="N8" i="26"/>
  <c r="N21" i="26"/>
  <c r="O28" i="26"/>
  <c r="N23" i="26"/>
  <c r="Q5" i="26"/>
  <c r="N26" i="26"/>
  <c r="O24" i="26"/>
  <c r="P25" i="26"/>
  <c r="O5" i="26"/>
  <c r="O25" i="26"/>
  <c r="N5" i="26"/>
  <c r="Q8" i="26"/>
  <c r="O14" i="26"/>
  <c r="O20" i="26"/>
  <c r="N15" i="26"/>
  <c r="O18" i="26"/>
  <c r="N12" i="26"/>
  <c r="Q23" i="26"/>
  <c r="Q29" i="26"/>
  <c r="O11" i="26"/>
  <c r="Q11" i="26"/>
  <c r="N11" i="26"/>
  <c r="P11" i="26"/>
  <c r="R11" i="26"/>
  <c r="R4" i="26"/>
  <c r="O4" i="26"/>
  <c r="Q4" i="26"/>
  <c r="N4" i="26"/>
  <c r="P4" i="26"/>
  <c r="O29" i="26"/>
  <c r="O2" i="26"/>
  <c r="O17" i="26"/>
  <c r="O13" i="26"/>
  <c r="N7" i="26"/>
  <c r="N19" i="26"/>
  <c r="Q9" i="26"/>
  <c r="O31" i="26"/>
  <c r="Q31" i="26"/>
  <c r="N31" i="26"/>
  <c r="P31" i="26"/>
  <c r="R31" i="26"/>
  <c r="O21" i="26"/>
  <c r="O27" i="26"/>
  <c r="O23" i="26"/>
  <c r="O8" i="26"/>
  <c r="O3" i="26"/>
  <c r="Q3" i="26"/>
  <c r="N3" i="26"/>
  <c r="P3" i="26"/>
  <c r="R3" i="26"/>
  <c r="N10" i="26"/>
  <c r="O26" i="26"/>
  <c r="N22" i="26"/>
  <c r="N9" i="26"/>
  <c r="N27" i="26"/>
  <c r="Q22" i="26"/>
  <c r="O6" i="26"/>
  <c r="Q6" i="26"/>
  <c r="N6" i="26"/>
  <c r="P6" i="26"/>
  <c r="R6" i="26"/>
  <c r="N28" i="26"/>
  <c r="O15" i="26"/>
  <c r="N25" i="26"/>
  <c r="N14" i="26"/>
  <c r="O16" i="26"/>
  <c r="N20" i="26"/>
  <c r="B39" i="26"/>
  <c r="B38" i="26"/>
  <c r="L37" i="26"/>
  <c r="K37" i="26"/>
  <c r="H37" i="26"/>
  <c r="I37" i="26" s="1"/>
  <c r="H2" i="19"/>
  <c r="E4" i="19"/>
  <c r="F4" i="19" s="1"/>
  <c r="G12" i="18"/>
  <c r="C9" i="17"/>
  <c r="E2" i="19"/>
  <c r="F2" i="19" s="1"/>
  <c r="D6" i="11"/>
  <c r="D12" i="18"/>
  <c r="E12" i="18" s="1"/>
  <c r="E2" i="18"/>
  <c r="H6" i="12"/>
  <c r="G11" i="27" l="1" a="1"/>
  <c r="G11" i="27" s="1"/>
  <c r="A11" i="27" a="1"/>
  <c r="A11" i="27" s="1"/>
  <c r="P24" i="26"/>
  <c r="A2" i="27" a="1"/>
  <c r="A2" i="27" s="1"/>
  <c r="P28" i="26"/>
  <c r="P21" i="26"/>
  <c r="P9" i="26"/>
  <c r="P16" i="26"/>
  <c r="P12" i="26"/>
  <c r="P22" i="26"/>
  <c r="P30" i="26"/>
  <c r="P23" i="26"/>
  <c r="P17" i="26"/>
  <c r="P8" i="26"/>
  <c r="P15" i="26"/>
  <c r="P26" i="26"/>
  <c r="P7" i="26"/>
  <c r="P14" i="26"/>
  <c r="P20" i="26"/>
  <c r="P5" i="26"/>
  <c r="P29" i="26"/>
  <c r="P18" i="26"/>
  <c r="P19" i="26"/>
  <c r="P13" i="26"/>
  <c r="G2" i="27" l="1" a="1"/>
  <c r="G2" i="2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D33FC1-C126-446C-B7FD-F06E6F2A1E7D}" keepAlive="1" name="Query - accounts" description="Connection to the 'accounts' query in the workbook." type="5" refreshedVersion="7" background="1" saveData="1">
    <dbPr connection="Provider=Microsoft.Mashup.OleDb.1;Data Source=$Workbook$;Location=accounts;Extended Properties=&quot;&quot;" command="SELECT * FROM [accounts]"/>
  </connection>
  <connection id="2" xr16:uid="{4BFB94CB-E2D2-423A-9CDA-92C7C4610AFC}" keepAlive="1" name="Query - accounts_clean" description="Connection to the 'accounts_clean' query in the workbook." type="5" refreshedVersion="7" background="1" saveData="1">
    <dbPr connection="Provider=Microsoft.Mashup.OleDb.1;Data Source=$Workbook$;Location=accounts_clean;Extended Properties=&quot;&quot;" command="SELECT * FROM [accounts_clean]"/>
  </connection>
  <connection id="3" xr16:uid="{EEE41195-78DC-4026-A78E-438781331E3C}" keepAlive="1" name="Query - data_dictionary" description="Connection to the 'data_dictionary' query in the workbook." type="5" refreshedVersion="7" background="1" saveData="1">
    <dbPr connection="Provider=Microsoft.Mashup.OleDb.1;Data Source=$Workbook$;Location=data_dictionary;Extended Properties=&quot;&quot;" command="SELECT * FROM [data_dictionary]"/>
  </connection>
  <connection id="4" xr16:uid="{BBBA539F-D84F-46FB-940C-FA7E400B0702}" keepAlive="1" name="Query - products" description="Connection to the 'products' query in the workbook." type="5" refreshedVersion="7" background="1" saveData="1">
    <dbPr connection="Provider=Microsoft.Mashup.OleDb.1;Data Source=$Workbook$;Location=products;Extended Properties=&quot;&quot;" command="SELECT * FROM [products]"/>
  </connection>
  <connection id="5" xr16:uid="{D821BBFB-89EA-41BB-B0D1-F5D15DCB824B}" keepAlive="1" name="Query - sales_analysis" description="Connection to the 'sales_analysis' query in the workbook." type="5" refreshedVersion="7" background="1" saveData="1">
    <dbPr connection="Provider=Microsoft.Mashup.OleDb.1;Data Source=$Workbook$;Location=sales_analysis;Extended Properties=&quot;&quot;" command="SELECT * FROM [sales_analysis]"/>
  </connection>
  <connection id="6" xr16:uid="{97F45380-9B6E-4CE1-8F7F-6D89EB1C483A}" keepAlive="1" name="Query - sales_pipeline" description="Connection to the 'sales_pipeline' query in the workbook." type="5" refreshedVersion="7" background="1" saveData="1">
    <dbPr connection="Provider=Microsoft.Mashup.OleDb.1;Data Source=$Workbook$;Location=sales_pipeline;Extended Properties=&quot;&quot;" command="SELECT * FROM [sales_pipeline]"/>
  </connection>
  <connection id="7" xr16:uid="{443B814A-7C9B-46D2-863C-F72AD9201ED4}" keepAlive="1" name="Query - sales_pipeline_clean" description="Connection to the 'sales_pipeline_clean' query in the workbook." type="5" refreshedVersion="7" background="1" saveData="1">
    <dbPr connection="Provider=Microsoft.Mashup.OleDb.1;Data Source=$Workbook$;Location=sales_pipeline_clean;Extended Properties=&quot;&quot;" command="SELECT * FROM [sales_pipeline_clean]"/>
  </connection>
  <connection id="8" xr16:uid="{35E1F642-2160-4B67-9E7A-7F77A58FEB3F}" keepAlive="1" name="Query - sales_teams" description="Connection to the 'sales_teams' query in the workbook." type="5" refreshedVersion="7" background="1" saveData="1">
    <dbPr connection="Provider=Microsoft.Mashup.OleDb.1;Data Source=$Workbook$;Location=sales_teams;Extended Properties=&quot;&quot;" command="SELECT * FROM [sales_team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<sst xmlns="http://schemas.openxmlformats.org/spreadsheetml/2006/main" count="182579" uniqueCount="9593">
  <si>
    <t>Project Title</t>
  </si>
  <si>
    <t>Dataset Source</t>
  </si>
  <si>
    <t>Date Downloaded</t>
  </si>
  <si>
    <t>Workbook Purpose</t>
  </si>
  <si>
    <t>Current Version</t>
  </si>
  <si>
    <t>Last Updated</t>
  </si>
  <si>
    <t>Source Files</t>
  </si>
  <si>
    <t>Raw Data Rule</t>
  </si>
  <si>
    <t>CRM Sales Opportunity Analysis</t>
  </si>
  <si>
    <t>Maven Analytics Data Playground</t>
  </si>
  <si>
    <t>Exploratory data analysis, data profiling and quality assessment</t>
  </si>
  <si>
    <t>v01</t>
  </si>
  <si>
    <t>accounts.csv; data_dictionary.csv; products.csv; sales_pipeline.csv; sales_teams.csv</t>
  </si>
  <si>
    <t>Source CSV files must not be edited directly</t>
  </si>
  <si>
    <t>account</t>
  </si>
  <si>
    <t>sector</t>
  </si>
  <si>
    <t>year_established</t>
  </si>
  <si>
    <t>revenue</t>
  </si>
  <si>
    <t>employees</t>
  </si>
  <si>
    <t>office_location</t>
  </si>
  <si>
    <t>subsidiary_of</t>
  </si>
  <si>
    <t>Acme Corporation</t>
  </si>
  <si>
    <t>technolgy</t>
  </si>
  <si>
    <t>United States</t>
  </si>
  <si>
    <t/>
  </si>
  <si>
    <t>Betasoloin</t>
  </si>
  <si>
    <t>medical</t>
  </si>
  <si>
    <t>Betatech</t>
  </si>
  <si>
    <t>Kenya</t>
  </si>
  <si>
    <t>Bioholding</t>
  </si>
  <si>
    <t>Philipines</t>
  </si>
  <si>
    <t>Bioplex</t>
  </si>
  <si>
    <t>Blackzim</t>
  </si>
  <si>
    <t>retail</t>
  </si>
  <si>
    <t>Bluth Company</t>
  </si>
  <si>
    <t>Bubba Gump</t>
  </si>
  <si>
    <t>software</t>
  </si>
  <si>
    <t>Cancity</t>
  </si>
  <si>
    <t>Cheers</t>
  </si>
  <si>
    <t>entertainment</t>
  </si>
  <si>
    <t>Massive Dynamic</t>
  </si>
  <si>
    <t>Codehow</t>
  </si>
  <si>
    <t>Condax</t>
  </si>
  <si>
    <t>Conecom</t>
  </si>
  <si>
    <t>Dalttechnology</t>
  </si>
  <si>
    <t>dambase</t>
  </si>
  <si>
    <t>marketing</t>
  </si>
  <si>
    <t>Inity</t>
  </si>
  <si>
    <t>Domzoom</t>
  </si>
  <si>
    <t>Doncon</t>
  </si>
  <si>
    <t>Donquadtech</t>
  </si>
  <si>
    <t>Dontechi</t>
  </si>
  <si>
    <t>Donware</t>
  </si>
  <si>
    <t>Fasehatice</t>
  </si>
  <si>
    <t>Faxquote</t>
  </si>
  <si>
    <t>telecommunications</t>
  </si>
  <si>
    <t>Sonron</t>
  </si>
  <si>
    <t>Finhigh</t>
  </si>
  <si>
    <t>finance</t>
  </si>
  <si>
    <t>Finjob</t>
  </si>
  <si>
    <t>employment</t>
  </si>
  <si>
    <t>Funholding</t>
  </si>
  <si>
    <t>Golddex</t>
  </si>
  <si>
    <t>Ganjaflex</t>
  </si>
  <si>
    <t>Japan</t>
  </si>
  <si>
    <t>Gekko &amp; Co</t>
  </si>
  <si>
    <t>Genco Pura Olive Oil Company</t>
  </si>
  <si>
    <t>Italy</t>
  </si>
  <si>
    <t>Globex Corporation</t>
  </si>
  <si>
    <t>Norway</t>
  </si>
  <si>
    <t>Gogozoom</t>
  </si>
  <si>
    <t>Goodsilron</t>
  </si>
  <si>
    <t>Green-Plus</t>
  </si>
  <si>
    <t>services</t>
  </si>
  <si>
    <t>Groovestreet</t>
  </si>
  <si>
    <t>Hatfan</t>
  </si>
  <si>
    <t>Hottechi</t>
  </si>
  <si>
    <t>Korea</t>
  </si>
  <si>
    <t>Initech</t>
  </si>
  <si>
    <t>Isdom</t>
  </si>
  <si>
    <t>Iselectrics</t>
  </si>
  <si>
    <t>J-Texon</t>
  </si>
  <si>
    <t>Kan-code</t>
  </si>
  <si>
    <t>Kinnamplus</t>
  </si>
  <si>
    <t>Konex</t>
  </si>
  <si>
    <t>Konmatfix</t>
  </si>
  <si>
    <t>Labdrill</t>
  </si>
  <si>
    <t>Lexiqvolax</t>
  </si>
  <si>
    <t>Mathtouch</t>
  </si>
  <si>
    <t>Jordan</t>
  </si>
  <si>
    <t>Nam-zim</t>
  </si>
  <si>
    <t>Brazil</t>
  </si>
  <si>
    <t>Warephase</t>
  </si>
  <si>
    <t>Newex</t>
  </si>
  <si>
    <t>Germany</t>
  </si>
  <si>
    <t>Ontomedia</t>
  </si>
  <si>
    <t>Opentech</t>
  </si>
  <si>
    <t>Plexzap</t>
  </si>
  <si>
    <t>Plusstrip</t>
  </si>
  <si>
    <t>Plussunin</t>
  </si>
  <si>
    <t>Rangreen</t>
  </si>
  <si>
    <t>Panama</t>
  </si>
  <si>
    <t>Rantouch</t>
  </si>
  <si>
    <t>Ron-tech</t>
  </si>
  <si>
    <t>Rundofase</t>
  </si>
  <si>
    <t>Scotfind</t>
  </si>
  <si>
    <t>Scottech</t>
  </si>
  <si>
    <t>Silis</t>
  </si>
  <si>
    <t>Singletechno</t>
  </si>
  <si>
    <t>Stanredtax</t>
  </si>
  <si>
    <t>Statholdings</t>
  </si>
  <si>
    <t>Streethex</t>
  </si>
  <si>
    <t>Belgium</t>
  </si>
  <si>
    <t>Sumace</t>
  </si>
  <si>
    <t>Romania</t>
  </si>
  <si>
    <t>Sunnamplex</t>
  </si>
  <si>
    <t>Poland</t>
  </si>
  <si>
    <t>The New York Inquirer</t>
  </si>
  <si>
    <t>Toughzap</t>
  </si>
  <si>
    <t>Treequote</t>
  </si>
  <si>
    <t>Umbrella Corporation</t>
  </si>
  <si>
    <t>Vehement Capital Partners</t>
  </si>
  <si>
    <t>Xx-holding</t>
  </si>
  <si>
    <t>Xx-zobam</t>
  </si>
  <si>
    <t>Y-corporation</t>
  </si>
  <si>
    <t>Yearin</t>
  </si>
  <si>
    <t>Zathunicon</t>
  </si>
  <si>
    <t>Zencorporation</t>
  </si>
  <si>
    <t>China</t>
  </si>
  <si>
    <t>Zoomit</t>
  </si>
  <si>
    <t>Zotware</t>
  </si>
  <si>
    <t>Zumgoity</t>
  </si>
  <si>
    <t>Table</t>
  </si>
  <si>
    <t>Field</t>
  </si>
  <si>
    <t>Description</t>
  </si>
  <si>
    <t>accounts</t>
  </si>
  <si>
    <t>Company name</t>
  </si>
  <si>
    <t>Industry</t>
  </si>
  <si>
    <t>Year Established</t>
  </si>
  <si>
    <t>Annual revenue (in millions of USD)</t>
  </si>
  <si>
    <t>Number of employees</t>
  </si>
  <si>
    <t>Headquarters</t>
  </si>
  <si>
    <t>Parent company</t>
  </si>
  <si>
    <t>products</t>
  </si>
  <si>
    <t>product</t>
  </si>
  <si>
    <t>Product name</t>
  </si>
  <si>
    <t>series</t>
  </si>
  <si>
    <t>Product series</t>
  </si>
  <si>
    <t>sales_price</t>
  </si>
  <si>
    <t>Suggested retail price</t>
  </si>
  <si>
    <t>sales_teams</t>
  </si>
  <si>
    <t>sales_agent</t>
  </si>
  <si>
    <t>Sales agent</t>
  </si>
  <si>
    <t>manager</t>
  </si>
  <si>
    <t>Respective sales manager</t>
  </si>
  <si>
    <t>regional_office</t>
  </si>
  <si>
    <t>Regional office</t>
  </si>
  <si>
    <t>sales_pipeline</t>
  </si>
  <si>
    <t>opportunity_id</t>
  </si>
  <si>
    <t>Unique identifier</t>
  </si>
  <si>
    <t xml:space="preserve">Sales agent </t>
  </si>
  <si>
    <t>deal_stage</t>
  </si>
  <si>
    <t>Sales pipeline stage (Prospecting &gt; Engaging &gt; Won / Lost)</t>
  </si>
  <si>
    <t>engage_date</t>
  </si>
  <si>
    <t>Date in which the "Engaging" deal stage was initiated</t>
  </si>
  <si>
    <t>close_date</t>
  </si>
  <si>
    <t>Date in which the deal was "Won" or "Lost"</t>
  </si>
  <si>
    <t>close_value</t>
  </si>
  <si>
    <t>Revenue from the deal</t>
  </si>
  <si>
    <t>1C1I7A6R</t>
  </si>
  <si>
    <t>Moses Frase</t>
  </si>
  <si>
    <t>GTX Plus Basic</t>
  </si>
  <si>
    <t>Won</t>
  </si>
  <si>
    <t>Z063OYW0</t>
  </si>
  <si>
    <t>Darcel Schlecht</t>
  </si>
  <si>
    <t>GTXPro</t>
  </si>
  <si>
    <t>EC4QE1BX</t>
  </si>
  <si>
    <t>MG Special</t>
  </si>
  <si>
    <t>MV1LWRNH</t>
  </si>
  <si>
    <t>GTX Basic</t>
  </si>
  <si>
    <t>PE84CX4O</t>
  </si>
  <si>
    <t>Zane Levy</t>
  </si>
  <si>
    <t>ZNBS69V1</t>
  </si>
  <si>
    <t>Anna Snelling</t>
  </si>
  <si>
    <t>9ME3374G</t>
  </si>
  <si>
    <t>Vicki Laflamme</t>
  </si>
  <si>
    <t>7GN8Q4LL</t>
  </si>
  <si>
    <t>Markita Hansen</t>
  </si>
  <si>
    <t>OLK9LKZB</t>
  </si>
  <si>
    <t>Niesha Huffines</t>
  </si>
  <si>
    <t>HAXMC4IX</t>
  </si>
  <si>
    <t>James Ascencio</t>
  </si>
  <si>
    <t>MG Advanced</t>
  </si>
  <si>
    <t>Engaging</t>
  </si>
  <si>
    <t>NL3JZH1Z</t>
  </si>
  <si>
    <t>KWVA7VR1</t>
  </si>
  <si>
    <t>Gladys Colclough</t>
  </si>
  <si>
    <t>Lost</t>
  </si>
  <si>
    <t>S8DX3XOU</t>
  </si>
  <si>
    <t>GTX Plus Pro</t>
  </si>
  <si>
    <t>ENB2XD8G</t>
  </si>
  <si>
    <t>Maureen Marcano</t>
  </si>
  <si>
    <t>09YE9QOV</t>
  </si>
  <si>
    <t>Hayden Neloms</t>
  </si>
  <si>
    <t>3F5MZNEH</t>
  </si>
  <si>
    <t>Rosalina Dieter</t>
  </si>
  <si>
    <t>M6WEJXC0</t>
  </si>
  <si>
    <t>6PTR7VBR</t>
  </si>
  <si>
    <t>Versie Hillebrand</t>
  </si>
  <si>
    <t>902REDPA</t>
  </si>
  <si>
    <t>Daniell Hammack</t>
  </si>
  <si>
    <t>5J9CMGDV</t>
  </si>
  <si>
    <t>Elease Gluck</t>
  </si>
  <si>
    <t>JJXRR8R6</t>
  </si>
  <si>
    <t>WF4HA5NW</t>
  </si>
  <si>
    <t>C5K2JP1H</t>
  </si>
  <si>
    <t>Violet Mclelland</t>
  </si>
  <si>
    <t>ADRB8OMB</t>
  </si>
  <si>
    <t>SBCR987L</t>
  </si>
  <si>
    <t>Kami Bicknell</t>
  </si>
  <si>
    <t>UP409DSB</t>
  </si>
  <si>
    <t>JSD4APT2</t>
  </si>
  <si>
    <t>AO9Z2D17</t>
  </si>
  <si>
    <t>5M58DTJK</t>
  </si>
  <si>
    <t>KNY1OSAB</t>
  </si>
  <si>
    <t>EAZDUUM9</t>
  </si>
  <si>
    <t>Rosie Papadopoulos</t>
  </si>
  <si>
    <t>2STUSOFE</t>
  </si>
  <si>
    <t>JYKM0B00</t>
  </si>
  <si>
    <t>KU28360J</t>
  </si>
  <si>
    <t>Kary Hendrixson</t>
  </si>
  <si>
    <t>N4SD17JR</t>
  </si>
  <si>
    <t>Reed Clapper</t>
  </si>
  <si>
    <t>E67P9Y3Q</t>
  </si>
  <si>
    <t>AT3MMVIS</t>
  </si>
  <si>
    <t>Wilburn Farren</t>
  </si>
  <si>
    <t>REJ11LRY</t>
  </si>
  <si>
    <t>Garret Kinder</t>
  </si>
  <si>
    <t>ERV0CAZ7</t>
  </si>
  <si>
    <t>8SOQADK7</t>
  </si>
  <si>
    <t>TCHFT25B</t>
  </si>
  <si>
    <t>CZVN09WN</t>
  </si>
  <si>
    <t>EG7OFLFR</t>
  </si>
  <si>
    <t>30UQWUKB</t>
  </si>
  <si>
    <t>Marty Freudenburg</t>
  </si>
  <si>
    <t>OLVI7L8M</t>
  </si>
  <si>
    <t>Cassey Cress</t>
  </si>
  <si>
    <t>97UN20YY</t>
  </si>
  <si>
    <t>JXLERZ9O</t>
  </si>
  <si>
    <t>6ROE69W5</t>
  </si>
  <si>
    <t>0DFXFKT7</t>
  </si>
  <si>
    <t>XKMZVSN4</t>
  </si>
  <si>
    <t>IU8V0BZK</t>
  </si>
  <si>
    <t>XY42936P</t>
  </si>
  <si>
    <t>XRN54MBM</t>
  </si>
  <si>
    <t>2V848WZD</t>
  </si>
  <si>
    <t>Lajuana Vencill</t>
  </si>
  <si>
    <t>ONYNTUCG</t>
  </si>
  <si>
    <t>HIOHX80Y</t>
  </si>
  <si>
    <t>F5U1ACDD</t>
  </si>
  <si>
    <t>LPKT07PV</t>
  </si>
  <si>
    <t>Boris Faz</t>
  </si>
  <si>
    <t>WPB2SLIG</t>
  </si>
  <si>
    <t>Donn Cantrell</t>
  </si>
  <si>
    <t>XUSUEAV7</t>
  </si>
  <si>
    <t>GTK 500</t>
  </si>
  <si>
    <t>ZZY4516R</t>
  </si>
  <si>
    <t>3TYPII47</t>
  </si>
  <si>
    <t>7WAX8Z8O</t>
  </si>
  <si>
    <t>MYDUMR3R</t>
  </si>
  <si>
    <t>0DRC1U9Q</t>
  </si>
  <si>
    <t>37JFKD4I</t>
  </si>
  <si>
    <t>25YKPHX8</t>
  </si>
  <si>
    <t>BXXMA7F3</t>
  </si>
  <si>
    <t>GIUUTBXM</t>
  </si>
  <si>
    <t>MFX2LR1Q</t>
  </si>
  <si>
    <t>DUHE9FLY</t>
  </si>
  <si>
    <t>96BSG7R1</t>
  </si>
  <si>
    <t>7FQMSWIX</t>
  </si>
  <si>
    <t>Corliss Cosme</t>
  </si>
  <si>
    <t>C20AVXN7</t>
  </si>
  <si>
    <t>GS1QVWCR</t>
  </si>
  <si>
    <t>ZWH8FXY3</t>
  </si>
  <si>
    <t>2U94Y3Q9</t>
  </si>
  <si>
    <t>AAR79NOO</t>
  </si>
  <si>
    <t>B6B0PNR2</t>
  </si>
  <si>
    <t>M7I5O9YU</t>
  </si>
  <si>
    <t>LXZA2OSZ</t>
  </si>
  <si>
    <t>N0ONCYVZ</t>
  </si>
  <si>
    <t>GYB4W2AU</t>
  </si>
  <si>
    <t>513DPFX5</t>
  </si>
  <si>
    <t>RU023K5W</t>
  </si>
  <si>
    <t>VDIU10RV</t>
  </si>
  <si>
    <t>BZCBQ514</t>
  </si>
  <si>
    <t>HEE6P0QH</t>
  </si>
  <si>
    <t>L8CHRJ2B</t>
  </si>
  <si>
    <t>579LZ3F9</t>
  </si>
  <si>
    <t>SU8JNMP4</t>
  </si>
  <si>
    <t>V2X2KMUR</t>
  </si>
  <si>
    <t>AJIPJP75</t>
  </si>
  <si>
    <t>NYVA2G6U</t>
  </si>
  <si>
    <t>FF45BXTL</t>
  </si>
  <si>
    <t>TTA9LYBS</t>
  </si>
  <si>
    <t>PAGZQH8L</t>
  </si>
  <si>
    <t>Cecily Lampkin</t>
  </si>
  <si>
    <t>J7YF6DS7</t>
  </si>
  <si>
    <t>S5IXY4Z9</t>
  </si>
  <si>
    <t>JQBJMETQ</t>
  </si>
  <si>
    <t>0LVWSWEW</t>
  </si>
  <si>
    <t>K53BC1T9</t>
  </si>
  <si>
    <t>D40N5I9Y</t>
  </si>
  <si>
    <t>051QTX8Z</t>
  </si>
  <si>
    <t>5D2XH04S</t>
  </si>
  <si>
    <t>V9E582SK</t>
  </si>
  <si>
    <t>UK0LEZRJ</t>
  </si>
  <si>
    <t>PFFHM7HR</t>
  </si>
  <si>
    <t>IT10CFQH</t>
  </si>
  <si>
    <t>8VKD2CCH</t>
  </si>
  <si>
    <t>2XQAKBXH</t>
  </si>
  <si>
    <t>7G7YLGJO</t>
  </si>
  <si>
    <t>GCA97W27</t>
  </si>
  <si>
    <t>K8FUZHOG</t>
  </si>
  <si>
    <t>5WJZMULK</t>
  </si>
  <si>
    <t>ZPYD4T9W</t>
  </si>
  <si>
    <t>KE9ZEDS8</t>
  </si>
  <si>
    <t>7KK0HQ4C</t>
  </si>
  <si>
    <t>FP7014Z0</t>
  </si>
  <si>
    <t>N4HFHDMW</t>
  </si>
  <si>
    <t>2HFLKREC</t>
  </si>
  <si>
    <t>7JVTTVCO</t>
  </si>
  <si>
    <t>3X13866U</t>
  </si>
  <si>
    <t>7LE19SYE</t>
  </si>
  <si>
    <t>J5V2M7Y1</t>
  </si>
  <si>
    <t>41MURAI5</t>
  </si>
  <si>
    <t>QHI8WRIA</t>
  </si>
  <si>
    <t>AJXAXV4W</t>
  </si>
  <si>
    <t>VPDXX5PJ</t>
  </si>
  <si>
    <t>PZB9NUK8</t>
  </si>
  <si>
    <t>A0ANOYPF</t>
  </si>
  <si>
    <t>0P4AAPYX</t>
  </si>
  <si>
    <t>O6T5WC3W</t>
  </si>
  <si>
    <t>0NO04P6C</t>
  </si>
  <si>
    <t>22OFSXBT</t>
  </si>
  <si>
    <t>Jonathan Berthelot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</si>
  <si>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</si>
  <si>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</si>
  <si>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</si>
  <si>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</si>
  <si>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</si>
  <si>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</si>
  <si>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</si>
  <si>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</si>
  <si>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</si>
  <si>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</si>
  <si>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</si>
  <si>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</si>
  <si>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</si>
  <si>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</si>
  <si>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</si>
  <si>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</si>
  <si>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</si>
  <si>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</si>
  <si>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</si>
  <si>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</si>
  <si>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6WOMHAJM</t>
  </si>
  <si>
    <t>G1QGATKV</t>
  </si>
  <si>
    <t>UAE5ZC7O</t>
  </si>
  <si>
    <t>6XFVQI32</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</si>
  <si>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</si>
  <si>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</si>
  <si>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</si>
  <si>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</si>
  <si>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</si>
  <si>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</si>
  <si>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</si>
  <si>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</si>
  <si>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</si>
  <si>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</si>
  <si>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</si>
  <si>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</si>
  <si>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</si>
  <si>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</si>
  <si>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</si>
  <si>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</si>
  <si>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</si>
  <si>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</si>
  <si>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</si>
  <si>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</si>
  <si>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</si>
  <si>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E1VKE2PH</t>
  </si>
  <si>
    <t>SKY95DVG</t>
  </si>
  <si>
    <t>V5OK4V5I</t>
  </si>
  <si>
    <t>GJ4L5HHN</t>
  </si>
  <si>
    <t>9R8JWY3J</t>
  </si>
  <si>
    <t>0EOFVU05</t>
  </si>
  <si>
    <t>HNHOPL7M</t>
  </si>
  <si>
    <t>Y0NYI17R</t>
  </si>
  <si>
    <t>R4F4RGAL</t>
  </si>
  <si>
    <t>MNVMY83P</t>
  </si>
  <si>
    <t>0ZHLQFGU</t>
  </si>
  <si>
    <t>40DPY158</t>
  </si>
  <si>
    <t>DP9E525R</t>
  </si>
  <si>
    <t>DBDUMQQK</t>
  </si>
  <si>
    <t>CNBN12RL</t>
  </si>
  <si>
    <t>OXL0YWEE</t>
  </si>
  <si>
    <t>ZOBJHMAF</t>
  </si>
  <si>
    <t>KD6MB4AP</t>
  </si>
  <si>
    <t>5CSSZJF4</t>
  </si>
  <si>
    <t>0XG8TOJF</t>
  </si>
  <si>
    <t>IIS0O91J</t>
  </si>
  <si>
    <t>2LP5SUR5</t>
  </si>
  <si>
    <t>PYZZ3IS6</t>
  </si>
  <si>
    <t>5I4K5TQE</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</si>
  <si>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</si>
  <si>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</si>
  <si>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</si>
  <si>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</si>
  <si>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</si>
  <si>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</si>
  <si>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</si>
  <si>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</si>
  <si>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</si>
  <si>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</si>
  <si>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</si>
  <si>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</si>
  <si>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</si>
  <si>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</si>
  <si>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</si>
  <si>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</si>
  <si>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</si>
  <si>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</si>
  <si>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</si>
  <si>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</si>
  <si>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</si>
  <si>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</si>
  <si>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</si>
  <si>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</si>
  <si>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</si>
  <si>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</si>
  <si>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</si>
  <si>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</si>
  <si>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</si>
  <si>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</si>
  <si>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</si>
  <si>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</si>
  <si>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</si>
  <si>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</si>
  <si>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</si>
  <si>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</si>
  <si>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</si>
  <si>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</si>
  <si>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</si>
  <si>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</si>
  <si>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</si>
  <si>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</si>
  <si>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</si>
  <si>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</si>
  <si>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</si>
  <si>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</si>
  <si>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</si>
  <si>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</si>
  <si>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</si>
  <si>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</si>
  <si>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</si>
  <si>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</si>
  <si>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</si>
  <si>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</si>
  <si>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</si>
  <si>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</si>
  <si>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</si>
  <si>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</si>
  <si>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</si>
  <si>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</si>
  <si>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</si>
  <si>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</si>
  <si>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</si>
  <si>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</si>
  <si>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</si>
  <si>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</si>
  <si>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</si>
  <si>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S1V8684Y</t>
  </si>
  <si>
    <t>MOPWEMB5</t>
  </si>
  <si>
    <t>L62MDI48</t>
  </si>
  <si>
    <t>3ECHUPQY</t>
  </si>
  <si>
    <t>3EL8D4WO</t>
  </si>
  <si>
    <t>VOAN1NXG</t>
  </si>
  <si>
    <t>ALW92XQL</t>
  </si>
  <si>
    <t>TJ6ZA1M3</t>
  </si>
  <si>
    <t>FKAFO8O9</t>
  </si>
  <si>
    <t>1XBC7M9F</t>
  </si>
  <si>
    <t>8IXBS90G</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</si>
  <si>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</si>
  <si>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</si>
  <si>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</si>
  <si>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</si>
  <si>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</si>
  <si>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</si>
  <si>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</si>
  <si>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</si>
  <si>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</si>
  <si>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</si>
  <si>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</si>
  <si>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</si>
  <si>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</si>
  <si>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</si>
  <si>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</si>
  <si>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</si>
  <si>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</si>
  <si>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</si>
  <si>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</si>
  <si>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</si>
  <si>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</si>
  <si>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</si>
  <si>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</si>
  <si>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</si>
  <si>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</si>
  <si>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</si>
  <si>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</si>
  <si>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</si>
  <si>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</si>
  <si>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</si>
  <si>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</si>
  <si>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</si>
  <si>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</si>
  <si>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</si>
  <si>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</si>
  <si>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</si>
  <si>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</si>
  <si>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</si>
  <si>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</si>
  <si>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</si>
  <si>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</si>
  <si>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</si>
  <si>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</si>
  <si>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</si>
  <si>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</si>
  <si>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</si>
  <si>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</si>
  <si>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</si>
  <si>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</si>
  <si>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</si>
  <si>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</si>
  <si>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</si>
  <si>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</si>
  <si>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</si>
  <si>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</si>
  <si>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</si>
  <si>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</si>
  <si>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</si>
  <si>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</si>
  <si>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</si>
  <si>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</si>
  <si>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</si>
  <si>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</si>
  <si>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</si>
  <si>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</si>
  <si>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</si>
  <si>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</si>
  <si>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</si>
  <si>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</si>
  <si>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</si>
  <si>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</si>
  <si>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</si>
  <si>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</si>
  <si>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</si>
  <si>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</si>
  <si>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</si>
  <si>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</si>
  <si>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</si>
  <si>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</si>
  <si>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</si>
  <si>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</si>
  <si>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</si>
  <si>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</si>
  <si>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</si>
  <si>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</si>
  <si>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</si>
  <si>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</si>
  <si>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</si>
  <si>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</si>
  <si>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</si>
  <si>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</si>
  <si>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</si>
  <si>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</si>
  <si>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</si>
  <si>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</si>
  <si>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</si>
  <si>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</si>
  <si>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</si>
  <si>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</si>
  <si>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</si>
  <si>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</si>
  <si>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</si>
  <si>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</si>
  <si>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</si>
  <si>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</si>
  <si>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</si>
  <si>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</si>
  <si>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</si>
  <si>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</si>
  <si>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</si>
  <si>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</si>
  <si>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</si>
  <si>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</si>
  <si>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</si>
  <si>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</si>
  <si>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</si>
  <si>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</si>
  <si>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</si>
  <si>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</si>
  <si>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</si>
  <si>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</si>
  <si>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</si>
  <si>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</si>
  <si>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</si>
  <si>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</si>
  <si>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</si>
  <si>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</si>
  <si>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</si>
  <si>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</si>
  <si>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</si>
  <si>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</si>
  <si>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</si>
  <si>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</si>
  <si>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</si>
  <si>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</si>
  <si>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</si>
  <si>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</si>
  <si>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</si>
  <si>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</si>
  <si>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</si>
  <si>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</si>
  <si>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</si>
  <si>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</si>
  <si>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</si>
  <si>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</si>
  <si>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</si>
  <si>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</si>
  <si>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</si>
  <si>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</si>
  <si>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</si>
  <si>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</si>
  <si>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</si>
  <si>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</si>
  <si>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</si>
  <si>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</si>
  <si>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</si>
  <si>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</si>
  <si>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</si>
  <si>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</si>
  <si>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</si>
  <si>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</si>
  <si>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</si>
  <si>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</si>
  <si>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</si>
  <si>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</si>
  <si>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</si>
  <si>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</si>
  <si>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</si>
  <si>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</si>
  <si>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</si>
  <si>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</si>
  <si>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</si>
  <si>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</si>
  <si>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</si>
  <si>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</si>
  <si>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</si>
  <si>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</si>
  <si>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</si>
  <si>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</si>
  <si>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</si>
  <si>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</si>
  <si>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</si>
  <si>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</si>
  <si>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</si>
  <si>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</si>
  <si>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</si>
  <si>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</si>
  <si>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</si>
  <si>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</si>
  <si>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</si>
  <si>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</si>
  <si>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</si>
  <si>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</si>
  <si>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</si>
  <si>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</si>
  <si>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</si>
  <si>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</si>
  <si>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</si>
  <si>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</si>
  <si>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</si>
  <si>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</si>
  <si>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</si>
  <si>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</si>
  <si>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</si>
  <si>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</si>
  <si>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</si>
  <si>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</si>
  <si>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</si>
  <si>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</si>
  <si>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</si>
  <si>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</si>
  <si>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</si>
  <si>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</si>
  <si>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</si>
  <si>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</si>
  <si>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</si>
  <si>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</si>
  <si>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</si>
  <si>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</si>
  <si>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</si>
  <si>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</si>
  <si>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</si>
  <si>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</si>
  <si>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</si>
  <si>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</si>
  <si>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</si>
  <si>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</si>
  <si>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</si>
  <si>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</si>
  <si>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</si>
  <si>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</si>
  <si>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</si>
  <si>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</si>
  <si>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</si>
  <si>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</si>
  <si>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</si>
  <si>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</si>
  <si>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</si>
  <si>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</si>
  <si>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</si>
  <si>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</si>
  <si>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</si>
  <si>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</si>
  <si>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</si>
  <si>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</si>
  <si>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</si>
  <si>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</si>
  <si>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</si>
  <si>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</si>
  <si>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</si>
  <si>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</si>
  <si>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</si>
  <si>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</si>
  <si>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</si>
  <si>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</si>
  <si>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</si>
  <si>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</si>
  <si>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</si>
  <si>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</si>
  <si>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</si>
  <si>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</si>
  <si>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</si>
  <si>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</si>
  <si>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</si>
  <si>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</si>
  <si>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</si>
  <si>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</si>
  <si>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</si>
  <si>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</si>
  <si>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</si>
  <si>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</si>
  <si>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</si>
  <si>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</si>
  <si>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</si>
  <si>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</si>
  <si>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</si>
  <si>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</si>
  <si>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</si>
  <si>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</si>
  <si>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</si>
  <si>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</si>
  <si>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</si>
  <si>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</si>
  <si>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</si>
  <si>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</si>
  <si>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</si>
  <si>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</si>
  <si>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</si>
  <si>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</si>
  <si>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</si>
  <si>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</si>
  <si>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</si>
  <si>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</si>
  <si>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</si>
  <si>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</si>
  <si>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</si>
  <si>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</si>
  <si>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</si>
  <si>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</si>
  <si>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</si>
  <si>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</si>
  <si>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</si>
  <si>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</si>
  <si>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</si>
  <si>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</si>
  <si>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</si>
  <si>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</si>
  <si>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</si>
  <si>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</si>
  <si>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</si>
  <si>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</si>
  <si>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</si>
  <si>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</si>
  <si>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</si>
  <si>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</si>
  <si>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</si>
  <si>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</si>
  <si>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</si>
  <si>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</si>
  <si>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</si>
  <si>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</si>
  <si>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</si>
  <si>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</si>
  <si>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</si>
  <si>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</si>
  <si>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</si>
  <si>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</si>
  <si>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</si>
  <si>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</si>
  <si>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</si>
  <si>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</si>
  <si>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</si>
  <si>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</si>
  <si>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</si>
  <si>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</si>
  <si>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</si>
  <si>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</si>
  <si>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</si>
  <si>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</si>
  <si>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</si>
  <si>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</si>
  <si>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</si>
  <si>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</si>
  <si>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</si>
  <si>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</si>
  <si>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</si>
  <si>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</si>
  <si>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</si>
  <si>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</si>
  <si>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</si>
  <si>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</si>
  <si>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</si>
  <si>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</si>
  <si>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</si>
  <si>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</si>
  <si>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</si>
  <si>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</si>
  <si>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</si>
  <si>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</si>
  <si>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</si>
  <si>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</si>
  <si>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</si>
  <si>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</si>
  <si>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</si>
  <si>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</si>
  <si>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</si>
  <si>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</si>
  <si>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</si>
  <si>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</si>
  <si>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</si>
  <si>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</si>
  <si>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</si>
  <si>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</si>
  <si>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</si>
  <si>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</si>
  <si>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</si>
  <si>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</si>
  <si>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</si>
  <si>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</si>
  <si>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</si>
  <si>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</si>
  <si>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</si>
  <si>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</si>
  <si>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</si>
  <si>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</si>
  <si>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</si>
  <si>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</si>
  <si>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</si>
  <si>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</si>
  <si>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</si>
  <si>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</si>
  <si>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</si>
  <si>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</si>
  <si>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</si>
  <si>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</si>
  <si>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</si>
  <si>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</si>
  <si>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</si>
  <si>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</si>
  <si>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</si>
  <si>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</si>
  <si>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</si>
  <si>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</si>
  <si>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</si>
  <si>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</si>
  <si>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</si>
  <si>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</si>
  <si>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</si>
  <si>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</si>
  <si>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</si>
  <si>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</si>
  <si>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</si>
  <si>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</si>
  <si>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</si>
  <si>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</si>
  <si>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</si>
  <si>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</si>
  <si>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</si>
  <si>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</si>
  <si>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</si>
  <si>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</si>
  <si>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</si>
  <si>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</si>
  <si>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</si>
  <si>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</si>
  <si>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</si>
  <si>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</si>
  <si>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</si>
  <si>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</si>
  <si>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</si>
  <si>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</si>
  <si>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</si>
  <si>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</si>
  <si>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</si>
  <si>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</si>
  <si>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</si>
  <si>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</si>
  <si>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</si>
  <si>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</si>
  <si>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</si>
  <si>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</si>
  <si>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</si>
  <si>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</si>
  <si>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</si>
  <si>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</si>
  <si>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</si>
  <si>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</si>
  <si>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</si>
  <si>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</si>
  <si>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</si>
  <si>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</si>
  <si>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</si>
  <si>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</si>
  <si>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</si>
  <si>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</si>
  <si>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</si>
  <si>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</si>
  <si>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</si>
  <si>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</si>
  <si>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</si>
  <si>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</si>
  <si>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</si>
  <si>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</si>
  <si>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</si>
  <si>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</si>
  <si>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</si>
  <si>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</si>
  <si>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</si>
  <si>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</si>
  <si>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</si>
  <si>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</si>
  <si>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</si>
  <si>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</si>
  <si>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</si>
  <si>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</si>
  <si>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</si>
  <si>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</si>
  <si>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</si>
  <si>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</si>
  <si>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</si>
  <si>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</si>
  <si>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</si>
  <si>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</si>
  <si>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</si>
  <si>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</si>
  <si>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</si>
  <si>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</si>
  <si>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</si>
  <si>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</si>
  <si>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</si>
  <si>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</si>
  <si>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</si>
  <si>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</si>
  <si>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</si>
  <si>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</si>
  <si>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</si>
  <si>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</si>
  <si>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</si>
  <si>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</si>
  <si>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</si>
  <si>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</si>
  <si>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</si>
  <si>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</si>
  <si>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</si>
  <si>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</si>
  <si>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</si>
  <si>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</si>
  <si>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</si>
  <si>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</si>
  <si>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</si>
  <si>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</si>
  <si>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</si>
  <si>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</si>
  <si>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</si>
  <si>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</si>
  <si>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</si>
  <si>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</si>
  <si>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</si>
  <si>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</si>
  <si>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</si>
  <si>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</si>
  <si>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</si>
  <si>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</si>
  <si>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</si>
  <si>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</si>
  <si>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</si>
  <si>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</si>
  <si>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</si>
  <si>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</si>
  <si>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</si>
  <si>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</si>
  <si>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</si>
  <si>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</si>
  <si>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</si>
  <si>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</si>
  <si>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</si>
  <si>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</si>
  <si>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</si>
  <si>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</si>
  <si>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</si>
  <si>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</si>
  <si>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</si>
  <si>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</si>
  <si>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</si>
  <si>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</si>
  <si>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</si>
  <si>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</si>
  <si>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</si>
  <si>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</si>
  <si>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</si>
  <si>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</si>
  <si>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</si>
  <si>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</si>
  <si>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</si>
  <si>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</si>
  <si>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</si>
  <si>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</si>
  <si>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</si>
  <si>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</si>
  <si>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</si>
  <si>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</si>
  <si>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</si>
  <si>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</si>
  <si>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</si>
  <si>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</si>
  <si>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</si>
  <si>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</si>
  <si>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</si>
  <si>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</si>
  <si>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</si>
  <si>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</si>
  <si>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</si>
  <si>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</si>
  <si>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</si>
  <si>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</si>
  <si>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</si>
  <si>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</si>
  <si>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</si>
  <si>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</si>
  <si>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</si>
  <si>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</si>
  <si>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</si>
  <si>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</si>
  <si>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</si>
  <si>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</si>
  <si>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</si>
  <si>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</si>
  <si>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</si>
  <si>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</si>
  <si>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</si>
  <si>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</si>
  <si>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</si>
  <si>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</si>
  <si>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</si>
  <si>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</si>
  <si>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</si>
  <si>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</si>
  <si>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</si>
  <si>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</si>
  <si>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</si>
  <si>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</si>
  <si>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</si>
  <si>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</si>
  <si>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</si>
  <si>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</si>
  <si>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</si>
  <si>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</si>
  <si>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</si>
  <si>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</si>
  <si>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</si>
  <si>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</si>
  <si>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</si>
  <si>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</si>
  <si>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</si>
  <si>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</si>
  <si>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</si>
  <si>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</si>
  <si>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</si>
  <si>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</si>
  <si>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</si>
  <si>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</si>
  <si>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</si>
  <si>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</si>
  <si>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</si>
  <si>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</si>
  <si>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</si>
  <si>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</si>
  <si>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</si>
  <si>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</si>
  <si>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</si>
  <si>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</si>
  <si>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</si>
  <si>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</si>
  <si>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</si>
  <si>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</si>
  <si>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</si>
  <si>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</si>
  <si>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</si>
  <si>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</si>
  <si>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</si>
  <si>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</si>
  <si>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</si>
  <si>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</si>
  <si>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</si>
  <si>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</si>
  <si>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</si>
  <si>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</si>
  <si>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</si>
  <si>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</si>
  <si>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</si>
  <si>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</si>
  <si>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</si>
  <si>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</si>
  <si>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</si>
  <si>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</si>
  <si>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</si>
  <si>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</si>
  <si>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</si>
  <si>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</si>
  <si>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</si>
  <si>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</si>
  <si>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</si>
  <si>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</si>
  <si>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</si>
  <si>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</si>
  <si>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</si>
  <si>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</si>
  <si>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</si>
  <si>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</si>
  <si>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</si>
  <si>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</si>
  <si>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</si>
  <si>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</si>
  <si>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</si>
  <si>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</si>
  <si>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</si>
  <si>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</si>
  <si>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</si>
  <si>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</si>
  <si>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</si>
  <si>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</si>
  <si>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</si>
  <si>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</si>
  <si>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</si>
  <si>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</si>
  <si>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</si>
  <si>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</si>
  <si>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</si>
  <si>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</si>
  <si>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</si>
  <si>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</si>
  <si>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</si>
  <si>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</si>
  <si>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</si>
  <si>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</si>
  <si>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</si>
  <si>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</si>
  <si>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</si>
  <si>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</si>
  <si>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</si>
  <si>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</si>
  <si>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</si>
  <si>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</si>
  <si>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</si>
  <si>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</si>
  <si>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</si>
  <si>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</si>
  <si>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</si>
  <si>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</si>
  <si>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</si>
  <si>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</si>
  <si>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</si>
  <si>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</si>
  <si>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</si>
  <si>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</si>
  <si>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</si>
  <si>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</si>
  <si>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</si>
  <si>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</si>
  <si>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</si>
  <si>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</si>
  <si>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</si>
  <si>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</si>
  <si>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</si>
  <si>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</si>
  <si>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</si>
  <si>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</si>
  <si>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</si>
  <si>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</si>
  <si>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</si>
  <si>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</si>
  <si>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</si>
  <si>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</si>
  <si>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</si>
  <si>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</si>
  <si>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</si>
  <si>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</si>
  <si>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</si>
  <si>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</si>
  <si>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</si>
  <si>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</si>
  <si>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</si>
  <si>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</si>
  <si>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</si>
  <si>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</si>
  <si>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</si>
  <si>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</si>
  <si>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</si>
  <si>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</si>
  <si>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</si>
  <si>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</si>
  <si>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</si>
  <si>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</si>
  <si>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</si>
  <si>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</si>
  <si>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</si>
  <si>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</si>
  <si>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</si>
  <si>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</si>
  <si>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</si>
  <si>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</si>
  <si>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</si>
  <si>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</si>
  <si>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</si>
  <si>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</si>
  <si>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</si>
  <si>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</si>
  <si>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</si>
  <si>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</si>
  <si>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</si>
  <si>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</si>
  <si>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</si>
  <si>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</si>
  <si>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</si>
  <si>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</si>
  <si>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</si>
  <si>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</si>
  <si>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</si>
  <si>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</si>
  <si>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</si>
  <si>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</si>
  <si>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</si>
  <si>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</si>
  <si>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</si>
  <si>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</si>
  <si>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</si>
  <si>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</si>
  <si>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</si>
  <si>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</si>
  <si>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</si>
  <si>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</si>
  <si>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</si>
  <si>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</si>
  <si>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</si>
  <si>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</si>
  <si>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</si>
  <si>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</si>
  <si>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</si>
  <si>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</si>
  <si>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</si>
  <si>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</si>
  <si>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</si>
  <si>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</si>
  <si>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</si>
  <si>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</si>
  <si>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</si>
  <si>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</si>
  <si>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</si>
  <si>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</si>
  <si>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</si>
  <si>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</si>
  <si>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</si>
  <si>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</si>
  <si>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</si>
  <si>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</si>
  <si>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</si>
  <si>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</si>
  <si>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</si>
  <si>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</si>
  <si>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</si>
  <si>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</si>
  <si>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</si>
  <si>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</si>
  <si>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</si>
  <si>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</si>
  <si>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</si>
  <si>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</si>
  <si>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</si>
  <si>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</si>
  <si>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</si>
  <si>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</si>
  <si>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</si>
  <si>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</si>
  <si>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</si>
  <si>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</si>
  <si>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</si>
  <si>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</si>
  <si>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</si>
  <si>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</si>
  <si>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</si>
  <si>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</si>
  <si>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</si>
  <si>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</si>
  <si>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</si>
  <si>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</si>
  <si>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</si>
  <si>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</si>
  <si>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</si>
  <si>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</si>
  <si>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</si>
  <si>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</si>
  <si>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</si>
  <si>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</si>
  <si>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</si>
  <si>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</si>
  <si>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</si>
  <si>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</si>
  <si>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</si>
  <si>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</si>
  <si>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</si>
  <si>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</si>
  <si>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</si>
  <si>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</si>
  <si>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</si>
  <si>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</si>
  <si>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</si>
  <si>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</si>
  <si>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</si>
  <si>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</si>
  <si>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</si>
  <si>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</si>
  <si>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</si>
  <si>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</si>
  <si>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</si>
  <si>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</si>
  <si>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</si>
  <si>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</si>
  <si>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</si>
  <si>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</si>
  <si>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</si>
  <si>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</si>
  <si>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</si>
  <si>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</si>
  <si>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</si>
  <si>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</si>
  <si>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</si>
  <si>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</si>
  <si>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</si>
  <si>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</si>
  <si>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</si>
  <si>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</si>
  <si>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</si>
  <si>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</si>
  <si>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</si>
  <si>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</si>
  <si>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</si>
  <si>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</si>
  <si>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</si>
  <si>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</si>
  <si>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</si>
  <si>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</si>
  <si>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</si>
  <si>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</si>
  <si>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</si>
  <si>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</si>
  <si>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</si>
  <si>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</si>
  <si>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</si>
  <si>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</si>
  <si>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</si>
  <si>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</si>
  <si>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</si>
  <si>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</si>
  <si>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</si>
  <si>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</si>
  <si>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</si>
  <si>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</si>
  <si>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</si>
  <si>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</si>
  <si>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</si>
  <si>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</si>
  <si>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</si>
  <si>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</si>
  <si>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</si>
  <si>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</si>
  <si>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</si>
  <si>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</si>
  <si>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</si>
  <si>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</si>
  <si>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</si>
  <si>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</si>
  <si>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</si>
  <si>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</si>
  <si>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</si>
  <si>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</si>
  <si>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</si>
  <si>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</si>
  <si>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</si>
  <si>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</si>
  <si>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</si>
  <si>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</si>
  <si>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</si>
  <si>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</si>
  <si>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</si>
  <si>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</si>
  <si>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</si>
  <si>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</si>
  <si>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</si>
  <si>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</si>
  <si>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</si>
  <si>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</si>
  <si>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</si>
  <si>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</si>
  <si>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</si>
  <si>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</si>
  <si>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</si>
  <si>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</si>
  <si>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</si>
  <si>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</si>
  <si>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</si>
  <si>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</si>
  <si>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</si>
  <si>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</si>
  <si>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</si>
  <si>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</si>
  <si>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</si>
  <si>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</si>
  <si>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</si>
  <si>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</si>
  <si>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</si>
  <si>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</si>
  <si>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</si>
  <si>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</si>
  <si>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</si>
  <si>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</si>
  <si>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</si>
  <si>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</si>
  <si>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</si>
  <si>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</si>
  <si>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</si>
  <si>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</si>
  <si>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</si>
  <si>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</si>
  <si>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</si>
  <si>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</si>
  <si>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</si>
  <si>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</si>
  <si>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</si>
  <si>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</si>
  <si>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</si>
  <si>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</si>
  <si>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</si>
  <si>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</si>
  <si>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</si>
  <si>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</si>
  <si>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</si>
  <si>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</si>
  <si>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</si>
  <si>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</si>
  <si>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</si>
  <si>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</si>
  <si>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</si>
  <si>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</si>
  <si>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</si>
  <si>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</si>
  <si>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</si>
  <si>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</si>
  <si>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</si>
  <si>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</si>
  <si>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</si>
  <si>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</si>
  <si>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</si>
  <si>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</si>
  <si>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</si>
  <si>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</si>
  <si>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</si>
  <si>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</si>
  <si>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</si>
  <si>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</si>
  <si>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</si>
  <si>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</si>
  <si>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</si>
  <si>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</si>
  <si>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</si>
  <si>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</si>
  <si>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</si>
  <si>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</si>
  <si>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</si>
  <si>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</si>
  <si>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</si>
  <si>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</si>
  <si>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</si>
  <si>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</si>
  <si>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</si>
  <si>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</si>
  <si>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</si>
  <si>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</si>
  <si>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</si>
  <si>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</si>
  <si>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</si>
  <si>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</si>
  <si>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</si>
  <si>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</si>
  <si>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</si>
  <si>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</si>
  <si>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</si>
  <si>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</si>
  <si>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</si>
  <si>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</si>
  <si>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</si>
  <si>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</si>
  <si>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</si>
  <si>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</si>
  <si>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</si>
  <si>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</si>
  <si>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</si>
  <si>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</si>
  <si>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</si>
  <si>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</si>
  <si>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</si>
  <si>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</si>
  <si>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</si>
  <si>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</si>
  <si>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</si>
  <si>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</si>
  <si>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</si>
  <si>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</si>
  <si>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</si>
  <si>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</si>
  <si>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</si>
  <si>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</si>
  <si>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</si>
  <si>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</si>
  <si>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</si>
  <si>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</si>
  <si>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</si>
  <si>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</si>
  <si>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</si>
  <si>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</si>
  <si>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</si>
  <si>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</si>
  <si>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</si>
  <si>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</si>
  <si>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</si>
  <si>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</si>
  <si>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</si>
  <si>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</si>
  <si>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</si>
  <si>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</si>
  <si>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</si>
  <si>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</si>
  <si>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</si>
  <si>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</si>
  <si>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</si>
  <si>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</si>
  <si>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</si>
  <si>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</si>
  <si>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</si>
  <si>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</si>
  <si>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</si>
  <si>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</si>
  <si>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</si>
  <si>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</si>
  <si>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</si>
  <si>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</si>
  <si>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</si>
  <si>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</si>
  <si>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</si>
  <si>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</si>
  <si>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</si>
  <si>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</si>
  <si>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</si>
  <si>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</si>
  <si>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</si>
  <si>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</si>
  <si>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</si>
  <si>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</si>
  <si>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</si>
  <si>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</si>
  <si>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</si>
  <si>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</si>
  <si>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</si>
  <si>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</si>
  <si>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</si>
  <si>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</si>
  <si>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</si>
  <si>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</si>
  <si>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</si>
  <si>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</si>
  <si>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</si>
  <si>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</si>
  <si>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</si>
  <si>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</si>
  <si>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</si>
  <si>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</si>
  <si>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</si>
  <si>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</si>
  <si>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</si>
  <si>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</si>
  <si>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</si>
  <si>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</si>
  <si>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</si>
  <si>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</si>
  <si>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</si>
  <si>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</si>
  <si>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</si>
  <si>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</si>
  <si>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</si>
  <si>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</si>
  <si>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</si>
  <si>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</si>
  <si>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</si>
  <si>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</si>
  <si>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</si>
  <si>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</si>
  <si>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</si>
  <si>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</si>
  <si>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</si>
  <si>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</si>
  <si>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</si>
  <si>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</si>
  <si>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</si>
  <si>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</si>
  <si>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</si>
  <si>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</si>
  <si>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</si>
  <si>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</si>
  <si>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</si>
  <si>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</si>
  <si>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</si>
  <si>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</si>
  <si>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</si>
  <si>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</si>
  <si>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</si>
  <si>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</si>
  <si>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</si>
  <si>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</si>
  <si>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</si>
  <si>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</si>
  <si>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</si>
  <si>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</si>
  <si>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</si>
  <si>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</si>
  <si>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</si>
  <si>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</si>
  <si>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</si>
  <si>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</si>
  <si>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</si>
  <si>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</si>
  <si>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</si>
  <si>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</si>
  <si>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</si>
  <si>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</si>
  <si>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</si>
  <si>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</si>
  <si>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</si>
  <si>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</si>
  <si>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</si>
  <si>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</si>
  <si>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</si>
  <si>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</si>
  <si>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</si>
  <si>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</si>
  <si>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</si>
  <si>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</si>
  <si>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</si>
  <si>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</si>
  <si>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</si>
  <si>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</si>
  <si>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</si>
  <si>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</si>
  <si>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</si>
  <si>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</si>
  <si>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</si>
  <si>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</si>
  <si>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</si>
  <si>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</si>
  <si>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</si>
  <si>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</si>
  <si>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</si>
  <si>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</si>
  <si>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</si>
  <si>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</si>
  <si>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</si>
  <si>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</si>
  <si>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</si>
  <si>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</si>
  <si>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</si>
  <si>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</si>
  <si>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</si>
  <si>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</si>
  <si>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</si>
  <si>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</si>
  <si>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</si>
  <si>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</si>
  <si>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</si>
  <si>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</si>
  <si>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</si>
  <si>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</si>
  <si>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</si>
  <si>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</si>
  <si>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</si>
  <si>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</si>
  <si>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</si>
  <si>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</si>
  <si>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</si>
  <si>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</si>
  <si>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</si>
  <si>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</si>
  <si>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</si>
  <si>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</si>
  <si>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</si>
  <si>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</si>
  <si>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</si>
  <si>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</si>
  <si>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</si>
  <si>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</si>
  <si>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</si>
  <si>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</si>
  <si>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</si>
  <si>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</si>
  <si>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</si>
  <si>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</si>
  <si>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</si>
  <si>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</si>
  <si>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</si>
  <si>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</si>
  <si>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</si>
  <si>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</si>
  <si>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</si>
  <si>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</si>
  <si>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</si>
  <si>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</si>
  <si>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</si>
  <si>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</si>
  <si>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</si>
  <si>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</si>
  <si>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</si>
  <si>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</si>
  <si>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</si>
  <si>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</si>
  <si>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</si>
  <si>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</si>
  <si>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</si>
  <si>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</si>
  <si>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</si>
  <si>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</si>
  <si>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</si>
  <si>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</si>
  <si>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</si>
  <si>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</si>
  <si>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</si>
  <si>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</si>
  <si>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</si>
  <si>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</si>
  <si>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</si>
  <si>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</si>
  <si>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</si>
  <si>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</si>
  <si>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</si>
  <si>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</si>
  <si>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</si>
  <si>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</si>
  <si>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</si>
  <si>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</si>
  <si>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</si>
  <si>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</si>
  <si>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</si>
  <si>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</si>
  <si>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</si>
  <si>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</si>
  <si>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</si>
  <si>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</si>
  <si>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</si>
  <si>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</si>
  <si>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</si>
  <si>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</si>
  <si>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</si>
  <si>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</si>
  <si>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</si>
  <si>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</si>
  <si>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</si>
  <si>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</si>
  <si>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</si>
  <si>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</si>
  <si>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</si>
  <si>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</si>
  <si>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</si>
  <si>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</si>
  <si>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</si>
  <si>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</si>
  <si>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</si>
  <si>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</si>
  <si>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</si>
  <si>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</si>
  <si>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</si>
  <si>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</si>
  <si>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</si>
  <si>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</si>
  <si>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</si>
  <si>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</si>
  <si>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</si>
  <si>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</si>
  <si>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</si>
  <si>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</si>
  <si>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</si>
  <si>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</si>
  <si>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</si>
  <si>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</si>
  <si>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</si>
  <si>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</si>
  <si>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</si>
  <si>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</si>
  <si>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</si>
  <si>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</si>
  <si>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</si>
  <si>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</si>
  <si>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</si>
  <si>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</si>
  <si>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</si>
  <si>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</si>
  <si>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</si>
  <si>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</si>
  <si>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</si>
  <si>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</si>
  <si>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</si>
  <si>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</si>
  <si>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</si>
  <si>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</si>
  <si>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</si>
  <si>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</si>
  <si>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</si>
  <si>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</si>
  <si>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</si>
  <si>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</si>
  <si>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</si>
  <si>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</si>
  <si>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</si>
  <si>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</si>
  <si>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</si>
  <si>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</si>
  <si>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</si>
  <si>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</si>
  <si>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</si>
  <si>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</si>
  <si>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</si>
  <si>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</si>
  <si>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</si>
  <si>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</si>
  <si>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</si>
  <si>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</si>
  <si>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</si>
  <si>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</si>
  <si>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</si>
  <si>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</si>
  <si>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</si>
  <si>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</si>
  <si>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</si>
  <si>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</si>
  <si>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</si>
  <si>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</si>
  <si>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</si>
  <si>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</si>
  <si>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</si>
  <si>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</si>
  <si>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</si>
  <si>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</si>
  <si>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</si>
  <si>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</si>
  <si>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</si>
  <si>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</si>
  <si>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</si>
  <si>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</si>
  <si>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</si>
  <si>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</si>
  <si>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</si>
  <si>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</si>
  <si>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</si>
  <si>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</si>
  <si>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</si>
  <si>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</si>
  <si>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</si>
  <si>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</si>
  <si>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</si>
  <si>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</si>
  <si>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</si>
  <si>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</si>
  <si>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</si>
  <si>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</si>
  <si>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</si>
  <si>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</si>
  <si>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</si>
  <si>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</si>
  <si>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</si>
  <si>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</si>
  <si>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</si>
  <si>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</si>
  <si>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</si>
  <si>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</si>
  <si>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</si>
  <si>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</si>
  <si>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</si>
  <si>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</si>
  <si>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</si>
  <si>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</si>
  <si>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</si>
  <si>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</si>
  <si>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</si>
  <si>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</si>
  <si>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</si>
  <si>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</si>
  <si>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</si>
  <si>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</si>
  <si>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</si>
  <si>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</si>
  <si>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</si>
  <si>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</si>
  <si>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</si>
  <si>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</si>
  <si>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</si>
  <si>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</si>
  <si>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</si>
  <si>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</si>
  <si>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</si>
  <si>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</si>
  <si>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</si>
  <si>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</si>
  <si>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</si>
  <si>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</si>
  <si>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</si>
  <si>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</si>
  <si>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</si>
  <si>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</si>
  <si>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</si>
  <si>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</si>
  <si>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</si>
  <si>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</si>
  <si>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</si>
  <si>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</si>
  <si>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</si>
  <si>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</si>
  <si>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</si>
  <si>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</si>
  <si>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</si>
  <si>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</si>
  <si>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</si>
  <si>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</si>
  <si>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</si>
  <si>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</si>
  <si>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</si>
  <si>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</si>
  <si>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</si>
  <si>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</si>
  <si>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</si>
  <si>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</si>
  <si>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</si>
  <si>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</si>
  <si>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</si>
  <si>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</si>
  <si>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</si>
  <si>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</si>
  <si>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</si>
  <si>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</si>
  <si>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</si>
  <si>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</si>
  <si>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</si>
  <si>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</si>
  <si>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</si>
  <si>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</si>
  <si>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</si>
  <si>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</si>
  <si>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</si>
  <si>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</si>
  <si>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</si>
  <si>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</si>
  <si>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</si>
  <si>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</si>
  <si>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</si>
  <si>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</si>
  <si>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</si>
  <si>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</si>
  <si>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</si>
  <si>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</si>
  <si>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</si>
  <si>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</si>
  <si>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</si>
  <si>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</si>
  <si>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</si>
  <si>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</si>
  <si>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</si>
  <si>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</si>
  <si>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</si>
  <si>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</si>
  <si>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</si>
  <si>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</si>
  <si>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</si>
  <si>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</si>
  <si>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</si>
  <si>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</si>
  <si>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</si>
  <si>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</si>
  <si>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</si>
  <si>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</si>
  <si>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</si>
  <si>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</si>
  <si>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</si>
  <si>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</si>
  <si>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</si>
  <si>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</si>
  <si>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</si>
  <si>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</si>
  <si>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</si>
  <si>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</si>
  <si>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</si>
  <si>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</si>
  <si>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</si>
  <si>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</si>
  <si>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</si>
  <si>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</si>
  <si>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</si>
  <si>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</si>
  <si>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</si>
  <si>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</si>
  <si>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</si>
  <si>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</si>
  <si>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</si>
  <si>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</si>
  <si>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</si>
  <si>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</si>
  <si>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</si>
  <si>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</si>
  <si>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</si>
  <si>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</si>
  <si>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</si>
  <si>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</si>
  <si>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</si>
  <si>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</si>
  <si>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</si>
  <si>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</si>
  <si>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</si>
  <si>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</si>
  <si>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</si>
  <si>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</si>
  <si>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</si>
  <si>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</si>
  <si>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</si>
  <si>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</si>
  <si>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</si>
  <si>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</si>
  <si>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</si>
  <si>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</si>
  <si>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</si>
  <si>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</si>
  <si>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</si>
  <si>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</si>
  <si>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</si>
  <si>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</si>
  <si>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</si>
  <si>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</si>
  <si>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</si>
  <si>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</si>
  <si>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</si>
  <si>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</si>
  <si>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</si>
  <si>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</si>
  <si>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</si>
  <si>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</si>
  <si>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</si>
  <si>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</si>
  <si>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</si>
  <si>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</si>
  <si>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</si>
  <si>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</si>
  <si>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</si>
  <si>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</si>
  <si>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</si>
  <si>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</si>
  <si>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</si>
  <si>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</si>
  <si>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</si>
  <si>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</si>
  <si>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</si>
  <si>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</si>
  <si>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</si>
  <si>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</si>
  <si>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</si>
  <si>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</si>
  <si>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</si>
  <si>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</si>
  <si>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</si>
  <si>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</si>
  <si>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</si>
  <si>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</si>
  <si>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</si>
  <si>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</si>
  <si>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</si>
  <si>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</si>
  <si>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</si>
  <si>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</si>
  <si>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</si>
  <si>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</si>
  <si>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</si>
  <si>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</si>
  <si>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</si>
  <si>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</si>
  <si>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</si>
  <si>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</si>
  <si>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</si>
  <si>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</si>
  <si>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</si>
  <si>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</si>
  <si>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</si>
  <si>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</si>
  <si>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</si>
  <si>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</si>
  <si>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</si>
  <si>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</si>
  <si>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</si>
  <si>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</si>
  <si>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</si>
  <si>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</si>
  <si>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</si>
  <si>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</si>
  <si>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</si>
  <si>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</si>
  <si>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</si>
  <si>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</si>
  <si>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</si>
  <si>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</si>
  <si>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</si>
  <si>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</si>
  <si>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</si>
  <si>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</si>
  <si>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</si>
  <si>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</si>
  <si>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</si>
  <si>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</si>
  <si>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</si>
  <si>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</si>
  <si>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</si>
  <si>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</si>
  <si>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</si>
  <si>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</si>
  <si>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</si>
  <si>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</si>
  <si>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</si>
  <si>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</si>
  <si>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</si>
  <si>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</si>
  <si>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</si>
  <si>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</si>
  <si>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</si>
  <si>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</si>
  <si>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</si>
  <si>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</si>
  <si>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</si>
  <si>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</si>
  <si>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</si>
  <si>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</si>
  <si>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</si>
  <si>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</si>
  <si>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</si>
  <si>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</si>
  <si>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</si>
  <si>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</si>
  <si>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</si>
  <si>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</si>
  <si>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</si>
  <si>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</si>
  <si>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</si>
  <si>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</si>
  <si>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</si>
  <si>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</si>
  <si>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</si>
  <si>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</si>
  <si>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</si>
  <si>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</si>
  <si>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</si>
  <si>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</si>
  <si>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</si>
  <si>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</si>
  <si>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</si>
  <si>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</si>
  <si>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</si>
  <si>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</si>
  <si>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</si>
  <si>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</si>
  <si>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</si>
  <si>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</si>
  <si>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</si>
  <si>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</si>
  <si>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</si>
  <si>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</si>
  <si>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</si>
  <si>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</si>
  <si>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</si>
  <si>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</si>
  <si>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</si>
  <si>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</si>
  <si>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</si>
  <si>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</si>
  <si>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</si>
  <si>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</si>
  <si>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</si>
  <si>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</si>
  <si>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</si>
  <si>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</si>
  <si>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</si>
  <si>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</si>
  <si>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</si>
  <si>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</si>
  <si>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</si>
  <si>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</si>
  <si>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</si>
  <si>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</si>
  <si>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</si>
  <si>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</si>
  <si>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</si>
  <si>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</si>
  <si>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</si>
  <si>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</si>
  <si>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</si>
  <si>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</si>
  <si>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</si>
  <si>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</si>
  <si>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</si>
  <si>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</si>
  <si>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</si>
  <si>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</si>
  <si>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</si>
  <si>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</si>
  <si>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</si>
  <si>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</si>
  <si>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</si>
  <si>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</si>
  <si>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</si>
  <si>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</si>
  <si>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</si>
  <si>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</si>
  <si>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</si>
  <si>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</si>
  <si>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</si>
  <si>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</si>
  <si>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</si>
  <si>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</si>
  <si>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</si>
  <si>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</si>
  <si>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</si>
  <si>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</si>
  <si>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</si>
  <si>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</si>
  <si>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</si>
  <si>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</si>
  <si>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</si>
  <si>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</si>
  <si>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</si>
  <si>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</si>
  <si>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</si>
  <si>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</si>
  <si>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</si>
  <si>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</si>
  <si>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</si>
  <si>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</si>
  <si>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</si>
  <si>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</si>
  <si>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</si>
  <si>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</si>
  <si>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</si>
  <si>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</si>
  <si>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</si>
  <si>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</si>
  <si>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</si>
  <si>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</si>
  <si>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</si>
  <si>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</si>
  <si>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</si>
  <si>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</si>
  <si>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</si>
  <si>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</si>
  <si>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</si>
  <si>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</si>
  <si>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</si>
  <si>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</si>
  <si>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</si>
  <si>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</si>
  <si>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</si>
  <si>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</si>
  <si>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</si>
  <si>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</si>
  <si>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</si>
  <si>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</si>
  <si>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</si>
  <si>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</si>
  <si>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</si>
  <si>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</si>
  <si>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</si>
  <si>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</si>
  <si>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</si>
  <si>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</si>
  <si>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</si>
  <si>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</si>
  <si>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</si>
  <si>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</si>
  <si>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</si>
  <si>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</si>
  <si>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</si>
  <si>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</si>
  <si>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</si>
  <si>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</si>
  <si>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</si>
  <si>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</si>
  <si>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</si>
  <si>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</si>
  <si>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</si>
  <si>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</si>
  <si>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</si>
  <si>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</si>
  <si>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</si>
  <si>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</si>
  <si>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</si>
  <si>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</si>
  <si>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</si>
  <si>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</si>
  <si>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</si>
  <si>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</si>
  <si>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</si>
  <si>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</si>
  <si>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</si>
  <si>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</si>
  <si>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</si>
  <si>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</si>
  <si>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</si>
  <si>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</si>
  <si>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</si>
  <si>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</si>
  <si>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</si>
  <si>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</si>
  <si>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</si>
  <si>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</si>
  <si>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</si>
  <si>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</si>
  <si>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</si>
  <si>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</si>
  <si>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</si>
  <si>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</si>
  <si>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</si>
  <si>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</si>
  <si>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</si>
  <si>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</si>
  <si>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</si>
  <si>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</si>
  <si>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</si>
  <si>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</si>
  <si>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</si>
  <si>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</si>
  <si>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</si>
  <si>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</si>
  <si>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</si>
  <si>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</si>
  <si>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</si>
  <si>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</si>
  <si>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</si>
  <si>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</si>
  <si>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</si>
  <si>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</si>
  <si>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</si>
  <si>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</si>
  <si>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</si>
  <si>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</si>
  <si>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</si>
  <si>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</si>
  <si>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</si>
  <si>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</si>
  <si>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</si>
  <si>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</si>
  <si>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</si>
  <si>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</si>
  <si>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</si>
  <si>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</si>
  <si>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</si>
  <si>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</si>
  <si>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</si>
  <si>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</si>
  <si>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</si>
  <si>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</si>
  <si>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</si>
  <si>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</si>
  <si>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</si>
  <si>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</si>
  <si>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</si>
  <si>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</si>
  <si>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</si>
  <si>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</si>
  <si>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</si>
  <si>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</si>
  <si>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</si>
  <si>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</si>
  <si>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</si>
  <si>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</si>
  <si>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</si>
  <si>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</si>
  <si>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</si>
  <si>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</si>
  <si>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</si>
  <si>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</si>
  <si>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</si>
  <si>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</si>
  <si>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</si>
  <si>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</si>
  <si>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</si>
  <si>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</si>
  <si>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</si>
  <si>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</si>
  <si>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</si>
  <si>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</si>
  <si>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</si>
  <si>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</si>
  <si>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</si>
  <si>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</si>
  <si>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</si>
  <si>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</si>
  <si>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</si>
  <si>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</si>
  <si>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</si>
  <si>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</si>
  <si>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</si>
  <si>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</si>
  <si>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</si>
  <si>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</si>
  <si>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</si>
  <si>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</si>
  <si>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</si>
  <si>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</si>
  <si>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</si>
  <si>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</si>
  <si>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</si>
  <si>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</si>
  <si>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</si>
  <si>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</si>
  <si>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</si>
  <si>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</si>
  <si>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</si>
  <si>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</si>
  <si>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</si>
  <si>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</si>
  <si>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</si>
  <si>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</si>
  <si>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</si>
  <si>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</si>
  <si>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</si>
  <si>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</si>
  <si>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</si>
  <si>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</si>
  <si>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</si>
  <si>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</si>
  <si>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</si>
  <si>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</si>
  <si>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</si>
  <si>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</si>
  <si>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</si>
  <si>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</si>
  <si>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</si>
  <si>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</si>
  <si>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</si>
  <si>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</si>
  <si>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</si>
  <si>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</si>
  <si>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</si>
  <si>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</si>
  <si>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</si>
  <si>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</si>
  <si>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</si>
  <si>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</si>
  <si>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</si>
  <si>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</si>
  <si>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</si>
  <si>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</si>
  <si>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</si>
  <si>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</si>
  <si>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</si>
  <si>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</si>
  <si>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</si>
  <si>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</si>
  <si>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</si>
  <si>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</si>
  <si>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</si>
  <si>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</si>
  <si>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</si>
  <si>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</si>
  <si>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</si>
  <si>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</si>
  <si>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</si>
  <si>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</si>
  <si>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</si>
  <si>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</si>
  <si>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</si>
  <si>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</si>
  <si>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</si>
  <si>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</si>
  <si>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</si>
  <si>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</si>
  <si>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</si>
  <si>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</si>
  <si>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</si>
  <si>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</si>
  <si>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</si>
  <si>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</si>
  <si>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</si>
  <si>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</si>
  <si>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</si>
  <si>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</si>
  <si>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</si>
  <si>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</si>
  <si>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</si>
  <si>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</si>
  <si>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</si>
  <si>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</si>
  <si>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</si>
  <si>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</si>
  <si>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</si>
  <si>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</si>
  <si>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</si>
  <si>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</si>
  <si>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</si>
  <si>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</si>
  <si>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</si>
  <si>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</si>
  <si>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</si>
  <si>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</si>
  <si>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</si>
  <si>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</si>
  <si>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</si>
  <si>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</si>
  <si>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</si>
  <si>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</si>
  <si>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</si>
  <si>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</si>
  <si>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</si>
  <si>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</si>
  <si>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</si>
  <si>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</si>
  <si>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</si>
  <si>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</si>
  <si>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</si>
  <si>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</si>
  <si>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</si>
  <si>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</si>
  <si>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</si>
  <si>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</si>
  <si>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</si>
  <si>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</si>
  <si>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</si>
  <si>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</si>
  <si>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</si>
  <si>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</si>
  <si>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</si>
  <si>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</si>
  <si>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</si>
  <si>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</si>
  <si>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</si>
  <si>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</si>
  <si>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</si>
  <si>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</si>
  <si>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</si>
  <si>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</si>
  <si>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</si>
  <si>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</si>
  <si>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</si>
  <si>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</si>
  <si>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</si>
  <si>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</si>
  <si>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</si>
  <si>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</si>
  <si>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</si>
  <si>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</si>
  <si>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</si>
  <si>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</si>
  <si>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</si>
  <si>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</si>
  <si>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</si>
  <si>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</si>
  <si>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</si>
  <si>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</si>
  <si>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</si>
  <si>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</si>
  <si>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</si>
  <si>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</si>
  <si>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</si>
  <si>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</si>
  <si>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</si>
  <si>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</si>
  <si>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</si>
  <si>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</si>
  <si>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</si>
  <si>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</si>
  <si>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</si>
  <si>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</si>
  <si>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</si>
  <si>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</si>
  <si>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</si>
  <si>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</si>
  <si>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</si>
  <si>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</si>
  <si>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</si>
  <si>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</si>
  <si>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</si>
  <si>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</si>
  <si>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</si>
  <si>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</si>
  <si>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</si>
  <si>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</si>
  <si>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</si>
  <si>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</si>
  <si>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</si>
  <si>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</si>
  <si>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</si>
  <si>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</si>
  <si>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</si>
  <si>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</si>
  <si>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</si>
  <si>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</si>
  <si>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</si>
  <si>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</si>
  <si>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</si>
  <si>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</si>
  <si>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</si>
  <si>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</si>
  <si>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</si>
  <si>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</si>
  <si>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</si>
  <si>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</si>
  <si>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</si>
  <si>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</si>
  <si>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</si>
  <si>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</si>
  <si>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</si>
  <si>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</si>
  <si>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</si>
  <si>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</si>
  <si>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</si>
  <si>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</si>
  <si>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</si>
  <si>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</si>
  <si>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</si>
  <si>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</si>
  <si>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</si>
  <si>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</si>
  <si>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</si>
  <si>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</si>
  <si>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</si>
  <si>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</si>
  <si>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</si>
  <si>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</si>
  <si>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</si>
  <si>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</si>
  <si>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</si>
  <si>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</si>
  <si>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</si>
  <si>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</si>
  <si>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</si>
  <si>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</si>
  <si>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</si>
  <si>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</si>
  <si>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</si>
  <si>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</si>
  <si>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</si>
  <si>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</si>
  <si>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</si>
  <si>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</si>
  <si>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</si>
  <si>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</si>
  <si>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</si>
  <si>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</si>
  <si>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</si>
  <si>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</si>
  <si>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</si>
  <si>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</si>
  <si>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</si>
  <si>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</si>
  <si>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</si>
  <si>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</si>
  <si>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</si>
  <si>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</si>
  <si>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</si>
  <si>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</si>
  <si>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</si>
  <si>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</si>
  <si>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</si>
  <si>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</si>
  <si>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</si>
  <si>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</si>
  <si>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</si>
  <si>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</si>
  <si>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</si>
  <si>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</si>
  <si>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</si>
  <si>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</si>
  <si>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</si>
  <si>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</si>
  <si>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</si>
  <si>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</si>
  <si>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</si>
  <si>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</si>
  <si>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</si>
  <si>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</si>
  <si>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</si>
  <si>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</si>
  <si>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</si>
  <si>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</si>
  <si>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</si>
  <si>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</si>
  <si>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</si>
  <si>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</si>
  <si>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</si>
  <si>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</si>
  <si>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</si>
  <si>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</si>
  <si>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</si>
  <si>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</si>
  <si>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</si>
  <si>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</si>
  <si>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</si>
  <si>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</si>
  <si>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</si>
  <si>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</si>
  <si>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</si>
  <si>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</si>
  <si>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</si>
  <si>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</si>
  <si>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</si>
  <si>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</si>
  <si>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</si>
  <si>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</si>
  <si>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</si>
  <si>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</si>
  <si>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</si>
  <si>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</si>
  <si>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</si>
  <si>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</si>
  <si>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</si>
  <si>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</si>
  <si>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</si>
  <si>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</si>
  <si>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</si>
  <si>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</si>
  <si>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</si>
  <si>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</si>
  <si>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</si>
  <si>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</si>
  <si>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</si>
  <si>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</si>
  <si>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</si>
  <si>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</si>
  <si>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</si>
  <si>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</si>
  <si>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</si>
  <si>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</si>
  <si>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</si>
  <si>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</si>
  <si>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</si>
  <si>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</si>
  <si>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</si>
  <si>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</si>
  <si>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</si>
  <si>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</si>
  <si>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</si>
  <si>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</si>
  <si>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</si>
  <si>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</si>
  <si>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</si>
  <si>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</si>
  <si>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</si>
  <si>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</si>
  <si>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</si>
  <si>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</si>
  <si>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</si>
  <si>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</si>
  <si>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</si>
  <si>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</si>
  <si>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</si>
  <si>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</si>
  <si>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</si>
  <si>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</si>
  <si>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</si>
  <si>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</si>
  <si>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</si>
  <si>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</si>
  <si>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</si>
  <si>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</si>
  <si>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</si>
  <si>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</si>
  <si>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</si>
  <si>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</si>
  <si>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</si>
  <si>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</si>
  <si>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</si>
  <si>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</si>
  <si>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</si>
  <si>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</si>
  <si>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</si>
  <si>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</si>
  <si>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</si>
  <si>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</si>
  <si>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</si>
  <si>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</si>
  <si>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</si>
  <si>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</si>
  <si>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</si>
  <si>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</si>
  <si>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</si>
  <si>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</si>
  <si>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</si>
  <si>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</si>
  <si>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</si>
  <si>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</si>
  <si>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</si>
  <si>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</si>
  <si>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</si>
  <si>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</si>
  <si>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</si>
  <si>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</si>
  <si>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</si>
  <si>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</si>
  <si>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</si>
  <si>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</si>
  <si>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</si>
  <si>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</si>
  <si>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</si>
  <si>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</si>
  <si>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</si>
  <si>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</si>
  <si>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</si>
  <si>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</si>
  <si>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</si>
  <si>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</si>
  <si>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</si>
  <si>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</si>
  <si>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</si>
  <si>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</si>
  <si>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</si>
  <si>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</si>
  <si>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</si>
  <si>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</si>
  <si>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</si>
  <si>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</si>
  <si>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</si>
  <si>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</si>
  <si>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</si>
  <si>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</si>
  <si>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</si>
  <si>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</si>
  <si>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</si>
  <si>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</si>
  <si>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</si>
  <si>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</si>
  <si>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</si>
  <si>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</si>
  <si>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</si>
  <si>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</si>
  <si>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</si>
  <si>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</si>
  <si>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</si>
  <si>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</si>
  <si>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</si>
  <si>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</si>
  <si>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</si>
  <si>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</si>
  <si>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</si>
  <si>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</si>
  <si>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</si>
  <si>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</si>
  <si>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</si>
  <si>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</si>
  <si>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</si>
  <si>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</si>
  <si>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</si>
  <si>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</si>
  <si>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</si>
  <si>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</si>
  <si>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</si>
  <si>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</si>
  <si>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</si>
  <si>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</si>
  <si>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</si>
  <si>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</si>
  <si>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</si>
  <si>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</si>
  <si>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</si>
  <si>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</si>
  <si>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</si>
  <si>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</si>
  <si>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</si>
  <si>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</si>
  <si>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</si>
  <si>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</si>
  <si>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</si>
  <si>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</si>
  <si>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</si>
  <si>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</si>
  <si>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</si>
  <si>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</si>
  <si>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</si>
  <si>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</si>
  <si>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</si>
  <si>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</si>
  <si>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</si>
  <si>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</si>
  <si>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</si>
  <si>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</si>
  <si>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</si>
  <si>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</si>
  <si>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</si>
  <si>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</si>
  <si>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</si>
  <si>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</si>
  <si>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</si>
  <si>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</si>
  <si>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</si>
  <si>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</si>
  <si>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</si>
  <si>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</si>
  <si>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</si>
  <si>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</si>
  <si>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</si>
  <si>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</si>
  <si>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</si>
  <si>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</si>
  <si>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</si>
  <si>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</si>
  <si>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</si>
  <si>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</si>
  <si>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</si>
  <si>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</si>
  <si>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</si>
  <si>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</si>
  <si>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</si>
  <si>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</si>
  <si>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</si>
  <si>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</si>
  <si>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</si>
  <si>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</si>
  <si>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</si>
  <si>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</si>
  <si>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</si>
  <si>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</si>
  <si>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</si>
  <si>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</si>
  <si>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</si>
  <si>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</si>
  <si>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</si>
  <si>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</si>
  <si>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</si>
  <si>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</si>
  <si>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</si>
  <si>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</si>
  <si>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</si>
  <si>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</si>
  <si>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</si>
  <si>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</si>
  <si>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</si>
  <si>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</si>
  <si>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</si>
  <si>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</si>
  <si>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</si>
  <si>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</si>
  <si>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</si>
  <si>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</si>
  <si>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</si>
  <si>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</si>
  <si>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</si>
  <si>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</si>
  <si>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</si>
  <si>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</si>
  <si>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</si>
  <si>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</si>
  <si>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</si>
  <si>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</si>
  <si>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</si>
  <si>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</si>
  <si>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</si>
  <si>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</si>
  <si>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</si>
  <si>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</si>
  <si>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</si>
  <si>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</si>
  <si>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</si>
  <si>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</si>
  <si>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</si>
  <si>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</si>
  <si>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</si>
  <si>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</si>
  <si>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</si>
  <si>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</si>
  <si>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</si>
  <si>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</si>
  <si>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</si>
  <si>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</si>
  <si>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</si>
  <si>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</si>
  <si>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</si>
  <si>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</si>
  <si>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</si>
  <si>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</si>
  <si>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</si>
  <si>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</si>
  <si>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</si>
  <si>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</si>
  <si>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</si>
  <si>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</si>
  <si>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</si>
  <si>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</si>
  <si>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</si>
  <si>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</si>
  <si>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</si>
  <si>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</si>
  <si>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</si>
  <si>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</si>
  <si>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</si>
  <si>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</si>
  <si>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</si>
  <si>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</si>
  <si>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</si>
  <si>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</si>
  <si>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</si>
  <si>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</si>
  <si>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</si>
  <si>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</si>
  <si>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</si>
  <si>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</si>
  <si>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</si>
  <si>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</si>
  <si>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</si>
  <si>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</si>
  <si>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</si>
  <si>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</si>
  <si>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</si>
  <si>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</si>
  <si>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</si>
  <si>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</si>
  <si>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</si>
  <si>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</si>
  <si>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</si>
  <si>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</si>
  <si>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</si>
  <si>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</si>
  <si>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</si>
  <si>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</si>
  <si>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</si>
  <si>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</si>
  <si>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</si>
  <si>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</si>
  <si>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</si>
  <si>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</si>
  <si>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</si>
  <si>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</si>
  <si>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</si>
  <si>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</si>
  <si>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</si>
  <si>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</si>
  <si>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</si>
  <si>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</si>
  <si>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</si>
  <si>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</si>
  <si>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</si>
  <si>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</si>
  <si>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</si>
  <si>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</si>
  <si>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</si>
  <si>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</si>
  <si>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</si>
  <si>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</si>
  <si>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</si>
  <si>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</si>
  <si>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</si>
  <si>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</si>
  <si>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</si>
  <si>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</si>
  <si>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</si>
  <si>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</si>
  <si>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</si>
  <si>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</si>
  <si>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</si>
  <si>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</si>
  <si>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</si>
  <si>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</si>
  <si>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</si>
  <si>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</si>
  <si>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</si>
  <si>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</si>
  <si>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</si>
  <si>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</si>
  <si>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</si>
  <si>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</si>
  <si>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</si>
  <si>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</si>
  <si>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</si>
  <si>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</si>
  <si>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</si>
  <si>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</si>
  <si>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</si>
  <si>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</si>
  <si>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</si>
  <si>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</si>
  <si>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</si>
  <si>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</si>
  <si>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</si>
  <si>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</si>
  <si>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</si>
  <si>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</si>
  <si>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</si>
  <si>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</si>
  <si>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</si>
  <si>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</si>
  <si>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</si>
  <si>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</si>
  <si>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</si>
  <si>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</si>
  <si>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</si>
  <si>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</si>
  <si>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</si>
  <si>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</si>
  <si>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</si>
  <si>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</si>
  <si>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</si>
  <si>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</si>
  <si>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</si>
  <si>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</si>
  <si>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</si>
  <si>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</si>
  <si>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</si>
  <si>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</si>
  <si>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</si>
  <si>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</si>
  <si>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</si>
  <si>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</si>
  <si>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</si>
  <si>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</si>
  <si>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</si>
  <si>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</si>
  <si>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</si>
  <si>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</si>
  <si>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</si>
  <si>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</si>
  <si>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</si>
  <si>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</si>
  <si>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</si>
  <si>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</si>
  <si>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</si>
  <si>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</si>
  <si>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</si>
  <si>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</si>
  <si>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</si>
  <si>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</si>
  <si>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</si>
  <si>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</si>
  <si>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</si>
  <si>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</si>
  <si>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</si>
  <si>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</si>
  <si>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</si>
  <si>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</si>
  <si>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</si>
  <si>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</si>
  <si>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</si>
  <si>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</si>
  <si>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</si>
  <si>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</si>
  <si>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</si>
  <si>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</si>
  <si>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</si>
  <si>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</si>
  <si>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</si>
  <si>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</si>
  <si>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</si>
  <si>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</si>
  <si>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</si>
  <si>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</si>
  <si>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</si>
  <si>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</si>
  <si>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</si>
  <si>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</si>
  <si>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</si>
  <si>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</si>
  <si>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</si>
  <si>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</si>
  <si>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</si>
  <si>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</si>
  <si>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</si>
  <si>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</si>
  <si>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</si>
  <si>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</si>
  <si>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</si>
  <si>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</si>
  <si>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</si>
  <si>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</si>
  <si>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</si>
  <si>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</si>
  <si>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</si>
  <si>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</si>
  <si>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</si>
  <si>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</si>
  <si>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</si>
  <si>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</si>
  <si>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</si>
  <si>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</si>
  <si>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</si>
  <si>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</si>
  <si>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</si>
  <si>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</si>
  <si>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</si>
  <si>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</si>
  <si>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</si>
  <si>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</si>
  <si>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</si>
  <si>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</si>
  <si>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</si>
  <si>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</si>
  <si>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</si>
  <si>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</si>
  <si>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</si>
  <si>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</si>
  <si>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</si>
  <si>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</si>
  <si>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</si>
  <si>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</si>
  <si>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</si>
  <si>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</si>
  <si>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</si>
  <si>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</si>
  <si>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</si>
  <si>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</si>
  <si>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</si>
  <si>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</si>
  <si>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</si>
  <si>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</si>
  <si>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</si>
  <si>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</si>
  <si>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</si>
  <si>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</si>
  <si>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</si>
  <si>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</si>
  <si>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</si>
  <si>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</si>
  <si>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</si>
  <si>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</si>
  <si>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</si>
  <si>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</si>
  <si>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</si>
  <si>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</si>
  <si>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</si>
  <si>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</si>
  <si>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</si>
  <si>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</si>
  <si>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</si>
  <si>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</si>
  <si>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</si>
  <si>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</si>
  <si>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</si>
  <si>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</si>
  <si>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</si>
  <si>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</si>
  <si>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</si>
  <si>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</si>
  <si>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</si>
  <si>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</si>
  <si>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</si>
  <si>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</si>
  <si>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</si>
  <si>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</si>
  <si>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</si>
  <si>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</si>
  <si>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</si>
  <si>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</si>
  <si>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</si>
  <si>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</si>
  <si>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</si>
  <si>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</si>
  <si>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</si>
  <si>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</si>
  <si>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</si>
  <si>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</si>
  <si>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</si>
  <si>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</si>
  <si>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</si>
  <si>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</si>
  <si>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</si>
  <si>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</si>
  <si>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</si>
  <si>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</si>
  <si>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</si>
  <si>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</si>
  <si>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</si>
  <si>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</si>
  <si>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</si>
  <si>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</si>
  <si>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</si>
  <si>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</si>
  <si>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</si>
  <si>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</si>
  <si>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</si>
  <si>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</si>
  <si>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</si>
  <si>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</si>
  <si>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</si>
  <si>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</si>
  <si>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</si>
  <si>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</si>
  <si>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</si>
  <si>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</si>
  <si>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</si>
  <si>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</si>
  <si>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</si>
  <si>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</si>
  <si>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</si>
  <si>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</si>
  <si>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</si>
  <si>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</si>
  <si>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</si>
  <si>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</si>
  <si>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</si>
  <si>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</si>
  <si>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</si>
  <si>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</si>
  <si>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</si>
  <si>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</si>
  <si>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</si>
  <si>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</si>
  <si>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</si>
  <si>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</si>
  <si>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</si>
  <si>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</si>
  <si>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</si>
  <si>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</si>
  <si>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</si>
  <si>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</si>
  <si>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</si>
  <si>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</si>
  <si>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</si>
  <si>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</si>
  <si>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</si>
  <si>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</si>
  <si>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</si>
  <si>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</si>
  <si>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</si>
  <si>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</si>
  <si>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</si>
  <si>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</si>
  <si>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</si>
  <si>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</si>
  <si>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</si>
  <si>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</si>
  <si>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</si>
  <si>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</si>
  <si>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</si>
  <si>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</si>
  <si>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</si>
  <si>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</si>
  <si>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</si>
  <si>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</si>
  <si>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</si>
  <si>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</si>
  <si>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</si>
  <si>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</si>
  <si>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</si>
  <si>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</si>
  <si>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</si>
  <si>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</si>
  <si>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</si>
  <si>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</si>
  <si>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</si>
  <si>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</si>
  <si>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</si>
  <si>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</si>
  <si>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</si>
  <si>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</si>
  <si>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</si>
  <si>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</si>
  <si>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</si>
  <si>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</si>
  <si>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</si>
  <si>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</si>
  <si>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</si>
  <si>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</si>
  <si>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</si>
  <si>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</si>
  <si>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</si>
  <si>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</si>
  <si>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</si>
  <si>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</si>
  <si>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</si>
  <si>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</si>
  <si>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</si>
  <si>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</si>
  <si>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</si>
  <si>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</si>
  <si>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</si>
  <si>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</si>
  <si>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</si>
  <si>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</si>
  <si>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</si>
  <si>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</si>
  <si>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</si>
  <si>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</si>
  <si>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</si>
  <si>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</si>
  <si>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</si>
  <si>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</si>
  <si>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</si>
  <si>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</si>
  <si>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</si>
  <si>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</si>
  <si>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</si>
  <si>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</si>
  <si>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</si>
  <si>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</si>
  <si>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</si>
  <si>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</si>
  <si>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</si>
  <si>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</si>
  <si>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</si>
  <si>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</si>
  <si>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</si>
  <si>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</si>
  <si>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</si>
  <si>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</si>
  <si>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</si>
  <si>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</si>
  <si>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</si>
  <si>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</si>
  <si>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</si>
  <si>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</si>
  <si>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</si>
  <si>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</si>
  <si>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</si>
  <si>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</si>
  <si>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</si>
  <si>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</si>
  <si>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</si>
  <si>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</si>
  <si>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</si>
  <si>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</si>
  <si>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</si>
  <si>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</si>
  <si>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</si>
  <si>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</si>
  <si>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</si>
  <si>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</si>
  <si>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</si>
  <si>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</si>
  <si>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</si>
  <si>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</si>
  <si>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</si>
  <si>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</si>
  <si>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</si>
  <si>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</si>
  <si>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</si>
  <si>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</si>
  <si>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</si>
  <si>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</si>
  <si>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</si>
  <si>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</si>
  <si>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</si>
  <si>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</si>
  <si>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</si>
  <si>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</si>
  <si>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</si>
  <si>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</si>
  <si>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</si>
  <si>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</si>
  <si>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</si>
  <si>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</si>
  <si>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</si>
  <si>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</si>
  <si>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</si>
  <si>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</si>
  <si>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</si>
  <si>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</si>
  <si>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</si>
  <si>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</si>
  <si>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</si>
  <si>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</si>
  <si>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</si>
  <si>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</si>
  <si>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</si>
  <si>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</si>
  <si>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</si>
  <si>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</si>
  <si>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</si>
  <si>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</si>
  <si>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</si>
  <si>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</si>
  <si>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</si>
  <si>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</si>
  <si>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</si>
  <si>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</si>
  <si>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</si>
  <si>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</si>
  <si>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</si>
  <si>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</si>
  <si>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</si>
  <si>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</si>
  <si>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</si>
  <si>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</si>
  <si>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</si>
  <si>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</si>
  <si>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</si>
  <si>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</si>
  <si>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</si>
  <si>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</si>
  <si>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</si>
  <si>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</si>
  <si>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</si>
  <si>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</si>
  <si>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</si>
  <si>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</si>
  <si>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</si>
  <si>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</si>
  <si>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</si>
  <si>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</si>
  <si>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</si>
  <si>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</si>
  <si>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</si>
  <si>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</si>
  <si>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</si>
  <si>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</si>
  <si>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</si>
  <si>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</si>
  <si>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</si>
  <si>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</si>
  <si>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</si>
  <si>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</si>
  <si>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</si>
  <si>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</si>
  <si>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</si>
  <si>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</si>
  <si>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</si>
  <si>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</si>
  <si>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</si>
  <si>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</si>
  <si>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</si>
  <si>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</si>
  <si>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</si>
  <si>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</si>
  <si>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</si>
  <si>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</si>
  <si>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</si>
  <si>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</si>
  <si>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</si>
  <si>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</si>
  <si>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</si>
  <si>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</si>
  <si>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</si>
  <si>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</si>
  <si>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</si>
  <si>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</si>
  <si>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</si>
  <si>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</si>
  <si>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</si>
  <si>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</si>
  <si>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</si>
  <si>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</si>
  <si>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</si>
  <si>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</si>
  <si>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</si>
  <si>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</si>
  <si>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</si>
  <si>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</si>
  <si>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</si>
  <si>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</si>
  <si>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</si>
  <si>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</si>
  <si>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</si>
  <si>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</si>
  <si>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</si>
  <si>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</si>
  <si>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</si>
  <si>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</si>
  <si>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</si>
  <si>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</si>
  <si>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</si>
  <si>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</si>
  <si>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</si>
  <si>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</si>
  <si>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</si>
  <si>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</si>
  <si>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</si>
  <si>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</si>
  <si>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</si>
  <si>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</si>
  <si>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</si>
  <si>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</si>
  <si>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</si>
  <si>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</si>
  <si>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</si>
  <si>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</si>
  <si>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</si>
  <si>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</si>
  <si>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</si>
  <si>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</si>
  <si>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</si>
  <si>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</si>
  <si>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</si>
  <si>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</si>
  <si>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</si>
  <si>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</si>
  <si>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</si>
  <si>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</si>
  <si>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</si>
  <si>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</si>
  <si>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</si>
  <si>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</si>
  <si>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</si>
  <si>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</si>
  <si>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</si>
  <si>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</si>
  <si>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</si>
  <si>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</si>
  <si>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</si>
  <si>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</si>
  <si>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</si>
  <si>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</si>
  <si>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</si>
  <si>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</si>
  <si>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</si>
  <si>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</si>
  <si>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</si>
  <si>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</si>
  <si>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</si>
  <si>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</si>
  <si>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</si>
  <si>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</si>
  <si>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</si>
  <si>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</si>
  <si>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</si>
  <si>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</si>
  <si>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</si>
  <si>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</si>
  <si>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</si>
  <si>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</si>
  <si>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</si>
  <si>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</si>
  <si>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</si>
  <si>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</si>
  <si>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</si>
  <si>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</si>
  <si>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</si>
  <si>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</si>
  <si>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</si>
  <si>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</si>
  <si>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</si>
  <si>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</si>
  <si>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</si>
  <si>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</si>
  <si>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</si>
  <si>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</si>
  <si>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</si>
  <si>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</si>
  <si>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</si>
  <si>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</si>
  <si>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</si>
  <si>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</si>
  <si>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</si>
  <si>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</si>
  <si>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</si>
  <si>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</si>
  <si>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</si>
  <si>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</si>
  <si>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</si>
  <si>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</si>
  <si>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</si>
  <si>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</si>
  <si>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</si>
  <si>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</si>
  <si>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</si>
  <si>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</si>
  <si>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</si>
  <si>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</si>
  <si>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</si>
  <si>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</si>
  <si>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</si>
  <si>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</si>
  <si>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</si>
  <si>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</si>
  <si>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</si>
  <si>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</si>
  <si>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</si>
  <si>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</si>
  <si>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</si>
  <si>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</si>
  <si>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</si>
  <si>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</si>
  <si>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</si>
  <si>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</si>
  <si>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</si>
  <si>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</si>
  <si>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</si>
  <si>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</si>
  <si>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</si>
  <si>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</si>
  <si>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</si>
  <si>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</si>
  <si>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</si>
  <si>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</si>
  <si>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</si>
  <si>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</si>
  <si>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</si>
  <si>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</si>
  <si>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</si>
  <si>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</si>
  <si>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</si>
  <si>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</si>
  <si>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</si>
  <si>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</si>
  <si>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</si>
  <si>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</si>
  <si>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</si>
  <si>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</si>
  <si>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</si>
  <si>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</si>
  <si>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</si>
  <si>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</si>
  <si>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</si>
  <si>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</si>
  <si>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</si>
  <si>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</si>
  <si>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</si>
  <si>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</si>
  <si>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</si>
  <si>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</si>
  <si>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</si>
  <si>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</si>
  <si>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</si>
  <si>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</si>
  <si>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</si>
  <si>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</si>
  <si>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</si>
  <si>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</si>
  <si>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</si>
  <si>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</si>
  <si>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</si>
  <si>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</si>
  <si>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</si>
  <si>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</si>
  <si>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</si>
  <si>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</si>
  <si>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</si>
  <si>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</si>
  <si>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</si>
  <si>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</si>
  <si>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</si>
  <si>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</si>
  <si>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</si>
  <si>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</si>
  <si>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</si>
  <si>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</si>
  <si>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</si>
  <si>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</si>
  <si>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</si>
  <si>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</si>
  <si>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</si>
  <si>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</si>
  <si>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</si>
  <si>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</si>
  <si>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</si>
  <si>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</si>
  <si>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</si>
  <si>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</si>
  <si>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</si>
  <si>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</si>
  <si>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</si>
  <si>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</si>
  <si>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</si>
  <si>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</si>
  <si>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</si>
  <si>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</si>
  <si>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</si>
  <si>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</si>
  <si>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</si>
  <si>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</si>
  <si>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</si>
  <si>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</si>
  <si>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</si>
  <si>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</si>
  <si>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</si>
  <si>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</si>
  <si>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</si>
  <si>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</si>
  <si>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</si>
  <si>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</si>
  <si>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</si>
  <si>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</si>
  <si>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</si>
  <si>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</si>
  <si>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</si>
  <si>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</si>
  <si>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</si>
  <si>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</si>
  <si>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</si>
  <si>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</si>
  <si>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</si>
  <si>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</si>
  <si>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</si>
  <si>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</si>
  <si>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</si>
  <si>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</si>
  <si>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</si>
  <si>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</si>
  <si>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</si>
  <si>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</si>
  <si>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</si>
  <si>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</si>
  <si>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</si>
  <si>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</si>
  <si>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</si>
  <si>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</si>
  <si>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</si>
  <si>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</si>
  <si>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</si>
  <si>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</si>
  <si>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</si>
  <si>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</si>
  <si>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</si>
  <si>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</si>
  <si>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</si>
  <si>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</si>
  <si>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</si>
  <si>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</si>
  <si>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</si>
  <si>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</si>
  <si>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</si>
  <si>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</si>
  <si>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</si>
  <si>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</si>
  <si>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</si>
  <si>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</si>
  <si>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</si>
  <si>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</si>
  <si>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</si>
  <si>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</si>
  <si>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</si>
  <si>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</si>
  <si>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</si>
  <si>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</si>
  <si>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</si>
  <si>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</si>
  <si>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</si>
  <si>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</si>
  <si>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</si>
  <si>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</si>
  <si>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</si>
  <si>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</si>
  <si>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</si>
  <si>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</si>
  <si>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</si>
  <si>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</si>
  <si>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</si>
  <si>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</si>
  <si>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</si>
  <si>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</si>
  <si>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</si>
  <si>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</si>
  <si>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</si>
  <si>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</si>
  <si>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</si>
  <si>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</si>
  <si>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</si>
  <si>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</si>
  <si>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</si>
  <si>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</si>
  <si>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</si>
  <si>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</si>
  <si>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</si>
  <si>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</si>
  <si>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</si>
  <si>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</si>
  <si>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</si>
  <si>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</si>
  <si>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</si>
  <si>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</si>
  <si>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</si>
  <si>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</si>
  <si>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</si>
  <si>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</si>
  <si>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</si>
  <si>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</si>
  <si>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</si>
  <si>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</si>
  <si>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</si>
  <si>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</si>
  <si>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</si>
  <si>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</si>
  <si>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</si>
  <si>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</si>
  <si>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</si>
  <si>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</si>
  <si>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</si>
  <si>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</si>
  <si>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</si>
  <si>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</si>
  <si>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</si>
  <si>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</si>
  <si>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</si>
  <si>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</si>
  <si>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</si>
  <si>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</si>
  <si>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</si>
  <si>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</si>
  <si>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</si>
  <si>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</si>
  <si>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</si>
  <si>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</si>
  <si>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</si>
  <si>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</si>
  <si>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</si>
  <si>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</si>
  <si>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</si>
  <si>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</si>
  <si>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</si>
  <si>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</si>
  <si>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</si>
  <si>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</si>
  <si>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</si>
  <si>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</si>
  <si>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</si>
  <si>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</si>
  <si>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</si>
  <si>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</si>
  <si>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</si>
  <si>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</si>
  <si>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</si>
  <si>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</si>
  <si>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</si>
  <si>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</si>
  <si>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</si>
  <si>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</si>
  <si>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</si>
  <si>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</si>
  <si>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</si>
  <si>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</si>
  <si>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</si>
  <si>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</si>
  <si>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</si>
  <si>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</si>
  <si>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</si>
  <si>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</si>
  <si>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</si>
  <si>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</si>
  <si>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</si>
  <si>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</si>
  <si>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</si>
  <si>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</si>
  <si>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</si>
  <si>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</si>
  <si>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</si>
  <si>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</si>
  <si>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</si>
  <si>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</si>
  <si>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</si>
  <si>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</si>
  <si>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</si>
  <si>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</si>
  <si>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</si>
  <si>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</si>
  <si>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</si>
  <si>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</si>
  <si>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</si>
  <si>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</si>
  <si>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</si>
  <si>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</si>
  <si>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</si>
  <si>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</si>
  <si>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</si>
  <si>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</si>
  <si>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</si>
  <si>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</si>
  <si>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</si>
  <si>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</si>
  <si>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</si>
  <si>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</si>
  <si>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</si>
  <si>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</si>
  <si>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</si>
  <si>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</si>
  <si>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</si>
  <si>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</si>
  <si>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</si>
  <si>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</si>
  <si>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</si>
  <si>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</si>
  <si>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</si>
  <si>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</si>
  <si>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</si>
  <si>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</si>
  <si>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</si>
  <si>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</si>
  <si>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</si>
  <si>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</si>
  <si>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</si>
  <si>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</si>
  <si>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</si>
  <si>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</si>
  <si>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</si>
  <si>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</si>
  <si>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</si>
  <si>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</si>
  <si>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</si>
  <si>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</si>
  <si>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</si>
  <si>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</si>
  <si>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</si>
  <si>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</si>
  <si>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</si>
  <si>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</si>
  <si>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</si>
  <si>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</si>
  <si>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</si>
  <si>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</si>
  <si>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</si>
  <si>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</si>
  <si>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</si>
  <si>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</si>
  <si>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</si>
  <si>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</si>
  <si>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</si>
  <si>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</si>
  <si>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</si>
  <si>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</si>
  <si>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</si>
  <si>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</si>
  <si>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</si>
  <si>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</si>
  <si>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</si>
  <si>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</si>
  <si>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</si>
  <si>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</si>
  <si>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</si>
  <si>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</si>
  <si>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</si>
  <si>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</si>
  <si>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</si>
  <si>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</si>
  <si>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</si>
  <si>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</si>
  <si>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</si>
  <si>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</si>
  <si>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</si>
  <si>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</si>
  <si>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</si>
  <si>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</si>
  <si>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</si>
  <si>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</si>
  <si>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</si>
  <si>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</si>
  <si>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</si>
  <si>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</si>
  <si>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</si>
  <si>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</si>
  <si>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</si>
  <si>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</si>
  <si>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</si>
  <si>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</si>
  <si>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</si>
  <si>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</si>
  <si>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</si>
  <si>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</si>
  <si>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</si>
  <si>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</si>
  <si>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</si>
  <si>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</si>
  <si>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</si>
  <si>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</si>
  <si>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</si>
  <si>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</si>
  <si>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</si>
  <si>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</si>
  <si>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</si>
  <si>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</si>
  <si>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</si>
  <si>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</si>
  <si>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</si>
  <si>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</si>
  <si>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</si>
  <si>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</si>
  <si>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</si>
  <si>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</si>
  <si>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</si>
  <si>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</si>
  <si>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</si>
  <si>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</si>
  <si>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</si>
  <si>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</si>
  <si>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</si>
  <si>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</si>
  <si>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</si>
  <si>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</si>
  <si>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</si>
  <si>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</si>
  <si>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</si>
  <si>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</si>
  <si>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</si>
  <si>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</si>
  <si>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</si>
  <si>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</si>
  <si>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</si>
  <si>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</si>
  <si>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</si>
  <si>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</si>
  <si>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</si>
  <si>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</si>
  <si>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</si>
  <si>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</si>
  <si>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</si>
  <si>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</si>
  <si>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</si>
  <si>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</si>
  <si>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</si>
  <si>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</si>
  <si>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</si>
  <si>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</si>
  <si>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</si>
  <si>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</si>
  <si>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</si>
  <si>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</si>
  <si>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</si>
  <si>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</si>
  <si>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</si>
  <si>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</si>
  <si>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</si>
  <si>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</si>
  <si>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</si>
  <si>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</si>
  <si>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</si>
  <si>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</si>
  <si>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</si>
  <si>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</si>
  <si>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</si>
  <si>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</si>
  <si>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</si>
  <si>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</si>
  <si>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</si>
  <si>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</si>
  <si>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</si>
  <si>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</si>
  <si>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</si>
  <si>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</si>
  <si>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</si>
  <si>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</si>
  <si>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</si>
  <si>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</si>
  <si>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</si>
  <si>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</si>
  <si>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</si>
  <si>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</si>
  <si>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</si>
  <si>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</si>
  <si>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</si>
  <si>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</si>
  <si>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</si>
  <si>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</si>
  <si>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</si>
  <si>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</si>
  <si>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</si>
  <si>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</si>
  <si>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</si>
  <si>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</si>
  <si>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</si>
  <si>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</si>
  <si>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</si>
  <si>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</si>
  <si>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</si>
  <si>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</si>
  <si>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</si>
  <si>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</si>
  <si>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</si>
  <si>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</si>
  <si>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</si>
  <si>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</si>
  <si>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</si>
  <si>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</si>
  <si>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</si>
  <si>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</si>
  <si>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</si>
  <si>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</si>
  <si>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</si>
  <si>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</si>
  <si>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</si>
  <si>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</si>
  <si>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</si>
  <si>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</si>
  <si>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</si>
  <si>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</si>
  <si>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</si>
  <si>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</si>
  <si>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</si>
  <si>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</si>
  <si>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</si>
  <si>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</si>
  <si>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</si>
  <si>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</si>
  <si>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</si>
  <si>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</si>
  <si>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</si>
  <si>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</si>
  <si>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</si>
  <si>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</si>
  <si>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</si>
  <si>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</si>
  <si>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</si>
  <si>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</si>
  <si>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</si>
  <si>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</si>
  <si>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</si>
  <si>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</si>
  <si>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</si>
  <si>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</si>
  <si>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</si>
  <si>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</si>
  <si>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</si>
  <si>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</si>
  <si>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</si>
  <si>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</si>
  <si>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</si>
  <si>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</si>
  <si>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</si>
  <si>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</si>
  <si>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</si>
  <si>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</si>
  <si>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</si>
  <si>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</si>
  <si>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</si>
  <si>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</si>
  <si>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</si>
  <si>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</si>
  <si>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</si>
  <si>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</si>
  <si>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</si>
  <si>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</si>
  <si>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</si>
  <si>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</si>
  <si>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</si>
  <si>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</si>
  <si>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</si>
  <si>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</si>
  <si>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</si>
  <si>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</si>
  <si>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</si>
  <si>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</si>
  <si>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</si>
  <si>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</si>
  <si>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</si>
  <si>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</si>
  <si>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</si>
  <si>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</si>
  <si>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</si>
  <si>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</si>
  <si>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</si>
  <si>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</si>
  <si>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</si>
  <si>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</si>
  <si>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</si>
  <si>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</si>
  <si>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</si>
  <si>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</si>
  <si>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</si>
  <si>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</si>
  <si>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</si>
  <si>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</si>
  <si>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</si>
  <si>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</si>
  <si>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</si>
  <si>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</si>
  <si>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</si>
  <si>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</si>
  <si>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</si>
  <si>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</si>
  <si>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</si>
  <si>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</si>
  <si>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</si>
  <si>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</si>
  <si>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</si>
  <si>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</si>
  <si>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</si>
  <si>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</si>
  <si>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</si>
  <si>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</si>
  <si>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</si>
  <si>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</si>
  <si>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</si>
  <si>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</si>
  <si>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</si>
  <si>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</si>
  <si>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</si>
  <si>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</si>
  <si>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</si>
  <si>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</si>
  <si>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</si>
  <si>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</si>
  <si>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</si>
  <si>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</si>
  <si>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</si>
  <si>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</si>
  <si>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</si>
  <si>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</si>
  <si>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</si>
  <si>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</si>
  <si>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</si>
  <si>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</si>
  <si>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</si>
  <si>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</si>
  <si>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</si>
  <si>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</si>
  <si>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</si>
  <si>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</si>
  <si>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</si>
  <si>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</si>
  <si>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</si>
  <si>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</si>
  <si>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</si>
  <si>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</si>
  <si>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</si>
  <si>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</si>
  <si>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</si>
  <si>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</si>
  <si>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</si>
  <si>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</si>
  <si>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</si>
  <si>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</si>
  <si>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</si>
  <si>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</si>
  <si>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</si>
  <si>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</si>
  <si>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</si>
  <si>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</si>
  <si>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</si>
  <si>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</si>
  <si>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</si>
  <si>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</si>
  <si>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</si>
  <si>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</si>
  <si>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</si>
  <si>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</si>
  <si>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</si>
  <si>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</si>
  <si>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</si>
  <si>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</si>
  <si>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</si>
  <si>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</si>
  <si>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</si>
  <si>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</si>
  <si>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</si>
  <si>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</si>
  <si>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</si>
  <si>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</si>
  <si>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</si>
  <si>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</si>
  <si>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</si>
  <si>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</si>
  <si>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</si>
  <si>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</si>
  <si>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</si>
  <si>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</si>
  <si>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</si>
  <si>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</si>
  <si>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</si>
  <si>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</si>
  <si>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</si>
  <si>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</si>
  <si>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</si>
  <si>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</si>
  <si>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</si>
  <si>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</si>
  <si>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</si>
  <si>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</si>
  <si>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</si>
  <si>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</si>
  <si>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</si>
  <si>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</si>
  <si>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</si>
  <si>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</si>
  <si>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</si>
  <si>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</si>
  <si>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</si>
  <si>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</si>
  <si>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</si>
  <si>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</si>
  <si>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</si>
  <si>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</si>
  <si>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</si>
  <si>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</si>
  <si>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</si>
  <si>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</si>
  <si>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</si>
  <si>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</si>
  <si>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</si>
  <si>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</si>
  <si>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</si>
  <si>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</si>
  <si>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</si>
  <si>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</si>
  <si>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</si>
  <si>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</si>
  <si>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</si>
  <si>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</si>
  <si>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</si>
  <si>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</si>
  <si>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</si>
  <si>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</si>
  <si>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</si>
  <si>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</si>
  <si>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</si>
  <si>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</si>
  <si>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</si>
  <si>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</si>
  <si>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</si>
  <si>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</si>
  <si>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</si>
  <si>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</si>
  <si>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</si>
  <si>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</si>
  <si>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</si>
  <si>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</si>
  <si>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</si>
  <si>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</si>
  <si>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</si>
  <si>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</si>
  <si>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</si>
  <si>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</si>
  <si>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</si>
  <si>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</si>
  <si>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</si>
  <si>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</si>
  <si>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</si>
  <si>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</si>
  <si>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</si>
  <si>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</si>
  <si>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</si>
  <si>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</si>
  <si>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</si>
  <si>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</si>
  <si>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</si>
  <si>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</si>
  <si>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</si>
  <si>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</si>
  <si>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</si>
  <si>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</si>
  <si>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</si>
  <si>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</si>
  <si>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</si>
  <si>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</si>
  <si>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</si>
  <si>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</si>
  <si>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</si>
  <si>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</si>
  <si>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</si>
  <si>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</si>
  <si>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</si>
  <si>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</si>
  <si>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</si>
  <si>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</si>
  <si>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</si>
  <si>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</si>
  <si>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</si>
  <si>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</si>
  <si>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</si>
  <si>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</si>
  <si>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</si>
  <si>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</si>
  <si>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</si>
  <si>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</si>
  <si>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</si>
  <si>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</si>
  <si>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</si>
  <si>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</si>
  <si>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</si>
  <si>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</si>
  <si>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</si>
  <si>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</si>
  <si>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</si>
  <si>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</si>
  <si>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</si>
  <si>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</si>
  <si>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</si>
  <si>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</si>
  <si>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</si>
  <si>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</si>
  <si>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</si>
  <si>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</si>
  <si>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</si>
  <si>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</si>
  <si>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</si>
  <si>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</si>
  <si>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</si>
  <si>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</si>
  <si>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</si>
  <si>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</si>
  <si>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</si>
  <si>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</si>
  <si>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</si>
  <si>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</si>
  <si>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</si>
  <si>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</si>
  <si>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</si>
  <si>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</si>
  <si>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</si>
  <si>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</si>
  <si>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</si>
  <si>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</si>
  <si>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</si>
  <si>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</si>
  <si>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</si>
  <si>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</si>
  <si>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</si>
  <si>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</si>
  <si>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</si>
  <si>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</si>
  <si>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</si>
  <si>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</si>
  <si>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</si>
  <si>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</si>
  <si>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</si>
  <si>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</si>
  <si>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</si>
  <si>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</si>
  <si>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</si>
  <si>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</si>
  <si>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</si>
  <si>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</si>
  <si>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</si>
  <si>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</si>
  <si>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</si>
  <si>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</si>
  <si>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</si>
  <si>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</si>
  <si>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</si>
  <si>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</si>
  <si>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</si>
  <si>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</si>
  <si>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</si>
  <si>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</si>
  <si>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</si>
  <si>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</si>
  <si>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</si>
  <si>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</si>
  <si>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</si>
  <si>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</si>
  <si>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</si>
  <si>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</si>
  <si>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</si>
  <si>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</si>
  <si>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</si>
  <si>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</si>
  <si>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</si>
  <si>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</si>
  <si>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</si>
  <si>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</si>
  <si>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</si>
  <si>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</si>
  <si>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</si>
  <si>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</si>
  <si>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</si>
  <si>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</si>
  <si>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</si>
  <si>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</si>
  <si>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</si>
  <si>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</si>
  <si>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</si>
  <si>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</si>
  <si>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</si>
  <si>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</si>
  <si>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</si>
  <si>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</si>
  <si>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</si>
  <si>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</si>
  <si>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</si>
  <si>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</si>
  <si>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</si>
  <si>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</si>
  <si>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</si>
  <si>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</si>
  <si>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</si>
  <si>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</si>
  <si>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</si>
  <si>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</si>
  <si>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</si>
  <si>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</si>
  <si>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</si>
  <si>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</si>
  <si>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</si>
  <si>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</si>
  <si>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</si>
  <si>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</si>
  <si>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</si>
  <si>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</si>
  <si>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</si>
  <si>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</si>
  <si>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</si>
  <si>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</si>
  <si>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</si>
  <si>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</si>
  <si>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</si>
  <si>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</si>
  <si>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</si>
  <si>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</si>
  <si>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</si>
  <si>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</si>
  <si>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</si>
  <si>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</si>
  <si>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</si>
  <si>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</si>
  <si>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</si>
  <si>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</si>
  <si>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</si>
  <si>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</si>
  <si>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</si>
  <si>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</si>
  <si>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</si>
  <si>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</si>
  <si>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</si>
  <si>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</si>
  <si>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</si>
  <si>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</si>
  <si>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</si>
  <si>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</si>
  <si>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</si>
  <si>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</si>
  <si>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</si>
  <si>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</si>
  <si>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</si>
  <si>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</si>
  <si>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</si>
  <si>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</si>
  <si>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</si>
  <si>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</si>
  <si>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</si>
  <si>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</si>
  <si>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</si>
  <si>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</si>
  <si>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</si>
  <si>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</si>
  <si>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</si>
  <si>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</si>
  <si>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</si>
  <si>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</si>
  <si>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</si>
  <si>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</si>
  <si>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</si>
  <si>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</si>
  <si>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</si>
  <si>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</si>
  <si>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</si>
  <si>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</si>
  <si>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</si>
  <si>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</si>
  <si>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</si>
  <si>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</si>
  <si>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</si>
  <si>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</si>
  <si>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</si>
  <si>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</si>
  <si>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</si>
  <si>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</si>
  <si>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</si>
  <si>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</si>
  <si>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</si>
  <si>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</si>
  <si>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</si>
  <si>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</si>
  <si>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</si>
  <si>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</si>
  <si>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</si>
  <si>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</si>
  <si>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</si>
  <si>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</si>
  <si>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</si>
  <si>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</si>
  <si>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</si>
  <si>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</si>
  <si>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</si>
  <si>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</si>
  <si>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</si>
  <si>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</si>
  <si>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</si>
  <si>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</si>
  <si>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</si>
  <si>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</si>
  <si>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</si>
  <si>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</si>
  <si>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</si>
  <si>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</si>
  <si>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</si>
  <si>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</si>
  <si>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</si>
  <si>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</si>
  <si>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</si>
  <si>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</si>
  <si>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</si>
  <si>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</si>
  <si>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</si>
  <si>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</si>
  <si>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</si>
  <si>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</si>
  <si>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</si>
  <si>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</si>
  <si>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</si>
  <si>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</si>
  <si>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</si>
  <si>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</si>
  <si>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</si>
  <si>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</si>
  <si>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</si>
  <si>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</si>
  <si>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</si>
  <si>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</si>
  <si>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</si>
  <si>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</si>
  <si>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</si>
  <si>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</si>
  <si>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</si>
  <si>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</si>
  <si>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</si>
  <si>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</si>
  <si>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</si>
  <si>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</si>
  <si>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</si>
  <si>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</si>
  <si>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</si>
  <si>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</si>
  <si>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</si>
  <si>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</si>
  <si>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</si>
  <si>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</si>
  <si>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</si>
  <si>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</si>
  <si>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</si>
  <si>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</si>
  <si>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</si>
  <si>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</si>
  <si>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</si>
  <si>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</si>
  <si>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</si>
  <si>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</si>
  <si>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</si>
  <si>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</si>
  <si>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</si>
  <si>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</si>
  <si>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</si>
  <si>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</si>
  <si>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</si>
  <si>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</si>
  <si>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</si>
  <si>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</si>
  <si>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</si>
  <si>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</si>
  <si>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</si>
  <si>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</si>
  <si>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</si>
  <si>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</si>
  <si>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</si>
  <si>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</si>
  <si>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</si>
  <si>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</si>
  <si>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</si>
  <si>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</si>
  <si>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</si>
  <si>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</si>
  <si>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</si>
  <si>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</si>
  <si>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</si>
  <si>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</si>
  <si>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</si>
  <si>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</si>
  <si>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</si>
  <si>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</si>
  <si>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</si>
  <si>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</si>
  <si>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</si>
  <si>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</si>
  <si>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</si>
  <si>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</si>
  <si>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</si>
  <si>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</si>
  <si>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</si>
  <si>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</si>
  <si>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</si>
  <si>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</si>
  <si>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</si>
  <si>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</si>
  <si>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</si>
  <si>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</si>
  <si>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</si>
  <si>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</si>
  <si>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</si>
  <si>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</si>
  <si>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</si>
  <si>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</si>
  <si>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</si>
  <si>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</si>
  <si>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</si>
  <si>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</si>
  <si>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</si>
  <si>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</si>
  <si>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</si>
  <si>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</si>
  <si>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</si>
  <si>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</si>
  <si>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</si>
  <si>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</si>
  <si>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</si>
  <si>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</si>
  <si>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</si>
  <si>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</si>
  <si>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</si>
  <si>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</si>
  <si>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</si>
  <si>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</si>
  <si>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</si>
  <si>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</si>
  <si>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</si>
  <si>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</si>
  <si>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</si>
  <si>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</si>
  <si>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</si>
  <si>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</si>
  <si>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</si>
  <si>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</si>
  <si>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</si>
  <si>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</si>
  <si>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</si>
  <si>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</si>
  <si>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</si>
  <si>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</si>
  <si>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</si>
  <si>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</si>
  <si>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</si>
  <si>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</si>
  <si>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</si>
  <si>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</si>
  <si>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</si>
  <si>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</si>
  <si>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</si>
  <si>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</si>
  <si>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</si>
  <si>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</si>
  <si>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</si>
  <si>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</si>
  <si>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</si>
  <si>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</si>
  <si>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</si>
  <si>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</si>
  <si>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</si>
  <si>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</si>
  <si>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</si>
  <si>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</si>
  <si>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</si>
  <si>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</si>
  <si>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</si>
  <si>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</si>
  <si>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</si>
  <si>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</si>
  <si>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</si>
  <si>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</si>
  <si>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</si>
  <si>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</si>
  <si>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</si>
  <si>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</si>
  <si>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</si>
  <si>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</si>
  <si>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</si>
  <si>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</si>
  <si>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</si>
  <si>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</si>
  <si>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</si>
  <si>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</si>
  <si>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</si>
  <si>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</si>
  <si>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</si>
  <si>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</si>
  <si>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</si>
  <si>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</si>
  <si>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</si>
  <si>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</si>
  <si>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</si>
  <si>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</si>
  <si>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</si>
  <si>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</si>
  <si>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</si>
  <si>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</si>
  <si>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</si>
  <si>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</si>
  <si>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</si>
  <si>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</si>
  <si>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</si>
  <si>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</si>
  <si>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</si>
  <si>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</si>
  <si>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</si>
  <si>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</si>
  <si>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</si>
  <si>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</si>
  <si>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</si>
  <si>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</si>
  <si>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</si>
  <si>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</si>
  <si>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</si>
  <si>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</si>
  <si>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</si>
  <si>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</si>
  <si>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</si>
  <si>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</si>
  <si>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</si>
  <si>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</si>
  <si>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</si>
  <si>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</si>
  <si>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</si>
  <si>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</si>
  <si>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</si>
  <si>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</si>
  <si>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</si>
  <si>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</si>
  <si>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</si>
  <si>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</si>
  <si>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</si>
  <si>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</si>
  <si>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</si>
  <si>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</si>
  <si>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</si>
  <si>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</si>
  <si>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</si>
  <si>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</si>
  <si>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</si>
  <si>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</si>
  <si>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</si>
  <si>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</si>
  <si>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</si>
  <si>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</si>
  <si>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</si>
  <si>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</si>
  <si>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</si>
  <si>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</si>
  <si>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</si>
  <si>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</si>
  <si>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</si>
  <si>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</si>
  <si>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</si>
  <si>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</si>
  <si>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</si>
  <si>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</si>
  <si>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</si>
  <si>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</si>
  <si>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</si>
  <si>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</si>
  <si>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</si>
  <si>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</si>
  <si>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</si>
  <si>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</si>
  <si>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</si>
  <si>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</si>
  <si>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</si>
  <si>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</si>
  <si>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</si>
  <si>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</si>
  <si>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</si>
  <si>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</si>
  <si>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</si>
  <si>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</si>
  <si>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</si>
  <si>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</si>
  <si>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</si>
  <si>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</si>
  <si>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</si>
  <si>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</si>
  <si>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</si>
  <si>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</si>
  <si>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</si>
  <si>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</si>
  <si>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</si>
  <si>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</si>
  <si>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</si>
  <si>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</si>
  <si>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</si>
  <si>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</si>
  <si>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</si>
  <si>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</si>
  <si>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</si>
  <si>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</si>
  <si>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</si>
  <si>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</si>
  <si>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</si>
  <si>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</si>
  <si>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</si>
  <si>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</si>
  <si>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</si>
  <si>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</si>
  <si>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</si>
  <si>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</si>
  <si>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</si>
  <si>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</si>
  <si>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</si>
  <si>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</si>
  <si>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</si>
  <si>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</si>
  <si>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</si>
  <si>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</si>
  <si>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</si>
  <si>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</si>
  <si>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</si>
  <si>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</si>
  <si>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</si>
  <si>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</si>
  <si>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</si>
  <si>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</si>
  <si>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</si>
  <si>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</si>
  <si>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</si>
  <si>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</si>
  <si>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</si>
  <si>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</si>
  <si>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</si>
  <si>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</si>
  <si>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</si>
  <si>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</si>
  <si>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</si>
  <si>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</si>
  <si>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</si>
  <si>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</si>
  <si>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</si>
  <si>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</si>
  <si>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</si>
  <si>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</si>
  <si>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</si>
  <si>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</si>
  <si>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</si>
  <si>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</si>
  <si>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</si>
  <si>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</si>
  <si>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</si>
  <si>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</si>
  <si>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</si>
  <si>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</si>
  <si>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</si>
  <si>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</si>
  <si>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</si>
  <si>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</si>
  <si>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</si>
  <si>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</si>
  <si>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</si>
  <si>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</si>
  <si>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</si>
  <si>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</si>
  <si>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</si>
  <si>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</si>
  <si>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</si>
  <si>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</si>
  <si>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</si>
  <si>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</si>
  <si>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</si>
  <si>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</si>
  <si>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</si>
  <si>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</si>
  <si>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</si>
  <si>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</si>
  <si>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</si>
  <si>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</si>
  <si>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</si>
  <si>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</si>
  <si>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</si>
  <si>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</si>
  <si>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</si>
  <si>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</si>
  <si>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</si>
  <si>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</si>
  <si>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</si>
  <si>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</si>
  <si>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</si>
  <si>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</si>
  <si>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</si>
  <si>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</si>
  <si>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</si>
  <si>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</si>
  <si>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</si>
  <si>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</si>
  <si>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</si>
  <si>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</si>
  <si>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</si>
  <si>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</si>
  <si>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</si>
  <si>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</si>
  <si>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</si>
  <si>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</si>
  <si>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</si>
  <si>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</si>
  <si>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</si>
  <si>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</si>
  <si>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</si>
  <si>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</si>
  <si>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</si>
  <si>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</si>
  <si>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</si>
  <si>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</si>
  <si>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</si>
  <si>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</si>
  <si>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</si>
  <si>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</si>
  <si>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</si>
  <si>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</si>
  <si>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</si>
  <si>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</si>
  <si>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</si>
  <si>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</si>
  <si>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</si>
  <si>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</si>
  <si>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</si>
  <si>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</si>
  <si>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</si>
  <si>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</si>
  <si>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</si>
  <si>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</si>
  <si>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</si>
  <si>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</si>
  <si>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</si>
  <si>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</si>
  <si>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</si>
  <si>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</si>
  <si>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</si>
  <si>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</si>
  <si>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</si>
  <si>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</si>
  <si>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</si>
  <si>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</si>
  <si>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</si>
  <si>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</si>
  <si>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</si>
  <si>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</si>
  <si>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</si>
  <si>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</si>
  <si>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</si>
  <si>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</si>
  <si>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</si>
  <si>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</si>
  <si>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</si>
  <si>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</si>
  <si>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</si>
  <si>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</si>
  <si>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</si>
  <si>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</si>
  <si>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</si>
  <si>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</si>
  <si>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</si>
  <si>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</si>
  <si>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</si>
  <si>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</si>
  <si>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</si>
  <si>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</si>
  <si>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</si>
  <si>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</si>
  <si>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</si>
  <si>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</si>
  <si>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</si>
  <si>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</si>
  <si>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</si>
  <si>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</si>
  <si>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</si>
  <si>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</si>
  <si>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</si>
  <si>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</si>
  <si>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</si>
  <si>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</si>
  <si>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</si>
  <si>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</si>
  <si>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</si>
  <si>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</si>
  <si>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</si>
  <si>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</si>
  <si>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</si>
  <si>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</si>
  <si>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</si>
  <si>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</si>
  <si>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</si>
  <si>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</si>
  <si>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</si>
  <si>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</si>
  <si>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</si>
  <si>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</si>
  <si>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</si>
  <si>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</si>
  <si>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</si>
  <si>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</si>
  <si>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</si>
  <si>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</si>
  <si>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</si>
  <si>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</si>
  <si>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</si>
  <si>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</si>
  <si>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</si>
  <si>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</si>
  <si>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</si>
  <si>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</si>
  <si>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</si>
  <si>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</si>
  <si>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</si>
  <si>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</si>
  <si>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</si>
  <si>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</si>
  <si>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</si>
  <si>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</si>
  <si>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</si>
  <si>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</si>
  <si>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</si>
  <si>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</si>
  <si>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</si>
  <si>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</si>
  <si>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</si>
  <si>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</si>
  <si>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</si>
  <si>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</si>
  <si>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</si>
  <si>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</si>
  <si>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</si>
  <si>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</si>
  <si>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</si>
  <si>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</si>
  <si>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</si>
  <si>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</si>
  <si>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</si>
  <si>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</si>
  <si>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</si>
  <si>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</si>
  <si>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</si>
  <si>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</si>
  <si>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</si>
  <si>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</si>
  <si>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</si>
  <si>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</si>
  <si>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</si>
  <si>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</si>
  <si>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</si>
  <si>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</si>
  <si>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</si>
  <si>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</si>
  <si>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</si>
  <si>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</si>
  <si>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</si>
  <si>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</si>
  <si>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</si>
  <si>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</si>
  <si>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</si>
  <si>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</si>
  <si>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</si>
  <si>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</si>
  <si>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</si>
  <si>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</si>
  <si>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</si>
  <si>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</si>
  <si>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</si>
  <si>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</si>
  <si>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</si>
  <si>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</si>
  <si>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</si>
  <si>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</si>
  <si>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</si>
  <si>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</si>
  <si>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</si>
  <si>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</si>
  <si>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</si>
  <si>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</si>
  <si>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</si>
  <si>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</si>
  <si>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</si>
  <si>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</si>
  <si>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</si>
  <si>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</si>
  <si>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</si>
  <si>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</si>
  <si>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</si>
  <si>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</si>
  <si>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</si>
  <si>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</si>
  <si>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</si>
  <si>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</si>
  <si>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</si>
  <si>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</si>
  <si>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</si>
  <si>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</si>
  <si>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</si>
  <si>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</si>
  <si>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</si>
  <si>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</si>
  <si>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</si>
  <si>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</si>
  <si>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</si>
  <si>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</si>
  <si>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</si>
  <si>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</si>
  <si>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</si>
  <si>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</si>
  <si>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</si>
  <si>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</si>
  <si>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</si>
  <si>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</si>
  <si>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</si>
  <si>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</si>
  <si>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</si>
  <si>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</si>
  <si>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</si>
  <si>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</si>
  <si>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</si>
  <si>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</si>
  <si>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</si>
  <si>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</si>
  <si>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</si>
  <si>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</si>
  <si>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</si>
  <si>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</si>
  <si>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</si>
  <si>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</si>
  <si>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</si>
  <si>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</si>
  <si>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</si>
  <si>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</si>
  <si>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</si>
  <si>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</si>
  <si>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</si>
  <si>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</si>
  <si>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</si>
  <si>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</si>
  <si>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</si>
  <si>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</si>
  <si>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</si>
  <si>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</si>
  <si>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</si>
  <si>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</si>
  <si>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</si>
  <si>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</si>
  <si>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</si>
  <si>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</si>
  <si>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</si>
  <si>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</si>
  <si>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</si>
  <si>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</si>
  <si>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</si>
  <si>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</si>
  <si>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</si>
  <si>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</si>
  <si>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</si>
  <si>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</si>
  <si>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</si>
  <si>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</si>
  <si>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</si>
  <si>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</si>
  <si>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</si>
  <si>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</si>
  <si>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</si>
  <si>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</si>
  <si>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</si>
  <si>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</si>
  <si>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</si>
  <si>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</si>
  <si>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</si>
  <si>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</si>
  <si>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</si>
  <si>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</si>
  <si>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</si>
  <si>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</si>
  <si>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</si>
  <si>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</si>
  <si>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</si>
  <si>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</si>
  <si>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</si>
  <si>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</si>
  <si>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</si>
  <si>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</si>
  <si>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</si>
  <si>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</si>
  <si>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</si>
  <si>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</si>
  <si>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</si>
  <si>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</si>
  <si>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</si>
  <si>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</si>
  <si>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</si>
  <si>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</si>
  <si>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</si>
  <si>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</si>
  <si>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</si>
  <si>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</si>
  <si>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</si>
  <si>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</si>
  <si>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</si>
  <si>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</si>
  <si>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</si>
  <si>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</si>
  <si>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</si>
  <si>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</si>
  <si>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</si>
  <si>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</si>
  <si>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</si>
  <si>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</si>
  <si>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</si>
  <si>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</si>
  <si>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</si>
  <si>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</si>
  <si>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</si>
  <si>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</si>
  <si>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</si>
  <si>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</si>
  <si>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</si>
  <si>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</si>
  <si>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</si>
  <si>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</si>
  <si>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</si>
  <si>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</si>
  <si>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</si>
  <si>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</si>
  <si>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</si>
  <si>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</si>
  <si>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</si>
  <si>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</si>
  <si>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</si>
  <si>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</si>
  <si>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</si>
  <si>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</si>
  <si>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</si>
  <si>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</si>
  <si>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</si>
  <si>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</si>
  <si>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</si>
  <si>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</si>
  <si>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</si>
  <si>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</si>
  <si>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</si>
  <si>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</si>
  <si>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</si>
  <si>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</si>
  <si>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</si>
  <si>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</si>
  <si>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</si>
  <si>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</si>
  <si>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</si>
  <si>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</si>
  <si>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</si>
  <si>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</si>
  <si>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</si>
  <si>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</si>
  <si>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</si>
  <si>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</si>
  <si>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</si>
  <si>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</si>
  <si>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</si>
  <si>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</si>
  <si>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</si>
  <si>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</si>
  <si>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</si>
  <si>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</si>
  <si>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</si>
  <si>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</si>
  <si>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</si>
  <si>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</si>
  <si>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</si>
  <si>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</si>
  <si>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</si>
  <si>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</si>
  <si>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</si>
  <si>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</si>
  <si>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</si>
  <si>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</si>
  <si>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</si>
  <si>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</si>
  <si>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</si>
  <si>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</si>
  <si>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</si>
  <si>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</si>
  <si>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</si>
  <si>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</si>
  <si>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</si>
  <si>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</si>
  <si>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</si>
  <si>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</si>
  <si>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</si>
  <si>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</si>
  <si>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</si>
  <si>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</si>
  <si>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</si>
  <si>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</si>
  <si>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</si>
  <si>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</si>
  <si>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</si>
  <si>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</si>
  <si>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</si>
  <si>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</si>
  <si>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</si>
  <si>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</si>
  <si>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</si>
  <si>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</si>
  <si>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</si>
  <si>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</si>
  <si>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</si>
  <si>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</si>
  <si>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</si>
  <si>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</si>
  <si>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</si>
  <si>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</si>
  <si>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</si>
  <si>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</si>
  <si>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</si>
  <si>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</si>
  <si>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</si>
  <si>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</si>
  <si>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</si>
  <si>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</si>
  <si>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</si>
  <si>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</si>
  <si>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</si>
  <si>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</si>
  <si>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</si>
  <si>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</si>
  <si>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</si>
  <si>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</si>
  <si>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</si>
  <si>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</si>
  <si>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</si>
  <si>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</si>
  <si>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</si>
  <si>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</si>
  <si>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</si>
  <si>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</si>
  <si>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</si>
  <si>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</si>
  <si>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</si>
  <si>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</si>
  <si>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</si>
  <si>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</si>
  <si>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</si>
  <si>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</si>
  <si>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</si>
  <si>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</si>
  <si>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</si>
  <si>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</si>
  <si>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</si>
  <si>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</si>
  <si>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</si>
  <si>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</si>
  <si>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</si>
  <si>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</si>
  <si>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</si>
  <si>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</si>
  <si>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</si>
  <si>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</si>
  <si>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</si>
  <si>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</si>
  <si>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</si>
  <si>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</si>
  <si>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</si>
  <si>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</si>
  <si>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</si>
  <si>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</si>
  <si>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</si>
  <si>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</si>
  <si>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</si>
  <si>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</si>
  <si>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</si>
  <si>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</si>
  <si>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</si>
  <si>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</si>
  <si>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</si>
  <si>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</si>
  <si>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</si>
  <si>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</si>
  <si>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</si>
  <si>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</si>
  <si>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</si>
  <si>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</si>
  <si>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</si>
  <si>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</si>
  <si>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</si>
  <si>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</si>
  <si>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</si>
  <si>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</si>
  <si>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</si>
  <si>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</si>
  <si>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</si>
  <si>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</si>
  <si>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</si>
  <si>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</si>
  <si>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</si>
  <si>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</si>
  <si>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</si>
  <si>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</si>
  <si>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</si>
  <si>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</si>
  <si>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</si>
  <si>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</si>
  <si>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</si>
  <si>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</si>
  <si>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</si>
  <si>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</si>
  <si>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</si>
  <si>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</si>
  <si>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</si>
  <si>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</si>
  <si>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</si>
  <si>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</si>
  <si>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</si>
  <si>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</si>
  <si>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</si>
  <si>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</si>
  <si>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</si>
  <si>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</si>
  <si>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</si>
  <si>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</si>
  <si>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</si>
  <si>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</si>
  <si>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</si>
  <si>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</si>
  <si>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</si>
  <si>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</si>
  <si>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</si>
  <si>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</si>
  <si>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</si>
  <si>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</si>
  <si>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</si>
  <si>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</si>
  <si>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</si>
  <si>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</si>
  <si>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</si>
  <si>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</si>
  <si>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</si>
  <si>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</si>
  <si>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</si>
  <si>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</si>
  <si>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</si>
  <si>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</si>
  <si>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</si>
  <si>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</si>
  <si>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</si>
  <si>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</si>
  <si>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</si>
  <si>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</si>
  <si>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</si>
  <si>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</si>
  <si>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</si>
  <si>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</si>
  <si>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</si>
  <si>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</si>
  <si>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</si>
  <si>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</si>
  <si>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</si>
  <si>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</si>
  <si>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</si>
  <si>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</si>
  <si>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</si>
  <si>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</si>
  <si>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</si>
  <si>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</si>
  <si>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</si>
  <si>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</si>
  <si>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</si>
  <si>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</si>
  <si>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</si>
  <si>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</si>
  <si>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</si>
  <si>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</si>
  <si>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</si>
  <si>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</si>
  <si>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</si>
  <si>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</si>
  <si>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</si>
  <si>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</si>
  <si>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</si>
  <si>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</si>
  <si>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</si>
  <si>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</si>
  <si>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</si>
  <si>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</si>
  <si>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</si>
  <si>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</si>
  <si>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</si>
  <si>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</si>
  <si>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</si>
  <si>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</si>
  <si>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</si>
  <si>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</si>
  <si>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</si>
  <si>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</si>
  <si>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</si>
  <si>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</si>
  <si>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</si>
  <si>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</si>
  <si>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</si>
  <si>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</si>
  <si>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</si>
  <si>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</si>
  <si>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</si>
  <si>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</si>
  <si>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</si>
  <si>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</si>
  <si>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</si>
  <si>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</si>
  <si>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</si>
  <si>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</si>
  <si>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</si>
  <si>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</si>
  <si>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</si>
  <si>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</si>
  <si>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</si>
  <si>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</si>
  <si>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</si>
  <si>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</si>
  <si>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</si>
  <si>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</si>
  <si>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</si>
  <si>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</si>
  <si>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</si>
  <si>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</si>
  <si>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</si>
  <si>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</si>
  <si>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</si>
  <si>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</si>
  <si>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</si>
  <si>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</si>
  <si>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</si>
  <si>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</si>
  <si>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</si>
  <si>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</si>
  <si>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</si>
  <si>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</si>
  <si>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</si>
  <si>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</si>
  <si>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</si>
  <si>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</si>
  <si>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</si>
  <si>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</si>
  <si>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</si>
  <si>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</si>
  <si>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</si>
  <si>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</si>
  <si>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</si>
  <si>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</si>
  <si>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</si>
  <si>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</si>
  <si>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</si>
  <si>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</si>
  <si>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</si>
  <si>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</si>
  <si>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</si>
  <si>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</si>
  <si>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</si>
  <si>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</si>
  <si>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</si>
  <si>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</si>
  <si>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</si>
  <si>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</si>
  <si>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</si>
  <si>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</si>
  <si>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</si>
  <si>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</si>
  <si>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</si>
  <si>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</si>
  <si>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</si>
  <si>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</si>
  <si>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</si>
  <si>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</si>
  <si>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</si>
  <si>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</si>
  <si>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</si>
  <si>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</si>
  <si>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</si>
  <si>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</si>
  <si>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</si>
  <si>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</si>
  <si>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</si>
  <si>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</si>
  <si>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</si>
  <si>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</si>
  <si>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</si>
  <si>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</si>
  <si>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</si>
  <si>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</si>
  <si>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</si>
  <si>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</si>
  <si>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</si>
  <si>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</si>
  <si>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</si>
  <si>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</si>
  <si>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</si>
  <si>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</si>
  <si>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</si>
  <si>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</si>
  <si>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</si>
  <si>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</si>
  <si>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</si>
  <si>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</si>
  <si>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</si>
  <si>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</si>
  <si>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</si>
  <si>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</si>
  <si>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</si>
  <si>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</si>
  <si>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</si>
  <si>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</si>
  <si>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</si>
  <si>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</si>
  <si>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</si>
  <si>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</si>
  <si>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</si>
  <si>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</si>
  <si>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</si>
  <si>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</si>
  <si>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</si>
  <si>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</si>
  <si>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</si>
  <si>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</si>
  <si>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</si>
  <si>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</si>
  <si>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</si>
  <si>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</si>
  <si>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</si>
  <si>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</si>
  <si>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</si>
  <si>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</si>
  <si>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</si>
  <si>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</si>
  <si>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</si>
  <si>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</si>
  <si>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</si>
  <si>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</si>
  <si>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</si>
  <si>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</si>
  <si>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</si>
  <si>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</si>
  <si>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</si>
  <si>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</si>
  <si>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</si>
  <si>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</si>
  <si>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</si>
  <si>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</si>
  <si>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</si>
  <si>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</si>
  <si>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</si>
  <si>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</si>
  <si>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</si>
  <si>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</si>
  <si>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</si>
  <si>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</si>
  <si>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</si>
  <si>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</si>
  <si>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</si>
  <si>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</si>
  <si>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</si>
  <si>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</si>
  <si>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</si>
  <si>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</si>
  <si>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</si>
  <si>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</si>
  <si>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</si>
  <si>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</si>
  <si>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</si>
  <si>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</si>
  <si>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</si>
  <si>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</si>
  <si>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</si>
  <si>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</si>
  <si>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</si>
  <si>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</si>
  <si>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</si>
  <si>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</si>
  <si>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</si>
  <si>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</si>
  <si>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</si>
  <si>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</si>
  <si>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</si>
  <si>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</si>
  <si>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</si>
  <si>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</si>
  <si>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</si>
  <si>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</si>
  <si>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</si>
  <si>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</si>
  <si>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</si>
  <si>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</si>
  <si>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</si>
  <si>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</si>
  <si>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</si>
  <si>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</si>
  <si>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</si>
  <si>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</si>
  <si>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</si>
  <si>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</si>
  <si>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</si>
  <si>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</si>
  <si>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</si>
  <si>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</si>
  <si>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</si>
  <si>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</si>
  <si>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</si>
  <si>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</si>
  <si>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</si>
  <si>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</si>
  <si>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</si>
  <si>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</si>
  <si>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</si>
  <si>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</si>
  <si>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</si>
  <si>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</si>
  <si>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</si>
  <si>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</si>
  <si>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</si>
  <si>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</si>
  <si>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</si>
  <si>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</si>
  <si>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</si>
  <si>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</si>
  <si>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</si>
  <si>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</si>
  <si>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</si>
  <si>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</si>
  <si>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</si>
  <si>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</si>
  <si>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</si>
  <si>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</si>
  <si>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</si>
  <si>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</si>
  <si>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</si>
  <si>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</si>
  <si>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</si>
  <si>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</si>
  <si>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</si>
  <si>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</si>
  <si>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</si>
  <si>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</si>
  <si>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</si>
  <si>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</si>
  <si>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</si>
  <si>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</si>
  <si>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</si>
  <si>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</si>
  <si>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</si>
  <si>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</si>
  <si>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</si>
  <si>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</si>
  <si>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</si>
  <si>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</si>
  <si>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</si>
  <si>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</si>
  <si>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</si>
  <si>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</si>
  <si>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</si>
  <si>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</si>
  <si>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</si>
  <si>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</si>
  <si>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</si>
  <si>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</si>
  <si>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</si>
  <si>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</si>
  <si>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</si>
  <si>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</si>
  <si>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</si>
  <si>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</si>
  <si>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</si>
  <si>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</si>
  <si>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</si>
  <si>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</si>
  <si>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</si>
  <si>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</si>
  <si>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</si>
  <si>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</si>
  <si>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</si>
  <si>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</si>
  <si>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</si>
  <si>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</si>
  <si>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</si>
  <si>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</si>
  <si>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</si>
  <si>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</si>
  <si>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</si>
  <si>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</si>
  <si>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</si>
  <si>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</si>
  <si>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</si>
  <si>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</si>
  <si>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</si>
  <si>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</si>
  <si>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</si>
  <si>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</si>
  <si>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</si>
  <si>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</si>
  <si>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</si>
  <si>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</si>
  <si>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</si>
  <si>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</si>
  <si>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</si>
  <si>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</si>
  <si>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</si>
  <si>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</si>
  <si>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</si>
  <si>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</si>
  <si>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</si>
  <si>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</si>
  <si>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</si>
  <si>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</si>
  <si>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</si>
  <si>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</si>
  <si>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</si>
  <si>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</si>
  <si>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</si>
  <si>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</si>
  <si>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</si>
  <si>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</si>
  <si>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</si>
  <si>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</si>
  <si>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</si>
  <si>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</si>
  <si>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</si>
  <si>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</si>
  <si>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</si>
  <si>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</si>
  <si>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</si>
  <si>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</si>
  <si>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</si>
  <si>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</si>
  <si>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</si>
  <si>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</si>
  <si>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</si>
  <si>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</si>
  <si>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</si>
  <si>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</si>
  <si>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</si>
  <si>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</si>
  <si>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</si>
  <si>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</si>
  <si>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</si>
  <si>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</si>
  <si>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</si>
  <si>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</si>
  <si>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</si>
  <si>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</si>
  <si>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</si>
  <si>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</si>
  <si>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</si>
  <si>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</si>
  <si>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</si>
  <si>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</si>
  <si>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</si>
  <si>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</si>
  <si>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</si>
  <si>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</si>
  <si>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</si>
  <si>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</si>
  <si>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</si>
  <si>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</si>
  <si>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</si>
  <si>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</si>
  <si>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</si>
  <si>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</si>
  <si>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</si>
  <si>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</si>
  <si>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</si>
  <si>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</si>
  <si>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</si>
  <si>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</si>
  <si>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</si>
  <si>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</si>
  <si>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</si>
  <si>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</si>
  <si>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</si>
  <si>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</si>
  <si>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</si>
  <si>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</si>
  <si>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</si>
  <si>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</si>
  <si>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</si>
  <si>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</si>
  <si>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</si>
  <si>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</si>
  <si>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</si>
  <si>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</si>
  <si>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</si>
  <si>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</si>
  <si>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</si>
  <si>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</si>
  <si>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</si>
  <si>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</si>
  <si>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</si>
  <si>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</si>
  <si>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</si>
  <si>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</si>
  <si>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</si>
  <si>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</si>
  <si>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</si>
  <si>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</si>
  <si>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</si>
  <si>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</si>
  <si>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</si>
  <si>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</si>
  <si>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</si>
  <si>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</si>
  <si>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</si>
  <si>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</si>
  <si>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</si>
  <si>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</si>
  <si>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</si>
  <si>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</si>
  <si>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</si>
  <si>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</si>
  <si>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</si>
  <si>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</si>
  <si>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</si>
  <si>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</si>
  <si>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</si>
  <si>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</si>
  <si>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</si>
  <si>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</si>
  <si>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</si>
  <si>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</si>
  <si>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</si>
  <si>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</si>
  <si>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</si>
  <si>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</si>
  <si>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</si>
  <si>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</si>
  <si>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</si>
  <si>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</si>
  <si>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</si>
  <si>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</si>
  <si>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</si>
  <si>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</si>
  <si>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</si>
  <si>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</si>
  <si>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</si>
  <si>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</si>
  <si>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</si>
  <si>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</si>
  <si>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</si>
  <si>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</si>
  <si>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</si>
  <si>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</si>
  <si>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</si>
  <si>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</si>
  <si>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</si>
  <si>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</si>
  <si>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</si>
  <si>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</si>
  <si>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</si>
  <si>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</si>
  <si>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</si>
  <si>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</si>
  <si>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</si>
  <si>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</si>
  <si>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</si>
  <si>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</si>
  <si>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</si>
  <si>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</si>
  <si>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</si>
  <si>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</si>
  <si>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</si>
  <si>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</si>
  <si>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</si>
  <si>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</si>
  <si>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</si>
  <si>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</si>
  <si>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</si>
  <si>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</si>
  <si>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</si>
  <si>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</si>
  <si>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</si>
  <si>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</si>
  <si>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</si>
  <si>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</si>
  <si>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</si>
  <si>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</si>
  <si>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</si>
  <si>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</si>
  <si>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</si>
  <si>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</si>
  <si>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</si>
  <si>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</si>
  <si>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</si>
  <si>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</si>
  <si>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</si>
  <si>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</si>
  <si>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</si>
  <si>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</si>
  <si>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</si>
  <si>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</si>
  <si>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</si>
  <si>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</si>
  <si>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</si>
  <si>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</si>
  <si>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</si>
  <si>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</si>
  <si>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</si>
  <si>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</si>
  <si>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</si>
  <si>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</si>
  <si>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</si>
  <si>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</si>
  <si>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</si>
  <si>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</si>
  <si>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</si>
  <si>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</si>
  <si>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</si>
  <si>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</si>
  <si>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</si>
  <si>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</si>
  <si>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</si>
  <si>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</si>
  <si>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</si>
  <si>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</si>
  <si>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</si>
  <si>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</si>
  <si>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</si>
  <si>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</si>
  <si>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</si>
  <si>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</si>
  <si>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</si>
  <si>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</si>
  <si>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</si>
  <si>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</si>
  <si>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</si>
  <si>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</si>
  <si>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</si>
  <si>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</si>
  <si>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</si>
  <si>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</si>
  <si>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</si>
  <si>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</si>
  <si>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</si>
  <si>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</si>
  <si>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</si>
  <si>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</si>
  <si>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</si>
  <si>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</si>
  <si>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</si>
  <si>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</si>
  <si>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</si>
  <si>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</si>
  <si>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</si>
  <si>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</si>
  <si>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</si>
  <si>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</si>
  <si>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</si>
  <si>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</si>
  <si>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</si>
  <si>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</si>
  <si>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</si>
  <si>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</si>
  <si>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</si>
  <si>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</si>
  <si>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</si>
  <si>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</si>
  <si>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</si>
  <si>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</si>
  <si>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</si>
  <si>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</si>
  <si>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</si>
  <si>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</si>
  <si>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</si>
  <si>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</si>
  <si>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</si>
  <si>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</si>
  <si>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</si>
  <si>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</si>
  <si>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</si>
  <si>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</si>
  <si>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</si>
  <si>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</si>
  <si>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</si>
  <si>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</si>
  <si>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</si>
  <si>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</si>
  <si>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</si>
  <si>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</si>
  <si>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</si>
  <si>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</si>
  <si>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</si>
  <si>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</si>
  <si>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</si>
  <si>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</si>
  <si>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</si>
  <si>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</si>
  <si>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</si>
  <si>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</si>
  <si>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</si>
  <si>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</si>
  <si>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</si>
  <si>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</si>
  <si>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</si>
  <si>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</si>
  <si>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</si>
  <si>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</si>
  <si>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</si>
  <si>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</si>
  <si>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</si>
  <si>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</si>
  <si>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</si>
  <si>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</si>
  <si>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</si>
  <si>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</si>
  <si>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</si>
  <si>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</si>
  <si>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</si>
  <si>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</si>
  <si>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</si>
  <si>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</si>
  <si>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</si>
  <si>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</si>
  <si>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</si>
  <si>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</si>
  <si>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</si>
  <si>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</si>
  <si>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</si>
  <si>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</si>
  <si>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</si>
  <si>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</si>
  <si>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</si>
  <si>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</si>
  <si>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</si>
  <si>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</si>
  <si>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</si>
  <si>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</si>
  <si>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</si>
  <si>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</si>
  <si>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</si>
  <si>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</si>
  <si>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</si>
  <si>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</si>
  <si>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</si>
  <si>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</si>
  <si>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</si>
  <si>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</si>
  <si>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</si>
  <si>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</si>
  <si>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</si>
  <si>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</si>
  <si>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</si>
  <si>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</si>
  <si>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</si>
  <si>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</si>
  <si>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</si>
  <si>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</si>
  <si>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</si>
  <si>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</si>
  <si>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</si>
  <si>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</si>
  <si>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</si>
  <si>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</si>
  <si>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</si>
  <si>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</si>
  <si>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</si>
  <si>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</si>
  <si>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</si>
  <si>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</si>
  <si>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</si>
  <si>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</si>
  <si>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</si>
  <si>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</si>
  <si>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</si>
  <si>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</si>
  <si>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</si>
  <si>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</si>
  <si>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</si>
  <si>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</si>
  <si>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</si>
  <si>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</si>
  <si>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</si>
  <si>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</si>
  <si>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</si>
  <si>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</si>
  <si>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</si>
  <si>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</si>
  <si>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</si>
  <si>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</si>
  <si>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</si>
  <si>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</si>
  <si>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</si>
  <si>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</si>
  <si>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</si>
  <si>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</si>
  <si>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</si>
  <si>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</si>
  <si>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</si>
  <si>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</si>
  <si>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</si>
  <si>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</si>
  <si>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</si>
  <si>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</si>
  <si>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</si>
  <si>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</si>
  <si>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</si>
  <si>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</si>
  <si>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</si>
  <si>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</si>
  <si>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</si>
  <si>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</si>
  <si>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</si>
  <si>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</si>
  <si>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</si>
  <si>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</si>
  <si>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</si>
  <si>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</si>
  <si>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</si>
  <si>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</si>
  <si>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</si>
  <si>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</si>
  <si>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</si>
  <si>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</si>
  <si>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</si>
  <si>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</si>
  <si>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</si>
  <si>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</si>
  <si>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</si>
  <si>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</si>
  <si>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</si>
  <si>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</si>
  <si>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</si>
  <si>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</si>
  <si>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</si>
  <si>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</si>
  <si>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</si>
  <si>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</si>
  <si>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</si>
  <si>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</si>
  <si>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</si>
  <si>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</si>
  <si>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</si>
  <si>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</si>
  <si>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</si>
  <si>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</si>
  <si>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</si>
  <si>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</si>
  <si>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</si>
  <si>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</si>
  <si>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</si>
  <si>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</si>
  <si>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</si>
  <si>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</si>
  <si>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</si>
  <si>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</si>
  <si>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</si>
  <si>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</si>
  <si>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</si>
  <si>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</si>
  <si>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</si>
  <si>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</si>
  <si>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</si>
  <si>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</si>
  <si>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</si>
  <si>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</si>
  <si>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</si>
  <si>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</si>
  <si>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</si>
  <si>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</si>
  <si>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</si>
  <si>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</si>
  <si>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</si>
  <si>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</si>
  <si>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</si>
  <si>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</si>
  <si>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</si>
  <si>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</si>
  <si>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</si>
  <si>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</si>
  <si>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</si>
  <si>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</si>
  <si>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</si>
  <si>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</si>
  <si>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</si>
  <si>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</si>
  <si>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</si>
  <si>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</si>
  <si>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</si>
  <si>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</si>
  <si>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</si>
  <si>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</si>
  <si>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</si>
  <si>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</si>
  <si>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</si>
  <si>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</si>
  <si>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</si>
  <si>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</si>
  <si>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</si>
  <si>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</si>
  <si>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</si>
  <si>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</si>
  <si>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</si>
  <si>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</si>
  <si>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</si>
  <si>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</si>
  <si>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</si>
  <si>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</si>
  <si>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</si>
  <si>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</si>
  <si>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</si>
  <si>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</si>
  <si>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</si>
  <si>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</si>
  <si>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</si>
  <si>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</si>
  <si>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</si>
  <si>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</si>
  <si>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</si>
  <si>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</si>
  <si>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</si>
  <si>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</si>
  <si>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</si>
  <si>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</si>
  <si>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</si>
  <si>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</si>
  <si>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</si>
  <si>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</si>
  <si>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</si>
  <si>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</si>
  <si>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</si>
  <si>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</si>
  <si>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</si>
  <si>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</si>
  <si>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</si>
  <si>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</si>
  <si>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</si>
  <si>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</si>
  <si>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</si>
  <si>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</si>
  <si>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</si>
  <si>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</si>
  <si>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</si>
  <si>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</si>
  <si>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</si>
  <si>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</si>
  <si>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</si>
  <si>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</si>
  <si>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</si>
  <si>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</si>
  <si>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</si>
  <si>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</si>
  <si>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</si>
  <si>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</si>
  <si>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</si>
  <si>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</si>
  <si>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</si>
  <si>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</si>
  <si>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</si>
  <si>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</si>
  <si>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</si>
  <si>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</si>
  <si>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</si>
  <si>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</si>
  <si>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</si>
  <si>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</si>
  <si>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</si>
  <si>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</si>
  <si>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</si>
  <si>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</si>
  <si>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</si>
  <si>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</si>
  <si>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</si>
  <si>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</si>
  <si>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</si>
  <si>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</si>
  <si>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</si>
  <si>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</si>
  <si>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</si>
  <si>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</si>
  <si>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</si>
  <si>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</si>
  <si>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</si>
  <si>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</si>
  <si>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</si>
  <si>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</si>
  <si>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</si>
  <si>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</si>
  <si>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</si>
  <si>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</si>
  <si>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</si>
  <si>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</si>
  <si>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</si>
  <si>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</si>
  <si>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</si>
  <si>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</si>
  <si>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</si>
  <si>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</si>
  <si>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</si>
  <si>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</si>
  <si>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</si>
  <si>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</si>
  <si>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</si>
  <si>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</si>
  <si>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</si>
  <si>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</si>
  <si>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</si>
  <si>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</si>
  <si>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</si>
  <si>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</si>
  <si>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</si>
  <si>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</si>
  <si>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</si>
  <si>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</si>
  <si>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</si>
  <si>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</si>
  <si>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</si>
  <si>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</si>
  <si>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</si>
  <si>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</si>
  <si>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</si>
  <si>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</si>
  <si>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</si>
  <si>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</si>
  <si>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</si>
  <si>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</si>
  <si>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</si>
  <si>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</si>
  <si>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</si>
  <si>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</si>
  <si>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</si>
  <si>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</si>
  <si>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</si>
  <si>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</si>
  <si>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</si>
  <si>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</si>
  <si>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</si>
  <si>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</si>
  <si>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</si>
  <si>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</si>
  <si>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</si>
  <si>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</si>
  <si>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</si>
  <si>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</si>
  <si>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</si>
  <si>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</si>
  <si>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</si>
  <si>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</si>
  <si>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</si>
  <si>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</si>
  <si>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</si>
  <si>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</si>
  <si>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</si>
  <si>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</si>
  <si>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</si>
  <si>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</si>
  <si>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</si>
  <si>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</si>
  <si>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</si>
  <si>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</si>
  <si>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</si>
  <si>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</si>
  <si>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</si>
  <si>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</si>
  <si>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</si>
  <si>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</si>
  <si>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</si>
  <si>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</si>
  <si>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</si>
  <si>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</si>
  <si>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</si>
  <si>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</si>
  <si>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</si>
  <si>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</si>
  <si>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</si>
  <si>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</si>
  <si>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</si>
  <si>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</si>
  <si>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</si>
  <si>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</si>
  <si>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</si>
  <si>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</si>
  <si>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</si>
  <si>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</si>
  <si>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</si>
  <si>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</si>
  <si>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</si>
  <si>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</si>
  <si>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</si>
  <si>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</si>
  <si>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</si>
  <si>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</si>
  <si>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</si>
  <si>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</si>
  <si>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</si>
  <si>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</si>
  <si>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</si>
  <si>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</si>
  <si>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</si>
  <si>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</si>
  <si>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</si>
  <si>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</si>
  <si>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</si>
  <si>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</si>
  <si>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</si>
  <si>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</si>
  <si>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</si>
  <si>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</si>
  <si>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</si>
  <si>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</si>
  <si>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</si>
  <si>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</si>
  <si>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</si>
  <si>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</si>
  <si>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</si>
  <si>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</si>
  <si>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</si>
  <si>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</si>
  <si>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</si>
  <si>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</si>
  <si>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</si>
  <si>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</si>
  <si>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</si>
  <si>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</si>
  <si>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</si>
  <si>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</si>
  <si>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</si>
  <si>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</si>
  <si>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</si>
  <si>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</si>
  <si>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</si>
  <si>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</si>
  <si>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</si>
  <si>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</si>
  <si>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</si>
  <si>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</si>
  <si>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</si>
  <si>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</si>
  <si>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</si>
  <si>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</si>
  <si>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</si>
  <si>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</si>
  <si>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</si>
  <si>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</si>
  <si>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</si>
  <si>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</si>
  <si>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</si>
  <si>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</si>
  <si>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</si>
  <si>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</si>
  <si>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</si>
  <si>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</si>
  <si>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</si>
  <si>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</si>
  <si>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</si>
  <si>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</si>
  <si>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</si>
  <si>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</si>
  <si>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</si>
  <si>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</si>
  <si>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</si>
  <si>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</si>
  <si>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</si>
  <si>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</si>
  <si>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</si>
  <si>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</si>
  <si>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</si>
  <si>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</si>
  <si>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</si>
  <si>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</si>
  <si>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</si>
  <si>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</si>
  <si>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</si>
  <si>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</si>
  <si>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</si>
  <si>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</si>
  <si>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</si>
  <si>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</si>
  <si>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</si>
  <si>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</si>
  <si>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</si>
  <si>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</si>
  <si>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</si>
  <si>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</si>
  <si>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</si>
  <si>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</si>
  <si>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</si>
  <si>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</si>
  <si>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</si>
  <si>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</si>
  <si>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</si>
  <si>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</si>
  <si>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</si>
  <si>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</si>
  <si>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</si>
  <si>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</si>
  <si>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</si>
  <si>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</si>
  <si>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</si>
  <si>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</si>
  <si>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</si>
  <si>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</si>
  <si>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</si>
  <si>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</si>
  <si>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</si>
  <si>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</si>
  <si>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</si>
  <si>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</si>
  <si>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</si>
  <si>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</si>
  <si>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</si>
  <si>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</si>
  <si>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</si>
  <si>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</si>
  <si>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</si>
  <si>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</si>
  <si>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</si>
  <si>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</si>
  <si>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</si>
  <si>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</si>
  <si>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</si>
  <si>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</si>
  <si>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</si>
  <si>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</si>
  <si>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</si>
  <si>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</si>
  <si>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</si>
  <si>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</si>
  <si>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</si>
  <si>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</si>
  <si>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</si>
  <si>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</si>
  <si>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</si>
  <si>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</si>
  <si>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</si>
  <si>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</si>
  <si>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</si>
  <si>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</si>
  <si>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</si>
  <si>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</si>
  <si>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</si>
  <si>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</si>
  <si>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</si>
  <si>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</si>
  <si>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</si>
  <si>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</si>
  <si>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</si>
  <si>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</si>
  <si>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</si>
  <si>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</si>
  <si>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</si>
  <si>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</si>
  <si>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</si>
  <si>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</si>
  <si>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</si>
  <si>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</si>
  <si>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</si>
  <si>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</si>
  <si>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</si>
  <si>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</si>
  <si>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</si>
  <si>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</si>
  <si>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</si>
  <si>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</si>
  <si>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</si>
  <si>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</si>
  <si>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</si>
  <si>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</si>
  <si>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</si>
  <si>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</si>
  <si>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</si>
  <si>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</si>
  <si>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</si>
  <si>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</si>
  <si>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</si>
  <si>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</si>
  <si>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</si>
  <si>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</si>
  <si>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</si>
  <si>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</si>
  <si>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</si>
  <si>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</si>
  <si>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</si>
  <si>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</si>
  <si>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</si>
  <si>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</si>
  <si>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</si>
  <si>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</si>
  <si>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</si>
  <si>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</si>
  <si>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</si>
  <si>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</si>
  <si>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</si>
  <si>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</si>
  <si>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</si>
  <si>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</si>
  <si>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</si>
  <si>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</si>
  <si>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</si>
  <si>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</si>
  <si>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</si>
  <si>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</si>
  <si>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</si>
  <si>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</si>
  <si>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</si>
  <si>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</si>
  <si>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</si>
  <si>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</si>
  <si>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</si>
  <si>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</si>
  <si>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</si>
  <si>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</si>
  <si>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</si>
  <si>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</si>
  <si>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</si>
  <si>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</si>
  <si>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</si>
  <si>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</si>
  <si>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</si>
  <si>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</si>
  <si>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</si>
  <si>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</si>
  <si>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</si>
  <si>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</si>
  <si>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</si>
  <si>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</si>
  <si>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</si>
  <si>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</si>
  <si>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</si>
  <si>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</si>
  <si>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</si>
  <si>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</si>
  <si>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</si>
  <si>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</si>
  <si>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</si>
  <si>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</si>
  <si>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</si>
  <si>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</si>
  <si>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</si>
  <si>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</si>
  <si>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</si>
  <si>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</si>
  <si>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</si>
  <si>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</si>
  <si>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</si>
  <si>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</si>
  <si>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</si>
  <si>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</si>
  <si>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</si>
  <si>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</si>
  <si>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</si>
  <si>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</si>
  <si>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</si>
  <si>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</si>
  <si>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</si>
  <si>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</si>
  <si>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</si>
  <si>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</si>
  <si>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</si>
  <si>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</si>
  <si>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</si>
  <si>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</si>
  <si>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</si>
  <si>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</si>
  <si>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</si>
  <si>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</si>
  <si>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</si>
  <si>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</si>
  <si>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</si>
  <si>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</si>
  <si>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</si>
  <si>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</si>
  <si>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</si>
  <si>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</si>
  <si>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</si>
  <si>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</si>
  <si>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</si>
  <si>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</si>
  <si>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</si>
  <si>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</si>
  <si>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</si>
  <si>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</si>
  <si>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</si>
  <si>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</si>
  <si>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</si>
  <si>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</si>
  <si>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</si>
  <si>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</si>
  <si>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</si>
  <si>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</si>
  <si>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</si>
  <si>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</si>
  <si>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</si>
  <si>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</si>
  <si>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</si>
  <si>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</si>
  <si>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</si>
  <si>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</si>
  <si>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</si>
  <si>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</si>
  <si>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</si>
  <si>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</si>
  <si>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</si>
  <si>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</si>
  <si>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</si>
  <si>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</si>
  <si>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</si>
  <si>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</si>
  <si>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</si>
  <si>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</si>
  <si>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</si>
  <si>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</si>
  <si>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</si>
  <si>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</si>
  <si>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</si>
  <si>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</si>
  <si>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</si>
  <si>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</si>
  <si>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</si>
  <si>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</si>
  <si>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</si>
  <si>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</si>
  <si>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</si>
  <si>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</si>
  <si>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</si>
  <si>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</si>
  <si>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</si>
  <si>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</si>
  <si>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</si>
  <si>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</si>
  <si>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</si>
  <si>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</si>
  <si>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</si>
  <si>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</si>
  <si>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</si>
  <si>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</si>
  <si>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</si>
  <si>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</si>
  <si>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</si>
  <si>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</si>
  <si>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</si>
  <si>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</si>
  <si>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</si>
  <si>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</si>
  <si>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</si>
  <si>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</si>
  <si>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</si>
  <si>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</si>
  <si>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</si>
  <si>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</si>
  <si>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</si>
  <si>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</si>
  <si>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</si>
  <si>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</si>
  <si>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</si>
  <si>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</si>
  <si>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</si>
  <si>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</si>
  <si>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</si>
  <si>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</si>
  <si>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</si>
  <si>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</si>
  <si>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</si>
  <si>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</si>
  <si>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</si>
  <si>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</si>
  <si>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</si>
  <si>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</si>
  <si>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</si>
  <si>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</si>
  <si>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</si>
  <si>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</si>
  <si>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</si>
  <si>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</si>
  <si>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</si>
  <si>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</si>
  <si>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</si>
  <si>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</si>
  <si>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</si>
  <si>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</si>
  <si>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</si>
  <si>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</si>
  <si>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</si>
  <si>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</si>
  <si>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</si>
  <si>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</si>
  <si>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</si>
  <si>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</si>
  <si>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</si>
  <si>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</si>
  <si>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</si>
  <si>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</si>
  <si>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</si>
  <si>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</si>
  <si>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</si>
  <si>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</si>
  <si>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</si>
  <si>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</si>
  <si>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</si>
  <si>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</si>
  <si>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</si>
  <si>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</si>
  <si>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</si>
  <si>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</si>
  <si>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</si>
  <si>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</si>
  <si>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</si>
  <si>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</si>
  <si>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</si>
  <si>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</si>
  <si>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</si>
  <si>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</si>
  <si>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</si>
  <si>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</si>
  <si>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</si>
  <si>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</si>
  <si>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</si>
  <si>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</si>
  <si>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</si>
  <si>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</si>
  <si>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</si>
  <si>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</si>
  <si>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</si>
  <si>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</si>
  <si>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</si>
  <si>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</si>
  <si>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</si>
  <si>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</si>
  <si>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</si>
  <si>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</si>
  <si>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</si>
  <si>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</si>
  <si>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</si>
  <si>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</si>
  <si>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</si>
  <si>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</si>
  <si>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</si>
  <si>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</si>
  <si>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</si>
  <si>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</si>
  <si>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</si>
  <si>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</si>
  <si>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</si>
  <si>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</si>
  <si>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</si>
  <si>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</si>
  <si>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</si>
  <si>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</si>
  <si>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</si>
  <si>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</si>
  <si>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</si>
  <si>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</si>
  <si>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</si>
  <si>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</si>
  <si>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</si>
  <si>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</si>
  <si>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</si>
  <si>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</si>
  <si>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</si>
  <si>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</si>
  <si>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</si>
  <si>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</si>
  <si>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</si>
  <si>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</si>
  <si>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</si>
  <si>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</si>
  <si>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</si>
  <si>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</si>
  <si>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</si>
  <si>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</si>
  <si>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</si>
  <si>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</si>
  <si>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</si>
  <si>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</si>
  <si>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</si>
  <si>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</si>
  <si>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</si>
  <si>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</si>
  <si>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</si>
  <si>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</si>
  <si>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</si>
  <si>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</si>
  <si>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</si>
  <si>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</si>
  <si>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</si>
  <si>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</si>
  <si>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</si>
  <si>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</si>
  <si>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</si>
  <si>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</si>
  <si>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</si>
  <si>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</si>
  <si>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</si>
  <si>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</si>
  <si>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</si>
  <si>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</si>
  <si>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</si>
  <si>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</si>
  <si>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</si>
  <si>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</si>
  <si>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</si>
  <si>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</si>
  <si>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</si>
  <si>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</si>
  <si>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</si>
  <si>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</si>
  <si>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</si>
  <si>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</si>
  <si>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</si>
  <si>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</si>
  <si>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</si>
  <si>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</si>
  <si>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</si>
  <si>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</si>
  <si>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</si>
  <si>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</si>
  <si>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</si>
  <si>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</si>
  <si>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</si>
  <si>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</si>
  <si>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</si>
  <si>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</si>
  <si>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</si>
  <si>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</si>
  <si>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</si>
  <si>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</si>
  <si>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</si>
  <si>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</si>
  <si>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</si>
  <si>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</si>
  <si>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</si>
  <si>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</si>
  <si>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</si>
  <si>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</si>
  <si>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</si>
  <si>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</si>
  <si>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</si>
  <si>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</si>
  <si>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</si>
  <si>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</si>
  <si>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</si>
  <si>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</si>
  <si>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</si>
  <si>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</si>
  <si>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</si>
  <si>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</si>
  <si>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</si>
  <si>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</si>
  <si>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</si>
  <si>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</si>
  <si>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</si>
  <si>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</si>
  <si>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</si>
  <si>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</si>
  <si>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</si>
  <si>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</si>
  <si>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</si>
  <si>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</si>
  <si>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</si>
  <si>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</si>
  <si>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</si>
  <si>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</si>
  <si>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</si>
  <si>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</si>
  <si>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</si>
  <si>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</si>
  <si>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</si>
  <si>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</si>
  <si>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</si>
  <si>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</si>
  <si>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</si>
  <si>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</si>
  <si>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</si>
  <si>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</si>
  <si>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</si>
  <si>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</si>
  <si>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</si>
  <si>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</si>
  <si>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</si>
  <si>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</si>
  <si>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</si>
  <si>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</si>
  <si>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</si>
  <si>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</si>
  <si>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</si>
  <si>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</si>
  <si>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</si>
  <si>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</si>
  <si>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</si>
  <si>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</si>
  <si>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</si>
  <si>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</si>
  <si>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</si>
  <si>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</si>
  <si>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</si>
  <si>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</si>
  <si>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</si>
  <si>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</si>
  <si>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</si>
  <si>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</si>
  <si>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</si>
  <si>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</si>
  <si>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</si>
  <si>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</si>
  <si>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</si>
  <si>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</si>
  <si>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</si>
  <si>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</si>
  <si>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</si>
  <si>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</si>
  <si>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</si>
  <si>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</si>
  <si>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</si>
  <si>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</si>
  <si>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</si>
  <si>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</si>
  <si>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</si>
  <si>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</si>
  <si>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</si>
  <si>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</si>
  <si>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</si>
  <si>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</si>
  <si>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</si>
  <si>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</si>
  <si>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</si>
  <si>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</si>
  <si>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</si>
  <si>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</si>
  <si>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</si>
  <si>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</si>
  <si>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</si>
  <si>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</si>
  <si>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</si>
  <si>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</si>
  <si>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</si>
  <si>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</si>
  <si>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</si>
  <si>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</si>
  <si>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</si>
  <si>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</si>
  <si>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</si>
  <si>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</si>
  <si>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</si>
  <si>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</si>
  <si>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</si>
  <si>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</si>
  <si>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</si>
  <si>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</si>
  <si>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</si>
  <si>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</si>
  <si>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</si>
  <si>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</si>
  <si>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</si>
  <si>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</si>
  <si>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</si>
  <si>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</si>
  <si>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</si>
  <si>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</si>
  <si>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</si>
  <si>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</si>
  <si>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</si>
  <si>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</si>
  <si>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</si>
  <si>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</si>
  <si>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</si>
  <si>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</si>
  <si>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</si>
  <si>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</si>
  <si>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</si>
  <si>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</si>
  <si>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</si>
  <si>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</si>
  <si>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</si>
  <si>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</si>
  <si>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</si>
  <si>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</si>
  <si>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</si>
  <si>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</si>
  <si>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</si>
  <si>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</si>
  <si>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</si>
  <si>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</si>
  <si>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</si>
  <si>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</si>
  <si>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</si>
  <si>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</si>
  <si>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</si>
  <si>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</si>
  <si>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</si>
  <si>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</si>
  <si>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</si>
  <si>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</si>
  <si>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</si>
  <si>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</si>
  <si>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</si>
  <si>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</si>
  <si>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</si>
  <si>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</si>
  <si>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</si>
  <si>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</si>
  <si>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</si>
  <si>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</si>
  <si>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</si>
  <si>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</si>
  <si>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</si>
  <si>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</si>
  <si>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</si>
  <si>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</si>
  <si>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</si>
  <si>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</si>
  <si>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</si>
  <si>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</si>
  <si>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</si>
  <si>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</si>
  <si>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</si>
  <si>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</si>
  <si>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</si>
  <si>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</si>
  <si>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</si>
  <si>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</si>
  <si>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</si>
  <si>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</si>
  <si>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</si>
  <si>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</si>
  <si>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</si>
  <si>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</si>
  <si>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</si>
  <si>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</si>
  <si>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</si>
  <si>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</si>
  <si>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</si>
  <si>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</si>
  <si>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</si>
  <si>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</si>
  <si>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</si>
  <si>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</si>
  <si>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</si>
  <si>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</si>
  <si>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</si>
  <si>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</si>
  <si>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</si>
  <si>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</si>
  <si>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</si>
  <si>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</si>
  <si>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</si>
  <si>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</si>
  <si>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</si>
  <si>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</si>
  <si>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</si>
  <si>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</si>
  <si>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</si>
  <si>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</si>
  <si>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</si>
  <si>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</si>
  <si>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</si>
  <si>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</si>
  <si>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</si>
  <si>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</si>
  <si>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</si>
  <si>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</si>
  <si>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</si>
  <si>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</si>
  <si>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</si>
  <si>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</si>
  <si>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</si>
  <si>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</si>
  <si>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</si>
  <si>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</si>
  <si>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</si>
  <si>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</si>
  <si>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</si>
  <si>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</si>
  <si>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</si>
  <si>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</si>
  <si>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</si>
  <si>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</si>
  <si>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</si>
  <si>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</si>
  <si>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</si>
  <si>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</si>
  <si>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</si>
  <si>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</si>
  <si>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</si>
  <si>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</si>
  <si>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</si>
  <si>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</si>
  <si>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</si>
  <si>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</si>
  <si>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</si>
  <si>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</si>
  <si>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</si>
  <si>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</si>
  <si>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</si>
  <si>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</si>
  <si>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</si>
  <si>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</si>
  <si>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</si>
  <si>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</si>
  <si>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</si>
  <si>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</si>
  <si>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</si>
  <si>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</si>
  <si>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</si>
  <si>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</si>
  <si>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</si>
  <si>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</si>
  <si>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</si>
  <si>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</si>
  <si>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</si>
  <si>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</si>
  <si>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</si>
  <si>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</si>
  <si>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</si>
  <si>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</si>
  <si>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</si>
  <si>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</si>
  <si>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</si>
  <si>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</si>
  <si>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</si>
  <si>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</si>
  <si>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</si>
  <si>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</si>
  <si>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</si>
  <si>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</si>
  <si>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</si>
  <si>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</si>
  <si>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</si>
  <si>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</si>
  <si>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</si>
  <si>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</si>
  <si>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</si>
  <si>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</si>
  <si>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</si>
  <si>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</si>
  <si>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</si>
  <si>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</si>
  <si>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</si>
  <si>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</si>
  <si>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</si>
  <si>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</si>
  <si>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</si>
  <si>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</si>
  <si>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</si>
  <si>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</si>
  <si>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</si>
  <si>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</si>
  <si>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</si>
  <si>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</si>
  <si>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</si>
  <si>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</si>
  <si>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</si>
  <si>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</si>
  <si>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</si>
  <si>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</si>
  <si>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</si>
  <si>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</si>
  <si>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</si>
  <si>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</si>
  <si>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</si>
  <si>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</si>
  <si>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</si>
  <si>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</si>
  <si>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</si>
  <si>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</si>
  <si>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</si>
  <si>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</si>
  <si>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</si>
  <si>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</si>
  <si>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</si>
  <si>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</si>
  <si>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</si>
  <si>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</si>
  <si>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</si>
  <si>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</si>
  <si>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</si>
  <si>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</si>
  <si>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</si>
  <si>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</si>
  <si>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</si>
  <si>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</si>
  <si>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</si>
  <si>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</si>
  <si>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</si>
  <si>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</si>
  <si>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</si>
  <si>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</si>
  <si>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</si>
  <si>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</si>
  <si>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</si>
  <si>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</si>
  <si>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</si>
  <si>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</si>
  <si>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</si>
  <si>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</si>
  <si>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</si>
  <si>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</si>
  <si>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</si>
  <si>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</si>
  <si>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</si>
  <si>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</si>
  <si>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</si>
  <si>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</si>
  <si>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</si>
  <si>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</si>
  <si>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</si>
  <si>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</si>
  <si>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</si>
  <si>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</si>
  <si>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</si>
  <si>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</si>
  <si>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</si>
  <si>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</si>
  <si>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</si>
  <si>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</si>
  <si>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</si>
  <si>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</si>
  <si>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</si>
  <si>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</si>
  <si>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</si>
  <si>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</si>
  <si>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</si>
  <si>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</si>
  <si>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</si>
  <si>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</si>
  <si>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</si>
  <si>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</si>
  <si>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</si>
  <si>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</si>
  <si>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</si>
  <si>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</si>
  <si>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</si>
  <si>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</si>
  <si>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</si>
  <si>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</si>
  <si>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</si>
  <si>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</si>
  <si>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</si>
  <si>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</si>
  <si>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</si>
  <si>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</si>
  <si>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</si>
  <si>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</si>
  <si>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</si>
  <si>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</si>
  <si>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</si>
  <si>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</si>
  <si>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</si>
  <si>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</si>
  <si>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</si>
  <si>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</si>
  <si>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</si>
  <si>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</si>
  <si>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</si>
  <si>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</si>
  <si>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</si>
  <si>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</si>
  <si>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</si>
  <si>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</si>
  <si>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</si>
  <si>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</si>
  <si>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</si>
  <si>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</si>
  <si>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</si>
  <si>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</si>
  <si>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</si>
  <si>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</si>
  <si>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</si>
  <si>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</si>
  <si>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</si>
  <si>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</si>
  <si>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</si>
  <si>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</si>
  <si>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</si>
  <si>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</si>
  <si>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</si>
  <si>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</si>
  <si>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</si>
  <si>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</si>
  <si>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</si>
  <si>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</si>
  <si>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</si>
  <si>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</si>
  <si>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</si>
  <si>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</si>
  <si>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</si>
  <si>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</si>
  <si>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</si>
  <si>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</si>
  <si>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</si>
  <si>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</si>
  <si>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</si>
  <si>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</si>
  <si>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</si>
  <si>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</si>
  <si>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</si>
  <si>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</si>
  <si>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</si>
  <si>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</si>
  <si>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</si>
  <si>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</si>
  <si>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</si>
  <si>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</si>
  <si>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</si>
  <si>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</si>
  <si>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</si>
  <si>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</si>
  <si>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</si>
  <si>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</si>
  <si>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</si>
  <si>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</si>
  <si>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</si>
  <si>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</si>
  <si>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</si>
  <si>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</si>
  <si>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</si>
  <si>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</si>
  <si>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</si>
  <si>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</si>
  <si>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</si>
  <si>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</si>
  <si>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</si>
  <si>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</si>
  <si>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</si>
  <si>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</si>
  <si>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</si>
  <si>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</si>
  <si>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</si>
  <si>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</si>
  <si>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</si>
  <si>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</si>
  <si>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</si>
  <si>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</si>
  <si>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</si>
  <si>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</si>
  <si>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</si>
  <si>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</si>
  <si>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</si>
  <si>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</si>
  <si>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</si>
  <si>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</si>
  <si>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</si>
  <si>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</si>
  <si>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</si>
  <si>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</si>
  <si>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</si>
  <si>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</si>
  <si>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</si>
  <si>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</si>
  <si>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</si>
  <si>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</si>
  <si>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</si>
  <si>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</si>
  <si>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</si>
  <si>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</si>
  <si>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</si>
  <si>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</si>
  <si>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</si>
  <si>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</si>
  <si>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</si>
  <si>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</si>
  <si>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</si>
  <si>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</si>
  <si>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</si>
  <si>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</si>
  <si>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</si>
  <si>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</si>
  <si>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</si>
  <si>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</si>
  <si>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</si>
  <si>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</si>
  <si>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</si>
  <si>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</si>
  <si>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</si>
  <si>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</si>
  <si>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</si>
  <si>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</si>
  <si>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</si>
  <si>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</si>
  <si>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</si>
  <si>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</si>
  <si>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</si>
  <si>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</si>
  <si>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</si>
  <si>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</si>
  <si>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</si>
  <si>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</si>
  <si>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</si>
  <si>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</si>
  <si>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</si>
  <si>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</si>
  <si>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</si>
  <si>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</si>
  <si>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</si>
  <si>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</si>
  <si>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</si>
  <si>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</si>
  <si>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</si>
  <si>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</si>
  <si>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</si>
  <si>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</si>
  <si>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</si>
  <si>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</si>
  <si>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</si>
  <si>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</si>
  <si>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</si>
  <si>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</si>
  <si>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</si>
  <si>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</si>
  <si>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</si>
  <si>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</si>
  <si>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</si>
  <si>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</si>
  <si>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</si>
  <si>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</si>
  <si>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</si>
  <si>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</si>
  <si>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</si>
  <si>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</si>
  <si>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</si>
  <si>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</si>
  <si>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</si>
  <si>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</si>
  <si>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</si>
  <si>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</si>
  <si>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</si>
  <si>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</si>
  <si>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</si>
  <si>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</si>
  <si>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</si>
  <si>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</si>
  <si>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</si>
  <si>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</si>
  <si>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</si>
  <si>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</si>
  <si>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</si>
  <si>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</si>
  <si>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</si>
  <si>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</si>
  <si>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</si>
  <si>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</si>
  <si>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</si>
  <si>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</si>
  <si>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</si>
  <si>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</si>
  <si>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</si>
  <si>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</si>
  <si>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</si>
  <si>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</si>
  <si>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</si>
  <si>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</si>
  <si>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</si>
  <si>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</si>
  <si>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</si>
  <si>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</si>
  <si>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</si>
  <si>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</si>
  <si>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</si>
  <si>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</si>
  <si>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</si>
  <si>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</si>
  <si>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</si>
  <si>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</si>
  <si>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</si>
  <si>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</si>
  <si>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</si>
  <si>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</si>
  <si>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</si>
  <si>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</si>
  <si>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</si>
  <si>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</si>
  <si>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</si>
  <si>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</si>
  <si>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</si>
  <si>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</si>
  <si>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</si>
  <si>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</si>
  <si>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</si>
  <si>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</si>
  <si>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</si>
  <si>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</si>
  <si>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</si>
  <si>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</si>
  <si>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</si>
  <si>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</si>
  <si>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</si>
  <si>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</si>
  <si>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</si>
  <si>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</si>
  <si>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</si>
  <si>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</si>
  <si>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</si>
  <si>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</si>
  <si>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</si>
  <si>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</si>
  <si>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</si>
  <si>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</si>
  <si>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</si>
  <si>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</si>
  <si>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</si>
  <si>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</si>
  <si>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</si>
  <si>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</si>
  <si>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</si>
  <si>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</si>
  <si>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</si>
  <si>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</si>
  <si>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</si>
  <si>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</si>
  <si>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</si>
  <si>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</si>
  <si>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</si>
  <si>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</si>
  <si>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</si>
  <si>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</si>
  <si>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</si>
  <si>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</si>
  <si>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</si>
  <si>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</si>
  <si>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</si>
  <si>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</si>
  <si>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</si>
  <si>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</si>
  <si>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</si>
  <si>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</si>
  <si>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</si>
  <si>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</si>
  <si>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</si>
  <si>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</si>
  <si>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</si>
  <si>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</si>
  <si>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</si>
  <si>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</si>
  <si>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</si>
  <si>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</si>
  <si>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</si>
  <si>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</si>
  <si>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</si>
  <si>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</si>
  <si>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</si>
  <si>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</si>
  <si>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</si>
  <si>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</si>
  <si>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</si>
  <si>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</si>
  <si>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</si>
  <si>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</si>
  <si>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</si>
  <si>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</si>
  <si>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</si>
  <si>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</si>
  <si>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</si>
  <si>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</si>
  <si>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</si>
  <si>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</si>
  <si>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</si>
  <si>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</si>
  <si>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</si>
  <si>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</si>
  <si>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</si>
  <si>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</si>
  <si>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</si>
  <si>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</si>
  <si>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</si>
  <si>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</si>
  <si>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</si>
  <si>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</si>
  <si>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</si>
  <si>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</si>
  <si>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</si>
  <si>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</si>
  <si>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</si>
  <si>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</si>
  <si>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</si>
  <si>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</si>
  <si>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</si>
  <si>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</si>
  <si>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</si>
  <si>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</si>
  <si>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</si>
  <si>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</si>
  <si>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</si>
  <si>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</si>
  <si>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</si>
  <si>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</si>
  <si>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</si>
  <si>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</si>
  <si>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</si>
  <si>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</si>
  <si>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</si>
  <si>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</si>
  <si>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</si>
  <si>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</si>
  <si>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</si>
  <si>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</si>
  <si>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</si>
  <si>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</si>
  <si>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</si>
  <si>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</si>
  <si>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</si>
  <si>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</si>
  <si>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</si>
  <si>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</si>
  <si>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</si>
  <si>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</si>
  <si>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</si>
  <si>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</si>
  <si>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</si>
  <si>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</si>
  <si>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</si>
  <si>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</si>
  <si>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</si>
  <si>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</si>
  <si>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</si>
  <si>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</si>
  <si>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</si>
  <si>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</si>
  <si>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</si>
  <si>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</si>
  <si>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</si>
  <si>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</si>
  <si>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</si>
  <si>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</si>
  <si>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</si>
  <si>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</si>
  <si>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</si>
  <si>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</si>
  <si>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</si>
  <si>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</si>
  <si>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</si>
  <si>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</si>
  <si>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</si>
  <si>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</si>
  <si>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</si>
  <si>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</si>
  <si>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</si>
  <si>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</si>
  <si>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</si>
  <si>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</si>
  <si>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</si>
  <si>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</si>
  <si>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</si>
  <si>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</si>
  <si>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</si>
  <si>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</si>
  <si>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</si>
  <si>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</si>
  <si>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</si>
  <si>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</si>
  <si>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</si>
  <si>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</si>
  <si>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</si>
  <si>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</si>
  <si>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</si>
  <si>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</si>
  <si>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</si>
  <si>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</si>
  <si>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</si>
  <si>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</si>
  <si>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</si>
  <si>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</si>
  <si>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</si>
  <si>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</si>
  <si>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</si>
  <si>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</si>
  <si>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</si>
  <si>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</si>
  <si>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</si>
  <si>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</si>
  <si>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</si>
  <si>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</si>
  <si>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</si>
  <si>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</si>
  <si>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</si>
  <si>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</si>
  <si>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</si>
  <si>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</si>
  <si>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</si>
  <si>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</si>
  <si>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</si>
  <si>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</si>
  <si>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</si>
  <si>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</si>
  <si>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</si>
  <si>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</si>
  <si>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</si>
  <si>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</si>
  <si>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</si>
  <si>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</si>
  <si>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</si>
  <si>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</si>
  <si>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</si>
  <si>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</si>
  <si>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</si>
  <si>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</si>
  <si>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</si>
  <si>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</si>
  <si>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</si>
  <si>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</si>
  <si>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</si>
  <si>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</si>
  <si>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</si>
  <si>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</si>
  <si>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</si>
  <si>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</si>
  <si>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</si>
  <si>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</si>
  <si>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</si>
  <si>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</si>
  <si>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</si>
  <si>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</si>
  <si>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</si>
  <si>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</si>
  <si>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</si>
  <si>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</si>
  <si>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</si>
  <si>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</si>
  <si>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</si>
  <si>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</si>
  <si>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</si>
  <si>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</si>
  <si>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</si>
  <si>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</si>
  <si>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</si>
  <si>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</si>
  <si>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</si>
  <si>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</si>
  <si>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</si>
  <si>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</si>
  <si>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</si>
  <si>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</si>
  <si>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</si>
  <si>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</si>
  <si>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</si>
  <si>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</si>
  <si>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</si>
  <si>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</si>
  <si>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</si>
  <si>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</si>
  <si>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</si>
  <si>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</si>
  <si>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</si>
  <si>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</si>
  <si>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</si>
  <si>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</si>
  <si>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</si>
  <si>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</si>
  <si>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</si>
  <si>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</si>
  <si>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</si>
  <si>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</si>
  <si>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</si>
  <si>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</si>
  <si>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</si>
  <si>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</si>
  <si>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</si>
  <si>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</si>
  <si>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</si>
  <si>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</si>
  <si>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</si>
  <si>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</si>
  <si>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</si>
  <si>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</si>
  <si>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</si>
  <si>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</si>
  <si>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</si>
  <si>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</si>
  <si>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</si>
  <si>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</si>
  <si>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</si>
  <si>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</si>
  <si>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</si>
  <si>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</si>
  <si>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</si>
  <si>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</si>
  <si>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</si>
  <si>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</si>
  <si>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</si>
  <si>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</si>
  <si>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</si>
  <si>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</si>
  <si>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</si>
  <si>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</si>
  <si>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</si>
  <si>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</si>
  <si>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</si>
  <si>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</si>
  <si>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</si>
  <si>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</si>
  <si>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</si>
  <si>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</si>
  <si>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</si>
  <si>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</si>
  <si>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</si>
  <si>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</si>
  <si>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</si>
  <si>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</si>
  <si>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</si>
  <si>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</si>
  <si>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</si>
  <si>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</si>
  <si>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</si>
  <si>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</si>
  <si>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</si>
  <si>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</si>
  <si>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</si>
  <si>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</si>
  <si>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</si>
  <si>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</si>
  <si>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</si>
  <si>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</si>
  <si>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</si>
  <si>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</si>
  <si>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</si>
  <si>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</si>
  <si>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</si>
  <si>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</si>
  <si>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</si>
  <si>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</si>
  <si>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</si>
  <si>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</si>
  <si>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</si>
  <si>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</si>
  <si>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</si>
  <si>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</si>
  <si>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</si>
  <si>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</si>
  <si>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</si>
  <si>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</si>
  <si>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</si>
  <si>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</si>
  <si>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</si>
  <si>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</si>
  <si>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</si>
  <si>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</si>
  <si>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</si>
  <si>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</si>
  <si>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</si>
  <si>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</si>
  <si>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</si>
  <si>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</si>
  <si>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</si>
  <si>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</si>
  <si>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</si>
  <si>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</si>
  <si>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</si>
  <si>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</si>
  <si>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</si>
  <si>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</si>
  <si>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</si>
  <si>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</si>
  <si>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</si>
  <si>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</si>
  <si>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</si>
  <si>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</si>
  <si>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</si>
  <si>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</si>
  <si>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</si>
  <si>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</si>
  <si>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</si>
  <si>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</si>
  <si>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</si>
  <si>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</si>
  <si>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</si>
  <si>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</si>
  <si>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</si>
  <si>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</si>
  <si>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</si>
  <si>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</si>
  <si>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</si>
  <si>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</si>
  <si>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</si>
  <si>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</si>
  <si>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</si>
  <si>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</si>
  <si>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</si>
  <si>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</si>
  <si>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</si>
  <si>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</si>
  <si>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</si>
  <si>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</si>
  <si>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</si>
  <si>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</si>
  <si>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</si>
  <si>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</si>
  <si>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</si>
  <si>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</si>
  <si>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</si>
  <si>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</si>
  <si>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</si>
  <si>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</si>
  <si>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</si>
  <si>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</si>
  <si>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</si>
  <si>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</si>
  <si>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</si>
  <si>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</si>
  <si>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</si>
  <si>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</si>
  <si>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</si>
  <si>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</si>
  <si>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</si>
  <si>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</si>
  <si>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</si>
  <si>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</si>
  <si>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</si>
  <si>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</si>
  <si>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</si>
  <si>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</si>
  <si>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</si>
  <si>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</si>
  <si>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</si>
  <si>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</si>
  <si>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</si>
  <si>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</si>
  <si>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</si>
  <si>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</si>
  <si>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</si>
  <si>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</si>
  <si>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</si>
  <si>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</si>
  <si>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</si>
  <si>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</si>
  <si>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</si>
  <si>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</si>
  <si>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</si>
  <si>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</si>
  <si>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</si>
  <si>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</si>
  <si>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</si>
  <si>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</si>
  <si>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</si>
  <si>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</si>
  <si>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</si>
  <si>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</si>
  <si>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</si>
  <si>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</si>
  <si>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</si>
  <si>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</si>
  <si>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</si>
  <si>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</si>
  <si>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</si>
  <si>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</si>
  <si>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</si>
  <si>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</si>
  <si>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</si>
  <si>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</si>
  <si>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</si>
  <si>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</si>
  <si>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</si>
  <si>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</si>
  <si>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</si>
  <si>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</si>
  <si>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</si>
  <si>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</si>
  <si>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</si>
  <si>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</si>
  <si>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</si>
  <si>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</si>
  <si>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</si>
  <si>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</si>
  <si>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</si>
  <si>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</si>
  <si>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</si>
  <si>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</si>
  <si>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</si>
  <si>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</si>
  <si>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</si>
  <si>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</si>
  <si>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</si>
  <si>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</si>
  <si>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</si>
  <si>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</si>
  <si>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</si>
  <si>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</si>
  <si>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</si>
  <si>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</si>
  <si>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</si>
  <si>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</si>
  <si>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</si>
  <si>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</si>
  <si>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</si>
  <si>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</si>
  <si>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</si>
  <si>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</si>
  <si>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</si>
  <si>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</si>
  <si>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</si>
  <si>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</si>
  <si>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</si>
  <si>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</si>
  <si>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</si>
  <si>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</si>
  <si>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</si>
  <si>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</si>
  <si>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</si>
  <si>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</si>
  <si>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</si>
  <si>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</si>
  <si>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</si>
  <si>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</si>
  <si>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</si>
  <si>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</si>
  <si>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</si>
  <si>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</si>
  <si>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</si>
  <si>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</si>
  <si>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</si>
  <si>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</si>
  <si>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</si>
  <si>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</si>
  <si>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</si>
  <si>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</si>
  <si>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</si>
  <si>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</si>
  <si>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</si>
  <si>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</si>
  <si>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</si>
  <si>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</si>
  <si>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</si>
  <si>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</si>
  <si>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</si>
  <si>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</si>
  <si>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</si>
  <si>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</si>
  <si>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</si>
  <si>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</si>
  <si>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</si>
  <si>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</si>
  <si>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</si>
  <si>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</si>
  <si>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</si>
  <si>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</si>
  <si>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</si>
  <si>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</si>
  <si>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</si>
  <si>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</si>
  <si>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</si>
  <si>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</si>
  <si>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</si>
  <si>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</si>
  <si>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</si>
  <si>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</si>
  <si>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</si>
  <si>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</si>
  <si>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</si>
  <si>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</si>
  <si>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</si>
  <si>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</si>
  <si>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</si>
  <si>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</si>
  <si>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</si>
  <si>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</si>
  <si>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</si>
  <si>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</si>
  <si>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</si>
  <si>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</si>
  <si>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</si>
  <si>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</si>
  <si>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</si>
  <si>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</si>
  <si>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</si>
  <si>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</si>
  <si>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</si>
  <si>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</si>
  <si>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</si>
  <si>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</si>
  <si>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</si>
  <si>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</si>
  <si>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</si>
  <si>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</si>
  <si>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</si>
  <si>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</si>
  <si>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</si>
  <si>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</si>
  <si>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</si>
  <si>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</si>
  <si>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</si>
  <si>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</si>
  <si>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</si>
  <si>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</si>
  <si>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</si>
  <si>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</si>
  <si>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</si>
  <si>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</si>
  <si>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</si>
  <si>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</si>
  <si>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</si>
  <si>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</si>
  <si>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</si>
  <si>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</si>
  <si>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</si>
  <si>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</si>
  <si>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</si>
  <si>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</si>
  <si>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</si>
  <si>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</si>
  <si>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</si>
  <si>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</si>
  <si>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</si>
  <si>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</si>
  <si>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</si>
  <si>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</si>
  <si>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</si>
  <si>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</si>
  <si>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</si>
  <si>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</si>
  <si>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</si>
  <si>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</si>
  <si>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</si>
  <si>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</si>
  <si>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</si>
  <si>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</si>
  <si>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</si>
  <si>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</si>
  <si>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</si>
  <si>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</si>
  <si>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</si>
  <si>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</si>
  <si>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</si>
  <si>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</si>
  <si>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</si>
  <si>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</si>
  <si>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</si>
  <si>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</si>
  <si>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</si>
  <si>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</si>
  <si>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</si>
  <si>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</si>
  <si>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</si>
  <si>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</si>
  <si>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</si>
  <si>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</si>
  <si>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</si>
  <si>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</si>
  <si>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</si>
  <si>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</si>
  <si>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</si>
  <si>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</si>
  <si>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</si>
  <si>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</si>
  <si>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</si>
  <si>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</si>
  <si>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</si>
  <si>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</si>
  <si>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</si>
  <si>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</si>
  <si>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</si>
  <si>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</si>
  <si>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</si>
  <si>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</si>
  <si>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</si>
  <si>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</si>
  <si>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</si>
  <si>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</si>
  <si>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</si>
  <si>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</si>
  <si>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</si>
  <si>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</si>
  <si>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</si>
  <si>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</si>
  <si>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</si>
  <si>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</si>
  <si>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</si>
  <si>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</si>
  <si>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</si>
  <si>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</si>
  <si>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</si>
  <si>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</si>
  <si>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</si>
  <si>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</si>
  <si>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</si>
  <si>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</si>
  <si>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</si>
  <si>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</si>
  <si>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</si>
  <si>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</si>
  <si>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</si>
  <si>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</si>
  <si>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</si>
  <si>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</si>
  <si>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</si>
  <si>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</si>
  <si>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</si>
  <si>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</si>
  <si>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</si>
  <si>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</si>
  <si>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</si>
  <si>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</si>
  <si>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</si>
  <si>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</si>
  <si>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</si>
  <si>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</si>
  <si>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</si>
  <si>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</si>
  <si>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</si>
  <si>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</si>
  <si>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</si>
  <si>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</si>
  <si>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</si>
  <si>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</si>
  <si>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</si>
  <si>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</si>
  <si>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</si>
  <si>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</si>
  <si>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</si>
  <si>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</si>
  <si>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</si>
  <si>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</si>
  <si>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</si>
  <si>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</si>
  <si>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</si>
  <si>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</si>
  <si>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</si>
  <si>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</si>
  <si>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</si>
  <si>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</si>
  <si>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</si>
  <si>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</si>
  <si>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</si>
  <si>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</si>
  <si>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</si>
  <si>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</si>
  <si>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</si>
  <si>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</si>
  <si>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</si>
  <si>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</si>
  <si>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</si>
  <si>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</si>
  <si>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</si>
  <si>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</si>
  <si>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</si>
  <si>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</si>
  <si>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</si>
  <si>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</si>
  <si>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</si>
  <si>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</si>
  <si>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</si>
  <si>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</si>
  <si>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</si>
  <si>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</si>
  <si>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</si>
  <si>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</si>
  <si>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</si>
  <si>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</si>
  <si>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</si>
  <si>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</si>
  <si>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</si>
  <si>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</si>
  <si>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</si>
  <si>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</si>
  <si>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</si>
  <si>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</si>
  <si>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</si>
  <si>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</si>
  <si>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</si>
  <si>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</si>
  <si>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</si>
  <si>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</si>
  <si>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</si>
  <si>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</si>
  <si>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</si>
  <si>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</si>
  <si>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</si>
  <si>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</si>
  <si>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</si>
  <si>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</si>
  <si>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</si>
  <si>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</si>
  <si>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</si>
  <si>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</si>
  <si>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</si>
  <si>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</si>
  <si>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</si>
  <si>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</si>
  <si>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</si>
  <si>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</si>
  <si>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</si>
  <si>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</si>
  <si>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</si>
  <si>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</si>
  <si>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</si>
  <si>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</si>
  <si>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</si>
  <si>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</si>
  <si>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</si>
  <si>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</si>
  <si>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</si>
  <si>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</si>
  <si>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</si>
  <si>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</si>
  <si>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</si>
  <si>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</si>
  <si>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</si>
  <si>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</si>
  <si>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</si>
  <si>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</si>
  <si>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</si>
  <si>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</si>
  <si>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</si>
  <si>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</si>
  <si>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</si>
  <si>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</si>
  <si>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</si>
  <si>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</si>
  <si>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</si>
  <si>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</si>
  <si>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</si>
  <si>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</si>
  <si>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</si>
  <si>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</si>
  <si>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</si>
  <si>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</si>
  <si>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</si>
  <si>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</si>
  <si>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</si>
  <si>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</si>
  <si>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</si>
  <si>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</si>
  <si>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</si>
  <si>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</si>
  <si>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</si>
  <si>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</si>
  <si>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</si>
  <si>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</si>
  <si>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</si>
  <si>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</si>
  <si>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</si>
  <si>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</si>
  <si>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</si>
  <si>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</si>
  <si>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</si>
  <si>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</si>
  <si>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</si>
  <si>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</si>
  <si>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</si>
  <si>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</si>
  <si>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</si>
  <si>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</si>
  <si>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</si>
  <si>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</si>
  <si>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</si>
  <si>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</si>
  <si>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</si>
  <si>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</si>
  <si>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</si>
  <si>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</si>
  <si>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</si>
  <si>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</si>
  <si>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</si>
  <si>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</si>
  <si>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</si>
  <si>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</si>
  <si>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</si>
  <si>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</si>
  <si>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</si>
  <si>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</si>
  <si>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</si>
  <si>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</si>
  <si>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</si>
  <si>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</si>
  <si>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</si>
  <si>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</si>
  <si>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</si>
  <si>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</si>
  <si>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</si>
  <si>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</si>
  <si>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</si>
  <si>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</si>
  <si>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</si>
  <si>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</si>
  <si>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</si>
  <si>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</si>
  <si>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</si>
  <si>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</si>
  <si>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</si>
  <si>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</si>
  <si>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</si>
  <si>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</si>
  <si>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</si>
  <si>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</si>
  <si>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</si>
  <si>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</si>
  <si>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</si>
  <si>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</si>
  <si>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</si>
  <si>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</si>
  <si>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</si>
  <si>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</si>
  <si>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</si>
  <si>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</si>
  <si>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</si>
  <si>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</si>
  <si>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</si>
  <si>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</si>
  <si>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</si>
  <si>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</si>
  <si>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</si>
  <si>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</si>
  <si>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</si>
  <si>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</si>
  <si>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</si>
  <si>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</si>
  <si>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</si>
  <si>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</si>
  <si>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</si>
  <si>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</si>
  <si>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</si>
  <si>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</si>
  <si>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</si>
  <si>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</si>
  <si>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</si>
  <si>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</si>
  <si>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</si>
  <si>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</si>
  <si>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</si>
  <si>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</si>
  <si>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</si>
  <si>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</si>
  <si>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</si>
  <si>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</si>
  <si>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</si>
  <si>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</si>
  <si>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</si>
  <si>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</si>
  <si>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</si>
  <si>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</si>
  <si>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</si>
  <si>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</si>
  <si>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</si>
  <si>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</si>
  <si>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</si>
  <si>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</si>
  <si>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</si>
  <si>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</si>
  <si>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</si>
  <si>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</si>
  <si>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</si>
  <si>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</si>
  <si>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</si>
  <si>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</si>
  <si>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</si>
  <si>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</si>
  <si>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</si>
  <si>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</si>
  <si>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</si>
  <si>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</si>
  <si>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</si>
  <si>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</si>
  <si>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</si>
  <si>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</si>
  <si>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</si>
  <si>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</si>
  <si>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</si>
  <si>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</si>
  <si>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</si>
  <si>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</si>
  <si>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</si>
  <si>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</si>
  <si>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</si>
  <si>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</si>
  <si>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</si>
  <si>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</si>
  <si>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</si>
  <si>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</si>
  <si>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</si>
  <si>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</si>
  <si>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</si>
  <si>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</si>
  <si>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</si>
  <si>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</si>
  <si>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</si>
  <si>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</si>
  <si>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</si>
  <si>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</si>
  <si>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</si>
  <si>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</si>
  <si>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</si>
  <si>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</si>
  <si>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</si>
  <si>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</si>
  <si>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</si>
  <si>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</si>
  <si>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</si>
  <si>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</si>
  <si>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</si>
  <si>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</si>
  <si>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</si>
  <si>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</si>
  <si>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</si>
  <si>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</si>
  <si>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</si>
  <si>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</si>
  <si>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</si>
  <si>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</si>
  <si>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</si>
  <si>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</si>
  <si>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</si>
  <si>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</si>
  <si>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</si>
  <si>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</si>
  <si>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</si>
  <si>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</si>
  <si>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</si>
  <si>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</si>
  <si>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</si>
  <si>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</si>
  <si>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</si>
  <si>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</si>
  <si>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</si>
  <si>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</si>
  <si>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</si>
  <si>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</si>
  <si>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</si>
  <si>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</si>
  <si>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</si>
  <si>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</si>
  <si>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</si>
  <si>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</si>
  <si>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</si>
  <si>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</si>
  <si>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</si>
  <si>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</si>
  <si>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</si>
  <si>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</si>
  <si>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</si>
  <si>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</si>
  <si>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</si>
  <si>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</si>
  <si>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</si>
  <si>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</si>
  <si>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</si>
  <si>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</si>
  <si>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</si>
  <si>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</si>
  <si>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</si>
  <si>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</si>
  <si>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</si>
  <si>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</si>
  <si>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</si>
  <si>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</si>
  <si>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</si>
  <si>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</si>
  <si>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</si>
  <si>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</si>
  <si>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</si>
  <si>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</si>
  <si>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</si>
  <si>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</si>
  <si>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</si>
  <si>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</si>
  <si>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</si>
  <si>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</si>
  <si>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</si>
  <si>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</si>
  <si>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</si>
  <si>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</si>
  <si>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</si>
  <si>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</si>
  <si>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</si>
  <si>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</si>
  <si>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</si>
  <si>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</si>
  <si>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</si>
  <si>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</si>
  <si>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</si>
  <si>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</si>
  <si>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</si>
  <si>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</si>
  <si>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</si>
  <si>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</si>
  <si>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</si>
  <si>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</si>
  <si>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</si>
  <si>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</si>
  <si>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</si>
  <si>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</si>
  <si>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</si>
  <si>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</si>
  <si>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</si>
  <si>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</si>
  <si>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</si>
  <si>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</si>
  <si>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</si>
  <si>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</si>
  <si>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</si>
  <si>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</si>
  <si>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</si>
  <si>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</si>
  <si>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</si>
  <si>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</si>
  <si>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</si>
  <si>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</si>
  <si>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</si>
  <si>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</si>
  <si>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</si>
  <si>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</si>
  <si>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</si>
  <si>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</si>
  <si>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GTX</t>
  </si>
  <si>
    <t>GTX Pro</t>
  </si>
  <si>
    <t>MG</t>
  </si>
  <si>
    <t>GTK</t>
  </si>
  <si>
    <t>Dustin Brinkmann</t>
  </si>
  <si>
    <t>Central</t>
  </si>
  <si>
    <t>Melvin Marxen</t>
  </si>
  <si>
    <t>Mei-Mei Johns</t>
  </si>
  <si>
    <t>Cara Losch</t>
  </si>
  <si>
    <t>East</t>
  </si>
  <si>
    <t>Elizabeth Anderson</t>
  </si>
  <si>
    <t>Rocco Neubert</t>
  </si>
  <si>
    <t>Natalya Ivanova</t>
  </si>
  <si>
    <t>Celia Rouche</t>
  </si>
  <si>
    <t>West</t>
  </si>
  <si>
    <t>Carol Thompson</t>
  </si>
  <si>
    <t>Summer Sewald</t>
  </si>
  <si>
    <t>Carl Lin</t>
  </si>
  <si>
    <t>Source File</t>
  </si>
  <si>
    <t>Row Count</t>
  </si>
  <si>
    <t>Column Count</t>
  </si>
  <si>
    <t>Expected Grain</t>
  </si>
  <si>
    <t>Candidate Primary Key</t>
  </si>
  <si>
    <t>Foreign Keys</t>
  </si>
  <si>
    <t>Date Fields</t>
  </si>
  <si>
    <t>Analytical Role</t>
  </si>
  <si>
    <t>Verification Status</t>
  </si>
  <si>
    <t>Sales_Pipeline</t>
  </si>
  <si>
    <t>sales_pipeline.csv</t>
  </si>
  <si>
    <t>One row per sales opportunity</t>
  </si>
  <si>
    <t>sales_agent; product; account</t>
  </si>
  <si>
    <t>engage_date; close_date</t>
  </si>
  <si>
    <t>Fact table</t>
  </si>
  <si>
    <t>Not yet verified</t>
  </si>
  <si>
    <t>Accounts</t>
  </si>
  <si>
    <t>accounts.csv</t>
  </si>
  <si>
    <t>One row per customer account</t>
  </si>
  <si>
    <t>None</t>
  </si>
  <si>
    <t>Dimension table</t>
  </si>
  <si>
    <t>Products</t>
  </si>
  <si>
    <t>products.csv</t>
  </si>
  <si>
    <t>One row per product</t>
  </si>
  <si>
    <t>Sales_Teams</t>
  </si>
  <si>
    <t>sales_teams.csv</t>
  </si>
  <si>
    <t>One row per sales agent</t>
  </si>
  <si>
    <t>Data_Dictionary_Source</t>
  </si>
  <si>
    <t>data_dictionary.csv</t>
  </si>
  <si>
    <t>One row per documented dataset field</t>
  </si>
  <si>
    <t>Table + Field</t>
  </si>
  <si>
    <t>Reference metadata</t>
  </si>
  <si>
    <t>Source Description</t>
  </si>
  <si>
    <t>Expected Data Type</t>
  </si>
  <si>
    <t>Structural Role</t>
  </si>
  <si>
    <t>Analytical Interpretation</t>
  </si>
  <si>
    <t>Expected Blank Rule</t>
  </si>
  <si>
    <t>Analyst Notes</t>
  </si>
  <si>
    <t>Text</t>
  </si>
  <si>
    <t>Date</t>
  </si>
  <si>
    <t>Whole Number</t>
  </si>
  <si>
    <t>Foreign Key</t>
  </si>
  <si>
    <t>Status Attribute</t>
  </si>
  <si>
    <t>Event Date</t>
  </si>
  <si>
    <t>Outcome Date</t>
  </si>
  <si>
    <t>Measure</t>
  </si>
  <si>
    <t>Blank not expected</t>
  </si>
  <si>
    <t>To be investigated</t>
  </si>
  <si>
    <t>May be blank for opportunities still at Prospecting</t>
  </si>
  <si>
    <t>May be blank for open opportunities</t>
  </si>
  <si>
    <t>Sales Rep dimension</t>
  </si>
  <si>
    <t>Product dimension</t>
  </si>
  <si>
    <t>Customer dimension</t>
  </si>
  <si>
    <t>Outcome/status flag</t>
  </si>
  <si>
    <t>Date the opportunity moved into the Engaging stage.</t>
  </si>
  <si>
    <t>Test ID</t>
  </si>
  <si>
    <t>Quality Check</t>
  </si>
  <si>
    <t>Expected Result</t>
  </si>
  <si>
    <t>Actual Result</t>
  </si>
  <si>
    <t>Status</t>
  </si>
  <si>
    <t>Analyst Interpretation</t>
  </si>
  <si>
    <t>QA-001</t>
  </si>
  <si>
    <t>Total record count</t>
  </si>
  <si>
    <t>QA-002</t>
  </si>
  <si>
    <t>Blank ID count</t>
  </si>
  <si>
    <t>QA-003</t>
  </si>
  <si>
    <t>Distinct nonblank ID count</t>
  </si>
  <si>
    <t>QA-004</t>
  </si>
  <si>
    <t>Duplicate ID count</t>
  </si>
  <si>
    <t>Every sales opportunity has an opportunity ID</t>
  </si>
  <si>
    <t>The table contains all 8,800 expected sales-opportunity records</t>
  </si>
  <si>
    <t>All 8,800 opportunity IDs are distinct</t>
  </si>
  <si>
    <t>No opportunity ID appears more than once</t>
  </si>
  <si>
    <t>Grain and primary key verified</t>
  </si>
  <si>
    <t>Uniquely identifies each sales opportunity and allows opportunities to be counted without duplication.</t>
  </si>
  <si>
    <t>Verified</t>
  </si>
  <si>
    <t>8,800 records, 8,800 distinct IDs, 0 blanks and 0 duplicates.</t>
  </si>
  <si>
    <t>QA-005</t>
  </si>
  <si>
    <t>QA-006</t>
  </si>
  <si>
    <t>Blank agent count</t>
  </si>
  <si>
    <t>QA-007</t>
  </si>
  <si>
    <t>Distinct nonblank agent count</t>
  </si>
  <si>
    <t>QA-008</t>
  </si>
  <si>
    <t>Duplicate agent count</t>
  </si>
  <si>
    <t>QA-009</t>
  </si>
  <si>
    <t>QA-010</t>
  </si>
  <si>
    <t>Blank product count</t>
  </si>
  <si>
    <t>QA-011</t>
  </si>
  <si>
    <t>Distinct nonblank product count</t>
  </si>
  <si>
    <t>QA-012</t>
  </si>
  <si>
    <t>Duplicate product count</t>
  </si>
  <si>
    <t>QA-013</t>
  </si>
  <si>
    <t>QA-014</t>
  </si>
  <si>
    <t>Blank account count</t>
  </si>
  <si>
    <t>QA-015</t>
  </si>
  <si>
    <t>Distinct nonblank account count</t>
  </si>
  <si>
    <t>QA-016</t>
  </si>
  <si>
    <t>Duplicate account count</t>
  </si>
  <si>
    <t>The sales-team table contains all 35 expected agent records</t>
  </si>
  <si>
    <t>Every sales-team record has a sales-agent value</t>
  </si>
  <si>
    <t>All 35 sales-agent values are distinct</t>
  </si>
  <si>
    <t>No sales agent appears more than once in the sales-team table</t>
  </si>
  <si>
    <t>The product table contains all 7 expected product records</t>
  </si>
  <si>
    <t>Every product record has a product name</t>
  </si>
  <si>
    <t>All 7 product names are distinct</t>
  </si>
  <si>
    <t>No product appears more than once in the product table</t>
  </si>
  <si>
    <t>The account table contains all 85 expected account records</t>
  </si>
  <si>
    <t>Every account record has an account name</t>
  </si>
  <si>
    <t>All 85 account names are distinct</t>
  </si>
  <si>
    <t>No account appears more than once in the account table</t>
  </si>
  <si>
    <t>QA-017</t>
  </si>
  <si>
    <t>Blank sales-agent count</t>
  </si>
  <si>
    <t>QA-018</t>
  </si>
  <si>
    <t>Unmatched nonblank sales-agent row count</t>
  </si>
  <si>
    <t>QA-019</t>
  </si>
  <si>
    <t>QA-020</t>
  </si>
  <si>
    <t>Unmatched nonblank product row count</t>
  </si>
  <si>
    <t>QA-021</t>
  </si>
  <si>
    <t>Investigate</t>
  </si>
  <si>
    <t>QA-022</t>
  </si>
  <si>
    <t>Unmatched nonblank account row count</t>
  </si>
  <si>
    <t>Funnel exit timestamp when an opportunity is Won or Lost</t>
  </si>
  <si>
    <t>Review</t>
  </si>
  <si>
    <t>Every populated sales-agent value in the pipeline has a matching record in the sales-pipeline table</t>
  </si>
  <si>
    <t>Some pipeline records contain a product value that does not match the product reference table. The affected value and record count must be identified before modelling</t>
  </si>
  <si>
    <t>Every sales-agent value in the pipeline has a matching record in the sales-team table</t>
  </si>
  <si>
    <t>Every sales opportunity has a product value</t>
  </si>
  <si>
    <t>Every populated account value in the pipeline has a matching record in the accounts table</t>
  </si>
  <si>
    <t>1,480 pipeline records contain “GTXPro,” while the product reference table contains “GTX Pro.”</t>
  </si>
  <si>
    <t>No unmatched populated accounts. Blank accounts require stage-level investigation</t>
  </si>
  <si>
    <t>Deal Stage</t>
  </si>
  <si>
    <t>Total Opportunities</t>
  </si>
  <si>
    <t>Blank Account Opportunities</t>
  </si>
  <si>
    <t>Blank Account Rate</t>
  </si>
  <si>
    <t>Total</t>
  </si>
  <si>
    <t>The Engaging stage contains the highest number of opportunities without an assigned account, with 1,088 blank accounts. Prospecting contains a further 337 blank accounts. No Won or Lost opportunity is missing an account, which means every closed deal has an identified customer.</t>
  </si>
  <si>
    <t>The blanks appear reasonable because they occur only in open stages, where the company may not yet have identified or assigned the opportunity to a specific account. These blanks should not be deleted, replaced with false customer names or treated as zero values during cleaning.</t>
  </si>
  <si>
    <t>The blanks will not affect closed-revenue analysis because all Won and Lost opportunities have accounts. However, they will affect account-level analysis of the open pipeline because 1,425 opportunities cannot be attributed to a specific account. They may therefore appear under a Blank or Unassigned category in Power BI. Additional information about the company’s CRM process would be needed to confirm exactly when an account is expected to be assigned.</t>
  </si>
  <si>
    <t>QA-023</t>
  </si>
  <si>
    <t>Prospecting opportunities with an engagement date</t>
  </si>
  <si>
    <t>QA-024</t>
  </si>
  <si>
    <t>Non-Prospecting opportunities missing an engagement date</t>
  </si>
  <si>
    <t>QA-025</t>
  </si>
  <si>
    <t>Closed opportunities missing a close date</t>
  </si>
  <si>
    <t>QA-026</t>
  </si>
  <si>
    <t>Open opportunities with a close date</t>
  </si>
  <si>
    <t>QA-027</t>
  </si>
  <si>
    <t>Closed opportunities missing a close value</t>
  </si>
  <si>
    <t>QA-028</t>
  </si>
  <si>
    <t>Open opportunities with a close value</t>
  </si>
  <si>
    <t>QA-029</t>
  </si>
  <si>
    <t>engage_date and close_date</t>
  </si>
  <si>
    <t>Close date earlier than engagement date</t>
  </si>
  <si>
    <r>
      <t xml:space="preserve">Prospecting opportunities have no engagement date because they have not yet reached the Engaging stage. Engaging opportunities have an engagement date but no close date or close value because they remain open. Won and Lost opportunities have engagement dates, close dates and close values. No open opportunity has closing information, and no opportunity closed before it was engaged. The fields </t>
    </r>
    <r>
      <rPr>
        <sz val="10"/>
        <color theme="1"/>
        <rFont val="Arial Unicode MS"/>
      </rPr>
      <t>deal_stage</t>
    </r>
    <r>
      <rPr>
        <sz val="11"/>
        <color theme="1"/>
        <rFont val="Calibri"/>
        <family val="2"/>
        <scheme val="minor"/>
      </rPr>
      <t xml:space="preserve">, </t>
    </r>
    <r>
      <rPr>
        <sz val="10"/>
        <color theme="1"/>
        <rFont val="Arial Unicode MS"/>
      </rPr>
      <t>engage_date</t>
    </r>
    <r>
      <rPr>
        <sz val="11"/>
        <color theme="1"/>
        <rFont val="Calibri"/>
        <family val="2"/>
        <scheme val="minor"/>
      </rPr>
      <t xml:space="preserve"> and </t>
    </r>
    <r>
      <rPr>
        <sz val="10"/>
        <color theme="1"/>
        <rFont val="Arial Unicode MS"/>
      </rPr>
      <t>close_date</t>
    </r>
    <r>
      <rPr>
        <sz val="11"/>
        <color theme="1"/>
        <rFont val="Calibri"/>
        <family val="2"/>
        <scheme val="minor"/>
      </rPr>
      <t xml:space="preserve"> are therefore structurally consistent and suitable for later stage and sales-cycle analysis.</t>
    </r>
  </si>
  <si>
    <t>Populated Close Values</t>
  </si>
  <si>
    <t>Zero Close Values</t>
  </si>
  <si>
    <t>Positive Close Values</t>
  </si>
  <si>
    <t>Negative Close Values</t>
  </si>
  <si>
    <t>Total Close Value</t>
  </si>
  <si>
    <t>Average Close Value</t>
  </si>
  <si>
    <t>Issue identified</t>
  </si>
  <si>
    <t>Verified with expected blanks</t>
  </si>
  <si>
    <t>Four valid stages identified: Prospecting, Engaging, Won and Lost. Date and close-value behaviour is consistent with the stage definitions</t>
  </si>
  <si>
    <t>Blank only for Prospecting opportunities. Present for Engaging, Won and Lost opportunities</t>
  </si>
  <si>
    <t>Present only for Won and Lost opportunities. No close date occurs before its engagement date</t>
  </si>
  <si>
    <t>Won deals contain positive monetary values. Lost deals contain zero. Open opportunities are blank. Revenue must therefore be calculated from Won opportunities only</t>
  </si>
  <si>
    <t>Monetary value recorded when an opportunity closes. It represents realized revenue only when the deal stage is Won</t>
  </si>
  <si>
    <t>1,480 pipeline records contain “GTXPro,” while the product reference table contains “GTX Pro.” This requires standardization in Power Query</t>
  </si>
  <si>
    <t>1,425 account values are blank, all within Prospecting or Engaging opportunities. Every populated account matches the account reference table</t>
  </si>
  <si>
    <t>No blanks and every value matches the sales-team reference table</t>
  </si>
  <si>
    <t>Grand Total</t>
  </si>
  <si>
    <t>Account Share</t>
  </si>
  <si>
    <t>Account Count</t>
  </si>
  <si>
    <t>Sector</t>
  </si>
  <si>
    <t xml:space="preserve">10 sectors </t>
  </si>
  <si>
    <t>Retail has the highest account count</t>
  </si>
  <si>
    <t>employment has the fewest account count</t>
  </si>
  <si>
    <t>spelling error is observed and the account count is the same as medical</t>
  </si>
  <si>
    <t>standardization is better done on power query incase of error it will be easier to correct there than on the source data, also as an analyst source data should always left as is so as to retain it's original look</t>
  </si>
  <si>
    <t>I think this depends on how we define affect, it might lead to some conlusions that we didn’t hope for but since it's from the data I think accuracy is what we are all for</t>
  </si>
  <si>
    <t>Agent Count</t>
  </si>
  <si>
    <t>Agent Share</t>
  </si>
  <si>
    <t>Central Total</t>
  </si>
  <si>
    <t>East Total</t>
  </si>
  <si>
    <t>West Total</t>
  </si>
  <si>
    <t xml:space="preserve">3 regional offices </t>
  </si>
  <si>
    <t>6 mangers</t>
  </si>
  <si>
    <t>both the east and west have 12 sales agents</t>
  </si>
  <si>
    <t>central is the least with 11 sales agents</t>
  </si>
  <si>
    <t>No</t>
  </si>
  <si>
    <t>cause the less the sales agent the less reach they have, man power will always be reflected in the opportunities and revenue generated</t>
  </si>
  <si>
    <t>Product Count</t>
  </si>
  <si>
    <t>Average Sales Price</t>
  </si>
  <si>
    <t>Maximum Sales Price</t>
  </si>
  <si>
    <t>Minimum Sales Price</t>
  </si>
  <si>
    <t>GTK Total</t>
  </si>
  <si>
    <t>GTX Total</t>
  </si>
  <si>
    <t>MG Total</t>
  </si>
  <si>
    <t>There are 3 series and 7 products</t>
  </si>
  <si>
    <t>1 product in the GTK series, 4 products in the GTX series, 2 products in the MG series</t>
  </si>
  <si>
    <t>GTX does</t>
  </si>
  <si>
    <t>MG does</t>
  </si>
  <si>
    <t>Lowest is 55 on MG Special, highest is 26768 on GTK 500</t>
  </si>
  <si>
    <t>If the product with low price is sold more, the ensuring revenue won't be fair to sales agent and vice versa</t>
  </si>
  <si>
    <t>The Opportunity count, 
Won opportunities, Win rate, Average won-deal value, Revenue per opportunity should be evaluated also</t>
  </si>
  <si>
    <t>Date Field</t>
  </si>
  <si>
    <t>Earliest Date</t>
  </si>
  <si>
    <t>Latest Date</t>
  </si>
  <si>
    <t>Populated Records</t>
  </si>
  <si>
    <t>Blank Records</t>
  </si>
  <si>
    <t>Business Meaning</t>
  </si>
  <si>
    <t>Date the opportunity reached the Engaging stage. It is not necessarily the original opportunity-creation date</t>
  </si>
  <si>
    <t>Date the opportunity was Won or Lost. This date should control closed-deal, outcome and revenue trend analysis</t>
  </si>
  <si>
    <t>the engagement period spans from 20-Oct-2016 to 27-Dec-2017</t>
  </si>
  <si>
    <t>the close period spans from 1-Mar-2017 to 31-Dec-2017</t>
  </si>
  <si>
    <t>because all engagement needs to be handled before closing opportunities can begin</t>
  </si>
  <si>
    <t>the close date</t>
  </si>
  <si>
    <t>the engage date</t>
  </si>
  <si>
    <t>I think there might be some coinciding dates across board, so opportunities that engaged early and quickly probably closed early</t>
  </si>
  <si>
    <r>
      <t xml:space="preserve">Engagement records cover 20 October 2016 through 27 December 2017, while closed-deal records cover 1 March 2017 through 31 December 2017. The close-date period begins later because an opportunity must reach the Engaging stage before it can be closed, although the dataset may also have limited historical closing data. Revenue trends should use </t>
    </r>
    <r>
      <rPr>
        <sz val="10"/>
        <color theme="1"/>
        <rFont val="Arial Unicode MS"/>
      </rPr>
      <t>close_date</t>
    </r>
    <r>
      <rPr>
        <sz val="11"/>
        <color theme="1"/>
        <rFont val="Calibri"/>
        <family val="2"/>
        <scheme val="minor"/>
      </rPr>
      <t xml:space="preserve">, while analysis of when opportunities entered the Engaging stage should use </t>
    </r>
    <r>
      <rPr>
        <sz val="10"/>
        <color theme="1"/>
        <rFont val="Arial Unicode MS"/>
      </rPr>
      <t>engage_date</t>
    </r>
    <r>
      <rPr>
        <sz val="11"/>
        <color theme="1"/>
        <rFont val="Calibri"/>
        <family val="2"/>
        <scheme val="minor"/>
      </rPr>
      <t>. The 2016 engagement period is incomplete, and the 2017 close-date period contains no January or February records. These partial periods should not be compared directly with complete periods or interpreted as genuine performance declines</t>
    </r>
  </si>
  <si>
    <t>Product revenue cannot be judged alone because products have substantially different prices. A high-priced product may produce more revenue with fewer wins, while a low-priced product may require much greater sales volume to generate similar revenue.</t>
  </si>
  <si>
    <t>Team size should be considered when comparing manager or regional revenue because larger teams may naturally handle more opportunities and generate more revenue. Performance should therefore be assessed using both total results and normalized measures such as revenue per agent, opportunities per agent and wins per agent. Differences in product or account allocation should also be considered.</t>
  </si>
  <si>
    <t>The uneven number of accounts across sectors may affect later performance comparisons because sectors with more accounts may naturally generate more opportunities and revenue. Total revenue should therefore be reviewed alongside measures such as revenue per account, opportunity volume, win rate and average deal value.</t>
  </si>
  <si>
    <t>Metric</t>
  </si>
  <si>
    <t>Business Definition</t>
  </si>
  <si>
    <t>Result</t>
  </si>
  <si>
    <t>Number of distinct sales opportunities in the dataset</t>
  </si>
  <si>
    <t>Prospecting Opportunities</t>
  </si>
  <si>
    <t>Opportunities that have not yet reached the Engaging stage</t>
  </si>
  <si>
    <t>Engaging Opportunities</t>
  </si>
  <si>
    <t>Opportunities currently in the Engaging stage</t>
  </si>
  <si>
    <t>Open Opportunities</t>
  </si>
  <si>
    <t>Prospecting plus Engaging opportunities</t>
  </si>
  <si>
    <t>Won Opportunities</t>
  </si>
  <si>
    <t>Opportunities that closed successfully</t>
  </si>
  <si>
    <t>Lost Opportunities</t>
  </si>
  <si>
    <t>Opportunities that closed unsuccessfully</t>
  </si>
  <si>
    <t>Closed Opportunities</t>
  </si>
  <si>
    <t>Won plus Lost opportunities</t>
  </si>
  <si>
    <t>Closed-Deal Win Rate</t>
  </si>
  <si>
    <t>Percentage of closed opportunities that were Won</t>
  </si>
  <si>
    <t>Closed-Deal Loss Rate</t>
  </si>
  <si>
    <t>Percentage of closed opportunities that were Lost</t>
  </si>
  <si>
    <t>Open Pipeline Share</t>
  </si>
  <si>
    <t>Percentage of all opportunities that remain open</t>
  </si>
  <si>
    <t>Won Revenue</t>
  </si>
  <si>
    <t>Sum of close values for Won opportunities</t>
  </si>
  <si>
    <t>Average Won Deal Value</t>
  </si>
  <si>
    <t>Won revenue divided by Won opportunities</t>
  </si>
  <si>
    <t>cause not all the total opportunities moved on to won and lost stage, some stayed at prospecting and so on</t>
  </si>
  <si>
    <t>for started they can answer most quantitative analysis, but not really the why</t>
  </si>
  <si>
    <t>Of the 6,711 closed opportunities, 63.2% were won and 36.8% were lost. The company generated $10,005,534 in realized revenue, with an average successful deal value of approximately $2,361. A further 23.7% of all opportunities remained open in either Prospecting or Engaging. The win rate uses only Won and Lost opportunities because open deals do not yet have a final outcome. These baseline metrics describe the overall scale and results of the pipeline, but they do not explain why opportunities were won, lost or left open.</t>
  </si>
  <si>
    <t>Month</t>
  </si>
  <si>
    <t>Overall</t>
  </si>
  <si>
    <t>$1,338,466 in June 2017</t>
  </si>
  <si>
    <t>$696,932 in July 2017</t>
  </si>
  <si>
    <t>82.8% in June 2017</t>
  </si>
  <si>
    <t>48.6% in April 2017</t>
  </si>
  <si>
    <t>Yes</t>
  </si>
  <si>
    <t>average won deal value</t>
  </si>
  <si>
    <t>I think there's always a slow month between months of increased revenue</t>
  </si>
  <si>
    <t>not sure</t>
  </si>
  <si>
    <t>Quarter Month Position</t>
  </si>
  <si>
    <t>Included Months</t>
  </si>
  <si>
    <t>First Month</t>
  </si>
  <si>
    <t>Apr, Jul, Oct</t>
  </si>
  <si>
    <t>Second Month</t>
  </si>
  <si>
    <t>May, Aug, Nov</t>
  </si>
  <si>
    <t>Third Month</t>
  </si>
  <si>
    <t>Jun, Sep, Dec</t>
  </si>
  <si>
    <t>not really, there could be other factors not shown on the data</t>
  </si>
  <si>
    <t>the quarter end high win rate might be due to improvements from the earlier quarters so pressure alone might not be responsible</t>
  </si>
  <si>
    <t>Third-month revenue was driven mainly by a higher number of successful deals, not by the highest deal values. So the volume of wins was the principal driver</t>
  </si>
  <si>
    <t>The third month of each complete quarter generated the highest revenue and strongest win rate. It produced $3.71 million in revenue with an 80.2% win rate. This performance was driven mainly by a substantially higher number of successful deals rather than unusually large deal values. The pattern supports the observation that more opportunities close successfully near quarter-end, but it does not prove that quarter-end pressure caused the result. Sales targets, approval timing, customer budgets, discounts and opportunity mix are not available in the dataset</t>
  </si>
  <si>
    <t>QA-030</t>
  </si>
  <si>
    <t>sales_pipeline_clean</t>
  </si>
  <si>
    <t>Unmatched nonblank product row count after standardization</t>
  </si>
  <si>
    <t>QA-031</t>
  </si>
  <si>
    <t>Record count after product standardization</t>
  </si>
  <si>
    <t>After standardizing “GTXPro” to “GTX Pro,” every product value in the cleaned pipeline matches the product reference table</t>
  </si>
  <si>
    <t>Transformation ID</t>
  </si>
  <si>
    <t>Original Issue</t>
  </si>
  <si>
    <t>Evidence</t>
  </si>
  <si>
    <t>Transformation Applied</t>
  </si>
  <si>
    <t>Business Reason</t>
  </si>
  <si>
    <t>Tool</t>
  </si>
  <si>
    <t>Validation</t>
  </si>
  <si>
    <t>TR-001</t>
  </si>
  <si>
    <t>Product name was inconsistent between the pipeline and product reference table</t>
  </si>
  <si>
    <t>1,480 pipeline records contained “GTXPro,” while the product reference table contained “GTX Pro”</t>
  </si>
  <si>
    <t>Replaced “GTXPro” with “GTX Pro”</t>
  </si>
  <si>
    <t>Standardization was required so pipeline records could correctly match the product dimension</t>
  </si>
  <si>
    <t>Excel Power Query</t>
  </si>
  <si>
    <t>Unmatched products reduced from 1,480 to 0; record count remained 8,800</t>
  </si>
  <si>
    <t>technology</t>
  </si>
  <si>
    <t>QA-032</t>
  </si>
  <si>
    <t>accounts_clean</t>
  </si>
  <si>
    <t>Misspelled “technolgy” values after standardization</t>
  </si>
  <si>
    <t>The misspelled sector value no longer appears in the cleaned accounts table.</t>
  </si>
  <si>
    <t>QA-033</t>
  </si>
  <si>
    <t>Record count after sector standardization</t>
  </si>
  <si>
    <t>All 85 account records were retained after the sector value was standardized</t>
  </si>
  <si>
    <t>TR-002</t>
  </si>
  <si>
    <t>Sector name was misspelled in the account reference table</t>
  </si>
  <si>
    <t>The sector value “technolgy” appeared in 12 account records</t>
  </si>
  <si>
    <t>Replaced “technolgy” with “technology”</t>
  </si>
  <si>
    <t>The sector name needed to be standardized so accounts would be grouped under the correct category during sector analysis</t>
  </si>
  <si>
    <t>Misspelled values reduced to 0; all 85 account records were retained</t>
  </si>
  <si>
    <t>Completed</t>
  </si>
  <si>
    <t>QA-034</t>
  </si>
  <si>
    <t>sales_analysis</t>
  </si>
  <si>
    <t>Record count after sales-team merge</t>
  </si>
  <si>
    <t>All 8,800 sales opportunities were retained after adding the sales-team attributes</t>
  </si>
  <si>
    <t>QA-035</t>
  </si>
  <si>
    <t>Blank manager count after sales-team merge</t>
  </si>
  <si>
    <t>Every opportunity was successfully assigned to a sales manager through the sales-agent relationship</t>
  </si>
  <si>
    <t>QA-036</t>
  </si>
  <si>
    <t>Blank regional-office count after sales-team merge</t>
  </si>
  <si>
    <t>Every opportunity was successfully assigned to a regional office through the sales-agent relationship</t>
  </si>
  <si>
    <t>QA-037</t>
  </si>
  <si>
    <t>QA-038</t>
  </si>
  <si>
    <t>Record count after product merge</t>
  </si>
  <si>
    <t>All 8,800 sales opportunities were retained after adding the product attributes</t>
  </si>
  <si>
    <t>Blank product-series count after product merge</t>
  </si>
  <si>
    <t>Every opportunity was successfully assigned to a product series through the product relationship</t>
  </si>
  <si>
    <t>QA-039</t>
  </si>
  <si>
    <t>Blank sales-price count after product merge</t>
  </si>
  <si>
    <t>Every opportunity was successfully assigned the reference sales price of its product</t>
  </si>
  <si>
    <t>account_revenue_millions</t>
  </si>
  <si>
    <t>account_employees</t>
  </si>
  <si>
    <t>QA-040</t>
  </si>
  <si>
    <t>QA-041</t>
  </si>
  <si>
    <t>QA-042</t>
  </si>
  <si>
    <t>Record count after account merge</t>
  </si>
  <si>
    <t>All 8,800 opportunities were retained after adding the account attributes</t>
  </si>
  <si>
    <t>Blank sector count after account merge</t>
  </si>
  <si>
    <t>The 1,425 blank sector values correspond to opportunities that do not have an assigned account</t>
  </si>
  <si>
    <t>account and sector</t>
  </si>
  <si>
    <t>Populated accounts with a blank sector after merge</t>
  </si>
  <si>
    <t>Every opportunity with a populated account was successfully assigned to an account sector</t>
  </si>
  <si>
    <t>TR-003</t>
  </si>
  <si>
    <t>manager; regional_office</t>
  </si>
  <si>
    <t>The sales-pipeline table identified the sales agent but did not contain the agent’s manager or regional office</t>
  </si>
  <si>
    <t>Manager and regional-office attributes existed only in the sales-team reference table</t>
  </si>
  <si>
    <r>
      <t xml:space="preserve">Created </t>
    </r>
    <r>
      <rPr>
        <sz val="10"/>
        <color theme="1"/>
        <rFont val="Arial Unicode MS"/>
      </rPr>
      <t>sales_analysis</t>
    </r>
    <r>
      <rPr>
        <sz val="11"/>
        <color theme="1"/>
        <rFont val="Calibri"/>
        <family val="2"/>
        <scheme val="minor"/>
      </rPr>
      <t xml:space="preserve"> as a reference to </t>
    </r>
    <r>
      <rPr>
        <sz val="10"/>
        <color theme="1"/>
        <rFont val="Arial Unicode MS"/>
      </rPr>
      <t>sales_pipeline_clean</t>
    </r>
    <r>
      <rPr>
        <sz val="11"/>
        <color theme="1"/>
        <rFont val="Calibri"/>
        <family val="2"/>
        <scheme val="minor"/>
      </rPr>
      <t xml:space="preserve"> and performed a Left Outer merge with </t>
    </r>
    <r>
      <rPr>
        <sz val="10"/>
        <color theme="1"/>
        <rFont val="Arial Unicode MS"/>
      </rPr>
      <t>sales_teams</t>
    </r>
    <r>
      <rPr>
        <sz val="11"/>
        <color theme="1"/>
        <rFont val="Calibri"/>
        <family val="2"/>
        <scheme val="minor"/>
      </rPr>
      <t xml:space="preserve"> using </t>
    </r>
    <r>
      <rPr>
        <sz val="10"/>
        <color theme="1"/>
        <rFont val="Arial Unicode MS"/>
      </rPr>
      <t>sales_agent</t>
    </r>
  </si>
  <si>
    <t>Manager and regional attributes were required to analyse performance by team and region</t>
  </si>
  <si>
    <t>All 8,800 opportunities were retained; manager and regional office contained 0 blanks</t>
  </si>
  <si>
    <t>TR-004</t>
  </si>
  <si>
    <t>series; sales_price</t>
  </si>
  <si>
    <t>The pipeline contained product names but did not contain product series or reference sales prices</t>
  </si>
  <si>
    <r>
      <t xml:space="preserve">Performed a Left Outer merge between </t>
    </r>
    <r>
      <rPr>
        <sz val="10"/>
        <color theme="1"/>
        <rFont val="Arial Unicode MS"/>
      </rPr>
      <t>sales_analysis</t>
    </r>
    <r>
      <rPr>
        <sz val="11"/>
        <color theme="1"/>
        <rFont val="Calibri"/>
        <family val="2"/>
        <scheme val="minor"/>
      </rPr>
      <t xml:space="preserve"> and </t>
    </r>
    <r>
      <rPr>
        <sz val="10"/>
        <color theme="1"/>
        <rFont val="Arial Unicode MS"/>
      </rPr>
      <t>products</t>
    </r>
    <r>
      <rPr>
        <sz val="11"/>
        <color theme="1"/>
        <rFont val="Calibri"/>
        <family val="2"/>
        <scheme val="minor"/>
      </rPr>
      <t xml:space="preserve"> using </t>
    </r>
    <r>
      <rPr>
        <sz val="10"/>
        <color theme="1"/>
        <rFont val="Arial Unicode MS"/>
      </rPr>
      <t>product</t>
    </r>
    <r>
      <rPr>
        <sz val="11"/>
        <color theme="1"/>
        <rFont val="Calibri"/>
        <family val="2"/>
        <scheme val="minor"/>
      </rPr>
      <t xml:space="preserve">, then expanded </t>
    </r>
    <r>
      <rPr>
        <sz val="10"/>
        <color theme="1"/>
        <rFont val="Arial Unicode MS"/>
      </rPr>
      <t>series</t>
    </r>
    <r>
      <rPr>
        <sz val="11"/>
        <color theme="1"/>
        <rFont val="Calibri"/>
        <family val="2"/>
        <scheme val="minor"/>
      </rPr>
      <t xml:space="preserve"> and </t>
    </r>
    <r>
      <rPr>
        <sz val="10"/>
        <color theme="1"/>
        <rFont val="Arial Unicode MS"/>
      </rPr>
      <t>sales_price</t>
    </r>
  </si>
  <si>
    <t>Product series and sales prices existed only in the product reference table</t>
  </si>
  <si>
    <t>Product series and reference prices were required to interpret product revenue, volume and performance fairly</t>
  </si>
  <si>
    <t>All 8,800 opportunities were retained; product series and sales price contained 0 blanks</t>
  </si>
  <si>
    <t>TR-005</t>
  </si>
  <si>
    <t>sector; year_established; account_revenue_millions; account_employees; office_location; subsidiary_of</t>
  </si>
  <si>
    <t>The pipeline contained account names but did not contain descriptive account attributes</t>
  </si>
  <si>
    <t>Sector, company size, location and parent-company information existed only in the account reference table</t>
  </si>
  <si>
    <r>
      <t xml:space="preserve">Performed a Left Outer merge between </t>
    </r>
    <r>
      <rPr>
        <sz val="10"/>
        <color theme="1"/>
        <rFont val="Arial Unicode MS"/>
      </rPr>
      <t>sales_analysis</t>
    </r>
    <r>
      <rPr>
        <sz val="11"/>
        <color theme="1"/>
        <rFont val="Calibri"/>
        <family val="2"/>
        <scheme val="minor"/>
      </rPr>
      <t xml:space="preserve"> and </t>
    </r>
    <r>
      <rPr>
        <sz val="10"/>
        <color theme="1"/>
        <rFont val="Arial Unicode MS"/>
      </rPr>
      <t>accounts_clean</t>
    </r>
    <r>
      <rPr>
        <sz val="11"/>
        <color theme="1"/>
        <rFont val="Calibri"/>
        <family val="2"/>
        <scheme val="minor"/>
      </rPr>
      <t xml:space="preserve"> using </t>
    </r>
    <r>
      <rPr>
        <sz val="10"/>
        <color theme="1"/>
        <rFont val="Arial Unicode MS"/>
      </rPr>
      <t>account</t>
    </r>
    <r>
      <rPr>
        <sz val="11"/>
        <color theme="1"/>
        <rFont val="Calibri"/>
        <family val="2"/>
        <scheme val="minor"/>
      </rPr>
      <t>, then expanded the required account attributes</t>
    </r>
  </si>
  <si>
    <t>Account characteristics were required for analysis by sector, company size, location and customer profile</t>
  </si>
  <si>
    <t>All 8,800 opportunities were retained; every populated account received a sector; 1,425 blank account attributes corresponded to opportunities without an assigned account</t>
  </si>
  <si>
    <t>Regional Office</t>
  </si>
  <si>
    <t>Revenue per Agent</t>
  </si>
  <si>
    <t>Opportunities per Agent</t>
  </si>
  <si>
    <t>Manager</t>
  </si>
  <si>
    <t>Sales Agent</t>
  </si>
  <si>
    <t>Revenue per Opportunity</t>
  </si>
  <si>
    <t>Activity Status</t>
  </si>
  <si>
    <t>Active Agents</t>
  </si>
  <si>
    <t>Agents with No Assigned Opportunities</t>
  </si>
  <si>
    <t>Opportunity Volume Rank</t>
  </si>
  <si>
    <t>Revenue Rank</t>
  </si>
  <si>
    <t>Win Rate Rank</t>
  </si>
  <si>
    <t>Average Deal Value Rank</t>
  </si>
  <si>
    <t>Revenue per Opportunity Rank</t>
  </si>
  <si>
    <t>Win Rate</t>
  </si>
  <si>
    <t>Deal Value Rank</t>
  </si>
  <si>
    <t>Efficiency Rank</t>
  </si>
  <si>
    <t>Product</t>
  </si>
  <si>
    <t>Product Series</t>
  </si>
  <si>
    <t>Reference Sales Price</t>
  </si>
  <si>
    <t>Average Reference Price</t>
  </si>
  <si>
    <t>Revenue per Account</t>
  </si>
  <si>
    <t>Opportunities per Account</t>
  </si>
  <si>
    <t>Overall Assigned</t>
  </si>
  <si>
    <t>Category</t>
  </si>
  <si>
    <t>Opportunities</t>
  </si>
  <si>
    <t>Opportunities with an assigned sector</t>
  </si>
  <si>
    <t>Opportunities without an assigned account or sector</t>
  </si>
  <si>
    <t>Total opportunities</t>
  </si>
  <si>
    <t>sales_cycle_days</t>
  </si>
  <si>
    <t>QA-043</t>
  </si>
  <si>
    <t>Populated sales-cycle record count</t>
  </si>
  <si>
    <t>Closed opportunities missing sales-cycle days</t>
  </si>
  <si>
    <t>QA-044</t>
  </si>
  <si>
    <t>Open opportunities with sales-cycle days</t>
  </si>
  <si>
    <t>QA-045</t>
  </si>
  <si>
    <t>QA-046</t>
  </si>
  <si>
    <t>QA-047</t>
  </si>
  <si>
    <t>QA-048</t>
  </si>
  <si>
    <t>QA-049</t>
  </si>
  <si>
    <t>Negative sales-cycle values</t>
  </si>
  <si>
    <t>Deal Outcome</t>
  </si>
  <si>
    <t>Average Sales Cycle Days</t>
  </si>
  <si>
    <t>Median Sales Cycle Days</t>
  </si>
  <si>
    <t>Minimum Sales Cycle Days</t>
  </si>
  <si>
    <t>Maximum Sales Cycle Days</t>
  </si>
  <si>
    <t>Won Average Cycle Days</t>
  </si>
  <si>
    <t>Lost Average Cycle Days</t>
  </si>
  <si>
    <t>Overall Closed Opportunities</t>
  </si>
  <si>
    <t>Overall Average Cycle Days</t>
  </si>
  <si>
    <t>Account</t>
  </si>
  <si>
    <t>Account Annual Revenue (Millions)</t>
  </si>
  <si>
    <t>Account Employees</t>
  </si>
  <si>
    <t>Revenue Share</t>
  </si>
  <si>
    <t>Cumulative Revenue Share</t>
  </si>
  <si>
    <t>Concentration Metric</t>
  </si>
  <si>
    <t>Highest Account Revenue Share</t>
  </si>
  <si>
    <t>Top 5 Accounts Revenue Share</t>
  </si>
  <si>
    <t>Top 10 Accounts Revenue Share</t>
  </si>
  <si>
    <t>Top 20 Accounts Revenue Share</t>
  </si>
  <si>
    <t>Remaining 65 Accounts Share</t>
  </si>
  <si>
    <t>Finding ID</t>
  </si>
  <si>
    <t>Analytical Area</t>
  </si>
  <si>
    <t>Interpretation</t>
  </si>
  <si>
    <t>Business Implication</t>
  </si>
  <si>
    <t>Recommended Action</t>
  </si>
  <si>
    <t>Confidence</t>
  </si>
  <si>
    <t>F-001</t>
  </si>
  <si>
    <t>F-002</t>
  </si>
  <si>
    <t>F-003</t>
  </si>
  <si>
    <t>F-004</t>
  </si>
  <si>
    <t>F-005</t>
  </si>
  <si>
    <t>F-006</t>
  </si>
  <si>
    <t>F-007</t>
  </si>
  <si>
    <t>F-008</t>
  </si>
  <si>
    <t>F-009</t>
  </si>
  <si>
    <t>F-010</t>
  </si>
  <si>
    <t>Overall Pipeline Performance</t>
  </si>
  <si>
    <t>High</t>
  </si>
  <si>
    <t>Quarter-End Closing Pattern</t>
  </si>
  <si>
    <t>Across the three complete quarters, third-month performance produced 1,545 wins, an 80.2% win rate and $3,705,303 in revenue, compared with 49.0% and 54.7% win rates during first and second months</t>
  </si>
  <si>
    <t>Regional Performance</t>
  </si>
  <si>
    <t>West generated the highest revenue at $3,568,647 and strongest win rate at 63.9%. Central generated the highest revenue per agent at $304,208 and had the highest workload at 319.3 opportunities per agent. East had the highest average Won deal value at $2,639</t>
  </si>
  <si>
    <t>Manager Performance</t>
  </si>
  <si>
    <t>Melvin Marxen generated the highest revenue at $2,251,930 and highest revenue per agent at $375,322. Cara Losch had the strongest win rate at 64.4%. Rocco Neubert had the highest average Won deal value at $2,837</t>
  </si>
  <si>
    <t>Product Performance</t>
  </si>
  <si>
    <t>GTX Pro generated the highest revenue at $3,510,578. MG Special had the strongest win rate at 64.8% but only $43,768 in revenue. GTK 500 generated $10,015 revenue per opportunity but had only 40 opportunities</t>
  </si>
  <si>
    <t>Sales-Agent Performance</t>
  </si>
  <si>
    <t>Darcel Schlecht led revenue at $1,153,214. Hayden Neloms led win rate at 70.4%. Eleaze Gluck led average Won deal value at $3,615. Reed Clapper led revenue per opportunity at $1,850. Five agents had no assigned opportunities</t>
  </si>
  <si>
    <t>Sector Performance</t>
  </si>
  <si>
    <t>Retail generated the highest total revenue at $1,867,528. Marketing had the highest win rate at 64.8%. Software generated the highest revenue per account at $153,991 and highest opportunities per account at 108.1</t>
  </si>
  <si>
    <t>Sales-Cycle Behaviour</t>
  </si>
  <si>
    <t>Won opportunities averaged 51.8 days versus 41.5 days for Lost opportunities. Lost median cycle was only 14 days. Regional overall averages ranged narrowly from 47.1 to 48.6 days</t>
  </si>
  <si>
    <t>Revenue Concentration</t>
  </si>
  <si>
    <t>Open-Pipeline Account Assignment</t>
  </si>
  <si>
    <t>Largest account contributed 3.4% of total revenue; Top 10 accounts contributed 20.7%; Top 20 contributed 36.0%; remaining 65 accounts contributed 64.0%</t>
  </si>
  <si>
    <t>1,425 opportunities had no assigned account. All occurred within Prospecting or Engaging. No Won or Lost opportunity was missing an account</t>
  </si>
  <si>
    <t>8,800 total opportunities; 6,711 closed; 4,238 Won; 2,473 Lost; 63.2% closed-deal win rate; $10,005,534 Won revenue; $2,361 average Won deal value; 23.7% of opportunities remain open</t>
  </si>
  <si>
    <t>Management has a validated baseline to measure future performance against, but cannot act on these totals alone because the drivers sit in the segment-level analysis.</t>
  </si>
  <si>
    <t>A consistent pattern of stronger closing near quarter-end is present in the data. The pattern itself is well evidenced, but the dataset contains no field explaining the cause</t>
  </si>
  <si>
    <t>If deals cluster at quarter-end, forecasting, staffing and cash-flow planning may need to account for uneven closing within each quarter</t>
  </si>
  <si>
    <t>No single region leads on every measure, so ranking by revenue alone would be misleading. Each region is strong on a different dimension, which points to different underlying causes rather than one clearly superior region</t>
  </si>
  <si>
    <t>Judging regions on one metric could misdirect resources or recognition. Central's high workload per agent may signal strong productivity or a capacity risk</t>
  </si>
  <si>
    <t>Performance is multidimensional and no manager leads on every measure. Team size and opportunity allocation differ, so a high win rate does not by itself mean stronger overall performance</t>
  </si>
  <si>
    <t>Ranking managers on a single metric could reward or penalise the wrong people, since results depend partly on team size and the opportunities assigned to each team</t>
  </si>
  <si>
    <t>Different agents lead on different measures, so no single ranking captures overall performance. A high win rate does not account for volume or deal value. The five agents with no opportunities need explanation before being read as non-performers</t>
  </si>
  <si>
    <t>Using one ranking for coaching, rewards or intervention could misjudge agents, and the five unassigned agents may reflect a data or allocation issue rather than poor performance</t>
  </si>
  <si>
    <t>Product revenue results from the combined effect of volume, conversion and price, so no single metric ranks products fairly. High win rate at a low price (MG Special) and high value at low volume (GTK 500) both illustrate this</t>
  </si>
  <si>
    <t>Ranking products by one measure could misdirect sales focus. The data supports revenue analysis but not profitability</t>
  </si>
  <si>
    <t>Retail leads on scale because it has the most accounts, but Software leads once normalised per account. Scale and normalised performance point to different sectors, so totals alone can mislead</t>
  </si>
  <si>
    <t>Sector attractiveness looks different depending on whether totals or per-account measures are used, which affects where the business should focus</t>
  </si>
  <si>
    <t>Won deals take longer on average than Lost deals, and the gap between Lost mean and median shows most losses close quickly while a few run long. This is a correlation, not evidence that longer cycles cause wins. Regional differences are minor</t>
  </si>
  <si>
    <t>Long-running deals that end in loss may consume sales resources and overstate the active pipeline, which affects forecasting reliability</t>
  </si>
  <si>
    <t>Low customer concentration reduces revenue risk if a major account is lost, though it does not mean every account carries equal strategic value</t>
  </si>
  <si>
    <t>The blanks are confined to open stages, so they appear to be expected business blanks rather than data errors, since accounts may not yet be confirmed. They do not affect closed-deal or revenue analysis but do limit open-pipeline account and sector analysis</t>
  </si>
  <si>
    <t>Account-level and sector-level analysis of the open pipeline is incomplete, so open-stage totals must be reconciled carefully and shown separately</t>
  </si>
  <si>
    <t>Monitor these KPIs as a baseline and segment by region, product, team and sector to find drivers</t>
  </si>
  <si>
    <t>Limitation</t>
  </si>
  <si>
    <t>Investigate the cause and monitor whether the pattern recurs across future quarters</t>
  </si>
  <si>
    <t>Medium</t>
  </si>
  <si>
    <t>Compare regions across all measures and examine Central's workload per agent</t>
  </si>
  <si>
    <t>Review managers across all measures before drawing performance conclusions</t>
  </si>
  <si>
    <t>Segment agent performance across all measures and investigate the five agents with no assigned opportunities</t>
  </si>
  <si>
    <t>Compare products across volume, conversion and deal value rather than by revenue alone</t>
  </si>
  <si>
    <t>Segment sectors by normalised measures and investigate Software's high activity per account</t>
  </si>
  <si>
    <t>Examine long-running opportunities that end in loss and monitor cycle length by outcome</t>
  </si>
  <si>
    <t>Monitor concentration over time and segment accounts by strategic value beyond current revenue</t>
  </si>
  <si>
    <t>Improve the CRM process to capture accounts earlier and keep unassigned opportunities visible separately in the dashboard</t>
  </si>
  <si>
    <t>No sales targets, previous-period benchmark or full historical context is available, so overall performance cannot be labelled good or bad against a target</t>
  </si>
  <si>
    <t>Only three complete quarters are available. Multi-year data, sales targets and incentive information would be needed to determine whether the pattern is persistent or explain its cause</t>
  </si>
  <si>
    <t>Regional targets, territory potential, product/account allocation and agent experience are unavailable, limiting direct performance comparisons</t>
  </si>
  <si>
    <t>Manager targets, team tenure, opportunity quality and product/account allocation are unavailable</t>
  </si>
  <si>
    <t>No individual targets, tenure, territory information or lead-quality measures are available. Five agents also have no assigned opportunities</t>
  </si>
  <si>
    <t>Product costs, margins, discounts and support costs are unavailable, so the analysis measures revenue performance rather than profitability</t>
  </si>
  <si>
    <t>1,425 open opportunities have no assigned sector. Market size, acquisition cost and profitability by sector are also unavailable</t>
  </si>
  <si>
    <t>Only Engaging-to-Close duration is available. Stage history, interaction activity and reasons for Won/Lost outcomes are unavailable</t>
  </si>
  <si>
    <t>Revenue concentration does not measure account profitability, retention risk, contract value or future customer lifetime value</t>
  </si>
  <si>
    <t>The CRM business rule for when an account should be assigned is unknown, so the blanks cannot be confirmed as operationally correct</t>
  </si>
  <si>
    <t>The headline KPIs establish the overall scale and current performance of the pipeline, but they summarise outcomes only and do not explain why deals were won, lost or left open. Nearly a quarter of the pipeline is still open</t>
  </si>
  <si>
    <t>Revenue is not heavily concentrated among a small number of accounts, so dependency on any single customer is low. Even the largest account is a small share of total revenue</t>
  </si>
  <si>
    <t>Item</t>
  </si>
  <si>
    <t>Decision</t>
  </si>
  <si>
    <t>Reason / Rule</t>
  </si>
  <si>
    <t>Load to Power BI</t>
  </si>
  <si>
    <r>
      <t xml:space="preserve">Clean pipeline fact source; </t>
    </r>
    <r>
      <rPr>
        <sz val="10"/>
        <color theme="1"/>
        <rFont val="Arial Unicode MS"/>
      </rPr>
      <t>GTXPro</t>
    </r>
    <r>
      <rPr>
        <sz val="11"/>
        <color theme="1"/>
        <rFont val="Calibri"/>
        <family val="2"/>
        <scheme val="minor"/>
      </rPr>
      <t xml:space="preserve"> standardized to </t>
    </r>
    <r>
      <rPr>
        <sz val="10"/>
        <color theme="1"/>
        <rFont val="Arial Unicode MS"/>
      </rPr>
      <t>GTX Pro</t>
    </r>
  </si>
  <si>
    <t>Ready</t>
  </si>
  <si>
    <r>
      <t xml:space="preserve">Clean account dimension; </t>
    </r>
    <r>
      <rPr>
        <sz val="10"/>
        <color theme="1"/>
        <rFont val="Arial Unicode MS"/>
      </rPr>
      <t>technolgy</t>
    </r>
    <r>
      <rPr>
        <sz val="11"/>
        <color theme="1"/>
        <rFont val="Calibri"/>
        <family val="2"/>
        <scheme val="minor"/>
      </rPr>
      <t xml:space="preserve"> standardized to </t>
    </r>
    <r>
      <rPr>
        <sz val="10"/>
        <color theme="1"/>
        <rFont val="Arial Unicode MS"/>
      </rPr>
      <t>technology</t>
    </r>
  </si>
  <si>
    <t>Product dimension with product series and reference price</t>
  </si>
  <si>
    <t>Sales-agent dimension containing manager and regional office</t>
  </si>
  <si>
    <t>data_dictionary</t>
  </si>
  <si>
    <t>Do not load to analytical model</t>
  </si>
  <si>
    <t>Documentation/reference metadata only</t>
  </si>
  <si>
    <t>Excel documentation</t>
  </si>
  <si>
    <t>Do not use as primary Power BI model table</t>
  </si>
  <si>
    <t>Flattened table created for Excel EDA; Power BI should use related fact and dimension tables</t>
  </si>
  <si>
    <t>Excel EDA only</t>
  </si>
  <si>
    <t>Sales Agent relationship</t>
  </si>
  <si>
    <r>
      <t>sales_teams[sales_agent]</t>
    </r>
    <r>
      <rPr>
        <sz val="11"/>
        <color theme="1"/>
        <rFont val="Calibri"/>
        <family val="2"/>
        <scheme val="minor"/>
      </rPr>
      <t xml:space="preserve"> → </t>
    </r>
    <r>
      <rPr>
        <sz val="10"/>
        <color theme="1"/>
        <rFont val="Arial Unicode MS"/>
      </rPr>
      <t>sales_pipeline_clean[sales_agent]</t>
    </r>
  </si>
  <si>
    <t>One agent to many opportunities</t>
  </si>
  <si>
    <t>Product relationship</t>
  </si>
  <si>
    <r>
      <t>products[product]</t>
    </r>
    <r>
      <rPr>
        <sz val="11"/>
        <color theme="1"/>
        <rFont val="Calibri"/>
        <family val="2"/>
        <scheme val="minor"/>
      </rPr>
      <t xml:space="preserve"> → </t>
    </r>
    <r>
      <rPr>
        <sz val="10"/>
        <color theme="1"/>
        <rFont val="Arial Unicode MS"/>
      </rPr>
      <t>sales_pipeline_clean[product]</t>
    </r>
  </si>
  <si>
    <t>One product to many opportunities</t>
  </si>
  <si>
    <t>Account relationship</t>
  </si>
  <si>
    <r>
      <t>accounts_clean[account]</t>
    </r>
    <r>
      <rPr>
        <sz val="11"/>
        <color theme="1"/>
        <rFont val="Calibri"/>
        <family val="2"/>
        <scheme val="minor"/>
      </rPr>
      <t xml:space="preserve"> → </t>
    </r>
    <r>
      <rPr>
        <sz val="10"/>
        <color theme="1"/>
        <rFont val="Arial Unicode MS"/>
      </rPr>
      <t>sales_pipeline_clean[account]</t>
    </r>
  </si>
  <si>
    <t>One account to many assigned opportunities</t>
  </si>
  <si>
    <r>
      <t xml:space="preserve">Count distinct </t>
    </r>
    <r>
      <rPr>
        <sz val="10"/>
        <color theme="1"/>
        <rFont val="Arial Unicode MS"/>
      </rPr>
      <t>opportunity_id</t>
    </r>
  </si>
  <si>
    <t>One ID per confirmed opportunity</t>
  </si>
  <si>
    <t>Prospecting + Engaging</t>
  </si>
  <si>
    <t>These stages have no final outcome</t>
  </si>
  <si>
    <t>Won + Lost</t>
  </si>
  <si>
    <t>These stages have final outcomes</t>
  </si>
  <si>
    <t>Won ÷ (Won + Lost)</t>
  </si>
  <si>
    <t>Open opportunities must not enter denominator</t>
  </si>
  <si>
    <t>Revenue</t>
  </si>
  <si>
    <r>
      <t xml:space="preserve">Sum </t>
    </r>
    <r>
      <rPr>
        <sz val="10"/>
        <color theme="1"/>
        <rFont val="Arial Unicode MS"/>
      </rPr>
      <t>close_value</t>
    </r>
    <r>
      <rPr>
        <sz val="11"/>
        <color theme="1"/>
        <rFont val="Calibri"/>
        <family val="2"/>
        <scheme val="minor"/>
      </rPr>
      <t xml:space="preserve"> only for Won opportunities</t>
    </r>
  </si>
  <si>
    <t>Lost deals contain zero; open deals are blank</t>
  </si>
  <si>
    <t>Won Revenue ÷ Won Opportunities</t>
  </si>
  <si>
    <t>Measures value of successful deals</t>
  </si>
  <si>
    <t>Sales Cycle Days</t>
  </si>
  <si>
    <r>
      <t>close_date - engage_date</t>
    </r>
    <r>
      <rPr>
        <sz val="11"/>
        <color theme="1"/>
        <rFont val="Calibri"/>
        <family val="2"/>
        <scheme val="minor"/>
      </rPr>
      <t xml:space="preserve"> for closed opportunities</t>
    </r>
  </si>
  <si>
    <t>Measures Engaging-to-Close duration</t>
  </si>
  <si>
    <t>Revenue Trend Date</t>
  </si>
  <si>
    <t>Revenue exists when an opportunity closes Won</t>
  </si>
  <si>
    <t>Engagement Trend Date</t>
  </si>
  <si>
    <t>Measures when opportunity reached Engaging</t>
  </si>
  <si>
    <t>Blank Accounts</t>
  </si>
  <si>
    <t>Retain</t>
  </si>
  <si>
    <t>1,425 blanks occur only in Prospecting/Engaging</t>
  </si>
  <si>
    <t>Expected</t>
  </si>
  <si>
    <t>Inactive Agents</t>
  </si>
  <si>
    <t>Keep visible but exclude from performance rankings</t>
  </si>
  <si>
    <t>Five agents have no assigned opportunities</t>
  </si>
  <si>
    <t>2016 engagement data</t>
  </si>
  <si>
    <t>Treat as partial period</t>
  </si>
  <si>
    <t>Data begins 20-Oct-2016</t>
  </si>
  <si>
    <t>2017 close data</t>
  </si>
  <si>
    <t>Treat Jan-Feb as unavailable</t>
  </si>
  <si>
    <t>Close-date data begins 01-Mar-2017</t>
  </si>
  <si>
    <t>Quarter-end pattern</t>
  </si>
  <si>
    <t>Show as observed pattern, not causal conclusion</t>
  </si>
  <si>
    <t>Cause is not available in dataset</t>
  </si>
  <si>
    <t>Profitability</t>
  </si>
  <si>
    <t>Do not claim</t>
  </si>
  <si>
    <t>Product/account costs and margins are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</si>
</sst>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_);[Red]\(&quot;$&quot;#,##0\)"/>
    <numFmt numFmtId="44" formatCode="_(&quot;$&quot;* #,##0.00_);_(&quot;$&quot;* \(#,##0.00\);_(&quot;$&quot;* &quot;-&quot;??_);_(@_)"/>
    <numFmt numFmtId="43" formatCode="_(* #,##0.00_);_(* \(#,##0.00\);_(* &quot;-&quot;??_);_(@_)"/>
    <numFmt numFmtId="164" formatCode="0.0%"/>
    <numFmt numFmtId="165" formatCode="_(&quot;$&quot;* #,##0_);_(&quot;$&quot;* \(#,##0\);_(&quot;$&quot;* &quot;-&quot;??_);_(@_)"/>
    <numFmt numFmtId="166" formatCode="[$-409]d\-mmm\-yyyy;@"/>
    <numFmt numFmtId="167" formatCode="_(* #,##0_);_(* \(#,##0\);_(* &quot;-&quot;??_);_(@_)"/>
    <numFmt numFmtId="168" formatCode="&quot;$&quot;#,##0"/>
    <numFmt numFmtId="169" formatCode="mmm\-yyyy"/>
    <numFmt numFmtId="170" formatCode="0.0"/>
    <numFmt numFmtId="171" formatCode="_(&quot;$&quot;* #,##0.0_);_(&quot;$&quot;* \(#,##0.0\);_(&quot;$&quot;* &quot;-&quot;??_);_(@_)"/>
    <numFmt numFmtId="172" formatCode="_(* #,##0.0_);_(* \(#,##0.0\);_(* &quot;-&quot;??_);_(@_)"/>
  </numFmts>
  <fonts count="6">
    <font>
      <sz val="11"/>
      <color theme="1"/>
      <name val="Calibri"/>
      <family val="2"/>
      <scheme val="minor"/>
    </font>
    <font>
      <b/>
      <sz val="11"/>
      <color theme="0"/>
      <name val="Calibri"/>
      <family val="2"/>
      <scheme val="minor"/>
    </font>
    <font>
      <sz val="11"/>
      <color theme="1"/>
      <name val="Calibri"/>
      <family val="2"/>
      <scheme val="minor"/>
    </font>
    <font>
      <sz val="10"/>
      <color theme="1"/>
      <name val="Arial Unicode MS"/>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10">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bottom style="thin">
        <color theme="9" tint="0.39997558519241921"/>
      </bottom>
      <diagonal/>
    </border>
    <border>
      <left/>
      <right style="thin">
        <color theme="9" tint="0.39997558519241921"/>
      </right>
      <top/>
      <bottom style="thin">
        <color theme="9" tint="0.39997558519241921"/>
      </bottom>
      <diagonal/>
    </border>
    <border>
      <left style="thin">
        <color theme="9" tint="0.39997558519241921"/>
      </left>
      <right/>
      <top/>
      <bottom style="thin">
        <color theme="9" tint="0.39997558519241921"/>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9" tint="0.39997558519241921"/>
      </left>
      <right/>
      <top style="thin">
        <color theme="9" tint="0.39997558519241921"/>
      </top>
      <bottom/>
      <diagonal/>
    </border>
  </borders>
  <cellStyleXfs count="4">
    <xf numFmtId="0" fontId="0" fillId="0" borderId="0"/>
    <xf numFmtId="9"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cellStyleXfs>
  <cellXfs count="102">
    <xf numFmtId="0" fontId="0" fillId="0" borderId="0" xfId="0"/>
    <xf numFmtId="0" fontId="0" fillId="0" borderId="0" xfId="0" applyAlignment="1">
      <alignment vertical="center" wrapText="1"/>
    </xf>
    <xf numFmtId="0" fontId="0" fillId="0" borderId="0" xfId="0" applyAlignment="1">
      <alignment vertical="center"/>
    </xf>
    <xf numFmtId="14" fontId="0" fillId="0" borderId="0" xfId="0" applyNumberFormat="1"/>
    <xf numFmtId="0" fontId="0" fillId="0" borderId="0" xfId="0" applyNumberFormat="1"/>
    <xf numFmtId="0" fontId="1"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0" fillId="3" borderId="2" xfId="0" applyNumberFormat="1" applyFont="1" applyFill="1" applyBorder="1" applyAlignment="1">
      <alignment wrapText="1"/>
    </xf>
    <xf numFmtId="0" fontId="0" fillId="3" borderId="3" xfId="0" applyFont="1" applyFill="1" applyBorder="1" applyAlignment="1">
      <alignment wrapText="1"/>
    </xf>
    <xf numFmtId="0" fontId="0" fillId="3" borderId="1" xfId="0" applyNumberFormat="1" applyFont="1" applyFill="1" applyBorder="1" applyAlignment="1">
      <alignment wrapText="1"/>
    </xf>
    <xf numFmtId="0" fontId="0" fillId="0" borderId="2" xfId="0" applyNumberFormat="1" applyFont="1" applyBorder="1" applyAlignment="1">
      <alignment wrapText="1"/>
    </xf>
    <xf numFmtId="0" fontId="0" fillId="0" borderId="3" xfId="0" applyFont="1" applyBorder="1" applyAlignment="1">
      <alignment wrapText="1"/>
    </xf>
    <xf numFmtId="0" fontId="0" fillId="0" borderId="1" xfId="0" applyNumberFormat="1" applyFont="1" applyBorder="1" applyAlignment="1">
      <alignment wrapText="1"/>
    </xf>
    <xf numFmtId="0" fontId="0" fillId="3" borderId="7" xfId="0" applyNumberFormat="1" applyFont="1" applyFill="1" applyBorder="1" applyAlignment="1">
      <alignment wrapText="1"/>
    </xf>
    <xf numFmtId="0" fontId="0" fillId="3" borderId="8" xfId="0" applyFont="1" applyFill="1" applyBorder="1" applyAlignment="1">
      <alignment wrapText="1"/>
    </xf>
    <xf numFmtId="0" fontId="0" fillId="3" borderId="9" xfId="0" applyNumberFormat="1" applyFont="1" applyFill="1" applyBorder="1" applyAlignment="1">
      <alignment wrapText="1"/>
    </xf>
    <xf numFmtId="0" fontId="0" fillId="0" borderId="0" xfId="0" applyAlignment="1">
      <alignment wrapText="1"/>
    </xf>
    <xf numFmtId="0" fontId="0" fillId="0" borderId="0" xfId="0" applyNumberFormat="1" applyAlignment="1">
      <alignment wrapText="1"/>
    </xf>
    <xf numFmtId="0" fontId="0" fillId="3" borderId="2" xfId="0" applyFont="1" applyFill="1" applyBorder="1" applyAlignment="1">
      <alignment vertical="center" wrapText="1"/>
    </xf>
    <xf numFmtId="0" fontId="0" fillId="3" borderId="2" xfId="0" applyFont="1" applyFill="1" applyBorder="1" applyAlignment="1">
      <alignment horizontal="right" vertical="center" wrapText="1"/>
    </xf>
    <xf numFmtId="0" fontId="0" fillId="3" borderId="2" xfId="0" applyFont="1" applyFill="1" applyBorder="1" applyAlignment="1">
      <alignment wrapText="1"/>
    </xf>
    <xf numFmtId="0" fontId="0" fillId="0" borderId="2" xfId="0" applyFont="1" applyBorder="1" applyAlignment="1">
      <alignment vertical="center" wrapText="1"/>
    </xf>
    <xf numFmtId="0" fontId="0" fillId="0" borderId="2" xfId="0" applyFont="1" applyBorder="1" applyAlignment="1">
      <alignment horizontal="right" vertical="center" wrapText="1"/>
    </xf>
    <xf numFmtId="0" fontId="0" fillId="0" borderId="2" xfId="0" applyFont="1" applyBorder="1" applyAlignment="1">
      <alignment wrapText="1"/>
    </xf>
    <xf numFmtId="0" fontId="0" fillId="0" borderId="7" xfId="0" applyFont="1" applyBorder="1" applyAlignment="1">
      <alignment vertical="center" wrapText="1"/>
    </xf>
    <xf numFmtId="0" fontId="0" fillId="0" borderId="7" xfId="0" applyFont="1" applyBorder="1" applyAlignment="1">
      <alignment horizontal="right" vertical="center" wrapText="1"/>
    </xf>
    <xf numFmtId="0" fontId="0" fillId="0" borderId="7" xfId="0" applyFont="1" applyBorder="1" applyAlignment="1">
      <alignment wrapText="1"/>
    </xf>
    <xf numFmtId="0" fontId="0" fillId="0" borderId="0" xfId="0" applyAlignment="1">
      <alignment horizontal="right"/>
    </xf>
    <xf numFmtId="0" fontId="1" fillId="2" borderId="4" xfId="0" applyFont="1" applyFill="1" applyBorder="1" applyAlignment="1">
      <alignment horizontal="left" vertical="center" wrapText="1"/>
    </xf>
    <xf numFmtId="0" fontId="1" fillId="2" borderId="4" xfId="0" applyFont="1" applyFill="1" applyBorder="1" applyAlignment="1">
      <alignment horizontal="left" wrapText="1"/>
    </xf>
    <xf numFmtId="0" fontId="0" fillId="0" borderId="0" xfId="0" applyAlignment="1">
      <alignment horizontal="right" vertical="center" wrapText="1"/>
    </xf>
    <xf numFmtId="0" fontId="0" fillId="3" borderId="3" xfId="0" applyNumberFormat="1" applyFont="1" applyFill="1" applyBorder="1" applyAlignment="1">
      <alignment wrapText="1"/>
    </xf>
    <xf numFmtId="0" fontId="0" fillId="0" borderId="3" xfId="0" applyNumberFormat="1" applyFont="1" applyBorder="1" applyAlignment="1">
      <alignment wrapText="1"/>
    </xf>
    <xf numFmtId="0" fontId="0" fillId="3" borderId="7" xfId="0" applyFont="1" applyFill="1" applyBorder="1" applyAlignment="1">
      <alignment wrapText="1"/>
    </xf>
    <xf numFmtId="164" fontId="0" fillId="3" borderId="1" xfId="1" applyNumberFormat="1" applyFont="1" applyFill="1" applyBorder="1" applyAlignment="1">
      <alignment wrapText="1"/>
    </xf>
    <xf numFmtId="164" fontId="0" fillId="0" borderId="0" xfId="1" applyNumberFormat="1" applyFont="1"/>
    <xf numFmtId="9" fontId="0" fillId="0" borderId="1" xfId="1" applyNumberFormat="1" applyFont="1" applyBorder="1" applyAlignment="1">
      <alignment wrapText="1"/>
    </xf>
    <xf numFmtId="0" fontId="0" fillId="0" borderId="0" xfId="0" applyAlignment="1">
      <alignment horizontal="left"/>
    </xf>
    <xf numFmtId="0" fontId="0" fillId="0" borderId="0" xfId="0" applyFont="1" applyAlignment="1">
      <alignment wrapText="1"/>
    </xf>
    <xf numFmtId="165" fontId="0" fillId="0" borderId="0" xfId="3" applyNumberFormat="1" applyFont="1" applyAlignment="1">
      <alignment vertical="center" wrapText="1"/>
    </xf>
    <xf numFmtId="165" fontId="0" fillId="0" borderId="0" xfId="3" applyNumberFormat="1" applyFont="1"/>
    <xf numFmtId="1" fontId="0" fillId="0" borderId="0" xfId="0" applyNumberFormat="1" applyAlignment="1">
      <alignment vertical="center" wrapText="1"/>
    </xf>
    <xf numFmtId="1" fontId="0" fillId="0" borderId="0" xfId="0" applyNumberFormat="1"/>
    <xf numFmtId="165" fontId="2" fillId="0" borderId="0" xfId="0" applyNumberFormat="1" applyFont="1"/>
    <xf numFmtId="0" fontId="0" fillId="0" borderId="0" xfId="0" applyAlignment="1"/>
    <xf numFmtId="0" fontId="0" fillId="0" borderId="0" xfId="0" pivotButton="1"/>
    <xf numFmtId="164" fontId="0" fillId="0" borderId="0" xfId="0" applyNumberFormat="1"/>
    <xf numFmtId="165" fontId="0" fillId="0" borderId="0" xfId="0" applyNumberFormat="1"/>
    <xf numFmtId="166" fontId="0" fillId="0" borderId="0" xfId="0" applyNumberFormat="1" applyAlignment="1">
      <alignment wrapText="1"/>
    </xf>
    <xf numFmtId="167" fontId="0" fillId="0" borderId="0" xfId="2" applyNumberFormat="1" applyFont="1" applyAlignment="1">
      <alignment wrapText="1"/>
    </xf>
    <xf numFmtId="0" fontId="4" fillId="0" borderId="0" xfId="0" applyFont="1"/>
    <xf numFmtId="167" fontId="0" fillId="0" borderId="0" xfId="2" applyNumberFormat="1" applyFont="1" applyAlignment="1">
      <alignment horizontal="center" vertical="center" wrapText="1"/>
    </xf>
    <xf numFmtId="167" fontId="0" fillId="0" borderId="0" xfId="2" applyNumberFormat="1" applyFont="1"/>
    <xf numFmtId="164" fontId="0" fillId="0" borderId="0" xfId="1" applyNumberFormat="1" applyFont="1" applyAlignment="1">
      <alignment wrapText="1"/>
    </xf>
    <xf numFmtId="168" fontId="0" fillId="0" borderId="0" xfId="3" applyNumberFormat="1" applyFont="1" applyAlignment="1">
      <alignment horizontal="right" wrapText="1"/>
    </xf>
    <xf numFmtId="6" fontId="0" fillId="0" borderId="0" xfId="0" applyNumberFormat="1"/>
    <xf numFmtId="10" fontId="0" fillId="0" borderId="0" xfId="0" applyNumberFormat="1"/>
    <xf numFmtId="169" fontId="0" fillId="0" borderId="0" xfId="0" applyNumberFormat="1" applyAlignment="1">
      <alignment vertical="center" wrapText="1"/>
    </xf>
    <xf numFmtId="168" fontId="0" fillId="0" borderId="0" xfId="0" applyNumberFormat="1"/>
    <xf numFmtId="0" fontId="0" fillId="0" borderId="0" xfId="0" applyAlignment="1">
      <alignment horizontal="right" wrapText="1"/>
    </xf>
    <xf numFmtId="167" fontId="0" fillId="0" borderId="0" xfId="2" applyNumberFormat="1" applyFont="1" applyAlignment="1"/>
    <xf numFmtId="164" fontId="0" fillId="0" borderId="0" xfId="1" applyNumberFormat="1" applyFont="1" applyAlignment="1"/>
    <xf numFmtId="165" fontId="0" fillId="0" borderId="0" xfId="3" applyNumberFormat="1" applyFont="1" applyAlignment="1"/>
    <xf numFmtId="170" fontId="0" fillId="0" borderId="0" xfId="0" applyNumberFormat="1" applyAlignment="1"/>
    <xf numFmtId="0" fontId="4" fillId="0" borderId="0" xfId="0" applyFont="1" applyAlignment="1">
      <alignment vertical="center"/>
    </xf>
    <xf numFmtId="0" fontId="1" fillId="2" borderId="1" xfId="0" applyFont="1" applyFill="1" applyBorder="1" applyAlignment="1">
      <alignment vertical="center"/>
    </xf>
    <xf numFmtId="165" fontId="0" fillId="3" borderId="1" xfId="3" applyNumberFormat="1" applyFont="1" applyFill="1" applyBorder="1" applyAlignment="1"/>
    <xf numFmtId="165" fontId="0" fillId="0" borderId="1" xfId="3" applyNumberFormat="1" applyFont="1" applyBorder="1" applyAlignment="1"/>
    <xf numFmtId="0" fontId="0" fillId="0" borderId="0" xfId="0" applyNumberFormat="1" applyFont="1" applyAlignment="1"/>
    <xf numFmtId="167" fontId="0" fillId="0" borderId="0" xfId="0" applyNumberFormat="1" applyFont="1" applyAlignment="1"/>
    <xf numFmtId="165" fontId="0" fillId="0" borderId="0" xfId="0" applyNumberFormat="1" applyFont="1" applyAlignment="1"/>
    <xf numFmtId="0" fontId="3" fillId="0" borderId="0" xfId="0" applyFont="1" applyAlignment="1">
      <alignment vertical="center" wrapText="1"/>
    </xf>
    <xf numFmtId="1" fontId="0" fillId="0" borderId="0" xfId="3" applyNumberFormat="1" applyFont="1" applyAlignment="1"/>
    <xf numFmtId="1" fontId="0" fillId="0" borderId="0" xfId="0" applyNumberFormat="1" applyAlignment="1">
      <alignment vertical="center"/>
    </xf>
    <xf numFmtId="1" fontId="0" fillId="0" borderId="0" xfId="0" applyNumberFormat="1" applyAlignment="1"/>
    <xf numFmtId="1" fontId="0" fillId="0" borderId="0" xfId="1" applyNumberFormat="1" applyFont="1" applyAlignment="1">
      <alignment vertical="center"/>
    </xf>
    <xf numFmtId="1" fontId="0" fillId="0" borderId="0" xfId="1" applyNumberFormat="1" applyFont="1" applyAlignment="1"/>
    <xf numFmtId="1" fontId="0" fillId="0" borderId="0" xfId="1" applyNumberFormat="1" applyFont="1"/>
    <xf numFmtId="171" fontId="0" fillId="0" borderId="0" xfId="3" applyNumberFormat="1" applyFont="1"/>
    <xf numFmtId="164" fontId="0" fillId="0" borderId="0" xfId="1" applyNumberFormat="1" applyFont="1" applyAlignment="1">
      <alignment vertical="center" wrapText="1"/>
    </xf>
    <xf numFmtId="0" fontId="4" fillId="0" borderId="0" xfId="0" applyFont="1" applyAlignment="1">
      <alignment horizontal="center" vertical="center" wrapText="1"/>
    </xf>
    <xf numFmtId="0" fontId="0" fillId="3" borderId="1" xfId="0" applyNumberFormat="1" applyFont="1" applyFill="1" applyBorder="1"/>
    <xf numFmtId="0" fontId="0" fillId="0" borderId="1" xfId="0" applyNumberFormat="1" applyFont="1" applyBorder="1"/>
    <xf numFmtId="172" fontId="0" fillId="0" borderId="0" xfId="2" applyNumberFormat="1" applyFont="1"/>
    <xf numFmtId="167" fontId="0" fillId="0" borderId="0" xfId="2" applyNumberFormat="1" applyFont="1" applyAlignment="1">
      <alignment vertical="center" wrapText="1"/>
    </xf>
    <xf numFmtId="167" fontId="4" fillId="0" borderId="0" xfId="2" applyNumberFormat="1" applyFont="1"/>
    <xf numFmtId="164" fontId="4" fillId="0" borderId="0" xfId="1" applyNumberFormat="1" applyFont="1"/>
    <xf numFmtId="165" fontId="4" fillId="0" borderId="0" xfId="3" applyNumberFormat="1" applyFont="1"/>
    <xf numFmtId="172" fontId="4" fillId="0" borderId="0" xfId="2" applyNumberFormat="1" applyFont="1"/>
    <xf numFmtId="0" fontId="4" fillId="0" borderId="0" xfId="0" applyFont="1" applyAlignment="1">
      <alignment horizontal="right" vertical="center" wrapText="1"/>
    </xf>
    <xf numFmtId="3" fontId="0" fillId="0" borderId="0" xfId="0" applyNumberFormat="1" applyAlignment="1">
      <alignment horizontal="right" vertical="center" wrapText="1"/>
    </xf>
    <xf numFmtId="170" fontId="0" fillId="0" borderId="0" xfId="0" applyNumberFormat="1"/>
    <xf numFmtId="0" fontId="4" fillId="0" borderId="0" xfId="0" applyFont="1" applyAlignment="1">
      <alignment vertical="center" wrapText="1"/>
    </xf>
    <xf numFmtId="170" fontId="4" fillId="0" borderId="0" xfId="0" applyNumberFormat="1" applyFont="1"/>
    <xf numFmtId="9" fontId="0" fillId="0" borderId="0" xfId="1" applyFont="1"/>
    <xf numFmtId="0" fontId="0" fillId="0" borderId="0" xfId="0" applyBorder="1"/>
    <xf numFmtId="167" fontId="0" fillId="0" borderId="0" xfId="2" applyNumberFormat="1" applyFont="1" applyBorder="1"/>
    <xf numFmtId="164" fontId="0" fillId="0" borderId="0" xfId="1" applyNumberFormat="1" applyFont="1" applyBorder="1"/>
    <xf numFmtId="0" fontId="4" fillId="3" borderId="1" xfId="0" applyNumberFormat="1" applyFont="1" applyFill="1" applyBorder="1"/>
    <xf numFmtId="168" fontId="0" fillId="0" borderId="0" xfId="0" applyNumberFormat="1" applyAlignment="1">
      <alignment vertical="center" wrapText="1"/>
    </xf>
    <xf numFmtId="164" fontId="3" fillId="0" borderId="0" xfId="1" applyNumberFormat="1" applyFont="1" applyAlignment="1">
      <alignment vertical="center" wrapText="1"/>
    </xf>
  </cellXfs>
  <cellStyles count="4">
    <cellStyle name="Comma" xfId="2" builtinId="3"/>
    <cellStyle name="Currency" xfId="3" builtinId="4"/>
    <cellStyle name="Normal" xfId="0" builtinId="0"/>
    <cellStyle name="Percent" xfId="1" builtinId="5"/>
  </cellStyles>
  <dxfs count="339">
    <dxf>
      <alignment horizontal="general"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dxf>
    <dxf>
      <numFmt numFmtId="164" formatCode="0.0%"/>
    </dxf>
    <dxf>
      <numFmt numFmtId="165" formatCode="_(&quot;$&quot;* #,##0_);_(&quot;$&quot;* \(#,##0\);_(&quot;$&quot;* &quot;-&quot;??_);_(@_)"/>
    </dxf>
    <dxf>
      <numFmt numFmtId="165" formatCode="_(&quot;$&quot;* #,##0_);_(&quot;$&quot;* \(#,##0\);_(&quot;$&quot;* &quot;-&quot;??_);_(@_)"/>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4" formatCode="0.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7" formatCode="_(* #,##0_);_(* \(#,##0\);_(* &quot;-&quot;??_);_(@_)"/>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7" formatCode="_(* #,##0_);_(* \(#,##0\);_(* &quot;-&quot;??_);_(@_)"/>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7" formatCode="_(* #,##0_);_(* \(#,##0\);_(* &quot;-&quot;??_);_(@_)"/>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7" formatCode="_(* #,##0_);_(* \(#,##0\);_(* &quot;-&quot;??_);_(@_)"/>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7" formatCode="_(* #,##0_);_(* \(#,##0\);_(* &quot;-&quot;??_);_(@_)"/>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7" formatCode="_(* #,##0_);_(* \(#,##0\);_(* &quot;-&quot;??_);_(@_)"/>
      <border diagonalUp="0" diagonalDown="0" outline="0">
        <left/>
        <right/>
        <top/>
        <bottom/>
      </border>
    </dxf>
    <dxf>
      <border diagonalUp="0" diagonalDown="0" outline="0">
        <left/>
        <right/>
        <top/>
        <bottom/>
      </border>
    </dxf>
    <dxf>
      <border diagonalUp="0" diagonalDown="0" outline="0">
        <left/>
        <right/>
        <top/>
        <bottom/>
      </border>
    </dxf>
    <dxf>
      <numFmt numFmtId="168" formatCode="&quot;$&quot;#,##0"/>
    </dxf>
    <dxf>
      <numFmt numFmtId="168" formatCode="&quot;$&quot;#,##0"/>
    </dxf>
    <dxf>
      <numFmt numFmtId="164" formatCode="0.0%"/>
    </dxf>
    <dxf>
      <numFmt numFmtId="167" formatCode="_(* #,##0_);_(* \(#,##0\);_(* &quot;-&quot;??_);_(@_)"/>
    </dxf>
    <dxf>
      <numFmt numFmtId="167" formatCode="_(* #,##0_);_(* \(#,##0\);_(* &quot;-&quot;??_);_(@_)"/>
    </dxf>
    <dxf>
      <numFmt numFmtId="167" formatCode="_(* #,##0_);_(* \(#,##0\);_(* &quot;-&quot;??_);_(@_)"/>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8" formatCode="&quot;$&quot;#,##0"/>
    </dxf>
    <dxf>
      <numFmt numFmtId="168" formatCode="&quot;$&quot;#,##0"/>
    </dxf>
    <dxf>
      <numFmt numFmtId="164" formatCode="0.0%"/>
    </dxf>
    <dxf>
      <numFmt numFmtId="167" formatCode="_(* #,##0_);_(* \(#,##0\);_(* &quot;-&quot;??_);_(@_)"/>
    </dxf>
    <dxf>
      <numFmt numFmtId="167" formatCode="_(* #,##0_);_(* \(#,##0\);_(* &quot;-&quot;??_);_(@_)"/>
    </dxf>
    <dxf>
      <numFmt numFmtId="167" formatCode="_(* #,##0_);_(* \(#,##0\);_(* &quot;-&quot;??_);_(@_)"/>
    </dxf>
    <dxf>
      <numFmt numFmtId="169" formatCode="mmm\-yyyy"/>
      <alignment horizontal="general" vertical="center" textRotation="0" wrapText="1" indent="0" justifyLastLine="0" shrinkToFit="0" readingOrder="0"/>
    </dxf>
    <dxf>
      <alignment horizontal="general" vertical="center"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4" formatCode="0.0%"/>
      <alignment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textRotation="0" wrapText="1" indent="0" justifyLastLine="0" shrinkToFit="0" readingOrder="0"/>
    </dxf>
    <dxf>
      <alignment horizontal="general" vertical="center" textRotation="0" wrapText="1" indent="0" justifyLastLine="0" shrinkToFit="0" readingOrder="0"/>
    </dxf>
    <dxf>
      <alignment horizontal="general"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7" formatCode="_(* #,##0_);_(* \(#,##0\);_(* &quot;-&quot;??_);_(@_)"/>
      <alignment horizontal="general"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7" formatCode="_(* #,##0_);_(* \(#,##0\);_(* &quot;-&quot;??_);_(@_)"/>
      <alignment horizontal="general" textRotation="0" wrapText="1" indent="0" justifyLastLine="0" shrinkToFit="0" readingOrder="0"/>
    </dxf>
    <dxf>
      <numFmt numFmtId="166" formatCode="[$-409]d\-mmm\-yyyy;@"/>
      <alignment horizontal="general" textRotation="0" wrapText="1" indent="0" justifyLastLine="0" shrinkToFit="0" readingOrder="0"/>
    </dxf>
    <dxf>
      <numFmt numFmtId="166" formatCode="[$-409]d\-mmm\-yyyy;@"/>
      <alignment horizontal="general" textRotation="0" wrapText="1" indent="0" justifyLastLine="0" shrinkToFit="0" readingOrder="0"/>
    </dxf>
    <dxf>
      <alignment horizontal="general" vertical="center" textRotation="0" wrapText="1" indent="0" justifyLastLine="0" shrinkToFit="0" readingOrder="0"/>
    </dxf>
    <dxf>
      <alignment horizontal="general"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outline="0">
        <left style="thin">
          <color theme="9" tint="0.39997558519241921"/>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outline="0">
        <left style="thin">
          <color theme="9" tint="0.39997558519241921"/>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outline="0">
        <left/>
        <right style="thin">
          <color theme="9" tint="0.39997558519241921"/>
        </right>
        <top style="thin">
          <color theme="9"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outline="0">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outline="0">
        <left style="thin">
          <color theme="9" tint="0.39997558519241921"/>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outline="0">
        <left style="thin">
          <color theme="9" tint="0.39997558519241921"/>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outline="0">
        <left/>
        <right style="thin">
          <color theme="9" tint="0.39997558519241921"/>
        </right>
        <top style="thin">
          <color theme="9"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outline="0">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outline="0">
        <left style="thin">
          <color theme="9" tint="0.39997558519241921"/>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outline="0">
        <left style="thin">
          <color theme="9" tint="0.39997558519241921"/>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outline="0">
        <left/>
        <right style="thin">
          <color theme="9" tint="0.39997558519241921"/>
        </right>
        <top style="thin">
          <color theme="9"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outline="0">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outline="0">
        <left/>
        <right/>
        <top style="thin">
          <color theme="9" tint="0.39997558519241921"/>
        </top>
        <bottom style="thin">
          <color theme="9" tint="0.39997558519241921"/>
        </bottom>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alignment horizontal="general" vertical="bottom" textRotation="0" wrapText="1" indent="0" justifyLastLine="0" shrinkToFit="0" readingOrder="0"/>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general" vertical="bottom" textRotation="0" wrapText="1" indent="0" justifyLastLine="0" shrinkToFit="0" readingOrder="0"/>
      <border diagonalUp="0" diagonalDown="0" outline="0">
        <left style="thin">
          <color theme="9" tint="0.39997558519241921"/>
        </left>
        <right style="thin">
          <color theme="9" tint="0.3999755851924192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
    </dxf>
    <dxf>
      <font>
        <b val="0"/>
        <i val="0"/>
        <strike val="0"/>
        <condense val="0"/>
        <extend val="0"/>
        <outline val="0"/>
        <shadow val="0"/>
        <u val="none"/>
        <vertAlign val="baseline"/>
        <sz val="11"/>
        <color theme="1"/>
        <name val="Calibri"/>
        <family val="2"/>
        <scheme val="minor"/>
      </font>
      <numFmt numFmtId="165" formatCode="_(&quot;$&quot;* #,##0_);_(&quot;$&quot;* \(#,##0\);_(&quot;$&quot;* &quot;-&quot;??_);_(@_)"/>
    </dxf>
    <dxf>
      <font>
        <b val="0"/>
        <i val="0"/>
        <strike val="0"/>
        <condense val="0"/>
        <extend val="0"/>
        <outline val="0"/>
        <shadow val="0"/>
        <u val="none"/>
        <vertAlign val="baseline"/>
        <sz val="11"/>
        <color theme="1"/>
        <name val="Calibri"/>
        <family val="2"/>
        <scheme val="minor"/>
      </font>
      <numFmt numFmtId="165" formatCode="_(&quot;$&quot;* #,##0_);_(&quot;$&quot;* \(#,##0\);_(&quot;$&quot;* &quot;-&quot;??_);_(@_)"/>
    </dxf>
    <dxf>
      <font>
        <b val="0"/>
        <i val="0"/>
        <strike val="0"/>
        <condense val="0"/>
        <extend val="0"/>
        <outline val="0"/>
        <shadow val="0"/>
        <u val="none"/>
        <vertAlign val="baseline"/>
        <sz val="11"/>
        <color theme="1"/>
        <name val="Calibri"/>
        <family val="2"/>
        <scheme val="minor"/>
      </font>
      <numFmt numFmtId="165" formatCode="_(&quot;$&quot;* #,##0_);_(&quot;$&quot;* \(#,##0\);_(&quot;$&quot;* &quot;-&quot;??_);_(@_)"/>
    </dxf>
    <dxf>
      <font>
        <b val="0"/>
        <i val="0"/>
        <strike val="0"/>
        <condense val="0"/>
        <extend val="0"/>
        <outline val="0"/>
        <shadow val="0"/>
        <u val="none"/>
        <vertAlign val="baseline"/>
        <sz val="11"/>
        <color theme="1"/>
        <name val="Calibri"/>
        <family val="2"/>
        <scheme val="minor"/>
      </font>
      <numFmt numFmtId="165" formatCode="_(&quot;$&quot;* #,##0_);_(&quot;$&quot;* \(#,##0\);_(&quot;$&quot;*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4" formatCode="0.0%"/>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outline="0">
        <left style="thin">
          <color theme="9" tint="0.39997558519241921"/>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left/>
        <right style="thin">
          <color theme="9" tint="0.39997558519241921"/>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righ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top style="thin">
          <color theme="9" tint="0.39997558519241921"/>
        </top>
      </border>
    </dxf>
    <dxf>
      <border outline="0">
        <left style="thin">
          <color theme="9" tint="0.39997558519241921"/>
        </left>
        <right style="thin">
          <color theme="9" tint="0.39997558519241921"/>
        </right>
        <top style="thin">
          <color theme="9" tint="0.39997558519241921"/>
        </top>
        <bottom style="thin">
          <color theme="9" tint="0.39997558519241921"/>
        </bottom>
      </border>
    </dxf>
    <dxf>
      <alignment textRotation="0" wrapText="1" indent="0" justifyLastLine="0" shrinkToFit="0" readingOrder="0"/>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left"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outline="0">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general" vertical="bottom" textRotation="0" wrapText="1" indent="0" justifyLastLine="0" shrinkToFit="0" readingOrder="0"/>
      <border diagonalUp="0" diagonalDown="0" outline="0">
        <left style="thin">
          <color theme="9" tint="0.39997558519241921"/>
        </left>
        <right/>
        <top style="thin">
          <color theme="9" tint="0.39997558519241921"/>
        </top>
        <bottom style="thin">
          <color theme="9" tint="0.39997558519241921"/>
        </bottom>
      </border>
    </dxf>
    <dxf>
      <alignment horizontal="general" vertical="bottom" textRotation="0" wrapText="1" indent="0" justifyLastLine="0" shrinkToFit="0" readingOrder="0"/>
    </dxf>
    <dxf>
      <alignment horizontal="general" vertical="center"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65" formatCode="_(&quot;$&quot;* #,##0_);_(&quot;$&quot;* \(#,##0\);_(&quot;$&quot;* &quot;-&quot;??_);_(@_)"/>
    </dxf>
    <dxf>
      <numFmt numFmtId="165" formatCode="_(&quot;$&quot;* #,##0_);_(&quot;$&quot;* \(#,##0\);_(&quot;$&quot;* &quot;-&quot;??_);_(@_)"/>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67" formatCode="_(* #,##0_);_(* \(#,##0\);_(* &quot;-&quot;??_);_(@_)"/>
    </dxf>
    <dxf>
      <font>
        <b val="0"/>
        <i val="0"/>
        <strike val="0"/>
        <condense val="0"/>
        <extend val="0"/>
        <outline val="0"/>
        <shadow val="0"/>
        <u val="none"/>
        <vertAlign val="baseline"/>
        <sz val="11"/>
        <color theme="1"/>
        <name val="Calibri"/>
        <family val="2"/>
        <scheme val="minor"/>
      </font>
      <numFmt numFmtId="167" formatCode="_(* #,##0_);_(* \(#,##0\);_(* &quot;-&quot;??_);_(@_)"/>
    </dxf>
    <dxf>
      <font>
        <b val="0"/>
        <i val="0"/>
        <strike val="0"/>
        <condense val="0"/>
        <extend val="0"/>
        <outline val="0"/>
        <shadow val="0"/>
        <u val="none"/>
        <vertAlign val="baseline"/>
        <sz val="11"/>
        <color theme="1"/>
        <name val="Calibri"/>
        <family val="2"/>
        <scheme val="minor"/>
      </font>
      <numFmt numFmtId="167" formatCode="_(* #,##0_);_(* \(#,##0\);_(* &quot;-&quot;??_);_(@_)"/>
    </dxf>
    <dxf>
      <font>
        <b val="0"/>
        <i val="0"/>
        <strike val="0"/>
        <condense val="0"/>
        <extend val="0"/>
        <outline val="0"/>
        <shadow val="0"/>
        <u val="none"/>
        <vertAlign val="baseline"/>
        <sz val="11"/>
        <color theme="1"/>
        <name val="Calibri"/>
        <family val="2"/>
        <scheme val="minor"/>
      </font>
      <numFmt numFmtId="167" formatCode="_(* #,##0_);_(* \(#,##0\);_(* &quot;-&quot;??_);_(@_)"/>
    </dxf>
    <dxf>
      <font>
        <b val="0"/>
        <i val="0"/>
        <strike val="0"/>
        <condense val="0"/>
        <extend val="0"/>
        <outline val="0"/>
        <shadow val="0"/>
        <u val="none"/>
        <vertAlign val="baseline"/>
        <sz val="11"/>
        <color theme="1"/>
        <name val="Calibri"/>
        <family val="2"/>
        <scheme val="minor"/>
      </font>
      <numFmt numFmtId="167" formatCode="_(* #,##0_);_(* \(#,##0\);_(* &quot;-&quot;??_);_(@_)"/>
    </dxf>
    <dxf>
      <font>
        <b val="0"/>
        <i val="0"/>
        <strike val="0"/>
        <condense val="0"/>
        <extend val="0"/>
        <outline val="0"/>
        <shadow val="0"/>
        <u val="none"/>
        <vertAlign val="baseline"/>
        <sz val="11"/>
        <color theme="1"/>
        <name val="Calibri"/>
        <family val="2"/>
        <scheme val="minor"/>
      </font>
      <numFmt numFmtId="167" formatCode="_(* #,##0_);_(* \(#,##0\);_(* &quot;-&quot;??_);_(@_)"/>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style="thin">
          <color theme="9" tint="0.39997558519241921"/>
        </bottom>
        <vertical/>
        <horizontal/>
      </border>
    </dxf>
    <dxf>
      <alignment horizontal="general" vertical="center" textRotation="0" wrapText="1" indent="0" justifyLastLine="0" shrinkToFit="0" readingOrder="0"/>
    </dxf>
    <dxf>
      <numFmt numFmtId="170" formatCode="0.0"/>
    </dxf>
    <dxf>
      <font>
        <b val="0"/>
        <i val="0"/>
        <strike val="0"/>
        <condense val="0"/>
        <extend val="0"/>
        <outline val="0"/>
        <shadow val="0"/>
        <u val="none"/>
        <vertAlign val="baseline"/>
        <sz val="11"/>
        <color theme="1"/>
        <name val="Calibri"/>
        <family val="2"/>
        <scheme val="minor"/>
      </font>
      <numFmt numFmtId="167" formatCode="_(* #,##0_);_(* \(#,##0\);_(* &quot;-&quot;??_);_(@_)"/>
    </dxf>
    <dxf>
      <numFmt numFmtId="170" formatCode="0.0"/>
    </dxf>
    <dxf>
      <numFmt numFmtId="170" formatCode="0.0"/>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style="thin">
          <color theme="9" tint="0.39997558519241921"/>
        </bottom>
        <vertical/>
        <horizontal/>
      </border>
    </dxf>
    <dxf>
      <alignment horizontal="general" vertical="center" textRotation="0" wrapText="1" indent="0" justifyLastLine="0" shrinkToFit="0" readingOrder="0"/>
    </dxf>
    <dxf>
      <numFmt numFmtId="170" formatCode="0.0"/>
    </dxf>
    <dxf>
      <font>
        <b val="0"/>
        <i val="0"/>
        <strike val="0"/>
        <condense val="0"/>
        <extend val="0"/>
        <outline val="0"/>
        <shadow val="0"/>
        <u val="none"/>
        <vertAlign val="baseline"/>
        <sz val="11"/>
        <color theme="1"/>
        <name val="Calibri"/>
        <family val="2"/>
        <scheme val="minor"/>
      </font>
      <numFmt numFmtId="167" formatCode="_(* #,##0_);_(* \(#,##0\);_(* &quot;-&quot;??_);_(@_)"/>
    </dxf>
    <dxf>
      <numFmt numFmtId="170" formatCode="0.0"/>
    </dxf>
    <dxf>
      <font>
        <b val="0"/>
        <i val="0"/>
        <strike val="0"/>
        <condense val="0"/>
        <extend val="0"/>
        <outline val="0"/>
        <shadow val="0"/>
        <u val="none"/>
        <vertAlign val="baseline"/>
        <sz val="11"/>
        <color theme="1"/>
        <name val="Calibri"/>
        <family val="2"/>
        <scheme val="minor"/>
      </font>
      <numFmt numFmtId="167" formatCode="_(* #,##0_);_(* \(#,##0\);_(* &quot;-&quot;??_);_(@_)"/>
    </dxf>
    <dxf>
      <numFmt numFmtId="170" formatCode="0.0"/>
    </dxf>
    <dxf>
      <font>
        <b val="0"/>
        <i val="0"/>
        <strike val="0"/>
        <condense val="0"/>
        <extend val="0"/>
        <outline val="0"/>
        <shadow val="0"/>
        <u val="none"/>
        <vertAlign val="baseline"/>
        <sz val="11"/>
        <color theme="1"/>
        <name val="Calibri"/>
        <family val="2"/>
        <scheme val="minor"/>
      </font>
      <numFmt numFmtId="167" formatCode="_(* #,##0_);_(* \(#,##0\);_(* &quot;-&quot;??_);_(@_)"/>
    </dxf>
    <dxf>
      <alignment horizontal="general" vertical="center" textRotation="0" wrapText="1" indent="0" justifyLastLine="0" shrinkToFit="0" readingOrder="0"/>
    </dxf>
    <dxf>
      <numFmt numFmtId="170" formatCode="0.0"/>
    </dxf>
    <dxf>
      <font>
        <b val="0"/>
        <i val="0"/>
        <strike val="0"/>
        <condense val="0"/>
        <extend val="0"/>
        <outline val="0"/>
        <shadow val="0"/>
        <u val="none"/>
        <vertAlign val="baseline"/>
        <sz val="11"/>
        <color theme="1"/>
        <name val="Calibri"/>
        <family val="2"/>
        <scheme val="minor"/>
      </font>
      <numFmt numFmtId="167" formatCode="_(* #,##0_);_(* \(#,##0\);_(* &quot;-&quot;??_);_(@_)"/>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 formatCode="0"/>
      <alignment horizontal="general" textRotation="0" wrapText="0" indent="0" justifyLastLine="0" shrinkToFit="0" readingOrder="0"/>
    </dxf>
    <dxf>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 formatCode="0"/>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 formatCode="0"/>
      <alignment horizontal="general" textRotation="0" wrapText="0" indent="0" justifyLastLine="0" shrinkToFit="0" readingOrder="0"/>
    </dxf>
    <dxf>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 formatCode="0"/>
      <alignment horizontal="general"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quot;$&quot;* #,##0_);_(&quot;$&quot;* \(#,##0\);_(&quot;$&quot;* &quot;-&quot;??_);_(@_)"/>
      <alignment horizontal="general"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quot;$&quot;* #,##0_);_(&quot;$&quot;* \(#,##0\);_(&quot;$&quot;* &quot;-&quot;??_);_(@_)"/>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quot;$&quot;* #,##0_);_(&quot;$&quot;* \(#,##0\);_(&quot;$&quot;*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quot;$&quot;* #,##0_);_(&quot;$&quot;* \(#,##0\);_(&quot;$&quot;* &quot;-&quot;??_);_(@_)"/>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quot;$&quot;* #,##0_);_(&quot;$&quot;* \(#,##0\);_(&quot;$&quot;*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quot;$&quot;* #,##0_);_(&quot;$&quot;* \(#,##0\);_(&quot;$&quot;* &quot;-&quot;??_);_(@_)"/>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quot;$&quot;* #,##0_);_(&quot;$&quot;* \(#,##0\);_(&quot;$&quot;*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quot;$&quot;* #,##0_);_(&quot;$&quot;* \(#,##0\);_(&quot;$&quot;* &quot;-&quot;??_);_(@_)"/>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0.0%"/>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0_);_(* \(#,##0\);_(* &quot;-&quot;??_);_(@_)"/>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0_);_(* \(#,##0\);_(* &quot;-&quot;??_);_(@_)"/>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0_);_(* \(#,##0\);_(* &quot;-&quot;??_);_(@_)"/>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0_);_(* \(#,##0\);_(* &quot;-&quot;??_);_(@_)"/>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0_);_(* \(#,##0\);_(* &quot;-&quot;??_);_(@_)"/>
      <alignment horizontal="general"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textRotation="0" wrapText="0" indent="0" justifyLastLine="0" shrinkToFit="0" readingOrder="0"/>
    </dxf>
    <dxf>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textRotation="0" wrapText="0" indent="0" justifyLastLine="0" shrinkToFit="0" readingOrder="0"/>
    </dxf>
    <dxf>
      <alignment horizontal="general" vertical="center" textRotation="0" wrapText="0" indent="0" justifyLastLine="0" shrinkToFit="0" readingOrder="0"/>
    </dxf>
    <dxf>
      <numFmt numFmtId="170" formatCode="0.0"/>
      <alignment horizontal="general" vertical="bottom" textRotation="0" wrapText="0" indent="0" justifyLastLine="0" shrinkToFit="0" readingOrder="0"/>
    </dxf>
    <dxf>
      <numFmt numFmtId="170" formatCode="0.0"/>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quot;$&quot;* #,##0_);_(&quot;$&quot;* \(#,##0\);_(&quot;$&quot;* &quot;-&quot;??_);_(@_)"/>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quot;$&quot;* #,##0_);_(&quot;$&quot;* \(#,##0\);_(&quot;$&quot;* &quot;-&quot;??_);_(@_)"/>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quot;$&quot;* #,##0_);_(&quot;$&quot;* \(#,##0\);_(&quot;$&quot;* &quot;-&quot;??_);_(@_)"/>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0.0%"/>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0_);_(* \(#,##0\);_(* &quot;-&quot;??_);_(@_)"/>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0_);_(* \(#,##0\);_(* &quot;-&quot;??_);_(@_)"/>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0_);_(* \(#,##0\);_(* &quot;-&quot;??_);_(@_)"/>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0_);_(* \(#,##0\);_(* &quot;-&quot;??_);_(@_)"/>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0_);_(* \(#,##0\);_(* &quot;-&quot;??_);_(@_)"/>
      <alignment horizontal="general"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quot;$&quot;* #,##0_);_(&quot;$&quot;* \(#,##0\);_(&quot;$&quot;* &quot;-&quot;??_);_(@_)"/>
      <alignment horizontal="general" textRotation="0" wrapText="0" indent="0" justifyLastLine="0" shrinkToFit="0" readingOrder="0"/>
    </dxf>
    <dxf>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textRotation="0" wrapText="0" indent="0" justifyLastLine="0" shrinkToFit="0" readingOrder="0"/>
    </dxf>
    <dxf>
      <alignment horizontal="general" vertical="center" textRotation="0" wrapText="0" indent="0" justifyLastLine="0" shrinkToFit="0" readingOrder="0"/>
    </dxf>
    <dxf>
      <numFmt numFmtId="170" formatCode="0.0"/>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quot;$&quot;* #,##0_);_(&quot;$&quot;* \(#,##0\);_(&quot;$&quot;* &quot;-&quot;??_);_(@_)"/>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quot;$&quot;* #,##0_);_(&quot;$&quot;* \(#,##0\);_(&quot;$&quot;* &quot;-&quot;??_);_(@_)"/>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quot;$&quot;* #,##0_);_(&quot;$&quot;* \(#,##0\);_(&quot;$&quot;* &quot;-&quot;??_);_(@_)"/>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0.0%"/>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0_);_(* \(#,##0\);_(* &quot;-&quot;??_);_(@_)"/>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0_);_(* \(#,##0\);_(* &quot;-&quot;??_);_(@_)"/>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0_);_(* \(#,##0\);_(* &quot;-&quot;??_);_(@_)"/>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0_);_(* \(#,##0\);_(* &quot;-&quot;??_);_(@_)"/>
      <alignment horizontal="general"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0_);_(* \(#,##0\);_(* &quot;-&quot;??_);_(@_)"/>
      <alignment horizontal="general"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2" formatCode="_(* #,##0.0_);_(* \(#,##0.0\);_(* &quot;-&quot;??_);_(@_)"/>
    </dxf>
    <dxf>
      <font>
        <b val="0"/>
        <i val="0"/>
        <strike val="0"/>
        <condense val="0"/>
        <extend val="0"/>
        <outline val="0"/>
        <shadow val="0"/>
        <u val="none"/>
        <vertAlign val="baseline"/>
        <sz val="11"/>
        <color theme="1"/>
        <name val="Calibri"/>
        <family val="2"/>
        <scheme val="minor"/>
      </font>
      <numFmt numFmtId="165" formatCode="_(&quot;$&quot;* #,##0_);_(&quot;$&quot;* \(#,##0\);_(&quot;$&quot;* &quot;-&quot;??_);_(@_)"/>
    </dxf>
    <dxf>
      <font>
        <b val="0"/>
        <i val="0"/>
        <strike val="0"/>
        <condense val="0"/>
        <extend val="0"/>
        <outline val="0"/>
        <shadow val="0"/>
        <u val="none"/>
        <vertAlign val="baseline"/>
        <sz val="11"/>
        <color theme="1"/>
        <name val="Calibri"/>
        <family val="2"/>
        <scheme val="minor"/>
      </font>
      <numFmt numFmtId="165" formatCode="_(&quot;$&quot;* #,##0_);_(&quot;$&quot;* \(#,##0\);_(&quot;$&quot;* &quot;-&quot;??_);_(@_)"/>
    </dxf>
    <dxf>
      <font>
        <b val="0"/>
        <i val="0"/>
        <strike val="0"/>
        <condense val="0"/>
        <extend val="0"/>
        <outline val="0"/>
        <shadow val="0"/>
        <u val="none"/>
        <vertAlign val="baseline"/>
        <sz val="11"/>
        <color theme="1"/>
        <name val="Calibri"/>
        <family val="2"/>
        <scheme val="minor"/>
      </font>
      <numFmt numFmtId="165" formatCode="_(&quot;$&quot;* #,##0_);_(&quot;$&quot;* \(#,##0\);_(&quot;$&quot;* &quot;-&quot;??_);_(@_)"/>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67" formatCode="_(* #,##0_);_(* \(#,##0\);_(* &quot;-&quot;??_);_(@_)"/>
    </dxf>
    <dxf>
      <font>
        <b val="0"/>
        <i val="0"/>
        <strike val="0"/>
        <condense val="0"/>
        <extend val="0"/>
        <outline val="0"/>
        <shadow val="0"/>
        <u val="none"/>
        <vertAlign val="baseline"/>
        <sz val="11"/>
        <color theme="1"/>
        <name val="Calibri"/>
        <family val="2"/>
        <scheme val="minor"/>
      </font>
      <numFmt numFmtId="167" formatCode="_(* #,##0_);_(* \(#,##0\);_(* &quot;-&quot;??_);_(@_)"/>
    </dxf>
    <dxf>
      <font>
        <b val="0"/>
        <i val="0"/>
        <strike val="0"/>
        <condense val="0"/>
        <extend val="0"/>
        <outline val="0"/>
        <shadow val="0"/>
        <u val="none"/>
        <vertAlign val="baseline"/>
        <sz val="11"/>
        <color theme="1"/>
        <name val="Calibri"/>
        <family val="2"/>
        <scheme val="minor"/>
      </font>
      <numFmt numFmtId="167" formatCode="_(* #,##0_);_(* \(#,##0\);_(* &quot;-&quot;??_);_(@_)"/>
    </dxf>
    <dxf>
      <font>
        <b val="0"/>
        <i val="0"/>
        <strike val="0"/>
        <condense val="0"/>
        <extend val="0"/>
        <outline val="0"/>
        <shadow val="0"/>
        <u val="none"/>
        <vertAlign val="baseline"/>
        <sz val="11"/>
        <color theme="1"/>
        <name val="Calibri"/>
        <family val="2"/>
        <scheme val="minor"/>
      </font>
      <numFmt numFmtId="167" formatCode="_(* #,##0_);_(* \(#,##0\);_(* &quot;-&quot;??_);_(@_)"/>
    </dxf>
    <dxf>
      <font>
        <b val="0"/>
        <i val="0"/>
        <strike val="0"/>
        <condense val="0"/>
        <extend val="0"/>
        <outline val="0"/>
        <shadow val="0"/>
        <u val="none"/>
        <vertAlign val="baseline"/>
        <sz val="11"/>
        <color theme="1"/>
        <name val="Calibri"/>
        <family val="2"/>
        <scheme val="minor"/>
      </font>
      <numFmt numFmtId="167" formatCode="_(* #,##0_);_(* \(#,##0\);_(* &quot;-&quot;??_);_(@_)"/>
    </dxf>
    <dxf>
      <font>
        <b val="0"/>
        <i val="0"/>
        <strike val="0"/>
        <condense val="0"/>
        <extend val="0"/>
        <outline val="0"/>
        <shadow val="0"/>
        <u val="none"/>
        <vertAlign val="baseline"/>
        <sz val="11"/>
        <color theme="1"/>
        <name val="Calibri"/>
        <family val="2"/>
        <scheme val="minor"/>
      </font>
      <numFmt numFmtId="167" formatCode="_(* #,##0_);_(* \(#,##0\);_(* &quot;-&quot;??_);_(@_)"/>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quot;$&quot;* #,##0_);_(&quot;$&quot;* \(#,##0\);_(&quot;$&quot;* &quot;-&quot;??_);_(@_)"/>
      <alignment horizontal="general"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65" formatCode="_(&quot;$&quot;* #,##0_);_(&quot;$&quot;* \(#,##0\);_(&quot;$&quot;* &quot;-&quot;??_);_(@_)"/>
    </dxf>
    <dxf>
      <font>
        <b val="0"/>
        <i val="0"/>
        <strike val="0"/>
        <condense val="0"/>
        <extend val="0"/>
        <outline val="0"/>
        <shadow val="0"/>
        <u val="none"/>
        <vertAlign val="baseline"/>
        <sz val="11"/>
        <color theme="1"/>
        <name val="Calibri"/>
        <family val="2"/>
        <scheme val="minor"/>
      </font>
      <numFmt numFmtId="165" formatCode="_(&quot;$&quot;* #,##0_);_(&quot;$&quot;* \(#,##0\);_(&quot;$&quot;* &quot;-&quot;??_);_(@_)"/>
    </dxf>
    <dxf>
      <font>
        <b val="0"/>
        <i val="0"/>
        <strike val="0"/>
        <condense val="0"/>
        <extend val="0"/>
        <outline val="0"/>
        <shadow val="0"/>
        <u val="none"/>
        <vertAlign val="baseline"/>
        <sz val="11"/>
        <color theme="1"/>
        <name val="Calibri"/>
        <family val="2"/>
        <scheme val="minor"/>
      </font>
      <numFmt numFmtId="165" formatCode="_(&quot;$&quot;* #,##0_);_(&quot;$&quot;* \(#,##0\);_(&quot;$&quot;* &quot;-&quot;??_);_(@_)"/>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67" formatCode="_(* #,##0_);_(* \(#,##0\);_(* &quot;-&quot;??_);_(@_)"/>
    </dxf>
    <dxf>
      <font>
        <b val="0"/>
        <i val="0"/>
        <strike val="0"/>
        <condense val="0"/>
        <extend val="0"/>
        <outline val="0"/>
        <shadow val="0"/>
        <u val="none"/>
        <vertAlign val="baseline"/>
        <sz val="11"/>
        <color theme="1"/>
        <name val="Calibri"/>
        <family val="2"/>
        <scheme val="minor"/>
      </font>
      <numFmt numFmtId="167" formatCode="_(* #,##0_);_(* \(#,##0\);_(* &quot;-&quot;??_);_(@_)"/>
    </dxf>
    <dxf>
      <font>
        <b val="0"/>
        <i val="0"/>
        <strike val="0"/>
        <condense val="0"/>
        <extend val="0"/>
        <outline val="0"/>
        <shadow val="0"/>
        <u val="none"/>
        <vertAlign val="baseline"/>
        <sz val="11"/>
        <color theme="1"/>
        <name val="Calibri"/>
        <family val="2"/>
        <scheme val="minor"/>
      </font>
      <numFmt numFmtId="167" formatCode="_(* #,##0_);_(* \(#,##0\);_(* &quot;-&quot;??_);_(@_)"/>
    </dxf>
    <dxf>
      <font>
        <b val="0"/>
        <i val="0"/>
        <strike val="0"/>
        <condense val="0"/>
        <extend val="0"/>
        <outline val="0"/>
        <shadow val="0"/>
        <u val="none"/>
        <vertAlign val="baseline"/>
        <sz val="11"/>
        <color theme="1"/>
        <name val="Calibri"/>
        <family val="2"/>
        <scheme val="minor"/>
      </font>
      <numFmt numFmtId="167" formatCode="_(* #,##0_);_(* \(#,##0\);_(* &quot;-&quot;??_);_(@_)"/>
    </dxf>
    <dxf>
      <font>
        <b val="0"/>
        <i val="0"/>
        <strike val="0"/>
        <condense val="0"/>
        <extend val="0"/>
        <outline val="0"/>
        <shadow val="0"/>
        <u val="none"/>
        <vertAlign val="baseline"/>
        <sz val="11"/>
        <color theme="1"/>
        <name val="Calibri"/>
        <family val="2"/>
        <scheme val="minor"/>
      </font>
      <numFmt numFmtId="167" formatCode="_(* #,##0_);_(* \(#,##0\);_(* &quot;-&quot;??_);_(@_)"/>
    </dxf>
    <dxf>
      <font>
        <b val="0"/>
        <i val="0"/>
        <strike val="0"/>
        <condense val="0"/>
        <extend val="0"/>
        <outline val="0"/>
        <shadow val="0"/>
        <u val="none"/>
        <vertAlign val="baseline"/>
        <sz val="11"/>
        <color theme="1"/>
        <name val="Calibri"/>
        <family val="2"/>
        <scheme val="minor"/>
      </font>
      <numFmt numFmtId="165" formatCode="_(&quot;$&quot;* #,##0_);_(&quot;$&quot;* \(#,##0\);_(&quot;$&quot;* &quot;-&quot;??_);_(@_)"/>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_(&quot;$&quot;* #,##0_);_(&quot;$&quot;* \(#,##0\);_(&quot;$&quot;* &quot;-&quot;??_);_(@_)"/>
    </dxf>
    <dxf>
      <font>
        <b val="0"/>
        <i val="0"/>
        <strike val="0"/>
        <condense val="0"/>
        <extend val="0"/>
        <outline val="0"/>
        <shadow val="0"/>
        <u val="none"/>
        <vertAlign val="baseline"/>
        <sz val="11"/>
        <color theme="1"/>
        <name val="Calibri"/>
        <family val="2"/>
        <scheme val="minor"/>
      </font>
      <numFmt numFmtId="165" formatCode="_(&quot;$&quot;* #,##0_);_(&quot;$&quot;* \(#,##0\);_(&quot;$&quot;* &quot;-&quot;??_);_(@_)"/>
    </dxf>
    <dxf>
      <font>
        <b val="0"/>
        <i val="0"/>
        <strike val="0"/>
        <condense val="0"/>
        <extend val="0"/>
        <outline val="0"/>
        <shadow val="0"/>
        <u val="none"/>
        <vertAlign val="baseline"/>
        <sz val="11"/>
        <color theme="1"/>
        <name val="Calibri"/>
        <family val="2"/>
        <scheme val="minor"/>
      </font>
      <numFmt numFmtId="165" formatCode="_(&quot;$&quot;* #,##0_);_(&quot;$&quot;* \(#,##0\);_(&quot;$&quot;* &quot;-&quot;??_);_(@_)"/>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67" formatCode="_(* #,##0_);_(* \(#,##0\);_(* &quot;-&quot;??_);_(@_)"/>
    </dxf>
    <dxf>
      <font>
        <b val="0"/>
        <i val="0"/>
        <strike val="0"/>
        <condense val="0"/>
        <extend val="0"/>
        <outline val="0"/>
        <shadow val="0"/>
        <u val="none"/>
        <vertAlign val="baseline"/>
        <sz val="11"/>
        <color theme="1"/>
        <name val="Calibri"/>
        <family val="2"/>
        <scheme val="minor"/>
      </font>
      <numFmt numFmtId="167" formatCode="_(* #,##0_);_(* \(#,##0\);_(* &quot;-&quot;??_);_(@_)"/>
    </dxf>
    <dxf>
      <font>
        <b val="0"/>
        <i val="0"/>
        <strike val="0"/>
        <condense val="0"/>
        <extend val="0"/>
        <outline val="0"/>
        <shadow val="0"/>
        <u val="none"/>
        <vertAlign val="baseline"/>
        <sz val="11"/>
        <color theme="1"/>
        <name val="Calibri"/>
        <family val="2"/>
        <scheme val="minor"/>
      </font>
      <numFmt numFmtId="167" formatCode="_(* #,##0_);_(* \(#,##0\);_(* &quot;-&quot;??_);_(@_)"/>
    </dxf>
    <dxf>
      <font>
        <b val="0"/>
        <i val="0"/>
        <strike val="0"/>
        <condense val="0"/>
        <extend val="0"/>
        <outline val="0"/>
        <shadow val="0"/>
        <u val="none"/>
        <vertAlign val="baseline"/>
        <sz val="11"/>
        <color theme="1"/>
        <name val="Calibri"/>
        <family val="2"/>
        <scheme val="minor"/>
      </font>
      <numFmt numFmtId="167" formatCode="_(* #,##0_);_(* \(#,##0\);_(* &quot;-&quot;??_);_(@_)"/>
    </dxf>
    <dxf>
      <font>
        <b val="0"/>
        <i val="0"/>
        <strike val="0"/>
        <condense val="0"/>
        <extend val="0"/>
        <outline val="0"/>
        <shadow val="0"/>
        <u val="none"/>
        <vertAlign val="baseline"/>
        <sz val="11"/>
        <color theme="1"/>
        <name val="Calibri"/>
        <family val="2"/>
        <scheme val="minor"/>
      </font>
      <numFmt numFmtId="167" formatCode="_(* #,##0_);_(* \(#,##0\);_(* &quot;-&quot;??_);_(@_)"/>
    </dxf>
    <dxf>
      <font>
        <b val="0"/>
        <i val="0"/>
        <strike val="0"/>
        <condense val="0"/>
        <extend val="0"/>
        <outline val="0"/>
        <shadow val="0"/>
        <u val="none"/>
        <vertAlign val="baseline"/>
        <sz val="11"/>
        <color theme="1"/>
        <name val="Calibri"/>
        <family val="2"/>
        <scheme val="minor"/>
      </font>
      <numFmt numFmtId="165" formatCode="_(&quot;$&quot;* #,##0_);_(&quot;$&quot;* \(#,##0\);_(&quot;$&quot;*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quot;$&quot;* #,##0_);_(&quot;$&quot;* \(#,##0\);_(&quot;$&quot;* &quot;-&quot;??_);_(@_)"/>
      <alignment horizontal="general" vertical="center" textRotation="0" wrapText="1" indent="0" justifyLastLine="0" shrinkToFit="0" readingOrder="0"/>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pivotCacheDefinition" Target="pivotCache/pivotCacheDefinition1.xml"/><Relationship Id="rId40" Type="http://schemas.openxmlformats.org/officeDocument/2006/relationships/theme" Target="theme/theme1.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2.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connections" Target="connection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RD DONALD" refreshedDate="46218.910062384261" createdVersion="7" refreshedVersion="7" minRefreshableVersion="3" recordCount="85" xr:uid="{D8A0AA50-4BE4-4AB2-BCFB-E9B543D322FC}">
  <cacheSource type="worksheet">
    <worksheetSource name="accounts"/>
  </cacheSource>
  <cacheFields count="7">
    <cacheField name="account" numFmtId="0">
      <sharedItems/>
    </cacheField>
    <cacheField name="sector" numFmtId="0">
      <sharedItems count="10">
        <s v="technolgy"/>
        <s v="medical"/>
        <s v="retail"/>
        <s v="software"/>
        <s v="entertainment"/>
        <s v="marketing"/>
        <s v="telecommunications"/>
        <s v="finance"/>
        <s v="employment"/>
        <s v="services"/>
      </sharedItems>
    </cacheField>
    <cacheField name="year_established" numFmtId="0">
      <sharedItems containsSemiMixedTypes="0" containsString="0" containsNumber="1" containsInteger="1" minValue="1979" maxValue="2017"/>
    </cacheField>
    <cacheField name="revenue" numFmtId="0">
      <sharedItems containsSemiMixedTypes="0" containsString="0" containsNumber="1" minValue="4.54" maxValue="11698.03"/>
    </cacheField>
    <cacheField name="employees" numFmtId="0">
      <sharedItems containsSemiMixedTypes="0" containsString="0" containsNumber="1" containsInteger="1" minValue="9" maxValue="34288"/>
    </cacheField>
    <cacheField name="office_location" numFmtId="0">
      <sharedItems/>
    </cacheField>
    <cacheField name="subsidiary_of"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RD DONALD" refreshedDate="46218.910062499999" createdVersion="7" refreshedVersion="7" minRefreshableVersion="3" recordCount="35" xr:uid="{3B5FDA4C-CA94-424B-AABC-DF863E53EABA}">
  <cacheSource type="worksheet">
    <worksheetSource name="sales_teams"/>
  </cacheSource>
  <cacheFields count="3">
    <cacheField name="sales_agent" numFmtId="0">
      <sharedItems/>
    </cacheField>
    <cacheField name="manager" numFmtId="0">
      <sharedItems count="6">
        <s v="Dustin Brinkmann"/>
        <s v="Melvin Marxen"/>
        <s v="Cara Losch"/>
        <s v="Rocco Neubert"/>
        <s v="Celia Rouche"/>
        <s v="Summer Sewald"/>
      </sharedItems>
    </cacheField>
    <cacheField name="regional_office" numFmtId="0">
      <sharedItems count="3">
        <s v="Central"/>
        <s v="East"/>
        <s v="West"/>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RD DONALD" refreshedDate="46218.910062615738" createdVersion="7" refreshedVersion="7" minRefreshableVersion="3" recordCount="7" xr:uid="{E8F95F02-D444-4459-B315-8DBA5034B351}">
  <cacheSource type="worksheet">
    <worksheetSource name="products"/>
  </cacheSource>
  <cacheFields count="3">
    <cacheField name="product" numFmtId="0">
      <sharedItems count="7">
        <s v="GTX Basic"/>
        <s v="GTX Pro"/>
        <s v="MG Special"/>
        <s v="MG Advanced"/>
        <s v="GTX Plus Pro"/>
        <s v="GTX Plus Basic"/>
        <s v="GTK 500"/>
      </sharedItems>
    </cacheField>
    <cacheField name="series" numFmtId="0">
      <sharedItems count="3">
        <s v="GTX"/>
        <s v="MG"/>
        <s v="GTK"/>
      </sharedItems>
    </cacheField>
    <cacheField name="sales_price" numFmtId="0">
      <sharedItems containsSemiMixedTypes="0" containsString="0" containsNumber="1" containsInteger="1" minValue="55" maxValue="2676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s v="Acme Corporation"/>
    <x v="0"/>
    <n v="1996"/>
    <n v="1100.04"/>
    <n v="2822"/>
    <s v="United States"/>
    <s v=""/>
  </r>
  <r>
    <s v="Betasoloin"/>
    <x v="1"/>
    <n v="1999"/>
    <n v="251.41"/>
    <n v="495"/>
    <s v="United States"/>
    <s v=""/>
  </r>
  <r>
    <s v="Betatech"/>
    <x v="1"/>
    <n v="1986"/>
    <n v="647.17999999999995"/>
    <n v="1185"/>
    <s v="Kenya"/>
    <s v=""/>
  </r>
  <r>
    <s v="Bioholding"/>
    <x v="1"/>
    <n v="2012"/>
    <n v="587.34"/>
    <n v="1356"/>
    <s v="Philipines"/>
    <s v=""/>
  </r>
  <r>
    <s v="Bioplex"/>
    <x v="1"/>
    <n v="1991"/>
    <n v="326.82"/>
    <n v="1016"/>
    <s v="United States"/>
    <s v=""/>
  </r>
  <r>
    <s v="Blackzim"/>
    <x v="2"/>
    <n v="2009"/>
    <n v="497.11"/>
    <n v="1588"/>
    <s v="United States"/>
    <s v=""/>
  </r>
  <r>
    <s v="Bluth Company"/>
    <x v="0"/>
    <n v="1993"/>
    <n v="1242.32"/>
    <n v="3027"/>
    <s v="United States"/>
    <s v="Acme Corporation"/>
  </r>
  <r>
    <s v="Bubba Gump"/>
    <x v="3"/>
    <n v="2002"/>
    <n v="987.39"/>
    <n v="2253"/>
    <s v="United States"/>
    <s v=""/>
  </r>
  <r>
    <s v="Cancity"/>
    <x v="2"/>
    <n v="2001"/>
    <n v="718.62"/>
    <n v="2448"/>
    <s v="United States"/>
    <s v=""/>
  </r>
  <r>
    <s v="Cheers"/>
    <x v="4"/>
    <n v="1993"/>
    <n v="4269.8999999999996"/>
    <n v="6472"/>
    <s v="United States"/>
    <s v="Massive Dynamic"/>
  </r>
  <r>
    <s v="Codehow"/>
    <x v="3"/>
    <n v="1998"/>
    <n v="2714.9"/>
    <n v="2641"/>
    <s v="United States"/>
    <s v="Acme Corporation"/>
  </r>
  <r>
    <s v="Condax"/>
    <x v="1"/>
    <n v="2017"/>
    <n v="4.54"/>
    <n v="9"/>
    <s v="United States"/>
    <s v=""/>
  </r>
  <r>
    <s v="Conecom"/>
    <x v="0"/>
    <n v="2005"/>
    <n v="1520.66"/>
    <n v="1806"/>
    <s v="United States"/>
    <s v=""/>
  </r>
  <r>
    <s v="Dalttechnology"/>
    <x v="3"/>
    <n v="2013"/>
    <n v="98.79"/>
    <n v="96"/>
    <s v="United States"/>
    <s v="Bubba Gump"/>
  </r>
  <r>
    <s v="dambase"/>
    <x v="5"/>
    <n v="1995"/>
    <n v="2173.98"/>
    <n v="2928"/>
    <s v="United States"/>
    <s v="Inity"/>
  </r>
  <r>
    <s v="Domzoom"/>
    <x v="4"/>
    <n v="1998"/>
    <n v="217.87"/>
    <n v="551"/>
    <s v="United States"/>
    <s v=""/>
  </r>
  <r>
    <s v="Doncon"/>
    <x v="0"/>
    <n v="2010"/>
    <n v="587.72"/>
    <n v="1501"/>
    <s v="United States"/>
    <s v=""/>
  </r>
  <r>
    <s v="Donquadtech"/>
    <x v="0"/>
    <n v="1992"/>
    <n v="1712.68"/>
    <n v="3194"/>
    <s v="United States"/>
    <s v="Acme Corporation"/>
  </r>
  <r>
    <s v="Dontechi"/>
    <x v="3"/>
    <n v="1982"/>
    <n v="4618"/>
    <n v="10083"/>
    <s v="United States"/>
    <s v=""/>
  </r>
  <r>
    <s v="Donware"/>
    <x v="5"/>
    <n v="1999"/>
    <n v="1197.44"/>
    <n v="2570"/>
    <s v="United States"/>
    <s v=""/>
  </r>
  <r>
    <s v="Fasehatice"/>
    <x v="2"/>
    <n v="1990"/>
    <n v="4968.91"/>
    <n v="7523"/>
    <s v="United States"/>
    <s v=""/>
  </r>
  <r>
    <s v="Faxquote"/>
    <x v="6"/>
    <n v="1995"/>
    <n v="1825.82"/>
    <n v="5595"/>
    <s v="United States"/>
    <s v="Sonron"/>
  </r>
  <r>
    <s v="Finhigh"/>
    <x v="7"/>
    <n v="2006"/>
    <n v="1102.43"/>
    <n v="1759"/>
    <s v="United States"/>
    <s v=""/>
  </r>
  <r>
    <s v="Finjob"/>
    <x v="8"/>
    <n v="1988"/>
    <n v="2059.9"/>
    <n v="3644"/>
    <s v="United States"/>
    <s v=""/>
  </r>
  <r>
    <s v="Funholding"/>
    <x v="7"/>
    <n v="1991"/>
    <n v="2819.5"/>
    <n v="7227"/>
    <s v="United States"/>
    <s v="Golddex"/>
  </r>
  <r>
    <s v="Ganjaflex"/>
    <x v="2"/>
    <n v="1995"/>
    <n v="5158.71"/>
    <n v="17479"/>
    <s v="Japan"/>
    <s v=""/>
  </r>
  <r>
    <s v="Gekko &amp; Co"/>
    <x v="2"/>
    <n v="1990"/>
    <n v="2520.83"/>
    <n v="3502"/>
    <s v="United States"/>
    <s v=""/>
  </r>
  <r>
    <s v="Genco Pura Olive Oil Company"/>
    <x v="2"/>
    <n v="2007"/>
    <n v="894.33"/>
    <n v="1635"/>
    <s v="Italy"/>
    <s v=""/>
  </r>
  <r>
    <s v="Globex Corporation"/>
    <x v="0"/>
    <n v="2000"/>
    <n v="1223.72"/>
    <n v="2497"/>
    <s v="Norway"/>
    <s v=""/>
  </r>
  <r>
    <s v="Gogozoom"/>
    <x v="6"/>
    <n v="2007"/>
    <n v="86.68"/>
    <n v="187"/>
    <s v="United States"/>
    <s v="Sonron"/>
  </r>
  <r>
    <s v="Golddex"/>
    <x v="7"/>
    <n v="2008"/>
    <n v="52.5"/>
    <n v="165"/>
    <s v="United States"/>
    <s v=""/>
  </r>
  <r>
    <s v="Goodsilron"/>
    <x v="5"/>
    <n v="2000"/>
    <n v="2952.73"/>
    <n v="5107"/>
    <s v="United States"/>
    <s v=""/>
  </r>
  <r>
    <s v="Green-Plus"/>
    <x v="9"/>
    <n v="2003"/>
    <n v="692.19"/>
    <n v="1922"/>
    <s v="United States"/>
    <s v=""/>
  </r>
  <r>
    <s v="Groovestreet"/>
    <x v="2"/>
    <n v="2003"/>
    <n v="223.8"/>
    <n v="299"/>
    <s v="United States"/>
    <s v=""/>
  </r>
  <r>
    <s v="Hatfan"/>
    <x v="9"/>
    <n v="1982"/>
    <n v="792.46"/>
    <n v="1299"/>
    <s v="United States"/>
    <s v=""/>
  </r>
  <r>
    <s v="Hottechi"/>
    <x v="0"/>
    <n v="1997"/>
    <n v="8170.38"/>
    <n v="16499"/>
    <s v="Korea"/>
    <s v=""/>
  </r>
  <r>
    <s v="Initech"/>
    <x v="6"/>
    <n v="1994"/>
    <n v="6395.05"/>
    <n v="20275"/>
    <s v="United States"/>
    <s v=""/>
  </r>
  <r>
    <s v="Inity"/>
    <x v="5"/>
    <n v="1986"/>
    <n v="2403.58"/>
    <n v="8801"/>
    <s v="United States"/>
    <s v=""/>
  </r>
  <r>
    <s v="Isdom"/>
    <x v="1"/>
    <n v="2002"/>
    <n v="3178.24"/>
    <n v="4540"/>
    <s v="United States"/>
    <s v=""/>
  </r>
  <r>
    <s v="Iselectrics"/>
    <x v="0"/>
    <n v="2011"/>
    <n v="527.11"/>
    <n v="1428"/>
    <s v="United States"/>
    <s v="Acme Corporation"/>
  </r>
  <r>
    <s v="J-Texon"/>
    <x v="2"/>
    <n v="1989"/>
    <n v="1388.67"/>
    <n v="3583"/>
    <s v="United States"/>
    <s v=""/>
  </r>
  <r>
    <s v="Kan-code"/>
    <x v="3"/>
    <n v="1982"/>
    <n v="11698.03"/>
    <n v="34288"/>
    <s v="United States"/>
    <s v=""/>
  </r>
  <r>
    <s v="Kinnamplus"/>
    <x v="2"/>
    <n v="2004"/>
    <n v="702.72"/>
    <n v="1831"/>
    <s v="United States"/>
    <s v=""/>
  </r>
  <r>
    <s v="Konex"/>
    <x v="0"/>
    <n v="1980"/>
    <n v="7708.38"/>
    <n v="13756"/>
    <s v="United States"/>
    <s v=""/>
  </r>
  <r>
    <s v="Konmatfix"/>
    <x v="5"/>
    <n v="1985"/>
    <n v="375.43"/>
    <n v="1190"/>
    <s v="United States"/>
    <s v=""/>
  </r>
  <r>
    <s v="Labdrill"/>
    <x v="1"/>
    <n v="1985"/>
    <n v="2741.37"/>
    <n v="9226"/>
    <s v="United States"/>
    <s v=""/>
  </r>
  <r>
    <s v="Lexiqvolax"/>
    <x v="1"/>
    <n v="2004"/>
    <n v="1618.89"/>
    <n v="3889"/>
    <s v="United States"/>
    <s v=""/>
  </r>
  <r>
    <s v="Massive Dynamic"/>
    <x v="4"/>
    <n v="1989"/>
    <n v="665.06"/>
    <n v="1095"/>
    <s v="United States"/>
    <s v=""/>
  </r>
  <r>
    <s v="Mathtouch"/>
    <x v="5"/>
    <n v="1984"/>
    <n v="3027.46"/>
    <n v="9516"/>
    <s v="Jordan"/>
    <s v=""/>
  </r>
  <r>
    <s v="Nam-zim"/>
    <x v="9"/>
    <n v="1987"/>
    <n v="405.59"/>
    <n v="1179"/>
    <s v="Brazil"/>
    <s v="Warephase"/>
  </r>
  <r>
    <s v="Newex"/>
    <x v="9"/>
    <n v="1991"/>
    <n v="1012.72"/>
    <n v="3492"/>
    <s v="Germany"/>
    <s v=""/>
  </r>
  <r>
    <s v="Ontomedia"/>
    <x v="8"/>
    <n v="1997"/>
    <n v="882.12"/>
    <n v="2769"/>
    <s v="United States"/>
    <s v=""/>
  </r>
  <r>
    <s v="Opentech"/>
    <x v="7"/>
    <n v="1994"/>
    <n v="355.23"/>
    <n v="853"/>
    <s v="United States"/>
    <s v=""/>
  </r>
  <r>
    <s v="Plexzap"/>
    <x v="2"/>
    <n v="2001"/>
    <n v="2437.85"/>
    <n v="4874"/>
    <s v="United States"/>
    <s v=""/>
  </r>
  <r>
    <s v="Plusstrip"/>
    <x v="4"/>
    <n v="2002"/>
    <n v="349.81"/>
    <n v="315"/>
    <s v="United States"/>
    <s v=""/>
  </r>
  <r>
    <s v="Plussunin"/>
    <x v="2"/>
    <n v="2003"/>
    <n v="1419.98"/>
    <n v="4018"/>
    <s v="United States"/>
    <s v=""/>
  </r>
  <r>
    <s v="Rangreen"/>
    <x v="0"/>
    <n v="1987"/>
    <n v="2938.67"/>
    <n v="8775"/>
    <s v="Panama"/>
    <s v=""/>
  </r>
  <r>
    <s v="Rantouch"/>
    <x v="6"/>
    <n v="1994"/>
    <n v="1188.42"/>
    <n v="3015"/>
    <s v="United States"/>
    <s v=""/>
  </r>
  <r>
    <s v="Ron-tech"/>
    <x v="1"/>
    <n v="1992"/>
    <n v="3922.42"/>
    <n v="6837"/>
    <s v="United States"/>
    <s v=""/>
  </r>
  <r>
    <s v="Rundofase"/>
    <x v="0"/>
    <n v="1983"/>
    <n v="1008.06"/>
    <n v="1238"/>
    <s v="United States"/>
    <s v=""/>
  </r>
  <r>
    <s v="Scotfind"/>
    <x v="3"/>
    <n v="1996"/>
    <n v="6354.87"/>
    <n v="16780"/>
    <s v="United States"/>
    <s v="Bubba Gump"/>
  </r>
  <r>
    <s v="Scottech"/>
    <x v="5"/>
    <n v="2012"/>
    <n v="45.39"/>
    <n v="100"/>
    <s v="United States"/>
    <s v="Inity"/>
  </r>
  <r>
    <s v="Silis"/>
    <x v="1"/>
    <n v="1994"/>
    <n v="2818.38"/>
    <n v="6290"/>
    <s v="United States"/>
    <s v=""/>
  </r>
  <r>
    <s v="Singletechno"/>
    <x v="2"/>
    <n v="1996"/>
    <n v="2214.94"/>
    <n v="5374"/>
    <s v="United States"/>
    <s v=""/>
  </r>
  <r>
    <s v="Sonron"/>
    <x v="6"/>
    <n v="1999"/>
    <n v="1699.85"/>
    <n v="5108"/>
    <s v="United States"/>
    <s v=""/>
  </r>
  <r>
    <s v="Stanredtax"/>
    <x v="7"/>
    <n v="1987"/>
    <n v="1698.2"/>
    <n v="3798"/>
    <s v="United States"/>
    <s v=""/>
  </r>
  <r>
    <s v="Statholdings"/>
    <x v="8"/>
    <n v="1997"/>
    <n v="291.27"/>
    <n v="586"/>
    <s v="United States"/>
    <s v=""/>
  </r>
  <r>
    <s v="Streethex"/>
    <x v="2"/>
    <n v="1988"/>
    <n v="1376.8"/>
    <n v="1165"/>
    <s v="Belgium"/>
    <s v=""/>
  </r>
  <r>
    <s v="Sumace"/>
    <x v="2"/>
    <n v="2000"/>
    <n v="167.89"/>
    <n v="493"/>
    <s v="Romania"/>
    <s v=""/>
  </r>
  <r>
    <s v="Sunnamplex"/>
    <x v="5"/>
    <n v="2008"/>
    <n v="894.37"/>
    <n v="1593"/>
    <s v="Poland"/>
    <s v=""/>
  </r>
  <r>
    <s v="The New York Inquirer"/>
    <x v="1"/>
    <n v="1996"/>
    <n v="439.21"/>
    <n v="792"/>
    <s v="United States"/>
    <s v=""/>
  </r>
  <r>
    <s v="Toughzap"/>
    <x v="2"/>
    <n v="1995"/>
    <n v="332.43"/>
    <n v="799"/>
    <s v="United States"/>
    <s v=""/>
  </r>
  <r>
    <s v="Treequote"/>
    <x v="6"/>
    <n v="1988"/>
    <n v="5266.09"/>
    <n v="8595"/>
    <s v="United States"/>
    <s v="Sonron"/>
  </r>
  <r>
    <s v="Umbrella Corporation"/>
    <x v="7"/>
    <n v="1998"/>
    <n v="2022.14"/>
    <n v="5113"/>
    <s v="United States"/>
    <s v=""/>
  </r>
  <r>
    <s v="Vehement Capital Partners"/>
    <x v="7"/>
    <n v="1993"/>
    <n v="646.1"/>
    <n v="883"/>
    <s v="United States"/>
    <s v="Golddex"/>
  </r>
  <r>
    <s v="Warephase"/>
    <x v="9"/>
    <n v="1997"/>
    <n v="2041.73"/>
    <n v="5276"/>
    <s v="United States"/>
    <s v=""/>
  </r>
  <r>
    <s v="Xx-holding"/>
    <x v="7"/>
    <n v="1993"/>
    <n v="7537.24"/>
    <n v="20293"/>
    <s v="United States"/>
    <s v=""/>
  </r>
  <r>
    <s v="Xx-zobam"/>
    <x v="4"/>
    <n v="1989"/>
    <n v="3838.39"/>
    <n v="8274"/>
    <s v="United States"/>
    <s v=""/>
  </r>
  <r>
    <s v="Y-corporation"/>
    <x v="8"/>
    <n v="1983"/>
    <n v="2871.35"/>
    <n v="9561"/>
    <s v="United States"/>
    <s v=""/>
  </r>
  <r>
    <s v="Yearin"/>
    <x v="2"/>
    <n v="2005"/>
    <n v="2261.0500000000002"/>
    <n v="3851"/>
    <s v="United States"/>
    <s v=""/>
  </r>
  <r>
    <s v="Zathunicon"/>
    <x v="2"/>
    <n v="2010"/>
    <n v="71.12"/>
    <n v="144"/>
    <s v="United States"/>
    <s v=""/>
  </r>
  <r>
    <s v="Zencorporation"/>
    <x v="0"/>
    <n v="2011"/>
    <n v="40.79"/>
    <n v="142"/>
    <s v="China"/>
    <s v=""/>
  </r>
  <r>
    <s v="Zoomit"/>
    <x v="4"/>
    <n v="1992"/>
    <n v="324.19"/>
    <n v="978"/>
    <s v="United States"/>
    <s v=""/>
  </r>
  <r>
    <s v="Zotware"/>
    <x v="3"/>
    <n v="1979"/>
    <n v="4478.47"/>
    <n v="13809"/>
    <s v="United States"/>
    <s v=""/>
  </r>
  <r>
    <s v="Zumgoity"/>
    <x v="1"/>
    <n v="1984"/>
    <n v="441.08"/>
    <n v="1210"/>
    <s v="United States"/>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Anna Snelling"/>
    <x v="0"/>
    <x v="0"/>
  </r>
  <r>
    <s v="Cecily Lampkin"/>
    <x v="0"/>
    <x v="0"/>
  </r>
  <r>
    <s v="Versie Hillebrand"/>
    <x v="0"/>
    <x v="0"/>
  </r>
  <r>
    <s v="Lajuana Vencill"/>
    <x v="0"/>
    <x v="0"/>
  </r>
  <r>
    <s v="Moses Frase"/>
    <x v="0"/>
    <x v="0"/>
  </r>
  <r>
    <s v="Jonathan Berthelot"/>
    <x v="1"/>
    <x v="0"/>
  </r>
  <r>
    <s v="Marty Freudenburg"/>
    <x v="1"/>
    <x v="0"/>
  </r>
  <r>
    <s v="Gladys Colclough"/>
    <x v="1"/>
    <x v="0"/>
  </r>
  <r>
    <s v="Niesha Huffines"/>
    <x v="1"/>
    <x v="0"/>
  </r>
  <r>
    <s v="Darcel Schlecht"/>
    <x v="1"/>
    <x v="0"/>
  </r>
  <r>
    <s v="Mei-Mei Johns"/>
    <x v="1"/>
    <x v="0"/>
  </r>
  <r>
    <s v="Violet Mclelland"/>
    <x v="2"/>
    <x v="1"/>
  </r>
  <r>
    <s v="Corliss Cosme"/>
    <x v="2"/>
    <x v="1"/>
  </r>
  <r>
    <s v="Rosie Papadopoulos"/>
    <x v="2"/>
    <x v="1"/>
  </r>
  <r>
    <s v="Garret Kinder"/>
    <x v="2"/>
    <x v="1"/>
  </r>
  <r>
    <s v="Wilburn Farren"/>
    <x v="2"/>
    <x v="1"/>
  </r>
  <r>
    <s v="Elizabeth Anderson"/>
    <x v="2"/>
    <x v="1"/>
  </r>
  <r>
    <s v="Daniell Hammack"/>
    <x v="3"/>
    <x v="1"/>
  </r>
  <r>
    <s v="Cassey Cress"/>
    <x v="3"/>
    <x v="1"/>
  </r>
  <r>
    <s v="Donn Cantrell"/>
    <x v="3"/>
    <x v="1"/>
  </r>
  <r>
    <s v="Reed Clapper"/>
    <x v="3"/>
    <x v="1"/>
  </r>
  <r>
    <s v="Boris Faz"/>
    <x v="3"/>
    <x v="1"/>
  </r>
  <r>
    <s v="Natalya Ivanova"/>
    <x v="3"/>
    <x v="1"/>
  </r>
  <r>
    <s v="Vicki Laflamme"/>
    <x v="4"/>
    <x v="2"/>
  </r>
  <r>
    <s v="Rosalina Dieter"/>
    <x v="4"/>
    <x v="2"/>
  </r>
  <r>
    <s v="Hayden Neloms"/>
    <x v="4"/>
    <x v="2"/>
  </r>
  <r>
    <s v="Markita Hansen"/>
    <x v="4"/>
    <x v="2"/>
  </r>
  <r>
    <s v="Elease Gluck"/>
    <x v="4"/>
    <x v="2"/>
  </r>
  <r>
    <s v="Carol Thompson"/>
    <x v="4"/>
    <x v="2"/>
  </r>
  <r>
    <s v="James Ascencio"/>
    <x v="5"/>
    <x v="2"/>
  </r>
  <r>
    <s v="Kary Hendrixson"/>
    <x v="5"/>
    <x v="2"/>
  </r>
  <r>
    <s v="Kami Bicknell"/>
    <x v="5"/>
    <x v="2"/>
  </r>
  <r>
    <s v="Zane Levy"/>
    <x v="5"/>
    <x v="2"/>
  </r>
  <r>
    <s v="Maureen Marcano"/>
    <x v="5"/>
    <x v="2"/>
  </r>
  <r>
    <s v="Carl Lin"/>
    <x v="5"/>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n v="550"/>
  </r>
  <r>
    <x v="1"/>
    <x v="0"/>
    <n v="4821"/>
  </r>
  <r>
    <x v="2"/>
    <x v="1"/>
    <n v="55"/>
  </r>
  <r>
    <x v="3"/>
    <x v="1"/>
    <n v="3393"/>
  </r>
  <r>
    <x v="4"/>
    <x v="0"/>
    <n v="5482"/>
  </r>
  <r>
    <x v="5"/>
    <x v="0"/>
    <n v="1096"/>
  </r>
  <r>
    <x v="6"/>
    <x v="2"/>
    <n v="267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4C9704-4DD6-4FB0-9D96-DCE56F5641D7}" name="PivotTable2" cacheId="1"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3:D13" firstHeaderRow="0" firstDataRow="1" firstDataCol="2"/>
  <pivotFields count="3">
    <pivotField dataField="1" compact="0" outline="0" showAll="0">
      <extLst>
        <ext xmlns:x14="http://schemas.microsoft.com/office/spreadsheetml/2009/9/main" uri="{2946ED86-A175-432a-8AC1-64E0C546D7DE}">
          <x14:pivotField fillDownLabels="1"/>
        </ext>
      </extLst>
    </pivotField>
    <pivotField axis="axisRow" compact="0" outline="0" showAll="0" defaultSubtotal="0">
      <items count="6">
        <item x="2"/>
        <item x="4"/>
        <item x="0"/>
        <item x="1"/>
        <item x="3"/>
        <item x="5"/>
      </items>
      <extLst>
        <ext xmlns:x14="http://schemas.microsoft.com/office/spreadsheetml/2009/9/main" uri="{2946ED86-A175-432a-8AC1-64E0C546D7DE}">
          <x14:pivotField fillDownLabels="1"/>
        </ext>
      </extLst>
    </pivotField>
    <pivotField axis="axisRow" compact="0" outline="0" showAll="0">
      <items count="4">
        <item x="0"/>
        <item x="1"/>
        <item x="2"/>
        <item t="default"/>
      </items>
      <extLst>
        <ext xmlns:x14="http://schemas.microsoft.com/office/spreadsheetml/2009/9/main" uri="{2946ED86-A175-432a-8AC1-64E0C546D7DE}">
          <x14:pivotField fillDownLabels="1"/>
        </ext>
      </extLst>
    </pivotField>
  </pivotFields>
  <rowFields count="2">
    <field x="2"/>
    <field x="1"/>
  </rowFields>
  <rowItems count="10">
    <i>
      <x/>
      <x v="2"/>
    </i>
    <i r="1">
      <x v="3"/>
    </i>
    <i t="default">
      <x/>
    </i>
    <i>
      <x v="1"/>
      <x/>
    </i>
    <i r="1">
      <x v="4"/>
    </i>
    <i t="default">
      <x v="1"/>
    </i>
    <i>
      <x v="2"/>
      <x v="1"/>
    </i>
    <i r="1">
      <x v="5"/>
    </i>
    <i t="default">
      <x v="2"/>
    </i>
    <i t="grand">
      <x/>
    </i>
  </rowItems>
  <colFields count="1">
    <field x="-2"/>
  </colFields>
  <colItems count="2">
    <i>
      <x/>
    </i>
    <i i="1">
      <x v="1"/>
    </i>
  </colItems>
  <dataFields count="2">
    <dataField name="Agent Count" fld="0" subtotal="count" baseField="0" baseItem="0"/>
    <dataField name="Agent Share" fld="0" subtotal="count" showDataAs="percentOfTotal" baseField="2" baseItem="0" numFmtId="164"/>
  </dataFields>
  <formats count="1">
    <format dxfId="338">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CD8591-0C61-49DA-A2DC-4F64A56D596F}" name="PivotTable3" cacheId="2"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3:F14" firstHeaderRow="0" firstDataRow="1" firstDataCol="2"/>
  <pivotFields count="3">
    <pivotField axis="axisRow" dataField="1" compact="0" outline="0" showAll="0">
      <items count="8">
        <item x="6"/>
        <item x="0"/>
        <item x="5"/>
        <item x="4"/>
        <item x="1"/>
        <item x="3"/>
        <item x="2"/>
        <item t="default"/>
      </items>
    </pivotField>
    <pivotField axis="axisRow" compact="0" outline="0" showAll="0">
      <items count="4">
        <item x="2"/>
        <item x="0"/>
        <item x="1"/>
        <item t="default"/>
      </items>
    </pivotField>
    <pivotField dataField="1" compact="0" outline="0" showAll="0"/>
  </pivotFields>
  <rowFields count="2">
    <field x="1"/>
    <field x="0"/>
  </rowFields>
  <rowItems count="11">
    <i>
      <x/>
      <x/>
    </i>
    <i t="default">
      <x/>
    </i>
    <i>
      <x v="1"/>
      <x v="1"/>
    </i>
    <i r="1">
      <x v="2"/>
    </i>
    <i r="1">
      <x v="3"/>
    </i>
    <i r="1">
      <x v="4"/>
    </i>
    <i t="default">
      <x v="1"/>
    </i>
    <i>
      <x v="2"/>
      <x v="5"/>
    </i>
    <i r="1">
      <x v="6"/>
    </i>
    <i t="default">
      <x v="2"/>
    </i>
    <i t="grand">
      <x/>
    </i>
  </rowItems>
  <colFields count="1">
    <field x="-2"/>
  </colFields>
  <colItems count="4">
    <i>
      <x/>
    </i>
    <i i="1">
      <x v="1"/>
    </i>
    <i i="2">
      <x v="2"/>
    </i>
    <i i="3">
      <x v="3"/>
    </i>
  </colItems>
  <dataFields count="4">
    <dataField name="Product Count" fld="0" subtotal="count" baseField="0" baseItem="0"/>
    <dataField name="Average Sales Price" fld="2" subtotal="average" baseField="1" baseItem="0" numFmtId="165"/>
    <dataField name="Maximum Sales Price" fld="2" subtotal="max" baseField="1" baseItem="0" numFmtId="165"/>
    <dataField name="Minimum Sales Price" fld="2" subtotal="min" baseField="1" baseItem="0" numFmtId="165"/>
  </dataFields>
  <formats count="1">
    <format dxfId="334">
      <pivotArea outline="0" fieldPosition="0">
        <references count="1">
          <reference field="4294967294" count="3" selected="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84F125-E116-4389-8B28-8D1AC4E8FE68}"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Sector">
  <location ref="A3:C14" firstHeaderRow="0" firstDataRow="1" firstDataCol="1"/>
  <pivotFields count="7">
    <pivotField dataField="1" showAll="0"/>
    <pivotField axis="axisRow" showAll="0" sortType="descending">
      <items count="11">
        <item x="8"/>
        <item x="4"/>
        <item x="7"/>
        <item x="5"/>
        <item x="1"/>
        <item x="2"/>
        <item x="9"/>
        <item x="3"/>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
  </rowFields>
  <rowItems count="11">
    <i>
      <x v="5"/>
    </i>
    <i>
      <x v="8"/>
    </i>
    <i>
      <x v="4"/>
    </i>
    <i>
      <x v="2"/>
    </i>
    <i>
      <x v="3"/>
    </i>
    <i>
      <x v="7"/>
    </i>
    <i>
      <x v="1"/>
    </i>
    <i>
      <x v="9"/>
    </i>
    <i>
      <x v="6"/>
    </i>
    <i>
      <x/>
    </i>
    <i t="grand">
      <x/>
    </i>
  </rowItems>
  <colFields count="1">
    <field x="-2"/>
  </colFields>
  <colItems count="2">
    <i>
      <x/>
    </i>
    <i i="1">
      <x v="1"/>
    </i>
  </colItems>
  <dataFields count="2">
    <dataField name="Account Count" fld="0" subtotal="count" baseField="0" baseItem="0"/>
    <dataField name="Account Share" fld="0" subtotal="count" showDataAs="percentOfTotal" baseField="1" baseItem="0" numFmtId="164"/>
  </dataFields>
  <formats count="1">
    <format dxfId="9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8" xr16:uid="{4E28655A-8CF4-4502-9241-24FFC1C887B6}" autoFormatId="16" applyNumberFormats="0" applyBorderFormats="0" applyFontFormats="0" applyPatternFormats="0" applyAlignmentFormats="0" applyWidthHeightFormats="0">
  <queryTableRefresh nextId="4">
    <queryTableFields count="3">
      <queryTableField id="1" name="sales_agent" tableColumnId="1"/>
      <queryTableField id="2" name="manager" tableColumnId="2"/>
      <queryTableField id="3" name="regional_office"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BDC69AF3-CE53-4B4E-BB48-23124407D0E6}" autoFormatId="16" applyNumberFormats="0" applyBorderFormats="0" applyFontFormats="0" applyPatternFormats="0" applyAlignmentFormats="0" applyWidthHeightFormats="0">
  <queryTableRefresh nextId="4">
    <queryTableFields count="3">
      <queryTableField id="1" name="product" tableColumnId="1"/>
      <queryTableField id="2" name="series" tableColumnId="2"/>
      <queryTableField id="3" name="sales_price"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5" xr16:uid="{54AB07D0-44A3-4C8C-9FEC-8AC54401CDE5}" autoFormatId="16" applyNumberFormats="0" applyBorderFormats="0" applyFontFormats="0" applyPatternFormats="0" applyAlignmentFormats="0" applyWidthHeightFormats="0">
  <queryTableRefresh nextId="20">
    <queryTableFields count="19">
      <queryTableField id="1" name="opportunity_id" tableColumnId="1"/>
      <queryTableField id="2" name="sales_agent" tableColumnId="2"/>
      <queryTableField id="3" name="product" tableColumnId="3"/>
      <queryTableField id="4" name="account" tableColumnId="4"/>
      <queryTableField id="5" name="deal_stage" tableColumnId="5"/>
      <queryTableField id="6" name="engage_date" tableColumnId="6"/>
      <queryTableField id="7" name="close_date" tableColumnId="7"/>
      <queryTableField id="8" name="close_value" tableColumnId="8"/>
      <queryTableField id="9" name="manager" tableColumnId="9"/>
      <queryTableField id="10" name="regional_office" tableColumnId="10"/>
      <queryTableField id="11" name="series" tableColumnId="11"/>
      <queryTableField id="12" name="sales_price" tableColumnId="12"/>
      <queryTableField id="13" name="sector" tableColumnId="13"/>
      <queryTableField id="14" name="year_established" tableColumnId="14"/>
      <queryTableField id="15" name="account_revenue_millions" tableColumnId="15"/>
      <queryTableField id="16" name="account_employees" tableColumnId="16"/>
      <queryTableField id="17" name="office_location" tableColumnId="17"/>
      <queryTableField id="18" name="subsidiary_of" tableColumnId="18"/>
      <queryTableField id="19" name="sales_cycle_days" tableColumnId="1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7" xr16:uid="{59A791F2-7270-45FD-8455-6A453B9B60CF}" autoFormatId="16" applyNumberFormats="0" applyBorderFormats="0" applyFontFormats="0" applyPatternFormats="0" applyAlignmentFormats="0" applyWidthHeightFormats="0">
  <queryTableRefresh nextId="9">
    <queryTableFields count="8">
      <queryTableField id="1" name="opportunity_id" tableColumnId="1"/>
      <queryTableField id="2" name="sales_agent" tableColumnId="2"/>
      <queryTableField id="3" name="product" tableColumnId="3"/>
      <queryTableField id="4" name="account" tableColumnId="4"/>
      <queryTableField id="5" name="deal_stage" tableColumnId="5"/>
      <queryTableField id="6" name="engage_date" tableColumnId="6"/>
      <queryTableField id="7" name="close_date" tableColumnId="7"/>
      <queryTableField id="8" name="close_value"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6" xr16:uid="{12ABC889-168A-4C09-80B4-85B57C742637}" autoFormatId="16" applyNumberFormats="0" applyBorderFormats="0" applyFontFormats="0" applyPatternFormats="0" applyAlignmentFormats="0" applyWidthHeightFormats="0">
  <queryTableRefresh nextId="9">
    <queryTableFields count="8">
      <queryTableField id="1" name="opportunity_id" tableColumnId="1"/>
      <queryTableField id="2" name="sales_agent" tableColumnId="2"/>
      <queryTableField id="3" name="product" tableColumnId="3"/>
      <queryTableField id="4" name="account" tableColumnId="4"/>
      <queryTableField id="5" name="deal_stage" tableColumnId="5"/>
      <queryTableField id="6" name="engage_date" tableColumnId="6"/>
      <queryTableField id="7" name="close_date" tableColumnId="7"/>
      <queryTableField id="8" name="close_value"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3" xr16:uid="{FD51CD25-B95F-4B06-BCBE-FD80EB10C6E2}" autoFormatId="16" applyNumberFormats="0" applyBorderFormats="0" applyFontFormats="0" applyPatternFormats="0" applyAlignmentFormats="0" applyWidthHeightFormats="0">
  <queryTableRefresh nextId="4">
    <queryTableFields count="3">
      <queryTableField id="1" name="Table" tableColumnId="1"/>
      <queryTableField id="2" name="Field" tableColumnId="2"/>
      <queryTableField id="3" name="Description"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2" xr16:uid="{F88D64CB-4462-428F-8D40-B67A06978B0D}" autoFormatId="16" applyNumberFormats="0" applyBorderFormats="0" applyFontFormats="0" applyPatternFormats="0" applyAlignmentFormats="0" applyWidthHeightFormats="0">
  <queryTableRefresh nextId="8">
    <queryTableFields count="7">
      <queryTableField id="1" name="account" tableColumnId="1"/>
      <queryTableField id="2" name="sector" tableColumnId="2"/>
      <queryTableField id="3" name="year_established" tableColumnId="3"/>
      <queryTableField id="4" name="revenue" tableColumnId="4"/>
      <queryTableField id="5" name="employees" tableColumnId="5"/>
      <queryTableField id="6" name="office_location" tableColumnId="6"/>
      <queryTableField id="7" name="subsidiary_of" tableColumnId="7"/>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 xr16:uid="{A33ED617-3FB4-4181-A058-4F1D83589DB6}" autoFormatId="16" applyNumberFormats="0" applyBorderFormats="0" applyFontFormats="0" applyPatternFormats="0" applyAlignmentFormats="0" applyWidthHeightFormats="0">
  <queryTableRefresh nextId="8">
    <queryTableFields count="7">
      <queryTableField id="1" name="account" tableColumnId="1"/>
      <queryTableField id="2" name="sector" tableColumnId="2"/>
      <queryTableField id="3" name="year_established" tableColumnId="3"/>
      <queryTableField id="4" name="revenue" tableColumnId="4"/>
      <queryTableField id="5" name="employees" tableColumnId="5"/>
      <queryTableField id="6" name="office_location" tableColumnId="6"/>
      <queryTableField id="7" name="subsidiary_of"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24.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5597F63-4550-4EB5-9930-B3382D343919}" name="sales_teams" displayName="sales_teams" ref="A1:C36" tableType="queryTable" totalsRowShown="0">
  <autoFilter ref="A1:C36" xr:uid="{D5597F63-4550-4EB5-9930-B3382D343919}"/>
  <tableColumns count="3">
    <tableColumn id="1" xr3:uid="{48BC9CA4-5555-49A2-8B18-1B69D14C0D1C}" uniqueName="1" name="sales_agent" queryTableFieldId="1" dataDxfId="337"/>
    <tableColumn id="2" xr3:uid="{047AD4AC-0B58-4E59-9A41-D5805D9B5F20}" uniqueName="2" name="manager" queryTableFieldId="2" dataDxfId="336"/>
    <tableColumn id="3" xr3:uid="{CBD79813-5AD7-4038-BD8A-F300587AA6A7}" uniqueName="3" name="regional_office" queryTableFieldId="3" dataDxfId="33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00C2789-45ED-4B03-99BF-B6CC768E637B}" name="products" displayName="products" ref="A1:C8" tableType="queryTable" totalsRowShown="0">
  <autoFilter ref="A1:C8" xr:uid="{600C2789-45ED-4B03-99BF-B6CC768E637B}"/>
  <tableColumns count="3">
    <tableColumn id="1" xr3:uid="{474C0F5B-6592-4F94-BA19-7C2E0273F269}" uniqueName="1" name="product" queryTableFieldId="1" dataDxfId="333"/>
    <tableColumn id="2" xr3:uid="{ED65A6F2-A511-465A-8D5A-D7DBBA63CE5F}" uniqueName="2" name="series" queryTableFieldId="2" dataDxfId="332"/>
    <tableColumn id="3" xr3:uid="{92AC1966-A7D1-40E5-9DC2-798099AFFCD7}" uniqueName="3" name="sales_price"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12E250B-5888-489A-BA1C-EB369062CA14}" name="tbl_ProductPerformance" displayName="tbl_ProductPerformance" ref="A1:L9" totalsRowShown="0" headerRowDxfId="331" dataDxfId="330" headerRowCellStyle="Currency" dataCellStyle="Currency">
  <autoFilter ref="A1:L9" xr:uid="{612E250B-5888-489A-BA1C-EB369062CA14}"/>
  <tableColumns count="12">
    <tableColumn id="1" xr3:uid="{20418548-2233-49C6-A652-D724E3617F47}" name="Product"/>
    <tableColumn id="2" xr3:uid="{FE03A6A2-9F74-4900-B949-78B30EC8F81A}" name="Product Series"/>
    <tableColumn id="3" xr3:uid="{3D14F56C-33DE-43DD-8DAD-903AF95C3A17}" name="Reference Sales Price" dataDxfId="329" dataCellStyle="Currency"/>
    <tableColumn id="4" xr3:uid="{77A59C4B-AD3F-45A9-8234-15BA805D475A}" name="Total Opportunities" dataDxfId="328" dataCellStyle="Comma"/>
    <tableColumn id="5" xr3:uid="{4AE80957-6F81-418C-B408-AF4C7FF5A4ED}" name="Open Opportunities" dataDxfId="327" dataCellStyle="Comma"/>
    <tableColumn id="6" xr3:uid="{80EF4C3B-8CC1-4E0A-8D22-1ADFA922D93B}" name="Won Opportunities" dataDxfId="326" dataCellStyle="Comma"/>
    <tableColumn id="7" xr3:uid="{717C4CA7-5174-4B32-B243-3163693FDC37}" name="Lost Opportunities" dataDxfId="325" dataCellStyle="Comma"/>
    <tableColumn id="8" xr3:uid="{AC1995A8-9C33-40B0-B206-6F6010F1257F}" name="Closed Opportunities" dataDxfId="324" dataCellStyle="Comma"/>
    <tableColumn id="9" xr3:uid="{593BA64B-5688-430B-86CE-D1FA8426B1D5}" name="Closed-Deal Win Rate" dataDxfId="323" dataCellStyle="Percent"/>
    <tableColumn id="10" xr3:uid="{D2524B9E-E1CE-401D-BA9C-9FE9D7952603}" name="Won Revenue" dataDxfId="322" dataCellStyle="Currency"/>
    <tableColumn id="11" xr3:uid="{A8470B95-9D17-4497-ACB7-0A9C5720FE84}" name="Average Won Deal Value" dataDxfId="321" dataCellStyle="Currency"/>
    <tableColumn id="12" xr3:uid="{1C74D970-4C49-4C10-9300-4FBA968764CA}" name="Revenue per Opportunity" dataDxfId="320" dataCellStyle="Currency"/>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71D0DBB-CEC4-4D64-8F28-DEC895083F47}" name="tbl_ProductSeriesPerformance" displayName="tbl_ProductSeriesPerformance" ref="A1:L4" totalsRowShown="0" headerRowDxfId="319" dataDxfId="318" dataCellStyle="Currency">
  <autoFilter ref="A1:L4" xr:uid="{271D0DBB-CEC4-4D64-8F28-DEC895083F47}"/>
  <tableColumns count="12">
    <tableColumn id="1" xr3:uid="{31A58E23-68CE-4531-BD9C-390D0913C1E7}" name="Product Series" dataDxfId="317"/>
    <tableColumn id="2" xr3:uid="{B473AFEB-4017-4174-AF10-07A4AFF23C9B}" name="Product Count">
      <calculatedColumnFormula>COUNTIF(products[series],A2)</calculatedColumnFormula>
    </tableColumn>
    <tableColumn id="3" xr3:uid="{5BD62941-3AA8-4B10-9A63-BB69EFAB85DE}" name="Average Reference Price" dataDxfId="316" dataCellStyle="Currency">
      <calculatedColumnFormula>AVERAGEIF(products[series],A2,products[sales_price])</calculatedColumnFormula>
    </tableColumn>
    <tableColumn id="4" xr3:uid="{72A64645-621E-49A8-96F3-A63DAF6493E5}" name="Total Opportunities" dataDxfId="315" dataCellStyle="Comma">
      <calculatedColumnFormula>COUNTIF(sales_analysis[series],A2)</calculatedColumnFormula>
    </tableColumn>
    <tableColumn id="5" xr3:uid="{CE49F1A8-C82F-4651-96D4-A1B95B5AF216}" name="Open Opportunities" dataDxfId="314" dataCellStyle="Comma">
      <calculatedColumnFormula array="1">SUM(COUNTIFS(sales_analysis[series],A2,sales_analysis[deal_stage],{"Prospecting","Engaging"}))</calculatedColumnFormula>
    </tableColumn>
    <tableColumn id="6" xr3:uid="{7A58DD95-D9B6-4615-8B45-32EAC0165A2B}" name="Won Opportunities" dataDxfId="313" dataCellStyle="Comma">
      <calculatedColumnFormula>COUNTIFS(sales_analysis[series],A2,sales_analysis[deal_stage],"Won")</calculatedColumnFormula>
    </tableColumn>
    <tableColumn id="7" xr3:uid="{061B4298-45A1-48E1-99D8-9EA1EC8BD17C}" name="Lost Opportunities" dataDxfId="312" dataCellStyle="Comma">
      <calculatedColumnFormula>COUNTIFS(sales_analysis[series],A2,sales_analysis[deal_stage],"Lost")</calculatedColumnFormula>
    </tableColumn>
    <tableColumn id="8" xr3:uid="{B3088E3F-A831-4991-9821-4C2FDD145AF4}" name="Closed Opportunities" dataDxfId="311" dataCellStyle="Comma">
      <calculatedColumnFormula>F2+G2</calculatedColumnFormula>
    </tableColumn>
    <tableColumn id="9" xr3:uid="{2304E4BD-EF78-414C-95FE-3E72AE9E2EE9}" name="Closed-Deal Win Rate" dataDxfId="310" dataCellStyle="Percent">
      <calculatedColumnFormula>IFERROR(F2/H2,0)</calculatedColumnFormula>
    </tableColumn>
    <tableColumn id="10" xr3:uid="{0D80E960-351D-418B-ABA5-A744BABE5A45}" name="Won Revenue" dataDxfId="309" dataCellStyle="Currency">
      <calculatedColumnFormula>SUMIFS(sales_analysis[close_value],sales_analysis[series],A2,sales_analysis[deal_stage],"Won")</calculatedColumnFormula>
    </tableColumn>
    <tableColumn id="11" xr3:uid="{E431BDDC-24AB-41E7-9C53-A5400597D33A}" name="Average Won Deal Value" dataDxfId="308" dataCellStyle="Currency">
      <calculatedColumnFormula>IFERROR(J2/F2,0)</calculatedColumnFormula>
    </tableColumn>
    <tableColumn id="12" xr3:uid="{50BB9846-6FCE-452B-90B8-DA5659D923E2}" name="Revenue per Opportunity" dataDxfId="307" dataCellStyle="Currency">
      <calculatedColumnFormula>IFERROR(J2/D2,0)</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3B12D87-FC90-453E-9A53-2D1C23910061}" name="sales_analysis" displayName="sales_analysis" ref="A1:S8801" tableType="queryTable" totalsRowShown="0">
  <autoFilter ref="A1:S8801" xr:uid="{93B12D87-FC90-453E-9A53-2D1C23910061}"/>
  <tableColumns count="19">
    <tableColumn id="1" xr3:uid="{B6D71254-ADC8-4D94-A9BC-EA09686F6F03}" uniqueName="1" name="opportunity_id" queryTableFieldId="1" dataDxfId="306"/>
    <tableColumn id="2" xr3:uid="{6C261083-7037-4B77-B168-4F2D86FE5EC4}" uniqueName="2" name="sales_agent" queryTableFieldId="2" dataDxfId="305"/>
    <tableColumn id="3" xr3:uid="{D4A59585-F26E-490F-8899-E16AD61B3B83}" uniqueName="3" name="product" queryTableFieldId="3" dataDxfId="304"/>
    <tableColumn id="4" xr3:uid="{B5BB84B9-5D1D-47BF-A8CA-634681AFD720}" uniqueName="4" name="account" queryTableFieldId="4" dataDxfId="303"/>
    <tableColumn id="5" xr3:uid="{C63E9E2B-E52B-4D08-93D4-21E349AFD98D}" uniqueName="5" name="deal_stage" queryTableFieldId="5" dataDxfId="302"/>
    <tableColumn id="6" xr3:uid="{FE4D7CC6-CF3D-4728-8E08-9A758AF59D18}" uniqueName="6" name="engage_date" queryTableFieldId="6" dataDxfId="301"/>
    <tableColumn id="7" xr3:uid="{5DF47FA5-47A9-4268-A931-0295E80AA655}" uniqueName="7" name="close_date" queryTableFieldId="7" dataDxfId="300"/>
    <tableColumn id="8" xr3:uid="{A3103606-7802-4A18-A643-1B2F909529B5}" uniqueName="8" name="close_value" queryTableFieldId="8"/>
    <tableColumn id="9" xr3:uid="{8D81B179-30B9-46C2-A824-E7FBC44F17D7}" uniqueName="9" name="manager" queryTableFieldId="9" dataDxfId="299"/>
    <tableColumn id="10" xr3:uid="{A85C192A-A194-4D37-84F6-B8579464E319}" uniqueName="10" name="regional_office" queryTableFieldId="10" dataDxfId="298"/>
    <tableColumn id="11" xr3:uid="{7C184786-1B2C-4BEC-AD8C-56444C1CCC55}" uniqueName="11" name="series" queryTableFieldId="11" dataDxfId="297"/>
    <tableColumn id="12" xr3:uid="{7E064789-E2AD-4D03-A0A5-5F040C7B2C8D}" uniqueName="12" name="sales_price" queryTableFieldId="12"/>
    <tableColumn id="13" xr3:uid="{509FD485-B699-4209-9374-39426AD61E29}" uniqueName="13" name="sector" queryTableFieldId="13" dataDxfId="296"/>
    <tableColumn id="14" xr3:uid="{7E730347-B6F5-44DF-920B-CD4D8E3ADF23}" uniqueName="14" name="year_established" queryTableFieldId="14"/>
    <tableColumn id="15" xr3:uid="{114F6787-5D03-46B4-BCED-420BC5D63848}" uniqueName="15" name="account_revenue_millions" queryTableFieldId="15"/>
    <tableColumn id="16" xr3:uid="{AED3DCBF-A832-48BB-9644-BCC7728B6545}" uniqueName="16" name="account_employees" queryTableFieldId="16"/>
    <tableColumn id="17" xr3:uid="{6CB1938C-22B3-4080-8B55-9EEC61DFAECC}" uniqueName="17" name="office_location" queryTableFieldId="17" dataDxfId="295"/>
    <tableColumn id="18" xr3:uid="{B5E42E09-2CCF-42FB-ABEF-BC19DC6138AE}" uniqueName="18" name="subsidiary_of" queryTableFieldId="18" dataDxfId="294"/>
    <tableColumn id="19" xr3:uid="{9F0ABD40-16FC-41D6-A897-D8D816A86478}" uniqueName="19" name="sales_cycle_days" queryTableFieldId="1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D538A62-C311-46F6-A34F-B13663BEC238}" name="tbl_SectorPerformance" displayName="tbl_SectorPerformance" ref="A1:L11" totalsRowShown="0" headerRowDxfId="293" dataDxfId="292" headerRowCellStyle="Currency" dataCellStyle="Currency">
  <autoFilter ref="A1:L11" xr:uid="{8D538A62-C311-46F6-A34F-B13663BEC238}"/>
  <tableColumns count="12">
    <tableColumn id="1" xr3:uid="{536E9C22-F410-4F73-A657-D504DE18ED19}" name="Sector" dataDxfId="291"/>
    <tableColumn id="2" xr3:uid="{DA923E7D-01CF-4ADE-8410-03E3B2CB3254}" name="Account Count" dataDxfId="290" dataCellStyle="Comma"/>
    <tableColumn id="3" xr3:uid="{B24EBFFB-2A7F-4469-8D4F-732C3A54CD4E}" name="Total Opportunities" dataDxfId="289" dataCellStyle="Comma"/>
    <tableColumn id="4" xr3:uid="{69B1D7A1-7BA3-497D-A4D5-0F4643982922}" name="Open Opportunities" dataDxfId="288" dataCellStyle="Comma"/>
    <tableColumn id="5" xr3:uid="{FDC1061C-ACEA-445F-B23C-EC4CC6B1D914}" name="Won Opportunities" dataDxfId="287" dataCellStyle="Comma"/>
    <tableColumn id="6" xr3:uid="{F2D468BD-F095-4AD5-9590-DF11541EAF37}" name="Lost Opportunities" dataDxfId="286" dataCellStyle="Comma"/>
    <tableColumn id="7" xr3:uid="{CDB99906-E4D5-4963-B869-FFBED31CD002}" name="Closed Opportunities" dataDxfId="285" dataCellStyle="Comma"/>
    <tableColumn id="8" xr3:uid="{B5DA9E3E-D32C-4DD1-B656-A6530D77928F}" name="Closed-Deal Win Rate" dataDxfId="284" dataCellStyle="Percent"/>
    <tableColumn id="9" xr3:uid="{B3FDEBC3-3EDF-4E10-93E2-3D2D8A06137F}" name="Won Revenue" dataDxfId="283" dataCellStyle="Currency"/>
    <tableColumn id="10" xr3:uid="{1C3E5D50-4274-44D4-A91E-DD3CCBD45BCC}" name="Average Won Deal Value" dataDxfId="282" dataCellStyle="Currency"/>
    <tableColumn id="11" xr3:uid="{64D6B53A-D60F-4A67-A8F2-02997AD9A132}" name="Revenue per Account" dataDxfId="281" dataCellStyle="Currency"/>
    <tableColumn id="12" xr3:uid="{BCC30D0E-E67E-4451-9989-CC78CE615DFE}" name="Opportunities per Account" dataDxfId="280" dataCellStyle="Comma"/>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933C21E-1829-4BB9-92A3-6E305774D596}" name="tbl_RegionalPerformance" displayName="tbl_RegionalPerformance" ref="A1:K5" totalsRowShown="0" headerRowDxfId="279" dataDxfId="278" dataCellStyle="Currency">
  <autoFilter ref="A1:K5" xr:uid="{4933C21E-1829-4BB9-92A3-6E305774D596}"/>
  <tableColumns count="11">
    <tableColumn id="1" xr3:uid="{8923C163-CCFB-44D1-8C85-A63C3DE4C8AE}" name="Regional Office" dataDxfId="277"/>
    <tableColumn id="2" xr3:uid="{EB1E621C-0A37-49BF-91ED-79CA674C68D0}" name="Agent Count" dataDxfId="276" dataCellStyle="Comma"/>
    <tableColumn id="3" xr3:uid="{4D03653D-FCAA-4C1A-80C7-FF55AB6ED1CE}" name="Total Opportunities" dataDxfId="275" dataCellStyle="Comma"/>
    <tableColumn id="4" xr3:uid="{9D944C17-12FA-427B-A07B-CD794D83DF3B}" name="Won Opportunities" dataDxfId="274" dataCellStyle="Comma"/>
    <tableColumn id="5" xr3:uid="{181B2F9E-0207-4555-8275-8F2B066FCA10}" name="Lost Opportunities" dataDxfId="273" dataCellStyle="Comma"/>
    <tableColumn id="6" xr3:uid="{59356853-137C-4AFB-9B45-B1DEE3379E46}" name="Closed Opportunities" dataDxfId="272" dataCellStyle="Comma"/>
    <tableColumn id="7" xr3:uid="{B0250244-A6AF-40A5-BC67-665982CA2416}" name="Closed-Deal Win Rate" dataDxfId="271" dataCellStyle="Percent"/>
    <tableColumn id="8" xr3:uid="{B3408466-7E80-4003-90C3-F791617CBB67}" name="Won Revenue" dataDxfId="270" dataCellStyle="Currency"/>
    <tableColumn id="9" xr3:uid="{32723E8D-88F0-4B43-9F07-3CEF6B8190E8}" name="Average Won Deal Value" dataDxfId="269" dataCellStyle="Currency"/>
    <tableColumn id="10" xr3:uid="{E4E2808B-24D6-4F01-A43A-21199B9580D6}" name="Revenue per Agent" dataDxfId="268" dataCellStyle="Currency"/>
    <tableColumn id="11" xr3:uid="{48C603D2-3566-4F93-9385-C94FFF41B5B2}" name="Opportunities per Agent" dataDxfId="267"/>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E242F20-B298-4133-A1FC-5E8FE08E4150}" name="tbl_ManagerPerformance" displayName="tbl_ManagerPerformance" ref="A1:L7" headerRowDxfId="266" dataDxfId="265" totalsRowDxfId="264" dataCellStyle="Currency">
  <autoFilter ref="A1:L7" xr:uid="{1E242F20-B298-4133-A1FC-5E8FE08E4150}"/>
  <tableColumns count="12">
    <tableColumn id="12" xr3:uid="{6A025316-E92B-4B07-A2F7-8A7D7E744FA2}" name="Manager" dataDxfId="263" totalsRowDxfId="262" dataCellStyle="Currency"/>
    <tableColumn id="1" xr3:uid="{DEC6DE90-1B5B-4AF8-BAB6-443823DE26BD}" name="Regional Office" totalsRowLabel="Total" dataDxfId="261" totalsRowDxfId="260">
      <calculatedColumnFormula>_xlfn.XLOOKUP(A2,sales_teams[manager],sales_teams[regional_office],"")</calculatedColumnFormula>
    </tableColumn>
    <tableColumn id="2" xr3:uid="{F2C180DA-C50C-49D2-AD86-BC8B6E47D79B}" name="Agent Count" dataDxfId="259" totalsRowDxfId="258" dataCellStyle="Comma"/>
    <tableColumn id="3" xr3:uid="{1D09BD6E-C7FF-4FF2-99B6-BBEB646AD8DC}" name="Total Opportunities" dataDxfId="257" totalsRowDxfId="256" dataCellStyle="Comma">
      <calculatedColumnFormula>COUNTIF(sales_analysis[manager],A2)</calculatedColumnFormula>
    </tableColumn>
    <tableColumn id="4" xr3:uid="{F95B4FA1-402F-4664-A291-E6CAB4633D83}" name="Won Opportunities" dataDxfId="255" totalsRowDxfId="254" dataCellStyle="Comma">
      <calculatedColumnFormula>COUNTIFS(sales_analysis[manager],A2,sales_analysis[deal_stage],"Won")</calculatedColumnFormula>
    </tableColumn>
    <tableColumn id="5" xr3:uid="{179B8ABD-DEDC-4AA2-A7B6-D7900C53C2D9}" name="Lost Opportunities" dataDxfId="253" totalsRowDxfId="252" dataCellStyle="Comma">
      <calculatedColumnFormula>COUNTIFS(sales_analysis[manager],A2,sales_analysis[deal_stage],"Lost")</calculatedColumnFormula>
    </tableColumn>
    <tableColumn id="6" xr3:uid="{4273750E-B530-45DB-9998-331B1513F306}" name="Closed Opportunities" dataDxfId="251" totalsRowDxfId="250" dataCellStyle="Comma">
      <calculatedColumnFormula>E2+F2</calculatedColumnFormula>
    </tableColumn>
    <tableColumn id="7" xr3:uid="{5EA0287B-A1BC-4555-A42E-250B109C3D90}" name="Closed-Deal Win Rate" dataDxfId="249" totalsRowDxfId="248" dataCellStyle="Percent">
      <calculatedColumnFormula>IFERROR(E2/G2,0)</calculatedColumnFormula>
    </tableColumn>
    <tableColumn id="8" xr3:uid="{C23AA65B-BB8E-459D-8D90-D335D81FB62E}" name="Won Revenue" dataDxfId="247" totalsRowDxfId="246" dataCellStyle="Currency">
      <calculatedColumnFormula>SUMIFS(sales_analysis[close_value],sales_analysis[manager],A2,sales_analysis[deal_stage],"Won")</calculatedColumnFormula>
    </tableColumn>
    <tableColumn id="9" xr3:uid="{24C792A7-CB5E-453C-8DB2-32CD4339646F}" name="Average Won Deal Value" dataDxfId="245" totalsRowDxfId="244" dataCellStyle="Currency">
      <calculatedColumnFormula>IFERROR(I2/E2,0)</calculatedColumnFormula>
    </tableColumn>
    <tableColumn id="10" xr3:uid="{A2D0E1DE-4180-4A4F-A9EE-9F0F54406193}" name="Revenue per Agent" dataDxfId="243" totalsRowDxfId="242" dataCellStyle="Currency">
      <calculatedColumnFormula>IFERROR(I2/C2,0)</calculatedColumnFormula>
    </tableColumn>
    <tableColumn id="11" xr3:uid="{16E62476-024E-4705-A08A-52DF89577ADB}" name="Opportunities per Agent" totalsRowFunction="sum" dataDxfId="241" totalsRowDxfId="240">
      <calculatedColumnFormula>IFERROR(D2/C2,0)</calculatedColumnFormula>
    </tableColumn>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769546D-32B0-4E9E-B495-EC90822B758B}" name="tbl_AgentPerformance" displayName="tbl_AgentPerformance" ref="A1:R37" totalsRowCount="1" headerRowDxfId="239" dataDxfId="238" totalsRowDxfId="237" dataCellStyle="Currency">
  <autoFilter ref="A1:R36" xr:uid="{9769546D-32B0-4E9E-B495-EC90822B758B}"/>
  <sortState xmlns:xlrd2="http://schemas.microsoft.com/office/spreadsheetml/2017/richdata2" ref="A2:R36">
    <sortCondition ref="N1:N36"/>
  </sortState>
  <tableColumns count="18">
    <tableColumn id="12" xr3:uid="{207875F3-5310-4450-80AA-5109604B6666}" name="Sales Agent" totalsRowLabel="Total" dataDxfId="236" totalsRowDxfId="235" dataCellStyle="Currency"/>
    <tableColumn id="1" xr3:uid="{F33C06D0-585B-4FA1-91E7-3AC1C4952BF9}" name="Manager" dataDxfId="234">
      <calculatedColumnFormula>_xlfn.XLOOKUP(A2,sales_teams[sales_agent],sales_teams[manager],"")</calculatedColumnFormula>
    </tableColumn>
    <tableColumn id="2" xr3:uid="{7A956291-74CE-404B-994B-7B84AE542EE4}" name="Regional Office" dataDxfId="233" totalsRowDxfId="232" dataCellStyle="Comma">
      <calculatedColumnFormula>_xlfn.XLOOKUP(A2,sales_teams[sales_agent],sales_teams[regional_office],"")</calculatedColumnFormula>
    </tableColumn>
    <tableColumn id="3" xr3:uid="{DC6D952B-977F-41DC-99CA-A2E3841E653D}" name="Total Opportunities" totalsRowFunction="custom" dataDxfId="231" totalsRowDxfId="230" dataCellStyle="Comma">
      <calculatedColumnFormula>COUNTIF(sales_analysis[sales_agent],A2)</calculatedColumnFormula>
      <totalsRowFormula>SUM(D2:D36)</totalsRowFormula>
    </tableColumn>
    <tableColumn id="13" xr3:uid="{C70226A7-7A07-4BB9-A963-C8C85F7AB156}" name="Open Opportunities" totalsRowFunction="custom" dataDxfId="229" totalsRowDxfId="228" dataCellStyle="Comma">
      <calculatedColumnFormula array="1">SUM(COUNTIFS(sales_analysis[sales_agent],A2,sales_analysis[deal_stage],{"Prospecting","Engaging"}))</calculatedColumnFormula>
      <totalsRowFormula>SUM(E2:E36)</totalsRowFormula>
    </tableColumn>
    <tableColumn id="4" xr3:uid="{C5604EA6-CC7C-4C5B-BB64-2F9AE36566B5}" name="Won Opportunities" totalsRowFunction="custom" dataDxfId="227" totalsRowDxfId="226" dataCellStyle="Comma">
      <calculatedColumnFormula>COUNTIFS(sales_analysis[sales_agent],A2,sales_analysis[deal_stage],"Won")</calculatedColumnFormula>
      <totalsRowFormula>SUM(F2:F36)</totalsRowFormula>
    </tableColumn>
    <tableColumn id="5" xr3:uid="{D079DC47-F53B-4730-AC2C-7AC6BF6A5CDD}" name="Lost Opportunities" totalsRowFunction="custom" dataDxfId="225" totalsRowDxfId="224" dataCellStyle="Comma">
      <calculatedColumnFormula>COUNTIFS(sales_analysis[sales_agent],A2,sales_analysis[deal_stage],"Lost")</calculatedColumnFormula>
      <totalsRowFormula>SUM(G2:G36)</totalsRowFormula>
    </tableColumn>
    <tableColumn id="6" xr3:uid="{E9196429-8CCB-43CB-88F2-390083F04CA4}" name="Closed Opportunities" totalsRowFunction="custom" dataDxfId="223" totalsRowDxfId="222" dataCellStyle="Comma">
      <calculatedColumnFormula>F2+G2</calculatedColumnFormula>
      <totalsRowFormula>SUM(H2:H36)</totalsRowFormula>
    </tableColumn>
    <tableColumn id="7" xr3:uid="{1BB40A1C-A366-4742-8707-64862A1B9CBA}" name="Closed-Deal Win Rate" totalsRowFunction="custom" dataDxfId="221" totalsRowDxfId="220" dataCellStyle="Percent" totalsRowCellStyle="Percent">
      <calculatedColumnFormula>IFERROR(F2/H2,0)</calculatedColumnFormula>
      <totalsRowFormula>F37/H37</totalsRowFormula>
    </tableColumn>
    <tableColumn id="8" xr3:uid="{37565890-E92E-4B06-98FA-36B8265DF6F1}" name="Won Revenue" totalsRowFunction="custom" dataDxfId="219" totalsRowDxfId="218" dataCellStyle="Currency">
      <calculatedColumnFormula>SUMIFS(sales_analysis[close_value],sales_analysis[sales_agent],A2,sales_analysis[deal_stage],"Won")</calculatedColumnFormula>
      <totalsRowFormula>SUM(J2:J36)</totalsRowFormula>
    </tableColumn>
    <tableColumn id="9" xr3:uid="{3A40CDC4-E36C-4F04-B36A-A0E129E21B1B}" name="Average Won Deal Value" totalsRowFunction="custom" dataDxfId="217" totalsRowDxfId="216" dataCellStyle="Currency" totalsRowCellStyle="Currency">
      <calculatedColumnFormula>IFERROR(J2/F2,0)</calculatedColumnFormula>
      <totalsRowFormula>J37/F37</totalsRowFormula>
    </tableColumn>
    <tableColumn id="10" xr3:uid="{B0C0EB72-3A71-499A-BC8B-695FB19048C9}" name="Revenue per Opportunity" totalsRowFunction="custom" dataDxfId="215" totalsRowDxfId="214" dataCellStyle="Currency" totalsRowCellStyle="Currency">
      <calculatedColumnFormula>IFERROR(J2/D2,0)</calculatedColumnFormula>
      <totalsRowFormula>J37/D37</totalsRowFormula>
    </tableColumn>
    <tableColumn id="14" xr3:uid="{B88EF390-8D50-4A51-BC39-DD52AD8A4F65}" name="Activity Status" dataDxfId="213" totalsRowDxfId="212" dataCellStyle="Currency">
      <calculatedColumnFormula>IF(tbl_AgentPerformance[[#This Row],[Total Opportunities]]=0,"No Assigned Opportunities","Active")</calculatedColumnFormula>
    </tableColumn>
    <tableColumn id="15" xr3:uid="{4E3EE26E-F63B-4E0D-A6C4-3B63CF990DD2}" name="Opportunity Volume Rank" dataDxfId="211" totalsRowDxfId="210" dataCellStyle="Currency">
      <calculatedColumnFormula>IF(tbl_AgentPerformance[[#This Row],[Activity Status]]&lt;&gt;"Active","",1+COUNTIFS(tbl_AgentPerformance[Activity Status],"Active",tbl_AgentPerformance[Total Opportunities],"&gt;"&amp;tbl_AgentPerformance[[#This Row],[Total Opportunities]]))</calculatedColumnFormula>
    </tableColumn>
    <tableColumn id="16" xr3:uid="{8B423B15-0E56-4596-9ABC-C29D05022D1F}" name="Revenue Rank" dataDxfId="209" totalsRowDxfId="208" dataCellStyle="Currency">
      <calculatedColumnFormula>IF(tbl_AgentPerformance[[#This Row],[Activity Status]]&lt;&gt;"Active","",1+COUNTIFS(tbl_AgentPerformance[Activity Status],"Active",tbl_AgentPerformance[Won Revenue],"&gt;"&amp;tbl_AgentPerformance[[#This Row],[Won Revenue]]))</calculatedColumnFormula>
    </tableColumn>
    <tableColumn id="17" xr3:uid="{56CB35B1-8483-4A14-8F08-CA38A9EA95CA}" name="Win Rate Rank" dataDxfId="207" totalsRowDxfId="206" dataCellStyle="Percent" totalsRowCellStyle="Percent">
      <calculatedColumnFormula>IF(tbl_AgentPerformance[[#This Row],[Activity Status]]&lt;&gt;"Active","",1+COUNTIFS(tbl_AgentPerformance[Activity Status],"Active",tbl_AgentPerformance[Closed-Deal Win Rate],"&gt;"&amp;tbl_AgentPerformance[[#This Row],[Closed-Deal Win Rate]]))</calculatedColumnFormula>
    </tableColumn>
    <tableColumn id="18" xr3:uid="{23EA7FCE-2A21-48BA-9A21-64BD7680AD1F}" name="Average Deal Value Rank" dataDxfId="205" totalsRowDxfId="204" dataCellStyle="Currency">
      <calculatedColumnFormula>IF(tbl_AgentPerformance[[#This Row],[Activity Status]]&lt;&gt;"Active","",1+COUNTIFS(tbl_AgentPerformance[Activity Status],"Active",tbl_AgentPerformance[Average Won Deal Value],"&gt;"&amp;tbl_AgentPerformance[[#This Row],[Average Won Deal Value]]))</calculatedColumnFormula>
    </tableColumn>
    <tableColumn id="19" xr3:uid="{E67BF1FF-28CE-4D36-81D0-A527401D4C82}" name="Revenue per Opportunity Rank" dataDxfId="203" totalsRowDxfId="202" dataCellStyle="Currency">
      <calculatedColumnFormula>IF(tbl_AgentPerformance[[#This Row],[Activity Status]]&lt;&gt;"Active","",1+COUNTIFS(tbl_AgentPerformance[Activity Status],"Active",tbl_AgentPerformance[Revenue per Opportunity],"&gt;"&amp;tbl_AgentPerformance[[#This Row],[Revenue per Opportunity]]))</calculatedColumnFormula>
    </tableColumn>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71A8357-0A54-4F8B-B0BF-43C8CD2D4E37}" name="sales_pipeline_clean" displayName="sales_pipeline_clean" ref="A1:H8801" tableType="queryTable" totalsRowShown="0">
  <autoFilter ref="A1:H8801" xr:uid="{871A8357-0A54-4F8B-B0BF-43C8CD2D4E37}"/>
  <tableColumns count="8">
    <tableColumn id="1" xr3:uid="{4A6A4499-F44F-423D-9412-22BFD1097EE6}" uniqueName="1" name="opportunity_id" queryTableFieldId="1" dataDxfId="201"/>
    <tableColumn id="2" xr3:uid="{948ADB4E-F6D9-4EF7-9A0B-125D7E809664}" uniqueName="2" name="sales_agent" queryTableFieldId="2" dataDxfId="200"/>
    <tableColumn id="3" xr3:uid="{6BB75E72-2BD0-4E96-90BA-D3BE50E7E6C1}" uniqueName="3" name="product" queryTableFieldId="3" dataDxfId="199"/>
    <tableColumn id="4" xr3:uid="{226A40D5-56F9-4EAC-AEE5-1CF5C1C99082}" uniqueName="4" name="account" queryTableFieldId="4" dataDxfId="198"/>
    <tableColumn id="5" xr3:uid="{DA6B074B-46D1-4EAE-8766-320567CDF5ED}" uniqueName="5" name="deal_stage" queryTableFieldId="5" dataDxfId="197"/>
    <tableColumn id="6" xr3:uid="{009B3597-8B95-4B7E-9A03-C6EE05641F81}" uniqueName="6" name="engage_date" queryTableFieldId="6" dataDxfId="196"/>
    <tableColumn id="7" xr3:uid="{C43D6B9C-3DFB-4E92-AF46-95A5DBBC819A}" uniqueName="7" name="close_date" queryTableFieldId="7" dataDxfId="195"/>
    <tableColumn id="8" xr3:uid="{61CDFEFC-257F-4CC1-BC79-3955EF52DEB3}" uniqueName="8" name="close_value" queryTableFieldId="8"/>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69FFBF-D113-4409-A267-41446CDD7462}" name="sales_pipeline" displayName="sales_pipeline" ref="A1:H8801" tableType="queryTable" totalsRowShown="0">
  <autoFilter ref="A1:H8801" xr:uid="{2969FFBF-D113-4409-A267-41446CDD7462}"/>
  <tableColumns count="8">
    <tableColumn id="1" xr3:uid="{AB80E3B9-D42B-4769-8ACC-A34757E9DAD2}" uniqueName="1" name="opportunity_id" queryTableFieldId="1" dataDxfId="194"/>
    <tableColumn id="2" xr3:uid="{F094E962-6301-4CD6-95B1-74FA8D29DA55}" uniqueName="2" name="sales_agent" queryTableFieldId="2" dataDxfId="193"/>
    <tableColumn id="3" xr3:uid="{14B73F97-8A03-4915-9CFA-B7F990A669F5}" uniqueName="3" name="product" queryTableFieldId="3" dataDxfId="192"/>
    <tableColumn id="4" xr3:uid="{FDA3DEBD-A76C-458B-8F63-71A6362C8D81}" uniqueName="4" name="account" queryTableFieldId="4" dataDxfId="191"/>
    <tableColumn id="5" xr3:uid="{FDAFCB93-C58A-4D2B-AB2C-23B1EC4A2DDC}" uniqueName="5" name="deal_stage" queryTableFieldId="5" dataDxfId="190"/>
    <tableColumn id="6" xr3:uid="{241FC24F-0B54-46DA-BBDA-A369B2217E37}" uniqueName="6" name="engage_date" queryTableFieldId="6" dataDxfId="189"/>
    <tableColumn id="7" xr3:uid="{0D783A57-849F-4B54-B7CC-036EFFE2D1B9}" uniqueName="7" name="close_date" queryTableFieldId="7" dataDxfId="188"/>
    <tableColumn id="8" xr3:uid="{6FB05585-89EA-4FAD-8118-C674421391E8}" uniqueName="8" name="close_value" queryTableFieldId="8"/>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1DE62CE-BB42-411E-BA7A-8D4C9136ADA1}" name="tbl_SalesCycleOutcome" displayName="tbl_SalesCycleOutcome" ref="A1:F4" totalsRowShown="0" headerRowDxfId="187">
  <autoFilter ref="A1:F4" xr:uid="{71DE62CE-BB42-411E-BA7A-8D4C9136ADA1}"/>
  <tableColumns count="6">
    <tableColumn id="1" xr3:uid="{CC1E76E4-E2F8-4F7F-A4E6-C65209513722}" name="Deal Outcome" dataDxfId="186"/>
    <tableColumn id="2" xr3:uid="{F456F805-4DF9-4B90-9ABE-97A5CD7F99BF}" name="Closed Opportunities" dataDxfId="185" dataCellStyle="Comma"/>
    <tableColumn id="3" xr3:uid="{AB00758D-BFE1-4F76-B7D8-3B3F0E37646D}" name="Average Sales Cycle Days" dataDxfId="184"/>
    <tableColumn id="4" xr3:uid="{F0818222-21E2-4EF6-B7B9-A42B9A003024}" name="Median Sales Cycle Days"/>
    <tableColumn id="5" xr3:uid="{DCD8D241-8F8A-4481-952D-AD1AA7CC9F6F}" name="Minimum Sales Cycle Days"/>
    <tableColumn id="6" xr3:uid="{2DBFD392-ECB0-46ED-948C-5237BAC35BA7}" name="Maximum Sales Cycle Days"/>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773946E-4054-49CB-81CF-93D0A867D38C}" name="tbl_SalesCycleRegion" displayName="tbl_SalesCycleRegion" ref="A1:G4" totalsRowShown="0" headerRowDxfId="183">
  <autoFilter ref="A1:G4" xr:uid="{A773946E-4054-49CB-81CF-93D0A867D38C}"/>
  <tableColumns count="7">
    <tableColumn id="1" xr3:uid="{E00F8195-D2EB-4107-A0CA-BEAD60D9131F}" name="Regional Office"/>
    <tableColumn id="2" xr3:uid="{536FDC4A-44B0-4993-8AE4-B8291128E69D}" name="Won Opportunities" dataDxfId="182" dataCellStyle="Comma">
      <calculatedColumnFormula>COUNTIFS(sales_analysis[regional_office],A2,sales_analysis[deal_stage],"Won")</calculatedColumnFormula>
    </tableColumn>
    <tableColumn id="3" xr3:uid="{3DCE273A-B9B6-4FE2-AE62-8E687AFC61E8}" name="Won Average Cycle Days" dataDxfId="181">
      <calculatedColumnFormula>AVERAGEIFS(sales_analysis[sales_cycle_days],sales_analysis[regional_office],A2,sales_analysis[deal_stage],"Won")</calculatedColumnFormula>
    </tableColumn>
    <tableColumn id="4" xr3:uid="{835E0015-26E9-4447-81BA-825A1BE0E5C7}" name="Lost Opportunities" dataDxfId="180" dataCellStyle="Comma">
      <calculatedColumnFormula>COUNTIFS(sales_analysis[regional_office],A2,sales_analysis[deal_stage],"Lost")</calculatedColumnFormula>
    </tableColumn>
    <tableColumn id="5" xr3:uid="{5755D21D-C9F9-42EC-9AB5-B33152840AA5}" name="Lost Average Cycle Days" dataDxfId="179">
      <calculatedColumnFormula>AVERAGEIFS(sales_analysis[sales_cycle_days],sales_analysis[regional_office],A2,sales_analysis[deal_stage],"Lost")</calculatedColumnFormula>
    </tableColumn>
    <tableColumn id="6" xr3:uid="{7C945500-A96F-449C-99ED-17FAA445502B}" name="Overall Closed Opportunities" dataDxfId="178" dataCellStyle="Comma">
      <calculatedColumnFormula>B2+D2</calculatedColumnFormula>
    </tableColumn>
    <tableColumn id="7" xr3:uid="{A178496C-50FA-4001-8D16-A5AF1178F167}" name="Overall Average Cycle Days" dataDxfId="177">
      <calculatedColumnFormula>AVERAGEIFS(sales_analysis[sales_cycle_days],sales_analysis[regional_office],A2)</calculatedColumnFormula>
    </tableColumn>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8FAEEB8-DB53-4876-A1C6-DBDA9D1EC756}" name="tbl_SalesCycleProduct" displayName="tbl_SalesCycleProduct" ref="A1:G8" totalsRowShown="0" headerRowDxfId="176">
  <autoFilter ref="A1:G8" xr:uid="{A8FAEEB8-DB53-4876-A1C6-DBDA9D1EC756}"/>
  <tableColumns count="7">
    <tableColumn id="1" xr3:uid="{97AF2149-7D36-4498-9DCF-C77CEE1131FC}" name="Product" dataDxfId="175"/>
    <tableColumn id="2" xr3:uid="{7F94BE73-8ECD-476F-B8A2-F1E2137149D8}" name="Won Opportunities">
      <calculatedColumnFormula>COUNTIFS(sales_analysis[product],A2,sales_analysis[deal_stage],"Won")</calculatedColumnFormula>
    </tableColumn>
    <tableColumn id="3" xr3:uid="{23BE5F81-6EB9-4128-80BE-ACAE06E3916F}" name="Won Average Cycle Days" dataDxfId="174">
      <calculatedColumnFormula>AVERAGEIFS(sales_analysis[sales_cycle_days],sales_analysis[product],A2,sales_analysis[deal_stage],"Won")</calculatedColumnFormula>
    </tableColumn>
    <tableColumn id="4" xr3:uid="{6CD08F83-4244-4F41-B3AD-6C70FC3AF13B}" name="Lost Opportunities">
      <calculatedColumnFormula>COUNTIFS(sales_analysis[product],A2,sales_analysis[deal_stage],"Lost")</calculatedColumnFormula>
    </tableColumn>
    <tableColumn id="5" xr3:uid="{1B30347D-6BE6-48F1-B580-8DFED8AFB572}" name="Lost Average Cycle Days" dataDxfId="173">
      <calculatedColumnFormula>AVERAGEIFS(sales_analysis[sales_cycle_days],sales_analysis[product],A2,sales_analysis[deal_stage],"Lost")</calculatedColumnFormula>
    </tableColumn>
    <tableColumn id="6" xr3:uid="{52B976F1-48FC-4C6A-B43C-E8C0B78BC081}" name="Overall Closed Opportunities" dataDxfId="172" dataCellStyle="Comma">
      <calculatedColumnFormula>B2+D2</calculatedColumnFormula>
    </tableColumn>
    <tableColumn id="7" xr3:uid="{4C1F9E4E-5A25-456C-A05B-DA5571AD6ABB}" name="Overall Average Cycle Days" dataDxfId="171">
      <calculatedColumnFormula>AVERAGEIFS(sales_analysis[sales_cycle_days],sales_analysis[product],A2)</calculatedColumnFormula>
    </tableColumn>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650CEF3-F72F-430B-A5C4-D7169A52B879}" name="tbl_AccountPerformance" displayName="tbl_AccountPerformance" ref="A1:P87" totalsRowCount="1" headerRowDxfId="170">
  <autoFilter ref="A1:P86" xr:uid="{0650CEF3-F72F-430B-A5C4-D7169A52B879}"/>
  <tableColumns count="16">
    <tableColumn id="1" xr3:uid="{03BD8258-6765-4B89-9C87-847012F929C4}" name="Account" totalsRowLabel="Overall Assigned" dataDxfId="169"/>
    <tableColumn id="2" xr3:uid="{85355EE1-7E01-4D01-A5D2-A7F4C91C9AAC}" name="Sector" totalsRowDxfId="27">
      <calculatedColumnFormula>_xlfn.XLOOKUP(A2,accounts_clean[account],accounts_clean[sector],"")</calculatedColumnFormula>
    </tableColumn>
    <tableColumn id="3" xr3:uid="{7A15FED3-9950-4B28-AE21-5AFDD0DCE1CE}" name="Account Annual Revenue (Millions)" totalsRowDxfId="26">
      <calculatedColumnFormula>_xlfn.XLOOKUP(A2,accounts_clean[account],accounts_clean[revenue],0)</calculatedColumnFormula>
    </tableColumn>
    <tableColumn id="4" xr3:uid="{45282C4B-38A3-40F8-9D42-88CD41D178C8}" name="Account Employees" dataDxfId="168" totalsRowDxfId="25" dataCellStyle="Comma" totalsRowCellStyle="Comma">
      <calculatedColumnFormula>_xlfn.XLOOKUP(A2,accounts_clean[account],accounts_clean[employees],0)</calculatedColumnFormula>
    </tableColumn>
    <tableColumn id="5" xr3:uid="{CABDF3B2-C9C2-4D16-8180-3B74723DF29E}" name="Total Opportunities" dataDxfId="167" totalsRowDxfId="24" dataCellStyle="Comma" totalsRowCellStyle="Comma">
      <calculatedColumnFormula>COUNTIF(sales_analysis[account],A2)</calculatedColumnFormula>
    </tableColumn>
    <tableColumn id="6" xr3:uid="{0ACC5566-E9B1-4319-BF46-D3F0E50D2943}" name="Open Opportunities" dataDxfId="166" totalsRowDxfId="23" dataCellStyle="Comma" totalsRowCellStyle="Comma">
      <calculatedColumnFormula array="1">SUM(COUNTIFS(sales_analysis[account],A2,sales_analysis[deal_stage],{"Prospecting","Engaging"}))</calculatedColumnFormula>
    </tableColumn>
    <tableColumn id="7" xr3:uid="{2B127064-B8FE-44B2-9BE4-2C790B74F46F}" name="Won Opportunities" dataDxfId="165" totalsRowDxfId="22" dataCellStyle="Comma" totalsRowCellStyle="Comma">
      <calculatedColumnFormula>COUNTIFS(sales_analysis[account],A2,sales_analysis[deal_stage],"Won")</calculatedColumnFormula>
    </tableColumn>
    <tableColumn id="8" xr3:uid="{68924B74-955C-44EF-B855-88EEC1D43CED}" name="Lost Opportunities" dataDxfId="164" totalsRowDxfId="21" dataCellStyle="Comma" totalsRowCellStyle="Comma">
      <calculatedColumnFormula>COUNTIFS(sales_analysis[account],A2,sales_analysis[deal_stage],"Lost")</calculatedColumnFormula>
    </tableColumn>
    <tableColumn id="9" xr3:uid="{BF7B0316-F67C-4C11-A521-E661DC2CBF0F}" name="Closed Opportunities" dataDxfId="163" totalsRowDxfId="20" dataCellStyle="Comma" totalsRowCellStyle="Comma">
      <calculatedColumnFormula>G2+H2</calculatedColumnFormula>
    </tableColumn>
    <tableColumn id="10" xr3:uid="{5277869D-264F-4FB4-8080-EA3A68C6F3D8}" name="Closed-Deal Win Rate" dataDxfId="162" totalsRowDxfId="19" dataCellStyle="Percent" totalsRowCellStyle="Percent">
      <calculatedColumnFormula>IFERROR(G2/I2,0)</calculatedColumnFormula>
    </tableColumn>
    <tableColumn id="11" xr3:uid="{D4486338-32D7-4A53-B8E3-FBF79FC1F29C}" name="Won Revenue" dataDxfId="161" totalsRowDxfId="18" dataCellStyle="Currency">
      <calculatedColumnFormula>SUMIFS(sales_analysis[close_value],sales_analysis[account],A2,sales_analysis[deal_stage],"Won")</calculatedColumnFormula>
    </tableColumn>
    <tableColumn id="12" xr3:uid="{790A5BFC-C272-456A-997D-4099FAF365A3}" name="Average Won Deal Value" dataDxfId="160" totalsRowDxfId="17" dataCellStyle="Currency">
      <calculatedColumnFormula>IFERROR(K2/G2,0)</calculatedColumnFormula>
    </tableColumn>
    <tableColumn id="13" xr3:uid="{ED37866F-258E-44F3-B840-9E42A9046E0A}" name="Revenue per Opportunity" dataDxfId="12" totalsRowDxfId="16" dataCellStyle="Currency">
      <calculatedColumnFormula>IFERROR(K2/E2,0)</calculatedColumnFormula>
    </tableColumn>
    <tableColumn id="14" xr3:uid="{4183ED6D-2B5E-4D88-9B84-DC9F6D4816D9}" name="Revenue Share" dataDxfId="10" totalsRowDxfId="15" dataCellStyle="Percent">
      <calculatedColumnFormula>IFERROR(K2/10005534,0)</calculatedColumnFormula>
    </tableColumn>
    <tableColumn id="16" xr3:uid="{FACFE9D3-DD5F-4105-AF3B-78974932956C}" name="Revenue Rank" dataDxfId="11" totalsRowDxfId="14" dataCellStyle="Currency">
      <calculatedColumnFormula>1+COUNTIF(tbl_AccountPerformance[Won Revenue],"&gt;"&amp;tbl_AccountPerformance[[#This Row],[Won Revenue]])</calculatedColumnFormula>
    </tableColumn>
    <tableColumn id="17" xr3:uid="{C4B5932C-B720-4616-A4F3-B806DB1E1800}" name="Cumulative Revenue Share" totalsRowDxfId="13" dataCellStyle="Percent">
      <calculatedColumnFormula>SUMIFS(tbl_AccountPerformance[Revenue Share],tbl_AccountPerformance[Revenue Rank],"&lt;="&amp;tbl_AccountPerformance[[#This Row],[Revenue Rank]])</calculatedColumnFormula>
    </tableColumn>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B8C4377-F37E-4260-AEE9-EBBBD084201B}" name="Table29" displayName="Table29" ref="A1:H11" totalsRowShown="0" headerRowDxfId="0" dataDxfId="1">
  <autoFilter ref="A1:H11" xr:uid="{CB8C4377-F37E-4260-AEE9-EBBBD084201B}"/>
  <tableColumns count="8">
    <tableColumn id="1" xr3:uid="{842D4122-3B3C-4204-B0A4-12A5E5EAFD75}" name="Finding ID" dataDxfId="9"/>
    <tableColumn id="2" xr3:uid="{9C7CE50A-3CF2-4142-B6D1-D9287F0200E2}" name="Analytical Area" dataDxfId="8"/>
    <tableColumn id="3" xr3:uid="{45DF0E8F-24BE-4F0A-9C4C-F1DDB0A33614}" name="Evidence" dataDxfId="7"/>
    <tableColumn id="4" xr3:uid="{1F918A01-D2E9-446B-8022-C863EF4A2E34}" name="Interpretation" dataDxfId="6"/>
    <tableColumn id="5" xr3:uid="{89C318F4-0BBC-4AA2-83B3-01FEB26654B0}" name="Business Implication" dataDxfId="5"/>
    <tableColumn id="6" xr3:uid="{924FA94B-63EF-4459-8CA6-79F319C8FF27}" name="Recommended Action" dataDxfId="4"/>
    <tableColumn id="7" xr3:uid="{4265BA55-3E0D-418F-A7AE-C6D402F5BDAB}" name="Confidence" dataDxfId="3"/>
    <tableColumn id="8" xr3:uid="{B1484849-AA87-4F07-AC8C-1CB63A76CE47}" name="Limitation" dataDxfId="2"/>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B14C8F-E8CA-4E4E-94F8-BBB526797067}" name="data_dictionary" displayName="data_dictionary" ref="A1:C22" tableType="queryTable" totalsRowShown="0" headerRowDxfId="159" dataDxfId="158">
  <autoFilter ref="A1:C22" xr:uid="{F2B14C8F-E8CA-4E4E-94F8-BBB526797067}"/>
  <tableColumns count="3">
    <tableColumn id="1" xr3:uid="{458F3502-A600-4C2F-8573-518A30B187FA}" uniqueName="1" name="Table" queryTableFieldId="1" dataDxfId="157"/>
    <tableColumn id="2" xr3:uid="{8FA3C37F-1F67-4316-A50B-8319D20994C7}" uniqueName="2" name="Field" queryTableFieldId="2" dataDxfId="156"/>
    <tableColumn id="3" xr3:uid="{BFA56BE5-D9E2-4928-9D3D-648DBAD47695}" uniqueName="3" name="Description" queryTableFieldId="3" dataDxfId="155"/>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0EABDC5-2513-43E4-920A-4E35EE4CA70A}" name="tbl_DataDictionary" displayName="tbl_DataDictionary" ref="A1:I9" totalsRowShown="0" headerRowDxfId="154" dataDxfId="153">
  <autoFilter ref="A1:I9" xr:uid="{E0EABDC5-2513-43E4-920A-4E35EE4CA70A}"/>
  <tableColumns count="9">
    <tableColumn id="1" xr3:uid="{B0D0D7A2-F574-4670-BBB2-173A7A60EF50}" name="Table" dataDxfId="152"/>
    <tableColumn id="2" xr3:uid="{C9E5434D-848C-4965-B089-AC8E67D99B99}" name="Field" dataDxfId="151"/>
    <tableColumn id="3" xr3:uid="{0EDD0C2A-F65F-4A90-B0F8-8ADCBA86D2E2}" name="Source Description" dataDxfId="150"/>
    <tableColumn id="4" xr3:uid="{1D8F02F7-19BF-49B8-882E-03276EE112C3}" name="Expected Data Type" dataDxfId="149"/>
    <tableColumn id="5" xr3:uid="{6D768B0F-E4DA-44F2-ADA3-06B864EEE518}" name="Structural Role" dataDxfId="148"/>
    <tableColumn id="6" xr3:uid="{525C32B8-C41C-48D0-879B-590BE0790EB0}" name="Analytical Interpretation" dataDxfId="147"/>
    <tableColumn id="7" xr3:uid="{F4845E73-71FB-44BD-A3A5-FFD2E58FC5F6}" name="Expected Blank Rule" dataDxfId="146"/>
    <tableColumn id="8" xr3:uid="{F83DCA1B-35BD-4077-994C-FB5733510C93}" name="Verification Status" dataDxfId="145"/>
    <tableColumn id="9" xr3:uid="{E08F435C-609F-45BF-8956-A995A5BF60B6}" name="Analyst Notes" dataDxfId="144"/>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51D9A61-A618-41FE-8077-2918FDF0F399}" name="tbl_QAChecks" displayName="tbl_QAChecks" ref="A1:I50" totalsRowShown="0" headerRowDxfId="143" dataDxfId="141" headerRowBorderDxfId="142" tableBorderDxfId="140" totalsRowBorderDxfId="139">
  <autoFilter ref="A1:I50" xr:uid="{E51D9A61-A618-41FE-8077-2918FDF0F399}"/>
  <tableColumns count="9">
    <tableColumn id="1" xr3:uid="{89BF5773-B9D2-4EAB-B73C-C5B350E749D0}" name="Test ID" dataDxfId="138"/>
    <tableColumn id="2" xr3:uid="{A78AD60C-5EDE-4CBA-8A53-976774114B12}" name="Table" dataDxfId="137"/>
    <tableColumn id="3" xr3:uid="{D4DD7DD7-C517-4FF8-BF7F-20C961052E0A}" name="Field" dataDxfId="136"/>
    <tableColumn id="4" xr3:uid="{D603BB0F-74F2-4445-B693-875944C39773}" name="Quality Check" dataDxfId="135"/>
    <tableColumn id="5" xr3:uid="{453DB4D7-A34A-40DA-BF16-A8C21F30D8F8}" name="Expected Result" dataDxfId="134"/>
    <tableColumn id="6" xr3:uid="{0891F828-B204-4DEE-A0FF-C4009D676F5C}" name="Actual Result" dataDxfId="133"/>
    <tableColumn id="7" xr3:uid="{AE114E84-D975-4E90-9218-6EEC9789BEB1}" name="Status" dataDxfId="132">
      <calculatedColumnFormula>IF(F2=E2,"Pass","Fail")</calculatedColumnFormula>
    </tableColumn>
    <tableColumn id="8" xr3:uid="{209A37C0-E315-43C4-9057-118B158B90B0}" name="Analyst Interpretation" dataDxfId="131"/>
    <tableColumn id="9" xr3:uid="{AACF4251-9E63-4C2A-B555-EAA461C7214C}" name="Analyst Notes" dataDxfId="130"/>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A722126-30AF-4A07-B04B-C77B64D17013}" name="tbl_TransformationLog" displayName="tbl_TransformationLog" ref="A1:J7" totalsRowShown="0" headerRowDxfId="129" dataDxfId="128">
  <autoFilter ref="A1:J7" xr:uid="{BA722126-30AF-4A07-B04B-C77B64D17013}"/>
  <tableColumns count="10">
    <tableColumn id="1" xr3:uid="{7426F640-19AC-41E0-B02F-0723269909D1}" name="Transformation ID" dataDxfId="127"/>
    <tableColumn id="2" xr3:uid="{E09C04F6-C56A-4F79-854A-3F637541058D}" name="Table" dataDxfId="126"/>
    <tableColumn id="3" xr3:uid="{EF02912B-DD5F-4671-9497-D90857CDC814}" name="Field" dataDxfId="125"/>
    <tableColumn id="4" xr3:uid="{F72360AB-7AC8-49B5-BEE2-31B2798FD614}" name="Original Issue" dataDxfId="124"/>
    <tableColumn id="5" xr3:uid="{015509AE-BCD9-4FF7-AAD5-6458D6D9E8EB}" name="Evidence" dataDxfId="123"/>
    <tableColumn id="6" xr3:uid="{2D1C9EDE-9A29-4B8A-B7CD-B344F7F8883E}" name="Transformation Applied" dataDxfId="122"/>
    <tableColumn id="7" xr3:uid="{2D1EF20D-BC5E-43BD-A0F1-485B802A6E3D}" name="Business Reason" dataDxfId="121"/>
    <tableColumn id="8" xr3:uid="{D0D57E6B-C31A-4681-8C06-3DD09B85EAC0}" name="Tool" dataDxfId="120"/>
    <tableColumn id="9" xr3:uid="{9CFF7A24-5B22-4440-8AB2-1610FD8B02C7}" name="Validation" dataDxfId="119"/>
    <tableColumn id="10" xr3:uid="{916552BA-1D72-4457-BFD4-83F030ACFC8D}" name="Status" dataDxfId="118"/>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7DA9D4D-76C8-4B3E-A445-B2767F41F8A1}" name="tbl_StageProfile" displayName="tbl_StageProfile" ref="A1:D6" totalsRowCount="1" headerRowBorderDxfId="117" tableBorderDxfId="116" totalsRowBorderDxfId="115">
  <autoFilter ref="A1:D5" xr:uid="{17DA9D4D-76C8-4B3E-A445-B2767F41F8A1}"/>
  <tableColumns count="4">
    <tableColumn id="1" xr3:uid="{06F6A735-7007-412D-9E1A-FC98061AC420}" name="Deal Stage" totalsRowLabel="Total" dataDxfId="114" totalsRowDxfId="113"/>
    <tableColumn id="2" xr3:uid="{AA6AA2DC-B182-4992-87A2-A1839D506D29}" name="Total Opportunities" totalsRowFunction="custom" dataDxfId="112">
      <calculatedColumnFormula>COUNTIF(sales_pipeline[deal_stage],A2)</calculatedColumnFormula>
      <totalsRowFormula>SUM(B2:B5)</totalsRowFormula>
    </tableColumn>
    <tableColumn id="3" xr3:uid="{A223BBFE-D627-42D3-A30B-C289DACDED60}" name="Blank Account Opportunities" totalsRowFunction="custom" dataDxfId="111">
      <calculatedColumnFormula>COUNTIFS(sales_pipeline[deal_stage],A2,sales_pipeline[account],"")</calculatedColumnFormula>
      <totalsRowFormula>SUM(C2:C5)</totalsRowFormula>
    </tableColumn>
    <tableColumn id="4" xr3:uid="{C20CBA4F-2463-4C09-BFF8-523FE454F4E9}" name="Blank Account Rate" totalsRowFunction="custom" dataDxfId="110" dataCellStyle="Percent" totalsRowCellStyle="Percent">
      <calculatedColumnFormula>IFERROR(C2/B2,0)</calculatedColumnFormula>
      <totalsRowFormula>C6/B6</totalsRowFormula>
    </tableColumn>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E5A0BD7-59C3-4132-B3B7-8602778E4074}" name="tbl_CloseValueProfile" displayName="tbl_CloseValueProfile" ref="A1:H6" totalsRowCount="1" headerRowDxfId="109">
  <autoFilter ref="A1:H5" xr:uid="{7E5A0BD7-59C3-4132-B3B7-8602778E4074}"/>
  <tableColumns count="8">
    <tableColumn id="1" xr3:uid="{8668D6F6-33D8-4783-9699-EEF53EED7D77}" name="Deal Stage" totalsRowLabel="Total" dataDxfId="108" totalsRowDxfId="107"/>
    <tableColumn id="2" xr3:uid="{06719AC6-F3BE-4063-925E-58CDC412B00B}" name="Total Opportunities" totalsRowFunction="custom" dataDxfId="106" totalsRowDxfId="105">
      <totalsRowFormula>SUM(B2:B5)</totalsRowFormula>
    </tableColumn>
    <tableColumn id="3" xr3:uid="{7664C0D5-6012-4F41-B6F6-C299558567C3}" name="Populated Close Values" totalsRowFunction="custom" dataDxfId="104" totalsRowDxfId="103">
      <totalsRowFormula>SUM(C2:C5)</totalsRowFormula>
    </tableColumn>
    <tableColumn id="4" xr3:uid="{A0A557B1-3694-4A41-B86C-3CF76377254A}" name="Zero Close Values" totalsRowFunction="custom" dataDxfId="102" totalsRowDxfId="101">
      <totalsRowFormula>SUM(D2:D5)</totalsRowFormula>
    </tableColumn>
    <tableColumn id="5" xr3:uid="{52183DF9-6A47-484C-9120-D5C39B98EEAD}" name="Positive Close Values" totalsRowFunction="custom" dataDxfId="100" totalsRowDxfId="99">
      <totalsRowFormula>SUM(E2:E5)</totalsRowFormula>
    </tableColumn>
    <tableColumn id="6" xr3:uid="{8080BD86-1EFA-46EB-A405-66175C02DADB}" name="Negative Close Values" totalsRowFunction="custom" dataDxfId="98" totalsRowDxfId="97">
      <totalsRowFormula>SUM(F2:F5)</totalsRowFormula>
    </tableColumn>
    <tableColumn id="7" xr3:uid="{5F4D14F9-56D7-43BC-BE7D-D9B84A9492A3}" name="Total Close Value" totalsRowFunction="custom" dataDxfId="96" totalsRowDxfId="95" dataCellStyle="Currency">
      <totalsRowFormula>SUM(G2:G5)</totalsRowFormula>
    </tableColumn>
    <tableColumn id="8" xr3:uid="{CCEE91F2-C89D-41CD-B990-F7F11813D2C9}" name="Average Close Value" totalsRowFunction="custom" dataDxfId="94" totalsRowDxfId="93" dataCellStyle="Currency">
      <totalsRowFormula>IF(C6=0,"",G6/C6)</totalsRowFormula>
    </tableColumn>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BF9C81F-4F40-491A-9B25-C9F7F03ADB5A}" name="accounts_clean" displayName="accounts_clean" ref="A1:G86" tableType="queryTable" totalsRowShown="0">
  <autoFilter ref="A1:G86" xr:uid="{5BF9C81F-4F40-491A-9B25-C9F7F03ADB5A}"/>
  <tableColumns count="7">
    <tableColumn id="1" xr3:uid="{CDFD53B3-0471-4BD6-8F39-067295795AE9}" uniqueName="1" name="account" queryTableFieldId="1" dataDxfId="91"/>
    <tableColumn id="2" xr3:uid="{22375F4F-9973-46F6-AFCC-E245D9180EBF}" uniqueName="2" name="sector" queryTableFieldId="2" dataDxfId="90"/>
    <tableColumn id="3" xr3:uid="{5F217BD6-0C6C-4A39-BF5D-B40AFA80BFED}" uniqueName="3" name="year_established" queryTableFieldId="3"/>
    <tableColumn id="4" xr3:uid="{FA31949D-4261-4BF2-AFFF-78956E8C6E37}" uniqueName="4" name="revenue" queryTableFieldId="4"/>
    <tableColumn id="5" xr3:uid="{BD9AC78C-F38C-4251-8049-D3BF53C3E89D}" uniqueName="5" name="employees" queryTableFieldId="5"/>
    <tableColumn id="6" xr3:uid="{124D34A3-1B7D-469B-84C8-38F4E7BE1828}" uniqueName="6" name="office_location" queryTableFieldId="6" dataDxfId="89"/>
    <tableColumn id="7" xr3:uid="{5B6BC649-98C8-44C5-A64A-5861232FCA89}" uniqueName="7" name="subsidiary_of" queryTableFieldId="7" dataDxfId="88"/>
  </tableColumns>
  <tableStyleInfo name="TableStyleMedium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A5C5AE-0C0C-4535-93A2-AA74DD11DA02}" name="accounts" displayName="accounts" ref="A1:G86" tableType="queryTable" totalsRowShown="0">
  <autoFilter ref="A1:G86" xr:uid="{77A5C5AE-0C0C-4535-93A2-AA74DD11DA02}"/>
  <tableColumns count="7">
    <tableColumn id="1" xr3:uid="{3A533073-BD36-4A4B-8291-1DEE5133B393}" uniqueName="1" name="account" queryTableFieldId="1" dataDxfId="87"/>
    <tableColumn id="2" xr3:uid="{36418783-B6AA-4D87-83EA-91BA5C6167A0}" uniqueName="2" name="sector" queryTableFieldId="2" dataDxfId="86"/>
    <tableColumn id="3" xr3:uid="{4C8EC991-E423-48E4-9FA4-EE39B7CBE108}" uniqueName="3" name="year_established" queryTableFieldId="3"/>
    <tableColumn id="4" xr3:uid="{81FFB649-9305-43DA-AFD0-620A88ED6045}" uniqueName="4" name="revenue" queryTableFieldId="4"/>
    <tableColumn id="5" xr3:uid="{B41749CB-260D-4F2E-850D-2D163B5D4124}" uniqueName="5" name="employees" queryTableFieldId="5"/>
    <tableColumn id="6" xr3:uid="{0916AE25-7683-4C13-9668-75D5FEEAA703}" uniqueName="6" name="office_location" queryTableFieldId="6" dataDxfId="85"/>
    <tableColumn id="7" xr3:uid="{71C32D41-BE68-4CAE-800F-4698110ABFAF}" uniqueName="7" name="subsidiary_of" queryTableFieldId="7" dataDxfId="84"/>
  </tableColumns>
  <tableStyleInfo name="TableStyleMedium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9FFA182-69E7-4EC1-AF05-8EFC28A98AE3}" name="tbl_DataInventory" displayName="tbl_DataInventory" ref="A1:J6" headerRowDxfId="83" dataDxfId="81" headerRowBorderDxfId="82" tableBorderDxfId="80" totalsRowBorderDxfId="79">
  <autoFilter ref="A1:J6" xr:uid="{E9FFA182-69E7-4EC1-AF05-8EFC28A98AE3}"/>
  <tableColumns count="10">
    <tableColumn id="1" xr3:uid="{FA6162D5-237C-4841-97A0-D039C4F6D3F2}" name="Table" totalsRowLabel="Total" dataDxfId="78" totalsRowDxfId="77"/>
    <tableColumn id="2" xr3:uid="{10785FD8-60D0-4FC0-B6E4-41640C4BFEB5}" name="Source File" dataDxfId="76" totalsRowDxfId="75"/>
    <tableColumn id="3" xr3:uid="{D8E04DA5-BDD7-4D8D-ACC3-4341CB73961F}" name="Row Count" dataDxfId="74" totalsRowDxfId="73"/>
    <tableColumn id="4" xr3:uid="{3183B1B2-2497-4D11-9FB1-CF0AD97E64A6}" name="Column Count" dataDxfId="72" totalsRowDxfId="71"/>
    <tableColumn id="5" xr3:uid="{29A23BA2-13FB-4E7D-B567-AD227DDCAF06}" name="Expected Grain" dataDxfId="70" totalsRowDxfId="69"/>
    <tableColumn id="6" xr3:uid="{6BFEB588-37CF-498A-A937-1C4BB3BF4A52}" name="Candidate Primary Key" dataDxfId="68" totalsRowDxfId="67"/>
    <tableColumn id="7" xr3:uid="{713E81F6-F6DA-4950-8E45-3E100ED31C59}" name="Foreign Keys" dataDxfId="66" totalsRowDxfId="65"/>
    <tableColumn id="8" xr3:uid="{21DFD822-CB7B-4D50-9827-1D3349588DBD}" name="Date Fields" dataDxfId="64" totalsRowDxfId="63"/>
    <tableColumn id="9" xr3:uid="{4B666472-C063-4C29-A2B5-A978351C80E6}" name="Analytical Role" dataDxfId="62" totalsRowDxfId="61"/>
    <tableColumn id="10" xr3:uid="{5109C863-B7D9-48A6-9D27-643831074664}" name="Verification Status" totalsRowFunction="count" dataDxfId="60" totalsRowDxfId="59"/>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CC2981C-C4E5-4B9C-ABE6-2E3F755324D0}" name="tbl_DateRangeProfile" displayName="tbl_DateRangeProfile" ref="A1:F3" totalsRowShown="0" headerRowDxfId="58" dataDxfId="57">
  <autoFilter ref="A1:F3" xr:uid="{4CC2981C-C4E5-4B9C-ABE6-2E3F755324D0}"/>
  <tableColumns count="6">
    <tableColumn id="1" xr3:uid="{208772FB-E32D-4211-AA98-C4D77CBB686D}" name="Date Field" dataDxfId="56"/>
    <tableColumn id="2" xr3:uid="{310EDBE5-C888-4B19-AEC2-52EC5581500D}" name="Earliest Date" dataDxfId="55">
      <calculatedColumnFormula>MIN(sales_pipeline[close_date])</calculatedColumnFormula>
    </tableColumn>
    <tableColumn id="3" xr3:uid="{75972F9E-BB8C-489D-83DD-E438705B2F7E}" name="Latest Date" dataDxfId="54">
      <calculatedColumnFormula>MAX(sales_pipeline[close_date])</calculatedColumnFormula>
    </tableColumn>
    <tableColumn id="4" xr3:uid="{B66B2D7D-29BC-4B80-9E28-04C08A0D8687}" name="Populated Records" dataDxfId="53" dataCellStyle="Comma">
      <calculatedColumnFormula>COUNT(sales_pipeline[close_date])</calculatedColumnFormula>
    </tableColumn>
    <tableColumn id="5" xr3:uid="{855EC219-049A-4C6D-AA77-5F3EBF6AC96F}" name="Blank Records" dataDxfId="52" dataCellStyle="Comma">
      <calculatedColumnFormula>ROWS(sales_pipeline[close_date])-COUNT(sales_pipeline[close_date])</calculatedColumnFormula>
    </tableColumn>
    <tableColumn id="6" xr3:uid="{F9DCDFC2-474D-4095-9FEB-445AAB1F23E6}" name="Business Meaning" dataDxfId="51"/>
  </tableColumns>
  <tableStyleInfo name="TableStyleMedium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A4290C6-B158-46F2-A29B-C4024FF30D63}" name="tbl_KPIProfile" displayName="tbl_KPIProfile" ref="A1:D13" totalsRowShown="0" headerRowDxfId="50" dataDxfId="49">
  <autoFilter ref="A1:D13" xr:uid="{5A4290C6-B158-46F2-A29B-C4024FF30D63}"/>
  <tableColumns count="4">
    <tableColumn id="1" xr3:uid="{C7954E0B-7D52-41C0-AF7D-5D1DB1698D16}" name="Metric" dataDxfId="48"/>
    <tableColumn id="2" xr3:uid="{028F79D7-BA1F-4C16-9D2F-BB7B680396C4}" name="Business Definition" dataDxfId="47"/>
    <tableColumn id="3" xr3:uid="{2A57EF71-0FA1-47AD-9579-1922A229CE68}" name="Result" dataDxfId="46" dataCellStyle="Percent"/>
    <tableColumn id="4" xr3:uid="{AB73CD8C-4A03-42D0-B285-75628CC9BDA6}" name="Analyst Notes" dataDxfId="45"/>
  </tableColumns>
  <tableStyleInfo name="TableStyleMedium7"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F5BBF33-E8E2-4EBA-B410-AADF32CF8ED6}" name="tbl_MonthlyPerformance" displayName="tbl_MonthlyPerformance" ref="A1:G11" totalsRowShown="0" headerRowDxfId="44">
  <autoFilter ref="A1:G11" xr:uid="{8F5BBF33-E8E2-4EBA-B410-AADF32CF8ED6}"/>
  <tableColumns count="7">
    <tableColumn id="1" xr3:uid="{67450E6B-B514-4BC5-8269-761679C7DF38}" name="Month" dataDxfId="43">
      <calculatedColumnFormula>EDATE(A1,1)</calculatedColumnFormula>
    </tableColumn>
    <tableColumn id="2" xr3:uid="{F86896C5-2604-4BCF-B29E-A55346284F43}" name="Won Opportunities" dataDxfId="42" dataCellStyle="Comma">
      <calculatedColumnFormula>COUNTIFS(sales_pipeline[deal_stage],"Won",sales_pipeline[close_date],"&gt;="&amp;A2,sales_pipeline[close_date],"&lt;"&amp;EDATE(A2,1))</calculatedColumnFormula>
    </tableColumn>
    <tableColumn id="3" xr3:uid="{9E1A178D-1ADC-4C2E-8BF6-A83F6EB792D4}" name="Lost Opportunities" dataDxfId="41" dataCellStyle="Comma">
      <calculatedColumnFormula>COUNTIFS(sales_pipeline[deal_stage],"Lost",sales_pipeline[close_date],"&gt;="&amp;A2,sales_pipeline[close_date],"&lt;"&amp;EDATE(A2,1))</calculatedColumnFormula>
    </tableColumn>
    <tableColumn id="4" xr3:uid="{61A1EF47-3311-4F98-8278-286BDB5F045C}" name="Closed Opportunities" dataDxfId="40" dataCellStyle="Comma">
      <calculatedColumnFormula>B2+C2</calculatedColumnFormula>
    </tableColumn>
    <tableColumn id="5" xr3:uid="{B8B712A0-59AA-44DA-AD20-0A943808BB23}" name="Closed-Deal Win Rate" dataDxfId="39" dataCellStyle="Percent">
      <calculatedColumnFormula>IFERROR(B2/D2,0)</calculatedColumnFormula>
    </tableColumn>
    <tableColumn id="6" xr3:uid="{0ADAE8F3-D53F-41B4-B30E-4B94FEC99436}" name="Won Revenue" dataDxfId="38">
      <calculatedColumnFormula>SUMIFS(sales_pipeline[close_value],sales_pipeline[deal_stage],"Won",sales_pipeline[close_date],"&gt;="&amp;A2,sales_pipeline[close_date],"&lt;"&amp;EDATE(A2,1))</calculatedColumnFormula>
    </tableColumn>
    <tableColumn id="7" xr3:uid="{9EF35328-7BD6-474C-BFE7-5EEBFE36DB8E}" name="Average Won Deal Value" dataDxfId="37">
      <calculatedColumnFormula>IFERROR(F2/B2,0)</calculatedColumnFormula>
    </tableColumn>
  </tableColumns>
  <tableStyleInfo name="TableStyleMedium7"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7291EF1-5945-4186-A2A4-24E4A6306D1C}" name="tbl_QuarterMonthProfile" displayName="tbl_QuarterMonthProfile" ref="A1:H4" totalsRowShown="0" headerRowDxfId="36">
  <autoFilter ref="A1:H4" xr:uid="{17291EF1-5945-4186-A2A4-24E4A6306D1C}"/>
  <tableColumns count="8">
    <tableColumn id="1" xr3:uid="{ECFFC05B-58FE-49FC-A9A8-0D999536BFE4}" name="Quarter Month Position" dataDxfId="35"/>
    <tableColumn id="2" xr3:uid="{7599FC55-56F4-4D26-A3DF-3ABFA562AE05}" name="Included Months" dataDxfId="34"/>
    <tableColumn id="3" xr3:uid="{8AEFCB4F-07EF-49E1-8345-B69A90358623}" name="Won Opportunities" dataDxfId="33" dataCellStyle="Comma"/>
    <tableColumn id="4" xr3:uid="{F116BE66-FB0B-4D96-8355-37BE2A81E951}" name="Lost Opportunities" dataDxfId="32" dataCellStyle="Comma"/>
    <tableColumn id="5" xr3:uid="{7467C330-0DCB-41FC-A09A-2F14F0328C92}" name="Closed Opportunities" dataDxfId="31" dataCellStyle="Comma">
      <calculatedColumnFormula>C2+D2</calculatedColumnFormula>
    </tableColumn>
    <tableColumn id="6" xr3:uid="{9D8CB500-6B7D-47A6-9535-A19436B6441C}" name="Closed-Deal Win Rate" dataDxfId="30" dataCellStyle="Percent">
      <calculatedColumnFormula>IFERROR(C2/E2,0)</calculatedColumnFormula>
    </tableColumn>
    <tableColumn id="7" xr3:uid="{B4B5FB1A-B552-4FB5-B23B-57FEBC8CAF85}" name="Won Revenue" dataDxfId="29"/>
    <tableColumn id="8" xr3:uid="{0C17CCDE-FD75-49A3-96D7-C539BD9683B5}" name="Average Won Deal Value" dataDxfId="28">
      <calculatedColumnFormula>IFERROR(G2/C2,0)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B799D-F732-4D5B-9711-7DB36422020F}">
  <dimension ref="A3:D22"/>
  <sheetViews>
    <sheetView workbookViewId="0">
      <selection activeCell="A22" sqref="A22"/>
    </sheetView>
  </sheetViews>
  <sheetFormatPr defaultRowHeight="14.4"/>
  <cols>
    <col min="1" max="1" width="19.33203125" bestFit="1" customWidth="1"/>
    <col min="2" max="2" width="15.33203125" bestFit="1" customWidth="1"/>
    <col min="3" max="3" width="11.5546875" bestFit="1" customWidth="1"/>
    <col min="4" max="4" width="11.21875" bestFit="1" customWidth="1"/>
  </cols>
  <sheetData>
    <row r="3" spans="1:4">
      <c r="A3" s="46" t="s">
        <v>155</v>
      </c>
      <c r="B3" s="46" t="s">
        <v>153</v>
      </c>
      <c r="C3" t="s">
        <v>9208</v>
      </c>
      <c r="D3" t="s">
        <v>9209</v>
      </c>
    </row>
    <row r="4" spans="1:4">
      <c r="A4" t="s">
        <v>9015</v>
      </c>
      <c r="B4" t="s">
        <v>9014</v>
      </c>
      <c r="C4" s="4">
        <v>5</v>
      </c>
      <c r="D4" s="47">
        <v>0.14285714285714285</v>
      </c>
    </row>
    <row r="5" spans="1:4">
      <c r="A5" t="s">
        <v>9015</v>
      </c>
      <c r="B5" t="s">
        <v>9016</v>
      </c>
      <c r="C5" s="4">
        <v>6</v>
      </c>
      <c r="D5" s="47">
        <v>0.17142857142857143</v>
      </c>
    </row>
    <row r="6" spans="1:4">
      <c r="A6" t="s">
        <v>9210</v>
      </c>
      <c r="C6" s="4">
        <v>11</v>
      </c>
      <c r="D6" s="47">
        <v>0.31428571428571428</v>
      </c>
    </row>
    <row r="7" spans="1:4">
      <c r="A7" t="s">
        <v>9019</v>
      </c>
      <c r="B7" t="s">
        <v>9018</v>
      </c>
      <c r="C7" s="4">
        <v>6</v>
      </c>
      <c r="D7" s="47">
        <v>0.17142857142857143</v>
      </c>
    </row>
    <row r="8" spans="1:4">
      <c r="A8" t="s">
        <v>9019</v>
      </c>
      <c r="B8" t="s">
        <v>9021</v>
      </c>
      <c r="C8" s="4">
        <v>6</v>
      </c>
      <c r="D8" s="47">
        <v>0.17142857142857143</v>
      </c>
    </row>
    <row r="9" spans="1:4">
      <c r="A9" t="s">
        <v>9211</v>
      </c>
      <c r="C9" s="4">
        <v>12</v>
      </c>
      <c r="D9" s="47">
        <v>0.34285714285714286</v>
      </c>
    </row>
    <row r="10" spans="1:4">
      <c r="A10" t="s">
        <v>9024</v>
      </c>
      <c r="B10" t="s">
        <v>9023</v>
      </c>
      <c r="C10" s="4">
        <v>6</v>
      </c>
      <c r="D10" s="47">
        <v>0.17142857142857143</v>
      </c>
    </row>
    <row r="11" spans="1:4">
      <c r="A11" t="s">
        <v>9024</v>
      </c>
      <c r="B11" t="s">
        <v>9026</v>
      </c>
      <c r="C11" s="4">
        <v>6</v>
      </c>
      <c r="D11" s="47">
        <v>0.17142857142857143</v>
      </c>
    </row>
    <row r="12" spans="1:4">
      <c r="A12" t="s">
        <v>9212</v>
      </c>
      <c r="C12" s="4">
        <v>12</v>
      </c>
      <c r="D12" s="47">
        <v>0.34285714285714286</v>
      </c>
    </row>
    <row r="13" spans="1:4">
      <c r="A13" t="s">
        <v>9198</v>
      </c>
      <c r="C13" s="4">
        <v>35</v>
      </c>
      <c r="D13" s="47">
        <v>1</v>
      </c>
    </row>
    <row r="15" spans="1:4">
      <c r="A15" t="s">
        <v>9213</v>
      </c>
    </row>
    <row r="16" spans="1:4">
      <c r="A16" t="s">
        <v>9214</v>
      </c>
    </row>
    <row r="17" spans="1:1">
      <c r="A17" t="s">
        <v>9215</v>
      </c>
    </row>
    <row r="18" spans="1:1">
      <c r="A18" t="s">
        <v>9216</v>
      </c>
    </row>
    <row r="19" spans="1:1">
      <c r="A19" t="s">
        <v>9217</v>
      </c>
    </row>
    <row r="20" spans="1:1">
      <c r="A20" t="s">
        <v>9218</v>
      </c>
    </row>
    <row r="22" spans="1:1">
      <c r="A22" t="s">
        <v>9249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746F5-19CF-4AC4-8596-043C3216A0F1}">
  <dimension ref="A1:C36"/>
  <sheetViews>
    <sheetView topLeftCell="A15" workbookViewId="0">
      <selection activeCell="A2" sqref="A2:A36"/>
    </sheetView>
  </sheetViews>
  <sheetFormatPr defaultRowHeight="14.4"/>
  <cols>
    <col min="1" max="1" width="17.6640625" bestFit="1" customWidth="1"/>
    <col min="2" max="2" width="15.33203125" bestFit="1" customWidth="1"/>
    <col min="3" max="3" width="15.88671875" bestFit="1" customWidth="1"/>
  </cols>
  <sheetData>
    <row r="1" spans="1:3">
      <c r="A1" t="s">
        <v>151</v>
      </c>
      <c r="B1" t="s">
        <v>153</v>
      </c>
      <c r="C1" t="s">
        <v>155</v>
      </c>
    </row>
    <row r="2" spans="1:3">
      <c r="A2" s="4" t="s">
        <v>183</v>
      </c>
      <c r="B2" s="4" t="s">
        <v>9014</v>
      </c>
      <c r="C2" s="4" t="s">
        <v>9015</v>
      </c>
    </row>
    <row r="3" spans="1:3">
      <c r="A3" s="4" t="s">
        <v>304</v>
      </c>
      <c r="B3" s="4" t="s">
        <v>9014</v>
      </c>
      <c r="C3" s="4" t="s">
        <v>9015</v>
      </c>
    </row>
    <row r="4" spans="1:3">
      <c r="A4" s="4" t="s">
        <v>208</v>
      </c>
      <c r="B4" s="4" t="s">
        <v>9014</v>
      </c>
      <c r="C4" s="4" t="s">
        <v>9015</v>
      </c>
    </row>
    <row r="5" spans="1:3">
      <c r="A5" s="4" t="s">
        <v>256</v>
      </c>
      <c r="B5" s="4" t="s">
        <v>9014</v>
      </c>
      <c r="C5" s="4" t="s">
        <v>9015</v>
      </c>
    </row>
    <row r="6" spans="1:3">
      <c r="A6" s="4" t="s">
        <v>170</v>
      </c>
      <c r="B6" s="4" t="s">
        <v>9014</v>
      </c>
      <c r="C6" s="4" t="s">
        <v>9015</v>
      </c>
    </row>
    <row r="7" spans="1:3">
      <c r="A7" s="4" t="s">
        <v>343</v>
      </c>
      <c r="B7" s="4" t="s">
        <v>9016</v>
      </c>
      <c r="C7" s="4" t="s">
        <v>9015</v>
      </c>
    </row>
    <row r="8" spans="1:3">
      <c r="A8" s="4" t="s">
        <v>244</v>
      </c>
      <c r="B8" s="4" t="s">
        <v>9016</v>
      </c>
      <c r="C8" s="4" t="s">
        <v>9015</v>
      </c>
    </row>
    <row r="9" spans="1:3">
      <c r="A9" s="4" t="s">
        <v>196</v>
      </c>
      <c r="B9" s="4" t="s">
        <v>9016</v>
      </c>
      <c r="C9" s="4" t="s">
        <v>9015</v>
      </c>
    </row>
    <row r="10" spans="1:3">
      <c r="A10" s="4" t="s">
        <v>189</v>
      </c>
      <c r="B10" s="4" t="s">
        <v>9016</v>
      </c>
      <c r="C10" s="4" t="s">
        <v>9015</v>
      </c>
    </row>
    <row r="11" spans="1:3">
      <c r="A11" s="4" t="s">
        <v>174</v>
      </c>
      <c r="B11" s="4" t="s">
        <v>9016</v>
      </c>
      <c r="C11" s="4" t="s">
        <v>9015</v>
      </c>
    </row>
    <row r="12" spans="1:3">
      <c r="A12" s="4" t="s">
        <v>9017</v>
      </c>
      <c r="B12" s="4" t="s">
        <v>9016</v>
      </c>
      <c r="C12" s="4" t="s">
        <v>9015</v>
      </c>
    </row>
    <row r="13" spans="1:3">
      <c r="A13" s="4" t="s">
        <v>216</v>
      </c>
      <c r="B13" s="4" t="s">
        <v>9018</v>
      </c>
      <c r="C13" s="4" t="s">
        <v>9019</v>
      </c>
    </row>
    <row r="14" spans="1:3">
      <c r="A14" s="4" t="s">
        <v>279</v>
      </c>
      <c r="B14" s="4" t="s">
        <v>9018</v>
      </c>
      <c r="C14" s="4" t="s">
        <v>9019</v>
      </c>
    </row>
    <row r="15" spans="1:3">
      <c r="A15" s="4" t="s">
        <v>226</v>
      </c>
      <c r="B15" s="4" t="s">
        <v>9018</v>
      </c>
      <c r="C15" s="4" t="s">
        <v>9019</v>
      </c>
    </row>
    <row r="16" spans="1:3">
      <c r="A16" s="4" t="s">
        <v>237</v>
      </c>
      <c r="B16" s="4" t="s">
        <v>9018</v>
      </c>
      <c r="C16" s="4" t="s">
        <v>9019</v>
      </c>
    </row>
    <row r="17" spans="1:3">
      <c r="A17" s="4" t="s">
        <v>235</v>
      </c>
      <c r="B17" s="4" t="s">
        <v>9018</v>
      </c>
      <c r="C17" s="4" t="s">
        <v>9019</v>
      </c>
    </row>
    <row r="18" spans="1:3">
      <c r="A18" s="4" t="s">
        <v>9020</v>
      </c>
      <c r="B18" s="4" t="s">
        <v>9018</v>
      </c>
      <c r="C18" s="4" t="s">
        <v>9019</v>
      </c>
    </row>
    <row r="19" spans="1:3">
      <c r="A19" s="4" t="s">
        <v>210</v>
      </c>
      <c r="B19" s="4" t="s">
        <v>9021</v>
      </c>
      <c r="C19" s="4" t="s">
        <v>9019</v>
      </c>
    </row>
    <row r="20" spans="1:3">
      <c r="A20" s="4" t="s">
        <v>246</v>
      </c>
      <c r="B20" s="4" t="s">
        <v>9021</v>
      </c>
      <c r="C20" s="4" t="s">
        <v>9019</v>
      </c>
    </row>
    <row r="21" spans="1:3">
      <c r="A21" s="4" t="s">
        <v>263</v>
      </c>
      <c r="B21" s="4" t="s">
        <v>9021</v>
      </c>
      <c r="C21" s="4" t="s">
        <v>9019</v>
      </c>
    </row>
    <row r="22" spans="1:3">
      <c r="A22" s="4" t="s">
        <v>232</v>
      </c>
      <c r="B22" s="4" t="s">
        <v>9021</v>
      </c>
      <c r="C22" s="4" t="s">
        <v>9019</v>
      </c>
    </row>
    <row r="23" spans="1:3">
      <c r="A23" s="4" t="s">
        <v>261</v>
      </c>
      <c r="B23" s="4" t="s">
        <v>9021</v>
      </c>
      <c r="C23" s="4" t="s">
        <v>9019</v>
      </c>
    </row>
    <row r="24" spans="1:3">
      <c r="A24" s="4" t="s">
        <v>9022</v>
      </c>
      <c r="B24" s="4" t="s">
        <v>9021</v>
      </c>
      <c r="C24" s="4" t="s">
        <v>9019</v>
      </c>
    </row>
    <row r="25" spans="1:3">
      <c r="A25" s="4" t="s">
        <v>185</v>
      </c>
      <c r="B25" s="4" t="s">
        <v>9023</v>
      </c>
      <c r="C25" s="4" t="s">
        <v>9024</v>
      </c>
    </row>
    <row r="26" spans="1:3">
      <c r="A26" s="4" t="s">
        <v>205</v>
      </c>
      <c r="B26" s="4" t="s">
        <v>9023</v>
      </c>
      <c r="C26" s="4" t="s">
        <v>9024</v>
      </c>
    </row>
    <row r="27" spans="1:3">
      <c r="A27" s="4" t="s">
        <v>203</v>
      </c>
      <c r="B27" s="4" t="s">
        <v>9023</v>
      </c>
      <c r="C27" s="4" t="s">
        <v>9024</v>
      </c>
    </row>
    <row r="28" spans="1:3">
      <c r="A28" s="4" t="s">
        <v>187</v>
      </c>
      <c r="B28" s="4" t="s">
        <v>9023</v>
      </c>
      <c r="C28" s="4" t="s">
        <v>9024</v>
      </c>
    </row>
    <row r="29" spans="1:3">
      <c r="A29" s="4" t="s">
        <v>212</v>
      </c>
      <c r="B29" s="4" t="s">
        <v>9023</v>
      </c>
      <c r="C29" s="4" t="s">
        <v>9024</v>
      </c>
    </row>
    <row r="30" spans="1:3">
      <c r="A30" s="4" t="s">
        <v>9025</v>
      </c>
      <c r="B30" s="4" t="s">
        <v>9023</v>
      </c>
      <c r="C30" s="4" t="s">
        <v>9024</v>
      </c>
    </row>
    <row r="31" spans="1:3">
      <c r="A31" s="4" t="s">
        <v>191</v>
      </c>
      <c r="B31" s="4" t="s">
        <v>9026</v>
      </c>
      <c r="C31" s="4" t="s">
        <v>9024</v>
      </c>
    </row>
    <row r="32" spans="1:3">
      <c r="A32" s="4" t="s">
        <v>230</v>
      </c>
      <c r="B32" s="4" t="s">
        <v>9026</v>
      </c>
      <c r="C32" s="4" t="s">
        <v>9024</v>
      </c>
    </row>
    <row r="33" spans="1:3">
      <c r="A33" s="4" t="s">
        <v>219</v>
      </c>
      <c r="B33" s="4" t="s">
        <v>9026</v>
      </c>
      <c r="C33" s="4" t="s">
        <v>9024</v>
      </c>
    </row>
    <row r="34" spans="1:3">
      <c r="A34" s="4" t="s">
        <v>181</v>
      </c>
      <c r="B34" s="4" t="s">
        <v>9026</v>
      </c>
      <c r="C34" s="4" t="s">
        <v>9024</v>
      </c>
    </row>
    <row r="35" spans="1:3">
      <c r="A35" s="4" t="s">
        <v>201</v>
      </c>
      <c r="B35" s="4" t="s">
        <v>9026</v>
      </c>
      <c r="C35" s="4" t="s">
        <v>9024</v>
      </c>
    </row>
    <row r="36" spans="1:3">
      <c r="A36" s="4" t="s">
        <v>9027</v>
      </c>
      <c r="B36" s="4" t="s">
        <v>9026</v>
      </c>
      <c r="C36" s="4" t="s">
        <v>9024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E16F4-83FB-4512-B06D-15F8FFD5CBAE}">
  <dimension ref="A3:F24"/>
  <sheetViews>
    <sheetView workbookViewId="0">
      <selection activeCell="A24" sqref="A24"/>
    </sheetView>
  </sheetViews>
  <sheetFormatPr defaultRowHeight="14.4"/>
  <cols>
    <col min="1" max="1" width="10.77734375" bestFit="1" customWidth="1"/>
    <col min="2" max="2" width="12.5546875" bestFit="1" customWidth="1"/>
    <col min="3" max="3" width="13.33203125" bestFit="1" customWidth="1"/>
    <col min="4" max="4" width="17.33203125" bestFit="1" customWidth="1"/>
    <col min="5" max="5" width="19" bestFit="1" customWidth="1"/>
    <col min="6" max="6" width="18.6640625" bestFit="1" customWidth="1"/>
  </cols>
  <sheetData>
    <row r="3" spans="1:6">
      <c r="A3" s="46" t="s">
        <v>146</v>
      </c>
      <c r="B3" s="46" t="s">
        <v>144</v>
      </c>
      <c r="C3" t="s">
        <v>9219</v>
      </c>
      <c r="D3" t="s">
        <v>9220</v>
      </c>
      <c r="E3" t="s">
        <v>9221</v>
      </c>
      <c r="F3" t="s">
        <v>9222</v>
      </c>
    </row>
    <row r="4" spans="1:6">
      <c r="A4" t="s">
        <v>9013</v>
      </c>
      <c r="B4" t="s">
        <v>265</v>
      </c>
      <c r="C4" s="4">
        <v>1</v>
      </c>
      <c r="D4" s="48">
        <v>26768</v>
      </c>
      <c r="E4" s="48">
        <v>26768</v>
      </c>
      <c r="F4" s="48">
        <v>26768</v>
      </c>
    </row>
    <row r="5" spans="1:6">
      <c r="A5" t="s">
        <v>9223</v>
      </c>
      <c r="C5" s="4">
        <v>1</v>
      </c>
      <c r="D5" s="48">
        <v>26768</v>
      </c>
      <c r="E5" s="48">
        <v>26768</v>
      </c>
      <c r="F5" s="48">
        <v>26768</v>
      </c>
    </row>
    <row r="6" spans="1:6">
      <c r="A6" t="s">
        <v>9010</v>
      </c>
      <c r="B6" t="s">
        <v>179</v>
      </c>
      <c r="C6" s="4">
        <v>1</v>
      </c>
      <c r="D6" s="48">
        <v>550</v>
      </c>
      <c r="E6" s="48">
        <v>550</v>
      </c>
      <c r="F6" s="48">
        <v>550</v>
      </c>
    </row>
    <row r="7" spans="1:6">
      <c r="B7" t="s">
        <v>171</v>
      </c>
      <c r="C7" s="4">
        <v>1</v>
      </c>
      <c r="D7" s="48">
        <v>1096</v>
      </c>
      <c r="E7" s="48">
        <v>1096</v>
      </c>
      <c r="F7" s="48">
        <v>1096</v>
      </c>
    </row>
    <row r="8" spans="1:6">
      <c r="B8" t="s">
        <v>199</v>
      </c>
      <c r="C8" s="4">
        <v>1</v>
      </c>
      <c r="D8" s="48">
        <v>5482</v>
      </c>
      <c r="E8" s="48">
        <v>5482</v>
      </c>
      <c r="F8" s="48">
        <v>5482</v>
      </c>
    </row>
    <row r="9" spans="1:6">
      <c r="B9" t="s">
        <v>9011</v>
      </c>
      <c r="C9" s="4">
        <v>1</v>
      </c>
      <c r="D9" s="48">
        <v>4821</v>
      </c>
      <c r="E9" s="48">
        <v>4821</v>
      </c>
      <c r="F9" s="48">
        <v>4821</v>
      </c>
    </row>
    <row r="10" spans="1:6">
      <c r="A10" t="s">
        <v>9224</v>
      </c>
      <c r="C10" s="4">
        <v>4</v>
      </c>
      <c r="D10" s="48">
        <v>2987.25</v>
      </c>
      <c r="E10" s="48">
        <v>5482</v>
      </c>
      <c r="F10" s="48">
        <v>550</v>
      </c>
    </row>
    <row r="11" spans="1:6">
      <c r="A11" t="s">
        <v>9012</v>
      </c>
      <c r="B11" t="s">
        <v>192</v>
      </c>
      <c r="C11" s="4">
        <v>1</v>
      </c>
      <c r="D11" s="48">
        <v>3393</v>
      </c>
      <c r="E11" s="48">
        <v>3393</v>
      </c>
      <c r="F11" s="48">
        <v>3393</v>
      </c>
    </row>
    <row r="12" spans="1:6">
      <c r="B12" t="s">
        <v>177</v>
      </c>
      <c r="C12" s="4">
        <v>1</v>
      </c>
      <c r="D12" s="48">
        <v>55</v>
      </c>
      <c r="E12" s="48">
        <v>55</v>
      </c>
      <c r="F12" s="48">
        <v>55</v>
      </c>
    </row>
    <row r="13" spans="1:6">
      <c r="A13" t="s">
        <v>9225</v>
      </c>
      <c r="C13" s="4">
        <v>2</v>
      </c>
      <c r="D13" s="48">
        <v>1724</v>
      </c>
      <c r="E13" s="48">
        <v>3393</v>
      </c>
      <c r="F13" s="48">
        <v>55</v>
      </c>
    </row>
    <row r="14" spans="1:6">
      <c r="A14" t="s">
        <v>9198</v>
      </c>
      <c r="C14" s="4">
        <v>7</v>
      </c>
      <c r="D14" s="48">
        <v>6023.5714285714284</v>
      </c>
      <c r="E14" s="48">
        <v>26768</v>
      </c>
      <c r="F14" s="48">
        <v>55</v>
      </c>
    </row>
    <row r="16" spans="1:6">
      <c r="A16" t="s">
        <v>9226</v>
      </c>
    </row>
    <row r="17" spans="1:1">
      <c r="A17" t="s">
        <v>9227</v>
      </c>
    </row>
    <row r="18" spans="1:1">
      <c r="A18" t="s">
        <v>9228</v>
      </c>
    </row>
    <row r="19" spans="1:1">
      <c r="A19" t="s">
        <v>9229</v>
      </c>
    </row>
    <row r="20" spans="1:1">
      <c r="A20" t="s">
        <v>9230</v>
      </c>
    </row>
    <row r="21" spans="1:1">
      <c r="A21" t="s">
        <v>9231</v>
      </c>
    </row>
    <row r="22" spans="1:1">
      <c r="A22" s="45" t="s">
        <v>9232</v>
      </c>
    </row>
    <row r="24" spans="1:1">
      <c r="A24" t="s">
        <v>9248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A6172-FE95-4B10-BF2A-9B5B85A0727B}">
  <dimension ref="A1:C8"/>
  <sheetViews>
    <sheetView workbookViewId="0">
      <selection activeCell="A2" sqref="A2:A8"/>
    </sheetView>
  </sheetViews>
  <sheetFormatPr defaultRowHeight="14.4"/>
  <cols>
    <col min="1" max="1" width="12.5546875" bestFit="1" customWidth="1"/>
    <col min="2" max="2" width="7.88671875" bestFit="1" customWidth="1"/>
    <col min="3" max="3" width="12.33203125" bestFit="1" customWidth="1"/>
  </cols>
  <sheetData>
    <row r="1" spans="1:3">
      <c r="A1" t="s">
        <v>144</v>
      </c>
      <c r="B1" t="s">
        <v>146</v>
      </c>
      <c r="C1" t="s">
        <v>148</v>
      </c>
    </row>
    <row r="2" spans="1:3">
      <c r="A2" s="4" t="s">
        <v>179</v>
      </c>
      <c r="B2" s="4" t="s">
        <v>9010</v>
      </c>
      <c r="C2">
        <v>550</v>
      </c>
    </row>
    <row r="3" spans="1:3">
      <c r="A3" s="4" t="s">
        <v>9011</v>
      </c>
      <c r="B3" s="4" t="s">
        <v>9010</v>
      </c>
      <c r="C3">
        <v>4821</v>
      </c>
    </row>
    <row r="4" spans="1:3">
      <c r="A4" s="4" t="s">
        <v>177</v>
      </c>
      <c r="B4" s="4" t="s">
        <v>9012</v>
      </c>
      <c r="C4">
        <v>55</v>
      </c>
    </row>
    <row r="5" spans="1:3">
      <c r="A5" s="4" t="s">
        <v>192</v>
      </c>
      <c r="B5" s="4" t="s">
        <v>9012</v>
      </c>
      <c r="C5">
        <v>3393</v>
      </c>
    </row>
    <row r="6" spans="1:3">
      <c r="A6" s="4" t="s">
        <v>199</v>
      </c>
      <c r="B6" s="4" t="s">
        <v>9010</v>
      </c>
      <c r="C6">
        <v>5482</v>
      </c>
    </row>
    <row r="7" spans="1:3">
      <c r="A7" s="4" t="s">
        <v>171</v>
      </c>
      <c r="B7" s="4" t="s">
        <v>9010</v>
      </c>
      <c r="C7">
        <v>1096</v>
      </c>
    </row>
    <row r="8" spans="1:3">
      <c r="A8" s="4" t="s">
        <v>265</v>
      </c>
      <c r="B8" s="4" t="s">
        <v>9013</v>
      </c>
      <c r="C8">
        <v>26768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45B48-4240-44ED-96B9-A11D94056C84}">
  <dimension ref="A1:L13"/>
  <sheetViews>
    <sheetView workbookViewId="0">
      <selection activeCell="K1" sqref="K1:L1"/>
    </sheetView>
  </sheetViews>
  <sheetFormatPr defaultRowHeight="14.4"/>
  <cols>
    <col min="1" max="1" width="9.5546875" customWidth="1"/>
    <col min="2" max="2" width="8.77734375" customWidth="1"/>
    <col min="3" max="3" width="10.21875" style="41" customWidth="1"/>
    <col min="4" max="4" width="13.5546875" style="53" customWidth="1"/>
    <col min="5" max="5" width="14.44140625" style="53" customWidth="1"/>
    <col min="6" max="6" width="13.5546875" style="53" customWidth="1"/>
    <col min="7" max="7" width="13.21875" style="53" customWidth="1"/>
    <col min="8" max="8" width="15.21875" style="53" customWidth="1"/>
    <col min="9" max="9" width="12" style="36" customWidth="1"/>
    <col min="10" max="10" width="15" style="41" customWidth="1"/>
    <col min="11" max="11" width="14.21875" style="79" customWidth="1"/>
    <col min="12" max="12" width="15.21875" style="79" customWidth="1"/>
  </cols>
  <sheetData>
    <row r="1" spans="1:12" s="17" customFormat="1" ht="45.6" customHeight="1">
      <c r="A1" s="1" t="s">
        <v>9406</v>
      </c>
      <c r="B1" s="1" t="s">
        <v>9407</v>
      </c>
      <c r="C1" s="40" t="s">
        <v>9408</v>
      </c>
      <c r="D1" s="85" t="s">
        <v>9159</v>
      </c>
      <c r="E1" s="85" t="s">
        <v>9259</v>
      </c>
      <c r="F1" s="85" t="s">
        <v>9261</v>
      </c>
      <c r="G1" s="85" t="s">
        <v>9263</v>
      </c>
      <c r="H1" s="85" t="s">
        <v>9265</v>
      </c>
      <c r="I1" s="80" t="s">
        <v>9267</v>
      </c>
      <c r="J1" s="40" t="s">
        <v>9273</v>
      </c>
      <c r="K1" s="40" t="s">
        <v>9275</v>
      </c>
      <c r="L1" s="40" t="s">
        <v>9394</v>
      </c>
    </row>
    <row r="2" spans="1:12">
      <c r="A2" s="82" t="s">
        <v>179</v>
      </c>
      <c r="B2" t="str">
        <f>_xlfn.XLOOKUP(A2,products[product],products[series],"")</f>
        <v>GTX</v>
      </c>
      <c r="C2" s="41">
        <f>_xlfn.XLOOKUP(A2,products[product],products[sales_price],0)</f>
        <v>550</v>
      </c>
      <c r="D2" s="53">
        <f>COUNTIF(sales_analysis[product],A2)</f>
        <v>1866</v>
      </c>
      <c r="E2" s="53" cm="1">
        <f t="array" ref="E2">SUM(COUNTIFS(sales_analysis[product],A2,sales_analysis[deal_stage],{"Prospecting","Engaging"}))</f>
        <v>430</v>
      </c>
      <c r="F2" s="53">
        <f>COUNTIFS(sales_analysis[product],A2,sales_analysis[deal_stage],"Won")</f>
        <v>915</v>
      </c>
      <c r="G2" s="53">
        <f>COUNTIFS(sales_analysis[product],A2,sales_analysis[deal_stage],"Lost")</f>
        <v>521</v>
      </c>
      <c r="H2" s="53">
        <f>F2+G2</f>
        <v>1436</v>
      </c>
      <c r="I2" s="36">
        <f>IFERROR(F2/H2,0)</f>
        <v>0.63718662952646243</v>
      </c>
      <c r="J2" s="41">
        <f>SUMIFS(sales_analysis[close_value],sales_analysis[product],A2,sales_analysis[deal_stage],"Won")</f>
        <v>499263</v>
      </c>
      <c r="K2" s="41">
        <f>IFERROR(J2/F2,0)</f>
        <v>545.64262295081971</v>
      </c>
      <c r="L2" s="41">
        <f>IFERROR(J2/D2,0)</f>
        <v>267.55787781350483</v>
      </c>
    </row>
    <row r="3" spans="1:12">
      <c r="A3" s="83" t="s">
        <v>9011</v>
      </c>
      <c r="B3" t="str">
        <f>_xlfn.XLOOKUP(A3,products[product],products[series],"")</f>
        <v>GTX</v>
      </c>
      <c r="C3" s="41">
        <f>_xlfn.XLOOKUP(A3,products[product],products[sales_price],0)</f>
        <v>4821</v>
      </c>
      <c r="D3" s="53">
        <f>COUNTIF(sales_analysis[product],A3)</f>
        <v>1480</v>
      </c>
      <c r="E3" s="53" cm="1">
        <f t="array" ref="E3">SUM(COUNTIFS(sales_analysis[product],A3,sales_analysis[deal_stage],{"Prospecting","Engaging"}))</f>
        <v>333</v>
      </c>
      <c r="F3" s="53">
        <f>COUNTIFS(sales_analysis[product],A3,sales_analysis[deal_stage],"Won")</f>
        <v>729</v>
      </c>
      <c r="G3" s="53">
        <f>COUNTIFS(sales_analysis[product],A3,sales_analysis[deal_stage],"Lost")</f>
        <v>418</v>
      </c>
      <c r="H3" s="53">
        <f t="shared" ref="H3:H8" si="0">F3+G3</f>
        <v>1147</v>
      </c>
      <c r="I3" s="36">
        <f t="shared" ref="I3:I8" si="1">IFERROR(F3/H3,0)</f>
        <v>0.63557105492589361</v>
      </c>
      <c r="J3" s="41">
        <f>SUMIFS(sales_analysis[close_value],sales_analysis[product],A3,sales_analysis[deal_stage],"Won")</f>
        <v>3510578</v>
      </c>
      <c r="K3" s="41">
        <f t="shared" ref="K3:K8" si="2">IFERROR(J3/F3,0)</f>
        <v>4815.6076817558296</v>
      </c>
      <c r="L3" s="41">
        <f t="shared" ref="L3:L8" si="3">IFERROR(J3/D3,0)</f>
        <v>2372.012162162162</v>
      </c>
    </row>
    <row r="4" spans="1:12">
      <c r="A4" s="82" t="s">
        <v>177</v>
      </c>
      <c r="B4" t="str">
        <f>_xlfn.XLOOKUP(A4,products[product],products[series],"")</f>
        <v>MG</v>
      </c>
      <c r="C4" s="41">
        <f>_xlfn.XLOOKUP(A4,products[product],products[sales_price],0)</f>
        <v>55</v>
      </c>
      <c r="D4" s="53">
        <f>COUNTIF(sales_analysis[product],A4)</f>
        <v>1651</v>
      </c>
      <c r="E4" s="53" cm="1">
        <f t="array" ref="E4">SUM(COUNTIFS(sales_analysis[product],A4,sales_analysis[deal_stage],{"Prospecting","Engaging"}))</f>
        <v>428</v>
      </c>
      <c r="F4" s="53">
        <f>COUNTIFS(sales_analysis[product],A4,sales_analysis[deal_stage],"Won")</f>
        <v>793</v>
      </c>
      <c r="G4" s="53">
        <f>COUNTIFS(sales_analysis[product],A4,sales_analysis[deal_stage],"Lost")</f>
        <v>430</v>
      </c>
      <c r="H4" s="53">
        <f t="shared" si="0"/>
        <v>1223</v>
      </c>
      <c r="I4" s="36">
        <f t="shared" si="1"/>
        <v>0.64840556009811934</v>
      </c>
      <c r="J4" s="41">
        <f>SUMIFS(sales_analysis[close_value],sales_analysis[product],A4,sales_analysis[deal_stage],"Won")</f>
        <v>43768</v>
      </c>
      <c r="K4" s="41">
        <f t="shared" si="2"/>
        <v>55.192938209331651</v>
      </c>
      <c r="L4" s="41">
        <f t="shared" si="3"/>
        <v>26.50999394306481</v>
      </c>
    </row>
    <row r="5" spans="1:12">
      <c r="A5" s="83" t="s">
        <v>192</v>
      </c>
      <c r="B5" t="str">
        <f>_xlfn.XLOOKUP(A5,products[product],products[series],"")</f>
        <v>MG</v>
      </c>
      <c r="C5" s="41">
        <f>_xlfn.XLOOKUP(A5,products[product],products[sales_price],0)</f>
        <v>3393</v>
      </c>
      <c r="D5" s="53">
        <f>COUNTIF(sales_analysis[product],A5)</f>
        <v>1412</v>
      </c>
      <c r="E5" s="53" cm="1">
        <f t="array" ref="E5">SUM(COUNTIFS(sales_analysis[product],A5,sales_analysis[deal_stage],{"Prospecting","Engaging"}))</f>
        <v>328</v>
      </c>
      <c r="F5" s="53">
        <f>COUNTIFS(sales_analysis[product],A5,sales_analysis[deal_stage],"Won")</f>
        <v>654</v>
      </c>
      <c r="G5" s="53">
        <f>COUNTIFS(sales_analysis[product],A5,sales_analysis[deal_stage],"Lost")</f>
        <v>430</v>
      </c>
      <c r="H5" s="53">
        <f t="shared" si="0"/>
        <v>1084</v>
      </c>
      <c r="I5" s="36">
        <f t="shared" si="1"/>
        <v>0.60332103321033215</v>
      </c>
      <c r="J5" s="41">
        <f>SUMIFS(sales_analysis[close_value],sales_analysis[product],A5,sales_analysis[deal_stage],"Won")</f>
        <v>2216387</v>
      </c>
      <c r="K5" s="41">
        <f t="shared" si="2"/>
        <v>3388.9709480122324</v>
      </c>
      <c r="L5" s="41">
        <f t="shared" si="3"/>
        <v>1569.679178470255</v>
      </c>
    </row>
    <row r="6" spans="1:12">
      <c r="A6" s="82" t="s">
        <v>199</v>
      </c>
      <c r="B6" t="str">
        <f>_xlfn.XLOOKUP(A6,products[product],products[series],"")</f>
        <v>GTX</v>
      </c>
      <c r="C6" s="41">
        <f>_xlfn.XLOOKUP(A6,products[product],products[sales_price],0)</f>
        <v>5482</v>
      </c>
      <c r="D6" s="53">
        <f>COUNTIF(sales_analysis[product],A6)</f>
        <v>968</v>
      </c>
      <c r="E6" s="53" cm="1">
        <f t="array" ref="E6">SUM(COUNTIFS(sales_analysis[product],A6,sales_analysis[deal_stage],{"Prospecting","Engaging"}))</f>
        <v>223</v>
      </c>
      <c r="F6" s="53">
        <f>COUNTIFS(sales_analysis[product],A6,sales_analysis[deal_stage],"Won")</f>
        <v>479</v>
      </c>
      <c r="G6" s="53">
        <f>COUNTIFS(sales_analysis[product],A6,sales_analysis[deal_stage],"Lost")</f>
        <v>266</v>
      </c>
      <c r="H6" s="53">
        <f t="shared" si="0"/>
        <v>745</v>
      </c>
      <c r="I6" s="36">
        <f t="shared" si="1"/>
        <v>0.64295302013422817</v>
      </c>
      <c r="J6" s="41">
        <f>SUMIFS(sales_analysis[close_value],sales_analysis[product],A6,sales_analysis[deal_stage],"Won")</f>
        <v>2629651</v>
      </c>
      <c r="K6" s="41">
        <f t="shared" si="2"/>
        <v>5489.8768267223386</v>
      </c>
      <c r="L6" s="41">
        <f t="shared" si="3"/>
        <v>2716.5816115702478</v>
      </c>
    </row>
    <row r="7" spans="1:12">
      <c r="A7" s="83" t="s">
        <v>171</v>
      </c>
      <c r="B7" t="str">
        <f>_xlfn.XLOOKUP(A7,products[product],products[series],"")</f>
        <v>GTX</v>
      </c>
      <c r="C7" s="41">
        <f>_xlfn.XLOOKUP(A7,products[product],products[sales_price],0)</f>
        <v>1096</v>
      </c>
      <c r="D7" s="53">
        <f>COUNTIF(sales_analysis[product],A7)</f>
        <v>1383</v>
      </c>
      <c r="E7" s="53" cm="1">
        <f t="array" ref="E7">SUM(COUNTIFS(sales_analysis[product],A7,sales_analysis[deal_stage],{"Prospecting","Engaging"}))</f>
        <v>332</v>
      </c>
      <c r="F7" s="53">
        <f>COUNTIFS(sales_analysis[product],A7,sales_analysis[deal_stage],"Won")</f>
        <v>653</v>
      </c>
      <c r="G7" s="53">
        <f>COUNTIFS(sales_analysis[product],A7,sales_analysis[deal_stage],"Lost")</f>
        <v>398</v>
      </c>
      <c r="H7" s="53">
        <f t="shared" si="0"/>
        <v>1051</v>
      </c>
      <c r="I7" s="36">
        <f t="shared" si="1"/>
        <v>0.62131303520456704</v>
      </c>
      <c r="J7" s="41">
        <f>SUMIFS(sales_analysis[close_value],sales_analysis[product],A7,sales_analysis[deal_stage],"Won")</f>
        <v>705275</v>
      </c>
      <c r="K7" s="41">
        <f t="shared" si="2"/>
        <v>1080.0535987748851</v>
      </c>
      <c r="L7" s="41">
        <f t="shared" si="3"/>
        <v>509.96023138105568</v>
      </c>
    </row>
    <row r="8" spans="1:12">
      <c r="A8" s="82" t="s">
        <v>265</v>
      </c>
      <c r="B8" t="str">
        <f>_xlfn.XLOOKUP(A8,products[product],products[series],"")</f>
        <v>GTK</v>
      </c>
      <c r="C8" s="41">
        <f>_xlfn.XLOOKUP(A8,products[product],products[sales_price],0)</f>
        <v>26768</v>
      </c>
      <c r="D8" s="53">
        <f>COUNTIF(sales_analysis[product],A8)</f>
        <v>40</v>
      </c>
      <c r="E8" s="53" cm="1">
        <f t="array" ref="E8">SUM(COUNTIFS(sales_analysis[product],A8,sales_analysis[deal_stage],{"Prospecting","Engaging"}))</f>
        <v>15</v>
      </c>
      <c r="F8" s="53">
        <f>COUNTIFS(sales_analysis[product],A8,sales_analysis[deal_stage],"Won")</f>
        <v>15</v>
      </c>
      <c r="G8" s="53">
        <f>COUNTIFS(sales_analysis[product],A8,sales_analysis[deal_stage],"Lost")</f>
        <v>10</v>
      </c>
      <c r="H8" s="53">
        <f t="shared" si="0"/>
        <v>25</v>
      </c>
      <c r="I8" s="36">
        <f t="shared" si="1"/>
        <v>0.6</v>
      </c>
      <c r="J8" s="41">
        <f>SUMIFS(sales_analysis[close_value],sales_analysis[product],A8,sales_analysis[deal_stage],"Won")</f>
        <v>400612</v>
      </c>
      <c r="K8" s="41">
        <f t="shared" si="2"/>
        <v>26707.466666666667</v>
      </c>
      <c r="L8" s="41">
        <f t="shared" si="3"/>
        <v>10015.299999999999</v>
      </c>
    </row>
    <row r="9" spans="1:12">
      <c r="A9" s="51" t="s">
        <v>9281</v>
      </c>
      <c r="D9" s="86">
        <f>SUM(D2:D8)</f>
        <v>8800</v>
      </c>
      <c r="E9" s="86">
        <f t="shared" ref="E9:H9" si="4">SUM(E2:E8)</f>
        <v>2089</v>
      </c>
      <c r="F9" s="86">
        <f t="shared" si="4"/>
        <v>4238</v>
      </c>
      <c r="G9" s="86">
        <f t="shared" si="4"/>
        <v>2473</v>
      </c>
      <c r="H9" s="86">
        <f t="shared" si="4"/>
        <v>6711</v>
      </c>
      <c r="I9" s="87">
        <f>F9/H9</f>
        <v>0.63150052153181346</v>
      </c>
      <c r="J9" s="88">
        <f t="shared" ref="J9" si="5">SUM(J2:J8)</f>
        <v>10005534</v>
      </c>
      <c r="K9" s="88">
        <f>J9/F9</f>
        <v>2360.9093912222747</v>
      </c>
      <c r="L9" s="88">
        <f>J9/D9</f>
        <v>1136.9925000000001</v>
      </c>
    </row>
    <row r="10" spans="1:12">
      <c r="A10" s="1"/>
    </row>
    <row r="11" spans="1:12">
      <c r="A11" s="1"/>
    </row>
    <row r="12" spans="1:12">
      <c r="A12" s="1"/>
    </row>
    <row r="13" spans="1:12">
      <c r="A13" s="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92811-6E2D-477E-A531-29B815691870}">
  <dimension ref="A1:L13"/>
  <sheetViews>
    <sheetView workbookViewId="0">
      <selection sqref="A1:L4"/>
    </sheetView>
  </sheetViews>
  <sheetFormatPr defaultRowHeight="14.4"/>
  <cols>
    <col min="1" max="1" width="8.5546875" customWidth="1"/>
    <col min="2" max="2" width="10" customWidth="1"/>
    <col min="3" max="3" width="10.44140625" customWidth="1"/>
    <col min="4" max="4" width="8.33203125" customWidth="1"/>
    <col min="5" max="5" width="9.77734375" customWidth="1"/>
    <col min="6" max="6" width="10.33203125" customWidth="1"/>
    <col min="7" max="7" width="10" customWidth="1"/>
    <col min="8" max="8" width="10.5546875" customWidth="1"/>
    <col min="9" max="9" width="10.88671875" customWidth="1"/>
    <col min="10" max="10" width="12.6640625" customWidth="1"/>
    <col min="11" max="11" width="12.44140625" customWidth="1"/>
    <col min="12" max="12" width="12.88671875" customWidth="1"/>
  </cols>
  <sheetData>
    <row r="1" spans="1:12" ht="43.2">
      <c r="A1" s="1" t="s">
        <v>9407</v>
      </c>
      <c r="B1" s="1" t="s">
        <v>9219</v>
      </c>
      <c r="C1" s="1" t="s">
        <v>9409</v>
      </c>
      <c r="D1" s="1" t="s">
        <v>9159</v>
      </c>
      <c r="E1" s="1" t="s">
        <v>9259</v>
      </c>
      <c r="F1" s="1" t="s">
        <v>9261</v>
      </c>
      <c r="G1" s="1" t="s">
        <v>9263</v>
      </c>
      <c r="H1" s="1" t="s">
        <v>9265</v>
      </c>
      <c r="I1" s="1" t="s">
        <v>9267</v>
      </c>
      <c r="J1" s="1" t="s">
        <v>9273</v>
      </c>
      <c r="K1" s="1" t="s">
        <v>9275</v>
      </c>
      <c r="L1" s="1" t="s">
        <v>9394</v>
      </c>
    </row>
    <row r="2" spans="1:12">
      <c r="A2" s="1" t="s">
        <v>9013</v>
      </c>
      <c r="B2">
        <f>COUNTIF(products[series],A2)</f>
        <v>1</v>
      </c>
      <c r="C2" s="41">
        <f>AVERAGEIF(products[series],A2,products[sales_price])</f>
        <v>26768</v>
      </c>
      <c r="D2" s="53">
        <f>COUNTIF(sales_analysis[series],A2)</f>
        <v>40</v>
      </c>
      <c r="E2" s="53" cm="1">
        <f t="array" ref="E2">SUM(COUNTIFS(sales_analysis[series],A2,sales_analysis[deal_stage],{"Prospecting","Engaging"}))</f>
        <v>15</v>
      </c>
      <c r="F2" s="53">
        <f>COUNTIFS(sales_analysis[series],A2,sales_analysis[deal_stage],"Won")</f>
        <v>15</v>
      </c>
      <c r="G2" s="53">
        <f>COUNTIFS(sales_analysis[series],A2,sales_analysis[deal_stage],"Lost")</f>
        <v>10</v>
      </c>
      <c r="H2" s="53">
        <f>F2+G2</f>
        <v>25</v>
      </c>
      <c r="I2" s="36">
        <f>IFERROR(F2/H2,0)</f>
        <v>0.6</v>
      </c>
      <c r="J2" s="41">
        <f>SUMIFS(sales_analysis[close_value],sales_analysis[series],A2,sales_analysis[deal_stage],"Won")</f>
        <v>400612</v>
      </c>
      <c r="K2" s="41">
        <f>IFERROR(J2/F2,0)</f>
        <v>26707.466666666667</v>
      </c>
      <c r="L2" s="41">
        <f>IFERROR(J2/D2,0)</f>
        <v>10015.299999999999</v>
      </c>
    </row>
    <row r="3" spans="1:12">
      <c r="A3" s="1" t="s">
        <v>9010</v>
      </c>
      <c r="B3">
        <f>COUNTIF(products[series],A3)</f>
        <v>4</v>
      </c>
      <c r="C3" s="41">
        <f>AVERAGEIF(products[series],A3,products[sales_price])</f>
        <v>2987.25</v>
      </c>
      <c r="D3" s="53">
        <f>COUNTIF(sales_analysis[series],A3)</f>
        <v>5697</v>
      </c>
      <c r="E3" s="53" cm="1">
        <f t="array" ref="E3">SUM(COUNTIFS(sales_analysis[series],A3,sales_analysis[deal_stage],{"Prospecting","Engaging"}))</f>
        <v>1318</v>
      </c>
      <c r="F3" s="53">
        <f>COUNTIFS(sales_analysis[series],A3,sales_analysis[deal_stage],"Won")</f>
        <v>2776</v>
      </c>
      <c r="G3" s="53">
        <f>COUNTIFS(sales_analysis[series],A3,sales_analysis[deal_stage],"Lost")</f>
        <v>1603</v>
      </c>
      <c r="H3" s="53">
        <f t="shared" ref="H3:H4" si="0">F3+G3</f>
        <v>4379</v>
      </c>
      <c r="I3" s="36">
        <f t="shared" ref="I3:I4" si="1">IFERROR(F3/H3,0)</f>
        <v>0.63393468828499655</v>
      </c>
      <c r="J3" s="41">
        <f>SUMIFS(sales_analysis[close_value],sales_analysis[series],A3,sales_analysis[deal_stage],"Won")</f>
        <v>7344767</v>
      </c>
      <c r="K3" s="41">
        <f t="shared" ref="K3:K4" si="2">IFERROR(J3/F3,0)</f>
        <v>2645.8094380403459</v>
      </c>
      <c r="L3" s="41">
        <f t="shared" ref="L3:L4" si="3">IFERROR(J3/D3,0)</f>
        <v>1289.2341583289451</v>
      </c>
    </row>
    <row r="4" spans="1:12">
      <c r="A4" s="1" t="s">
        <v>9012</v>
      </c>
      <c r="B4">
        <f>COUNTIF(products[series],A4)</f>
        <v>2</v>
      </c>
      <c r="C4" s="41">
        <f>AVERAGEIF(products[series],A4,products[sales_price])</f>
        <v>1724</v>
      </c>
      <c r="D4" s="53">
        <f>COUNTIF(sales_analysis[series],A4)</f>
        <v>3063</v>
      </c>
      <c r="E4" s="53" cm="1">
        <f t="array" ref="E4">SUM(COUNTIFS(sales_analysis[series],A4,sales_analysis[deal_stage],{"Prospecting","Engaging"}))</f>
        <v>756</v>
      </c>
      <c r="F4" s="53">
        <f>COUNTIFS(sales_analysis[series],A4,sales_analysis[deal_stage],"Won")</f>
        <v>1447</v>
      </c>
      <c r="G4" s="53">
        <f>COUNTIFS(sales_analysis[series],A4,sales_analysis[deal_stage],"Lost")</f>
        <v>860</v>
      </c>
      <c r="H4" s="53">
        <f t="shared" si="0"/>
        <v>2307</v>
      </c>
      <c r="I4" s="36">
        <f t="shared" si="1"/>
        <v>0.62722149978326835</v>
      </c>
      <c r="J4" s="41">
        <f>SUMIFS(sales_analysis[close_value],sales_analysis[series],A4,sales_analysis[deal_stage],"Won")</f>
        <v>2260155</v>
      </c>
      <c r="K4" s="41">
        <f t="shared" si="2"/>
        <v>1561.9592259847961</v>
      </c>
      <c r="L4" s="41">
        <f t="shared" si="3"/>
        <v>737.88932419196863</v>
      </c>
    </row>
    <row r="5" spans="1:12">
      <c r="A5" s="1"/>
    </row>
    <row r="6" spans="1:12">
      <c r="A6" s="1"/>
    </row>
    <row r="7" spans="1:12">
      <c r="A7" s="1"/>
    </row>
    <row r="8" spans="1:12">
      <c r="A8" s="1"/>
    </row>
    <row r="9" spans="1:12">
      <c r="A9" s="1"/>
    </row>
    <row r="10" spans="1:12">
      <c r="A10" s="1"/>
    </row>
    <row r="11" spans="1:12">
      <c r="A11" s="1"/>
    </row>
    <row r="12" spans="1:12">
      <c r="A12" s="1"/>
    </row>
    <row r="13" spans="1:12">
      <c r="A13" s="1"/>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E435C-5F9D-4419-A765-778B1A268F44}">
  <dimension ref="A1:S8801"/>
  <sheetViews>
    <sheetView topLeftCell="Q1" workbookViewId="0">
      <selection sqref="A1:R8801"/>
    </sheetView>
  </sheetViews>
  <sheetFormatPr defaultRowHeight="14.4"/>
  <cols>
    <col min="1" max="1" width="16" bestFit="1" customWidth="1"/>
    <col min="2" max="2" width="17.6640625" bestFit="1" customWidth="1"/>
    <col min="3" max="3" width="12.5546875" bestFit="1" customWidth="1"/>
    <col min="4" max="4" width="26.109375" bestFit="1" customWidth="1"/>
    <col min="5" max="5" width="12.21875" bestFit="1" customWidth="1"/>
    <col min="6" max="6" width="14.109375" bestFit="1" customWidth="1"/>
    <col min="7" max="7" width="12.21875" bestFit="1" customWidth="1"/>
    <col min="8" max="8" width="13" bestFit="1" customWidth="1"/>
    <col min="9" max="9" width="15.33203125" bestFit="1" customWidth="1"/>
    <col min="10" max="10" width="15.88671875" bestFit="1" customWidth="1"/>
    <col min="11" max="11" width="7.88671875" bestFit="1" customWidth="1"/>
    <col min="12" max="12" width="12.33203125" bestFit="1" customWidth="1"/>
    <col min="13" max="13" width="17.77734375" bestFit="1" customWidth="1"/>
    <col min="14" max="14" width="17.44140625" bestFit="1" customWidth="1"/>
    <col min="15" max="15" width="25.6640625" bestFit="1" customWidth="1"/>
    <col min="16" max="16" width="20.33203125" bestFit="1" customWidth="1"/>
    <col min="17" max="17" width="15.88671875" bestFit="1" customWidth="1"/>
    <col min="18" max="18" width="16" bestFit="1" customWidth="1"/>
    <col min="19" max="19" width="17.44140625" bestFit="1" customWidth="1"/>
  </cols>
  <sheetData>
    <row r="1" spans="1:19">
      <c r="A1" t="s">
        <v>158</v>
      </c>
      <c r="B1" t="s">
        <v>151</v>
      </c>
      <c r="C1" t="s">
        <v>144</v>
      </c>
      <c r="D1" t="s">
        <v>14</v>
      </c>
      <c r="E1" t="s">
        <v>161</v>
      </c>
      <c r="F1" t="s">
        <v>163</v>
      </c>
      <c r="G1" t="s">
        <v>165</v>
      </c>
      <c r="H1" t="s">
        <v>167</v>
      </c>
      <c r="I1" t="s">
        <v>153</v>
      </c>
      <c r="J1" t="s">
        <v>155</v>
      </c>
      <c r="K1" t="s">
        <v>146</v>
      </c>
      <c r="L1" t="s">
        <v>148</v>
      </c>
      <c r="M1" t="s">
        <v>15</v>
      </c>
      <c r="N1" t="s">
        <v>16</v>
      </c>
      <c r="O1" t="s">
        <v>9356</v>
      </c>
      <c r="P1" t="s">
        <v>9357</v>
      </c>
      <c r="Q1" t="s">
        <v>19</v>
      </c>
      <c r="R1" t="s">
        <v>20</v>
      </c>
      <c r="S1" t="s">
        <v>9418</v>
      </c>
    </row>
    <row r="2" spans="1:19">
      <c r="A2" s="4" t="s">
        <v>169</v>
      </c>
      <c r="B2" s="4" t="s">
        <v>170</v>
      </c>
      <c r="C2" s="4" t="s">
        <v>171</v>
      </c>
      <c r="D2" s="4" t="s">
        <v>37</v>
      </c>
      <c r="E2" s="4" t="s">
        <v>172</v>
      </c>
      <c r="F2" s="3">
        <v>42663</v>
      </c>
      <c r="G2" s="3">
        <v>42795</v>
      </c>
      <c r="H2">
        <v>1054</v>
      </c>
      <c r="I2" s="4" t="s">
        <v>9014</v>
      </c>
      <c r="J2" s="4" t="s">
        <v>9015</v>
      </c>
      <c r="K2" s="4" t="s">
        <v>9010</v>
      </c>
      <c r="L2">
        <v>1096</v>
      </c>
      <c r="M2" s="4" t="s">
        <v>33</v>
      </c>
      <c r="N2">
        <v>2001</v>
      </c>
      <c r="O2">
        <v>718.62</v>
      </c>
      <c r="P2">
        <v>2448</v>
      </c>
      <c r="Q2" s="4" t="s">
        <v>23</v>
      </c>
      <c r="R2" s="4" t="s">
        <v>24</v>
      </c>
      <c r="S2">
        <v>132</v>
      </c>
    </row>
    <row r="3" spans="1:19">
      <c r="A3" s="4" t="s">
        <v>176</v>
      </c>
      <c r="B3" s="4" t="s">
        <v>174</v>
      </c>
      <c r="C3" s="4" t="s">
        <v>177</v>
      </c>
      <c r="D3" s="4" t="s">
        <v>37</v>
      </c>
      <c r="E3" s="4" t="s">
        <v>172</v>
      </c>
      <c r="F3" s="3">
        <v>42668</v>
      </c>
      <c r="G3" s="3">
        <v>42801</v>
      </c>
      <c r="H3">
        <v>50</v>
      </c>
      <c r="I3" s="4" t="s">
        <v>9016</v>
      </c>
      <c r="J3" s="4" t="s">
        <v>9015</v>
      </c>
      <c r="K3" s="4" t="s">
        <v>9012</v>
      </c>
      <c r="L3">
        <v>55</v>
      </c>
      <c r="M3" s="4" t="s">
        <v>33</v>
      </c>
      <c r="N3">
        <v>2001</v>
      </c>
      <c r="O3">
        <v>718.62</v>
      </c>
      <c r="P3">
        <v>2448</v>
      </c>
      <c r="Q3" s="4" t="s">
        <v>23</v>
      </c>
      <c r="R3" s="4" t="s">
        <v>24</v>
      </c>
      <c r="S3">
        <v>133</v>
      </c>
    </row>
    <row r="4" spans="1:19">
      <c r="A4" s="4" t="s">
        <v>268</v>
      </c>
      <c r="B4" s="4" t="s">
        <v>256</v>
      </c>
      <c r="C4" s="4" t="s">
        <v>192</v>
      </c>
      <c r="D4" s="4" t="s">
        <v>37</v>
      </c>
      <c r="E4" s="4" t="s">
        <v>197</v>
      </c>
      <c r="F4" s="3">
        <v>42694</v>
      </c>
      <c r="G4" s="3">
        <v>42802</v>
      </c>
      <c r="H4">
        <v>0</v>
      </c>
      <c r="I4" s="4" t="s">
        <v>9014</v>
      </c>
      <c r="J4" s="4" t="s">
        <v>9015</v>
      </c>
      <c r="K4" s="4" t="s">
        <v>9012</v>
      </c>
      <c r="L4">
        <v>3393</v>
      </c>
      <c r="M4" s="4" t="s">
        <v>33</v>
      </c>
      <c r="N4">
        <v>2001</v>
      </c>
      <c r="O4">
        <v>718.62</v>
      </c>
      <c r="P4">
        <v>2448</v>
      </c>
      <c r="Q4" s="4" t="s">
        <v>23</v>
      </c>
      <c r="R4" s="4" t="s">
        <v>24</v>
      </c>
      <c r="S4">
        <v>108</v>
      </c>
    </row>
    <row r="5" spans="1:19">
      <c r="A5" s="4" t="s">
        <v>231</v>
      </c>
      <c r="B5" s="4" t="s">
        <v>232</v>
      </c>
      <c r="C5" s="4" t="s">
        <v>179</v>
      </c>
      <c r="D5" s="4" t="s">
        <v>21</v>
      </c>
      <c r="E5" s="4" t="s">
        <v>172</v>
      </c>
      <c r="F5" s="3">
        <v>42686</v>
      </c>
      <c r="G5" s="3">
        <v>42795</v>
      </c>
      <c r="H5">
        <v>556</v>
      </c>
      <c r="I5" s="4" t="s">
        <v>9021</v>
      </c>
      <c r="J5" s="4" t="s">
        <v>9019</v>
      </c>
      <c r="K5" s="4" t="s">
        <v>9010</v>
      </c>
      <c r="L5">
        <v>550</v>
      </c>
      <c r="M5" s="4" t="s">
        <v>9322</v>
      </c>
      <c r="N5">
        <v>1996</v>
      </c>
      <c r="O5">
        <v>1100.04</v>
      </c>
      <c r="P5">
        <v>2822</v>
      </c>
      <c r="Q5" s="4" t="s">
        <v>23</v>
      </c>
      <c r="R5" s="4" t="s">
        <v>24</v>
      </c>
      <c r="S5">
        <v>109</v>
      </c>
    </row>
    <row r="6" spans="1:19">
      <c r="A6" s="4" t="s">
        <v>178</v>
      </c>
      <c r="B6" s="4" t="s">
        <v>170</v>
      </c>
      <c r="C6" s="4" t="s">
        <v>179</v>
      </c>
      <c r="D6" s="4" t="s">
        <v>41</v>
      </c>
      <c r="E6" s="4" t="s">
        <v>172</v>
      </c>
      <c r="F6" s="3">
        <v>42668</v>
      </c>
      <c r="G6" s="3">
        <v>42803</v>
      </c>
      <c r="H6">
        <v>588</v>
      </c>
      <c r="I6" s="4" t="s">
        <v>9014</v>
      </c>
      <c r="J6" s="4" t="s">
        <v>9015</v>
      </c>
      <c r="K6" s="4" t="s">
        <v>9010</v>
      </c>
      <c r="L6">
        <v>550</v>
      </c>
      <c r="M6" s="4" t="s">
        <v>36</v>
      </c>
      <c r="N6">
        <v>1998</v>
      </c>
      <c r="O6">
        <v>2714.9</v>
      </c>
      <c r="P6">
        <v>2641</v>
      </c>
      <c r="Q6" s="4" t="s">
        <v>23</v>
      </c>
      <c r="R6" s="4" t="s">
        <v>21</v>
      </c>
      <c r="S6">
        <v>135</v>
      </c>
    </row>
    <row r="7" spans="1:19">
      <c r="A7" s="4" t="s">
        <v>284</v>
      </c>
      <c r="B7" s="4" t="s">
        <v>208</v>
      </c>
      <c r="C7" s="4" t="s">
        <v>177</v>
      </c>
      <c r="D7" s="4" t="s">
        <v>41</v>
      </c>
      <c r="E7" s="4" t="s">
        <v>172</v>
      </c>
      <c r="F7" s="3">
        <v>42696</v>
      </c>
      <c r="G7" s="3">
        <v>42805</v>
      </c>
      <c r="H7">
        <v>51</v>
      </c>
      <c r="I7" s="4" t="s">
        <v>9014</v>
      </c>
      <c r="J7" s="4" t="s">
        <v>9015</v>
      </c>
      <c r="K7" s="4" t="s">
        <v>9012</v>
      </c>
      <c r="L7">
        <v>55</v>
      </c>
      <c r="M7" s="4" t="s">
        <v>36</v>
      </c>
      <c r="N7">
        <v>1998</v>
      </c>
      <c r="O7">
        <v>2714.9</v>
      </c>
      <c r="P7">
        <v>2641</v>
      </c>
      <c r="Q7" s="4" t="s">
        <v>23</v>
      </c>
      <c r="R7" s="4" t="s">
        <v>21</v>
      </c>
      <c r="S7">
        <v>109</v>
      </c>
    </row>
    <row r="8" spans="1:19">
      <c r="A8" s="4" t="s">
        <v>290</v>
      </c>
      <c r="B8" s="4" t="s">
        <v>196</v>
      </c>
      <c r="C8" s="4" t="s">
        <v>9011</v>
      </c>
      <c r="D8" s="4" t="s">
        <v>41</v>
      </c>
      <c r="E8" s="4" t="s">
        <v>172</v>
      </c>
      <c r="F8" s="3">
        <v>42697</v>
      </c>
      <c r="G8" s="3">
        <v>42797</v>
      </c>
      <c r="H8">
        <v>4438</v>
      </c>
      <c r="I8" s="4" t="s">
        <v>9016</v>
      </c>
      <c r="J8" s="4" t="s">
        <v>9015</v>
      </c>
      <c r="K8" s="4" t="s">
        <v>9010</v>
      </c>
      <c r="L8">
        <v>4821</v>
      </c>
      <c r="M8" s="4" t="s">
        <v>36</v>
      </c>
      <c r="N8">
        <v>1998</v>
      </c>
      <c r="O8">
        <v>2714.9</v>
      </c>
      <c r="P8">
        <v>2641</v>
      </c>
      <c r="Q8" s="4" t="s">
        <v>23</v>
      </c>
      <c r="R8" s="4" t="s">
        <v>21</v>
      </c>
      <c r="S8">
        <v>100</v>
      </c>
    </row>
    <row r="9" spans="1:19">
      <c r="A9" s="4" t="s">
        <v>217</v>
      </c>
      <c r="B9" s="4" t="s">
        <v>174</v>
      </c>
      <c r="C9" s="4" t="s">
        <v>179</v>
      </c>
      <c r="D9" s="4" t="s">
        <v>92</v>
      </c>
      <c r="E9" s="4" t="s">
        <v>172</v>
      </c>
      <c r="F9" s="3">
        <v>42682</v>
      </c>
      <c r="G9" s="3">
        <v>42820</v>
      </c>
      <c r="H9">
        <v>561</v>
      </c>
      <c r="I9" s="4" t="s">
        <v>9016</v>
      </c>
      <c r="J9" s="4" t="s">
        <v>9015</v>
      </c>
      <c r="K9" s="4" t="s">
        <v>9010</v>
      </c>
      <c r="L9">
        <v>550</v>
      </c>
      <c r="M9" s="4" t="s">
        <v>73</v>
      </c>
      <c r="N9">
        <v>1997</v>
      </c>
      <c r="O9">
        <v>2041.73</v>
      </c>
      <c r="P9">
        <v>5276</v>
      </c>
      <c r="Q9" s="4" t="s">
        <v>23</v>
      </c>
      <c r="R9" s="4" t="s">
        <v>24</v>
      </c>
      <c r="S9">
        <v>138</v>
      </c>
    </row>
    <row r="10" spans="1:19">
      <c r="A10" s="4" t="s">
        <v>173</v>
      </c>
      <c r="B10" s="4" t="s">
        <v>174</v>
      </c>
      <c r="C10" s="4" t="s">
        <v>9011</v>
      </c>
      <c r="D10" s="4" t="s">
        <v>79</v>
      </c>
      <c r="E10" s="4" t="s">
        <v>172</v>
      </c>
      <c r="F10" s="3">
        <v>42668</v>
      </c>
      <c r="G10" s="3">
        <v>42805</v>
      </c>
      <c r="H10">
        <v>4514</v>
      </c>
      <c r="I10" s="4" t="s">
        <v>9016</v>
      </c>
      <c r="J10" s="4" t="s">
        <v>9015</v>
      </c>
      <c r="K10" s="4" t="s">
        <v>9010</v>
      </c>
      <c r="L10">
        <v>4821</v>
      </c>
      <c r="M10" s="4" t="s">
        <v>26</v>
      </c>
      <c r="N10">
        <v>2002</v>
      </c>
      <c r="O10">
        <v>3178.24</v>
      </c>
      <c r="P10">
        <v>4540</v>
      </c>
      <c r="Q10" s="4" t="s">
        <v>23</v>
      </c>
      <c r="R10" s="4" t="s">
        <v>24</v>
      </c>
      <c r="S10">
        <v>137</v>
      </c>
    </row>
    <row r="11" spans="1:19">
      <c r="A11" s="4" t="s">
        <v>194</v>
      </c>
      <c r="B11" s="4" t="s">
        <v>183</v>
      </c>
      <c r="C11" s="4" t="s">
        <v>177</v>
      </c>
      <c r="D11" s="4" t="s">
        <v>29</v>
      </c>
      <c r="E11" s="4" t="s">
        <v>172</v>
      </c>
      <c r="F11" s="3">
        <v>42678</v>
      </c>
      <c r="G11" s="3">
        <v>42804</v>
      </c>
      <c r="H11">
        <v>53</v>
      </c>
      <c r="I11" s="4" t="s">
        <v>9014</v>
      </c>
      <c r="J11" s="4" t="s">
        <v>9015</v>
      </c>
      <c r="K11" s="4" t="s">
        <v>9012</v>
      </c>
      <c r="L11">
        <v>55</v>
      </c>
      <c r="M11" s="4" t="s">
        <v>26</v>
      </c>
      <c r="N11">
        <v>2012</v>
      </c>
      <c r="O11">
        <v>587.34</v>
      </c>
      <c r="P11">
        <v>1356</v>
      </c>
      <c r="Q11" s="4" t="s">
        <v>30</v>
      </c>
      <c r="R11" s="4" t="s">
        <v>24</v>
      </c>
      <c r="S11">
        <v>126</v>
      </c>
    </row>
    <row r="12" spans="1:19">
      <c r="A12" s="4" t="s">
        <v>221</v>
      </c>
      <c r="B12" s="4" t="s">
        <v>208</v>
      </c>
      <c r="C12" s="4" t="s">
        <v>177</v>
      </c>
      <c r="D12" s="4" t="s">
        <v>29</v>
      </c>
      <c r="E12" s="4" t="s">
        <v>172</v>
      </c>
      <c r="F12" s="3">
        <v>42684</v>
      </c>
      <c r="G12" s="3">
        <v>42806</v>
      </c>
      <c r="H12">
        <v>61</v>
      </c>
      <c r="I12" s="4" t="s">
        <v>9014</v>
      </c>
      <c r="J12" s="4" t="s">
        <v>9015</v>
      </c>
      <c r="K12" s="4" t="s">
        <v>9012</v>
      </c>
      <c r="L12">
        <v>55</v>
      </c>
      <c r="M12" s="4" t="s">
        <v>26</v>
      </c>
      <c r="N12">
        <v>2012</v>
      </c>
      <c r="O12">
        <v>587.34</v>
      </c>
      <c r="P12">
        <v>1356</v>
      </c>
      <c r="Q12" s="4" t="s">
        <v>30</v>
      </c>
      <c r="R12" s="4" t="s">
        <v>24</v>
      </c>
      <c r="S12">
        <v>122</v>
      </c>
    </row>
    <row r="13" spans="1:19">
      <c r="A13" s="4" t="s">
        <v>214</v>
      </c>
      <c r="B13" s="4" t="s">
        <v>170</v>
      </c>
      <c r="C13" s="4" t="s">
        <v>177</v>
      </c>
      <c r="D13" s="4" t="s">
        <v>103</v>
      </c>
      <c r="E13" s="4" t="s">
        <v>172</v>
      </c>
      <c r="F13" s="3">
        <v>42681</v>
      </c>
      <c r="G13" s="3">
        <v>42812</v>
      </c>
      <c r="H13">
        <v>50</v>
      </c>
      <c r="I13" s="4" t="s">
        <v>9014</v>
      </c>
      <c r="J13" s="4" t="s">
        <v>9015</v>
      </c>
      <c r="K13" s="4" t="s">
        <v>9012</v>
      </c>
      <c r="L13">
        <v>55</v>
      </c>
      <c r="M13" s="4" t="s">
        <v>26</v>
      </c>
      <c r="N13">
        <v>1992</v>
      </c>
      <c r="O13">
        <v>3922.42</v>
      </c>
      <c r="P13">
        <v>6837</v>
      </c>
      <c r="Q13" s="4" t="s">
        <v>23</v>
      </c>
      <c r="R13" s="4" t="s">
        <v>24</v>
      </c>
      <c r="S13">
        <v>131</v>
      </c>
    </row>
    <row r="14" spans="1:19">
      <c r="A14" s="4" t="s">
        <v>182</v>
      </c>
      <c r="B14" s="4" t="s">
        <v>183</v>
      </c>
      <c r="C14" s="4" t="s">
        <v>177</v>
      </c>
      <c r="D14" s="4" t="s">
        <v>103</v>
      </c>
      <c r="E14" s="4" t="s">
        <v>172</v>
      </c>
      <c r="F14" s="3">
        <v>42672</v>
      </c>
      <c r="G14" s="3">
        <v>42795</v>
      </c>
      <c r="H14">
        <v>49</v>
      </c>
      <c r="I14" s="4" t="s">
        <v>9014</v>
      </c>
      <c r="J14" s="4" t="s">
        <v>9015</v>
      </c>
      <c r="K14" s="4" t="s">
        <v>9012</v>
      </c>
      <c r="L14">
        <v>55</v>
      </c>
      <c r="M14" s="4" t="s">
        <v>26</v>
      </c>
      <c r="N14">
        <v>1992</v>
      </c>
      <c r="O14">
        <v>3922.42</v>
      </c>
      <c r="P14">
        <v>6837</v>
      </c>
      <c r="Q14" s="4" t="s">
        <v>23</v>
      </c>
      <c r="R14" s="4" t="s">
        <v>24</v>
      </c>
      <c r="S14">
        <v>123</v>
      </c>
    </row>
    <row r="15" spans="1:19">
      <c r="A15" s="4" t="s">
        <v>254</v>
      </c>
      <c r="B15" s="4" t="s">
        <v>189</v>
      </c>
      <c r="C15" s="4" t="s">
        <v>179</v>
      </c>
      <c r="D15" s="4" t="s">
        <v>103</v>
      </c>
      <c r="E15" s="4" t="s">
        <v>172</v>
      </c>
      <c r="F15" s="3">
        <v>42691</v>
      </c>
      <c r="G15" s="3">
        <v>42799</v>
      </c>
      <c r="H15">
        <v>487</v>
      </c>
      <c r="I15" s="4" t="s">
        <v>9016</v>
      </c>
      <c r="J15" s="4" t="s">
        <v>9015</v>
      </c>
      <c r="K15" s="4" t="s">
        <v>9010</v>
      </c>
      <c r="L15">
        <v>550</v>
      </c>
      <c r="M15" s="4" t="s">
        <v>26</v>
      </c>
      <c r="N15">
        <v>1992</v>
      </c>
      <c r="O15">
        <v>3922.42</v>
      </c>
      <c r="P15">
        <v>6837</v>
      </c>
      <c r="Q15" s="4" t="s">
        <v>23</v>
      </c>
      <c r="R15" s="4" t="s">
        <v>24</v>
      </c>
      <c r="S15">
        <v>108</v>
      </c>
    </row>
    <row r="16" spans="1:19">
      <c r="A16" s="4" t="s">
        <v>275</v>
      </c>
      <c r="B16" s="4" t="s">
        <v>256</v>
      </c>
      <c r="C16" s="4" t="s">
        <v>192</v>
      </c>
      <c r="D16" s="4" t="s">
        <v>103</v>
      </c>
      <c r="E16" s="4" t="s">
        <v>172</v>
      </c>
      <c r="F16" s="3">
        <v>42695</v>
      </c>
      <c r="G16" s="3">
        <v>42809</v>
      </c>
      <c r="H16">
        <v>3573</v>
      </c>
      <c r="I16" s="4" t="s">
        <v>9014</v>
      </c>
      <c r="J16" s="4" t="s">
        <v>9015</v>
      </c>
      <c r="K16" s="4" t="s">
        <v>9012</v>
      </c>
      <c r="L16">
        <v>3393</v>
      </c>
      <c r="M16" s="4" t="s">
        <v>26</v>
      </c>
      <c r="N16">
        <v>1992</v>
      </c>
      <c r="O16">
        <v>3922.42</v>
      </c>
      <c r="P16">
        <v>6837</v>
      </c>
      <c r="Q16" s="4" t="s">
        <v>23</v>
      </c>
      <c r="R16" s="4" t="s">
        <v>24</v>
      </c>
      <c r="S16">
        <v>114</v>
      </c>
    </row>
    <row r="17" spans="1:19">
      <c r="A17" s="4" t="s">
        <v>278</v>
      </c>
      <c r="B17" s="4" t="s">
        <v>279</v>
      </c>
      <c r="C17" s="4" t="s">
        <v>177</v>
      </c>
      <c r="D17" s="4" t="s">
        <v>31</v>
      </c>
      <c r="E17" s="4" t="s">
        <v>172</v>
      </c>
      <c r="F17" s="3">
        <v>42696</v>
      </c>
      <c r="G17" s="3">
        <v>42798</v>
      </c>
      <c r="H17">
        <v>62</v>
      </c>
      <c r="I17" s="4" t="s">
        <v>9018</v>
      </c>
      <c r="J17" s="4" t="s">
        <v>9019</v>
      </c>
      <c r="K17" s="4" t="s">
        <v>9012</v>
      </c>
      <c r="L17">
        <v>55</v>
      </c>
      <c r="M17" s="4" t="s">
        <v>26</v>
      </c>
      <c r="N17">
        <v>1991</v>
      </c>
      <c r="O17">
        <v>326.82</v>
      </c>
      <c r="P17">
        <v>1016</v>
      </c>
      <c r="Q17" s="4" t="s">
        <v>23</v>
      </c>
      <c r="R17" s="4" t="s">
        <v>24</v>
      </c>
      <c r="S17">
        <v>102</v>
      </c>
    </row>
    <row r="18" spans="1:19">
      <c r="A18" s="4" t="s">
        <v>207</v>
      </c>
      <c r="B18" s="4" t="s">
        <v>208</v>
      </c>
      <c r="C18" s="4" t="s">
        <v>177</v>
      </c>
      <c r="D18" s="4" t="s">
        <v>119</v>
      </c>
      <c r="E18" s="4" t="s">
        <v>172</v>
      </c>
      <c r="F18" s="3">
        <v>42680</v>
      </c>
      <c r="G18" s="3">
        <v>42799</v>
      </c>
      <c r="H18">
        <v>61</v>
      </c>
      <c r="I18" s="4" t="s">
        <v>9014</v>
      </c>
      <c r="J18" s="4" t="s">
        <v>9015</v>
      </c>
      <c r="K18" s="4" t="s">
        <v>9012</v>
      </c>
      <c r="L18">
        <v>55</v>
      </c>
      <c r="M18" s="4" t="s">
        <v>55</v>
      </c>
      <c r="N18">
        <v>1988</v>
      </c>
      <c r="O18">
        <v>5266.09</v>
      </c>
      <c r="P18">
        <v>8595</v>
      </c>
      <c r="Q18" s="4" t="s">
        <v>23</v>
      </c>
      <c r="R18" s="4" t="s">
        <v>56</v>
      </c>
      <c r="S18">
        <v>119</v>
      </c>
    </row>
    <row r="19" spans="1:19">
      <c r="A19" s="4" t="s">
        <v>186</v>
      </c>
      <c r="B19" s="4" t="s">
        <v>187</v>
      </c>
      <c r="C19" s="4" t="s">
        <v>179</v>
      </c>
      <c r="D19" s="4" t="s">
        <v>38</v>
      </c>
      <c r="E19" s="4" t="s">
        <v>172</v>
      </c>
      <c r="F19" s="3">
        <v>42675</v>
      </c>
      <c r="G19" s="3">
        <v>42801</v>
      </c>
      <c r="H19">
        <v>601</v>
      </c>
      <c r="I19" s="4" t="s">
        <v>9023</v>
      </c>
      <c r="J19" s="4" t="s">
        <v>9024</v>
      </c>
      <c r="K19" s="4" t="s">
        <v>9010</v>
      </c>
      <c r="L19">
        <v>550</v>
      </c>
      <c r="M19" s="4" t="s">
        <v>39</v>
      </c>
      <c r="N19">
        <v>1993</v>
      </c>
      <c r="O19">
        <v>4269.8999999999996</v>
      </c>
      <c r="P19">
        <v>6472</v>
      </c>
      <c r="Q19" s="4" t="s">
        <v>23</v>
      </c>
      <c r="R19" s="4" t="s">
        <v>40</v>
      </c>
      <c r="S19">
        <v>126</v>
      </c>
    </row>
    <row r="20" spans="1:19">
      <c r="A20" s="4" t="s">
        <v>223</v>
      </c>
      <c r="B20" s="4" t="s">
        <v>212</v>
      </c>
      <c r="C20" s="4" t="s">
        <v>177</v>
      </c>
      <c r="D20" s="4" t="s">
        <v>38</v>
      </c>
      <c r="E20" s="4" t="s">
        <v>172</v>
      </c>
      <c r="F20" s="3">
        <v>42685</v>
      </c>
      <c r="G20" s="3">
        <v>42799</v>
      </c>
      <c r="H20">
        <v>58</v>
      </c>
      <c r="I20" s="4" t="s">
        <v>9023</v>
      </c>
      <c r="J20" s="4" t="s">
        <v>9024</v>
      </c>
      <c r="K20" s="4" t="s">
        <v>9012</v>
      </c>
      <c r="L20">
        <v>55</v>
      </c>
      <c r="M20" s="4" t="s">
        <v>39</v>
      </c>
      <c r="N20">
        <v>1993</v>
      </c>
      <c r="O20">
        <v>4269.8999999999996</v>
      </c>
      <c r="P20">
        <v>6472</v>
      </c>
      <c r="Q20" s="4" t="s">
        <v>23</v>
      </c>
      <c r="R20" s="4" t="s">
        <v>40</v>
      </c>
      <c r="S20">
        <v>114</v>
      </c>
    </row>
    <row r="21" spans="1:19">
      <c r="A21" s="4" t="s">
        <v>286</v>
      </c>
      <c r="B21" s="4" t="s">
        <v>279</v>
      </c>
      <c r="C21" s="4" t="s">
        <v>179</v>
      </c>
      <c r="D21" s="4" t="s">
        <v>38</v>
      </c>
      <c r="E21" s="4" t="s">
        <v>193</v>
      </c>
      <c r="F21" s="3">
        <v>42697</v>
      </c>
      <c r="G21" s="3"/>
      <c r="I21" s="4" t="s">
        <v>9018</v>
      </c>
      <c r="J21" s="4" t="s">
        <v>9019</v>
      </c>
      <c r="K21" s="4" t="s">
        <v>9010</v>
      </c>
      <c r="L21">
        <v>550</v>
      </c>
      <c r="M21" s="4" t="s">
        <v>39</v>
      </c>
      <c r="N21">
        <v>1993</v>
      </c>
      <c r="O21">
        <v>4269.8999999999996</v>
      </c>
      <c r="P21">
        <v>6472</v>
      </c>
      <c r="Q21" s="4" t="s">
        <v>23</v>
      </c>
      <c r="R21" s="4" t="s">
        <v>40</v>
      </c>
    </row>
    <row r="22" spans="1:19">
      <c r="A22" s="4" t="s">
        <v>227</v>
      </c>
      <c r="B22" s="4" t="s">
        <v>208</v>
      </c>
      <c r="C22" s="4" t="s">
        <v>177</v>
      </c>
      <c r="D22" s="4" t="s">
        <v>45</v>
      </c>
      <c r="E22" s="4" t="s">
        <v>172</v>
      </c>
      <c r="F22" s="3">
        <v>42685</v>
      </c>
      <c r="G22" s="3">
        <v>42797</v>
      </c>
      <c r="H22">
        <v>67</v>
      </c>
      <c r="I22" s="4" t="s">
        <v>9014</v>
      </c>
      <c r="J22" s="4" t="s">
        <v>9015</v>
      </c>
      <c r="K22" s="4" t="s">
        <v>9012</v>
      </c>
      <c r="L22">
        <v>55</v>
      </c>
      <c r="M22" s="4" t="s">
        <v>46</v>
      </c>
      <c r="N22">
        <v>1995</v>
      </c>
      <c r="O22">
        <v>2173.98</v>
      </c>
      <c r="P22">
        <v>2928</v>
      </c>
      <c r="Q22" s="4" t="s">
        <v>23</v>
      </c>
      <c r="R22" s="4" t="s">
        <v>47</v>
      </c>
      <c r="S22">
        <v>112</v>
      </c>
    </row>
    <row r="23" spans="1:19">
      <c r="A23" s="4" t="s">
        <v>271</v>
      </c>
      <c r="B23" s="4" t="s">
        <v>189</v>
      </c>
      <c r="C23" s="4" t="s">
        <v>171</v>
      </c>
      <c r="D23" s="4" t="s">
        <v>45</v>
      </c>
      <c r="E23" s="4" t="s">
        <v>172</v>
      </c>
      <c r="F23" s="3">
        <v>42694</v>
      </c>
      <c r="G23" s="3">
        <v>42803</v>
      </c>
      <c r="H23">
        <v>1033</v>
      </c>
      <c r="I23" s="4" t="s">
        <v>9016</v>
      </c>
      <c r="J23" s="4" t="s">
        <v>9015</v>
      </c>
      <c r="K23" s="4" t="s">
        <v>9010</v>
      </c>
      <c r="L23">
        <v>1096</v>
      </c>
      <c r="M23" s="4" t="s">
        <v>46</v>
      </c>
      <c r="N23">
        <v>1995</v>
      </c>
      <c r="O23">
        <v>2173.98</v>
      </c>
      <c r="P23">
        <v>2928</v>
      </c>
      <c r="Q23" s="4" t="s">
        <v>23</v>
      </c>
      <c r="R23" s="4" t="s">
        <v>47</v>
      </c>
      <c r="S23">
        <v>109</v>
      </c>
    </row>
    <row r="24" spans="1:19">
      <c r="A24" s="4" t="s">
        <v>180</v>
      </c>
      <c r="B24" s="4" t="s">
        <v>181</v>
      </c>
      <c r="C24" s="4" t="s">
        <v>179</v>
      </c>
      <c r="D24" s="4" t="s">
        <v>75</v>
      </c>
      <c r="E24" s="4" t="s">
        <v>172</v>
      </c>
      <c r="F24" s="3">
        <v>42668</v>
      </c>
      <c r="G24" s="3">
        <v>42796</v>
      </c>
      <c r="H24">
        <v>517</v>
      </c>
      <c r="I24" s="4" t="s">
        <v>9026</v>
      </c>
      <c r="J24" s="4" t="s">
        <v>9024</v>
      </c>
      <c r="K24" s="4" t="s">
        <v>9010</v>
      </c>
      <c r="L24">
        <v>550</v>
      </c>
      <c r="M24" s="4" t="s">
        <v>73</v>
      </c>
      <c r="N24">
        <v>1982</v>
      </c>
      <c r="O24">
        <v>792.46</v>
      </c>
      <c r="P24">
        <v>1299</v>
      </c>
      <c r="Q24" s="4" t="s">
        <v>23</v>
      </c>
      <c r="R24" s="4" t="s">
        <v>24</v>
      </c>
      <c r="S24">
        <v>128</v>
      </c>
    </row>
    <row r="25" spans="1:19">
      <c r="A25" s="4" t="s">
        <v>184</v>
      </c>
      <c r="B25" s="4" t="s">
        <v>185</v>
      </c>
      <c r="C25" s="4" t="s">
        <v>177</v>
      </c>
      <c r="D25" s="4" t="s">
        <v>81</v>
      </c>
      <c r="E25" s="4" t="s">
        <v>172</v>
      </c>
      <c r="F25" s="3">
        <v>42673</v>
      </c>
      <c r="G25" s="3">
        <v>42796</v>
      </c>
      <c r="H25">
        <v>57</v>
      </c>
      <c r="I25" s="4" t="s">
        <v>9023</v>
      </c>
      <c r="J25" s="4" t="s">
        <v>9024</v>
      </c>
      <c r="K25" s="4" t="s">
        <v>9012</v>
      </c>
      <c r="L25">
        <v>55</v>
      </c>
      <c r="M25" s="4" t="s">
        <v>33</v>
      </c>
      <c r="N25">
        <v>1989</v>
      </c>
      <c r="O25">
        <v>1388.67</v>
      </c>
      <c r="P25">
        <v>3583</v>
      </c>
      <c r="Q25" s="4" t="s">
        <v>23</v>
      </c>
      <c r="R25" s="4" t="s">
        <v>24</v>
      </c>
      <c r="S25">
        <v>123</v>
      </c>
    </row>
    <row r="26" spans="1:19">
      <c r="A26" s="4" t="s">
        <v>247</v>
      </c>
      <c r="B26" s="4" t="s">
        <v>174</v>
      </c>
      <c r="C26" s="4" t="s">
        <v>192</v>
      </c>
      <c r="D26" s="4" t="s">
        <v>43</v>
      </c>
      <c r="E26" s="4" t="s">
        <v>172</v>
      </c>
      <c r="F26" s="3">
        <v>42690</v>
      </c>
      <c r="G26" s="3">
        <v>42808</v>
      </c>
      <c r="H26">
        <v>3725</v>
      </c>
      <c r="I26" s="4" t="s">
        <v>9016</v>
      </c>
      <c r="J26" s="4" t="s">
        <v>9015</v>
      </c>
      <c r="K26" s="4" t="s">
        <v>9012</v>
      </c>
      <c r="L26">
        <v>3393</v>
      </c>
      <c r="M26" s="4" t="s">
        <v>9322</v>
      </c>
      <c r="N26">
        <v>2005</v>
      </c>
      <c r="O26">
        <v>1520.66</v>
      </c>
      <c r="P26">
        <v>1806</v>
      </c>
      <c r="Q26" s="4" t="s">
        <v>23</v>
      </c>
      <c r="R26" s="4" t="s">
        <v>24</v>
      </c>
      <c r="S26">
        <v>118</v>
      </c>
    </row>
    <row r="27" spans="1:19">
      <c r="A27" s="4" t="s">
        <v>276</v>
      </c>
      <c r="B27" s="4" t="s">
        <v>244</v>
      </c>
      <c r="C27" s="4" t="s">
        <v>9011</v>
      </c>
      <c r="D27" s="4" t="s">
        <v>43</v>
      </c>
      <c r="E27" s="4" t="s">
        <v>172</v>
      </c>
      <c r="F27" s="3">
        <v>42695</v>
      </c>
      <c r="G27" s="3">
        <v>42795</v>
      </c>
      <c r="H27">
        <v>4926</v>
      </c>
      <c r="I27" s="4" t="s">
        <v>9016</v>
      </c>
      <c r="J27" s="4" t="s">
        <v>9015</v>
      </c>
      <c r="K27" s="4" t="s">
        <v>9010</v>
      </c>
      <c r="L27">
        <v>4821</v>
      </c>
      <c r="M27" s="4" t="s">
        <v>9322</v>
      </c>
      <c r="N27">
        <v>2005</v>
      </c>
      <c r="O27">
        <v>1520.66</v>
      </c>
      <c r="P27">
        <v>1806</v>
      </c>
      <c r="Q27" s="4" t="s">
        <v>23</v>
      </c>
      <c r="R27" s="4" t="s">
        <v>24</v>
      </c>
      <c r="S27">
        <v>100</v>
      </c>
    </row>
    <row r="28" spans="1:19">
      <c r="A28" s="4" t="s">
        <v>285</v>
      </c>
      <c r="B28" s="4" t="s">
        <v>185</v>
      </c>
      <c r="C28" s="4" t="s">
        <v>9011</v>
      </c>
      <c r="D28" s="4" t="s">
        <v>44</v>
      </c>
      <c r="E28" s="4" t="s">
        <v>172</v>
      </c>
      <c r="F28" s="3">
        <v>42696</v>
      </c>
      <c r="G28" s="3">
        <v>42799</v>
      </c>
      <c r="H28">
        <v>4899</v>
      </c>
      <c r="I28" s="4" t="s">
        <v>9023</v>
      </c>
      <c r="J28" s="4" t="s">
        <v>9024</v>
      </c>
      <c r="K28" s="4" t="s">
        <v>9010</v>
      </c>
      <c r="L28">
        <v>4821</v>
      </c>
      <c r="M28" s="4" t="s">
        <v>36</v>
      </c>
      <c r="N28">
        <v>2013</v>
      </c>
      <c r="O28">
        <v>98.79</v>
      </c>
      <c r="P28">
        <v>96</v>
      </c>
      <c r="Q28" s="4" t="s">
        <v>23</v>
      </c>
      <c r="R28" s="4" t="s">
        <v>35</v>
      </c>
      <c r="S28">
        <v>103</v>
      </c>
    </row>
    <row r="29" spans="1:19">
      <c r="A29" s="4" t="s">
        <v>195</v>
      </c>
      <c r="B29" s="4" t="s">
        <v>196</v>
      </c>
      <c r="C29" s="4" t="s">
        <v>9011</v>
      </c>
      <c r="D29" s="4" t="s">
        <v>66</v>
      </c>
      <c r="E29" s="4" t="s">
        <v>197</v>
      </c>
      <c r="F29" s="3">
        <v>42678</v>
      </c>
      <c r="G29" s="3">
        <v>42812</v>
      </c>
      <c r="H29">
        <v>0</v>
      </c>
      <c r="I29" s="4" t="s">
        <v>9016</v>
      </c>
      <c r="J29" s="4" t="s">
        <v>9015</v>
      </c>
      <c r="K29" s="4" t="s">
        <v>9010</v>
      </c>
      <c r="L29">
        <v>4821</v>
      </c>
      <c r="M29" s="4" t="s">
        <v>33</v>
      </c>
      <c r="N29">
        <v>2007</v>
      </c>
      <c r="O29">
        <v>894.33</v>
      </c>
      <c r="P29">
        <v>1635</v>
      </c>
      <c r="Q29" s="4" t="s">
        <v>67</v>
      </c>
      <c r="R29" s="4" t="s">
        <v>24</v>
      </c>
      <c r="S29">
        <v>134</v>
      </c>
    </row>
    <row r="30" spans="1:19">
      <c r="A30" s="4" t="s">
        <v>243</v>
      </c>
      <c r="B30" s="4" t="s">
        <v>244</v>
      </c>
      <c r="C30" s="4" t="s">
        <v>171</v>
      </c>
      <c r="D30" s="4" t="s">
        <v>66</v>
      </c>
      <c r="E30" s="4" t="s">
        <v>172</v>
      </c>
      <c r="F30" s="3">
        <v>42689</v>
      </c>
      <c r="G30" s="3">
        <v>42814</v>
      </c>
      <c r="H30">
        <v>1162</v>
      </c>
      <c r="I30" s="4" t="s">
        <v>9016</v>
      </c>
      <c r="J30" s="4" t="s">
        <v>9015</v>
      </c>
      <c r="K30" s="4" t="s">
        <v>9010</v>
      </c>
      <c r="L30">
        <v>1096</v>
      </c>
      <c r="M30" s="4" t="s">
        <v>33</v>
      </c>
      <c r="N30">
        <v>2007</v>
      </c>
      <c r="O30">
        <v>894.33</v>
      </c>
      <c r="P30">
        <v>1635</v>
      </c>
      <c r="Q30" s="4" t="s">
        <v>67</v>
      </c>
      <c r="R30" s="4" t="s">
        <v>24</v>
      </c>
      <c r="S30">
        <v>125</v>
      </c>
    </row>
    <row r="31" spans="1:19">
      <c r="A31" s="4" t="s">
        <v>188</v>
      </c>
      <c r="B31" s="4" t="s">
        <v>189</v>
      </c>
      <c r="C31" s="4" t="s">
        <v>171</v>
      </c>
      <c r="D31" s="4" t="s">
        <v>131</v>
      </c>
      <c r="E31" s="4" t="s">
        <v>172</v>
      </c>
      <c r="F31" s="3">
        <v>42675</v>
      </c>
      <c r="G31" s="3">
        <v>42797</v>
      </c>
      <c r="H31">
        <v>1026</v>
      </c>
      <c r="I31" s="4" t="s">
        <v>9016</v>
      </c>
      <c r="J31" s="4" t="s">
        <v>9015</v>
      </c>
      <c r="K31" s="4" t="s">
        <v>9010</v>
      </c>
      <c r="L31">
        <v>1096</v>
      </c>
      <c r="M31" s="4" t="s">
        <v>26</v>
      </c>
      <c r="N31">
        <v>1984</v>
      </c>
      <c r="O31">
        <v>441.08</v>
      </c>
      <c r="P31">
        <v>1210</v>
      </c>
      <c r="Q31" s="4" t="s">
        <v>23</v>
      </c>
      <c r="R31" s="4" t="s">
        <v>24</v>
      </c>
      <c r="S31">
        <v>122</v>
      </c>
    </row>
    <row r="32" spans="1:19">
      <c r="A32" s="4" t="s">
        <v>238</v>
      </c>
      <c r="B32" s="4" t="s">
        <v>208</v>
      </c>
      <c r="C32" s="4" t="s">
        <v>177</v>
      </c>
      <c r="D32" s="4" t="s">
        <v>131</v>
      </c>
      <c r="E32" s="4" t="s">
        <v>172</v>
      </c>
      <c r="F32" s="3">
        <v>42687</v>
      </c>
      <c r="G32" s="3">
        <v>42803</v>
      </c>
      <c r="H32">
        <v>60</v>
      </c>
      <c r="I32" s="4" t="s">
        <v>9014</v>
      </c>
      <c r="J32" s="4" t="s">
        <v>9015</v>
      </c>
      <c r="K32" s="4" t="s">
        <v>9012</v>
      </c>
      <c r="L32">
        <v>55</v>
      </c>
      <c r="M32" s="4" t="s">
        <v>26</v>
      </c>
      <c r="N32">
        <v>1984</v>
      </c>
      <c r="O32">
        <v>441.08</v>
      </c>
      <c r="P32">
        <v>1210</v>
      </c>
      <c r="Q32" s="4" t="s">
        <v>23</v>
      </c>
      <c r="R32" s="4" t="s">
        <v>24</v>
      </c>
      <c r="S32">
        <v>116</v>
      </c>
    </row>
    <row r="33" spans="1:19">
      <c r="A33" s="4" t="s">
        <v>190</v>
      </c>
      <c r="B33" s="4" t="s">
        <v>191</v>
      </c>
      <c r="C33" s="4" t="s">
        <v>192</v>
      </c>
      <c r="D33" s="4" t="s">
        <v>24</v>
      </c>
      <c r="E33" s="4" t="s">
        <v>193</v>
      </c>
      <c r="F33" s="3">
        <v>42677</v>
      </c>
      <c r="G33" s="3"/>
      <c r="I33" s="4" t="s">
        <v>9026</v>
      </c>
      <c r="J33" s="4" t="s">
        <v>9024</v>
      </c>
      <c r="K33" s="4" t="s">
        <v>9012</v>
      </c>
      <c r="L33">
        <v>3393</v>
      </c>
      <c r="M33" s="4"/>
      <c r="Q33" s="4"/>
      <c r="R33" s="4"/>
    </row>
    <row r="34" spans="1:19">
      <c r="A34" s="4" t="s">
        <v>242</v>
      </c>
      <c r="B34" s="4" t="s">
        <v>219</v>
      </c>
      <c r="C34" s="4" t="s">
        <v>179</v>
      </c>
      <c r="D34" s="4" t="s">
        <v>24</v>
      </c>
      <c r="E34" s="4" t="s">
        <v>193</v>
      </c>
      <c r="F34" s="3">
        <v>42688</v>
      </c>
      <c r="G34" s="3"/>
      <c r="I34" s="4" t="s">
        <v>9026</v>
      </c>
      <c r="J34" s="4" t="s">
        <v>9024</v>
      </c>
      <c r="K34" s="4" t="s">
        <v>9010</v>
      </c>
      <c r="L34">
        <v>550</v>
      </c>
      <c r="M34" s="4"/>
      <c r="Q34" s="4"/>
      <c r="R34" s="4"/>
    </row>
    <row r="35" spans="1:19">
      <c r="A35" s="4" t="s">
        <v>245</v>
      </c>
      <c r="B35" s="4" t="s">
        <v>246</v>
      </c>
      <c r="C35" s="4" t="s">
        <v>9011</v>
      </c>
      <c r="D35" s="4" t="s">
        <v>24</v>
      </c>
      <c r="E35" s="4" t="s">
        <v>193</v>
      </c>
      <c r="F35" s="3">
        <v>42690</v>
      </c>
      <c r="G35" s="3"/>
      <c r="I35" s="4" t="s">
        <v>9021</v>
      </c>
      <c r="J35" s="4" t="s">
        <v>9019</v>
      </c>
      <c r="K35" s="4" t="s">
        <v>9010</v>
      </c>
      <c r="L35">
        <v>4821</v>
      </c>
      <c r="M35" s="4"/>
      <c r="Q35" s="4"/>
      <c r="R35" s="4"/>
    </row>
    <row r="36" spans="1:19">
      <c r="A36" s="4" t="s">
        <v>259</v>
      </c>
      <c r="B36" s="4" t="s">
        <v>219</v>
      </c>
      <c r="C36" s="4" t="s">
        <v>171</v>
      </c>
      <c r="D36" s="4" t="s">
        <v>24</v>
      </c>
      <c r="E36" s="4" t="s">
        <v>193</v>
      </c>
      <c r="F36" s="3">
        <v>42693</v>
      </c>
      <c r="G36" s="3"/>
      <c r="I36" s="4" t="s">
        <v>9026</v>
      </c>
      <c r="J36" s="4" t="s">
        <v>9024</v>
      </c>
      <c r="K36" s="4" t="s">
        <v>9010</v>
      </c>
      <c r="L36">
        <v>1096</v>
      </c>
      <c r="M36" s="4"/>
      <c r="Q36" s="4"/>
      <c r="R36" s="4"/>
    </row>
    <row r="37" spans="1:19">
      <c r="A37" s="4" t="s">
        <v>266</v>
      </c>
      <c r="B37" s="4" t="s">
        <v>203</v>
      </c>
      <c r="C37" s="4" t="s">
        <v>192</v>
      </c>
      <c r="D37" s="4" t="s">
        <v>24</v>
      </c>
      <c r="E37" s="4" t="s">
        <v>193</v>
      </c>
      <c r="F37" s="3">
        <v>42694</v>
      </c>
      <c r="G37" s="3"/>
      <c r="I37" s="4" t="s">
        <v>9023</v>
      </c>
      <c r="J37" s="4" t="s">
        <v>9024</v>
      </c>
      <c r="K37" s="4" t="s">
        <v>9012</v>
      </c>
      <c r="L37">
        <v>3393</v>
      </c>
      <c r="M37" s="4"/>
      <c r="Q37" s="4"/>
      <c r="R37" s="4"/>
    </row>
    <row r="38" spans="1:19">
      <c r="A38" s="4" t="s">
        <v>289</v>
      </c>
      <c r="B38" s="4" t="s">
        <v>212</v>
      </c>
      <c r="C38" s="4" t="s">
        <v>192</v>
      </c>
      <c r="D38" s="4" t="s">
        <v>24</v>
      </c>
      <c r="E38" s="4" t="s">
        <v>193</v>
      </c>
      <c r="F38" s="3">
        <v>42697</v>
      </c>
      <c r="G38" s="3"/>
      <c r="I38" s="4" t="s">
        <v>9023</v>
      </c>
      <c r="J38" s="4" t="s">
        <v>9024</v>
      </c>
      <c r="K38" s="4" t="s">
        <v>9012</v>
      </c>
      <c r="L38">
        <v>3393</v>
      </c>
      <c r="M38" s="4"/>
      <c r="Q38" s="4"/>
      <c r="R38" s="4"/>
    </row>
    <row r="39" spans="1:19">
      <c r="A39" s="4" t="s">
        <v>198</v>
      </c>
      <c r="B39" s="4" t="s">
        <v>191</v>
      </c>
      <c r="C39" s="4" t="s">
        <v>199</v>
      </c>
      <c r="D39" s="4" t="s">
        <v>115</v>
      </c>
      <c r="E39" s="4" t="s">
        <v>172</v>
      </c>
      <c r="F39" s="3">
        <v>42678</v>
      </c>
      <c r="G39" s="3">
        <v>42804</v>
      </c>
      <c r="H39">
        <v>5169</v>
      </c>
      <c r="I39" s="4" t="s">
        <v>9026</v>
      </c>
      <c r="J39" s="4" t="s">
        <v>9024</v>
      </c>
      <c r="K39" s="4" t="s">
        <v>9010</v>
      </c>
      <c r="L39">
        <v>5482</v>
      </c>
      <c r="M39" s="4" t="s">
        <v>46</v>
      </c>
      <c r="N39">
        <v>2008</v>
      </c>
      <c r="O39">
        <v>894.37</v>
      </c>
      <c r="P39">
        <v>1593</v>
      </c>
      <c r="Q39" s="4" t="s">
        <v>116</v>
      </c>
      <c r="R39" s="4" t="s">
        <v>24</v>
      </c>
      <c r="S39">
        <v>126</v>
      </c>
    </row>
    <row r="40" spans="1:19">
      <c r="A40" s="4" t="s">
        <v>277</v>
      </c>
      <c r="B40" s="4" t="s">
        <v>181</v>
      </c>
      <c r="C40" s="4" t="s">
        <v>171</v>
      </c>
      <c r="D40" s="4" t="s">
        <v>115</v>
      </c>
      <c r="E40" s="4" t="s">
        <v>197</v>
      </c>
      <c r="F40" s="3">
        <v>42695</v>
      </c>
      <c r="G40" s="3">
        <v>42811</v>
      </c>
      <c r="H40">
        <v>0</v>
      </c>
      <c r="I40" s="4" t="s">
        <v>9026</v>
      </c>
      <c r="J40" s="4" t="s">
        <v>9024</v>
      </c>
      <c r="K40" s="4" t="s">
        <v>9010</v>
      </c>
      <c r="L40">
        <v>1096</v>
      </c>
      <c r="M40" s="4" t="s">
        <v>46</v>
      </c>
      <c r="N40">
        <v>2008</v>
      </c>
      <c r="O40">
        <v>894.37</v>
      </c>
      <c r="P40">
        <v>1593</v>
      </c>
      <c r="Q40" s="4" t="s">
        <v>116</v>
      </c>
      <c r="R40" s="4" t="s">
        <v>24</v>
      </c>
      <c r="S40">
        <v>116</v>
      </c>
    </row>
    <row r="41" spans="1:19">
      <c r="A41" s="4" t="s">
        <v>213</v>
      </c>
      <c r="B41" s="4" t="s">
        <v>191</v>
      </c>
      <c r="C41" s="4" t="s">
        <v>199</v>
      </c>
      <c r="D41" s="4" t="s">
        <v>53</v>
      </c>
      <c r="E41" s="4" t="s">
        <v>197</v>
      </c>
      <c r="F41" s="3">
        <v>42681</v>
      </c>
      <c r="G41" s="3">
        <v>42811</v>
      </c>
      <c r="H41">
        <v>0</v>
      </c>
      <c r="I41" s="4" t="s">
        <v>9026</v>
      </c>
      <c r="J41" s="4" t="s">
        <v>9024</v>
      </c>
      <c r="K41" s="4" t="s">
        <v>9010</v>
      </c>
      <c r="L41">
        <v>5482</v>
      </c>
      <c r="M41" s="4" t="s">
        <v>33</v>
      </c>
      <c r="N41">
        <v>1990</v>
      </c>
      <c r="O41">
        <v>4968.91</v>
      </c>
      <c r="P41">
        <v>7523</v>
      </c>
      <c r="Q41" s="4" t="s">
        <v>23</v>
      </c>
      <c r="R41" s="4" t="s">
        <v>24</v>
      </c>
      <c r="S41">
        <v>130</v>
      </c>
    </row>
    <row r="42" spans="1:19">
      <c r="A42" s="4" t="s">
        <v>229</v>
      </c>
      <c r="B42" s="4" t="s">
        <v>230</v>
      </c>
      <c r="C42" s="4" t="s">
        <v>179</v>
      </c>
      <c r="D42" s="4" t="s">
        <v>53</v>
      </c>
      <c r="E42" s="4" t="s">
        <v>172</v>
      </c>
      <c r="F42" s="3">
        <v>42686</v>
      </c>
      <c r="G42" s="3">
        <v>42813</v>
      </c>
      <c r="H42">
        <v>578</v>
      </c>
      <c r="I42" s="4" t="s">
        <v>9026</v>
      </c>
      <c r="J42" s="4" t="s">
        <v>9024</v>
      </c>
      <c r="K42" s="4" t="s">
        <v>9010</v>
      </c>
      <c r="L42">
        <v>550</v>
      </c>
      <c r="M42" s="4" t="s">
        <v>33</v>
      </c>
      <c r="N42">
        <v>1990</v>
      </c>
      <c r="O42">
        <v>4968.91</v>
      </c>
      <c r="P42">
        <v>7523</v>
      </c>
      <c r="Q42" s="4" t="s">
        <v>23</v>
      </c>
      <c r="R42" s="4" t="s">
        <v>24</v>
      </c>
      <c r="S42">
        <v>127</v>
      </c>
    </row>
    <row r="43" spans="1:19">
      <c r="A43" s="4" t="s">
        <v>228</v>
      </c>
      <c r="B43" s="4" t="s">
        <v>191</v>
      </c>
      <c r="C43" s="4" t="s">
        <v>9011</v>
      </c>
      <c r="D43" s="4" t="s">
        <v>122</v>
      </c>
      <c r="E43" s="4" t="s">
        <v>172</v>
      </c>
      <c r="F43" s="3">
        <v>42686</v>
      </c>
      <c r="G43" s="3">
        <v>42800</v>
      </c>
      <c r="H43">
        <v>4338</v>
      </c>
      <c r="I43" s="4" t="s">
        <v>9026</v>
      </c>
      <c r="J43" s="4" t="s">
        <v>9024</v>
      </c>
      <c r="K43" s="4" t="s">
        <v>9010</v>
      </c>
      <c r="L43">
        <v>4821</v>
      </c>
      <c r="M43" s="4" t="s">
        <v>58</v>
      </c>
      <c r="N43">
        <v>1993</v>
      </c>
      <c r="O43">
        <v>7537.24</v>
      </c>
      <c r="P43">
        <v>20293</v>
      </c>
      <c r="Q43" s="4" t="s">
        <v>23</v>
      </c>
      <c r="R43" s="4" t="s">
        <v>24</v>
      </c>
      <c r="S43">
        <v>114</v>
      </c>
    </row>
    <row r="44" spans="1:19">
      <c r="A44" s="4" t="s">
        <v>215</v>
      </c>
      <c r="B44" s="4" t="s">
        <v>216</v>
      </c>
      <c r="C44" s="4" t="s">
        <v>171</v>
      </c>
      <c r="D44" s="4" t="s">
        <v>121</v>
      </c>
      <c r="E44" s="4" t="s">
        <v>172</v>
      </c>
      <c r="F44" s="3">
        <v>42681</v>
      </c>
      <c r="G44" s="3">
        <v>42805</v>
      </c>
      <c r="H44">
        <v>1014</v>
      </c>
      <c r="I44" s="4" t="s">
        <v>9018</v>
      </c>
      <c r="J44" s="4" t="s">
        <v>9019</v>
      </c>
      <c r="K44" s="4" t="s">
        <v>9010</v>
      </c>
      <c r="L44">
        <v>1096</v>
      </c>
      <c r="M44" s="4" t="s">
        <v>58</v>
      </c>
      <c r="N44">
        <v>1993</v>
      </c>
      <c r="O44">
        <v>646.1</v>
      </c>
      <c r="P44">
        <v>883</v>
      </c>
      <c r="Q44" s="4" t="s">
        <v>23</v>
      </c>
      <c r="R44" s="4" t="s">
        <v>62</v>
      </c>
      <c r="S44">
        <v>124</v>
      </c>
    </row>
    <row r="45" spans="1:19">
      <c r="A45" s="4" t="s">
        <v>283</v>
      </c>
      <c r="B45" s="4" t="s">
        <v>226</v>
      </c>
      <c r="C45" s="4" t="s">
        <v>192</v>
      </c>
      <c r="D45" s="4" t="s">
        <v>121</v>
      </c>
      <c r="E45" s="4" t="s">
        <v>197</v>
      </c>
      <c r="F45" s="3">
        <v>42696</v>
      </c>
      <c r="G45" s="3">
        <v>42814</v>
      </c>
      <c r="H45">
        <v>0</v>
      </c>
      <c r="I45" s="4" t="s">
        <v>9018</v>
      </c>
      <c r="J45" s="4" t="s">
        <v>9019</v>
      </c>
      <c r="K45" s="4" t="s">
        <v>9012</v>
      </c>
      <c r="L45">
        <v>3393</v>
      </c>
      <c r="M45" s="4" t="s">
        <v>58</v>
      </c>
      <c r="N45">
        <v>1993</v>
      </c>
      <c r="O45">
        <v>646.1</v>
      </c>
      <c r="P45">
        <v>883</v>
      </c>
      <c r="Q45" s="4" t="s">
        <v>23</v>
      </c>
      <c r="R45" s="4" t="s">
        <v>62</v>
      </c>
      <c r="S45">
        <v>118</v>
      </c>
    </row>
    <row r="46" spans="1:19">
      <c r="A46" s="4" t="s">
        <v>222</v>
      </c>
      <c r="B46" s="4" t="s">
        <v>216</v>
      </c>
      <c r="C46" s="4" t="s">
        <v>199</v>
      </c>
      <c r="D46" s="4" t="s">
        <v>123</v>
      </c>
      <c r="E46" s="4" t="s">
        <v>197</v>
      </c>
      <c r="F46" s="3">
        <v>42684</v>
      </c>
      <c r="G46" s="3">
        <v>42805</v>
      </c>
      <c r="H46">
        <v>0</v>
      </c>
      <c r="I46" s="4" t="s">
        <v>9018</v>
      </c>
      <c r="J46" s="4" t="s">
        <v>9019</v>
      </c>
      <c r="K46" s="4" t="s">
        <v>9010</v>
      </c>
      <c r="L46">
        <v>5482</v>
      </c>
      <c r="M46" s="4" t="s">
        <v>39</v>
      </c>
      <c r="N46">
        <v>1989</v>
      </c>
      <c r="O46">
        <v>3838.39</v>
      </c>
      <c r="P46">
        <v>8274</v>
      </c>
      <c r="Q46" s="4" t="s">
        <v>23</v>
      </c>
      <c r="R46" s="4" t="s">
        <v>24</v>
      </c>
      <c r="S46">
        <v>121</v>
      </c>
    </row>
    <row r="47" spans="1:19">
      <c r="A47" s="4" t="s">
        <v>209</v>
      </c>
      <c r="B47" s="4" t="s">
        <v>210</v>
      </c>
      <c r="C47" s="4" t="s">
        <v>9011</v>
      </c>
      <c r="D47" s="4" t="s">
        <v>123</v>
      </c>
      <c r="E47" s="4" t="s">
        <v>197</v>
      </c>
      <c r="F47" s="3">
        <v>42681</v>
      </c>
      <c r="G47" s="3">
        <v>42803</v>
      </c>
      <c r="H47">
        <v>0</v>
      </c>
      <c r="I47" s="4" t="s">
        <v>9021</v>
      </c>
      <c r="J47" s="4" t="s">
        <v>9019</v>
      </c>
      <c r="K47" s="4" t="s">
        <v>9010</v>
      </c>
      <c r="L47">
        <v>4821</v>
      </c>
      <c r="M47" s="4" t="s">
        <v>39</v>
      </c>
      <c r="N47">
        <v>1989</v>
      </c>
      <c r="O47">
        <v>3838.39</v>
      </c>
      <c r="P47">
        <v>8274</v>
      </c>
      <c r="Q47" s="4" t="s">
        <v>23</v>
      </c>
      <c r="R47" s="4" t="s">
        <v>24</v>
      </c>
      <c r="S47">
        <v>122</v>
      </c>
    </row>
    <row r="48" spans="1:19">
      <c r="A48" s="4" t="s">
        <v>200</v>
      </c>
      <c r="B48" s="4" t="s">
        <v>201</v>
      </c>
      <c r="C48" s="4" t="s">
        <v>199</v>
      </c>
      <c r="D48" s="4" t="s">
        <v>56</v>
      </c>
      <c r="E48" s="4" t="s">
        <v>172</v>
      </c>
      <c r="F48" s="3">
        <v>42678</v>
      </c>
      <c r="G48" s="3">
        <v>42800</v>
      </c>
      <c r="H48">
        <v>4631</v>
      </c>
      <c r="I48" s="4" t="s">
        <v>9026</v>
      </c>
      <c r="J48" s="4" t="s">
        <v>9024</v>
      </c>
      <c r="K48" s="4" t="s">
        <v>9010</v>
      </c>
      <c r="L48">
        <v>5482</v>
      </c>
      <c r="M48" s="4" t="s">
        <v>55</v>
      </c>
      <c r="N48">
        <v>1999</v>
      </c>
      <c r="O48">
        <v>1699.85</v>
      </c>
      <c r="P48">
        <v>5108</v>
      </c>
      <c r="Q48" s="4" t="s">
        <v>23</v>
      </c>
      <c r="R48" s="4" t="s">
        <v>24</v>
      </c>
      <c r="S48">
        <v>122</v>
      </c>
    </row>
    <row r="49" spans="1:19">
      <c r="A49" s="4" t="s">
        <v>204</v>
      </c>
      <c r="B49" s="4" t="s">
        <v>205</v>
      </c>
      <c r="C49" s="4" t="s">
        <v>177</v>
      </c>
      <c r="D49" s="4" t="s">
        <v>56</v>
      </c>
      <c r="E49" s="4" t="s">
        <v>197</v>
      </c>
      <c r="F49" s="3">
        <v>42679</v>
      </c>
      <c r="G49" s="3">
        <v>42797</v>
      </c>
      <c r="H49">
        <v>0</v>
      </c>
      <c r="I49" s="4" t="s">
        <v>9023</v>
      </c>
      <c r="J49" s="4" t="s">
        <v>9024</v>
      </c>
      <c r="K49" s="4" t="s">
        <v>9012</v>
      </c>
      <c r="L49">
        <v>55</v>
      </c>
      <c r="M49" s="4" t="s">
        <v>55</v>
      </c>
      <c r="N49">
        <v>1999</v>
      </c>
      <c r="O49">
        <v>1699.85</v>
      </c>
      <c r="P49">
        <v>5108</v>
      </c>
      <c r="Q49" s="4" t="s">
        <v>23</v>
      </c>
      <c r="R49" s="4" t="s">
        <v>24</v>
      </c>
      <c r="S49">
        <v>118</v>
      </c>
    </row>
    <row r="50" spans="1:19">
      <c r="A50" s="4" t="s">
        <v>251</v>
      </c>
      <c r="B50" s="4" t="s">
        <v>191</v>
      </c>
      <c r="C50" s="4" t="s">
        <v>199</v>
      </c>
      <c r="D50" s="4" t="s">
        <v>56</v>
      </c>
      <c r="E50" s="4" t="s">
        <v>172</v>
      </c>
      <c r="F50" s="3">
        <v>42691</v>
      </c>
      <c r="G50" s="3">
        <v>42799</v>
      </c>
      <c r="H50">
        <v>4667</v>
      </c>
      <c r="I50" s="4" t="s">
        <v>9026</v>
      </c>
      <c r="J50" s="4" t="s">
        <v>9024</v>
      </c>
      <c r="K50" s="4" t="s">
        <v>9010</v>
      </c>
      <c r="L50">
        <v>5482</v>
      </c>
      <c r="M50" s="4" t="s">
        <v>55</v>
      </c>
      <c r="N50">
        <v>1999</v>
      </c>
      <c r="O50">
        <v>1699.85</v>
      </c>
      <c r="P50">
        <v>5108</v>
      </c>
      <c r="Q50" s="4" t="s">
        <v>23</v>
      </c>
      <c r="R50" s="4" t="s">
        <v>24</v>
      </c>
      <c r="S50">
        <v>108</v>
      </c>
    </row>
    <row r="51" spans="1:19">
      <c r="A51" s="4" t="s">
        <v>252</v>
      </c>
      <c r="B51" s="4" t="s">
        <v>244</v>
      </c>
      <c r="C51" s="4" t="s">
        <v>171</v>
      </c>
      <c r="D51" s="4" t="s">
        <v>57</v>
      </c>
      <c r="E51" s="4" t="s">
        <v>172</v>
      </c>
      <c r="F51" s="3">
        <v>42691</v>
      </c>
      <c r="G51" s="3">
        <v>42811</v>
      </c>
      <c r="H51">
        <v>903</v>
      </c>
      <c r="I51" s="4" t="s">
        <v>9016</v>
      </c>
      <c r="J51" s="4" t="s">
        <v>9015</v>
      </c>
      <c r="K51" s="4" t="s">
        <v>9010</v>
      </c>
      <c r="L51">
        <v>1096</v>
      </c>
      <c r="M51" s="4" t="s">
        <v>58</v>
      </c>
      <c r="N51">
        <v>2006</v>
      </c>
      <c r="O51">
        <v>1102.43</v>
      </c>
      <c r="P51">
        <v>1759</v>
      </c>
      <c r="Q51" s="4" t="s">
        <v>23</v>
      </c>
      <c r="R51" s="4" t="s">
        <v>24</v>
      </c>
      <c r="S51">
        <v>120</v>
      </c>
    </row>
    <row r="52" spans="1:19">
      <c r="A52" s="4" t="s">
        <v>291</v>
      </c>
      <c r="B52" s="4" t="s">
        <v>196</v>
      </c>
      <c r="C52" s="4" t="s">
        <v>192</v>
      </c>
      <c r="D52" s="4" t="s">
        <v>57</v>
      </c>
      <c r="E52" s="4" t="s">
        <v>172</v>
      </c>
      <c r="F52" s="3">
        <v>42697</v>
      </c>
      <c r="G52" s="3">
        <v>42811</v>
      </c>
      <c r="H52">
        <v>2972</v>
      </c>
      <c r="I52" s="4" t="s">
        <v>9016</v>
      </c>
      <c r="J52" s="4" t="s">
        <v>9015</v>
      </c>
      <c r="K52" s="4" t="s">
        <v>9012</v>
      </c>
      <c r="L52">
        <v>3393</v>
      </c>
      <c r="M52" s="4" t="s">
        <v>58</v>
      </c>
      <c r="N52">
        <v>2006</v>
      </c>
      <c r="O52">
        <v>1102.43</v>
      </c>
      <c r="P52">
        <v>1759</v>
      </c>
      <c r="Q52" s="4" t="s">
        <v>23</v>
      </c>
      <c r="R52" s="4" t="s">
        <v>24</v>
      </c>
      <c r="S52">
        <v>114</v>
      </c>
    </row>
    <row r="53" spans="1:19">
      <c r="A53" s="4" t="s">
        <v>220</v>
      </c>
      <c r="B53" s="4" t="s">
        <v>201</v>
      </c>
      <c r="C53" s="4" t="s">
        <v>192</v>
      </c>
      <c r="D53" s="4" t="s">
        <v>63</v>
      </c>
      <c r="E53" s="4" t="s">
        <v>193</v>
      </c>
      <c r="F53" s="3">
        <v>42684</v>
      </c>
      <c r="G53" s="3"/>
      <c r="I53" s="4" t="s">
        <v>9026</v>
      </c>
      <c r="J53" s="4" t="s">
        <v>9024</v>
      </c>
      <c r="K53" s="4" t="s">
        <v>9012</v>
      </c>
      <c r="L53">
        <v>3393</v>
      </c>
      <c r="M53" s="4" t="s">
        <v>33</v>
      </c>
      <c r="N53">
        <v>1995</v>
      </c>
      <c r="O53">
        <v>5158.71</v>
      </c>
      <c r="P53">
        <v>17479</v>
      </c>
      <c r="Q53" s="4" t="s">
        <v>64</v>
      </c>
      <c r="R53" s="4" t="s">
        <v>24</v>
      </c>
    </row>
    <row r="54" spans="1:19">
      <c r="A54" s="4" t="s">
        <v>202</v>
      </c>
      <c r="B54" s="4" t="s">
        <v>203</v>
      </c>
      <c r="C54" s="4" t="s">
        <v>192</v>
      </c>
      <c r="D54" s="4" t="s">
        <v>59</v>
      </c>
      <c r="E54" s="4" t="s">
        <v>172</v>
      </c>
      <c r="F54" s="3">
        <v>42679</v>
      </c>
      <c r="G54" s="3">
        <v>42805</v>
      </c>
      <c r="H54">
        <v>3393</v>
      </c>
      <c r="I54" s="4" t="s">
        <v>9023</v>
      </c>
      <c r="J54" s="4" t="s">
        <v>9024</v>
      </c>
      <c r="K54" s="4" t="s">
        <v>9012</v>
      </c>
      <c r="L54">
        <v>3393</v>
      </c>
      <c r="M54" s="4" t="s">
        <v>60</v>
      </c>
      <c r="N54">
        <v>1988</v>
      </c>
      <c r="O54">
        <v>2059.9</v>
      </c>
      <c r="P54">
        <v>3644</v>
      </c>
      <c r="Q54" s="4" t="s">
        <v>23</v>
      </c>
      <c r="R54" s="4" t="s">
        <v>24</v>
      </c>
      <c r="S54">
        <v>126</v>
      </c>
    </row>
    <row r="55" spans="1:19">
      <c r="A55" s="4" t="s">
        <v>253</v>
      </c>
      <c r="B55" s="4" t="s">
        <v>201</v>
      </c>
      <c r="C55" s="4" t="s">
        <v>171</v>
      </c>
      <c r="D55" s="4" t="s">
        <v>59</v>
      </c>
      <c r="E55" s="4" t="s">
        <v>172</v>
      </c>
      <c r="F55" s="3">
        <v>42691</v>
      </c>
      <c r="G55" s="3">
        <v>42807</v>
      </c>
      <c r="H55">
        <v>1180</v>
      </c>
      <c r="I55" s="4" t="s">
        <v>9026</v>
      </c>
      <c r="J55" s="4" t="s">
        <v>9024</v>
      </c>
      <c r="K55" s="4" t="s">
        <v>9010</v>
      </c>
      <c r="L55">
        <v>1096</v>
      </c>
      <c r="M55" s="4" t="s">
        <v>60</v>
      </c>
      <c r="N55">
        <v>1988</v>
      </c>
      <c r="O55">
        <v>2059.9</v>
      </c>
      <c r="P55">
        <v>3644</v>
      </c>
      <c r="Q55" s="4" t="s">
        <v>23</v>
      </c>
      <c r="R55" s="4" t="s">
        <v>24</v>
      </c>
      <c r="S55">
        <v>116</v>
      </c>
    </row>
    <row r="56" spans="1:19">
      <c r="A56" s="4" t="s">
        <v>224</v>
      </c>
      <c r="B56" s="4" t="s">
        <v>201</v>
      </c>
      <c r="C56" s="4" t="s">
        <v>9011</v>
      </c>
      <c r="D56" s="4" t="s">
        <v>86</v>
      </c>
      <c r="E56" s="4" t="s">
        <v>172</v>
      </c>
      <c r="F56" s="3">
        <v>42685</v>
      </c>
      <c r="G56" s="3">
        <v>42808</v>
      </c>
      <c r="H56">
        <v>4899</v>
      </c>
      <c r="I56" s="4" t="s">
        <v>9026</v>
      </c>
      <c r="J56" s="4" t="s">
        <v>9024</v>
      </c>
      <c r="K56" s="4" t="s">
        <v>9010</v>
      </c>
      <c r="L56">
        <v>4821</v>
      </c>
      <c r="M56" s="4" t="s">
        <v>26</v>
      </c>
      <c r="N56">
        <v>1985</v>
      </c>
      <c r="O56">
        <v>2741.37</v>
      </c>
      <c r="P56">
        <v>9226</v>
      </c>
      <c r="Q56" s="4" t="s">
        <v>23</v>
      </c>
      <c r="R56" s="4" t="s">
        <v>24</v>
      </c>
      <c r="S56">
        <v>123</v>
      </c>
    </row>
    <row r="57" spans="1:19">
      <c r="A57" s="4" t="s">
        <v>257</v>
      </c>
      <c r="B57" s="4" t="s">
        <v>174</v>
      </c>
      <c r="C57" s="4" t="s">
        <v>9011</v>
      </c>
      <c r="D57" s="4" t="s">
        <v>61</v>
      </c>
      <c r="E57" s="4" t="s">
        <v>197</v>
      </c>
      <c r="F57" s="3">
        <v>42693</v>
      </c>
      <c r="G57" s="3">
        <v>42811</v>
      </c>
      <c r="H57">
        <v>0</v>
      </c>
      <c r="I57" s="4" t="s">
        <v>9016</v>
      </c>
      <c r="J57" s="4" t="s">
        <v>9015</v>
      </c>
      <c r="K57" s="4" t="s">
        <v>9010</v>
      </c>
      <c r="L57">
        <v>4821</v>
      </c>
      <c r="M57" s="4" t="s">
        <v>58</v>
      </c>
      <c r="N57">
        <v>1991</v>
      </c>
      <c r="O57">
        <v>2819.5</v>
      </c>
      <c r="P57">
        <v>7227</v>
      </c>
      <c r="Q57" s="4" t="s">
        <v>23</v>
      </c>
      <c r="R57" s="4" t="s">
        <v>62</v>
      </c>
      <c r="S57">
        <v>118</v>
      </c>
    </row>
    <row r="58" spans="1:19">
      <c r="A58" s="4" t="s">
        <v>225</v>
      </c>
      <c r="B58" s="4" t="s">
        <v>226</v>
      </c>
      <c r="C58" s="4" t="s">
        <v>192</v>
      </c>
      <c r="D58" s="4" t="s">
        <v>130</v>
      </c>
      <c r="E58" s="4" t="s">
        <v>197</v>
      </c>
      <c r="F58" s="3">
        <v>42685</v>
      </c>
      <c r="G58" s="3">
        <v>42795</v>
      </c>
      <c r="H58">
        <v>0</v>
      </c>
      <c r="I58" s="4" t="s">
        <v>9018</v>
      </c>
      <c r="J58" s="4" t="s">
        <v>9019</v>
      </c>
      <c r="K58" s="4" t="s">
        <v>9012</v>
      </c>
      <c r="L58">
        <v>3393</v>
      </c>
      <c r="M58" s="4" t="s">
        <v>36</v>
      </c>
      <c r="N58">
        <v>1979</v>
      </c>
      <c r="O58">
        <v>4478.47</v>
      </c>
      <c r="P58">
        <v>13809</v>
      </c>
      <c r="Q58" s="4" t="s">
        <v>23</v>
      </c>
      <c r="R58" s="4" t="s">
        <v>24</v>
      </c>
      <c r="S58">
        <v>110</v>
      </c>
    </row>
    <row r="59" spans="1:19">
      <c r="A59" s="4" t="s">
        <v>206</v>
      </c>
      <c r="B59" s="4" t="s">
        <v>205</v>
      </c>
      <c r="C59" s="4" t="s">
        <v>192</v>
      </c>
      <c r="D59" s="4" t="s">
        <v>105</v>
      </c>
      <c r="E59" s="4" t="s">
        <v>172</v>
      </c>
      <c r="F59" s="3">
        <v>42679</v>
      </c>
      <c r="G59" s="3">
        <v>42800</v>
      </c>
      <c r="H59">
        <v>3284</v>
      </c>
      <c r="I59" s="4" t="s">
        <v>9023</v>
      </c>
      <c r="J59" s="4" t="s">
        <v>9024</v>
      </c>
      <c r="K59" s="4" t="s">
        <v>9012</v>
      </c>
      <c r="L59">
        <v>3393</v>
      </c>
      <c r="M59" s="4" t="s">
        <v>36</v>
      </c>
      <c r="N59">
        <v>1996</v>
      </c>
      <c r="O59">
        <v>6354.87</v>
      </c>
      <c r="P59">
        <v>16780</v>
      </c>
      <c r="Q59" s="4" t="s">
        <v>23</v>
      </c>
      <c r="R59" s="4" t="s">
        <v>35</v>
      </c>
      <c r="S59">
        <v>121</v>
      </c>
    </row>
    <row r="60" spans="1:19">
      <c r="A60" s="4" t="s">
        <v>233</v>
      </c>
      <c r="B60" s="4" t="s">
        <v>205</v>
      </c>
      <c r="C60" s="4" t="s">
        <v>179</v>
      </c>
      <c r="D60" s="4" t="s">
        <v>72</v>
      </c>
      <c r="E60" s="4" t="s">
        <v>172</v>
      </c>
      <c r="F60" s="3">
        <v>42686</v>
      </c>
      <c r="G60" s="3">
        <v>42797</v>
      </c>
      <c r="H60">
        <v>635</v>
      </c>
      <c r="I60" s="4" t="s">
        <v>9023</v>
      </c>
      <c r="J60" s="4" t="s">
        <v>9024</v>
      </c>
      <c r="K60" s="4" t="s">
        <v>9010</v>
      </c>
      <c r="L60">
        <v>550</v>
      </c>
      <c r="M60" s="4" t="s">
        <v>73</v>
      </c>
      <c r="N60">
        <v>2003</v>
      </c>
      <c r="O60">
        <v>692.19</v>
      </c>
      <c r="P60">
        <v>1922</v>
      </c>
      <c r="Q60" s="4" t="s">
        <v>23</v>
      </c>
      <c r="R60" s="4" t="s">
        <v>24</v>
      </c>
      <c r="S60">
        <v>111</v>
      </c>
    </row>
    <row r="61" spans="1:19">
      <c r="A61" s="4" t="s">
        <v>270</v>
      </c>
      <c r="B61" s="4" t="s">
        <v>201</v>
      </c>
      <c r="C61" s="4" t="s">
        <v>179</v>
      </c>
      <c r="D61" s="4" t="s">
        <v>72</v>
      </c>
      <c r="E61" s="4" t="s">
        <v>193</v>
      </c>
      <c r="F61" s="3">
        <v>42694</v>
      </c>
      <c r="G61" s="3"/>
      <c r="I61" s="4" t="s">
        <v>9026</v>
      </c>
      <c r="J61" s="4" t="s">
        <v>9024</v>
      </c>
      <c r="K61" s="4" t="s">
        <v>9010</v>
      </c>
      <c r="L61">
        <v>550</v>
      </c>
      <c r="M61" s="4" t="s">
        <v>73</v>
      </c>
      <c r="N61">
        <v>2003</v>
      </c>
      <c r="O61">
        <v>692.19</v>
      </c>
      <c r="P61">
        <v>1922</v>
      </c>
      <c r="Q61" s="4" t="s">
        <v>23</v>
      </c>
      <c r="R61" s="4" t="s">
        <v>24</v>
      </c>
    </row>
    <row r="62" spans="1:19">
      <c r="A62" s="4" t="s">
        <v>239</v>
      </c>
      <c r="B62" s="4" t="s">
        <v>183</v>
      </c>
      <c r="C62" s="4" t="s">
        <v>177</v>
      </c>
      <c r="D62" s="4" t="s">
        <v>70</v>
      </c>
      <c r="E62" s="4" t="s">
        <v>197</v>
      </c>
      <c r="F62" s="3">
        <v>42688</v>
      </c>
      <c r="G62" s="3">
        <v>42824</v>
      </c>
      <c r="H62">
        <v>0</v>
      </c>
      <c r="I62" s="4" t="s">
        <v>9014</v>
      </c>
      <c r="J62" s="4" t="s">
        <v>9015</v>
      </c>
      <c r="K62" s="4" t="s">
        <v>9012</v>
      </c>
      <c r="L62">
        <v>55</v>
      </c>
      <c r="M62" s="4" t="s">
        <v>55</v>
      </c>
      <c r="N62">
        <v>2007</v>
      </c>
      <c r="O62">
        <v>86.68</v>
      </c>
      <c r="P62">
        <v>187</v>
      </c>
      <c r="Q62" s="4" t="s">
        <v>23</v>
      </c>
      <c r="R62" s="4" t="s">
        <v>56</v>
      </c>
      <c r="S62">
        <v>136</v>
      </c>
    </row>
    <row r="63" spans="1:19">
      <c r="A63" s="4" t="s">
        <v>258</v>
      </c>
      <c r="B63" s="4" t="s">
        <v>174</v>
      </c>
      <c r="C63" s="4" t="s">
        <v>192</v>
      </c>
      <c r="D63" s="4" t="s">
        <v>70</v>
      </c>
      <c r="E63" s="4" t="s">
        <v>172</v>
      </c>
      <c r="F63" s="3">
        <v>42693</v>
      </c>
      <c r="G63" s="3">
        <v>42812</v>
      </c>
      <c r="H63">
        <v>3563</v>
      </c>
      <c r="I63" s="4" t="s">
        <v>9016</v>
      </c>
      <c r="J63" s="4" t="s">
        <v>9015</v>
      </c>
      <c r="K63" s="4" t="s">
        <v>9012</v>
      </c>
      <c r="L63">
        <v>3393</v>
      </c>
      <c r="M63" s="4" t="s">
        <v>55</v>
      </c>
      <c r="N63">
        <v>2007</v>
      </c>
      <c r="O63">
        <v>86.68</v>
      </c>
      <c r="P63">
        <v>187</v>
      </c>
      <c r="Q63" s="4" t="s">
        <v>23</v>
      </c>
      <c r="R63" s="4" t="s">
        <v>56</v>
      </c>
      <c r="S63">
        <v>119</v>
      </c>
    </row>
    <row r="64" spans="1:19">
      <c r="A64" s="4" t="s">
        <v>280</v>
      </c>
      <c r="B64" s="4" t="s">
        <v>174</v>
      </c>
      <c r="C64" s="4" t="s">
        <v>9011</v>
      </c>
      <c r="D64" s="4" t="s">
        <v>70</v>
      </c>
      <c r="E64" s="4" t="s">
        <v>172</v>
      </c>
      <c r="F64" s="3">
        <v>42696</v>
      </c>
      <c r="G64" s="3">
        <v>42808</v>
      </c>
      <c r="H64">
        <v>4359</v>
      </c>
      <c r="I64" s="4" t="s">
        <v>9016</v>
      </c>
      <c r="J64" s="4" t="s">
        <v>9015</v>
      </c>
      <c r="K64" s="4" t="s">
        <v>9010</v>
      </c>
      <c r="L64">
        <v>4821</v>
      </c>
      <c r="M64" s="4" t="s">
        <v>55</v>
      </c>
      <c r="N64">
        <v>2007</v>
      </c>
      <c r="O64">
        <v>86.68</v>
      </c>
      <c r="P64">
        <v>187</v>
      </c>
      <c r="Q64" s="4" t="s">
        <v>23</v>
      </c>
      <c r="R64" s="4" t="s">
        <v>56</v>
      </c>
      <c r="S64">
        <v>112</v>
      </c>
    </row>
    <row r="65" spans="1:19">
      <c r="A65" s="4" t="s">
        <v>248</v>
      </c>
      <c r="B65" s="4" t="s">
        <v>230</v>
      </c>
      <c r="C65" s="4" t="s">
        <v>179</v>
      </c>
      <c r="D65" s="4" t="s">
        <v>62</v>
      </c>
      <c r="E65" s="4" t="s">
        <v>172</v>
      </c>
      <c r="F65" s="3">
        <v>42690</v>
      </c>
      <c r="G65" s="3">
        <v>42825</v>
      </c>
      <c r="H65">
        <v>559</v>
      </c>
      <c r="I65" s="4" t="s">
        <v>9026</v>
      </c>
      <c r="J65" s="4" t="s">
        <v>9024</v>
      </c>
      <c r="K65" s="4" t="s">
        <v>9010</v>
      </c>
      <c r="L65">
        <v>550</v>
      </c>
      <c r="M65" s="4" t="s">
        <v>58</v>
      </c>
      <c r="N65">
        <v>2008</v>
      </c>
      <c r="O65">
        <v>52.5</v>
      </c>
      <c r="P65">
        <v>165</v>
      </c>
      <c r="Q65" s="4" t="s">
        <v>23</v>
      </c>
      <c r="R65" s="4" t="s">
        <v>24</v>
      </c>
      <c r="S65">
        <v>135</v>
      </c>
    </row>
    <row r="66" spans="1:19">
      <c r="A66" s="4" t="s">
        <v>211</v>
      </c>
      <c r="B66" s="4" t="s">
        <v>212</v>
      </c>
      <c r="C66" s="4" t="s">
        <v>177</v>
      </c>
      <c r="D66" s="4" t="s">
        <v>102</v>
      </c>
      <c r="E66" s="4" t="s">
        <v>172</v>
      </c>
      <c r="F66" s="3">
        <v>42681</v>
      </c>
      <c r="G66" s="3">
        <v>42802</v>
      </c>
      <c r="H66">
        <v>46</v>
      </c>
      <c r="I66" s="4" t="s">
        <v>9023</v>
      </c>
      <c r="J66" s="4" t="s">
        <v>9024</v>
      </c>
      <c r="K66" s="4" t="s">
        <v>9012</v>
      </c>
      <c r="L66">
        <v>55</v>
      </c>
      <c r="M66" s="4" t="s">
        <v>55</v>
      </c>
      <c r="N66">
        <v>1994</v>
      </c>
      <c r="O66">
        <v>1188.42</v>
      </c>
      <c r="P66">
        <v>3015</v>
      </c>
      <c r="Q66" s="4" t="s">
        <v>23</v>
      </c>
      <c r="R66" s="4" t="s">
        <v>24</v>
      </c>
      <c r="S66">
        <v>121</v>
      </c>
    </row>
    <row r="67" spans="1:19">
      <c r="A67" s="4" t="s">
        <v>267</v>
      </c>
      <c r="B67" s="4" t="s">
        <v>219</v>
      </c>
      <c r="C67" s="4" t="s">
        <v>171</v>
      </c>
      <c r="D67" s="4" t="s">
        <v>71</v>
      </c>
      <c r="E67" s="4" t="s">
        <v>172</v>
      </c>
      <c r="F67" s="3">
        <v>42694</v>
      </c>
      <c r="G67" s="3">
        <v>42797</v>
      </c>
      <c r="H67">
        <v>1207</v>
      </c>
      <c r="I67" s="4" t="s">
        <v>9026</v>
      </c>
      <c r="J67" s="4" t="s">
        <v>9024</v>
      </c>
      <c r="K67" s="4" t="s">
        <v>9010</v>
      </c>
      <c r="L67">
        <v>1096</v>
      </c>
      <c r="M67" s="4" t="s">
        <v>46</v>
      </c>
      <c r="N67">
        <v>2000</v>
      </c>
      <c r="O67">
        <v>2952.73</v>
      </c>
      <c r="P67">
        <v>5107</v>
      </c>
      <c r="Q67" s="4" t="s">
        <v>23</v>
      </c>
      <c r="R67" s="4" t="s">
        <v>24</v>
      </c>
      <c r="S67">
        <v>103</v>
      </c>
    </row>
    <row r="68" spans="1:19">
      <c r="A68" s="4" t="s">
        <v>218</v>
      </c>
      <c r="B68" s="4" t="s">
        <v>219</v>
      </c>
      <c r="C68" s="4" t="s">
        <v>179</v>
      </c>
      <c r="D68" s="4" t="s">
        <v>129</v>
      </c>
      <c r="E68" s="4" t="s">
        <v>172</v>
      </c>
      <c r="F68" s="3">
        <v>42684</v>
      </c>
      <c r="G68" s="3">
        <v>42817</v>
      </c>
      <c r="H68">
        <v>590</v>
      </c>
      <c r="I68" s="4" t="s">
        <v>9026</v>
      </c>
      <c r="J68" s="4" t="s">
        <v>9024</v>
      </c>
      <c r="K68" s="4" t="s">
        <v>9010</v>
      </c>
      <c r="L68">
        <v>550</v>
      </c>
      <c r="M68" s="4" t="s">
        <v>39</v>
      </c>
      <c r="N68">
        <v>1992</v>
      </c>
      <c r="O68">
        <v>324.19</v>
      </c>
      <c r="P68">
        <v>978</v>
      </c>
      <c r="Q68" s="4" t="s">
        <v>23</v>
      </c>
      <c r="R68" s="4" t="s">
        <v>24</v>
      </c>
      <c r="S68">
        <v>133</v>
      </c>
    </row>
    <row r="69" spans="1:19">
      <c r="A69" s="4" t="s">
        <v>264</v>
      </c>
      <c r="B69" s="4" t="s">
        <v>212</v>
      </c>
      <c r="C69" s="4" t="s">
        <v>265</v>
      </c>
      <c r="D69" s="4" t="s">
        <v>129</v>
      </c>
      <c r="E69" s="4" t="s">
        <v>172</v>
      </c>
      <c r="F69" s="3">
        <v>42694</v>
      </c>
      <c r="G69" s="3">
        <v>42803</v>
      </c>
      <c r="H69">
        <v>25897</v>
      </c>
      <c r="I69" s="4" t="s">
        <v>9023</v>
      </c>
      <c r="J69" s="4" t="s">
        <v>9024</v>
      </c>
      <c r="K69" s="4" t="s">
        <v>9013</v>
      </c>
      <c r="L69">
        <v>26768</v>
      </c>
      <c r="M69" s="4" t="s">
        <v>39</v>
      </c>
      <c r="N69">
        <v>1992</v>
      </c>
      <c r="O69">
        <v>324.19</v>
      </c>
      <c r="P69">
        <v>978</v>
      </c>
      <c r="Q69" s="4" t="s">
        <v>23</v>
      </c>
      <c r="R69" s="4" t="s">
        <v>24</v>
      </c>
      <c r="S69">
        <v>109</v>
      </c>
    </row>
    <row r="70" spans="1:19">
      <c r="A70" s="4" t="s">
        <v>234</v>
      </c>
      <c r="B70" s="4" t="s">
        <v>235</v>
      </c>
      <c r="C70" s="4" t="s">
        <v>192</v>
      </c>
      <c r="D70" s="4" t="s">
        <v>117</v>
      </c>
      <c r="E70" s="4" t="s">
        <v>172</v>
      </c>
      <c r="F70" s="3">
        <v>42686</v>
      </c>
      <c r="G70" s="3">
        <v>42801</v>
      </c>
      <c r="H70">
        <v>3045</v>
      </c>
      <c r="I70" s="4" t="s">
        <v>9018</v>
      </c>
      <c r="J70" s="4" t="s">
        <v>9019</v>
      </c>
      <c r="K70" s="4" t="s">
        <v>9012</v>
      </c>
      <c r="L70">
        <v>3393</v>
      </c>
      <c r="M70" s="4" t="s">
        <v>26</v>
      </c>
      <c r="N70">
        <v>1996</v>
      </c>
      <c r="O70">
        <v>439.21</v>
      </c>
      <c r="P70">
        <v>792</v>
      </c>
      <c r="Q70" s="4" t="s">
        <v>23</v>
      </c>
      <c r="R70" s="4" t="s">
        <v>24</v>
      </c>
      <c r="S70">
        <v>115</v>
      </c>
    </row>
    <row r="71" spans="1:19">
      <c r="A71" s="4" t="s">
        <v>236</v>
      </c>
      <c r="B71" s="4" t="s">
        <v>237</v>
      </c>
      <c r="C71" s="4" t="s">
        <v>171</v>
      </c>
      <c r="D71" s="4" t="s">
        <v>88</v>
      </c>
      <c r="E71" s="4" t="s">
        <v>172</v>
      </c>
      <c r="F71" s="3">
        <v>42687</v>
      </c>
      <c r="G71" s="3">
        <v>42808</v>
      </c>
      <c r="H71">
        <v>1233</v>
      </c>
      <c r="I71" s="4" t="s">
        <v>9018</v>
      </c>
      <c r="J71" s="4" t="s">
        <v>9019</v>
      </c>
      <c r="K71" s="4" t="s">
        <v>9010</v>
      </c>
      <c r="L71">
        <v>1096</v>
      </c>
      <c r="M71" s="4" t="s">
        <v>46</v>
      </c>
      <c r="N71">
        <v>1984</v>
      </c>
      <c r="O71">
        <v>3027.46</v>
      </c>
      <c r="P71">
        <v>9516</v>
      </c>
      <c r="Q71" s="4" t="s">
        <v>89</v>
      </c>
      <c r="R71" s="4" t="s">
        <v>24</v>
      </c>
      <c r="S71">
        <v>121</v>
      </c>
    </row>
    <row r="72" spans="1:19">
      <c r="A72" s="4" t="s">
        <v>240</v>
      </c>
      <c r="B72" s="4" t="s">
        <v>174</v>
      </c>
      <c r="C72" s="4" t="s">
        <v>179</v>
      </c>
      <c r="D72" s="4" t="s">
        <v>109</v>
      </c>
      <c r="E72" s="4" t="s">
        <v>197</v>
      </c>
      <c r="F72" s="3">
        <v>42688</v>
      </c>
      <c r="G72" s="3">
        <v>42802</v>
      </c>
      <c r="H72">
        <v>0</v>
      </c>
      <c r="I72" s="4" t="s">
        <v>9016</v>
      </c>
      <c r="J72" s="4" t="s">
        <v>9015</v>
      </c>
      <c r="K72" s="4" t="s">
        <v>9010</v>
      </c>
      <c r="L72">
        <v>550</v>
      </c>
      <c r="M72" s="4" t="s">
        <v>58</v>
      </c>
      <c r="N72">
        <v>1987</v>
      </c>
      <c r="O72">
        <v>1698.2</v>
      </c>
      <c r="P72">
        <v>3798</v>
      </c>
      <c r="Q72" s="4" t="s">
        <v>23</v>
      </c>
      <c r="R72" s="4" t="s">
        <v>24</v>
      </c>
      <c r="S72">
        <v>114</v>
      </c>
    </row>
    <row r="73" spans="1:19">
      <c r="A73" s="4" t="s">
        <v>255</v>
      </c>
      <c r="B73" s="4" t="s">
        <v>256</v>
      </c>
      <c r="C73" s="4" t="s">
        <v>192</v>
      </c>
      <c r="D73" s="4" t="s">
        <v>109</v>
      </c>
      <c r="E73" s="4" t="s">
        <v>172</v>
      </c>
      <c r="F73" s="3">
        <v>42692</v>
      </c>
      <c r="G73" s="3">
        <v>42798</v>
      </c>
      <c r="H73">
        <v>3180</v>
      </c>
      <c r="I73" s="4" t="s">
        <v>9014</v>
      </c>
      <c r="J73" s="4" t="s">
        <v>9015</v>
      </c>
      <c r="K73" s="4" t="s">
        <v>9012</v>
      </c>
      <c r="L73">
        <v>3393</v>
      </c>
      <c r="M73" s="4" t="s">
        <v>58</v>
      </c>
      <c r="N73">
        <v>1987</v>
      </c>
      <c r="O73">
        <v>1698.2</v>
      </c>
      <c r="P73">
        <v>3798</v>
      </c>
      <c r="Q73" s="4" t="s">
        <v>23</v>
      </c>
      <c r="R73" s="4" t="s">
        <v>24</v>
      </c>
      <c r="S73">
        <v>106</v>
      </c>
    </row>
    <row r="74" spans="1:19">
      <c r="A74" s="4" t="s">
        <v>241</v>
      </c>
      <c r="B74" s="4" t="s">
        <v>174</v>
      </c>
      <c r="C74" s="4" t="s">
        <v>171</v>
      </c>
      <c r="D74" s="4" t="s">
        <v>85</v>
      </c>
      <c r="E74" s="4" t="s">
        <v>172</v>
      </c>
      <c r="F74" s="3">
        <v>42688</v>
      </c>
      <c r="G74" s="3">
        <v>42814</v>
      </c>
      <c r="H74">
        <v>1170</v>
      </c>
      <c r="I74" s="4" t="s">
        <v>9016</v>
      </c>
      <c r="J74" s="4" t="s">
        <v>9015</v>
      </c>
      <c r="K74" s="4" t="s">
        <v>9010</v>
      </c>
      <c r="L74">
        <v>1096</v>
      </c>
      <c r="M74" s="4" t="s">
        <v>46</v>
      </c>
      <c r="N74">
        <v>1985</v>
      </c>
      <c r="O74">
        <v>375.43</v>
      </c>
      <c r="P74">
        <v>1190</v>
      </c>
      <c r="Q74" s="4" t="s">
        <v>23</v>
      </c>
      <c r="R74" s="4" t="s">
        <v>24</v>
      </c>
      <c r="S74">
        <v>126</v>
      </c>
    </row>
    <row r="75" spans="1:19">
      <c r="A75" s="4" t="s">
        <v>272</v>
      </c>
      <c r="B75" s="4" t="s">
        <v>263</v>
      </c>
      <c r="C75" s="4" t="s">
        <v>179</v>
      </c>
      <c r="D75" s="4" t="s">
        <v>82</v>
      </c>
      <c r="E75" s="4" t="s">
        <v>172</v>
      </c>
      <c r="F75" s="3">
        <v>42695</v>
      </c>
      <c r="G75" s="3">
        <v>42815</v>
      </c>
      <c r="H75">
        <v>462</v>
      </c>
      <c r="I75" s="4" t="s">
        <v>9021</v>
      </c>
      <c r="J75" s="4" t="s">
        <v>9019</v>
      </c>
      <c r="K75" s="4" t="s">
        <v>9010</v>
      </c>
      <c r="L75">
        <v>550</v>
      </c>
      <c r="M75" s="4" t="s">
        <v>36</v>
      </c>
      <c r="N75">
        <v>1982</v>
      </c>
      <c r="O75">
        <v>11698.03</v>
      </c>
      <c r="P75">
        <v>34288</v>
      </c>
      <c r="Q75" s="4" t="s">
        <v>23</v>
      </c>
      <c r="R75" s="4" t="s">
        <v>24</v>
      </c>
      <c r="S75">
        <v>120</v>
      </c>
    </row>
    <row r="76" spans="1:19">
      <c r="A76" s="4" t="s">
        <v>288</v>
      </c>
      <c r="B76" s="4" t="s">
        <v>263</v>
      </c>
      <c r="C76" s="4" t="s">
        <v>177</v>
      </c>
      <c r="D76" s="4" t="s">
        <v>83</v>
      </c>
      <c r="E76" s="4" t="s">
        <v>197</v>
      </c>
      <c r="F76" s="3">
        <v>42697</v>
      </c>
      <c r="G76" s="3">
        <v>42824</v>
      </c>
      <c r="H76">
        <v>0</v>
      </c>
      <c r="I76" s="4" t="s">
        <v>9021</v>
      </c>
      <c r="J76" s="4" t="s">
        <v>9019</v>
      </c>
      <c r="K76" s="4" t="s">
        <v>9012</v>
      </c>
      <c r="L76">
        <v>55</v>
      </c>
      <c r="M76" s="4" t="s">
        <v>33</v>
      </c>
      <c r="N76">
        <v>2004</v>
      </c>
      <c r="O76">
        <v>702.72</v>
      </c>
      <c r="P76">
        <v>1831</v>
      </c>
      <c r="Q76" s="4" t="s">
        <v>23</v>
      </c>
      <c r="R76" s="4" t="s">
        <v>24</v>
      </c>
      <c r="S76">
        <v>127</v>
      </c>
    </row>
    <row r="77" spans="1:19">
      <c r="A77" s="4" t="s">
        <v>292</v>
      </c>
      <c r="B77" s="4" t="s">
        <v>187</v>
      </c>
      <c r="C77" s="4" t="s">
        <v>177</v>
      </c>
      <c r="D77" s="4" t="s">
        <v>87</v>
      </c>
      <c r="E77" s="4" t="s">
        <v>193</v>
      </c>
      <c r="F77" s="3">
        <v>42697</v>
      </c>
      <c r="G77" s="3"/>
      <c r="I77" s="4" t="s">
        <v>9023</v>
      </c>
      <c r="J77" s="4" t="s">
        <v>9024</v>
      </c>
      <c r="K77" s="4" t="s">
        <v>9012</v>
      </c>
      <c r="L77">
        <v>55</v>
      </c>
      <c r="M77" s="4" t="s">
        <v>26</v>
      </c>
      <c r="N77">
        <v>2004</v>
      </c>
      <c r="O77">
        <v>1618.89</v>
      </c>
      <c r="P77">
        <v>3889</v>
      </c>
      <c r="Q77" s="4" t="s">
        <v>23</v>
      </c>
      <c r="R77" s="4" t="s">
        <v>24</v>
      </c>
    </row>
    <row r="78" spans="1:19">
      <c r="A78" s="4" t="s">
        <v>249</v>
      </c>
      <c r="B78" s="4" t="s">
        <v>205</v>
      </c>
      <c r="C78" s="4" t="s">
        <v>179</v>
      </c>
      <c r="D78" s="4" t="s">
        <v>97</v>
      </c>
      <c r="E78" s="4" t="s">
        <v>197</v>
      </c>
      <c r="F78" s="3">
        <v>42690</v>
      </c>
      <c r="G78" s="3">
        <v>42805</v>
      </c>
      <c r="H78">
        <v>0</v>
      </c>
      <c r="I78" s="4" t="s">
        <v>9023</v>
      </c>
      <c r="J78" s="4" t="s">
        <v>9024</v>
      </c>
      <c r="K78" s="4" t="s">
        <v>9010</v>
      </c>
      <c r="L78">
        <v>550</v>
      </c>
      <c r="M78" s="4" t="s">
        <v>33</v>
      </c>
      <c r="N78">
        <v>2001</v>
      </c>
      <c r="O78">
        <v>2437.85</v>
      </c>
      <c r="P78">
        <v>4874</v>
      </c>
      <c r="Q78" s="4" t="s">
        <v>23</v>
      </c>
      <c r="R78" s="4" t="s">
        <v>24</v>
      </c>
      <c r="S78">
        <v>115</v>
      </c>
    </row>
    <row r="79" spans="1:19">
      <c r="A79" s="4" t="s">
        <v>250</v>
      </c>
      <c r="B79" s="4" t="s">
        <v>174</v>
      </c>
      <c r="C79" s="4" t="s">
        <v>171</v>
      </c>
      <c r="D79" s="4" t="s">
        <v>104</v>
      </c>
      <c r="E79" s="4" t="s">
        <v>197</v>
      </c>
      <c r="F79" s="3">
        <v>42691</v>
      </c>
      <c r="G79" s="3">
        <v>42815</v>
      </c>
      <c r="H79">
        <v>0</v>
      </c>
      <c r="I79" s="4" t="s">
        <v>9016</v>
      </c>
      <c r="J79" s="4" t="s">
        <v>9015</v>
      </c>
      <c r="K79" s="4" t="s">
        <v>9010</v>
      </c>
      <c r="L79">
        <v>1096</v>
      </c>
      <c r="M79" s="4" t="s">
        <v>9322</v>
      </c>
      <c r="N79">
        <v>1983</v>
      </c>
      <c r="O79">
        <v>1008.06</v>
      </c>
      <c r="P79">
        <v>1238</v>
      </c>
      <c r="Q79" s="4" t="s">
        <v>23</v>
      </c>
      <c r="R79" s="4" t="s">
        <v>24</v>
      </c>
      <c r="S79">
        <v>124</v>
      </c>
    </row>
    <row r="80" spans="1:19">
      <c r="A80" s="4" t="s">
        <v>273</v>
      </c>
      <c r="B80" s="4" t="s">
        <v>203</v>
      </c>
      <c r="C80" s="4" t="s">
        <v>192</v>
      </c>
      <c r="D80" s="4" t="s">
        <v>90</v>
      </c>
      <c r="E80" s="4" t="s">
        <v>197</v>
      </c>
      <c r="F80" s="3">
        <v>42695</v>
      </c>
      <c r="G80" s="3">
        <v>42795</v>
      </c>
      <c r="H80">
        <v>0</v>
      </c>
      <c r="I80" s="4" t="s">
        <v>9023</v>
      </c>
      <c r="J80" s="4" t="s">
        <v>9024</v>
      </c>
      <c r="K80" s="4" t="s">
        <v>9012</v>
      </c>
      <c r="L80">
        <v>3393</v>
      </c>
      <c r="M80" s="4" t="s">
        <v>73</v>
      </c>
      <c r="N80">
        <v>1987</v>
      </c>
      <c r="O80">
        <v>405.59</v>
      </c>
      <c r="P80">
        <v>1179</v>
      </c>
      <c r="Q80" s="4" t="s">
        <v>91</v>
      </c>
      <c r="R80" s="4" t="s">
        <v>92</v>
      </c>
      <c r="S80">
        <v>100</v>
      </c>
    </row>
    <row r="81" spans="1:19">
      <c r="A81" s="4" t="s">
        <v>287</v>
      </c>
      <c r="B81" s="4" t="s">
        <v>279</v>
      </c>
      <c r="C81" s="4" t="s">
        <v>199</v>
      </c>
      <c r="D81" s="4" t="s">
        <v>95</v>
      </c>
      <c r="E81" s="4" t="s">
        <v>172</v>
      </c>
      <c r="F81" s="3">
        <v>42697</v>
      </c>
      <c r="G81" s="3">
        <v>42797</v>
      </c>
      <c r="H81">
        <v>5790</v>
      </c>
      <c r="I81" s="4" t="s">
        <v>9018</v>
      </c>
      <c r="J81" s="4" t="s">
        <v>9019</v>
      </c>
      <c r="K81" s="4" t="s">
        <v>9010</v>
      </c>
      <c r="L81">
        <v>5482</v>
      </c>
      <c r="M81" s="4" t="s">
        <v>60</v>
      </c>
      <c r="N81">
        <v>1997</v>
      </c>
      <c r="O81">
        <v>882.12</v>
      </c>
      <c r="P81">
        <v>2769</v>
      </c>
      <c r="Q81" s="4" t="s">
        <v>23</v>
      </c>
      <c r="R81" s="4" t="s">
        <v>24</v>
      </c>
      <c r="S81">
        <v>100</v>
      </c>
    </row>
    <row r="82" spans="1:19">
      <c r="A82" s="4" t="s">
        <v>260</v>
      </c>
      <c r="B82" s="4" t="s">
        <v>261</v>
      </c>
      <c r="C82" s="4" t="s">
        <v>9011</v>
      </c>
      <c r="D82" s="4" t="s">
        <v>96</v>
      </c>
      <c r="E82" s="4" t="s">
        <v>172</v>
      </c>
      <c r="F82" s="3">
        <v>42694</v>
      </c>
      <c r="G82" s="3">
        <v>42817</v>
      </c>
      <c r="H82">
        <v>4704</v>
      </c>
      <c r="I82" s="4" t="s">
        <v>9021</v>
      </c>
      <c r="J82" s="4" t="s">
        <v>9019</v>
      </c>
      <c r="K82" s="4" t="s">
        <v>9010</v>
      </c>
      <c r="L82">
        <v>4821</v>
      </c>
      <c r="M82" s="4" t="s">
        <v>58</v>
      </c>
      <c r="N82">
        <v>1994</v>
      </c>
      <c r="O82">
        <v>355.23</v>
      </c>
      <c r="P82">
        <v>853</v>
      </c>
      <c r="Q82" s="4" t="s">
        <v>23</v>
      </c>
      <c r="R82" s="4" t="s">
        <v>24</v>
      </c>
      <c r="S82">
        <v>123</v>
      </c>
    </row>
    <row r="83" spans="1:19">
      <c r="A83" s="4" t="s">
        <v>281</v>
      </c>
      <c r="B83" s="4" t="s">
        <v>219</v>
      </c>
      <c r="C83" s="4" t="s">
        <v>179</v>
      </c>
      <c r="D83" s="4" t="s">
        <v>98</v>
      </c>
      <c r="E83" s="4" t="s">
        <v>172</v>
      </c>
      <c r="F83" s="3">
        <v>42696</v>
      </c>
      <c r="G83" s="3">
        <v>42825</v>
      </c>
      <c r="H83">
        <v>566</v>
      </c>
      <c r="I83" s="4" t="s">
        <v>9026</v>
      </c>
      <c r="J83" s="4" t="s">
        <v>9024</v>
      </c>
      <c r="K83" s="4" t="s">
        <v>9010</v>
      </c>
      <c r="L83">
        <v>550</v>
      </c>
      <c r="M83" s="4" t="s">
        <v>39</v>
      </c>
      <c r="N83">
        <v>2002</v>
      </c>
      <c r="O83">
        <v>349.81</v>
      </c>
      <c r="P83">
        <v>315</v>
      </c>
      <c r="Q83" s="4" t="s">
        <v>23</v>
      </c>
      <c r="R83" s="4" t="s">
        <v>24</v>
      </c>
      <c r="S83">
        <v>129</v>
      </c>
    </row>
    <row r="84" spans="1:19">
      <c r="A84" s="4" t="s">
        <v>269</v>
      </c>
      <c r="B84" s="4" t="s">
        <v>256</v>
      </c>
      <c r="C84" s="4" t="s">
        <v>179</v>
      </c>
      <c r="D84" s="4" t="s">
        <v>100</v>
      </c>
      <c r="E84" s="4" t="s">
        <v>172</v>
      </c>
      <c r="F84" s="3">
        <v>42694</v>
      </c>
      <c r="G84" s="3">
        <v>42798</v>
      </c>
      <c r="H84">
        <v>559</v>
      </c>
      <c r="I84" s="4" t="s">
        <v>9014</v>
      </c>
      <c r="J84" s="4" t="s">
        <v>9015</v>
      </c>
      <c r="K84" s="4" t="s">
        <v>9010</v>
      </c>
      <c r="L84">
        <v>550</v>
      </c>
      <c r="M84" s="4" t="s">
        <v>9322</v>
      </c>
      <c r="N84">
        <v>1987</v>
      </c>
      <c r="O84">
        <v>2938.67</v>
      </c>
      <c r="P84">
        <v>8775</v>
      </c>
      <c r="Q84" s="4" t="s">
        <v>101</v>
      </c>
      <c r="R84" s="4" t="s">
        <v>24</v>
      </c>
      <c r="S84">
        <v>104</v>
      </c>
    </row>
    <row r="85" spans="1:19">
      <c r="A85" s="4" t="s">
        <v>262</v>
      </c>
      <c r="B85" s="4" t="s">
        <v>263</v>
      </c>
      <c r="C85" s="4" t="s">
        <v>199</v>
      </c>
      <c r="D85" s="4" t="s">
        <v>107</v>
      </c>
      <c r="E85" s="4" t="s">
        <v>172</v>
      </c>
      <c r="F85" s="3">
        <v>42694</v>
      </c>
      <c r="G85" s="3">
        <v>42808</v>
      </c>
      <c r="H85">
        <v>5585</v>
      </c>
      <c r="I85" s="4" t="s">
        <v>9021</v>
      </c>
      <c r="J85" s="4" t="s">
        <v>9019</v>
      </c>
      <c r="K85" s="4" t="s">
        <v>9010</v>
      </c>
      <c r="L85">
        <v>5482</v>
      </c>
      <c r="M85" s="4" t="s">
        <v>26</v>
      </c>
      <c r="N85">
        <v>1994</v>
      </c>
      <c r="O85">
        <v>2818.38</v>
      </c>
      <c r="P85">
        <v>6290</v>
      </c>
      <c r="Q85" s="4" t="s">
        <v>23</v>
      </c>
      <c r="R85" s="4" t="s">
        <v>24</v>
      </c>
      <c r="S85">
        <v>114</v>
      </c>
    </row>
    <row r="86" spans="1:19">
      <c r="A86" s="4" t="s">
        <v>274</v>
      </c>
      <c r="B86" s="4" t="s">
        <v>230</v>
      </c>
      <c r="C86" s="4" t="s">
        <v>9011</v>
      </c>
      <c r="D86" s="4" t="s">
        <v>124</v>
      </c>
      <c r="E86" s="4" t="s">
        <v>172</v>
      </c>
      <c r="F86" s="3">
        <v>42695</v>
      </c>
      <c r="G86" s="3">
        <v>42808</v>
      </c>
      <c r="H86">
        <v>5539</v>
      </c>
      <c r="I86" s="4" t="s">
        <v>9026</v>
      </c>
      <c r="J86" s="4" t="s">
        <v>9024</v>
      </c>
      <c r="K86" s="4" t="s">
        <v>9010</v>
      </c>
      <c r="L86">
        <v>4821</v>
      </c>
      <c r="M86" s="4" t="s">
        <v>60</v>
      </c>
      <c r="N86">
        <v>1983</v>
      </c>
      <c r="O86">
        <v>2871.35</v>
      </c>
      <c r="P86">
        <v>9561</v>
      </c>
      <c r="Q86" s="4" t="s">
        <v>23</v>
      </c>
      <c r="R86" s="4" t="s">
        <v>24</v>
      </c>
      <c r="S86">
        <v>113</v>
      </c>
    </row>
    <row r="87" spans="1:19">
      <c r="A87" s="4" t="s">
        <v>282</v>
      </c>
      <c r="B87" s="4" t="s">
        <v>244</v>
      </c>
      <c r="C87" s="4" t="s">
        <v>179</v>
      </c>
      <c r="D87" s="4" t="s">
        <v>118</v>
      </c>
      <c r="E87" s="4" t="s">
        <v>172</v>
      </c>
      <c r="F87" s="3">
        <v>42696</v>
      </c>
      <c r="G87" s="3">
        <v>42797</v>
      </c>
      <c r="H87">
        <v>508</v>
      </c>
      <c r="I87" s="4" t="s">
        <v>9016</v>
      </c>
      <c r="J87" s="4" t="s">
        <v>9015</v>
      </c>
      <c r="K87" s="4" t="s">
        <v>9010</v>
      </c>
      <c r="L87">
        <v>550</v>
      </c>
      <c r="M87" s="4" t="s">
        <v>33</v>
      </c>
      <c r="N87">
        <v>1995</v>
      </c>
      <c r="O87">
        <v>332.43</v>
      </c>
      <c r="P87">
        <v>799</v>
      </c>
      <c r="Q87" s="4" t="s">
        <v>23</v>
      </c>
      <c r="R87" s="4" t="s">
        <v>24</v>
      </c>
      <c r="S87">
        <v>101</v>
      </c>
    </row>
    <row r="88" spans="1:19">
      <c r="A88" s="4" t="s">
        <v>293</v>
      </c>
      <c r="B88" s="4" t="s">
        <v>187</v>
      </c>
      <c r="C88" s="4" t="s">
        <v>179</v>
      </c>
      <c r="D88" s="4" t="s">
        <v>124</v>
      </c>
      <c r="E88" s="4" t="s">
        <v>172</v>
      </c>
      <c r="F88" s="3">
        <v>42697</v>
      </c>
      <c r="G88" s="3">
        <v>42795</v>
      </c>
      <c r="H88">
        <v>523</v>
      </c>
      <c r="I88" s="4" t="s">
        <v>9023</v>
      </c>
      <c r="J88" s="4" t="s">
        <v>9024</v>
      </c>
      <c r="K88" s="4" t="s">
        <v>9010</v>
      </c>
      <c r="L88">
        <v>550</v>
      </c>
      <c r="M88" s="4" t="s">
        <v>60</v>
      </c>
      <c r="N88">
        <v>1983</v>
      </c>
      <c r="O88">
        <v>2871.35</v>
      </c>
      <c r="P88">
        <v>9561</v>
      </c>
      <c r="Q88" s="4" t="s">
        <v>23</v>
      </c>
      <c r="R88" s="4" t="s">
        <v>24</v>
      </c>
      <c r="S88">
        <v>98</v>
      </c>
    </row>
    <row r="89" spans="1:19">
      <c r="A89" s="4" t="s">
        <v>294</v>
      </c>
      <c r="B89" s="4" t="s">
        <v>183</v>
      </c>
      <c r="C89" s="4" t="s">
        <v>192</v>
      </c>
      <c r="D89" s="4" t="s">
        <v>110</v>
      </c>
      <c r="E89" s="4" t="s">
        <v>172</v>
      </c>
      <c r="F89" s="3">
        <v>42698</v>
      </c>
      <c r="G89" s="3">
        <v>42819</v>
      </c>
      <c r="H89">
        <v>3647</v>
      </c>
      <c r="I89" s="4" t="s">
        <v>9014</v>
      </c>
      <c r="J89" s="4" t="s">
        <v>9015</v>
      </c>
      <c r="K89" s="4" t="s">
        <v>9012</v>
      </c>
      <c r="L89">
        <v>3393</v>
      </c>
      <c r="M89" s="4" t="s">
        <v>60</v>
      </c>
      <c r="N89">
        <v>1997</v>
      </c>
      <c r="O89">
        <v>291.27</v>
      </c>
      <c r="P89">
        <v>586</v>
      </c>
      <c r="Q89" s="4" t="s">
        <v>23</v>
      </c>
      <c r="R89" s="4" t="s">
        <v>24</v>
      </c>
      <c r="S89">
        <v>121</v>
      </c>
    </row>
    <row r="90" spans="1:19">
      <c r="A90" s="4" t="s">
        <v>295</v>
      </c>
      <c r="B90" s="4" t="s">
        <v>246</v>
      </c>
      <c r="C90" s="4" t="s">
        <v>192</v>
      </c>
      <c r="D90" s="4" t="s">
        <v>120</v>
      </c>
      <c r="E90" s="4" t="s">
        <v>172</v>
      </c>
      <c r="F90" s="3">
        <v>42698</v>
      </c>
      <c r="G90" s="3">
        <v>42795</v>
      </c>
      <c r="H90">
        <v>4200</v>
      </c>
      <c r="I90" s="4" t="s">
        <v>9021</v>
      </c>
      <c r="J90" s="4" t="s">
        <v>9019</v>
      </c>
      <c r="K90" s="4" t="s">
        <v>9012</v>
      </c>
      <c r="L90">
        <v>3393</v>
      </c>
      <c r="M90" s="4" t="s">
        <v>58</v>
      </c>
      <c r="N90">
        <v>1998</v>
      </c>
      <c r="O90">
        <v>2022.14</v>
      </c>
      <c r="P90">
        <v>5113</v>
      </c>
      <c r="Q90" s="4" t="s">
        <v>23</v>
      </c>
      <c r="R90" s="4" t="s">
        <v>24</v>
      </c>
      <c r="S90">
        <v>97</v>
      </c>
    </row>
    <row r="91" spans="1:19">
      <c r="A91" s="4" t="s">
        <v>296</v>
      </c>
      <c r="B91" s="4" t="s">
        <v>210</v>
      </c>
      <c r="C91" s="4" t="s">
        <v>171</v>
      </c>
      <c r="D91" s="4" t="s">
        <v>81</v>
      </c>
      <c r="E91" s="4" t="s">
        <v>193</v>
      </c>
      <c r="F91" s="3">
        <v>42698</v>
      </c>
      <c r="G91" s="3"/>
      <c r="I91" s="4" t="s">
        <v>9021</v>
      </c>
      <c r="J91" s="4" t="s">
        <v>9019</v>
      </c>
      <c r="K91" s="4" t="s">
        <v>9010</v>
      </c>
      <c r="L91">
        <v>1096</v>
      </c>
      <c r="M91" s="4" t="s">
        <v>33</v>
      </c>
      <c r="N91">
        <v>1989</v>
      </c>
      <c r="O91">
        <v>1388.67</v>
      </c>
      <c r="P91">
        <v>3583</v>
      </c>
      <c r="Q91" s="4" t="s">
        <v>23</v>
      </c>
      <c r="R91" s="4" t="s">
        <v>24</v>
      </c>
    </row>
    <row r="92" spans="1:19">
      <c r="A92" s="4" t="s">
        <v>297</v>
      </c>
      <c r="B92" s="4" t="s">
        <v>219</v>
      </c>
      <c r="C92" s="4" t="s">
        <v>171</v>
      </c>
      <c r="D92" s="4" t="s">
        <v>35</v>
      </c>
      <c r="E92" s="4" t="s">
        <v>193</v>
      </c>
      <c r="F92" s="3">
        <v>42698</v>
      </c>
      <c r="G92" s="3"/>
      <c r="I92" s="4" t="s">
        <v>9026</v>
      </c>
      <c r="J92" s="4" t="s">
        <v>9024</v>
      </c>
      <c r="K92" s="4" t="s">
        <v>9010</v>
      </c>
      <c r="L92">
        <v>1096</v>
      </c>
      <c r="M92" s="4" t="s">
        <v>36</v>
      </c>
      <c r="N92">
        <v>2002</v>
      </c>
      <c r="O92">
        <v>987.39</v>
      </c>
      <c r="P92">
        <v>2253</v>
      </c>
      <c r="Q92" s="4" t="s">
        <v>23</v>
      </c>
      <c r="R92" s="4" t="s">
        <v>24</v>
      </c>
    </row>
    <row r="93" spans="1:19">
      <c r="A93" s="4" t="s">
        <v>298</v>
      </c>
      <c r="B93" s="4" t="s">
        <v>219</v>
      </c>
      <c r="C93" s="4" t="s">
        <v>171</v>
      </c>
      <c r="D93" s="4" t="s">
        <v>54</v>
      </c>
      <c r="E93" s="4" t="s">
        <v>172</v>
      </c>
      <c r="F93" s="3">
        <v>42698</v>
      </c>
      <c r="G93" s="3">
        <v>42822</v>
      </c>
      <c r="H93">
        <v>1059</v>
      </c>
      <c r="I93" s="4" t="s">
        <v>9026</v>
      </c>
      <c r="J93" s="4" t="s">
        <v>9024</v>
      </c>
      <c r="K93" s="4" t="s">
        <v>9010</v>
      </c>
      <c r="L93">
        <v>1096</v>
      </c>
      <c r="M93" s="4" t="s">
        <v>55</v>
      </c>
      <c r="N93">
        <v>1995</v>
      </c>
      <c r="O93">
        <v>1825.82</v>
      </c>
      <c r="P93">
        <v>5595</v>
      </c>
      <c r="Q93" s="4" t="s">
        <v>23</v>
      </c>
      <c r="R93" s="4" t="s">
        <v>56</v>
      </c>
      <c r="S93">
        <v>124</v>
      </c>
    </row>
    <row r="94" spans="1:19">
      <c r="A94" s="4" t="s">
        <v>299</v>
      </c>
      <c r="B94" s="4" t="s">
        <v>244</v>
      </c>
      <c r="C94" s="4" t="s">
        <v>171</v>
      </c>
      <c r="D94" s="4" t="s">
        <v>41</v>
      </c>
      <c r="E94" s="4" t="s">
        <v>197</v>
      </c>
      <c r="F94" s="3">
        <v>42698</v>
      </c>
      <c r="G94" s="3">
        <v>42799</v>
      </c>
      <c r="H94">
        <v>0</v>
      </c>
      <c r="I94" s="4" t="s">
        <v>9016</v>
      </c>
      <c r="J94" s="4" t="s">
        <v>9015</v>
      </c>
      <c r="K94" s="4" t="s">
        <v>9010</v>
      </c>
      <c r="L94">
        <v>1096</v>
      </c>
      <c r="M94" s="4" t="s">
        <v>36</v>
      </c>
      <c r="N94">
        <v>1998</v>
      </c>
      <c r="O94">
        <v>2714.9</v>
      </c>
      <c r="P94">
        <v>2641</v>
      </c>
      <c r="Q94" s="4" t="s">
        <v>23</v>
      </c>
      <c r="R94" s="4" t="s">
        <v>21</v>
      </c>
      <c r="S94">
        <v>101</v>
      </c>
    </row>
    <row r="95" spans="1:19">
      <c r="A95" s="4" t="s">
        <v>300</v>
      </c>
      <c r="B95" s="4" t="s">
        <v>208</v>
      </c>
      <c r="C95" s="4" t="s">
        <v>177</v>
      </c>
      <c r="D95" s="4" t="s">
        <v>51</v>
      </c>
      <c r="E95" s="4" t="s">
        <v>172</v>
      </c>
      <c r="F95" s="3">
        <v>42698</v>
      </c>
      <c r="G95" s="3">
        <v>42796</v>
      </c>
      <c r="H95">
        <v>57</v>
      </c>
      <c r="I95" s="4" t="s">
        <v>9014</v>
      </c>
      <c r="J95" s="4" t="s">
        <v>9015</v>
      </c>
      <c r="K95" s="4" t="s">
        <v>9012</v>
      </c>
      <c r="L95">
        <v>55</v>
      </c>
      <c r="M95" s="4" t="s">
        <v>36</v>
      </c>
      <c r="N95">
        <v>1982</v>
      </c>
      <c r="O95">
        <v>4618</v>
      </c>
      <c r="P95">
        <v>10083</v>
      </c>
      <c r="Q95" s="4" t="s">
        <v>23</v>
      </c>
      <c r="R95" s="4" t="s">
        <v>24</v>
      </c>
      <c r="S95">
        <v>98</v>
      </c>
    </row>
    <row r="96" spans="1:19">
      <c r="A96" s="4" t="s">
        <v>301</v>
      </c>
      <c r="B96" s="4" t="s">
        <v>185</v>
      </c>
      <c r="C96" s="4" t="s">
        <v>192</v>
      </c>
      <c r="D96" s="4" t="s">
        <v>84</v>
      </c>
      <c r="E96" s="4" t="s">
        <v>172</v>
      </c>
      <c r="F96" s="3">
        <v>42698</v>
      </c>
      <c r="G96" s="3">
        <v>42821</v>
      </c>
      <c r="H96">
        <v>3671</v>
      </c>
      <c r="I96" s="4" t="s">
        <v>9023</v>
      </c>
      <c r="J96" s="4" t="s">
        <v>9024</v>
      </c>
      <c r="K96" s="4" t="s">
        <v>9012</v>
      </c>
      <c r="L96">
        <v>3393</v>
      </c>
      <c r="M96" s="4" t="s">
        <v>9322</v>
      </c>
      <c r="N96">
        <v>1980</v>
      </c>
      <c r="O96">
        <v>7708.38</v>
      </c>
      <c r="P96">
        <v>13756</v>
      </c>
      <c r="Q96" s="4" t="s">
        <v>23</v>
      </c>
      <c r="R96" s="4" t="s">
        <v>24</v>
      </c>
      <c r="S96">
        <v>123</v>
      </c>
    </row>
    <row r="97" spans="1:19">
      <c r="A97" s="4" t="s">
        <v>302</v>
      </c>
      <c r="B97" s="4" t="s">
        <v>183</v>
      </c>
      <c r="C97" s="4" t="s">
        <v>177</v>
      </c>
      <c r="D97" s="4" t="s">
        <v>119</v>
      </c>
      <c r="E97" s="4" t="s">
        <v>172</v>
      </c>
      <c r="F97" s="3">
        <v>42699</v>
      </c>
      <c r="G97" s="3">
        <v>42795</v>
      </c>
      <c r="H97">
        <v>58</v>
      </c>
      <c r="I97" s="4" t="s">
        <v>9014</v>
      </c>
      <c r="J97" s="4" t="s">
        <v>9015</v>
      </c>
      <c r="K97" s="4" t="s">
        <v>9012</v>
      </c>
      <c r="L97">
        <v>55</v>
      </c>
      <c r="M97" s="4" t="s">
        <v>55</v>
      </c>
      <c r="N97">
        <v>1988</v>
      </c>
      <c r="O97">
        <v>5266.09</v>
      </c>
      <c r="P97">
        <v>8595</v>
      </c>
      <c r="Q97" s="4" t="s">
        <v>23</v>
      </c>
      <c r="R97" s="4" t="s">
        <v>56</v>
      </c>
      <c r="S97">
        <v>96</v>
      </c>
    </row>
    <row r="98" spans="1:19">
      <c r="A98" s="4" t="s">
        <v>303</v>
      </c>
      <c r="B98" s="4" t="s">
        <v>304</v>
      </c>
      <c r="C98" s="4" t="s">
        <v>192</v>
      </c>
      <c r="D98" s="4" t="s">
        <v>119</v>
      </c>
      <c r="E98" s="4" t="s">
        <v>172</v>
      </c>
      <c r="F98" s="3">
        <v>42699</v>
      </c>
      <c r="G98" s="3">
        <v>42800</v>
      </c>
      <c r="H98">
        <v>3956</v>
      </c>
      <c r="I98" s="4" t="s">
        <v>9014</v>
      </c>
      <c r="J98" s="4" t="s">
        <v>9015</v>
      </c>
      <c r="K98" s="4" t="s">
        <v>9012</v>
      </c>
      <c r="L98">
        <v>3393</v>
      </c>
      <c r="M98" s="4" t="s">
        <v>55</v>
      </c>
      <c r="N98">
        <v>1988</v>
      </c>
      <c r="O98">
        <v>5266.09</v>
      </c>
      <c r="P98">
        <v>8595</v>
      </c>
      <c r="Q98" s="4" t="s">
        <v>23</v>
      </c>
      <c r="R98" s="4" t="s">
        <v>56</v>
      </c>
      <c r="S98">
        <v>101</v>
      </c>
    </row>
    <row r="99" spans="1:19">
      <c r="A99" s="4" t="s">
        <v>305</v>
      </c>
      <c r="B99" s="4" t="s">
        <v>279</v>
      </c>
      <c r="C99" s="4" t="s">
        <v>199</v>
      </c>
      <c r="D99" s="4" t="s">
        <v>25</v>
      </c>
      <c r="E99" s="4" t="s">
        <v>172</v>
      </c>
      <c r="F99" s="3">
        <v>42699</v>
      </c>
      <c r="G99" s="3">
        <v>42795</v>
      </c>
      <c r="H99">
        <v>5964</v>
      </c>
      <c r="I99" s="4" t="s">
        <v>9018</v>
      </c>
      <c r="J99" s="4" t="s">
        <v>9019</v>
      </c>
      <c r="K99" s="4" t="s">
        <v>9010</v>
      </c>
      <c r="L99">
        <v>5482</v>
      </c>
      <c r="M99" s="4" t="s">
        <v>26</v>
      </c>
      <c r="N99">
        <v>1999</v>
      </c>
      <c r="O99">
        <v>251.41</v>
      </c>
      <c r="P99">
        <v>495</v>
      </c>
      <c r="Q99" s="4" t="s">
        <v>23</v>
      </c>
      <c r="R99" s="4" t="s">
        <v>24</v>
      </c>
      <c r="S99">
        <v>96</v>
      </c>
    </row>
    <row r="100" spans="1:19">
      <c r="A100" s="4" t="s">
        <v>306</v>
      </c>
      <c r="B100" s="4" t="s">
        <v>279</v>
      </c>
      <c r="C100" s="4" t="s">
        <v>9011</v>
      </c>
      <c r="D100" s="4" t="s">
        <v>25</v>
      </c>
      <c r="E100" s="4" t="s">
        <v>172</v>
      </c>
      <c r="F100" s="3">
        <v>42699</v>
      </c>
      <c r="G100" s="3">
        <v>42800</v>
      </c>
      <c r="H100">
        <v>4570</v>
      </c>
      <c r="I100" s="4" t="s">
        <v>9018</v>
      </c>
      <c r="J100" s="4" t="s">
        <v>9019</v>
      </c>
      <c r="K100" s="4" t="s">
        <v>9010</v>
      </c>
      <c r="L100">
        <v>4821</v>
      </c>
      <c r="M100" s="4" t="s">
        <v>26</v>
      </c>
      <c r="N100">
        <v>1999</v>
      </c>
      <c r="O100">
        <v>251.41</v>
      </c>
      <c r="P100">
        <v>495</v>
      </c>
      <c r="Q100" s="4" t="s">
        <v>23</v>
      </c>
      <c r="R100" s="4" t="s">
        <v>24</v>
      </c>
      <c r="S100">
        <v>101</v>
      </c>
    </row>
    <row r="101" spans="1:19">
      <c r="A101" s="4" t="s">
        <v>307</v>
      </c>
      <c r="B101" s="4" t="s">
        <v>174</v>
      </c>
      <c r="C101" s="4" t="s">
        <v>177</v>
      </c>
      <c r="D101" s="4" t="s">
        <v>48</v>
      </c>
      <c r="E101" s="4" t="s">
        <v>172</v>
      </c>
      <c r="F101" s="3">
        <v>42699</v>
      </c>
      <c r="G101" s="3">
        <v>42821</v>
      </c>
      <c r="H101">
        <v>49</v>
      </c>
      <c r="I101" s="4" t="s">
        <v>9016</v>
      </c>
      <c r="J101" s="4" t="s">
        <v>9015</v>
      </c>
      <c r="K101" s="4" t="s">
        <v>9012</v>
      </c>
      <c r="L101">
        <v>55</v>
      </c>
      <c r="M101" s="4" t="s">
        <v>39</v>
      </c>
      <c r="N101">
        <v>1998</v>
      </c>
      <c r="O101">
        <v>217.87</v>
      </c>
      <c r="P101">
        <v>551</v>
      </c>
      <c r="Q101" s="4" t="s">
        <v>23</v>
      </c>
      <c r="R101" s="4" t="s">
        <v>24</v>
      </c>
      <c r="S101">
        <v>122</v>
      </c>
    </row>
    <row r="102" spans="1:19">
      <c r="A102" s="4" t="s">
        <v>308</v>
      </c>
      <c r="B102" s="4" t="s">
        <v>216</v>
      </c>
      <c r="C102" s="4" t="s">
        <v>177</v>
      </c>
      <c r="D102" s="4" t="s">
        <v>50</v>
      </c>
      <c r="E102" s="4" t="s">
        <v>172</v>
      </c>
      <c r="F102" s="3">
        <v>42699</v>
      </c>
      <c r="G102" s="3">
        <v>42800</v>
      </c>
      <c r="H102">
        <v>65</v>
      </c>
      <c r="I102" s="4" t="s">
        <v>9018</v>
      </c>
      <c r="J102" s="4" t="s">
        <v>9019</v>
      </c>
      <c r="K102" s="4" t="s">
        <v>9012</v>
      </c>
      <c r="L102">
        <v>55</v>
      </c>
      <c r="M102" s="4" t="s">
        <v>9322</v>
      </c>
      <c r="N102">
        <v>1992</v>
      </c>
      <c r="O102">
        <v>1712.68</v>
      </c>
      <c r="P102">
        <v>3194</v>
      </c>
      <c r="Q102" s="4" t="s">
        <v>23</v>
      </c>
      <c r="R102" s="4" t="s">
        <v>21</v>
      </c>
      <c r="S102">
        <v>101</v>
      </c>
    </row>
    <row r="103" spans="1:19">
      <c r="A103" s="4" t="s">
        <v>309</v>
      </c>
      <c r="B103" s="4" t="s">
        <v>183</v>
      </c>
      <c r="C103" s="4" t="s">
        <v>177</v>
      </c>
      <c r="D103" s="4" t="s">
        <v>48</v>
      </c>
      <c r="E103" s="4" t="s">
        <v>197</v>
      </c>
      <c r="F103" s="3">
        <v>42700</v>
      </c>
      <c r="G103" s="3">
        <v>42821</v>
      </c>
      <c r="H103">
        <v>0</v>
      </c>
      <c r="I103" s="4" t="s">
        <v>9014</v>
      </c>
      <c r="J103" s="4" t="s">
        <v>9015</v>
      </c>
      <c r="K103" s="4" t="s">
        <v>9012</v>
      </c>
      <c r="L103">
        <v>55</v>
      </c>
      <c r="M103" s="4" t="s">
        <v>39</v>
      </c>
      <c r="N103">
        <v>1998</v>
      </c>
      <c r="O103">
        <v>217.87</v>
      </c>
      <c r="P103">
        <v>551</v>
      </c>
      <c r="Q103" s="4" t="s">
        <v>23</v>
      </c>
      <c r="R103" s="4" t="s">
        <v>24</v>
      </c>
      <c r="S103">
        <v>121</v>
      </c>
    </row>
    <row r="104" spans="1:19">
      <c r="A104" s="4" t="s">
        <v>310</v>
      </c>
      <c r="B104" s="4" t="s">
        <v>174</v>
      </c>
      <c r="C104" s="4" t="s">
        <v>9011</v>
      </c>
      <c r="D104" s="4" t="s">
        <v>57</v>
      </c>
      <c r="E104" s="4" t="s">
        <v>172</v>
      </c>
      <c r="F104" s="3">
        <v>42700</v>
      </c>
      <c r="G104" s="3">
        <v>42802</v>
      </c>
      <c r="H104">
        <v>4739</v>
      </c>
      <c r="I104" s="4" t="s">
        <v>9016</v>
      </c>
      <c r="J104" s="4" t="s">
        <v>9015</v>
      </c>
      <c r="K104" s="4" t="s">
        <v>9010</v>
      </c>
      <c r="L104">
        <v>4821</v>
      </c>
      <c r="M104" s="4" t="s">
        <v>58</v>
      </c>
      <c r="N104">
        <v>2006</v>
      </c>
      <c r="O104">
        <v>1102.43</v>
      </c>
      <c r="P104">
        <v>1759</v>
      </c>
      <c r="Q104" s="4" t="s">
        <v>23</v>
      </c>
      <c r="R104" s="4" t="s">
        <v>24</v>
      </c>
      <c r="S104">
        <v>102</v>
      </c>
    </row>
    <row r="105" spans="1:19">
      <c r="A105" s="4" t="s">
        <v>311</v>
      </c>
      <c r="B105" s="4" t="s">
        <v>189</v>
      </c>
      <c r="C105" s="4" t="s">
        <v>171</v>
      </c>
      <c r="D105" s="4" t="s">
        <v>68</v>
      </c>
      <c r="E105" s="4" t="s">
        <v>172</v>
      </c>
      <c r="F105" s="3">
        <v>42700</v>
      </c>
      <c r="G105" s="3">
        <v>42815</v>
      </c>
      <c r="H105">
        <v>1080</v>
      </c>
      <c r="I105" s="4" t="s">
        <v>9016</v>
      </c>
      <c r="J105" s="4" t="s">
        <v>9015</v>
      </c>
      <c r="K105" s="4" t="s">
        <v>9010</v>
      </c>
      <c r="L105">
        <v>1096</v>
      </c>
      <c r="M105" s="4" t="s">
        <v>9322</v>
      </c>
      <c r="N105">
        <v>2000</v>
      </c>
      <c r="O105">
        <v>1223.72</v>
      </c>
      <c r="P105">
        <v>2497</v>
      </c>
      <c r="Q105" s="4" t="s">
        <v>69</v>
      </c>
      <c r="R105" s="4" t="s">
        <v>24</v>
      </c>
      <c r="S105">
        <v>115</v>
      </c>
    </row>
    <row r="106" spans="1:19">
      <c r="A106" s="4" t="s">
        <v>312</v>
      </c>
      <c r="B106" s="4" t="s">
        <v>232</v>
      </c>
      <c r="C106" s="4" t="s">
        <v>177</v>
      </c>
      <c r="D106" s="4" t="s">
        <v>99</v>
      </c>
      <c r="E106" s="4" t="s">
        <v>172</v>
      </c>
      <c r="F106" s="3">
        <v>42700</v>
      </c>
      <c r="G106" s="3">
        <v>42806</v>
      </c>
      <c r="H106">
        <v>57</v>
      </c>
      <c r="I106" s="4" t="s">
        <v>9021</v>
      </c>
      <c r="J106" s="4" t="s">
        <v>9019</v>
      </c>
      <c r="K106" s="4" t="s">
        <v>9012</v>
      </c>
      <c r="L106">
        <v>55</v>
      </c>
      <c r="M106" s="4" t="s">
        <v>33</v>
      </c>
      <c r="N106">
        <v>2003</v>
      </c>
      <c r="O106">
        <v>1419.98</v>
      </c>
      <c r="P106">
        <v>4018</v>
      </c>
      <c r="Q106" s="4" t="s">
        <v>23</v>
      </c>
      <c r="R106" s="4" t="s">
        <v>24</v>
      </c>
      <c r="S106">
        <v>106</v>
      </c>
    </row>
    <row r="107" spans="1:19">
      <c r="A107" s="4" t="s">
        <v>313</v>
      </c>
      <c r="B107" s="4" t="s">
        <v>237</v>
      </c>
      <c r="C107" s="4" t="s">
        <v>179</v>
      </c>
      <c r="D107" s="4" t="s">
        <v>84</v>
      </c>
      <c r="E107" s="4" t="s">
        <v>172</v>
      </c>
      <c r="F107" s="3">
        <v>42701</v>
      </c>
      <c r="G107" s="3">
        <v>42810</v>
      </c>
      <c r="H107">
        <v>469</v>
      </c>
      <c r="I107" s="4" t="s">
        <v>9018</v>
      </c>
      <c r="J107" s="4" t="s">
        <v>9019</v>
      </c>
      <c r="K107" s="4" t="s">
        <v>9010</v>
      </c>
      <c r="L107">
        <v>550</v>
      </c>
      <c r="M107" s="4" t="s">
        <v>9322</v>
      </c>
      <c r="N107">
        <v>1980</v>
      </c>
      <c r="O107">
        <v>7708.38</v>
      </c>
      <c r="P107">
        <v>13756</v>
      </c>
      <c r="Q107" s="4" t="s">
        <v>23</v>
      </c>
      <c r="R107" s="4" t="s">
        <v>24</v>
      </c>
      <c r="S107">
        <v>109</v>
      </c>
    </row>
    <row r="108" spans="1:19">
      <c r="A108" s="4" t="s">
        <v>314</v>
      </c>
      <c r="B108" s="4" t="s">
        <v>230</v>
      </c>
      <c r="C108" s="4" t="s">
        <v>179</v>
      </c>
      <c r="D108" s="4" t="s">
        <v>42</v>
      </c>
      <c r="E108" s="4" t="s">
        <v>172</v>
      </c>
      <c r="F108" s="3">
        <v>42701</v>
      </c>
      <c r="G108" s="3">
        <v>42797</v>
      </c>
      <c r="H108">
        <v>532</v>
      </c>
      <c r="I108" s="4" t="s">
        <v>9026</v>
      </c>
      <c r="J108" s="4" t="s">
        <v>9024</v>
      </c>
      <c r="K108" s="4" t="s">
        <v>9010</v>
      </c>
      <c r="L108">
        <v>550</v>
      </c>
      <c r="M108" s="4" t="s">
        <v>26</v>
      </c>
      <c r="N108">
        <v>2017</v>
      </c>
      <c r="O108">
        <v>4.54</v>
      </c>
      <c r="P108">
        <v>9</v>
      </c>
      <c r="Q108" s="4" t="s">
        <v>23</v>
      </c>
      <c r="R108" s="4" t="s">
        <v>24</v>
      </c>
      <c r="S108">
        <v>96</v>
      </c>
    </row>
    <row r="109" spans="1:19">
      <c r="A109" s="4" t="s">
        <v>315</v>
      </c>
      <c r="B109" s="4" t="s">
        <v>187</v>
      </c>
      <c r="C109" s="4" t="s">
        <v>192</v>
      </c>
      <c r="D109" s="4" t="s">
        <v>96</v>
      </c>
      <c r="E109" s="4" t="s">
        <v>193</v>
      </c>
      <c r="F109" s="3">
        <v>42701</v>
      </c>
      <c r="G109" s="3"/>
      <c r="I109" s="4" t="s">
        <v>9023</v>
      </c>
      <c r="J109" s="4" t="s">
        <v>9024</v>
      </c>
      <c r="K109" s="4" t="s">
        <v>9012</v>
      </c>
      <c r="L109">
        <v>3393</v>
      </c>
      <c r="M109" s="4" t="s">
        <v>58</v>
      </c>
      <c r="N109">
        <v>1994</v>
      </c>
      <c r="O109">
        <v>355.23</v>
      </c>
      <c r="P109">
        <v>853</v>
      </c>
      <c r="Q109" s="4" t="s">
        <v>23</v>
      </c>
      <c r="R109" s="4" t="s">
        <v>24</v>
      </c>
    </row>
    <row r="110" spans="1:19">
      <c r="A110" s="4" t="s">
        <v>316</v>
      </c>
      <c r="B110" s="4" t="s">
        <v>205</v>
      </c>
      <c r="C110" s="4" t="s">
        <v>179</v>
      </c>
      <c r="D110" s="4" t="s">
        <v>84</v>
      </c>
      <c r="E110" s="4" t="s">
        <v>172</v>
      </c>
      <c r="F110" s="3">
        <v>42701</v>
      </c>
      <c r="G110" s="3">
        <v>42820</v>
      </c>
      <c r="H110">
        <v>538</v>
      </c>
      <c r="I110" s="4" t="s">
        <v>9023</v>
      </c>
      <c r="J110" s="4" t="s">
        <v>9024</v>
      </c>
      <c r="K110" s="4" t="s">
        <v>9010</v>
      </c>
      <c r="L110">
        <v>550</v>
      </c>
      <c r="M110" s="4" t="s">
        <v>9322</v>
      </c>
      <c r="N110">
        <v>1980</v>
      </c>
      <c r="O110">
        <v>7708.38</v>
      </c>
      <c r="P110">
        <v>13756</v>
      </c>
      <c r="Q110" s="4" t="s">
        <v>23</v>
      </c>
      <c r="R110" s="4" t="s">
        <v>24</v>
      </c>
      <c r="S110">
        <v>119</v>
      </c>
    </row>
    <row r="111" spans="1:19">
      <c r="A111" s="4" t="s">
        <v>317</v>
      </c>
      <c r="B111" s="4" t="s">
        <v>226</v>
      </c>
      <c r="C111" s="4" t="s">
        <v>9011</v>
      </c>
      <c r="D111" s="4" t="s">
        <v>40</v>
      </c>
      <c r="E111" s="4" t="s">
        <v>172</v>
      </c>
      <c r="F111" s="3">
        <v>42701</v>
      </c>
      <c r="G111" s="3">
        <v>42815</v>
      </c>
      <c r="H111">
        <v>4829</v>
      </c>
      <c r="I111" s="4" t="s">
        <v>9018</v>
      </c>
      <c r="J111" s="4" t="s">
        <v>9019</v>
      </c>
      <c r="K111" s="4" t="s">
        <v>9010</v>
      </c>
      <c r="L111">
        <v>4821</v>
      </c>
      <c r="M111" s="4" t="s">
        <v>39</v>
      </c>
      <c r="N111">
        <v>1989</v>
      </c>
      <c r="O111">
        <v>665.06</v>
      </c>
      <c r="P111">
        <v>1095</v>
      </c>
      <c r="Q111" s="4" t="s">
        <v>23</v>
      </c>
      <c r="R111" s="4" t="s">
        <v>24</v>
      </c>
      <c r="S111">
        <v>114</v>
      </c>
    </row>
    <row r="112" spans="1:19">
      <c r="A112" s="4" t="s">
        <v>318</v>
      </c>
      <c r="B112" s="4" t="s">
        <v>181</v>
      </c>
      <c r="C112" s="4" t="s">
        <v>199</v>
      </c>
      <c r="D112" s="4" t="s">
        <v>49</v>
      </c>
      <c r="E112" s="4" t="s">
        <v>172</v>
      </c>
      <c r="F112" s="3">
        <v>42701</v>
      </c>
      <c r="G112" s="3">
        <v>42805</v>
      </c>
      <c r="H112">
        <v>5370</v>
      </c>
      <c r="I112" s="4" t="s">
        <v>9026</v>
      </c>
      <c r="J112" s="4" t="s">
        <v>9024</v>
      </c>
      <c r="K112" s="4" t="s">
        <v>9010</v>
      </c>
      <c r="L112">
        <v>5482</v>
      </c>
      <c r="M112" s="4" t="s">
        <v>9322</v>
      </c>
      <c r="N112">
        <v>2010</v>
      </c>
      <c r="O112">
        <v>587.72</v>
      </c>
      <c r="P112">
        <v>1501</v>
      </c>
      <c r="Q112" s="4" t="s">
        <v>23</v>
      </c>
      <c r="R112" s="4" t="s">
        <v>24</v>
      </c>
      <c r="S112">
        <v>104</v>
      </c>
    </row>
    <row r="113" spans="1:19">
      <c r="A113" s="4" t="s">
        <v>319</v>
      </c>
      <c r="B113" s="4" t="s">
        <v>181</v>
      </c>
      <c r="C113" s="4" t="s">
        <v>199</v>
      </c>
      <c r="D113" s="4" t="s">
        <v>75</v>
      </c>
      <c r="E113" s="4" t="s">
        <v>172</v>
      </c>
      <c r="F113" s="3">
        <v>42701</v>
      </c>
      <c r="G113" s="3">
        <v>42815</v>
      </c>
      <c r="H113">
        <v>6499</v>
      </c>
      <c r="I113" s="4" t="s">
        <v>9026</v>
      </c>
      <c r="J113" s="4" t="s">
        <v>9024</v>
      </c>
      <c r="K113" s="4" t="s">
        <v>9010</v>
      </c>
      <c r="L113">
        <v>5482</v>
      </c>
      <c r="M113" s="4" t="s">
        <v>73</v>
      </c>
      <c r="N113">
        <v>1982</v>
      </c>
      <c r="O113">
        <v>792.46</v>
      </c>
      <c r="P113">
        <v>1299</v>
      </c>
      <c r="Q113" s="4" t="s">
        <v>23</v>
      </c>
      <c r="R113" s="4" t="s">
        <v>24</v>
      </c>
      <c r="S113">
        <v>114</v>
      </c>
    </row>
    <row r="114" spans="1:19">
      <c r="A114" s="4" t="s">
        <v>320</v>
      </c>
      <c r="B114" s="4" t="s">
        <v>174</v>
      </c>
      <c r="C114" s="4" t="s">
        <v>171</v>
      </c>
      <c r="D114" s="4" t="s">
        <v>66</v>
      </c>
      <c r="E114" s="4" t="s">
        <v>172</v>
      </c>
      <c r="F114" s="3">
        <v>42702</v>
      </c>
      <c r="G114" s="3">
        <v>42800</v>
      </c>
      <c r="H114">
        <v>1161</v>
      </c>
      <c r="I114" s="4" t="s">
        <v>9016</v>
      </c>
      <c r="J114" s="4" t="s">
        <v>9015</v>
      </c>
      <c r="K114" s="4" t="s">
        <v>9010</v>
      </c>
      <c r="L114">
        <v>1096</v>
      </c>
      <c r="M114" s="4" t="s">
        <v>33</v>
      </c>
      <c r="N114">
        <v>2007</v>
      </c>
      <c r="O114">
        <v>894.33</v>
      </c>
      <c r="P114">
        <v>1635</v>
      </c>
      <c r="Q114" s="4" t="s">
        <v>67</v>
      </c>
      <c r="R114" s="4" t="s">
        <v>24</v>
      </c>
      <c r="S114">
        <v>98</v>
      </c>
    </row>
    <row r="115" spans="1:19">
      <c r="A115" s="4" t="s">
        <v>321</v>
      </c>
      <c r="B115" s="4" t="s">
        <v>230</v>
      </c>
      <c r="C115" s="4" t="s">
        <v>179</v>
      </c>
      <c r="D115" s="4" t="s">
        <v>105</v>
      </c>
      <c r="E115" s="4" t="s">
        <v>172</v>
      </c>
      <c r="F115" s="3">
        <v>42702</v>
      </c>
      <c r="G115" s="3">
        <v>42820</v>
      </c>
      <c r="H115">
        <v>576</v>
      </c>
      <c r="I115" s="4" t="s">
        <v>9026</v>
      </c>
      <c r="J115" s="4" t="s">
        <v>9024</v>
      </c>
      <c r="K115" s="4" t="s">
        <v>9010</v>
      </c>
      <c r="L115">
        <v>550</v>
      </c>
      <c r="M115" s="4" t="s">
        <v>36</v>
      </c>
      <c r="N115">
        <v>1996</v>
      </c>
      <c r="O115">
        <v>6354.87</v>
      </c>
      <c r="P115">
        <v>16780</v>
      </c>
      <c r="Q115" s="4" t="s">
        <v>23</v>
      </c>
      <c r="R115" s="4" t="s">
        <v>35</v>
      </c>
      <c r="S115">
        <v>118</v>
      </c>
    </row>
    <row r="116" spans="1:19">
      <c r="A116" s="4" t="s">
        <v>322</v>
      </c>
      <c r="B116" s="4" t="s">
        <v>201</v>
      </c>
      <c r="C116" s="4" t="s">
        <v>171</v>
      </c>
      <c r="D116" s="4" t="s">
        <v>75</v>
      </c>
      <c r="E116" s="4" t="s">
        <v>172</v>
      </c>
      <c r="F116" s="3">
        <v>42702</v>
      </c>
      <c r="G116" s="3">
        <v>42813</v>
      </c>
      <c r="H116">
        <v>979</v>
      </c>
      <c r="I116" s="4" t="s">
        <v>9026</v>
      </c>
      <c r="J116" s="4" t="s">
        <v>9024</v>
      </c>
      <c r="K116" s="4" t="s">
        <v>9010</v>
      </c>
      <c r="L116">
        <v>1096</v>
      </c>
      <c r="M116" s="4" t="s">
        <v>73</v>
      </c>
      <c r="N116">
        <v>1982</v>
      </c>
      <c r="O116">
        <v>792.46</v>
      </c>
      <c r="P116">
        <v>1299</v>
      </c>
      <c r="Q116" s="4" t="s">
        <v>23</v>
      </c>
      <c r="R116" s="4" t="s">
        <v>24</v>
      </c>
      <c r="S116">
        <v>111</v>
      </c>
    </row>
    <row r="117" spans="1:19">
      <c r="A117" s="4" t="s">
        <v>323</v>
      </c>
      <c r="B117" s="4" t="s">
        <v>208</v>
      </c>
      <c r="C117" s="4" t="s">
        <v>177</v>
      </c>
      <c r="D117" s="4" t="s">
        <v>109</v>
      </c>
      <c r="E117" s="4" t="s">
        <v>172</v>
      </c>
      <c r="F117" s="3">
        <v>42702</v>
      </c>
      <c r="G117" s="3">
        <v>42801</v>
      </c>
      <c r="H117">
        <v>43</v>
      </c>
      <c r="I117" s="4" t="s">
        <v>9014</v>
      </c>
      <c r="J117" s="4" t="s">
        <v>9015</v>
      </c>
      <c r="K117" s="4" t="s">
        <v>9012</v>
      </c>
      <c r="L117">
        <v>55</v>
      </c>
      <c r="M117" s="4" t="s">
        <v>58</v>
      </c>
      <c r="N117">
        <v>1987</v>
      </c>
      <c r="O117">
        <v>1698.2</v>
      </c>
      <c r="P117">
        <v>3798</v>
      </c>
      <c r="Q117" s="4" t="s">
        <v>23</v>
      </c>
      <c r="R117" s="4" t="s">
        <v>24</v>
      </c>
      <c r="S117">
        <v>99</v>
      </c>
    </row>
    <row r="118" spans="1:19">
      <c r="A118" s="4" t="s">
        <v>324</v>
      </c>
      <c r="B118" s="4" t="s">
        <v>196</v>
      </c>
      <c r="C118" s="4" t="s">
        <v>177</v>
      </c>
      <c r="D118" s="4" t="s">
        <v>106</v>
      </c>
      <c r="E118" s="4" t="s">
        <v>172</v>
      </c>
      <c r="F118" s="3">
        <v>42703</v>
      </c>
      <c r="G118" s="3">
        <v>42801</v>
      </c>
      <c r="H118">
        <v>57</v>
      </c>
      <c r="I118" s="4" t="s">
        <v>9016</v>
      </c>
      <c r="J118" s="4" t="s">
        <v>9015</v>
      </c>
      <c r="K118" s="4" t="s">
        <v>9012</v>
      </c>
      <c r="L118">
        <v>55</v>
      </c>
      <c r="M118" s="4" t="s">
        <v>46</v>
      </c>
      <c r="N118">
        <v>2012</v>
      </c>
      <c r="O118">
        <v>45.39</v>
      </c>
      <c r="P118">
        <v>100</v>
      </c>
      <c r="Q118" s="4" t="s">
        <v>23</v>
      </c>
      <c r="R118" s="4" t="s">
        <v>47</v>
      </c>
      <c r="S118">
        <v>98</v>
      </c>
    </row>
    <row r="119" spans="1:19">
      <c r="A119" s="4" t="s">
        <v>325</v>
      </c>
      <c r="B119" s="4" t="s">
        <v>256</v>
      </c>
      <c r="C119" s="4" t="s">
        <v>177</v>
      </c>
      <c r="D119" s="4" t="s">
        <v>103</v>
      </c>
      <c r="E119" s="4" t="s">
        <v>197</v>
      </c>
      <c r="F119" s="3">
        <v>42703</v>
      </c>
      <c r="G119" s="3">
        <v>42822</v>
      </c>
      <c r="H119">
        <v>0</v>
      </c>
      <c r="I119" s="4" t="s">
        <v>9014</v>
      </c>
      <c r="J119" s="4" t="s">
        <v>9015</v>
      </c>
      <c r="K119" s="4" t="s">
        <v>9012</v>
      </c>
      <c r="L119">
        <v>55</v>
      </c>
      <c r="M119" s="4" t="s">
        <v>26</v>
      </c>
      <c r="N119">
        <v>1992</v>
      </c>
      <c r="O119">
        <v>3922.42</v>
      </c>
      <c r="P119">
        <v>6837</v>
      </c>
      <c r="Q119" s="4" t="s">
        <v>23</v>
      </c>
      <c r="R119" s="4" t="s">
        <v>24</v>
      </c>
      <c r="S119">
        <v>119</v>
      </c>
    </row>
    <row r="120" spans="1:19">
      <c r="A120" s="4" t="s">
        <v>326</v>
      </c>
      <c r="B120" s="4" t="s">
        <v>256</v>
      </c>
      <c r="C120" s="4" t="s">
        <v>171</v>
      </c>
      <c r="D120" s="4" t="s">
        <v>61</v>
      </c>
      <c r="E120" s="4" t="s">
        <v>172</v>
      </c>
      <c r="F120" s="3">
        <v>42703</v>
      </c>
      <c r="G120" s="3">
        <v>42806</v>
      </c>
      <c r="H120">
        <v>948</v>
      </c>
      <c r="I120" s="4" t="s">
        <v>9014</v>
      </c>
      <c r="J120" s="4" t="s">
        <v>9015</v>
      </c>
      <c r="K120" s="4" t="s">
        <v>9010</v>
      </c>
      <c r="L120">
        <v>1096</v>
      </c>
      <c r="M120" s="4" t="s">
        <v>58</v>
      </c>
      <c r="N120">
        <v>1991</v>
      </c>
      <c r="O120">
        <v>2819.5</v>
      </c>
      <c r="P120">
        <v>7227</v>
      </c>
      <c r="Q120" s="4" t="s">
        <v>23</v>
      </c>
      <c r="R120" s="4" t="s">
        <v>62</v>
      </c>
      <c r="S120">
        <v>103</v>
      </c>
    </row>
    <row r="121" spans="1:19">
      <c r="A121" s="4" t="s">
        <v>327</v>
      </c>
      <c r="B121" s="4" t="s">
        <v>235</v>
      </c>
      <c r="C121" s="4" t="s">
        <v>192</v>
      </c>
      <c r="D121" s="4" t="s">
        <v>99</v>
      </c>
      <c r="E121" s="4" t="s">
        <v>172</v>
      </c>
      <c r="F121" s="3">
        <v>42703</v>
      </c>
      <c r="G121" s="3">
        <v>42804</v>
      </c>
      <c r="H121">
        <v>3012</v>
      </c>
      <c r="I121" s="4" t="s">
        <v>9018</v>
      </c>
      <c r="J121" s="4" t="s">
        <v>9019</v>
      </c>
      <c r="K121" s="4" t="s">
        <v>9012</v>
      </c>
      <c r="L121">
        <v>3393</v>
      </c>
      <c r="M121" s="4" t="s">
        <v>33</v>
      </c>
      <c r="N121">
        <v>2003</v>
      </c>
      <c r="O121">
        <v>1419.98</v>
      </c>
      <c r="P121">
        <v>4018</v>
      </c>
      <c r="Q121" s="4" t="s">
        <v>23</v>
      </c>
      <c r="R121" s="4" t="s">
        <v>24</v>
      </c>
      <c r="S121">
        <v>101</v>
      </c>
    </row>
    <row r="122" spans="1:19">
      <c r="A122" s="4" t="s">
        <v>328</v>
      </c>
      <c r="B122" s="4" t="s">
        <v>246</v>
      </c>
      <c r="C122" s="4" t="s">
        <v>192</v>
      </c>
      <c r="D122" s="4" t="s">
        <v>130</v>
      </c>
      <c r="E122" s="4" t="s">
        <v>172</v>
      </c>
      <c r="F122" s="3">
        <v>42704</v>
      </c>
      <c r="G122" s="3">
        <v>42809</v>
      </c>
      <c r="H122">
        <v>3665</v>
      </c>
      <c r="I122" s="4" t="s">
        <v>9021</v>
      </c>
      <c r="J122" s="4" t="s">
        <v>9019</v>
      </c>
      <c r="K122" s="4" t="s">
        <v>9012</v>
      </c>
      <c r="L122">
        <v>3393</v>
      </c>
      <c r="M122" s="4" t="s">
        <v>36</v>
      </c>
      <c r="N122">
        <v>1979</v>
      </c>
      <c r="O122">
        <v>4478.47</v>
      </c>
      <c r="P122">
        <v>13809</v>
      </c>
      <c r="Q122" s="4" t="s">
        <v>23</v>
      </c>
      <c r="R122" s="4" t="s">
        <v>24</v>
      </c>
      <c r="S122">
        <v>105</v>
      </c>
    </row>
    <row r="123" spans="1:19">
      <c r="A123" s="4" t="s">
        <v>329</v>
      </c>
      <c r="B123" s="4" t="s">
        <v>216</v>
      </c>
      <c r="C123" s="4" t="s">
        <v>179</v>
      </c>
      <c r="D123" s="4" t="s">
        <v>65</v>
      </c>
      <c r="E123" s="4" t="s">
        <v>172</v>
      </c>
      <c r="F123" s="3">
        <v>42704</v>
      </c>
      <c r="G123" s="3">
        <v>42818</v>
      </c>
      <c r="H123">
        <v>564</v>
      </c>
      <c r="I123" s="4" t="s">
        <v>9018</v>
      </c>
      <c r="J123" s="4" t="s">
        <v>9019</v>
      </c>
      <c r="K123" s="4" t="s">
        <v>9010</v>
      </c>
      <c r="L123">
        <v>550</v>
      </c>
      <c r="M123" s="4" t="s">
        <v>33</v>
      </c>
      <c r="N123">
        <v>1990</v>
      </c>
      <c r="O123">
        <v>2520.83</v>
      </c>
      <c r="P123">
        <v>3502</v>
      </c>
      <c r="Q123" s="4" t="s">
        <v>23</v>
      </c>
      <c r="R123" s="4" t="s">
        <v>24</v>
      </c>
      <c r="S123">
        <v>114</v>
      </c>
    </row>
    <row r="124" spans="1:19">
      <c r="A124" s="4" t="s">
        <v>330</v>
      </c>
      <c r="B124" s="4" t="s">
        <v>183</v>
      </c>
      <c r="C124" s="4" t="s">
        <v>171</v>
      </c>
      <c r="D124" s="4" t="s">
        <v>45</v>
      </c>
      <c r="E124" s="4" t="s">
        <v>197</v>
      </c>
      <c r="F124" s="3">
        <v>42705</v>
      </c>
      <c r="G124" s="3">
        <v>42800</v>
      </c>
      <c r="H124">
        <v>0</v>
      </c>
      <c r="I124" s="4" t="s">
        <v>9014</v>
      </c>
      <c r="J124" s="4" t="s">
        <v>9015</v>
      </c>
      <c r="K124" s="4" t="s">
        <v>9010</v>
      </c>
      <c r="L124">
        <v>1096</v>
      </c>
      <c r="M124" s="4" t="s">
        <v>46</v>
      </c>
      <c r="N124">
        <v>1995</v>
      </c>
      <c r="O124">
        <v>2173.98</v>
      </c>
      <c r="P124">
        <v>2928</v>
      </c>
      <c r="Q124" s="4" t="s">
        <v>23</v>
      </c>
      <c r="R124" s="4" t="s">
        <v>47</v>
      </c>
      <c r="S124">
        <v>95</v>
      </c>
    </row>
    <row r="125" spans="1:19">
      <c r="A125" s="4" t="s">
        <v>331</v>
      </c>
      <c r="B125" s="4" t="s">
        <v>246</v>
      </c>
      <c r="C125" s="4" t="s">
        <v>192</v>
      </c>
      <c r="D125" s="4" t="s">
        <v>78</v>
      </c>
      <c r="E125" s="4" t="s">
        <v>172</v>
      </c>
      <c r="F125" s="3">
        <v>42705</v>
      </c>
      <c r="G125" s="3">
        <v>42816</v>
      </c>
      <c r="H125">
        <v>3463</v>
      </c>
      <c r="I125" s="4" t="s">
        <v>9021</v>
      </c>
      <c r="J125" s="4" t="s">
        <v>9019</v>
      </c>
      <c r="K125" s="4" t="s">
        <v>9012</v>
      </c>
      <c r="L125">
        <v>3393</v>
      </c>
      <c r="M125" s="4" t="s">
        <v>55</v>
      </c>
      <c r="N125">
        <v>1994</v>
      </c>
      <c r="O125">
        <v>6395.05</v>
      </c>
      <c r="P125">
        <v>20275</v>
      </c>
      <c r="Q125" s="4" t="s">
        <v>23</v>
      </c>
      <c r="R125" s="4" t="s">
        <v>24</v>
      </c>
      <c r="S125">
        <v>111</v>
      </c>
    </row>
    <row r="126" spans="1:19">
      <c r="A126" s="4" t="s">
        <v>332</v>
      </c>
      <c r="B126" s="4" t="s">
        <v>279</v>
      </c>
      <c r="C126" s="4" t="s">
        <v>179</v>
      </c>
      <c r="D126" s="4" t="s">
        <v>65</v>
      </c>
      <c r="E126" s="4" t="s">
        <v>172</v>
      </c>
      <c r="F126" s="3">
        <v>42705</v>
      </c>
      <c r="G126" s="3">
        <v>42820</v>
      </c>
      <c r="H126">
        <v>513</v>
      </c>
      <c r="I126" s="4" t="s">
        <v>9018</v>
      </c>
      <c r="J126" s="4" t="s">
        <v>9019</v>
      </c>
      <c r="K126" s="4" t="s">
        <v>9010</v>
      </c>
      <c r="L126">
        <v>550</v>
      </c>
      <c r="M126" s="4" t="s">
        <v>33</v>
      </c>
      <c r="N126">
        <v>1990</v>
      </c>
      <c r="O126">
        <v>2520.83</v>
      </c>
      <c r="P126">
        <v>3502</v>
      </c>
      <c r="Q126" s="4" t="s">
        <v>23</v>
      </c>
      <c r="R126" s="4" t="s">
        <v>24</v>
      </c>
      <c r="S126">
        <v>115</v>
      </c>
    </row>
    <row r="127" spans="1:19">
      <c r="A127" s="4" t="s">
        <v>333</v>
      </c>
      <c r="B127" s="4" t="s">
        <v>279</v>
      </c>
      <c r="C127" s="4" t="s">
        <v>179</v>
      </c>
      <c r="D127" s="4" t="s">
        <v>84</v>
      </c>
      <c r="E127" s="4" t="s">
        <v>172</v>
      </c>
      <c r="F127" s="3">
        <v>42705</v>
      </c>
      <c r="G127" s="3">
        <v>42822</v>
      </c>
      <c r="H127">
        <v>590</v>
      </c>
      <c r="I127" s="4" t="s">
        <v>9018</v>
      </c>
      <c r="J127" s="4" t="s">
        <v>9019</v>
      </c>
      <c r="K127" s="4" t="s">
        <v>9010</v>
      </c>
      <c r="L127">
        <v>550</v>
      </c>
      <c r="M127" s="4" t="s">
        <v>9322</v>
      </c>
      <c r="N127">
        <v>1980</v>
      </c>
      <c r="O127">
        <v>7708.38</v>
      </c>
      <c r="P127">
        <v>13756</v>
      </c>
      <c r="Q127" s="4" t="s">
        <v>23</v>
      </c>
      <c r="R127" s="4" t="s">
        <v>24</v>
      </c>
      <c r="S127">
        <v>117</v>
      </c>
    </row>
    <row r="128" spans="1:19">
      <c r="A128" s="4" t="s">
        <v>334</v>
      </c>
      <c r="B128" s="4" t="s">
        <v>174</v>
      </c>
      <c r="C128" s="4" t="s">
        <v>9011</v>
      </c>
      <c r="D128" s="4" t="s">
        <v>51</v>
      </c>
      <c r="E128" s="4" t="s">
        <v>172</v>
      </c>
      <c r="F128" s="3">
        <v>42705</v>
      </c>
      <c r="G128" s="3">
        <v>42824</v>
      </c>
      <c r="H128">
        <v>4511</v>
      </c>
      <c r="I128" s="4" t="s">
        <v>9016</v>
      </c>
      <c r="J128" s="4" t="s">
        <v>9015</v>
      </c>
      <c r="K128" s="4" t="s">
        <v>9010</v>
      </c>
      <c r="L128">
        <v>4821</v>
      </c>
      <c r="M128" s="4" t="s">
        <v>36</v>
      </c>
      <c r="N128">
        <v>1982</v>
      </c>
      <c r="O128">
        <v>4618</v>
      </c>
      <c r="P128">
        <v>10083</v>
      </c>
      <c r="Q128" s="4" t="s">
        <v>23</v>
      </c>
      <c r="R128" s="4" t="s">
        <v>24</v>
      </c>
      <c r="S128">
        <v>119</v>
      </c>
    </row>
    <row r="129" spans="1:19">
      <c r="A129" s="4" t="s">
        <v>335</v>
      </c>
      <c r="B129" s="4" t="s">
        <v>256</v>
      </c>
      <c r="C129" s="4" t="s">
        <v>192</v>
      </c>
      <c r="D129" s="4" t="s">
        <v>57</v>
      </c>
      <c r="E129" s="4" t="s">
        <v>197</v>
      </c>
      <c r="F129" s="3">
        <v>42705</v>
      </c>
      <c r="G129" s="3">
        <v>42796</v>
      </c>
      <c r="H129">
        <v>0</v>
      </c>
      <c r="I129" s="4" t="s">
        <v>9014</v>
      </c>
      <c r="J129" s="4" t="s">
        <v>9015</v>
      </c>
      <c r="K129" s="4" t="s">
        <v>9012</v>
      </c>
      <c r="L129">
        <v>3393</v>
      </c>
      <c r="M129" s="4" t="s">
        <v>58</v>
      </c>
      <c r="N129">
        <v>2006</v>
      </c>
      <c r="O129">
        <v>1102.43</v>
      </c>
      <c r="P129">
        <v>1759</v>
      </c>
      <c r="Q129" s="4" t="s">
        <v>23</v>
      </c>
      <c r="R129" s="4" t="s">
        <v>24</v>
      </c>
      <c r="S129">
        <v>91</v>
      </c>
    </row>
    <row r="130" spans="1:19">
      <c r="A130" s="4" t="s">
        <v>336</v>
      </c>
      <c r="B130" s="4" t="s">
        <v>189</v>
      </c>
      <c r="C130" s="4" t="s">
        <v>179</v>
      </c>
      <c r="D130" s="4" t="s">
        <v>37</v>
      </c>
      <c r="E130" s="4" t="s">
        <v>172</v>
      </c>
      <c r="F130" s="3">
        <v>42705</v>
      </c>
      <c r="G130" s="3">
        <v>42820</v>
      </c>
      <c r="H130">
        <v>546</v>
      </c>
      <c r="I130" s="4" t="s">
        <v>9016</v>
      </c>
      <c r="J130" s="4" t="s">
        <v>9015</v>
      </c>
      <c r="K130" s="4" t="s">
        <v>9010</v>
      </c>
      <c r="L130">
        <v>550</v>
      </c>
      <c r="M130" s="4" t="s">
        <v>33</v>
      </c>
      <c r="N130">
        <v>2001</v>
      </c>
      <c r="O130">
        <v>718.62</v>
      </c>
      <c r="P130">
        <v>2448</v>
      </c>
      <c r="Q130" s="4" t="s">
        <v>23</v>
      </c>
      <c r="R130" s="4" t="s">
        <v>24</v>
      </c>
      <c r="S130">
        <v>115</v>
      </c>
    </row>
    <row r="131" spans="1:19">
      <c r="A131" s="4" t="s">
        <v>337</v>
      </c>
      <c r="B131" s="4" t="s">
        <v>185</v>
      </c>
      <c r="C131" s="4" t="s">
        <v>177</v>
      </c>
      <c r="D131" s="4" t="s">
        <v>124</v>
      </c>
      <c r="E131" s="4" t="s">
        <v>172</v>
      </c>
      <c r="F131" s="3">
        <v>42705</v>
      </c>
      <c r="G131" s="3">
        <v>42799</v>
      </c>
      <c r="H131">
        <v>46</v>
      </c>
      <c r="I131" s="4" t="s">
        <v>9023</v>
      </c>
      <c r="J131" s="4" t="s">
        <v>9024</v>
      </c>
      <c r="K131" s="4" t="s">
        <v>9012</v>
      </c>
      <c r="L131">
        <v>55</v>
      </c>
      <c r="M131" s="4" t="s">
        <v>60</v>
      </c>
      <c r="N131">
        <v>1983</v>
      </c>
      <c r="O131">
        <v>2871.35</v>
      </c>
      <c r="P131">
        <v>9561</v>
      </c>
      <c r="Q131" s="4" t="s">
        <v>23</v>
      </c>
      <c r="R131" s="4" t="s">
        <v>24</v>
      </c>
      <c r="S131">
        <v>94</v>
      </c>
    </row>
    <row r="132" spans="1:19">
      <c r="A132" s="4" t="s">
        <v>338</v>
      </c>
      <c r="B132" s="4" t="s">
        <v>174</v>
      </c>
      <c r="C132" s="4" t="s">
        <v>9011</v>
      </c>
      <c r="D132" s="4" t="s">
        <v>103</v>
      </c>
      <c r="E132" s="4" t="s">
        <v>172</v>
      </c>
      <c r="F132" s="3">
        <v>42706</v>
      </c>
      <c r="G132" s="3">
        <v>42803</v>
      </c>
      <c r="H132">
        <v>4891</v>
      </c>
      <c r="I132" s="4" t="s">
        <v>9016</v>
      </c>
      <c r="J132" s="4" t="s">
        <v>9015</v>
      </c>
      <c r="K132" s="4" t="s">
        <v>9010</v>
      </c>
      <c r="L132">
        <v>4821</v>
      </c>
      <c r="M132" s="4" t="s">
        <v>26</v>
      </c>
      <c r="N132">
        <v>1992</v>
      </c>
      <c r="O132">
        <v>3922.42</v>
      </c>
      <c r="P132">
        <v>6837</v>
      </c>
      <c r="Q132" s="4" t="s">
        <v>23</v>
      </c>
      <c r="R132" s="4" t="s">
        <v>24</v>
      </c>
      <c r="S132">
        <v>97</v>
      </c>
    </row>
    <row r="133" spans="1:19">
      <c r="A133" s="4" t="s">
        <v>339</v>
      </c>
      <c r="B133" s="4" t="s">
        <v>203</v>
      </c>
      <c r="C133" s="4" t="s">
        <v>171</v>
      </c>
      <c r="D133" s="4" t="s">
        <v>62</v>
      </c>
      <c r="E133" s="4" t="s">
        <v>172</v>
      </c>
      <c r="F133" s="3">
        <v>42706</v>
      </c>
      <c r="G133" s="3">
        <v>42797</v>
      </c>
      <c r="H133">
        <v>1040</v>
      </c>
      <c r="I133" s="4" t="s">
        <v>9023</v>
      </c>
      <c r="J133" s="4" t="s">
        <v>9024</v>
      </c>
      <c r="K133" s="4" t="s">
        <v>9010</v>
      </c>
      <c r="L133">
        <v>1096</v>
      </c>
      <c r="M133" s="4" t="s">
        <v>58</v>
      </c>
      <c r="N133">
        <v>2008</v>
      </c>
      <c r="O133">
        <v>52.5</v>
      </c>
      <c r="P133">
        <v>165</v>
      </c>
      <c r="Q133" s="4" t="s">
        <v>23</v>
      </c>
      <c r="R133" s="4" t="s">
        <v>24</v>
      </c>
      <c r="S133">
        <v>91</v>
      </c>
    </row>
    <row r="134" spans="1:19">
      <c r="A134" s="4" t="s">
        <v>340</v>
      </c>
      <c r="B134" s="4" t="s">
        <v>203</v>
      </c>
      <c r="C134" s="4" t="s">
        <v>171</v>
      </c>
      <c r="D134" s="4" t="s">
        <v>56</v>
      </c>
      <c r="E134" s="4" t="s">
        <v>172</v>
      </c>
      <c r="F134" s="3">
        <v>42706</v>
      </c>
      <c r="G134" s="3">
        <v>42798</v>
      </c>
      <c r="H134">
        <v>1108</v>
      </c>
      <c r="I134" s="4" t="s">
        <v>9023</v>
      </c>
      <c r="J134" s="4" t="s">
        <v>9024</v>
      </c>
      <c r="K134" s="4" t="s">
        <v>9010</v>
      </c>
      <c r="L134">
        <v>1096</v>
      </c>
      <c r="M134" s="4" t="s">
        <v>55</v>
      </c>
      <c r="N134">
        <v>1999</v>
      </c>
      <c r="O134">
        <v>1699.85</v>
      </c>
      <c r="P134">
        <v>5108</v>
      </c>
      <c r="Q134" s="4" t="s">
        <v>23</v>
      </c>
      <c r="R134" s="4" t="s">
        <v>24</v>
      </c>
      <c r="S134">
        <v>92</v>
      </c>
    </row>
    <row r="135" spans="1:19">
      <c r="A135" s="4" t="s">
        <v>341</v>
      </c>
      <c r="B135" s="4" t="s">
        <v>203</v>
      </c>
      <c r="C135" s="4" t="s">
        <v>177</v>
      </c>
      <c r="D135" s="4" t="s">
        <v>90</v>
      </c>
      <c r="E135" s="4" t="s">
        <v>172</v>
      </c>
      <c r="F135" s="3">
        <v>42706</v>
      </c>
      <c r="G135" s="3">
        <v>42798</v>
      </c>
      <c r="H135">
        <v>59</v>
      </c>
      <c r="I135" s="4" t="s">
        <v>9023</v>
      </c>
      <c r="J135" s="4" t="s">
        <v>9024</v>
      </c>
      <c r="K135" s="4" t="s">
        <v>9012</v>
      </c>
      <c r="L135">
        <v>55</v>
      </c>
      <c r="M135" s="4" t="s">
        <v>73</v>
      </c>
      <c r="N135">
        <v>1987</v>
      </c>
      <c r="O135">
        <v>405.59</v>
      </c>
      <c r="P135">
        <v>1179</v>
      </c>
      <c r="Q135" s="4" t="s">
        <v>91</v>
      </c>
      <c r="R135" s="4" t="s">
        <v>92</v>
      </c>
      <c r="S135">
        <v>92</v>
      </c>
    </row>
    <row r="136" spans="1:19">
      <c r="A136" s="4" t="s">
        <v>342</v>
      </c>
      <c r="B136" s="4" t="s">
        <v>343</v>
      </c>
      <c r="C136" s="4" t="s">
        <v>9011</v>
      </c>
      <c r="D136" s="4" t="s">
        <v>110</v>
      </c>
      <c r="E136" s="4" t="s">
        <v>172</v>
      </c>
      <c r="F136" s="3">
        <v>42706</v>
      </c>
      <c r="G136" s="3">
        <v>42824</v>
      </c>
      <c r="H136">
        <v>5406</v>
      </c>
      <c r="I136" s="4" t="s">
        <v>9016</v>
      </c>
      <c r="J136" s="4" t="s">
        <v>9015</v>
      </c>
      <c r="K136" s="4" t="s">
        <v>9010</v>
      </c>
      <c r="L136">
        <v>4821</v>
      </c>
      <c r="M136" s="4" t="s">
        <v>60</v>
      </c>
      <c r="N136">
        <v>1997</v>
      </c>
      <c r="O136">
        <v>291.27</v>
      </c>
      <c r="P136">
        <v>586</v>
      </c>
      <c r="Q136" s="4" t="s">
        <v>23</v>
      </c>
      <c r="R136" s="4" t="s">
        <v>24</v>
      </c>
      <c r="S136">
        <v>118</v>
      </c>
    </row>
    <row r="137" spans="1:19">
      <c r="A137" s="4" t="s">
        <v>344</v>
      </c>
      <c r="B137" s="4" t="s">
        <v>230</v>
      </c>
      <c r="C137" s="4" t="s">
        <v>179</v>
      </c>
      <c r="D137" s="4" t="s">
        <v>38</v>
      </c>
      <c r="E137" s="4" t="s">
        <v>172</v>
      </c>
      <c r="F137" s="3">
        <v>42706</v>
      </c>
      <c r="G137" s="3">
        <v>42814</v>
      </c>
      <c r="H137">
        <v>515</v>
      </c>
      <c r="I137" s="4" t="s">
        <v>9026</v>
      </c>
      <c r="J137" s="4" t="s">
        <v>9024</v>
      </c>
      <c r="K137" s="4" t="s">
        <v>9010</v>
      </c>
      <c r="L137">
        <v>550</v>
      </c>
      <c r="M137" s="4" t="s">
        <v>39</v>
      </c>
      <c r="N137">
        <v>1993</v>
      </c>
      <c r="O137">
        <v>4269.8999999999996</v>
      </c>
      <c r="P137">
        <v>6472</v>
      </c>
      <c r="Q137" s="4" t="s">
        <v>23</v>
      </c>
      <c r="R137" s="4" t="s">
        <v>40</v>
      </c>
      <c r="S137">
        <v>108</v>
      </c>
    </row>
    <row r="138" spans="1:19">
      <c r="A138" s="4" t="s">
        <v>345</v>
      </c>
      <c r="B138" s="4" t="s">
        <v>170</v>
      </c>
      <c r="C138" s="4" t="s">
        <v>179</v>
      </c>
      <c r="D138" s="4" t="s">
        <v>119</v>
      </c>
      <c r="E138" s="4" t="s">
        <v>172</v>
      </c>
      <c r="F138" s="3">
        <v>42706</v>
      </c>
      <c r="G138" s="3">
        <v>42800</v>
      </c>
      <c r="H138">
        <v>583</v>
      </c>
      <c r="I138" s="4" t="s">
        <v>9014</v>
      </c>
      <c r="J138" s="4" t="s">
        <v>9015</v>
      </c>
      <c r="K138" s="4" t="s">
        <v>9010</v>
      </c>
      <c r="L138">
        <v>550</v>
      </c>
      <c r="M138" s="4" t="s">
        <v>55</v>
      </c>
      <c r="N138">
        <v>1988</v>
      </c>
      <c r="O138">
        <v>5266.09</v>
      </c>
      <c r="P138">
        <v>8595</v>
      </c>
      <c r="Q138" s="4" t="s">
        <v>23</v>
      </c>
      <c r="R138" s="4" t="s">
        <v>56</v>
      </c>
      <c r="S138">
        <v>94</v>
      </c>
    </row>
    <row r="139" spans="1:19">
      <c r="A139" s="4" t="s">
        <v>346</v>
      </c>
      <c r="B139" s="4" t="s">
        <v>208</v>
      </c>
      <c r="C139" s="4" t="s">
        <v>177</v>
      </c>
      <c r="D139" s="4" t="s">
        <v>61</v>
      </c>
      <c r="E139" s="4" t="s">
        <v>172</v>
      </c>
      <c r="F139" s="3">
        <v>42706</v>
      </c>
      <c r="G139" s="3">
        <v>42808</v>
      </c>
      <c r="H139">
        <v>54</v>
      </c>
      <c r="I139" s="4" t="s">
        <v>9014</v>
      </c>
      <c r="J139" s="4" t="s">
        <v>9015</v>
      </c>
      <c r="K139" s="4" t="s">
        <v>9012</v>
      </c>
      <c r="L139">
        <v>55</v>
      </c>
      <c r="M139" s="4" t="s">
        <v>58</v>
      </c>
      <c r="N139">
        <v>1991</v>
      </c>
      <c r="O139">
        <v>2819.5</v>
      </c>
      <c r="P139">
        <v>7227</v>
      </c>
      <c r="Q139" s="4" t="s">
        <v>23</v>
      </c>
      <c r="R139" s="4" t="s">
        <v>62</v>
      </c>
      <c r="S139">
        <v>102</v>
      </c>
    </row>
    <row r="140" spans="1:19">
      <c r="A140" s="4" t="s">
        <v>347</v>
      </c>
      <c r="B140" s="4" t="s">
        <v>185</v>
      </c>
      <c r="C140" s="4" t="s">
        <v>177</v>
      </c>
      <c r="D140" s="4" t="s">
        <v>98</v>
      </c>
      <c r="E140" s="4" t="s">
        <v>172</v>
      </c>
      <c r="F140" s="3">
        <v>42706</v>
      </c>
      <c r="G140" s="3">
        <v>42821</v>
      </c>
      <c r="H140">
        <v>60</v>
      </c>
      <c r="I140" s="4" t="s">
        <v>9023</v>
      </c>
      <c r="J140" s="4" t="s">
        <v>9024</v>
      </c>
      <c r="K140" s="4" t="s">
        <v>9012</v>
      </c>
      <c r="L140">
        <v>55</v>
      </c>
      <c r="M140" s="4" t="s">
        <v>39</v>
      </c>
      <c r="N140">
        <v>2002</v>
      </c>
      <c r="O140">
        <v>349.81</v>
      </c>
      <c r="P140">
        <v>315</v>
      </c>
      <c r="Q140" s="4" t="s">
        <v>23</v>
      </c>
      <c r="R140" s="4" t="s">
        <v>24</v>
      </c>
      <c r="S140">
        <v>115</v>
      </c>
    </row>
    <row r="141" spans="1:19">
      <c r="A141" s="4" t="s">
        <v>348</v>
      </c>
      <c r="B141" s="4" t="s">
        <v>181</v>
      </c>
      <c r="C141" s="4" t="s">
        <v>179</v>
      </c>
      <c r="D141" s="4" t="s">
        <v>24</v>
      </c>
      <c r="E141" s="4" t="s">
        <v>193</v>
      </c>
      <c r="F141" s="3">
        <v>42706</v>
      </c>
      <c r="G141" s="3"/>
      <c r="I141" s="4" t="s">
        <v>9026</v>
      </c>
      <c r="J141" s="4" t="s">
        <v>9024</v>
      </c>
      <c r="K141" s="4" t="s">
        <v>9010</v>
      </c>
      <c r="L141">
        <v>550</v>
      </c>
      <c r="M141" s="4"/>
      <c r="Q141" s="4"/>
      <c r="R141" s="4"/>
    </row>
    <row r="142" spans="1:19">
      <c r="A142" s="4" t="s">
        <v>349</v>
      </c>
      <c r="B142" s="4" t="s">
        <v>174</v>
      </c>
      <c r="C142" s="4" t="s">
        <v>179</v>
      </c>
      <c r="D142" s="4" t="s">
        <v>51</v>
      </c>
      <c r="E142" s="4" t="s">
        <v>197</v>
      </c>
      <c r="F142" s="3">
        <v>42707</v>
      </c>
      <c r="G142" s="3">
        <v>42806</v>
      </c>
      <c r="H142">
        <v>0</v>
      </c>
      <c r="I142" s="4" t="s">
        <v>9016</v>
      </c>
      <c r="J142" s="4" t="s">
        <v>9015</v>
      </c>
      <c r="K142" s="4" t="s">
        <v>9010</v>
      </c>
      <c r="L142">
        <v>550</v>
      </c>
      <c r="M142" s="4" t="s">
        <v>36</v>
      </c>
      <c r="N142">
        <v>1982</v>
      </c>
      <c r="O142">
        <v>4618</v>
      </c>
      <c r="P142">
        <v>10083</v>
      </c>
      <c r="Q142" s="4" t="s">
        <v>23</v>
      </c>
      <c r="R142" s="4" t="s">
        <v>24</v>
      </c>
      <c r="S142">
        <v>99</v>
      </c>
    </row>
    <row r="143" spans="1:19">
      <c r="A143" s="4" t="s">
        <v>350</v>
      </c>
      <c r="B143" s="4" t="s">
        <v>174</v>
      </c>
      <c r="C143" s="4" t="s">
        <v>9011</v>
      </c>
      <c r="D143" s="4" t="s">
        <v>61</v>
      </c>
      <c r="E143" s="4" t="s">
        <v>197</v>
      </c>
      <c r="F143" s="3">
        <v>42707</v>
      </c>
      <c r="G143" s="3">
        <v>42813</v>
      </c>
      <c r="H143">
        <v>0</v>
      </c>
      <c r="I143" s="4" t="s">
        <v>9016</v>
      </c>
      <c r="J143" s="4" t="s">
        <v>9015</v>
      </c>
      <c r="K143" s="4" t="s">
        <v>9010</v>
      </c>
      <c r="L143">
        <v>4821</v>
      </c>
      <c r="M143" s="4" t="s">
        <v>58</v>
      </c>
      <c r="N143">
        <v>1991</v>
      </c>
      <c r="O143">
        <v>2819.5</v>
      </c>
      <c r="P143">
        <v>7227</v>
      </c>
      <c r="Q143" s="4" t="s">
        <v>23</v>
      </c>
      <c r="R143" s="4" t="s">
        <v>62</v>
      </c>
      <c r="S143">
        <v>106</v>
      </c>
    </row>
    <row r="144" spans="1:19">
      <c r="A144" s="4" t="s">
        <v>351</v>
      </c>
      <c r="B144" s="4" t="s">
        <v>174</v>
      </c>
      <c r="C144" s="4" t="s">
        <v>179</v>
      </c>
      <c r="D144" s="4" t="s">
        <v>68</v>
      </c>
      <c r="E144" s="4" t="s">
        <v>172</v>
      </c>
      <c r="F144" s="3">
        <v>42707</v>
      </c>
      <c r="G144" s="3">
        <v>42817</v>
      </c>
      <c r="H144">
        <v>516</v>
      </c>
      <c r="I144" s="4" t="s">
        <v>9016</v>
      </c>
      <c r="J144" s="4" t="s">
        <v>9015</v>
      </c>
      <c r="K144" s="4" t="s">
        <v>9010</v>
      </c>
      <c r="L144">
        <v>550</v>
      </c>
      <c r="M144" s="4" t="s">
        <v>9322</v>
      </c>
      <c r="N144">
        <v>2000</v>
      </c>
      <c r="O144">
        <v>1223.72</v>
      </c>
      <c r="P144">
        <v>2497</v>
      </c>
      <c r="Q144" s="4" t="s">
        <v>69</v>
      </c>
      <c r="R144" s="4" t="s">
        <v>24</v>
      </c>
      <c r="S144">
        <v>110</v>
      </c>
    </row>
    <row r="145" spans="1:19">
      <c r="A145" s="4" t="s">
        <v>352</v>
      </c>
      <c r="B145" s="4" t="s">
        <v>174</v>
      </c>
      <c r="C145" s="4" t="s">
        <v>9011</v>
      </c>
      <c r="D145" s="4" t="s">
        <v>100</v>
      </c>
      <c r="E145" s="4" t="s">
        <v>172</v>
      </c>
      <c r="F145" s="3">
        <v>42707</v>
      </c>
      <c r="G145" s="3">
        <v>42816</v>
      </c>
      <c r="H145">
        <v>4829</v>
      </c>
      <c r="I145" s="4" t="s">
        <v>9016</v>
      </c>
      <c r="J145" s="4" t="s">
        <v>9015</v>
      </c>
      <c r="K145" s="4" t="s">
        <v>9010</v>
      </c>
      <c r="L145">
        <v>4821</v>
      </c>
      <c r="M145" s="4" t="s">
        <v>9322</v>
      </c>
      <c r="N145">
        <v>1987</v>
      </c>
      <c r="O145">
        <v>2938.67</v>
      </c>
      <c r="P145">
        <v>8775</v>
      </c>
      <c r="Q145" s="4" t="s">
        <v>101</v>
      </c>
      <c r="R145" s="4" t="s">
        <v>24</v>
      </c>
      <c r="S145">
        <v>109</v>
      </c>
    </row>
    <row r="146" spans="1:19">
      <c r="A146" s="4" t="s">
        <v>353</v>
      </c>
      <c r="B146" s="4" t="s">
        <v>170</v>
      </c>
      <c r="C146" s="4" t="s">
        <v>171</v>
      </c>
      <c r="D146" s="4" t="s">
        <v>51</v>
      </c>
      <c r="E146" s="4" t="s">
        <v>197</v>
      </c>
      <c r="F146" s="3">
        <v>42707</v>
      </c>
      <c r="G146" s="3">
        <v>42811</v>
      </c>
      <c r="H146">
        <v>0</v>
      </c>
      <c r="I146" s="4" t="s">
        <v>9014</v>
      </c>
      <c r="J146" s="4" t="s">
        <v>9015</v>
      </c>
      <c r="K146" s="4" t="s">
        <v>9010</v>
      </c>
      <c r="L146">
        <v>1096</v>
      </c>
      <c r="M146" s="4" t="s">
        <v>36</v>
      </c>
      <c r="N146">
        <v>1982</v>
      </c>
      <c r="O146">
        <v>4618</v>
      </c>
      <c r="P146">
        <v>10083</v>
      </c>
      <c r="Q146" s="4" t="s">
        <v>23</v>
      </c>
      <c r="R146" s="4" t="s">
        <v>24</v>
      </c>
      <c r="S146">
        <v>104</v>
      </c>
    </row>
    <row r="147" spans="1:19">
      <c r="A147" s="4" t="s">
        <v>354</v>
      </c>
      <c r="B147" s="4" t="s">
        <v>232</v>
      </c>
      <c r="C147" s="4" t="s">
        <v>171</v>
      </c>
      <c r="D147" s="4" t="s">
        <v>50</v>
      </c>
      <c r="E147" s="4" t="s">
        <v>172</v>
      </c>
      <c r="F147" s="3">
        <v>42707</v>
      </c>
      <c r="G147" s="3">
        <v>42796</v>
      </c>
      <c r="H147">
        <v>950</v>
      </c>
      <c r="I147" s="4" t="s">
        <v>9021</v>
      </c>
      <c r="J147" s="4" t="s">
        <v>9019</v>
      </c>
      <c r="K147" s="4" t="s">
        <v>9010</v>
      </c>
      <c r="L147">
        <v>1096</v>
      </c>
      <c r="M147" s="4" t="s">
        <v>9322</v>
      </c>
      <c r="N147">
        <v>1992</v>
      </c>
      <c r="O147">
        <v>1712.68</v>
      </c>
      <c r="P147">
        <v>3194</v>
      </c>
      <c r="Q147" s="4" t="s">
        <v>23</v>
      </c>
      <c r="R147" s="4" t="s">
        <v>21</v>
      </c>
      <c r="S147">
        <v>89</v>
      </c>
    </row>
    <row r="148" spans="1:19">
      <c r="A148" s="4" t="s">
        <v>355</v>
      </c>
      <c r="B148" s="4" t="s">
        <v>185</v>
      </c>
      <c r="C148" s="4" t="s">
        <v>171</v>
      </c>
      <c r="D148" s="4" t="s">
        <v>122</v>
      </c>
      <c r="E148" s="4" t="s">
        <v>197</v>
      </c>
      <c r="F148" s="3">
        <v>42707</v>
      </c>
      <c r="G148" s="3">
        <v>42803</v>
      </c>
      <c r="H148">
        <v>0</v>
      </c>
      <c r="I148" s="4" t="s">
        <v>9023</v>
      </c>
      <c r="J148" s="4" t="s">
        <v>9024</v>
      </c>
      <c r="K148" s="4" t="s">
        <v>9010</v>
      </c>
      <c r="L148">
        <v>1096</v>
      </c>
      <c r="M148" s="4" t="s">
        <v>58</v>
      </c>
      <c r="N148">
        <v>1993</v>
      </c>
      <c r="O148">
        <v>7537.24</v>
      </c>
      <c r="P148">
        <v>20293</v>
      </c>
      <c r="Q148" s="4" t="s">
        <v>23</v>
      </c>
      <c r="R148" s="4" t="s">
        <v>24</v>
      </c>
      <c r="S148">
        <v>96</v>
      </c>
    </row>
    <row r="149" spans="1:19">
      <c r="A149" s="4" t="s">
        <v>356</v>
      </c>
      <c r="B149" s="4" t="s">
        <v>279</v>
      </c>
      <c r="C149" s="4" t="s">
        <v>179</v>
      </c>
      <c r="D149" s="4" t="s">
        <v>78</v>
      </c>
      <c r="E149" s="4" t="s">
        <v>172</v>
      </c>
      <c r="F149" s="3">
        <v>42708</v>
      </c>
      <c r="G149" s="3">
        <v>42814</v>
      </c>
      <c r="H149">
        <v>513</v>
      </c>
      <c r="I149" s="4" t="s">
        <v>9018</v>
      </c>
      <c r="J149" s="4" t="s">
        <v>9019</v>
      </c>
      <c r="K149" s="4" t="s">
        <v>9010</v>
      </c>
      <c r="L149">
        <v>550</v>
      </c>
      <c r="M149" s="4" t="s">
        <v>55</v>
      </c>
      <c r="N149">
        <v>1994</v>
      </c>
      <c r="O149">
        <v>6395.05</v>
      </c>
      <c r="P149">
        <v>20275</v>
      </c>
      <c r="Q149" s="4" t="s">
        <v>23</v>
      </c>
      <c r="R149" s="4" t="s">
        <v>24</v>
      </c>
      <c r="S149">
        <v>106</v>
      </c>
    </row>
    <row r="150" spans="1:19">
      <c r="A150" s="4" t="s">
        <v>357</v>
      </c>
      <c r="B150" s="4" t="s">
        <v>174</v>
      </c>
      <c r="C150" s="4" t="s">
        <v>9011</v>
      </c>
      <c r="D150" s="4" t="s">
        <v>42</v>
      </c>
      <c r="E150" s="4" t="s">
        <v>197</v>
      </c>
      <c r="F150" s="3">
        <v>42708</v>
      </c>
      <c r="G150" s="3">
        <v>42803</v>
      </c>
      <c r="H150">
        <v>0</v>
      </c>
      <c r="I150" s="4" t="s">
        <v>9016</v>
      </c>
      <c r="J150" s="4" t="s">
        <v>9015</v>
      </c>
      <c r="K150" s="4" t="s">
        <v>9010</v>
      </c>
      <c r="L150">
        <v>4821</v>
      </c>
      <c r="M150" s="4" t="s">
        <v>26</v>
      </c>
      <c r="N150">
        <v>2017</v>
      </c>
      <c r="O150">
        <v>4.54</v>
      </c>
      <c r="P150">
        <v>9</v>
      </c>
      <c r="Q150" s="4" t="s">
        <v>23</v>
      </c>
      <c r="R150" s="4" t="s">
        <v>24</v>
      </c>
      <c r="S150">
        <v>95</v>
      </c>
    </row>
    <row r="151" spans="1:19">
      <c r="A151" s="4" t="s">
        <v>358</v>
      </c>
      <c r="B151" s="4" t="s">
        <v>174</v>
      </c>
      <c r="C151" s="4" t="s">
        <v>199</v>
      </c>
      <c r="D151" s="4" t="s">
        <v>103</v>
      </c>
      <c r="E151" s="4" t="s">
        <v>172</v>
      </c>
      <c r="F151" s="3">
        <v>42708</v>
      </c>
      <c r="G151" s="3">
        <v>42806</v>
      </c>
      <c r="H151">
        <v>5522</v>
      </c>
      <c r="I151" s="4" t="s">
        <v>9016</v>
      </c>
      <c r="J151" s="4" t="s">
        <v>9015</v>
      </c>
      <c r="K151" s="4" t="s">
        <v>9010</v>
      </c>
      <c r="L151">
        <v>5482</v>
      </c>
      <c r="M151" s="4" t="s">
        <v>26</v>
      </c>
      <c r="N151">
        <v>1992</v>
      </c>
      <c r="O151">
        <v>3922.42</v>
      </c>
      <c r="P151">
        <v>6837</v>
      </c>
      <c r="Q151" s="4" t="s">
        <v>23</v>
      </c>
      <c r="R151" s="4" t="s">
        <v>24</v>
      </c>
      <c r="S151">
        <v>98</v>
      </c>
    </row>
    <row r="152" spans="1:19">
      <c r="A152" s="4" t="s">
        <v>359</v>
      </c>
      <c r="B152" s="4" t="s">
        <v>196</v>
      </c>
      <c r="C152" s="4" t="s">
        <v>177</v>
      </c>
      <c r="D152" s="4" t="s">
        <v>37</v>
      </c>
      <c r="E152" s="4" t="s">
        <v>172</v>
      </c>
      <c r="F152" s="3">
        <v>42708</v>
      </c>
      <c r="G152" s="3">
        <v>42803</v>
      </c>
      <c r="H152">
        <v>56</v>
      </c>
      <c r="I152" s="4" t="s">
        <v>9016</v>
      </c>
      <c r="J152" s="4" t="s">
        <v>9015</v>
      </c>
      <c r="K152" s="4" t="s">
        <v>9012</v>
      </c>
      <c r="L152">
        <v>55</v>
      </c>
      <c r="M152" s="4" t="s">
        <v>33</v>
      </c>
      <c r="N152">
        <v>2001</v>
      </c>
      <c r="O152">
        <v>718.62</v>
      </c>
      <c r="P152">
        <v>2448</v>
      </c>
      <c r="Q152" s="4" t="s">
        <v>23</v>
      </c>
      <c r="R152" s="4" t="s">
        <v>24</v>
      </c>
      <c r="S152">
        <v>95</v>
      </c>
    </row>
    <row r="153" spans="1:19">
      <c r="A153" s="4" t="s">
        <v>360</v>
      </c>
      <c r="B153" s="4" t="s">
        <v>191</v>
      </c>
      <c r="C153" s="4" t="s">
        <v>9011</v>
      </c>
      <c r="D153" s="4" t="s">
        <v>49</v>
      </c>
      <c r="E153" s="4" t="s">
        <v>172</v>
      </c>
      <c r="F153" s="3">
        <v>42708</v>
      </c>
      <c r="G153" s="3">
        <v>42802</v>
      </c>
      <c r="H153">
        <v>5673</v>
      </c>
      <c r="I153" s="4" t="s">
        <v>9026</v>
      </c>
      <c r="J153" s="4" t="s">
        <v>9024</v>
      </c>
      <c r="K153" s="4" t="s">
        <v>9010</v>
      </c>
      <c r="L153">
        <v>4821</v>
      </c>
      <c r="M153" s="4" t="s">
        <v>9322</v>
      </c>
      <c r="N153">
        <v>2010</v>
      </c>
      <c r="O153">
        <v>587.72</v>
      </c>
      <c r="P153">
        <v>1501</v>
      </c>
      <c r="Q153" s="4" t="s">
        <v>23</v>
      </c>
      <c r="R153" s="4" t="s">
        <v>24</v>
      </c>
      <c r="S153">
        <v>94</v>
      </c>
    </row>
    <row r="154" spans="1:19">
      <c r="A154" s="4" t="s">
        <v>361</v>
      </c>
      <c r="B154" s="4" t="s">
        <v>219</v>
      </c>
      <c r="C154" s="4" t="s">
        <v>179</v>
      </c>
      <c r="D154" s="4" t="s">
        <v>122</v>
      </c>
      <c r="E154" s="4" t="s">
        <v>172</v>
      </c>
      <c r="F154" s="3">
        <v>42708</v>
      </c>
      <c r="G154" s="3">
        <v>42804</v>
      </c>
      <c r="H154">
        <v>598</v>
      </c>
      <c r="I154" s="4" t="s">
        <v>9026</v>
      </c>
      <c r="J154" s="4" t="s">
        <v>9024</v>
      </c>
      <c r="K154" s="4" t="s">
        <v>9010</v>
      </c>
      <c r="L154">
        <v>550</v>
      </c>
      <c r="M154" s="4" t="s">
        <v>58</v>
      </c>
      <c r="N154">
        <v>1993</v>
      </c>
      <c r="O154">
        <v>7537.24</v>
      </c>
      <c r="P154">
        <v>20293</v>
      </c>
      <c r="Q154" s="4" t="s">
        <v>23</v>
      </c>
      <c r="R154" s="4" t="s">
        <v>24</v>
      </c>
      <c r="S154">
        <v>96</v>
      </c>
    </row>
    <row r="155" spans="1:19">
      <c r="A155" s="4" t="s">
        <v>362</v>
      </c>
      <c r="B155" s="4" t="s">
        <v>244</v>
      </c>
      <c r="C155" s="4" t="s">
        <v>199</v>
      </c>
      <c r="D155" s="4" t="s">
        <v>100</v>
      </c>
      <c r="E155" s="4" t="s">
        <v>172</v>
      </c>
      <c r="F155" s="3">
        <v>42708</v>
      </c>
      <c r="G155" s="3">
        <v>42810</v>
      </c>
      <c r="H155">
        <v>5787</v>
      </c>
      <c r="I155" s="4" t="s">
        <v>9016</v>
      </c>
      <c r="J155" s="4" t="s">
        <v>9015</v>
      </c>
      <c r="K155" s="4" t="s">
        <v>9010</v>
      </c>
      <c r="L155">
        <v>5482</v>
      </c>
      <c r="M155" s="4" t="s">
        <v>9322</v>
      </c>
      <c r="N155">
        <v>1987</v>
      </c>
      <c r="O155">
        <v>2938.67</v>
      </c>
      <c r="P155">
        <v>8775</v>
      </c>
      <c r="Q155" s="4" t="s">
        <v>101</v>
      </c>
      <c r="R155" s="4" t="s">
        <v>24</v>
      </c>
      <c r="S155">
        <v>102</v>
      </c>
    </row>
    <row r="156" spans="1:19">
      <c r="A156" s="4" t="s">
        <v>363</v>
      </c>
      <c r="B156" s="4" t="s">
        <v>201</v>
      </c>
      <c r="C156" s="4" t="s">
        <v>171</v>
      </c>
      <c r="D156" s="4" t="s">
        <v>108</v>
      </c>
      <c r="E156" s="4" t="s">
        <v>172</v>
      </c>
      <c r="F156" s="3">
        <v>42708</v>
      </c>
      <c r="G156" s="3">
        <v>42802</v>
      </c>
      <c r="H156">
        <v>1070</v>
      </c>
      <c r="I156" s="4" t="s">
        <v>9026</v>
      </c>
      <c r="J156" s="4" t="s">
        <v>9024</v>
      </c>
      <c r="K156" s="4" t="s">
        <v>9010</v>
      </c>
      <c r="L156">
        <v>1096</v>
      </c>
      <c r="M156" s="4" t="s">
        <v>33</v>
      </c>
      <c r="N156">
        <v>1996</v>
      </c>
      <c r="O156">
        <v>2214.94</v>
      </c>
      <c r="P156">
        <v>5374</v>
      </c>
      <c r="Q156" s="4" t="s">
        <v>23</v>
      </c>
      <c r="R156" s="4" t="s">
        <v>24</v>
      </c>
      <c r="S156">
        <v>94</v>
      </c>
    </row>
    <row r="157" spans="1:19">
      <c r="A157" s="4" t="s">
        <v>364</v>
      </c>
      <c r="B157" s="4" t="s">
        <v>261</v>
      </c>
      <c r="C157" s="4" t="s">
        <v>192</v>
      </c>
      <c r="D157" s="4" t="s">
        <v>50</v>
      </c>
      <c r="E157" s="4" t="s">
        <v>172</v>
      </c>
      <c r="F157" s="3">
        <v>42709</v>
      </c>
      <c r="G157" s="3">
        <v>42808</v>
      </c>
      <c r="H157">
        <v>3677</v>
      </c>
      <c r="I157" s="4" t="s">
        <v>9021</v>
      </c>
      <c r="J157" s="4" t="s">
        <v>9019</v>
      </c>
      <c r="K157" s="4" t="s">
        <v>9012</v>
      </c>
      <c r="L157">
        <v>3393</v>
      </c>
      <c r="M157" s="4" t="s">
        <v>9322</v>
      </c>
      <c r="N157">
        <v>1992</v>
      </c>
      <c r="O157">
        <v>1712.68</v>
      </c>
      <c r="P157">
        <v>3194</v>
      </c>
      <c r="Q157" s="4" t="s">
        <v>23</v>
      </c>
      <c r="R157" s="4" t="s">
        <v>21</v>
      </c>
      <c r="S157">
        <v>99</v>
      </c>
    </row>
    <row r="158" spans="1:19">
      <c r="A158" s="4" t="s">
        <v>365</v>
      </c>
      <c r="B158" s="4" t="s">
        <v>246</v>
      </c>
      <c r="C158" s="4" t="s">
        <v>199</v>
      </c>
      <c r="D158" s="4" t="s">
        <v>95</v>
      </c>
      <c r="E158" s="4" t="s">
        <v>172</v>
      </c>
      <c r="F158" s="3">
        <v>42709</v>
      </c>
      <c r="G158" s="3">
        <v>42824</v>
      </c>
      <c r="H158">
        <v>5425</v>
      </c>
      <c r="I158" s="4" t="s">
        <v>9021</v>
      </c>
      <c r="J158" s="4" t="s">
        <v>9019</v>
      </c>
      <c r="K158" s="4" t="s">
        <v>9010</v>
      </c>
      <c r="L158">
        <v>5482</v>
      </c>
      <c r="M158" s="4" t="s">
        <v>60</v>
      </c>
      <c r="N158">
        <v>1997</v>
      </c>
      <c r="O158">
        <v>882.12</v>
      </c>
      <c r="P158">
        <v>2769</v>
      </c>
      <c r="Q158" s="4" t="s">
        <v>23</v>
      </c>
      <c r="R158" s="4" t="s">
        <v>24</v>
      </c>
      <c r="S158">
        <v>115</v>
      </c>
    </row>
    <row r="159" spans="1:19">
      <c r="A159" s="4" t="s">
        <v>366</v>
      </c>
      <c r="B159" s="4" t="s">
        <v>210</v>
      </c>
      <c r="C159" s="4" t="s">
        <v>199</v>
      </c>
      <c r="D159" s="4" t="s">
        <v>24</v>
      </c>
      <c r="E159" s="4" t="s">
        <v>193</v>
      </c>
      <c r="F159" s="3">
        <v>42709</v>
      </c>
      <c r="G159" s="3"/>
      <c r="I159" s="4" t="s">
        <v>9021</v>
      </c>
      <c r="J159" s="4" t="s">
        <v>9019</v>
      </c>
      <c r="K159" s="4" t="s">
        <v>9010</v>
      </c>
      <c r="L159">
        <v>5482</v>
      </c>
      <c r="M159" s="4"/>
      <c r="Q159" s="4"/>
      <c r="R159" s="4"/>
    </row>
    <row r="160" spans="1:19">
      <c r="A160" s="4" t="s">
        <v>367</v>
      </c>
      <c r="B160" s="4" t="s">
        <v>263</v>
      </c>
      <c r="C160" s="4" t="s">
        <v>192</v>
      </c>
      <c r="D160" s="4" t="s">
        <v>125</v>
      </c>
      <c r="E160" s="4" t="s">
        <v>172</v>
      </c>
      <c r="F160" s="3">
        <v>42709</v>
      </c>
      <c r="G160" s="3">
        <v>42817</v>
      </c>
      <c r="H160">
        <v>3415</v>
      </c>
      <c r="I160" s="4" t="s">
        <v>9021</v>
      </c>
      <c r="J160" s="4" t="s">
        <v>9019</v>
      </c>
      <c r="K160" s="4" t="s">
        <v>9012</v>
      </c>
      <c r="L160">
        <v>3393</v>
      </c>
      <c r="M160" s="4" t="s">
        <v>33</v>
      </c>
      <c r="N160">
        <v>2005</v>
      </c>
      <c r="O160">
        <v>2261.0500000000002</v>
      </c>
      <c r="P160">
        <v>3851</v>
      </c>
      <c r="Q160" s="4" t="s">
        <v>23</v>
      </c>
      <c r="R160" s="4" t="s">
        <v>24</v>
      </c>
      <c r="S160">
        <v>108</v>
      </c>
    </row>
    <row r="161" spans="1:19">
      <c r="A161" s="4" t="s">
        <v>368</v>
      </c>
      <c r="B161" s="4" t="s">
        <v>191</v>
      </c>
      <c r="C161" s="4" t="s">
        <v>179</v>
      </c>
      <c r="D161" s="4" t="s">
        <v>24</v>
      </c>
      <c r="E161" s="4" t="s">
        <v>193</v>
      </c>
      <c r="F161" s="3">
        <v>42709</v>
      </c>
      <c r="G161" s="3"/>
      <c r="I161" s="4" t="s">
        <v>9026</v>
      </c>
      <c r="J161" s="4" t="s">
        <v>9024</v>
      </c>
      <c r="K161" s="4" t="s">
        <v>9010</v>
      </c>
      <c r="L161">
        <v>550</v>
      </c>
      <c r="M161" s="4"/>
      <c r="Q161" s="4"/>
      <c r="R161" s="4"/>
    </row>
    <row r="162" spans="1:19">
      <c r="A162" s="4" t="s">
        <v>369</v>
      </c>
      <c r="B162" s="4" t="s">
        <v>201</v>
      </c>
      <c r="C162" s="4" t="s">
        <v>171</v>
      </c>
      <c r="D162" s="4" t="s">
        <v>87</v>
      </c>
      <c r="E162" s="4" t="s">
        <v>172</v>
      </c>
      <c r="F162" s="3">
        <v>42709</v>
      </c>
      <c r="G162" s="3">
        <v>42815</v>
      </c>
      <c r="H162">
        <v>891</v>
      </c>
      <c r="I162" s="4" t="s">
        <v>9026</v>
      </c>
      <c r="J162" s="4" t="s">
        <v>9024</v>
      </c>
      <c r="K162" s="4" t="s">
        <v>9010</v>
      </c>
      <c r="L162">
        <v>1096</v>
      </c>
      <c r="M162" s="4" t="s">
        <v>26</v>
      </c>
      <c r="N162">
        <v>2004</v>
      </c>
      <c r="O162">
        <v>1618.89</v>
      </c>
      <c r="P162">
        <v>3889</v>
      </c>
      <c r="Q162" s="4" t="s">
        <v>23</v>
      </c>
      <c r="R162" s="4" t="s">
        <v>24</v>
      </c>
      <c r="S162">
        <v>106</v>
      </c>
    </row>
    <row r="163" spans="1:19">
      <c r="A163" s="4" t="s">
        <v>370</v>
      </c>
      <c r="B163" s="4" t="s">
        <v>256</v>
      </c>
      <c r="C163" s="4" t="s">
        <v>179</v>
      </c>
      <c r="D163" s="4" t="s">
        <v>41</v>
      </c>
      <c r="E163" s="4" t="s">
        <v>172</v>
      </c>
      <c r="F163" s="3">
        <v>42710</v>
      </c>
      <c r="G163" s="3">
        <v>42806</v>
      </c>
      <c r="H163">
        <v>609</v>
      </c>
      <c r="I163" s="4" t="s">
        <v>9014</v>
      </c>
      <c r="J163" s="4" t="s">
        <v>9015</v>
      </c>
      <c r="K163" s="4" t="s">
        <v>9010</v>
      </c>
      <c r="L163">
        <v>550</v>
      </c>
      <c r="M163" s="4" t="s">
        <v>36</v>
      </c>
      <c r="N163">
        <v>1998</v>
      </c>
      <c r="O163">
        <v>2714.9</v>
      </c>
      <c r="P163">
        <v>2641</v>
      </c>
      <c r="Q163" s="4" t="s">
        <v>23</v>
      </c>
      <c r="R163" s="4" t="s">
        <v>21</v>
      </c>
      <c r="S163">
        <v>96</v>
      </c>
    </row>
    <row r="164" spans="1:19">
      <c r="A164" s="4" t="s">
        <v>371</v>
      </c>
      <c r="B164" s="4" t="s">
        <v>187</v>
      </c>
      <c r="C164" s="4" t="s">
        <v>177</v>
      </c>
      <c r="D164" s="4" t="s">
        <v>98</v>
      </c>
      <c r="E164" s="4" t="s">
        <v>172</v>
      </c>
      <c r="F164" s="3">
        <v>42710</v>
      </c>
      <c r="G164" s="3">
        <v>42810</v>
      </c>
      <c r="H164">
        <v>54</v>
      </c>
      <c r="I164" s="4" t="s">
        <v>9023</v>
      </c>
      <c r="J164" s="4" t="s">
        <v>9024</v>
      </c>
      <c r="K164" s="4" t="s">
        <v>9012</v>
      </c>
      <c r="L164">
        <v>55</v>
      </c>
      <c r="M164" s="4" t="s">
        <v>39</v>
      </c>
      <c r="N164">
        <v>2002</v>
      </c>
      <c r="O164">
        <v>349.81</v>
      </c>
      <c r="P164">
        <v>315</v>
      </c>
      <c r="Q164" s="4" t="s">
        <v>23</v>
      </c>
      <c r="R164" s="4" t="s">
        <v>24</v>
      </c>
      <c r="S164">
        <v>100</v>
      </c>
    </row>
    <row r="165" spans="1:19">
      <c r="A165" s="4" t="s">
        <v>372</v>
      </c>
      <c r="B165" s="4" t="s">
        <v>181</v>
      </c>
      <c r="C165" s="4" t="s">
        <v>171</v>
      </c>
      <c r="D165" s="4" t="s">
        <v>86</v>
      </c>
      <c r="E165" s="4" t="s">
        <v>172</v>
      </c>
      <c r="F165" s="3">
        <v>42710</v>
      </c>
      <c r="G165" s="3">
        <v>42803</v>
      </c>
      <c r="H165">
        <v>1049</v>
      </c>
      <c r="I165" s="4" t="s">
        <v>9026</v>
      </c>
      <c r="J165" s="4" t="s">
        <v>9024</v>
      </c>
      <c r="K165" s="4" t="s">
        <v>9010</v>
      </c>
      <c r="L165">
        <v>1096</v>
      </c>
      <c r="M165" s="4" t="s">
        <v>26</v>
      </c>
      <c r="N165">
        <v>1985</v>
      </c>
      <c r="O165">
        <v>2741.37</v>
      </c>
      <c r="P165">
        <v>9226</v>
      </c>
      <c r="Q165" s="4" t="s">
        <v>23</v>
      </c>
      <c r="R165" s="4" t="s">
        <v>24</v>
      </c>
      <c r="S165">
        <v>93</v>
      </c>
    </row>
    <row r="166" spans="1:19">
      <c r="A166" s="4" t="s">
        <v>373</v>
      </c>
      <c r="B166" s="4" t="s">
        <v>246</v>
      </c>
      <c r="C166" s="4" t="s">
        <v>171</v>
      </c>
      <c r="D166" s="4" t="s">
        <v>65</v>
      </c>
      <c r="E166" s="4" t="s">
        <v>172</v>
      </c>
      <c r="F166" s="3">
        <v>42711</v>
      </c>
      <c r="G166" s="3">
        <v>42801</v>
      </c>
      <c r="H166">
        <v>1152</v>
      </c>
      <c r="I166" s="4" t="s">
        <v>9021</v>
      </c>
      <c r="J166" s="4" t="s">
        <v>9019</v>
      </c>
      <c r="K166" s="4" t="s">
        <v>9010</v>
      </c>
      <c r="L166">
        <v>1096</v>
      </c>
      <c r="M166" s="4" t="s">
        <v>33</v>
      </c>
      <c r="N166">
        <v>1990</v>
      </c>
      <c r="O166">
        <v>2520.83</v>
      </c>
      <c r="P166">
        <v>3502</v>
      </c>
      <c r="Q166" s="4" t="s">
        <v>23</v>
      </c>
      <c r="R166" s="4" t="s">
        <v>24</v>
      </c>
      <c r="S166">
        <v>90</v>
      </c>
    </row>
    <row r="167" spans="1:19">
      <c r="A167" s="4" t="s">
        <v>374</v>
      </c>
      <c r="B167" s="4" t="s">
        <v>210</v>
      </c>
      <c r="C167" s="4" t="s">
        <v>177</v>
      </c>
      <c r="D167" s="4" t="s">
        <v>99</v>
      </c>
      <c r="E167" s="4" t="s">
        <v>197</v>
      </c>
      <c r="F167" s="3">
        <v>42711</v>
      </c>
      <c r="G167" s="3">
        <v>42814</v>
      </c>
      <c r="H167">
        <v>0</v>
      </c>
      <c r="I167" s="4" t="s">
        <v>9021</v>
      </c>
      <c r="J167" s="4" t="s">
        <v>9019</v>
      </c>
      <c r="K167" s="4" t="s">
        <v>9012</v>
      </c>
      <c r="L167">
        <v>55</v>
      </c>
      <c r="M167" s="4" t="s">
        <v>33</v>
      </c>
      <c r="N167">
        <v>2003</v>
      </c>
      <c r="O167">
        <v>1419.98</v>
      </c>
      <c r="P167">
        <v>4018</v>
      </c>
      <c r="Q167" s="4" t="s">
        <v>23</v>
      </c>
      <c r="R167" s="4" t="s">
        <v>24</v>
      </c>
      <c r="S167">
        <v>103</v>
      </c>
    </row>
    <row r="168" spans="1:19">
      <c r="A168" s="4" t="s">
        <v>375</v>
      </c>
      <c r="B168" s="4" t="s">
        <v>210</v>
      </c>
      <c r="C168" s="4" t="s">
        <v>9011</v>
      </c>
      <c r="D168" s="4" t="s">
        <v>120</v>
      </c>
      <c r="E168" s="4" t="s">
        <v>172</v>
      </c>
      <c r="F168" s="3">
        <v>42711</v>
      </c>
      <c r="G168" s="3">
        <v>42822</v>
      </c>
      <c r="H168">
        <v>4799</v>
      </c>
      <c r="I168" s="4" t="s">
        <v>9021</v>
      </c>
      <c r="J168" s="4" t="s">
        <v>9019</v>
      </c>
      <c r="K168" s="4" t="s">
        <v>9010</v>
      </c>
      <c r="L168">
        <v>4821</v>
      </c>
      <c r="M168" s="4" t="s">
        <v>58</v>
      </c>
      <c r="N168">
        <v>1998</v>
      </c>
      <c r="O168">
        <v>2022.14</v>
      </c>
      <c r="P168">
        <v>5113</v>
      </c>
      <c r="Q168" s="4" t="s">
        <v>23</v>
      </c>
      <c r="R168" s="4" t="s">
        <v>24</v>
      </c>
      <c r="S168">
        <v>111</v>
      </c>
    </row>
    <row r="169" spans="1:19">
      <c r="A169" s="4" t="s">
        <v>376</v>
      </c>
      <c r="B169" s="4" t="s">
        <v>196</v>
      </c>
      <c r="C169" s="4" t="s">
        <v>177</v>
      </c>
      <c r="D169" s="4" t="s">
        <v>45</v>
      </c>
      <c r="E169" s="4" t="s">
        <v>172</v>
      </c>
      <c r="F169" s="3">
        <v>42711</v>
      </c>
      <c r="G169" s="3">
        <v>42806</v>
      </c>
      <c r="H169">
        <v>51</v>
      </c>
      <c r="I169" s="4" t="s">
        <v>9016</v>
      </c>
      <c r="J169" s="4" t="s">
        <v>9015</v>
      </c>
      <c r="K169" s="4" t="s">
        <v>9012</v>
      </c>
      <c r="L169">
        <v>55</v>
      </c>
      <c r="M169" s="4" t="s">
        <v>46</v>
      </c>
      <c r="N169">
        <v>1995</v>
      </c>
      <c r="O169">
        <v>2173.98</v>
      </c>
      <c r="P169">
        <v>2928</v>
      </c>
      <c r="Q169" s="4" t="s">
        <v>23</v>
      </c>
      <c r="R169" s="4" t="s">
        <v>47</v>
      </c>
      <c r="S169">
        <v>95</v>
      </c>
    </row>
    <row r="170" spans="1:19">
      <c r="A170" s="4" t="s">
        <v>377</v>
      </c>
      <c r="B170" s="4" t="s">
        <v>203</v>
      </c>
      <c r="C170" s="4" t="s">
        <v>192</v>
      </c>
      <c r="D170" s="4" t="s">
        <v>81</v>
      </c>
      <c r="E170" s="4" t="s">
        <v>172</v>
      </c>
      <c r="F170" s="3">
        <v>42711</v>
      </c>
      <c r="G170" s="3">
        <v>42797</v>
      </c>
      <c r="H170">
        <v>3426</v>
      </c>
      <c r="I170" s="4" t="s">
        <v>9023</v>
      </c>
      <c r="J170" s="4" t="s">
        <v>9024</v>
      </c>
      <c r="K170" s="4" t="s">
        <v>9012</v>
      </c>
      <c r="L170">
        <v>3393</v>
      </c>
      <c r="M170" s="4" t="s">
        <v>33</v>
      </c>
      <c r="N170">
        <v>1989</v>
      </c>
      <c r="O170">
        <v>1388.67</v>
      </c>
      <c r="P170">
        <v>3583</v>
      </c>
      <c r="Q170" s="4" t="s">
        <v>23</v>
      </c>
      <c r="R170" s="4" t="s">
        <v>24</v>
      </c>
      <c r="S170">
        <v>86</v>
      </c>
    </row>
    <row r="171" spans="1:19">
      <c r="A171" s="4" t="s">
        <v>378</v>
      </c>
      <c r="B171" s="4" t="s">
        <v>343</v>
      </c>
      <c r="C171" s="4" t="s">
        <v>177</v>
      </c>
      <c r="D171" s="4" t="s">
        <v>100</v>
      </c>
      <c r="E171" s="4" t="s">
        <v>172</v>
      </c>
      <c r="F171" s="3">
        <v>42711</v>
      </c>
      <c r="G171" s="3">
        <v>42805</v>
      </c>
      <c r="H171">
        <v>51</v>
      </c>
      <c r="I171" s="4" t="s">
        <v>9016</v>
      </c>
      <c r="J171" s="4" t="s">
        <v>9015</v>
      </c>
      <c r="K171" s="4" t="s">
        <v>9012</v>
      </c>
      <c r="L171">
        <v>55</v>
      </c>
      <c r="M171" s="4" t="s">
        <v>9322</v>
      </c>
      <c r="N171">
        <v>1987</v>
      </c>
      <c r="O171">
        <v>2938.67</v>
      </c>
      <c r="P171">
        <v>8775</v>
      </c>
      <c r="Q171" s="4" t="s">
        <v>101</v>
      </c>
      <c r="R171" s="4" t="s">
        <v>24</v>
      </c>
      <c r="S171">
        <v>94</v>
      </c>
    </row>
    <row r="172" spans="1:19">
      <c r="A172" s="4" t="s">
        <v>379</v>
      </c>
      <c r="B172" s="4" t="s">
        <v>219</v>
      </c>
      <c r="C172" s="4" t="s">
        <v>179</v>
      </c>
      <c r="D172" s="4" t="s">
        <v>59</v>
      </c>
      <c r="E172" s="4" t="s">
        <v>172</v>
      </c>
      <c r="F172" s="3">
        <v>42711</v>
      </c>
      <c r="G172" s="3">
        <v>42814</v>
      </c>
      <c r="H172">
        <v>564</v>
      </c>
      <c r="I172" s="4" t="s">
        <v>9026</v>
      </c>
      <c r="J172" s="4" t="s">
        <v>9024</v>
      </c>
      <c r="K172" s="4" t="s">
        <v>9010</v>
      </c>
      <c r="L172">
        <v>550</v>
      </c>
      <c r="M172" s="4" t="s">
        <v>60</v>
      </c>
      <c r="N172">
        <v>1988</v>
      </c>
      <c r="O172">
        <v>2059.9</v>
      </c>
      <c r="P172">
        <v>3644</v>
      </c>
      <c r="Q172" s="4" t="s">
        <v>23</v>
      </c>
      <c r="R172" s="4" t="s">
        <v>24</v>
      </c>
      <c r="S172">
        <v>103</v>
      </c>
    </row>
    <row r="173" spans="1:19">
      <c r="A173" s="4" t="s">
        <v>380</v>
      </c>
      <c r="B173" s="4" t="s">
        <v>304</v>
      </c>
      <c r="C173" s="4" t="s">
        <v>199</v>
      </c>
      <c r="D173" s="4" t="s">
        <v>79</v>
      </c>
      <c r="E173" s="4" t="s">
        <v>172</v>
      </c>
      <c r="F173" s="3">
        <v>42712</v>
      </c>
      <c r="G173" s="3">
        <v>42795</v>
      </c>
      <c r="H173">
        <v>5882</v>
      </c>
      <c r="I173" s="4" t="s">
        <v>9014</v>
      </c>
      <c r="J173" s="4" t="s">
        <v>9015</v>
      </c>
      <c r="K173" s="4" t="s">
        <v>9010</v>
      </c>
      <c r="L173">
        <v>5482</v>
      </c>
      <c r="M173" s="4" t="s">
        <v>26</v>
      </c>
      <c r="N173">
        <v>2002</v>
      </c>
      <c r="O173">
        <v>3178.24</v>
      </c>
      <c r="P173">
        <v>4540</v>
      </c>
      <c r="Q173" s="4" t="s">
        <v>23</v>
      </c>
      <c r="R173" s="4" t="s">
        <v>24</v>
      </c>
      <c r="S173">
        <v>83</v>
      </c>
    </row>
    <row r="174" spans="1:19">
      <c r="A174" s="4" t="s">
        <v>381</v>
      </c>
      <c r="B174" s="4" t="s">
        <v>210</v>
      </c>
      <c r="C174" s="4" t="s">
        <v>9011</v>
      </c>
      <c r="D174" s="4" t="s">
        <v>109</v>
      </c>
      <c r="E174" s="4" t="s">
        <v>193</v>
      </c>
      <c r="F174" s="3">
        <v>42712</v>
      </c>
      <c r="G174" s="3"/>
      <c r="I174" s="4" t="s">
        <v>9021</v>
      </c>
      <c r="J174" s="4" t="s">
        <v>9019</v>
      </c>
      <c r="K174" s="4" t="s">
        <v>9010</v>
      </c>
      <c r="L174">
        <v>4821</v>
      </c>
      <c r="M174" s="4" t="s">
        <v>58</v>
      </c>
      <c r="N174">
        <v>1987</v>
      </c>
      <c r="O174">
        <v>1698.2</v>
      </c>
      <c r="P174">
        <v>3798</v>
      </c>
      <c r="Q174" s="4" t="s">
        <v>23</v>
      </c>
      <c r="R174" s="4" t="s">
        <v>24</v>
      </c>
    </row>
    <row r="175" spans="1:19">
      <c r="A175" s="4" t="s">
        <v>382</v>
      </c>
      <c r="B175" s="4" t="s">
        <v>263</v>
      </c>
      <c r="C175" s="4" t="s">
        <v>9011</v>
      </c>
      <c r="D175" s="4" t="s">
        <v>99</v>
      </c>
      <c r="E175" s="4" t="s">
        <v>172</v>
      </c>
      <c r="F175" s="3">
        <v>42712</v>
      </c>
      <c r="G175" s="3">
        <v>42814</v>
      </c>
      <c r="H175">
        <v>5059</v>
      </c>
      <c r="I175" s="4" t="s">
        <v>9021</v>
      </c>
      <c r="J175" s="4" t="s">
        <v>9019</v>
      </c>
      <c r="K175" s="4" t="s">
        <v>9010</v>
      </c>
      <c r="L175">
        <v>4821</v>
      </c>
      <c r="M175" s="4" t="s">
        <v>33</v>
      </c>
      <c r="N175">
        <v>2003</v>
      </c>
      <c r="O175">
        <v>1419.98</v>
      </c>
      <c r="P175">
        <v>4018</v>
      </c>
      <c r="Q175" s="4" t="s">
        <v>23</v>
      </c>
      <c r="R175" s="4" t="s">
        <v>24</v>
      </c>
      <c r="S175">
        <v>102</v>
      </c>
    </row>
    <row r="176" spans="1:19">
      <c r="A176" s="4" t="s">
        <v>383</v>
      </c>
      <c r="B176" s="4" t="s">
        <v>191</v>
      </c>
      <c r="C176" s="4" t="s">
        <v>192</v>
      </c>
      <c r="D176" s="4" t="s">
        <v>24</v>
      </c>
      <c r="E176" s="4" t="s">
        <v>193</v>
      </c>
      <c r="F176" s="3">
        <v>42712</v>
      </c>
      <c r="G176" s="3"/>
      <c r="I176" s="4" t="s">
        <v>9026</v>
      </c>
      <c r="J176" s="4" t="s">
        <v>9024</v>
      </c>
      <c r="K176" s="4" t="s">
        <v>9012</v>
      </c>
      <c r="L176">
        <v>3393</v>
      </c>
      <c r="M176" s="4"/>
      <c r="Q176" s="4"/>
      <c r="R176" s="4"/>
    </row>
    <row r="177" spans="1:19">
      <c r="A177" s="4" t="s">
        <v>384</v>
      </c>
      <c r="B177" s="4" t="s">
        <v>219</v>
      </c>
      <c r="C177" s="4" t="s">
        <v>171</v>
      </c>
      <c r="D177" s="4" t="s">
        <v>24</v>
      </c>
      <c r="E177" s="4" t="s">
        <v>193</v>
      </c>
      <c r="F177" s="3">
        <v>42712</v>
      </c>
      <c r="G177" s="3"/>
      <c r="I177" s="4" t="s">
        <v>9026</v>
      </c>
      <c r="J177" s="4" t="s">
        <v>9024</v>
      </c>
      <c r="K177" s="4" t="s">
        <v>9010</v>
      </c>
      <c r="L177">
        <v>1096</v>
      </c>
      <c r="M177" s="4"/>
      <c r="Q177" s="4"/>
      <c r="R177" s="4"/>
    </row>
    <row r="178" spans="1:19">
      <c r="A178" s="4" t="s">
        <v>385</v>
      </c>
      <c r="B178" s="4" t="s">
        <v>219</v>
      </c>
      <c r="C178" s="4" t="s">
        <v>192</v>
      </c>
      <c r="D178" s="4" t="s">
        <v>108</v>
      </c>
      <c r="E178" s="4" t="s">
        <v>172</v>
      </c>
      <c r="F178" s="3">
        <v>42712</v>
      </c>
      <c r="G178" s="3">
        <v>42805</v>
      </c>
      <c r="H178">
        <v>3388</v>
      </c>
      <c r="I178" s="4" t="s">
        <v>9026</v>
      </c>
      <c r="J178" s="4" t="s">
        <v>9024</v>
      </c>
      <c r="K178" s="4" t="s">
        <v>9012</v>
      </c>
      <c r="L178">
        <v>3393</v>
      </c>
      <c r="M178" s="4" t="s">
        <v>33</v>
      </c>
      <c r="N178">
        <v>1996</v>
      </c>
      <c r="O178">
        <v>2214.94</v>
      </c>
      <c r="P178">
        <v>5374</v>
      </c>
      <c r="Q178" s="4" t="s">
        <v>23</v>
      </c>
      <c r="R178" s="4" t="s">
        <v>24</v>
      </c>
      <c r="S178">
        <v>93</v>
      </c>
    </row>
    <row r="179" spans="1:19">
      <c r="A179" s="4" t="s">
        <v>386</v>
      </c>
      <c r="B179" s="4" t="s">
        <v>230</v>
      </c>
      <c r="C179" s="4" t="s">
        <v>199</v>
      </c>
      <c r="D179" s="4" t="s">
        <v>24</v>
      </c>
      <c r="E179" s="4" t="s">
        <v>193</v>
      </c>
      <c r="F179" s="3">
        <v>42712</v>
      </c>
      <c r="G179" s="3"/>
      <c r="I179" s="4" t="s">
        <v>9026</v>
      </c>
      <c r="J179" s="4" t="s">
        <v>9024</v>
      </c>
      <c r="K179" s="4" t="s">
        <v>9010</v>
      </c>
      <c r="L179">
        <v>5482</v>
      </c>
      <c r="M179" s="4"/>
      <c r="Q179" s="4"/>
      <c r="R179" s="4"/>
    </row>
    <row r="180" spans="1:19">
      <c r="A180" s="4" t="s">
        <v>387</v>
      </c>
      <c r="B180" s="4" t="s">
        <v>187</v>
      </c>
      <c r="C180" s="4" t="s">
        <v>199</v>
      </c>
      <c r="D180" s="4" t="s">
        <v>129</v>
      </c>
      <c r="E180" s="4" t="s">
        <v>172</v>
      </c>
      <c r="F180" s="3">
        <v>42712</v>
      </c>
      <c r="G180" s="3">
        <v>42804</v>
      </c>
      <c r="H180">
        <v>5410</v>
      </c>
      <c r="I180" s="4" t="s">
        <v>9023</v>
      </c>
      <c r="J180" s="4" t="s">
        <v>9024</v>
      </c>
      <c r="K180" s="4" t="s">
        <v>9010</v>
      </c>
      <c r="L180">
        <v>5482</v>
      </c>
      <c r="M180" s="4" t="s">
        <v>39</v>
      </c>
      <c r="N180">
        <v>1992</v>
      </c>
      <c r="O180">
        <v>324.19</v>
      </c>
      <c r="P180">
        <v>978</v>
      </c>
      <c r="Q180" s="4" t="s">
        <v>23</v>
      </c>
      <c r="R180" s="4" t="s">
        <v>24</v>
      </c>
      <c r="S180">
        <v>92</v>
      </c>
    </row>
    <row r="181" spans="1:19">
      <c r="A181" s="4" t="s">
        <v>388</v>
      </c>
      <c r="B181" s="4" t="s">
        <v>232</v>
      </c>
      <c r="C181" s="4" t="s">
        <v>171</v>
      </c>
      <c r="D181" s="4" t="s">
        <v>126</v>
      </c>
      <c r="E181" s="4" t="s">
        <v>172</v>
      </c>
      <c r="F181" s="3">
        <v>42712</v>
      </c>
      <c r="G181" s="3">
        <v>42822</v>
      </c>
      <c r="H181">
        <v>978</v>
      </c>
      <c r="I181" s="4" t="s">
        <v>9021</v>
      </c>
      <c r="J181" s="4" t="s">
        <v>9019</v>
      </c>
      <c r="K181" s="4" t="s">
        <v>9010</v>
      </c>
      <c r="L181">
        <v>1096</v>
      </c>
      <c r="M181" s="4" t="s">
        <v>33</v>
      </c>
      <c r="N181">
        <v>2010</v>
      </c>
      <c r="O181">
        <v>71.12</v>
      </c>
      <c r="P181">
        <v>144</v>
      </c>
      <c r="Q181" s="4" t="s">
        <v>23</v>
      </c>
      <c r="R181" s="4" t="s">
        <v>24</v>
      </c>
      <c r="S181">
        <v>110</v>
      </c>
    </row>
    <row r="182" spans="1:19">
      <c r="A182" s="4" t="s">
        <v>389</v>
      </c>
      <c r="B182" s="4" t="s">
        <v>185</v>
      </c>
      <c r="C182" s="4" t="s">
        <v>177</v>
      </c>
      <c r="D182" s="4" t="s">
        <v>105</v>
      </c>
      <c r="E182" s="4" t="s">
        <v>172</v>
      </c>
      <c r="F182" s="3">
        <v>42712</v>
      </c>
      <c r="G182" s="3">
        <v>42820</v>
      </c>
      <c r="H182">
        <v>54</v>
      </c>
      <c r="I182" s="4" t="s">
        <v>9023</v>
      </c>
      <c r="J182" s="4" t="s">
        <v>9024</v>
      </c>
      <c r="K182" s="4" t="s">
        <v>9012</v>
      </c>
      <c r="L182">
        <v>55</v>
      </c>
      <c r="M182" s="4" t="s">
        <v>36</v>
      </c>
      <c r="N182">
        <v>1996</v>
      </c>
      <c r="O182">
        <v>6354.87</v>
      </c>
      <c r="P182">
        <v>16780</v>
      </c>
      <c r="Q182" s="4" t="s">
        <v>23</v>
      </c>
      <c r="R182" s="4" t="s">
        <v>35</v>
      </c>
      <c r="S182">
        <v>108</v>
      </c>
    </row>
    <row r="183" spans="1:19">
      <c r="A183" s="4" t="s">
        <v>390</v>
      </c>
      <c r="B183" s="4" t="s">
        <v>183</v>
      </c>
      <c r="C183" s="4" t="s">
        <v>177</v>
      </c>
      <c r="D183" s="4" t="s">
        <v>27</v>
      </c>
      <c r="E183" s="4" t="s">
        <v>197</v>
      </c>
      <c r="F183" s="3">
        <v>42713</v>
      </c>
      <c r="G183" s="3">
        <v>42816</v>
      </c>
      <c r="H183">
        <v>0</v>
      </c>
      <c r="I183" s="4" t="s">
        <v>9014</v>
      </c>
      <c r="J183" s="4" t="s">
        <v>9015</v>
      </c>
      <c r="K183" s="4" t="s">
        <v>9012</v>
      </c>
      <c r="L183">
        <v>55</v>
      </c>
      <c r="M183" s="4" t="s">
        <v>26</v>
      </c>
      <c r="N183">
        <v>1986</v>
      </c>
      <c r="O183">
        <v>647.17999999999995</v>
      </c>
      <c r="P183">
        <v>1185</v>
      </c>
      <c r="Q183" s="4" t="s">
        <v>28</v>
      </c>
      <c r="R183" s="4" t="s">
        <v>24</v>
      </c>
      <c r="S183">
        <v>103</v>
      </c>
    </row>
    <row r="184" spans="1:19">
      <c r="A184" s="4" t="s">
        <v>391</v>
      </c>
      <c r="B184" s="4" t="s">
        <v>246</v>
      </c>
      <c r="C184" s="4" t="s">
        <v>179</v>
      </c>
      <c r="D184" s="4" t="s">
        <v>35</v>
      </c>
      <c r="E184" s="4" t="s">
        <v>172</v>
      </c>
      <c r="F184" s="3">
        <v>42713</v>
      </c>
      <c r="G184" s="3">
        <v>42808</v>
      </c>
      <c r="H184">
        <v>549</v>
      </c>
      <c r="I184" s="4" t="s">
        <v>9021</v>
      </c>
      <c r="J184" s="4" t="s">
        <v>9019</v>
      </c>
      <c r="K184" s="4" t="s">
        <v>9010</v>
      </c>
      <c r="L184">
        <v>550</v>
      </c>
      <c r="M184" s="4" t="s">
        <v>36</v>
      </c>
      <c r="N184">
        <v>2002</v>
      </c>
      <c r="O184">
        <v>987.39</v>
      </c>
      <c r="P184">
        <v>2253</v>
      </c>
      <c r="Q184" s="4" t="s">
        <v>23</v>
      </c>
      <c r="R184" s="4" t="s">
        <v>24</v>
      </c>
      <c r="S184">
        <v>95</v>
      </c>
    </row>
    <row r="185" spans="1:19">
      <c r="A185" s="4" t="s">
        <v>392</v>
      </c>
      <c r="B185" s="4" t="s">
        <v>279</v>
      </c>
      <c r="C185" s="4" t="s">
        <v>171</v>
      </c>
      <c r="D185" s="4" t="s">
        <v>88</v>
      </c>
      <c r="E185" s="4" t="s">
        <v>172</v>
      </c>
      <c r="F185" s="3">
        <v>42713</v>
      </c>
      <c r="G185" s="3">
        <v>42808</v>
      </c>
      <c r="H185">
        <v>1034</v>
      </c>
      <c r="I185" s="4" t="s">
        <v>9018</v>
      </c>
      <c r="J185" s="4" t="s">
        <v>9019</v>
      </c>
      <c r="K185" s="4" t="s">
        <v>9010</v>
      </c>
      <c r="L185">
        <v>1096</v>
      </c>
      <c r="M185" s="4" t="s">
        <v>46</v>
      </c>
      <c r="N185">
        <v>1984</v>
      </c>
      <c r="O185">
        <v>3027.46</v>
      </c>
      <c r="P185">
        <v>9516</v>
      </c>
      <c r="Q185" s="4" t="s">
        <v>89</v>
      </c>
      <c r="R185" s="4" t="s">
        <v>24</v>
      </c>
      <c r="S185">
        <v>95</v>
      </c>
    </row>
    <row r="186" spans="1:19">
      <c r="A186" s="4" t="s">
        <v>393</v>
      </c>
      <c r="B186" s="4" t="s">
        <v>263</v>
      </c>
      <c r="C186" s="4" t="s">
        <v>9011</v>
      </c>
      <c r="D186" s="4" t="s">
        <v>121</v>
      </c>
      <c r="E186" s="4" t="s">
        <v>172</v>
      </c>
      <c r="F186" s="3">
        <v>42713</v>
      </c>
      <c r="G186" s="3">
        <v>42797</v>
      </c>
      <c r="H186">
        <v>4998</v>
      </c>
      <c r="I186" s="4" t="s">
        <v>9021</v>
      </c>
      <c r="J186" s="4" t="s">
        <v>9019</v>
      </c>
      <c r="K186" s="4" t="s">
        <v>9010</v>
      </c>
      <c r="L186">
        <v>4821</v>
      </c>
      <c r="M186" s="4" t="s">
        <v>58</v>
      </c>
      <c r="N186">
        <v>1993</v>
      </c>
      <c r="O186">
        <v>646.1</v>
      </c>
      <c r="P186">
        <v>883</v>
      </c>
      <c r="Q186" s="4" t="s">
        <v>23</v>
      </c>
      <c r="R186" s="4" t="s">
        <v>62</v>
      </c>
      <c r="S186">
        <v>84</v>
      </c>
    </row>
    <row r="187" spans="1:19">
      <c r="A187" s="4" t="s">
        <v>394</v>
      </c>
      <c r="B187" s="4" t="s">
        <v>263</v>
      </c>
      <c r="C187" s="4" t="s">
        <v>192</v>
      </c>
      <c r="D187" s="4" t="s">
        <v>95</v>
      </c>
      <c r="E187" s="4" t="s">
        <v>172</v>
      </c>
      <c r="F187" s="3">
        <v>42713</v>
      </c>
      <c r="G187" s="3">
        <v>42822</v>
      </c>
      <c r="H187">
        <v>3421</v>
      </c>
      <c r="I187" s="4" t="s">
        <v>9021</v>
      </c>
      <c r="J187" s="4" t="s">
        <v>9019</v>
      </c>
      <c r="K187" s="4" t="s">
        <v>9012</v>
      </c>
      <c r="L187">
        <v>3393</v>
      </c>
      <c r="M187" s="4" t="s">
        <v>60</v>
      </c>
      <c r="N187">
        <v>1997</v>
      </c>
      <c r="O187">
        <v>882.12</v>
      </c>
      <c r="P187">
        <v>2769</v>
      </c>
      <c r="Q187" s="4" t="s">
        <v>23</v>
      </c>
      <c r="R187" s="4" t="s">
        <v>24</v>
      </c>
      <c r="S187">
        <v>109</v>
      </c>
    </row>
    <row r="188" spans="1:19">
      <c r="A188" s="4" t="s">
        <v>395</v>
      </c>
      <c r="B188" s="4" t="s">
        <v>230</v>
      </c>
      <c r="C188" s="4" t="s">
        <v>199</v>
      </c>
      <c r="D188" s="4" t="s">
        <v>49</v>
      </c>
      <c r="E188" s="4" t="s">
        <v>172</v>
      </c>
      <c r="F188" s="3">
        <v>42713</v>
      </c>
      <c r="G188" s="3">
        <v>42798</v>
      </c>
      <c r="H188">
        <v>5425</v>
      </c>
      <c r="I188" s="4" t="s">
        <v>9026</v>
      </c>
      <c r="J188" s="4" t="s">
        <v>9024</v>
      </c>
      <c r="K188" s="4" t="s">
        <v>9010</v>
      </c>
      <c r="L188">
        <v>5482</v>
      </c>
      <c r="M188" s="4" t="s">
        <v>9322</v>
      </c>
      <c r="N188">
        <v>2010</v>
      </c>
      <c r="O188">
        <v>587.72</v>
      </c>
      <c r="P188">
        <v>1501</v>
      </c>
      <c r="Q188" s="4" t="s">
        <v>23</v>
      </c>
      <c r="R188" s="4" t="s">
        <v>24</v>
      </c>
      <c r="S188">
        <v>85</v>
      </c>
    </row>
    <row r="189" spans="1:19">
      <c r="A189" s="4" t="s">
        <v>396</v>
      </c>
      <c r="B189" s="4" t="s">
        <v>185</v>
      </c>
      <c r="C189" s="4" t="s">
        <v>177</v>
      </c>
      <c r="D189" s="4" t="s">
        <v>44</v>
      </c>
      <c r="E189" s="4" t="s">
        <v>172</v>
      </c>
      <c r="F189" s="3">
        <v>42713</v>
      </c>
      <c r="G189" s="3">
        <v>42809</v>
      </c>
      <c r="H189">
        <v>55</v>
      </c>
      <c r="I189" s="4" t="s">
        <v>9023</v>
      </c>
      <c r="J189" s="4" t="s">
        <v>9024</v>
      </c>
      <c r="K189" s="4" t="s">
        <v>9012</v>
      </c>
      <c r="L189">
        <v>55</v>
      </c>
      <c r="M189" s="4" t="s">
        <v>36</v>
      </c>
      <c r="N189">
        <v>2013</v>
      </c>
      <c r="O189">
        <v>98.79</v>
      </c>
      <c r="P189">
        <v>96</v>
      </c>
      <c r="Q189" s="4" t="s">
        <v>23</v>
      </c>
      <c r="R189" s="4" t="s">
        <v>35</v>
      </c>
      <c r="S189">
        <v>96</v>
      </c>
    </row>
    <row r="190" spans="1:19">
      <c r="A190" s="4" t="s">
        <v>397</v>
      </c>
      <c r="B190" s="4" t="s">
        <v>216</v>
      </c>
      <c r="C190" s="4" t="s">
        <v>192</v>
      </c>
      <c r="D190" s="4" t="s">
        <v>107</v>
      </c>
      <c r="E190" s="4" t="s">
        <v>172</v>
      </c>
      <c r="F190" s="3">
        <v>42713</v>
      </c>
      <c r="G190" s="3">
        <v>42808</v>
      </c>
      <c r="H190">
        <v>3558</v>
      </c>
      <c r="I190" s="4" t="s">
        <v>9018</v>
      </c>
      <c r="J190" s="4" t="s">
        <v>9019</v>
      </c>
      <c r="K190" s="4" t="s">
        <v>9012</v>
      </c>
      <c r="L190">
        <v>3393</v>
      </c>
      <c r="M190" s="4" t="s">
        <v>26</v>
      </c>
      <c r="N190">
        <v>1994</v>
      </c>
      <c r="O190">
        <v>2818.38</v>
      </c>
      <c r="P190">
        <v>6290</v>
      </c>
      <c r="Q190" s="4" t="s">
        <v>23</v>
      </c>
      <c r="R190" s="4" t="s">
        <v>24</v>
      </c>
      <c r="S190">
        <v>95</v>
      </c>
    </row>
    <row r="191" spans="1:19">
      <c r="A191" s="4" t="s">
        <v>398</v>
      </c>
      <c r="B191" s="4" t="s">
        <v>246</v>
      </c>
      <c r="C191" s="4" t="s">
        <v>9011</v>
      </c>
      <c r="D191" s="4" t="s">
        <v>99</v>
      </c>
      <c r="E191" s="4" t="s">
        <v>193</v>
      </c>
      <c r="F191" s="3">
        <v>42714</v>
      </c>
      <c r="G191" s="3"/>
      <c r="I191" s="4" t="s">
        <v>9021</v>
      </c>
      <c r="J191" s="4" t="s">
        <v>9019</v>
      </c>
      <c r="K191" s="4" t="s">
        <v>9010</v>
      </c>
      <c r="L191">
        <v>4821</v>
      </c>
      <c r="M191" s="4" t="s">
        <v>33</v>
      </c>
      <c r="N191">
        <v>2003</v>
      </c>
      <c r="O191">
        <v>1419.98</v>
      </c>
      <c r="P191">
        <v>4018</v>
      </c>
      <c r="Q191" s="4" t="s">
        <v>23</v>
      </c>
      <c r="R191" s="4" t="s">
        <v>24</v>
      </c>
    </row>
    <row r="192" spans="1:19">
      <c r="A192" s="4" t="s">
        <v>399</v>
      </c>
      <c r="B192" s="4" t="s">
        <v>219</v>
      </c>
      <c r="C192" s="4" t="s">
        <v>9011</v>
      </c>
      <c r="D192" s="4" t="s">
        <v>32</v>
      </c>
      <c r="E192" s="4" t="s">
        <v>172</v>
      </c>
      <c r="F192" s="3">
        <v>42714</v>
      </c>
      <c r="G192" s="3">
        <v>42816</v>
      </c>
      <c r="H192">
        <v>4839</v>
      </c>
      <c r="I192" s="4" t="s">
        <v>9026</v>
      </c>
      <c r="J192" s="4" t="s">
        <v>9024</v>
      </c>
      <c r="K192" s="4" t="s">
        <v>9010</v>
      </c>
      <c r="L192">
        <v>4821</v>
      </c>
      <c r="M192" s="4" t="s">
        <v>33</v>
      </c>
      <c r="N192">
        <v>2009</v>
      </c>
      <c r="O192">
        <v>497.11</v>
      </c>
      <c r="P192">
        <v>1588</v>
      </c>
      <c r="Q192" s="4" t="s">
        <v>23</v>
      </c>
      <c r="R192" s="4" t="s">
        <v>24</v>
      </c>
      <c r="S192">
        <v>102</v>
      </c>
    </row>
    <row r="193" spans="1:19">
      <c r="A193" s="4" t="s">
        <v>400</v>
      </c>
      <c r="B193" s="4" t="s">
        <v>187</v>
      </c>
      <c r="C193" s="4" t="s">
        <v>177</v>
      </c>
      <c r="D193" s="4" t="s">
        <v>76</v>
      </c>
      <c r="E193" s="4" t="s">
        <v>172</v>
      </c>
      <c r="F193" s="3">
        <v>42714</v>
      </c>
      <c r="G193" s="3">
        <v>42819</v>
      </c>
      <c r="H193">
        <v>47</v>
      </c>
      <c r="I193" s="4" t="s">
        <v>9023</v>
      </c>
      <c r="J193" s="4" t="s">
        <v>9024</v>
      </c>
      <c r="K193" s="4" t="s">
        <v>9012</v>
      </c>
      <c r="L193">
        <v>55</v>
      </c>
      <c r="M193" s="4" t="s">
        <v>9322</v>
      </c>
      <c r="N193">
        <v>1997</v>
      </c>
      <c r="O193">
        <v>8170.38</v>
      </c>
      <c r="P193">
        <v>16499</v>
      </c>
      <c r="Q193" s="4" t="s">
        <v>77</v>
      </c>
      <c r="R193" s="4" t="s">
        <v>24</v>
      </c>
      <c r="S193">
        <v>105</v>
      </c>
    </row>
    <row r="194" spans="1:19">
      <c r="A194" s="4" t="s">
        <v>401</v>
      </c>
      <c r="B194" s="4" t="s">
        <v>201</v>
      </c>
      <c r="C194" s="4" t="s">
        <v>171</v>
      </c>
      <c r="D194" s="4" t="s">
        <v>53</v>
      </c>
      <c r="E194" s="4" t="s">
        <v>172</v>
      </c>
      <c r="F194" s="3">
        <v>42714</v>
      </c>
      <c r="G194" s="3">
        <v>42818</v>
      </c>
      <c r="H194">
        <v>1007</v>
      </c>
      <c r="I194" s="4" t="s">
        <v>9026</v>
      </c>
      <c r="J194" s="4" t="s">
        <v>9024</v>
      </c>
      <c r="K194" s="4" t="s">
        <v>9010</v>
      </c>
      <c r="L194">
        <v>1096</v>
      </c>
      <c r="M194" s="4" t="s">
        <v>33</v>
      </c>
      <c r="N194">
        <v>1990</v>
      </c>
      <c r="O194">
        <v>4968.91</v>
      </c>
      <c r="P194">
        <v>7523</v>
      </c>
      <c r="Q194" s="4" t="s">
        <v>23</v>
      </c>
      <c r="R194" s="4" t="s">
        <v>24</v>
      </c>
      <c r="S194">
        <v>104</v>
      </c>
    </row>
    <row r="195" spans="1:19">
      <c r="A195" s="4" t="s">
        <v>402</v>
      </c>
      <c r="B195" s="4" t="s">
        <v>189</v>
      </c>
      <c r="C195" s="4" t="s">
        <v>177</v>
      </c>
      <c r="D195" s="4" t="s">
        <v>47</v>
      </c>
      <c r="E195" s="4" t="s">
        <v>172</v>
      </c>
      <c r="F195" s="3">
        <v>42714</v>
      </c>
      <c r="G195" s="3">
        <v>42818</v>
      </c>
      <c r="H195">
        <v>48</v>
      </c>
      <c r="I195" s="4" t="s">
        <v>9016</v>
      </c>
      <c r="J195" s="4" t="s">
        <v>9015</v>
      </c>
      <c r="K195" s="4" t="s">
        <v>9012</v>
      </c>
      <c r="L195">
        <v>55</v>
      </c>
      <c r="M195" s="4" t="s">
        <v>46</v>
      </c>
      <c r="N195">
        <v>1986</v>
      </c>
      <c r="O195">
        <v>2403.58</v>
      </c>
      <c r="P195">
        <v>8801</v>
      </c>
      <c r="Q195" s="4" t="s">
        <v>23</v>
      </c>
      <c r="R195" s="4" t="s">
        <v>24</v>
      </c>
      <c r="S195">
        <v>104</v>
      </c>
    </row>
    <row r="196" spans="1:19">
      <c r="A196" s="4" t="s">
        <v>403</v>
      </c>
      <c r="B196" s="4" t="s">
        <v>208</v>
      </c>
      <c r="C196" s="4" t="s">
        <v>177</v>
      </c>
      <c r="D196" s="4" t="s">
        <v>119</v>
      </c>
      <c r="E196" s="4" t="s">
        <v>172</v>
      </c>
      <c r="F196" s="3">
        <v>42714</v>
      </c>
      <c r="G196" s="3">
        <v>42801</v>
      </c>
      <c r="H196">
        <v>49</v>
      </c>
      <c r="I196" s="4" t="s">
        <v>9014</v>
      </c>
      <c r="J196" s="4" t="s">
        <v>9015</v>
      </c>
      <c r="K196" s="4" t="s">
        <v>9012</v>
      </c>
      <c r="L196">
        <v>55</v>
      </c>
      <c r="M196" s="4" t="s">
        <v>55</v>
      </c>
      <c r="N196">
        <v>1988</v>
      </c>
      <c r="O196">
        <v>5266.09</v>
      </c>
      <c r="P196">
        <v>8595</v>
      </c>
      <c r="Q196" s="4" t="s">
        <v>23</v>
      </c>
      <c r="R196" s="4" t="s">
        <v>56</v>
      </c>
      <c r="S196">
        <v>87</v>
      </c>
    </row>
    <row r="197" spans="1:19">
      <c r="A197" s="4" t="s">
        <v>404</v>
      </c>
      <c r="B197" s="4" t="s">
        <v>216</v>
      </c>
      <c r="C197" s="4" t="s">
        <v>179</v>
      </c>
      <c r="D197" s="4" t="s">
        <v>88</v>
      </c>
      <c r="E197" s="4" t="s">
        <v>172</v>
      </c>
      <c r="F197" s="3">
        <v>42714</v>
      </c>
      <c r="G197" s="3">
        <v>42812</v>
      </c>
      <c r="H197">
        <v>504</v>
      </c>
      <c r="I197" s="4" t="s">
        <v>9018</v>
      </c>
      <c r="J197" s="4" t="s">
        <v>9019</v>
      </c>
      <c r="K197" s="4" t="s">
        <v>9010</v>
      </c>
      <c r="L197">
        <v>550</v>
      </c>
      <c r="M197" s="4" t="s">
        <v>46</v>
      </c>
      <c r="N197">
        <v>1984</v>
      </c>
      <c r="O197">
        <v>3027.46</v>
      </c>
      <c r="P197">
        <v>9516</v>
      </c>
      <c r="Q197" s="4" t="s">
        <v>89</v>
      </c>
      <c r="R197" s="4" t="s">
        <v>24</v>
      </c>
      <c r="S197">
        <v>98</v>
      </c>
    </row>
    <row r="198" spans="1:19">
      <c r="A198" s="4" t="s">
        <v>405</v>
      </c>
      <c r="B198" s="4" t="s">
        <v>246</v>
      </c>
      <c r="C198" s="4" t="s">
        <v>192</v>
      </c>
      <c r="D198" s="4" t="s">
        <v>24</v>
      </c>
      <c r="E198" s="4" t="s">
        <v>193</v>
      </c>
      <c r="F198" s="3">
        <v>42715</v>
      </c>
      <c r="G198" s="3"/>
      <c r="I198" s="4" t="s">
        <v>9021</v>
      </c>
      <c r="J198" s="4" t="s">
        <v>9019</v>
      </c>
      <c r="K198" s="4" t="s">
        <v>9012</v>
      </c>
      <c r="L198">
        <v>3393</v>
      </c>
      <c r="M198" s="4"/>
      <c r="Q198" s="4"/>
      <c r="R198" s="4"/>
    </row>
    <row r="199" spans="1:19">
      <c r="A199" s="4" t="s">
        <v>406</v>
      </c>
      <c r="B199" s="4" t="s">
        <v>212</v>
      </c>
      <c r="C199" s="4" t="s">
        <v>177</v>
      </c>
      <c r="D199" s="4" t="s">
        <v>24</v>
      </c>
      <c r="E199" s="4" t="s">
        <v>193</v>
      </c>
      <c r="F199" s="3">
        <v>42715</v>
      </c>
      <c r="G199" s="3"/>
      <c r="I199" s="4" t="s">
        <v>9023</v>
      </c>
      <c r="J199" s="4" t="s">
        <v>9024</v>
      </c>
      <c r="K199" s="4" t="s">
        <v>9012</v>
      </c>
      <c r="L199">
        <v>55</v>
      </c>
      <c r="M199" s="4"/>
      <c r="Q199" s="4"/>
      <c r="R199" s="4"/>
    </row>
    <row r="200" spans="1:19">
      <c r="A200" s="4" t="s">
        <v>407</v>
      </c>
      <c r="B200" s="4" t="s">
        <v>343</v>
      </c>
      <c r="C200" s="4" t="s">
        <v>179</v>
      </c>
      <c r="D200" s="4" t="s">
        <v>57</v>
      </c>
      <c r="E200" s="4" t="s">
        <v>172</v>
      </c>
      <c r="F200" s="3">
        <v>42715</v>
      </c>
      <c r="G200" s="3">
        <v>42815</v>
      </c>
      <c r="H200">
        <v>543</v>
      </c>
      <c r="I200" s="4" t="s">
        <v>9016</v>
      </c>
      <c r="J200" s="4" t="s">
        <v>9015</v>
      </c>
      <c r="K200" s="4" t="s">
        <v>9010</v>
      </c>
      <c r="L200">
        <v>550</v>
      </c>
      <c r="M200" s="4" t="s">
        <v>58</v>
      </c>
      <c r="N200">
        <v>2006</v>
      </c>
      <c r="O200">
        <v>1102.43</v>
      </c>
      <c r="P200">
        <v>1759</v>
      </c>
      <c r="Q200" s="4" t="s">
        <v>23</v>
      </c>
      <c r="R200" s="4" t="s">
        <v>24</v>
      </c>
      <c r="S200">
        <v>100</v>
      </c>
    </row>
    <row r="201" spans="1:19">
      <c r="A201" s="4" t="s">
        <v>408</v>
      </c>
      <c r="B201" s="4" t="s">
        <v>230</v>
      </c>
      <c r="C201" s="4" t="s">
        <v>199</v>
      </c>
      <c r="D201" s="4" t="s">
        <v>53</v>
      </c>
      <c r="E201" s="4" t="s">
        <v>197</v>
      </c>
      <c r="F201" s="3">
        <v>42715</v>
      </c>
      <c r="G201" s="3">
        <v>42812</v>
      </c>
      <c r="H201">
        <v>0</v>
      </c>
      <c r="I201" s="4" t="s">
        <v>9026</v>
      </c>
      <c r="J201" s="4" t="s">
        <v>9024</v>
      </c>
      <c r="K201" s="4" t="s">
        <v>9010</v>
      </c>
      <c r="L201">
        <v>5482</v>
      </c>
      <c r="M201" s="4" t="s">
        <v>33</v>
      </c>
      <c r="N201">
        <v>1990</v>
      </c>
      <c r="O201">
        <v>4968.91</v>
      </c>
      <c r="P201">
        <v>7523</v>
      </c>
      <c r="Q201" s="4" t="s">
        <v>23</v>
      </c>
      <c r="R201" s="4" t="s">
        <v>24</v>
      </c>
      <c r="S201">
        <v>97</v>
      </c>
    </row>
    <row r="202" spans="1:19">
      <c r="A202" s="4" t="s">
        <v>409</v>
      </c>
      <c r="B202" s="4" t="s">
        <v>230</v>
      </c>
      <c r="C202" s="4" t="s">
        <v>9011</v>
      </c>
      <c r="D202" s="4" t="s">
        <v>53</v>
      </c>
      <c r="E202" s="4" t="s">
        <v>172</v>
      </c>
      <c r="F202" s="3">
        <v>42715</v>
      </c>
      <c r="G202" s="3">
        <v>42822</v>
      </c>
      <c r="H202">
        <v>5149</v>
      </c>
      <c r="I202" s="4" t="s">
        <v>9026</v>
      </c>
      <c r="J202" s="4" t="s">
        <v>9024</v>
      </c>
      <c r="K202" s="4" t="s">
        <v>9010</v>
      </c>
      <c r="L202">
        <v>4821</v>
      </c>
      <c r="M202" s="4" t="s">
        <v>33</v>
      </c>
      <c r="N202">
        <v>1990</v>
      </c>
      <c r="O202">
        <v>4968.91</v>
      </c>
      <c r="P202">
        <v>7523</v>
      </c>
      <c r="Q202" s="4" t="s">
        <v>23</v>
      </c>
      <c r="R202" s="4" t="s">
        <v>24</v>
      </c>
      <c r="S202">
        <v>107</v>
      </c>
    </row>
    <row r="203" spans="1:19">
      <c r="A203" s="4" t="s">
        <v>410</v>
      </c>
      <c r="B203" s="4" t="s">
        <v>256</v>
      </c>
      <c r="C203" s="4" t="s">
        <v>179</v>
      </c>
      <c r="D203" s="4" t="s">
        <v>119</v>
      </c>
      <c r="E203" s="4" t="s">
        <v>197</v>
      </c>
      <c r="F203" s="3">
        <v>42715</v>
      </c>
      <c r="G203" s="3">
        <v>42803</v>
      </c>
      <c r="H203">
        <v>0</v>
      </c>
      <c r="I203" s="4" t="s">
        <v>9014</v>
      </c>
      <c r="J203" s="4" t="s">
        <v>9015</v>
      </c>
      <c r="K203" s="4" t="s">
        <v>9010</v>
      </c>
      <c r="L203">
        <v>550</v>
      </c>
      <c r="M203" s="4" t="s">
        <v>55</v>
      </c>
      <c r="N203">
        <v>1988</v>
      </c>
      <c r="O203">
        <v>5266.09</v>
      </c>
      <c r="P203">
        <v>8595</v>
      </c>
      <c r="Q203" s="4" t="s">
        <v>23</v>
      </c>
      <c r="R203" s="4" t="s">
        <v>56</v>
      </c>
      <c r="S203">
        <v>88</v>
      </c>
    </row>
    <row r="204" spans="1:19">
      <c r="A204" s="4" t="s">
        <v>411</v>
      </c>
      <c r="B204" s="4" t="s">
        <v>187</v>
      </c>
      <c r="C204" s="4" t="s">
        <v>171</v>
      </c>
      <c r="D204" s="4" t="s">
        <v>32</v>
      </c>
      <c r="E204" s="4" t="s">
        <v>172</v>
      </c>
      <c r="F204" s="3">
        <v>42715</v>
      </c>
      <c r="G204" s="3">
        <v>42805</v>
      </c>
      <c r="H204">
        <v>1043</v>
      </c>
      <c r="I204" s="4" t="s">
        <v>9023</v>
      </c>
      <c r="J204" s="4" t="s">
        <v>9024</v>
      </c>
      <c r="K204" s="4" t="s">
        <v>9010</v>
      </c>
      <c r="L204">
        <v>1096</v>
      </c>
      <c r="M204" s="4" t="s">
        <v>33</v>
      </c>
      <c r="N204">
        <v>2009</v>
      </c>
      <c r="O204">
        <v>497.11</v>
      </c>
      <c r="P204">
        <v>1588</v>
      </c>
      <c r="Q204" s="4" t="s">
        <v>23</v>
      </c>
      <c r="R204" s="4" t="s">
        <v>24</v>
      </c>
      <c r="S204">
        <v>90</v>
      </c>
    </row>
    <row r="205" spans="1:19">
      <c r="A205" s="4" t="s">
        <v>412</v>
      </c>
      <c r="B205" s="4" t="s">
        <v>246</v>
      </c>
      <c r="C205" s="4" t="s">
        <v>199</v>
      </c>
      <c r="D205" s="4" t="s">
        <v>113</v>
      </c>
      <c r="E205" s="4" t="s">
        <v>197</v>
      </c>
      <c r="F205" s="3">
        <v>42716</v>
      </c>
      <c r="G205" s="3">
        <v>42803</v>
      </c>
      <c r="H205">
        <v>0</v>
      </c>
      <c r="I205" s="4" t="s">
        <v>9021</v>
      </c>
      <c r="J205" s="4" t="s">
        <v>9019</v>
      </c>
      <c r="K205" s="4" t="s">
        <v>9010</v>
      </c>
      <c r="L205">
        <v>5482</v>
      </c>
      <c r="M205" s="4" t="s">
        <v>33</v>
      </c>
      <c r="N205">
        <v>2000</v>
      </c>
      <c r="O205">
        <v>167.89</v>
      </c>
      <c r="P205">
        <v>493</v>
      </c>
      <c r="Q205" s="4" t="s">
        <v>114</v>
      </c>
      <c r="R205" s="4" t="s">
        <v>24</v>
      </c>
      <c r="S205">
        <v>87</v>
      </c>
    </row>
    <row r="206" spans="1:19">
      <c r="A206" s="4" t="s">
        <v>413</v>
      </c>
      <c r="B206" s="4" t="s">
        <v>191</v>
      </c>
      <c r="C206" s="4" t="s">
        <v>179</v>
      </c>
      <c r="D206" s="4" t="s">
        <v>42</v>
      </c>
      <c r="E206" s="4" t="s">
        <v>172</v>
      </c>
      <c r="F206" s="3">
        <v>42716</v>
      </c>
      <c r="G206" s="3">
        <v>42823</v>
      </c>
      <c r="H206">
        <v>437</v>
      </c>
      <c r="I206" s="4" t="s">
        <v>9026</v>
      </c>
      <c r="J206" s="4" t="s">
        <v>9024</v>
      </c>
      <c r="K206" s="4" t="s">
        <v>9010</v>
      </c>
      <c r="L206">
        <v>550</v>
      </c>
      <c r="M206" s="4" t="s">
        <v>26</v>
      </c>
      <c r="N206">
        <v>2017</v>
      </c>
      <c r="O206">
        <v>4.54</v>
      </c>
      <c r="P206">
        <v>9</v>
      </c>
      <c r="Q206" s="4" t="s">
        <v>23</v>
      </c>
      <c r="R206" s="4" t="s">
        <v>24</v>
      </c>
      <c r="S206">
        <v>107</v>
      </c>
    </row>
    <row r="207" spans="1:19">
      <c r="A207" s="4" t="s">
        <v>414</v>
      </c>
      <c r="B207" s="4" t="s">
        <v>205</v>
      </c>
      <c r="C207" s="4" t="s">
        <v>192</v>
      </c>
      <c r="D207" s="4" t="s">
        <v>24</v>
      </c>
      <c r="E207" s="4" t="s">
        <v>193</v>
      </c>
      <c r="F207" s="3">
        <v>42716</v>
      </c>
      <c r="G207" s="3"/>
      <c r="I207" s="4" t="s">
        <v>9023</v>
      </c>
      <c r="J207" s="4" t="s">
        <v>9024</v>
      </c>
      <c r="K207" s="4" t="s">
        <v>9012</v>
      </c>
      <c r="L207">
        <v>3393</v>
      </c>
      <c r="M207" s="4"/>
      <c r="Q207" s="4"/>
      <c r="R207" s="4"/>
    </row>
    <row r="208" spans="1:19">
      <c r="A208" s="4" t="s">
        <v>415</v>
      </c>
      <c r="B208" s="4" t="s">
        <v>226</v>
      </c>
      <c r="C208" s="4" t="s">
        <v>9011</v>
      </c>
      <c r="D208" s="4" t="s">
        <v>83</v>
      </c>
      <c r="E208" s="4" t="s">
        <v>172</v>
      </c>
      <c r="F208" s="3">
        <v>42716</v>
      </c>
      <c r="G208" s="3">
        <v>42805</v>
      </c>
      <c r="H208">
        <v>4465</v>
      </c>
      <c r="I208" s="4" t="s">
        <v>9018</v>
      </c>
      <c r="J208" s="4" t="s">
        <v>9019</v>
      </c>
      <c r="K208" s="4" t="s">
        <v>9010</v>
      </c>
      <c r="L208">
        <v>4821</v>
      </c>
      <c r="M208" s="4" t="s">
        <v>33</v>
      </c>
      <c r="N208">
        <v>2004</v>
      </c>
      <c r="O208">
        <v>702.72</v>
      </c>
      <c r="P208">
        <v>1831</v>
      </c>
      <c r="Q208" s="4" t="s">
        <v>23</v>
      </c>
      <c r="R208" s="4" t="s">
        <v>24</v>
      </c>
      <c r="S208">
        <v>89</v>
      </c>
    </row>
    <row r="209" spans="1:19">
      <c r="A209" s="4" t="s">
        <v>416</v>
      </c>
      <c r="B209" s="4" t="s">
        <v>185</v>
      </c>
      <c r="C209" s="4" t="s">
        <v>179</v>
      </c>
      <c r="D209" s="4" t="s">
        <v>84</v>
      </c>
      <c r="E209" s="4" t="s">
        <v>172</v>
      </c>
      <c r="F209" s="3">
        <v>42716</v>
      </c>
      <c r="G209" s="3">
        <v>42812</v>
      </c>
      <c r="H209">
        <v>443</v>
      </c>
      <c r="I209" s="4" t="s">
        <v>9023</v>
      </c>
      <c r="J209" s="4" t="s">
        <v>9024</v>
      </c>
      <c r="K209" s="4" t="s">
        <v>9010</v>
      </c>
      <c r="L209">
        <v>550</v>
      </c>
      <c r="M209" s="4" t="s">
        <v>9322</v>
      </c>
      <c r="N209">
        <v>1980</v>
      </c>
      <c r="O209">
        <v>7708.38</v>
      </c>
      <c r="P209">
        <v>13756</v>
      </c>
      <c r="Q209" s="4" t="s">
        <v>23</v>
      </c>
      <c r="R209" s="4" t="s">
        <v>24</v>
      </c>
      <c r="S209">
        <v>96</v>
      </c>
    </row>
    <row r="210" spans="1:19">
      <c r="A210" s="4" t="s">
        <v>417</v>
      </c>
      <c r="B210" s="4" t="s">
        <v>216</v>
      </c>
      <c r="C210" s="4" t="s">
        <v>177</v>
      </c>
      <c r="D210" s="4" t="s">
        <v>113</v>
      </c>
      <c r="E210" s="4" t="s">
        <v>197</v>
      </c>
      <c r="F210" s="3">
        <v>42716</v>
      </c>
      <c r="G210" s="3">
        <v>42817</v>
      </c>
      <c r="H210">
        <v>0</v>
      </c>
      <c r="I210" s="4" t="s">
        <v>9018</v>
      </c>
      <c r="J210" s="4" t="s">
        <v>9019</v>
      </c>
      <c r="K210" s="4" t="s">
        <v>9012</v>
      </c>
      <c r="L210">
        <v>55</v>
      </c>
      <c r="M210" s="4" t="s">
        <v>33</v>
      </c>
      <c r="N210">
        <v>2000</v>
      </c>
      <c r="O210">
        <v>167.89</v>
      </c>
      <c r="P210">
        <v>493</v>
      </c>
      <c r="Q210" s="4" t="s">
        <v>114</v>
      </c>
      <c r="R210" s="4" t="s">
        <v>24</v>
      </c>
      <c r="S210">
        <v>101</v>
      </c>
    </row>
    <row r="211" spans="1:19">
      <c r="A211" s="4" t="s">
        <v>418</v>
      </c>
      <c r="B211" s="4" t="s">
        <v>174</v>
      </c>
      <c r="C211" s="4" t="s">
        <v>199</v>
      </c>
      <c r="D211" s="4" t="s">
        <v>27</v>
      </c>
      <c r="E211" s="4" t="s">
        <v>172</v>
      </c>
      <c r="F211" s="3">
        <v>42717</v>
      </c>
      <c r="G211" s="3">
        <v>42814</v>
      </c>
      <c r="H211">
        <v>4278</v>
      </c>
      <c r="I211" s="4" t="s">
        <v>9016</v>
      </c>
      <c r="J211" s="4" t="s">
        <v>9015</v>
      </c>
      <c r="K211" s="4" t="s">
        <v>9010</v>
      </c>
      <c r="L211">
        <v>5482</v>
      </c>
      <c r="M211" s="4" t="s">
        <v>26</v>
      </c>
      <c r="N211">
        <v>1986</v>
      </c>
      <c r="O211">
        <v>647.17999999999995</v>
      </c>
      <c r="P211">
        <v>1185</v>
      </c>
      <c r="Q211" s="4" t="s">
        <v>28</v>
      </c>
      <c r="R211" s="4" t="s">
        <v>24</v>
      </c>
      <c r="S211">
        <v>97</v>
      </c>
    </row>
    <row r="212" spans="1:19">
      <c r="A212" s="4" t="s">
        <v>419</v>
      </c>
      <c r="B212" s="4" t="s">
        <v>237</v>
      </c>
      <c r="C212" s="4" t="s">
        <v>177</v>
      </c>
      <c r="D212" s="4" t="s">
        <v>83</v>
      </c>
      <c r="E212" s="4" t="s">
        <v>172</v>
      </c>
      <c r="F212" s="3">
        <v>42717</v>
      </c>
      <c r="G212" s="3">
        <v>42800</v>
      </c>
      <c r="H212">
        <v>41</v>
      </c>
      <c r="I212" s="4" t="s">
        <v>9018</v>
      </c>
      <c r="J212" s="4" t="s">
        <v>9019</v>
      </c>
      <c r="K212" s="4" t="s">
        <v>9012</v>
      </c>
      <c r="L212">
        <v>55</v>
      </c>
      <c r="M212" s="4" t="s">
        <v>33</v>
      </c>
      <c r="N212">
        <v>2004</v>
      </c>
      <c r="O212">
        <v>702.72</v>
      </c>
      <c r="P212">
        <v>1831</v>
      </c>
      <c r="Q212" s="4" t="s">
        <v>23</v>
      </c>
      <c r="R212" s="4" t="s">
        <v>24</v>
      </c>
      <c r="S212">
        <v>83</v>
      </c>
    </row>
    <row r="213" spans="1:19">
      <c r="A213" s="4" t="s">
        <v>420</v>
      </c>
      <c r="B213" s="4" t="s">
        <v>343</v>
      </c>
      <c r="C213" s="4" t="s">
        <v>179</v>
      </c>
      <c r="D213" s="4" t="s">
        <v>79</v>
      </c>
      <c r="E213" s="4" t="s">
        <v>172</v>
      </c>
      <c r="F213" s="3">
        <v>42717</v>
      </c>
      <c r="G213" s="3">
        <v>42822</v>
      </c>
      <c r="H213">
        <v>519</v>
      </c>
      <c r="I213" s="4" t="s">
        <v>9016</v>
      </c>
      <c r="J213" s="4" t="s">
        <v>9015</v>
      </c>
      <c r="K213" s="4" t="s">
        <v>9010</v>
      </c>
      <c r="L213">
        <v>550</v>
      </c>
      <c r="M213" s="4" t="s">
        <v>26</v>
      </c>
      <c r="N213">
        <v>2002</v>
      </c>
      <c r="O213">
        <v>3178.24</v>
      </c>
      <c r="P213">
        <v>4540</v>
      </c>
      <c r="Q213" s="4" t="s">
        <v>23</v>
      </c>
      <c r="R213" s="4" t="s">
        <v>24</v>
      </c>
      <c r="S213">
        <v>105</v>
      </c>
    </row>
    <row r="214" spans="1:19">
      <c r="A214" s="4" t="s">
        <v>421</v>
      </c>
      <c r="B214" s="4" t="s">
        <v>219</v>
      </c>
      <c r="C214" s="4" t="s">
        <v>9011</v>
      </c>
      <c r="D214" s="4" t="s">
        <v>24</v>
      </c>
      <c r="E214" s="4" t="s">
        <v>193</v>
      </c>
      <c r="F214" s="3">
        <v>42717</v>
      </c>
      <c r="G214" s="3"/>
      <c r="I214" s="4" t="s">
        <v>9026</v>
      </c>
      <c r="J214" s="4" t="s">
        <v>9024</v>
      </c>
      <c r="K214" s="4" t="s">
        <v>9010</v>
      </c>
      <c r="L214">
        <v>4821</v>
      </c>
      <c r="M214" s="4"/>
      <c r="Q214" s="4"/>
      <c r="R214" s="4"/>
    </row>
    <row r="215" spans="1:19">
      <c r="A215" s="4" t="s">
        <v>422</v>
      </c>
      <c r="B215" s="4" t="s">
        <v>201</v>
      </c>
      <c r="C215" s="4" t="s">
        <v>179</v>
      </c>
      <c r="D215" s="4" t="s">
        <v>82</v>
      </c>
      <c r="E215" s="4" t="s">
        <v>172</v>
      </c>
      <c r="F215" s="3">
        <v>42717</v>
      </c>
      <c r="G215" s="3">
        <v>42798</v>
      </c>
      <c r="H215">
        <v>524</v>
      </c>
      <c r="I215" s="4" t="s">
        <v>9026</v>
      </c>
      <c r="J215" s="4" t="s">
        <v>9024</v>
      </c>
      <c r="K215" s="4" t="s">
        <v>9010</v>
      </c>
      <c r="L215">
        <v>550</v>
      </c>
      <c r="M215" s="4" t="s">
        <v>36</v>
      </c>
      <c r="N215">
        <v>1982</v>
      </c>
      <c r="O215">
        <v>11698.03</v>
      </c>
      <c r="P215">
        <v>34288</v>
      </c>
      <c r="Q215" s="4" t="s">
        <v>23</v>
      </c>
      <c r="R215" s="4" t="s">
        <v>24</v>
      </c>
      <c r="S215">
        <v>81</v>
      </c>
    </row>
    <row r="216" spans="1:19">
      <c r="A216" s="4" t="s">
        <v>423</v>
      </c>
      <c r="B216" s="4" t="s">
        <v>181</v>
      </c>
      <c r="C216" s="4" t="s">
        <v>179</v>
      </c>
      <c r="D216" s="4" t="s">
        <v>108</v>
      </c>
      <c r="E216" s="4" t="s">
        <v>172</v>
      </c>
      <c r="F216" s="3">
        <v>42717</v>
      </c>
      <c r="G216" s="3">
        <v>42821</v>
      </c>
      <c r="H216">
        <v>552</v>
      </c>
      <c r="I216" s="4" t="s">
        <v>9026</v>
      </c>
      <c r="J216" s="4" t="s">
        <v>9024</v>
      </c>
      <c r="K216" s="4" t="s">
        <v>9010</v>
      </c>
      <c r="L216">
        <v>550</v>
      </c>
      <c r="M216" s="4" t="s">
        <v>33</v>
      </c>
      <c r="N216">
        <v>1996</v>
      </c>
      <c r="O216">
        <v>2214.94</v>
      </c>
      <c r="P216">
        <v>5374</v>
      </c>
      <c r="Q216" s="4" t="s">
        <v>23</v>
      </c>
      <c r="R216" s="4" t="s">
        <v>24</v>
      </c>
      <c r="S216">
        <v>104</v>
      </c>
    </row>
    <row r="217" spans="1:19">
      <c r="A217" s="4" t="s">
        <v>424</v>
      </c>
      <c r="B217" s="4" t="s">
        <v>196</v>
      </c>
      <c r="C217" s="4" t="s">
        <v>171</v>
      </c>
      <c r="D217" s="4" t="s">
        <v>85</v>
      </c>
      <c r="E217" s="4" t="s">
        <v>172</v>
      </c>
      <c r="F217" s="3">
        <v>42718</v>
      </c>
      <c r="G217" s="3">
        <v>42796</v>
      </c>
      <c r="H217">
        <v>970</v>
      </c>
      <c r="I217" s="4" t="s">
        <v>9016</v>
      </c>
      <c r="J217" s="4" t="s">
        <v>9015</v>
      </c>
      <c r="K217" s="4" t="s">
        <v>9010</v>
      </c>
      <c r="L217">
        <v>1096</v>
      </c>
      <c r="M217" s="4" t="s">
        <v>46</v>
      </c>
      <c r="N217">
        <v>1985</v>
      </c>
      <c r="O217">
        <v>375.43</v>
      </c>
      <c r="P217">
        <v>1190</v>
      </c>
      <c r="Q217" s="4" t="s">
        <v>23</v>
      </c>
      <c r="R217" s="4" t="s">
        <v>24</v>
      </c>
      <c r="S217">
        <v>78</v>
      </c>
    </row>
    <row r="218" spans="1:19">
      <c r="A218" s="4" t="s">
        <v>425</v>
      </c>
      <c r="B218" s="4" t="s">
        <v>203</v>
      </c>
      <c r="C218" s="4" t="s">
        <v>192</v>
      </c>
      <c r="D218" s="4" t="s">
        <v>24</v>
      </c>
      <c r="E218" s="4" t="s">
        <v>193</v>
      </c>
      <c r="F218" s="3">
        <v>42718</v>
      </c>
      <c r="G218" s="3"/>
      <c r="I218" s="4" t="s">
        <v>9023</v>
      </c>
      <c r="J218" s="4" t="s">
        <v>9024</v>
      </c>
      <c r="K218" s="4" t="s">
        <v>9012</v>
      </c>
      <c r="L218">
        <v>3393</v>
      </c>
      <c r="M218" s="4"/>
      <c r="Q218" s="4"/>
      <c r="R218" s="4"/>
    </row>
    <row r="219" spans="1:19">
      <c r="A219" s="4" t="s">
        <v>426</v>
      </c>
      <c r="B219" s="4" t="s">
        <v>230</v>
      </c>
      <c r="C219" s="4" t="s">
        <v>171</v>
      </c>
      <c r="D219" s="4" t="s">
        <v>76</v>
      </c>
      <c r="E219" s="4" t="s">
        <v>193</v>
      </c>
      <c r="F219" s="3">
        <v>42718</v>
      </c>
      <c r="G219" s="3"/>
      <c r="I219" s="4" t="s">
        <v>9026</v>
      </c>
      <c r="J219" s="4" t="s">
        <v>9024</v>
      </c>
      <c r="K219" s="4" t="s">
        <v>9010</v>
      </c>
      <c r="L219">
        <v>1096</v>
      </c>
      <c r="M219" s="4" t="s">
        <v>9322</v>
      </c>
      <c r="N219">
        <v>1997</v>
      </c>
      <c r="O219">
        <v>8170.38</v>
      </c>
      <c r="P219">
        <v>16499</v>
      </c>
      <c r="Q219" s="4" t="s">
        <v>77</v>
      </c>
      <c r="R219" s="4" t="s">
        <v>24</v>
      </c>
    </row>
    <row r="220" spans="1:19">
      <c r="A220" s="4" t="s">
        <v>427</v>
      </c>
      <c r="B220" s="4" t="s">
        <v>230</v>
      </c>
      <c r="C220" s="4" t="s">
        <v>171</v>
      </c>
      <c r="D220" s="4" t="s">
        <v>75</v>
      </c>
      <c r="E220" s="4" t="s">
        <v>172</v>
      </c>
      <c r="F220" s="3">
        <v>42718</v>
      </c>
      <c r="G220" s="3">
        <v>42807</v>
      </c>
      <c r="H220">
        <v>1046</v>
      </c>
      <c r="I220" s="4" t="s">
        <v>9026</v>
      </c>
      <c r="J220" s="4" t="s">
        <v>9024</v>
      </c>
      <c r="K220" s="4" t="s">
        <v>9010</v>
      </c>
      <c r="L220">
        <v>1096</v>
      </c>
      <c r="M220" s="4" t="s">
        <v>73</v>
      </c>
      <c r="N220">
        <v>1982</v>
      </c>
      <c r="O220">
        <v>792.46</v>
      </c>
      <c r="P220">
        <v>1299</v>
      </c>
      <c r="Q220" s="4" t="s">
        <v>23</v>
      </c>
      <c r="R220" s="4" t="s">
        <v>24</v>
      </c>
      <c r="S220">
        <v>89</v>
      </c>
    </row>
    <row r="221" spans="1:19">
      <c r="A221" s="4" t="s">
        <v>428</v>
      </c>
      <c r="B221" s="4" t="s">
        <v>230</v>
      </c>
      <c r="C221" s="4" t="s">
        <v>171</v>
      </c>
      <c r="D221" s="4" t="s">
        <v>115</v>
      </c>
      <c r="E221" s="4" t="s">
        <v>172</v>
      </c>
      <c r="F221" s="3">
        <v>42718</v>
      </c>
      <c r="G221" s="3">
        <v>42808</v>
      </c>
      <c r="H221">
        <v>988</v>
      </c>
      <c r="I221" s="4" t="s">
        <v>9026</v>
      </c>
      <c r="J221" s="4" t="s">
        <v>9024</v>
      </c>
      <c r="K221" s="4" t="s">
        <v>9010</v>
      </c>
      <c r="L221">
        <v>1096</v>
      </c>
      <c r="M221" s="4" t="s">
        <v>46</v>
      </c>
      <c r="N221">
        <v>2008</v>
      </c>
      <c r="O221">
        <v>894.37</v>
      </c>
      <c r="P221">
        <v>1593</v>
      </c>
      <c r="Q221" s="4" t="s">
        <v>116</v>
      </c>
      <c r="R221" s="4" t="s">
        <v>24</v>
      </c>
      <c r="S221">
        <v>90</v>
      </c>
    </row>
    <row r="222" spans="1:19">
      <c r="A222" s="4" t="s">
        <v>429</v>
      </c>
      <c r="B222" s="4" t="s">
        <v>256</v>
      </c>
      <c r="C222" s="4" t="s">
        <v>179</v>
      </c>
      <c r="D222" s="4" t="s">
        <v>41</v>
      </c>
      <c r="E222" s="4" t="s">
        <v>172</v>
      </c>
      <c r="F222" s="3">
        <v>42718</v>
      </c>
      <c r="G222" s="3">
        <v>42816</v>
      </c>
      <c r="H222">
        <v>547</v>
      </c>
      <c r="I222" s="4" t="s">
        <v>9014</v>
      </c>
      <c r="J222" s="4" t="s">
        <v>9015</v>
      </c>
      <c r="K222" s="4" t="s">
        <v>9010</v>
      </c>
      <c r="L222">
        <v>550</v>
      </c>
      <c r="M222" s="4" t="s">
        <v>36</v>
      </c>
      <c r="N222">
        <v>1998</v>
      </c>
      <c r="O222">
        <v>2714.9</v>
      </c>
      <c r="P222">
        <v>2641</v>
      </c>
      <c r="Q222" s="4" t="s">
        <v>23</v>
      </c>
      <c r="R222" s="4" t="s">
        <v>21</v>
      </c>
      <c r="S222">
        <v>98</v>
      </c>
    </row>
    <row r="223" spans="1:19">
      <c r="A223" s="4" t="s">
        <v>430</v>
      </c>
      <c r="B223" s="4" t="s">
        <v>187</v>
      </c>
      <c r="C223" s="4" t="s">
        <v>179</v>
      </c>
      <c r="D223" s="4" t="s">
        <v>24</v>
      </c>
      <c r="E223" s="4" t="s">
        <v>193</v>
      </c>
      <c r="F223" s="3">
        <v>42718</v>
      </c>
      <c r="G223" s="3"/>
      <c r="I223" s="4" t="s">
        <v>9023</v>
      </c>
      <c r="J223" s="4" t="s">
        <v>9024</v>
      </c>
      <c r="K223" s="4" t="s">
        <v>9010</v>
      </c>
      <c r="L223">
        <v>550</v>
      </c>
      <c r="M223" s="4"/>
      <c r="Q223" s="4"/>
      <c r="R223" s="4"/>
    </row>
    <row r="224" spans="1:19">
      <c r="A224" s="4" t="s">
        <v>431</v>
      </c>
      <c r="B224" s="4" t="s">
        <v>201</v>
      </c>
      <c r="C224" s="4" t="s">
        <v>9011</v>
      </c>
      <c r="D224" s="4" t="s">
        <v>108</v>
      </c>
      <c r="E224" s="4" t="s">
        <v>197</v>
      </c>
      <c r="F224" s="3">
        <v>42718</v>
      </c>
      <c r="G224" s="3">
        <v>42798</v>
      </c>
      <c r="H224">
        <v>0</v>
      </c>
      <c r="I224" s="4" t="s">
        <v>9026</v>
      </c>
      <c r="J224" s="4" t="s">
        <v>9024</v>
      </c>
      <c r="K224" s="4" t="s">
        <v>9010</v>
      </c>
      <c r="L224">
        <v>4821</v>
      </c>
      <c r="M224" s="4" t="s">
        <v>33</v>
      </c>
      <c r="N224">
        <v>1996</v>
      </c>
      <c r="O224">
        <v>2214.94</v>
      </c>
      <c r="P224">
        <v>5374</v>
      </c>
      <c r="Q224" s="4" t="s">
        <v>23</v>
      </c>
      <c r="R224" s="4" t="s">
        <v>24</v>
      </c>
      <c r="S224">
        <v>80</v>
      </c>
    </row>
    <row r="225" spans="1:19">
      <c r="A225" s="4" t="s">
        <v>432</v>
      </c>
      <c r="B225" s="4" t="s">
        <v>208</v>
      </c>
      <c r="C225" s="4" t="s">
        <v>177</v>
      </c>
      <c r="D225" s="4" t="s">
        <v>79</v>
      </c>
      <c r="E225" s="4" t="s">
        <v>172</v>
      </c>
      <c r="F225" s="3">
        <v>42718</v>
      </c>
      <c r="G225" s="3">
        <v>42825</v>
      </c>
      <c r="H225">
        <v>54</v>
      </c>
      <c r="I225" s="4" t="s">
        <v>9014</v>
      </c>
      <c r="J225" s="4" t="s">
        <v>9015</v>
      </c>
      <c r="K225" s="4" t="s">
        <v>9012</v>
      </c>
      <c r="L225">
        <v>55</v>
      </c>
      <c r="M225" s="4" t="s">
        <v>26</v>
      </c>
      <c r="N225">
        <v>2002</v>
      </c>
      <c r="O225">
        <v>3178.24</v>
      </c>
      <c r="P225">
        <v>4540</v>
      </c>
      <c r="Q225" s="4" t="s">
        <v>23</v>
      </c>
      <c r="R225" s="4" t="s">
        <v>24</v>
      </c>
      <c r="S225">
        <v>107</v>
      </c>
    </row>
    <row r="226" spans="1:19">
      <c r="A226" s="4" t="s">
        <v>433</v>
      </c>
      <c r="B226" s="4" t="s">
        <v>216</v>
      </c>
      <c r="C226" s="4" t="s">
        <v>177</v>
      </c>
      <c r="D226" s="4" t="s">
        <v>107</v>
      </c>
      <c r="E226" s="4" t="s">
        <v>172</v>
      </c>
      <c r="F226" s="3">
        <v>42718</v>
      </c>
      <c r="G226" s="3">
        <v>42814</v>
      </c>
      <c r="H226">
        <v>57</v>
      </c>
      <c r="I226" s="4" t="s">
        <v>9018</v>
      </c>
      <c r="J226" s="4" t="s">
        <v>9019</v>
      </c>
      <c r="K226" s="4" t="s">
        <v>9012</v>
      </c>
      <c r="L226">
        <v>55</v>
      </c>
      <c r="M226" s="4" t="s">
        <v>26</v>
      </c>
      <c r="N226">
        <v>1994</v>
      </c>
      <c r="O226">
        <v>2818.38</v>
      </c>
      <c r="P226">
        <v>6290</v>
      </c>
      <c r="Q226" s="4" t="s">
        <v>23</v>
      </c>
      <c r="R226" s="4" t="s">
        <v>24</v>
      </c>
      <c r="S226">
        <v>96</v>
      </c>
    </row>
    <row r="227" spans="1:19">
      <c r="A227" s="4" t="s">
        <v>434</v>
      </c>
      <c r="B227" s="4" t="s">
        <v>216</v>
      </c>
      <c r="C227" s="4" t="s">
        <v>177</v>
      </c>
      <c r="D227" s="4" t="s">
        <v>125</v>
      </c>
      <c r="E227" s="4" t="s">
        <v>172</v>
      </c>
      <c r="F227" s="3">
        <v>42718</v>
      </c>
      <c r="G227" s="3">
        <v>42812</v>
      </c>
      <c r="H227">
        <v>55</v>
      </c>
      <c r="I227" s="4" t="s">
        <v>9018</v>
      </c>
      <c r="J227" s="4" t="s">
        <v>9019</v>
      </c>
      <c r="K227" s="4" t="s">
        <v>9012</v>
      </c>
      <c r="L227">
        <v>55</v>
      </c>
      <c r="M227" s="4" t="s">
        <v>33</v>
      </c>
      <c r="N227">
        <v>2005</v>
      </c>
      <c r="O227">
        <v>2261.0500000000002</v>
      </c>
      <c r="P227">
        <v>3851</v>
      </c>
      <c r="Q227" s="4" t="s">
        <v>23</v>
      </c>
      <c r="R227" s="4" t="s">
        <v>24</v>
      </c>
      <c r="S227">
        <v>94</v>
      </c>
    </row>
    <row r="228" spans="1:19">
      <c r="A228" s="4" t="s">
        <v>435</v>
      </c>
      <c r="B228" s="4" t="s">
        <v>183</v>
      </c>
      <c r="C228" s="4" t="s">
        <v>199</v>
      </c>
      <c r="D228" s="4" t="s">
        <v>109</v>
      </c>
      <c r="E228" s="4" t="s">
        <v>172</v>
      </c>
      <c r="F228" s="3">
        <v>42719</v>
      </c>
      <c r="G228" s="3">
        <v>42809</v>
      </c>
      <c r="H228">
        <v>5765</v>
      </c>
      <c r="I228" s="4" t="s">
        <v>9014</v>
      </c>
      <c r="J228" s="4" t="s">
        <v>9015</v>
      </c>
      <c r="K228" s="4" t="s">
        <v>9010</v>
      </c>
      <c r="L228">
        <v>5482</v>
      </c>
      <c r="M228" s="4" t="s">
        <v>58</v>
      </c>
      <c r="N228">
        <v>1987</v>
      </c>
      <c r="O228">
        <v>1698.2</v>
      </c>
      <c r="P228">
        <v>3798</v>
      </c>
      <c r="Q228" s="4" t="s">
        <v>23</v>
      </c>
      <c r="R228" s="4" t="s">
        <v>24</v>
      </c>
      <c r="S228">
        <v>90</v>
      </c>
    </row>
    <row r="229" spans="1:19">
      <c r="A229" s="4" t="s">
        <v>436</v>
      </c>
      <c r="B229" s="4" t="s">
        <v>210</v>
      </c>
      <c r="C229" s="4" t="s">
        <v>179</v>
      </c>
      <c r="D229" s="4" t="s">
        <v>31</v>
      </c>
      <c r="E229" s="4" t="s">
        <v>172</v>
      </c>
      <c r="F229" s="3">
        <v>42719</v>
      </c>
      <c r="G229" s="3">
        <v>42810</v>
      </c>
      <c r="H229">
        <v>639</v>
      </c>
      <c r="I229" s="4" t="s">
        <v>9021</v>
      </c>
      <c r="J229" s="4" t="s">
        <v>9019</v>
      </c>
      <c r="K229" s="4" t="s">
        <v>9010</v>
      </c>
      <c r="L229">
        <v>550</v>
      </c>
      <c r="M229" s="4" t="s">
        <v>26</v>
      </c>
      <c r="N229">
        <v>1991</v>
      </c>
      <c r="O229">
        <v>326.82</v>
      </c>
      <c r="P229">
        <v>1016</v>
      </c>
      <c r="Q229" s="4" t="s">
        <v>23</v>
      </c>
      <c r="R229" s="4" t="s">
        <v>24</v>
      </c>
      <c r="S229">
        <v>91</v>
      </c>
    </row>
    <row r="230" spans="1:19">
      <c r="A230" s="4" t="s">
        <v>437</v>
      </c>
      <c r="B230" s="4" t="s">
        <v>230</v>
      </c>
      <c r="C230" s="4" t="s">
        <v>9011</v>
      </c>
      <c r="D230" s="4" t="s">
        <v>86</v>
      </c>
      <c r="E230" s="4" t="s">
        <v>172</v>
      </c>
      <c r="F230" s="3">
        <v>42719</v>
      </c>
      <c r="G230" s="3">
        <v>42809</v>
      </c>
      <c r="H230">
        <v>5100</v>
      </c>
      <c r="I230" s="4" t="s">
        <v>9026</v>
      </c>
      <c r="J230" s="4" t="s">
        <v>9024</v>
      </c>
      <c r="K230" s="4" t="s">
        <v>9010</v>
      </c>
      <c r="L230">
        <v>4821</v>
      </c>
      <c r="M230" s="4" t="s">
        <v>26</v>
      </c>
      <c r="N230">
        <v>1985</v>
      </c>
      <c r="O230">
        <v>2741.37</v>
      </c>
      <c r="P230">
        <v>9226</v>
      </c>
      <c r="Q230" s="4" t="s">
        <v>23</v>
      </c>
      <c r="R230" s="4" t="s">
        <v>24</v>
      </c>
      <c r="S230">
        <v>90</v>
      </c>
    </row>
    <row r="231" spans="1:19">
      <c r="A231" s="4" t="s">
        <v>438</v>
      </c>
      <c r="B231" s="4" t="s">
        <v>187</v>
      </c>
      <c r="C231" s="4" t="s">
        <v>177</v>
      </c>
      <c r="D231" s="4" t="s">
        <v>24</v>
      </c>
      <c r="E231" s="4" t="s">
        <v>193</v>
      </c>
      <c r="F231" s="3">
        <v>42719</v>
      </c>
      <c r="G231" s="3"/>
      <c r="I231" s="4" t="s">
        <v>9023</v>
      </c>
      <c r="J231" s="4" t="s">
        <v>9024</v>
      </c>
      <c r="K231" s="4" t="s">
        <v>9012</v>
      </c>
      <c r="L231">
        <v>55</v>
      </c>
      <c r="M231" s="4"/>
      <c r="Q231" s="4"/>
      <c r="R231" s="4"/>
    </row>
    <row r="232" spans="1:19">
      <c r="A232" s="4" t="s">
        <v>439</v>
      </c>
      <c r="B232" s="4" t="s">
        <v>185</v>
      </c>
      <c r="C232" s="4" t="s">
        <v>9011</v>
      </c>
      <c r="D232" s="4" t="s">
        <v>53</v>
      </c>
      <c r="E232" s="4" t="s">
        <v>172</v>
      </c>
      <c r="F232" s="3">
        <v>42719</v>
      </c>
      <c r="G232" s="3">
        <v>42801</v>
      </c>
      <c r="H232">
        <v>4906</v>
      </c>
      <c r="I232" s="4" t="s">
        <v>9023</v>
      </c>
      <c r="J232" s="4" t="s">
        <v>9024</v>
      </c>
      <c r="K232" s="4" t="s">
        <v>9010</v>
      </c>
      <c r="L232">
        <v>4821</v>
      </c>
      <c r="M232" s="4" t="s">
        <v>33</v>
      </c>
      <c r="N232">
        <v>1990</v>
      </c>
      <c r="O232">
        <v>4968.91</v>
      </c>
      <c r="P232">
        <v>7523</v>
      </c>
      <c r="Q232" s="4" t="s">
        <v>23</v>
      </c>
      <c r="R232" s="4" t="s">
        <v>24</v>
      </c>
      <c r="S232">
        <v>82</v>
      </c>
    </row>
    <row r="233" spans="1:19">
      <c r="A233" s="4" t="s">
        <v>440</v>
      </c>
      <c r="B233" s="4" t="s">
        <v>261</v>
      </c>
      <c r="C233" s="4" t="s">
        <v>199</v>
      </c>
      <c r="D233" s="4" t="s">
        <v>66</v>
      </c>
      <c r="E233" s="4" t="s">
        <v>193</v>
      </c>
      <c r="F233" s="3">
        <v>42720</v>
      </c>
      <c r="G233" s="3"/>
      <c r="I233" s="4" t="s">
        <v>9021</v>
      </c>
      <c r="J233" s="4" t="s">
        <v>9019</v>
      </c>
      <c r="K233" s="4" t="s">
        <v>9010</v>
      </c>
      <c r="L233">
        <v>5482</v>
      </c>
      <c r="M233" s="4" t="s">
        <v>33</v>
      </c>
      <c r="N233">
        <v>2007</v>
      </c>
      <c r="O233">
        <v>894.33</v>
      </c>
      <c r="P233">
        <v>1635</v>
      </c>
      <c r="Q233" s="4" t="s">
        <v>67</v>
      </c>
      <c r="R233" s="4" t="s">
        <v>24</v>
      </c>
    </row>
    <row r="234" spans="1:19">
      <c r="A234" s="4" t="s">
        <v>441</v>
      </c>
      <c r="B234" s="4" t="s">
        <v>210</v>
      </c>
      <c r="C234" s="4" t="s">
        <v>179</v>
      </c>
      <c r="D234" s="4" t="s">
        <v>48</v>
      </c>
      <c r="E234" s="4" t="s">
        <v>193</v>
      </c>
      <c r="F234" s="3">
        <v>42720</v>
      </c>
      <c r="G234" s="3"/>
      <c r="I234" s="4" t="s">
        <v>9021</v>
      </c>
      <c r="J234" s="4" t="s">
        <v>9019</v>
      </c>
      <c r="K234" s="4" t="s">
        <v>9010</v>
      </c>
      <c r="L234">
        <v>550</v>
      </c>
      <c r="M234" s="4" t="s">
        <v>39</v>
      </c>
      <c r="N234">
        <v>1998</v>
      </c>
      <c r="O234">
        <v>217.87</v>
      </c>
      <c r="P234">
        <v>551</v>
      </c>
      <c r="Q234" s="4" t="s">
        <v>23</v>
      </c>
      <c r="R234" s="4" t="s">
        <v>24</v>
      </c>
    </row>
    <row r="235" spans="1:19">
      <c r="A235" s="4" t="s">
        <v>442</v>
      </c>
      <c r="B235" s="4" t="s">
        <v>263</v>
      </c>
      <c r="C235" s="4" t="s">
        <v>171</v>
      </c>
      <c r="D235" s="4" t="s">
        <v>96</v>
      </c>
      <c r="E235" s="4" t="s">
        <v>172</v>
      </c>
      <c r="F235" s="3">
        <v>42720</v>
      </c>
      <c r="G235" s="3">
        <v>42801</v>
      </c>
      <c r="H235">
        <v>1037</v>
      </c>
      <c r="I235" s="4" t="s">
        <v>9021</v>
      </c>
      <c r="J235" s="4" t="s">
        <v>9019</v>
      </c>
      <c r="K235" s="4" t="s">
        <v>9010</v>
      </c>
      <c r="L235">
        <v>1096</v>
      </c>
      <c r="M235" s="4" t="s">
        <v>58</v>
      </c>
      <c r="N235">
        <v>1994</v>
      </c>
      <c r="O235">
        <v>355.23</v>
      </c>
      <c r="P235">
        <v>853</v>
      </c>
      <c r="Q235" s="4" t="s">
        <v>23</v>
      </c>
      <c r="R235" s="4" t="s">
        <v>24</v>
      </c>
      <c r="S235">
        <v>81</v>
      </c>
    </row>
    <row r="236" spans="1:19">
      <c r="A236" s="4" t="s">
        <v>443</v>
      </c>
      <c r="B236" s="4" t="s">
        <v>191</v>
      </c>
      <c r="C236" s="4" t="s">
        <v>179</v>
      </c>
      <c r="D236" s="4" t="s">
        <v>97</v>
      </c>
      <c r="E236" s="4" t="s">
        <v>172</v>
      </c>
      <c r="F236" s="3">
        <v>42720</v>
      </c>
      <c r="G236" s="3">
        <v>42809</v>
      </c>
      <c r="H236">
        <v>537</v>
      </c>
      <c r="I236" s="4" t="s">
        <v>9026</v>
      </c>
      <c r="J236" s="4" t="s">
        <v>9024</v>
      </c>
      <c r="K236" s="4" t="s">
        <v>9010</v>
      </c>
      <c r="L236">
        <v>550</v>
      </c>
      <c r="M236" s="4" t="s">
        <v>33</v>
      </c>
      <c r="N236">
        <v>2001</v>
      </c>
      <c r="O236">
        <v>2437.85</v>
      </c>
      <c r="P236">
        <v>4874</v>
      </c>
      <c r="Q236" s="4" t="s">
        <v>23</v>
      </c>
      <c r="R236" s="4" t="s">
        <v>24</v>
      </c>
      <c r="S236">
        <v>89</v>
      </c>
    </row>
    <row r="237" spans="1:19">
      <c r="A237" s="4" t="s">
        <v>444</v>
      </c>
      <c r="B237" s="4" t="s">
        <v>230</v>
      </c>
      <c r="C237" s="4" t="s">
        <v>9011</v>
      </c>
      <c r="D237" s="4" t="s">
        <v>75</v>
      </c>
      <c r="E237" s="4" t="s">
        <v>172</v>
      </c>
      <c r="F237" s="3">
        <v>42720</v>
      </c>
      <c r="G237" s="3">
        <v>42803</v>
      </c>
      <c r="H237">
        <v>4694</v>
      </c>
      <c r="I237" s="4" t="s">
        <v>9026</v>
      </c>
      <c r="J237" s="4" t="s">
        <v>9024</v>
      </c>
      <c r="K237" s="4" t="s">
        <v>9010</v>
      </c>
      <c r="L237">
        <v>4821</v>
      </c>
      <c r="M237" s="4" t="s">
        <v>73</v>
      </c>
      <c r="N237">
        <v>1982</v>
      </c>
      <c r="O237">
        <v>792.46</v>
      </c>
      <c r="P237">
        <v>1299</v>
      </c>
      <c r="Q237" s="4" t="s">
        <v>23</v>
      </c>
      <c r="R237" s="4" t="s">
        <v>24</v>
      </c>
      <c r="S237">
        <v>83</v>
      </c>
    </row>
    <row r="238" spans="1:19">
      <c r="A238" s="4" t="s">
        <v>445</v>
      </c>
      <c r="B238" s="4" t="s">
        <v>256</v>
      </c>
      <c r="C238" s="4" t="s">
        <v>179</v>
      </c>
      <c r="D238" s="4" t="s">
        <v>85</v>
      </c>
      <c r="E238" s="4" t="s">
        <v>172</v>
      </c>
      <c r="F238" s="3">
        <v>42720</v>
      </c>
      <c r="G238" s="3">
        <v>42818</v>
      </c>
      <c r="H238">
        <v>560</v>
      </c>
      <c r="I238" s="4" t="s">
        <v>9014</v>
      </c>
      <c r="J238" s="4" t="s">
        <v>9015</v>
      </c>
      <c r="K238" s="4" t="s">
        <v>9010</v>
      </c>
      <c r="L238">
        <v>550</v>
      </c>
      <c r="M238" s="4" t="s">
        <v>46</v>
      </c>
      <c r="N238">
        <v>1985</v>
      </c>
      <c r="O238">
        <v>375.43</v>
      </c>
      <c r="P238">
        <v>1190</v>
      </c>
      <c r="Q238" s="4" t="s">
        <v>23</v>
      </c>
      <c r="R238" s="4" t="s">
        <v>24</v>
      </c>
      <c r="S238">
        <v>98</v>
      </c>
    </row>
    <row r="239" spans="1:19">
      <c r="A239" s="4" t="s">
        <v>446</v>
      </c>
      <c r="B239" s="4" t="s">
        <v>170</v>
      </c>
      <c r="C239" s="4" t="s">
        <v>179</v>
      </c>
      <c r="D239" s="4" t="s">
        <v>45</v>
      </c>
      <c r="E239" s="4" t="s">
        <v>172</v>
      </c>
      <c r="F239" s="3">
        <v>42720</v>
      </c>
      <c r="G239" s="3">
        <v>42807</v>
      </c>
      <c r="H239">
        <v>589</v>
      </c>
      <c r="I239" s="4" t="s">
        <v>9014</v>
      </c>
      <c r="J239" s="4" t="s">
        <v>9015</v>
      </c>
      <c r="K239" s="4" t="s">
        <v>9010</v>
      </c>
      <c r="L239">
        <v>550</v>
      </c>
      <c r="M239" s="4" t="s">
        <v>46</v>
      </c>
      <c r="N239">
        <v>1995</v>
      </c>
      <c r="O239">
        <v>2173.98</v>
      </c>
      <c r="P239">
        <v>2928</v>
      </c>
      <c r="Q239" s="4" t="s">
        <v>23</v>
      </c>
      <c r="R239" s="4" t="s">
        <v>47</v>
      </c>
      <c r="S239">
        <v>87</v>
      </c>
    </row>
    <row r="240" spans="1:19">
      <c r="A240" s="4" t="s">
        <v>447</v>
      </c>
      <c r="B240" s="4" t="s">
        <v>232</v>
      </c>
      <c r="C240" s="4" t="s">
        <v>179</v>
      </c>
      <c r="D240" s="4" t="s">
        <v>88</v>
      </c>
      <c r="E240" s="4" t="s">
        <v>172</v>
      </c>
      <c r="F240" s="3">
        <v>42720</v>
      </c>
      <c r="G240" s="3">
        <v>42808</v>
      </c>
      <c r="H240">
        <v>493</v>
      </c>
      <c r="I240" s="4" t="s">
        <v>9021</v>
      </c>
      <c r="J240" s="4" t="s">
        <v>9019</v>
      </c>
      <c r="K240" s="4" t="s">
        <v>9010</v>
      </c>
      <c r="L240">
        <v>550</v>
      </c>
      <c r="M240" s="4" t="s">
        <v>46</v>
      </c>
      <c r="N240">
        <v>1984</v>
      </c>
      <c r="O240">
        <v>3027.46</v>
      </c>
      <c r="P240">
        <v>9516</v>
      </c>
      <c r="Q240" s="4" t="s">
        <v>89</v>
      </c>
      <c r="R240" s="4" t="s">
        <v>24</v>
      </c>
      <c r="S240">
        <v>88</v>
      </c>
    </row>
    <row r="241" spans="1:19">
      <c r="A241" s="4" t="s">
        <v>448</v>
      </c>
      <c r="B241" s="4" t="s">
        <v>208</v>
      </c>
      <c r="C241" s="4" t="s">
        <v>177</v>
      </c>
      <c r="D241" s="4" t="s">
        <v>27</v>
      </c>
      <c r="E241" s="4" t="s">
        <v>172</v>
      </c>
      <c r="F241" s="3">
        <v>42720</v>
      </c>
      <c r="G241" s="3">
        <v>42802</v>
      </c>
      <c r="H241">
        <v>50</v>
      </c>
      <c r="I241" s="4" t="s">
        <v>9014</v>
      </c>
      <c r="J241" s="4" t="s">
        <v>9015</v>
      </c>
      <c r="K241" s="4" t="s">
        <v>9012</v>
      </c>
      <c r="L241">
        <v>55</v>
      </c>
      <c r="M241" s="4" t="s">
        <v>26</v>
      </c>
      <c r="N241">
        <v>1986</v>
      </c>
      <c r="O241">
        <v>647.17999999999995</v>
      </c>
      <c r="P241">
        <v>1185</v>
      </c>
      <c r="Q241" s="4" t="s">
        <v>28</v>
      </c>
      <c r="R241" s="4" t="s">
        <v>24</v>
      </c>
      <c r="S241">
        <v>82</v>
      </c>
    </row>
    <row r="242" spans="1:19">
      <c r="A242" s="4" t="s">
        <v>449</v>
      </c>
      <c r="B242" s="4" t="s">
        <v>185</v>
      </c>
      <c r="C242" s="4" t="s">
        <v>179</v>
      </c>
      <c r="D242" s="4" t="s">
        <v>124</v>
      </c>
      <c r="E242" s="4" t="s">
        <v>172</v>
      </c>
      <c r="F242" s="3">
        <v>42720</v>
      </c>
      <c r="G242" s="3">
        <v>42822</v>
      </c>
      <c r="H242">
        <v>492</v>
      </c>
      <c r="I242" s="4" t="s">
        <v>9023</v>
      </c>
      <c r="J242" s="4" t="s">
        <v>9024</v>
      </c>
      <c r="K242" s="4" t="s">
        <v>9010</v>
      </c>
      <c r="L242">
        <v>550</v>
      </c>
      <c r="M242" s="4" t="s">
        <v>60</v>
      </c>
      <c r="N242">
        <v>1983</v>
      </c>
      <c r="O242">
        <v>2871.35</v>
      </c>
      <c r="P242">
        <v>9561</v>
      </c>
      <c r="Q242" s="4" t="s">
        <v>23</v>
      </c>
      <c r="R242" s="4" t="s">
        <v>24</v>
      </c>
      <c r="S242">
        <v>102</v>
      </c>
    </row>
    <row r="243" spans="1:19">
      <c r="A243" s="4" t="s">
        <v>450</v>
      </c>
      <c r="B243" s="4" t="s">
        <v>246</v>
      </c>
      <c r="C243" s="4" t="s">
        <v>179</v>
      </c>
      <c r="D243" s="4" t="s">
        <v>24</v>
      </c>
      <c r="E243" s="4" t="s">
        <v>193</v>
      </c>
      <c r="F243" s="3">
        <v>42721</v>
      </c>
      <c r="G243" s="3"/>
      <c r="I243" s="4" t="s">
        <v>9021</v>
      </c>
      <c r="J243" s="4" t="s">
        <v>9019</v>
      </c>
      <c r="K243" s="4" t="s">
        <v>9010</v>
      </c>
      <c r="L243">
        <v>550</v>
      </c>
      <c r="M243" s="4"/>
      <c r="Q243" s="4"/>
      <c r="R243" s="4"/>
    </row>
    <row r="244" spans="1:19">
      <c r="A244" s="4" t="s">
        <v>451</v>
      </c>
      <c r="B244" s="4" t="s">
        <v>279</v>
      </c>
      <c r="C244" s="4" t="s">
        <v>199</v>
      </c>
      <c r="D244" s="4" t="s">
        <v>24</v>
      </c>
      <c r="E244" s="4" t="s">
        <v>193</v>
      </c>
      <c r="F244" s="3">
        <v>42721</v>
      </c>
      <c r="G244" s="3"/>
      <c r="I244" s="4" t="s">
        <v>9018</v>
      </c>
      <c r="J244" s="4" t="s">
        <v>9019</v>
      </c>
      <c r="K244" s="4" t="s">
        <v>9010</v>
      </c>
      <c r="L244">
        <v>5482</v>
      </c>
      <c r="M244" s="4"/>
      <c r="Q244" s="4"/>
      <c r="R244" s="4"/>
    </row>
    <row r="245" spans="1:19">
      <c r="A245" s="4" t="s">
        <v>452</v>
      </c>
      <c r="B245" s="4" t="s">
        <v>279</v>
      </c>
      <c r="C245" s="4" t="s">
        <v>171</v>
      </c>
      <c r="D245" s="4" t="s">
        <v>84</v>
      </c>
      <c r="E245" s="4" t="s">
        <v>172</v>
      </c>
      <c r="F245" s="3">
        <v>42721</v>
      </c>
      <c r="G245" s="3">
        <v>42807</v>
      </c>
      <c r="H245">
        <v>1255</v>
      </c>
      <c r="I245" s="4" t="s">
        <v>9018</v>
      </c>
      <c r="J245" s="4" t="s">
        <v>9019</v>
      </c>
      <c r="K245" s="4" t="s">
        <v>9010</v>
      </c>
      <c r="L245">
        <v>1096</v>
      </c>
      <c r="M245" s="4" t="s">
        <v>9322</v>
      </c>
      <c r="N245">
        <v>1980</v>
      </c>
      <c r="O245">
        <v>7708.38</v>
      </c>
      <c r="P245">
        <v>13756</v>
      </c>
      <c r="Q245" s="4" t="s">
        <v>23</v>
      </c>
      <c r="R245" s="4" t="s">
        <v>24</v>
      </c>
      <c r="S245">
        <v>86</v>
      </c>
    </row>
    <row r="246" spans="1:19">
      <c r="A246" s="4" t="s">
        <v>453</v>
      </c>
      <c r="B246" s="4" t="s">
        <v>174</v>
      </c>
      <c r="C246" s="4" t="s">
        <v>179</v>
      </c>
      <c r="D246" s="4" t="s">
        <v>110</v>
      </c>
      <c r="E246" s="4" t="s">
        <v>172</v>
      </c>
      <c r="F246" s="3">
        <v>42721</v>
      </c>
      <c r="G246" s="3">
        <v>42798</v>
      </c>
      <c r="H246">
        <v>463</v>
      </c>
      <c r="I246" s="4" t="s">
        <v>9016</v>
      </c>
      <c r="J246" s="4" t="s">
        <v>9015</v>
      </c>
      <c r="K246" s="4" t="s">
        <v>9010</v>
      </c>
      <c r="L246">
        <v>550</v>
      </c>
      <c r="M246" s="4" t="s">
        <v>60</v>
      </c>
      <c r="N246">
        <v>1997</v>
      </c>
      <c r="O246">
        <v>291.27</v>
      </c>
      <c r="P246">
        <v>586</v>
      </c>
      <c r="Q246" s="4" t="s">
        <v>23</v>
      </c>
      <c r="R246" s="4" t="s">
        <v>24</v>
      </c>
      <c r="S246">
        <v>77</v>
      </c>
    </row>
    <row r="247" spans="1:19">
      <c r="A247" s="4" t="s">
        <v>454</v>
      </c>
      <c r="B247" s="4" t="s">
        <v>263</v>
      </c>
      <c r="C247" s="4" t="s">
        <v>171</v>
      </c>
      <c r="D247" s="4" t="s">
        <v>78</v>
      </c>
      <c r="E247" s="4" t="s">
        <v>197</v>
      </c>
      <c r="F247" s="3">
        <v>42721</v>
      </c>
      <c r="G247" s="3">
        <v>42821</v>
      </c>
      <c r="H247">
        <v>0</v>
      </c>
      <c r="I247" s="4" t="s">
        <v>9021</v>
      </c>
      <c r="J247" s="4" t="s">
        <v>9019</v>
      </c>
      <c r="K247" s="4" t="s">
        <v>9010</v>
      </c>
      <c r="L247">
        <v>1096</v>
      </c>
      <c r="M247" s="4" t="s">
        <v>55</v>
      </c>
      <c r="N247">
        <v>1994</v>
      </c>
      <c r="O247">
        <v>6395.05</v>
      </c>
      <c r="P247">
        <v>20275</v>
      </c>
      <c r="Q247" s="4" t="s">
        <v>23</v>
      </c>
      <c r="R247" s="4" t="s">
        <v>24</v>
      </c>
      <c r="S247">
        <v>100</v>
      </c>
    </row>
    <row r="248" spans="1:19">
      <c r="A248" s="4" t="s">
        <v>455</v>
      </c>
      <c r="B248" s="4" t="s">
        <v>263</v>
      </c>
      <c r="C248" s="4" t="s">
        <v>179</v>
      </c>
      <c r="D248" s="4" t="s">
        <v>127</v>
      </c>
      <c r="E248" s="4" t="s">
        <v>172</v>
      </c>
      <c r="F248" s="3">
        <v>42721</v>
      </c>
      <c r="G248" s="3">
        <v>42806</v>
      </c>
      <c r="H248">
        <v>605</v>
      </c>
      <c r="I248" s="4" t="s">
        <v>9021</v>
      </c>
      <c r="J248" s="4" t="s">
        <v>9019</v>
      </c>
      <c r="K248" s="4" t="s">
        <v>9010</v>
      </c>
      <c r="L248">
        <v>550</v>
      </c>
      <c r="M248" s="4" t="s">
        <v>9322</v>
      </c>
      <c r="N248">
        <v>2011</v>
      </c>
      <c r="O248">
        <v>40.79</v>
      </c>
      <c r="P248">
        <v>142</v>
      </c>
      <c r="Q248" s="4" t="s">
        <v>128</v>
      </c>
      <c r="R248" s="4" t="s">
        <v>24</v>
      </c>
      <c r="S248">
        <v>85</v>
      </c>
    </row>
    <row r="249" spans="1:19">
      <c r="A249" s="4" t="s">
        <v>456</v>
      </c>
      <c r="B249" s="4" t="s">
        <v>203</v>
      </c>
      <c r="C249" s="4" t="s">
        <v>171</v>
      </c>
      <c r="D249" s="4" t="s">
        <v>53</v>
      </c>
      <c r="E249" s="4" t="s">
        <v>172</v>
      </c>
      <c r="F249" s="3">
        <v>42721</v>
      </c>
      <c r="G249" s="3">
        <v>42814</v>
      </c>
      <c r="H249">
        <v>1315</v>
      </c>
      <c r="I249" s="4" t="s">
        <v>9023</v>
      </c>
      <c r="J249" s="4" t="s">
        <v>9024</v>
      </c>
      <c r="K249" s="4" t="s">
        <v>9010</v>
      </c>
      <c r="L249">
        <v>1096</v>
      </c>
      <c r="M249" s="4" t="s">
        <v>33</v>
      </c>
      <c r="N249">
        <v>1990</v>
      </c>
      <c r="O249">
        <v>4968.91</v>
      </c>
      <c r="P249">
        <v>7523</v>
      </c>
      <c r="Q249" s="4" t="s">
        <v>23</v>
      </c>
      <c r="R249" s="4" t="s">
        <v>24</v>
      </c>
      <c r="S249">
        <v>93</v>
      </c>
    </row>
    <row r="250" spans="1:19">
      <c r="A250" s="4" t="s">
        <v>457</v>
      </c>
      <c r="B250" s="4" t="s">
        <v>256</v>
      </c>
      <c r="C250" s="4" t="s">
        <v>179</v>
      </c>
      <c r="D250" s="4" t="s">
        <v>131</v>
      </c>
      <c r="E250" s="4" t="s">
        <v>172</v>
      </c>
      <c r="F250" s="3">
        <v>42721</v>
      </c>
      <c r="G250" s="3">
        <v>42796</v>
      </c>
      <c r="H250">
        <v>559</v>
      </c>
      <c r="I250" s="4" t="s">
        <v>9014</v>
      </c>
      <c r="J250" s="4" t="s">
        <v>9015</v>
      </c>
      <c r="K250" s="4" t="s">
        <v>9010</v>
      </c>
      <c r="L250">
        <v>550</v>
      </c>
      <c r="M250" s="4" t="s">
        <v>26</v>
      </c>
      <c r="N250">
        <v>1984</v>
      </c>
      <c r="O250">
        <v>441.08</v>
      </c>
      <c r="P250">
        <v>1210</v>
      </c>
      <c r="Q250" s="4" t="s">
        <v>23</v>
      </c>
      <c r="R250" s="4" t="s">
        <v>24</v>
      </c>
      <c r="S250">
        <v>75</v>
      </c>
    </row>
    <row r="251" spans="1:19">
      <c r="A251" s="4" t="s">
        <v>458</v>
      </c>
      <c r="B251" s="4" t="s">
        <v>170</v>
      </c>
      <c r="C251" s="4" t="s">
        <v>179</v>
      </c>
      <c r="D251" s="4" t="s">
        <v>104</v>
      </c>
      <c r="E251" s="4" t="s">
        <v>172</v>
      </c>
      <c r="F251" s="3">
        <v>42721</v>
      </c>
      <c r="G251" s="3">
        <v>42822</v>
      </c>
      <c r="H251">
        <v>557</v>
      </c>
      <c r="I251" s="4" t="s">
        <v>9014</v>
      </c>
      <c r="J251" s="4" t="s">
        <v>9015</v>
      </c>
      <c r="K251" s="4" t="s">
        <v>9010</v>
      </c>
      <c r="L251">
        <v>550</v>
      </c>
      <c r="M251" s="4" t="s">
        <v>9322</v>
      </c>
      <c r="N251">
        <v>1983</v>
      </c>
      <c r="O251">
        <v>1008.06</v>
      </c>
      <c r="P251">
        <v>1238</v>
      </c>
      <c r="Q251" s="4" t="s">
        <v>23</v>
      </c>
      <c r="R251" s="4" t="s">
        <v>24</v>
      </c>
      <c r="S251">
        <v>101</v>
      </c>
    </row>
    <row r="252" spans="1:19">
      <c r="A252" s="4" t="s">
        <v>459</v>
      </c>
      <c r="B252" s="4" t="s">
        <v>226</v>
      </c>
      <c r="C252" s="4" t="s">
        <v>177</v>
      </c>
      <c r="D252" s="4" t="s">
        <v>121</v>
      </c>
      <c r="E252" s="4" t="s">
        <v>172</v>
      </c>
      <c r="F252" s="3">
        <v>42721</v>
      </c>
      <c r="G252" s="3">
        <v>42796</v>
      </c>
      <c r="H252">
        <v>48</v>
      </c>
      <c r="I252" s="4" t="s">
        <v>9018</v>
      </c>
      <c r="J252" s="4" t="s">
        <v>9019</v>
      </c>
      <c r="K252" s="4" t="s">
        <v>9012</v>
      </c>
      <c r="L252">
        <v>55</v>
      </c>
      <c r="M252" s="4" t="s">
        <v>58</v>
      </c>
      <c r="N252">
        <v>1993</v>
      </c>
      <c r="O252">
        <v>646.1</v>
      </c>
      <c r="P252">
        <v>883</v>
      </c>
      <c r="Q252" s="4" t="s">
        <v>23</v>
      </c>
      <c r="R252" s="4" t="s">
        <v>62</v>
      </c>
      <c r="S252">
        <v>75</v>
      </c>
    </row>
    <row r="253" spans="1:19">
      <c r="A253" s="4" t="s">
        <v>460</v>
      </c>
      <c r="B253" s="4" t="s">
        <v>208</v>
      </c>
      <c r="C253" s="4" t="s">
        <v>199</v>
      </c>
      <c r="D253" s="4" t="s">
        <v>79</v>
      </c>
      <c r="E253" s="4" t="s">
        <v>172</v>
      </c>
      <c r="F253" s="3">
        <v>42721</v>
      </c>
      <c r="G253" s="3">
        <v>42819</v>
      </c>
      <c r="H253">
        <v>6282</v>
      </c>
      <c r="I253" s="4" t="s">
        <v>9014</v>
      </c>
      <c r="J253" s="4" t="s">
        <v>9015</v>
      </c>
      <c r="K253" s="4" t="s">
        <v>9010</v>
      </c>
      <c r="L253">
        <v>5482</v>
      </c>
      <c r="M253" s="4" t="s">
        <v>26</v>
      </c>
      <c r="N253">
        <v>2002</v>
      </c>
      <c r="O253">
        <v>3178.24</v>
      </c>
      <c r="P253">
        <v>4540</v>
      </c>
      <c r="Q253" s="4" t="s">
        <v>23</v>
      </c>
      <c r="R253" s="4" t="s">
        <v>24</v>
      </c>
      <c r="S253">
        <v>98</v>
      </c>
    </row>
    <row r="254" spans="1:19">
      <c r="A254" s="4" t="s">
        <v>461</v>
      </c>
      <c r="B254" s="4" t="s">
        <v>185</v>
      </c>
      <c r="C254" s="4" t="s">
        <v>177</v>
      </c>
      <c r="D254" s="4" t="s">
        <v>24</v>
      </c>
      <c r="E254" s="4" t="s">
        <v>193</v>
      </c>
      <c r="F254" s="3">
        <v>42721</v>
      </c>
      <c r="G254" s="3"/>
      <c r="I254" s="4" t="s">
        <v>9023</v>
      </c>
      <c r="J254" s="4" t="s">
        <v>9024</v>
      </c>
      <c r="K254" s="4" t="s">
        <v>9012</v>
      </c>
      <c r="L254">
        <v>55</v>
      </c>
      <c r="M254" s="4"/>
      <c r="Q254" s="4"/>
      <c r="R254" s="4"/>
    </row>
    <row r="255" spans="1:19">
      <c r="A255" s="4" t="s">
        <v>462</v>
      </c>
      <c r="B255" s="4" t="s">
        <v>183</v>
      </c>
      <c r="C255" s="4" t="s">
        <v>192</v>
      </c>
      <c r="D255" s="4" t="s">
        <v>79</v>
      </c>
      <c r="E255" s="4" t="s">
        <v>172</v>
      </c>
      <c r="F255" s="3">
        <v>42722</v>
      </c>
      <c r="G255" s="3">
        <v>42796</v>
      </c>
      <c r="H255">
        <v>3246</v>
      </c>
      <c r="I255" s="4" t="s">
        <v>9014</v>
      </c>
      <c r="J255" s="4" t="s">
        <v>9015</v>
      </c>
      <c r="K255" s="4" t="s">
        <v>9012</v>
      </c>
      <c r="L255">
        <v>3393</v>
      </c>
      <c r="M255" s="4" t="s">
        <v>26</v>
      </c>
      <c r="N255">
        <v>2002</v>
      </c>
      <c r="O255">
        <v>3178.24</v>
      </c>
      <c r="P255">
        <v>4540</v>
      </c>
      <c r="Q255" s="4" t="s">
        <v>23</v>
      </c>
      <c r="R255" s="4" t="s">
        <v>24</v>
      </c>
      <c r="S255">
        <v>74</v>
      </c>
    </row>
    <row r="256" spans="1:19">
      <c r="A256" s="4" t="s">
        <v>463</v>
      </c>
      <c r="B256" s="4" t="s">
        <v>246</v>
      </c>
      <c r="C256" s="4" t="s">
        <v>192</v>
      </c>
      <c r="D256" s="4" t="s">
        <v>24</v>
      </c>
      <c r="E256" s="4" t="s">
        <v>193</v>
      </c>
      <c r="F256" s="3">
        <v>42722</v>
      </c>
      <c r="G256" s="3"/>
      <c r="I256" s="4" t="s">
        <v>9021</v>
      </c>
      <c r="J256" s="4" t="s">
        <v>9019</v>
      </c>
      <c r="K256" s="4" t="s">
        <v>9012</v>
      </c>
      <c r="L256">
        <v>3393</v>
      </c>
      <c r="M256" s="4"/>
      <c r="Q256" s="4"/>
      <c r="R256" s="4"/>
    </row>
    <row r="257" spans="1:19">
      <c r="A257" s="4" t="s">
        <v>464</v>
      </c>
      <c r="B257" s="4" t="s">
        <v>174</v>
      </c>
      <c r="C257" s="4" t="s">
        <v>179</v>
      </c>
      <c r="D257" s="4" t="s">
        <v>57</v>
      </c>
      <c r="E257" s="4" t="s">
        <v>172</v>
      </c>
      <c r="F257" s="3">
        <v>42722</v>
      </c>
      <c r="G257" s="3">
        <v>42808</v>
      </c>
      <c r="H257">
        <v>514</v>
      </c>
      <c r="I257" s="4" t="s">
        <v>9016</v>
      </c>
      <c r="J257" s="4" t="s">
        <v>9015</v>
      </c>
      <c r="K257" s="4" t="s">
        <v>9010</v>
      </c>
      <c r="L257">
        <v>550</v>
      </c>
      <c r="M257" s="4" t="s">
        <v>58</v>
      </c>
      <c r="N257">
        <v>2006</v>
      </c>
      <c r="O257">
        <v>1102.43</v>
      </c>
      <c r="P257">
        <v>1759</v>
      </c>
      <c r="Q257" s="4" t="s">
        <v>23</v>
      </c>
      <c r="R257" s="4" t="s">
        <v>24</v>
      </c>
      <c r="S257">
        <v>86</v>
      </c>
    </row>
    <row r="258" spans="1:19">
      <c r="A258" s="4" t="s">
        <v>465</v>
      </c>
      <c r="B258" s="4" t="s">
        <v>263</v>
      </c>
      <c r="C258" s="4" t="s">
        <v>171</v>
      </c>
      <c r="D258" s="4" t="s">
        <v>107</v>
      </c>
      <c r="E258" s="4" t="s">
        <v>172</v>
      </c>
      <c r="F258" s="3">
        <v>42722</v>
      </c>
      <c r="G258" s="3">
        <v>42809</v>
      </c>
      <c r="H258">
        <v>1132</v>
      </c>
      <c r="I258" s="4" t="s">
        <v>9021</v>
      </c>
      <c r="J258" s="4" t="s">
        <v>9019</v>
      </c>
      <c r="K258" s="4" t="s">
        <v>9010</v>
      </c>
      <c r="L258">
        <v>1096</v>
      </c>
      <c r="M258" s="4" t="s">
        <v>26</v>
      </c>
      <c r="N258">
        <v>1994</v>
      </c>
      <c r="O258">
        <v>2818.38</v>
      </c>
      <c r="P258">
        <v>6290</v>
      </c>
      <c r="Q258" s="4" t="s">
        <v>23</v>
      </c>
      <c r="R258" s="4" t="s">
        <v>24</v>
      </c>
      <c r="S258">
        <v>87</v>
      </c>
    </row>
    <row r="259" spans="1:19">
      <c r="A259" s="4" t="s">
        <v>466</v>
      </c>
      <c r="B259" s="4" t="s">
        <v>237</v>
      </c>
      <c r="C259" s="4" t="s">
        <v>199</v>
      </c>
      <c r="D259" s="4" t="s">
        <v>107</v>
      </c>
      <c r="E259" s="4" t="s">
        <v>172</v>
      </c>
      <c r="F259" s="3">
        <v>42722</v>
      </c>
      <c r="G259" s="3">
        <v>42815</v>
      </c>
      <c r="H259">
        <v>5918</v>
      </c>
      <c r="I259" s="4" t="s">
        <v>9018</v>
      </c>
      <c r="J259" s="4" t="s">
        <v>9019</v>
      </c>
      <c r="K259" s="4" t="s">
        <v>9010</v>
      </c>
      <c r="L259">
        <v>5482</v>
      </c>
      <c r="M259" s="4" t="s">
        <v>26</v>
      </c>
      <c r="N259">
        <v>1994</v>
      </c>
      <c r="O259">
        <v>2818.38</v>
      </c>
      <c r="P259">
        <v>6290</v>
      </c>
      <c r="Q259" s="4" t="s">
        <v>23</v>
      </c>
      <c r="R259" s="4" t="s">
        <v>24</v>
      </c>
      <c r="S259">
        <v>93</v>
      </c>
    </row>
    <row r="260" spans="1:19">
      <c r="A260" s="4" t="s">
        <v>467</v>
      </c>
      <c r="B260" s="4" t="s">
        <v>230</v>
      </c>
      <c r="C260" s="4" t="s">
        <v>9011</v>
      </c>
      <c r="D260" s="4" t="s">
        <v>76</v>
      </c>
      <c r="E260" s="4" t="s">
        <v>197</v>
      </c>
      <c r="F260" s="3">
        <v>42722</v>
      </c>
      <c r="G260" s="3">
        <v>42812</v>
      </c>
      <c r="H260">
        <v>0</v>
      </c>
      <c r="I260" s="4" t="s">
        <v>9026</v>
      </c>
      <c r="J260" s="4" t="s">
        <v>9024</v>
      </c>
      <c r="K260" s="4" t="s">
        <v>9010</v>
      </c>
      <c r="L260">
        <v>4821</v>
      </c>
      <c r="M260" s="4" t="s">
        <v>9322</v>
      </c>
      <c r="N260">
        <v>1997</v>
      </c>
      <c r="O260">
        <v>8170.38</v>
      </c>
      <c r="P260">
        <v>16499</v>
      </c>
      <c r="Q260" s="4" t="s">
        <v>77</v>
      </c>
      <c r="R260" s="4" t="s">
        <v>24</v>
      </c>
      <c r="S260">
        <v>90</v>
      </c>
    </row>
    <row r="261" spans="1:19">
      <c r="A261" s="4" t="s">
        <v>468</v>
      </c>
      <c r="B261" s="4" t="s">
        <v>201</v>
      </c>
      <c r="C261" s="4" t="s">
        <v>177</v>
      </c>
      <c r="D261" s="4" t="s">
        <v>82</v>
      </c>
      <c r="E261" s="4" t="s">
        <v>197</v>
      </c>
      <c r="F261" s="3">
        <v>42722</v>
      </c>
      <c r="G261" s="3">
        <v>42808</v>
      </c>
      <c r="H261">
        <v>0</v>
      </c>
      <c r="I261" s="4" t="s">
        <v>9026</v>
      </c>
      <c r="J261" s="4" t="s">
        <v>9024</v>
      </c>
      <c r="K261" s="4" t="s">
        <v>9012</v>
      </c>
      <c r="L261">
        <v>55</v>
      </c>
      <c r="M261" s="4" t="s">
        <v>36</v>
      </c>
      <c r="N261">
        <v>1982</v>
      </c>
      <c r="O261">
        <v>11698.03</v>
      </c>
      <c r="P261">
        <v>34288</v>
      </c>
      <c r="Q261" s="4" t="s">
        <v>23</v>
      </c>
      <c r="R261" s="4" t="s">
        <v>24</v>
      </c>
      <c r="S261">
        <v>86</v>
      </c>
    </row>
    <row r="262" spans="1:19">
      <c r="A262" s="4" t="s">
        <v>469</v>
      </c>
      <c r="B262" s="4" t="s">
        <v>205</v>
      </c>
      <c r="C262" s="4" t="s">
        <v>177</v>
      </c>
      <c r="D262" s="4" t="s">
        <v>75</v>
      </c>
      <c r="E262" s="4" t="s">
        <v>197</v>
      </c>
      <c r="F262" s="3">
        <v>42722</v>
      </c>
      <c r="G262" s="3">
        <v>42807</v>
      </c>
      <c r="H262">
        <v>0</v>
      </c>
      <c r="I262" s="4" t="s">
        <v>9023</v>
      </c>
      <c r="J262" s="4" t="s">
        <v>9024</v>
      </c>
      <c r="K262" s="4" t="s">
        <v>9012</v>
      </c>
      <c r="L262">
        <v>55</v>
      </c>
      <c r="M262" s="4" t="s">
        <v>73</v>
      </c>
      <c r="N262">
        <v>1982</v>
      </c>
      <c r="O262">
        <v>792.46</v>
      </c>
      <c r="P262">
        <v>1299</v>
      </c>
      <c r="Q262" s="4" t="s">
        <v>23</v>
      </c>
      <c r="R262" s="4" t="s">
        <v>24</v>
      </c>
      <c r="S262">
        <v>85</v>
      </c>
    </row>
    <row r="263" spans="1:19">
      <c r="A263" s="4" t="s">
        <v>470</v>
      </c>
      <c r="B263" s="4" t="s">
        <v>226</v>
      </c>
      <c r="C263" s="4" t="s">
        <v>177</v>
      </c>
      <c r="D263" s="4" t="s">
        <v>97</v>
      </c>
      <c r="E263" s="4" t="s">
        <v>193</v>
      </c>
      <c r="F263" s="3">
        <v>42722</v>
      </c>
      <c r="G263" s="3"/>
      <c r="I263" s="4" t="s">
        <v>9018</v>
      </c>
      <c r="J263" s="4" t="s">
        <v>9019</v>
      </c>
      <c r="K263" s="4" t="s">
        <v>9012</v>
      </c>
      <c r="L263">
        <v>55</v>
      </c>
      <c r="M263" s="4" t="s">
        <v>33</v>
      </c>
      <c r="N263">
        <v>2001</v>
      </c>
      <c r="O263">
        <v>2437.85</v>
      </c>
      <c r="P263">
        <v>4874</v>
      </c>
      <c r="Q263" s="4" t="s">
        <v>23</v>
      </c>
      <c r="R263" s="4" t="s">
        <v>24</v>
      </c>
    </row>
    <row r="264" spans="1:19">
      <c r="A264" s="4" t="s">
        <v>471</v>
      </c>
      <c r="B264" s="4" t="s">
        <v>208</v>
      </c>
      <c r="C264" s="4" t="s">
        <v>192</v>
      </c>
      <c r="D264" s="4" t="s">
        <v>70</v>
      </c>
      <c r="E264" s="4" t="s">
        <v>172</v>
      </c>
      <c r="F264" s="3">
        <v>42722</v>
      </c>
      <c r="G264" s="3">
        <v>42818</v>
      </c>
      <c r="H264">
        <v>2955</v>
      </c>
      <c r="I264" s="4" t="s">
        <v>9014</v>
      </c>
      <c r="J264" s="4" t="s">
        <v>9015</v>
      </c>
      <c r="K264" s="4" t="s">
        <v>9012</v>
      </c>
      <c r="L264">
        <v>3393</v>
      </c>
      <c r="M264" s="4" t="s">
        <v>55</v>
      </c>
      <c r="N264">
        <v>2007</v>
      </c>
      <c r="O264">
        <v>86.68</v>
      </c>
      <c r="P264">
        <v>187</v>
      </c>
      <c r="Q264" s="4" t="s">
        <v>23</v>
      </c>
      <c r="R264" s="4" t="s">
        <v>56</v>
      </c>
      <c r="S264">
        <v>96</v>
      </c>
    </row>
    <row r="265" spans="1:19">
      <c r="A265" s="4" t="s">
        <v>472</v>
      </c>
      <c r="B265" s="4" t="s">
        <v>185</v>
      </c>
      <c r="C265" s="4" t="s">
        <v>9011</v>
      </c>
      <c r="D265" s="4" t="s">
        <v>53</v>
      </c>
      <c r="E265" s="4" t="s">
        <v>172</v>
      </c>
      <c r="F265" s="3">
        <v>42722</v>
      </c>
      <c r="G265" s="3">
        <v>42815</v>
      </c>
      <c r="H265">
        <v>3742</v>
      </c>
      <c r="I265" s="4" t="s">
        <v>9023</v>
      </c>
      <c r="J265" s="4" t="s">
        <v>9024</v>
      </c>
      <c r="K265" s="4" t="s">
        <v>9010</v>
      </c>
      <c r="L265">
        <v>4821</v>
      </c>
      <c r="M265" s="4" t="s">
        <v>33</v>
      </c>
      <c r="N265">
        <v>1990</v>
      </c>
      <c r="O265">
        <v>4968.91</v>
      </c>
      <c r="P265">
        <v>7523</v>
      </c>
      <c r="Q265" s="4" t="s">
        <v>23</v>
      </c>
      <c r="R265" s="4" t="s">
        <v>24</v>
      </c>
      <c r="S265">
        <v>93</v>
      </c>
    </row>
    <row r="266" spans="1:19">
      <c r="A266" s="4" t="s">
        <v>473</v>
      </c>
      <c r="B266" s="4" t="s">
        <v>216</v>
      </c>
      <c r="C266" s="4" t="s">
        <v>177</v>
      </c>
      <c r="D266" s="4" t="s">
        <v>78</v>
      </c>
      <c r="E266" s="4" t="s">
        <v>172</v>
      </c>
      <c r="F266" s="3">
        <v>42722</v>
      </c>
      <c r="G266" s="3">
        <v>42808</v>
      </c>
      <c r="H266">
        <v>64</v>
      </c>
      <c r="I266" s="4" t="s">
        <v>9018</v>
      </c>
      <c r="J266" s="4" t="s">
        <v>9019</v>
      </c>
      <c r="K266" s="4" t="s">
        <v>9012</v>
      </c>
      <c r="L266">
        <v>55</v>
      </c>
      <c r="M266" s="4" t="s">
        <v>55</v>
      </c>
      <c r="N266">
        <v>1994</v>
      </c>
      <c r="O266">
        <v>6395.05</v>
      </c>
      <c r="P266">
        <v>20275</v>
      </c>
      <c r="Q266" s="4" t="s">
        <v>23</v>
      </c>
      <c r="R266" s="4" t="s">
        <v>24</v>
      </c>
      <c r="S266">
        <v>86</v>
      </c>
    </row>
    <row r="267" spans="1:19">
      <c r="A267" s="4" t="s">
        <v>474</v>
      </c>
      <c r="B267" s="4" t="s">
        <v>235</v>
      </c>
      <c r="C267" s="4" t="s">
        <v>192</v>
      </c>
      <c r="D267" s="4" t="s">
        <v>78</v>
      </c>
      <c r="E267" s="4" t="s">
        <v>197</v>
      </c>
      <c r="F267" s="3">
        <v>42722</v>
      </c>
      <c r="G267" s="3">
        <v>42821</v>
      </c>
      <c r="H267">
        <v>0</v>
      </c>
      <c r="I267" s="4" t="s">
        <v>9018</v>
      </c>
      <c r="J267" s="4" t="s">
        <v>9019</v>
      </c>
      <c r="K267" s="4" t="s">
        <v>9012</v>
      </c>
      <c r="L267">
        <v>3393</v>
      </c>
      <c r="M267" s="4" t="s">
        <v>55</v>
      </c>
      <c r="N267">
        <v>1994</v>
      </c>
      <c r="O267">
        <v>6395.05</v>
      </c>
      <c r="P267">
        <v>20275</v>
      </c>
      <c r="Q267" s="4" t="s">
        <v>23</v>
      </c>
      <c r="R267" s="4" t="s">
        <v>24</v>
      </c>
      <c r="S267">
        <v>99</v>
      </c>
    </row>
    <row r="268" spans="1:19">
      <c r="A268" s="4" t="s">
        <v>475</v>
      </c>
      <c r="B268" s="4" t="s">
        <v>212</v>
      </c>
      <c r="C268" s="4" t="s">
        <v>265</v>
      </c>
      <c r="D268" s="4" t="s">
        <v>92</v>
      </c>
      <c r="E268" s="4" t="s">
        <v>193</v>
      </c>
      <c r="F268" s="3">
        <v>42723</v>
      </c>
      <c r="G268" s="3"/>
      <c r="I268" s="4" t="s">
        <v>9023</v>
      </c>
      <c r="J268" s="4" t="s">
        <v>9024</v>
      </c>
      <c r="K268" s="4" t="s">
        <v>9013</v>
      </c>
      <c r="L268">
        <v>26768</v>
      </c>
      <c r="M268" s="4" t="s">
        <v>73</v>
      </c>
      <c r="N268">
        <v>1997</v>
      </c>
      <c r="O268">
        <v>2041.73</v>
      </c>
      <c r="P268">
        <v>5276</v>
      </c>
      <c r="Q268" s="4" t="s">
        <v>23</v>
      </c>
      <c r="R268" s="4" t="s">
        <v>24</v>
      </c>
    </row>
    <row r="269" spans="1:19">
      <c r="A269" s="4" t="s">
        <v>476</v>
      </c>
      <c r="B269" s="4" t="s">
        <v>212</v>
      </c>
      <c r="C269" s="4" t="s">
        <v>171</v>
      </c>
      <c r="D269" s="4" t="s">
        <v>105</v>
      </c>
      <c r="E269" s="4" t="s">
        <v>172</v>
      </c>
      <c r="F269" s="3">
        <v>42723</v>
      </c>
      <c r="G269" s="3">
        <v>42812</v>
      </c>
      <c r="H269">
        <v>1164</v>
      </c>
      <c r="I269" s="4" t="s">
        <v>9023</v>
      </c>
      <c r="J269" s="4" t="s">
        <v>9024</v>
      </c>
      <c r="K269" s="4" t="s">
        <v>9010</v>
      </c>
      <c r="L269">
        <v>1096</v>
      </c>
      <c r="M269" s="4" t="s">
        <v>36</v>
      </c>
      <c r="N269">
        <v>1996</v>
      </c>
      <c r="O269">
        <v>6354.87</v>
      </c>
      <c r="P269">
        <v>16780</v>
      </c>
      <c r="Q269" s="4" t="s">
        <v>23</v>
      </c>
      <c r="R269" s="4" t="s">
        <v>35</v>
      </c>
      <c r="S269">
        <v>89</v>
      </c>
    </row>
    <row r="270" spans="1:19">
      <c r="A270" s="4" t="s">
        <v>477</v>
      </c>
      <c r="B270" s="4" t="s">
        <v>212</v>
      </c>
      <c r="C270" s="4" t="s">
        <v>177</v>
      </c>
      <c r="D270" s="4" t="s">
        <v>108</v>
      </c>
      <c r="E270" s="4" t="s">
        <v>172</v>
      </c>
      <c r="F270" s="3">
        <v>42723</v>
      </c>
      <c r="G270" s="3">
        <v>42801</v>
      </c>
      <c r="H270">
        <v>65</v>
      </c>
      <c r="I270" s="4" t="s">
        <v>9023</v>
      </c>
      <c r="J270" s="4" t="s">
        <v>9024</v>
      </c>
      <c r="K270" s="4" t="s">
        <v>9012</v>
      </c>
      <c r="L270">
        <v>55</v>
      </c>
      <c r="M270" s="4" t="s">
        <v>33</v>
      </c>
      <c r="N270">
        <v>1996</v>
      </c>
      <c r="O270">
        <v>2214.94</v>
      </c>
      <c r="P270">
        <v>5374</v>
      </c>
      <c r="Q270" s="4" t="s">
        <v>23</v>
      </c>
      <c r="R270" s="4" t="s">
        <v>24</v>
      </c>
      <c r="S270">
        <v>78</v>
      </c>
    </row>
    <row r="271" spans="1:19">
      <c r="A271" s="4" t="s">
        <v>478</v>
      </c>
      <c r="B271" s="4" t="s">
        <v>196</v>
      </c>
      <c r="C271" s="4" t="s">
        <v>171</v>
      </c>
      <c r="D271" s="4" t="s">
        <v>37</v>
      </c>
      <c r="E271" s="4" t="s">
        <v>197</v>
      </c>
      <c r="F271" s="3">
        <v>42723</v>
      </c>
      <c r="G271" s="3">
        <v>42801</v>
      </c>
      <c r="H271">
        <v>0</v>
      </c>
      <c r="I271" s="4" t="s">
        <v>9016</v>
      </c>
      <c r="J271" s="4" t="s">
        <v>9015</v>
      </c>
      <c r="K271" s="4" t="s">
        <v>9010</v>
      </c>
      <c r="L271">
        <v>1096</v>
      </c>
      <c r="M271" s="4" t="s">
        <v>33</v>
      </c>
      <c r="N271">
        <v>2001</v>
      </c>
      <c r="O271">
        <v>718.62</v>
      </c>
      <c r="P271">
        <v>2448</v>
      </c>
      <c r="Q271" s="4" t="s">
        <v>23</v>
      </c>
      <c r="R271" s="4" t="s">
        <v>24</v>
      </c>
      <c r="S271">
        <v>78</v>
      </c>
    </row>
    <row r="272" spans="1:19">
      <c r="A272" s="4" t="s">
        <v>479</v>
      </c>
      <c r="B272" s="4" t="s">
        <v>219</v>
      </c>
      <c r="C272" s="4" t="s">
        <v>179</v>
      </c>
      <c r="D272" s="4" t="s">
        <v>74</v>
      </c>
      <c r="E272" s="4" t="s">
        <v>172</v>
      </c>
      <c r="F272" s="3">
        <v>42723</v>
      </c>
      <c r="G272" s="3">
        <v>42810</v>
      </c>
      <c r="H272">
        <v>441</v>
      </c>
      <c r="I272" s="4" t="s">
        <v>9026</v>
      </c>
      <c r="J272" s="4" t="s">
        <v>9024</v>
      </c>
      <c r="K272" s="4" t="s">
        <v>9010</v>
      </c>
      <c r="L272">
        <v>550</v>
      </c>
      <c r="M272" s="4" t="s">
        <v>33</v>
      </c>
      <c r="N272">
        <v>2003</v>
      </c>
      <c r="O272">
        <v>223.8</v>
      </c>
      <c r="P272">
        <v>299</v>
      </c>
      <c r="Q272" s="4" t="s">
        <v>23</v>
      </c>
      <c r="R272" s="4" t="s">
        <v>24</v>
      </c>
      <c r="S272">
        <v>87</v>
      </c>
    </row>
    <row r="273" spans="1:19">
      <c r="A273" s="4" t="s">
        <v>480</v>
      </c>
      <c r="B273" s="4" t="s">
        <v>244</v>
      </c>
      <c r="C273" s="4" t="s">
        <v>171</v>
      </c>
      <c r="D273" s="4" t="s">
        <v>57</v>
      </c>
      <c r="E273" s="4" t="s">
        <v>197</v>
      </c>
      <c r="F273" s="3">
        <v>42723</v>
      </c>
      <c r="G273" s="3">
        <v>42806</v>
      </c>
      <c r="H273">
        <v>0</v>
      </c>
      <c r="I273" s="4" t="s">
        <v>9016</v>
      </c>
      <c r="J273" s="4" t="s">
        <v>9015</v>
      </c>
      <c r="K273" s="4" t="s">
        <v>9010</v>
      </c>
      <c r="L273">
        <v>1096</v>
      </c>
      <c r="M273" s="4" t="s">
        <v>58</v>
      </c>
      <c r="N273">
        <v>2006</v>
      </c>
      <c r="O273">
        <v>1102.43</v>
      </c>
      <c r="P273">
        <v>1759</v>
      </c>
      <c r="Q273" s="4" t="s">
        <v>23</v>
      </c>
      <c r="R273" s="4" t="s">
        <v>24</v>
      </c>
      <c r="S273">
        <v>83</v>
      </c>
    </row>
    <row r="274" spans="1:19">
      <c r="A274" s="4" t="s">
        <v>481</v>
      </c>
      <c r="B274" s="4" t="s">
        <v>185</v>
      </c>
      <c r="C274" s="4" t="s">
        <v>9011</v>
      </c>
      <c r="D274" s="4" t="s">
        <v>75</v>
      </c>
      <c r="E274" s="4" t="s">
        <v>172</v>
      </c>
      <c r="F274" s="3">
        <v>42723</v>
      </c>
      <c r="G274" s="3">
        <v>42810</v>
      </c>
      <c r="H274">
        <v>4907</v>
      </c>
      <c r="I274" s="4" t="s">
        <v>9023</v>
      </c>
      <c r="J274" s="4" t="s">
        <v>9024</v>
      </c>
      <c r="K274" s="4" t="s">
        <v>9010</v>
      </c>
      <c r="L274">
        <v>4821</v>
      </c>
      <c r="M274" s="4" t="s">
        <v>73</v>
      </c>
      <c r="N274">
        <v>1982</v>
      </c>
      <c r="O274">
        <v>792.46</v>
      </c>
      <c r="P274">
        <v>1299</v>
      </c>
      <c r="Q274" s="4" t="s">
        <v>23</v>
      </c>
      <c r="R274" s="4" t="s">
        <v>24</v>
      </c>
      <c r="S274">
        <v>87</v>
      </c>
    </row>
    <row r="275" spans="1:19">
      <c r="A275" s="4" t="s">
        <v>482</v>
      </c>
      <c r="B275" s="4" t="s">
        <v>183</v>
      </c>
      <c r="C275" s="4" t="s">
        <v>192</v>
      </c>
      <c r="D275" s="4" t="s">
        <v>79</v>
      </c>
      <c r="E275" s="4" t="s">
        <v>197</v>
      </c>
      <c r="F275" s="3">
        <v>42724</v>
      </c>
      <c r="G275" s="3">
        <v>42795</v>
      </c>
      <c r="H275">
        <v>0</v>
      </c>
      <c r="I275" s="4" t="s">
        <v>9014</v>
      </c>
      <c r="J275" s="4" t="s">
        <v>9015</v>
      </c>
      <c r="K275" s="4" t="s">
        <v>9012</v>
      </c>
      <c r="L275">
        <v>3393</v>
      </c>
      <c r="M275" s="4" t="s">
        <v>26</v>
      </c>
      <c r="N275">
        <v>2002</v>
      </c>
      <c r="O275">
        <v>3178.24</v>
      </c>
      <c r="P275">
        <v>4540</v>
      </c>
      <c r="Q275" s="4" t="s">
        <v>23</v>
      </c>
      <c r="R275" s="4" t="s">
        <v>24</v>
      </c>
      <c r="S275">
        <v>71</v>
      </c>
    </row>
    <row r="276" spans="1:19">
      <c r="A276" s="4" t="s">
        <v>483</v>
      </c>
      <c r="B276" s="4" t="s">
        <v>210</v>
      </c>
      <c r="C276" s="4" t="s">
        <v>171</v>
      </c>
      <c r="D276" s="4" t="s">
        <v>24</v>
      </c>
      <c r="E276" s="4" t="s">
        <v>193</v>
      </c>
      <c r="F276" s="3">
        <v>42724</v>
      </c>
      <c r="G276" s="3"/>
      <c r="I276" s="4" t="s">
        <v>9021</v>
      </c>
      <c r="J276" s="4" t="s">
        <v>9019</v>
      </c>
      <c r="K276" s="4" t="s">
        <v>9010</v>
      </c>
      <c r="L276">
        <v>1096</v>
      </c>
      <c r="M276" s="4"/>
      <c r="Q276" s="4"/>
      <c r="R276" s="4"/>
    </row>
    <row r="277" spans="1:19">
      <c r="A277" s="4" t="s">
        <v>484</v>
      </c>
      <c r="B277" s="4" t="s">
        <v>174</v>
      </c>
      <c r="C277" s="4" t="s">
        <v>192</v>
      </c>
      <c r="D277" s="4" t="s">
        <v>41</v>
      </c>
      <c r="E277" s="4" t="s">
        <v>172</v>
      </c>
      <c r="F277" s="3">
        <v>42724</v>
      </c>
      <c r="G277" s="3">
        <v>42819</v>
      </c>
      <c r="H277">
        <v>3269</v>
      </c>
      <c r="I277" s="4" t="s">
        <v>9016</v>
      </c>
      <c r="J277" s="4" t="s">
        <v>9015</v>
      </c>
      <c r="K277" s="4" t="s">
        <v>9012</v>
      </c>
      <c r="L277">
        <v>3393</v>
      </c>
      <c r="M277" s="4" t="s">
        <v>36</v>
      </c>
      <c r="N277">
        <v>1998</v>
      </c>
      <c r="O277">
        <v>2714.9</v>
      </c>
      <c r="P277">
        <v>2641</v>
      </c>
      <c r="Q277" s="4" t="s">
        <v>23</v>
      </c>
      <c r="R277" s="4" t="s">
        <v>21</v>
      </c>
      <c r="S277">
        <v>95</v>
      </c>
    </row>
    <row r="278" spans="1:19">
      <c r="A278" s="4" t="s">
        <v>485</v>
      </c>
      <c r="B278" s="4" t="s">
        <v>263</v>
      </c>
      <c r="C278" s="4" t="s">
        <v>179</v>
      </c>
      <c r="D278" s="4" t="s">
        <v>83</v>
      </c>
      <c r="E278" s="4" t="s">
        <v>172</v>
      </c>
      <c r="F278" s="3">
        <v>42724</v>
      </c>
      <c r="G278" s="3">
        <v>42806</v>
      </c>
      <c r="H278">
        <v>579</v>
      </c>
      <c r="I278" s="4" t="s">
        <v>9021</v>
      </c>
      <c r="J278" s="4" t="s">
        <v>9019</v>
      </c>
      <c r="K278" s="4" t="s">
        <v>9010</v>
      </c>
      <c r="L278">
        <v>550</v>
      </c>
      <c r="M278" s="4" t="s">
        <v>33</v>
      </c>
      <c r="N278">
        <v>2004</v>
      </c>
      <c r="O278">
        <v>702.72</v>
      </c>
      <c r="P278">
        <v>1831</v>
      </c>
      <c r="Q278" s="4" t="s">
        <v>23</v>
      </c>
      <c r="R278" s="4" t="s">
        <v>24</v>
      </c>
      <c r="S278">
        <v>82</v>
      </c>
    </row>
    <row r="279" spans="1:19">
      <c r="A279" s="4" t="s">
        <v>486</v>
      </c>
      <c r="B279" s="4" t="s">
        <v>196</v>
      </c>
      <c r="C279" s="4" t="s">
        <v>179</v>
      </c>
      <c r="D279" s="4" t="s">
        <v>79</v>
      </c>
      <c r="E279" s="4" t="s">
        <v>197</v>
      </c>
      <c r="F279" s="3">
        <v>42724</v>
      </c>
      <c r="G279" s="3">
        <v>42819</v>
      </c>
      <c r="H279">
        <v>0</v>
      </c>
      <c r="I279" s="4" t="s">
        <v>9016</v>
      </c>
      <c r="J279" s="4" t="s">
        <v>9015</v>
      </c>
      <c r="K279" s="4" t="s">
        <v>9010</v>
      </c>
      <c r="L279">
        <v>550</v>
      </c>
      <c r="M279" s="4" t="s">
        <v>26</v>
      </c>
      <c r="N279">
        <v>2002</v>
      </c>
      <c r="O279">
        <v>3178.24</v>
      </c>
      <c r="P279">
        <v>4540</v>
      </c>
      <c r="Q279" s="4" t="s">
        <v>23</v>
      </c>
      <c r="R279" s="4" t="s">
        <v>24</v>
      </c>
      <c r="S279">
        <v>95</v>
      </c>
    </row>
    <row r="280" spans="1:19">
      <c r="A280" s="4" t="s">
        <v>487</v>
      </c>
      <c r="B280" s="4" t="s">
        <v>230</v>
      </c>
      <c r="C280" s="4" t="s">
        <v>179</v>
      </c>
      <c r="D280" s="4" t="s">
        <v>44</v>
      </c>
      <c r="E280" s="4" t="s">
        <v>197</v>
      </c>
      <c r="F280" s="3">
        <v>42724</v>
      </c>
      <c r="G280" s="3">
        <v>42801</v>
      </c>
      <c r="H280">
        <v>0</v>
      </c>
      <c r="I280" s="4" t="s">
        <v>9026</v>
      </c>
      <c r="J280" s="4" t="s">
        <v>9024</v>
      </c>
      <c r="K280" s="4" t="s">
        <v>9010</v>
      </c>
      <c r="L280">
        <v>550</v>
      </c>
      <c r="M280" s="4" t="s">
        <v>36</v>
      </c>
      <c r="N280">
        <v>2013</v>
      </c>
      <c r="O280">
        <v>98.79</v>
      </c>
      <c r="P280">
        <v>96</v>
      </c>
      <c r="Q280" s="4" t="s">
        <v>23</v>
      </c>
      <c r="R280" s="4" t="s">
        <v>35</v>
      </c>
      <c r="S280">
        <v>77</v>
      </c>
    </row>
    <row r="281" spans="1:19">
      <c r="A281" s="4" t="s">
        <v>488</v>
      </c>
      <c r="B281" s="4" t="s">
        <v>230</v>
      </c>
      <c r="C281" s="4" t="s">
        <v>177</v>
      </c>
      <c r="D281" s="4" t="s">
        <v>122</v>
      </c>
      <c r="E281" s="4" t="s">
        <v>172</v>
      </c>
      <c r="F281" s="3">
        <v>42724</v>
      </c>
      <c r="G281" s="3">
        <v>42825</v>
      </c>
      <c r="H281">
        <v>51</v>
      </c>
      <c r="I281" s="4" t="s">
        <v>9026</v>
      </c>
      <c r="J281" s="4" t="s">
        <v>9024</v>
      </c>
      <c r="K281" s="4" t="s">
        <v>9012</v>
      </c>
      <c r="L281">
        <v>55</v>
      </c>
      <c r="M281" s="4" t="s">
        <v>58</v>
      </c>
      <c r="N281">
        <v>1993</v>
      </c>
      <c r="O281">
        <v>7537.24</v>
      </c>
      <c r="P281">
        <v>20293</v>
      </c>
      <c r="Q281" s="4" t="s">
        <v>23</v>
      </c>
      <c r="R281" s="4" t="s">
        <v>24</v>
      </c>
      <c r="S281">
        <v>101</v>
      </c>
    </row>
    <row r="282" spans="1:19">
      <c r="A282" s="4" t="s">
        <v>489</v>
      </c>
      <c r="B282" s="4" t="s">
        <v>187</v>
      </c>
      <c r="C282" s="4" t="s">
        <v>177</v>
      </c>
      <c r="D282" s="4" t="s">
        <v>54</v>
      </c>
      <c r="E282" s="4" t="s">
        <v>172</v>
      </c>
      <c r="F282" s="3">
        <v>42724</v>
      </c>
      <c r="G282" s="3">
        <v>42802</v>
      </c>
      <c r="H282">
        <v>64</v>
      </c>
      <c r="I282" s="4" t="s">
        <v>9023</v>
      </c>
      <c r="J282" s="4" t="s">
        <v>9024</v>
      </c>
      <c r="K282" s="4" t="s">
        <v>9012</v>
      </c>
      <c r="L282">
        <v>55</v>
      </c>
      <c r="M282" s="4" t="s">
        <v>55</v>
      </c>
      <c r="N282">
        <v>1995</v>
      </c>
      <c r="O282">
        <v>1825.82</v>
      </c>
      <c r="P282">
        <v>5595</v>
      </c>
      <c r="Q282" s="4" t="s">
        <v>23</v>
      </c>
      <c r="R282" s="4" t="s">
        <v>56</v>
      </c>
      <c r="S282">
        <v>78</v>
      </c>
    </row>
    <row r="283" spans="1:19">
      <c r="A283" s="4" t="s">
        <v>490</v>
      </c>
      <c r="B283" s="4" t="s">
        <v>226</v>
      </c>
      <c r="C283" s="4" t="s">
        <v>177</v>
      </c>
      <c r="D283" s="4" t="s">
        <v>52</v>
      </c>
      <c r="E283" s="4" t="s">
        <v>172</v>
      </c>
      <c r="F283" s="3">
        <v>42724</v>
      </c>
      <c r="G283" s="3">
        <v>42802</v>
      </c>
      <c r="H283">
        <v>60</v>
      </c>
      <c r="I283" s="4" t="s">
        <v>9018</v>
      </c>
      <c r="J283" s="4" t="s">
        <v>9019</v>
      </c>
      <c r="K283" s="4" t="s">
        <v>9012</v>
      </c>
      <c r="L283">
        <v>55</v>
      </c>
      <c r="M283" s="4" t="s">
        <v>46</v>
      </c>
      <c r="N283">
        <v>1999</v>
      </c>
      <c r="O283">
        <v>1197.44</v>
      </c>
      <c r="P283">
        <v>2570</v>
      </c>
      <c r="Q283" s="4" t="s">
        <v>23</v>
      </c>
      <c r="R283" s="4" t="s">
        <v>24</v>
      </c>
      <c r="S283">
        <v>78</v>
      </c>
    </row>
    <row r="284" spans="1:19">
      <c r="A284" s="4" t="s">
        <v>491</v>
      </c>
      <c r="B284" s="4" t="s">
        <v>246</v>
      </c>
      <c r="C284" s="4" t="s">
        <v>171</v>
      </c>
      <c r="D284" s="4" t="s">
        <v>63</v>
      </c>
      <c r="E284" s="4" t="s">
        <v>172</v>
      </c>
      <c r="F284" s="3">
        <v>42725</v>
      </c>
      <c r="G284" s="3">
        <v>42821</v>
      </c>
      <c r="H284">
        <v>1186</v>
      </c>
      <c r="I284" s="4" t="s">
        <v>9021</v>
      </c>
      <c r="J284" s="4" t="s">
        <v>9019</v>
      </c>
      <c r="K284" s="4" t="s">
        <v>9010</v>
      </c>
      <c r="L284">
        <v>1096</v>
      </c>
      <c r="M284" s="4" t="s">
        <v>33</v>
      </c>
      <c r="N284">
        <v>1995</v>
      </c>
      <c r="O284">
        <v>5158.71</v>
      </c>
      <c r="P284">
        <v>17479</v>
      </c>
      <c r="Q284" s="4" t="s">
        <v>64</v>
      </c>
      <c r="R284" s="4" t="s">
        <v>24</v>
      </c>
      <c r="S284">
        <v>96</v>
      </c>
    </row>
    <row r="285" spans="1:19">
      <c r="A285" s="4" t="s">
        <v>492</v>
      </c>
      <c r="B285" s="4" t="s">
        <v>279</v>
      </c>
      <c r="C285" s="4" t="s">
        <v>192</v>
      </c>
      <c r="D285" s="4" t="s">
        <v>125</v>
      </c>
      <c r="E285" s="4" t="s">
        <v>172</v>
      </c>
      <c r="F285" s="3">
        <v>42725</v>
      </c>
      <c r="G285" s="3">
        <v>42803</v>
      </c>
      <c r="H285">
        <v>3577</v>
      </c>
      <c r="I285" s="4" t="s">
        <v>9018</v>
      </c>
      <c r="J285" s="4" t="s">
        <v>9019</v>
      </c>
      <c r="K285" s="4" t="s">
        <v>9012</v>
      </c>
      <c r="L285">
        <v>3393</v>
      </c>
      <c r="M285" s="4" t="s">
        <v>33</v>
      </c>
      <c r="N285">
        <v>2005</v>
      </c>
      <c r="O285">
        <v>2261.0500000000002</v>
      </c>
      <c r="P285">
        <v>3851</v>
      </c>
      <c r="Q285" s="4" t="s">
        <v>23</v>
      </c>
      <c r="R285" s="4" t="s">
        <v>24</v>
      </c>
      <c r="S285">
        <v>78</v>
      </c>
    </row>
    <row r="286" spans="1:19">
      <c r="A286" s="4" t="s">
        <v>493</v>
      </c>
      <c r="B286" s="4" t="s">
        <v>210</v>
      </c>
      <c r="C286" s="4" t="s">
        <v>171</v>
      </c>
      <c r="D286" s="4" t="s">
        <v>50</v>
      </c>
      <c r="E286" s="4" t="s">
        <v>172</v>
      </c>
      <c r="F286" s="3">
        <v>42725</v>
      </c>
      <c r="G286" s="3">
        <v>42801</v>
      </c>
      <c r="H286">
        <v>1020</v>
      </c>
      <c r="I286" s="4" t="s">
        <v>9021</v>
      </c>
      <c r="J286" s="4" t="s">
        <v>9019</v>
      </c>
      <c r="K286" s="4" t="s">
        <v>9010</v>
      </c>
      <c r="L286">
        <v>1096</v>
      </c>
      <c r="M286" s="4" t="s">
        <v>9322</v>
      </c>
      <c r="N286">
        <v>1992</v>
      </c>
      <c r="O286">
        <v>1712.68</v>
      </c>
      <c r="P286">
        <v>3194</v>
      </c>
      <c r="Q286" s="4" t="s">
        <v>23</v>
      </c>
      <c r="R286" s="4" t="s">
        <v>21</v>
      </c>
      <c r="S286">
        <v>76</v>
      </c>
    </row>
    <row r="287" spans="1:19">
      <c r="A287" s="4" t="s">
        <v>494</v>
      </c>
      <c r="B287" s="4" t="s">
        <v>212</v>
      </c>
      <c r="C287" s="4" t="s">
        <v>9011</v>
      </c>
      <c r="D287" s="4" t="s">
        <v>32</v>
      </c>
      <c r="E287" s="4" t="s">
        <v>193</v>
      </c>
      <c r="F287" s="3">
        <v>42725</v>
      </c>
      <c r="G287" s="3"/>
      <c r="I287" s="4" t="s">
        <v>9023</v>
      </c>
      <c r="J287" s="4" t="s">
        <v>9024</v>
      </c>
      <c r="K287" s="4" t="s">
        <v>9010</v>
      </c>
      <c r="L287">
        <v>4821</v>
      </c>
      <c r="M287" s="4" t="s">
        <v>33</v>
      </c>
      <c r="N287">
        <v>2009</v>
      </c>
      <c r="O287">
        <v>497.11</v>
      </c>
      <c r="P287">
        <v>1588</v>
      </c>
      <c r="Q287" s="4" t="s">
        <v>23</v>
      </c>
      <c r="R287" s="4" t="s">
        <v>24</v>
      </c>
    </row>
    <row r="288" spans="1:19">
      <c r="A288" s="4" t="s">
        <v>495</v>
      </c>
      <c r="B288" s="4" t="s">
        <v>203</v>
      </c>
      <c r="C288" s="4" t="s">
        <v>177</v>
      </c>
      <c r="D288" s="4" t="s">
        <v>129</v>
      </c>
      <c r="E288" s="4" t="s">
        <v>172</v>
      </c>
      <c r="F288" s="3">
        <v>42725</v>
      </c>
      <c r="G288" s="3">
        <v>42817</v>
      </c>
      <c r="H288">
        <v>53</v>
      </c>
      <c r="I288" s="4" t="s">
        <v>9023</v>
      </c>
      <c r="J288" s="4" t="s">
        <v>9024</v>
      </c>
      <c r="K288" s="4" t="s">
        <v>9012</v>
      </c>
      <c r="L288">
        <v>55</v>
      </c>
      <c r="M288" s="4" t="s">
        <v>39</v>
      </c>
      <c r="N288">
        <v>1992</v>
      </c>
      <c r="O288">
        <v>324.19</v>
      </c>
      <c r="P288">
        <v>978</v>
      </c>
      <c r="Q288" s="4" t="s">
        <v>23</v>
      </c>
      <c r="R288" s="4" t="s">
        <v>24</v>
      </c>
      <c r="S288">
        <v>92</v>
      </c>
    </row>
    <row r="289" spans="1:19">
      <c r="A289" s="4" t="s">
        <v>496</v>
      </c>
      <c r="B289" s="4" t="s">
        <v>343</v>
      </c>
      <c r="C289" s="4" t="s">
        <v>179</v>
      </c>
      <c r="D289" s="4" t="s">
        <v>104</v>
      </c>
      <c r="E289" s="4" t="s">
        <v>197</v>
      </c>
      <c r="F289" s="3">
        <v>42725</v>
      </c>
      <c r="G289" s="3">
        <v>42804</v>
      </c>
      <c r="H289">
        <v>0</v>
      </c>
      <c r="I289" s="4" t="s">
        <v>9016</v>
      </c>
      <c r="J289" s="4" t="s">
        <v>9015</v>
      </c>
      <c r="K289" s="4" t="s">
        <v>9010</v>
      </c>
      <c r="L289">
        <v>550</v>
      </c>
      <c r="M289" s="4" t="s">
        <v>9322</v>
      </c>
      <c r="N289">
        <v>1983</v>
      </c>
      <c r="O289">
        <v>1008.06</v>
      </c>
      <c r="P289">
        <v>1238</v>
      </c>
      <c r="Q289" s="4" t="s">
        <v>23</v>
      </c>
      <c r="R289" s="4" t="s">
        <v>24</v>
      </c>
      <c r="S289">
        <v>79</v>
      </c>
    </row>
    <row r="290" spans="1:19">
      <c r="A290" s="4" t="s">
        <v>497</v>
      </c>
      <c r="B290" s="4" t="s">
        <v>230</v>
      </c>
      <c r="C290" s="4" t="s">
        <v>179</v>
      </c>
      <c r="D290" s="4" t="s">
        <v>54</v>
      </c>
      <c r="E290" s="4" t="s">
        <v>197</v>
      </c>
      <c r="F290" s="3">
        <v>42725</v>
      </c>
      <c r="G290" s="3">
        <v>42822</v>
      </c>
      <c r="H290">
        <v>0</v>
      </c>
      <c r="I290" s="4" t="s">
        <v>9026</v>
      </c>
      <c r="J290" s="4" t="s">
        <v>9024</v>
      </c>
      <c r="K290" s="4" t="s">
        <v>9010</v>
      </c>
      <c r="L290">
        <v>550</v>
      </c>
      <c r="M290" s="4" t="s">
        <v>55</v>
      </c>
      <c r="N290">
        <v>1995</v>
      </c>
      <c r="O290">
        <v>1825.82</v>
      </c>
      <c r="P290">
        <v>5595</v>
      </c>
      <c r="Q290" s="4" t="s">
        <v>23</v>
      </c>
      <c r="R290" s="4" t="s">
        <v>56</v>
      </c>
      <c r="S290">
        <v>97</v>
      </c>
    </row>
    <row r="291" spans="1:19">
      <c r="A291" s="4" t="s">
        <v>498</v>
      </c>
      <c r="B291" s="4" t="s">
        <v>230</v>
      </c>
      <c r="C291" s="4" t="s">
        <v>9011</v>
      </c>
      <c r="D291" s="4" t="s">
        <v>115</v>
      </c>
      <c r="E291" s="4" t="s">
        <v>172</v>
      </c>
      <c r="F291" s="3">
        <v>42725</v>
      </c>
      <c r="G291" s="3">
        <v>42802</v>
      </c>
      <c r="H291">
        <v>4719</v>
      </c>
      <c r="I291" s="4" t="s">
        <v>9026</v>
      </c>
      <c r="J291" s="4" t="s">
        <v>9024</v>
      </c>
      <c r="K291" s="4" t="s">
        <v>9010</v>
      </c>
      <c r="L291">
        <v>4821</v>
      </c>
      <c r="M291" s="4" t="s">
        <v>46</v>
      </c>
      <c r="N291">
        <v>2008</v>
      </c>
      <c r="O291">
        <v>894.37</v>
      </c>
      <c r="P291">
        <v>1593</v>
      </c>
      <c r="Q291" s="4" t="s">
        <v>116</v>
      </c>
      <c r="R291" s="4" t="s">
        <v>24</v>
      </c>
      <c r="S291">
        <v>77</v>
      </c>
    </row>
    <row r="292" spans="1:19">
      <c r="A292" s="4" t="s">
        <v>499</v>
      </c>
      <c r="B292" s="4" t="s">
        <v>170</v>
      </c>
      <c r="C292" s="4" t="s">
        <v>179</v>
      </c>
      <c r="D292" s="4" t="s">
        <v>41</v>
      </c>
      <c r="E292" s="4" t="s">
        <v>172</v>
      </c>
      <c r="F292" s="3">
        <v>42725</v>
      </c>
      <c r="G292" s="3">
        <v>42816</v>
      </c>
      <c r="H292">
        <v>546</v>
      </c>
      <c r="I292" s="4" t="s">
        <v>9014</v>
      </c>
      <c r="J292" s="4" t="s">
        <v>9015</v>
      </c>
      <c r="K292" s="4" t="s">
        <v>9010</v>
      </c>
      <c r="L292">
        <v>550</v>
      </c>
      <c r="M292" s="4" t="s">
        <v>36</v>
      </c>
      <c r="N292">
        <v>1998</v>
      </c>
      <c r="O292">
        <v>2714.9</v>
      </c>
      <c r="P292">
        <v>2641</v>
      </c>
      <c r="Q292" s="4" t="s">
        <v>23</v>
      </c>
      <c r="R292" s="4" t="s">
        <v>21</v>
      </c>
      <c r="S292">
        <v>91</v>
      </c>
    </row>
    <row r="293" spans="1:19">
      <c r="A293" s="4" t="s">
        <v>500</v>
      </c>
      <c r="B293" s="4" t="s">
        <v>189</v>
      </c>
      <c r="C293" s="4" t="s">
        <v>171</v>
      </c>
      <c r="D293" s="4" t="s">
        <v>48</v>
      </c>
      <c r="E293" s="4" t="s">
        <v>172</v>
      </c>
      <c r="F293" s="3">
        <v>42725</v>
      </c>
      <c r="G293" s="3">
        <v>42815</v>
      </c>
      <c r="H293">
        <v>1212</v>
      </c>
      <c r="I293" s="4" t="s">
        <v>9016</v>
      </c>
      <c r="J293" s="4" t="s">
        <v>9015</v>
      </c>
      <c r="K293" s="4" t="s">
        <v>9010</v>
      </c>
      <c r="L293">
        <v>1096</v>
      </c>
      <c r="M293" s="4" t="s">
        <v>39</v>
      </c>
      <c r="N293">
        <v>1998</v>
      </c>
      <c r="O293">
        <v>217.87</v>
      </c>
      <c r="P293">
        <v>551</v>
      </c>
      <c r="Q293" s="4" t="s">
        <v>23</v>
      </c>
      <c r="R293" s="4" t="s">
        <v>24</v>
      </c>
      <c r="S293">
        <v>90</v>
      </c>
    </row>
    <row r="294" spans="1:19">
      <c r="A294" s="4" t="s">
        <v>501</v>
      </c>
      <c r="B294" s="4" t="s">
        <v>185</v>
      </c>
      <c r="C294" s="4" t="s">
        <v>179</v>
      </c>
      <c r="D294" s="4" t="s">
        <v>24</v>
      </c>
      <c r="E294" s="4" t="s">
        <v>193</v>
      </c>
      <c r="F294" s="3">
        <v>42725</v>
      </c>
      <c r="G294" s="3"/>
      <c r="I294" s="4" t="s">
        <v>9023</v>
      </c>
      <c r="J294" s="4" t="s">
        <v>9024</v>
      </c>
      <c r="K294" s="4" t="s">
        <v>9010</v>
      </c>
      <c r="L294">
        <v>550</v>
      </c>
      <c r="M294" s="4"/>
      <c r="Q294" s="4"/>
      <c r="R294" s="4"/>
    </row>
    <row r="295" spans="1:19">
      <c r="A295" s="4" t="s">
        <v>502</v>
      </c>
      <c r="B295" s="4" t="s">
        <v>185</v>
      </c>
      <c r="C295" s="4" t="s">
        <v>179</v>
      </c>
      <c r="D295" s="4" t="s">
        <v>115</v>
      </c>
      <c r="E295" s="4" t="s">
        <v>197</v>
      </c>
      <c r="F295" s="3">
        <v>42725</v>
      </c>
      <c r="G295" s="3">
        <v>42802</v>
      </c>
      <c r="H295">
        <v>0</v>
      </c>
      <c r="I295" s="4" t="s">
        <v>9023</v>
      </c>
      <c r="J295" s="4" t="s">
        <v>9024</v>
      </c>
      <c r="K295" s="4" t="s">
        <v>9010</v>
      </c>
      <c r="L295">
        <v>550</v>
      </c>
      <c r="M295" s="4" t="s">
        <v>46</v>
      </c>
      <c r="N295">
        <v>2008</v>
      </c>
      <c r="O295">
        <v>894.37</v>
      </c>
      <c r="P295">
        <v>1593</v>
      </c>
      <c r="Q295" s="4" t="s">
        <v>116</v>
      </c>
      <c r="R295" s="4" t="s">
        <v>24</v>
      </c>
      <c r="S295">
        <v>77</v>
      </c>
    </row>
    <row r="296" spans="1:19">
      <c r="A296" s="4" t="s">
        <v>503</v>
      </c>
      <c r="B296" s="4" t="s">
        <v>183</v>
      </c>
      <c r="C296" s="4" t="s">
        <v>199</v>
      </c>
      <c r="D296" s="4" t="s">
        <v>29</v>
      </c>
      <c r="E296" s="4" t="s">
        <v>197</v>
      </c>
      <c r="F296" s="3">
        <v>42726</v>
      </c>
      <c r="G296" s="3">
        <v>42821</v>
      </c>
      <c r="H296">
        <v>0</v>
      </c>
      <c r="I296" s="4" t="s">
        <v>9014</v>
      </c>
      <c r="J296" s="4" t="s">
        <v>9015</v>
      </c>
      <c r="K296" s="4" t="s">
        <v>9010</v>
      </c>
      <c r="L296">
        <v>5482</v>
      </c>
      <c r="M296" s="4" t="s">
        <v>26</v>
      </c>
      <c r="N296">
        <v>2012</v>
      </c>
      <c r="O296">
        <v>587.34</v>
      </c>
      <c r="P296">
        <v>1356</v>
      </c>
      <c r="Q296" s="4" t="s">
        <v>30</v>
      </c>
      <c r="R296" s="4" t="s">
        <v>24</v>
      </c>
      <c r="S296">
        <v>95</v>
      </c>
    </row>
    <row r="297" spans="1:19">
      <c r="A297" s="4" t="s">
        <v>504</v>
      </c>
      <c r="B297" s="4" t="s">
        <v>196</v>
      </c>
      <c r="C297" s="4" t="s">
        <v>199</v>
      </c>
      <c r="D297" s="4" t="s">
        <v>51</v>
      </c>
      <c r="E297" s="4" t="s">
        <v>172</v>
      </c>
      <c r="F297" s="3">
        <v>42726</v>
      </c>
      <c r="G297" s="3">
        <v>42808</v>
      </c>
      <c r="H297">
        <v>5533</v>
      </c>
      <c r="I297" s="4" t="s">
        <v>9016</v>
      </c>
      <c r="J297" s="4" t="s">
        <v>9015</v>
      </c>
      <c r="K297" s="4" t="s">
        <v>9010</v>
      </c>
      <c r="L297">
        <v>5482</v>
      </c>
      <c r="M297" s="4" t="s">
        <v>36</v>
      </c>
      <c r="N297">
        <v>1982</v>
      </c>
      <c r="O297">
        <v>4618</v>
      </c>
      <c r="P297">
        <v>10083</v>
      </c>
      <c r="Q297" s="4" t="s">
        <v>23</v>
      </c>
      <c r="R297" s="4" t="s">
        <v>24</v>
      </c>
      <c r="S297">
        <v>82</v>
      </c>
    </row>
    <row r="298" spans="1:19">
      <c r="A298" s="4" t="s">
        <v>505</v>
      </c>
      <c r="B298" s="4" t="s">
        <v>219</v>
      </c>
      <c r="C298" s="4" t="s">
        <v>192</v>
      </c>
      <c r="D298" s="4" t="s">
        <v>59</v>
      </c>
      <c r="E298" s="4" t="s">
        <v>172</v>
      </c>
      <c r="F298" s="3">
        <v>42726</v>
      </c>
      <c r="G298" s="3">
        <v>42795</v>
      </c>
      <c r="H298">
        <v>3295</v>
      </c>
      <c r="I298" s="4" t="s">
        <v>9026</v>
      </c>
      <c r="J298" s="4" t="s">
        <v>9024</v>
      </c>
      <c r="K298" s="4" t="s">
        <v>9012</v>
      </c>
      <c r="L298">
        <v>3393</v>
      </c>
      <c r="M298" s="4" t="s">
        <v>60</v>
      </c>
      <c r="N298">
        <v>1988</v>
      </c>
      <c r="O298">
        <v>2059.9</v>
      </c>
      <c r="P298">
        <v>3644</v>
      </c>
      <c r="Q298" s="4" t="s">
        <v>23</v>
      </c>
      <c r="R298" s="4" t="s">
        <v>24</v>
      </c>
      <c r="S298">
        <v>69</v>
      </c>
    </row>
    <row r="299" spans="1:19">
      <c r="A299" s="4" t="s">
        <v>506</v>
      </c>
      <c r="B299" s="4" t="s">
        <v>205</v>
      </c>
      <c r="C299" s="4" t="s">
        <v>177</v>
      </c>
      <c r="D299" s="4" t="s">
        <v>59</v>
      </c>
      <c r="E299" s="4" t="s">
        <v>172</v>
      </c>
      <c r="F299" s="3">
        <v>42726</v>
      </c>
      <c r="G299" s="3">
        <v>42825</v>
      </c>
      <c r="H299">
        <v>45</v>
      </c>
      <c r="I299" s="4" t="s">
        <v>9023</v>
      </c>
      <c r="J299" s="4" t="s">
        <v>9024</v>
      </c>
      <c r="K299" s="4" t="s">
        <v>9012</v>
      </c>
      <c r="L299">
        <v>55</v>
      </c>
      <c r="M299" s="4" t="s">
        <v>60</v>
      </c>
      <c r="N299">
        <v>1988</v>
      </c>
      <c r="O299">
        <v>2059.9</v>
      </c>
      <c r="P299">
        <v>3644</v>
      </c>
      <c r="Q299" s="4" t="s">
        <v>23</v>
      </c>
      <c r="R299" s="4" t="s">
        <v>24</v>
      </c>
      <c r="S299">
        <v>99</v>
      </c>
    </row>
    <row r="300" spans="1:19">
      <c r="A300" s="4" t="s">
        <v>507</v>
      </c>
      <c r="B300" s="4" t="s">
        <v>216</v>
      </c>
      <c r="C300" s="4" t="s">
        <v>177</v>
      </c>
      <c r="D300" s="4" t="s">
        <v>31</v>
      </c>
      <c r="E300" s="4" t="s">
        <v>172</v>
      </c>
      <c r="F300" s="3">
        <v>42726</v>
      </c>
      <c r="G300" s="3">
        <v>42798</v>
      </c>
      <c r="H300">
        <v>56</v>
      </c>
      <c r="I300" s="4" t="s">
        <v>9018</v>
      </c>
      <c r="J300" s="4" t="s">
        <v>9019</v>
      </c>
      <c r="K300" s="4" t="s">
        <v>9012</v>
      </c>
      <c r="L300">
        <v>55</v>
      </c>
      <c r="M300" s="4" t="s">
        <v>26</v>
      </c>
      <c r="N300">
        <v>1991</v>
      </c>
      <c r="O300">
        <v>326.82</v>
      </c>
      <c r="P300">
        <v>1016</v>
      </c>
      <c r="Q300" s="4" t="s">
        <v>23</v>
      </c>
      <c r="R300" s="4" t="s">
        <v>24</v>
      </c>
      <c r="S300">
        <v>72</v>
      </c>
    </row>
    <row r="301" spans="1:19">
      <c r="A301" s="4" t="s">
        <v>508</v>
      </c>
      <c r="B301" s="4" t="s">
        <v>181</v>
      </c>
      <c r="C301" s="4" t="s">
        <v>9011</v>
      </c>
      <c r="D301" s="4" t="s">
        <v>96</v>
      </c>
      <c r="E301" s="4" t="s">
        <v>193</v>
      </c>
      <c r="F301" s="3">
        <v>42726</v>
      </c>
      <c r="G301" s="3"/>
      <c r="I301" s="4" t="s">
        <v>9026</v>
      </c>
      <c r="J301" s="4" t="s">
        <v>9024</v>
      </c>
      <c r="K301" s="4" t="s">
        <v>9010</v>
      </c>
      <c r="L301">
        <v>4821</v>
      </c>
      <c r="M301" s="4" t="s">
        <v>58</v>
      </c>
      <c r="N301">
        <v>1994</v>
      </c>
      <c r="O301">
        <v>355.23</v>
      </c>
      <c r="P301">
        <v>853</v>
      </c>
      <c r="Q301" s="4" t="s">
        <v>23</v>
      </c>
      <c r="R301" s="4" t="s">
        <v>24</v>
      </c>
    </row>
    <row r="302" spans="1:19">
      <c r="A302" s="4" t="s">
        <v>509</v>
      </c>
      <c r="B302" s="4" t="s">
        <v>279</v>
      </c>
      <c r="C302" s="4" t="s">
        <v>179</v>
      </c>
      <c r="D302" s="4" t="s">
        <v>24</v>
      </c>
      <c r="E302" s="4" t="s">
        <v>193</v>
      </c>
      <c r="F302" s="3">
        <v>42727</v>
      </c>
      <c r="G302" s="3"/>
      <c r="I302" s="4" t="s">
        <v>9018</v>
      </c>
      <c r="J302" s="4" t="s">
        <v>9019</v>
      </c>
      <c r="K302" s="4" t="s">
        <v>9010</v>
      </c>
      <c r="L302">
        <v>550</v>
      </c>
      <c r="M302" s="4"/>
      <c r="Q302" s="4"/>
      <c r="R302" s="4"/>
    </row>
    <row r="303" spans="1:19">
      <c r="A303" s="4" t="s">
        <v>510</v>
      </c>
      <c r="B303" s="4" t="s">
        <v>210</v>
      </c>
      <c r="C303" s="4" t="s">
        <v>171</v>
      </c>
      <c r="D303" s="4" t="s">
        <v>57</v>
      </c>
      <c r="E303" s="4" t="s">
        <v>193</v>
      </c>
      <c r="F303" s="3">
        <v>42727</v>
      </c>
      <c r="G303" s="3"/>
      <c r="I303" s="4" t="s">
        <v>9021</v>
      </c>
      <c r="J303" s="4" t="s">
        <v>9019</v>
      </c>
      <c r="K303" s="4" t="s">
        <v>9010</v>
      </c>
      <c r="L303">
        <v>1096</v>
      </c>
      <c r="M303" s="4" t="s">
        <v>58</v>
      </c>
      <c r="N303">
        <v>2006</v>
      </c>
      <c r="O303">
        <v>1102.43</v>
      </c>
      <c r="P303">
        <v>1759</v>
      </c>
      <c r="Q303" s="4" t="s">
        <v>23</v>
      </c>
      <c r="R303" s="4" t="s">
        <v>24</v>
      </c>
    </row>
    <row r="304" spans="1:19">
      <c r="A304" s="4" t="s">
        <v>511</v>
      </c>
      <c r="B304" s="4" t="s">
        <v>174</v>
      </c>
      <c r="C304" s="4" t="s">
        <v>9011</v>
      </c>
      <c r="D304" s="4" t="s">
        <v>61</v>
      </c>
      <c r="E304" s="4" t="s">
        <v>172</v>
      </c>
      <c r="F304" s="3">
        <v>42727</v>
      </c>
      <c r="G304" s="3">
        <v>42814</v>
      </c>
      <c r="H304">
        <v>4247</v>
      </c>
      <c r="I304" s="4" t="s">
        <v>9016</v>
      </c>
      <c r="J304" s="4" t="s">
        <v>9015</v>
      </c>
      <c r="K304" s="4" t="s">
        <v>9010</v>
      </c>
      <c r="L304">
        <v>4821</v>
      </c>
      <c r="M304" s="4" t="s">
        <v>58</v>
      </c>
      <c r="N304">
        <v>1991</v>
      </c>
      <c r="O304">
        <v>2819.5</v>
      </c>
      <c r="P304">
        <v>7227</v>
      </c>
      <c r="Q304" s="4" t="s">
        <v>23</v>
      </c>
      <c r="R304" s="4" t="s">
        <v>62</v>
      </c>
      <c r="S304">
        <v>87</v>
      </c>
    </row>
    <row r="305" spans="1:19">
      <c r="A305" s="4" t="s">
        <v>512</v>
      </c>
      <c r="B305" s="4" t="s">
        <v>196</v>
      </c>
      <c r="C305" s="4" t="s">
        <v>192</v>
      </c>
      <c r="D305" s="4" t="s">
        <v>79</v>
      </c>
      <c r="E305" s="4" t="s">
        <v>172</v>
      </c>
      <c r="F305" s="3">
        <v>42727</v>
      </c>
      <c r="G305" s="3">
        <v>42807</v>
      </c>
      <c r="H305">
        <v>3440</v>
      </c>
      <c r="I305" s="4" t="s">
        <v>9016</v>
      </c>
      <c r="J305" s="4" t="s">
        <v>9015</v>
      </c>
      <c r="K305" s="4" t="s">
        <v>9012</v>
      </c>
      <c r="L305">
        <v>3393</v>
      </c>
      <c r="M305" s="4" t="s">
        <v>26</v>
      </c>
      <c r="N305">
        <v>2002</v>
      </c>
      <c r="O305">
        <v>3178.24</v>
      </c>
      <c r="P305">
        <v>4540</v>
      </c>
      <c r="Q305" s="4" t="s">
        <v>23</v>
      </c>
      <c r="R305" s="4" t="s">
        <v>24</v>
      </c>
      <c r="S305">
        <v>80</v>
      </c>
    </row>
    <row r="306" spans="1:19">
      <c r="A306" s="4" t="s">
        <v>513</v>
      </c>
      <c r="B306" s="4" t="s">
        <v>191</v>
      </c>
      <c r="C306" s="4" t="s">
        <v>9011</v>
      </c>
      <c r="D306" s="4" t="s">
        <v>97</v>
      </c>
      <c r="E306" s="4" t="s">
        <v>172</v>
      </c>
      <c r="F306" s="3">
        <v>42727</v>
      </c>
      <c r="G306" s="3">
        <v>42796</v>
      </c>
      <c r="H306">
        <v>5040</v>
      </c>
      <c r="I306" s="4" t="s">
        <v>9026</v>
      </c>
      <c r="J306" s="4" t="s">
        <v>9024</v>
      </c>
      <c r="K306" s="4" t="s">
        <v>9010</v>
      </c>
      <c r="L306">
        <v>4821</v>
      </c>
      <c r="M306" s="4" t="s">
        <v>33</v>
      </c>
      <c r="N306">
        <v>2001</v>
      </c>
      <c r="O306">
        <v>2437.85</v>
      </c>
      <c r="P306">
        <v>4874</v>
      </c>
      <c r="Q306" s="4" t="s">
        <v>23</v>
      </c>
      <c r="R306" s="4" t="s">
        <v>24</v>
      </c>
      <c r="S306">
        <v>69</v>
      </c>
    </row>
    <row r="307" spans="1:19">
      <c r="A307" s="4" t="s">
        <v>514</v>
      </c>
      <c r="B307" s="4" t="s">
        <v>343</v>
      </c>
      <c r="C307" s="4" t="s">
        <v>179</v>
      </c>
      <c r="D307" s="4" t="s">
        <v>37</v>
      </c>
      <c r="E307" s="4" t="s">
        <v>172</v>
      </c>
      <c r="F307" s="3">
        <v>42727</v>
      </c>
      <c r="G307" s="3">
        <v>42806</v>
      </c>
      <c r="H307">
        <v>469</v>
      </c>
      <c r="I307" s="4" t="s">
        <v>9016</v>
      </c>
      <c r="J307" s="4" t="s">
        <v>9015</v>
      </c>
      <c r="K307" s="4" t="s">
        <v>9010</v>
      </c>
      <c r="L307">
        <v>550</v>
      </c>
      <c r="M307" s="4" t="s">
        <v>33</v>
      </c>
      <c r="N307">
        <v>2001</v>
      </c>
      <c r="O307">
        <v>718.62</v>
      </c>
      <c r="P307">
        <v>2448</v>
      </c>
      <c r="Q307" s="4" t="s">
        <v>23</v>
      </c>
      <c r="R307" s="4" t="s">
        <v>24</v>
      </c>
      <c r="S307">
        <v>79</v>
      </c>
    </row>
    <row r="308" spans="1:19">
      <c r="A308" s="4" t="s">
        <v>515</v>
      </c>
      <c r="B308" s="4" t="s">
        <v>170</v>
      </c>
      <c r="C308" s="4" t="s">
        <v>177</v>
      </c>
      <c r="D308" s="4" t="s">
        <v>79</v>
      </c>
      <c r="E308" s="4" t="s">
        <v>172</v>
      </c>
      <c r="F308" s="3">
        <v>42727</v>
      </c>
      <c r="G308" s="3">
        <v>42801</v>
      </c>
      <c r="H308">
        <v>58</v>
      </c>
      <c r="I308" s="4" t="s">
        <v>9014</v>
      </c>
      <c r="J308" s="4" t="s">
        <v>9015</v>
      </c>
      <c r="K308" s="4" t="s">
        <v>9012</v>
      </c>
      <c r="L308">
        <v>55</v>
      </c>
      <c r="M308" s="4" t="s">
        <v>26</v>
      </c>
      <c r="N308">
        <v>2002</v>
      </c>
      <c r="O308">
        <v>3178.24</v>
      </c>
      <c r="P308">
        <v>4540</v>
      </c>
      <c r="Q308" s="4" t="s">
        <v>23</v>
      </c>
      <c r="R308" s="4" t="s">
        <v>24</v>
      </c>
      <c r="S308">
        <v>74</v>
      </c>
    </row>
    <row r="309" spans="1:19">
      <c r="A309" s="4" t="s">
        <v>516</v>
      </c>
      <c r="B309" s="4" t="s">
        <v>304</v>
      </c>
      <c r="C309" s="4" t="s">
        <v>192</v>
      </c>
      <c r="D309" s="4" t="s">
        <v>79</v>
      </c>
      <c r="E309" s="4" t="s">
        <v>172</v>
      </c>
      <c r="F309" s="3">
        <v>42728</v>
      </c>
      <c r="G309" s="3">
        <v>42810</v>
      </c>
      <c r="H309">
        <v>2955</v>
      </c>
      <c r="I309" s="4" t="s">
        <v>9014</v>
      </c>
      <c r="J309" s="4" t="s">
        <v>9015</v>
      </c>
      <c r="K309" s="4" t="s">
        <v>9012</v>
      </c>
      <c r="L309">
        <v>3393</v>
      </c>
      <c r="M309" s="4" t="s">
        <v>26</v>
      </c>
      <c r="N309">
        <v>2002</v>
      </c>
      <c r="O309">
        <v>3178.24</v>
      </c>
      <c r="P309">
        <v>4540</v>
      </c>
      <c r="Q309" s="4" t="s">
        <v>23</v>
      </c>
      <c r="R309" s="4" t="s">
        <v>24</v>
      </c>
      <c r="S309">
        <v>82</v>
      </c>
    </row>
    <row r="310" spans="1:19">
      <c r="A310" s="4" t="s">
        <v>517</v>
      </c>
      <c r="B310" s="4" t="s">
        <v>279</v>
      </c>
      <c r="C310" s="4" t="s">
        <v>199</v>
      </c>
      <c r="D310" s="4" t="s">
        <v>42</v>
      </c>
      <c r="E310" s="4" t="s">
        <v>172</v>
      </c>
      <c r="F310" s="3">
        <v>42728</v>
      </c>
      <c r="G310" s="3">
        <v>42820</v>
      </c>
      <c r="H310">
        <v>5228</v>
      </c>
      <c r="I310" s="4" t="s">
        <v>9018</v>
      </c>
      <c r="J310" s="4" t="s">
        <v>9019</v>
      </c>
      <c r="K310" s="4" t="s">
        <v>9010</v>
      </c>
      <c r="L310">
        <v>5482</v>
      </c>
      <c r="M310" s="4" t="s">
        <v>26</v>
      </c>
      <c r="N310">
        <v>2017</v>
      </c>
      <c r="O310">
        <v>4.54</v>
      </c>
      <c r="P310">
        <v>9</v>
      </c>
      <c r="Q310" s="4" t="s">
        <v>23</v>
      </c>
      <c r="R310" s="4" t="s">
        <v>24</v>
      </c>
      <c r="S310">
        <v>92</v>
      </c>
    </row>
    <row r="311" spans="1:19">
      <c r="A311" s="4" t="s">
        <v>518</v>
      </c>
      <c r="B311" s="4" t="s">
        <v>174</v>
      </c>
      <c r="C311" s="4" t="s">
        <v>192</v>
      </c>
      <c r="D311" s="4" t="s">
        <v>118</v>
      </c>
      <c r="E311" s="4" t="s">
        <v>172</v>
      </c>
      <c r="F311" s="3">
        <v>42728</v>
      </c>
      <c r="G311" s="3">
        <v>42808</v>
      </c>
      <c r="H311">
        <v>3358</v>
      </c>
      <c r="I311" s="4" t="s">
        <v>9016</v>
      </c>
      <c r="J311" s="4" t="s">
        <v>9015</v>
      </c>
      <c r="K311" s="4" t="s">
        <v>9012</v>
      </c>
      <c r="L311">
        <v>3393</v>
      </c>
      <c r="M311" s="4" t="s">
        <v>33</v>
      </c>
      <c r="N311">
        <v>1995</v>
      </c>
      <c r="O311">
        <v>332.43</v>
      </c>
      <c r="P311">
        <v>799</v>
      </c>
      <c r="Q311" s="4" t="s">
        <v>23</v>
      </c>
      <c r="R311" s="4" t="s">
        <v>24</v>
      </c>
      <c r="S311">
        <v>80</v>
      </c>
    </row>
    <row r="312" spans="1:19">
      <c r="A312" s="4" t="s">
        <v>519</v>
      </c>
      <c r="B312" s="4" t="s">
        <v>212</v>
      </c>
      <c r="C312" s="4" t="s">
        <v>199</v>
      </c>
      <c r="D312" s="4" t="s">
        <v>72</v>
      </c>
      <c r="E312" s="4" t="s">
        <v>197</v>
      </c>
      <c r="F312" s="3">
        <v>42728</v>
      </c>
      <c r="G312" s="3">
        <v>42823</v>
      </c>
      <c r="H312">
        <v>0</v>
      </c>
      <c r="I312" s="4" t="s">
        <v>9023</v>
      </c>
      <c r="J312" s="4" t="s">
        <v>9024</v>
      </c>
      <c r="K312" s="4" t="s">
        <v>9010</v>
      </c>
      <c r="L312">
        <v>5482</v>
      </c>
      <c r="M312" s="4" t="s">
        <v>73</v>
      </c>
      <c r="N312">
        <v>2003</v>
      </c>
      <c r="O312">
        <v>692.19</v>
      </c>
      <c r="P312">
        <v>1922</v>
      </c>
      <c r="Q312" s="4" t="s">
        <v>23</v>
      </c>
      <c r="R312" s="4" t="s">
        <v>24</v>
      </c>
      <c r="S312">
        <v>95</v>
      </c>
    </row>
    <row r="313" spans="1:19">
      <c r="A313" s="4" t="s">
        <v>520</v>
      </c>
      <c r="B313" s="4" t="s">
        <v>343</v>
      </c>
      <c r="C313" s="4" t="s">
        <v>179</v>
      </c>
      <c r="D313" s="4" t="s">
        <v>41</v>
      </c>
      <c r="E313" s="4" t="s">
        <v>172</v>
      </c>
      <c r="F313" s="3">
        <v>42728</v>
      </c>
      <c r="G313" s="3">
        <v>42825</v>
      </c>
      <c r="H313">
        <v>517</v>
      </c>
      <c r="I313" s="4" t="s">
        <v>9016</v>
      </c>
      <c r="J313" s="4" t="s">
        <v>9015</v>
      </c>
      <c r="K313" s="4" t="s">
        <v>9010</v>
      </c>
      <c r="L313">
        <v>550</v>
      </c>
      <c r="M313" s="4" t="s">
        <v>36</v>
      </c>
      <c r="N313">
        <v>1998</v>
      </c>
      <c r="O313">
        <v>2714.9</v>
      </c>
      <c r="P313">
        <v>2641</v>
      </c>
      <c r="Q313" s="4" t="s">
        <v>23</v>
      </c>
      <c r="R313" s="4" t="s">
        <v>21</v>
      </c>
      <c r="S313">
        <v>97</v>
      </c>
    </row>
    <row r="314" spans="1:19">
      <c r="A314" s="4" t="s">
        <v>521</v>
      </c>
      <c r="B314" s="4" t="s">
        <v>170</v>
      </c>
      <c r="C314" s="4" t="s">
        <v>179</v>
      </c>
      <c r="D314" s="4" t="s">
        <v>51</v>
      </c>
      <c r="E314" s="4" t="s">
        <v>172</v>
      </c>
      <c r="F314" s="3">
        <v>42728</v>
      </c>
      <c r="G314" s="3">
        <v>42797</v>
      </c>
      <c r="H314">
        <v>615</v>
      </c>
      <c r="I314" s="4" t="s">
        <v>9014</v>
      </c>
      <c r="J314" s="4" t="s">
        <v>9015</v>
      </c>
      <c r="K314" s="4" t="s">
        <v>9010</v>
      </c>
      <c r="L314">
        <v>550</v>
      </c>
      <c r="M314" s="4" t="s">
        <v>36</v>
      </c>
      <c r="N314">
        <v>1982</v>
      </c>
      <c r="O314">
        <v>4618</v>
      </c>
      <c r="P314">
        <v>10083</v>
      </c>
      <c r="Q314" s="4" t="s">
        <v>23</v>
      </c>
      <c r="R314" s="4" t="s">
        <v>24</v>
      </c>
      <c r="S314">
        <v>69</v>
      </c>
    </row>
    <row r="315" spans="1:19">
      <c r="A315" s="4" t="s">
        <v>522</v>
      </c>
      <c r="B315" s="4" t="s">
        <v>189</v>
      </c>
      <c r="C315" s="4" t="s">
        <v>179</v>
      </c>
      <c r="D315" s="4" t="s">
        <v>48</v>
      </c>
      <c r="E315" s="4" t="s">
        <v>197</v>
      </c>
      <c r="F315" s="3">
        <v>42728</v>
      </c>
      <c r="G315" s="3">
        <v>42804</v>
      </c>
      <c r="H315">
        <v>0</v>
      </c>
      <c r="I315" s="4" t="s">
        <v>9016</v>
      </c>
      <c r="J315" s="4" t="s">
        <v>9015</v>
      </c>
      <c r="K315" s="4" t="s">
        <v>9010</v>
      </c>
      <c r="L315">
        <v>550</v>
      </c>
      <c r="M315" s="4" t="s">
        <v>39</v>
      </c>
      <c r="N315">
        <v>1998</v>
      </c>
      <c r="O315">
        <v>217.87</v>
      </c>
      <c r="P315">
        <v>551</v>
      </c>
      <c r="Q315" s="4" t="s">
        <v>23</v>
      </c>
      <c r="R315" s="4" t="s">
        <v>24</v>
      </c>
      <c r="S315">
        <v>76</v>
      </c>
    </row>
    <row r="316" spans="1:19">
      <c r="A316" s="4" t="s">
        <v>523</v>
      </c>
      <c r="B316" s="4" t="s">
        <v>208</v>
      </c>
      <c r="C316" s="4" t="s">
        <v>177</v>
      </c>
      <c r="D316" s="4" t="s">
        <v>42</v>
      </c>
      <c r="E316" s="4" t="s">
        <v>172</v>
      </c>
      <c r="F316" s="3">
        <v>42728</v>
      </c>
      <c r="G316" s="3">
        <v>42802</v>
      </c>
      <c r="H316">
        <v>62</v>
      </c>
      <c r="I316" s="4" t="s">
        <v>9014</v>
      </c>
      <c r="J316" s="4" t="s">
        <v>9015</v>
      </c>
      <c r="K316" s="4" t="s">
        <v>9012</v>
      </c>
      <c r="L316">
        <v>55</v>
      </c>
      <c r="M316" s="4" t="s">
        <v>26</v>
      </c>
      <c r="N316">
        <v>2017</v>
      </c>
      <c r="O316">
        <v>4.54</v>
      </c>
      <c r="P316">
        <v>9</v>
      </c>
      <c r="Q316" s="4" t="s">
        <v>23</v>
      </c>
      <c r="R316" s="4" t="s">
        <v>24</v>
      </c>
      <c r="S316">
        <v>74</v>
      </c>
    </row>
    <row r="317" spans="1:19">
      <c r="A317" s="4" t="s">
        <v>524</v>
      </c>
      <c r="B317" s="4" t="s">
        <v>174</v>
      </c>
      <c r="C317" s="4" t="s">
        <v>199</v>
      </c>
      <c r="D317" s="4" t="s">
        <v>79</v>
      </c>
      <c r="E317" s="4" t="s">
        <v>172</v>
      </c>
      <c r="F317" s="3">
        <v>42729</v>
      </c>
      <c r="G317" s="3">
        <v>42807</v>
      </c>
      <c r="H317">
        <v>4711</v>
      </c>
      <c r="I317" s="4" t="s">
        <v>9016</v>
      </c>
      <c r="J317" s="4" t="s">
        <v>9015</v>
      </c>
      <c r="K317" s="4" t="s">
        <v>9010</v>
      </c>
      <c r="L317">
        <v>5482</v>
      </c>
      <c r="M317" s="4" t="s">
        <v>26</v>
      </c>
      <c r="N317">
        <v>2002</v>
      </c>
      <c r="O317">
        <v>3178.24</v>
      </c>
      <c r="P317">
        <v>4540</v>
      </c>
      <c r="Q317" s="4" t="s">
        <v>23</v>
      </c>
      <c r="R317" s="4" t="s">
        <v>24</v>
      </c>
      <c r="S317">
        <v>78</v>
      </c>
    </row>
    <row r="318" spans="1:19">
      <c r="A318" s="4" t="s">
        <v>525</v>
      </c>
      <c r="B318" s="4" t="s">
        <v>263</v>
      </c>
      <c r="C318" s="4" t="s">
        <v>9011</v>
      </c>
      <c r="D318" s="4" t="s">
        <v>83</v>
      </c>
      <c r="E318" s="4" t="s">
        <v>197</v>
      </c>
      <c r="F318" s="3">
        <v>42729</v>
      </c>
      <c r="G318" s="3">
        <v>42817</v>
      </c>
      <c r="H318">
        <v>0</v>
      </c>
      <c r="I318" s="4" t="s">
        <v>9021</v>
      </c>
      <c r="J318" s="4" t="s">
        <v>9019</v>
      </c>
      <c r="K318" s="4" t="s">
        <v>9010</v>
      </c>
      <c r="L318">
        <v>4821</v>
      </c>
      <c r="M318" s="4" t="s">
        <v>33</v>
      </c>
      <c r="N318">
        <v>2004</v>
      </c>
      <c r="O318">
        <v>702.72</v>
      </c>
      <c r="P318">
        <v>1831</v>
      </c>
      <c r="Q318" s="4" t="s">
        <v>23</v>
      </c>
      <c r="R318" s="4" t="s">
        <v>24</v>
      </c>
      <c r="S318">
        <v>88</v>
      </c>
    </row>
    <row r="319" spans="1:19">
      <c r="A319" s="4" t="s">
        <v>526</v>
      </c>
      <c r="B319" s="4" t="s">
        <v>237</v>
      </c>
      <c r="C319" s="4" t="s">
        <v>179</v>
      </c>
      <c r="D319" s="4" t="s">
        <v>125</v>
      </c>
      <c r="E319" s="4" t="s">
        <v>172</v>
      </c>
      <c r="F319" s="3">
        <v>42729</v>
      </c>
      <c r="G319" s="3">
        <v>42824</v>
      </c>
      <c r="H319">
        <v>510</v>
      </c>
      <c r="I319" s="4" t="s">
        <v>9018</v>
      </c>
      <c r="J319" s="4" t="s">
        <v>9019</v>
      </c>
      <c r="K319" s="4" t="s">
        <v>9010</v>
      </c>
      <c r="L319">
        <v>550</v>
      </c>
      <c r="M319" s="4" t="s">
        <v>33</v>
      </c>
      <c r="N319">
        <v>2005</v>
      </c>
      <c r="O319">
        <v>2261.0500000000002</v>
      </c>
      <c r="P319">
        <v>3851</v>
      </c>
      <c r="Q319" s="4" t="s">
        <v>23</v>
      </c>
      <c r="R319" s="4" t="s">
        <v>24</v>
      </c>
      <c r="S319">
        <v>95</v>
      </c>
    </row>
    <row r="320" spans="1:19">
      <c r="A320" s="4" t="s">
        <v>527</v>
      </c>
      <c r="B320" s="4" t="s">
        <v>196</v>
      </c>
      <c r="C320" s="4" t="s">
        <v>9011</v>
      </c>
      <c r="D320" s="4" t="s">
        <v>92</v>
      </c>
      <c r="E320" s="4" t="s">
        <v>172</v>
      </c>
      <c r="F320" s="3">
        <v>42729</v>
      </c>
      <c r="G320" s="3">
        <v>42819</v>
      </c>
      <c r="H320">
        <v>4891</v>
      </c>
      <c r="I320" s="4" t="s">
        <v>9016</v>
      </c>
      <c r="J320" s="4" t="s">
        <v>9015</v>
      </c>
      <c r="K320" s="4" t="s">
        <v>9010</v>
      </c>
      <c r="L320">
        <v>4821</v>
      </c>
      <c r="M320" s="4" t="s">
        <v>73</v>
      </c>
      <c r="N320">
        <v>1997</v>
      </c>
      <c r="O320">
        <v>2041.73</v>
      </c>
      <c r="P320">
        <v>5276</v>
      </c>
      <c r="Q320" s="4" t="s">
        <v>23</v>
      </c>
      <c r="R320" s="4" t="s">
        <v>24</v>
      </c>
      <c r="S320">
        <v>90</v>
      </c>
    </row>
    <row r="321" spans="1:19">
      <c r="A321" s="4" t="s">
        <v>528</v>
      </c>
      <c r="B321" s="4" t="s">
        <v>203</v>
      </c>
      <c r="C321" s="4" t="s">
        <v>171</v>
      </c>
      <c r="D321" s="4" t="s">
        <v>72</v>
      </c>
      <c r="E321" s="4" t="s">
        <v>172</v>
      </c>
      <c r="F321" s="3">
        <v>42729</v>
      </c>
      <c r="G321" s="3">
        <v>42811</v>
      </c>
      <c r="H321">
        <v>926</v>
      </c>
      <c r="I321" s="4" t="s">
        <v>9023</v>
      </c>
      <c r="J321" s="4" t="s">
        <v>9024</v>
      </c>
      <c r="K321" s="4" t="s">
        <v>9010</v>
      </c>
      <c r="L321">
        <v>1096</v>
      </c>
      <c r="M321" s="4" t="s">
        <v>73</v>
      </c>
      <c r="N321">
        <v>2003</v>
      </c>
      <c r="O321">
        <v>692.19</v>
      </c>
      <c r="P321">
        <v>1922</v>
      </c>
      <c r="Q321" s="4" t="s">
        <v>23</v>
      </c>
      <c r="R321" s="4" t="s">
        <v>24</v>
      </c>
      <c r="S321">
        <v>82</v>
      </c>
    </row>
    <row r="322" spans="1:19">
      <c r="A322" s="4" t="s">
        <v>529</v>
      </c>
      <c r="B322" s="4" t="s">
        <v>256</v>
      </c>
      <c r="C322" s="4" t="s">
        <v>177</v>
      </c>
      <c r="D322" s="4" t="s">
        <v>27</v>
      </c>
      <c r="E322" s="4" t="s">
        <v>172</v>
      </c>
      <c r="F322" s="3">
        <v>42729</v>
      </c>
      <c r="G322" s="3">
        <v>42804</v>
      </c>
      <c r="H322">
        <v>56</v>
      </c>
      <c r="I322" s="4" t="s">
        <v>9014</v>
      </c>
      <c r="J322" s="4" t="s">
        <v>9015</v>
      </c>
      <c r="K322" s="4" t="s">
        <v>9012</v>
      </c>
      <c r="L322">
        <v>55</v>
      </c>
      <c r="M322" s="4" t="s">
        <v>26</v>
      </c>
      <c r="N322">
        <v>1986</v>
      </c>
      <c r="O322">
        <v>647.17999999999995</v>
      </c>
      <c r="P322">
        <v>1185</v>
      </c>
      <c r="Q322" s="4" t="s">
        <v>28</v>
      </c>
      <c r="R322" s="4" t="s">
        <v>24</v>
      </c>
      <c r="S322">
        <v>75</v>
      </c>
    </row>
    <row r="323" spans="1:19">
      <c r="A323" s="4" t="s">
        <v>530</v>
      </c>
      <c r="B323" s="4" t="s">
        <v>201</v>
      </c>
      <c r="C323" s="4" t="s">
        <v>179</v>
      </c>
      <c r="D323" s="4" t="s">
        <v>119</v>
      </c>
      <c r="E323" s="4" t="s">
        <v>193</v>
      </c>
      <c r="F323" s="3">
        <v>42729</v>
      </c>
      <c r="G323" s="3"/>
      <c r="I323" s="4" t="s">
        <v>9026</v>
      </c>
      <c r="J323" s="4" t="s">
        <v>9024</v>
      </c>
      <c r="K323" s="4" t="s">
        <v>9010</v>
      </c>
      <c r="L323">
        <v>550</v>
      </c>
      <c r="M323" s="4" t="s">
        <v>55</v>
      </c>
      <c r="N323">
        <v>1988</v>
      </c>
      <c r="O323">
        <v>5266.09</v>
      </c>
      <c r="P323">
        <v>8595</v>
      </c>
      <c r="Q323" s="4" t="s">
        <v>23</v>
      </c>
      <c r="R323" s="4" t="s">
        <v>56</v>
      </c>
    </row>
    <row r="324" spans="1:19">
      <c r="A324" s="4" t="s">
        <v>531</v>
      </c>
      <c r="B324" s="4" t="s">
        <v>205</v>
      </c>
      <c r="C324" s="4" t="s">
        <v>179</v>
      </c>
      <c r="D324" s="4" t="s">
        <v>24</v>
      </c>
      <c r="E324" s="4" t="s">
        <v>193</v>
      </c>
      <c r="F324" s="3">
        <v>42729</v>
      </c>
      <c r="G324" s="3"/>
      <c r="I324" s="4" t="s">
        <v>9023</v>
      </c>
      <c r="J324" s="4" t="s">
        <v>9024</v>
      </c>
      <c r="K324" s="4" t="s">
        <v>9010</v>
      </c>
      <c r="L324">
        <v>550</v>
      </c>
      <c r="M324" s="4"/>
      <c r="Q324" s="4"/>
      <c r="R324" s="4"/>
    </row>
    <row r="325" spans="1:19">
      <c r="A325" s="4" t="s">
        <v>532</v>
      </c>
      <c r="B325" s="4" t="s">
        <v>216</v>
      </c>
      <c r="C325" s="4" t="s">
        <v>177</v>
      </c>
      <c r="D325" s="4" t="s">
        <v>95</v>
      </c>
      <c r="E325" s="4" t="s">
        <v>172</v>
      </c>
      <c r="F325" s="3">
        <v>42729</v>
      </c>
      <c r="G325" s="3">
        <v>42799</v>
      </c>
      <c r="H325">
        <v>47</v>
      </c>
      <c r="I325" s="4" t="s">
        <v>9018</v>
      </c>
      <c r="J325" s="4" t="s">
        <v>9019</v>
      </c>
      <c r="K325" s="4" t="s">
        <v>9012</v>
      </c>
      <c r="L325">
        <v>55</v>
      </c>
      <c r="M325" s="4" t="s">
        <v>60</v>
      </c>
      <c r="N325">
        <v>1997</v>
      </c>
      <c r="O325">
        <v>882.12</v>
      </c>
      <c r="P325">
        <v>2769</v>
      </c>
      <c r="Q325" s="4" t="s">
        <v>23</v>
      </c>
      <c r="R325" s="4" t="s">
        <v>24</v>
      </c>
      <c r="S325">
        <v>70</v>
      </c>
    </row>
    <row r="326" spans="1:19">
      <c r="A326" s="4" t="s">
        <v>533</v>
      </c>
      <c r="B326" s="4" t="s">
        <v>174</v>
      </c>
      <c r="C326" s="4" t="s">
        <v>179</v>
      </c>
      <c r="D326" s="4" t="s">
        <v>100</v>
      </c>
      <c r="E326" s="4" t="s">
        <v>197</v>
      </c>
      <c r="F326" s="3">
        <v>42730</v>
      </c>
      <c r="G326" s="3">
        <v>42817</v>
      </c>
      <c r="H326">
        <v>0</v>
      </c>
      <c r="I326" s="4" t="s">
        <v>9016</v>
      </c>
      <c r="J326" s="4" t="s">
        <v>9015</v>
      </c>
      <c r="K326" s="4" t="s">
        <v>9010</v>
      </c>
      <c r="L326">
        <v>550</v>
      </c>
      <c r="M326" s="4" t="s">
        <v>9322</v>
      </c>
      <c r="N326">
        <v>1987</v>
      </c>
      <c r="O326">
        <v>2938.67</v>
      </c>
      <c r="P326">
        <v>8775</v>
      </c>
      <c r="Q326" s="4" t="s">
        <v>101</v>
      </c>
      <c r="R326" s="4" t="s">
        <v>24</v>
      </c>
      <c r="S326">
        <v>87</v>
      </c>
    </row>
    <row r="327" spans="1:19">
      <c r="A327" s="4" t="s">
        <v>534</v>
      </c>
      <c r="B327" s="4" t="s">
        <v>191</v>
      </c>
      <c r="C327" s="4" t="s">
        <v>199</v>
      </c>
      <c r="D327" s="4" t="s">
        <v>90</v>
      </c>
      <c r="E327" s="4" t="s">
        <v>172</v>
      </c>
      <c r="F327" s="3">
        <v>42730</v>
      </c>
      <c r="G327" s="3">
        <v>42804</v>
      </c>
      <c r="H327">
        <v>6490</v>
      </c>
      <c r="I327" s="4" t="s">
        <v>9026</v>
      </c>
      <c r="J327" s="4" t="s">
        <v>9024</v>
      </c>
      <c r="K327" s="4" t="s">
        <v>9010</v>
      </c>
      <c r="L327">
        <v>5482</v>
      </c>
      <c r="M327" s="4" t="s">
        <v>73</v>
      </c>
      <c r="N327">
        <v>1987</v>
      </c>
      <c r="O327">
        <v>405.59</v>
      </c>
      <c r="P327">
        <v>1179</v>
      </c>
      <c r="Q327" s="4" t="s">
        <v>91</v>
      </c>
      <c r="R327" s="4" t="s">
        <v>92</v>
      </c>
      <c r="S327">
        <v>74</v>
      </c>
    </row>
    <row r="328" spans="1:19">
      <c r="A328" s="4" t="s">
        <v>535</v>
      </c>
      <c r="B328" s="4" t="s">
        <v>219</v>
      </c>
      <c r="C328" s="4" t="s">
        <v>192</v>
      </c>
      <c r="D328" s="4" t="s">
        <v>70</v>
      </c>
      <c r="E328" s="4" t="s">
        <v>193</v>
      </c>
      <c r="F328" s="3">
        <v>42730</v>
      </c>
      <c r="G328" s="3"/>
      <c r="I328" s="4" t="s">
        <v>9026</v>
      </c>
      <c r="J328" s="4" t="s">
        <v>9024</v>
      </c>
      <c r="K328" s="4" t="s">
        <v>9012</v>
      </c>
      <c r="L328">
        <v>3393</v>
      </c>
      <c r="M328" s="4" t="s">
        <v>55</v>
      </c>
      <c r="N328">
        <v>2007</v>
      </c>
      <c r="O328">
        <v>86.68</v>
      </c>
      <c r="P328">
        <v>187</v>
      </c>
      <c r="Q328" s="4" t="s">
        <v>23</v>
      </c>
      <c r="R328" s="4" t="s">
        <v>56</v>
      </c>
    </row>
    <row r="329" spans="1:19">
      <c r="A329" s="4" t="s">
        <v>536</v>
      </c>
      <c r="B329" s="4" t="s">
        <v>230</v>
      </c>
      <c r="C329" s="4" t="s">
        <v>9011</v>
      </c>
      <c r="D329" s="4" t="s">
        <v>24</v>
      </c>
      <c r="E329" s="4" t="s">
        <v>193</v>
      </c>
      <c r="F329" s="3">
        <v>42730</v>
      </c>
      <c r="G329" s="3"/>
      <c r="I329" s="4" t="s">
        <v>9026</v>
      </c>
      <c r="J329" s="4" t="s">
        <v>9024</v>
      </c>
      <c r="K329" s="4" t="s">
        <v>9010</v>
      </c>
      <c r="L329">
        <v>4821</v>
      </c>
      <c r="M329" s="4"/>
      <c r="Q329" s="4"/>
      <c r="R329" s="4"/>
    </row>
    <row r="330" spans="1:19">
      <c r="A330" s="4" t="s">
        <v>537</v>
      </c>
      <c r="B330" s="4" t="s">
        <v>189</v>
      </c>
      <c r="C330" s="4" t="s">
        <v>192</v>
      </c>
      <c r="D330" s="4" t="s">
        <v>119</v>
      </c>
      <c r="E330" s="4" t="s">
        <v>172</v>
      </c>
      <c r="F330" s="3">
        <v>42730</v>
      </c>
      <c r="G330" s="3">
        <v>42796</v>
      </c>
      <c r="H330">
        <v>3841</v>
      </c>
      <c r="I330" s="4" t="s">
        <v>9016</v>
      </c>
      <c r="J330" s="4" t="s">
        <v>9015</v>
      </c>
      <c r="K330" s="4" t="s">
        <v>9012</v>
      </c>
      <c r="L330">
        <v>3393</v>
      </c>
      <c r="M330" s="4" t="s">
        <v>55</v>
      </c>
      <c r="N330">
        <v>1988</v>
      </c>
      <c r="O330">
        <v>5266.09</v>
      </c>
      <c r="P330">
        <v>8595</v>
      </c>
      <c r="Q330" s="4" t="s">
        <v>23</v>
      </c>
      <c r="R330" s="4" t="s">
        <v>56</v>
      </c>
      <c r="S330">
        <v>66</v>
      </c>
    </row>
    <row r="331" spans="1:19">
      <c r="A331" s="4" t="s">
        <v>538</v>
      </c>
      <c r="B331" s="4" t="s">
        <v>230</v>
      </c>
      <c r="C331" s="4" t="s">
        <v>179</v>
      </c>
      <c r="D331" s="4" t="s">
        <v>24</v>
      </c>
      <c r="E331" s="4" t="s">
        <v>193</v>
      </c>
      <c r="F331" s="3">
        <v>42731</v>
      </c>
      <c r="G331" s="3"/>
      <c r="I331" s="4" t="s">
        <v>9026</v>
      </c>
      <c r="J331" s="4" t="s">
        <v>9024</v>
      </c>
      <c r="K331" s="4" t="s">
        <v>9010</v>
      </c>
      <c r="L331">
        <v>550</v>
      </c>
      <c r="M331" s="4"/>
      <c r="Q331" s="4"/>
      <c r="R331" s="4"/>
    </row>
    <row r="332" spans="1:19">
      <c r="A332" s="4" t="s">
        <v>539</v>
      </c>
      <c r="B332" s="4" t="s">
        <v>230</v>
      </c>
      <c r="C332" s="4" t="s">
        <v>199</v>
      </c>
      <c r="D332" s="4" t="s">
        <v>54</v>
      </c>
      <c r="E332" s="4" t="s">
        <v>172</v>
      </c>
      <c r="F332" s="3">
        <v>42731</v>
      </c>
      <c r="G332" s="3">
        <v>42809</v>
      </c>
      <c r="H332">
        <v>5256</v>
      </c>
      <c r="I332" s="4" t="s">
        <v>9026</v>
      </c>
      <c r="J332" s="4" t="s">
        <v>9024</v>
      </c>
      <c r="K332" s="4" t="s">
        <v>9010</v>
      </c>
      <c r="L332">
        <v>5482</v>
      </c>
      <c r="M332" s="4" t="s">
        <v>55</v>
      </c>
      <c r="N332">
        <v>1995</v>
      </c>
      <c r="O332">
        <v>1825.82</v>
      </c>
      <c r="P332">
        <v>5595</v>
      </c>
      <c r="Q332" s="4" t="s">
        <v>23</v>
      </c>
      <c r="R332" s="4" t="s">
        <v>56</v>
      </c>
      <c r="S332">
        <v>78</v>
      </c>
    </row>
    <row r="333" spans="1:19">
      <c r="A333" s="4" t="s">
        <v>540</v>
      </c>
      <c r="B333" s="4" t="s">
        <v>187</v>
      </c>
      <c r="C333" s="4" t="s">
        <v>177</v>
      </c>
      <c r="D333" s="4" t="s">
        <v>82</v>
      </c>
      <c r="E333" s="4" t="s">
        <v>197</v>
      </c>
      <c r="F333" s="3">
        <v>42731</v>
      </c>
      <c r="G333" s="3">
        <v>42822</v>
      </c>
      <c r="H333">
        <v>0</v>
      </c>
      <c r="I333" s="4" t="s">
        <v>9023</v>
      </c>
      <c r="J333" s="4" t="s">
        <v>9024</v>
      </c>
      <c r="K333" s="4" t="s">
        <v>9012</v>
      </c>
      <c r="L333">
        <v>55</v>
      </c>
      <c r="M333" s="4" t="s">
        <v>36</v>
      </c>
      <c r="N333">
        <v>1982</v>
      </c>
      <c r="O333">
        <v>11698.03</v>
      </c>
      <c r="P333">
        <v>34288</v>
      </c>
      <c r="Q333" s="4" t="s">
        <v>23</v>
      </c>
      <c r="R333" s="4" t="s">
        <v>24</v>
      </c>
      <c r="S333">
        <v>91</v>
      </c>
    </row>
    <row r="334" spans="1:19">
      <c r="A334" s="4" t="s">
        <v>541</v>
      </c>
      <c r="B334" s="4" t="s">
        <v>187</v>
      </c>
      <c r="C334" s="4" t="s">
        <v>192</v>
      </c>
      <c r="D334" s="4" t="s">
        <v>56</v>
      </c>
      <c r="E334" s="4" t="s">
        <v>197</v>
      </c>
      <c r="F334" s="3">
        <v>42731</v>
      </c>
      <c r="G334" s="3">
        <v>42819</v>
      </c>
      <c r="H334">
        <v>0</v>
      </c>
      <c r="I334" s="4" t="s">
        <v>9023</v>
      </c>
      <c r="J334" s="4" t="s">
        <v>9024</v>
      </c>
      <c r="K334" s="4" t="s">
        <v>9012</v>
      </c>
      <c r="L334">
        <v>3393</v>
      </c>
      <c r="M334" s="4" t="s">
        <v>55</v>
      </c>
      <c r="N334">
        <v>1999</v>
      </c>
      <c r="O334">
        <v>1699.85</v>
      </c>
      <c r="P334">
        <v>5108</v>
      </c>
      <c r="Q334" s="4" t="s">
        <v>23</v>
      </c>
      <c r="R334" s="4" t="s">
        <v>24</v>
      </c>
      <c r="S334">
        <v>88</v>
      </c>
    </row>
    <row r="335" spans="1:19">
      <c r="A335" s="4" t="s">
        <v>542</v>
      </c>
      <c r="B335" s="4" t="s">
        <v>183</v>
      </c>
      <c r="C335" s="4" t="s">
        <v>179</v>
      </c>
      <c r="D335" s="4" t="s">
        <v>43</v>
      </c>
      <c r="E335" s="4" t="s">
        <v>172</v>
      </c>
      <c r="F335" s="3">
        <v>42732</v>
      </c>
      <c r="G335" s="3">
        <v>42795</v>
      </c>
      <c r="H335">
        <v>625</v>
      </c>
      <c r="I335" s="4" t="s">
        <v>9014</v>
      </c>
      <c r="J335" s="4" t="s">
        <v>9015</v>
      </c>
      <c r="K335" s="4" t="s">
        <v>9010</v>
      </c>
      <c r="L335">
        <v>550</v>
      </c>
      <c r="M335" s="4" t="s">
        <v>9322</v>
      </c>
      <c r="N335">
        <v>2005</v>
      </c>
      <c r="O335">
        <v>1520.66</v>
      </c>
      <c r="P335">
        <v>1806</v>
      </c>
      <c r="Q335" s="4" t="s">
        <v>23</v>
      </c>
      <c r="R335" s="4" t="s">
        <v>24</v>
      </c>
      <c r="S335">
        <v>63</v>
      </c>
    </row>
    <row r="336" spans="1:19">
      <c r="A336" s="4" t="s">
        <v>543</v>
      </c>
      <c r="B336" s="4" t="s">
        <v>279</v>
      </c>
      <c r="C336" s="4" t="s">
        <v>9011</v>
      </c>
      <c r="D336" s="4" t="s">
        <v>24</v>
      </c>
      <c r="E336" s="4" t="s">
        <v>193</v>
      </c>
      <c r="F336" s="3">
        <v>42732</v>
      </c>
      <c r="G336" s="3"/>
      <c r="I336" s="4" t="s">
        <v>9018</v>
      </c>
      <c r="J336" s="4" t="s">
        <v>9019</v>
      </c>
      <c r="K336" s="4" t="s">
        <v>9010</v>
      </c>
      <c r="L336">
        <v>4821</v>
      </c>
      <c r="M336" s="4"/>
      <c r="Q336" s="4"/>
      <c r="R336" s="4"/>
    </row>
    <row r="337" spans="1:19">
      <c r="A337" s="4" t="s">
        <v>544</v>
      </c>
      <c r="B337" s="4" t="s">
        <v>174</v>
      </c>
      <c r="C337" s="4" t="s">
        <v>9011</v>
      </c>
      <c r="D337" s="4" t="s">
        <v>92</v>
      </c>
      <c r="E337" s="4" t="s">
        <v>197</v>
      </c>
      <c r="F337" s="3">
        <v>42732</v>
      </c>
      <c r="G337" s="3">
        <v>42810</v>
      </c>
      <c r="H337">
        <v>0</v>
      </c>
      <c r="I337" s="4" t="s">
        <v>9016</v>
      </c>
      <c r="J337" s="4" t="s">
        <v>9015</v>
      </c>
      <c r="K337" s="4" t="s">
        <v>9010</v>
      </c>
      <c r="L337">
        <v>4821</v>
      </c>
      <c r="M337" s="4" t="s">
        <v>73</v>
      </c>
      <c r="N337">
        <v>1997</v>
      </c>
      <c r="O337">
        <v>2041.73</v>
      </c>
      <c r="P337">
        <v>5276</v>
      </c>
      <c r="Q337" s="4" t="s">
        <v>23</v>
      </c>
      <c r="R337" s="4" t="s">
        <v>24</v>
      </c>
      <c r="S337">
        <v>78</v>
      </c>
    </row>
    <row r="338" spans="1:19">
      <c r="A338" s="4" t="s">
        <v>545</v>
      </c>
      <c r="B338" s="4" t="s">
        <v>174</v>
      </c>
      <c r="C338" s="4" t="s">
        <v>9011</v>
      </c>
      <c r="D338" s="4" t="s">
        <v>43</v>
      </c>
      <c r="E338" s="4" t="s">
        <v>172</v>
      </c>
      <c r="F338" s="3">
        <v>42732</v>
      </c>
      <c r="G338" s="3">
        <v>42816</v>
      </c>
      <c r="H338">
        <v>3952</v>
      </c>
      <c r="I338" s="4" t="s">
        <v>9016</v>
      </c>
      <c r="J338" s="4" t="s">
        <v>9015</v>
      </c>
      <c r="K338" s="4" t="s">
        <v>9010</v>
      </c>
      <c r="L338">
        <v>4821</v>
      </c>
      <c r="M338" s="4" t="s">
        <v>9322</v>
      </c>
      <c r="N338">
        <v>2005</v>
      </c>
      <c r="O338">
        <v>1520.66</v>
      </c>
      <c r="P338">
        <v>1806</v>
      </c>
      <c r="Q338" s="4" t="s">
        <v>23</v>
      </c>
      <c r="R338" s="4" t="s">
        <v>24</v>
      </c>
      <c r="S338">
        <v>84</v>
      </c>
    </row>
    <row r="339" spans="1:19">
      <c r="A339" s="4" t="s">
        <v>546</v>
      </c>
      <c r="B339" s="4" t="s">
        <v>230</v>
      </c>
      <c r="C339" s="4" t="s">
        <v>179</v>
      </c>
      <c r="D339" s="4" t="s">
        <v>24</v>
      </c>
      <c r="E339" s="4" t="s">
        <v>193</v>
      </c>
      <c r="F339" s="3">
        <v>42732</v>
      </c>
      <c r="G339" s="3"/>
      <c r="I339" s="4" t="s">
        <v>9026</v>
      </c>
      <c r="J339" s="4" t="s">
        <v>9024</v>
      </c>
      <c r="K339" s="4" t="s">
        <v>9010</v>
      </c>
      <c r="L339">
        <v>550</v>
      </c>
      <c r="M339" s="4"/>
      <c r="Q339" s="4"/>
      <c r="R339" s="4"/>
    </row>
    <row r="340" spans="1:19">
      <c r="A340" s="4" t="s">
        <v>547</v>
      </c>
      <c r="B340" s="4" t="s">
        <v>230</v>
      </c>
      <c r="C340" s="4" t="s">
        <v>199</v>
      </c>
      <c r="D340" s="4" t="s">
        <v>84</v>
      </c>
      <c r="E340" s="4" t="s">
        <v>172</v>
      </c>
      <c r="F340" s="3">
        <v>42732</v>
      </c>
      <c r="G340" s="3">
        <v>42807</v>
      </c>
      <c r="H340">
        <v>5515</v>
      </c>
      <c r="I340" s="4" t="s">
        <v>9026</v>
      </c>
      <c r="J340" s="4" t="s">
        <v>9024</v>
      </c>
      <c r="K340" s="4" t="s">
        <v>9010</v>
      </c>
      <c r="L340">
        <v>5482</v>
      </c>
      <c r="M340" s="4" t="s">
        <v>9322</v>
      </c>
      <c r="N340">
        <v>1980</v>
      </c>
      <c r="O340">
        <v>7708.38</v>
      </c>
      <c r="P340">
        <v>13756</v>
      </c>
      <c r="Q340" s="4" t="s">
        <v>23</v>
      </c>
      <c r="R340" s="4" t="s">
        <v>24</v>
      </c>
      <c r="S340">
        <v>75</v>
      </c>
    </row>
    <row r="341" spans="1:19">
      <c r="A341" s="4" t="s">
        <v>548</v>
      </c>
      <c r="B341" s="4" t="s">
        <v>232</v>
      </c>
      <c r="C341" s="4" t="s">
        <v>177</v>
      </c>
      <c r="D341" s="4" t="s">
        <v>121</v>
      </c>
      <c r="E341" s="4" t="s">
        <v>172</v>
      </c>
      <c r="F341" s="3">
        <v>42732</v>
      </c>
      <c r="G341" s="3">
        <v>42810</v>
      </c>
      <c r="H341">
        <v>57</v>
      </c>
      <c r="I341" s="4" t="s">
        <v>9021</v>
      </c>
      <c r="J341" s="4" t="s">
        <v>9019</v>
      </c>
      <c r="K341" s="4" t="s">
        <v>9012</v>
      </c>
      <c r="L341">
        <v>55</v>
      </c>
      <c r="M341" s="4" t="s">
        <v>58</v>
      </c>
      <c r="N341">
        <v>1993</v>
      </c>
      <c r="O341">
        <v>646.1</v>
      </c>
      <c r="P341">
        <v>883</v>
      </c>
      <c r="Q341" s="4" t="s">
        <v>23</v>
      </c>
      <c r="R341" s="4" t="s">
        <v>62</v>
      </c>
      <c r="S341">
        <v>78</v>
      </c>
    </row>
    <row r="342" spans="1:19">
      <c r="A342" s="4" t="s">
        <v>549</v>
      </c>
      <c r="B342" s="4" t="s">
        <v>208</v>
      </c>
      <c r="C342" s="4" t="s">
        <v>177</v>
      </c>
      <c r="D342" s="4" t="s">
        <v>85</v>
      </c>
      <c r="E342" s="4" t="s">
        <v>172</v>
      </c>
      <c r="F342" s="3">
        <v>42732</v>
      </c>
      <c r="G342" s="3">
        <v>42822</v>
      </c>
      <c r="H342">
        <v>51</v>
      </c>
      <c r="I342" s="4" t="s">
        <v>9014</v>
      </c>
      <c r="J342" s="4" t="s">
        <v>9015</v>
      </c>
      <c r="K342" s="4" t="s">
        <v>9012</v>
      </c>
      <c r="L342">
        <v>55</v>
      </c>
      <c r="M342" s="4" t="s">
        <v>46</v>
      </c>
      <c r="N342">
        <v>1985</v>
      </c>
      <c r="O342">
        <v>375.43</v>
      </c>
      <c r="P342">
        <v>1190</v>
      </c>
      <c r="Q342" s="4" t="s">
        <v>23</v>
      </c>
      <c r="R342" s="4" t="s">
        <v>24</v>
      </c>
      <c r="S342">
        <v>90</v>
      </c>
    </row>
    <row r="343" spans="1:19">
      <c r="A343" s="4" t="s">
        <v>550</v>
      </c>
      <c r="B343" s="4" t="s">
        <v>185</v>
      </c>
      <c r="C343" s="4" t="s">
        <v>192</v>
      </c>
      <c r="D343" s="4" t="s">
        <v>53</v>
      </c>
      <c r="E343" s="4" t="s">
        <v>172</v>
      </c>
      <c r="F343" s="3">
        <v>42732</v>
      </c>
      <c r="G343" s="3">
        <v>42807</v>
      </c>
      <c r="H343">
        <v>3803</v>
      </c>
      <c r="I343" s="4" t="s">
        <v>9023</v>
      </c>
      <c r="J343" s="4" t="s">
        <v>9024</v>
      </c>
      <c r="K343" s="4" t="s">
        <v>9012</v>
      </c>
      <c r="L343">
        <v>3393</v>
      </c>
      <c r="M343" s="4" t="s">
        <v>33</v>
      </c>
      <c r="N343">
        <v>1990</v>
      </c>
      <c r="O343">
        <v>4968.91</v>
      </c>
      <c r="P343">
        <v>7523</v>
      </c>
      <c r="Q343" s="4" t="s">
        <v>23</v>
      </c>
      <c r="R343" s="4" t="s">
        <v>24</v>
      </c>
      <c r="S343">
        <v>75</v>
      </c>
    </row>
    <row r="344" spans="1:19">
      <c r="A344" s="4" t="s">
        <v>551</v>
      </c>
      <c r="B344" s="4" t="s">
        <v>183</v>
      </c>
      <c r="C344" s="4" t="s">
        <v>199</v>
      </c>
      <c r="D344" s="4" t="s">
        <v>104</v>
      </c>
      <c r="E344" s="4" t="s">
        <v>172</v>
      </c>
      <c r="F344" s="3">
        <v>42733</v>
      </c>
      <c r="G344" s="3">
        <v>42821</v>
      </c>
      <c r="H344">
        <v>5459</v>
      </c>
      <c r="I344" s="4" t="s">
        <v>9014</v>
      </c>
      <c r="J344" s="4" t="s">
        <v>9015</v>
      </c>
      <c r="K344" s="4" t="s">
        <v>9010</v>
      </c>
      <c r="L344">
        <v>5482</v>
      </c>
      <c r="M344" s="4" t="s">
        <v>9322</v>
      </c>
      <c r="N344">
        <v>1983</v>
      </c>
      <c r="O344">
        <v>1008.06</v>
      </c>
      <c r="P344">
        <v>1238</v>
      </c>
      <c r="Q344" s="4" t="s">
        <v>23</v>
      </c>
      <c r="R344" s="4" t="s">
        <v>24</v>
      </c>
      <c r="S344">
        <v>88</v>
      </c>
    </row>
    <row r="345" spans="1:19">
      <c r="A345" s="4" t="s">
        <v>552</v>
      </c>
      <c r="B345" s="4" t="s">
        <v>183</v>
      </c>
      <c r="C345" s="4" t="s">
        <v>192</v>
      </c>
      <c r="D345" s="4" t="s">
        <v>109</v>
      </c>
      <c r="E345" s="4" t="s">
        <v>172</v>
      </c>
      <c r="F345" s="3">
        <v>42733</v>
      </c>
      <c r="G345" s="3">
        <v>42817</v>
      </c>
      <c r="H345">
        <v>4148</v>
      </c>
      <c r="I345" s="4" t="s">
        <v>9014</v>
      </c>
      <c r="J345" s="4" t="s">
        <v>9015</v>
      </c>
      <c r="K345" s="4" t="s">
        <v>9012</v>
      </c>
      <c r="L345">
        <v>3393</v>
      </c>
      <c r="M345" s="4" t="s">
        <v>58</v>
      </c>
      <c r="N345">
        <v>1987</v>
      </c>
      <c r="O345">
        <v>1698.2</v>
      </c>
      <c r="P345">
        <v>3798</v>
      </c>
      <c r="Q345" s="4" t="s">
        <v>23</v>
      </c>
      <c r="R345" s="4" t="s">
        <v>24</v>
      </c>
      <c r="S345">
        <v>84</v>
      </c>
    </row>
    <row r="346" spans="1:19">
      <c r="A346" s="4" t="s">
        <v>553</v>
      </c>
      <c r="B346" s="4" t="s">
        <v>246</v>
      </c>
      <c r="C346" s="4" t="s">
        <v>199</v>
      </c>
      <c r="D346" s="4" t="s">
        <v>24</v>
      </c>
      <c r="E346" s="4" t="s">
        <v>193</v>
      </c>
      <c r="F346" s="3">
        <v>42733</v>
      </c>
      <c r="G346" s="3"/>
      <c r="I346" s="4" t="s">
        <v>9021</v>
      </c>
      <c r="J346" s="4" t="s">
        <v>9019</v>
      </c>
      <c r="K346" s="4" t="s">
        <v>9010</v>
      </c>
      <c r="L346">
        <v>5482</v>
      </c>
      <c r="M346" s="4"/>
      <c r="Q346" s="4"/>
      <c r="R346" s="4"/>
    </row>
    <row r="347" spans="1:19">
      <c r="A347" s="4" t="s">
        <v>554</v>
      </c>
      <c r="B347" s="4" t="s">
        <v>279</v>
      </c>
      <c r="C347" s="4" t="s">
        <v>199</v>
      </c>
      <c r="D347" s="4" t="s">
        <v>63</v>
      </c>
      <c r="E347" s="4" t="s">
        <v>172</v>
      </c>
      <c r="F347" s="3">
        <v>42733</v>
      </c>
      <c r="G347" s="3">
        <v>42817</v>
      </c>
      <c r="H347">
        <v>5002</v>
      </c>
      <c r="I347" s="4" t="s">
        <v>9018</v>
      </c>
      <c r="J347" s="4" t="s">
        <v>9019</v>
      </c>
      <c r="K347" s="4" t="s">
        <v>9010</v>
      </c>
      <c r="L347">
        <v>5482</v>
      </c>
      <c r="M347" s="4" t="s">
        <v>33</v>
      </c>
      <c r="N347">
        <v>1995</v>
      </c>
      <c r="O347">
        <v>5158.71</v>
      </c>
      <c r="P347">
        <v>17479</v>
      </c>
      <c r="Q347" s="4" t="s">
        <v>64</v>
      </c>
      <c r="R347" s="4" t="s">
        <v>24</v>
      </c>
      <c r="S347">
        <v>84</v>
      </c>
    </row>
    <row r="348" spans="1:19">
      <c r="A348" s="4" t="s">
        <v>555</v>
      </c>
      <c r="B348" s="4" t="s">
        <v>279</v>
      </c>
      <c r="C348" s="4" t="s">
        <v>192</v>
      </c>
      <c r="D348" s="4" t="s">
        <v>65</v>
      </c>
      <c r="E348" s="4" t="s">
        <v>172</v>
      </c>
      <c r="F348" s="3">
        <v>42733</v>
      </c>
      <c r="G348" s="3">
        <v>42797</v>
      </c>
      <c r="H348">
        <v>3351</v>
      </c>
      <c r="I348" s="4" t="s">
        <v>9018</v>
      </c>
      <c r="J348" s="4" t="s">
        <v>9019</v>
      </c>
      <c r="K348" s="4" t="s">
        <v>9012</v>
      </c>
      <c r="L348">
        <v>3393</v>
      </c>
      <c r="M348" s="4" t="s">
        <v>33</v>
      </c>
      <c r="N348">
        <v>1990</v>
      </c>
      <c r="O348">
        <v>2520.83</v>
      </c>
      <c r="P348">
        <v>3502</v>
      </c>
      <c r="Q348" s="4" t="s">
        <v>23</v>
      </c>
      <c r="R348" s="4" t="s">
        <v>24</v>
      </c>
      <c r="S348">
        <v>64</v>
      </c>
    </row>
    <row r="349" spans="1:19">
      <c r="A349" s="4" t="s">
        <v>556</v>
      </c>
      <c r="B349" s="4" t="s">
        <v>196</v>
      </c>
      <c r="C349" s="4" t="s">
        <v>179</v>
      </c>
      <c r="D349" s="4" t="s">
        <v>48</v>
      </c>
      <c r="E349" s="4" t="s">
        <v>172</v>
      </c>
      <c r="F349" s="3">
        <v>42733</v>
      </c>
      <c r="G349" s="3">
        <v>42813</v>
      </c>
      <c r="H349">
        <v>571</v>
      </c>
      <c r="I349" s="4" t="s">
        <v>9016</v>
      </c>
      <c r="J349" s="4" t="s">
        <v>9015</v>
      </c>
      <c r="K349" s="4" t="s">
        <v>9010</v>
      </c>
      <c r="L349">
        <v>550</v>
      </c>
      <c r="M349" s="4" t="s">
        <v>39</v>
      </c>
      <c r="N349">
        <v>1998</v>
      </c>
      <c r="O349">
        <v>217.87</v>
      </c>
      <c r="P349">
        <v>551</v>
      </c>
      <c r="Q349" s="4" t="s">
        <v>23</v>
      </c>
      <c r="R349" s="4" t="s">
        <v>24</v>
      </c>
      <c r="S349">
        <v>80</v>
      </c>
    </row>
    <row r="350" spans="1:19">
      <c r="A350" s="4" t="s">
        <v>557</v>
      </c>
      <c r="B350" s="4" t="s">
        <v>191</v>
      </c>
      <c r="C350" s="4" t="s">
        <v>179</v>
      </c>
      <c r="D350" s="4" t="s">
        <v>71</v>
      </c>
      <c r="E350" s="4" t="s">
        <v>172</v>
      </c>
      <c r="F350" s="3">
        <v>42733</v>
      </c>
      <c r="G350" s="3">
        <v>42804</v>
      </c>
      <c r="H350">
        <v>601</v>
      </c>
      <c r="I350" s="4" t="s">
        <v>9026</v>
      </c>
      <c r="J350" s="4" t="s">
        <v>9024</v>
      </c>
      <c r="K350" s="4" t="s">
        <v>9010</v>
      </c>
      <c r="L350">
        <v>550</v>
      </c>
      <c r="M350" s="4" t="s">
        <v>46</v>
      </c>
      <c r="N350">
        <v>2000</v>
      </c>
      <c r="O350">
        <v>2952.73</v>
      </c>
      <c r="P350">
        <v>5107</v>
      </c>
      <c r="Q350" s="4" t="s">
        <v>23</v>
      </c>
      <c r="R350" s="4" t="s">
        <v>24</v>
      </c>
      <c r="S350">
        <v>71</v>
      </c>
    </row>
    <row r="351" spans="1:19">
      <c r="A351" s="4" t="s">
        <v>558</v>
      </c>
      <c r="B351" s="4" t="s">
        <v>219</v>
      </c>
      <c r="C351" s="4" t="s">
        <v>9011</v>
      </c>
      <c r="D351" s="4" t="s">
        <v>24</v>
      </c>
      <c r="E351" s="4" t="s">
        <v>193</v>
      </c>
      <c r="F351" s="3">
        <v>42733</v>
      </c>
      <c r="G351" s="3"/>
      <c r="I351" s="4" t="s">
        <v>9026</v>
      </c>
      <c r="J351" s="4" t="s">
        <v>9024</v>
      </c>
      <c r="K351" s="4" t="s">
        <v>9010</v>
      </c>
      <c r="L351">
        <v>4821</v>
      </c>
      <c r="M351" s="4"/>
      <c r="Q351" s="4"/>
      <c r="R351" s="4"/>
    </row>
    <row r="352" spans="1:19">
      <c r="A352" s="4" t="s">
        <v>559</v>
      </c>
      <c r="B352" s="4" t="s">
        <v>187</v>
      </c>
      <c r="C352" s="4" t="s">
        <v>179</v>
      </c>
      <c r="D352" s="4" t="s">
        <v>129</v>
      </c>
      <c r="E352" s="4" t="s">
        <v>172</v>
      </c>
      <c r="F352" s="3">
        <v>42733</v>
      </c>
      <c r="G352" s="3">
        <v>42807</v>
      </c>
      <c r="H352">
        <v>576</v>
      </c>
      <c r="I352" s="4" t="s">
        <v>9023</v>
      </c>
      <c r="J352" s="4" t="s">
        <v>9024</v>
      </c>
      <c r="K352" s="4" t="s">
        <v>9010</v>
      </c>
      <c r="L352">
        <v>550</v>
      </c>
      <c r="M352" s="4" t="s">
        <v>39</v>
      </c>
      <c r="N352">
        <v>1992</v>
      </c>
      <c r="O352">
        <v>324.19</v>
      </c>
      <c r="P352">
        <v>978</v>
      </c>
      <c r="Q352" s="4" t="s">
        <v>23</v>
      </c>
      <c r="R352" s="4" t="s">
        <v>24</v>
      </c>
      <c r="S352">
        <v>74</v>
      </c>
    </row>
    <row r="353" spans="1:19">
      <c r="A353" s="4" t="s">
        <v>560</v>
      </c>
      <c r="B353" s="4" t="s">
        <v>244</v>
      </c>
      <c r="C353" s="4" t="s">
        <v>177</v>
      </c>
      <c r="D353" s="4" t="s">
        <v>61</v>
      </c>
      <c r="E353" s="4" t="s">
        <v>172</v>
      </c>
      <c r="F353" s="3">
        <v>42733</v>
      </c>
      <c r="G353" s="3">
        <v>42797</v>
      </c>
      <c r="H353">
        <v>52</v>
      </c>
      <c r="I353" s="4" t="s">
        <v>9016</v>
      </c>
      <c r="J353" s="4" t="s">
        <v>9015</v>
      </c>
      <c r="K353" s="4" t="s">
        <v>9012</v>
      </c>
      <c r="L353">
        <v>55</v>
      </c>
      <c r="M353" s="4" t="s">
        <v>58</v>
      </c>
      <c r="N353">
        <v>1991</v>
      </c>
      <c r="O353">
        <v>2819.5</v>
      </c>
      <c r="P353">
        <v>7227</v>
      </c>
      <c r="Q353" s="4" t="s">
        <v>23</v>
      </c>
      <c r="R353" s="4" t="s">
        <v>62</v>
      </c>
      <c r="S353">
        <v>64</v>
      </c>
    </row>
    <row r="354" spans="1:19">
      <c r="A354" s="4" t="s">
        <v>561</v>
      </c>
      <c r="B354" s="4" t="s">
        <v>201</v>
      </c>
      <c r="C354" s="4" t="s">
        <v>171</v>
      </c>
      <c r="D354" s="4" t="s">
        <v>53</v>
      </c>
      <c r="E354" s="4" t="s">
        <v>172</v>
      </c>
      <c r="F354" s="3">
        <v>42733</v>
      </c>
      <c r="G354" s="3">
        <v>42807</v>
      </c>
      <c r="H354">
        <v>1185</v>
      </c>
      <c r="I354" s="4" t="s">
        <v>9026</v>
      </c>
      <c r="J354" s="4" t="s">
        <v>9024</v>
      </c>
      <c r="K354" s="4" t="s">
        <v>9010</v>
      </c>
      <c r="L354">
        <v>1096</v>
      </c>
      <c r="M354" s="4" t="s">
        <v>33</v>
      </c>
      <c r="N354">
        <v>1990</v>
      </c>
      <c r="O354">
        <v>4968.91</v>
      </c>
      <c r="P354">
        <v>7523</v>
      </c>
      <c r="Q354" s="4" t="s">
        <v>23</v>
      </c>
      <c r="R354" s="4" t="s">
        <v>24</v>
      </c>
      <c r="S354">
        <v>74</v>
      </c>
    </row>
    <row r="355" spans="1:19">
      <c r="A355" s="4" t="s">
        <v>562</v>
      </c>
      <c r="B355" s="4" t="s">
        <v>232</v>
      </c>
      <c r="C355" s="4" t="s">
        <v>171</v>
      </c>
      <c r="D355" s="4" t="s">
        <v>65</v>
      </c>
      <c r="E355" s="4" t="s">
        <v>197</v>
      </c>
      <c r="F355" s="3">
        <v>42733</v>
      </c>
      <c r="G355" s="3">
        <v>42822</v>
      </c>
      <c r="H355">
        <v>0</v>
      </c>
      <c r="I355" s="4" t="s">
        <v>9021</v>
      </c>
      <c r="J355" s="4" t="s">
        <v>9019</v>
      </c>
      <c r="K355" s="4" t="s">
        <v>9010</v>
      </c>
      <c r="L355">
        <v>1096</v>
      </c>
      <c r="M355" s="4" t="s">
        <v>33</v>
      </c>
      <c r="N355">
        <v>1990</v>
      </c>
      <c r="O355">
        <v>2520.83</v>
      </c>
      <c r="P355">
        <v>3502</v>
      </c>
      <c r="Q355" s="4" t="s">
        <v>23</v>
      </c>
      <c r="R355" s="4" t="s">
        <v>24</v>
      </c>
      <c r="S355">
        <v>89</v>
      </c>
    </row>
    <row r="356" spans="1:19">
      <c r="A356" s="4" t="s">
        <v>563</v>
      </c>
      <c r="B356" s="4" t="s">
        <v>205</v>
      </c>
      <c r="C356" s="4" t="s">
        <v>177</v>
      </c>
      <c r="D356" s="4" t="s">
        <v>97</v>
      </c>
      <c r="E356" s="4" t="s">
        <v>172</v>
      </c>
      <c r="F356" s="3">
        <v>42733</v>
      </c>
      <c r="G356" s="3">
        <v>42808</v>
      </c>
      <c r="H356">
        <v>56</v>
      </c>
      <c r="I356" s="4" t="s">
        <v>9023</v>
      </c>
      <c r="J356" s="4" t="s">
        <v>9024</v>
      </c>
      <c r="K356" s="4" t="s">
        <v>9012</v>
      </c>
      <c r="L356">
        <v>55</v>
      </c>
      <c r="M356" s="4" t="s">
        <v>33</v>
      </c>
      <c r="N356">
        <v>2001</v>
      </c>
      <c r="O356">
        <v>2437.85</v>
      </c>
      <c r="P356">
        <v>4874</v>
      </c>
      <c r="Q356" s="4" t="s">
        <v>23</v>
      </c>
      <c r="R356" s="4" t="s">
        <v>24</v>
      </c>
      <c r="S356">
        <v>75</v>
      </c>
    </row>
    <row r="357" spans="1:19">
      <c r="A357" s="4" t="s">
        <v>564</v>
      </c>
      <c r="B357" s="4" t="s">
        <v>185</v>
      </c>
      <c r="C357" s="4" t="s">
        <v>179</v>
      </c>
      <c r="D357" s="4" t="s">
        <v>24</v>
      </c>
      <c r="E357" s="4" t="s">
        <v>193</v>
      </c>
      <c r="F357" s="3">
        <v>42733</v>
      </c>
      <c r="G357" s="3"/>
      <c r="I357" s="4" t="s">
        <v>9023</v>
      </c>
      <c r="J357" s="4" t="s">
        <v>9024</v>
      </c>
      <c r="K357" s="4" t="s">
        <v>9010</v>
      </c>
      <c r="L357">
        <v>550</v>
      </c>
      <c r="M357" s="4"/>
      <c r="Q357" s="4"/>
      <c r="R357" s="4"/>
    </row>
    <row r="358" spans="1:19">
      <c r="A358" s="4" t="s">
        <v>565</v>
      </c>
      <c r="B358" s="4" t="s">
        <v>216</v>
      </c>
      <c r="C358" s="4" t="s">
        <v>177</v>
      </c>
      <c r="D358" s="4" t="s">
        <v>96</v>
      </c>
      <c r="E358" s="4" t="s">
        <v>172</v>
      </c>
      <c r="F358" s="3">
        <v>42733</v>
      </c>
      <c r="G358" s="3">
        <v>42823</v>
      </c>
      <c r="H358">
        <v>54</v>
      </c>
      <c r="I358" s="4" t="s">
        <v>9018</v>
      </c>
      <c r="J358" s="4" t="s">
        <v>9019</v>
      </c>
      <c r="K358" s="4" t="s">
        <v>9012</v>
      </c>
      <c r="L358">
        <v>55</v>
      </c>
      <c r="M358" s="4" t="s">
        <v>58</v>
      </c>
      <c r="N358">
        <v>1994</v>
      </c>
      <c r="O358">
        <v>355.23</v>
      </c>
      <c r="P358">
        <v>853</v>
      </c>
      <c r="Q358" s="4" t="s">
        <v>23</v>
      </c>
      <c r="R358" s="4" t="s">
        <v>24</v>
      </c>
      <c r="S358">
        <v>90</v>
      </c>
    </row>
    <row r="359" spans="1:19">
      <c r="A359" s="4" t="s">
        <v>566</v>
      </c>
      <c r="B359" s="4" t="s">
        <v>181</v>
      </c>
      <c r="C359" s="4" t="s">
        <v>9011</v>
      </c>
      <c r="D359" s="4" t="s">
        <v>122</v>
      </c>
      <c r="E359" s="4" t="s">
        <v>172</v>
      </c>
      <c r="F359" s="3">
        <v>42733</v>
      </c>
      <c r="G359" s="3">
        <v>42807</v>
      </c>
      <c r="H359">
        <v>4818</v>
      </c>
      <c r="I359" s="4" t="s">
        <v>9026</v>
      </c>
      <c r="J359" s="4" t="s">
        <v>9024</v>
      </c>
      <c r="K359" s="4" t="s">
        <v>9010</v>
      </c>
      <c r="L359">
        <v>4821</v>
      </c>
      <c r="M359" s="4" t="s">
        <v>58</v>
      </c>
      <c r="N359">
        <v>1993</v>
      </c>
      <c r="O359">
        <v>7537.24</v>
      </c>
      <c r="P359">
        <v>20293</v>
      </c>
      <c r="Q359" s="4" t="s">
        <v>23</v>
      </c>
      <c r="R359" s="4" t="s">
        <v>24</v>
      </c>
      <c r="S359">
        <v>74</v>
      </c>
    </row>
    <row r="360" spans="1:19">
      <c r="A360" s="4" t="s">
        <v>567</v>
      </c>
      <c r="B360" s="4" t="s">
        <v>183</v>
      </c>
      <c r="C360" s="4" t="s">
        <v>199</v>
      </c>
      <c r="D360" s="4" t="s">
        <v>41</v>
      </c>
      <c r="E360" s="4" t="s">
        <v>172</v>
      </c>
      <c r="F360" s="3">
        <v>42736</v>
      </c>
      <c r="G360" s="3">
        <v>42795</v>
      </c>
      <c r="H360">
        <v>5087</v>
      </c>
      <c r="I360" s="4" t="s">
        <v>9014</v>
      </c>
      <c r="J360" s="4" t="s">
        <v>9015</v>
      </c>
      <c r="K360" s="4" t="s">
        <v>9010</v>
      </c>
      <c r="L360">
        <v>5482</v>
      </c>
      <c r="M360" s="4" t="s">
        <v>36</v>
      </c>
      <c r="N360">
        <v>1998</v>
      </c>
      <c r="O360">
        <v>2714.9</v>
      </c>
      <c r="P360">
        <v>2641</v>
      </c>
      <c r="Q360" s="4" t="s">
        <v>23</v>
      </c>
      <c r="R360" s="4" t="s">
        <v>21</v>
      </c>
      <c r="S360">
        <v>59</v>
      </c>
    </row>
    <row r="361" spans="1:19">
      <c r="A361" s="4" t="s">
        <v>568</v>
      </c>
      <c r="B361" s="4" t="s">
        <v>210</v>
      </c>
      <c r="C361" s="4" t="s">
        <v>171</v>
      </c>
      <c r="D361" s="4" t="s">
        <v>96</v>
      </c>
      <c r="E361" s="4" t="s">
        <v>172</v>
      </c>
      <c r="F361" s="3">
        <v>42736</v>
      </c>
      <c r="G361" s="3">
        <v>42813</v>
      </c>
      <c r="H361">
        <v>1116</v>
      </c>
      <c r="I361" s="4" t="s">
        <v>9021</v>
      </c>
      <c r="J361" s="4" t="s">
        <v>9019</v>
      </c>
      <c r="K361" s="4" t="s">
        <v>9010</v>
      </c>
      <c r="L361">
        <v>1096</v>
      </c>
      <c r="M361" s="4" t="s">
        <v>58</v>
      </c>
      <c r="N361">
        <v>1994</v>
      </c>
      <c r="O361">
        <v>355.23</v>
      </c>
      <c r="P361">
        <v>853</v>
      </c>
      <c r="Q361" s="4" t="s">
        <v>23</v>
      </c>
      <c r="R361" s="4" t="s">
        <v>24</v>
      </c>
      <c r="S361">
        <v>77</v>
      </c>
    </row>
    <row r="362" spans="1:19">
      <c r="A362" s="4" t="s">
        <v>569</v>
      </c>
      <c r="B362" s="4" t="s">
        <v>174</v>
      </c>
      <c r="C362" s="4" t="s">
        <v>179</v>
      </c>
      <c r="D362" s="4" t="s">
        <v>70</v>
      </c>
      <c r="E362" s="4" t="s">
        <v>172</v>
      </c>
      <c r="F362" s="3">
        <v>42736</v>
      </c>
      <c r="G362" s="3">
        <v>42814</v>
      </c>
      <c r="H362">
        <v>510</v>
      </c>
      <c r="I362" s="4" t="s">
        <v>9016</v>
      </c>
      <c r="J362" s="4" t="s">
        <v>9015</v>
      </c>
      <c r="K362" s="4" t="s">
        <v>9010</v>
      </c>
      <c r="L362">
        <v>550</v>
      </c>
      <c r="M362" s="4" t="s">
        <v>55</v>
      </c>
      <c r="N362">
        <v>2007</v>
      </c>
      <c r="O362">
        <v>86.68</v>
      </c>
      <c r="P362">
        <v>187</v>
      </c>
      <c r="Q362" s="4" t="s">
        <v>23</v>
      </c>
      <c r="R362" s="4" t="s">
        <v>56</v>
      </c>
      <c r="S362">
        <v>78</v>
      </c>
    </row>
    <row r="363" spans="1:19">
      <c r="A363" s="4" t="s">
        <v>570</v>
      </c>
      <c r="B363" s="4" t="s">
        <v>212</v>
      </c>
      <c r="C363" s="4" t="s">
        <v>177</v>
      </c>
      <c r="D363" s="4" t="s">
        <v>24</v>
      </c>
      <c r="E363" s="4" t="s">
        <v>193</v>
      </c>
      <c r="F363" s="3">
        <v>42736</v>
      </c>
      <c r="G363" s="3"/>
      <c r="I363" s="4" t="s">
        <v>9023</v>
      </c>
      <c r="J363" s="4" t="s">
        <v>9024</v>
      </c>
      <c r="K363" s="4" t="s">
        <v>9012</v>
      </c>
      <c r="L363">
        <v>55</v>
      </c>
      <c r="M363" s="4"/>
      <c r="Q363" s="4"/>
      <c r="R363" s="4"/>
    </row>
    <row r="364" spans="1:19">
      <c r="A364" s="4" t="s">
        <v>571</v>
      </c>
      <c r="B364" s="4" t="s">
        <v>343</v>
      </c>
      <c r="C364" s="4" t="s">
        <v>179</v>
      </c>
      <c r="D364" s="4" t="s">
        <v>111</v>
      </c>
      <c r="E364" s="4" t="s">
        <v>172</v>
      </c>
      <c r="F364" s="3">
        <v>42736</v>
      </c>
      <c r="G364" s="3">
        <v>42810</v>
      </c>
      <c r="H364">
        <v>565</v>
      </c>
      <c r="I364" s="4" t="s">
        <v>9016</v>
      </c>
      <c r="J364" s="4" t="s">
        <v>9015</v>
      </c>
      <c r="K364" s="4" t="s">
        <v>9010</v>
      </c>
      <c r="L364">
        <v>550</v>
      </c>
      <c r="M364" s="4" t="s">
        <v>33</v>
      </c>
      <c r="N364">
        <v>1988</v>
      </c>
      <c r="O364">
        <v>1376.8</v>
      </c>
      <c r="P364">
        <v>1165</v>
      </c>
      <c r="Q364" s="4" t="s">
        <v>112</v>
      </c>
      <c r="R364" s="4" t="s">
        <v>24</v>
      </c>
      <c r="S364">
        <v>74</v>
      </c>
    </row>
    <row r="365" spans="1:19">
      <c r="A365" s="4" t="s">
        <v>572</v>
      </c>
      <c r="B365" s="4" t="s">
        <v>219</v>
      </c>
      <c r="C365" s="4" t="s">
        <v>179</v>
      </c>
      <c r="D365" s="4" t="s">
        <v>59</v>
      </c>
      <c r="E365" s="4" t="s">
        <v>172</v>
      </c>
      <c r="F365" s="3">
        <v>42736</v>
      </c>
      <c r="G365" s="3">
        <v>42820</v>
      </c>
      <c r="H365">
        <v>633</v>
      </c>
      <c r="I365" s="4" t="s">
        <v>9026</v>
      </c>
      <c r="J365" s="4" t="s">
        <v>9024</v>
      </c>
      <c r="K365" s="4" t="s">
        <v>9010</v>
      </c>
      <c r="L365">
        <v>550</v>
      </c>
      <c r="M365" s="4" t="s">
        <v>60</v>
      </c>
      <c r="N365">
        <v>1988</v>
      </c>
      <c r="O365">
        <v>2059.9</v>
      </c>
      <c r="P365">
        <v>3644</v>
      </c>
      <c r="Q365" s="4" t="s">
        <v>23</v>
      </c>
      <c r="R365" s="4" t="s">
        <v>24</v>
      </c>
      <c r="S365">
        <v>84</v>
      </c>
    </row>
    <row r="366" spans="1:19">
      <c r="A366" s="4" t="s">
        <v>573</v>
      </c>
      <c r="B366" s="4" t="s">
        <v>232</v>
      </c>
      <c r="C366" s="4" t="s">
        <v>192</v>
      </c>
      <c r="D366" s="4" t="s">
        <v>123</v>
      </c>
      <c r="E366" s="4" t="s">
        <v>172</v>
      </c>
      <c r="F366" s="3">
        <v>42736</v>
      </c>
      <c r="G366" s="3">
        <v>42823</v>
      </c>
      <c r="H366">
        <v>3962</v>
      </c>
      <c r="I366" s="4" t="s">
        <v>9021</v>
      </c>
      <c r="J366" s="4" t="s">
        <v>9019</v>
      </c>
      <c r="K366" s="4" t="s">
        <v>9012</v>
      </c>
      <c r="L366">
        <v>3393</v>
      </c>
      <c r="M366" s="4" t="s">
        <v>39</v>
      </c>
      <c r="N366">
        <v>1989</v>
      </c>
      <c r="O366">
        <v>3838.39</v>
      </c>
      <c r="P366">
        <v>8274</v>
      </c>
      <c r="Q366" s="4" t="s">
        <v>23</v>
      </c>
      <c r="R366" s="4" t="s">
        <v>24</v>
      </c>
      <c r="S366">
        <v>87</v>
      </c>
    </row>
    <row r="367" spans="1:19">
      <c r="A367" s="4" t="s">
        <v>574</v>
      </c>
      <c r="B367" s="4" t="s">
        <v>185</v>
      </c>
      <c r="C367" s="4" t="s">
        <v>192</v>
      </c>
      <c r="D367" s="4" t="s">
        <v>124</v>
      </c>
      <c r="E367" s="4" t="s">
        <v>172</v>
      </c>
      <c r="F367" s="3">
        <v>42736</v>
      </c>
      <c r="G367" s="3">
        <v>42816</v>
      </c>
      <c r="H367">
        <v>3672</v>
      </c>
      <c r="I367" s="4" t="s">
        <v>9023</v>
      </c>
      <c r="J367" s="4" t="s">
        <v>9024</v>
      </c>
      <c r="K367" s="4" t="s">
        <v>9012</v>
      </c>
      <c r="L367">
        <v>3393</v>
      </c>
      <c r="M367" s="4" t="s">
        <v>60</v>
      </c>
      <c r="N367">
        <v>1983</v>
      </c>
      <c r="O367">
        <v>2871.35</v>
      </c>
      <c r="P367">
        <v>9561</v>
      </c>
      <c r="Q367" s="4" t="s">
        <v>23</v>
      </c>
      <c r="R367" s="4" t="s">
        <v>24</v>
      </c>
      <c r="S367">
        <v>80</v>
      </c>
    </row>
    <row r="368" spans="1:19">
      <c r="A368" s="4" t="s">
        <v>575</v>
      </c>
      <c r="B368" s="4" t="s">
        <v>181</v>
      </c>
      <c r="C368" s="4" t="s">
        <v>171</v>
      </c>
      <c r="D368" s="4" t="s">
        <v>72</v>
      </c>
      <c r="E368" s="4" t="s">
        <v>193</v>
      </c>
      <c r="F368" s="3">
        <v>42736</v>
      </c>
      <c r="G368" s="3"/>
      <c r="I368" s="4" t="s">
        <v>9026</v>
      </c>
      <c r="J368" s="4" t="s">
        <v>9024</v>
      </c>
      <c r="K368" s="4" t="s">
        <v>9010</v>
      </c>
      <c r="L368">
        <v>1096</v>
      </c>
      <c r="M368" s="4" t="s">
        <v>73</v>
      </c>
      <c r="N368">
        <v>2003</v>
      </c>
      <c r="O368">
        <v>692.19</v>
      </c>
      <c r="P368">
        <v>1922</v>
      </c>
      <c r="Q368" s="4" t="s">
        <v>23</v>
      </c>
      <c r="R368" s="4" t="s">
        <v>24</v>
      </c>
    </row>
    <row r="369" spans="1:19">
      <c r="A369" s="4" t="s">
        <v>576</v>
      </c>
      <c r="B369" s="4" t="s">
        <v>181</v>
      </c>
      <c r="C369" s="4" t="s">
        <v>9011</v>
      </c>
      <c r="D369" s="4" t="s">
        <v>71</v>
      </c>
      <c r="E369" s="4" t="s">
        <v>172</v>
      </c>
      <c r="F369" s="3">
        <v>42736</v>
      </c>
      <c r="G369" s="3">
        <v>42812</v>
      </c>
      <c r="H369">
        <v>4586</v>
      </c>
      <c r="I369" s="4" t="s">
        <v>9026</v>
      </c>
      <c r="J369" s="4" t="s">
        <v>9024</v>
      </c>
      <c r="K369" s="4" t="s">
        <v>9010</v>
      </c>
      <c r="L369">
        <v>4821</v>
      </c>
      <c r="M369" s="4" t="s">
        <v>46</v>
      </c>
      <c r="N369">
        <v>2000</v>
      </c>
      <c r="O369">
        <v>2952.73</v>
      </c>
      <c r="P369">
        <v>5107</v>
      </c>
      <c r="Q369" s="4" t="s">
        <v>23</v>
      </c>
      <c r="R369" s="4" t="s">
        <v>24</v>
      </c>
      <c r="S369">
        <v>76</v>
      </c>
    </row>
    <row r="370" spans="1:19">
      <c r="A370" s="4" t="s">
        <v>577</v>
      </c>
      <c r="B370" s="4" t="s">
        <v>183</v>
      </c>
      <c r="C370" s="4" t="s">
        <v>177</v>
      </c>
      <c r="D370" s="4" t="s">
        <v>76</v>
      </c>
      <c r="E370" s="4" t="s">
        <v>172</v>
      </c>
      <c r="F370" s="3">
        <v>42737</v>
      </c>
      <c r="G370" s="3">
        <v>42796</v>
      </c>
      <c r="H370">
        <v>60</v>
      </c>
      <c r="I370" s="4" t="s">
        <v>9014</v>
      </c>
      <c r="J370" s="4" t="s">
        <v>9015</v>
      </c>
      <c r="K370" s="4" t="s">
        <v>9012</v>
      </c>
      <c r="L370">
        <v>55</v>
      </c>
      <c r="M370" s="4" t="s">
        <v>9322</v>
      </c>
      <c r="N370">
        <v>1997</v>
      </c>
      <c r="O370">
        <v>8170.38</v>
      </c>
      <c r="P370">
        <v>16499</v>
      </c>
      <c r="Q370" s="4" t="s">
        <v>77</v>
      </c>
      <c r="R370" s="4" t="s">
        <v>24</v>
      </c>
      <c r="S370">
        <v>59</v>
      </c>
    </row>
    <row r="371" spans="1:19">
      <c r="A371" s="4" t="s">
        <v>578</v>
      </c>
      <c r="B371" s="4" t="s">
        <v>279</v>
      </c>
      <c r="C371" s="4" t="s">
        <v>171</v>
      </c>
      <c r="D371" s="4" t="s">
        <v>45</v>
      </c>
      <c r="E371" s="4" t="s">
        <v>193</v>
      </c>
      <c r="F371" s="3">
        <v>42737</v>
      </c>
      <c r="G371" s="3"/>
      <c r="I371" s="4" t="s">
        <v>9018</v>
      </c>
      <c r="J371" s="4" t="s">
        <v>9019</v>
      </c>
      <c r="K371" s="4" t="s">
        <v>9010</v>
      </c>
      <c r="L371">
        <v>1096</v>
      </c>
      <c r="M371" s="4" t="s">
        <v>46</v>
      </c>
      <c r="N371">
        <v>1995</v>
      </c>
      <c r="O371">
        <v>2173.98</v>
      </c>
      <c r="P371">
        <v>2928</v>
      </c>
      <c r="Q371" s="4" t="s">
        <v>23</v>
      </c>
      <c r="R371" s="4" t="s">
        <v>47</v>
      </c>
    </row>
    <row r="372" spans="1:19">
      <c r="A372" s="4" t="s">
        <v>579</v>
      </c>
      <c r="B372" s="4" t="s">
        <v>279</v>
      </c>
      <c r="C372" s="4" t="s">
        <v>171</v>
      </c>
      <c r="D372" s="4" t="s">
        <v>24</v>
      </c>
      <c r="E372" s="4" t="s">
        <v>193</v>
      </c>
      <c r="F372" s="3">
        <v>42737</v>
      </c>
      <c r="G372" s="3"/>
      <c r="I372" s="4" t="s">
        <v>9018</v>
      </c>
      <c r="J372" s="4" t="s">
        <v>9019</v>
      </c>
      <c r="K372" s="4" t="s">
        <v>9010</v>
      </c>
      <c r="L372">
        <v>1096</v>
      </c>
      <c r="M372" s="4"/>
      <c r="Q372" s="4"/>
      <c r="R372" s="4"/>
    </row>
    <row r="373" spans="1:19">
      <c r="A373" s="4" t="s">
        <v>580</v>
      </c>
      <c r="B373" s="4" t="s">
        <v>343</v>
      </c>
      <c r="C373" s="4" t="s">
        <v>179</v>
      </c>
      <c r="D373" s="4" t="s">
        <v>51</v>
      </c>
      <c r="E373" s="4" t="s">
        <v>172</v>
      </c>
      <c r="F373" s="3">
        <v>42737</v>
      </c>
      <c r="G373" s="3">
        <v>42859</v>
      </c>
      <c r="H373">
        <v>572</v>
      </c>
      <c r="I373" s="4" t="s">
        <v>9016</v>
      </c>
      <c r="J373" s="4" t="s">
        <v>9015</v>
      </c>
      <c r="K373" s="4" t="s">
        <v>9010</v>
      </c>
      <c r="L373">
        <v>550</v>
      </c>
      <c r="M373" s="4" t="s">
        <v>36</v>
      </c>
      <c r="N373">
        <v>1982</v>
      </c>
      <c r="O373">
        <v>4618</v>
      </c>
      <c r="P373">
        <v>10083</v>
      </c>
      <c r="Q373" s="4" t="s">
        <v>23</v>
      </c>
      <c r="R373" s="4" t="s">
        <v>24</v>
      </c>
      <c r="S373">
        <v>122</v>
      </c>
    </row>
    <row r="374" spans="1:19">
      <c r="A374" s="4" t="s">
        <v>581</v>
      </c>
      <c r="B374" s="4" t="s">
        <v>230</v>
      </c>
      <c r="C374" s="4" t="s">
        <v>179</v>
      </c>
      <c r="D374" s="4" t="s">
        <v>71</v>
      </c>
      <c r="E374" s="4" t="s">
        <v>172</v>
      </c>
      <c r="F374" s="3">
        <v>42737</v>
      </c>
      <c r="G374" s="3">
        <v>42795</v>
      </c>
      <c r="H374">
        <v>550</v>
      </c>
      <c r="I374" s="4" t="s">
        <v>9026</v>
      </c>
      <c r="J374" s="4" t="s">
        <v>9024</v>
      </c>
      <c r="K374" s="4" t="s">
        <v>9010</v>
      </c>
      <c r="L374">
        <v>550</v>
      </c>
      <c r="M374" s="4" t="s">
        <v>46</v>
      </c>
      <c r="N374">
        <v>2000</v>
      </c>
      <c r="O374">
        <v>2952.73</v>
      </c>
      <c r="P374">
        <v>5107</v>
      </c>
      <c r="Q374" s="4" t="s">
        <v>23</v>
      </c>
      <c r="R374" s="4" t="s">
        <v>24</v>
      </c>
      <c r="S374">
        <v>58</v>
      </c>
    </row>
    <row r="375" spans="1:19">
      <c r="A375" s="4" t="s">
        <v>582</v>
      </c>
      <c r="B375" s="4" t="s">
        <v>230</v>
      </c>
      <c r="C375" s="4" t="s">
        <v>9011</v>
      </c>
      <c r="D375" s="4" t="s">
        <v>56</v>
      </c>
      <c r="E375" s="4" t="s">
        <v>172</v>
      </c>
      <c r="F375" s="3">
        <v>42737</v>
      </c>
      <c r="G375" s="3">
        <v>42811</v>
      </c>
      <c r="H375">
        <v>4125</v>
      </c>
      <c r="I375" s="4" t="s">
        <v>9026</v>
      </c>
      <c r="J375" s="4" t="s">
        <v>9024</v>
      </c>
      <c r="K375" s="4" t="s">
        <v>9010</v>
      </c>
      <c r="L375">
        <v>4821</v>
      </c>
      <c r="M375" s="4" t="s">
        <v>55</v>
      </c>
      <c r="N375">
        <v>1999</v>
      </c>
      <c r="O375">
        <v>1699.85</v>
      </c>
      <c r="P375">
        <v>5108</v>
      </c>
      <c r="Q375" s="4" t="s">
        <v>23</v>
      </c>
      <c r="R375" s="4" t="s">
        <v>24</v>
      </c>
      <c r="S375">
        <v>74</v>
      </c>
    </row>
    <row r="376" spans="1:19">
      <c r="A376" s="4" t="s">
        <v>583</v>
      </c>
      <c r="B376" s="4" t="s">
        <v>244</v>
      </c>
      <c r="C376" s="4" t="s">
        <v>192</v>
      </c>
      <c r="D376" s="4" t="s">
        <v>131</v>
      </c>
      <c r="E376" s="4" t="s">
        <v>172</v>
      </c>
      <c r="F376" s="3">
        <v>42737</v>
      </c>
      <c r="G376" s="3">
        <v>42804</v>
      </c>
      <c r="H376">
        <v>3647</v>
      </c>
      <c r="I376" s="4" t="s">
        <v>9016</v>
      </c>
      <c r="J376" s="4" t="s">
        <v>9015</v>
      </c>
      <c r="K376" s="4" t="s">
        <v>9012</v>
      </c>
      <c r="L376">
        <v>3393</v>
      </c>
      <c r="M376" s="4" t="s">
        <v>26</v>
      </c>
      <c r="N376">
        <v>1984</v>
      </c>
      <c r="O376">
        <v>441.08</v>
      </c>
      <c r="P376">
        <v>1210</v>
      </c>
      <c r="Q376" s="4" t="s">
        <v>23</v>
      </c>
      <c r="R376" s="4" t="s">
        <v>24</v>
      </c>
      <c r="S376">
        <v>67</v>
      </c>
    </row>
    <row r="377" spans="1:19">
      <c r="A377" s="4" t="s">
        <v>584</v>
      </c>
      <c r="B377" s="4" t="s">
        <v>170</v>
      </c>
      <c r="C377" s="4" t="s">
        <v>179</v>
      </c>
      <c r="D377" s="4" t="s">
        <v>51</v>
      </c>
      <c r="E377" s="4" t="s">
        <v>172</v>
      </c>
      <c r="F377" s="3">
        <v>42737</v>
      </c>
      <c r="G377" s="3">
        <v>42815</v>
      </c>
      <c r="H377">
        <v>573</v>
      </c>
      <c r="I377" s="4" t="s">
        <v>9014</v>
      </c>
      <c r="J377" s="4" t="s">
        <v>9015</v>
      </c>
      <c r="K377" s="4" t="s">
        <v>9010</v>
      </c>
      <c r="L377">
        <v>550</v>
      </c>
      <c r="M377" s="4" t="s">
        <v>36</v>
      </c>
      <c r="N377">
        <v>1982</v>
      </c>
      <c r="O377">
        <v>4618</v>
      </c>
      <c r="P377">
        <v>10083</v>
      </c>
      <c r="Q377" s="4" t="s">
        <v>23</v>
      </c>
      <c r="R377" s="4" t="s">
        <v>24</v>
      </c>
      <c r="S377">
        <v>78</v>
      </c>
    </row>
    <row r="378" spans="1:19">
      <c r="A378" s="4" t="s">
        <v>585</v>
      </c>
      <c r="B378" s="4" t="s">
        <v>216</v>
      </c>
      <c r="C378" s="4" t="s">
        <v>179</v>
      </c>
      <c r="D378" s="4" t="s">
        <v>127</v>
      </c>
      <c r="E378" s="4" t="s">
        <v>172</v>
      </c>
      <c r="F378" s="3">
        <v>42737</v>
      </c>
      <c r="G378" s="3">
        <v>42823</v>
      </c>
      <c r="H378">
        <v>542</v>
      </c>
      <c r="I378" s="4" t="s">
        <v>9018</v>
      </c>
      <c r="J378" s="4" t="s">
        <v>9019</v>
      </c>
      <c r="K378" s="4" t="s">
        <v>9010</v>
      </c>
      <c r="L378">
        <v>550</v>
      </c>
      <c r="M378" s="4" t="s">
        <v>9322</v>
      </c>
      <c r="N378">
        <v>2011</v>
      </c>
      <c r="O378">
        <v>40.79</v>
      </c>
      <c r="P378">
        <v>142</v>
      </c>
      <c r="Q378" s="4" t="s">
        <v>128</v>
      </c>
      <c r="R378" s="4" t="s">
        <v>24</v>
      </c>
      <c r="S378">
        <v>86</v>
      </c>
    </row>
    <row r="379" spans="1:19">
      <c r="A379" s="4" t="s">
        <v>586</v>
      </c>
      <c r="B379" s="4" t="s">
        <v>246</v>
      </c>
      <c r="C379" s="4" t="s">
        <v>192</v>
      </c>
      <c r="D379" s="4" t="s">
        <v>52</v>
      </c>
      <c r="E379" s="4" t="s">
        <v>172</v>
      </c>
      <c r="F379" s="3">
        <v>42738</v>
      </c>
      <c r="G379" s="3">
        <v>42806</v>
      </c>
      <c r="H379">
        <v>3479</v>
      </c>
      <c r="I379" s="4" t="s">
        <v>9021</v>
      </c>
      <c r="J379" s="4" t="s">
        <v>9019</v>
      </c>
      <c r="K379" s="4" t="s">
        <v>9012</v>
      </c>
      <c r="L379">
        <v>3393</v>
      </c>
      <c r="M379" s="4" t="s">
        <v>46</v>
      </c>
      <c r="N379">
        <v>1999</v>
      </c>
      <c r="O379">
        <v>1197.44</v>
      </c>
      <c r="P379">
        <v>2570</v>
      </c>
      <c r="Q379" s="4" t="s">
        <v>23</v>
      </c>
      <c r="R379" s="4" t="s">
        <v>24</v>
      </c>
      <c r="S379">
        <v>68</v>
      </c>
    </row>
    <row r="380" spans="1:19">
      <c r="A380" s="4" t="s">
        <v>587</v>
      </c>
      <c r="B380" s="4" t="s">
        <v>210</v>
      </c>
      <c r="C380" s="4" t="s">
        <v>192</v>
      </c>
      <c r="D380" s="4" t="s">
        <v>63</v>
      </c>
      <c r="E380" s="4" t="s">
        <v>197</v>
      </c>
      <c r="F380" s="3">
        <v>42738</v>
      </c>
      <c r="G380" s="3">
        <v>42816</v>
      </c>
      <c r="H380">
        <v>0</v>
      </c>
      <c r="I380" s="4" t="s">
        <v>9021</v>
      </c>
      <c r="J380" s="4" t="s">
        <v>9019</v>
      </c>
      <c r="K380" s="4" t="s">
        <v>9012</v>
      </c>
      <c r="L380">
        <v>3393</v>
      </c>
      <c r="M380" s="4" t="s">
        <v>33</v>
      </c>
      <c r="N380">
        <v>1995</v>
      </c>
      <c r="O380">
        <v>5158.71</v>
      </c>
      <c r="P380">
        <v>17479</v>
      </c>
      <c r="Q380" s="4" t="s">
        <v>64</v>
      </c>
      <c r="R380" s="4" t="s">
        <v>24</v>
      </c>
      <c r="S380">
        <v>78</v>
      </c>
    </row>
    <row r="381" spans="1:19">
      <c r="A381" s="4" t="s">
        <v>588</v>
      </c>
      <c r="B381" s="4" t="s">
        <v>174</v>
      </c>
      <c r="C381" s="4" t="s">
        <v>171</v>
      </c>
      <c r="D381" s="4" t="s">
        <v>109</v>
      </c>
      <c r="E381" s="4" t="s">
        <v>172</v>
      </c>
      <c r="F381" s="3">
        <v>42738</v>
      </c>
      <c r="G381" s="3">
        <v>42815</v>
      </c>
      <c r="H381">
        <v>1012</v>
      </c>
      <c r="I381" s="4" t="s">
        <v>9016</v>
      </c>
      <c r="J381" s="4" t="s">
        <v>9015</v>
      </c>
      <c r="K381" s="4" t="s">
        <v>9010</v>
      </c>
      <c r="L381">
        <v>1096</v>
      </c>
      <c r="M381" s="4" t="s">
        <v>58</v>
      </c>
      <c r="N381">
        <v>1987</v>
      </c>
      <c r="O381">
        <v>1698.2</v>
      </c>
      <c r="P381">
        <v>3798</v>
      </c>
      <c r="Q381" s="4" t="s">
        <v>23</v>
      </c>
      <c r="R381" s="4" t="s">
        <v>24</v>
      </c>
      <c r="S381">
        <v>77</v>
      </c>
    </row>
    <row r="382" spans="1:19">
      <c r="A382" s="4" t="s">
        <v>589</v>
      </c>
      <c r="B382" s="4" t="s">
        <v>203</v>
      </c>
      <c r="C382" s="4" t="s">
        <v>177</v>
      </c>
      <c r="D382" s="4" t="s">
        <v>24</v>
      </c>
      <c r="E382" s="4" t="s">
        <v>193</v>
      </c>
      <c r="F382" s="3">
        <v>42738</v>
      </c>
      <c r="G382" s="3"/>
      <c r="I382" s="4" t="s">
        <v>9023</v>
      </c>
      <c r="J382" s="4" t="s">
        <v>9024</v>
      </c>
      <c r="K382" s="4" t="s">
        <v>9012</v>
      </c>
      <c r="L382">
        <v>55</v>
      </c>
      <c r="M382" s="4"/>
      <c r="Q382" s="4"/>
      <c r="R382" s="4"/>
    </row>
    <row r="383" spans="1:19">
      <c r="A383" s="4" t="s">
        <v>590</v>
      </c>
      <c r="B383" s="4" t="s">
        <v>191</v>
      </c>
      <c r="C383" s="4" t="s">
        <v>171</v>
      </c>
      <c r="D383" s="4" t="s">
        <v>49</v>
      </c>
      <c r="E383" s="4" t="s">
        <v>172</v>
      </c>
      <c r="F383" s="3">
        <v>42738</v>
      </c>
      <c r="G383" s="3">
        <v>42800</v>
      </c>
      <c r="H383">
        <v>990</v>
      </c>
      <c r="I383" s="4" t="s">
        <v>9026</v>
      </c>
      <c r="J383" s="4" t="s">
        <v>9024</v>
      </c>
      <c r="K383" s="4" t="s">
        <v>9010</v>
      </c>
      <c r="L383">
        <v>1096</v>
      </c>
      <c r="M383" s="4" t="s">
        <v>9322</v>
      </c>
      <c r="N383">
        <v>2010</v>
      </c>
      <c r="O383">
        <v>587.72</v>
      </c>
      <c r="P383">
        <v>1501</v>
      </c>
      <c r="Q383" s="4" t="s">
        <v>23</v>
      </c>
      <c r="R383" s="4" t="s">
        <v>24</v>
      </c>
      <c r="S383">
        <v>62</v>
      </c>
    </row>
    <row r="384" spans="1:19">
      <c r="A384" s="4" t="s">
        <v>591</v>
      </c>
      <c r="B384" s="4" t="s">
        <v>191</v>
      </c>
      <c r="C384" s="4" t="s">
        <v>9011</v>
      </c>
      <c r="D384" s="4" t="s">
        <v>115</v>
      </c>
      <c r="E384" s="4" t="s">
        <v>172</v>
      </c>
      <c r="F384" s="3">
        <v>42738</v>
      </c>
      <c r="G384" s="3">
        <v>42812</v>
      </c>
      <c r="H384">
        <v>4374</v>
      </c>
      <c r="I384" s="4" t="s">
        <v>9026</v>
      </c>
      <c r="J384" s="4" t="s">
        <v>9024</v>
      </c>
      <c r="K384" s="4" t="s">
        <v>9010</v>
      </c>
      <c r="L384">
        <v>4821</v>
      </c>
      <c r="M384" s="4" t="s">
        <v>46</v>
      </c>
      <c r="N384">
        <v>2008</v>
      </c>
      <c r="O384">
        <v>894.37</v>
      </c>
      <c r="P384">
        <v>1593</v>
      </c>
      <c r="Q384" s="4" t="s">
        <v>116</v>
      </c>
      <c r="R384" s="4" t="s">
        <v>24</v>
      </c>
      <c r="S384">
        <v>74</v>
      </c>
    </row>
    <row r="385" spans="1:19">
      <c r="A385" s="4" t="s">
        <v>592</v>
      </c>
      <c r="B385" s="4" t="s">
        <v>230</v>
      </c>
      <c r="C385" s="4" t="s">
        <v>179</v>
      </c>
      <c r="D385" s="4" t="s">
        <v>59</v>
      </c>
      <c r="E385" s="4" t="s">
        <v>197</v>
      </c>
      <c r="F385" s="3">
        <v>42738</v>
      </c>
      <c r="G385" s="3">
        <v>42811</v>
      </c>
      <c r="H385">
        <v>0</v>
      </c>
      <c r="I385" s="4" t="s">
        <v>9026</v>
      </c>
      <c r="J385" s="4" t="s">
        <v>9024</v>
      </c>
      <c r="K385" s="4" t="s">
        <v>9010</v>
      </c>
      <c r="L385">
        <v>550</v>
      </c>
      <c r="M385" s="4" t="s">
        <v>60</v>
      </c>
      <c r="N385">
        <v>1988</v>
      </c>
      <c r="O385">
        <v>2059.9</v>
      </c>
      <c r="P385">
        <v>3644</v>
      </c>
      <c r="Q385" s="4" t="s">
        <v>23</v>
      </c>
      <c r="R385" s="4" t="s">
        <v>24</v>
      </c>
      <c r="S385">
        <v>73</v>
      </c>
    </row>
    <row r="386" spans="1:19">
      <c r="A386" s="4" t="s">
        <v>593</v>
      </c>
      <c r="B386" s="4" t="s">
        <v>230</v>
      </c>
      <c r="C386" s="4" t="s">
        <v>171</v>
      </c>
      <c r="D386" s="4" t="s">
        <v>122</v>
      </c>
      <c r="E386" s="4" t="s">
        <v>172</v>
      </c>
      <c r="F386" s="3">
        <v>42738</v>
      </c>
      <c r="G386" s="3">
        <v>42824</v>
      </c>
      <c r="H386">
        <v>1054</v>
      </c>
      <c r="I386" s="4" t="s">
        <v>9026</v>
      </c>
      <c r="J386" s="4" t="s">
        <v>9024</v>
      </c>
      <c r="K386" s="4" t="s">
        <v>9010</v>
      </c>
      <c r="L386">
        <v>1096</v>
      </c>
      <c r="M386" s="4" t="s">
        <v>58</v>
      </c>
      <c r="N386">
        <v>1993</v>
      </c>
      <c r="O386">
        <v>7537.24</v>
      </c>
      <c r="P386">
        <v>20293</v>
      </c>
      <c r="Q386" s="4" t="s">
        <v>23</v>
      </c>
      <c r="R386" s="4" t="s">
        <v>24</v>
      </c>
      <c r="S386">
        <v>86</v>
      </c>
    </row>
    <row r="387" spans="1:19">
      <c r="A387" s="4" t="s">
        <v>594</v>
      </c>
      <c r="B387" s="4" t="s">
        <v>185</v>
      </c>
      <c r="C387" s="4" t="s">
        <v>177</v>
      </c>
      <c r="D387" s="4" t="s">
        <v>105</v>
      </c>
      <c r="E387" s="4" t="s">
        <v>172</v>
      </c>
      <c r="F387" s="3">
        <v>42738</v>
      </c>
      <c r="G387" s="3">
        <v>42809</v>
      </c>
      <c r="H387">
        <v>55</v>
      </c>
      <c r="I387" s="4" t="s">
        <v>9023</v>
      </c>
      <c r="J387" s="4" t="s">
        <v>9024</v>
      </c>
      <c r="K387" s="4" t="s">
        <v>9012</v>
      </c>
      <c r="L387">
        <v>55</v>
      </c>
      <c r="M387" s="4" t="s">
        <v>36</v>
      </c>
      <c r="N387">
        <v>1996</v>
      </c>
      <c r="O387">
        <v>6354.87</v>
      </c>
      <c r="P387">
        <v>16780</v>
      </c>
      <c r="Q387" s="4" t="s">
        <v>23</v>
      </c>
      <c r="R387" s="4" t="s">
        <v>35</v>
      </c>
      <c r="S387">
        <v>71</v>
      </c>
    </row>
    <row r="388" spans="1:19">
      <c r="A388" s="4" t="s">
        <v>595</v>
      </c>
      <c r="B388" s="4" t="s">
        <v>216</v>
      </c>
      <c r="C388" s="4" t="s">
        <v>177</v>
      </c>
      <c r="D388" s="4" t="s">
        <v>63</v>
      </c>
      <c r="E388" s="4" t="s">
        <v>197</v>
      </c>
      <c r="F388" s="3">
        <v>42738</v>
      </c>
      <c r="G388" s="3">
        <v>42799</v>
      </c>
      <c r="H388">
        <v>0</v>
      </c>
      <c r="I388" s="4" t="s">
        <v>9018</v>
      </c>
      <c r="J388" s="4" t="s">
        <v>9019</v>
      </c>
      <c r="K388" s="4" t="s">
        <v>9012</v>
      </c>
      <c r="L388">
        <v>55</v>
      </c>
      <c r="M388" s="4" t="s">
        <v>33</v>
      </c>
      <c r="N388">
        <v>1995</v>
      </c>
      <c r="O388">
        <v>5158.71</v>
      </c>
      <c r="P388">
        <v>17479</v>
      </c>
      <c r="Q388" s="4" t="s">
        <v>64</v>
      </c>
      <c r="R388" s="4" t="s">
        <v>24</v>
      </c>
      <c r="S388">
        <v>61</v>
      </c>
    </row>
    <row r="389" spans="1:19">
      <c r="A389" s="4" t="s">
        <v>596</v>
      </c>
      <c r="B389" s="4" t="s">
        <v>261</v>
      </c>
      <c r="C389" s="4" t="s">
        <v>171</v>
      </c>
      <c r="D389" s="4" t="s">
        <v>80</v>
      </c>
      <c r="E389" s="4" t="s">
        <v>172</v>
      </c>
      <c r="F389" s="3">
        <v>42739</v>
      </c>
      <c r="G389" s="3">
        <v>42819</v>
      </c>
      <c r="H389">
        <v>1073</v>
      </c>
      <c r="I389" s="4" t="s">
        <v>9021</v>
      </c>
      <c r="J389" s="4" t="s">
        <v>9019</v>
      </c>
      <c r="K389" s="4" t="s">
        <v>9010</v>
      </c>
      <c r="L389">
        <v>1096</v>
      </c>
      <c r="M389" s="4" t="s">
        <v>9322</v>
      </c>
      <c r="N389">
        <v>2011</v>
      </c>
      <c r="O389">
        <v>527.11</v>
      </c>
      <c r="P389">
        <v>1428</v>
      </c>
      <c r="Q389" s="4" t="s">
        <v>23</v>
      </c>
      <c r="R389" s="4" t="s">
        <v>21</v>
      </c>
      <c r="S389">
        <v>80</v>
      </c>
    </row>
    <row r="390" spans="1:19">
      <c r="A390" s="4" t="s">
        <v>597</v>
      </c>
      <c r="B390" s="4" t="s">
        <v>304</v>
      </c>
      <c r="C390" s="4" t="s">
        <v>192</v>
      </c>
      <c r="D390" s="4" t="s">
        <v>66</v>
      </c>
      <c r="E390" s="4" t="s">
        <v>197</v>
      </c>
      <c r="F390" s="3">
        <v>42739</v>
      </c>
      <c r="G390" s="3">
        <v>42814</v>
      </c>
      <c r="H390">
        <v>0</v>
      </c>
      <c r="I390" s="4" t="s">
        <v>9014</v>
      </c>
      <c r="J390" s="4" t="s">
        <v>9015</v>
      </c>
      <c r="K390" s="4" t="s">
        <v>9012</v>
      </c>
      <c r="L390">
        <v>3393</v>
      </c>
      <c r="M390" s="4" t="s">
        <v>33</v>
      </c>
      <c r="N390">
        <v>2007</v>
      </c>
      <c r="O390">
        <v>894.33</v>
      </c>
      <c r="P390">
        <v>1635</v>
      </c>
      <c r="Q390" s="4" t="s">
        <v>67</v>
      </c>
      <c r="R390" s="4" t="s">
        <v>24</v>
      </c>
      <c r="S390">
        <v>75</v>
      </c>
    </row>
    <row r="391" spans="1:19">
      <c r="A391" s="4" t="s">
        <v>598</v>
      </c>
      <c r="B391" s="4" t="s">
        <v>210</v>
      </c>
      <c r="C391" s="4" t="s">
        <v>199</v>
      </c>
      <c r="D391" s="4" t="s">
        <v>24</v>
      </c>
      <c r="E391" s="4" t="s">
        <v>193</v>
      </c>
      <c r="F391" s="3">
        <v>42739</v>
      </c>
      <c r="G391" s="3"/>
      <c r="I391" s="4" t="s">
        <v>9021</v>
      </c>
      <c r="J391" s="4" t="s">
        <v>9019</v>
      </c>
      <c r="K391" s="4" t="s">
        <v>9010</v>
      </c>
      <c r="L391">
        <v>5482</v>
      </c>
      <c r="M391" s="4"/>
      <c r="Q391" s="4"/>
      <c r="R391" s="4"/>
    </row>
    <row r="392" spans="1:19">
      <c r="A392" s="4" t="s">
        <v>599</v>
      </c>
      <c r="B392" s="4" t="s">
        <v>191</v>
      </c>
      <c r="C392" s="4" t="s">
        <v>192</v>
      </c>
      <c r="D392" s="4" t="s">
        <v>24</v>
      </c>
      <c r="E392" s="4" t="s">
        <v>193</v>
      </c>
      <c r="F392" s="3">
        <v>42739</v>
      </c>
      <c r="G392" s="3"/>
      <c r="I392" s="4" t="s">
        <v>9026</v>
      </c>
      <c r="J392" s="4" t="s">
        <v>9024</v>
      </c>
      <c r="K392" s="4" t="s">
        <v>9012</v>
      </c>
      <c r="L392">
        <v>3393</v>
      </c>
      <c r="M392" s="4"/>
      <c r="Q392" s="4"/>
      <c r="R392" s="4"/>
    </row>
    <row r="393" spans="1:19">
      <c r="A393" s="4" t="s">
        <v>600</v>
      </c>
      <c r="B393" s="4" t="s">
        <v>230</v>
      </c>
      <c r="C393" s="4" t="s">
        <v>179</v>
      </c>
      <c r="D393" s="4" t="s">
        <v>24</v>
      </c>
      <c r="E393" s="4" t="s">
        <v>193</v>
      </c>
      <c r="F393" s="3">
        <v>42739</v>
      </c>
      <c r="G393" s="3"/>
      <c r="I393" s="4" t="s">
        <v>9026</v>
      </c>
      <c r="J393" s="4" t="s">
        <v>9024</v>
      </c>
      <c r="K393" s="4" t="s">
        <v>9010</v>
      </c>
      <c r="L393">
        <v>550</v>
      </c>
      <c r="M393" s="4"/>
      <c r="Q393" s="4"/>
      <c r="R393" s="4"/>
    </row>
    <row r="394" spans="1:19">
      <c r="A394" s="4" t="s">
        <v>601</v>
      </c>
      <c r="B394" s="4" t="s">
        <v>230</v>
      </c>
      <c r="C394" s="4" t="s">
        <v>179</v>
      </c>
      <c r="D394" s="4" t="s">
        <v>54</v>
      </c>
      <c r="E394" s="4" t="s">
        <v>172</v>
      </c>
      <c r="F394" s="3">
        <v>42739</v>
      </c>
      <c r="G394" s="3">
        <v>42810</v>
      </c>
      <c r="H394">
        <v>586</v>
      </c>
      <c r="I394" s="4" t="s">
        <v>9026</v>
      </c>
      <c r="J394" s="4" t="s">
        <v>9024</v>
      </c>
      <c r="K394" s="4" t="s">
        <v>9010</v>
      </c>
      <c r="L394">
        <v>550</v>
      </c>
      <c r="M394" s="4" t="s">
        <v>55</v>
      </c>
      <c r="N394">
        <v>1995</v>
      </c>
      <c r="O394">
        <v>1825.82</v>
      </c>
      <c r="P394">
        <v>5595</v>
      </c>
      <c r="Q394" s="4" t="s">
        <v>23</v>
      </c>
      <c r="R394" s="4" t="s">
        <v>56</v>
      </c>
      <c r="S394">
        <v>71</v>
      </c>
    </row>
    <row r="395" spans="1:19">
      <c r="A395" s="4" t="s">
        <v>602</v>
      </c>
      <c r="B395" s="4" t="s">
        <v>244</v>
      </c>
      <c r="C395" s="4" t="s">
        <v>9011</v>
      </c>
      <c r="D395" s="4" t="s">
        <v>119</v>
      </c>
      <c r="E395" s="4" t="s">
        <v>172</v>
      </c>
      <c r="F395" s="3">
        <v>42739</v>
      </c>
      <c r="G395" s="3">
        <v>42860</v>
      </c>
      <c r="H395">
        <v>4667</v>
      </c>
      <c r="I395" s="4" t="s">
        <v>9016</v>
      </c>
      <c r="J395" s="4" t="s">
        <v>9015</v>
      </c>
      <c r="K395" s="4" t="s">
        <v>9010</v>
      </c>
      <c r="L395">
        <v>4821</v>
      </c>
      <c r="M395" s="4" t="s">
        <v>55</v>
      </c>
      <c r="N395">
        <v>1988</v>
      </c>
      <c r="O395">
        <v>5266.09</v>
      </c>
      <c r="P395">
        <v>8595</v>
      </c>
      <c r="Q395" s="4" t="s">
        <v>23</v>
      </c>
      <c r="R395" s="4" t="s">
        <v>56</v>
      </c>
      <c r="S395">
        <v>121</v>
      </c>
    </row>
    <row r="396" spans="1:19">
      <c r="A396" s="4" t="s">
        <v>603</v>
      </c>
      <c r="B396" s="4" t="s">
        <v>185</v>
      </c>
      <c r="C396" s="4" t="s">
        <v>171</v>
      </c>
      <c r="D396" s="4" t="s">
        <v>76</v>
      </c>
      <c r="E396" s="4" t="s">
        <v>172</v>
      </c>
      <c r="F396" s="3">
        <v>42739</v>
      </c>
      <c r="G396" s="3">
        <v>42822</v>
      </c>
      <c r="H396">
        <v>880</v>
      </c>
      <c r="I396" s="4" t="s">
        <v>9023</v>
      </c>
      <c r="J396" s="4" t="s">
        <v>9024</v>
      </c>
      <c r="K396" s="4" t="s">
        <v>9010</v>
      </c>
      <c r="L396">
        <v>1096</v>
      </c>
      <c r="M396" s="4" t="s">
        <v>9322</v>
      </c>
      <c r="N396">
        <v>1997</v>
      </c>
      <c r="O396">
        <v>8170.38</v>
      </c>
      <c r="P396">
        <v>16499</v>
      </c>
      <c r="Q396" s="4" t="s">
        <v>77</v>
      </c>
      <c r="R396" s="4" t="s">
        <v>24</v>
      </c>
      <c r="S396">
        <v>83</v>
      </c>
    </row>
    <row r="397" spans="1:19">
      <c r="A397" s="4" t="s">
        <v>604</v>
      </c>
      <c r="B397" s="4" t="s">
        <v>185</v>
      </c>
      <c r="C397" s="4" t="s">
        <v>192</v>
      </c>
      <c r="D397" s="4" t="s">
        <v>97</v>
      </c>
      <c r="E397" s="4" t="s">
        <v>172</v>
      </c>
      <c r="F397" s="3">
        <v>42739</v>
      </c>
      <c r="G397" s="3">
        <v>42806</v>
      </c>
      <c r="H397">
        <v>3676</v>
      </c>
      <c r="I397" s="4" t="s">
        <v>9023</v>
      </c>
      <c r="J397" s="4" t="s">
        <v>9024</v>
      </c>
      <c r="K397" s="4" t="s">
        <v>9012</v>
      </c>
      <c r="L397">
        <v>3393</v>
      </c>
      <c r="M397" s="4" t="s">
        <v>33</v>
      </c>
      <c r="N397">
        <v>2001</v>
      </c>
      <c r="O397">
        <v>2437.85</v>
      </c>
      <c r="P397">
        <v>4874</v>
      </c>
      <c r="Q397" s="4" t="s">
        <v>23</v>
      </c>
      <c r="R397" s="4" t="s">
        <v>24</v>
      </c>
      <c r="S397">
        <v>67</v>
      </c>
    </row>
    <row r="398" spans="1:19">
      <c r="A398" s="4" t="s">
        <v>605</v>
      </c>
      <c r="B398" s="4" t="s">
        <v>235</v>
      </c>
      <c r="C398" s="4" t="s">
        <v>177</v>
      </c>
      <c r="D398" s="4" t="s">
        <v>24</v>
      </c>
      <c r="E398" s="4" t="s">
        <v>193</v>
      </c>
      <c r="F398" s="3">
        <v>42739</v>
      </c>
      <c r="G398" s="3"/>
      <c r="I398" s="4" t="s">
        <v>9018</v>
      </c>
      <c r="J398" s="4" t="s">
        <v>9019</v>
      </c>
      <c r="K398" s="4" t="s">
        <v>9012</v>
      </c>
      <c r="L398">
        <v>55</v>
      </c>
      <c r="M398" s="4"/>
      <c r="Q398" s="4"/>
      <c r="R398" s="4"/>
    </row>
    <row r="399" spans="1:19">
      <c r="A399" s="4" t="s">
        <v>606</v>
      </c>
      <c r="B399" s="4" t="s">
        <v>183</v>
      </c>
      <c r="C399" s="4" t="s">
        <v>192</v>
      </c>
      <c r="D399" s="4" t="s">
        <v>61</v>
      </c>
      <c r="E399" s="4" t="s">
        <v>197</v>
      </c>
      <c r="F399" s="3">
        <v>42740</v>
      </c>
      <c r="G399" s="3">
        <v>42819</v>
      </c>
      <c r="H399">
        <v>0</v>
      </c>
      <c r="I399" s="4" t="s">
        <v>9014</v>
      </c>
      <c r="J399" s="4" t="s">
        <v>9015</v>
      </c>
      <c r="K399" s="4" t="s">
        <v>9012</v>
      </c>
      <c r="L399">
        <v>3393</v>
      </c>
      <c r="M399" s="4" t="s">
        <v>58</v>
      </c>
      <c r="N399">
        <v>1991</v>
      </c>
      <c r="O399">
        <v>2819.5</v>
      </c>
      <c r="P399">
        <v>7227</v>
      </c>
      <c r="Q399" s="4" t="s">
        <v>23</v>
      </c>
      <c r="R399" s="4" t="s">
        <v>62</v>
      </c>
      <c r="S399">
        <v>79</v>
      </c>
    </row>
    <row r="400" spans="1:19">
      <c r="A400" s="4" t="s">
        <v>607</v>
      </c>
      <c r="B400" s="4" t="s">
        <v>210</v>
      </c>
      <c r="C400" s="4" t="s">
        <v>199</v>
      </c>
      <c r="D400" s="4" t="s">
        <v>24</v>
      </c>
      <c r="E400" s="4" t="s">
        <v>193</v>
      </c>
      <c r="F400" s="3">
        <v>42740</v>
      </c>
      <c r="G400" s="3"/>
      <c r="I400" s="4" t="s">
        <v>9021</v>
      </c>
      <c r="J400" s="4" t="s">
        <v>9019</v>
      </c>
      <c r="K400" s="4" t="s">
        <v>9010</v>
      </c>
      <c r="L400">
        <v>5482</v>
      </c>
      <c r="M400" s="4"/>
      <c r="Q400" s="4"/>
      <c r="R400" s="4"/>
    </row>
    <row r="401" spans="1:19">
      <c r="A401" s="4" t="s">
        <v>608</v>
      </c>
      <c r="B401" s="4" t="s">
        <v>174</v>
      </c>
      <c r="C401" s="4" t="s">
        <v>9011</v>
      </c>
      <c r="D401" s="4" t="s">
        <v>119</v>
      </c>
      <c r="E401" s="4" t="s">
        <v>197</v>
      </c>
      <c r="F401" s="3">
        <v>42740</v>
      </c>
      <c r="G401" s="3">
        <v>42803</v>
      </c>
      <c r="H401">
        <v>0</v>
      </c>
      <c r="I401" s="4" t="s">
        <v>9016</v>
      </c>
      <c r="J401" s="4" t="s">
        <v>9015</v>
      </c>
      <c r="K401" s="4" t="s">
        <v>9010</v>
      </c>
      <c r="L401">
        <v>4821</v>
      </c>
      <c r="M401" s="4" t="s">
        <v>55</v>
      </c>
      <c r="N401">
        <v>1988</v>
      </c>
      <c r="O401">
        <v>5266.09</v>
      </c>
      <c r="P401">
        <v>8595</v>
      </c>
      <c r="Q401" s="4" t="s">
        <v>23</v>
      </c>
      <c r="R401" s="4" t="s">
        <v>56</v>
      </c>
      <c r="S401">
        <v>63</v>
      </c>
    </row>
    <row r="402" spans="1:19">
      <c r="A402" s="4" t="s">
        <v>609</v>
      </c>
      <c r="B402" s="4" t="s">
        <v>237</v>
      </c>
      <c r="C402" s="4" t="s">
        <v>171</v>
      </c>
      <c r="D402" s="4" t="s">
        <v>96</v>
      </c>
      <c r="E402" s="4" t="s">
        <v>197</v>
      </c>
      <c r="F402" s="3">
        <v>42740</v>
      </c>
      <c r="G402" s="3">
        <v>42820</v>
      </c>
      <c r="H402">
        <v>0</v>
      </c>
      <c r="I402" s="4" t="s">
        <v>9018</v>
      </c>
      <c r="J402" s="4" t="s">
        <v>9019</v>
      </c>
      <c r="K402" s="4" t="s">
        <v>9010</v>
      </c>
      <c r="L402">
        <v>1096</v>
      </c>
      <c r="M402" s="4" t="s">
        <v>58</v>
      </c>
      <c r="N402">
        <v>1994</v>
      </c>
      <c r="O402">
        <v>355.23</v>
      </c>
      <c r="P402">
        <v>853</v>
      </c>
      <c r="Q402" s="4" t="s">
        <v>23</v>
      </c>
      <c r="R402" s="4" t="s">
        <v>24</v>
      </c>
      <c r="S402">
        <v>80</v>
      </c>
    </row>
    <row r="403" spans="1:19">
      <c r="A403" s="4" t="s">
        <v>610</v>
      </c>
      <c r="B403" s="4" t="s">
        <v>343</v>
      </c>
      <c r="C403" s="4" t="s">
        <v>9011</v>
      </c>
      <c r="D403" s="4" t="s">
        <v>119</v>
      </c>
      <c r="E403" s="4" t="s">
        <v>172</v>
      </c>
      <c r="F403" s="3">
        <v>42740</v>
      </c>
      <c r="G403" s="3">
        <v>42813</v>
      </c>
      <c r="H403">
        <v>4716</v>
      </c>
      <c r="I403" s="4" t="s">
        <v>9016</v>
      </c>
      <c r="J403" s="4" t="s">
        <v>9015</v>
      </c>
      <c r="K403" s="4" t="s">
        <v>9010</v>
      </c>
      <c r="L403">
        <v>4821</v>
      </c>
      <c r="M403" s="4" t="s">
        <v>55</v>
      </c>
      <c r="N403">
        <v>1988</v>
      </c>
      <c r="O403">
        <v>5266.09</v>
      </c>
      <c r="P403">
        <v>8595</v>
      </c>
      <c r="Q403" s="4" t="s">
        <v>23</v>
      </c>
      <c r="R403" s="4" t="s">
        <v>56</v>
      </c>
      <c r="S403">
        <v>73</v>
      </c>
    </row>
    <row r="404" spans="1:19">
      <c r="A404" s="4" t="s">
        <v>611</v>
      </c>
      <c r="B404" s="4" t="s">
        <v>219</v>
      </c>
      <c r="C404" s="4" t="s">
        <v>192</v>
      </c>
      <c r="D404" s="4" t="s">
        <v>24</v>
      </c>
      <c r="E404" s="4" t="s">
        <v>193</v>
      </c>
      <c r="F404" s="3">
        <v>42740</v>
      </c>
      <c r="G404" s="3"/>
      <c r="I404" s="4" t="s">
        <v>9026</v>
      </c>
      <c r="J404" s="4" t="s">
        <v>9024</v>
      </c>
      <c r="K404" s="4" t="s">
        <v>9012</v>
      </c>
      <c r="L404">
        <v>3393</v>
      </c>
      <c r="M404" s="4"/>
      <c r="Q404" s="4"/>
      <c r="R404" s="4"/>
    </row>
    <row r="405" spans="1:19">
      <c r="A405" s="4" t="s">
        <v>612</v>
      </c>
      <c r="B405" s="4" t="s">
        <v>230</v>
      </c>
      <c r="C405" s="4" t="s">
        <v>179</v>
      </c>
      <c r="D405" s="4" t="s">
        <v>32</v>
      </c>
      <c r="E405" s="4" t="s">
        <v>197</v>
      </c>
      <c r="F405" s="3">
        <v>42740</v>
      </c>
      <c r="G405" s="3">
        <v>42824</v>
      </c>
      <c r="H405">
        <v>0</v>
      </c>
      <c r="I405" s="4" t="s">
        <v>9026</v>
      </c>
      <c r="J405" s="4" t="s">
        <v>9024</v>
      </c>
      <c r="K405" s="4" t="s">
        <v>9010</v>
      </c>
      <c r="L405">
        <v>550</v>
      </c>
      <c r="M405" s="4" t="s">
        <v>33</v>
      </c>
      <c r="N405">
        <v>2009</v>
      </c>
      <c r="O405">
        <v>497.11</v>
      </c>
      <c r="P405">
        <v>1588</v>
      </c>
      <c r="Q405" s="4" t="s">
        <v>23</v>
      </c>
      <c r="R405" s="4" t="s">
        <v>24</v>
      </c>
      <c r="S405">
        <v>84</v>
      </c>
    </row>
    <row r="406" spans="1:19">
      <c r="A406" s="4" t="s">
        <v>613</v>
      </c>
      <c r="B406" s="4" t="s">
        <v>185</v>
      </c>
      <c r="C406" s="4" t="s">
        <v>9011</v>
      </c>
      <c r="D406" s="4" t="s">
        <v>71</v>
      </c>
      <c r="E406" s="4" t="s">
        <v>172</v>
      </c>
      <c r="F406" s="3">
        <v>42740</v>
      </c>
      <c r="G406" s="3">
        <v>42817</v>
      </c>
      <c r="H406">
        <v>4211</v>
      </c>
      <c r="I406" s="4" t="s">
        <v>9023</v>
      </c>
      <c r="J406" s="4" t="s">
        <v>9024</v>
      </c>
      <c r="K406" s="4" t="s">
        <v>9010</v>
      </c>
      <c r="L406">
        <v>4821</v>
      </c>
      <c r="M406" s="4" t="s">
        <v>46</v>
      </c>
      <c r="N406">
        <v>2000</v>
      </c>
      <c r="O406">
        <v>2952.73</v>
      </c>
      <c r="P406">
        <v>5107</v>
      </c>
      <c r="Q406" s="4" t="s">
        <v>23</v>
      </c>
      <c r="R406" s="4" t="s">
        <v>24</v>
      </c>
      <c r="S406">
        <v>77</v>
      </c>
    </row>
    <row r="407" spans="1:19">
      <c r="A407" s="4" t="s">
        <v>614</v>
      </c>
      <c r="B407" s="4" t="s">
        <v>183</v>
      </c>
      <c r="C407" s="4" t="s">
        <v>192</v>
      </c>
      <c r="D407" s="4" t="s">
        <v>61</v>
      </c>
      <c r="E407" s="4" t="s">
        <v>197</v>
      </c>
      <c r="F407" s="3">
        <v>42741</v>
      </c>
      <c r="G407" s="3">
        <v>42815</v>
      </c>
      <c r="H407">
        <v>0</v>
      </c>
      <c r="I407" s="4" t="s">
        <v>9014</v>
      </c>
      <c r="J407" s="4" t="s">
        <v>9015</v>
      </c>
      <c r="K407" s="4" t="s">
        <v>9012</v>
      </c>
      <c r="L407">
        <v>3393</v>
      </c>
      <c r="M407" s="4" t="s">
        <v>58</v>
      </c>
      <c r="N407">
        <v>1991</v>
      </c>
      <c r="O407">
        <v>2819.5</v>
      </c>
      <c r="P407">
        <v>7227</v>
      </c>
      <c r="Q407" s="4" t="s">
        <v>23</v>
      </c>
      <c r="R407" s="4" t="s">
        <v>62</v>
      </c>
      <c r="S407">
        <v>74</v>
      </c>
    </row>
    <row r="408" spans="1:19">
      <c r="A408" s="4" t="s">
        <v>615</v>
      </c>
      <c r="B408" s="4" t="s">
        <v>261</v>
      </c>
      <c r="C408" s="4" t="s">
        <v>199</v>
      </c>
      <c r="D408" s="4" t="s">
        <v>24</v>
      </c>
      <c r="E408" s="4" t="s">
        <v>193</v>
      </c>
      <c r="F408" s="3">
        <v>42741</v>
      </c>
      <c r="G408" s="3"/>
      <c r="I408" s="4" t="s">
        <v>9021</v>
      </c>
      <c r="J408" s="4" t="s">
        <v>9019</v>
      </c>
      <c r="K408" s="4" t="s">
        <v>9010</v>
      </c>
      <c r="L408">
        <v>5482</v>
      </c>
      <c r="M408" s="4"/>
      <c r="Q408" s="4"/>
      <c r="R408" s="4"/>
    </row>
    <row r="409" spans="1:19">
      <c r="A409" s="4" t="s">
        <v>616</v>
      </c>
      <c r="B409" s="4" t="s">
        <v>174</v>
      </c>
      <c r="C409" s="4" t="s">
        <v>9011</v>
      </c>
      <c r="D409" s="4" t="s">
        <v>41</v>
      </c>
      <c r="E409" s="4" t="s">
        <v>197</v>
      </c>
      <c r="F409" s="3">
        <v>42741</v>
      </c>
      <c r="G409" s="3">
        <v>42812</v>
      </c>
      <c r="H409">
        <v>0</v>
      </c>
      <c r="I409" s="4" t="s">
        <v>9016</v>
      </c>
      <c r="J409" s="4" t="s">
        <v>9015</v>
      </c>
      <c r="K409" s="4" t="s">
        <v>9010</v>
      </c>
      <c r="L409">
        <v>4821</v>
      </c>
      <c r="M409" s="4" t="s">
        <v>36</v>
      </c>
      <c r="N409">
        <v>1998</v>
      </c>
      <c r="O409">
        <v>2714.9</v>
      </c>
      <c r="P409">
        <v>2641</v>
      </c>
      <c r="Q409" s="4" t="s">
        <v>23</v>
      </c>
      <c r="R409" s="4" t="s">
        <v>21</v>
      </c>
      <c r="S409">
        <v>71</v>
      </c>
    </row>
    <row r="410" spans="1:19">
      <c r="A410" s="4" t="s">
        <v>617</v>
      </c>
      <c r="B410" s="4" t="s">
        <v>174</v>
      </c>
      <c r="C410" s="4" t="s">
        <v>177</v>
      </c>
      <c r="D410" s="4" t="s">
        <v>118</v>
      </c>
      <c r="E410" s="4" t="s">
        <v>172</v>
      </c>
      <c r="F410" s="3">
        <v>42741</v>
      </c>
      <c r="G410" s="3">
        <v>42811</v>
      </c>
      <c r="H410">
        <v>56</v>
      </c>
      <c r="I410" s="4" t="s">
        <v>9016</v>
      </c>
      <c r="J410" s="4" t="s">
        <v>9015</v>
      </c>
      <c r="K410" s="4" t="s">
        <v>9012</v>
      </c>
      <c r="L410">
        <v>55</v>
      </c>
      <c r="M410" s="4" t="s">
        <v>33</v>
      </c>
      <c r="N410">
        <v>1995</v>
      </c>
      <c r="O410">
        <v>332.43</v>
      </c>
      <c r="P410">
        <v>799</v>
      </c>
      <c r="Q410" s="4" t="s">
        <v>23</v>
      </c>
      <c r="R410" s="4" t="s">
        <v>24</v>
      </c>
      <c r="S410">
        <v>70</v>
      </c>
    </row>
    <row r="411" spans="1:19">
      <c r="A411" s="4" t="s">
        <v>618</v>
      </c>
      <c r="B411" s="4" t="s">
        <v>196</v>
      </c>
      <c r="C411" s="4" t="s">
        <v>177</v>
      </c>
      <c r="D411" s="4" t="s">
        <v>104</v>
      </c>
      <c r="E411" s="4" t="s">
        <v>197</v>
      </c>
      <c r="F411" s="3">
        <v>42741</v>
      </c>
      <c r="G411" s="3">
        <v>42817</v>
      </c>
      <c r="H411">
        <v>0</v>
      </c>
      <c r="I411" s="4" t="s">
        <v>9016</v>
      </c>
      <c r="J411" s="4" t="s">
        <v>9015</v>
      </c>
      <c r="K411" s="4" t="s">
        <v>9012</v>
      </c>
      <c r="L411">
        <v>55</v>
      </c>
      <c r="M411" s="4" t="s">
        <v>9322</v>
      </c>
      <c r="N411">
        <v>1983</v>
      </c>
      <c r="O411">
        <v>1008.06</v>
      </c>
      <c r="P411">
        <v>1238</v>
      </c>
      <c r="Q411" s="4" t="s">
        <v>23</v>
      </c>
      <c r="R411" s="4" t="s">
        <v>24</v>
      </c>
      <c r="S411">
        <v>76</v>
      </c>
    </row>
    <row r="412" spans="1:19">
      <c r="A412" s="4" t="s">
        <v>619</v>
      </c>
      <c r="B412" s="4" t="s">
        <v>196</v>
      </c>
      <c r="C412" s="4" t="s">
        <v>177</v>
      </c>
      <c r="D412" s="4" t="s">
        <v>61</v>
      </c>
      <c r="E412" s="4" t="s">
        <v>172</v>
      </c>
      <c r="F412" s="3">
        <v>42741</v>
      </c>
      <c r="G412" s="3">
        <v>42817</v>
      </c>
      <c r="H412">
        <v>44</v>
      </c>
      <c r="I412" s="4" t="s">
        <v>9016</v>
      </c>
      <c r="J412" s="4" t="s">
        <v>9015</v>
      </c>
      <c r="K412" s="4" t="s">
        <v>9012</v>
      </c>
      <c r="L412">
        <v>55</v>
      </c>
      <c r="M412" s="4" t="s">
        <v>58</v>
      </c>
      <c r="N412">
        <v>1991</v>
      </c>
      <c r="O412">
        <v>2819.5</v>
      </c>
      <c r="P412">
        <v>7227</v>
      </c>
      <c r="Q412" s="4" t="s">
        <v>23</v>
      </c>
      <c r="R412" s="4" t="s">
        <v>62</v>
      </c>
      <c r="S412">
        <v>76</v>
      </c>
    </row>
    <row r="413" spans="1:19">
      <c r="A413" s="4" t="s">
        <v>620</v>
      </c>
      <c r="B413" s="4" t="s">
        <v>230</v>
      </c>
      <c r="C413" s="4" t="s">
        <v>179</v>
      </c>
      <c r="D413" s="4" t="s">
        <v>84</v>
      </c>
      <c r="E413" s="4" t="s">
        <v>172</v>
      </c>
      <c r="F413" s="3">
        <v>42741</v>
      </c>
      <c r="G413" s="3">
        <v>42821</v>
      </c>
      <c r="H413">
        <v>532</v>
      </c>
      <c r="I413" s="4" t="s">
        <v>9026</v>
      </c>
      <c r="J413" s="4" t="s">
        <v>9024</v>
      </c>
      <c r="K413" s="4" t="s">
        <v>9010</v>
      </c>
      <c r="L413">
        <v>550</v>
      </c>
      <c r="M413" s="4" t="s">
        <v>9322</v>
      </c>
      <c r="N413">
        <v>1980</v>
      </c>
      <c r="O413">
        <v>7708.38</v>
      </c>
      <c r="P413">
        <v>13756</v>
      </c>
      <c r="Q413" s="4" t="s">
        <v>23</v>
      </c>
      <c r="R413" s="4" t="s">
        <v>24</v>
      </c>
      <c r="S413">
        <v>80</v>
      </c>
    </row>
    <row r="414" spans="1:19">
      <c r="A414" s="4" t="s">
        <v>621</v>
      </c>
      <c r="B414" s="4" t="s">
        <v>256</v>
      </c>
      <c r="C414" s="4" t="s">
        <v>179</v>
      </c>
      <c r="D414" s="4" t="s">
        <v>119</v>
      </c>
      <c r="E414" s="4" t="s">
        <v>197</v>
      </c>
      <c r="F414" s="3">
        <v>42741</v>
      </c>
      <c r="G414" s="3">
        <v>42865</v>
      </c>
      <c r="H414">
        <v>0</v>
      </c>
      <c r="I414" s="4" t="s">
        <v>9014</v>
      </c>
      <c r="J414" s="4" t="s">
        <v>9015</v>
      </c>
      <c r="K414" s="4" t="s">
        <v>9010</v>
      </c>
      <c r="L414">
        <v>550</v>
      </c>
      <c r="M414" s="4" t="s">
        <v>55</v>
      </c>
      <c r="N414">
        <v>1988</v>
      </c>
      <c r="O414">
        <v>5266.09</v>
      </c>
      <c r="P414">
        <v>8595</v>
      </c>
      <c r="Q414" s="4" t="s">
        <v>23</v>
      </c>
      <c r="R414" s="4" t="s">
        <v>56</v>
      </c>
      <c r="S414">
        <v>124</v>
      </c>
    </row>
    <row r="415" spans="1:19">
      <c r="A415" s="4" t="s">
        <v>622</v>
      </c>
      <c r="B415" s="4" t="s">
        <v>256</v>
      </c>
      <c r="C415" s="4" t="s">
        <v>179</v>
      </c>
      <c r="D415" s="4" t="s">
        <v>131</v>
      </c>
      <c r="E415" s="4" t="s">
        <v>197</v>
      </c>
      <c r="F415" s="3">
        <v>42741</v>
      </c>
      <c r="G415" s="3">
        <v>42814</v>
      </c>
      <c r="H415">
        <v>0</v>
      </c>
      <c r="I415" s="4" t="s">
        <v>9014</v>
      </c>
      <c r="J415" s="4" t="s">
        <v>9015</v>
      </c>
      <c r="K415" s="4" t="s">
        <v>9010</v>
      </c>
      <c r="L415">
        <v>550</v>
      </c>
      <c r="M415" s="4" t="s">
        <v>26</v>
      </c>
      <c r="N415">
        <v>1984</v>
      </c>
      <c r="O415">
        <v>441.08</v>
      </c>
      <c r="P415">
        <v>1210</v>
      </c>
      <c r="Q415" s="4" t="s">
        <v>23</v>
      </c>
      <c r="R415" s="4" t="s">
        <v>24</v>
      </c>
      <c r="S415">
        <v>73</v>
      </c>
    </row>
    <row r="416" spans="1:19">
      <c r="A416" s="4" t="s">
        <v>623</v>
      </c>
      <c r="B416" s="4" t="s">
        <v>232</v>
      </c>
      <c r="C416" s="4" t="s">
        <v>9011</v>
      </c>
      <c r="D416" s="4" t="s">
        <v>83</v>
      </c>
      <c r="E416" s="4" t="s">
        <v>197</v>
      </c>
      <c r="F416" s="3">
        <v>42741</v>
      </c>
      <c r="G416" s="3">
        <v>42811</v>
      </c>
      <c r="H416">
        <v>0</v>
      </c>
      <c r="I416" s="4" t="s">
        <v>9021</v>
      </c>
      <c r="J416" s="4" t="s">
        <v>9019</v>
      </c>
      <c r="K416" s="4" t="s">
        <v>9010</v>
      </c>
      <c r="L416">
        <v>4821</v>
      </c>
      <c r="M416" s="4" t="s">
        <v>33</v>
      </c>
      <c r="N416">
        <v>2004</v>
      </c>
      <c r="O416">
        <v>702.72</v>
      </c>
      <c r="P416">
        <v>1831</v>
      </c>
      <c r="Q416" s="4" t="s">
        <v>23</v>
      </c>
      <c r="R416" s="4" t="s">
        <v>24</v>
      </c>
      <c r="S416">
        <v>70</v>
      </c>
    </row>
    <row r="417" spans="1:19">
      <c r="A417" s="4" t="s">
        <v>624</v>
      </c>
      <c r="B417" s="4" t="s">
        <v>208</v>
      </c>
      <c r="C417" s="4" t="s">
        <v>179</v>
      </c>
      <c r="D417" s="4" t="s">
        <v>48</v>
      </c>
      <c r="E417" s="4" t="s">
        <v>197</v>
      </c>
      <c r="F417" s="3">
        <v>42741</v>
      </c>
      <c r="G417" s="3">
        <v>42818</v>
      </c>
      <c r="H417">
        <v>0</v>
      </c>
      <c r="I417" s="4" t="s">
        <v>9014</v>
      </c>
      <c r="J417" s="4" t="s">
        <v>9015</v>
      </c>
      <c r="K417" s="4" t="s">
        <v>9010</v>
      </c>
      <c r="L417">
        <v>550</v>
      </c>
      <c r="M417" s="4" t="s">
        <v>39</v>
      </c>
      <c r="N417">
        <v>1998</v>
      </c>
      <c r="O417">
        <v>217.87</v>
      </c>
      <c r="P417">
        <v>551</v>
      </c>
      <c r="Q417" s="4" t="s">
        <v>23</v>
      </c>
      <c r="R417" s="4" t="s">
        <v>24</v>
      </c>
      <c r="S417">
        <v>77</v>
      </c>
    </row>
    <row r="418" spans="1:19">
      <c r="A418" s="4" t="s">
        <v>625</v>
      </c>
      <c r="B418" s="4" t="s">
        <v>183</v>
      </c>
      <c r="C418" s="4" t="s">
        <v>179</v>
      </c>
      <c r="D418" s="4" t="s">
        <v>79</v>
      </c>
      <c r="E418" s="4" t="s">
        <v>172</v>
      </c>
      <c r="F418" s="3">
        <v>42742</v>
      </c>
      <c r="G418" s="3">
        <v>42802</v>
      </c>
      <c r="H418">
        <v>622</v>
      </c>
      <c r="I418" s="4" t="s">
        <v>9014</v>
      </c>
      <c r="J418" s="4" t="s">
        <v>9015</v>
      </c>
      <c r="K418" s="4" t="s">
        <v>9010</v>
      </c>
      <c r="L418">
        <v>550</v>
      </c>
      <c r="M418" s="4" t="s">
        <v>26</v>
      </c>
      <c r="N418">
        <v>2002</v>
      </c>
      <c r="O418">
        <v>3178.24</v>
      </c>
      <c r="P418">
        <v>4540</v>
      </c>
      <c r="Q418" s="4" t="s">
        <v>23</v>
      </c>
      <c r="R418" s="4" t="s">
        <v>24</v>
      </c>
      <c r="S418">
        <v>60</v>
      </c>
    </row>
    <row r="419" spans="1:19">
      <c r="A419" s="4" t="s">
        <v>626</v>
      </c>
      <c r="B419" s="4" t="s">
        <v>246</v>
      </c>
      <c r="C419" s="4" t="s">
        <v>179</v>
      </c>
      <c r="D419" s="4" t="s">
        <v>24</v>
      </c>
      <c r="E419" s="4" t="s">
        <v>193</v>
      </c>
      <c r="F419" s="3">
        <v>42742</v>
      </c>
      <c r="G419" s="3"/>
      <c r="I419" s="4" t="s">
        <v>9021</v>
      </c>
      <c r="J419" s="4" t="s">
        <v>9019</v>
      </c>
      <c r="K419" s="4" t="s">
        <v>9010</v>
      </c>
      <c r="L419">
        <v>550</v>
      </c>
      <c r="M419" s="4"/>
      <c r="Q419" s="4"/>
      <c r="R419" s="4"/>
    </row>
    <row r="420" spans="1:19">
      <c r="A420" s="4" t="s">
        <v>627</v>
      </c>
      <c r="B420" s="4" t="s">
        <v>304</v>
      </c>
      <c r="C420" s="4" t="s">
        <v>199</v>
      </c>
      <c r="D420" s="4" t="s">
        <v>37</v>
      </c>
      <c r="E420" s="4" t="s">
        <v>197</v>
      </c>
      <c r="F420" s="3">
        <v>42742</v>
      </c>
      <c r="G420" s="3">
        <v>42799</v>
      </c>
      <c r="H420">
        <v>0</v>
      </c>
      <c r="I420" s="4" t="s">
        <v>9014</v>
      </c>
      <c r="J420" s="4" t="s">
        <v>9015</v>
      </c>
      <c r="K420" s="4" t="s">
        <v>9010</v>
      </c>
      <c r="L420">
        <v>5482</v>
      </c>
      <c r="M420" s="4" t="s">
        <v>33</v>
      </c>
      <c r="N420">
        <v>2001</v>
      </c>
      <c r="O420">
        <v>718.62</v>
      </c>
      <c r="P420">
        <v>2448</v>
      </c>
      <c r="Q420" s="4" t="s">
        <v>23</v>
      </c>
      <c r="R420" s="4" t="s">
        <v>24</v>
      </c>
      <c r="S420">
        <v>57</v>
      </c>
    </row>
    <row r="421" spans="1:19">
      <c r="A421" s="4" t="s">
        <v>628</v>
      </c>
      <c r="B421" s="4" t="s">
        <v>279</v>
      </c>
      <c r="C421" s="4" t="s">
        <v>177</v>
      </c>
      <c r="D421" s="4" t="s">
        <v>24</v>
      </c>
      <c r="E421" s="4" t="s">
        <v>193</v>
      </c>
      <c r="F421" s="3">
        <v>42742</v>
      </c>
      <c r="G421" s="3"/>
      <c r="I421" s="4" t="s">
        <v>9018</v>
      </c>
      <c r="J421" s="4" t="s">
        <v>9019</v>
      </c>
      <c r="K421" s="4" t="s">
        <v>9012</v>
      </c>
      <c r="L421">
        <v>55</v>
      </c>
      <c r="M421" s="4"/>
      <c r="Q421" s="4"/>
      <c r="R421" s="4"/>
    </row>
    <row r="422" spans="1:19">
      <c r="A422" s="4" t="s">
        <v>629</v>
      </c>
      <c r="B422" s="4" t="s">
        <v>279</v>
      </c>
      <c r="C422" s="4" t="s">
        <v>171</v>
      </c>
      <c r="D422" s="4" t="s">
        <v>123</v>
      </c>
      <c r="E422" s="4" t="s">
        <v>172</v>
      </c>
      <c r="F422" s="3">
        <v>42742</v>
      </c>
      <c r="G422" s="3">
        <v>42810</v>
      </c>
      <c r="H422">
        <v>1257</v>
      </c>
      <c r="I422" s="4" t="s">
        <v>9018</v>
      </c>
      <c r="J422" s="4" t="s">
        <v>9019</v>
      </c>
      <c r="K422" s="4" t="s">
        <v>9010</v>
      </c>
      <c r="L422">
        <v>1096</v>
      </c>
      <c r="M422" s="4" t="s">
        <v>39</v>
      </c>
      <c r="N422">
        <v>1989</v>
      </c>
      <c r="O422">
        <v>3838.39</v>
      </c>
      <c r="P422">
        <v>8274</v>
      </c>
      <c r="Q422" s="4" t="s">
        <v>23</v>
      </c>
      <c r="R422" s="4" t="s">
        <v>24</v>
      </c>
      <c r="S422">
        <v>68</v>
      </c>
    </row>
    <row r="423" spans="1:19">
      <c r="A423" s="4" t="s">
        <v>630</v>
      </c>
      <c r="B423" s="4" t="s">
        <v>201</v>
      </c>
      <c r="C423" s="4" t="s">
        <v>171</v>
      </c>
      <c r="D423" s="4" t="s">
        <v>87</v>
      </c>
      <c r="E423" s="4" t="s">
        <v>172</v>
      </c>
      <c r="F423" s="3">
        <v>42742</v>
      </c>
      <c r="G423" s="3">
        <v>42819</v>
      </c>
      <c r="H423">
        <v>1135</v>
      </c>
      <c r="I423" s="4" t="s">
        <v>9026</v>
      </c>
      <c r="J423" s="4" t="s">
        <v>9024</v>
      </c>
      <c r="K423" s="4" t="s">
        <v>9010</v>
      </c>
      <c r="L423">
        <v>1096</v>
      </c>
      <c r="M423" s="4" t="s">
        <v>26</v>
      </c>
      <c r="N423">
        <v>2004</v>
      </c>
      <c r="O423">
        <v>1618.89</v>
      </c>
      <c r="P423">
        <v>3889</v>
      </c>
      <c r="Q423" s="4" t="s">
        <v>23</v>
      </c>
      <c r="R423" s="4" t="s">
        <v>24</v>
      </c>
      <c r="S423">
        <v>77</v>
      </c>
    </row>
    <row r="424" spans="1:19">
      <c r="A424" s="4" t="s">
        <v>631</v>
      </c>
      <c r="B424" s="4" t="s">
        <v>181</v>
      </c>
      <c r="C424" s="4" t="s">
        <v>192</v>
      </c>
      <c r="D424" s="4" t="s">
        <v>76</v>
      </c>
      <c r="E424" s="4" t="s">
        <v>197</v>
      </c>
      <c r="F424" s="3">
        <v>42742</v>
      </c>
      <c r="G424" s="3">
        <v>42822</v>
      </c>
      <c r="H424">
        <v>0</v>
      </c>
      <c r="I424" s="4" t="s">
        <v>9026</v>
      </c>
      <c r="J424" s="4" t="s">
        <v>9024</v>
      </c>
      <c r="K424" s="4" t="s">
        <v>9012</v>
      </c>
      <c r="L424">
        <v>3393</v>
      </c>
      <c r="M424" s="4" t="s">
        <v>9322</v>
      </c>
      <c r="N424">
        <v>1997</v>
      </c>
      <c r="O424">
        <v>8170.38</v>
      </c>
      <c r="P424">
        <v>16499</v>
      </c>
      <c r="Q424" s="4" t="s">
        <v>77</v>
      </c>
      <c r="R424" s="4" t="s">
        <v>24</v>
      </c>
      <c r="S424">
        <v>80</v>
      </c>
    </row>
    <row r="425" spans="1:19">
      <c r="A425" s="4" t="s">
        <v>632</v>
      </c>
      <c r="B425" s="4" t="s">
        <v>181</v>
      </c>
      <c r="C425" s="4" t="s">
        <v>9011</v>
      </c>
      <c r="D425" s="4" t="s">
        <v>93</v>
      </c>
      <c r="E425" s="4" t="s">
        <v>172</v>
      </c>
      <c r="F425" s="3">
        <v>42742</v>
      </c>
      <c r="G425" s="3">
        <v>42808</v>
      </c>
      <c r="H425">
        <v>4313</v>
      </c>
      <c r="I425" s="4" t="s">
        <v>9026</v>
      </c>
      <c r="J425" s="4" t="s">
        <v>9024</v>
      </c>
      <c r="K425" s="4" t="s">
        <v>9010</v>
      </c>
      <c r="L425">
        <v>4821</v>
      </c>
      <c r="M425" s="4" t="s">
        <v>73</v>
      </c>
      <c r="N425">
        <v>1991</v>
      </c>
      <c r="O425">
        <v>1012.72</v>
      </c>
      <c r="P425">
        <v>3492</v>
      </c>
      <c r="Q425" s="4" t="s">
        <v>94</v>
      </c>
      <c r="R425" s="4" t="s">
        <v>24</v>
      </c>
      <c r="S425">
        <v>66</v>
      </c>
    </row>
    <row r="426" spans="1:19">
      <c r="A426" s="4" t="s">
        <v>633</v>
      </c>
      <c r="B426" s="4" t="s">
        <v>183</v>
      </c>
      <c r="C426" s="4" t="s">
        <v>199</v>
      </c>
      <c r="D426" s="4" t="s">
        <v>45</v>
      </c>
      <c r="E426" s="4" t="s">
        <v>172</v>
      </c>
      <c r="F426" s="3">
        <v>42743</v>
      </c>
      <c r="G426" s="3">
        <v>42812</v>
      </c>
      <c r="H426">
        <v>5210</v>
      </c>
      <c r="I426" s="4" t="s">
        <v>9014</v>
      </c>
      <c r="J426" s="4" t="s">
        <v>9015</v>
      </c>
      <c r="K426" s="4" t="s">
        <v>9010</v>
      </c>
      <c r="L426">
        <v>5482</v>
      </c>
      <c r="M426" s="4" t="s">
        <v>46</v>
      </c>
      <c r="N426">
        <v>1995</v>
      </c>
      <c r="O426">
        <v>2173.98</v>
      </c>
      <c r="P426">
        <v>2928</v>
      </c>
      <c r="Q426" s="4" t="s">
        <v>23</v>
      </c>
      <c r="R426" s="4" t="s">
        <v>47</v>
      </c>
      <c r="S426">
        <v>69</v>
      </c>
    </row>
    <row r="427" spans="1:19">
      <c r="A427" s="4" t="s">
        <v>634</v>
      </c>
      <c r="B427" s="4" t="s">
        <v>256</v>
      </c>
      <c r="C427" s="4" t="s">
        <v>177</v>
      </c>
      <c r="D427" s="4" t="s">
        <v>103</v>
      </c>
      <c r="E427" s="4" t="s">
        <v>172</v>
      </c>
      <c r="F427" s="3">
        <v>42743</v>
      </c>
      <c r="G427" s="3">
        <v>42821</v>
      </c>
      <c r="H427">
        <v>47</v>
      </c>
      <c r="I427" s="4" t="s">
        <v>9014</v>
      </c>
      <c r="J427" s="4" t="s">
        <v>9015</v>
      </c>
      <c r="K427" s="4" t="s">
        <v>9012</v>
      </c>
      <c r="L427">
        <v>55</v>
      </c>
      <c r="M427" s="4" t="s">
        <v>26</v>
      </c>
      <c r="N427">
        <v>1992</v>
      </c>
      <c r="O427">
        <v>3922.42</v>
      </c>
      <c r="P427">
        <v>6837</v>
      </c>
      <c r="Q427" s="4" t="s">
        <v>23</v>
      </c>
      <c r="R427" s="4" t="s">
        <v>24</v>
      </c>
      <c r="S427">
        <v>78</v>
      </c>
    </row>
    <row r="428" spans="1:19">
      <c r="A428" s="4" t="s">
        <v>635</v>
      </c>
      <c r="B428" s="4" t="s">
        <v>187</v>
      </c>
      <c r="C428" s="4" t="s">
        <v>192</v>
      </c>
      <c r="D428" s="4" t="s">
        <v>84</v>
      </c>
      <c r="E428" s="4" t="s">
        <v>172</v>
      </c>
      <c r="F428" s="3">
        <v>42743</v>
      </c>
      <c r="G428" s="3">
        <v>42816</v>
      </c>
      <c r="H428">
        <v>3220</v>
      </c>
      <c r="I428" s="4" t="s">
        <v>9023</v>
      </c>
      <c r="J428" s="4" t="s">
        <v>9024</v>
      </c>
      <c r="K428" s="4" t="s">
        <v>9012</v>
      </c>
      <c r="L428">
        <v>3393</v>
      </c>
      <c r="M428" s="4" t="s">
        <v>9322</v>
      </c>
      <c r="N428">
        <v>1980</v>
      </c>
      <c r="O428">
        <v>7708.38</v>
      </c>
      <c r="P428">
        <v>13756</v>
      </c>
      <c r="Q428" s="4" t="s">
        <v>23</v>
      </c>
      <c r="R428" s="4" t="s">
        <v>24</v>
      </c>
      <c r="S428">
        <v>73</v>
      </c>
    </row>
    <row r="429" spans="1:19">
      <c r="A429" s="4" t="s">
        <v>636</v>
      </c>
      <c r="B429" s="4" t="s">
        <v>205</v>
      </c>
      <c r="C429" s="4" t="s">
        <v>179</v>
      </c>
      <c r="D429" s="4" t="s">
        <v>78</v>
      </c>
      <c r="E429" s="4" t="s">
        <v>193</v>
      </c>
      <c r="F429" s="3">
        <v>42743</v>
      </c>
      <c r="G429" s="3"/>
      <c r="I429" s="4" t="s">
        <v>9023</v>
      </c>
      <c r="J429" s="4" t="s">
        <v>9024</v>
      </c>
      <c r="K429" s="4" t="s">
        <v>9010</v>
      </c>
      <c r="L429">
        <v>550</v>
      </c>
      <c r="M429" s="4" t="s">
        <v>55</v>
      </c>
      <c r="N429">
        <v>1994</v>
      </c>
      <c r="O429">
        <v>6395.05</v>
      </c>
      <c r="P429">
        <v>20275</v>
      </c>
      <c r="Q429" s="4" t="s">
        <v>23</v>
      </c>
      <c r="R429" s="4" t="s">
        <v>24</v>
      </c>
    </row>
    <row r="430" spans="1:19">
      <c r="A430" s="4" t="s">
        <v>637</v>
      </c>
      <c r="B430" s="4" t="s">
        <v>226</v>
      </c>
      <c r="C430" s="4" t="s">
        <v>177</v>
      </c>
      <c r="D430" s="4" t="s">
        <v>52</v>
      </c>
      <c r="E430" s="4" t="s">
        <v>172</v>
      </c>
      <c r="F430" s="3">
        <v>42743</v>
      </c>
      <c r="G430" s="3">
        <v>42820</v>
      </c>
      <c r="H430">
        <v>47</v>
      </c>
      <c r="I430" s="4" t="s">
        <v>9018</v>
      </c>
      <c r="J430" s="4" t="s">
        <v>9019</v>
      </c>
      <c r="K430" s="4" t="s">
        <v>9012</v>
      </c>
      <c r="L430">
        <v>55</v>
      </c>
      <c r="M430" s="4" t="s">
        <v>46</v>
      </c>
      <c r="N430">
        <v>1999</v>
      </c>
      <c r="O430">
        <v>1197.44</v>
      </c>
      <c r="P430">
        <v>2570</v>
      </c>
      <c r="Q430" s="4" t="s">
        <v>23</v>
      </c>
      <c r="R430" s="4" t="s">
        <v>24</v>
      </c>
      <c r="S430">
        <v>77</v>
      </c>
    </row>
    <row r="431" spans="1:19">
      <c r="A431" s="4" t="s">
        <v>638</v>
      </c>
      <c r="B431" s="4" t="s">
        <v>216</v>
      </c>
      <c r="C431" s="4" t="s">
        <v>177</v>
      </c>
      <c r="D431" s="4" t="s">
        <v>104</v>
      </c>
      <c r="E431" s="4" t="s">
        <v>193</v>
      </c>
      <c r="F431" s="3">
        <v>42743</v>
      </c>
      <c r="G431" s="3"/>
      <c r="I431" s="4" t="s">
        <v>9018</v>
      </c>
      <c r="J431" s="4" t="s">
        <v>9019</v>
      </c>
      <c r="K431" s="4" t="s">
        <v>9012</v>
      </c>
      <c r="L431">
        <v>55</v>
      </c>
      <c r="M431" s="4" t="s">
        <v>9322</v>
      </c>
      <c r="N431">
        <v>1983</v>
      </c>
      <c r="O431">
        <v>1008.06</v>
      </c>
      <c r="P431">
        <v>1238</v>
      </c>
      <c r="Q431" s="4" t="s">
        <v>23</v>
      </c>
      <c r="R431" s="4" t="s">
        <v>24</v>
      </c>
    </row>
    <row r="432" spans="1:19">
      <c r="A432" s="4" t="s">
        <v>639</v>
      </c>
      <c r="B432" s="4" t="s">
        <v>216</v>
      </c>
      <c r="C432" s="4" t="s">
        <v>177</v>
      </c>
      <c r="D432" s="4" t="s">
        <v>125</v>
      </c>
      <c r="E432" s="4" t="s">
        <v>172</v>
      </c>
      <c r="F432" s="3">
        <v>42743</v>
      </c>
      <c r="G432" s="3">
        <v>42819</v>
      </c>
      <c r="H432">
        <v>63</v>
      </c>
      <c r="I432" s="4" t="s">
        <v>9018</v>
      </c>
      <c r="J432" s="4" t="s">
        <v>9019</v>
      </c>
      <c r="K432" s="4" t="s">
        <v>9012</v>
      </c>
      <c r="L432">
        <v>55</v>
      </c>
      <c r="M432" s="4" t="s">
        <v>33</v>
      </c>
      <c r="N432">
        <v>2005</v>
      </c>
      <c r="O432">
        <v>2261.0500000000002</v>
      </c>
      <c r="P432">
        <v>3851</v>
      </c>
      <c r="Q432" s="4" t="s">
        <v>23</v>
      </c>
      <c r="R432" s="4" t="s">
        <v>24</v>
      </c>
      <c r="S432">
        <v>76</v>
      </c>
    </row>
    <row r="433" spans="1:19">
      <c r="A433" s="4" t="s">
        <v>640</v>
      </c>
      <c r="B433" s="4" t="s">
        <v>183</v>
      </c>
      <c r="C433" s="4" t="s">
        <v>177</v>
      </c>
      <c r="D433" s="4" t="s">
        <v>27</v>
      </c>
      <c r="E433" s="4" t="s">
        <v>172</v>
      </c>
      <c r="F433" s="3">
        <v>42744</v>
      </c>
      <c r="G433" s="3">
        <v>42809</v>
      </c>
      <c r="H433">
        <v>56</v>
      </c>
      <c r="I433" s="4" t="s">
        <v>9014</v>
      </c>
      <c r="J433" s="4" t="s">
        <v>9015</v>
      </c>
      <c r="K433" s="4" t="s">
        <v>9012</v>
      </c>
      <c r="L433">
        <v>55</v>
      </c>
      <c r="M433" s="4" t="s">
        <v>26</v>
      </c>
      <c r="N433">
        <v>1986</v>
      </c>
      <c r="O433">
        <v>647.17999999999995</v>
      </c>
      <c r="P433">
        <v>1185</v>
      </c>
      <c r="Q433" s="4" t="s">
        <v>28</v>
      </c>
      <c r="R433" s="4" t="s">
        <v>24</v>
      </c>
      <c r="S433">
        <v>65</v>
      </c>
    </row>
    <row r="434" spans="1:19">
      <c r="A434" s="4" t="s">
        <v>641</v>
      </c>
      <c r="B434" s="4" t="s">
        <v>183</v>
      </c>
      <c r="C434" s="4" t="s">
        <v>177</v>
      </c>
      <c r="D434" s="4" t="s">
        <v>104</v>
      </c>
      <c r="E434" s="4" t="s">
        <v>172</v>
      </c>
      <c r="F434" s="3">
        <v>42744</v>
      </c>
      <c r="G434" s="3">
        <v>42795</v>
      </c>
      <c r="H434">
        <v>65</v>
      </c>
      <c r="I434" s="4" t="s">
        <v>9014</v>
      </c>
      <c r="J434" s="4" t="s">
        <v>9015</v>
      </c>
      <c r="K434" s="4" t="s">
        <v>9012</v>
      </c>
      <c r="L434">
        <v>55</v>
      </c>
      <c r="M434" s="4" t="s">
        <v>9322</v>
      </c>
      <c r="N434">
        <v>1983</v>
      </c>
      <c r="O434">
        <v>1008.06</v>
      </c>
      <c r="P434">
        <v>1238</v>
      </c>
      <c r="Q434" s="4" t="s">
        <v>23</v>
      </c>
      <c r="R434" s="4" t="s">
        <v>24</v>
      </c>
      <c r="S434">
        <v>51</v>
      </c>
    </row>
    <row r="435" spans="1:19">
      <c r="A435" s="4" t="s">
        <v>642</v>
      </c>
      <c r="B435" s="4" t="s">
        <v>261</v>
      </c>
      <c r="C435" s="4" t="s">
        <v>199</v>
      </c>
      <c r="D435" s="4" t="s">
        <v>50</v>
      </c>
      <c r="E435" s="4" t="s">
        <v>172</v>
      </c>
      <c r="F435" s="3">
        <v>42744</v>
      </c>
      <c r="G435" s="3">
        <v>42813</v>
      </c>
      <c r="H435">
        <v>5743</v>
      </c>
      <c r="I435" s="4" t="s">
        <v>9021</v>
      </c>
      <c r="J435" s="4" t="s">
        <v>9019</v>
      </c>
      <c r="K435" s="4" t="s">
        <v>9010</v>
      </c>
      <c r="L435">
        <v>5482</v>
      </c>
      <c r="M435" s="4" t="s">
        <v>9322</v>
      </c>
      <c r="N435">
        <v>1992</v>
      </c>
      <c r="O435">
        <v>1712.68</v>
      </c>
      <c r="P435">
        <v>3194</v>
      </c>
      <c r="Q435" s="4" t="s">
        <v>23</v>
      </c>
      <c r="R435" s="4" t="s">
        <v>21</v>
      </c>
      <c r="S435">
        <v>69</v>
      </c>
    </row>
    <row r="436" spans="1:19">
      <c r="A436" s="4" t="s">
        <v>643</v>
      </c>
      <c r="B436" s="4" t="s">
        <v>246</v>
      </c>
      <c r="C436" s="4" t="s">
        <v>177</v>
      </c>
      <c r="D436" s="4" t="s">
        <v>88</v>
      </c>
      <c r="E436" s="4" t="s">
        <v>172</v>
      </c>
      <c r="F436" s="3">
        <v>42744</v>
      </c>
      <c r="G436" s="3">
        <v>42797</v>
      </c>
      <c r="H436">
        <v>53</v>
      </c>
      <c r="I436" s="4" t="s">
        <v>9021</v>
      </c>
      <c r="J436" s="4" t="s">
        <v>9019</v>
      </c>
      <c r="K436" s="4" t="s">
        <v>9012</v>
      </c>
      <c r="L436">
        <v>55</v>
      </c>
      <c r="M436" s="4" t="s">
        <v>46</v>
      </c>
      <c r="N436">
        <v>1984</v>
      </c>
      <c r="O436">
        <v>3027.46</v>
      </c>
      <c r="P436">
        <v>9516</v>
      </c>
      <c r="Q436" s="4" t="s">
        <v>89</v>
      </c>
      <c r="R436" s="4" t="s">
        <v>24</v>
      </c>
      <c r="S436">
        <v>53</v>
      </c>
    </row>
    <row r="437" spans="1:19">
      <c r="A437" s="4" t="s">
        <v>644</v>
      </c>
      <c r="B437" s="4" t="s">
        <v>279</v>
      </c>
      <c r="C437" s="4" t="s">
        <v>199</v>
      </c>
      <c r="D437" s="4" t="s">
        <v>25</v>
      </c>
      <c r="E437" s="4" t="s">
        <v>172</v>
      </c>
      <c r="F437" s="3">
        <v>42744</v>
      </c>
      <c r="G437" s="3">
        <v>42824</v>
      </c>
      <c r="H437">
        <v>4974</v>
      </c>
      <c r="I437" s="4" t="s">
        <v>9018</v>
      </c>
      <c r="J437" s="4" t="s">
        <v>9019</v>
      </c>
      <c r="K437" s="4" t="s">
        <v>9010</v>
      </c>
      <c r="L437">
        <v>5482</v>
      </c>
      <c r="M437" s="4" t="s">
        <v>26</v>
      </c>
      <c r="N437">
        <v>1999</v>
      </c>
      <c r="O437">
        <v>251.41</v>
      </c>
      <c r="P437">
        <v>495</v>
      </c>
      <c r="Q437" s="4" t="s">
        <v>23</v>
      </c>
      <c r="R437" s="4" t="s">
        <v>24</v>
      </c>
      <c r="S437">
        <v>80</v>
      </c>
    </row>
    <row r="438" spans="1:19">
      <c r="A438" s="4" t="s">
        <v>645</v>
      </c>
      <c r="B438" s="4" t="s">
        <v>263</v>
      </c>
      <c r="C438" s="4" t="s">
        <v>192</v>
      </c>
      <c r="D438" s="4" t="s">
        <v>95</v>
      </c>
      <c r="E438" s="4" t="s">
        <v>172</v>
      </c>
      <c r="F438" s="3">
        <v>42744</v>
      </c>
      <c r="G438" s="3">
        <v>42819</v>
      </c>
      <c r="H438">
        <v>3892</v>
      </c>
      <c r="I438" s="4" t="s">
        <v>9021</v>
      </c>
      <c r="J438" s="4" t="s">
        <v>9019</v>
      </c>
      <c r="K438" s="4" t="s">
        <v>9012</v>
      </c>
      <c r="L438">
        <v>3393</v>
      </c>
      <c r="M438" s="4" t="s">
        <v>60</v>
      </c>
      <c r="N438">
        <v>1997</v>
      </c>
      <c r="O438">
        <v>882.12</v>
      </c>
      <c r="P438">
        <v>2769</v>
      </c>
      <c r="Q438" s="4" t="s">
        <v>23</v>
      </c>
      <c r="R438" s="4" t="s">
        <v>24</v>
      </c>
      <c r="S438">
        <v>75</v>
      </c>
    </row>
    <row r="439" spans="1:19">
      <c r="A439" s="4" t="s">
        <v>646</v>
      </c>
      <c r="B439" s="4" t="s">
        <v>237</v>
      </c>
      <c r="C439" s="4" t="s">
        <v>9011</v>
      </c>
      <c r="D439" s="4" t="s">
        <v>25</v>
      </c>
      <c r="E439" s="4" t="s">
        <v>172</v>
      </c>
      <c r="F439" s="3">
        <v>42744</v>
      </c>
      <c r="G439" s="3">
        <v>42815</v>
      </c>
      <c r="H439">
        <v>3822</v>
      </c>
      <c r="I439" s="4" t="s">
        <v>9018</v>
      </c>
      <c r="J439" s="4" t="s">
        <v>9019</v>
      </c>
      <c r="K439" s="4" t="s">
        <v>9010</v>
      </c>
      <c r="L439">
        <v>4821</v>
      </c>
      <c r="M439" s="4" t="s">
        <v>26</v>
      </c>
      <c r="N439">
        <v>1999</v>
      </c>
      <c r="O439">
        <v>251.41</v>
      </c>
      <c r="P439">
        <v>495</v>
      </c>
      <c r="Q439" s="4" t="s">
        <v>23</v>
      </c>
      <c r="R439" s="4" t="s">
        <v>24</v>
      </c>
      <c r="S439">
        <v>71</v>
      </c>
    </row>
    <row r="440" spans="1:19">
      <c r="A440" s="4" t="s">
        <v>647</v>
      </c>
      <c r="B440" s="4" t="s">
        <v>343</v>
      </c>
      <c r="C440" s="4" t="s">
        <v>179</v>
      </c>
      <c r="D440" s="4" t="s">
        <v>47</v>
      </c>
      <c r="E440" s="4" t="s">
        <v>172</v>
      </c>
      <c r="F440" s="3">
        <v>42744</v>
      </c>
      <c r="G440" s="3">
        <v>42796</v>
      </c>
      <c r="H440">
        <v>504</v>
      </c>
      <c r="I440" s="4" t="s">
        <v>9016</v>
      </c>
      <c r="J440" s="4" t="s">
        <v>9015</v>
      </c>
      <c r="K440" s="4" t="s">
        <v>9010</v>
      </c>
      <c r="L440">
        <v>550</v>
      </c>
      <c r="M440" s="4" t="s">
        <v>46</v>
      </c>
      <c r="N440">
        <v>1986</v>
      </c>
      <c r="O440">
        <v>2403.58</v>
      </c>
      <c r="P440">
        <v>8801</v>
      </c>
      <c r="Q440" s="4" t="s">
        <v>23</v>
      </c>
      <c r="R440" s="4" t="s">
        <v>24</v>
      </c>
      <c r="S440">
        <v>52</v>
      </c>
    </row>
    <row r="441" spans="1:19">
      <c r="A441" s="4" t="s">
        <v>648</v>
      </c>
      <c r="B441" s="4" t="s">
        <v>201</v>
      </c>
      <c r="C441" s="4" t="s">
        <v>177</v>
      </c>
      <c r="D441" s="4" t="s">
        <v>24</v>
      </c>
      <c r="E441" s="4" t="s">
        <v>193</v>
      </c>
      <c r="F441" s="3">
        <v>42744</v>
      </c>
      <c r="G441" s="3"/>
      <c r="I441" s="4" t="s">
        <v>9026</v>
      </c>
      <c r="J441" s="4" t="s">
        <v>9024</v>
      </c>
      <c r="K441" s="4" t="s">
        <v>9012</v>
      </c>
      <c r="L441">
        <v>55</v>
      </c>
      <c r="M441" s="4"/>
      <c r="Q441" s="4"/>
      <c r="R441" s="4"/>
    </row>
    <row r="442" spans="1:19">
      <c r="A442" s="4" t="s">
        <v>649</v>
      </c>
      <c r="B442" s="4" t="s">
        <v>205</v>
      </c>
      <c r="C442" s="4" t="s">
        <v>192</v>
      </c>
      <c r="D442" s="4" t="s">
        <v>122</v>
      </c>
      <c r="E442" s="4" t="s">
        <v>172</v>
      </c>
      <c r="F442" s="3">
        <v>42744</v>
      </c>
      <c r="G442" s="3">
        <v>42823</v>
      </c>
      <c r="H442">
        <v>3145</v>
      </c>
      <c r="I442" s="4" t="s">
        <v>9023</v>
      </c>
      <c r="J442" s="4" t="s">
        <v>9024</v>
      </c>
      <c r="K442" s="4" t="s">
        <v>9012</v>
      </c>
      <c r="L442">
        <v>3393</v>
      </c>
      <c r="M442" s="4" t="s">
        <v>58</v>
      </c>
      <c r="N442">
        <v>1993</v>
      </c>
      <c r="O442">
        <v>7537.24</v>
      </c>
      <c r="P442">
        <v>20293</v>
      </c>
      <c r="Q442" s="4" t="s">
        <v>23</v>
      </c>
      <c r="R442" s="4" t="s">
        <v>24</v>
      </c>
      <c r="S442">
        <v>79</v>
      </c>
    </row>
    <row r="443" spans="1:19">
      <c r="A443" s="4" t="s">
        <v>650</v>
      </c>
      <c r="B443" s="4" t="s">
        <v>185</v>
      </c>
      <c r="C443" s="4" t="s">
        <v>199</v>
      </c>
      <c r="D443" s="4" t="s">
        <v>24</v>
      </c>
      <c r="E443" s="4" t="s">
        <v>193</v>
      </c>
      <c r="F443" s="3">
        <v>42744</v>
      </c>
      <c r="G443" s="3"/>
      <c r="I443" s="4" t="s">
        <v>9023</v>
      </c>
      <c r="J443" s="4" t="s">
        <v>9024</v>
      </c>
      <c r="K443" s="4" t="s">
        <v>9010</v>
      </c>
      <c r="L443">
        <v>5482</v>
      </c>
      <c r="M443" s="4"/>
      <c r="Q443" s="4"/>
      <c r="R443" s="4"/>
    </row>
    <row r="444" spans="1:19">
      <c r="A444" s="4" t="s">
        <v>651</v>
      </c>
      <c r="B444" s="4" t="s">
        <v>185</v>
      </c>
      <c r="C444" s="4" t="s">
        <v>179</v>
      </c>
      <c r="D444" s="4" t="s">
        <v>59</v>
      </c>
      <c r="E444" s="4" t="s">
        <v>172</v>
      </c>
      <c r="F444" s="3">
        <v>42744</v>
      </c>
      <c r="G444" s="3">
        <v>42821</v>
      </c>
      <c r="H444">
        <v>564</v>
      </c>
      <c r="I444" s="4" t="s">
        <v>9023</v>
      </c>
      <c r="J444" s="4" t="s">
        <v>9024</v>
      </c>
      <c r="K444" s="4" t="s">
        <v>9010</v>
      </c>
      <c r="L444">
        <v>550</v>
      </c>
      <c r="M444" s="4" t="s">
        <v>60</v>
      </c>
      <c r="N444">
        <v>1988</v>
      </c>
      <c r="O444">
        <v>2059.9</v>
      </c>
      <c r="P444">
        <v>3644</v>
      </c>
      <c r="Q444" s="4" t="s">
        <v>23</v>
      </c>
      <c r="R444" s="4" t="s">
        <v>24</v>
      </c>
      <c r="S444">
        <v>77</v>
      </c>
    </row>
    <row r="445" spans="1:19">
      <c r="A445" s="4" t="s">
        <v>652</v>
      </c>
      <c r="B445" s="4" t="s">
        <v>181</v>
      </c>
      <c r="C445" s="4" t="s">
        <v>171</v>
      </c>
      <c r="D445" s="4" t="s">
        <v>53</v>
      </c>
      <c r="E445" s="4" t="s">
        <v>172</v>
      </c>
      <c r="F445" s="3">
        <v>42744</v>
      </c>
      <c r="G445" s="3">
        <v>42808</v>
      </c>
      <c r="H445">
        <v>1117</v>
      </c>
      <c r="I445" s="4" t="s">
        <v>9026</v>
      </c>
      <c r="J445" s="4" t="s">
        <v>9024</v>
      </c>
      <c r="K445" s="4" t="s">
        <v>9010</v>
      </c>
      <c r="L445">
        <v>1096</v>
      </c>
      <c r="M445" s="4" t="s">
        <v>33</v>
      </c>
      <c r="N445">
        <v>1990</v>
      </c>
      <c r="O445">
        <v>4968.91</v>
      </c>
      <c r="P445">
        <v>7523</v>
      </c>
      <c r="Q445" s="4" t="s">
        <v>23</v>
      </c>
      <c r="R445" s="4" t="s">
        <v>24</v>
      </c>
      <c r="S445">
        <v>64</v>
      </c>
    </row>
    <row r="446" spans="1:19">
      <c r="A446" s="4" t="s">
        <v>653</v>
      </c>
      <c r="B446" s="4" t="s">
        <v>183</v>
      </c>
      <c r="C446" s="4" t="s">
        <v>177</v>
      </c>
      <c r="D446" s="4" t="s">
        <v>47</v>
      </c>
      <c r="E446" s="4" t="s">
        <v>172</v>
      </c>
      <c r="F446" s="3">
        <v>42745</v>
      </c>
      <c r="G446" s="3">
        <v>42820</v>
      </c>
      <c r="H446">
        <v>59</v>
      </c>
      <c r="I446" s="4" t="s">
        <v>9014</v>
      </c>
      <c r="J446" s="4" t="s">
        <v>9015</v>
      </c>
      <c r="K446" s="4" t="s">
        <v>9012</v>
      </c>
      <c r="L446">
        <v>55</v>
      </c>
      <c r="M446" s="4" t="s">
        <v>46</v>
      </c>
      <c r="N446">
        <v>1986</v>
      </c>
      <c r="O446">
        <v>2403.58</v>
      </c>
      <c r="P446">
        <v>8801</v>
      </c>
      <c r="Q446" s="4" t="s">
        <v>23</v>
      </c>
      <c r="R446" s="4" t="s">
        <v>24</v>
      </c>
      <c r="S446">
        <v>75</v>
      </c>
    </row>
    <row r="447" spans="1:19">
      <c r="A447" s="4" t="s">
        <v>654</v>
      </c>
      <c r="B447" s="4" t="s">
        <v>174</v>
      </c>
      <c r="C447" s="4" t="s">
        <v>177</v>
      </c>
      <c r="D447" s="4" t="s">
        <v>57</v>
      </c>
      <c r="E447" s="4" t="s">
        <v>172</v>
      </c>
      <c r="F447" s="3">
        <v>42745</v>
      </c>
      <c r="G447" s="3">
        <v>42822</v>
      </c>
      <c r="H447">
        <v>52</v>
      </c>
      <c r="I447" s="4" t="s">
        <v>9016</v>
      </c>
      <c r="J447" s="4" t="s">
        <v>9015</v>
      </c>
      <c r="K447" s="4" t="s">
        <v>9012</v>
      </c>
      <c r="L447">
        <v>55</v>
      </c>
      <c r="M447" s="4" t="s">
        <v>58</v>
      </c>
      <c r="N447">
        <v>2006</v>
      </c>
      <c r="O447">
        <v>1102.43</v>
      </c>
      <c r="P447">
        <v>1759</v>
      </c>
      <c r="Q447" s="4" t="s">
        <v>23</v>
      </c>
      <c r="R447" s="4" t="s">
        <v>24</v>
      </c>
      <c r="S447">
        <v>77</v>
      </c>
    </row>
    <row r="448" spans="1:19">
      <c r="A448" s="4" t="s">
        <v>655</v>
      </c>
      <c r="B448" s="4" t="s">
        <v>263</v>
      </c>
      <c r="C448" s="4" t="s">
        <v>9011</v>
      </c>
      <c r="D448" s="4" t="s">
        <v>82</v>
      </c>
      <c r="E448" s="4" t="s">
        <v>172</v>
      </c>
      <c r="F448" s="3">
        <v>42745</v>
      </c>
      <c r="G448" s="3">
        <v>42818</v>
      </c>
      <c r="H448">
        <v>4694</v>
      </c>
      <c r="I448" s="4" t="s">
        <v>9021</v>
      </c>
      <c r="J448" s="4" t="s">
        <v>9019</v>
      </c>
      <c r="K448" s="4" t="s">
        <v>9010</v>
      </c>
      <c r="L448">
        <v>4821</v>
      </c>
      <c r="M448" s="4" t="s">
        <v>36</v>
      </c>
      <c r="N448">
        <v>1982</v>
      </c>
      <c r="O448">
        <v>11698.03</v>
      </c>
      <c r="P448">
        <v>34288</v>
      </c>
      <c r="Q448" s="4" t="s">
        <v>23</v>
      </c>
      <c r="R448" s="4" t="s">
        <v>24</v>
      </c>
      <c r="S448">
        <v>73</v>
      </c>
    </row>
    <row r="449" spans="1:19">
      <c r="A449" s="4" t="s">
        <v>656</v>
      </c>
      <c r="B449" s="4" t="s">
        <v>203</v>
      </c>
      <c r="C449" s="4" t="s">
        <v>199</v>
      </c>
      <c r="D449" s="4" t="s">
        <v>24</v>
      </c>
      <c r="E449" s="4" t="s">
        <v>193</v>
      </c>
      <c r="F449" s="3">
        <v>42745</v>
      </c>
      <c r="G449" s="3"/>
      <c r="I449" s="4" t="s">
        <v>9023</v>
      </c>
      <c r="J449" s="4" t="s">
        <v>9024</v>
      </c>
      <c r="K449" s="4" t="s">
        <v>9010</v>
      </c>
      <c r="L449">
        <v>5482</v>
      </c>
      <c r="M449" s="4"/>
      <c r="Q449" s="4"/>
      <c r="R449" s="4"/>
    </row>
    <row r="450" spans="1:19">
      <c r="A450" s="4" t="s">
        <v>657</v>
      </c>
      <c r="B450" s="4" t="s">
        <v>219</v>
      </c>
      <c r="C450" s="4" t="s">
        <v>9011</v>
      </c>
      <c r="D450" s="4" t="s">
        <v>98</v>
      </c>
      <c r="E450" s="4" t="s">
        <v>172</v>
      </c>
      <c r="F450" s="3">
        <v>42745</v>
      </c>
      <c r="G450" s="3">
        <v>42800</v>
      </c>
      <c r="H450">
        <v>5620</v>
      </c>
      <c r="I450" s="4" t="s">
        <v>9026</v>
      </c>
      <c r="J450" s="4" t="s">
        <v>9024</v>
      </c>
      <c r="K450" s="4" t="s">
        <v>9010</v>
      </c>
      <c r="L450">
        <v>4821</v>
      </c>
      <c r="M450" s="4" t="s">
        <v>39</v>
      </c>
      <c r="N450">
        <v>2002</v>
      </c>
      <c r="O450">
        <v>349.81</v>
      </c>
      <c r="P450">
        <v>315</v>
      </c>
      <c r="Q450" s="4" t="s">
        <v>23</v>
      </c>
      <c r="R450" s="4" t="s">
        <v>24</v>
      </c>
      <c r="S450">
        <v>55</v>
      </c>
    </row>
    <row r="451" spans="1:19">
      <c r="A451" s="4" t="s">
        <v>658</v>
      </c>
      <c r="B451" s="4" t="s">
        <v>230</v>
      </c>
      <c r="C451" s="4" t="s">
        <v>171</v>
      </c>
      <c r="D451" s="4" t="s">
        <v>108</v>
      </c>
      <c r="E451" s="4" t="s">
        <v>172</v>
      </c>
      <c r="F451" s="3">
        <v>42745</v>
      </c>
      <c r="G451" s="3">
        <v>42802</v>
      </c>
      <c r="H451">
        <v>1095</v>
      </c>
      <c r="I451" s="4" t="s">
        <v>9026</v>
      </c>
      <c r="J451" s="4" t="s">
        <v>9024</v>
      </c>
      <c r="K451" s="4" t="s">
        <v>9010</v>
      </c>
      <c r="L451">
        <v>1096</v>
      </c>
      <c r="M451" s="4" t="s">
        <v>33</v>
      </c>
      <c r="N451">
        <v>1996</v>
      </c>
      <c r="O451">
        <v>2214.94</v>
      </c>
      <c r="P451">
        <v>5374</v>
      </c>
      <c r="Q451" s="4" t="s">
        <v>23</v>
      </c>
      <c r="R451" s="4" t="s">
        <v>24</v>
      </c>
      <c r="S451">
        <v>57</v>
      </c>
    </row>
    <row r="452" spans="1:19">
      <c r="A452" s="4" t="s">
        <v>659</v>
      </c>
      <c r="B452" s="4" t="s">
        <v>256</v>
      </c>
      <c r="C452" s="4" t="s">
        <v>179</v>
      </c>
      <c r="D452" s="4" t="s">
        <v>43</v>
      </c>
      <c r="E452" s="4" t="s">
        <v>197</v>
      </c>
      <c r="F452" s="3">
        <v>42745</v>
      </c>
      <c r="G452" s="3">
        <v>42857</v>
      </c>
      <c r="H452">
        <v>0</v>
      </c>
      <c r="I452" s="4" t="s">
        <v>9014</v>
      </c>
      <c r="J452" s="4" t="s">
        <v>9015</v>
      </c>
      <c r="K452" s="4" t="s">
        <v>9010</v>
      </c>
      <c r="L452">
        <v>550</v>
      </c>
      <c r="M452" s="4" t="s">
        <v>9322</v>
      </c>
      <c r="N452">
        <v>2005</v>
      </c>
      <c r="O452">
        <v>1520.66</v>
      </c>
      <c r="P452">
        <v>1806</v>
      </c>
      <c r="Q452" s="4" t="s">
        <v>23</v>
      </c>
      <c r="R452" s="4" t="s">
        <v>24</v>
      </c>
      <c r="S452">
        <v>112</v>
      </c>
    </row>
    <row r="453" spans="1:19">
      <c r="A453" s="4" t="s">
        <v>660</v>
      </c>
      <c r="B453" s="4" t="s">
        <v>256</v>
      </c>
      <c r="C453" s="4" t="s">
        <v>179</v>
      </c>
      <c r="D453" s="4" t="s">
        <v>103</v>
      </c>
      <c r="E453" s="4" t="s">
        <v>172</v>
      </c>
      <c r="F453" s="3">
        <v>42745</v>
      </c>
      <c r="G453" s="3">
        <v>42824</v>
      </c>
      <c r="H453">
        <v>489</v>
      </c>
      <c r="I453" s="4" t="s">
        <v>9014</v>
      </c>
      <c r="J453" s="4" t="s">
        <v>9015</v>
      </c>
      <c r="K453" s="4" t="s">
        <v>9010</v>
      </c>
      <c r="L453">
        <v>550</v>
      </c>
      <c r="M453" s="4" t="s">
        <v>26</v>
      </c>
      <c r="N453">
        <v>1992</v>
      </c>
      <c r="O453">
        <v>3922.42</v>
      </c>
      <c r="P453">
        <v>6837</v>
      </c>
      <c r="Q453" s="4" t="s">
        <v>23</v>
      </c>
      <c r="R453" s="4" t="s">
        <v>24</v>
      </c>
      <c r="S453">
        <v>79</v>
      </c>
    </row>
    <row r="454" spans="1:19">
      <c r="A454" s="4" t="s">
        <v>661</v>
      </c>
      <c r="B454" s="4" t="s">
        <v>187</v>
      </c>
      <c r="C454" s="4" t="s">
        <v>179</v>
      </c>
      <c r="D454" s="4" t="s">
        <v>24</v>
      </c>
      <c r="E454" s="4" t="s">
        <v>193</v>
      </c>
      <c r="F454" s="3">
        <v>42745</v>
      </c>
      <c r="G454" s="3"/>
      <c r="I454" s="4" t="s">
        <v>9023</v>
      </c>
      <c r="J454" s="4" t="s">
        <v>9024</v>
      </c>
      <c r="K454" s="4" t="s">
        <v>9010</v>
      </c>
      <c r="L454">
        <v>550</v>
      </c>
      <c r="M454" s="4"/>
      <c r="Q454" s="4"/>
      <c r="R454" s="4"/>
    </row>
    <row r="455" spans="1:19">
      <c r="A455" s="4" t="s">
        <v>662</v>
      </c>
      <c r="B455" s="4" t="s">
        <v>187</v>
      </c>
      <c r="C455" s="4" t="s">
        <v>177</v>
      </c>
      <c r="D455" s="4" t="s">
        <v>29</v>
      </c>
      <c r="E455" s="4" t="s">
        <v>193</v>
      </c>
      <c r="F455" s="3">
        <v>42745</v>
      </c>
      <c r="G455" s="3"/>
      <c r="I455" s="4" t="s">
        <v>9023</v>
      </c>
      <c r="J455" s="4" t="s">
        <v>9024</v>
      </c>
      <c r="K455" s="4" t="s">
        <v>9012</v>
      </c>
      <c r="L455">
        <v>55</v>
      </c>
      <c r="M455" s="4" t="s">
        <v>26</v>
      </c>
      <c r="N455">
        <v>2012</v>
      </c>
      <c r="O455">
        <v>587.34</v>
      </c>
      <c r="P455">
        <v>1356</v>
      </c>
      <c r="Q455" s="4" t="s">
        <v>30</v>
      </c>
      <c r="R455" s="4" t="s">
        <v>24</v>
      </c>
    </row>
    <row r="456" spans="1:19">
      <c r="A456" s="4" t="s">
        <v>663</v>
      </c>
      <c r="B456" s="4" t="s">
        <v>187</v>
      </c>
      <c r="C456" s="4" t="s">
        <v>199</v>
      </c>
      <c r="D456" s="4" t="s">
        <v>62</v>
      </c>
      <c r="E456" s="4" t="s">
        <v>172</v>
      </c>
      <c r="F456" s="3">
        <v>42745</v>
      </c>
      <c r="G456" s="3">
        <v>42810</v>
      </c>
      <c r="H456">
        <v>5908</v>
      </c>
      <c r="I456" s="4" t="s">
        <v>9023</v>
      </c>
      <c r="J456" s="4" t="s">
        <v>9024</v>
      </c>
      <c r="K456" s="4" t="s">
        <v>9010</v>
      </c>
      <c r="L456">
        <v>5482</v>
      </c>
      <c r="M456" s="4" t="s">
        <v>58</v>
      </c>
      <c r="N456">
        <v>2008</v>
      </c>
      <c r="O456">
        <v>52.5</v>
      </c>
      <c r="P456">
        <v>165</v>
      </c>
      <c r="Q456" s="4" t="s">
        <v>23</v>
      </c>
      <c r="R456" s="4" t="s">
        <v>24</v>
      </c>
      <c r="S456">
        <v>65</v>
      </c>
    </row>
    <row r="457" spans="1:19">
      <c r="A457" s="4" t="s">
        <v>664</v>
      </c>
      <c r="B457" s="4" t="s">
        <v>187</v>
      </c>
      <c r="C457" s="4" t="s">
        <v>192</v>
      </c>
      <c r="D457" s="4" t="s">
        <v>122</v>
      </c>
      <c r="E457" s="4" t="s">
        <v>172</v>
      </c>
      <c r="F457" s="3">
        <v>42745</v>
      </c>
      <c r="G457" s="3">
        <v>42805</v>
      </c>
      <c r="H457">
        <v>3820</v>
      </c>
      <c r="I457" s="4" t="s">
        <v>9023</v>
      </c>
      <c r="J457" s="4" t="s">
        <v>9024</v>
      </c>
      <c r="K457" s="4" t="s">
        <v>9012</v>
      </c>
      <c r="L457">
        <v>3393</v>
      </c>
      <c r="M457" s="4" t="s">
        <v>58</v>
      </c>
      <c r="N457">
        <v>1993</v>
      </c>
      <c r="O457">
        <v>7537.24</v>
      </c>
      <c r="P457">
        <v>20293</v>
      </c>
      <c r="Q457" s="4" t="s">
        <v>23</v>
      </c>
      <c r="R457" s="4" t="s">
        <v>24</v>
      </c>
      <c r="S457">
        <v>60</v>
      </c>
    </row>
    <row r="458" spans="1:19">
      <c r="A458" s="4" t="s">
        <v>665</v>
      </c>
      <c r="B458" s="4" t="s">
        <v>201</v>
      </c>
      <c r="C458" s="4" t="s">
        <v>171</v>
      </c>
      <c r="D458" s="4" t="s">
        <v>76</v>
      </c>
      <c r="E458" s="4" t="s">
        <v>197</v>
      </c>
      <c r="F458" s="3">
        <v>42745</v>
      </c>
      <c r="G458" s="3">
        <v>42806</v>
      </c>
      <c r="H458">
        <v>0</v>
      </c>
      <c r="I458" s="4" t="s">
        <v>9026</v>
      </c>
      <c r="J458" s="4" t="s">
        <v>9024</v>
      </c>
      <c r="K458" s="4" t="s">
        <v>9010</v>
      </c>
      <c r="L458">
        <v>1096</v>
      </c>
      <c r="M458" s="4" t="s">
        <v>9322</v>
      </c>
      <c r="N458">
        <v>1997</v>
      </c>
      <c r="O458">
        <v>8170.38</v>
      </c>
      <c r="P458">
        <v>16499</v>
      </c>
      <c r="Q458" s="4" t="s">
        <v>77</v>
      </c>
      <c r="R458" s="4" t="s">
        <v>24</v>
      </c>
      <c r="S458">
        <v>61</v>
      </c>
    </row>
    <row r="459" spans="1:19">
      <c r="A459" s="4" t="s">
        <v>666</v>
      </c>
      <c r="B459" s="4" t="s">
        <v>185</v>
      </c>
      <c r="C459" s="4" t="s">
        <v>9011</v>
      </c>
      <c r="D459" s="4" t="s">
        <v>24</v>
      </c>
      <c r="E459" s="4" t="s">
        <v>193</v>
      </c>
      <c r="F459" s="3">
        <v>42745</v>
      </c>
      <c r="G459" s="3"/>
      <c r="I459" s="4" t="s">
        <v>9023</v>
      </c>
      <c r="J459" s="4" t="s">
        <v>9024</v>
      </c>
      <c r="K459" s="4" t="s">
        <v>9010</v>
      </c>
      <c r="L459">
        <v>4821</v>
      </c>
      <c r="M459" s="4"/>
      <c r="Q459" s="4"/>
      <c r="R459" s="4"/>
    </row>
    <row r="460" spans="1:19">
      <c r="A460" s="4" t="s">
        <v>667</v>
      </c>
      <c r="B460" s="4" t="s">
        <v>185</v>
      </c>
      <c r="C460" s="4" t="s">
        <v>179</v>
      </c>
      <c r="D460" s="4" t="s">
        <v>102</v>
      </c>
      <c r="E460" s="4" t="s">
        <v>172</v>
      </c>
      <c r="F460" s="3">
        <v>42745</v>
      </c>
      <c r="G460" s="3">
        <v>42814</v>
      </c>
      <c r="H460">
        <v>581</v>
      </c>
      <c r="I460" s="4" t="s">
        <v>9023</v>
      </c>
      <c r="J460" s="4" t="s">
        <v>9024</v>
      </c>
      <c r="K460" s="4" t="s">
        <v>9010</v>
      </c>
      <c r="L460">
        <v>550</v>
      </c>
      <c r="M460" s="4" t="s">
        <v>55</v>
      </c>
      <c r="N460">
        <v>1994</v>
      </c>
      <c r="O460">
        <v>1188.42</v>
      </c>
      <c r="P460">
        <v>3015</v>
      </c>
      <c r="Q460" s="4" t="s">
        <v>23</v>
      </c>
      <c r="R460" s="4" t="s">
        <v>24</v>
      </c>
      <c r="S460">
        <v>69</v>
      </c>
    </row>
    <row r="461" spans="1:19">
      <c r="A461" s="4" t="s">
        <v>668</v>
      </c>
      <c r="B461" s="4" t="s">
        <v>216</v>
      </c>
      <c r="C461" s="4" t="s">
        <v>199</v>
      </c>
      <c r="D461" s="4" t="s">
        <v>24</v>
      </c>
      <c r="E461" s="4" t="s">
        <v>193</v>
      </c>
      <c r="F461" s="3">
        <v>42745</v>
      </c>
      <c r="G461" s="3"/>
      <c r="I461" s="4" t="s">
        <v>9018</v>
      </c>
      <c r="J461" s="4" t="s">
        <v>9019</v>
      </c>
      <c r="K461" s="4" t="s">
        <v>9010</v>
      </c>
      <c r="L461">
        <v>5482</v>
      </c>
      <c r="M461" s="4"/>
      <c r="Q461" s="4"/>
      <c r="R461" s="4"/>
    </row>
    <row r="462" spans="1:19">
      <c r="A462" s="4" t="s">
        <v>669</v>
      </c>
      <c r="B462" s="4" t="s">
        <v>279</v>
      </c>
      <c r="C462" s="4" t="s">
        <v>9011</v>
      </c>
      <c r="D462" s="4" t="s">
        <v>90</v>
      </c>
      <c r="E462" s="4" t="s">
        <v>193</v>
      </c>
      <c r="F462" s="3">
        <v>42746</v>
      </c>
      <c r="G462" s="3"/>
      <c r="I462" s="4" t="s">
        <v>9018</v>
      </c>
      <c r="J462" s="4" t="s">
        <v>9019</v>
      </c>
      <c r="K462" s="4" t="s">
        <v>9010</v>
      </c>
      <c r="L462">
        <v>4821</v>
      </c>
      <c r="M462" s="4" t="s">
        <v>73</v>
      </c>
      <c r="N462">
        <v>1987</v>
      </c>
      <c r="O462">
        <v>405.59</v>
      </c>
      <c r="P462">
        <v>1179</v>
      </c>
      <c r="Q462" s="4" t="s">
        <v>91</v>
      </c>
      <c r="R462" s="4" t="s">
        <v>92</v>
      </c>
    </row>
    <row r="463" spans="1:19">
      <c r="A463" s="4" t="s">
        <v>670</v>
      </c>
      <c r="B463" s="4" t="s">
        <v>279</v>
      </c>
      <c r="C463" s="4" t="s">
        <v>9011</v>
      </c>
      <c r="D463" s="4" t="s">
        <v>24</v>
      </c>
      <c r="E463" s="4" t="s">
        <v>193</v>
      </c>
      <c r="F463" s="3">
        <v>42746</v>
      </c>
      <c r="G463" s="3"/>
      <c r="I463" s="4" t="s">
        <v>9018</v>
      </c>
      <c r="J463" s="4" t="s">
        <v>9019</v>
      </c>
      <c r="K463" s="4" t="s">
        <v>9010</v>
      </c>
      <c r="L463">
        <v>4821</v>
      </c>
      <c r="M463" s="4"/>
      <c r="Q463" s="4"/>
      <c r="R463" s="4"/>
    </row>
    <row r="464" spans="1:19">
      <c r="A464" s="4" t="s">
        <v>671</v>
      </c>
      <c r="B464" s="4" t="s">
        <v>174</v>
      </c>
      <c r="C464" s="4" t="s">
        <v>199</v>
      </c>
      <c r="D464" s="4" t="s">
        <v>61</v>
      </c>
      <c r="E464" s="4" t="s">
        <v>197</v>
      </c>
      <c r="F464" s="3">
        <v>42746</v>
      </c>
      <c r="G464" s="3">
        <v>42804</v>
      </c>
      <c r="H464">
        <v>0</v>
      </c>
      <c r="I464" s="4" t="s">
        <v>9016</v>
      </c>
      <c r="J464" s="4" t="s">
        <v>9015</v>
      </c>
      <c r="K464" s="4" t="s">
        <v>9010</v>
      </c>
      <c r="L464">
        <v>5482</v>
      </c>
      <c r="M464" s="4" t="s">
        <v>58</v>
      </c>
      <c r="N464">
        <v>1991</v>
      </c>
      <c r="O464">
        <v>2819.5</v>
      </c>
      <c r="P464">
        <v>7227</v>
      </c>
      <c r="Q464" s="4" t="s">
        <v>23</v>
      </c>
      <c r="R464" s="4" t="s">
        <v>62</v>
      </c>
      <c r="S464">
        <v>58</v>
      </c>
    </row>
    <row r="465" spans="1:19">
      <c r="A465" s="4" t="s">
        <v>672</v>
      </c>
      <c r="B465" s="4" t="s">
        <v>343</v>
      </c>
      <c r="C465" s="4" t="s">
        <v>179</v>
      </c>
      <c r="D465" s="4" t="s">
        <v>70</v>
      </c>
      <c r="E465" s="4" t="s">
        <v>172</v>
      </c>
      <c r="F465" s="3">
        <v>42746</v>
      </c>
      <c r="G465" s="3">
        <v>42822</v>
      </c>
      <c r="H465">
        <v>585</v>
      </c>
      <c r="I465" s="4" t="s">
        <v>9016</v>
      </c>
      <c r="J465" s="4" t="s">
        <v>9015</v>
      </c>
      <c r="K465" s="4" t="s">
        <v>9010</v>
      </c>
      <c r="L465">
        <v>550</v>
      </c>
      <c r="M465" s="4" t="s">
        <v>55</v>
      </c>
      <c r="N465">
        <v>2007</v>
      </c>
      <c r="O465">
        <v>86.68</v>
      </c>
      <c r="P465">
        <v>187</v>
      </c>
      <c r="Q465" s="4" t="s">
        <v>23</v>
      </c>
      <c r="R465" s="4" t="s">
        <v>56</v>
      </c>
      <c r="S465">
        <v>76</v>
      </c>
    </row>
    <row r="466" spans="1:19">
      <c r="A466" s="4" t="s">
        <v>673</v>
      </c>
      <c r="B466" s="4" t="s">
        <v>219</v>
      </c>
      <c r="C466" s="4" t="s">
        <v>171</v>
      </c>
      <c r="D466" s="4" t="s">
        <v>98</v>
      </c>
      <c r="E466" s="4" t="s">
        <v>193</v>
      </c>
      <c r="F466" s="3">
        <v>42746</v>
      </c>
      <c r="G466" s="3"/>
      <c r="I466" s="4" t="s">
        <v>9026</v>
      </c>
      <c r="J466" s="4" t="s">
        <v>9024</v>
      </c>
      <c r="K466" s="4" t="s">
        <v>9010</v>
      </c>
      <c r="L466">
        <v>1096</v>
      </c>
      <c r="M466" s="4" t="s">
        <v>39</v>
      </c>
      <c r="N466">
        <v>2002</v>
      </c>
      <c r="O466">
        <v>349.81</v>
      </c>
      <c r="P466">
        <v>315</v>
      </c>
      <c r="Q466" s="4" t="s">
        <v>23</v>
      </c>
      <c r="R466" s="4" t="s">
        <v>24</v>
      </c>
    </row>
    <row r="467" spans="1:19">
      <c r="A467" s="4" t="s">
        <v>674</v>
      </c>
      <c r="B467" s="4" t="s">
        <v>219</v>
      </c>
      <c r="C467" s="4" t="s">
        <v>179</v>
      </c>
      <c r="D467" s="4" t="s">
        <v>90</v>
      </c>
      <c r="E467" s="4" t="s">
        <v>172</v>
      </c>
      <c r="F467" s="3">
        <v>42746</v>
      </c>
      <c r="G467" s="3">
        <v>42861</v>
      </c>
      <c r="H467">
        <v>572</v>
      </c>
      <c r="I467" s="4" t="s">
        <v>9026</v>
      </c>
      <c r="J467" s="4" t="s">
        <v>9024</v>
      </c>
      <c r="K467" s="4" t="s">
        <v>9010</v>
      </c>
      <c r="L467">
        <v>550</v>
      </c>
      <c r="M467" s="4" t="s">
        <v>73</v>
      </c>
      <c r="N467">
        <v>1987</v>
      </c>
      <c r="O467">
        <v>405.59</v>
      </c>
      <c r="P467">
        <v>1179</v>
      </c>
      <c r="Q467" s="4" t="s">
        <v>91</v>
      </c>
      <c r="R467" s="4" t="s">
        <v>92</v>
      </c>
      <c r="S467">
        <v>115</v>
      </c>
    </row>
    <row r="468" spans="1:19">
      <c r="A468" s="4" t="s">
        <v>675</v>
      </c>
      <c r="B468" s="4" t="s">
        <v>256</v>
      </c>
      <c r="C468" s="4" t="s">
        <v>192</v>
      </c>
      <c r="D468" s="4" t="s">
        <v>131</v>
      </c>
      <c r="E468" s="4" t="s">
        <v>172</v>
      </c>
      <c r="F468" s="3">
        <v>42746</v>
      </c>
      <c r="G468" s="3">
        <v>42806</v>
      </c>
      <c r="H468">
        <v>3669</v>
      </c>
      <c r="I468" s="4" t="s">
        <v>9014</v>
      </c>
      <c r="J468" s="4" t="s">
        <v>9015</v>
      </c>
      <c r="K468" s="4" t="s">
        <v>9012</v>
      </c>
      <c r="L468">
        <v>3393</v>
      </c>
      <c r="M468" s="4" t="s">
        <v>26</v>
      </c>
      <c r="N468">
        <v>1984</v>
      </c>
      <c r="O468">
        <v>441.08</v>
      </c>
      <c r="P468">
        <v>1210</v>
      </c>
      <c r="Q468" s="4" t="s">
        <v>23</v>
      </c>
      <c r="R468" s="4" t="s">
        <v>24</v>
      </c>
      <c r="S468">
        <v>60</v>
      </c>
    </row>
    <row r="469" spans="1:19">
      <c r="A469" s="4" t="s">
        <v>676</v>
      </c>
      <c r="B469" s="4" t="s">
        <v>187</v>
      </c>
      <c r="C469" s="4" t="s">
        <v>171</v>
      </c>
      <c r="D469" s="4" t="s">
        <v>62</v>
      </c>
      <c r="E469" s="4" t="s">
        <v>172</v>
      </c>
      <c r="F469" s="3">
        <v>42746</v>
      </c>
      <c r="G469" s="3">
        <v>42810</v>
      </c>
      <c r="H469">
        <v>1091</v>
      </c>
      <c r="I469" s="4" t="s">
        <v>9023</v>
      </c>
      <c r="J469" s="4" t="s">
        <v>9024</v>
      </c>
      <c r="K469" s="4" t="s">
        <v>9010</v>
      </c>
      <c r="L469">
        <v>1096</v>
      </c>
      <c r="M469" s="4" t="s">
        <v>58</v>
      </c>
      <c r="N469">
        <v>2008</v>
      </c>
      <c r="O469">
        <v>52.5</v>
      </c>
      <c r="P469">
        <v>165</v>
      </c>
      <c r="Q469" s="4" t="s">
        <v>23</v>
      </c>
      <c r="R469" s="4" t="s">
        <v>24</v>
      </c>
      <c r="S469">
        <v>64</v>
      </c>
    </row>
    <row r="470" spans="1:19">
      <c r="A470" s="4" t="s">
        <v>677</v>
      </c>
      <c r="B470" s="4" t="s">
        <v>244</v>
      </c>
      <c r="C470" s="4" t="s">
        <v>171</v>
      </c>
      <c r="D470" s="4" t="s">
        <v>100</v>
      </c>
      <c r="E470" s="4" t="s">
        <v>197</v>
      </c>
      <c r="F470" s="3">
        <v>42746</v>
      </c>
      <c r="G470" s="3">
        <v>42825</v>
      </c>
      <c r="H470">
        <v>0</v>
      </c>
      <c r="I470" s="4" t="s">
        <v>9016</v>
      </c>
      <c r="J470" s="4" t="s">
        <v>9015</v>
      </c>
      <c r="K470" s="4" t="s">
        <v>9010</v>
      </c>
      <c r="L470">
        <v>1096</v>
      </c>
      <c r="M470" s="4" t="s">
        <v>9322</v>
      </c>
      <c r="N470">
        <v>1987</v>
      </c>
      <c r="O470">
        <v>2938.67</v>
      </c>
      <c r="P470">
        <v>8775</v>
      </c>
      <c r="Q470" s="4" t="s">
        <v>101</v>
      </c>
      <c r="R470" s="4" t="s">
        <v>24</v>
      </c>
      <c r="S470">
        <v>79</v>
      </c>
    </row>
    <row r="471" spans="1:19">
      <c r="A471" s="4" t="s">
        <v>678</v>
      </c>
      <c r="B471" s="4" t="s">
        <v>232</v>
      </c>
      <c r="C471" s="4" t="s">
        <v>9011</v>
      </c>
      <c r="D471" s="4" t="s">
        <v>50</v>
      </c>
      <c r="E471" s="4" t="s">
        <v>172</v>
      </c>
      <c r="F471" s="3">
        <v>42746</v>
      </c>
      <c r="G471" s="3">
        <v>42811</v>
      </c>
      <c r="H471">
        <v>4905</v>
      </c>
      <c r="I471" s="4" t="s">
        <v>9021</v>
      </c>
      <c r="J471" s="4" t="s">
        <v>9019</v>
      </c>
      <c r="K471" s="4" t="s">
        <v>9010</v>
      </c>
      <c r="L471">
        <v>4821</v>
      </c>
      <c r="M471" s="4" t="s">
        <v>9322</v>
      </c>
      <c r="N471">
        <v>1992</v>
      </c>
      <c r="O471">
        <v>1712.68</v>
      </c>
      <c r="P471">
        <v>3194</v>
      </c>
      <c r="Q471" s="4" t="s">
        <v>23</v>
      </c>
      <c r="R471" s="4" t="s">
        <v>21</v>
      </c>
      <c r="S471">
        <v>65</v>
      </c>
    </row>
    <row r="472" spans="1:19">
      <c r="A472" s="4" t="s">
        <v>679</v>
      </c>
      <c r="B472" s="4" t="s">
        <v>279</v>
      </c>
      <c r="C472" s="4" t="s">
        <v>179</v>
      </c>
      <c r="D472" s="4" t="s">
        <v>121</v>
      </c>
      <c r="E472" s="4" t="s">
        <v>172</v>
      </c>
      <c r="F472" s="3">
        <v>42747</v>
      </c>
      <c r="G472" s="3">
        <v>42804</v>
      </c>
      <c r="H472">
        <v>540</v>
      </c>
      <c r="I472" s="4" t="s">
        <v>9018</v>
      </c>
      <c r="J472" s="4" t="s">
        <v>9019</v>
      </c>
      <c r="K472" s="4" t="s">
        <v>9010</v>
      </c>
      <c r="L472">
        <v>550</v>
      </c>
      <c r="M472" s="4" t="s">
        <v>58</v>
      </c>
      <c r="N472">
        <v>1993</v>
      </c>
      <c r="O472">
        <v>646.1</v>
      </c>
      <c r="P472">
        <v>883</v>
      </c>
      <c r="Q472" s="4" t="s">
        <v>23</v>
      </c>
      <c r="R472" s="4" t="s">
        <v>62</v>
      </c>
      <c r="S472">
        <v>57</v>
      </c>
    </row>
    <row r="473" spans="1:19">
      <c r="A473" s="4" t="s">
        <v>680</v>
      </c>
      <c r="B473" s="4" t="s">
        <v>196</v>
      </c>
      <c r="C473" s="4" t="s">
        <v>177</v>
      </c>
      <c r="D473" s="4" t="s">
        <v>131</v>
      </c>
      <c r="E473" s="4" t="s">
        <v>172</v>
      </c>
      <c r="F473" s="3">
        <v>42747</v>
      </c>
      <c r="G473" s="3">
        <v>42814</v>
      </c>
      <c r="H473">
        <v>49</v>
      </c>
      <c r="I473" s="4" t="s">
        <v>9016</v>
      </c>
      <c r="J473" s="4" t="s">
        <v>9015</v>
      </c>
      <c r="K473" s="4" t="s">
        <v>9012</v>
      </c>
      <c r="L473">
        <v>55</v>
      </c>
      <c r="M473" s="4" t="s">
        <v>26</v>
      </c>
      <c r="N473">
        <v>1984</v>
      </c>
      <c r="O473">
        <v>441.08</v>
      </c>
      <c r="P473">
        <v>1210</v>
      </c>
      <c r="Q473" s="4" t="s">
        <v>23</v>
      </c>
      <c r="R473" s="4" t="s">
        <v>24</v>
      </c>
      <c r="S473">
        <v>67</v>
      </c>
    </row>
    <row r="474" spans="1:19">
      <c r="A474" s="4" t="s">
        <v>681</v>
      </c>
      <c r="B474" s="4" t="s">
        <v>343</v>
      </c>
      <c r="C474" s="4" t="s">
        <v>179</v>
      </c>
      <c r="D474" s="4" t="s">
        <v>68</v>
      </c>
      <c r="E474" s="4" t="s">
        <v>172</v>
      </c>
      <c r="F474" s="3">
        <v>42747</v>
      </c>
      <c r="G474" s="3">
        <v>42872</v>
      </c>
      <c r="H474">
        <v>513</v>
      </c>
      <c r="I474" s="4" t="s">
        <v>9016</v>
      </c>
      <c r="J474" s="4" t="s">
        <v>9015</v>
      </c>
      <c r="K474" s="4" t="s">
        <v>9010</v>
      </c>
      <c r="L474">
        <v>550</v>
      </c>
      <c r="M474" s="4" t="s">
        <v>9322</v>
      </c>
      <c r="N474">
        <v>2000</v>
      </c>
      <c r="O474">
        <v>1223.72</v>
      </c>
      <c r="P474">
        <v>2497</v>
      </c>
      <c r="Q474" s="4" t="s">
        <v>69</v>
      </c>
      <c r="R474" s="4" t="s">
        <v>24</v>
      </c>
      <c r="S474">
        <v>125</v>
      </c>
    </row>
    <row r="475" spans="1:19">
      <c r="A475" s="4" t="s">
        <v>682</v>
      </c>
      <c r="B475" s="4" t="s">
        <v>256</v>
      </c>
      <c r="C475" s="4" t="s">
        <v>177</v>
      </c>
      <c r="D475" s="4" t="s">
        <v>70</v>
      </c>
      <c r="E475" s="4" t="s">
        <v>172</v>
      </c>
      <c r="F475" s="3">
        <v>42747</v>
      </c>
      <c r="G475" s="3">
        <v>42824</v>
      </c>
      <c r="H475">
        <v>54</v>
      </c>
      <c r="I475" s="4" t="s">
        <v>9014</v>
      </c>
      <c r="J475" s="4" t="s">
        <v>9015</v>
      </c>
      <c r="K475" s="4" t="s">
        <v>9012</v>
      </c>
      <c r="L475">
        <v>55</v>
      </c>
      <c r="M475" s="4" t="s">
        <v>55</v>
      </c>
      <c r="N475">
        <v>2007</v>
      </c>
      <c r="O475">
        <v>86.68</v>
      </c>
      <c r="P475">
        <v>187</v>
      </c>
      <c r="Q475" s="4" t="s">
        <v>23</v>
      </c>
      <c r="R475" s="4" t="s">
        <v>56</v>
      </c>
      <c r="S475">
        <v>77</v>
      </c>
    </row>
    <row r="476" spans="1:19">
      <c r="A476" s="4" t="s">
        <v>683</v>
      </c>
      <c r="B476" s="4" t="s">
        <v>201</v>
      </c>
      <c r="C476" s="4" t="s">
        <v>171</v>
      </c>
      <c r="D476" s="4" t="s">
        <v>24</v>
      </c>
      <c r="E476" s="4" t="s">
        <v>193</v>
      </c>
      <c r="F476" s="3">
        <v>42747</v>
      </c>
      <c r="G476" s="3"/>
      <c r="I476" s="4" t="s">
        <v>9026</v>
      </c>
      <c r="J476" s="4" t="s">
        <v>9024</v>
      </c>
      <c r="K476" s="4" t="s">
        <v>9010</v>
      </c>
      <c r="L476">
        <v>1096</v>
      </c>
      <c r="M476" s="4"/>
      <c r="Q476" s="4"/>
      <c r="R476" s="4"/>
    </row>
    <row r="477" spans="1:19">
      <c r="A477" s="4" t="s">
        <v>684</v>
      </c>
      <c r="B477" s="4" t="s">
        <v>216</v>
      </c>
      <c r="C477" s="4" t="s">
        <v>179</v>
      </c>
      <c r="D477" s="4" t="s">
        <v>61</v>
      </c>
      <c r="E477" s="4" t="s">
        <v>193</v>
      </c>
      <c r="F477" s="3">
        <v>42747</v>
      </c>
      <c r="G477" s="3"/>
      <c r="I477" s="4" t="s">
        <v>9018</v>
      </c>
      <c r="J477" s="4" t="s">
        <v>9019</v>
      </c>
      <c r="K477" s="4" t="s">
        <v>9010</v>
      </c>
      <c r="L477">
        <v>550</v>
      </c>
      <c r="M477" s="4" t="s">
        <v>58</v>
      </c>
      <c r="N477">
        <v>1991</v>
      </c>
      <c r="O477">
        <v>2819.5</v>
      </c>
      <c r="P477">
        <v>7227</v>
      </c>
      <c r="Q477" s="4" t="s">
        <v>23</v>
      </c>
      <c r="R477" s="4" t="s">
        <v>62</v>
      </c>
    </row>
    <row r="478" spans="1:19">
      <c r="A478" s="4" t="s">
        <v>685</v>
      </c>
      <c r="B478" s="4" t="s">
        <v>216</v>
      </c>
      <c r="C478" s="4" t="s">
        <v>177</v>
      </c>
      <c r="D478" s="4" t="s">
        <v>125</v>
      </c>
      <c r="E478" s="4" t="s">
        <v>172</v>
      </c>
      <c r="F478" s="3">
        <v>42747</v>
      </c>
      <c r="G478" s="3">
        <v>42817</v>
      </c>
      <c r="H478">
        <v>56</v>
      </c>
      <c r="I478" s="4" t="s">
        <v>9018</v>
      </c>
      <c r="J478" s="4" t="s">
        <v>9019</v>
      </c>
      <c r="K478" s="4" t="s">
        <v>9012</v>
      </c>
      <c r="L478">
        <v>55</v>
      </c>
      <c r="M478" s="4" t="s">
        <v>33</v>
      </c>
      <c r="N478">
        <v>2005</v>
      </c>
      <c r="O478">
        <v>2261.0500000000002</v>
      </c>
      <c r="P478">
        <v>3851</v>
      </c>
      <c r="Q478" s="4" t="s">
        <v>23</v>
      </c>
      <c r="R478" s="4" t="s">
        <v>24</v>
      </c>
      <c r="S478">
        <v>70</v>
      </c>
    </row>
    <row r="479" spans="1:19">
      <c r="A479" s="4" t="s">
        <v>686</v>
      </c>
      <c r="B479" s="4" t="s">
        <v>183</v>
      </c>
      <c r="C479" s="4" t="s">
        <v>177</v>
      </c>
      <c r="D479" s="4" t="s">
        <v>85</v>
      </c>
      <c r="E479" s="4" t="s">
        <v>172</v>
      </c>
      <c r="F479" s="3">
        <v>42748</v>
      </c>
      <c r="G479" s="3">
        <v>42810</v>
      </c>
      <c r="H479">
        <v>58</v>
      </c>
      <c r="I479" s="4" t="s">
        <v>9014</v>
      </c>
      <c r="J479" s="4" t="s">
        <v>9015</v>
      </c>
      <c r="K479" s="4" t="s">
        <v>9012</v>
      </c>
      <c r="L479">
        <v>55</v>
      </c>
      <c r="M479" s="4" t="s">
        <v>46</v>
      </c>
      <c r="N479">
        <v>1985</v>
      </c>
      <c r="O479">
        <v>375.43</v>
      </c>
      <c r="P479">
        <v>1190</v>
      </c>
      <c r="Q479" s="4" t="s">
        <v>23</v>
      </c>
      <c r="R479" s="4" t="s">
        <v>24</v>
      </c>
      <c r="S479">
        <v>62</v>
      </c>
    </row>
    <row r="480" spans="1:19">
      <c r="A480" s="4" t="s">
        <v>687</v>
      </c>
      <c r="B480" s="4" t="s">
        <v>183</v>
      </c>
      <c r="C480" s="4" t="s">
        <v>177</v>
      </c>
      <c r="D480" s="4" t="s">
        <v>119</v>
      </c>
      <c r="E480" s="4" t="s">
        <v>172</v>
      </c>
      <c r="F480" s="3">
        <v>42748</v>
      </c>
      <c r="G480" s="3">
        <v>42821</v>
      </c>
      <c r="H480">
        <v>58</v>
      </c>
      <c r="I480" s="4" t="s">
        <v>9014</v>
      </c>
      <c r="J480" s="4" t="s">
        <v>9015</v>
      </c>
      <c r="K480" s="4" t="s">
        <v>9012</v>
      </c>
      <c r="L480">
        <v>55</v>
      </c>
      <c r="M480" s="4" t="s">
        <v>55</v>
      </c>
      <c r="N480">
        <v>1988</v>
      </c>
      <c r="O480">
        <v>5266.09</v>
      </c>
      <c r="P480">
        <v>8595</v>
      </c>
      <c r="Q480" s="4" t="s">
        <v>23</v>
      </c>
      <c r="R480" s="4" t="s">
        <v>56</v>
      </c>
      <c r="S480">
        <v>73</v>
      </c>
    </row>
    <row r="481" spans="1:19">
      <c r="A481" s="4" t="s">
        <v>688</v>
      </c>
      <c r="B481" s="4" t="s">
        <v>203</v>
      </c>
      <c r="C481" s="4" t="s">
        <v>192</v>
      </c>
      <c r="D481" s="4" t="s">
        <v>121</v>
      </c>
      <c r="E481" s="4" t="s">
        <v>193</v>
      </c>
      <c r="F481" s="3">
        <v>42748</v>
      </c>
      <c r="G481" s="3"/>
      <c r="I481" s="4" t="s">
        <v>9023</v>
      </c>
      <c r="J481" s="4" t="s">
        <v>9024</v>
      </c>
      <c r="K481" s="4" t="s">
        <v>9012</v>
      </c>
      <c r="L481">
        <v>3393</v>
      </c>
      <c r="M481" s="4" t="s">
        <v>58</v>
      </c>
      <c r="N481">
        <v>1993</v>
      </c>
      <c r="O481">
        <v>646.1</v>
      </c>
      <c r="P481">
        <v>883</v>
      </c>
      <c r="Q481" s="4" t="s">
        <v>23</v>
      </c>
      <c r="R481" s="4" t="s">
        <v>62</v>
      </c>
    </row>
    <row r="482" spans="1:19">
      <c r="A482" s="4" t="s">
        <v>689</v>
      </c>
      <c r="B482" s="4" t="s">
        <v>191</v>
      </c>
      <c r="C482" s="4" t="s">
        <v>9011</v>
      </c>
      <c r="D482" s="4" t="s">
        <v>80</v>
      </c>
      <c r="E482" s="4" t="s">
        <v>193</v>
      </c>
      <c r="F482" s="3">
        <v>42748</v>
      </c>
      <c r="G482" s="3"/>
      <c r="I482" s="4" t="s">
        <v>9026</v>
      </c>
      <c r="J482" s="4" t="s">
        <v>9024</v>
      </c>
      <c r="K482" s="4" t="s">
        <v>9010</v>
      </c>
      <c r="L482">
        <v>4821</v>
      </c>
      <c r="M482" s="4" t="s">
        <v>9322</v>
      </c>
      <c r="N482">
        <v>2011</v>
      </c>
      <c r="O482">
        <v>527.11</v>
      </c>
      <c r="P482">
        <v>1428</v>
      </c>
      <c r="Q482" s="4" t="s">
        <v>23</v>
      </c>
      <c r="R482" s="4" t="s">
        <v>21</v>
      </c>
    </row>
    <row r="483" spans="1:19">
      <c r="A483" s="4" t="s">
        <v>690</v>
      </c>
      <c r="B483" s="4" t="s">
        <v>219</v>
      </c>
      <c r="C483" s="4" t="s">
        <v>9011</v>
      </c>
      <c r="D483" s="4" t="s">
        <v>90</v>
      </c>
      <c r="E483" s="4" t="s">
        <v>172</v>
      </c>
      <c r="F483" s="3">
        <v>42748</v>
      </c>
      <c r="G483" s="3">
        <v>42815</v>
      </c>
      <c r="H483">
        <v>4453</v>
      </c>
      <c r="I483" s="4" t="s">
        <v>9026</v>
      </c>
      <c r="J483" s="4" t="s">
        <v>9024</v>
      </c>
      <c r="K483" s="4" t="s">
        <v>9010</v>
      </c>
      <c r="L483">
        <v>4821</v>
      </c>
      <c r="M483" s="4" t="s">
        <v>73</v>
      </c>
      <c r="N483">
        <v>1987</v>
      </c>
      <c r="O483">
        <v>405.59</v>
      </c>
      <c r="P483">
        <v>1179</v>
      </c>
      <c r="Q483" s="4" t="s">
        <v>91</v>
      </c>
      <c r="R483" s="4" t="s">
        <v>92</v>
      </c>
      <c r="S483">
        <v>67</v>
      </c>
    </row>
    <row r="484" spans="1:19">
      <c r="A484" s="4" t="s">
        <v>691</v>
      </c>
      <c r="B484" s="4" t="s">
        <v>230</v>
      </c>
      <c r="C484" s="4" t="s">
        <v>177</v>
      </c>
      <c r="D484" s="4" t="s">
        <v>98</v>
      </c>
      <c r="E484" s="4" t="s">
        <v>197</v>
      </c>
      <c r="F484" s="3">
        <v>42748</v>
      </c>
      <c r="G484" s="3">
        <v>42863</v>
      </c>
      <c r="H484">
        <v>0</v>
      </c>
      <c r="I484" s="4" t="s">
        <v>9026</v>
      </c>
      <c r="J484" s="4" t="s">
        <v>9024</v>
      </c>
      <c r="K484" s="4" t="s">
        <v>9012</v>
      </c>
      <c r="L484">
        <v>55</v>
      </c>
      <c r="M484" s="4" t="s">
        <v>39</v>
      </c>
      <c r="N484">
        <v>2002</v>
      </c>
      <c r="O484">
        <v>349.81</v>
      </c>
      <c r="P484">
        <v>315</v>
      </c>
      <c r="Q484" s="4" t="s">
        <v>23</v>
      </c>
      <c r="R484" s="4" t="s">
        <v>24</v>
      </c>
      <c r="S484">
        <v>115</v>
      </c>
    </row>
    <row r="485" spans="1:19">
      <c r="A485" s="4" t="s">
        <v>692</v>
      </c>
      <c r="B485" s="4" t="s">
        <v>230</v>
      </c>
      <c r="C485" s="4" t="s">
        <v>179</v>
      </c>
      <c r="D485" s="4" t="s">
        <v>90</v>
      </c>
      <c r="E485" s="4" t="s">
        <v>172</v>
      </c>
      <c r="F485" s="3">
        <v>42748</v>
      </c>
      <c r="G485" s="3">
        <v>42808</v>
      </c>
      <c r="H485">
        <v>619</v>
      </c>
      <c r="I485" s="4" t="s">
        <v>9026</v>
      </c>
      <c r="J485" s="4" t="s">
        <v>9024</v>
      </c>
      <c r="K485" s="4" t="s">
        <v>9010</v>
      </c>
      <c r="L485">
        <v>550</v>
      </c>
      <c r="M485" s="4" t="s">
        <v>73</v>
      </c>
      <c r="N485">
        <v>1987</v>
      </c>
      <c r="O485">
        <v>405.59</v>
      </c>
      <c r="P485">
        <v>1179</v>
      </c>
      <c r="Q485" s="4" t="s">
        <v>91</v>
      </c>
      <c r="R485" s="4" t="s">
        <v>92</v>
      </c>
      <c r="S485">
        <v>60</v>
      </c>
    </row>
    <row r="486" spans="1:19">
      <c r="A486" s="4" t="s">
        <v>693</v>
      </c>
      <c r="B486" s="4" t="s">
        <v>201</v>
      </c>
      <c r="C486" s="4" t="s">
        <v>199</v>
      </c>
      <c r="D486" s="4" t="s">
        <v>122</v>
      </c>
      <c r="E486" s="4" t="s">
        <v>172</v>
      </c>
      <c r="F486" s="3">
        <v>42748</v>
      </c>
      <c r="G486" s="3">
        <v>42869</v>
      </c>
      <c r="H486">
        <v>5163</v>
      </c>
      <c r="I486" s="4" t="s">
        <v>9026</v>
      </c>
      <c r="J486" s="4" t="s">
        <v>9024</v>
      </c>
      <c r="K486" s="4" t="s">
        <v>9010</v>
      </c>
      <c r="L486">
        <v>5482</v>
      </c>
      <c r="M486" s="4" t="s">
        <v>58</v>
      </c>
      <c r="N486">
        <v>1993</v>
      </c>
      <c r="O486">
        <v>7537.24</v>
      </c>
      <c r="P486">
        <v>20293</v>
      </c>
      <c r="Q486" s="4" t="s">
        <v>23</v>
      </c>
      <c r="R486" s="4" t="s">
        <v>24</v>
      </c>
      <c r="S486">
        <v>121</v>
      </c>
    </row>
    <row r="487" spans="1:19">
      <c r="A487" s="4" t="s">
        <v>694</v>
      </c>
      <c r="B487" s="4" t="s">
        <v>201</v>
      </c>
      <c r="C487" s="4" t="s">
        <v>9011</v>
      </c>
      <c r="D487" s="4" t="s">
        <v>72</v>
      </c>
      <c r="E487" s="4" t="s">
        <v>172</v>
      </c>
      <c r="F487" s="3">
        <v>42748</v>
      </c>
      <c r="G487" s="3">
        <v>42819</v>
      </c>
      <c r="H487">
        <v>4071</v>
      </c>
      <c r="I487" s="4" t="s">
        <v>9026</v>
      </c>
      <c r="J487" s="4" t="s">
        <v>9024</v>
      </c>
      <c r="K487" s="4" t="s">
        <v>9010</v>
      </c>
      <c r="L487">
        <v>4821</v>
      </c>
      <c r="M487" s="4" t="s">
        <v>73</v>
      </c>
      <c r="N487">
        <v>2003</v>
      </c>
      <c r="O487">
        <v>692.19</v>
      </c>
      <c r="P487">
        <v>1922</v>
      </c>
      <c r="Q487" s="4" t="s">
        <v>23</v>
      </c>
      <c r="R487" s="4" t="s">
        <v>24</v>
      </c>
      <c r="S487">
        <v>71</v>
      </c>
    </row>
    <row r="488" spans="1:19">
      <c r="A488" s="4" t="s">
        <v>695</v>
      </c>
      <c r="B488" s="4" t="s">
        <v>232</v>
      </c>
      <c r="C488" s="4" t="s">
        <v>177</v>
      </c>
      <c r="D488" s="4" t="s">
        <v>50</v>
      </c>
      <c r="E488" s="4" t="s">
        <v>172</v>
      </c>
      <c r="F488" s="3">
        <v>42748</v>
      </c>
      <c r="G488" s="3">
        <v>42863</v>
      </c>
      <c r="H488">
        <v>56</v>
      </c>
      <c r="I488" s="4" t="s">
        <v>9021</v>
      </c>
      <c r="J488" s="4" t="s">
        <v>9019</v>
      </c>
      <c r="K488" s="4" t="s">
        <v>9012</v>
      </c>
      <c r="L488">
        <v>55</v>
      </c>
      <c r="M488" s="4" t="s">
        <v>9322</v>
      </c>
      <c r="N488">
        <v>1992</v>
      </c>
      <c r="O488">
        <v>1712.68</v>
      </c>
      <c r="P488">
        <v>3194</v>
      </c>
      <c r="Q488" s="4" t="s">
        <v>23</v>
      </c>
      <c r="R488" s="4" t="s">
        <v>21</v>
      </c>
      <c r="S488">
        <v>115</v>
      </c>
    </row>
    <row r="489" spans="1:19">
      <c r="A489" s="4" t="s">
        <v>696</v>
      </c>
      <c r="B489" s="4" t="s">
        <v>185</v>
      </c>
      <c r="C489" s="4" t="s">
        <v>177</v>
      </c>
      <c r="D489" s="4" t="s">
        <v>24</v>
      </c>
      <c r="E489" s="4" t="s">
        <v>193</v>
      </c>
      <c r="F489" s="3">
        <v>42748</v>
      </c>
      <c r="G489" s="3"/>
      <c r="I489" s="4" t="s">
        <v>9023</v>
      </c>
      <c r="J489" s="4" t="s">
        <v>9024</v>
      </c>
      <c r="K489" s="4" t="s">
        <v>9012</v>
      </c>
      <c r="L489">
        <v>55</v>
      </c>
      <c r="M489" s="4"/>
      <c r="Q489" s="4"/>
      <c r="R489" s="4"/>
    </row>
    <row r="490" spans="1:19">
      <c r="A490" s="4" t="s">
        <v>697</v>
      </c>
      <c r="B490" s="4" t="s">
        <v>216</v>
      </c>
      <c r="C490" s="4" t="s">
        <v>192</v>
      </c>
      <c r="D490" s="4" t="s">
        <v>113</v>
      </c>
      <c r="E490" s="4" t="s">
        <v>197</v>
      </c>
      <c r="F490" s="3">
        <v>42748</v>
      </c>
      <c r="G490" s="3">
        <v>42825</v>
      </c>
      <c r="H490">
        <v>0</v>
      </c>
      <c r="I490" s="4" t="s">
        <v>9018</v>
      </c>
      <c r="J490" s="4" t="s">
        <v>9019</v>
      </c>
      <c r="K490" s="4" t="s">
        <v>9012</v>
      </c>
      <c r="L490">
        <v>3393</v>
      </c>
      <c r="M490" s="4" t="s">
        <v>33</v>
      </c>
      <c r="N490">
        <v>2000</v>
      </c>
      <c r="O490">
        <v>167.89</v>
      </c>
      <c r="P490">
        <v>493</v>
      </c>
      <c r="Q490" s="4" t="s">
        <v>114</v>
      </c>
      <c r="R490" s="4" t="s">
        <v>24</v>
      </c>
      <c r="S490">
        <v>77</v>
      </c>
    </row>
    <row r="491" spans="1:19">
      <c r="A491" s="4" t="s">
        <v>698</v>
      </c>
      <c r="B491" s="4" t="s">
        <v>263</v>
      </c>
      <c r="C491" s="4" t="s">
        <v>9011</v>
      </c>
      <c r="D491" s="4" t="s">
        <v>130</v>
      </c>
      <c r="E491" s="4" t="s">
        <v>172</v>
      </c>
      <c r="F491" s="3">
        <v>42749</v>
      </c>
      <c r="G491" s="3">
        <v>42823</v>
      </c>
      <c r="H491">
        <v>4375</v>
      </c>
      <c r="I491" s="4" t="s">
        <v>9021</v>
      </c>
      <c r="J491" s="4" t="s">
        <v>9019</v>
      </c>
      <c r="K491" s="4" t="s">
        <v>9010</v>
      </c>
      <c r="L491">
        <v>4821</v>
      </c>
      <c r="M491" s="4" t="s">
        <v>36</v>
      </c>
      <c r="N491">
        <v>1979</v>
      </c>
      <c r="O491">
        <v>4478.47</v>
      </c>
      <c r="P491">
        <v>13809</v>
      </c>
      <c r="Q491" s="4" t="s">
        <v>23</v>
      </c>
      <c r="R491" s="4" t="s">
        <v>24</v>
      </c>
      <c r="S491">
        <v>74</v>
      </c>
    </row>
    <row r="492" spans="1:19">
      <c r="A492" s="4" t="s">
        <v>699</v>
      </c>
      <c r="B492" s="4" t="s">
        <v>191</v>
      </c>
      <c r="C492" s="4" t="s">
        <v>192</v>
      </c>
      <c r="D492" s="4" t="s">
        <v>41</v>
      </c>
      <c r="E492" s="4" t="s">
        <v>193</v>
      </c>
      <c r="F492" s="3">
        <v>42749</v>
      </c>
      <c r="G492" s="3"/>
      <c r="I492" s="4" t="s">
        <v>9026</v>
      </c>
      <c r="J492" s="4" t="s">
        <v>9024</v>
      </c>
      <c r="K492" s="4" t="s">
        <v>9012</v>
      </c>
      <c r="L492">
        <v>3393</v>
      </c>
      <c r="M492" s="4" t="s">
        <v>36</v>
      </c>
      <c r="N492">
        <v>1998</v>
      </c>
      <c r="O492">
        <v>2714.9</v>
      </c>
      <c r="P492">
        <v>2641</v>
      </c>
      <c r="Q492" s="4" t="s">
        <v>23</v>
      </c>
      <c r="R492" s="4" t="s">
        <v>21</v>
      </c>
    </row>
    <row r="493" spans="1:19">
      <c r="A493" s="4" t="s">
        <v>700</v>
      </c>
      <c r="B493" s="4" t="s">
        <v>219</v>
      </c>
      <c r="C493" s="4" t="s">
        <v>179</v>
      </c>
      <c r="D493" s="4" t="s">
        <v>62</v>
      </c>
      <c r="E493" s="4" t="s">
        <v>172</v>
      </c>
      <c r="F493" s="3">
        <v>42749</v>
      </c>
      <c r="G493" s="3">
        <v>42822</v>
      </c>
      <c r="H493">
        <v>610</v>
      </c>
      <c r="I493" s="4" t="s">
        <v>9026</v>
      </c>
      <c r="J493" s="4" t="s">
        <v>9024</v>
      </c>
      <c r="K493" s="4" t="s">
        <v>9010</v>
      </c>
      <c r="L493">
        <v>550</v>
      </c>
      <c r="M493" s="4" t="s">
        <v>58</v>
      </c>
      <c r="N493">
        <v>2008</v>
      </c>
      <c r="O493">
        <v>52.5</v>
      </c>
      <c r="P493">
        <v>165</v>
      </c>
      <c r="Q493" s="4" t="s">
        <v>23</v>
      </c>
      <c r="R493" s="4" t="s">
        <v>24</v>
      </c>
      <c r="S493">
        <v>73</v>
      </c>
    </row>
    <row r="494" spans="1:19">
      <c r="A494" s="4" t="s">
        <v>701</v>
      </c>
      <c r="B494" s="4" t="s">
        <v>185</v>
      </c>
      <c r="C494" s="4" t="s">
        <v>179</v>
      </c>
      <c r="D494" s="4" t="s">
        <v>106</v>
      </c>
      <c r="E494" s="4" t="s">
        <v>193</v>
      </c>
      <c r="F494" s="3">
        <v>42749</v>
      </c>
      <c r="G494" s="3"/>
      <c r="I494" s="4" t="s">
        <v>9023</v>
      </c>
      <c r="J494" s="4" t="s">
        <v>9024</v>
      </c>
      <c r="K494" s="4" t="s">
        <v>9010</v>
      </c>
      <c r="L494">
        <v>550</v>
      </c>
      <c r="M494" s="4" t="s">
        <v>46</v>
      </c>
      <c r="N494">
        <v>2012</v>
      </c>
      <c r="O494">
        <v>45.39</v>
      </c>
      <c r="P494">
        <v>100</v>
      </c>
      <c r="Q494" s="4" t="s">
        <v>23</v>
      </c>
      <c r="R494" s="4" t="s">
        <v>47</v>
      </c>
    </row>
    <row r="495" spans="1:19">
      <c r="A495" s="4" t="s">
        <v>702</v>
      </c>
      <c r="B495" s="4" t="s">
        <v>185</v>
      </c>
      <c r="C495" s="4" t="s">
        <v>192</v>
      </c>
      <c r="D495" s="4" t="s">
        <v>75</v>
      </c>
      <c r="E495" s="4" t="s">
        <v>197</v>
      </c>
      <c r="F495" s="3">
        <v>42749</v>
      </c>
      <c r="G495" s="3">
        <v>42860</v>
      </c>
      <c r="H495">
        <v>0</v>
      </c>
      <c r="I495" s="4" t="s">
        <v>9023</v>
      </c>
      <c r="J495" s="4" t="s">
        <v>9024</v>
      </c>
      <c r="K495" s="4" t="s">
        <v>9012</v>
      </c>
      <c r="L495">
        <v>3393</v>
      </c>
      <c r="M495" s="4" t="s">
        <v>73</v>
      </c>
      <c r="N495">
        <v>1982</v>
      </c>
      <c r="O495">
        <v>792.46</v>
      </c>
      <c r="P495">
        <v>1299</v>
      </c>
      <c r="Q495" s="4" t="s">
        <v>23</v>
      </c>
      <c r="R495" s="4" t="s">
        <v>24</v>
      </c>
      <c r="S495">
        <v>111</v>
      </c>
    </row>
    <row r="496" spans="1:19">
      <c r="A496" s="4" t="s">
        <v>703</v>
      </c>
      <c r="B496" s="4" t="s">
        <v>185</v>
      </c>
      <c r="C496" s="4" t="s">
        <v>9011</v>
      </c>
      <c r="D496" s="4" t="s">
        <v>122</v>
      </c>
      <c r="E496" s="4" t="s">
        <v>172</v>
      </c>
      <c r="F496" s="3">
        <v>42749</v>
      </c>
      <c r="G496" s="3">
        <v>42811</v>
      </c>
      <c r="H496">
        <v>4554</v>
      </c>
      <c r="I496" s="4" t="s">
        <v>9023</v>
      </c>
      <c r="J496" s="4" t="s">
        <v>9024</v>
      </c>
      <c r="K496" s="4" t="s">
        <v>9010</v>
      </c>
      <c r="L496">
        <v>4821</v>
      </c>
      <c r="M496" s="4" t="s">
        <v>58</v>
      </c>
      <c r="N496">
        <v>1993</v>
      </c>
      <c r="O496">
        <v>7537.24</v>
      </c>
      <c r="P496">
        <v>20293</v>
      </c>
      <c r="Q496" s="4" t="s">
        <v>23</v>
      </c>
      <c r="R496" s="4" t="s">
        <v>24</v>
      </c>
      <c r="S496">
        <v>62</v>
      </c>
    </row>
    <row r="497" spans="1:19">
      <c r="A497" s="4" t="s">
        <v>704</v>
      </c>
      <c r="B497" s="4" t="s">
        <v>235</v>
      </c>
      <c r="C497" s="4" t="s">
        <v>192</v>
      </c>
      <c r="D497" s="4" t="s">
        <v>84</v>
      </c>
      <c r="E497" s="4" t="s">
        <v>172</v>
      </c>
      <c r="F497" s="3">
        <v>42749</v>
      </c>
      <c r="G497" s="3">
        <v>42873</v>
      </c>
      <c r="H497">
        <v>2880</v>
      </c>
      <c r="I497" s="4" t="s">
        <v>9018</v>
      </c>
      <c r="J497" s="4" t="s">
        <v>9019</v>
      </c>
      <c r="K497" s="4" t="s">
        <v>9012</v>
      </c>
      <c r="L497">
        <v>3393</v>
      </c>
      <c r="M497" s="4" t="s">
        <v>9322</v>
      </c>
      <c r="N497">
        <v>1980</v>
      </c>
      <c r="O497">
        <v>7708.38</v>
      </c>
      <c r="P497">
        <v>13756</v>
      </c>
      <c r="Q497" s="4" t="s">
        <v>23</v>
      </c>
      <c r="R497" s="4" t="s">
        <v>24</v>
      </c>
      <c r="S497">
        <v>124</v>
      </c>
    </row>
    <row r="498" spans="1:19">
      <c r="A498" s="4" t="s">
        <v>705</v>
      </c>
      <c r="B498" s="4" t="s">
        <v>279</v>
      </c>
      <c r="C498" s="4" t="s">
        <v>199</v>
      </c>
      <c r="D498" s="4" t="s">
        <v>129</v>
      </c>
      <c r="E498" s="4" t="s">
        <v>193</v>
      </c>
      <c r="F498" s="3">
        <v>42750</v>
      </c>
      <c r="G498" s="3"/>
      <c r="I498" s="4" t="s">
        <v>9018</v>
      </c>
      <c r="J498" s="4" t="s">
        <v>9019</v>
      </c>
      <c r="K498" s="4" t="s">
        <v>9010</v>
      </c>
      <c r="L498">
        <v>5482</v>
      </c>
      <c r="M498" s="4" t="s">
        <v>39</v>
      </c>
      <c r="N498">
        <v>1992</v>
      </c>
      <c r="O498">
        <v>324.19</v>
      </c>
      <c r="P498">
        <v>978</v>
      </c>
      <c r="Q498" s="4" t="s">
        <v>23</v>
      </c>
      <c r="R498" s="4" t="s">
        <v>24</v>
      </c>
    </row>
    <row r="499" spans="1:19">
      <c r="A499" s="4" t="s">
        <v>706</v>
      </c>
      <c r="B499" s="4" t="s">
        <v>279</v>
      </c>
      <c r="C499" s="4" t="s">
        <v>9011</v>
      </c>
      <c r="D499" s="4" t="s">
        <v>47</v>
      </c>
      <c r="E499" s="4" t="s">
        <v>193</v>
      </c>
      <c r="F499" s="3">
        <v>42750</v>
      </c>
      <c r="G499" s="3"/>
      <c r="I499" s="4" t="s">
        <v>9018</v>
      </c>
      <c r="J499" s="4" t="s">
        <v>9019</v>
      </c>
      <c r="K499" s="4" t="s">
        <v>9010</v>
      </c>
      <c r="L499">
        <v>4821</v>
      </c>
      <c r="M499" s="4" t="s">
        <v>46</v>
      </c>
      <c r="N499">
        <v>1986</v>
      </c>
      <c r="O499">
        <v>2403.58</v>
      </c>
      <c r="P499">
        <v>8801</v>
      </c>
      <c r="Q499" s="4" t="s">
        <v>23</v>
      </c>
      <c r="R499" s="4" t="s">
        <v>24</v>
      </c>
    </row>
    <row r="500" spans="1:19">
      <c r="A500" s="4" t="s">
        <v>707</v>
      </c>
      <c r="B500" s="4" t="s">
        <v>279</v>
      </c>
      <c r="C500" s="4" t="s">
        <v>171</v>
      </c>
      <c r="D500" s="4" t="s">
        <v>78</v>
      </c>
      <c r="E500" s="4" t="s">
        <v>197</v>
      </c>
      <c r="F500" s="3">
        <v>42750</v>
      </c>
      <c r="G500" s="3">
        <v>42857</v>
      </c>
      <c r="H500">
        <v>0</v>
      </c>
      <c r="I500" s="4" t="s">
        <v>9018</v>
      </c>
      <c r="J500" s="4" t="s">
        <v>9019</v>
      </c>
      <c r="K500" s="4" t="s">
        <v>9010</v>
      </c>
      <c r="L500">
        <v>1096</v>
      </c>
      <c r="M500" s="4" t="s">
        <v>55</v>
      </c>
      <c r="N500">
        <v>1994</v>
      </c>
      <c r="O500">
        <v>6395.05</v>
      </c>
      <c r="P500">
        <v>20275</v>
      </c>
      <c r="Q500" s="4" t="s">
        <v>23</v>
      </c>
      <c r="R500" s="4" t="s">
        <v>24</v>
      </c>
      <c r="S500">
        <v>107</v>
      </c>
    </row>
    <row r="501" spans="1:19">
      <c r="A501" s="4" t="s">
        <v>708</v>
      </c>
      <c r="B501" s="4" t="s">
        <v>212</v>
      </c>
      <c r="C501" s="4" t="s">
        <v>177</v>
      </c>
      <c r="D501" s="4" t="s">
        <v>88</v>
      </c>
      <c r="E501" s="4" t="s">
        <v>193</v>
      </c>
      <c r="F501" s="3">
        <v>42750</v>
      </c>
      <c r="G501" s="3"/>
      <c r="I501" s="4" t="s">
        <v>9023</v>
      </c>
      <c r="J501" s="4" t="s">
        <v>9024</v>
      </c>
      <c r="K501" s="4" t="s">
        <v>9012</v>
      </c>
      <c r="L501">
        <v>55</v>
      </c>
      <c r="M501" s="4" t="s">
        <v>46</v>
      </c>
      <c r="N501">
        <v>1984</v>
      </c>
      <c r="O501">
        <v>3027.46</v>
      </c>
      <c r="P501">
        <v>9516</v>
      </c>
      <c r="Q501" s="4" t="s">
        <v>89</v>
      </c>
      <c r="R501" s="4" t="s">
        <v>24</v>
      </c>
    </row>
    <row r="502" spans="1:19">
      <c r="A502" s="4" t="s">
        <v>709</v>
      </c>
      <c r="B502" s="4" t="s">
        <v>187</v>
      </c>
      <c r="C502" s="4" t="s">
        <v>177</v>
      </c>
      <c r="D502" s="4" t="s">
        <v>105</v>
      </c>
      <c r="E502" s="4" t="s">
        <v>172</v>
      </c>
      <c r="F502" s="3">
        <v>42750</v>
      </c>
      <c r="G502" s="3">
        <v>42873</v>
      </c>
      <c r="H502">
        <v>60</v>
      </c>
      <c r="I502" s="4" t="s">
        <v>9023</v>
      </c>
      <c r="J502" s="4" t="s">
        <v>9024</v>
      </c>
      <c r="K502" s="4" t="s">
        <v>9012</v>
      </c>
      <c r="L502">
        <v>55</v>
      </c>
      <c r="M502" s="4" t="s">
        <v>36</v>
      </c>
      <c r="N502">
        <v>1996</v>
      </c>
      <c r="O502">
        <v>6354.87</v>
      </c>
      <c r="P502">
        <v>16780</v>
      </c>
      <c r="Q502" s="4" t="s">
        <v>23</v>
      </c>
      <c r="R502" s="4" t="s">
        <v>35</v>
      </c>
      <c r="S502">
        <v>123</v>
      </c>
    </row>
    <row r="503" spans="1:19">
      <c r="A503" s="4" t="s">
        <v>710</v>
      </c>
      <c r="B503" s="4" t="s">
        <v>201</v>
      </c>
      <c r="C503" s="4" t="s">
        <v>179</v>
      </c>
      <c r="D503" s="4" t="s">
        <v>42</v>
      </c>
      <c r="E503" s="4" t="s">
        <v>172</v>
      </c>
      <c r="F503" s="3">
        <v>42750</v>
      </c>
      <c r="G503" s="3">
        <v>42815</v>
      </c>
      <c r="H503">
        <v>688</v>
      </c>
      <c r="I503" s="4" t="s">
        <v>9026</v>
      </c>
      <c r="J503" s="4" t="s">
        <v>9024</v>
      </c>
      <c r="K503" s="4" t="s">
        <v>9010</v>
      </c>
      <c r="L503">
        <v>550</v>
      </c>
      <c r="M503" s="4" t="s">
        <v>26</v>
      </c>
      <c r="N503">
        <v>2017</v>
      </c>
      <c r="O503">
        <v>4.54</v>
      </c>
      <c r="P503">
        <v>9</v>
      </c>
      <c r="Q503" s="4" t="s">
        <v>23</v>
      </c>
      <c r="R503" s="4" t="s">
        <v>24</v>
      </c>
      <c r="S503">
        <v>65</v>
      </c>
    </row>
    <row r="504" spans="1:19">
      <c r="A504" s="4" t="s">
        <v>711</v>
      </c>
      <c r="B504" s="4" t="s">
        <v>201</v>
      </c>
      <c r="C504" s="4" t="s">
        <v>199</v>
      </c>
      <c r="D504" s="4" t="s">
        <v>71</v>
      </c>
      <c r="E504" s="4" t="s">
        <v>172</v>
      </c>
      <c r="F504" s="3">
        <v>42750</v>
      </c>
      <c r="G504" s="3">
        <v>42816</v>
      </c>
      <c r="H504">
        <v>6142</v>
      </c>
      <c r="I504" s="4" t="s">
        <v>9026</v>
      </c>
      <c r="J504" s="4" t="s">
        <v>9024</v>
      </c>
      <c r="K504" s="4" t="s">
        <v>9010</v>
      </c>
      <c r="L504">
        <v>5482</v>
      </c>
      <c r="M504" s="4" t="s">
        <v>46</v>
      </c>
      <c r="N504">
        <v>2000</v>
      </c>
      <c r="O504">
        <v>2952.73</v>
      </c>
      <c r="P504">
        <v>5107</v>
      </c>
      <c r="Q504" s="4" t="s">
        <v>23</v>
      </c>
      <c r="R504" s="4" t="s">
        <v>24</v>
      </c>
      <c r="S504">
        <v>66</v>
      </c>
    </row>
    <row r="505" spans="1:19">
      <c r="A505" s="4" t="s">
        <v>712</v>
      </c>
      <c r="B505" s="4" t="s">
        <v>201</v>
      </c>
      <c r="C505" s="4" t="s">
        <v>9011</v>
      </c>
      <c r="D505" s="4" t="s">
        <v>72</v>
      </c>
      <c r="E505" s="4" t="s">
        <v>172</v>
      </c>
      <c r="F505" s="3">
        <v>42750</v>
      </c>
      <c r="G505" s="3">
        <v>42825</v>
      </c>
      <c r="H505">
        <v>4939</v>
      </c>
      <c r="I505" s="4" t="s">
        <v>9026</v>
      </c>
      <c r="J505" s="4" t="s">
        <v>9024</v>
      </c>
      <c r="K505" s="4" t="s">
        <v>9010</v>
      </c>
      <c r="L505">
        <v>4821</v>
      </c>
      <c r="M505" s="4" t="s">
        <v>73</v>
      </c>
      <c r="N505">
        <v>2003</v>
      </c>
      <c r="O505">
        <v>692.19</v>
      </c>
      <c r="P505">
        <v>1922</v>
      </c>
      <c r="Q505" s="4" t="s">
        <v>23</v>
      </c>
      <c r="R505" s="4" t="s">
        <v>24</v>
      </c>
      <c r="S505">
        <v>75</v>
      </c>
    </row>
    <row r="506" spans="1:19">
      <c r="A506" s="4" t="s">
        <v>713</v>
      </c>
      <c r="B506" s="4" t="s">
        <v>189</v>
      </c>
      <c r="C506" s="4" t="s">
        <v>199</v>
      </c>
      <c r="D506" s="4" t="s">
        <v>92</v>
      </c>
      <c r="E506" s="4" t="s">
        <v>172</v>
      </c>
      <c r="F506" s="3">
        <v>42750</v>
      </c>
      <c r="G506" s="3">
        <v>42870</v>
      </c>
      <c r="H506">
        <v>6270</v>
      </c>
      <c r="I506" s="4" t="s">
        <v>9016</v>
      </c>
      <c r="J506" s="4" t="s">
        <v>9015</v>
      </c>
      <c r="K506" s="4" t="s">
        <v>9010</v>
      </c>
      <c r="L506">
        <v>5482</v>
      </c>
      <c r="M506" s="4" t="s">
        <v>73</v>
      </c>
      <c r="N506">
        <v>1997</v>
      </c>
      <c r="O506">
        <v>2041.73</v>
      </c>
      <c r="P506">
        <v>5276</v>
      </c>
      <c r="Q506" s="4" t="s">
        <v>23</v>
      </c>
      <c r="R506" s="4" t="s">
        <v>24</v>
      </c>
      <c r="S506">
        <v>120</v>
      </c>
    </row>
    <row r="507" spans="1:19">
      <c r="A507" s="4" t="s">
        <v>714</v>
      </c>
      <c r="B507" s="4" t="s">
        <v>185</v>
      </c>
      <c r="C507" s="4" t="s">
        <v>179</v>
      </c>
      <c r="D507" s="4" t="s">
        <v>24</v>
      </c>
      <c r="E507" s="4" t="s">
        <v>193</v>
      </c>
      <c r="F507" s="3">
        <v>42750</v>
      </c>
      <c r="G507" s="3"/>
      <c r="I507" s="4" t="s">
        <v>9023</v>
      </c>
      <c r="J507" s="4" t="s">
        <v>9024</v>
      </c>
      <c r="K507" s="4" t="s">
        <v>9010</v>
      </c>
      <c r="L507">
        <v>550</v>
      </c>
      <c r="M507" s="4"/>
      <c r="Q507" s="4"/>
      <c r="R507" s="4"/>
    </row>
    <row r="508" spans="1:19">
      <c r="A508" s="4" t="s">
        <v>715</v>
      </c>
      <c r="B508" s="4" t="s">
        <v>235</v>
      </c>
      <c r="C508" s="4" t="s">
        <v>192</v>
      </c>
      <c r="D508" s="4" t="s">
        <v>21</v>
      </c>
      <c r="E508" s="4" t="s">
        <v>172</v>
      </c>
      <c r="F508" s="3">
        <v>42750</v>
      </c>
      <c r="G508" s="3">
        <v>42823</v>
      </c>
      <c r="H508">
        <v>3833</v>
      </c>
      <c r="I508" s="4" t="s">
        <v>9018</v>
      </c>
      <c r="J508" s="4" t="s">
        <v>9019</v>
      </c>
      <c r="K508" s="4" t="s">
        <v>9012</v>
      </c>
      <c r="L508">
        <v>3393</v>
      </c>
      <c r="M508" s="4" t="s">
        <v>9322</v>
      </c>
      <c r="N508">
        <v>1996</v>
      </c>
      <c r="O508">
        <v>1100.04</v>
      </c>
      <c r="P508">
        <v>2822</v>
      </c>
      <c r="Q508" s="4" t="s">
        <v>23</v>
      </c>
      <c r="R508" s="4" t="s">
        <v>24</v>
      </c>
      <c r="S508">
        <v>73</v>
      </c>
    </row>
    <row r="509" spans="1:19">
      <c r="A509" s="4" t="s">
        <v>716</v>
      </c>
      <c r="B509" s="4" t="s">
        <v>210</v>
      </c>
      <c r="C509" s="4" t="s">
        <v>171</v>
      </c>
      <c r="D509" s="4" t="s">
        <v>35</v>
      </c>
      <c r="E509" s="4" t="s">
        <v>197</v>
      </c>
      <c r="F509" s="3">
        <v>42751</v>
      </c>
      <c r="G509" s="3">
        <v>42822</v>
      </c>
      <c r="H509">
        <v>0</v>
      </c>
      <c r="I509" s="4" t="s">
        <v>9021</v>
      </c>
      <c r="J509" s="4" t="s">
        <v>9019</v>
      </c>
      <c r="K509" s="4" t="s">
        <v>9010</v>
      </c>
      <c r="L509">
        <v>1096</v>
      </c>
      <c r="M509" s="4" t="s">
        <v>36</v>
      </c>
      <c r="N509">
        <v>2002</v>
      </c>
      <c r="O509">
        <v>987.39</v>
      </c>
      <c r="P509">
        <v>2253</v>
      </c>
      <c r="Q509" s="4" t="s">
        <v>23</v>
      </c>
      <c r="R509" s="4" t="s">
        <v>24</v>
      </c>
      <c r="S509">
        <v>71</v>
      </c>
    </row>
    <row r="510" spans="1:19">
      <c r="A510" s="4" t="s">
        <v>717</v>
      </c>
      <c r="B510" s="4" t="s">
        <v>219</v>
      </c>
      <c r="C510" s="4" t="s">
        <v>199</v>
      </c>
      <c r="D510" s="4" t="s">
        <v>21</v>
      </c>
      <c r="E510" s="4" t="s">
        <v>193</v>
      </c>
      <c r="F510" s="3">
        <v>42751</v>
      </c>
      <c r="G510" s="3"/>
      <c r="I510" s="4" t="s">
        <v>9026</v>
      </c>
      <c r="J510" s="4" t="s">
        <v>9024</v>
      </c>
      <c r="K510" s="4" t="s">
        <v>9010</v>
      </c>
      <c r="L510">
        <v>5482</v>
      </c>
      <c r="M510" s="4" t="s">
        <v>9322</v>
      </c>
      <c r="N510">
        <v>1996</v>
      </c>
      <c r="O510">
        <v>1100.04</v>
      </c>
      <c r="P510">
        <v>2822</v>
      </c>
      <c r="Q510" s="4" t="s">
        <v>23</v>
      </c>
      <c r="R510" s="4" t="s">
        <v>24</v>
      </c>
    </row>
    <row r="511" spans="1:19">
      <c r="A511" s="4" t="s">
        <v>718</v>
      </c>
      <c r="B511" s="4" t="s">
        <v>201</v>
      </c>
      <c r="C511" s="4" t="s">
        <v>177</v>
      </c>
      <c r="D511" s="4" t="s">
        <v>24</v>
      </c>
      <c r="E511" s="4" t="s">
        <v>193</v>
      </c>
      <c r="F511" s="3">
        <v>42751</v>
      </c>
      <c r="G511" s="3"/>
      <c r="I511" s="4" t="s">
        <v>9026</v>
      </c>
      <c r="J511" s="4" t="s">
        <v>9024</v>
      </c>
      <c r="K511" s="4" t="s">
        <v>9012</v>
      </c>
      <c r="L511">
        <v>55</v>
      </c>
      <c r="M511" s="4"/>
      <c r="Q511" s="4"/>
      <c r="R511" s="4"/>
    </row>
    <row r="512" spans="1:19">
      <c r="A512" s="4" t="s">
        <v>719</v>
      </c>
      <c r="B512" s="4" t="s">
        <v>170</v>
      </c>
      <c r="C512" s="4" t="s">
        <v>177</v>
      </c>
      <c r="D512" s="4" t="s">
        <v>76</v>
      </c>
      <c r="E512" s="4" t="s">
        <v>172</v>
      </c>
      <c r="F512" s="3">
        <v>42751</v>
      </c>
      <c r="G512" s="3">
        <v>42888</v>
      </c>
      <c r="H512">
        <v>57</v>
      </c>
      <c r="I512" s="4" t="s">
        <v>9014</v>
      </c>
      <c r="J512" s="4" t="s">
        <v>9015</v>
      </c>
      <c r="K512" s="4" t="s">
        <v>9012</v>
      </c>
      <c r="L512">
        <v>55</v>
      </c>
      <c r="M512" s="4" t="s">
        <v>9322</v>
      </c>
      <c r="N512">
        <v>1997</v>
      </c>
      <c r="O512">
        <v>8170.38</v>
      </c>
      <c r="P512">
        <v>16499</v>
      </c>
      <c r="Q512" s="4" t="s">
        <v>77</v>
      </c>
      <c r="R512" s="4" t="s">
        <v>24</v>
      </c>
      <c r="S512">
        <v>137</v>
      </c>
    </row>
    <row r="513" spans="1:19">
      <c r="A513" s="4" t="s">
        <v>720</v>
      </c>
      <c r="B513" s="4" t="s">
        <v>208</v>
      </c>
      <c r="C513" s="4" t="s">
        <v>177</v>
      </c>
      <c r="D513" s="4" t="s">
        <v>37</v>
      </c>
      <c r="E513" s="4" t="s">
        <v>172</v>
      </c>
      <c r="F513" s="3">
        <v>42751</v>
      </c>
      <c r="G513" s="3">
        <v>42811</v>
      </c>
      <c r="H513">
        <v>47</v>
      </c>
      <c r="I513" s="4" t="s">
        <v>9014</v>
      </c>
      <c r="J513" s="4" t="s">
        <v>9015</v>
      </c>
      <c r="K513" s="4" t="s">
        <v>9012</v>
      </c>
      <c r="L513">
        <v>55</v>
      </c>
      <c r="M513" s="4" t="s">
        <v>33</v>
      </c>
      <c r="N513">
        <v>2001</v>
      </c>
      <c r="O513">
        <v>718.62</v>
      </c>
      <c r="P513">
        <v>2448</v>
      </c>
      <c r="Q513" s="4" t="s">
        <v>23</v>
      </c>
      <c r="R513" s="4" t="s">
        <v>24</v>
      </c>
      <c r="S513">
        <v>60</v>
      </c>
    </row>
    <row r="514" spans="1:19">
      <c r="A514" s="4" t="s">
        <v>721</v>
      </c>
      <c r="B514" s="4" t="s">
        <v>216</v>
      </c>
      <c r="C514" s="4" t="s">
        <v>177</v>
      </c>
      <c r="D514" s="4" t="s">
        <v>52</v>
      </c>
      <c r="E514" s="4" t="s">
        <v>197</v>
      </c>
      <c r="F514" s="3">
        <v>42751</v>
      </c>
      <c r="G514" s="3">
        <v>42807</v>
      </c>
      <c r="H514">
        <v>0</v>
      </c>
      <c r="I514" s="4" t="s">
        <v>9018</v>
      </c>
      <c r="J514" s="4" t="s">
        <v>9019</v>
      </c>
      <c r="K514" s="4" t="s">
        <v>9012</v>
      </c>
      <c r="L514">
        <v>55</v>
      </c>
      <c r="M514" s="4" t="s">
        <v>46</v>
      </c>
      <c r="N514">
        <v>1999</v>
      </c>
      <c r="O514">
        <v>1197.44</v>
      </c>
      <c r="P514">
        <v>2570</v>
      </c>
      <c r="Q514" s="4" t="s">
        <v>23</v>
      </c>
      <c r="R514" s="4" t="s">
        <v>24</v>
      </c>
      <c r="S514">
        <v>56</v>
      </c>
    </row>
    <row r="515" spans="1:19">
      <c r="A515" s="4" t="s">
        <v>722</v>
      </c>
      <c r="B515" s="4" t="s">
        <v>210</v>
      </c>
      <c r="C515" s="4" t="s">
        <v>192</v>
      </c>
      <c r="D515" s="4" t="s">
        <v>99</v>
      </c>
      <c r="E515" s="4" t="s">
        <v>197</v>
      </c>
      <c r="F515" s="3">
        <v>42752</v>
      </c>
      <c r="G515" s="3">
        <v>42813</v>
      </c>
      <c r="H515">
        <v>0</v>
      </c>
      <c r="I515" s="4" t="s">
        <v>9021</v>
      </c>
      <c r="J515" s="4" t="s">
        <v>9019</v>
      </c>
      <c r="K515" s="4" t="s">
        <v>9012</v>
      </c>
      <c r="L515">
        <v>3393</v>
      </c>
      <c r="M515" s="4" t="s">
        <v>33</v>
      </c>
      <c r="N515">
        <v>2003</v>
      </c>
      <c r="O515">
        <v>1419.98</v>
      </c>
      <c r="P515">
        <v>4018</v>
      </c>
      <c r="Q515" s="4" t="s">
        <v>23</v>
      </c>
      <c r="R515" s="4" t="s">
        <v>24</v>
      </c>
      <c r="S515">
        <v>61</v>
      </c>
    </row>
    <row r="516" spans="1:19">
      <c r="A516" s="4" t="s">
        <v>723</v>
      </c>
      <c r="B516" s="4" t="s">
        <v>196</v>
      </c>
      <c r="C516" s="4" t="s">
        <v>177</v>
      </c>
      <c r="D516" s="4" t="s">
        <v>47</v>
      </c>
      <c r="E516" s="4" t="s">
        <v>172</v>
      </c>
      <c r="F516" s="3">
        <v>42752</v>
      </c>
      <c r="G516" s="3">
        <v>42859</v>
      </c>
      <c r="H516">
        <v>57</v>
      </c>
      <c r="I516" s="4" t="s">
        <v>9016</v>
      </c>
      <c r="J516" s="4" t="s">
        <v>9015</v>
      </c>
      <c r="K516" s="4" t="s">
        <v>9012</v>
      </c>
      <c r="L516">
        <v>55</v>
      </c>
      <c r="M516" s="4" t="s">
        <v>46</v>
      </c>
      <c r="N516">
        <v>1986</v>
      </c>
      <c r="O516">
        <v>2403.58</v>
      </c>
      <c r="P516">
        <v>8801</v>
      </c>
      <c r="Q516" s="4" t="s">
        <v>23</v>
      </c>
      <c r="R516" s="4" t="s">
        <v>24</v>
      </c>
      <c r="S516">
        <v>107</v>
      </c>
    </row>
    <row r="517" spans="1:19">
      <c r="A517" s="4" t="s">
        <v>724</v>
      </c>
      <c r="B517" s="4" t="s">
        <v>191</v>
      </c>
      <c r="C517" s="4" t="s">
        <v>171</v>
      </c>
      <c r="D517" s="4" t="s">
        <v>92</v>
      </c>
      <c r="E517" s="4" t="s">
        <v>193</v>
      </c>
      <c r="F517" s="3">
        <v>42752</v>
      </c>
      <c r="G517" s="3"/>
      <c r="I517" s="4" t="s">
        <v>9026</v>
      </c>
      <c r="J517" s="4" t="s">
        <v>9024</v>
      </c>
      <c r="K517" s="4" t="s">
        <v>9010</v>
      </c>
      <c r="L517">
        <v>1096</v>
      </c>
      <c r="M517" s="4" t="s">
        <v>73</v>
      </c>
      <c r="N517">
        <v>1997</v>
      </c>
      <c r="O517">
        <v>2041.73</v>
      </c>
      <c r="P517">
        <v>5276</v>
      </c>
      <c r="Q517" s="4" t="s">
        <v>23</v>
      </c>
      <c r="R517" s="4" t="s">
        <v>24</v>
      </c>
    </row>
    <row r="518" spans="1:19">
      <c r="A518" s="4" t="s">
        <v>725</v>
      </c>
      <c r="B518" s="4" t="s">
        <v>343</v>
      </c>
      <c r="C518" s="4" t="s">
        <v>192</v>
      </c>
      <c r="D518" s="4" t="s">
        <v>66</v>
      </c>
      <c r="E518" s="4" t="s">
        <v>172</v>
      </c>
      <c r="F518" s="3">
        <v>42752</v>
      </c>
      <c r="G518" s="3">
        <v>42808</v>
      </c>
      <c r="H518">
        <v>3257</v>
      </c>
      <c r="I518" s="4" t="s">
        <v>9016</v>
      </c>
      <c r="J518" s="4" t="s">
        <v>9015</v>
      </c>
      <c r="K518" s="4" t="s">
        <v>9012</v>
      </c>
      <c r="L518">
        <v>3393</v>
      </c>
      <c r="M518" s="4" t="s">
        <v>33</v>
      </c>
      <c r="N518">
        <v>2007</v>
      </c>
      <c r="O518">
        <v>894.33</v>
      </c>
      <c r="P518">
        <v>1635</v>
      </c>
      <c r="Q518" s="4" t="s">
        <v>67</v>
      </c>
      <c r="R518" s="4" t="s">
        <v>24</v>
      </c>
      <c r="S518">
        <v>56</v>
      </c>
    </row>
    <row r="519" spans="1:19">
      <c r="A519" s="4" t="s">
        <v>726</v>
      </c>
      <c r="B519" s="4" t="s">
        <v>219</v>
      </c>
      <c r="C519" s="4" t="s">
        <v>179</v>
      </c>
      <c r="D519" s="4" t="s">
        <v>115</v>
      </c>
      <c r="E519" s="4" t="s">
        <v>172</v>
      </c>
      <c r="F519" s="3">
        <v>42752</v>
      </c>
      <c r="G519" s="3">
        <v>42863</v>
      </c>
      <c r="H519">
        <v>511</v>
      </c>
      <c r="I519" s="4" t="s">
        <v>9026</v>
      </c>
      <c r="J519" s="4" t="s">
        <v>9024</v>
      </c>
      <c r="K519" s="4" t="s">
        <v>9010</v>
      </c>
      <c r="L519">
        <v>550</v>
      </c>
      <c r="M519" s="4" t="s">
        <v>46</v>
      </c>
      <c r="N519">
        <v>2008</v>
      </c>
      <c r="O519">
        <v>894.37</v>
      </c>
      <c r="P519">
        <v>1593</v>
      </c>
      <c r="Q519" s="4" t="s">
        <v>116</v>
      </c>
      <c r="R519" s="4" t="s">
        <v>24</v>
      </c>
      <c r="S519">
        <v>111</v>
      </c>
    </row>
    <row r="520" spans="1:19">
      <c r="A520" s="4" t="s">
        <v>727</v>
      </c>
      <c r="B520" s="4" t="s">
        <v>219</v>
      </c>
      <c r="C520" s="4" t="s">
        <v>179</v>
      </c>
      <c r="D520" s="4" t="s">
        <v>124</v>
      </c>
      <c r="E520" s="4" t="s">
        <v>172</v>
      </c>
      <c r="F520" s="3">
        <v>42752</v>
      </c>
      <c r="G520" s="3">
        <v>42808</v>
      </c>
      <c r="H520">
        <v>607</v>
      </c>
      <c r="I520" s="4" t="s">
        <v>9026</v>
      </c>
      <c r="J520" s="4" t="s">
        <v>9024</v>
      </c>
      <c r="K520" s="4" t="s">
        <v>9010</v>
      </c>
      <c r="L520">
        <v>550</v>
      </c>
      <c r="M520" s="4" t="s">
        <v>60</v>
      </c>
      <c r="N520">
        <v>1983</v>
      </c>
      <c r="O520">
        <v>2871.35</v>
      </c>
      <c r="P520">
        <v>9561</v>
      </c>
      <c r="Q520" s="4" t="s">
        <v>23</v>
      </c>
      <c r="R520" s="4" t="s">
        <v>24</v>
      </c>
      <c r="S520">
        <v>56</v>
      </c>
    </row>
    <row r="521" spans="1:19">
      <c r="A521" s="4" t="s">
        <v>728</v>
      </c>
      <c r="B521" s="4" t="s">
        <v>187</v>
      </c>
      <c r="C521" s="4" t="s">
        <v>199</v>
      </c>
      <c r="D521" s="4" t="s">
        <v>38</v>
      </c>
      <c r="E521" s="4" t="s">
        <v>172</v>
      </c>
      <c r="F521" s="3">
        <v>42752</v>
      </c>
      <c r="G521" s="3">
        <v>42823</v>
      </c>
      <c r="H521">
        <v>5120</v>
      </c>
      <c r="I521" s="4" t="s">
        <v>9023</v>
      </c>
      <c r="J521" s="4" t="s">
        <v>9024</v>
      </c>
      <c r="K521" s="4" t="s">
        <v>9010</v>
      </c>
      <c r="L521">
        <v>5482</v>
      </c>
      <c r="M521" s="4" t="s">
        <v>39</v>
      </c>
      <c r="N521">
        <v>1993</v>
      </c>
      <c r="O521">
        <v>4269.8999999999996</v>
      </c>
      <c r="P521">
        <v>6472</v>
      </c>
      <c r="Q521" s="4" t="s">
        <v>23</v>
      </c>
      <c r="R521" s="4" t="s">
        <v>40</v>
      </c>
      <c r="S521">
        <v>71</v>
      </c>
    </row>
    <row r="522" spans="1:19">
      <c r="A522" s="4" t="s">
        <v>729</v>
      </c>
      <c r="B522" s="4" t="s">
        <v>189</v>
      </c>
      <c r="C522" s="4" t="s">
        <v>171</v>
      </c>
      <c r="D522" s="4" t="s">
        <v>76</v>
      </c>
      <c r="E522" s="4" t="s">
        <v>172</v>
      </c>
      <c r="F522" s="3">
        <v>42752</v>
      </c>
      <c r="G522" s="3">
        <v>42817</v>
      </c>
      <c r="H522">
        <v>1343</v>
      </c>
      <c r="I522" s="4" t="s">
        <v>9016</v>
      </c>
      <c r="J522" s="4" t="s">
        <v>9015</v>
      </c>
      <c r="K522" s="4" t="s">
        <v>9010</v>
      </c>
      <c r="L522">
        <v>1096</v>
      </c>
      <c r="M522" s="4" t="s">
        <v>9322</v>
      </c>
      <c r="N522">
        <v>1997</v>
      </c>
      <c r="O522">
        <v>8170.38</v>
      </c>
      <c r="P522">
        <v>16499</v>
      </c>
      <c r="Q522" s="4" t="s">
        <v>77</v>
      </c>
      <c r="R522" s="4" t="s">
        <v>24</v>
      </c>
      <c r="S522">
        <v>65</v>
      </c>
    </row>
    <row r="523" spans="1:19">
      <c r="A523" s="4" t="s">
        <v>730</v>
      </c>
      <c r="B523" s="4" t="s">
        <v>189</v>
      </c>
      <c r="C523" s="4" t="s">
        <v>177</v>
      </c>
      <c r="D523" s="4" t="s">
        <v>104</v>
      </c>
      <c r="E523" s="4" t="s">
        <v>172</v>
      </c>
      <c r="F523" s="3">
        <v>42752</v>
      </c>
      <c r="G523" s="3">
        <v>42869</v>
      </c>
      <c r="H523">
        <v>55</v>
      </c>
      <c r="I523" s="4" t="s">
        <v>9016</v>
      </c>
      <c r="J523" s="4" t="s">
        <v>9015</v>
      </c>
      <c r="K523" s="4" t="s">
        <v>9012</v>
      </c>
      <c r="L523">
        <v>55</v>
      </c>
      <c r="M523" s="4" t="s">
        <v>9322</v>
      </c>
      <c r="N523">
        <v>1983</v>
      </c>
      <c r="O523">
        <v>1008.06</v>
      </c>
      <c r="P523">
        <v>1238</v>
      </c>
      <c r="Q523" s="4" t="s">
        <v>23</v>
      </c>
      <c r="R523" s="4" t="s">
        <v>24</v>
      </c>
      <c r="S523">
        <v>117</v>
      </c>
    </row>
    <row r="524" spans="1:19">
      <c r="A524" s="4" t="s">
        <v>731</v>
      </c>
      <c r="B524" s="4" t="s">
        <v>185</v>
      </c>
      <c r="C524" s="4" t="s">
        <v>177</v>
      </c>
      <c r="D524" s="4" t="s">
        <v>54</v>
      </c>
      <c r="E524" s="4" t="s">
        <v>172</v>
      </c>
      <c r="F524" s="3">
        <v>42752</v>
      </c>
      <c r="G524" s="3">
        <v>42824</v>
      </c>
      <c r="H524">
        <v>49</v>
      </c>
      <c r="I524" s="4" t="s">
        <v>9023</v>
      </c>
      <c r="J524" s="4" t="s">
        <v>9024</v>
      </c>
      <c r="K524" s="4" t="s">
        <v>9012</v>
      </c>
      <c r="L524">
        <v>55</v>
      </c>
      <c r="M524" s="4" t="s">
        <v>55</v>
      </c>
      <c r="N524">
        <v>1995</v>
      </c>
      <c r="O524">
        <v>1825.82</v>
      </c>
      <c r="P524">
        <v>5595</v>
      </c>
      <c r="Q524" s="4" t="s">
        <v>23</v>
      </c>
      <c r="R524" s="4" t="s">
        <v>56</v>
      </c>
      <c r="S524">
        <v>72</v>
      </c>
    </row>
    <row r="525" spans="1:19">
      <c r="A525" s="4" t="s">
        <v>732</v>
      </c>
      <c r="B525" s="4" t="s">
        <v>261</v>
      </c>
      <c r="C525" s="4" t="s">
        <v>179</v>
      </c>
      <c r="D525" s="4" t="s">
        <v>117</v>
      </c>
      <c r="E525" s="4" t="s">
        <v>197</v>
      </c>
      <c r="F525" s="3">
        <v>42753</v>
      </c>
      <c r="G525" s="3">
        <v>42823</v>
      </c>
      <c r="H525">
        <v>0</v>
      </c>
      <c r="I525" s="4" t="s">
        <v>9021</v>
      </c>
      <c r="J525" s="4" t="s">
        <v>9019</v>
      </c>
      <c r="K525" s="4" t="s">
        <v>9010</v>
      </c>
      <c r="L525">
        <v>550</v>
      </c>
      <c r="M525" s="4" t="s">
        <v>26</v>
      </c>
      <c r="N525">
        <v>1996</v>
      </c>
      <c r="O525">
        <v>439.21</v>
      </c>
      <c r="P525">
        <v>792</v>
      </c>
      <c r="Q525" s="4" t="s">
        <v>23</v>
      </c>
      <c r="R525" s="4" t="s">
        <v>24</v>
      </c>
      <c r="S525">
        <v>70</v>
      </c>
    </row>
    <row r="526" spans="1:19">
      <c r="A526" s="4" t="s">
        <v>733</v>
      </c>
      <c r="B526" s="4" t="s">
        <v>210</v>
      </c>
      <c r="C526" s="4" t="s">
        <v>199</v>
      </c>
      <c r="D526" s="4" t="s">
        <v>24</v>
      </c>
      <c r="E526" s="4" t="s">
        <v>193</v>
      </c>
      <c r="F526" s="3">
        <v>42753</v>
      </c>
      <c r="G526" s="3"/>
      <c r="I526" s="4" t="s">
        <v>9021</v>
      </c>
      <c r="J526" s="4" t="s">
        <v>9019</v>
      </c>
      <c r="K526" s="4" t="s">
        <v>9010</v>
      </c>
      <c r="L526">
        <v>5482</v>
      </c>
      <c r="M526" s="4"/>
      <c r="Q526" s="4"/>
      <c r="R526" s="4"/>
    </row>
    <row r="527" spans="1:19">
      <c r="A527" s="4" t="s">
        <v>734</v>
      </c>
      <c r="B527" s="4" t="s">
        <v>237</v>
      </c>
      <c r="C527" s="4" t="s">
        <v>9011</v>
      </c>
      <c r="D527" s="4" t="s">
        <v>130</v>
      </c>
      <c r="E527" s="4" t="s">
        <v>172</v>
      </c>
      <c r="F527" s="3">
        <v>42753</v>
      </c>
      <c r="G527" s="3">
        <v>42890</v>
      </c>
      <c r="H527">
        <v>4426</v>
      </c>
      <c r="I527" s="4" t="s">
        <v>9018</v>
      </c>
      <c r="J527" s="4" t="s">
        <v>9019</v>
      </c>
      <c r="K527" s="4" t="s">
        <v>9010</v>
      </c>
      <c r="L527">
        <v>4821</v>
      </c>
      <c r="M527" s="4" t="s">
        <v>36</v>
      </c>
      <c r="N527">
        <v>1979</v>
      </c>
      <c r="O527">
        <v>4478.47</v>
      </c>
      <c r="P527">
        <v>13809</v>
      </c>
      <c r="Q527" s="4" t="s">
        <v>23</v>
      </c>
      <c r="R527" s="4" t="s">
        <v>24</v>
      </c>
      <c r="S527">
        <v>137</v>
      </c>
    </row>
    <row r="528" spans="1:19">
      <c r="A528" s="4" t="s">
        <v>735</v>
      </c>
      <c r="B528" s="4" t="s">
        <v>191</v>
      </c>
      <c r="C528" s="4" t="s">
        <v>199</v>
      </c>
      <c r="D528" s="4" t="s">
        <v>74</v>
      </c>
      <c r="E528" s="4" t="s">
        <v>172</v>
      </c>
      <c r="F528" s="3">
        <v>42753</v>
      </c>
      <c r="G528" s="3">
        <v>42858</v>
      </c>
      <c r="H528">
        <v>5264</v>
      </c>
      <c r="I528" s="4" t="s">
        <v>9026</v>
      </c>
      <c r="J528" s="4" t="s">
        <v>9024</v>
      </c>
      <c r="K528" s="4" t="s">
        <v>9010</v>
      </c>
      <c r="L528">
        <v>5482</v>
      </c>
      <c r="M528" s="4" t="s">
        <v>33</v>
      </c>
      <c r="N528">
        <v>2003</v>
      </c>
      <c r="O528">
        <v>223.8</v>
      </c>
      <c r="P528">
        <v>299</v>
      </c>
      <c r="Q528" s="4" t="s">
        <v>23</v>
      </c>
      <c r="R528" s="4" t="s">
        <v>24</v>
      </c>
      <c r="S528">
        <v>105</v>
      </c>
    </row>
    <row r="529" spans="1:19">
      <c r="A529" s="4" t="s">
        <v>736</v>
      </c>
      <c r="B529" s="4" t="s">
        <v>343</v>
      </c>
      <c r="C529" s="4" t="s">
        <v>9011</v>
      </c>
      <c r="D529" s="4" t="s">
        <v>43</v>
      </c>
      <c r="E529" s="4" t="s">
        <v>197</v>
      </c>
      <c r="F529" s="3">
        <v>42753</v>
      </c>
      <c r="G529" s="3">
        <v>42875</v>
      </c>
      <c r="H529">
        <v>0</v>
      </c>
      <c r="I529" s="4" t="s">
        <v>9016</v>
      </c>
      <c r="J529" s="4" t="s">
        <v>9015</v>
      </c>
      <c r="K529" s="4" t="s">
        <v>9010</v>
      </c>
      <c r="L529">
        <v>4821</v>
      </c>
      <c r="M529" s="4" t="s">
        <v>9322</v>
      </c>
      <c r="N529">
        <v>2005</v>
      </c>
      <c r="O529">
        <v>1520.66</v>
      </c>
      <c r="P529">
        <v>1806</v>
      </c>
      <c r="Q529" s="4" t="s">
        <v>23</v>
      </c>
      <c r="R529" s="4" t="s">
        <v>24</v>
      </c>
      <c r="S529">
        <v>122</v>
      </c>
    </row>
    <row r="530" spans="1:19">
      <c r="A530" s="4" t="s">
        <v>737</v>
      </c>
      <c r="B530" s="4" t="s">
        <v>230</v>
      </c>
      <c r="C530" s="4" t="s">
        <v>9011</v>
      </c>
      <c r="D530" s="4" t="s">
        <v>24</v>
      </c>
      <c r="E530" s="4" t="s">
        <v>193</v>
      </c>
      <c r="F530" s="3">
        <v>42753</v>
      </c>
      <c r="G530" s="3"/>
      <c r="I530" s="4" t="s">
        <v>9026</v>
      </c>
      <c r="J530" s="4" t="s">
        <v>9024</v>
      </c>
      <c r="K530" s="4" t="s">
        <v>9010</v>
      </c>
      <c r="L530">
        <v>4821</v>
      </c>
      <c r="M530" s="4"/>
      <c r="Q530" s="4"/>
      <c r="R530" s="4"/>
    </row>
    <row r="531" spans="1:19">
      <c r="A531" s="4" t="s">
        <v>738</v>
      </c>
      <c r="B531" s="4" t="s">
        <v>170</v>
      </c>
      <c r="C531" s="4" t="s">
        <v>177</v>
      </c>
      <c r="D531" s="4" t="s">
        <v>51</v>
      </c>
      <c r="E531" s="4" t="s">
        <v>172</v>
      </c>
      <c r="F531" s="3">
        <v>42753</v>
      </c>
      <c r="G531" s="3">
        <v>42823</v>
      </c>
      <c r="H531">
        <v>59</v>
      </c>
      <c r="I531" s="4" t="s">
        <v>9014</v>
      </c>
      <c r="J531" s="4" t="s">
        <v>9015</v>
      </c>
      <c r="K531" s="4" t="s">
        <v>9012</v>
      </c>
      <c r="L531">
        <v>55</v>
      </c>
      <c r="M531" s="4" t="s">
        <v>36</v>
      </c>
      <c r="N531">
        <v>1982</v>
      </c>
      <c r="O531">
        <v>4618</v>
      </c>
      <c r="P531">
        <v>10083</v>
      </c>
      <c r="Q531" s="4" t="s">
        <v>23</v>
      </c>
      <c r="R531" s="4" t="s">
        <v>24</v>
      </c>
      <c r="S531">
        <v>70</v>
      </c>
    </row>
    <row r="532" spans="1:19">
      <c r="A532" s="4" t="s">
        <v>739</v>
      </c>
      <c r="B532" s="4" t="s">
        <v>237</v>
      </c>
      <c r="C532" s="4" t="s">
        <v>179</v>
      </c>
      <c r="D532" s="4" t="s">
        <v>96</v>
      </c>
      <c r="E532" s="4" t="s">
        <v>172</v>
      </c>
      <c r="F532" s="3">
        <v>42754</v>
      </c>
      <c r="G532" s="3">
        <v>42824</v>
      </c>
      <c r="H532">
        <v>617</v>
      </c>
      <c r="I532" s="4" t="s">
        <v>9018</v>
      </c>
      <c r="J532" s="4" t="s">
        <v>9019</v>
      </c>
      <c r="K532" s="4" t="s">
        <v>9010</v>
      </c>
      <c r="L532">
        <v>550</v>
      </c>
      <c r="M532" s="4" t="s">
        <v>58</v>
      </c>
      <c r="N532">
        <v>1994</v>
      </c>
      <c r="O532">
        <v>355.23</v>
      </c>
      <c r="P532">
        <v>853</v>
      </c>
      <c r="Q532" s="4" t="s">
        <v>23</v>
      </c>
      <c r="R532" s="4" t="s">
        <v>24</v>
      </c>
      <c r="S532">
        <v>70</v>
      </c>
    </row>
    <row r="533" spans="1:19">
      <c r="A533" s="4" t="s">
        <v>740</v>
      </c>
      <c r="B533" s="4" t="s">
        <v>196</v>
      </c>
      <c r="C533" s="4" t="s">
        <v>179</v>
      </c>
      <c r="D533" s="4" t="s">
        <v>41</v>
      </c>
      <c r="E533" s="4" t="s">
        <v>172</v>
      </c>
      <c r="F533" s="3">
        <v>42754</v>
      </c>
      <c r="G533" s="3">
        <v>42890</v>
      </c>
      <c r="H533">
        <v>565</v>
      </c>
      <c r="I533" s="4" t="s">
        <v>9016</v>
      </c>
      <c r="J533" s="4" t="s">
        <v>9015</v>
      </c>
      <c r="K533" s="4" t="s">
        <v>9010</v>
      </c>
      <c r="L533">
        <v>550</v>
      </c>
      <c r="M533" s="4" t="s">
        <v>36</v>
      </c>
      <c r="N533">
        <v>1998</v>
      </c>
      <c r="O533">
        <v>2714.9</v>
      </c>
      <c r="P533">
        <v>2641</v>
      </c>
      <c r="Q533" s="4" t="s">
        <v>23</v>
      </c>
      <c r="R533" s="4" t="s">
        <v>21</v>
      </c>
      <c r="S533">
        <v>136</v>
      </c>
    </row>
    <row r="534" spans="1:19">
      <c r="A534" s="4" t="s">
        <v>741</v>
      </c>
      <c r="B534" s="4" t="s">
        <v>191</v>
      </c>
      <c r="C534" s="4" t="s">
        <v>179</v>
      </c>
      <c r="D534" s="4" t="s">
        <v>56</v>
      </c>
      <c r="E534" s="4" t="s">
        <v>172</v>
      </c>
      <c r="F534" s="3">
        <v>42754</v>
      </c>
      <c r="G534" s="3">
        <v>42795</v>
      </c>
      <c r="H534">
        <v>511</v>
      </c>
      <c r="I534" s="4" t="s">
        <v>9026</v>
      </c>
      <c r="J534" s="4" t="s">
        <v>9024</v>
      </c>
      <c r="K534" s="4" t="s">
        <v>9010</v>
      </c>
      <c r="L534">
        <v>550</v>
      </c>
      <c r="M534" s="4" t="s">
        <v>55</v>
      </c>
      <c r="N534">
        <v>1999</v>
      </c>
      <c r="O534">
        <v>1699.85</v>
      </c>
      <c r="P534">
        <v>5108</v>
      </c>
      <c r="Q534" s="4" t="s">
        <v>23</v>
      </c>
      <c r="R534" s="4" t="s">
        <v>24</v>
      </c>
      <c r="S534">
        <v>41</v>
      </c>
    </row>
    <row r="535" spans="1:19">
      <c r="A535" s="4" t="s">
        <v>742</v>
      </c>
      <c r="B535" s="4" t="s">
        <v>219</v>
      </c>
      <c r="C535" s="4" t="s">
        <v>171</v>
      </c>
      <c r="D535" s="4" t="s">
        <v>102</v>
      </c>
      <c r="E535" s="4" t="s">
        <v>197</v>
      </c>
      <c r="F535" s="3">
        <v>42754</v>
      </c>
      <c r="G535" s="3">
        <v>42863</v>
      </c>
      <c r="H535">
        <v>0</v>
      </c>
      <c r="I535" s="4" t="s">
        <v>9026</v>
      </c>
      <c r="J535" s="4" t="s">
        <v>9024</v>
      </c>
      <c r="K535" s="4" t="s">
        <v>9010</v>
      </c>
      <c r="L535">
        <v>1096</v>
      </c>
      <c r="M535" s="4" t="s">
        <v>55</v>
      </c>
      <c r="N535">
        <v>1994</v>
      </c>
      <c r="O535">
        <v>1188.42</v>
      </c>
      <c r="P535">
        <v>3015</v>
      </c>
      <c r="Q535" s="4" t="s">
        <v>23</v>
      </c>
      <c r="R535" s="4" t="s">
        <v>24</v>
      </c>
      <c r="S535">
        <v>109</v>
      </c>
    </row>
    <row r="536" spans="1:19">
      <c r="A536" s="4" t="s">
        <v>743</v>
      </c>
      <c r="B536" s="4" t="s">
        <v>230</v>
      </c>
      <c r="C536" s="4" t="s">
        <v>177</v>
      </c>
      <c r="D536" s="4" t="s">
        <v>54</v>
      </c>
      <c r="E536" s="4" t="s">
        <v>172</v>
      </c>
      <c r="F536" s="3">
        <v>42754</v>
      </c>
      <c r="G536" s="3">
        <v>42824</v>
      </c>
      <c r="H536">
        <v>60</v>
      </c>
      <c r="I536" s="4" t="s">
        <v>9026</v>
      </c>
      <c r="J536" s="4" t="s">
        <v>9024</v>
      </c>
      <c r="K536" s="4" t="s">
        <v>9012</v>
      </c>
      <c r="L536">
        <v>55</v>
      </c>
      <c r="M536" s="4" t="s">
        <v>55</v>
      </c>
      <c r="N536">
        <v>1995</v>
      </c>
      <c r="O536">
        <v>1825.82</v>
      </c>
      <c r="P536">
        <v>5595</v>
      </c>
      <c r="Q536" s="4" t="s">
        <v>23</v>
      </c>
      <c r="R536" s="4" t="s">
        <v>56</v>
      </c>
      <c r="S536">
        <v>70</v>
      </c>
    </row>
    <row r="537" spans="1:19">
      <c r="A537" s="4" t="s">
        <v>744</v>
      </c>
      <c r="B537" s="4" t="s">
        <v>230</v>
      </c>
      <c r="C537" s="4" t="s">
        <v>192</v>
      </c>
      <c r="D537" s="4" t="s">
        <v>97</v>
      </c>
      <c r="E537" s="4" t="s">
        <v>172</v>
      </c>
      <c r="F537" s="3">
        <v>42754</v>
      </c>
      <c r="G537" s="3">
        <v>42823</v>
      </c>
      <c r="H537">
        <v>3407</v>
      </c>
      <c r="I537" s="4" t="s">
        <v>9026</v>
      </c>
      <c r="J537" s="4" t="s">
        <v>9024</v>
      </c>
      <c r="K537" s="4" t="s">
        <v>9012</v>
      </c>
      <c r="L537">
        <v>3393</v>
      </c>
      <c r="M537" s="4" t="s">
        <v>33</v>
      </c>
      <c r="N537">
        <v>2001</v>
      </c>
      <c r="O537">
        <v>2437.85</v>
      </c>
      <c r="P537">
        <v>4874</v>
      </c>
      <c r="Q537" s="4" t="s">
        <v>23</v>
      </c>
      <c r="R537" s="4" t="s">
        <v>24</v>
      </c>
      <c r="S537">
        <v>69</v>
      </c>
    </row>
    <row r="538" spans="1:19">
      <c r="A538" s="4" t="s">
        <v>745</v>
      </c>
      <c r="B538" s="4" t="s">
        <v>230</v>
      </c>
      <c r="C538" s="4" t="s">
        <v>192</v>
      </c>
      <c r="D538" s="4" t="s">
        <v>122</v>
      </c>
      <c r="E538" s="4" t="s">
        <v>172</v>
      </c>
      <c r="F538" s="3">
        <v>42754</v>
      </c>
      <c r="G538" s="3">
        <v>42822</v>
      </c>
      <c r="H538">
        <v>3273</v>
      </c>
      <c r="I538" s="4" t="s">
        <v>9026</v>
      </c>
      <c r="J538" s="4" t="s">
        <v>9024</v>
      </c>
      <c r="K538" s="4" t="s">
        <v>9012</v>
      </c>
      <c r="L538">
        <v>3393</v>
      </c>
      <c r="M538" s="4" t="s">
        <v>58</v>
      </c>
      <c r="N538">
        <v>1993</v>
      </c>
      <c r="O538">
        <v>7537.24</v>
      </c>
      <c r="P538">
        <v>20293</v>
      </c>
      <c r="Q538" s="4" t="s">
        <v>23</v>
      </c>
      <c r="R538" s="4" t="s">
        <v>24</v>
      </c>
      <c r="S538">
        <v>68</v>
      </c>
    </row>
    <row r="539" spans="1:19">
      <c r="A539" s="4" t="s">
        <v>746</v>
      </c>
      <c r="B539" s="4" t="s">
        <v>187</v>
      </c>
      <c r="C539" s="4" t="s">
        <v>171</v>
      </c>
      <c r="D539" s="4" t="s">
        <v>124</v>
      </c>
      <c r="E539" s="4" t="s">
        <v>197</v>
      </c>
      <c r="F539" s="3">
        <v>42754</v>
      </c>
      <c r="G539" s="3">
        <v>42820</v>
      </c>
      <c r="H539">
        <v>0</v>
      </c>
      <c r="I539" s="4" t="s">
        <v>9023</v>
      </c>
      <c r="J539" s="4" t="s">
        <v>9024</v>
      </c>
      <c r="K539" s="4" t="s">
        <v>9010</v>
      </c>
      <c r="L539">
        <v>1096</v>
      </c>
      <c r="M539" s="4" t="s">
        <v>60</v>
      </c>
      <c r="N539">
        <v>1983</v>
      </c>
      <c r="O539">
        <v>2871.35</v>
      </c>
      <c r="P539">
        <v>9561</v>
      </c>
      <c r="Q539" s="4" t="s">
        <v>23</v>
      </c>
      <c r="R539" s="4" t="s">
        <v>24</v>
      </c>
      <c r="S539">
        <v>66</v>
      </c>
    </row>
    <row r="540" spans="1:19">
      <c r="A540" s="4" t="s">
        <v>747</v>
      </c>
      <c r="B540" s="4" t="s">
        <v>187</v>
      </c>
      <c r="C540" s="4" t="s">
        <v>177</v>
      </c>
      <c r="D540" s="4" t="s">
        <v>115</v>
      </c>
      <c r="E540" s="4" t="s">
        <v>197</v>
      </c>
      <c r="F540" s="3">
        <v>42754</v>
      </c>
      <c r="G540" s="3">
        <v>42860</v>
      </c>
      <c r="H540">
        <v>0</v>
      </c>
      <c r="I540" s="4" t="s">
        <v>9023</v>
      </c>
      <c r="J540" s="4" t="s">
        <v>9024</v>
      </c>
      <c r="K540" s="4" t="s">
        <v>9012</v>
      </c>
      <c r="L540">
        <v>55</v>
      </c>
      <c r="M540" s="4" t="s">
        <v>46</v>
      </c>
      <c r="N540">
        <v>2008</v>
      </c>
      <c r="O540">
        <v>894.37</v>
      </c>
      <c r="P540">
        <v>1593</v>
      </c>
      <c r="Q540" s="4" t="s">
        <v>116</v>
      </c>
      <c r="R540" s="4" t="s">
        <v>24</v>
      </c>
      <c r="S540">
        <v>106</v>
      </c>
    </row>
    <row r="541" spans="1:19">
      <c r="A541" s="4" t="s">
        <v>748</v>
      </c>
      <c r="B541" s="4" t="s">
        <v>170</v>
      </c>
      <c r="C541" s="4" t="s">
        <v>192</v>
      </c>
      <c r="D541" s="4" t="s">
        <v>70</v>
      </c>
      <c r="E541" s="4" t="s">
        <v>172</v>
      </c>
      <c r="F541" s="3">
        <v>42754</v>
      </c>
      <c r="G541" s="3">
        <v>42856</v>
      </c>
      <c r="H541">
        <v>3363</v>
      </c>
      <c r="I541" s="4" t="s">
        <v>9014</v>
      </c>
      <c r="J541" s="4" t="s">
        <v>9015</v>
      </c>
      <c r="K541" s="4" t="s">
        <v>9012</v>
      </c>
      <c r="L541">
        <v>3393</v>
      </c>
      <c r="M541" s="4" t="s">
        <v>55</v>
      </c>
      <c r="N541">
        <v>2007</v>
      </c>
      <c r="O541">
        <v>86.68</v>
      </c>
      <c r="P541">
        <v>187</v>
      </c>
      <c r="Q541" s="4" t="s">
        <v>23</v>
      </c>
      <c r="R541" s="4" t="s">
        <v>56</v>
      </c>
      <c r="S541">
        <v>102</v>
      </c>
    </row>
    <row r="542" spans="1:19">
      <c r="A542" s="4" t="s">
        <v>749</v>
      </c>
      <c r="B542" s="4" t="s">
        <v>185</v>
      </c>
      <c r="C542" s="4" t="s">
        <v>177</v>
      </c>
      <c r="D542" s="4" t="s">
        <v>24</v>
      </c>
      <c r="E542" s="4" t="s">
        <v>193</v>
      </c>
      <c r="F542" s="3">
        <v>42754</v>
      </c>
      <c r="G542" s="3"/>
      <c r="I542" s="4" t="s">
        <v>9023</v>
      </c>
      <c r="J542" s="4" t="s">
        <v>9024</v>
      </c>
      <c r="K542" s="4" t="s">
        <v>9012</v>
      </c>
      <c r="L542">
        <v>55</v>
      </c>
      <c r="M542" s="4"/>
      <c r="Q542" s="4"/>
      <c r="R542" s="4"/>
    </row>
    <row r="543" spans="1:19">
      <c r="A543" s="4" t="s">
        <v>750</v>
      </c>
      <c r="B543" s="4" t="s">
        <v>185</v>
      </c>
      <c r="C543" s="4" t="s">
        <v>179</v>
      </c>
      <c r="D543" s="4" t="s">
        <v>122</v>
      </c>
      <c r="E543" s="4" t="s">
        <v>172</v>
      </c>
      <c r="F543" s="3">
        <v>42754</v>
      </c>
      <c r="G543" s="3">
        <v>42825</v>
      </c>
      <c r="H543">
        <v>365</v>
      </c>
      <c r="I543" s="4" t="s">
        <v>9023</v>
      </c>
      <c r="J543" s="4" t="s">
        <v>9024</v>
      </c>
      <c r="K543" s="4" t="s">
        <v>9010</v>
      </c>
      <c r="L543">
        <v>550</v>
      </c>
      <c r="M543" s="4" t="s">
        <v>58</v>
      </c>
      <c r="N543">
        <v>1993</v>
      </c>
      <c r="O543">
        <v>7537.24</v>
      </c>
      <c r="P543">
        <v>20293</v>
      </c>
      <c r="Q543" s="4" t="s">
        <v>23</v>
      </c>
      <c r="R543" s="4" t="s">
        <v>24</v>
      </c>
      <c r="S543">
        <v>71</v>
      </c>
    </row>
    <row r="544" spans="1:19">
      <c r="A544" s="4" t="s">
        <v>751</v>
      </c>
      <c r="B544" s="4" t="s">
        <v>181</v>
      </c>
      <c r="C544" s="4" t="s">
        <v>199</v>
      </c>
      <c r="D544" s="4" t="s">
        <v>87</v>
      </c>
      <c r="E544" s="4" t="s">
        <v>172</v>
      </c>
      <c r="F544" s="3">
        <v>42754</v>
      </c>
      <c r="G544" s="3">
        <v>42812</v>
      </c>
      <c r="H544">
        <v>4869</v>
      </c>
      <c r="I544" s="4" t="s">
        <v>9026</v>
      </c>
      <c r="J544" s="4" t="s">
        <v>9024</v>
      </c>
      <c r="K544" s="4" t="s">
        <v>9010</v>
      </c>
      <c r="L544">
        <v>5482</v>
      </c>
      <c r="M544" s="4" t="s">
        <v>26</v>
      </c>
      <c r="N544">
        <v>2004</v>
      </c>
      <c r="O544">
        <v>1618.89</v>
      </c>
      <c r="P544">
        <v>3889</v>
      </c>
      <c r="Q544" s="4" t="s">
        <v>23</v>
      </c>
      <c r="R544" s="4" t="s">
        <v>24</v>
      </c>
      <c r="S544">
        <v>58</v>
      </c>
    </row>
    <row r="545" spans="1:19">
      <c r="A545" s="4" t="s">
        <v>752</v>
      </c>
      <c r="B545" s="4" t="s">
        <v>279</v>
      </c>
      <c r="C545" s="4" t="s">
        <v>179</v>
      </c>
      <c r="D545" s="4" t="s">
        <v>95</v>
      </c>
      <c r="E545" s="4" t="s">
        <v>172</v>
      </c>
      <c r="F545" s="3">
        <v>42755</v>
      </c>
      <c r="G545" s="3">
        <v>42892</v>
      </c>
      <c r="H545">
        <v>599</v>
      </c>
      <c r="I545" s="4" t="s">
        <v>9018</v>
      </c>
      <c r="J545" s="4" t="s">
        <v>9019</v>
      </c>
      <c r="K545" s="4" t="s">
        <v>9010</v>
      </c>
      <c r="L545">
        <v>550</v>
      </c>
      <c r="M545" s="4" t="s">
        <v>60</v>
      </c>
      <c r="N545">
        <v>1997</v>
      </c>
      <c r="O545">
        <v>882.12</v>
      </c>
      <c r="P545">
        <v>2769</v>
      </c>
      <c r="Q545" s="4" t="s">
        <v>23</v>
      </c>
      <c r="R545" s="4" t="s">
        <v>24</v>
      </c>
      <c r="S545">
        <v>137</v>
      </c>
    </row>
    <row r="546" spans="1:19">
      <c r="A546" s="4" t="s">
        <v>753</v>
      </c>
      <c r="B546" s="4" t="s">
        <v>210</v>
      </c>
      <c r="C546" s="4" t="s">
        <v>192</v>
      </c>
      <c r="D546" s="4" t="s">
        <v>84</v>
      </c>
      <c r="E546" s="4" t="s">
        <v>172</v>
      </c>
      <c r="F546" s="3">
        <v>42755</v>
      </c>
      <c r="G546" s="3">
        <v>42875</v>
      </c>
      <c r="H546">
        <v>3194</v>
      </c>
      <c r="I546" s="4" t="s">
        <v>9021</v>
      </c>
      <c r="J546" s="4" t="s">
        <v>9019</v>
      </c>
      <c r="K546" s="4" t="s">
        <v>9012</v>
      </c>
      <c r="L546">
        <v>3393</v>
      </c>
      <c r="M546" s="4" t="s">
        <v>9322</v>
      </c>
      <c r="N546">
        <v>1980</v>
      </c>
      <c r="O546">
        <v>7708.38</v>
      </c>
      <c r="P546">
        <v>13756</v>
      </c>
      <c r="Q546" s="4" t="s">
        <v>23</v>
      </c>
      <c r="R546" s="4" t="s">
        <v>24</v>
      </c>
      <c r="S546">
        <v>120</v>
      </c>
    </row>
    <row r="547" spans="1:19">
      <c r="A547" s="4" t="s">
        <v>754</v>
      </c>
      <c r="B547" s="4" t="s">
        <v>237</v>
      </c>
      <c r="C547" s="4" t="s">
        <v>199</v>
      </c>
      <c r="D547" s="4" t="s">
        <v>42</v>
      </c>
      <c r="E547" s="4" t="s">
        <v>172</v>
      </c>
      <c r="F547" s="3">
        <v>42755</v>
      </c>
      <c r="G547" s="3">
        <v>42891</v>
      </c>
      <c r="H547">
        <v>5429</v>
      </c>
      <c r="I547" s="4" t="s">
        <v>9018</v>
      </c>
      <c r="J547" s="4" t="s">
        <v>9019</v>
      </c>
      <c r="K547" s="4" t="s">
        <v>9010</v>
      </c>
      <c r="L547">
        <v>5482</v>
      </c>
      <c r="M547" s="4" t="s">
        <v>26</v>
      </c>
      <c r="N547">
        <v>2017</v>
      </c>
      <c r="O547">
        <v>4.54</v>
      </c>
      <c r="P547">
        <v>9</v>
      </c>
      <c r="Q547" s="4" t="s">
        <v>23</v>
      </c>
      <c r="R547" s="4" t="s">
        <v>24</v>
      </c>
      <c r="S547">
        <v>136</v>
      </c>
    </row>
    <row r="548" spans="1:19">
      <c r="A548" s="4" t="s">
        <v>755</v>
      </c>
      <c r="B548" s="4" t="s">
        <v>343</v>
      </c>
      <c r="C548" s="4" t="s">
        <v>9011</v>
      </c>
      <c r="D548" s="4" t="s">
        <v>76</v>
      </c>
      <c r="E548" s="4" t="s">
        <v>172</v>
      </c>
      <c r="F548" s="3">
        <v>42755</v>
      </c>
      <c r="G548" s="3">
        <v>42860</v>
      </c>
      <c r="H548">
        <v>5008</v>
      </c>
      <c r="I548" s="4" t="s">
        <v>9016</v>
      </c>
      <c r="J548" s="4" t="s">
        <v>9015</v>
      </c>
      <c r="K548" s="4" t="s">
        <v>9010</v>
      </c>
      <c r="L548">
        <v>4821</v>
      </c>
      <c r="M548" s="4" t="s">
        <v>9322</v>
      </c>
      <c r="N548">
        <v>1997</v>
      </c>
      <c r="O548">
        <v>8170.38</v>
      </c>
      <c r="P548">
        <v>16499</v>
      </c>
      <c r="Q548" s="4" t="s">
        <v>77</v>
      </c>
      <c r="R548" s="4" t="s">
        <v>24</v>
      </c>
      <c r="S548">
        <v>105</v>
      </c>
    </row>
    <row r="549" spans="1:19">
      <c r="A549" s="4" t="s">
        <v>756</v>
      </c>
      <c r="B549" s="4" t="s">
        <v>343</v>
      </c>
      <c r="C549" s="4" t="s">
        <v>192</v>
      </c>
      <c r="D549" s="4" t="s">
        <v>48</v>
      </c>
      <c r="E549" s="4" t="s">
        <v>172</v>
      </c>
      <c r="F549" s="3">
        <v>42755</v>
      </c>
      <c r="G549" s="3">
        <v>42822</v>
      </c>
      <c r="H549">
        <v>3459</v>
      </c>
      <c r="I549" s="4" t="s">
        <v>9016</v>
      </c>
      <c r="J549" s="4" t="s">
        <v>9015</v>
      </c>
      <c r="K549" s="4" t="s">
        <v>9012</v>
      </c>
      <c r="L549">
        <v>3393</v>
      </c>
      <c r="M549" s="4" t="s">
        <v>39</v>
      </c>
      <c r="N549">
        <v>1998</v>
      </c>
      <c r="O549">
        <v>217.87</v>
      </c>
      <c r="P549">
        <v>551</v>
      </c>
      <c r="Q549" s="4" t="s">
        <v>23</v>
      </c>
      <c r="R549" s="4" t="s">
        <v>24</v>
      </c>
      <c r="S549">
        <v>67</v>
      </c>
    </row>
    <row r="550" spans="1:19">
      <c r="A550" s="4" t="s">
        <v>757</v>
      </c>
      <c r="B550" s="4" t="s">
        <v>230</v>
      </c>
      <c r="C550" s="4" t="s">
        <v>9011</v>
      </c>
      <c r="D550" s="4" t="s">
        <v>122</v>
      </c>
      <c r="E550" s="4" t="s">
        <v>197</v>
      </c>
      <c r="F550" s="3">
        <v>42755</v>
      </c>
      <c r="G550" s="3">
        <v>42880</v>
      </c>
      <c r="H550">
        <v>0</v>
      </c>
      <c r="I550" s="4" t="s">
        <v>9026</v>
      </c>
      <c r="J550" s="4" t="s">
        <v>9024</v>
      </c>
      <c r="K550" s="4" t="s">
        <v>9010</v>
      </c>
      <c r="L550">
        <v>4821</v>
      </c>
      <c r="M550" s="4" t="s">
        <v>58</v>
      </c>
      <c r="N550">
        <v>1993</v>
      </c>
      <c r="O550">
        <v>7537.24</v>
      </c>
      <c r="P550">
        <v>20293</v>
      </c>
      <c r="Q550" s="4" t="s">
        <v>23</v>
      </c>
      <c r="R550" s="4" t="s">
        <v>24</v>
      </c>
      <c r="S550">
        <v>125</v>
      </c>
    </row>
    <row r="551" spans="1:19">
      <c r="A551" s="4" t="s">
        <v>758</v>
      </c>
      <c r="B551" s="4" t="s">
        <v>230</v>
      </c>
      <c r="C551" s="4" t="s">
        <v>9011</v>
      </c>
      <c r="D551" s="4" t="s">
        <v>76</v>
      </c>
      <c r="E551" s="4" t="s">
        <v>172</v>
      </c>
      <c r="F551" s="3">
        <v>42755</v>
      </c>
      <c r="G551" s="3">
        <v>42801</v>
      </c>
      <c r="H551">
        <v>4559</v>
      </c>
      <c r="I551" s="4" t="s">
        <v>9026</v>
      </c>
      <c r="J551" s="4" t="s">
        <v>9024</v>
      </c>
      <c r="K551" s="4" t="s">
        <v>9010</v>
      </c>
      <c r="L551">
        <v>4821</v>
      </c>
      <c r="M551" s="4" t="s">
        <v>9322</v>
      </c>
      <c r="N551">
        <v>1997</v>
      </c>
      <c r="O551">
        <v>8170.38</v>
      </c>
      <c r="P551">
        <v>16499</v>
      </c>
      <c r="Q551" s="4" t="s">
        <v>77</v>
      </c>
      <c r="R551" s="4" t="s">
        <v>24</v>
      </c>
      <c r="S551">
        <v>46</v>
      </c>
    </row>
    <row r="552" spans="1:19">
      <c r="A552" s="4" t="s">
        <v>759</v>
      </c>
      <c r="B552" s="4" t="s">
        <v>230</v>
      </c>
      <c r="C552" s="4" t="s">
        <v>9011</v>
      </c>
      <c r="D552" s="4" t="s">
        <v>86</v>
      </c>
      <c r="E552" s="4" t="s">
        <v>172</v>
      </c>
      <c r="F552" s="3">
        <v>42755</v>
      </c>
      <c r="G552" s="3">
        <v>42822</v>
      </c>
      <c r="H552">
        <v>4221</v>
      </c>
      <c r="I552" s="4" t="s">
        <v>9026</v>
      </c>
      <c r="J552" s="4" t="s">
        <v>9024</v>
      </c>
      <c r="K552" s="4" t="s">
        <v>9010</v>
      </c>
      <c r="L552">
        <v>4821</v>
      </c>
      <c r="M552" s="4" t="s">
        <v>26</v>
      </c>
      <c r="N552">
        <v>1985</v>
      </c>
      <c r="O552">
        <v>2741.37</v>
      </c>
      <c r="P552">
        <v>9226</v>
      </c>
      <c r="Q552" s="4" t="s">
        <v>23</v>
      </c>
      <c r="R552" s="4" t="s">
        <v>24</v>
      </c>
      <c r="S552">
        <v>67</v>
      </c>
    </row>
    <row r="553" spans="1:19">
      <c r="A553" s="4" t="s">
        <v>760</v>
      </c>
      <c r="B553" s="4" t="s">
        <v>256</v>
      </c>
      <c r="C553" s="4" t="s">
        <v>192</v>
      </c>
      <c r="D553" s="4" t="s">
        <v>92</v>
      </c>
      <c r="E553" s="4" t="s">
        <v>197</v>
      </c>
      <c r="F553" s="3">
        <v>42755</v>
      </c>
      <c r="G553" s="3">
        <v>42805</v>
      </c>
      <c r="H553">
        <v>0</v>
      </c>
      <c r="I553" s="4" t="s">
        <v>9014</v>
      </c>
      <c r="J553" s="4" t="s">
        <v>9015</v>
      </c>
      <c r="K553" s="4" t="s">
        <v>9012</v>
      </c>
      <c r="L553">
        <v>3393</v>
      </c>
      <c r="M553" s="4" t="s">
        <v>73</v>
      </c>
      <c r="N553">
        <v>1997</v>
      </c>
      <c r="O553">
        <v>2041.73</v>
      </c>
      <c r="P553">
        <v>5276</v>
      </c>
      <c r="Q553" s="4" t="s">
        <v>23</v>
      </c>
      <c r="R553" s="4" t="s">
        <v>24</v>
      </c>
      <c r="S553">
        <v>50</v>
      </c>
    </row>
    <row r="554" spans="1:19">
      <c r="A554" s="4" t="s">
        <v>761</v>
      </c>
      <c r="B554" s="4" t="s">
        <v>256</v>
      </c>
      <c r="C554" s="4" t="s">
        <v>177</v>
      </c>
      <c r="D554" s="4" t="s">
        <v>48</v>
      </c>
      <c r="E554" s="4" t="s">
        <v>172</v>
      </c>
      <c r="F554" s="3">
        <v>42755</v>
      </c>
      <c r="G554" s="3">
        <v>42800</v>
      </c>
      <c r="H554">
        <v>56</v>
      </c>
      <c r="I554" s="4" t="s">
        <v>9014</v>
      </c>
      <c r="J554" s="4" t="s">
        <v>9015</v>
      </c>
      <c r="K554" s="4" t="s">
        <v>9012</v>
      </c>
      <c r="L554">
        <v>55</v>
      </c>
      <c r="M554" s="4" t="s">
        <v>39</v>
      </c>
      <c r="N554">
        <v>1998</v>
      </c>
      <c r="O554">
        <v>217.87</v>
      </c>
      <c r="P554">
        <v>551</v>
      </c>
      <c r="Q554" s="4" t="s">
        <v>23</v>
      </c>
      <c r="R554" s="4" t="s">
        <v>24</v>
      </c>
      <c r="S554">
        <v>45</v>
      </c>
    </row>
    <row r="555" spans="1:19">
      <c r="A555" s="4" t="s">
        <v>762</v>
      </c>
      <c r="B555" s="4" t="s">
        <v>187</v>
      </c>
      <c r="C555" s="4" t="s">
        <v>9011</v>
      </c>
      <c r="D555" s="4" t="s">
        <v>90</v>
      </c>
      <c r="E555" s="4" t="s">
        <v>172</v>
      </c>
      <c r="F555" s="3">
        <v>42755</v>
      </c>
      <c r="G555" s="3">
        <v>42858</v>
      </c>
      <c r="H555">
        <v>5508</v>
      </c>
      <c r="I555" s="4" t="s">
        <v>9023</v>
      </c>
      <c r="J555" s="4" t="s">
        <v>9024</v>
      </c>
      <c r="K555" s="4" t="s">
        <v>9010</v>
      </c>
      <c r="L555">
        <v>4821</v>
      </c>
      <c r="M555" s="4" t="s">
        <v>73</v>
      </c>
      <c r="N555">
        <v>1987</v>
      </c>
      <c r="O555">
        <v>405.59</v>
      </c>
      <c r="P555">
        <v>1179</v>
      </c>
      <c r="Q555" s="4" t="s">
        <v>91</v>
      </c>
      <c r="R555" s="4" t="s">
        <v>92</v>
      </c>
      <c r="S555">
        <v>103</v>
      </c>
    </row>
    <row r="556" spans="1:19">
      <c r="A556" s="4" t="s">
        <v>763</v>
      </c>
      <c r="B556" s="4" t="s">
        <v>170</v>
      </c>
      <c r="C556" s="4" t="s">
        <v>171</v>
      </c>
      <c r="D556" s="4" t="s">
        <v>41</v>
      </c>
      <c r="E556" s="4" t="s">
        <v>197</v>
      </c>
      <c r="F556" s="3">
        <v>42755</v>
      </c>
      <c r="G556" s="3">
        <v>42818</v>
      </c>
      <c r="H556">
        <v>0</v>
      </c>
      <c r="I556" s="4" t="s">
        <v>9014</v>
      </c>
      <c r="J556" s="4" t="s">
        <v>9015</v>
      </c>
      <c r="K556" s="4" t="s">
        <v>9010</v>
      </c>
      <c r="L556">
        <v>1096</v>
      </c>
      <c r="M556" s="4" t="s">
        <v>36</v>
      </c>
      <c r="N556">
        <v>1998</v>
      </c>
      <c r="O556">
        <v>2714.9</v>
      </c>
      <c r="P556">
        <v>2641</v>
      </c>
      <c r="Q556" s="4" t="s">
        <v>23</v>
      </c>
      <c r="R556" s="4" t="s">
        <v>21</v>
      </c>
      <c r="S556">
        <v>63</v>
      </c>
    </row>
    <row r="557" spans="1:19">
      <c r="A557" s="4" t="s">
        <v>764</v>
      </c>
      <c r="B557" s="4" t="s">
        <v>181</v>
      </c>
      <c r="C557" s="4" t="s">
        <v>179</v>
      </c>
      <c r="D557" s="4" t="s">
        <v>87</v>
      </c>
      <c r="E557" s="4" t="s">
        <v>197</v>
      </c>
      <c r="F557" s="3">
        <v>42755</v>
      </c>
      <c r="G557" s="3">
        <v>42814</v>
      </c>
      <c r="H557">
        <v>0</v>
      </c>
      <c r="I557" s="4" t="s">
        <v>9026</v>
      </c>
      <c r="J557" s="4" t="s">
        <v>9024</v>
      </c>
      <c r="K557" s="4" t="s">
        <v>9010</v>
      </c>
      <c r="L557">
        <v>550</v>
      </c>
      <c r="M557" s="4" t="s">
        <v>26</v>
      </c>
      <c r="N557">
        <v>2004</v>
      </c>
      <c r="O557">
        <v>1618.89</v>
      </c>
      <c r="P557">
        <v>3889</v>
      </c>
      <c r="Q557" s="4" t="s">
        <v>23</v>
      </c>
      <c r="R557" s="4" t="s">
        <v>24</v>
      </c>
      <c r="S557">
        <v>59</v>
      </c>
    </row>
    <row r="558" spans="1:19">
      <c r="A558" s="4" t="s">
        <v>765</v>
      </c>
      <c r="B558" s="4" t="s">
        <v>183</v>
      </c>
      <c r="C558" s="4" t="s">
        <v>192</v>
      </c>
      <c r="D558" s="4" t="s">
        <v>37</v>
      </c>
      <c r="E558" s="4" t="s">
        <v>197</v>
      </c>
      <c r="F558" s="3">
        <v>42756</v>
      </c>
      <c r="G558" s="3">
        <v>42803</v>
      </c>
      <c r="H558">
        <v>0</v>
      </c>
      <c r="I558" s="4" t="s">
        <v>9014</v>
      </c>
      <c r="J558" s="4" t="s">
        <v>9015</v>
      </c>
      <c r="K558" s="4" t="s">
        <v>9012</v>
      </c>
      <c r="L558">
        <v>3393</v>
      </c>
      <c r="M558" s="4" t="s">
        <v>33</v>
      </c>
      <c r="N558">
        <v>2001</v>
      </c>
      <c r="O558">
        <v>718.62</v>
      </c>
      <c r="P558">
        <v>2448</v>
      </c>
      <c r="Q558" s="4" t="s">
        <v>23</v>
      </c>
      <c r="R558" s="4" t="s">
        <v>24</v>
      </c>
      <c r="S558">
        <v>47</v>
      </c>
    </row>
    <row r="559" spans="1:19">
      <c r="A559" s="4" t="s">
        <v>766</v>
      </c>
      <c r="B559" s="4" t="s">
        <v>279</v>
      </c>
      <c r="C559" s="4" t="s">
        <v>9011</v>
      </c>
      <c r="D559" s="4" t="s">
        <v>68</v>
      </c>
      <c r="E559" s="4" t="s">
        <v>193</v>
      </c>
      <c r="F559" s="3">
        <v>42756</v>
      </c>
      <c r="G559" s="3"/>
      <c r="I559" s="4" t="s">
        <v>9018</v>
      </c>
      <c r="J559" s="4" t="s">
        <v>9019</v>
      </c>
      <c r="K559" s="4" t="s">
        <v>9010</v>
      </c>
      <c r="L559">
        <v>4821</v>
      </c>
      <c r="M559" s="4" t="s">
        <v>9322</v>
      </c>
      <c r="N559">
        <v>2000</v>
      </c>
      <c r="O559">
        <v>1223.72</v>
      </c>
      <c r="P559">
        <v>2497</v>
      </c>
      <c r="Q559" s="4" t="s">
        <v>69</v>
      </c>
      <c r="R559" s="4" t="s">
        <v>24</v>
      </c>
    </row>
    <row r="560" spans="1:19">
      <c r="A560" s="4" t="s">
        <v>767</v>
      </c>
      <c r="B560" s="4" t="s">
        <v>174</v>
      </c>
      <c r="C560" s="4" t="s">
        <v>179</v>
      </c>
      <c r="D560" s="4" t="s">
        <v>103</v>
      </c>
      <c r="E560" s="4" t="s">
        <v>172</v>
      </c>
      <c r="F560" s="3">
        <v>42756</v>
      </c>
      <c r="G560" s="3">
        <v>42813</v>
      </c>
      <c r="H560">
        <v>657</v>
      </c>
      <c r="I560" s="4" t="s">
        <v>9016</v>
      </c>
      <c r="J560" s="4" t="s">
        <v>9015</v>
      </c>
      <c r="K560" s="4" t="s">
        <v>9010</v>
      </c>
      <c r="L560">
        <v>550</v>
      </c>
      <c r="M560" s="4" t="s">
        <v>26</v>
      </c>
      <c r="N560">
        <v>1992</v>
      </c>
      <c r="O560">
        <v>3922.42</v>
      </c>
      <c r="P560">
        <v>6837</v>
      </c>
      <c r="Q560" s="4" t="s">
        <v>23</v>
      </c>
      <c r="R560" s="4" t="s">
        <v>24</v>
      </c>
      <c r="S560">
        <v>57</v>
      </c>
    </row>
    <row r="561" spans="1:19">
      <c r="A561" s="4" t="s">
        <v>768</v>
      </c>
      <c r="B561" s="4" t="s">
        <v>219</v>
      </c>
      <c r="C561" s="4" t="s">
        <v>179</v>
      </c>
      <c r="D561" s="4" t="s">
        <v>24</v>
      </c>
      <c r="E561" s="4" t="s">
        <v>193</v>
      </c>
      <c r="F561" s="3">
        <v>42756</v>
      </c>
      <c r="G561" s="3"/>
      <c r="I561" s="4" t="s">
        <v>9026</v>
      </c>
      <c r="J561" s="4" t="s">
        <v>9024</v>
      </c>
      <c r="K561" s="4" t="s">
        <v>9010</v>
      </c>
      <c r="L561">
        <v>550</v>
      </c>
      <c r="M561" s="4"/>
      <c r="Q561" s="4"/>
      <c r="R561" s="4"/>
    </row>
    <row r="562" spans="1:19">
      <c r="A562" s="4" t="s">
        <v>769</v>
      </c>
      <c r="B562" s="4" t="s">
        <v>219</v>
      </c>
      <c r="C562" s="4" t="s">
        <v>9011</v>
      </c>
      <c r="D562" s="4" t="s">
        <v>81</v>
      </c>
      <c r="E562" s="4" t="s">
        <v>197</v>
      </c>
      <c r="F562" s="3">
        <v>42756</v>
      </c>
      <c r="G562" s="3">
        <v>42860</v>
      </c>
      <c r="H562">
        <v>0</v>
      </c>
      <c r="I562" s="4" t="s">
        <v>9026</v>
      </c>
      <c r="J562" s="4" t="s">
        <v>9024</v>
      </c>
      <c r="K562" s="4" t="s">
        <v>9010</v>
      </c>
      <c r="L562">
        <v>4821</v>
      </c>
      <c r="M562" s="4" t="s">
        <v>33</v>
      </c>
      <c r="N562">
        <v>1989</v>
      </c>
      <c r="O562">
        <v>1388.67</v>
      </c>
      <c r="P562">
        <v>3583</v>
      </c>
      <c r="Q562" s="4" t="s">
        <v>23</v>
      </c>
      <c r="R562" s="4" t="s">
        <v>24</v>
      </c>
      <c r="S562">
        <v>104</v>
      </c>
    </row>
    <row r="563" spans="1:19">
      <c r="A563" s="4" t="s">
        <v>770</v>
      </c>
      <c r="B563" s="4" t="s">
        <v>256</v>
      </c>
      <c r="C563" s="4" t="s">
        <v>179</v>
      </c>
      <c r="D563" s="4" t="s">
        <v>106</v>
      </c>
      <c r="E563" s="4" t="s">
        <v>172</v>
      </c>
      <c r="F563" s="3">
        <v>42756</v>
      </c>
      <c r="G563" s="3">
        <v>42819</v>
      </c>
      <c r="H563">
        <v>638</v>
      </c>
      <c r="I563" s="4" t="s">
        <v>9014</v>
      </c>
      <c r="J563" s="4" t="s">
        <v>9015</v>
      </c>
      <c r="K563" s="4" t="s">
        <v>9010</v>
      </c>
      <c r="L563">
        <v>550</v>
      </c>
      <c r="M563" s="4" t="s">
        <v>46</v>
      </c>
      <c r="N563">
        <v>2012</v>
      </c>
      <c r="O563">
        <v>45.39</v>
      </c>
      <c r="P563">
        <v>100</v>
      </c>
      <c r="Q563" s="4" t="s">
        <v>23</v>
      </c>
      <c r="R563" s="4" t="s">
        <v>47</v>
      </c>
      <c r="S563">
        <v>63</v>
      </c>
    </row>
    <row r="564" spans="1:19">
      <c r="A564" s="4" t="s">
        <v>771</v>
      </c>
      <c r="B564" s="4" t="s">
        <v>187</v>
      </c>
      <c r="C564" s="4" t="s">
        <v>179</v>
      </c>
      <c r="D564" s="4" t="s">
        <v>24</v>
      </c>
      <c r="E564" s="4" t="s">
        <v>193</v>
      </c>
      <c r="F564" s="3">
        <v>42756</v>
      </c>
      <c r="G564" s="3"/>
      <c r="I564" s="4" t="s">
        <v>9023</v>
      </c>
      <c r="J564" s="4" t="s">
        <v>9024</v>
      </c>
      <c r="K564" s="4" t="s">
        <v>9010</v>
      </c>
      <c r="L564">
        <v>550</v>
      </c>
      <c r="M564" s="4"/>
      <c r="Q564" s="4"/>
      <c r="R564" s="4"/>
    </row>
    <row r="565" spans="1:19">
      <c r="A565" s="4" t="s">
        <v>772</v>
      </c>
      <c r="B565" s="4" t="s">
        <v>244</v>
      </c>
      <c r="C565" s="4" t="s">
        <v>177</v>
      </c>
      <c r="D565" s="4" t="s">
        <v>27</v>
      </c>
      <c r="E565" s="4" t="s">
        <v>172</v>
      </c>
      <c r="F565" s="3">
        <v>42756</v>
      </c>
      <c r="G565" s="3">
        <v>42892</v>
      </c>
      <c r="H565">
        <v>41</v>
      </c>
      <c r="I565" s="4" t="s">
        <v>9016</v>
      </c>
      <c r="J565" s="4" t="s">
        <v>9015</v>
      </c>
      <c r="K565" s="4" t="s">
        <v>9012</v>
      </c>
      <c r="L565">
        <v>55</v>
      </c>
      <c r="M565" s="4" t="s">
        <v>26</v>
      </c>
      <c r="N565">
        <v>1986</v>
      </c>
      <c r="O565">
        <v>647.17999999999995</v>
      </c>
      <c r="P565">
        <v>1185</v>
      </c>
      <c r="Q565" s="4" t="s">
        <v>28</v>
      </c>
      <c r="R565" s="4" t="s">
        <v>24</v>
      </c>
      <c r="S565">
        <v>136</v>
      </c>
    </row>
    <row r="566" spans="1:19">
      <c r="A566" s="4" t="s">
        <v>773</v>
      </c>
      <c r="B566" s="4" t="s">
        <v>226</v>
      </c>
      <c r="C566" s="4" t="s">
        <v>199</v>
      </c>
      <c r="D566" s="4" t="s">
        <v>78</v>
      </c>
      <c r="E566" s="4" t="s">
        <v>172</v>
      </c>
      <c r="F566" s="3">
        <v>42756</v>
      </c>
      <c r="G566" s="3">
        <v>42862</v>
      </c>
      <c r="H566">
        <v>5582</v>
      </c>
      <c r="I566" s="4" t="s">
        <v>9018</v>
      </c>
      <c r="J566" s="4" t="s">
        <v>9019</v>
      </c>
      <c r="K566" s="4" t="s">
        <v>9010</v>
      </c>
      <c r="L566">
        <v>5482</v>
      </c>
      <c r="M566" s="4" t="s">
        <v>55</v>
      </c>
      <c r="N566">
        <v>1994</v>
      </c>
      <c r="O566">
        <v>6395.05</v>
      </c>
      <c r="P566">
        <v>20275</v>
      </c>
      <c r="Q566" s="4" t="s">
        <v>23</v>
      </c>
      <c r="R566" s="4" t="s">
        <v>24</v>
      </c>
      <c r="S566">
        <v>106</v>
      </c>
    </row>
    <row r="567" spans="1:19">
      <c r="A567" s="4" t="s">
        <v>774</v>
      </c>
      <c r="B567" s="4" t="s">
        <v>208</v>
      </c>
      <c r="C567" s="4" t="s">
        <v>177</v>
      </c>
      <c r="D567" s="4" t="s">
        <v>85</v>
      </c>
      <c r="E567" s="4" t="s">
        <v>172</v>
      </c>
      <c r="F567" s="3">
        <v>42756</v>
      </c>
      <c r="G567" s="3">
        <v>42875</v>
      </c>
      <c r="H567">
        <v>60</v>
      </c>
      <c r="I567" s="4" t="s">
        <v>9014</v>
      </c>
      <c r="J567" s="4" t="s">
        <v>9015</v>
      </c>
      <c r="K567" s="4" t="s">
        <v>9012</v>
      </c>
      <c r="L567">
        <v>55</v>
      </c>
      <c r="M567" s="4" t="s">
        <v>46</v>
      </c>
      <c r="N567">
        <v>1985</v>
      </c>
      <c r="O567">
        <v>375.43</v>
      </c>
      <c r="P567">
        <v>1190</v>
      </c>
      <c r="Q567" s="4" t="s">
        <v>23</v>
      </c>
      <c r="R567" s="4" t="s">
        <v>24</v>
      </c>
      <c r="S567">
        <v>119</v>
      </c>
    </row>
    <row r="568" spans="1:19">
      <c r="A568" s="4" t="s">
        <v>775</v>
      </c>
      <c r="B568" s="4" t="s">
        <v>181</v>
      </c>
      <c r="C568" s="4" t="s">
        <v>171</v>
      </c>
      <c r="D568" s="4" t="s">
        <v>124</v>
      </c>
      <c r="E568" s="4" t="s">
        <v>172</v>
      </c>
      <c r="F568" s="3">
        <v>42756</v>
      </c>
      <c r="G568" s="3">
        <v>42858</v>
      </c>
      <c r="H568">
        <v>1036</v>
      </c>
      <c r="I568" s="4" t="s">
        <v>9026</v>
      </c>
      <c r="J568" s="4" t="s">
        <v>9024</v>
      </c>
      <c r="K568" s="4" t="s">
        <v>9010</v>
      </c>
      <c r="L568">
        <v>1096</v>
      </c>
      <c r="M568" s="4" t="s">
        <v>60</v>
      </c>
      <c r="N568">
        <v>1983</v>
      </c>
      <c r="O568">
        <v>2871.35</v>
      </c>
      <c r="P568">
        <v>9561</v>
      </c>
      <c r="Q568" s="4" t="s">
        <v>23</v>
      </c>
      <c r="R568" s="4" t="s">
        <v>24</v>
      </c>
      <c r="S568">
        <v>102</v>
      </c>
    </row>
    <row r="569" spans="1:19">
      <c r="A569" s="4" t="s">
        <v>776</v>
      </c>
      <c r="B569" s="4" t="s">
        <v>174</v>
      </c>
      <c r="C569" s="4" t="s">
        <v>171</v>
      </c>
      <c r="D569" s="4" t="s">
        <v>61</v>
      </c>
      <c r="E569" s="4" t="s">
        <v>172</v>
      </c>
      <c r="F569" s="3">
        <v>42757</v>
      </c>
      <c r="G569" s="3">
        <v>42867</v>
      </c>
      <c r="H569">
        <v>943</v>
      </c>
      <c r="I569" s="4" t="s">
        <v>9016</v>
      </c>
      <c r="J569" s="4" t="s">
        <v>9015</v>
      </c>
      <c r="K569" s="4" t="s">
        <v>9010</v>
      </c>
      <c r="L569">
        <v>1096</v>
      </c>
      <c r="M569" s="4" t="s">
        <v>58</v>
      </c>
      <c r="N569">
        <v>1991</v>
      </c>
      <c r="O569">
        <v>2819.5</v>
      </c>
      <c r="P569">
        <v>7227</v>
      </c>
      <c r="Q569" s="4" t="s">
        <v>23</v>
      </c>
      <c r="R569" s="4" t="s">
        <v>62</v>
      </c>
      <c r="S569">
        <v>110</v>
      </c>
    </row>
    <row r="570" spans="1:19">
      <c r="A570" s="4" t="s">
        <v>777</v>
      </c>
      <c r="B570" s="4" t="s">
        <v>212</v>
      </c>
      <c r="C570" s="4" t="s">
        <v>179</v>
      </c>
      <c r="D570" s="4" t="s">
        <v>82</v>
      </c>
      <c r="E570" s="4" t="s">
        <v>172</v>
      </c>
      <c r="F570" s="3">
        <v>42757</v>
      </c>
      <c r="G570" s="3">
        <v>42893</v>
      </c>
      <c r="H570">
        <v>581</v>
      </c>
      <c r="I570" s="4" t="s">
        <v>9023</v>
      </c>
      <c r="J570" s="4" t="s">
        <v>9024</v>
      </c>
      <c r="K570" s="4" t="s">
        <v>9010</v>
      </c>
      <c r="L570">
        <v>550</v>
      </c>
      <c r="M570" s="4" t="s">
        <v>36</v>
      </c>
      <c r="N570">
        <v>1982</v>
      </c>
      <c r="O570">
        <v>11698.03</v>
      </c>
      <c r="P570">
        <v>34288</v>
      </c>
      <c r="Q570" s="4" t="s">
        <v>23</v>
      </c>
      <c r="R570" s="4" t="s">
        <v>24</v>
      </c>
      <c r="S570">
        <v>136</v>
      </c>
    </row>
    <row r="571" spans="1:19">
      <c r="A571" s="4" t="s">
        <v>778</v>
      </c>
      <c r="B571" s="4" t="s">
        <v>343</v>
      </c>
      <c r="C571" s="4" t="s">
        <v>177</v>
      </c>
      <c r="D571" s="4" t="s">
        <v>41</v>
      </c>
      <c r="E571" s="4" t="s">
        <v>197</v>
      </c>
      <c r="F571" s="3">
        <v>42757</v>
      </c>
      <c r="G571" s="3">
        <v>42870</v>
      </c>
      <c r="H571">
        <v>0</v>
      </c>
      <c r="I571" s="4" t="s">
        <v>9016</v>
      </c>
      <c r="J571" s="4" t="s">
        <v>9015</v>
      </c>
      <c r="K571" s="4" t="s">
        <v>9012</v>
      </c>
      <c r="L571">
        <v>55</v>
      </c>
      <c r="M571" s="4" t="s">
        <v>36</v>
      </c>
      <c r="N571">
        <v>1998</v>
      </c>
      <c r="O571">
        <v>2714.9</v>
      </c>
      <c r="P571">
        <v>2641</v>
      </c>
      <c r="Q571" s="4" t="s">
        <v>23</v>
      </c>
      <c r="R571" s="4" t="s">
        <v>21</v>
      </c>
      <c r="S571">
        <v>113</v>
      </c>
    </row>
    <row r="572" spans="1:19">
      <c r="A572" s="4" t="s">
        <v>779</v>
      </c>
      <c r="B572" s="4" t="s">
        <v>170</v>
      </c>
      <c r="C572" s="4" t="s">
        <v>179</v>
      </c>
      <c r="D572" s="4" t="s">
        <v>118</v>
      </c>
      <c r="E572" s="4" t="s">
        <v>172</v>
      </c>
      <c r="F572" s="3">
        <v>42757</v>
      </c>
      <c r="G572" s="3">
        <v>42862</v>
      </c>
      <c r="H572">
        <v>538</v>
      </c>
      <c r="I572" s="4" t="s">
        <v>9014</v>
      </c>
      <c r="J572" s="4" t="s">
        <v>9015</v>
      </c>
      <c r="K572" s="4" t="s">
        <v>9010</v>
      </c>
      <c r="L572">
        <v>550</v>
      </c>
      <c r="M572" s="4" t="s">
        <v>33</v>
      </c>
      <c r="N572">
        <v>1995</v>
      </c>
      <c r="O572">
        <v>332.43</v>
      </c>
      <c r="P572">
        <v>799</v>
      </c>
      <c r="Q572" s="4" t="s">
        <v>23</v>
      </c>
      <c r="R572" s="4" t="s">
        <v>24</v>
      </c>
      <c r="S572">
        <v>105</v>
      </c>
    </row>
    <row r="573" spans="1:19">
      <c r="A573" s="4" t="s">
        <v>780</v>
      </c>
      <c r="B573" s="4" t="s">
        <v>232</v>
      </c>
      <c r="C573" s="4" t="s">
        <v>171</v>
      </c>
      <c r="D573" s="4" t="s">
        <v>50</v>
      </c>
      <c r="E573" s="4" t="s">
        <v>172</v>
      </c>
      <c r="F573" s="3">
        <v>42757</v>
      </c>
      <c r="G573" s="3">
        <v>42822</v>
      </c>
      <c r="H573">
        <v>1100</v>
      </c>
      <c r="I573" s="4" t="s">
        <v>9021</v>
      </c>
      <c r="J573" s="4" t="s">
        <v>9019</v>
      </c>
      <c r="K573" s="4" t="s">
        <v>9010</v>
      </c>
      <c r="L573">
        <v>1096</v>
      </c>
      <c r="M573" s="4" t="s">
        <v>9322</v>
      </c>
      <c r="N573">
        <v>1992</v>
      </c>
      <c r="O573">
        <v>1712.68</v>
      </c>
      <c r="P573">
        <v>3194</v>
      </c>
      <c r="Q573" s="4" t="s">
        <v>23</v>
      </c>
      <c r="R573" s="4" t="s">
        <v>21</v>
      </c>
      <c r="S573">
        <v>65</v>
      </c>
    </row>
    <row r="574" spans="1:19">
      <c r="A574" s="4" t="s">
        <v>781</v>
      </c>
      <c r="B574" s="4" t="s">
        <v>226</v>
      </c>
      <c r="C574" s="4" t="s">
        <v>192</v>
      </c>
      <c r="D574" s="4" t="s">
        <v>24</v>
      </c>
      <c r="E574" s="4" t="s">
        <v>193</v>
      </c>
      <c r="F574" s="3">
        <v>42757</v>
      </c>
      <c r="G574" s="3"/>
      <c r="I574" s="4" t="s">
        <v>9018</v>
      </c>
      <c r="J574" s="4" t="s">
        <v>9019</v>
      </c>
      <c r="K574" s="4" t="s">
        <v>9012</v>
      </c>
      <c r="L574">
        <v>3393</v>
      </c>
      <c r="M574" s="4"/>
      <c r="Q574" s="4"/>
      <c r="R574" s="4"/>
    </row>
    <row r="575" spans="1:19">
      <c r="A575" s="4" t="s">
        <v>782</v>
      </c>
      <c r="B575" s="4" t="s">
        <v>183</v>
      </c>
      <c r="C575" s="4" t="s">
        <v>192</v>
      </c>
      <c r="D575" s="4" t="s">
        <v>47</v>
      </c>
      <c r="E575" s="4" t="s">
        <v>197</v>
      </c>
      <c r="F575" s="3">
        <v>42758</v>
      </c>
      <c r="G575" s="3">
        <v>42860</v>
      </c>
      <c r="H575">
        <v>0</v>
      </c>
      <c r="I575" s="4" t="s">
        <v>9014</v>
      </c>
      <c r="J575" s="4" t="s">
        <v>9015</v>
      </c>
      <c r="K575" s="4" t="s">
        <v>9012</v>
      </c>
      <c r="L575">
        <v>3393</v>
      </c>
      <c r="M575" s="4" t="s">
        <v>46</v>
      </c>
      <c r="N575">
        <v>1986</v>
      </c>
      <c r="O575">
        <v>2403.58</v>
      </c>
      <c r="P575">
        <v>8801</v>
      </c>
      <c r="Q575" s="4" t="s">
        <v>23</v>
      </c>
      <c r="R575" s="4" t="s">
        <v>24</v>
      </c>
      <c r="S575">
        <v>102</v>
      </c>
    </row>
    <row r="576" spans="1:19">
      <c r="A576" s="4" t="s">
        <v>783</v>
      </c>
      <c r="B576" s="4" t="s">
        <v>304</v>
      </c>
      <c r="C576" s="4" t="s">
        <v>192</v>
      </c>
      <c r="D576" s="4" t="s">
        <v>57</v>
      </c>
      <c r="E576" s="4" t="s">
        <v>197</v>
      </c>
      <c r="F576" s="3">
        <v>42758</v>
      </c>
      <c r="G576" s="3">
        <v>42883</v>
      </c>
      <c r="H576">
        <v>0</v>
      </c>
      <c r="I576" s="4" t="s">
        <v>9014</v>
      </c>
      <c r="J576" s="4" t="s">
        <v>9015</v>
      </c>
      <c r="K576" s="4" t="s">
        <v>9012</v>
      </c>
      <c r="L576">
        <v>3393</v>
      </c>
      <c r="M576" s="4" t="s">
        <v>58</v>
      </c>
      <c r="N576">
        <v>2006</v>
      </c>
      <c r="O576">
        <v>1102.43</v>
      </c>
      <c r="P576">
        <v>1759</v>
      </c>
      <c r="Q576" s="4" t="s">
        <v>23</v>
      </c>
      <c r="R576" s="4" t="s">
        <v>24</v>
      </c>
      <c r="S576">
        <v>125</v>
      </c>
    </row>
    <row r="577" spans="1:19">
      <c r="A577" s="4" t="s">
        <v>784</v>
      </c>
      <c r="B577" s="4" t="s">
        <v>343</v>
      </c>
      <c r="C577" s="4" t="s">
        <v>171</v>
      </c>
      <c r="D577" s="4" t="s">
        <v>76</v>
      </c>
      <c r="E577" s="4" t="s">
        <v>172</v>
      </c>
      <c r="F577" s="3">
        <v>42758</v>
      </c>
      <c r="G577" s="3">
        <v>42872</v>
      </c>
      <c r="H577">
        <v>1039</v>
      </c>
      <c r="I577" s="4" t="s">
        <v>9016</v>
      </c>
      <c r="J577" s="4" t="s">
        <v>9015</v>
      </c>
      <c r="K577" s="4" t="s">
        <v>9010</v>
      </c>
      <c r="L577">
        <v>1096</v>
      </c>
      <c r="M577" s="4" t="s">
        <v>9322</v>
      </c>
      <c r="N577">
        <v>1997</v>
      </c>
      <c r="O577">
        <v>8170.38</v>
      </c>
      <c r="P577">
        <v>16499</v>
      </c>
      <c r="Q577" s="4" t="s">
        <v>77</v>
      </c>
      <c r="R577" s="4" t="s">
        <v>24</v>
      </c>
      <c r="S577">
        <v>114</v>
      </c>
    </row>
    <row r="578" spans="1:19">
      <c r="A578" s="4" t="s">
        <v>785</v>
      </c>
      <c r="B578" s="4" t="s">
        <v>256</v>
      </c>
      <c r="C578" s="4" t="s">
        <v>177</v>
      </c>
      <c r="D578" s="4" t="s">
        <v>45</v>
      </c>
      <c r="E578" s="4" t="s">
        <v>197</v>
      </c>
      <c r="F578" s="3">
        <v>42758</v>
      </c>
      <c r="G578" s="3">
        <v>42866</v>
      </c>
      <c r="H578">
        <v>0</v>
      </c>
      <c r="I578" s="4" t="s">
        <v>9014</v>
      </c>
      <c r="J578" s="4" t="s">
        <v>9015</v>
      </c>
      <c r="K578" s="4" t="s">
        <v>9012</v>
      </c>
      <c r="L578">
        <v>55</v>
      </c>
      <c r="M578" s="4" t="s">
        <v>46</v>
      </c>
      <c r="N578">
        <v>1995</v>
      </c>
      <c r="O578">
        <v>2173.98</v>
      </c>
      <c r="P578">
        <v>2928</v>
      </c>
      <c r="Q578" s="4" t="s">
        <v>23</v>
      </c>
      <c r="R578" s="4" t="s">
        <v>47</v>
      </c>
      <c r="S578">
        <v>108</v>
      </c>
    </row>
    <row r="579" spans="1:19">
      <c r="A579" s="4" t="s">
        <v>786</v>
      </c>
      <c r="B579" s="4" t="s">
        <v>232</v>
      </c>
      <c r="C579" s="4" t="s">
        <v>171</v>
      </c>
      <c r="D579" s="4" t="s">
        <v>120</v>
      </c>
      <c r="E579" s="4" t="s">
        <v>172</v>
      </c>
      <c r="F579" s="3">
        <v>42758</v>
      </c>
      <c r="G579" s="3">
        <v>42865</v>
      </c>
      <c r="H579">
        <v>1076</v>
      </c>
      <c r="I579" s="4" t="s">
        <v>9021</v>
      </c>
      <c r="J579" s="4" t="s">
        <v>9019</v>
      </c>
      <c r="K579" s="4" t="s">
        <v>9010</v>
      </c>
      <c r="L579">
        <v>1096</v>
      </c>
      <c r="M579" s="4" t="s">
        <v>58</v>
      </c>
      <c r="N579">
        <v>1998</v>
      </c>
      <c r="O579">
        <v>2022.14</v>
      </c>
      <c r="P579">
        <v>5113</v>
      </c>
      <c r="Q579" s="4" t="s">
        <v>23</v>
      </c>
      <c r="R579" s="4" t="s">
        <v>24</v>
      </c>
      <c r="S579">
        <v>107</v>
      </c>
    </row>
    <row r="580" spans="1:19">
      <c r="A580" s="4" t="s">
        <v>787</v>
      </c>
      <c r="B580" s="4" t="s">
        <v>205</v>
      </c>
      <c r="C580" s="4" t="s">
        <v>177</v>
      </c>
      <c r="D580" s="4" t="s">
        <v>84</v>
      </c>
      <c r="E580" s="4" t="s">
        <v>197</v>
      </c>
      <c r="F580" s="3">
        <v>42758</v>
      </c>
      <c r="G580" s="3">
        <v>42861</v>
      </c>
      <c r="H580">
        <v>0</v>
      </c>
      <c r="I580" s="4" t="s">
        <v>9023</v>
      </c>
      <c r="J580" s="4" t="s">
        <v>9024</v>
      </c>
      <c r="K580" s="4" t="s">
        <v>9012</v>
      </c>
      <c r="L580">
        <v>55</v>
      </c>
      <c r="M580" s="4" t="s">
        <v>9322</v>
      </c>
      <c r="N580">
        <v>1980</v>
      </c>
      <c r="O580">
        <v>7708.38</v>
      </c>
      <c r="P580">
        <v>13756</v>
      </c>
      <c r="Q580" s="4" t="s">
        <v>23</v>
      </c>
      <c r="R580" s="4" t="s">
        <v>24</v>
      </c>
      <c r="S580">
        <v>103</v>
      </c>
    </row>
    <row r="581" spans="1:19">
      <c r="A581" s="4" t="s">
        <v>788</v>
      </c>
      <c r="B581" s="4" t="s">
        <v>205</v>
      </c>
      <c r="C581" s="4" t="s">
        <v>177</v>
      </c>
      <c r="D581" s="4" t="s">
        <v>102</v>
      </c>
      <c r="E581" s="4" t="s">
        <v>197</v>
      </c>
      <c r="F581" s="3">
        <v>42758</v>
      </c>
      <c r="G581" s="3">
        <v>42878</v>
      </c>
      <c r="H581">
        <v>0</v>
      </c>
      <c r="I581" s="4" t="s">
        <v>9023</v>
      </c>
      <c r="J581" s="4" t="s">
        <v>9024</v>
      </c>
      <c r="K581" s="4" t="s">
        <v>9012</v>
      </c>
      <c r="L581">
        <v>55</v>
      </c>
      <c r="M581" s="4" t="s">
        <v>55</v>
      </c>
      <c r="N581">
        <v>1994</v>
      </c>
      <c r="O581">
        <v>1188.42</v>
      </c>
      <c r="P581">
        <v>3015</v>
      </c>
      <c r="Q581" s="4" t="s">
        <v>23</v>
      </c>
      <c r="R581" s="4" t="s">
        <v>24</v>
      </c>
      <c r="S581">
        <v>120</v>
      </c>
    </row>
    <row r="582" spans="1:19">
      <c r="A582" s="4" t="s">
        <v>789</v>
      </c>
      <c r="B582" s="4" t="s">
        <v>208</v>
      </c>
      <c r="C582" s="4" t="s">
        <v>177</v>
      </c>
      <c r="D582" s="4" t="s">
        <v>104</v>
      </c>
      <c r="E582" s="4" t="s">
        <v>172</v>
      </c>
      <c r="F582" s="3">
        <v>42758</v>
      </c>
      <c r="G582" s="3">
        <v>42810</v>
      </c>
      <c r="H582">
        <v>53</v>
      </c>
      <c r="I582" s="4" t="s">
        <v>9014</v>
      </c>
      <c r="J582" s="4" t="s">
        <v>9015</v>
      </c>
      <c r="K582" s="4" t="s">
        <v>9012</v>
      </c>
      <c r="L582">
        <v>55</v>
      </c>
      <c r="M582" s="4" t="s">
        <v>9322</v>
      </c>
      <c r="N582">
        <v>1983</v>
      </c>
      <c r="O582">
        <v>1008.06</v>
      </c>
      <c r="P582">
        <v>1238</v>
      </c>
      <c r="Q582" s="4" t="s">
        <v>23</v>
      </c>
      <c r="R582" s="4" t="s">
        <v>24</v>
      </c>
      <c r="S582">
        <v>52</v>
      </c>
    </row>
    <row r="583" spans="1:19">
      <c r="A583" s="4" t="s">
        <v>790</v>
      </c>
      <c r="B583" s="4" t="s">
        <v>208</v>
      </c>
      <c r="C583" s="4" t="s">
        <v>192</v>
      </c>
      <c r="D583" s="4" t="s">
        <v>110</v>
      </c>
      <c r="E583" s="4" t="s">
        <v>172</v>
      </c>
      <c r="F583" s="3">
        <v>42758</v>
      </c>
      <c r="G583" s="3">
        <v>42817</v>
      </c>
      <c r="H583">
        <v>3046</v>
      </c>
      <c r="I583" s="4" t="s">
        <v>9014</v>
      </c>
      <c r="J583" s="4" t="s">
        <v>9015</v>
      </c>
      <c r="K583" s="4" t="s">
        <v>9012</v>
      </c>
      <c r="L583">
        <v>3393</v>
      </c>
      <c r="M583" s="4" t="s">
        <v>60</v>
      </c>
      <c r="N583">
        <v>1997</v>
      </c>
      <c r="O583">
        <v>291.27</v>
      </c>
      <c r="P583">
        <v>586</v>
      </c>
      <c r="Q583" s="4" t="s">
        <v>23</v>
      </c>
      <c r="R583" s="4" t="s">
        <v>24</v>
      </c>
      <c r="S583">
        <v>59</v>
      </c>
    </row>
    <row r="584" spans="1:19">
      <c r="A584" s="4" t="s">
        <v>791</v>
      </c>
      <c r="B584" s="4" t="s">
        <v>185</v>
      </c>
      <c r="C584" s="4" t="s">
        <v>171</v>
      </c>
      <c r="D584" s="4" t="s">
        <v>24</v>
      </c>
      <c r="E584" s="4" t="s">
        <v>193</v>
      </c>
      <c r="F584" s="3">
        <v>42758</v>
      </c>
      <c r="G584" s="3"/>
      <c r="I584" s="4" t="s">
        <v>9023</v>
      </c>
      <c r="J584" s="4" t="s">
        <v>9024</v>
      </c>
      <c r="K584" s="4" t="s">
        <v>9010</v>
      </c>
      <c r="L584">
        <v>1096</v>
      </c>
      <c r="M584" s="4"/>
      <c r="Q584" s="4"/>
      <c r="R584" s="4"/>
    </row>
    <row r="585" spans="1:19">
      <c r="A585" s="4" t="s">
        <v>792</v>
      </c>
      <c r="B585" s="4" t="s">
        <v>216</v>
      </c>
      <c r="C585" s="4" t="s">
        <v>177</v>
      </c>
      <c r="D585" s="4" t="s">
        <v>21</v>
      </c>
      <c r="E585" s="4" t="s">
        <v>197</v>
      </c>
      <c r="F585" s="3">
        <v>42758</v>
      </c>
      <c r="G585" s="3">
        <v>42861</v>
      </c>
      <c r="H585">
        <v>0</v>
      </c>
      <c r="I585" s="4" t="s">
        <v>9018</v>
      </c>
      <c r="J585" s="4" t="s">
        <v>9019</v>
      </c>
      <c r="K585" s="4" t="s">
        <v>9012</v>
      </c>
      <c r="L585">
        <v>55</v>
      </c>
      <c r="M585" s="4" t="s">
        <v>9322</v>
      </c>
      <c r="N585">
        <v>1996</v>
      </c>
      <c r="O585">
        <v>1100.04</v>
      </c>
      <c r="P585">
        <v>2822</v>
      </c>
      <c r="Q585" s="4" t="s">
        <v>23</v>
      </c>
      <c r="R585" s="4" t="s">
        <v>24</v>
      </c>
      <c r="S585">
        <v>103</v>
      </c>
    </row>
    <row r="586" spans="1:19">
      <c r="A586" s="4" t="s">
        <v>793</v>
      </c>
      <c r="B586" s="4" t="s">
        <v>181</v>
      </c>
      <c r="C586" s="4" t="s">
        <v>179</v>
      </c>
      <c r="D586" s="4" t="s">
        <v>105</v>
      </c>
      <c r="E586" s="4" t="s">
        <v>197</v>
      </c>
      <c r="F586" s="3">
        <v>42758</v>
      </c>
      <c r="G586" s="3">
        <v>42824</v>
      </c>
      <c r="H586">
        <v>0</v>
      </c>
      <c r="I586" s="4" t="s">
        <v>9026</v>
      </c>
      <c r="J586" s="4" t="s">
        <v>9024</v>
      </c>
      <c r="K586" s="4" t="s">
        <v>9010</v>
      </c>
      <c r="L586">
        <v>550</v>
      </c>
      <c r="M586" s="4" t="s">
        <v>36</v>
      </c>
      <c r="N586">
        <v>1996</v>
      </c>
      <c r="O586">
        <v>6354.87</v>
      </c>
      <c r="P586">
        <v>16780</v>
      </c>
      <c r="Q586" s="4" t="s">
        <v>23</v>
      </c>
      <c r="R586" s="4" t="s">
        <v>35</v>
      </c>
      <c r="S586">
        <v>66</v>
      </c>
    </row>
    <row r="587" spans="1:19">
      <c r="A587" s="4" t="s">
        <v>794</v>
      </c>
      <c r="B587" s="4" t="s">
        <v>210</v>
      </c>
      <c r="C587" s="4" t="s">
        <v>9011</v>
      </c>
      <c r="D587" s="4" t="s">
        <v>82</v>
      </c>
      <c r="E587" s="4" t="s">
        <v>172</v>
      </c>
      <c r="F587" s="3">
        <v>42759</v>
      </c>
      <c r="G587" s="3">
        <v>42825</v>
      </c>
      <c r="H587">
        <v>5140</v>
      </c>
      <c r="I587" s="4" t="s">
        <v>9021</v>
      </c>
      <c r="J587" s="4" t="s">
        <v>9019</v>
      </c>
      <c r="K587" s="4" t="s">
        <v>9010</v>
      </c>
      <c r="L587">
        <v>4821</v>
      </c>
      <c r="M587" s="4" t="s">
        <v>36</v>
      </c>
      <c r="N587">
        <v>1982</v>
      </c>
      <c r="O587">
        <v>11698.03</v>
      </c>
      <c r="P587">
        <v>34288</v>
      </c>
      <c r="Q587" s="4" t="s">
        <v>23</v>
      </c>
      <c r="R587" s="4" t="s">
        <v>24</v>
      </c>
      <c r="S587">
        <v>66</v>
      </c>
    </row>
    <row r="588" spans="1:19">
      <c r="A588" s="4" t="s">
        <v>795</v>
      </c>
      <c r="B588" s="4" t="s">
        <v>174</v>
      </c>
      <c r="C588" s="4" t="s">
        <v>171</v>
      </c>
      <c r="D588" s="4" t="s">
        <v>92</v>
      </c>
      <c r="E588" s="4" t="s">
        <v>172</v>
      </c>
      <c r="F588" s="3">
        <v>42759</v>
      </c>
      <c r="G588" s="3">
        <v>42872</v>
      </c>
      <c r="H588">
        <v>1067</v>
      </c>
      <c r="I588" s="4" t="s">
        <v>9016</v>
      </c>
      <c r="J588" s="4" t="s">
        <v>9015</v>
      </c>
      <c r="K588" s="4" t="s">
        <v>9010</v>
      </c>
      <c r="L588">
        <v>1096</v>
      </c>
      <c r="M588" s="4" t="s">
        <v>73</v>
      </c>
      <c r="N588">
        <v>1997</v>
      </c>
      <c r="O588">
        <v>2041.73</v>
      </c>
      <c r="P588">
        <v>5276</v>
      </c>
      <c r="Q588" s="4" t="s">
        <v>23</v>
      </c>
      <c r="R588" s="4" t="s">
        <v>24</v>
      </c>
      <c r="S588">
        <v>113</v>
      </c>
    </row>
    <row r="589" spans="1:19">
      <c r="A589" s="4" t="s">
        <v>796</v>
      </c>
      <c r="B589" s="4" t="s">
        <v>219</v>
      </c>
      <c r="C589" s="4" t="s">
        <v>179</v>
      </c>
      <c r="D589" s="4" t="s">
        <v>24</v>
      </c>
      <c r="E589" s="4" t="s">
        <v>193</v>
      </c>
      <c r="F589" s="3">
        <v>42759</v>
      </c>
      <c r="G589" s="3"/>
      <c r="I589" s="4" t="s">
        <v>9026</v>
      </c>
      <c r="J589" s="4" t="s">
        <v>9024</v>
      </c>
      <c r="K589" s="4" t="s">
        <v>9010</v>
      </c>
      <c r="L589">
        <v>550</v>
      </c>
      <c r="M589" s="4"/>
      <c r="Q589" s="4"/>
      <c r="R589" s="4"/>
    </row>
    <row r="590" spans="1:19">
      <c r="A590" s="4" t="s">
        <v>797</v>
      </c>
      <c r="B590" s="4" t="s">
        <v>219</v>
      </c>
      <c r="C590" s="4" t="s">
        <v>171</v>
      </c>
      <c r="D590" s="4" t="s">
        <v>75</v>
      </c>
      <c r="E590" s="4" t="s">
        <v>193</v>
      </c>
      <c r="F590" s="3">
        <v>42759</v>
      </c>
      <c r="G590" s="3"/>
      <c r="I590" s="4" t="s">
        <v>9026</v>
      </c>
      <c r="J590" s="4" t="s">
        <v>9024</v>
      </c>
      <c r="K590" s="4" t="s">
        <v>9010</v>
      </c>
      <c r="L590">
        <v>1096</v>
      </c>
      <c r="M590" s="4" t="s">
        <v>73</v>
      </c>
      <c r="N590">
        <v>1982</v>
      </c>
      <c r="O590">
        <v>792.46</v>
      </c>
      <c r="P590">
        <v>1299</v>
      </c>
      <c r="Q590" s="4" t="s">
        <v>23</v>
      </c>
      <c r="R590" s="4" t="s">
        <v>24</v>
      </c>
    </row>
    <row r="591" spans="1:19">
      <c r="A591" s="4" t="s">
        <v>798</v>
      </c>
      <c r="B591" s="4" t="s">
        <v>185</v>
      </c>
      <c r="C591" s="4" t="s">
        <v>179</v>
      </c>
      <c r="D591" s="4" t="s">
        <v>24</v>
      </c>
      <c r="E591" s="4" t="s">
        <v>193</v>
      </c>
      <c r="F591" s="3">
        <v>42759</v>
      </c>
      <c r="G591" s="3"/>
      <c r="I591" s="4" t="s">
        <v>9023</v>
      </c>
      <c r="J591" s="4" t="s">
        <v>9024</v>
      </c>
      <c r="K591" s="4" t="s">
        <v>9010</v>
      </c>
      <c r="L591">
        <v>550</v>
      </c>
      <c r="M591" s="4"/>
      <c r="Q591" s="4"/>
      <c r="R591" s="4"/>
    </row>
    <row r="592" spans="1:19">
      <c r="A592" s="4" t="s">
        <v>799</v>
      </c>
      <c r="B592" s="4" t="s">
        <v>246</v>
      </c>
      <c r="C592" s="4" t="s">
        <v>9011</v>
      </c>
      <c r="D592" s="4" t="s">
        <v>96</v>
      </c>
      <c r="E592" s="4" t="s">
        <v>197</v>
      </c>
      <c r="F592" s="3">
        <v>42760</v>
      </c>
      <c r="G592" s="3">
        <v>42884</v>
      </c>
      <c r="H592">
        <v>0</v>
      </c>
      <c r="I592" s="4" t="s">
        <v>9021</v>
      </c>
      <c r="J592" s="4" t="s">
        <v>9019</v>
      </c>
      <c r="K592" s="4" t="s">
        <v>9010</v>
      </c>
      <c r="L592">
        <v>4821</v>
      </c>
      <c r="M592" s="4" t="s">
        <v>58</v>
      </c>
      <c r="N592">
        <v>1994</v>
      </c>
      <c r="O592">
        <v>355.23</v>
      </c>
      <c r="P592">
        <v>853</v>
      </c>
      <c r="Q592" s="4" t="s">
        <v>23</v>
      </c>
      <c r="R592" s="4" t="s">
        <v>24</v>
      </c>
      <c r="S592">
        <v>124</v>
      </c>
    </row>
    <row r="593" spans="1:19">
      <c r="A593" s="4" t="s">
        <v>800</v>
      </c>
      <c r="B593" s="4" t="s">
        <v>210</v>
      </c>
      <c r="C593" s="4" t="s">
        <v>171</v>
      </c>
      <c r="D593" s="4" t="s">
        <v>126</v>
      </c>
      <c r="E593" s="4" t="s">
        <v>172</v>
      </c>
      <c r="F593" s="3">
        <v>42760</v>
      </c>
      <c r="G593" s="3">
        <v>42815</v>
      </c>
      <c r="H593">
        <v>1065</v>
      </c>
      <c r="I593" s="4" t="s">
        <v>9021</v>
      </c>
      <c r="J593" s="4" t="s">
        <v>9019</v>
      </c>
      <c r="K593" s="4" t="s">
        <v>9010</v>
      </c>
      <c r="L593">
        <v>1096</v>
      </c>
      <c r="M593" s="4" t="s">
        <v>33</v>
      </c>
      <c r="N593">
        <v>2010</v>
      </c>
      <c r="O593">
        <v>71.12</v>
      </c>
      <c r="P593">
        <v>144</v>
      </c>
      <c r="Q593" s="4" t="s">
        <v>23</v>
      </c>
      <c r="R593" s="4" t="s">
        <v>24</v>
      </c>
      <c r="S593">
        <v>55</v>
      </c>
    </row>
    <row r="594" spans="1:19">
      <c r="A594" s="4" t="s">
        <v>801</v>
      </c>
      <c r="B594" s="4" t="s">
        <v>230</v>
      </c>
      <c r="C594" s="4" t="s">
        <v>179</v>
      </c>
      <c r="D594" s="4" t="s">
        <v>87</v>
      </c>
      <c r="E594" s="4" t="s">
        <v>172</v>
      </c>
      <c r="F594" s="3">
        <v>42760</v>
      </c>
      <c r="G594" s="3">
        <v>42861</v>
      </c>
      <c r="H594">
        <v>481</v>
      </c>
      <c r="I594" s="4" t="s">
        <v>9026</v>
      </c>
      <c r="J594" s="4" t="s">
        <v>9024</v>
      </c>
      <c r="K594" s="4" t="s">
        <v>9010</v>
      </c>
      <c r="L594">
        <v>550</v>
      </c>
      <c r="M594" s="4" t="s">
        <v>26</v>
      </c>
      <c r="N594">
        <v>2004</v>
      </c>
      <c r="O594">
        <v>1618.89</v>
      </c>
      <c r="P594">
        <v>3889</v>
      </c>
      <c r="Q594" s="4" t="s">
        <v>23</v>
      </c>
      <c r="R594" s="4" t="s">
        <v>24</v>
      </c>
      <c r="S594">
        <v>101</v>
      </c>
    </row>
    <row r="595" spans="1:19">
      <c r="A595" s="4" t="s">
        <v>802</v>
      </c>
      <c r="B595" s="4" t="s">
        <v>187</v>
      </c>
      <c r="C595" s="4" t="s">
        <v>179</v>
      </c>
      <c r="D595" s="4" t="s">
        <v>81</v>
      </c>
      <c r="E595" s="4" t="s">
        <v>197</v>
      </c>
      <c r="F595" s="3">
        <v>42760</v>
      </c>
      <c r="G595" s="3">
        <v>42877</v>
      </c>
      <c r="H595">
        <v>0</v>
      </c>
      <c r="I595" s="4" t="s">
        <v>9023</v>
      </c>
      <c r="J595" s="4" t="s">
        <v>9024</v>
      </c>
      <c r="K595" s="4" t="s">
        <v>9010</v>
      </c>
      <c r="L595">
        <v>550</v>
      </c>
      <c r="M595" s="4" t="s">
        <v>33</v>
      </c>
      <c r="N595">
        <v>1989</v>
      </c>
      <c r="O595">
        <v>1388.67</v>
      </c>
      <c r="P595">
        <v>3583</v>
      </c>
      <c r="Q595" s="4" t="s">
        <v>23</v>
      </c>
      <c r="R595" s="4" t="s">
        <v>24</v>
      </c>
      <c r="S595">
        <v>117</v>
      </c>
    </row>
    <row r="596" spans="1:19">
      <c r="A596" s="4" t="s">
        <v>803</v>
      </c>
      <c r="B596" s="4" t="s">
        <v>201</v>
      </c>
      <c r="C596" s="4" t="s">
        <v>179</v>
      </c>
      <c r="D596" s="4" t="s">
        <v>44</v>
      </c>
      <c r="E596" s="4" t="s">
        <v>172</v>
      </c>
      <c r="F596" s="3">
        <v>42760</v>
      </c>
      <c r="G596" s="3">
        <v>42800</v>
      </c>
      <c r="H596">
        <v>499</v>
      </c>
      <c r="I596" s="4" t="s">
        <v>9026</v>
      </c>
      <c r="J596" s="4" t="s">
        <v>9024</v>
      </c>
      <c r="K596" s="4" t="s">
        <v>9010</v>
      </c>
      <c r="L596">
        <v>550</v>
      </c>
      <c r="M596" s="4" t="s">
        <v>36</v>
      </c>
      <c r="N596">
        <v>2013</v>
      </c>
      <c r="O596">
        <v>98.79</v>
      </c>
      <c r="P596">
        <v>96</v>
      </c>
      <c r="Q596" s="4" t="s">
        <v>23</v>
      </c>
      <c r="R596" s="4" t="s">
        <v>35</v>
      </c>
      <c r="S596">
        <v>40</v>
      </c>
    </row>
    <row r="597" spans="1:19">
      <c r="A597" s="4" t="s">
        <v>804</v>
      </c>
      <c r="B597" s="4" t="s">
        <v>232</v>
      </c>
      <c r="C597" s="4" t="s">
        <v>9011</v>
      </c>
      <c r="D597" s="4" t="s">
        <v>21</v>
      </c>
      <c r="E597" s="4" t="s">
        <v>197</v>
      </c>
      <c r="F597" s="3">
        <v>42760</v>
      </c>
      <c r="G597" s="3">
        <v>42862</v>
      </c>
      <c r="H597">
        <v>0</v>
      </c>
      <c r="I597" s="4" t="s">
        <v>9021</v>
      </c>
      <c r="J597" s="4" t="s">
        <v>9019</v>
      </c>
      <c r="K597" s="4" t="s">
        <v>9010</v>
      </c>
      <c r="L597">
        <v>4821</v>
      </c>
      <c r="M597" s="4" t="s">
        <v>9322</v>
      </c>
      <c r="N597">
        <v>1996</v>
      </c>
      <c r="O597">
        <v>1100.04</v>
      </c>
      <c r="P597">
        <v>2822</v>
      </c>
      <c r="Q597" s="4" t="s">
        <v>23</v>
      </c>
      <c r="R597" s="4" t="s">
        <v>24</v>
      </c>
      <c r="S597">
        <v>102</v>
      </c>
    </row>
    <row r="598" spans="1:19">
      <c r="A598" s="4" t="s">
        <v>805</v>
      </c>
      <c r="B598" s="4" t="s">
        <v>226</v>
      </c>
      <c r="C598" s="4" t="s">
        <v>177</v>
      </c>
      <c r="D598" s="4" t="s">
        <v>31</v>
      </c>
      <c r="E598" s="4" t="s">
        <v>172</v>
      </c>
      <c r="F598" s="3">
        <v>42760</v>
      </c>
      <c r="G598" s="3">
        <v>42802</v>
      </c>
      <c r="H598">
        <v>59</v>
      </c>
      <c r="I598" s="4" t="s">
        <v>9018</v>
      </c>
      <c r="J598" s="4" t="s">
        <v>9019</v>
      </c>
      <c r="K598" s="4" t="s">
        <v>9012</v>
      </c>
      <c r="L598">
        <v>55</v>
      </c>
      <c r="M598" s="4" t="s">
        <v>26</v>
      </c>
      <c r="N598">
        <v>1991</v>
      </c>
      <c r="O598">
        <v>326.82</v>
      </c>
      <c r="P598">
        <v>1016</v>
      </c>
      <c r="Q598" s="4" t="s">
        <v>23</v>
      </c>
      <c r="R598" s="4" t="s">
        <v>24</v>
      </c>
      <c r="S598">
        <v>42</v>
      </c>
    </row>
    <row r="599" spans="1:19">
      <c r="A599" s="4" t="s">
        <v>806</v>
      </c>
      <c r="B599" s="4" t="s">
        <v>185</v>
      </c>
      <c r="C599" s="4" t="s">
        <v>177</v>
      </c>
      <c r="D599" s="4" t="s">
        <v>76</v>
      </c>
      <c r="E599" s="4" t="s">
        <v>197</v>
      </c>
      <c r="F599" s="3">
        <v>42760</v>
      </c>
      <c r="G599" s="3">
        <v>42856</v>
      </c>
      <c r="H599">
        <v>0</v>
      </c>
      <c r="I599" s="4" t="s">
        <v>9023</v>
      </c>
      <c r="J599" s="4" t="s">
        <v>9024</v>
      </c>
      <c r="K599" s="4" t="s">
        <v>9012</v>
      </c>
      <c r="L599">
        <v>55</v>
      </c>
      <c r="M599" s="4" t="s">
        <v>9322</v>
      </c>
      <c r="N599">
        <v>1997</v>
      </c>
      <c r="O599">
        <v>8170.38</v>
      </c>
      <c r="P599">
        <v>16499</v>
      </c>
      <c r="Q599" s="4" t="s">
        <v>77</v>
      </c>
      <c r="R599" s="4" t="s">
        <v>24</v>
      </c>
      <c r="S599">
        <v>96</v>
      </c>
    </row>
    <row r="600" spans="1:19">
      <c r="A600" s="4" t="s">
        <v>807</v>
      </c>
      <c r="B600" s="4" t="s">
        <v>216</v>
      </c>
      <c r="C600" s="4" t="s">
        <v>177</v>
      </c>
      <c r="D600" s="4" t="s">
        <v>78</v>
      </c>
      <c r="E600" s="4" t="s">
        <v>172</v>
      </c>
      <c r="F600" s="3">
        <v>42760</v>
      </c>
      <c r="G600" s="3">
        <v>42864</v>
      </c>
      <c r="H600">
        <v>45</v>
      </c>
      <c r="I600" s="4" t="s">
        <v>9018</v>
      </c>
      <c r="J600" s="4" t="s">
        <v>9019</v>
      </c>
      <c r="K600" s="4" t="s">
        <v>9012</v>
      </c>
      <c r="L600">
        <v>55</v>
      </c>
      <c r="M600" s="4" t="s">
        <v>55</v>
      </c>
      <c r="N600">
        <v>1994</v>
      </c>
      <c r="O600">
        <v>6395.05</v>
      </c>
      <c r="P600">
        <v>20275</v>
      </c>
      <c r="Q600" s="4" t="s">
        <v>23</v>
      </c>
      <c r="R600" s="4" t="s">
        <v>24</v>
      </c>
      <c r="S600">
        <v>104</v>
      </c>
    </row>
    <row r="601" spans="1:19">
      <c r="A601" s="4" t="s">
        <v>808</v>
      </c>
      <c r="B601" s="4" t="s">
        <v>235</v>
      </c>
      <c r="C601" s="4" t="s">
        <v>192</v>
      </c>
      <c r="D601" s="4" t="s">
        <v>24</v>
      </c>
      <c r="E601" s="4" t="s">
        <v>193</v>
      </c>
      <c r="F601" s="3">
        <v>42760</v>
      </c>
      <c r="G601" s="3"/>
      <c r="I601" s="4" t="s">
        <v>9018</v>
      </c>
      <c r="J601" s="4" t="s">
        <v>9019</v>
      </c>
      <c r="K601" s="4" t="s">
        <v>9012</v>
      </c>
      <c r="L601">
        <v>3393</v>
      </c>
      <c r="M601" s="4"/>
      <c r="Q601" s="4"/>
      <c r="R601" s="4"/>
    </row>
    <row r="602" spans="1:19">
      <c r="A602" s="4" t="s">
        <v>809</v>
      </c>
      <c r="B602" s="4" t="s">
        <v>181</v>
      </c>
      <c r="C602" s="4" t="s">
        <v>9011</v>
      </c>
      <c r="D602" s="4" t="s">
        <v>56</v>
      </c>
      <c r="E602" s="4" t="s">
        <v>172</v>
      </c>
      <c r="F602" s="3">
        <v>42760</v>
      </c>
      <c r="G602" s="3">
        <v>42869</v>
      </c>
      <c r="H602">
        <v>5743</v>
      </c>
      <c r="I602" s="4" t="s">
        <v>9026</v>
      </c>
      <c r="J602" s="4" t="s">
        <v>9024</v>
      </c>
      <c r="K602" s="4" t="s">
        <v>9010</v>
      </c>
      <c r="L602">
        <v>4821</v>
      </c>
      <c r="M602" s="4" t="s">
        <v>55</v>
      </c>
      <c r="N602">
        <v>1999</v>
      </c>
      <c r="O602">
        <v>1699.85</v>
      </c>
      <c r="P602">
        <v>5108</v>
      </c>
      <c r="Q602" s="4" t="s">
        <v>23</v>
      </c>
      <c r="R602" s="4" t="s">
        <v>24</v>
      </c>
      <c r="S602">
        <v>109</v>
      </c>
    </row>
    <row r="603" spans="1:19">
      <c r="A603" s="4" t="s">
        <v>810</v>
      </c>
      <c r="B603" s="4" t="s">
        <v>246</v>
      </c>
      <c r="C603" s="4" t="s">
        <v>199</v>
      </c>
      <c r="D603" s="4" t="s">
        <v>121</v>
      </c>
      <c r="E603" s="4" t="s">
        <v>172</v>
      </c>
      <c r="F603" s="3">
        <v>42761</v>
      </c>
      <c r="G603" s="3">
        <v>42868</v>
      </c>
      <c r="H603">
        <v>6117</v>
      </c>
      <c r="I603" s="4" t="s">
        <v>9021</v>
      </c>
      <c r="J603" s="4" t="s">
        <v>9019</v>
      </c>
      <c r="K603" s="4" t="s">
        <v>9010</v>
      </c>
      <c r="L603">
        <v>5482</v>
      </c>
      <c r="M603" s="4" t="s">
        <v>58</v>
      </c>
      <c r="N603">
        <v>1993</v>
      </c>
      <c r="O603">
        <v>646.1</v>
      </c>
      <c r="P603">
        <v>883</v>
      </c>
      <c r="Q603" s="4" t="s">
        <v>23</v>
      </c>
      <c r="R603" s="4" t="s">
        <v>62</v>
      </c>
      <c r="S603">
        <v>107</v>
      </c>
    </row>
    <row r="604" spans="1:19">
      <c r="A604" s="4" t="s">
        <v>811</v>
      </c>
      <c r="B604" s="4" t="s">
        <v>174</v>
      </c>
      <c r="C604" s="4" t="s">
        <v>9011</v>
      </c>
      <c r="D604" s="4" t="s">
        <v>48</v>
      </c>
      <c r="E604" s="4" t="s">
        <v>197</v>
      </c>
      <c r="F604" s="3">
        <v>42761</v>
      </c>
      <c r="G604" s="3">
        <v>42881</v>
      </c>
      <c r="H604">
        <v>0</v>
      </c>
      <c r="I604" s="4" t="s">
        <v>9016</v>
      </c>
      <c r="J604" s="4" t="s">
        <v>9015</v>
      </c>
      <c r="K604" s="4" t="s">
        <v>9010</v>
      </c>
      <c r="L604">
        <v>4821</v>
      </c>
      <c r="M604" s="4" t="s">
        <v>39</v>
      </c>
      <c r="N604">
        <v>1998</v>
      </c>
      <c r="O604">
        <v>217.87</v>
      </c>
      <c r="P604">
        <v>551</v>
      </c>
      <c r="Q604" s="4" t="s">
        <v>23</v>
      </c>
      <c r="R604" s="4" t="s">
        <v>24</v>
      </c>
      <c r="S604">
        <v>120</v>
      </c>
    </row>
    <row r="605" spans="1:19">
      <c r="A605" s="4" t="s">
        <v>812</v>
      </c>
      <c r="B605" s="4" t="s">
        <v>263</v>
      </c>
      <c r="C605" s="4" t="s">
        <v>171</v>
      </c>
      <c r="D605" s="4" t="s">
        <v>117</v>
      </c>
      <c r="E605" s="4" t="s">
        <v>172</v>
      </c>
      <c r="F605" s="3">
        <v>42761</v>
      </c>
      <c r="G605" s="3">
        <v>42813</v>
      </c>
      <c r="H605">
        <v>1158</v>
      </c>
      <c r="I605" s="4" t="s">
        <v>9021</v>
      </c>
      <c r="J605" s="4" t="s">
        <v>9019</v>
      </c>
      <c r="K605" s="4" t="s">
        <v>9010</v>
      </c>
      <c r="L605">
        <v>1096</v>
      </c>
      <c r="M605" s="4" t="s">
        <v>26</v>
      </c>
      <c r="N605">
        <v>1996</v>
      </c>
      <c r="O605">
        <v>439.21</v>
      </c>
      <c r="P605">
        <v>792</v>
      </c>
      <c r="Q605" s="4" t="s">
        <v>23</v>
      </c>
      <c r="R605" s="4" t="s">
        <v>24</v>
      </c>
      <c r="S605">
        <v>52</v>
      </c>
    </row>
    <row r="606" spans="1:19">
      <c r="A606" s="4" t="s">
        <v>813</v>
      </c>
      <c r="B606" s="4" t="s">
        <v>237</v>
      </c>
      <c r="C606" s="4" t="s">
        <v>177</v>
      </c>
      <c r="D606" s="4" t="s">
        <v>83</v>
      </c>
      <c r="E606" s="4" t="s">
        <v>172</v>
      </c>
      <c r="F606" s="3">
        <v>42761</v>
      </c>
      <c r="G606" s="3">
        <v>42877</v>
      </c>
      <c r="H606">
        <v>59</v>
      </c>
      <c r="I606" s="4" t="s">
        <v>9018</v>
      </c>
      <c r="J606" s="4" t="s">
        <v>9019</v>
      </c>
      <c r="K606" s="4" t="s">
        <v>9012</v>
      </c>
      <c r="L606">
        <v>55</v>
      </c>
      <c r="M606" s="4" t="s">
        <v>33</v>
      </c>
      <c r="N606">
        <v>2004</v>
      </c>
      <c r="O606">
        <v>702.72</v>
      </c>
      <c r="P606">
        <v>1831</v>
      </c>
      <c r="Q606" s="4" t="s">
        <v>23</v>
      </c>
      <c r="R606" s="4" t="s">
        <v>24</v>
      </c>
      <c r="S606">
        <v>116</v>
      </c>
    </row>
    <row r="607" spans="1:19">
      <c r="A607" s="4" t="s">
        <v>814</v>
      </c>
      <c r="B607" s="4" t="s">
        <v>219</v>
      </c>
      <c r="C607" s="4" t="s">
        <v>171</v>
      </c>
      <c r="D607" s="4" t="s">
        <v>44</v>
      </c>
      <c r="E607" s="4" t="s">
        <v>197</v>
      </c>
      <c r="F607" s="3">
        <v>42761</v>
      </c>
      <c r="G607" s="3">
        <v>42879</v>
      </c>
      <c r="H607">
        <v>0</v>
      </c>
      <c r="I607" s="4" t="s">
        <v>9026</v>
      </c>
      <c r="J607" s="4" t="s">
        <v>9024</v>
      </c>
      <c r="K607" s="4" t="s">
        <v>9010</v>
      </c>
      <c r="L607">
        <v>1096</v>
      </c>
      <c r="M607" s="4" t="s">
        <v>36</v>
      </c>
      <c r="N607">
        <v>2013</v>
      </c>
      <c r="O607">
        <v>98.79</v>
      </c>
      <c r="P607">
        <v>96</v>
      </c>
      <c r="Q607" s="4" t="s">
        <v>23</v>
      </c>
      <c r="R607" s="4" t="s">
        <v>35</v>
      </c>
      <c r="S607">
        <v>118</v>
      </c>
    </row>
    <row r="608" spans="1:19">
      <c r="A608" s="4" t="s">
        <v>815</v>
      </c>
      <c r="B608" s="4" t="s">
        <v>201</v>
      </c>
      <c r="C608" s="4" t="s">
        <v>192</v>
      </c>
      <c r="D608" s="4" t="s">
        <v>122</v>
      </c>
      <c r="E608" s="4" t="s">
        <v>172</v>
      </c>
      <c r="F608" s="3">
        <v>42761</v>
      </c>
      <c r="G608" s="3">
        <v>42818</v>
      </c>
      <c r="H608">
        <v>3106</v>
      </c>
      <c r="I608" s="4" t="s">
        <v>9026</v>
      </c>
      <c r="J608" s="4" t="s">
        <v>9024</v>
      </c>
      <c r="K608" s="4" t="s">
        <v>9012</v>
      </c>
      <c r="L608">
        <v>3393</v>
      </c>
      <c r="M608" s="4" t="s">
        <v>58</v>
      </c>
      <c r="N608">
        <v>1993</v>
      </c>
      <c r="O608">
        <v>7537.24</v>
      </c>
      <c r="P608">
        <v>20293</v>
      </c>
      <c r="Q608" s="4" t="s">
        <v>23</v>
      </c>
      <c r="R608" s="4" t="s">
        <v>24</v>
      </c>
      <c r="S608">
        <v>57</v>
      </c>
    </row>
    <row r="609" spans="1:19">
      <c r="A609" s="4" t="s">
        <v>816</v>
      </c>
      <c r="B609" s="4" t="s">
        <v>205</v>
      </c>
      <c r="C609" s="4" t="s">
        <v>192</v>
      </c>
      <c r="D609" s="4" t="s">
        <v>93</v>
      </c>
      <c r="E609" s="4" t="s">
        <v>172</v>
      </c>
      <c r="F609" s="3">
        <v>42761</v>
      </c>
      <c r="G609" s="3">
        <v>42813</v>
      </c>
      <c r="H609">
        <v>2982</v>
      </c>
      <c r="I609" s="4" t="s">
        <v>9023</v>
      </c>
      <c r="J609" s="4" t="s">
        <v>9024</v>
      </c>
      <c r="K609" s="4" t="s">
        <v>9012</v>
      </c>
      <c r="L609">
        <v>3393</v>
      </c>
      <c r="M609" s="4" t="s">
        <v>73</v>
      </c>
      <c r="N609">
        <v>1991</v>
      </c>
      <c r="O609">
        <v>1012.72</v>
      </c>
      <c r="P609">
        <v>3492</v>
      </c>
      <c r="Q609" s="4" t="s">
        <v>94</v>
      </c>
      <c r="R609" s="4" t="s">
        <v>24</v>
      </c>
      <c r="S609">
        <v>52</v>
      </c>
    </row>
    <row r="610" spans="1:19">
      <c r="A610" s="4" t="s">
        <v>817</v>
      </c>
      <c r="B610" s="4" t="s">
        <v>181</v>
      </c>
      <c r="C610" s="4" t="s">
        <v>199</v>
      </c>
      <c r="D610" s="4" t="s">
        <v>76</v>
      </c>
      <c r="E610" s="4" t="s">
        <v>172</v>
      </c>
      <c r="F610" s="3">
        <v>42761</v>
      </c>
      <c r="G610" s="3">
        <v>42810</v>
      </c>
      <c r="H610">
        <v>6101</v>
      </c>
      <c r="I610" s="4" t="s">
        <v>9026</v>
      </c>
      <c r="J610" s="4" t="s">
        <v>9024</v>
      </c>
      <c r="K610" s="4" t="s">
        <v>9010</v>
      </c>
      <c r="L610">
        <v>5482</v>
      </c>
      <c r="M610" s="4" t="s">
        <v>9322</v>
      </c>
      <c r="N610">
        <v>1997</v>
      </c>
      <c r="O610">
        <v>8170.38</v>
      </c>
      <c r="P610">
        <v>16499</v>
      </c>
      <c r="Q610" s="4" t="s">
        <v>77</v>
      </c>
      <c r="R610" s="4" t="s">
        <v>24</v>
      </c>
      <c r="S610">
        <v>49</v>
      </c>
    </row>
    <row r="611" spans="1:19">
      <c r="A611" s="4" t="s">
        <v>818</v>
      </c>
      <c r="B611" s="4" t="s">
        <v>183</v>
      </c>
      <c r="C611" s="4" t="s">
        <v>199</v>
      </c>
      <c r="D611" s="4" t="s">
        <v>119</v>
      </c>
      <c r="E611" s="4" t="s">
        <v>172</v>
      </c>
      <c r="F611" s="3">
        <v>42762</v>
      </c>
      <c r="G611" s="3">
        <v>42863</v>
      </c>
      <c r="H611">
        <v>5883</v>
      </c>
      <c r="I611" s="4" t="s">
        <v>9014</v>
      </c>
      <c r="J611" s="4" t="s">
        <v>9015</v>
      </c>
      <c r="K611" s="4" t="s">
        <v>9010</v>
      </c>
      <c r="L611">
        <v>5482</v>
      </c>
      <c r="M611" s="4" t="s">
        <v>55</v>
      </c>
      <c r="N611">
        <v>1988</v>
      </c>
      <c r="O611">
        <v>5266.09</v>
      </c>
      <c r="P611">
        <v>8595</v>
      </c>
      <c r="Q611" s="4" t="s">
        <v>23</v>
      </c>
      <c r="R611" s="4" t="s">
        <v>56</v>
      </c>
      <c r="S611">
        <v>101</v>
      </c>
    </row>
    <row r="612" spans="1:19">
      <c r="A612" s="4" t="s">
        <v>819</v>
      </c>
      <c r="B612" s="4" t="s">
        <v>279</v>
      </c>
      <c r="C612" s="4" t="s">
        <v>199</v>
      </c>
      <c r="D612" s="4" t="s">
        <v>123</v>
      </c>
      <c r="E612" s="4" t="s">
        <v>172</v>
      </c>
      <c r="F612" s="3">
        <v>42762</v>
      </c>
      <c r="G612" s="3">
        <v>42877</v>
      </c>
      <c r="H612">
        <v>5051</v>
      </c>
      <c r="I612" s="4" t="s">
        <v>9018</v>
      </c>
      <c r="J612" s="4" t="s">
        <v>9019</v>
      </c>
      <c r="K612" s="4" t="s">
        <v>9010</v>
      </c>
      <c r="L612">
        <v>5482</v>
      </c>
      <c r="M612" s="4" t="s">
        <v>39</v>
      </c>
      <c r="N612">
        <v>1989</v>
      </c>
      <c r="O612">
        <v>3838.39</v>
      </c>
      <c r="P612">
        <v>8274</v>
      </c>
      <c r="Q612" s="4" t="s">
        <v>23</v>
      </c>
      <c r="R612" s="4" t="s">
        <v>24</v>
      </c>
      <c r="S612">
        <v>115</v>
      </c>
    </row>
    <row r="613" spans="1:19">
      <c r="A613" s="4" t="s">
        <v>820</v>
      </c>
      <c r="B613" s="4" t="s">
        <v>174</v>
      </c>
      <c r="C613" s="4" t="s">
        <v>171</v>
      </c>
      <c r="D613" s="4" t="s">
        <v>110</v>
      </c>
      <c r="E613" s="4" t="s">
        <v>172</v>
      </c>
      <c r="F613" s="3">
        <v>42762</v>
      </c>
      <c r="G613" s="3">
        <v>42866</v>
      </c>
      <c r="H613">
        <v>1155</v>
      </c>
      <c r="I613" s="4" t="s">
        <v>9016</v>
      </c>
      <c r="J613" s="4" t="s">
        <v>9015</v>
      </c>
      <c r="K613" s="4" t="s">
        <v>9010</v>
      </c>
      <c r="L613">
        <v>1096</v>
      </c>
      <c r="M613" s="4" t="s">
        <v>60</v>
      </c>
      <c r="N613">
        <v>1997</v>
      </c>
      <c r="O613">
        <v>291.27</v>
      </c>
      <c r="P613">
        <v>586</v>
      </c>
      <c r="Q613" s="4" t="s">
        <v>23</v>
      </c>
      <c r="R613" s="4" t="s">
        <v>24</v>
      </c>
      <c r="S613">
        <v>104</v>
      </c>
    </row>
    <row r="614" spans="1:19">
      <c r="A614" s="4" t="s">
        <v>821</v>
      </c>
      <c r="B614" s="4" t="s">
        <v>237</v>
      </c>
      <c r="C614" s="4" t="s">
        <v>179</v>
      </c>
      <c r="D614" s="4" t="s">
        <v>34</v>
      </c>
      <c r="E614" s="4" t="s">
        <v>197</v>
      </c>
      <c r="F614" s="3">
        <v>42762</v>
      </c>
      <c r="G614" s="3">
        <v>42865</v>
      </c>
      <c r="H614">
        <v>0</v>
      </c>
      <c r="I614" s="4" t="s">
        <v>9018</v>
      </c>
      <c r="J614" s="4" t="s">
        <v>9019</v>
      </c>
      <c r="K614" s="4" t="s">
        <v>9010</v>
      </c>
      <c r="L614">
        <v>550</v>
      </c>
      <c r="M614" s="4" t="s">
        <v>9322</v>
      </c>
      <c r="N614">
        <v>1993</v>
      </c>
      <c r="O614">
        <v>1242.32</v>
      </c>
      <c r="P614">
        <v>3027</v>
      </c>
      <c r="Q614" s="4" t="s">
        <v>23</v>
      </c>
      <c r="R614" s="4" t="s">
        <v>21</v>
      </c>
      <c r="S614">
        <v>103</v>
      </c>
    </row>
    <row r="615" spans="1:19">
      <c r="A615" s="4" t="s">
        <v>822</v>
      </c>
      <c r="B615" s="4" t="s">
        <v>191</v>
      </c>
      <c r="C615" s="4" t="s">
        <v>199</v>
      </c>
      <c r="D615" s="4" t="s">
        <v>38</v>
      </c>
      <c r="E615" s="4" t="s">
        <v>172</v>
      </c>
      <c r="F615" s="3">
        <v>42762</v>
      </c>
      <c r="G615" s="3">
        <v>42800</v>
      </c>
      <c r="H615">
        <v>5616</v>
      </c>
      <c r="I615" s="4" t="s">
        <v>9026</v>
      </c>
      <c r="J615" s="4" t="s">
        <v>9024</v>
      </c>
      <c r="K615" s="4" t="s">
        <v>9010</v>
      </c>
      <c r="L615">
        <v>5482</v>
      </c>
      <c r="M615" s="4" t="s">
        <v>39</v>
      </c>
      <c r="N615">
        <v>1993</v>
      </c>
      <c r="O615">
        <v>4269.8999999999996</v>
      </c>
      <c r="P615">
        <v>6472</v>
      </c>
      <c r="Q615" s="4" t="s">
        <v>23</v>
      </c>
      <c r="R615" s="4" t="s">
        <v>40</v>
      </c>
      <c r="S615">
        <v>38</v>
      </c>
    </row>
    <row r="616" spans="1:19">
      <c r="A616" s="4" t="s">
        <v>823</v>
      </c>
      <c r="B616" s="4" t="s">
        <v>191</v>
      </c>
      <c r="C616" s="4" t="s">
        <v>199</v>
      </c>
      <c r="D616" s="4" t="s">
        <v>62</v>
      </c>
      <c r="E616" s="4" t="s">
        <v>172</v>
      </c>
      <c r="F616" s="3">
        <v>42762</v>
      </c>
      <c r="G616" s="3">
        <v>42892</v>
      </c>
      <c r="H616">
        <v>5116</v>
      </c>
      <c r="I616" s="4" t="s">
        <v>9026</v>
      </c>
      <c r="J616" s="4" t="s">
        <v>9024</v>
      </c>
      <c r="K616" s="4" t="s">
        <v>9010</v>
      </c>
      <c r="L616">
        <v>5482</v>
      </c>
      <c r="M616" s="4" t="s">
        <v>58</v>
      </c>
      <c r="N616">
        <v>2008</v>
      </c>
      <c r="O616">
        <v>52.5</v>
      </c>
      <c r="P616">
        <v>165</v>
      </c>
      <c r="Q616" s="4" t="s">
        <v>23</v>
      </c>
      <c r="R616" s="4" t="s">
        <v>24</v>
      </c>
      <c r="S616">
        <v>130</v>
      </c>
    </row>
    <row r="617" spans="1:19">
      <c r="A617" s="4" t="s">
        <v>824</v>
      </c>
      <c r="B617" s="4" t="s">
        <v>230</v>
      </c>
      <c r="C617" s="4" t="s">
        <v>171</v>
      </c>
      <c r="D617" s="4" t="s">
        <v>42</v>
      </c>
      <c r="E617" s="4" t="s">
        <v>172</v>
      </c>
      <c r="F617" s="3">
        <v>42762</v>
      </c>
      <c r="G617" s="3">
        <v>42824</v>
      </c>
      <c r="H617">
        <v>1136</v>
      </c>
      <c r="I617" s="4" t="s">
        <v>9026</v>
      </c>
      <c r="J617" s="4" t="s">
        <v>9024</v>
      </c>
      <c r="K617" s="4" t="s">
        <v>9010</v>
      </c>
      <c r="L617">
        <v>1096</v>
      </c>
      <c r="M617" s="4" t="s">
        <v>26</v>
      </c>
      <c r="N617">
        <v>2017</v>
      </c>
      <c r="O617">
        <v>4.54</v>
      </c>
      <c r="P617">
        <v>9</v>
      </c>
      <c r="Q617" s="4" t="s">
        <v>23</v>
      </c>
      <c r="R617" s="4" t="s">
        <v>24</v>
      </c>
      <c r="S617">
        <v>62</v>
      </c>
    </row>
    <row r="618" spans="1:19">
      <c r="A618" s="4" t="s">
        <v>825</v>
      </c>
      <c r="B618" s="4" t="s">
        <v>183</v>
      </c>
      <c r="C618" s="4" t="s">
        <v>171</v>
      </c>
      <c r="D618" s="4" t="s">
        <v>57</v>
      </c>
      <c r="E618" s="4" t="s">
        <v>172</v>
      </c>
      <c r="F618" s="3">
        <v>42763</v>
      </c>
      <c r="G618" s="3">
        <v>42887</v>
      </c>
      <c r="H618">
        <v>1216</v>
      </c>
      <c r="I618" s="4" t="s">
        <v>9014</v>
      </c>
      <c r="J618" s="4" t="s">
        <v>9015</v>
      </c>
      <c r="K618" s="4" t="s">
        <v>9010</v>
      </c>
      <c r="L618">
        <v>1096</v>
      </c>
      <c r="M618" s="4" t="s">
        <v>58</v>
      </c>
      <c r="N618">
        <v>2006</v>
      </c>
      <c r="O618">
        <v>1102.43</v>
      </c>
      <c r="P618">
        <v>1759</v>
      </c>
      <c r="Q618" s="4" t="s">
        <v>23</v>
      </c>
      <c r="R618" s="4" t="s">
        <v>24</v>
      </c>
      <c r="S618">
        <v>124</v>
      </c>
    </row>
    <row r="619" spans="1:19">
      <c r="A619" s="4" t="s">
        <v>826</v>
      </c>
      <c r="B619" s="4" t="s">
        <v>183</v>
      </c>
      <c r="C619" s="4" t="s">
        <v>171</v>
      </c>
      <c r="D619" s="4" t="s">
        <v>76</v>
      </c>
      <c r="E619" s="4" t="s">
        <v>172</v>
      </c>
      <c r="F619" s="3">
        <v>42763</v>
      </c>
      <c r="G619" s="3">
        <v>42857</v>
      </c>
      <c r="H619">
        <v>1089</v>
      </c>
      <c r="I619" s="4" t="s">
        <v>9014</v>
      </c>
      <c r="J619" s="4" t="s">
        <v>9015</v>
      </c>
      <c r="K619" s="4" t="s">
        <v>9010</v>
      </c>
      <c r="L619">
        <v>1096</v>
      </c>
      <c r="M619" s="4" t="s">
        <v>9322</v>
      </c>
      <c r="N619">
        <v>1997</v>
      </c>
      <c r="O619">
        <v>8170.38</v>
      </c>
      <c r="P619">
        <v>16499</v>
      </c>
      <c r="Q619" s="4" t="s">
        <v>77</v>
      </c>
      <c r="R619" s="4" t="s">
        <v>24</v>
      </c>
      <c r="S619">
        <v>94</v>
      </c>
    </row>
    <row r="620" spans="1:19">
      <c r="A620" s="4" t="s">
        <v>827</v>
      </c>
      <c r="B620" s="4" t="s">
        <v>246</v>
      </c>
      <c r="C620" s="4" t="s">
        <v>192</v>
      </c>
      <c r="D620" s="4" t="s">
        <v>42</v>
      </c>
      <c r="E620" s="4" t="s">
        <v>172</v>
      </c>
      <c r="F620" s="3">
        <v>42763</v>
      </c>
      <c r="G620" s="3">
        <v>42890</v>
      </c>
      <c r="H620">
        <v>3908</v>
      </c>
      <c r="I620" s="4" t="s">
        <v>9021</v>
      </c>
      <c r="J620" s="4" t="s">
        <v>9019</v>
      </c>
      <c r="K620" s="4" t="s">
        <v>9012</v>
      </c>
      <c r="L620">
        <v>3393</v>
      </c>
      <c r="M620" s="4" t="s">
        <v>26</v>
      </c>
      <c r="N620">
        <v>2017</v>
      </c>
      <c r="O620">
        <v>4.54</v>
      </c>
      <c r="P620">
        <v>9</v>
      </c>
      <c r="Q620" s="4" t="s">
        <v>23</v>
      </c>
      <c r="R620" s="4" t="s">
        <v>24</v>
      </c>
      <c r="S620">
        <v>127</v>
      </c>
    </row>
    <row r="621" spans="1:19">
      <c r="A621" s="4" t="s">
        <v>828</v>
      </c>
      <c r="B621" s="4" t="s">
        <v>279</v>
      </c>
      <c r="C621" s="4" t="s">
        <v>171</v>
      </c>
      <c r="D621" s="4" t="s">
        <v>118</v>
      </c>
      <c r="E621" s="4" t="s">
        <v>193</v>
      </c>
      <c r="F621" s="3">
        <v>42763</v>
      </c>
      <c r="G621" s="3"/>
      <c r="I621" s="4" t="s">
        <v>9018</v>
      </c>
      <c r="J621" s="4" t="s">
        <v>9019</v>
      </c>
      <c r="K621" s="4" t="s">
        <v>9010</v>
      </c>
      <c r="L621">
        <v>1096</v>
      </c>
      <c r="M621" s="4" t="s">
        <v>33</v>
      </c>
      <c r="N621">
        <v>1995</v>
      </c>
      <c r="O621">
        <v>332.43</v>
      </c>
      <c r="P621">
        <v>799</v>
      </c>
      <c r="Q621" s="4" t="s">
        <v>23</v>
      </c>
      <c r="R621" s="4" t="s">
        <v>24</v>
      </c>
    </row>
    <row r="622" spans="1:19">
      <c r="A622" s="4" t="s">
        <v>829</v>
      </c>
      <c r="B622" s="4" t="s">
        <v>174</v>
      </c>
      <c r="C622" s="4" t="s">
        <v>9011</v>
      </c>
      <c r="D622" s="4" t="s">
        <v>51</v>
      </c>
      <c r="E622" s="4" t="s">
        <v>197</v>
      </c>
      <c r="F622" s="3">
        <v>42763</v>
      </c>
      <c r="G622" s="3">
        <v>42882</v>
      </c>
      <c r="H622">
        <v>0</v>
      </c>
      <c r="I622" s="4" t="s">
        <v>9016</v>
      </c>
      <c r="J622" s="4" t="s">
        <v>9015</v>
      </c>
      <c r="K622" s="4" t="s">
        <v>9010</v>
      </c>
      <c r="L622">
        <v>4821</v>
      </c>
      <c r="M622" s="4" t="s">
        <v>36</v>
      </c>
      <c r="N622">
        <v>1982</v>
      </c>
      <c r="O622">
        <v>4618</v>
      </c>
      <c r="P622">
        <v>10083</v>
      </c>
      <c r="Q622" s="4" t="s">
        <v>23</v>
      </c>
      <c r="R622" s="4" t="s">
        <v>24</v>
      </c>
      <c r="S622">
        <v>119</v>
      </c>
    </row>
    <row r="623" spans="1:19">
      <c r="A623" s="4" t="s">
        <v>830</v>
      </c>
      <c r="B623" s="4" t="s">
        <v>174</v>
      </c>
      <c r="C623" s="4" t="s">
        <v>9011</v>
      </c>
      <c r="D623" s="4" t="s">
        <v>57</v>
      </c>
      <c r="E623" s="4" t="s">
        <v>197</v>
      </c>
      <c r="F623" s="3">
        <v>42763</v>
      </c>
      <c r="G623" s="3">
        <v>42873</v>
      </c>
      <c r="H623">
        <v>0</v>
      </c>
      <c r="I623" s="4" t="s">
        <v>9016</v>
      </c>
      <c r="J623" s="4" t="s">
        <v>9015</v>
      </c>
      <c r="K623" s="4" t="s">
        <v>9010</v>
      </c>
      <c r="L623">
        <v>4821</v>
      </c>
      <c r="M623" s="4" t="s">
        <v>58</v>
      </c>
      <c r="N623">
        <v>2006</v>
      </c>
      <c r="O623">
        <v>1102.43</v>
      </c>
      <c r="P623">
        <v>1759</v>
      </c>
      <c r="Q623" s="4" t="s">
        <v>23</v>
      </c>
      <c r="R623" s="4" t="s">
        <v>24</v>
      </c>
      <c r="S623">
        <v>110</v>
      </c>
    </row>
    <row r="624" spans="1:19">
      <c r="A624" s="4" t="s">
        <v>831</v>
      </c>
      <c r="B624" s="4" t="s">
        <v>174</v>
      </c>
      <c r="C624" s="4" t="s">
        <v>192</v>
      </c>
      <c r="D624" s="4" t="s">
        <v>111</v>
      </c>
      <c r="E624" s="4" t="s">
        <v>172</v>
      </c>
      <c r="F624" s="3">
        <v>42763</v>
      </c>
      <c r="G624" s="3">
        <v>42862</v>
      </c>
      <c r="H624">
        <v>3369</v>
      </c>
      <c r="I624" s="4" t="s">
        <v>9016</v>
      </c>
      <c r="J624" s="4" t="s">
        <v>9015</v>
      </c>
      <c r="K624" s="4" t="s">
        <v>9012</v>
      </c>
      <c r="L624">
        <v>3393</v>
      </c>
      <c r="M624" s="4" t="s">
        <v>33</v>
      </c>
      <c r="N624">
        <v>1988</v>
      </c>
      <c r="O624">
        <v>1376.8</v>
      </c>
      <c r="P624">
        <v>1165</v>
      </c>
      <c r="Q624" s="4" t="s">
        <v>112</v>
      </c>
      <c r="R624" s="4" t="s">
        <v>24</v>
      </c>
      <c r="S624">
        <v>99</v>
      </c>
    </row>
    <row r="625" spans="1:19">
      <c r="A625" s="4" t="s">
        <v>832</v>
      </c>
      <c r="B625" s="4" t="s">
        <v>191</v>
      </c>
      <c r="C625" s="4" t="s">
        <v>9011</v>
      </c>
      <c r="D625" s="4" t="s">
        <v>32</v>
      </c>
      <c r="E625" s="4" t="s">
        <v>193</v>
      </c>
      <c r="F625" s="3">
        <v>42763</v>
      </c>
      <c r="G625" s="3"/>
      <c r="I625" s="4" t="s">
        <v>9026</v>
      </c>
      <c r="J625" s="4" t="s">
        <v>9024</v>
      </c>
      <c r="K625" s="4" t="s">
        <v>9010</v>
      </c>
      <c r="L625">
        <v>4821</v>
      </c>
      <c r="M625" s="4" t="s">
        <v>33</v>
      </c>
      <c r="N625">
        <v>2009</v>
      </c>
      <c r="O625">
        <v>497.11</v>
      </c>
      <c r="P625">
        <v>1588</v>
      </c>
      <c r="Q625" s="4" t="s">
        <v>23</v>
      </c>
      <c r="R625" s="4" t="s">
        <v>24</v>
      </c>
    </row>
    <row r="626" spans="1:19">
      <c r="A626" s="4" t="s">
        <v>833</v>
      </c>
      <c r="B626" s="4" t="s">
        <v>191</v>
      </c>
      <c r="C626" s="4" t="s">
        <v>199</v>
      </c>
      <c r="D626" s="4" t="s">
        <v>81</v>
      </c>
      <c r="E626" s="4" t="s">
        <v>172</v>
      </c>
      <c r="F626" s="3">
        <v>42763</v>
      </c>
      <c r="G626" s="3">
        <v>42875</v>
      </c>
      <c r="H626">
        <v>5259</v>
      </c>
      <c r="I626" s="4" t="s">
        <v>9026</v>
      </c>
      <c r="J626" s="4" t="s">
        <v>9024</v>
      </c>
      <c r="K626" s="4" t="s">
        <v>9010</v>
      </c>
      <c r="L626">
        <v>5482</v>
      </c>
      <c r="M626" s="4" t="s">
        <v>33</v>
      </c>
      <c r="N626">
        <v>1989</v>
      </c>
      <c r="O626">
        <v>1388.67</v>
      </c>
      <c r="P626">
        <v>3583</v>
      </c>
      <c r="Q626" s="4" t="s">
        <v>23</v>
      </c>
      <c r="R626" s="4" t="s">
        <v>24</v>
      </c>
      <c r="S626">
        <v>112</v>
      </c>
    </row>
    <row r="627" spans="1:19">
      <c r="A627" s="4" t="s">
        <v>834</v>
      </c>
      <c r="B627" s="4" t="s">
        <v>201</v>
      </c>
      <c r="C627" s="4" t="s">
        <v>9011</v>
      </c>
      <c r="D627" s="4" t="s">
        <v>24</v>
      </c>
      <c r="E627" s="4" t="s">
        <v>193</v>
      </c>
      <c r="F627" s="3">
        <v>42763</v>
      </c>
      <c r="G627" s="3"/>
      <c r="I627" s="4" t="s">
        <v>9026</v>
      </c>
      <c r="J627" s="4" t="s">
        <v>9024</v>
      </c>
      <c r="K627" s="4" t="s">
        <v>9010</v>
      </c>
      <c r="L627">
        <v>4821</v>
      </c>
      <c r="M627" s="4"/>
      <c r="Q627" s="4"/>
      <c r="R627" s="4"/>
    </row>
    <row r="628" spans="1:19">
      <c r="A628" s="4" t="s">
        <v>835</v>
      </c>
      <c r="B628" s="4" t="s">
        <v>201</v>
      </c>
      <c r="C628" s="4" t="s">
        <v>171</v>
      </c>
      <c r="D628" s="4" t="s">
        <v>124</v>
      </c>
      <c r="E628" s="4" t="s">
        <v>197</v>
      </c>
      <c r="F628" s="3">
        <v>42763</v>
      </c>
      <c r="G628" s="3">
        <v>42863</v>
      </c>
      <c r="H628">
        <v>0</v>
      </c>
      <c r="I628" s="4" t="s">
        <v>9026</v>
      </c>
      <c r="J628" s="4" t="s">
        <v>9024</v>
      </c>
      <c r="K628" s="4" t="s">
        <v>9010</v>
      </c>
      <c r="L628">
        <v>1096</v>
      </c>
      <c r="M628" s="4" t="s">
        <v>60</v>
      </c>
      <c r="N628">
        <v>1983</v>
      </c>
      <c r="O628">
        <v>2871.35</v>
      </c>
      <c r="P628">
        <v>9561</v>
      </c>
      <c r="Q628" s="4" t="s">
        <v>23</v>
      </c>
      <c r="R628" s="4" t="s">
        <v>24</v>
      </c>
      <c r="S628">
        <v>100</v>
      </c>
    </row>
    <row r="629" spans="1:19">
      <c r="A629" s="4" t="s">
        <v>836</v>
      </c>
      <c r="B629" s="4" t="s">
        <v>232</v>
      </c>
      <c r="C629" s="4" t="s">
        <v>192</v>
      </c>
      <c r="D629" s="4" t="s">
        <v>35</v>
      </c>
      <c r="E629" s="4" t="s">
        <v>197</v>
      </c>
      <c r="F629" s="3">
        <v>42763</v>
      </c>
      <c r="G629" s="3">
        <v>42824</v>
      </c>
      <c r="H629">
        <v>0</v>
      </c>
      <c r="I629" s="4" t="s">
        <v>9021</v>
      </c>
      <c r="J629" s="4" t="s">
        <v>9019</v>
      </c>
      <c r="K629" s="4" t="s">
        <v>9012</v>
      </c>
      <c r="L629">
        <v>3393</v>
      </c>
      <c r="M629" s="4" t="s">
        <v>36</v>
      </c>
      <c r="N629">
        <v>2002</v>
      </c>
      <c r="O629">
        <v>987.39</v>
      </c>
      <c r="P629">
        <v>2253</v>
      </c>
      <c r="Q629" s="4" t="s">
        <v>23</v>
      </c>
      <c r="R629" s="4" t="s">
        <v>24</v>
      </c>
      <c r="S629">
        <v>61</v>
      </c>
    </row>
    <row r="630" spans="1:19">
      <c r="A630" s="4" t="s">
        <v>837</v>
      </c>
      <c r="B630" s="4" t="s">
        <v>181</v>
      </c>
      <c r="C630" s="4" t="s">
        <v>177</v>
      </c>
      <c r="D630" s="4" t="s">
        <v>85</v>
      </c>
      <c r="E630" s="4" t="s">
        <v>193</v>
      </c>
      <c r="F630" s="3">
        <v>42763</v>
      </c>
      <c r="G630" s="3"/>
      <c r="I630" s="4" t="s">
        <v>9026</v>
      </c>
      <c r="J630" s="4" t="s">
        <v>9024</v>
      </c>
      <c r="K630" s="4" t="s">
        <v>9012</v>
      </c>
      <c r="L630">
        <v>55</v>
      </c>
      <c r="M630" s="4" t="s">
        <v>46</v>
      </c>
      <c r="N630">
        <v>1985</v>
      </c>
      <c r="O630">
        <v>375.43</v>
      </c>
      <c r="P630">
        <v>1190</v>
      </c>
      <c r="Q630" s="4" t="s">
        <v>23</v>
      </c>
      <c r="R630" s="4" t="s">
        <v>24</v>
      </c>
    </row>
    <row r="631" spans="1:19">
      <c r="A631" s="4" t="s">
        <v>838</v>
      </c>
      <c r="B631" s="4" t="s">
        <v>183</v>
      </c>
      <c r="C631" s="4" t="s">
        <v>177</v>
      </c>
      <c r="D631" s="4" t="s">
        <v>42</v>
      </c>
      <c r="E631" s="4" t="s">
        <v>172</v>
      </c>
      <c r="F631" s="3">
        <v>42764</v>
      </c>
      <c r="G631" s="3">
        <v>42880</v>
      </c>
      <c r="H631">
        <v>52</v>
      </c>
      <c r="I631" s="4" t="s">
        <v>9014</v>
      </c>
      <c r="J631" s="4" t="s">
        <v>9015</v>
      </c>
      <c r="K631" s="4" t="s">
        <v>9012</v>
      </c>
      <c r="L631">
        <v>55</v>
      </c>
      <c r="M631" s="4" t="s">
        <v>26</v>
      </c>
      <c r="N631">
        <v>2017</v>
      </c>
      <c r="O631">
        <v>4.54</v>
      </c>
      <c r="P631">
        <v>9</v>
      </c>
      <c r="Q631" s="4" t="s">
        <v>23</v>
      </c>
      <c r="R631" s="4" t="s">
        <v>24</v>
      </c>
      <c r="S631">
        <v>116</v>
      </c>
    </row>
    <row r="632" spans="1:19">
      <c r="A632" s="4" t="s">
        <v>839</v>
      </c>
      <c r="B632" s="4" t="s">
        <v>261</v>
      </c>
      <c r="C632" s="4" t="s">
        <v>199</v>
      </c>
      <c r="D632" s="4" t="s">
        <v>21</v>
      </c>
      <c r="E632" s="4" t="s">
        <v>172</v>
      </c>
      <c r="F632" s="3">
        <v>42764</v>
      </c>
      <c r="G632" s="3">
        <v>42866</v>
      </c>
      <c r="H632">
        <v>5772</v>
      </c>
      <c r="I632" s="4" t="s">
        <v>9021</v>
      </c>
      <c r="J632" s="4" t="s">
        <v>9019</v>
      </c>
      <c r="K632" s="4" t="s">
        <v>9010</v>
      </c>
      <c r="L632">
        <v>5482</v>
      </c>
      <c r="M632" s="4" t="s">
        <v>9322</v>
      </c>
      <c r="N632">
        <v>1996</v>
      </c>
      <c r="O632">
        <v>1100.04</v>
      </c>
      <c r="P632">
        <v>2822</v>
      </c>
      <c r="Q632" s="4" t="s">
        <v>23</v>
      </c>
      <c r="R632" s="4" t="s">
        <v>24</v>
      </c>
      <c r="S632">
        <v>102</v>
      </c>
    </row>
    <row r="633" spans="1:19">
      <c r="A633" s="4" t="s">
        <v>840</v>
      </c>
      <c r="B633" s="4" t="s">
        <v>246</v>
      </c>
      <c r="C633" s="4" t="s">
        <v>9011</v>
      </c>
      <c r="D633" s="4" t="s">
        <v>120</v>
      </c>
      <c r="E633" s="4" t="s">
        <v>197</v>
      </c>
      <c r="F633" s="3">
        <v>42764</v>
      </c>
      <c r="G633" s="3">
        <v>42807</v>
      </c>
      <c r="H633">
        <v>0</v>
      </c>
      <c r="I633" s="4" t="s">
        <v>9021</v>
      </c>
      <c r="J633" s="4" t="s">
        <v>9019</v>
      </c>
      <c r="K633" s="4" t="s">
        <v>9010</v>
      </c>
      <c r="L633">
        <v>4821</v>
      </c>
      <c r="M633" s="4" t="s">
        <v>58</v>
      </c>
      <c r="N633">
        <v>1998</v>
      </c>
      <c r="O633">
        <v>2022.14</v>
      </c>
      <c r="P633">
        <v>5113</v>
      </c>
      <c r="Q633" s="4" t="s">
        <v>23</v>
      </c>
      <c r="R633" s="4" t="s">
        <v>24</v>
      </c>
      <c r="S633">
        <v>43</v>
      </c>
    </row>
    <row r="634" spans="1:19">
      <c r="A634" s="4" t="s">
        <v>841</v>
      </c>
      <c r="B634" s="4" t="s">
        <v>304</v>
      </c>
      <c r="C634" s="4" t="s">
        <v>192</v>
      </c>
      <c r="D634" s="4" t="s">
        <v>48</v>
      </c>
      <c r="E634" s="4" t="s">
        <v>172</v>
      </c>
      <c r="F634" s="3">
        <v>42764</v>
      </c>
      <c r="G634" s="3">
        <v>42815</v>
      </c>
      <c r="H634">
        <v>3496</v>
      </c>
      <c r="I634" s="4" t="s">
        <v>9014</v>
      </c>
      <c r="J634" s="4" t="s">
        <v>9015</v>
      </c>
      <c r="K634" s="4" t="s">
        <v>9012</v>
      </c>
      <c r="L634">
        <v>3393</v>
      </c>
      <c r="M634" s="4" t="s">
        <v>39</v>
      </c>
      <c r="N634">
        <v>1998</v>
      </c>
      <c r="O634">
        <v>217.87</v>
      </c>
      <c r="P634">
        <v>551</v>
      </c>
      <c r="Q634" s="4" t="s">
        <v>23</v>
      </c>
      <c r="R634" s="4" t="s">
        <v>24</v>
      </c>
      <c r="S634">
        <v>51</v>
      </c>
    </row>
    <row r="635" spans="1:19">
      <c r="A635" s="4" t="s">
        <v>842</v>
      </c>
      <c r="B635" s="4" t="s">
        <v>212</v>
      </c>
      <c r="C635" s="4" t="s">
        <v>192</v>
      </c>
      <c r="D635" s="4" t="s">
        <v>59</v>
      </c>
      <c r="E635" s="4" t="s">
        <v>172</v>
      </c>
      <c r="F635" s="3">
        <v>42764</v>
      </c>
      <c r="G635" s="3">
        <v>42806</v>
      </c>
      <c r="H635">
        <v>3602</v>
      </c>
      <c r="I635" s="4" t="s">
        <v>9023</v>
      </c>
      <c r="J635" s="4" t="s">
        <v>9024</v>
      </c>
      <c r="K635" s="4" t="s">
        <v>9012</v>
      </c>
      <c r="L635">
        <v>3393</v>
      </c>
      <c r="M635" s="4" t="s">
        <v>60</v>
      </c>
      <c r="N635">
        <v>1988</v>
      </c>
      <c r="O635">
        <v>2059.9</v>
      </c>
      <c r="P635">
        <v>3644</v>
      </c>
      <c r="Q635" s="4" t="s">
        <v>23</v>
      </c>
      <c r="R635" s="4" t="s">
        <v>24</v>
      </c>
      <c r="S635">
        <v>42</v>
      </c>
    </row>
    <row r="636" spans="1:19">
      <c r="A636" s="4" t="s">
        <v>843</v>
      </c>
      <c r="B636" s="4" t="s">
        <v>237</v>
      </c>
      <c r="C636" s="4" t="s">
        <v>177</v>
      </c>
      <c r="D636" s="4" t="s">
        <v>125</v>
      </c>
      <c r="E636" s="4" t="s">
        <v>172</v>
      </c>
      <c r="F636" s="3">
        <v>42764</v>
      </c>
      <c r="G636" s="3">
        <v>42803</v>
      </c>
      <c r="H636">
        <v>57</v>
      </c>
      <c r="I636" s="4" t="s">
        <v>9018</v>
      </c>
      <c r="J636" s="4" t="s">
        <v>9019</v>
      </c>
      <c r="K636" s="4" t="s">
        <v>9012</v>
      </c>
      <c r="L636">
        <v>55</v>
      </c>
      <c r="M636" s="4" t="s">
        <v>33</v>
      </c>
      <c r="N636">
        <v>2005</v>
      </c>
      <c r="O636">
        <v>2261.0500000000002</v>
      </c>
      <c r="P636">
        <v>3851</v>
      </c>
      <c r="Q636" s="4" t="s">
        <v>23</v>
      </c>
      <c r="R636" s="4" t="s">
        <v>24</v>
      </c>
      <c r="S636">
        <v>39</v>
      </c>
    </row>
    <row r="637" spans="1:19">
      <c r="A637" s="4" t="s">
        <v>844</v>
      </c>
      <c r="B637" s="4" t="s">
        <v>196</v>
      </c>
      <c r="C637" s="4" t="s">
        <v>177</v>
      </c>
      <c r="D637" s="4" t="s">
        <v>61</v>
      </c>
      <c r="E637" s="4" t="s">
        <v>172</v>
      </c>
      <c r="F637" s="3">
        <v>42764</v>
      </c>
      <c r="G637" s="3">
        <v>42866</v>
      </c>
      <c r="H637">
        <v>51</v>
      </c>
      <c r="I637" s="4" t="s">
        <v>9016</v>
      </c>
      <c r="J637" s="4" t="s">
        <v>9015</v>
      </c>
      <c r="K637" s="4" t="s">
        <v>9012</v>
      </c>
      <c r="L637">
        <v>55</v>
      </c>
      <c r="M637" s="4" t="s">
        <v>58</v>
      </c>
      <c r="N637">
        <v>1991</v>
      </c>
      <c r="O637">
        <v>2819.5</v>
      </c>
      <c r="P637">
        <v>7227</v>
      </c>
      <c r="Q637" s="4" t="s">
        <v>23</v>
      </c>
      <c r="R637" s="4" t="s">
        <v>62</v>
      </c>
      <c r="S637">
        <v>102</v>
      </c>
    </row>
    <row r="638" spans="1:19">
      <c r="A638" s="4" t="s">
        <v>845</v>
      </c>
      <c r="B638" s="4" t="s">
        <v>203</v>
      </c>
      <c r="C638" s="4" t="s">
        <v>192</v>
      </c>
      <c r="D638" s="4" t="s">
        <v>56</v>
      </c>
      <c r="E638" s="4" t="s">
        <v>172</v>
      </c>
      <c r="F638" s="3">
        <v>42764</v>
      </c>
      <c r="G638" s="3">
        <v>42900</v>
      </c>
      <c r="H638">
        <v>3689</v>
      </c>
      <c r="I638" s="4" t="s">
        <v>9023</v>
      </c>
      <c r="J638" s="4" t="s">
        <v>9024</v>
      </c>
      <c r="K638" s="4" t="s">
        <v>9012</v>
      </c>
      <c r="L638">
        <v>3393</v>
      </c>
      <c r="M638" s="4" t="s">
        <v>55</v>
      </c>
      <c r="N638">
        <v>1999</v>
      </c>
      <c r="O638">
        <v>1699.85</v>
      </c>
      <c r="P638">
        <v>5108</v>
      </c>
      <c r="Q638" s="4" t="s">
        <v>23</v>
      </c>
      <c r="R638" s="4" t="s">
        <v>24</v>
      </c>
      <c r="S638">
        <v>136</v>
      </c>
    </row>
    <row r="639" spans="1:19">
      <c r="A639" s="4" t="s">
        <v>846</v>
      </c>
      <c r="B639" s="4" t="s">
        <v>191</v>
      </c>
      <c r="C639" s="4" t="s">
        <v>171</v>
      </c>
      <c r="D639" s="4" t="s">
        <v>122</v>
      </c>
      <c r="E639" s="4" t="s">
        <v>172</v>
      </c>
      <c r="F639" s="3">
        <v>42764</v>
      </c>
      <c r="G639" s="3">
        <v>42858</v>
      </c>
      <c r="H639">
        <v>1170</v>
      </c>
      <c r="I639" s="4" t="s">
        <v>9026</v>
      </c>
      <c r="J639" s="4" t="s">
        <v>9024</v>
      </c>
      <c r="K639" s="4" t="s">
        <v>9010</v>
      </c>
      <c r="L639">
        <v>1096</v>
      </c>
      <c r="M639" s="4" t="s">
        <v>58</v>
      </c>
      <c r="N639">
        <v>1993</v>
      </c>
      <c r="O639">
        <v>7537.24</v>
      </c>
      <c r="P639">
        <v>20293</v>
      </c>
      <c r="Q639" s="4" t="s">
        <v>23</v>
      </c>
      <c r="R639" s="4" t="s">
        <v>24</v>
      </c>
      <c r="S639">
        <v>94</v>
      </c>
    </row>
    <row r="640" spans="1:19">
      <c r="A640" s="4" t="s">
        <v>847</v>
      </c>
      <c r="B640" s="4" t="s">
        <v>343</v>
      </c>
      <c r="C640" s="4" t="s">
        <v>179</v>
      </c>
      <c r="D640" s="4" t="s">
        <v>104</v>
      </c>
      <c r="E640" s="4" t="s">
        <v>197</v>
      </c>
      <c r="F640" s="3">
        <v>42764</v>
      </c>
      <c r="G640" s="3">
        <v>42800</v>
      </c>
      <c r="H640">
        <v>0</v>
      </c>
      <c r="I640" s="4" t="s">
        <v>9016</v>
      </c>
      <c r="J640" s="4" t="s">
        <v>9015</v>
      </c>
      <c r="K640" s="4" t="s">
        <v>9010</v>
      </c>
      <c r="L640">
        <v>550</v>
      </c>
      <c r="M640" s="4" t="s">
        <v>9322</v>
      </c>
      <c r="N640">
        <v>1983</v>
      </c>
      <c r="O640">
        <v>1008.06</v>
      </c>
      <c r="P640">
        <v>1238</v>
      </c>
      <c r="Q640" s="4" t="s">
        <v>23</v>
      </c>
      <c r="R640" s="4" t="s">
        <v>24</v>
      </c>
      <c r="S640">
        <v>36</v>
      </c>
    </row>
    <row r="641" spans="1:19">
      <c r="A641" s="4" t="s">
        <v>848</v>
      </c>
      <c r="B641" s="4" t="s">
        <v>343</v>
      </c>
      <c r="C641" s="4" t="s">
        <v>9011</v>
      </c>
      <c r="D641" s="4" t="s">
        <v>100</v>
      </c>
      <c r="E641" s="4" t="s">
        <v>172</v>
      </c>
      <c r="F641" s="3">
        <v>42764</v>
      </c>
      <c r="G641" s="3">
        <v>42861</v>
      </c>
      <c r="H641">
        <v>4736</v>
      </c>
      <c r="I641" s="4" t="s">
        <v>9016</v>
      </c>
      <c r="J641" s="4" t="s">
        <v>9015</v>
      </c>
      <c r="K641" s="4" t="s">
        <v>9010</v>
      </c>
      <c r="L641">
        <v>4821</v>
      </c>
      <c r="M641" s="4" t="s">
        <v>9322</v>
      </c>
      <c r="N641">
        <v>1987</v>
      </c>
      <c r="O641">
        <v>2938.67</v>
      </c>
      <c r="P641">
        <v>8775</v>
      </c>
      <c r="Q641" s="4" t="s">
        <v>101</v>
      </c>
      <c r="R641" s="4" t="s">
        <v>24</v>
      </c>
      <c r="S641">
        <v>97</v>
      </c>
    </row>
    <row r="642" spans="1:19">
      <c r="A642" s="4" t="s">
        <v>849</v>
      </c>
      <c r="B642" s="4" t="s">
        <v>219</v>
      </c>
      <c r="C642" s="4" t="s">
        <v>192</v>
      </c>
      <c r="D642" s="4" t="s">
        <v>24</v>
      </c>
      <c r="E642" s="4" t="s">
        <v>193</v>
      </c>
      <c r="F642" s="3">
        <v>42764</v>
      </c>
      <c r="G642" s="3"/>
      <c r="I642" s="4" t="s">
        <v>9026</v>
      </c>
      <c r="J642" s="4" t="s">
        <v>9024</v>
      </c>
      <c r="K642" s="4" t="s">
        <v>9012</v>
      </c>
      <c r="L642">
        <v>3393</v>
      </c>
      <c r="M642" s="4"/>
      <c r="Q642" s="4"/>
      <c r="R642" s="4"/>
    </row>
    <row r="643" spans="1:19">
      <c r="A643" s="4" t="s">
        <v>850</v>
      </c>
      <c r="B643" s="4" t="s">
        <v>187</v>
      </c>
      <c r="C643" s="4" t="s">
        <v>179</v>
      </c>
      <c r="D643" s="4" t="s">
        <v>24</v>
      </c>
      <c r="E643" s="4" t="s">
        <v>193</v>
      </c>
      <c r="F643" s="3">
        <v>42764</v>
      </c>
      <c r="G643" s="3"/>
      <c r="I643" s="4" t="s">
        <v>9023</v>
      </c>
      <c r="J643" s="4" t="s">
        <v>9024</v>
      </c>
      <c r="K643" s="4" t="s">
        <v>9010</v>
      </c>
      <c r="L643">
        <v>550</v>
      </c>
      <c r="M643" s="4"/>
      <c r="Q643" s="4"/>
      <c r="R643" s="4"/>
    </row>
    <row r="644" spans="1:19">
      <c r="A644" s="4" t="s">
        <v>851</v>
      </c>
      <c r="B644" s="4" t="s">
        <v>201</v>
      </c>
      <c r="C644" s="4" t="s">
        <v>171</v>
      </c>
      <c r="D644" s="4" t="s">
        <v>24</v>
      </c>
      <c r="E644" s="4" t="s">
        <v>193</v>
      </c>
      <c r="F644" s="3">
        <v>42764</v>
      </c>
      <c r="G644" s="3"/>
      <c r="I644" s="4" t="s">
        <v>9026</v>
      </c>
      <c r="J644" s="4" t="s">
        <v>9024</v>
      </c>
      <c r="K644" s="4" t="s">
        <v>9010</v>
      </c>
      <c r="L644">
        <v>1096</v>
      </c>
      <c r="M644" s="4"/>
      <c r="Q644" s="4"/>
      <c r="R644" s="4"/>
    </row>
    <row r="645" spans="1:19">
      <c r="A645" s="4" t="s">
        <v>852</v>
      </c>
      <c r="B645" s="4" t="s">
        <v>189</v>
      </c>
      <c r="C645" s="4" t="s">
        <v>177</v>
      </c>
      <c r="D645" s="4" t="s">
        <v>66</v>
      </c>
      <c r="E645" s="4" t="s">
        <v>197</v>
      </c>
      <c r="F645" s="3">
        <v>42764</v>
      </c>
      <c r="G645" s="3">
        <v>42860</v>
      </c>
      <c r="H645">
        <v>0</v>
      </c>
      <c r="I645" s="4" t="s">
        <v>9016</v>
      </c>
      <c r="J645" s="4" t="s">
        <v>9015</v>
      </c>
      <c r="K645" s="4" t="s">
        <v>9012</v>
      </c>
      <c r="L645">
        <v>55</v>
      </c>
      <c r="M645" s="4" t="s">
        <v>33</v>
      </c>
      <c r="N645">
        <v>2007</v>
      </c>
      <c r="O645">
        <v>894.33</v>
      </c>
      <c r="P645">
        <v>1635</v>
      </c>
      <c r="Q645" s="4" t="s">
        <v>67</v>
      </c>
      <c r="R645" s="4" t="s">
        <v>24</v>
      </c>
      <c r="S645">
        <v>96</v>
      </c>
    </row>
    <row r="646" spans="1:19">
      <c r="A646" s="4" t="s">
        <v>853</v>
      </c>
      <c r="B646" s="4" t="s">
        <v>208</v>
      </c>
      <c r="C646" s="4" t="s">
        <v>177</v>
      </c>
      <c r="D646" s="4" t="s">
        <v>131</v>
      </c>
      <c r="E646" s="4" t="s">
        <v>197</v>
      </c>
      <c r="F646" s="3">
        <v>42764</v>
      </c>
      <c r="G646" s="3">
        <v>42877</v>
      </c>
      <c r="H646">
        <v>0</v>
      </c>
      <c r="I646" s="4" t="s">
        <v>9014</v>
      </c>
      <c r="J646" s="4" t="s">
        <v>9015</v>
      </c>
      <c r="K646" s="4" t="s">
        <v>9012</v>
      </c>
      <c r="L646">
        <v>55</v>
      </c>
      <c r="M646" s="4" t="s">
        <v>26</v>
      </c>
      <c r="N646">
        <v>1984</v>
      </c>
      <c r="O646">
        <v>441.08</v>
      </c>
      <c r="P646">
        <v>1210</v>
      </c>
      <c r="Q646" s="4" t="s">
        <v>23</v>
      </c>
      <c r="R646" s="4" t="s">
        <v>24</v>
      </c>
      <c r="S646">
        <v>113</v>
      </c>
    </row>
    <row r="647" spans="1:19">
      <c r="A647" s="4" t="s">
        <v>854</v>
      </c>
      <c r="B647" s="4" t="s">
        <v>185</v>
      </c>
      <c r="C647" s="4" t="s">
        <v>177</v>
      </c>
      <c r="D647" s="4" t="s">
        <v>75</v>
      </c>
      <c r="E647" s="4" t="s">
        <v>172</v>
      </c>
      <c r="F647" s="3">
        <v>42764</v>
      </c>
      <c r="G647" s="3">
        <v>42880</v>
      </c>
      <c r="H647">
        <v>64</v>
      </c>
      <c r="I647" s="4" t="s">
        <v>9023</v>
      </c>
      <c r="J647" s="4" t="s">
        <v>9024</v>
      </c>
      <c r="K647" s="4" t="s">
        <v>9012</v>
      </c>
      <c r="L647">
        <v>55</v>
      </c>
      <c r="M647" s="4" t="s">
        <v>73</v>
      </c>
      <c r="N647">
        <v>1982</v>
      </c>
      <c r="O647">
        <v>792.46</v>
      </c>
      <c r="P647">
        <v>1299</v>
      </c>
      <c r="Q647" s="4" t="s">
        <v>23</v>
      </c>
      <c r="R647" s="4" t="s">
        <v>24</v>
      </c>
      <c r="S647">
        <v>116</v>
      </c>
    </row>
    <row r="648" spans="1:19">
      <c r="A648" s="4" t="s">
        <v>855</v>
      </c>
      <c r="B648" s="4" t="s">
        <v>185</v>
      </c>
      <c r="C648" s="4" t="s">
        <v>177</v>
      </c>
      <c r="D648" s="4" t="s">
        <v>81</v>
      </c>
      <c r="E648" s="4" t="s">
        <v>172</v>
      </c>
      <c r="F648" s="3">
        <v>42764</v>
      </c>
      <c r="G648" s="3">
        <v>42891</v>
      </c>
      <c r="H648">
        <v>55</v>
      </c>
      <c r="I648" s="4" t="s">
        <v>9023</v>
      </c>
      <c r="J648" s="4" t="s">
        <v>9024</v>
      </c>
      <c r="K648" s="4" t="s">
        <v>9012</v>
      </c>
      <c r="L648">
        <v>55</v>
      </c>
      <c r="M648" s="4" t="s">
        <v>33</v>
      </c>
      <c r="N648">
        <v>1989</v>
      </c>
      <c r="O648">
        <v>1388.67</v>
      </c>
      <c r="P648">
        <v>3583</v>
      </c>
      <c r="Q648" s="4" t="s">
        <v>23</v>
      </c>
      <c r="R648" s="4" t="s">
        <v>24</v>
      </c>
      <c r="S648">
        <v>127</v>
      </c>
    </row>
    <row r="649" spans="1:19">
      <c r="A649" s="4" t="s">
        <v>856</v>
      </c>
      <c r="B649" s="4" t="s">
        <v>185</v>
      </c>
      <c r="C649" s="4" t="s">
        <v>192</v>
      </c>
      <c r="D649" s="4" t="s">
        <v>71</v>
      </c>
      <c r="E649" s="4" t="s">
        <v>172</v>
      </c>
      <c r="F649" s="3">
        <v>42764</v>
      </c>
      <c r="G649" s="3">
        <v>42807</v>
      </c>
      <c r="H649">
        <v>2970</v>
      </c>
      <c r="I649" s="4" t="s">
        <v>9023</v>
      </c>
      <c r="J649" s="4" t="s">
        <v>9024</v>
      </c>
      <c r="K649" s="4" t="s">
        <v>9012</v>
      </c>
      <c r="L649">
        <v>3393</v>
      </c>
      <c r="M649" s="4" t="s">
        <v>46</v>
      </c>
      <c r="N649">
        <v>2000</v>
      </c>
      <c r="O649">
        <v>2952.73</v>
      </c>
      <c r="P649">
        <v>5107</v>
      </c>
      <c r="Q649" s="4" t="s">
        <v>23</v>
      </c>
      <c r="R649" s="4" t="s">
        <v>24</v>
      </c>
      <c r="S649">
        <v>43</v>
      </c>
    </row>
    <row r="650" spans="1:19">
      <c r="A650" s="4" t="s">
        <v>857</v>
      </c>
      <c r="B650" s="4" t="s">
        <v>181</v>
      </c>
      <c r="C650" s="4" t="s">
        <v>9011</v>
      </c>
      <c r="D650" s="4" t="s">
        <v>24</v>
      </c>
      <c r="E650" s="4" t="s">
        <v>193</v>
      </c>
      <c r="F650" s="3">
        <v>42764</v>
      </c>
      <c r="G650" s="3"/>
      <c r="I650" s="4" t="s">
        <v>9026</v>
      </c>
      <c r="J650" s="4" t="s">
        <v>9024</v>
      </c>
      <c r="K650" s="4" t="s">
        <v>9010</v>
      </c>
      <c r="L650">
        <v>4821</v>
      </c>
      <c r="M650" s="4"/>
      <c r="Q650" s="4"/>
      <c r="R650" s="4"/>
    </row>
    <row r="651" spans="1:19">
      <c r="A651" s="4" t="s">
        <v>858</v>
      </c>
      <c r="B651" s="4" t="s">
        <v>304</v>
      </c>
      <c r="C651" s="4" t="s">
        <v>177</v>
      </c>
      <c r="D651" s="4" t="s">
        <v>106</v>
      </c>
      <c r="E651" s="4" t="s">
        <v>197</v>
      </c>
      <c r="F651" s="3">
        <v>42765</v>
      </c>
      <c r="G651" s="3">
        <v>42874</v>
      </c>
      <c r="H651">
        <v>0</v>
      </c>
      <c r="I651" s="4" t="s">
        <v>9014</v>
      </c>
      <c r="J651" s="4" t="s">
        <v>9015</v>
      </c>
      <c r="K651" s="4" t="s">
        <v>9012</v>
      </c>
      <c r="L651">
        <v>55</v>
      </c>
      <c r="M651" s="4" t="s">
        <v>46</v>
      </c>
      <c r="N651">
        <v>2012</v>
      </c>
      <c r="O651">
        <v>45.39</v>
      </c>
      <c r="P651">
        <v>100</v>
      </c>
      <c r="Q651" s="4" t="s">
        <v>23</v>
      </c>
      <c r="R651" s="4" t="s">
        <v>47</v>
      </c>
      <c r="S651">
        <v>109</v>
      </c>
    </row>
    <row r="652" spans="1:19">
      <c r="A652" s="4" t="s">
        <v>859</v>
      </c>
      <c r="B652" s="4" t="s">
        <v>279</v>
      </c>
      <c r="C652" s="4" t="s">
        <v>9011</v>
      </c>
      <c r="D652" s="4" t="s">
        <v>35</v>
      </c>
      <c r="E652" s="4" t="s">
        <v>172</v>
      </c>
      <c r="F652" s="3">
        <v>42765</v>
      </c>
      <c r="G652" s="3">
        <v>42868</v>
      </c>
      <c r="H652">
        <v>5035</v>
      </c>
      <c r="I652" s="4" t="s">
        <v>9018</v>
      </c>
      <c r="J652" s="4" t="s">
        <v>9019</v>
      </c>
      <c r="K652" s="4" t="s">
        <v>9010</v>
      </c>
      <c r="L652">
        <v>4821</v>
      </c>
      <c r="M652" s="4" t="s">
        <v>36</v>
      </c>
      <c r="N652">
        <v>2002</v>
      </c>
      <c r="O652">
        <v>987.39</v>
      </c>
      <c r="P652">
        <v>2253</v>
      </c>
      <c r="Q652" s="4" t="s">
        <v>23</v>
      </c>
      <c r="R652" s="4" t="s">
        <v>24</v>
      </c>
      <c r="S652">
        <v>103</v>
      </c>
    </row>
    <row r="653" spans="1:19">
      <c r="A653" s="4" t="s">
        <v>860</v>
      </c>
      <c r="B653" s="4" t="s">
        <v>174</v>
      </c>
      <c r="C653" s="4" t="s">
        <v>9011</v>
      </c>
      <c r="D653" s="4" t="s">
        <v>48</v>
      </c>
      <c r="E653" s="4" t="s">
        <v>197</v>
      </c>
      <c r="F653" s="3">
        <v>42765</v>
      </c>
      <c r="G653" s="3">
        <v>42886</v>
      </c>
      <c r="H653">
        <v>0</v>
      </c>
      <c r="I653" s="4" t="s">
        <v>9016</v>
      </c>
      <c r="J653" s="4" t="s">
        <v>9015</v>
      </c>
      <c r="K653" s="4" t="s">
        <v>9010</v>
      </c>
      <c r="L653">
        <v>4821</v>
      </c>
      <c r="M653" s="4" t="s">
        <v>39</v>
      </c>
      <c r="N653">
        <v>1998</v>
      </c>
      <c r="O653">
        <v>217.87</v>
      </c>
      <c r="P653">
        <v>551</v>
      </c>
      <c r="Q653" s="4" t="s">
        <v>23</v>
      </c>
      <c r="R653" s="4" t="s">
        <v>24</v>
      </c>
      <c r="S653">
        <v>121</v>
      </c>
    </row>
    <row r="654" spans="1:19">
      <c r="A654" s="4" t="s">
        <v>861</v>
      </c>
      <c r="B654" s="4" t="s">
        <v>174</v>
      </c>
      <c r="C654" s="4" t="s">
        <v>9011</v>
      </c>
      <c r="D654" s="4" t="s">
        <v>61</v>
      </c>
      <c r="E654" s="4" t="s">
        <v>172</v>
      </c>
      <c r="F654" s="3">
        <v>42765</v>
      </c>
      <c r="G654" s="3">
        <v>42804</v>
      </c>
      <c r="H654">
        <v>4774</v>
      </c>
      <c r="I654" s="4" t="s">
        <v>9016</v>
      </c>
      <c r="J654" s="4" t="s">
        <v>9015</v>
      </c>
      <c r="K654" s="4" t="s">
        <v>9010</v>
      </c>
      <c r="L654">
        <v>4821</v>
      </c>
      <c r="M654" s="4" t="s">
        <v>58</v>
      </c>
      <c r="N654">
        <v>1991</v>
      </c>
      <c r="O654">
        <v>2819.5</v>
      </c>
      <c r="P654">
        <v>7227</v>
      </c>
      <c r="Q654" s="4" t="s">
        <v>23</v>
      </c>
      <c r="R654" s="4" t="s">
        <v>62</v>
      </c>
      <c r="S654">
        <v>39</v>
      </c>
    </row>
    <row r="655" spans="1:19">
      <c r="A655" s="4" t="s">
        <v>862</v>
      </c>
      <c r="B655" s="4" t="s">
        <v>212</v>
      </c>
      <c r="C655" s="4" t="s">
        <v>265</v>
      </c>
      <c r="D655" s="4" t="s">
        <v>24</v>
      </c>
      <c r="E655" s="4" t="s">
        <v>193</v>
      </c>
      <c r="F655" s="3">
        <v>42765</v>
      </c>
      <c r="G655" s="3"/>
      <c r="I655" s="4" t="s">
        <v>9023</v>
      </c>
      <c r="J655" s="4" t="s">
        <v>9024</v>
      </c>
      <c r="K655" s="4" t="s">
        <v>9013</v>
      </c>
      <c r="L655">
        <v>26768</v>
      </c>
      <c r="M655" s="4"/>
      <c r="Q655" s="4"/>
      <c r="R655" s="4"/>
    </row>
    <row r="656" spans="1:19">
      <c r="A656" s="4" t="s">
        <v>863</v>
      </c>
      <c r="B656" s="4" t="s">
        <v>191</v>
      </c>
      <c r="C656" s="4" t="s">
        <v>199</v>
      </c>
      <c r="D656" s="4" t="s">
        <v>82</v>
      </c>
      <c r="E656" s="4" t="s">
        <v>172</v>
      </c>
      <c r="F656" s="3">
        <v>42765</v>
      </c>
      <c r="G656" s="3">
        <v>42871</v>
      </c>
      <c r="H656">
        <v>5390</v>
      </c>
      <c r="I656" s="4" t="s">
        <v>9026</v>
      </c>
      <c r="J656" s="4" t="s">
        <v>9024</v>
      </c>
      <c r="K656" s="4" t="s">
        <v>9010</v>
      </c>
      <c r="L656">
        <v>5482</v>
      </c>
      <c r="M656" s="4" t="s">
        <v>36</v>
      </c>
      <c r="N656">
        <v>1982</v>
      </c>
      <c r="O656">
        <v>11698.03</v>
      </c>
      <c r="P656">
        <v>34288</v>
      </c>
      <c r="Q656" s="4" t="s">
        <v>23</v>
      </c>
      <c r="R656" s="4" t="s">
        <v>24</v>
      </c>
      <c r="S656">
        <v>106</v>
      </c>
    </row>
    <row r="657" spans="1:19">
      <c r="A657" s="4" t="s">
        <v>864</v>
      </c>
      <c r="B657" s="4" t="s">
        <v>244</v>
      </c>
      <c r="C657" s="4" t="s">
        <v>171</v>
      </c>
      <c r="D657" s="4" t="s">
        <v>41</v>
      </c>
      <c r="E657" s="4" t="s">
        <v>172</v>
      </c>
      <c r="F657" s="3">
        <v>42765</v>
      </c>
      <c r="G657" s="3">
        <v>42892</v>
      </c>
      <c r="H657">
        <v>1190</v>
      </c>
      <c r="I657" s="4" t="s">
        <v>9016</v>
      </c>
      <c r="J657" s="4" t="s">
        <v>9015</v>
      </c>
      <c r="K657" s="4" t="s">
        <v>9010</v>
      </c>
      <c r="L657">
        <v>1096</v>
      </c>
      <c r="M657" s="4" t="s">
        <v>36</v>
      </c>
      <c r="N657">
        <v>1998</v>
      </c>
      <c r="O657">
        <v>2714.9</v>
      </c>
      <c r="P657">
        <v>2641</v>
      </c>
      <c r="Q657" s="4" t="s">
        <v>23</v>
      </c>
      <c r="R657" s="4" t="s">
        <v>21</v>
      </c>
      <c r="S657">
        <v>127</v>
      </c>
    </row>
    <row r="658" spans="1:19">
      <c r="A658" s="4" t="s">
        <v>865</v>
      </c>
      <c r="B658" s="4" t="s">
        <v>170</v>
      </c>
      <c r="C658" s="4" t="s">
        <v>199</v>
      </c>
      <c r="D658" s="4" t="s">
        <v>27</v>
      </c>
      <c r="E658" s="4" t="s">
        <v>172</v>
      </c>
      <c r="F658" s="3">
        <v>42765</v>
      </c>
      <c r="G658" s="3">
        <v>42869</v>
      </c>
      <c r="H658">
        <v>5755</v>
      </c>
      <c r="I658" s="4" t="s">
        <v>9014</v>
      </c>
      <c r="J658" s="4" t="s">
        <v>9015</v>
      </c>
      <c r="K658" s="4" t="s">
        <v>9010</v>
      </c>
      <c r="L658">
        <v>5482</v>
      </c>
      <c r="M658" s="4" t="s">
        <v>26</v>
      </c>
      <c r="N658">
        <v>1986</v>
      </c>
      <c r="O658">
        <v>647.17999999999995</v>
      </c>
      <c r="P658">
        <v>1185</v>
      </c>
      <c r="Q658" s="4" t="s">
        <v>28</v>
      </c>
      <c r="R658" s="4" t="s">
        <v>24</v>
      </c>
      <c r="S658">
        <v>104</v>
      </c>
    </row>
    <row r="659" spans="1:19">
      <c r="A659" s="4" t="s">
        <v>866</v>
      </c>
      <c r="B659" s="4" t="s">
        <v>205</v>
      </c>
      <c r="C659" s="4" t="s">
        <v>9011</v>
      </c>
      <c r="D659" s="4" t="s">
        <v>105</v>
      </c>
      <c r="E659" s="4" t="s">
        <v>172</v>
      </c>
      <c r="F659" s="3">
        <v>42765</v>
      </c>
      <c r="G659" s="3">
        <v>42899</v>
      </c>
      <c r="H659">
        <v>4933</v>
      </c>
      <c r="I659" s="4" t="s">
        <v>9023</v>
      </c>
      <c r="J659" s="4" t="s">
        <v>9024</v>
      </c>
      <c r="K659" s="4" t="s">
        <v>9010</v>
      </c>
      <c r="L659">
        <v>4821</v>
      </c>
      <c r="M659" s="4" t="s">
        <v>36</v>
      </c>
      <c r="N659">
        <v>1996</v>
      </c>
      <c r="O659">
        <v>6354.87</v>
      </c>
      <c r="P659">
        <v>16780</v>
      </c>
      <c r="Q659" s="4" t="s">
        <v>23</v>
      </c>
      <c r="R659" s="4" t="s">
        <v>35</v>
      </c>
      <c r="S659">
        <v>134</v>
      </c>
    </row>
    <row r="660" spans="1:19">
      <c r="A660" s="4" t="s">
        <v>867</v>
      </c>
      <c r="B660" s="4" t="s">
        <v>208</v>
      </c>
      <c r="C660" s="4" t="s">
        <v>192</v>
      </c>
      <c r="D660" s="4" t="s">
        <v>103</v>
      </c>
      <c r="E660" s="4" t="s">
        <v>172</v>
      </c>
      <c r="F660" s="3">
        <v>42765</v>
      </c>
      <c r="G660" s="3">
        <v>42890</v>
      </c>
      <c r="H660">
        <v>3642</v>
      </c>
      <c r="I660" s="4" t="s">
        <v>9014</v>
      </c>
      <c r="J660" s="4" t="s">
        <v>9015</v>
      </c>
      <c r="K660" s="4" t="s">
        <v>9012</v>
      </c>
      <c r="L660">
        <v>3393</v>
      </c>
      <c r="M660" s="4" t="s">
        <v>26</v>
      </c>
      <c r="N660">
        <v>1992</v>
      </c>
      <c r="O660">
        <v>3922.42</v>
      </c>
      <c r="P660">
        <v>6837</v>
      </c>
      <c r="Q660" s="4" t="s">
        <v>23</v>
      </c>
      <c r="R660" s="4" t="s">
        <v>24</v>
      </c>
      <c r="S660">
        <v>125</v>
      </c>
    </row>
    <row r="661" spans="1:19">
      <c r="A661" s="4" t="s">
        <v>868</v>
      </c>
      <c r="B661" s="4" t="s">
        <v>185</v>
      </c>
      <c r="C661" s="4" t="s">
        <v>177</v>
      </c>
      <c r="D661" s="4" t="s">
        <v>32</v>
      </c>
      <c r="E661" s="4" t="s">
        <v>197</v>
      </c>
      <c r="F661" s="3">
        <v>42765</v>
      </c>
      <c r="G661" s="3">
        <v>42862</v>
      </c>
      <c r="H661">
        <v>0</v>
      </c>
      <c r="I661" s="4" t="s">
        <v>9023</v>
      </c>
      <c r="J661" s="4" t="s">
        <v>9024</v>
      </c>
      <c r="K661" s="4" t="s">
        <v>9012</v>
      </c>
      <c r="L661">
        <v>55</v>
      </c>
      <c r="M661" s="4" t="s">
        <v>33</v>
      </c>
      <c r="N661">
        <v>2009</v>
      </c>
      <c r="O661">
        <v>497.11</v>
      </c>
      <c r="P661">
        <v>1588</v>
      </c>
      <c r="Q661" s="4" t="s">
        <v>23</v>
      </c>
      <c r="R661" s="4" t="s">
        <v>24</v>
      </c>
      <c r="S661">
        <v>97</v>
      </c>
    </row>
    <row r="662" spans="1:19">
      <c r="A662" s="4" t="s">
        <v>869</v>
      </c>
      <c r="B662" s="4" t="s">
        <v>246</v>
      </c>
      <c r="C662" s="4" t="s">
        <v>192</v>
      </c>
      <c r="D662" s="4" t="s">
        <v>82</v>
      </c>
      <c r="E662" s="4" t="s">
        <v>172</v>
      </c>
      <c r="F662" s="3">
        <v>42766</v>
      </c>
      <c r="G662" s="3">
        <v>42811</v>
      </c>
      <c r="H662">
        <v>2923</v>
      </c>
      <c r="I662" s="4" t="s">
        <v>9021</v>
      </c>
      <c r="J662" s="4" t="s">
        <v>9019</v>
      </c>
      <c r="K662" s="4" t="s">
        <v>9012</v>
      </c>
      <c r="L662">
        <v>3393</v>
      </c>
      <c r="M662" s="4" t="s">
        <v>36</v>
      </c>
      <c r="N662">
        <v>1982</v>
      </c>
      <c r="O662">
        <v>11698.03</v>
      </c>
      <c r="P662">
        <v>34288</v>
      </c>
      <c r="Q662" s="4" t="s">
        <v>23</v>
      </c>
      <c r="R662" s="4" t="s">
        <v>24</v>
      </c>
      <c r="S662">
        <v>45</v>
      </c>
    </row>
    <row r="663" spans="1:19">
      <c r="A663" s="4" t="s">
        <v>870</v>
      </c>
      <c r="B663" s="4" t="s">
        <v>279</v>
      </c>
      <c r="C663" s="4" t="s">
        <v>179</v>
      </c>
      <c r="D663" s="4" t="s">
        <v>24</v>
      </c>
      <c r="E663" s="4" t="s">
        <v>193</v>
      </c>
      <c r="F663" s="3">
        <v>42766</v>
      </c>
      <c r="G663" s="3"/>
      <c r="I663" s="4" t="s">
        <v>9018</v>
      </c>
      <c r="J663" s="4" t="s">
        <v>9019</v>
      </c>
      <c r="K663" s="4" t="s">
        <v>9010</v>
      </c>
      <c r="L663">
        <v>550</v>
      </c>
      <c r="M663" s="4"/>
      <c r="Q663" s="4"/>
      <c r="R663" s="4"/>
    </row>
    <row r="664" spans="1:19">
      <c r="A664" s="4" t="s">
        <v>871</v>
      </c>
      <c r="B664" s="4" t="s">
        <v>210</v>
      </c>
      <c r="C664" s="4" t="s">
        <v>171</v>
      </c>
      <c r="D664" s="4" t="s">
        <v>126</v>
      </c>
      <c r="E664" s="4" t="s">
        <v>193</v>
      </c>
      <c r="F664" s="3">
        <v>42766</v>
      </c>
      <c r="G664" s="3"/>
      <c r="I664" s="4" t="s">
        <v>9021</v>
      </c>
      <c r="J664" s="4" t="s">
        <v>9019</v>
      </c>
      <c r="K664" s="4" t="s">
        <v>9010</v>
      </c>
      <c r="L664">
        <v>1096</v>
      </c>
      <c r="M664" s="4" t="s">
        <v>33</v>
      </c>
      <c r="N664">
        <v>2010</v>
      </c>
      <c r="O664">
        <v>71.12</v>
      </c>
      <c r="P664">
        <v>144</v>
      </c>
      <c r="Q664" s="4" t="s">
        <v>23</v>
      </c>
      <c r="R664" s="4" t="s">
        <v>24</v>
      </c>
    </row>
    <row r="665" spans="1:19">
      <c r="A665" s="4" t="s">
        <v>872</v>
      </c>
      <c r="B665" s="4" t="s">
        <v>210</v>
      </c>
      <c r="C665" s="4" t="s">
        <v>171</v>
      </c>
      <c r="D665" s="4" t="s">
        <v>24</v>
      </c>
      <c r="E665" s="4" t="s">
        <v>193</v>
      </c>
      <c r="F665" s="3">
        <v>42766</v>
      </c>
      <c r="G665" s="3"/>
      <c r="I665" s="4" t="s">
        <v>9021</v>
      </c>
      <c r="J665" s="4" t="s">
        <v>9019</v>
      </c>
      <c r="K665" s="4" t="s">
        <v>9010</v>
      </c>
      <c r="L665">
        <v>1096</v>
      </c>
      <c r="M665" s="4"/>
      <c r="Q665" s="4"/>
      <c r="R665" s="4"/>
    </row>
    <row r="666" spans="1:19">
      <c r="A666" s="4" t="s">
        <v>873</v>
      </c>
      <c r="B666" s="4" t="s">
        <v>174</v>
      </c>
      <c r="C666" s="4" t="s">
        <v>9011</v>
      </c>
      <c r="D666" s="4" t="s">
        <v>131</v>
      </c>
      <c r="E666" s="4" t="s">
        <v>172</v>
      </c>
      <c r="F666" s="3">
        <v>42766</v>
      </c>
      <c r="G666" s="3">
        <v>42804</v>
      </c>
      <c r="H666">
        <v>5035</v>
      </c>
      <c r="I666" s="4" t="s">
        <v>9016</v>
      </c>
      <c r="J666" s="4" t="s">
        <v>9015</v>
      </c>
      <c r="K666" s="4" t="s">
        <v>9010</v>
      </c>
      <c r="L666">
        <v>4821</v>
      </c>
      <c r="M666" s="4" t="s">
        <v>26</v>
      </c>
      <c r="N666">
        <v>1984</v>
      </c>
      <c r="O666">
        <v>441.08</v>
      </c>
      <c r="P666">
        <v>1210</v>
      </c>
      <c r="Q666" s="4" t="s">
        <v>23</v>
      </c>
      <c r="R666" s="4" t="s">
        <v>24</v>
      </c>
      <c r="S666">
        <v>38</v>
      </c>
    </row>
    <row r="667" spans="1:19">
      <c r="A667" s="4" t="s">
        <v>874</v>
      </c>
      <c r="B667" s="4" t="s">
        <v>201</v>
      </c>
      <c r="C667" s="4" t="s">
        <v>9011</v>
      </c>
      <c r="D667" s="4" t="s">
        <v>129</v>
      </c>
      <c r="E667" s="4" t="s">
        <v>197</v>
      </c>
      <c r="F667" s="3">
        <v>42766</v>
      </c>
      <c r="G667" s="3">
        <v>42881</v>
      </c>
      <c r="H667">
        <v>0</v>
      </c>
      <c r="I667" s="4" t="s">
        <v>9026</v>
      </c>
      <c r="J667" s="4" t="s">
        <v>9024</v>
      </c>
      <c r="K667" s="4" t="s">
        <v>9010</v>
      </c>
      <c r="L667">
        <v>4821</v>
      </c>
      <c r="M667" s="4" t="s">
        <v>39</v>
      </c>
      <c r="N667">
        <v>1992</v>
      </c>
      <c r="O667">
        <v>324.19</v>
      </c>
      <c r="P667">
        <v>978</v>
      </c>
      <c r="Q667" s="4" t="s">
        <v>23</v>
      </c>
      <c r="R667" s="4" t="s">
        <v>24</v>
      </c>
      <c r="S667">
        <v>115</v>
      </c>
    </row>
    <row r="668" spans="1:19">
      <c r="A668" s="4" t="s">
        <v>875</v>
      </c>
      <c r="B668" s="4" t="s">
        <v>208</v>
      </c>
      <c r="C668" s="4" t="s">
        <v>177</v>
      </c>
      <c r="D668" s="4" t="s">
        <v>45</v>
      </c>
      <c r="E668" s="4" t="s">
        <v>172</v>
      </c>
      <c r="F668" s="3">
        <v>42766</v>
      </c>
      <c r="G668" s="3">
        <v>42875</v>
      </c>
      <c r="H668">
        <v>54</v>
      </c>
      <c r="I668" s="4" t="s">
        <v>9014</v>
      </c>
      <c r="J668" s="4" t="s">
        <v>9015</v>
      </c>
      <c r="K668" s="4" t="s">
        <v>9012</v>
      </c>
      <c r="L668">
        <v>55</v>
      </c>
      <c r="M668" s="4" t="s">
        <v>46</v>
      </c>
      <c r="N668">
        <v>1995</v>
      </c>
      <c r="O668">
        <v>2173.98</v>
      </c>
      <c r="P668">
        <v>2928</v>
      </c>
      <c r="Q668" s="4" t="s">
        <v>23</v>
      </c>
      <c r="R668" s="4" t="s">
        <v>47</v>
      </c>
      <c r="S668">
        <v>109</v>
      </c>
    </row>
    <row r="669" spans="1:19">
      <c r="A669" s="4" t="s">
        <v>876</v>
      </c>
      <c r="B669" s="4" t="s">
        <v>208</v>
      </c>
      <c r="C669" s="4" t="s">
        <v>177</v>
      </c>
      <c r="D669" s="4" t="s">
        <v>85</v>
      </c>
      <c r="E669" s="4" t="s">
        <v>172</v>
      </c>
      <c r="F669" s="3">
        <v>42766</v>
      </c>
      <c r="G669" s="3">
        <v>42856</v>
      </c>
      <c r="H669">
        <v>54</v>
      </c>
      <c r="I669" s="4" t="s">
        <v>9014</v>
      </c>
      <c r="J669" s="4" t="s">
        <v>9015</v>
      </c>
      <c r="K669" s="4" t="s">
        <v>9012</v>
      </c>
      <c r="L669">
        <v>55</v>
      </c>
      <c r="M669" s="4" t="s">
        <v>46</v>
      </c>
      <c r="N669">
        <v>1985</v>
      </c>
      <c r="O669">
        <v>375.43</v>
      </c>
      <c r="P669">
        <v>1190</v>
      </c>
      <c r="Q669" s="4" t="s">
        <v>23</v>
      </c>
      <c r="R669" s="4" t="s">
        <v>24</v>
      </c>
      <c r="S669">
        <v>90</v>
      </c>
    </row>
    <row r="670" spans="1:19">
      <c r="A670" s="4" t="s">
        <v>877</v>
      </c>
      <c r="B670" s="4" t="s">
        <v>216</v>
      </c>
      <c r="C670" s="4" t="s">
        <v>171</v>
      </c>
      <c r="D670" s="4" t="s">
        <v>24</v>
      </c>
      <c r="E670" s="4" t="s">
        <v>193</v>
      </c>
      <c r="F670" s="3">
        <v>42766</v>
      </c>
      <c r="G670" s="3"/>
      <c r="I670" s="4" t="s">
        <v>9018</v>
      </c>
      <c r="J670" s="4" t="s">
        <v>9019</v>
      </c>
      <c r="K670" s="4" t="s">
        <v>9010</v>
      </c>
      <c r="L670">
        <v>1096</v>
      </c>
      <c r="M670" s="4"/>
      <c r="Q670" s="4"/>
      <c r="R670" s="4"/>
    </row>
    <row r="671" spans="1:19">
      <c r="A671" s="4" t="s">
        <v>878</v>
      </c>
      <c r="B671" s="4" t="s">
        <v>235</v>
      </c>
      <c r="C671" s="4" t="s">
        <v>179</v>
      </c>
      <c r="D671" s="4" t="s">
        <v>78</v>
      </c>
      <c r="E671" s="4" t="s">
        <v>172</v>
      </c>
      <c r="F671" s="3">
        <v>42766</v>
      </c>
      <c r="G671" s="3">
        <v>42881</v>
      </c>
      <c r="H671">
        <v>592</v>
      </c>
      <c r="I671" s="4" t="s">
        <v>9018</v>
      </c>
      <c r="J671" s="4" t="s">
        <v>9019</v>
      </c>
      <c r="K671" s="4" t="s">
        <v>9010</v>
      </c>
      <c r="L671">
        <v>550</v>
      </c>
      <c r="M671" s="4" t="s">
        <v>55</v>
      </c>
      <c r="N671">
        <v>1994</v>
      </c>
      <c r="O671">
        <v>6395.05</v>
      </c>
      <c r="P671">
        <v>20275</v>
      </c>
      <c r="Q671" s="4" t="s">
        <v>23</v>
      </c>
      <c r="R671" s="4" t="s">
        <v>24</v>
      </c>
      <c r="S671">
        <v>115</v>
      </c>
    </row>
    <row r="672" spans="1:19">
      <c r="A672" s="4" t="s">
        <v>879</v>
      </c>
      <c r="B672" s="4" t="s">
        <v>174</v>
      </c>
      <c r="C672" s="4" t="s">
        <v>179</v>
      </c>
      <c r="D672" s="4" t="s">
        <v>118</v>
      </c>
      <c r="E672" s="4" t="s">
        <v>172</v>
      </c>
      <c r="F672" s="3">
        <v>42767</v>
      </c>
      <c r="G672" s="3">
        <v>42871</v>
      </c>
      <c r="H672">
        <v>640</v>
      </c>
      <c r="I672" s="4" t="s">
        <v>9016</v>
      </c>
      <c r="J672" s="4" t="s">
        <v>9015</v>
      </c>
      <c r="K672" s="4" t="s">
        <v>9010</v>
      </c>
      <c r="L672">
        <v>550</v>
      </c>
      <c r="M672" s="4" t="s">
        <v>33</v>
      </c>
      <c r="N672">
        <v>1995</v>
      </c>
      <c r="O672">
        <v>332.43</v>
      </c>
      <c r="P672">
        <v>799</v>
      </c>
      <c r="Q672" s="4" t="s">
        <v>23</v>
      </c>
      <c r="R672" s="4" t="s">
        <v>24</v>
      </c>
      <c r="S672">
        <v>104</v>
      </c>
    </row>
    <row r="673" spans="1:19">
      <c r="A673" s="4" t="s">
        <v>880</v>
      </c>
      <c r="B673" s="4" t="s">
        <v>174</v>
      </c>
      <c r="C673" s="4" t="s">
        <v>9011</v>
      </c>
      <c r="D673" s="4" t="s">
        <v>51</v>
      </c>
      <c r="E673" s="4" t="s">
        <v>172</v>
      </c>
      <c r="F673" s="3">
        <v>42767</v>
      </c>
      <c r="G673" s="3">
        <v>42860</v>
      </c>
      <c r="H673">
        <v>5127</v>
      </c>
      <c r="I673" s="4" t="s">
        <v>9016</v>
      </c>
      <c r="J673" s="4" t="s">
        <v>9015</v>
      </c>
      <c r="K673" s="4" t="s">
        <v>9010</v>
      </c>
      <c r="L673">
        <v>4821</v>
      </c>
      <c r="M673" s="4" t="s">
        <v>36</v>
      </c>
      <c r="N673">
        <v>1982</v>
      </c>
      <c r="O673">
        <v>4618</v>
      </c>
      <c r="P673">
        <v>10083</v>
      </c>
      <c r="Q673" s="4" t="s">
        <v>23</v>
      </c>
      <c r="R673" s="4" t="s">
        <v>24</v>
      </c>
      <c r="S673">
        <v>93</v>
      </c>
    </row>
    <row r="674" spans="1:19">
      <c r="A674" s="4" t="s">
        <v>881</v>
      </c>
      <c r="B674" s="4" t="s">
        <v>174</v>
      </c>
      <c r="C674" s="4" t="s">
        <v>192</v>
      </c>
      <c r="D674" s="4" t="s">
        <v>27</v>
      </c>
      <c r="E674" s="4" t="s">
        <v>172</v>
      </c>
      <c r="F674" s="3">
        <v>42767</v>
      </c>
      <c r="G674" s="3">
        <v>42903</v>
      </c>
      <c r="H674">
        <v>3822</v>
      </c>
      <c r="I674" s="4" t="s">
        <v>9016</v>
      </c>
      <c r="J674" s="4" t="s">
        <v>9015</v>
      </c>
      <c r="K674" s="4" t="s">
        <v>9012</v>
      </c>
      <c r="L674">
        <v>3393</v>
      </c>
      <c r="M674" s="4" t="s">
        <v>26</v>
      </c>
      <c r="N674">
        <v>1986</v>
      </c>
      <c r="O674">
        <v>647.17999999999995</v>
      </c>
      <c r="P674">
        <v>1185</v>
      </c>
      <c r="Q674" s="4" t="s">
        <v>28</v>
      </c>
      <c r="R674" s="4" t="s">
        <v>24</v>
      </c>
      <c r="S674">
        <v>136</v>
      </c>
    </row>
    <row r="675" spans="1:19">
      <c r="A675" s="4" t="s">
        <v>882</v>
      </c>
      <c r="B675" s="4" t="s">
        <v>196</v>
      </c>
      <c r="C675" s="4" t="s">
        <v>192</v>
      </c>
      <c r="D675" s="4" t="s">
        <v>51</v>
      </c>
      <c r="E675" s="4" t="s">
        <v>197</v>
      </c>
      <c r="F675" s="3">
        <v>42767</v>
      </c>
      <c r="G675" s="3">
        <v>42903</v>
      </c>
      <c r="H675">
        <v>0</v>
      </c>
      <c r="I675" s="4" t="s">
        <v>9016</v>
      </c>
      <c r="J675" s="4" t="s">
        <v>9015</v>
      </c>
      <c r="K675" s="4" t="s">
        <v>9012</v>
      </c>
      <c r="L675">
        <v>3393</v>
      </c>
      <c r="M675" s="4" t="s">
        <v>36</v>
      </c>
      <c r="N675">
        <v>1982</v>
      </c>
      <c r="O675">
        <v>4618</v>
      </c>
      <c r="P675">
        <v>10083</v>
      </c>
      <c r="Q675" s="4" t="s">
        <v>23</v>
      </c>
      <c r="R675" s="4" t="s">
        <v>24</v>
      </c>
      <c r="S675">
        <v>136</v>
      </c>
    </row>
    <row r="676" spans="1:19">
      <c r="A676" s="4" t="s">
        <v>883</v>
      </c>
      <c r="B676" s="4" t="s">
        <v>219</v>
      </c>
      <c r="C676" s="4" t="s">
        <v>177</v>
      </c>
      <c r="D676" s="4" t="s">
        <v>32</v>
      </c>
      <c r="E676" s="4" t="s">
        <v>197</v>
      </c>
      <c r="F676" s="3">
        <v>42767</v>
      </c>
      <c r="G676" s="3">
        <v>42899</v>
      </c>
      <c r="H676">
        <v>0</v>
      </c>
      <c r="I676" s="4" t="s">
        <v>9026</v>
      </c>
      <c r="J676" s="4" t="s">
        <v>9024</v>
      </c>
      <c r="K676" s="4" t="s">
        <v>9012</v>
      </c>
      <c r="L676">
        <v>55</v>
      </c>
      <c r="M676" s="4" t="s">
        <v>33</v>
      </c>
      <c r="N676">
        <v>2009</v>
      </c>
      <c r="O676">
        <v>497.11</v>
      </c>
      <c r="P676">
        <v>1588</v>
      </c>
      <c r="Q676" s="4" t="s">
        <v>23</v>
      </c>
      <c r="R676" s="4" t="s">
        <v>24</v>
      </c>
      <c r="S676">
        <v>132</v>
      </c>
    </row>
    <row r="677" spans="1:19">
      <c r="A677" s="4" t="s">
        <v>884</v>
      </c>
      <c r="B677" s="4" t="s">
        <v>256</v>
      </c>
      <c r="C677" s="4" t="s">
        <v>179</v>
      </c>
      <c r="D677" s="4" t="s">
        <v>70</v>
      </c>
      <c r="E677" s="4" t="s">
        <v>172</v>
      </c>
      <c r="F677" s="3">
        <v>42767</v>
      </c>
      <c r="G677" s="3">
        <v>42857</v>
      </c>
      <c r="H677">
        <v>574</v>
      </c>
      <c r="I677" s="4" t="s">
        <v>9014</v>
      </c>
      <c r="J677" s="4" t="s">
        <v>9015</v>
      </c>
      <c r="K677" s="4" t="s">
        <v>9010</v>
      </c>
      <c r="L677">
        <v>550</v>
      </c>
      <c r="M677" s="4" t="s">
        <v>55</v>
      </c>
      <c r="N677">
        <v>2007</v>
      </c>
      <c r="O677">
        <v>86.68</v>
      </c>
      <c r="P677">
        <v>187</v>
      </c>
      <c r="Q677" s="4" t="s">
        <v>23</v>
      </c>
      <c r="R677" s="4" t="s">
        <v>56</v>
      </c>
      <c r="S677">
        <v>90</v>
      </c>
    </row>
    <row r="678" spans="1:19">
      <c r="A678" s="4" t="s">
        <v>885</v>
      </c>
      <c r="B678" s="4" t="s">
        <v>256</v>
      </c>
      <c r="C678" s="4" t="s">
        <v>192</v>
      </c>
      <c r="D678" s="4" t="s">
        <v>41</v>
      </c>
      <c r="E678" s="4" t="s">
        <v>172</v>
      </c>
      <c r="F678" s="3">
        <v>42767</v>
      </c>
      <c r="G678" s="3">
        <v>42904</v>
      </c>
      <c r="H678">
        <v>2525</v>
      </c>
      <c r="I678" s="4" t="s">
        <v>9014</v>
      </c>
      <c r="J678" s="4" t="s">
        <v>9015</v>
      </c>
      <c r="K678" s="4" t="s">
        <v>9012</v>
      </c>
      <c r="L678">
        <v>3393</v>
      </c>
      <c r="M678" s="4" t="s">
        <v>36</v>
      </c>
      <c r="N678">
        <v>1998</v>
      </c>
      <c r="O678">
        <v>2714.9</v>
      </c>
      <c r="P678">
        <v>2641</v>
      </c>
      <c r="Q678" s="4" t="s">
        <v>23</v>
      </c>
      <c r="R678" s="4" t="s">
        <v>21</v>
      </c>
      <c r="S678">
        <v>137</v>
      </c>
    </row>
    <row r="679" spans="1:19">
      <c r="A679" s="4" t="s">
        <v>886</v>
      </c>
      <c r="B679" s="4" t="s">
        <v>205</v>
      </c>
      <c r="C679" s="4" t="s">
        <v>265</v>
      </c>
      <c r="D679" s="4" t="s">
        <v>74</v>
      </c>
      <c r="E679" s="4" t="s">
        <v>172</v>
      </c>
      <c r="F679" s="3">
        <v>42767</v>
      </c>
      <c r="G679" s="3">
        <v>42893</v>
      </c>
      <c r="H679">
        <v>30288</v>
      </c>
      <c r="I679" s="4" t="s">
        <v>9023</v>
      </c>
      <c r="J679" s="4" t="s">
        <v>9024</v>
      </c>
      <c r="K679" s="4" t="s">
        <v>9013</v>
      </c>
      <c r="L679">
        <v>26768</v>
      </c>
      <c r="M679" s="4" t="s">
        <v>33</v>
      </c>
      <c r="N679">
        <v>2003</v>
      </c>
      <c r="O679">
        <v>223.8</v>
      </c>
      <c r="P679">
        <v>299</v>
      </c>
      <c r="Q679" s="4" t="s">
        <v>23</v>
      </c>
      <c r="R679" s="4" t="s">
        <v>24</v>
      </c>
      <c r="S679">
        <v>126</v>
      </c>
    </row>
    <row r="680" spans="1:19">
      <c r="A680" s="4" t="s">
        <v>887</v>
      </c>
      <c r="B680" s="4" t="s">
        <v>185</v>
      </c>
      <c r="C680" s="4" t="s">
        <v>199</v>
      </c>
      <c r="D680" s="4" t="s">
        <v>71</v>
      </c>
      <c r="E680" s="4" t="s">
        <v>197</v>
      </c>
      <c r="F680" s="3">
        <v>42767</v>
      </c>
      <c r="G680" s="3">
        <v>42873</v>
      </c>
      <c r="H680">
        <v>0</v>
      </c>
      <c r="I680" s="4" t="s">
        <v>9023</v>
      </c>
      <c r="J680" s="4" t="s">
        <v>9024</v>
      </c>
      <c r="K680" s="4" t="s">
        <v>9010</v>
      </c>
      <c r="L680">
        <v>5482</v>
      </c>
      <c r="M680" s="4" t="s">
        <v>46</v>
      </c>
      <c r="N680">
        <v>2000</v>
      </c>
      <c r="O680">
        <v>2952.73</v>
      </c>
      <c r="P680">
        <v>5107</v>
      </c>
      <c r="Q680" s="4" t="s">
        <v>23</v>
      </c>
      <c r="R680" s="4" t="s">
        <v>24</v>
      </c>
      <c r="S680">
        <v>106</v>
      </c>
    </row>
    <row r="681" spans="1:19">
      <c r="A681" s="4" t="s">
        <v>888</v>
      </c>
      <c r="B681" s="4" t="s">
        <v>181</v>
      </c>
      <c r="C681" s="4" t="s">
        <v>179</v>
      </c>
      <c r="D681" s="4" t="s">
        <v>105</v>
      </c>
      <c r="E681" s="4" t="s">
        <v>197</v>
      </c>
      <c r="F681" s="3">
        <v>42767</v>
      </c>
      <c r="G681" s="3">
        <v>42823</v>
      </c>
      <c r="H681">
        <v>0</v>
      </c>
      <c r="I681" s="4" t="s">
        <v>9026</v>
      </c>
      <c r="J681" s="4" t="s">
        <v>9024</v>
      </c>
      <c r="K681" s="4" t="s">
        <v>9010</v>
      </c>
      <c r="L681">
        <v>550</v>
      </c>
      <c r="M681" s="4" t="s">
        <v>36</v>
      </c>
      <c r="N681">
        <v>1996</v>
      </c>
      <c r="O681">
        <v>6354.87</v>
      </c>
      <c r="P681">
        <v>16780</v>
      </c>
      <c r="Q681" s="4" t="s">
        <v>23</v>
      </c>
      <c r="R681" s="4" t="s">
        <v>35</v>
      </c>
      <c r="S681">
        <v>56</v>
      </c>
    </row>
    <row r="682" spans="1:19">
      <c r="A682" s="4" t="s">
        <v>889</v>
      </c>
      <c r="B682" s="4" t="s">
        <v>261</v>
      </c>
      <c r="C682" s="4" t="s">
        <v>171</v>
      </c>
      <c r="D682" s="4" t="s">
        <v>24</v>
      </c>
      <c r="E682" s="4" t="s">
        <v>193</v>
      </c>
      <c r="F682" s="3">
        <v>42768</v>
      </c>
      <c r="G682" s="3"/>
      <c r="I682" s="4" t="s">
        <v>9021</v>
      </c>
      <c r="J682" s="4" t="s">
        <v>9019</v>
      </c>
      <c r="K682" s="4" t="s">
        <v>9010</v>
      </c>
      <c r="L682">
        <v>1096</v>
      </c>
      <c r="M682" s="4"/>
      <c r="Q682" s="4"/>
      <c r="R682" s="4"/>
    </row>
    <row r="683" spans="1:19">
      <c r="A683" s="4" t="s">
        <v>890</v>
      </c>
      <c r="B683" s="4" t="s">
        <v>212</v>
      </c>
      <c r="C683" s="4" t="s">
        <v>265</v>
      </c>
      <c r="D683" s="4" t="s">
        <v>38</v>
      </c>
      <c r="E683" s="4" t="s">
        <v>197</v>
      </c>
      <c r="F683" s="3">
        <v>42768</v>
      </c>
      <c r="G683" s="3">
        <v>42864</v>
      </c>
      <c r="H683">
        <v>0</v>
      </c>
      <c r="I683" s="4" t="s">
        <v>9023</v>
      </c>
      <c r="J683" s="4" t="s">
        <v>9024</v>
      </c>
      <c r="K683" s="4" t="s">
        <v>9013</v>
      </c>
      <c r="L683">
        <v>26768</v>
      </c>
      <c r="M683" s="4" t="s">
        <v>39</v>
      </c>
      <c r="N683">
        <v>1993</v>
      </c>
      <c r="O683">
        <v>4269.8999999999996</v>
      </c>
      <c r="P683">
        <v>6472</v>
      </c>
      <c r="Q683" s="4" t="s">
        <v>23</v>
      </c>
      <c r="R683" s="4" t="s">
        <v>40</v>
      </c>
      <c r="S683">
        <v>96</v>
      </c>
    </row>
    <row r="684" spans="1:19">
      <c r="A684" s="4" t="s">
        <v>891</v>
      </c>
      <c r="B684" s="4" t="s">
        <v>212</v>
      </c>
      <c r="C684" s="4" t="s">
        <v>177</v>
      </c>
      <c r="D684" s="4" t="s">
        <v>82</v>
      </c>
      <c r="E684" s="4" t="s">
        <v>197</v>
      </c>
      <c r="F684" s="3">
        <v>42768</v>
      </c>
      <c r="G684" s="3">
        <v>42856</v>
      </c>
      <c r="H684">
        <v>0</v>
      </c>
      <c r="I684" s="4" t="s">
        <v>9023</v>
      </c>
      <c r="J684" s="4" t="s">
        <v>9024</v>
      </c>
      <c r="K684" s="4" t="s">
        <v>9012</v>
      </c>
      <c r="L684">
        <v>55</v>
      </c>
      <c r="M684" s="4" t="s">
        <v>36</v>
      </c>
      <c r="N684">
        <v>1982</v>
      </c>
      <c r="O684">
        <v>11698.03</v>
      </c>
      <c r="P684">
        <v>34288</v>
      </c>
      <c r="Q684" s="4" t="s">
        <v>23</v>
      </c>
      <c r="R684" s="4" t="s">
        <v>24</v>
      </c>
      <c r="S684">
        <v>88</v>
      </c>
    </row>
    <row r="685" spans="1:19">
      <c r="A685" s="4" t="s">
        <v>892</v>
      </c>
      <c r="B685" s="4" t="s">
        <v>196</v>
      </c>
      <c r="C685" s="4" t="s">
        <v>192</v>
      </c>
      <c r="D685" s="4" t="s">
        <v>47</v>
      </c>
      <c r="E685" s="4" t="s">
        <v>172</v>
      </c>
      <c r="F685" s="3">
        <v>42768</v>
      </c>
      <c r="G685" s="3">
        <v>42869</v>
      </c>
      <c r="H685">
        <v>3581</v>
      </c>
      <c r="I685" s="4" t="s">
        <v>9016</v>
      </c>
      <c r="J685" s="4" t="s">
        <v>9015</v>
      </c>
      <c r="K685" s="4" t="s">
        <v>9012</v>
      </c>
      <c r="L685">
        <v>3393</v>
      </c>
      <c r="M685" s="4" t="s">
        <v>46</v>
      </c>
      <c r="N685">
        <v>1986</v>
      </c>
      <c r="O685">
        <v>2403.58</v>
      </c>
      <c r="P685">
        <v>8801</v>
      </c>
      <c r="Q685" s="4" t="s">
        <v>23</v>
      </c>
      <c r="R685" s="4" t="s">
        <v>24</v>
      </c>
      <c r="S685">
        <v>101</v>
      </c>
    </row>
    <row r="686" spans="1:19">
      <c r="A686" s="4" t="s">
        <v>893</v>
      </c>
      <c r="B686" s="4" t="s">
        <v>343</v>
      </c>
      <c r="C686" s="4" t="s">
        <v>171</v>
      </c>
      <c r="D686" s="4" t="s">
        <v>92</v>
      </c>
      <c r="E686" s="4" t="s">
        <v>197</v>
      </c>
      <c r="F686" s="3">
        <v>42768</v>
      </c>
      <c r="G686" s="3">
        <v>42806</v>
      </c>
      <c r="H686">
        <v>0</v>
      </c>
      <c r="I686" s="4" t="s">
        <v>9016</v>
      </c>
      <c r="J686" s="4" t="s">
        <v>9015</v>
      </c>
      <c r="K686" s="4" t="s">
        <v>9010</v>
      </c>
      <c r="L686">
        <v>1096</v>
      </c>
      <c r="M686" s="4" t="s">
        <v>73</v>
      </c>
      <c r="N686">
        <v>1997</v>
      </c>
      <c r="O686">
        <v>2041.73</v>
      </c>
      <c r="P686">
        <v>5276</v>
      </c>
      <c r="Q686" s="4" t="s">
        <v>23</v>
      </c>
      <c r="R686" s="4" t="s">
        <v>24</v>
      </c>
      <c r="S686">
        <v>38</v>
      </c>
    </row>
    <row r="687" spans="1:19">
      <c r="A687" s="4" t="s">
        <v>894</v>
      </c>
      <c r="B687" s="4" t="s">
        <v>219</v>
      </c>
      <c r="C687" s="4" t="s">
        <v>171</v>
      </c>
      <c r="D687" s="4" t="s">
        <v>24</v>
      </c>
      <c r="E687" s="4" t="s">
        <v>193</v>
      </c>
      <c r="F687" s="3">
        <v>42768</v>
      </c>
      <c r="G687" s="3"/>
      <c r="I687" s="4" t="s">
        <v>9026</v>
      </c>
      <c r="J687" s="4" t="s">
        <v>9024</v>
      </c>
      <c r="K687" s="4" t="s">
        <v>9010</v>
      </c>
      <c r="L687">
        <v>1096</v>
      </c>
      <c r="M687" s="4"/>
      <c r="Q687" s="4"/>
      <c r="R687" s="4"/>
    </row>
    <row r="688" spans="1:19">
      <c r="A688" s="4" t="s">
        <v>895</v>
      </c>
      <c r="B688" s="4" t="s">
        <v>189</v>
      </c>
      <c r="C688" s="4" t="s">
        <v>9011</v>
      </c>
      <c r="D688" s="4" t="s">
        <v>43</v>
      </c>
      <c r="E688" s="4" t="s">
        <v>197</v>
      </c>
      <c r="F688" s="3">
        <v>42768</v>
      </c>
      <c r="G688" s="3">
        <v>42860</v>
      </c>
      <c r="H688">
        <v>0</v>
      </c>
      <c r="I688" s="4" t="s">
        <v>9016</v>
      </c>
      <c r="J688" s="4" t="s">
        <v>9015</v>
      </c>
      <c r="K688" s="4" t="s">
        <v>9010</v>
      </c>
      <c r="L688">
        <v>4821</v>
      </c>
      <c r="M688" s="4" t="s">
        <v>9322</v>
      </c>
      <c r="N688">
        <v>2005</v>
      </c>
      <c r="O688">
        <v>1520.66</v>
      </c>
      <c r="P688">
        <v>1806</v>
      </c>
      <c r="Q688" s="4" t="s">
        <v>23</v>
      </c>
      <c r="R688" s="4" t="s">
        <v>24</v>
      </c>
      <c r="S688">
        <v>92</v>
      </c>
    </row>
    <row r="689" spans="1:19">
      <c r="A689" s="4" t="s">
        <v>896</v>
      </c>
      <c r="B689" s="4" t="s">
        <v>208</v>
      </c>
      <c r="C689" s="4" t="s">
        <v>177</v>
      </c>
      <c r="D689" s="4" t="s">
        <v>57</v>
      </c>
      <c r="E689" s="4" t="s">
        <v>172</v>
      </c>
      <c r="F689" s="3">
        <v>42768</v>
      </c>
      <c r="G689" s="3">
        <v>42824</v>
      </c>
      <c r="H689">
        <v>54</v>
      </c>
      <c r="I689" s="4" t="s">
        <v>9014</v>
      </c>
      <c r="J689" s="4" t="s">
        <v>9015</v>
      </c>
      <c r="K689" s="4" t="s">
        <v>9012</v>
      </c>
      <c r="L689">
        <v>55</v>
      </c>
      <c r="M689" s="4" t="s">
        <v>58</v>
      </c>
      <c r="N689">
        <v>2006</v>
      </c>
      <c r="O689">
        <v>1102.43</v>
      </c>
      <c r="P689">
        <v>1759</v>
      </c>
      <c r="Q689" s="4" t="s">
        <v>23</v>
      </c>
      <c r="R689" s="4" t="s">
        <v>24</v>
      </c>
      <c r="S689">
        <v>56</v>
      </c>
    </row>
    <row r="690" spans="1:19">
      <c r="A690" s="4" t="s">
        <v>897</v>
      </c>
      <c r="B690" s="4" t="s">
        <v>185</v>
      </c>
      <c r="C690" s="4" t="s">
        <v>171</v>
      </c>
      <c r="D690" s="4" t="s">
        <v>42</v>
      </c>
      <c r="E690" s="4" t="s">
        <v>193</v>
      </c>
      <c r="F690" s="3">
        <v>42768</v>
      </c>
      <c r="G690" s="3"/>
      <c r="I690" s="4" t="s">
        <v>9023</v>
      </c>
      <c r="J690" s="4" t="s">
        <v>9024</v>
      </c>
      <c r="K690" s="4" t="s">
        <v>9010</v>
      </c>
      <c r="L690">
        <v>1096</v>
      </c>
      <c r="M690" s="4" t="s">
        <v>26</v>
      </c>
      <c r="N690">
        <v>2017</v>
      </c>
      <c r="O690">
        <v>4.54</v>
      </c>
      <c r="P690">
        <v>9</v>
      </c>
      <c r="Q690" s="4" t="s">
        <v>23</v>
      </c>
      <c r="R690" s="4" t="s">
        <v>24</v>
      </c>
    </row>
    <row r="691" spans="1:19">
      <c r="A691" s="4" t="s">
        <v>898</v>
      </c>
      <c r="B691" s="4" t="s">
        <v>261</v>
      </c>
      <c r="C691" s="4" t="s">
        <v>171</v>
      </c>
      <c r="D691" s="4" t="s">
        <v>84</v>
      </c>
      <c r="E691" s="4" t="s">
        <v>172</v>
      </c>
      <c r="F691" s="3">
        <v>42769</v>
      </c>
      <c r="G691" s="3">
        <v>42889</v>
      </c>
      <c r="H691">
        <v>1121</v>
      </c>
      <c r="I691" s="4" t="s">
        <v>9021</v>
      </c>
      <c r="J691" s="4" t="s">
        <v>9019</v>
      </c>
      <c r="K691" s="4" t="s">
        <v>9010</v>
      </c>
      <c r="L691">
        <v>1096</v>
      </c>
      <c r="M691" s="4" t="s">
        <v>9322</v>
      </c>
      <c r="N691">
        <v>1980</v>
      </c>
      <c r="O691">
        <v>7708.38</v>
      </c>
      <c r="P691">
        <v>13756</v>
      </c>
      <c r="Q691" s="4" t="s">
        <v>23</v>
      </c>
      <c r="R691" s="4" t="s">
        <v>24</v>
      </c>
      <c r="S691">
        <v>120</v>
      </c>
    </row>
    <row r="692" spans="1:19">
      <c r="A692" s="4" t="s">
        <v>899</v>
      </c>
      <c r="B692" s="4" t="s">
        <v>246</v>
      </c>
      <c r="C692" s="4" t="s">
        <v>179</v>
      </c>
      <c r="D692" s="4" t="s">
        <v>107</v>
      </c>
      <c r="E692" s="4" t="s">
        <v>172</v>
      </c>
      <c r="F692" s="3">
        <v>42769</v>
      </c>
      <c r="G692" s="3">
        <v>42890</v>
      </c>
      <c r="H692">
        <v>477</v>
      </c>
      <c r="I692" s="4" t="s">
        <v>9021</v>
      </c>
      <c r="J692" s="4" t="s">
        <v>9019</v>
      </c>
      <c r="K692" s="4" t="s">
        <v>9010</v>
      </c>
      <c r="L692">
        <v>550</v>
      </c>
      <c r="M692" s="4" t="s">
        <v>26</v>
      </c>
      <c r="N692">
        <v>1994</v>
      </c>
      <c r="O692">
        <v>2818.38</v>
      </c>
      <c r="P692">
        <v>6290</v>
      </c>
      <c r="Q692" s="4" t="s">
        <v>23</v>
      </c>
      <c r="R692" s="4" t="s">
        <v>24</v>
      </c>
      <c r="S692">
        <v>121</v>
      </c>
    </row>
    <row r="693" spans="1:19">
      <c r="A693" s="4" t="s">
        <v>900</v>
      </c>
      <c r="B693" s="4" t="s">
        <v>279</v>
      </c>
      <c r="C693" s="4" t="s">
        <v>179</v>
      </c>
      <c r="D693" s="4" t="s">
        <v>42</v>
      </c>
      <c r="E693" s="4" t="s">
        <v>172</v>
      </c>
      <c r="F693" s="3">
        <v>42769</v>
      </c>
      <c r="G693" s="3">
        <v>42860</v>
      </c>
      <c r="H693">
        <v>515</v>
      </c>
      <c r="I693" s="4" t="s">
        <v>9018</v>
      </c>
      <c r="J693" s="4" t="s">
        <v>9019</v>
      </c>
      <c r="K693" s="4" t="s">
        <v>9010</v>
      </c>
      <c r="L693">
        <v>550</v>
      </c>
      <c r="M693" s="4" t="s">
        <v>26</v>
      </c>
      <c r="N693">
        <v>2017</v>
      </c>
      <c r="O693">
        <v>4.54</v>
      </c>
      <c r="P693">
        <v>9</v>
      </c>
      <c r="Q693" s="4" t="s">
        <v>23</v>
      </c>
      <c r="R693" s="4" t="s">
        <v>24</v>
      </c>
      <c r="S693">
        <v>91</v>
      </c>
    </row>
    <row r="694" spans="1:19">
      <c r="A694" s="4" t="s">
        <v>901</v>
      </c>
      <c r="B694" s="4" t="s">
        <v>210</v>
      </c>
      <c r="C694" s="4" t="s">
        <v>177</v>
      </c>
      <c r="D694" s="4" t="s">
        <v>63</v>
      </c>
      <c r="E694" s="4" t="s">
        <v>197</v>
      </c>
      <c r="F694" s="3">
        <v>42769</v>
      </c>
      <c r="G694" s="3">
        <v>42856</v>
      </c>
      <c r="H694">
        <v>0</v>
      </c>
      <c r="I694" s="4" t="s">
        <v>9021</v>
      </c>
      <c r="J694" s="4" t="s">
        <v>9019</v>
      </c>
      <c r="K694" s="4" t="s">
        <v>9012</v>
      </c>
      <c r="L694">
        <v>55</v>
      </c>
      <c r="M694" s="4" t="s">
        <v>33</v>
      </c>
      <c r="N694">
        <v>1995</v>
      </c>
      <c r="O694">
        <v>5158.71</v>
      </c>
      <c r="P694">
        <v>17479</v>
      </c>
      <c r="Q694" s="4" t="s">
        <v>64</v>
      </c>
      <c r="R694" s="4" t="s">
        <v>24</v>
      </c>
      <c r="S694">
        <v>87</v>
      </c>
    </row>
    <row r="695" spans="1:19">
      <c r="A695" s="4" t="s">
        <v>902</v>
      </c>
      <c r="B695" s="4" t="s">
        <v>263</v>
      </c>
      <c r="C695" s="4" t="s">
        <v>192</v>
      </c>
      <c r="D695" s="4" t="s">
        <v>120</v>
      </c>
      <c r="E695" s="4" t="s">
        <v>197</v>
      </c>
      <c r="F695" s="3">
        <v>42769</v>
      </c>
      <c r="G695" s="3">
        <v>42866</v>
      </c>
      <c r="H695">
        <v>0</v>
      </c>
      <c r="I695" s="4" t="s">
        <v>9021</v>
      </c>
      <c r="J695" s="4" t="s">
        <v>9019</v>
      </c>
      <c r="K695" s="4" t="s">
        <v>9012</v>
      </c>
      <c r="L695">
        <v>3393</v>
      </c>
      <c r="M695" s="4" t="s">
        <v>58</v>
      </c>
      <c r="N695">
        <v>1998</v>
      </c>
      <c r="O695">
        <v>2022.14</v>
      </c>
      <c r="P695">
        <v>5113</v>
      </c>
      <c r="Q695" s="4" t="s">
        <v>23</v>
      </c>
      <c r="R695" s="4" t="s">
        <v>24</v>
      </c>
      <c r="S695">
        <v>97</v>
      </c>
    </row>
    <row r="696" spans="1:19">
      <c r="A696" s="4" t="s">
        <v>903</v>
      </c>
      <c r="B696" s="4" t="s">
        <v>203</v>
      </c>
      <c r="C696" s="4" t="s">
        <v>171</v>
      </c>
      <c r="D696" s="4" t="s">
        <v>71</v>
      </c>
      <c r="E696" s="4" t="s">
        <v>172</v>
      </c>
      <c r="F696" s="3">
        <v>42769</v>
      </c>
      <c r="G696" s="3">
        <v>42906</v>
      </c>
      <c r="H696">
        <v>975</v>
      </c>
      <c r="I696" s="4" t="s">
        <v>9023</v>
      </c>
      <c r="J696" s="4" t="s">
        <v>9024</v>
      </c>
      <c r="K696" s="4" t="s">
        <v>9010</v>
      </c>
      <c r="L696">
        <v>1096</v>
      </c>
      <c r="M696" s="4" t="s">
        <v>46</v>
      </c>
      <c r="N696">
        <v>2000</v>
      </c>
      <c r="O696">
        <v>2952.73</v>
      </c>
      <c r="P696">
        <v>5107</v>
      </c>
      <c r="Q696" s="4" t="s">
        <v>23</v>
      </c>
      <c r="R696" s="4" t="s">
        <v>24</v>
      </c>
      <c r="S696">
        <v>137</v>
      </c>
    </row>
    <row r="697" spans="1:19">
      <c r="A697" s="4" t="s">
        <v>904</v>
      </c>
      <c r="B697" s="4" t="s">
        <v>203</v>
      </c>
      <c r="C697" s="4" t="s">
        <v>192</v>
      </c>
      <c r="D697" s="4" t="s">
        <v>115</v>
      </c>
      <c r="E697" s="4" t="s">
        <v>172</v>
      </c>
      <c r="F697" s="3">
        <v>42769</v>
      </c>
      <c r="G697" s="3">
        <v>42856</v>
      </c>
      <c r="H697">
        <v>3376</v>
      </c>
      <c r="I697" s="4" t="s">
        <v>9023</v>
      </c>
      <c r="J697" s="4" t="s">
        <v>9024</v>
      </c>
      <c r="K697" s="4" t="s">
        <v>9012</v>
      </c>
      <c r="L697">
        <v>3393</v>
      </c>
      <c r="M697" s="4" t="s">
        <v>46</v>
      </c>
      <c r="N697">
        <v>2008</v>
      </c>
      <c r="O697">
        <v>894.37</v>
      </c>
      <c r="P697">
        <v>1593</v>
      </c>
      <c r="Q697" s="4" t="s">
        <v>116</v>
      </c>
      <c r="R697" s="4" t="s">
        <v>24</v>
      </c>
      <c r="S697">
        <v>87</v>
      </c>
    </row>
    <row r="698" spans="1:19">
      <c r="A698" s="4" t="s">
        <v>905</v>
      </c>
      <c r="B698" s="4" t="s">
        <v>191</v>
      </c>
      <c r="C698" s="4" t="s">
        <v>179</v>
      </c>
      <c r="D698" s="4" t="s">
        <v>53</v>
      </c>
      <c r="E698" s="4" t="s">
        <v>172</v>
      </c>
      <c r="F698" s="3">
        <v>42769</v>
      </c>
      <c r="G698" s="3">
        <v>42806</v>
      </c>
      <c r="H698">
        <v>458</v>
      </c>
      <c r="I698" s="4" t="s">
        <v>9026</v>
      </c>
      <c r="J698" s="4" t="s">
        <v>9024</v>
      </c>
      <c r="K698" s="4" t="s">
        <v>9010</v>
      </c>
      <c r="L698">
        <v>550</v>
      </c>
      <c r="M698" s="4" t="s">
        <v>33</v>
      </c>
      <c r="N698">
        <v>1990</v>
      </c>
      <c r="O698">
        <v>4968.91</v>
      </c>
      <c r="P698">
        <v>7523</v>
      </c>
      <c r="Q698" s="4" t="s">
        <v>23</v>
      </c>
      <c r="R698" s="4" t="s">
        <v>24</v>
      </c>
      <c r="S698">
        <v>37</v>
      </c>
    </row>
    <row r="699" spans="1:19">
      <c r="A699" s="4" t="s">
        <v>906</v>
      </c>
      <c r="B699" s="4" t="s">
        <v>343</v>
      </c>
      <c r="C699" s="4" t="s">
        <v>179</v>
      </c>
      <c r="D699" s="4" t="s">
        <v>68</v>
      </c>
      <c r="E699" s="4" t="s">
        <v>197</v>
      </c>
      <c r="F699" s="3">
        <v>42769</v>
      </c>
      <c r="G699" s="3">
        <v>42871</v>
      </c>
      <c r="H699">
        <v>0</v>
      </c>
      <c r="I699" s="4" t="s">
        <v>9016</v>
      </c>
      <c r="J699" s="4" t="s">
        <v>9015</v>
      </c>
      <c r="K699" s="4" t="s">
        <v>9010</v>
      </c>
      <c r="L699">
        <v>550</v>
      </c>
      <c r="M699" s="4" t="s">
        <v>9322</v>
      </c>
      <c r="N699">
        <v>2000</v>
      </c>
      <c r="O699">
        <v>1223.72</v>
      </c>
      <c r="P699">
        <v>2497</v>
      </c>
      <c r="Q699" s="4" t="s">
        <v>69</v>
      </c>
      <c r="R699" s="4" t="s">
        <v>24</v>
      </c>
      <c r="S699">
        <v>102</v>
      </c>
    </row>
    <row r="700" spans="1:19">
      <c r="A700" s="4" t="s">
        <v>907</v>
      </c>
      <c r="B700" s="4" t="s">
        <v>219</v>
      </c>
      <c r="C700" s="4" t="s">
        <v>179</v>
      </c>
      <c r="D700" s="4" t="s">
        <v>62</v>
      </c>
      <c r="E700" s="4" t="s">
        <v>197</v>
      </c>
      <c r="F700" s="3">
        <v>42769</v>
      </c>
      <c r="G700" s="3">
        <v>42878</v>
      </c>
      <c r="H700">
        <v>0</v>
      </c>
      <c r="I700" s="4" t="s">
        <v>9026</v>
      </c>
      <c r="J700" s="4" t="s">
        <v>9024</v>
      </c>
      <c r="K700" s="4" t="s">
        <v>9010</v>
      </c>
      <c r="L700">
        <v>550</v>
      </c>
      <c r="M700" s="4" t="s">
        <v>58</v>
      </c>
      <c r="N700">
        <v>2008</v>
      </c>
      <c r="O700">
        <v>52.5</v>
      </c>
      <c r="P700">
        <v>165</v>
      </c>
      <c r="Q700" s="4" t="s">
        <v>23</v>
      </c>
      <c r="R700" s="4" t="s">
        <v>24</v>
      </c>
      <c r="S700">
        <v>109</v>
      </c>
    </row>
    <row r="701" spans="1:19">
      <c r="A701" s="4" t="s">
        <v>908</v>
      </c>
      <c r="B701" s="4" t="s">
        <v>219</v>
      </c>
      <c r="C701" s="4" t="s">
        <v>179</v>
      </c>
      <c r="D701" s="4" t="s">
        <v>62</v>
      </c>
      <c r="E701" s="4" t="s">
        <v>172</v>
      </c>
      <c r="F701" s="3">
        <v>42769</v>
      </c>
      <c r="G701" s="3">
        <v>42808</v>
      </c>
      <c r="H701">
        <v>622</v>
      </c>
      <c r="I701" s="4" t="s">
        <v>9026</v>
      </c>
      <c r="J701" s="4" t="s">
        <v>9024</v>
      </c>
      <c r="K701" s="4" t="s">
        <v>9010</v>
      </c>
      <c r="L701">
        <v>550</v>
      </c>
      <c r="M701" s="4" t="s">
        <v>58</v>
      </c>
      <c r="N701">
        <v>2008</v>
      </c>
      <c r="O701">
        <v>52.5</v>
      </c>
      <c r="P701">
        <v>165</v>
      </c>
      <c r="Q701" s="4" t="s">
        <v>23</v>
      </c>
      <c r="R701" s="4" t="s">
        <v>24</v>
      </c>
      <c r="S701">
        <v>39</v>
      </c>
    </row>
    <row r="702" spans="1:19">
      <c r="A702" s="4" t="s">
        <v>909</v>
      </c>
      <c r="B702" s="4" t="s">
        <v>219</v>
      </c>
      <c r="C702" s="4" t="s">
        <v>179</v>
      </c>
      <c r="D702" s="4" t="s">
        <v>87</v>
      </c>
      <c r="E702" s="4" t="s">
        <v>172</v>
      </c>
      <c r="F702" s="3">
        <v>42769</v>
      </c>
      <c r="G702" s="3">
        <v>42895</v>
      </c>
      <c r="H702">
        <v>441</v>
      </c>
      <c r="I702" s="4" t="s">
        <v>9026</v>
      </c>
      <c r="J702" s="4" t="s">
        <v>9024</v>
      </c>
      <c r="K702" s="4" t="s">
        <v>9010</v>
      </c>
      <c r="L702">
        <v>550</v>
      </c>
      <c r="M702" s="4" t="s">
        <v>26</v>
      </c>
      <c r="N702">
        <v>2004</v>
      </c>
      <c r="O702">
        <v>1618.89</v>
      </c>
      <c r="P702">
        <v>3889</v>
      </c>
      <c r="Q702" s="4" t="s">
        <v>23</v>
      </c>
      <c r="R702" s="4" t="s">
        <v>24</v>
      </c>
      <c r="S702">
        <v>126</v>
      </c>
    </row>
    <row r="703" spans="1:19">
      <c r="A703" s="4" t="s">
        <v>910</v>
      </c>
      <c r="B703" s="4" t="s">
        <v>230</v>
      </c>
      <c r="C703" s="4" t="s">
        <v>9011</v>
      </c>
      <c r="D703" s="4" t="s">
        <v>84</v>
      </c>
      <c r="E703" s="4" t="s">
        <v>197</v>
      </c>
      <c r="F703" s="3">
        <v>42769</v>
      </c>
      <c r="G703" s="3">
        <v>42870</v>
      </c>
      <c r="H703">
        <v>0</v>
      </c>
      <c r="I703" s="4" t="s">
        <v>9026</v>
      </c>
      <c r="J703" s="4" t="s">
        <v>9024</v>
      </c>
      <c r="K703" s="4" t="s">
        <v>9010</v>
      </c>
      <c r="L703">
        <v>4821</v>
      </c>
      <c r="M703" s="4" t="s">
        <v>9322</v>
      </c>
      <c r="N703">
        <v>1980</v>
      </c>
      <c r="O703">
        <v>7708.38</v>
      </c>
      <c r="P703">
        <v>13756</v>
      </c>
      <c r="Q703" s="4" t="s">
        <v>23</v>
      </c>
      <c r="R703" s="4" t="s">
        <v>24</v>
      </c>
      <c r="S703">
        <v>101</v>
      </c>
    </row>
    <row r="704" spans="1:19">
      <c r="A704" s="4" t="s">
        <v>911</v>
      </c>
      <c r="B704" s="4" t="s">
        <v>244</v>
      </c>
      <c r="C704" s="4" t="s">
        <v>179</v>
      </c>
      <c r="D704" s="4" t="s">
        <v>103</v>
      </c>
      <c r="E704" s="4" t="s">
        <v>172</v>
      </c>
      <c r="F704" s="3">
        <v>42769</v>
      </c>
      <c r="G704" s="3">
        <v>42876</v>
      </c>
      <c r="H704">
        <v>538</v>
      </c>
      <c r="I704" s="4" t="s">
        <v>9016</v>
      </c>
      <c r="J704" s="4" t="s">
        <v>9015</v>
      </c>
      <c r="K704" s="4" t="s">
        <v>9010</v>
      </c>
      <c r="L704">
        <v>550</v>
      </c>
      <c r="M704" s="4" t="s">
        <v>26</v>
      </c>
      <c r="N704">
        <v>1992</v>
      </c>
      <c r="O704">
        <v>3922.42</v>
      </c>
      <c r="P704">
        <v>6837</v>
      </c>
      <c r="Q704" s="4" t="s">
        <v>23</v>
      </c>
      <c r="R704" s="4" t="s">
        <v>24</v>
      </c>
      <c r="S704">
        <v>107</v>
      </c>
    </row>
    <row r="705" spans="1:19">
      <c r="A705" s="4" t="s">
        <v>912</v>
      </c>
      <c r="B705" s="4" t="s">
        <v>201</v>
      </c>
      <c r="C705" s="4" t="s">
        <v>199</v>
      </c>
      <c r="D705" s="4" t="s">
        <v>71</v>
      </c>
      <c r="E705" s="4" t="s">
        <v>172</v>
      </c>
      <c r="F705" s="3">
        <v>42769</v>
      </c>
      <c r="G705" s="3">
        <v>42823</v>
      </c>
      <c r="H705">
        <v>4667</v>
      </c>
      <c r="I705" s="4" t="s">
        <v>9026</v>
      </c>
      <c r="J705" s="4" t="s">
        <v>9024</v>
      </c>
      <c r="K705" s="4" t="s">
        <v>9010</v>
      </c>
      <c r="L705">
        <v>5482</v>
      </c>
      <c r="M705" s="4" t="s">
        <v>46</v>
      </c>
      <c r="N705">
        <v>2000</v>
      </c>
      <c r="O705">
        <v>2952.73</v>
      </c>
      <c r="P705">
        <v>5107</v>
      </c>
      <c r="Q705" s="4" t="s">
        <v>23</v>
      </c>
      <c r="R705" s="4" t="s">
        <v>24</v>
      </c>
      <c r="S705">
        <v>54</v>
      </c>
    </row>
    <row r="706" spans="1:19">
      <c r="A706" s="4" t="s">
        <v>913</v>
      </c>
      <c r="B706" s="4" t="s">
        <v>189</v>
      </c>
      <c r="C706" s="4" t="s">
        <v>171</v>
      </c>
      <c r="D706" s="4" t="s">
        <v>41</v>
      </c>
      <c r="E706" s="4" t="s">
        <v>172</v>
      </c>
      <c r="F706" s="3">
        <v>42769</v>
      </c>
      <c r="G706" s="3">
        <v>42901</v>
      </c>
      <c r="H706">
        <v>1018</v>
      </c>
      <c r="I706" s="4" t="s">
        <v>9016</v>
      </c>
      <c r="J706" s="4" t="s">
        <v>9015</v>
      </c>
      <c r="K706" s="4" t="s">
        <v>9010</v>
      </c>
      <c r="L706">
        <v>1096</v>
      </c>
      <c r="M706" s="4" t="s">
        <v>36</v>
      </c>
      <c r="N706">
        <v>1998</v>
      </c>
      <c r="O706">
        <v>2714.9</v>
      </c>
      <c r="P706">
        <v>2641</v>
      </c>
      <c r="Q706" s="4" t="s">
        <v>23</v>
      </c>
      <c r="R706" s="4" t="s">
        <v>21</v>
      </c>
      <c r="S706">
        <v>132</v>
      </c>
    </row>
    <row r="707" spans="1:19">
      <c r="A707" s="4" t="s">
        <v>914</v>
      </c>
      <c r="B707" s="4" t="s">
        <v>232</v>
      </c>
      <c r="C707" s="4" t="s">
        <v>9011</v>
      </c>
      <c r="D707" s="4" t="s">
        <v>34</v>
      </c>
      <c r="E707" s="4" t="s">
        <v>172</v>
      </c>
      <c r="F707" s="3">
        <v>42769</v>
      </c>
      <c r="G707" s="3">
        <v>42864</v>
      </c>
      <c r="H707">
        <v>4671</v>
      </c>
      <c r="I707" s="4" t="s">
        <v>9021</v>
      </c>
      <c r="J707" s="4" t="s">
        <v>9019</v>
      </c>
      <c r="K707" s="4" t="s">
        <v>9010</v>
      </c>
      <c r="L707">
        <v>4821</v>
      </c>
      <c r="M707" s="4" t="s">
        <v>9322</v>
      </c>
      <c r="N707">
        <v>1993</v>
      </c>
      <c r="O707">
        <v>1242.32</v>
      </c>
      <c r="P707">
        <v>3027</v>
      </c>
      <c r="Q707" s="4" t="s">
        <v>23</v>
      </c>
      <c r="R707" s="4" t="s">
        <v>21</v>
      </c>
      <c r="S707">
        <v>95</v>
      </c>
    </row>
    <row r="708" spans="1:19">
      <c r="A708" s="4" t="s">
        <v>915</v>
      </c>
      <c r="B708" s="4" t="s">
        <v>185</v>
      </c>
      <c r="C708" s="4" t="s">
        <v>177</v>
      </c>
      <c r="D708" s="4" t="s">
        <v>24</v>
      </c>
      <c r="E708" s="4" t="s">
        <v>193</v>
      </c>
      <c r="F708" s="3">
        <v>42769</v>
      </c>
      <c r="G708" s="3"/>
      <c r="I708" s="4" t="s">
        <v>9023</v>
      </c>
      <c r="J708" s="4" t="s">
        <v>9024</v>
      </c>
      <c r="K708" s="4" t="s">
        <v>9012</v>
      </c>
      <c r="L708">
        <v>55</v>
      </c>
      <c r="M708" s="4"/>
      <c r="Q708" s="4"/>
      <c r="R708" s="4"/>
    </row>
    <row r="709" spans="1:19">
      <c r="A709" s="4" t="s">
        <v>916</v>
      </c>
      <c r="B709" s="4" t="s">
        <v>216</v>
      </c>
      <c r="C709" s="4" t="s">
        <v>9011</v>
      </c>
      <c r="D709" s="4" t="s">
        <v>35</v>
      </c>
      <c r="E709" s="4" t="s">
        <v>172</v>
      </c>
      <c r="F709" s="3">
        <v>42769</v>
      </c>
      <c r="G709" s="3">
        <v>42871</v>
      </c>
      <c r="H709">
        <v>4634</v>
      </c>
      <c r="I709" s="4" t="s">
        <v>9018</v>
      </c>
      <c r="J709" s="4" t="s">
        <v>9019</v>
      </c>
      <c r="K709" s="4" t="s">
        <v>9010</v>
      </c>
      <c r="L709">
        <v>4821</v>
      </c>
      <c r="M709" s="4" t="s">
        <v>36</v>
      </c>
      <c r="N709">
        <v>2002</v>
      </c>
      <c r="O709">
        <v>987.39</v>
      </c>
      <c r="P709">
        <v>2253</v>
      </c>
      <c r="Q709" s="4" t="s">
        <v>23</v>
      </c>
      <c r="R709" s="4" t="s">
        <v>24</v>
      </c>
      <c r="S709">
        <v>102</v>
      </c>
    </row>
    <row r="710" spans="1:19">
      <c r="A710" s="4" t="s">
        <v>917</v>
      </c>
      <c r="B710" s="4" t="s">
        <v>181</v>
      </c>
      <c r="C710" s="4" t="s">
        <v>171</v>
      </c>
      <c r="D710" s="4" t="s">
        <v>81</v>
      </c>
      <c r="E710" s="4" t="s">
        <v>197</v>
      </c>
      <c r="F710" s="3">
        <v>42769</v>
      </c>
      <c r="G710" s="3">
        <v>42896</v>
      </c>
      <c r="H710">
        <v>0</v>
      </c>
      <c r="I710" s="4" t="s">
        <v>9026</v>
      </c>
      <c r="J710" s="4" t="s">
        <v>9024</v>
      </c>
      <c r="K710" s="4" t="s">
        <v>9010</v>
      </c>
      <c r="L710">
        <v>1096</v>
      </c>
      <c r="M710" s="4" t="s">
        <v>33</v>
      </c>
      <c r="N710">
        <v>1989</v>
      </c>
      <c r="O710">
        <v>1388.67</v>
      </c>
      <c r="P710">
        <v>3583</v>
      </c>
      <c r="Q710" s="4" t="s">
        <v>23</v>
      </c>
      <c r="R710" s="4" t="s">
        <v>24</v>
      </c>
      <c r="S710">
        <v>127</v>
      </c>
    </row>
    <row r="711" spans="1:19">
      <c r="A711" s="4" t="s">
        <v>918</v>
      </c>
      <c r="B711" s="4" t="s">
        <v>304</v>
      </c>
      <c r="C711" s="4" t="s">
        <v>192</v>
      </c>
      <c r="D711" s="4" t="s">
        <v>92</v>
      </c>
      <c r="E711" s="4" t="s">
        <v>172</v>
      </c>
      <c r="F711" s="3">
        <v>42770</v>
      </c>
      <c r="G711" s="3">
        <v>42864</v>
      </c>
      <c r="H711">
        <v>3470</v>
      </c>
      <c r="I711" s="4" t="s">
        <v>9014</v>
      </c>
      <c r="J711" s="4" t="s">
        <v>9015</v>
      </c>
      <c r="K711" s="4" t="s">
        <v>9012</v>
      </c>
      <c r="L711">
        <v>3393</v>
      </c>
      <c r="M711" s="4" t="s">
        <v>73</v>
      </c>
      <c r="N711">
        <v>1997</v>
      </c>
      <c r="O711">
        <v>2041.73</v>
      </c>
      <c r="P711">
        <v>5276</v>
      </c>
      <c r="Q711" s="4" t="s">
        <v>23</v>
      </c>
      <c r="R711" s="4" t="s">
        <v>24</v>
      </c>
      <c r="S711">
        <v>94</v>
      </c>
    </row>
    <row r="712" spans="1:19">
      <c r="A712" s="4" t="s">
        <v>919</v>
      </c>
      <c r="B712" s="4" t="s">
        <v>279</v>
      </c>
      <c r="C712" s="4" t="s">
        <v>179</v>
      </c>
      <c r="D712" s="4" t="s">
        <v>51</v>
      </c>
      <c r="E712" s="4" t="s">
        <v>193</v>
      </c>
      <c r="F712" s="3">
        <v>42770</v>
      </c>
      <c r="G712" s="3"/>
      <c r="I712" s="4" t="s">
        <v>9018</v>
      </c>
      <c r="J712" s="4" t="s">
        <v>9019</v>
      </c>
      <c r="K712" s="4" t="s">
        <v>9010</v>
      </c>
      <c r="L712">
        <v>550</v>
      </c>
      <c r="M712" s="4" t="s">
        <v>36</v>
      </c>
      <c r="N712">
        <v>1982</v>
      </c>
      <c r="O712">
        <v>4618</v>
      </c>
      <c r="P712">
        <v>10083</v>
      </c>
      <c r="Q712" s="4" t="s">
        <v>23</v>
      </c>
      <c r="R712" s="4" t="s">
        <v>24</v>
      </c>
    </row>
    <row r="713" spans="1:19">
      <c r="A713" s="4" t="s">
        <v>920</v>
      </c>
      <c r="B713" s="4" t="s">
        <v>210</v>
      </c>
      <c r="C713" s="4" t="s">
        <v>171</v>
      </c>
      <c r="D713" s="4" t="s">
        <v>107</v>
      </c>
      <c r="E713" s="4" t="s">
        <v>197</v>
      </c>
      <c r="F713" s="3">
        <v>42770</v>
      </c>
      <c r="G713" s="3">
        <v>42873</v>
      </c>
      <c r="H713">
        <v>0</v>
      </c>
      <c r="I713" s="4" t="s">
        <v>9021</v>
      </c>
      <c r="J713" s="4" t="s">
        <v>9019</v>
      </c>
      <c r="K713" s="4" t="s">
        <v>9010</v>
      </c>
      <c r="L713">
        <v>1096</v>
      </c>
      <c r="M713" s="4" t="s">
        <v>26</v>
      </c>
      <c r="N713">
        <v>1994</v>
      </c>
      <c r="O713">
        <v>2818.38</v>
      </c>
      <c r="P713">
        <v>6290</v>
      </c>
      <c r="Q713" s="4" t="s">
        <v>23</v>
      </c>
      <c r="R713" s="4" t="s">
        <v>24</v>
      </c>
      <c r="S713">
        <v>103</v>
      </c>
    </row>
    <row r="714" spans="1:19">
      <c r="A714" s="4" t="s">
        <v>921</v>
      </c>
      <c r="B714" s="4" t="s">
        <v>263</v>
      </c>
      <c r="C714" s="4" t="s">
        <v>199</v>
      </c>
      <c r="D714" s="4" t="s">
        <v>21</v>
      </c>
      <c r="E714" s="4" t="s">
        <v>172</v>
      </c>
      <c r="F714" s="3">
        <v>42770</v>
      </c>
      <c r="G714" s="3">
        <v>42885</v>
      </c>
      <c r="H714">
        <v>5366</v>
      </c>
      <c r="I714" s="4" t="s">
        <v>9021</v>
      </c>
      <c r="J714" s="4" t="s">
        <v>9019</v>
      </c>
      <c r="K714" s="4" t="s">
        <v>9010</v>
      </c>
      <c r="L714">
        <v>5482</v>
      </c>
      <c r="M714" s="4" t="s">
        <v>9322</v>
      </c>
      <c r="N714">
        <v>1996</v>
      </c>
      <c r="O714">
        <v>1100.04</v>
      </c>
      <c r="P714">
        <v>2822</v>
      </c>
      <c r="Q714" s="4" t="s">
        <v>23</v>
      </c>
      <c r="R714" s="4" t="s">
        <v>24</v>
      </c>
      <c r="S714">
        <v>115</v>
      </c>
    </row>
    <row r="715" spans="1:19">
      <c r="A715" s="4" t="s">
        <v>922</v>
      </c>
      <c r="B715" s="4" t="s">
        <v>196</v>
      </c>
      <c r="C715" s="4" t="s">
        <v>171</v>
      </c>
      <c r="D715" s="4" t="s">
        <v>104</v>
      </c>
      <c r="E715" s="4" t="s">
        <v>197</v>
      </c>
      <c r="F715" s="3">
        <v>42770</v>
      </c>
      <c r="G715" s="3">
        <v>42881</v>
      </c>
      <c r="H715">
        <v>0</v>
      </c>
      <c r="I715" s="4" t="s">
        <v>9016</v>
      </c>
      <c r="J715" s="4" t="s">
        <v>9015</v>
      </c>
      <c r="K715" s="4" t="s">
        <v>9010</v>
      </c>
      <c r="L715">
        <v>1096</v>
      </c>
      <c r="M715" s="4" t="s">
        <v>9322</v>
      </c>
      <c r="N715">
        <v>1983</v>
      </c>
      <c r="O715">
        <v>1008.06</v>
      </c>
      <c r="P715">
        <v>1238</v>
      </c>
      <c r="Q715" s="4" t="s">
        <v>23</v>
      </c>
      <c r="R715" s="4" t="s">
        <v>24</v>
      </c>
      <c r="S715">
        <v>111</v>
      </c>
    </row>
    <row r="716" spans="1:19">
      <c r="A716" s="4" t="s">
        <v>923</v>
      </c>
      <c r="B716" s="4" t="s">
        <v>203</v>
      </c>
      <c r="C716" s="4" t="s">
        <v>171</v>
      </c>
      <c r="D716" s="4" t="s">
        <v>38</v>
      </c>
      <c r="E716" s="4" t="s">
        <v>193</v>
      </c>
      <c r="F716" s="3">
        <v>42770</v>
      </c>
      <c r="G716" s="3"/>
      <c r="I716" s="4" t="s">
        <v>9023</v>
      </c>
      <c r="J716" s="4" t="s">
        <v>9024</v>
      </c>
      <c r="K716" s="4" t="s">
        <v>9010</v>
      </c>
      <c r="L716">
        <v>1096</v>
      </c>
      <c r="M716" s="4" t="s">
        <v>39</v>
      </c>
      <c r="N716">
        <v>1993</v>
      </c>
      <c r="O716">
        <v>4269.8999999999996</v>
      </c>
      <c r="P716">
        <v>6472</v>
      </c>
      <c r="Q716" s="4" t="s">
        <v>23</v>
      </c>
      <c r="R716" s="4" t="s">
        <v>40</v>
      </c>
    </row>
    <row r="717" spans="1:19">
      <c r="A717" s="4" t="s">
        <v>924</v>
      </c>
      <c r="B717" s="4" t="s">
        <v>230</v>
      </c>
      <c r="C717" s="4" t="s">
        <v>199</v>
      </c>
      <c r="D717" s="4" t="s">
        <v>24</v>
      </c>
      <c r="E717" s="4" t="s">
        <v>193</v>
      </c>
      <c r="F717" s="3">
        <v>42770</v>
      </c>
      <c r="G717" s="3"/>
      <c r="I717" s="4" t="s">
        <v>9026</v>
      </c>
      <c r="J717" s="4" t="s">
        <v>9024</v>
      </c>
      <c r="K717" s="4" t="s">
        <v>9010</v>
      </c>
      <c r="L717">
        <v>5482</v>
      </c>
      <c r="M717" s="4"/>
      <c r="Q717" s="4"/>
      <c r="R717" s="4"/>
    </row>
    <row r="718" spans="1:19">
      <c r="A718" s="4" t="s">
        <v>925</v>
      </c>
      <c r="B718" s="4" t="s">
        <v>230</v>
      </c>
      <c r="C718" s="4" t="s">
        <v>179</v>
      </c>
      <c r="D718" s="4" t="s">
        <v>74</v>
      </c>
      <c r="E718" s="4" t="s">
        <v>172</v>
      </c>
      <c r="F718" s="3">
        <v>42770</v>
      </c>
      <c r="G718" s="3">
        <v>42872</v>
      </c>
      <c r="H718">
        <v>582</v>
      </c>
      <c r="I718" s="4" t="s">
        <v>9026</v>
      </c>
      <c r="J718" s="4" t="s">
        <v>9024</v>
      </c>
      <c r="K718" s="4" t="s">
        <v>9010</v>
      </c>
      <c r="L718">
        <v>550</v>
      </c>
      <c r="M718" s="4" t="s">
        <v>33</v>
      </c>
      <c r="N718">
        <v>2003</v>
      </c>
      <c r="O718">
        <v>223.8</v>
      </c>
      <c r="P718">
        <v>299</v>
      </c>
      <c r="Q718" s="4" t="s">
        <v>23</v>
      </c>
      <c r="R718" s="4" t="s">
        <v>24</v>
      </c>
      <c r="S718">
        <v>102</v>
      </c>
    </row>
    <row r="719" spans="1:19">
      <c r="A719" s="4" t="s">
        <v>926</v>
      </c>
      <c r="B719" s="4" t="s">
        <v>230</v>
      </c>
      <c r="C719" s="4" t="s">
        <v>179</v>
      </c>
      <c r="D719" s="4" t="s">
        <v>115</v>
      </c>
      <c r="E719" s="4" t="s">
        <v>172</v>
      </c>
      <c r="F719" s="3">
        <v>42770</v>
      </c>
      <c r="G719" s="3">
        <v>42857</v>
      </c>
      <c r="H719">
        <v>583</v>
      </c>
      <c r="I719" s="4" t="s">
        <v>9026</v>
      </c>
      <c r="J719" s="4" t="s">
        <v>9024</v>
      </c>
      <c r="K719" s="4" t="s">
        <v>9010</v>
      </c>
      <c r="L719">
        <v>550</v>
      </c>
      <c r="M719" s="4" t="s">
        <v>46</v>
      </c>
      <c r="N719">
        <v>2008</v>
      </c>
      <c r="O719">
        <v>894.37</v>
      </c>
      <c r="P719">
        <v>1593</v>
      </c>
      <c r="Q719" s="4" t="s">
        <v>116</v>
      </c>
      <c r="R719" s="4" t="s">
        <v>24</v>
      </c>
      <c r="S719">
        <v>87</v>
      </c>
    </row>
    <row r="720" spans="1:19">
      <c r="A720" s="4" t="s">
        <v>927</v>
      </c>
      <c r="B720" s="4" t="s">
        <v>189</v>
      </c>
      <c r="C720" s="4" t="s">
        <v>179</v>
      </c>
      <c r="D720" s="4" t="s">
        <v>45</v>
      </c>
      <c r="E720" s="4" t="s">
        <v>197</v>
      </c>
      <c r="F720" s="3">
        <v>42770</v>
      </c>
      <c r="G720" s="3">
        <v>42871</v>
      </c>
      <c r="H720">
        <v>0</v>
      </c>
      <c r="I720" s="4" t="s">
        <v>9016</v>
      </c>
      <c r="J720" s="4" t="s">
        <v>9015</v>
      </c>
      <c r="K720" s="4" t="s">
        <v>9010</v>
      </c>
      <c r="L720">
        <v>550</v>
      </c>
      <c r="M720" s="4" t="s">
        <v>46</v>
      </c>
      <c r="N720">
        <v>1995</v>
      </c>
      <c r="O720">
        <v>2173.98</v>
      </c>
      <c r="P720">
        <v>2928</v>
      </c>
      <c r="Q720" s="4" t="s">
        <v>23</v>
      </c>
      <c r="R720" s="4" t="s">
        <v>47</v>
      </c>
      <c r="S720">
        <v>101</v>
      </c>
    </row>
    <row r="721" spans="1:19">
      <c r="A721" s="4" t="s">
        <v>928</v>
      </c>
      <c r="B721" s="4" t="s">
        <v>185</v>
      </c>
      <c r="C721" s="4" t="s">
        <v>199</v>
      </c>
      <c r="D721" s="4" t="s">
        <v>53</v>
      </c>
      <c r="E721" s="4" t="s">
        <v>172</v>
      </c>
      <c r="F721" s="3">
        <v>42770</v>
      </c>
      <c r="G721" s="3">
        <v>42874</v>
      </c>
      <c r="H721">
        <v>6079</v>
      </c>
      <c r="I721" s="4" t="s">
        <v>9023</v>
      </c>
      <c r="J721" s="4" t="s">
        <v>9024</v>
      </c>
      <c r="K721" s="4" t="s">
        <v>9010</v>
      </c>
      <c r="L721">
        <v>5482</v>
      </c>
      <c r="M721" s="4" t="s">
        <v>33</v>
      </c>
      <c r="N721">
        <v>1990</v>
      </c>
      <c r="O721">
        <v>4968.91</v>
      </c>
      <c r="P721">
        <v>7523</v>
      </c>
      <c r="Q721" s="4" t="s">
        <v>23</v>
      </c>
      <c r="R721" s="4" t="s">
        <v>24</v>
      </c>
      <c r="S721">
        <v>104</v>
      </c>
    </row>
    <row r="722" spans="1:19">
      <c r="A722" s="4" t="s">
        <v>929</v>
      </c>
      <c r="B722" s="4" t="s">
        <v>181</v>
      </c>
      <c r="C722" s="4" t="s">
        <v>171</v>
      </c>
      <c r="D722" s="4" t="s">
        <v>53</v>
      </c>
      <c r="E722" s="4" t="s">
        <v>197</v>
      </c>
      <c r="F722" s="3">
        <v>42770</v>
      </c>
      <c r="G722" s="3">
        <v>42862</v>
      </c>
      <c r="H722">
        <v>0</v>
      </c>
      <c r="I722" s="4" t="s">
        <v>9026</v>
      </c>
      <c r="J722" s="4" t="s">
        <v>9024</v>
      </c>
      <c r="K722" s="4" t="s">
        <v>9010</v>
      </c>
      <c r="L722">
        <v>1096</v>
      </c>
      <c r="M722" s="4" t="s">
        <v>33</v>
      </c>
      <c r="N722">
        <v>1990</v>
      </c>
      <c r="O722">
        <v>4968.91</v>
      </c>
      <c r="P722">
        <v>7523</v>
      </c>
      <c r="Q722" s="4" t="s">
        <v>23</v>
      </c>
      <c r="R722" s="4" t="s">
        <v>24</v>
      </c>
      <c r="S722">
        <v>92</v>
      </c>
    </row>
    <row r="723" spans="1:19">
      <c r="A723" s="4" t="s">
        <v>930</v>
      </c>
      <c r="B723" s="4" t="s">
        <v>181</v>
      </c>
      <c r="C723" s="4" t="s">
        <v>171</v>
      </c>
      <c r="D723" s="4" t="s">
        <v>84</v>
      </c>
      <c r="E723" s="4" t="s">
        <v>172</v>
      </c>
      <c r="F723" s="3">
        <v>42770</v>
      </c>
      <c r="G723" s="3">
        <v>42888</v>
      </c>
      <c r="H723">
        <v>1068</v>
      </c>
      <c r="I723" s="4" t="s">
        <v>9026</v>
      </c>
      <c r="J723" s="4" t="s">
        <v>9024</v>
      </c>
      <c r="K723" s="4" t="s">
        <v>9010</v>
      </c>
      <c r="L723">
        <v>1096</v>
      </c>
      <c r="M723" s="4" t="s">
        <v>9322</v>
      </c>
      <c r="N723">
        <v>1980</v>
      </c>
      <c r="O723">
        <v>7708.38</v>
      </c>
      <c r="P723">
        <v>13756</v>
      </c>
      <c r="Q723" s="4" t="s">
        <v>23</v>
      </c>
      <c r="R723" s="4" t="s">
        <v>24</v>
      </c>
      <c r="S723">
        <v>118</v>
      </c>
    </row>
    <row r="724" spans="1:19">
      <c r="A724" s="4" t="s">
        <v>931</v>
      </c>
      <c r="B724" s="4" t="s">
        <v>183</v>
      </c>
      <c r="C724" s="4" t="s">
        <v>177</v>
      </c>
      <c r="D724" s="4" t="s">
        <v>37</v>
      </c>
      <c r="E724" s="4" t="s">
        <v>172</v>
      </c>
      <c r="F724" s="3">
        <v>42771</v>
      </c>
      <c r="G724" s="3">
        <v>42859</v>
      </c>
      <c r="H724">
        <v>55</v>
      </c>
      <c r="I724" s="4" t="s">
        <v>9014</v>
      </c>
      <c r="J724" s="4" t="s">
        <v>9015</v>
      </c>
      <c r="K724" s="4" t="s">
        <v>9012</v>
      </c>
      <c r="L724">
        <v>55</v>
      </c>
      <c r="M724" s="4" t="s">
        <v>33</v>
      </c>
      <c r="N724">
        <v>2001</v>
      </c>
      <c r="O724">
        <v>718.62</v>
      </c>
      <c r="P724">
        <v>2448</v>
      </c>
      <c r="Q724" s="4" t="s">
        <v>23</v>
      </c>
      <c r="R724" s="4" t="s">
        <v>24</v>
      </c>
      <c r="S724">
        <v>88</v>
      </c>
    </row>
    <row r="725" spans="1:19">
      <c r="A725" s="4" t="s">
        <v>932</v>
      </c>
      <c r="B725" s="4" t="s">
        <v>246</v>
      </c>
      <c r="C725" s="4" t="s">
        <v>179</v>
      </c>
      <c r="D725" s="4" t="s">
        <v>113</v>
      </c>
      <c r="E725" s="4" t="s">
        <v>193</v>
      </c>
      <c r="F725" s="3">
        <v>42771</v>
      </c>
      <c r="G725" s="3"/>
      <c r="I725" s="4" t="s">
        <v>9021</v>
      </c>
      <c r="J725" s="4" t="s">
        <v>9019</v>
      </c>
      <c r="K725" s="4" t="s">
        <v>9010</v>
      </c>
      <c r="L725">
        <v>550</v>
      </c>
      <c r="M725" s="4" t="s">
        <v>33</v>
      </c>
      <c r="N725">
        <v>2000</v>
      </c>
      <c r="O725">
        <v>167.89</v>
      </c>
      <c r="P725">
        <v>493</v>
      </c>
      <c r="Q725" s="4" t="s">
        <v>114</v>
      </c>
      <c r="R725" s="4" t="s">
        <v>24</v>
      </c>
    </row>
    <row r="726" spans="1:19">
      <c r="A726" s="4" t="s">
        <v>933</v>
      </c>
      <c r="B726" s="4" t="s">
        <v>246</v>
      </c>
      <c r="C726" s="4" t="s">
        <v>192</v>
      </c>
      <c r="D726" s="4" t="s">
        <v>125</v>
      </c>
      <c r="E726" s="4" t="s">
        <v>197</v>
      </c>
      <c r="F726" s="3">
        <v>42771</v>
      </c>
      <c r="G726" s="3">
        <v>42857</v>
      </c>
      <c r="H726">
        <v>0</v>
      </c>
      <c r="I726" s="4" t="s">
        <v>9021</v>
      </c>
      <c r="J726" s="4" t="s">
        <v>9019</v>
      </c>
      <c r="K726" s="4" t="s">
        <v>9012</v>
      </c>
      <c r="L726">
        <v>3393</v>
      </c>
      <c r="M726" s="4" t="s">
        <v>33</v>
      </c>
      <c r="N726">
        <v>2005</v>
      </c>
      <c r="O726">
        <v>2261.0500000000002</v>
      </c>
      <c r="P726">
        <v>3851</v>
      </c>
      <c r="Q726" s="4" t="s">
        <v>23</v>
      </c>
      <c r="R726" s="4" t="s">
        <v>24</v>
      </c>
      <c r="S726">
        <v>86</v>
      </c>
    </row>
    <row r="727" spans="1:19">
      <c r="A727" s="4" t="s">
        <v>934</v>
      </c>
      <c r="B727" s="4" t="s">
        <v>246</v>
      </c>
      <c r="C727" s="4" t="s">
        <v>179</v>
      </c>
      <c r="D727" s="4" t="s">
        <v>25</v>
      </c>
      <c r="E727" s="4" t="s">
        <v>172</v>
      </c>
      <c r="F727" s="3">
        <v>42771</v>
      </c>
      <c r="G727" s="3">
        <v>42821</v>
      </c>
      <c r="H727">
        <v>493</v>
      </c>
      <c r="I727" s="4" t="s">
        <v>9021</v>
      </c>
      <c r="J727" s="4" t="s">
        <v>9019</v>
      </c>
      <c r="K727" s="4" t="s">
        <v>9010</v>
      </c>
      <c r="L727">
        <v>550</v>
      </c>
      <c r="M727" s="4" t="s">
        <v>26</v>
      </c>
      <c r="N727">
        <v>1999</v>
      </c>
      <c r="O727">
        <v>251.41</v>
      </c>
      <c r="P727">
        <v>495</v>
      </c>
      <c r="Q727" s="4" t="s">
        <v>23</v>
      </c>
      <c r="R727" s="4" t="s">
        <v>24</v>
      </c>
      <c r="S727">
        <v>50</v>
      </c>
    </row>
    <row r="728" spans="1:19">
      <c r="A728" s="4" t="s">
        <v>935</v>
      </c>
      <c r="B728" s="4" t="s">
        <v>174</v>
      </c>
      <c r="C728" s="4" t="s">
        <v>171</v>
      </c>
      <c r="D728" s="4" t="s">
        <v>103</v>
      </c>
      <c r="E728" s="4" t="s">
        <v>197</v>
      </c>
      <c r="F728" s="3">
        <v>42771</v>
      </c>
      <c r="G728" s="3">
        <v>42906</v>
      </c>
      <c r="H728">
        <v>0</v>
      </c>
      <c r="I728" s="4" t="s">
        <v>9016</v>
      </c>
      <c r="J728" s="4" t="s">
        <v>9015</v>
      </c>
      <c r="K728" s="4" t="s">
        <v>9010</v>
      </c>
      <c r="L728">
        <v>1096</v>
      </c>
      <c r="M728" s="4" t="s">
        <v>26</v>
      </c>
      <c r="N728">
        <v>1992</v>
      </c>
      <c r="O728">
        <v>3922.42</v>
      </c>
      <c r="P728">
        <v>6837</v>
      </c>
      <c r="Q728" s="4" t="s">
        <v>23</v>
      </c>
      <c r="R728" s="4" t="s">
        <v>24</v>
      </c>
      <c r="S728">
        <v>135</v>
      </c>
    </row>
    <row r="729" spans="1:19">
      <c r="A729" s="4" t="s">
        <v>936</v>
      </c>
      <c r="B729" s="4" t="s">
        <v>174</v>
      </c>
      <c r="C729" s="4" t="s">
        <v>9011</v>
      </c>
      <c r="D729" s="4" t="s">
        <v>42</v>
      </c>
      <c r="E729" s="4" t="s">
        <v>172</v>
      </c>
      <c r="F729" s="3">
        <v>42771</v>
      </c>
      <c r="G729" s="3">
        <v>42819</v>
      </c>
      <c r="H729">
        <v>5559</v>
      </c>
      <c r="I729" s="4" t="s">
        <v>9016</v>
      </c>
      <c r="J729" s="4" t="s">
        <v>9015</v>
      </c>
      <c r="K729" s="4" t="s">
        <v>9010</v>
      </c>
      <c r="L729">
        <v>4821</v>
      </c>
      <c r="M729" s="4" t="s">
        <v>26</v>
      </c>
      <c r="N729">
        <v>2017</v>
      </c>
      <c r="O729">
        <v>4.54</v>
      </c>
      <c r="P729">
        <v>9</v>
      </c>
      <c r="Q729" s="4" t="s">
        <v>23</v>
      </c>
      <c r="R729" s="4" t="s">
        <v>24</v>
      </c>
      <c r="S729">
        <v>48</v>
      </c>
    </row>
    <row r="730" spans="1:19">
      <c r="A730" s="4" t="s">
        <v>937</v>
      </c>
      <c r="B730" s="4" t="s">
        <v>212</v>
      </c>
      <c r="C730" s="4" t="s">
        <v>177</v>
      </c>
      <c r="D730" s="4" t="s">
        <v>88</v>
      </c>
      <c r="E730" s="4" t="s">
        <v>193</v>
      </c>
      <c r="F730" s="3">
        <v>42771</v>
      </c>
      <c r="G730" s="3"/>
      <c r="I730" s="4" t="s">
        <v>9023</v>
      </c>
      <c r="J730" s="4" t="s">
        <v>9024</v>
      </c>
      <c r="K730" s="4" t="s">
        <v>9012</v>
      </c>
      <c r="L730">
        <v>55</v>
      </c>
      <c r="M730" s="4" t="s">
        <v>46</v>
      </c>
      <c r="N730">
        <v>1984</v>
      </c>
      <c r="O730">
        <v>3027.46</v>
      </c>
      <c r="P730">
        <v>9516</v>
      </c>
      <c r="Q730" s="4" t="s">
        <v>89</v>
      </c>
      <c r="R730" s="4" t="s">
        <v>24</v>
      </c>
    </row>
    <row r="731" spans="1:19">
      <c r="A731" s="4" t="s">
        <v>938</v>
      </c>
      <c r="B731" s="4" t="s">
        <v>212</v>
      </c>
      <c r="C731" s="4" t="s">
        <v>192</v>
      </c>
      <c r="D731" s="4" t="s">
        <v>105</v>
      </c>
      <c r="E731" s="4" t="s">
        <v>172</v>
      </c>
      <c r="F731" s="3">
        <v>42771</v>
      </c>
      <c r="G731" s="3">
        <v>42864</v>
      </c>
      <c r="H731">
        <v>3351</v>
      </c>
      <c r="I731" s="4" t="s">
        <v>9023</v>
      </c>
      <c r="J731" s="4" t="s">
        <v>9024</v>
      </c>
      <c r="K731" s="4" t="s">
        <v>9012</v>
      </c>
      <c r="L731">
        <v>3393</v>
      </c>
      <c r="M731" s="4" t="s">
        <v>36</v>
      </c>
      <c r="N731">
        <v>1996</v>
      </c>
      <c r="O731">
        <v>6354.87</v>
      </c>
      <c r="P731">
        <v>16780</v>
      </c>
      <c r="Q731" s="4" t="s">
        <v>23</v>
      </c>
      <c r="R731" s="4" t="s">
        <v>35</v>
      </c>
      <c r="S731">
        <v>93</v>
      </c>
    </row>
    <row r="732" spans="1:19">
      <c r="A732" s="4" t="s">
        <v>939</v>
      </c>
      <c r="B732" s="4" t="s">
        <v>256</v>
      </c>
      <c r="C732" s="4" t="s">
        <v>179</v>
      </c>
      <c r="D732" s="4" t="s">
        <v>79</v>
      </c>
      <c r="E732" s="4" t="s">
        <v>172</v>
      </c>
      <c r="F732" s="3">
        <v>42771</v>
      </c>
      <c r="G732" s="3">
        <v>42868</v>
      </c>
      <c r="H732">
        <v>501</v>
      </c>
      <c r="I732" s="4" t="s">
        <v>9014</v>
      </c>
      <c r="J732" s="4" t="s">
        <v>9015</v>
      </c>
      <c r="K732" s="4" t="s">
        <v>9010</v>
      </c>
      <c r="L732">
        <v>550</v>
      </c>
      <c r="M732" s="4" t="s">
        <v>26</v>
      </c>
      <c r="N732">
        <v>2002</v>
      </c>
      <c r="O732">
        <v>3178.24</v>
      </c>
      <c r="P732">
        <v>4540</v>
      </c>
      <c r="Q732" s="4" t="s">
        <v>23</v>
      </c>
      <c r="R732" s="4" t="s">
        <v>24</v>
      </c>
      <c r="S732">
        <v>97</v>
      </c>
    </row>
    <row r="733" spans="1:19">
      <c r="A733" s="4" t="s">
        <v>940</v>
      </c>
      <c r="B733" s="4" t="s">
        <v>201</v>
      </c>
      <c r="C733" s="4" t="s">
        <v>177</v>
      </c>
      <c r="D733" s="4" t="s">
        <v>24</v>
      </c>
      <c r="E733" s="4" t="s">
        <v>193</v>
      </c>
      <c r="F733" s="3">
        <v>42771</v>
      </c>
      <c r="G733" s="3"/>
      <c r="I733" s="4" t="s">
        <v>9026</v>
      </c>
      <c r="J733" s="4" t="s">
        <v>9024</v>
      </c>
      <c r="K733" s="4" t="s">
        <v>9012</v>
      </c>
      <c r="L733">
        <v>55</v>
      </c>
      <c r="M733" s="4"/>
      <c r="Q733" s="4"/>
      <c r="R733" s="4"/>
    </row>
    <row r="734" spans="1:19">
      <c r="A734" s="4" t="s">
        <v>941</v>
      </c>
      <c r="B734" s="4" t="s">
        <v>170</v>
      </c>
      <c r="C734" s="4" t="s">
        <v>177</v>
      </c>
      <c r="D734" s="4" t="s">
        <v>47</v>
      </c>
      <c r="E734" s="4" t="s">
        <v>197</v>
      </c>
      <c r="F734" s="3">
        <v>42771</v>
      </c>
      <c r="G734" s="3">
        <v>42863</v>
      </c>
      <c r="H734">
        <v>0</v>
      </c>
      <c r="I734" s="4" t="s">
        <v>9014</v>
      </c>
      <c r="J734" s="4" t="s">
        <v>9015</v>
      </c>
      <c r="K734" s="4" t="s">
        <v>9012</v>
      </c>
      <c r="L734">
        <v>55</v>
      </c>
      <c r="M734" s="4" t="s">
        <v>46</v>
      </c>
      <c r="N734">
        <v>1986</v>
      </c>
      <c r="O734">
        <v>2403.58</v>
      </c>
      <c r="P734">
        <v>8801</v>
      </c>
      <c r="Q734" s="4" t="s">
        <v>23</v>
      </c>
      <c r="R734" s="4" t="s">
        <v>24</v>
      </c>
      <c r="S734">
        <v>92</v>
      </c>
    </row>
    <row r="735" spans="1:19">
      <c r="A735" s="4" t="s">
        <v>942</v>
      </c>
      <c r="B735" s="4" t="s">
        <v>232</v>
      </c>
      <c r="C735" s="4" t="s">
        <v>179</v>
      </c>
      <c r="D735" s="4" t="s">
        <v>88</v>
      </c>
      <c r="E735" s="4" t="s">
        <v>172</v>
      </c>
      <c r="F735" s="3">
        <v>42771</v>
      </c>
      <c r="G735" s="3">
        <v>42862</v>
      </c>
      <c r="H735">
        <v>532</v>
      </c>
      <c r="I735" s="4" t="s">
        <v>9021</v>
      </c>
      <c r="J735" s="4" t="s">
        <v>9019</v>
      </c>
      <c r="K735" s="4" t="s">
        <v>9010</v>
      </c>
      <c r="L735">
        <v>550</v>
      </c>
      <c r="M735" s="4" t="s">
        <v>46</v>
      </c>
      <c r="N735">
        <v>1984</v>
      </c>
      <c r="O735">
        <v>3027.46</v>
      </c>
      <c r="P735">
        <v>9516</v>
      </c>
      <c r="Q735" s="4" t="s">
        <v>89</v>
      </c>
      <c r="R735" s="4" t="s">
        <v>24</v>
      </c>
      <c r="S735">
        <v>91</v>
      </c>
    </row>
    <row r="736" spans="1:19">
      <c r="A736" s="4" t="s">
        <v>943</v>
      </c>
      <c r="B736" s="4" t="s">
        <v>185</v>
      </c>
      <c r="C736" s="4" t="s">
        <v>177</v>
      </c>
      <c r="D736" s="4" t="s">
        <v>56</v>
      </c>
      <c r="E736" s="4" t="s">
        <v>197</v>
      </c>
      <c r="F736" s="3">
        <v>42771</v>
      </c>
      <c r="G736" s="3">
        <v>42879</v>
      </c>
      <c r="H736">
        <v>0</v>
      </c>
      <c r="I736" s="4" t="s">
        <v>9023</v>
      </c>
      <c r="J736" s="4" t="s">
        <v>9024</v>
      </c>
      <c r="K736" s="4" t="s">
        <v>9012</v>
      </c>
      <c r="L736">
        <v>55</v>
      </c>
      <c r="M736" s="4" t="s">
        <v>55</v>
      </c>
      <c r="N736">
        <v>1999</v>
      </c>
      <c r="O736">
        <v>1699.85</v>
      </c>
      <c r="P736">
        <v>5108</v>
      </c>
      <c r="Q736" s="4" t="s">
        <v>23</v>
      </c>
      <c r="R736" s="4" t="s">
        <v>24</v>
      </c>
      <c r="S736">
        <v>108</v>
      </c>
    </row>
    <row r="737" spans="1:19">
      <c r="A737" s="4" t="s">
        <v>944</v>
      </c>
      <c r="B737" s="4" t="s">
        <v>185</v>
      </c>
      <c r="C737" s="4" t="s">
        <v>192</v>
      </c>
      <c r="D737" s="4" t="s">
        <v>72</v>
      </c>
      <c r="E737" s="4" t="s">
        <v>172</v>
      </c>
      <c r="F737" s="3">
        <v>42771</v>
      </c>
      <c r="G737" s="3">
        <v>42859</v>
      </c>
      <c r="H737">
        <v>3103</v>
      </c>
      <c r="I737" s="4" t="s">
        <v>9023</v>
      </c>
      <c r="J737" s="4" t="s">
        <v>9024</v>
      </c>
      <c r="K737" s="4" t="s">
        <v>9012</v>
      </c>
      <c r="L737">
        <v>3393</v>
      </c>
      <c r="M737" s="4" t="s">
        <v>73</v>
      </c>
      <c r="N737">
        <v>2003</v>
      </c>
      <c r="O737">
        <v>692.19</v>
      </c>
      <c r="P737">
        <v>1922</v>
      </c>
      <c r="Q737" s="4" t="s">
        <v>23</v>
      </c>
      <c r="R737" s="4" t="s">
        <v>24</v>
      </c>
      <c r="S737">
        <v>88</v>
      </c>
    </row>
    <row r="738" spans="1:19">
      <c r="A738" s="4" t="s">
        <v>945</v>
      </c>
      <c r="B738" s="4" t="s">
        <v>235</v>
      </c>
      <c r="C738" s="4" t="s">
        <v>179</v>
      </c>
      <c r="D738" s="4" t="s">
        <v>24</v>
      </c>
      <c r="E738" s="4" t="s">
        <v>193</v>
      </c>
      <c r="F738" s="3">
        <v>42771</v>
      </c>
      <c r="G738" s="3"/>
      <c r="I738" s="4" t="s">
        <v>9018</v>
      </c>
      <c r="J738" s="4" t="s">
        <v>9019</v>
      </c>
      <c r="K738" s="4" t="s">
        <v>9010</v>
      </c>
      <c r="L738">
        <v>550</v>
      </c>
      <c r="M738" s="4"/>
      <c r="Q738" s="4"/>
      <c r="R738" s="4"/>
    </row>
    <row r="739" spans="1:19">
      <c r="A739" s="4" t="s">
        <v>946</v>
      </c>
      <c r="B739" s="4" t="s">
        <v>279</v>
      </c>
      <c r="C739" s="4" t="s">
        <v>199</v>
      </c>
      <c r="D739" s="4" t="s">
        <v>65</v>
      </c>
      <c r="E739" s="4" t="s">
        <v>172</v>
      </c>
      <c r="F739" s="3">
        <v>42772</v>
      </c>
      <c r="G739" s="3">
        <v>42877</v>
      </c>
      <c r="H739">
        <v>5505</v>
      </c>
      <c r="I739" s="4" t="s">
        <v>9018</v>
      </c>
      <c r="J739" s="4" t="s">
        <v>9019</v>
      </c>
      <c r="K739" s="4" t="s">
        <v>9010</v>
      </c>
      <c r="L739">
        <v>5482</v>
      </c>
      <c r="M739" s="4" t="s">
        <v>33</v>
      </c>
      <c r="N739">
        <v>1990</v>
      </c>
      <c r="O739">
        <v>2520.83</v>
      </c>
      <c r="P739">
        <v>3502</v>
      </c>
      <c r="Q739" s="4" t="s">
        <v>23</v>
      </c>
      <c r="R739" s="4" t="s">
        <v>24</v>
      </c>
      <c r="S739">
        <v>105</v>
      </c>
    </row>
    <row r="740" spans="1:19">
      <c r="A740" s="4" t="s">
        <v>947</v>
      </c>
      <c r="B740" s="4" t="s">
        <v>203</v>
      </c>
      <c r="C740" s="4" t="s">
        <v>177</v>
      </c>
      <c r="D740" s="4" t="s">
        <v>79</v>
      </c>
      <c r="E740" s="4" t="s">
        <v>193</v>
      </c>
      <c r="F740" s="3">
        <v>42772</v>
      </c>
      <c r="G740" s="3"/>
      <c r="I740" s="4" t="s">
        <v>9023</v>
      </c>
      <c r="J740" s="4" t="s">
        <v>9024</v>
      </c>
      <c r="K740" s="4" t="s">
        <v>9012</v>
      </c>
      <c r="L740">
        <v>55</v>
      </c>
      <c r="M740" s="4" t="s">
        <v>26</v>
      </c>
      <c r="N740">
        <v>2002</v>
      </c>
      <c r="O740">
        <v>3178.24</v>
      </c>
      <c r="P740">
        <v>4540</v>
      </c>
      <c r="Q740" s="4" t="s">
        <v>23</v>
      </c>
      <c r="R740" s="4" t="s">
        <v>24</v>
      </c>
    </row>
    <row r="741" spans="1:19">
      <c r="A741" s="4" t="s">
        <v>948</v>
      </c>
      <c r="B741" s="4" t="s">
        <v>219</v>
      </c>
      <c r="C741" s="4" t="s">
        <v>9011</v>
      </c>
      <c r="D741" s="4" t="s">
        <v>129</v>
      </c>
      <c r="E741" s="4" t="s">
        <v>193</v>
      </c>
      <c r="F741" s="3">
        <v>42772</v>
      </c>
      <c r="G741" s="3"/>
      <c r="I741" s="4" t="s">
        <v>9026</v>
      </c>
      <c r="J741" s="4" t="s">
        <v>9024</v>
      </c>
      <c r="K741" s="4" t="s">
        <v>9010</v>
      </c>
      <c r="L741">
        <v>4821</v>
      </c>
      <c r="M741" s="4" t="s">
        <v>39</v>
      </c>
      <c r="N741">
        <v>1992</v>
      </c>
      <c r="O741">
        <v>324.19</v>
      </c>
      <c r="P741">
        <v>978</v>
      </c>
      <c r="Q741" s="4" t="s">
        <v>23</v>
      </c>
      <c r="R741" s="4" t="s">
        <v>24</v>
      </c>
    </row>
    <row r="742" spans="1:19">
      <c r="A742" s="4" t="s">
        <v>949</v>
      </c>
      <c r="B742" s="4" t="s">
        <v>219</v>
      </c>
      <c r="C742" s="4" t="s">
        <v>171</v>
      </c>
      <c r="D742" s="4" t="s">
        <v>124</v>
      </c>
      <c r="E742" s="4" t="s">
        <v>197</v>
      </c>
      <c r="F742" s="3">
        <v>42772</v>
      </c>
      <c r="G742" s="3">
        <v>42877</v>
      </c>
      <c r="H742">
        <v>0</v>
      </c>
      <c r="I742" s="4" t="s">
        <v>9026</v>
      </c>
      <c r="J742" s="4" t="s">
        <v>9024</v>
      </c>
      <c r="K742" s="4" t="s">
        <v>9010</v>
      </c>
      <c r="L742">
        <v>1096</v>
      </c>
      <c r="M742" s="4" t="s">
        <v>60</v>
      </c>
      <c r="N742">
        <v>1983</v>
      </c>
      <c r="O742">
        <v>2871.35</v>
      </c>
      <c r="P742">
        <v>9561</v>
      </c>
      <c r="Q742" s="4" t="s">
        <v>23</v>
      </c>
      <c r="R742" s="4" t="s">
        <v>24</v>
      </c>
      <c r="S742">
        <v>105</v>
      </c>
    </row>
    <row r="743" spans="1:19">
      <c r="A743" s="4" t="s">
        <v>950</v>
      </c>
      <c r="B743" s="4" t="s">
        <v>201</v>
      </c>
      <c r="C743" s="4" t="s">
        <v>177</v>
      </c>
      <c r="D743" s="4" t="s">
        <v>24</v>
      </c>
      <c r="E743" s="4" t="s">
        <v>193</v>
      </c>
      <c r="F743" s="3">
        <v>42772</v>
      </c>
      <c r="G743" s="3"/>
      <c r="I743" s="4" t="s">
        <v>9026</v>
      </c>
      <c r="J743" s="4" t="s">
        <v>9024</v>
      </c>
      <c r="K743" s="4" t="s">
        <v>9012</v>
      </c>
      <c r="L743">
        <v>55</v>
      </c>
      <c r="M743" s="4"/>
      <c r="Q743" s="4"/>
      <c r="R743" s="4"/>
    </row>
    <row r="744" spans="1:19">
      <c r="A744" s="4" t="s">
        <v>951</v>
      </c>
      <c r="B744" s="4" t="s">
        <v>170</v>
      </c>
      <c r="C744" s="4" t="s">
        <v>171</v>
      </c>
      <c r="D744" s="4" t="s">
        <v>100</v>
      </c>
      <c r="E744" s="4" t="s">
        <v>172</v>
      </c>
      <c r="F744" s="3">
        <v>42772</v>
      </c>
      <c r="G744" s="3">
        <v>42870</v>
      </c>
      <c r="H744">
        <v>1068</v>
      </c>
      <c r="I744" s="4" t="s">
        <v>9014</v>
      </c>
      <c r="J744" s="4" t="s">
        <v>9015</v>
      </c>
      <c r="K744" s="4" t="s">
        <v>9010</v>
      </c>
      <c r="L744">
        <v>1096</v>
      </c>
      <c r="M744" s="4" t="s">
        <v>9322</v>
      </c>
      <c r="N744">
        <v>1987</v>
      </c>
      <c r="O744">
        <v>2938.67</v>
      </c>
      <c r="P744">
        <v>8775</v>
      </c>
      <c r="Q744" s="4" t="s">
        <v>101</v>
      </c>
      <c r="R744" s="4" t="s">
        <v>24</v>
      </c>
      <c r="S744">
        <v>98</v>
      </c>
    </row>
    <row r="745" spans="1:19">
      <c r="A745" s="4" t="s">
        <v>952</v>
      </c>
      <c r="B745" s="4" t="s">
        <v>185</v>
      </c>
      <c r="C745" s="4" t="s">
        <v>192</v>
      </c>
      <c r="D745" s="4" t="s">
        <v>38</v>
      </c>
      <c r="E745" s="4" t="s">
        <v>172</v>
      </c>
      <c r="F745" s="3">
        <v>42772</v>
      </c>
      <c r="G745" s="3">
        <v>42859</v>
      </c>
      <c r="H745">
        <v>3357</v>
      </c>
      <c r="I745" s="4" t="s">
        <v>9023</v>
      </c>
      <c r="J745" s="4" t="s">
        <v>9024</v>
      </c>
      <c r="K745" s="4" t="s">
        <v>9012</v>
      </c>
      <c r="L745">
        <v>3393</v>
      </c>
      <c r="M745" s="4" t="s">
        <v>39</v>
      </c>
      <c r="N745">
        <v>1993</v>
      </c>
      <c r="O745">
        <v>4269.8999999999996</v>
      </c>
      <c r="P745">
        <v>6472</v>
      </c>
      <c r="Q745" s="4" t="s">
        <v>23</v>
      </c>
      <c r="R745" s="4" t="s">
        <v>40</v>
      </c>
      <c r="S745">
        <v>87</v>
      </c>
    </row>
    <row r="746" spans="1:19">
      <c r="A746" s="4" t="s">
        <v>953</v>
      </c>
      <c r="B746" s="4" t="s">
        <v>216</v>
      </c>
      <c r="C746" s="4" t="s">
        <v>177</v>
      </c>
      <c r="D746" s="4" t="s">
        <v>88</v>
      </c>
      <c r="E746" s="4" t="s">
        <v>197</v>
      </c>
      <c r="F746" s="3">
        <v>42772</v>
      </c>
      <c r="G746" s="3">
        <v>42861</v>
      </c>
      <c r="H746">
        <v>0</v>
      </c>
      <c r="I746" s="4" t="s">
        <v>9018</v>
      </c>
      <c r="J746" s="4" t="s">
        <v>9019</v>
      </c>
      <c r="K746" s="4" t="s">
        <v>9012</v>
      </c>
      <c r="L746">
        <v>55</v>
      </c>
      <c r="M746" s="4" t="s">
        <v>46</v>
      </c>
      <c r="N746">
        <v>1984</v>
      </c>
      <c r="O746">
        <v>3027.46</v>
      </c>
      <c r="P746">
        <v>9516</v>
      </c>
      <c r="Q746" s="4" t="s">
        <v>89</v>
      </c>
      <c r="R746" s="4" t="s">
        <v>24</v>
      </c>
      <c r="S746">
        <v>89</v>
      </c>
    </row>
    <row r="747" spans="1:19">
      <c r="A747" s="4" t="s">
        <v>954</v>
      </c>
      <c r="B747" s="4" t="s">
        <v>181</v>
      </c>
      <c r="C747" s="4" t="s">
        <v>179</v>
      </c>
      <c r="D747" s="4" t="s">
        <v>56</v>
      </c>
      <c r="E747" s="4" t="s">
        <v>197</v>
      </c>
      <c r="F747" s="3">
        <v>42772</v>
      </c>
      <c r="G747" s="3">
        <v>42882</v>
      </c>
      <c r="H747">
        <v>0</v>
      </c>
      <c r="I747" s="4" t="s">
        <v>9026</v>
      </c>
      <c r="J747" s="4" t="s">
        <v>9024</v>
      </c>
      <c r="K747" s="4" t="s">
        <v>9010</v>
      </c>
      <c r="L747">
        <v>550</v>
      </c>
      <c r="M747" s="4" t="s">
        <v>55</v>
      </c>
      <c r="N747">
        <v>1999</v>
      </c>
      <c r="O747">
        <v>1699.85</v>
      </c>
      <c r="P747">
        <v>5108</v>
      </c>
      <c r="Q747" s="4" t="s">
        <v>23</v>
      </c>
      <c r="R747" s="4" t="s">
        <v>24</v>
      </c>
      <c r="S747">
        <v>110</v>
      </c>
    </row>
    <row r="748" spans="1:19">
      <c r="A748" s="4" t="s">
        <v>955</v>
      </c>
      <c r="B748" s="4" t="s">
        <v>181</v>
      </c>
      <c r="C748" s="4" t="s">
        <v>179</v>
      </c>
      <c r="D748" s="4" t="s">
        <v>59</v>
      </c>
      <c r="E748" s="4" t="s">
        <v>172</v>
      </c>
      <c r="F748" s="3">
        <v>42772</v>
      </c>
      <c r="G748" s="3">
        <v>42909</v>
      </c>
      <c r="H748">
        <v>532</v>
      </c>
      <c r="I748" s="4" t="s">
        <v>9026</v>
      </c>
      <c r="J748" s="4" t="s">
        <v>9024</v>
      </c>
      <c r="K748" s="4" t="s">
        <v>9010</v>
      </c>
      <c r="L748">
        <v>550</v>
      </c>
      <c r="M748" s="4" t="s">
        <v>60</v>
      </c>
      <c r="N748">
        <v>1988</v>
      </c>
      <c r="O748">
        <v>2059.9</v>
      </c>
      <c r="P748">
        <v>3644</v>
      </c>
      <c r="Q748" s="4" t="s">
        <v>23</v>
      </c>
      <c r="R748" s="4" t="s">
        <v>24</v>
      </c>
      <c r="S748">
        <v>137</v>
      </c>
    </row>
    <row r="749" spans="1:19">
      <c r="A749" s="4" t="s">
        <v>956</v>
      </c>
      <c r="B749" s="4" t="s">
        <v>246</v>
      </c>
      <c r="C749" s="4" t="s">
        <v>9011</v>
      </c>
      <c r="D749" s="4" t="s">
        <v>24</v>
      </c>
      <c r="E749" s="4" t="s">
        <v>193</v>
      </c>
      <c r="F749" s="3">
        <v>42773</v>
      </c>
      <c r="G749" s="3"/>
      <c r="I749" s="4" t="s">
        <v>9021</v>
      </c>
      <c r="J749" s="4" t="s">
        <v>9019</v>
      </c>
      <c r="K749" s="4" t="s">
        <v>9010</v>
      </c>
      <c r="L749">
        <v>4821</v>
      </c>
      <c r="M749" s="4"/>
      <c r="Q749" s="4"/>
      <c r="R749" s="4"/>
    </row>
    <row r="750" spans="1:19">
      <c r="A750" s="4" t="s">
        <v>957</v>
      </c>
      <c r="B750" s="4" t="s">
        <v>210</v>
      </c>
      <c r="C750" s="4" t="s">
        <v>9011</v>
      </c>
      <c r="D750" s="4" t="s">
        <v>24</v>
      </c>
      <c r="E750" s="4" t="s">
        <v>193</v>
      </c>
      <c r="F750" s="3">
        <v>42773</v>
      </c>
      <c r="G750" s="3"/>
      <c r="I750" s="4" t="s">
        <v>9021</v>
      </c>
      <c r="J750" s="4" t="s">
        <v>9019</v>
      </c>
      <c r="K750" s="4" t="s">
        <v>9010</v>
      </c>
      <c r="L750">
        <v>4821</v>
      </c>
      <c r="M750" s="4"/>
      <c r="Q750" s="4"/>
      <c r="R750" s="4"/>
    </row>
    <row r="751" spans="1:19">
      <c r="A751" s="4" t="s">
        <v>958</v>
      </c>
      <c r="B751" s="4" t="s">
        <v>210</v>
      </c>
      <c r="C751" s="4" t="s">
        <v>192</v>
      </c>
      <c r="D751" s="4" t="s">
        <v>42</v>
      </c>
      <c r="E751" s="4" t="s">
        <v>197</v>
      </c>
      <c r="F751" s="3">
        <v>42773</v>
      </c>
      <c r="G751" s="3">
        <v>42861</v>
      </c>
      <c r="H751">
        <v>0</v>
      </c>
      <c r="I751" s="4" t="s">
        <v>9021</v>
      </c>
      <c r="J751" s="4" t="s">
        <v>9019</v>
      </c>
      <c r="K751" s="4" t="s">
        <v>9012</v>
      </c>
      <c r="L751">
        <v>3393</v>
      </c>
      <c r="M751" s="4" t="s">
        <v>26</v>
      </c>
      <c r="N751">
        <v>2017</v>
      </c>
      <c r="O751">
        <v>4.54</v>
      </c>
      <c r="P751">
        <v>9</v>
      </c>
      <c r="Q751" s="4" t="s">
        <v>23</v>
      </c>
      <c r="R751" s="4" t="s">
        <v>24</v>
      </c>
      <c r="S751">
        <v>88</v>
      </c>
    </row>
    <row r="752" spans="1:19">
      <c r="A752" s="4" t="s">
        <v>959</v>
      </c>
      <c r="B752" s="4" t="s">
        <v>174</v>
      </c>
      <c r="C752" s="4" t="s">
        <v>199</v>
      </c>
      <c r="D752" s="4" t="s">
        <v>61</v>
      </c>
      <c r="E752" s="4" t="s">
        <v>172</v>
      </c>
      <c r="F752" s="3">
        <v>42773</v>
      </c>
      <c r="G752" s="3">
        <v>42860</v>
      </c>
      <c r="H752">
        <v>5786</v>
      </c>
      <c r="I752" s="4" t="s">
        <v>9016</v>
      </c>
      <c r="J752" s="4" t="s">
        <v>9015</v>
      </c>
      <c r="K752" s="4" t="s">
        <v>9010</v>
      </c>
      <c r="L752">
        <v>5482</v>
      </c>
      <c r="M752" s="4" t="s">
        <v>58</v>
      </c>
      <c r="N752">
        <v>1991</v>
      </c>
      <c r="O752">
        <v>2819.5</v>
      </c>
      <c r="P752">
        <v>7227</v>
      </c>
      <c r="Q752" s="4" t="s">
        <v>23</v>
      </c>
      <c r="R752" s="4" t="s">
        <v>62</v>
      </c>
      <c r="S752">
        <v>87</v>
      </c>
    </row>
    <row r="753" spans="1:19">
      <c r="A753" s="4" t="s">
        <v>960</v>
      </c>
      <c r="B753" s="4" t="s">
        <v>212</v>
      </c>
      <c r="C753" s="4" t="s">
        <v>265</v>
      </c>
      <c r="D753" s="4" t="s">
        <v>24</v>
      </c>
      <c r="E753" s="4" t="s">
        <v>193</v>
      </c>
      <c r="F753" s="3">
        <v>42773</v>
      </c>
      <c r="G753" s="3"/>
      <c r="I753" s="4" t="s">
        <v>9023</v>
      </c>
      <c r="J753" s="4" t="s">
        <v>9024</v>
      </c>
      <c r="K753" s="4" t="s">
        <v>9013</v>
      </c>
      <c r="L753">
        <v>26768</v>
      </c>
      <c r="M753" s="4"/>
      <c r="Q753" s="4"/>
      <c r="R753" s="4"/>
    </row>
    <row r="754" spans="1:19">
      <c r="A754" s="4" t="s">
        <v>961</v>
      </c>
      <c r="B754" s="4" t="s">
        <v>203</v>
      </c>
      <c r="C754" s="4" t="s">
        <v>171</v>
      </c>
      <c r="D754" s="4" t="s">
        <v>56</v>
      </c>
      <c r="E754" s="4" t="s">
        <v>197</v>
      </c>
      <c r="F754" s="3">
        <v>42773</v>
      </c>
      <c r="G754" s="3">
        <v>42866</v>
      </c>
      <c r="H754">
        <v>0</v>
      </c>
      <c r="I754" s="4" t="s">
        <v>9023</v>
      </c>
      <c r="J754" s="4" t="s">
        <v>9024</v>
      </c>
      <c r="K754" s="4" t="s">
        <v>9010</v>
      </c>
      <c r="L754">
        <v>1096</v>
      </c>
      <c r="M754" s="4" t="s">
        <v>55</v>
      </c>
      <c r="N754">
        <v>1999</v>
      </c>
      <c r="O754">
        <v>1699.85</v>
      </c>
      <c r="P754">
        <v>5108</v>
      </c>
      <c r="Q754" s="4" t="s">
        <v>23</v>
      </c>
      <c r="R754" s="4" t="s">
        <v>24</v>
      </c>
      <c r="S754">
        <v>93</v>
      </c>
    </row>
    <row r="755" spans="1:19">
      <c r="A755" s="4" t="s">
        <v>962</v>
      </c>
      <c r="B755" s="4" t="s">
        <v>343</v>
      </c>
      <c r="C755" s="4" t="s">
        <v>171</v>
      </c>
      <c r="D755" s="4" t="s">
        <v>111</v>
      </c>
      <c r="E755" s="4" t="s">
        <v>172</v>
      </c>
      <c r="F755" s="3">
        <v>42773</v>
      </c>
      <c r="G755" s="3">
        <v>42874</v>
      </c>
      <c r="H755">
        <v>1131</v>
      </c>
      <c r="I755" s="4" t="s">
        <v>9016</v>
      </c>
      <c r="J755" s="4" t="s">
        <v>9015</v>
      </c>
      <c r="K755" s="4" t="s">
        <v>9010</v>
      </c>
      <c r="L755">
        <v>1096</v>
      </c>
      <c r="M755" s="4" t="s">
        <v>33</v>
      </c>
      <c r="N755">
        <v>1988</v>
      </c>
      <c r="O755">
        <v>1376.8</v>
      </c>
      <c r="P755">
        <v>1165</v>
      </c>
      <c r="Q755" s="4" t="s">
        <v>112</v>
      </c>
      <c r="R755" s="4" t="s">
        <v>24</v>
      </c>
      <c r="S755">
        <v>101</v>
      </c>
    </row>
    <row r="756" spans="1:19">
      <c r="A756" s="4" t="s">
        <v>963</v>
      </c>
      <c r="B756" s="4" t="s">
        <v>219</v>
      </c>
      <c r="C756" s="4" t="s">
        <v>179</v>
      </c>
      <c r="D756" s="4" t="s">
        <v>124</v>
      </c>
      <c r="E756" s="4" t="s">
        <v>193</v>
      </c>
      <c r="F756" s="3">
        <v>42773</v>
      </c>
      <c r="G756" s="3"/>
      <c r="I756" s="4" t="s">
        <v>9026</v>
      </c>
      <c r="J756" s="4" t="s">
        <v>9024</v>
      </c>
      <c r="K756" s="4" t="s">
        <v>9010</v>
      </c>
      <c r="L756">
        <v>550</v>
      </c>
      <c r="M756" s="4" t="s">
        <v>60</v>
      </c>
      <c r="N756">
        <v>1983</v>
      </c>
      <c r="O756">
        <v>2871.35</v>
      </c>
      <c r="P756">
        <v>9561</v>
      </c>
      <c r="Q756" s="4" t="s">
        <v>23</v>
      </c>
      <c r="R756" s="4" t="s">
        <v>24</v>
      </c>
    </row>
    <row r="757" spans="1:19">
      <c r="A757" s="4" t="s">
        <v>964</v>
      </c>
      <c r="B757" s="4" t="s">
        <v>219</v>
      </c>
      <c r="C757" s="4" t="s">
        <v>9011</v>
      </c>
      <c r="D757" s="4" t="s">
        <v>120</v>
      </c>
      <c r="E757" s="4" t="s">
        <v>193</v>
      </c>
      <c r="F757" s="3">
        <v>42773</v>
      </c>
      <c r="G757" s="3"/>
      <c r="I757" s="4" t="s">
        <v>9026</v>
      </c>
      <c r="J757" s="4" t="s">
        <v>9024</v>
      </c>
      <c r="K757" s="4" t="s">
        <v>9010</v>
      </c>
      <c r="L757">
        <v>4821</v>
      </c>
      <c r="M757" s="4" t="s">
        <v>58</v>
      </c>
      <c r="N757">
        <v>1998</v>
      </c>
      <c r="O757">
        <v>2022.14</v>
      </c>
      <c r="P757">
        <v>5113</v>
      </c>
      <c r="Q757" s="4" t="s">
        <v>23</v>
      </c>
      <c r="R757" s="4" t="s">
        <v>24</v>
      </c>
    </row>
    <row r="758" spans="1:19">
      <c r="A758" s="4" t="s">
        <v>965</v>
      </c>
      <c r="B758" s="4" t="s">
        <v>219</v>
      </c>
      <c r="C758" s="4" t="s">
        <v>199</v>
      </c>
      <c r="D758" s="4" t="s">
        <v>105</v>
      </c>
      <c r="E758" s="4" t="s">
        <v>172</v>
      </c>
      <c r="F758" s="3">
        <v>42773</v>
      </c>
      <c r="G758" s="3">
        <v>42870</v>
      </c>
      <c r="H758">
        <v>5401</v>
      </c>
      <c r="I758" s="4" t="s">
        <v>9026</v>
      </c>
      <c r="J758" s="4" t="s">
        <v>9024</v>
      </c>
      <c r="K758" s="4" t="s">
        <v>9010</v>
      </c>
      <c r="L758">
        <v>5482</v>
      </c>
      <c r="M758" s="4" t="s">
        <v>36</v>
      </c>
      <c r="N758">
        <v>1996</v>
      </c>
      <c r="O758">
        <v>6354.87</v>
      </c>
      <c r="P758">
        <v>16780</v>
      </c>
      <c r="Q758" s="4" t="s">
        <v>23</v>
      </c>
      <c r="R758" s="4" t="s">
        <v>35</v>
      </c>
      <c r="S758">
        <v>97</v>
      </c>
    </row>
    <row r="759" spans="1:19">
      <c r="A759" s="4" t="s">
        <v>966</v>
      </c>
      <c r="B759" s="4" t="s">
        <v>244</v>
      </c>
      <c r="C759" s="4" t="s">
        <v>171</v>
      </c>
      <c r="D759" s="4" t="s">
        <v>85</v>
      </c>
      <c r="E759" s="4" t="s">
        <v>172</v>
      </c>
      <c r="F759" s="3">
        <v>42773</v>
      </c>
      <c r="G759" s="3">
        <v>42822</v>
      </c>
      <c r="H759">
        <v>1062</v>
      </c>
      <c r="I759" s="4" t="s">
        <v>9016</v>
      </c>
      <c r="J759" s="4" t="s">
        <v>9015</v>
      </c>
      <c r="K759" s="4" t="s">
        <v>9010</v>
      </c>
      <c r="L759">
        <v>1096</v>
      </c>
      <c r="M759" s="4" t="s">
        <v>46</v>
      </c>
      <c r="N759">
        <v>1985</v>
      </c>
      <c r="O759">
        <v>375.43</v>
      </c>
      <c r="P759">
        <v>1190</v>
      </c>
      <c r="Q759" s="4" t="s">
        <v>23</v>
      </c>
      <c r="R759" s="4" t="s">
        <v>24</v>
      </c>
      <c r="S759">
        <v>49</v>
      </c>
    </row>
    <row r="760" spans="1:19">
      <c r="A760" s="4" t="s">
        <v>967</v>
      </c>
      <c r="B760" s="4" t="s">
        <v>201</v>
      </c>
      <c r="C760" s="4" t="s">
        <v>171</v>
      </c>
      <c r="D760" s="4" t="s">
        <v>24</v>
      </c>
      <c r="E760" s="4" t="s">
        <v>193</v>
      </c>
      <c r="F760" s="3">
        <v>42773</v>
      </c>
      <c r="G760" s="3"/>
      <c r="I760" s="4" t="s">
        <v>9026</v>
      </c>
      <c r="J760" s="4" t="s">
        <v>9024</v>
      </c>
      <c r="K760" s="4" t="s">
        <v>9010</v>
      </c>
      <c r="L760">
        <v>1096</v>
      </c>
      <c r="M760" s="4"/>
      <c r="Q760" s="4"/>
      <c r="R760" s="4"/>
    </row>
    <row r="761" spans="1:19">
      <c r="A761" s="4" t="s">
        <v>968</v>
      </c>
      <c r="B761" s="4" t="s">
        <v>232</v>
      </c>
      <c r="C761" s="4" t="s">
        <v>192</v>
      </c>
      <c r="D761" s="4" t="s">
        <v>130</v>
      </c>
      <c r="E761" s="4" t="s">
        <v>172</v>
      </c>
      <c r="F761" s="3">
        <v>42773</v>
      </c>
      <c r="G761" s="3">
        <v>42817</v>
      </c>
      <c r="H761">
        <v>3695</v>
      </c>
      <c r="I761" s="4" t="s">
        <v>9021</v>
      </c>
      <c r="J761" s="4" t="s">
        <v>9019</v>
      </c>
      <c r="K761" s="4" t="s">
        <v>9012</v>
      </c>
      <c r="L761">
        <v>3393</v>
      </c>
      <c r="M761" s="4" t="s">
        <v>36</v>
      </c>
      <c r="N761">
        <v>1979</v>
      </c>
      <c r="O761">
        <v>4478.47</v>
      </c>
      <c r="P761">
        <v>13809</v>
      </c>
      <c r="Q761" s="4" t="s">
        <v>23</v>
      </c>
      <c r="R761" s="4" t="s">
        <v>24</v>
      </c>
      <c r="S761">
        <v>44</v>
      </c>
    </row>
    <row r="762" spans="1:19">
      <c r="A762" s="4" t="s">
        <v>969</v>
      </c>
      <c r="B762" s="4" t="s">
        <v>226</v>
      </c>
      <c r="C762" s="4" t="s">
        <v>177</v>
      </c>
      <c r="D762" s="4" t="s">
        <v>42</v>
      </c>
      <c r="E762" s="4" t="s">
        <v>197</v>
      </c>
      <c r="F762" s="3">
        <v>42773</v>
      </c>
      <c r="G762" s="3">
        <v>42890</v>
      </c>
      <c r="H762">
        <v>0</v>
      </c>
      <c r="I762" s="4" t="s">
        <v>9018</v>
      </c>
      <c r="J762" s="4" t="s">
        <v>9019</v>
      </c>
      <c r="K762" s="4" t="s">
        <v>9012</v>
      </c>
      <c r="L762">
        <v>55</v>
      </c>
      <c r="M762" s="4" t="s">
        <v>26</v>
      </c>
      <c r="N762">
        <v>2017</v>
      </c>
      <c r="O762">
        <v>4.54</v>
      </c>
      <c r="P762">
        <v>9</v>
      </c>
      <c r="Q762" s="4" t="s">
        <v>23</v>
      </c>
      <c r="R762" s="4" t="s">
        <v>24</v>
      </c>
      <c r="S762">
        <v>117</v>
      </c>
    </row>
    <row r="763" spans="1:19">
      <c r="A763" s="4" t="s">
        <v>970</v>
      </c>
      <c r="B763" s="4" t="s">
        <v>208</v>
      </c>
      <c r="C763" s="4" t="s">
        <v>177</v>
      </c>
      <c r="D763" s="4" t="s">
        <v>57</v>
      </c>
      <c r="E763" s="4" t="s">
        <v>172</v>
      </c>
      <c r="F763" s="3">
        <v>42773</v>
      </c>
      <c r="G763" s="3">
        <v>42889</v>
      </c>
      <c r="H763">
        <v>60</v>
      </c>
      <c r="I763" s="4" t="s">
        <v>9014</v>
      </c>
      <c r="J763" s="4" t="s">
        <v>9015</v>
      </c>
      <c r="K763" s="4" t="s">
        <v>9012</v>
      </c>
      <c r="L763">
        <v>55</v>
      </c>
      <c r="M763" s="4" t="s">
        <v>58</v>
      </c>
      <c r="N763">
        <v>2006</v>
      </c>
      <c r="O763">
        <v>1102.43</v>
      </c>
      <c r="P763">
        <v>1759</v>
      </c>
      <c r="Q763" s="4" t="s">
        <v>23</v>
      </c>
      <c r="R763" s="4" t="s">
        <v>24</v>
      </c>
      <c r="S763">
        <v>116</v>
      </c>
    </row>
    <row r="764" spans="1:19">
      <c r="A764" s="4" t="s">
        <v>971</v>
      </c>
      <c r="B764" s="4" t="s">
        <v>185</v>
      </c>
      <c r="C764" s="4" t="s">
        <v>9011</v>
      </c>
      <c r="D764" s="4" t="s">
        <v>74</v>
      </c>
      <c r="E764" s="4" t="s">
        <v>197</v>
      </c>
      <c r="F764" s="3">
        <v>42773</v>
      </c>
      <c r="G764" s="3">
        <v>42883</v>
      </c>
      <c r="H764">
        <v>0</v>
      </c>
      <c r="I764" s="4" t="s">
        <v>9023</v>
      </c>
      <c r="J764" s="4" t="s">
        <v>9024</v>
      </c>
      <c r="K764" s="4" t="s">
        <v>9010</v>
      </c>
      <c r="L764">
        <v>4821</v>
      </c>
      <c r="M764" s="4" t="s">
        <v>33</v>
      </c>
      <c r="N764">
        <v>2003</v>
      </c>
      <c r="O764">
        <v>223.8</v>
      </c>
      <c r="P764">
        <v>299</v>
      </c>
      <c r="Q764" s="4" t="s">
        <v>23</v>
      </c>
      <c r="R764" s="4" t="s">
        <v>24</v>
      </c>
      <c r="S764">
        <v>110</v>
      </c>
    </row>
    <row r="765" spans="1:19">
      <c r="A765" s="4" t="s">
        <v>972</v>
      </c>
      <c r="B765" s="4" t="s">
        <v>185</v>
      </c>
      <c r="C765" s="4" t="s">
        <v>192</v>
      </c>
      <c r="D765" s="4" t="s">
        <v>108</v>
      </c>
      <c r="E765" s="4" t="s">
        <v>172</v>
      </c>
      <c r="F765" s="3">
        <v>42773</v>
      </c>
      <c r="G765" s="3">
        <v>42899</v>
      </c>
      <c r="H765">
        <v>2919</v>
      </c>
      <c r="I765" s="4" t="s">
        <v>9023</v>
      </c>
      <c r="J765" s="4" t="s">
        <v>9024</v>
      </c>
      <c r="K765" s="4" t="s">
        <v>9012</v>
      </c>
      <c r="L765">
        <v>3393</v>
      </c>
      <c r="M765" s="4" t="s">
        <v>33</v>
      </c>
      <c r="N765">
        <v>1996</v>
      </c>
      <c r="O765">
        <v>2214.94</v>
      </c>
      <c r="P765">
        <v>5374</v>
      </c>
      <c r="Q765" s="4" t="s">
        <v>23</v>
      </c>
      <c r="R765" s="4" t="s">
        <v>24</v>
      </c>
      <c r="S765">
        <v>126</v>
      </c>
    </row>
    <row r="766" spans="1:19">
      <c r="A766" s="4" t="s">
        <v>973</v>
      </c>
      <c r="B766" s="4" t="s">
        <v>246</v>
      </c>
      <c r="C766" s="4" t="s">
        <v>199</v>
      </c>
      <c r="D766" s="4" t="s">
        <v>24</v>
      </c>
      <c r="E766" s="4" t="s">
        <v>193</v>
      </c>
      <c r="F766" s="3">
        <v>42774</v>
      </c>
      <c r="G766" s="3"/>
      <c r="I766" s="4" t="s">
        <v>9021</v>
      </c>
      <c r="J766" s="4" t="s">
        <v>9019</v>
      </c>
      <c r="K766" s="4" t="s">
        <v>9010</v>
      </c>
      <c r="L766">
        <v>5482</v>
      </c>
      <c r="M766" s="4"/>
      <c r="Q766" s="4"/>
      <c r="R766" s="4"/>
    </row>
    <row r="767" spans="1:19">
      <c r="A767" s="4" t="s">
        <v>974</v>
      </c>
      <c r="B767" s="4" t="s">
        <v>246</v>
      </c>
      <c r="C767" s="4" t="s">
        <v>177</v>
      </c>
      <c r="D767" s="4" t="s">
        <v>27</v>
      </c>
      <c r="E767" s="4" t="s">
        <v>193</v>
      </c>
      <c r="F767" s="3">
        <v>42774</v>
      </c>
      <c r="G767" s="3"/>
      <c r="I767" s="4" t="s">
        <v>9021</v>
      </c>
      <c r="J767" s="4" t="s">
        <v>9019</v>
      </c>
      <c r="K767" s="4" t="s">
        <v>9012</v>
      </c>
      <c r="L767">
        <v>55</v>
      </c>
      <c r="M767" s="4" t="s">
        <v>26</v>
      </c>
      <c r="N767">
        <v>1986</v>
      </c>
      <c r="O767">
        <v>647.17999999999995</v>
      </c>
      <c r="P767">
        <v>1185</v>
      </c>
      <c r="Q767" s="4" t="s">
        <v>28</v>
      </c>
      <c r="R767" s="4" t="s">
        <v>24</v>
      </c>
    </row>
    <row r="768" spans="1:19">
      <c r="A768" s="4" t="s">
        <v>975</v>
      </c>
      <c r="B768" s="4" t="s">
        <v>246</v>
      </c>
      <c r="C768" s="4" t="s">
        <v>192</v>
      </c>
      <c r="D768" s="4" t="s">
        <v>24</v>
      </c>
      <c r="E768" s="4" t="s">
        <v>193</v>
      </c>
      <c r="F768" s="3">
        <v>42774</v>
      </c>
      <c r="G768" s="3"/>
      <c r="I768" s="4" t="s">
        <v>9021</v>
      </c>
      <c r="J768" s="4" t="s">
        <v>9019</v>
      </c>
      <c r="K768" s="4" t="s">
        <v>9012</v>
      </c>
      <c r="L768">
        <v>3393</v>
      </c>
      <c r="M768" s="4"/>
      <c r="Q768" s="4"/>
      <c r="R768" s="4"/>
    </row>
    <row r="769" spans="1:19">
      <c r="A769" s="4" t="s">
        <v>976</v>
      </c>
      <c r="B769" s="4" t="s">
        <v>246</v>
      </c>
      <c r="C769" s="4" t="s">
        <v>179</v>
      </c>
      <c r="D769" s="4" t="s">
        <v>99</v>
      </c>
      <c r="E769" s="4" t="s">
        <v>172</v>
      </c>
      <c r="F769" s="3">
        <v>42774</v>
      </c>
      <c r="G769" s="3">
        <v>42856</v>
      </c>
      <c r="H769">
        <v>623</v>
      </c>
      <c r="I769" s="4" t="s">
        <v>9021</v>
      </c>
      <c r="J769" s="4" t="s">
        <v>9019</v>
      </c>
      <c r="K769" s="4" t="s">
        <v>9010</v>
      </c>
      <c r="L769">
        <v>550</v>
      </c>
      <c r="M769" s="4" t="s">
        <v>33</v>
      </c>
      <c r="N769">
        <v>2003</v>
      </c>
      <c r="O769">
        <v>1419.98</v>
      </c>
      <c r="P769">
        <v>4018</v>
      </c>
      <c r="Q769" s="4" t="s">
        <v>23</v>
      </c>
      <c r="R769" s="4" t="s">
        <v>24</v>
      </c>
      <c r="S769">
        <v>82</v>
      </c>
    </row>
    <row r="770" spans="1:19">
      <c r="A770" s="4" t="s">
        <v>977</v>
      </c>
      <c r="B770" s="4" t="s">
        <v>279</v>
      </c>
      <c r="C770" s="4" t="s">
        <v>177</v>
      </c>
      <c r="D770" s="4" t="s">
        <v>120</v>
      </c>
      <c r="E770" s="4" t="s">
        <v>197</v>
      </c>
      <c r="F770" s="3">
        <v>42774</v>
      </c>
      <c r="G770" s="3">
        <v>42825</v>
      </c>
      <c r="H770">
        <v>0</v>
      </c>
      <c r="I770" s="4" t="s">
        <v>9018</v>
      </c>
      <c r="J770" s="4" t="s">
        <v>9019</v>
      </c>
      <c r="K770" s="4" t="s">
        <v>9012</v>
      </c>
      <c r="L770">
        <v>55</v>
      </c>
      <c r="M770" s="4" t="s">
        <v>58</v>
      </c>
      <c r="N770">
        <v>1998</v>
      </c>
      <c r="O770">
        <v>2022.14</v>
      </c>
      <c r="P770">
        <v>5113</v>
      </c>
      <c r="Q770" s="4" t="s">
        <v>23</v>
      </c>
      <c r="R770" s="4" t="s">
        <v>24</v>
      </c>
      <c r="S770">
        <v>51</v>
      </c>
    </row>
    <row r="771" spans="1:19">
      <c r="A771" s="4" t="s">
        <v>978</v>
      </c>
      <c r="B771" s="4" t="s">
        <v>174</v>
      </c>
      <c r="C771" s="4" t="s">
        <v>192</v>
      </c>
      <c r="D771" s="4" t="s">
        <v>106</v>
      </c>
      <c r="E771" s="4" t="s">
        <v>197</v>
      </c>
      <c r="F771" s="3">
        <v>42774</v>
      </c>
      <c r="G771" s="3">
        <v>42859</v>
      </c>
      <c r="H771">
        <v>0</v>
      </c>
      <c r="I771" s="4" t="s">
        <v>9016</v>
      </c>
      <c r="J771" s="4" t="s">
        <v>9015</v>
      </c>
      <c r="K771" s="4" t="s">
        <v>9012</v>
      </c>
      <c r="L771">
        <v>3393</v>
      </c>
      <c r="M771" s="4" t="s">
        <v>46</v>
      </c>
      <c r="N771">
        <v>2012</v>
      </c>
      <c r="O771">
        <v>45.39</v>
      </c>
      <c r="P771">
        <v>100</v>
      </c>
      <c r="Q771" s="4" t="s">
        <v>23</v>
      </c>
      <c r="R771" s="4" t="s">
        <v>47</v>
      </c>
      <c r="S771">
        <v>85</v>
      </c>
    </row>
    <row r="772" spans="1:19">
      <c r="A772" s="4" t="s">
        <v>979</v>
      </c>
      <c r="B772" s="4" t="s">
        <v>212</v>
      </c>
      <c r="C772" s="4" t="s">
        <v>179</v>
      </c>
      <c r="D772" s="4" t="s">
        <v>66</v>
      </c>
      <c r="E772" s="4" t="s">
        <v>193</v>
      </c>
      <c r="F772" s="3">
        <v>42774</v>
      </c>
      <c r="G772" s="3"/>
      <c r="I772" s="4" t="s">
        <v>9023</v>
      </c>
      <c r="J772" s="4" t="s">
        <v>9024</v>
      </c>
      <c r="K772" s="4" t="s">
        <v>9010</v>
      </c>
      <c r="L772">
        <v>550</v>
      </c>
      <c r="M772" s="4" t="s">
        <v>33</v>
      </c>
      <c r="N772">
        <v>2007</v>
      </c>
      <c r="O772">
        <v>894.33</v>
      </c>
      <c r="P772">
        <v>1635</v>
      </c>
      <c r="Q772" s="4" t="s">
        <v>67</v>
      </c>
      <c r="R772" s="4" t="s">
        <v>24</v>
      </c>
    </row>
    <row r="773" spans="1:19">
      <c r="A773" s="4" t="s">
        <v>980</v>
      </c>
      <c r="B773" s="4" t="s">
        <v>191</v>
      </c>
      <c r="C773" s="4" t="s">
        <v>177</v>
      </c>
      <c r="D773" s="4" t="s">
        <v>105</v>
      </c>
      <c r="E773" s="4" t="s">
        <v>172</v>
      </c>
      <c r="F773" s="3">
        <v>42774</v>
      </c>
      <c r="G773" s="3">
        <v>42859</v>
      </c>
      <c r="H773">
        <v>49</v>
      </c>
      <c r="I773" s="4" t="s">
        <v>9026</v>
      </c>
      <c r="J773" s="4" t="s">
        <v>9024</v>
      </c>
      <c r="K773" s="4" t="s">
        <v>9012</v>
      </c>
      <c r="L773">
        <v>55</v>
      </c>
      <c r="M773" s="4" t="s">
        <v>36</v>
      </c>
      <c r="N773">
        <v>1996</v>
      </c>
      <c r="O773">
        <v>6354.87</v>
      </c>
      <c r="P773">
        <v>16780</v>
      </c>
      <c r="Q773" s="4" t="s">
        <v>23</v>
      </c>
      <c r="R773" s="4" t="s">
        <v>35</v>
      </c>
      <c r="S773">
        <v>85</v>
      </c>
    </row>
    <row r="774" spans="1:19">
      <c r="A774" s="4" t="s">
        <v>981</v>
      </c>
      <c r="B774" s="4" t="s">
        <v>343</v>
      </c>
      <c r="C774" s="4" t="s">
        <v>179</v>
      </c>
      <c r="D774" s="4" t="s">
        <v>109</v>
      </c>
      <c r="E774" s="4" t="s">
        <v>197</v>
      </c>
      <c r="F774" s="3">
        <v>42774</v>
      </c>
      <c r="G774" s="3">
        <v>42879</v>
      </c>
      <c r="H774">
        <v>0</v>
      </c>
      <c r="I774" s="4" t="s">
        <v>9016</v>
      </c>
      <c r="J774" s="4" t="s">
        <v>9015</v>
      </c>
      <c r="K774" s="4" t="s">
        <v>9010</v>
      </c>
      <c r="L774">
        <v>550</v>
      </c>
      <c r="M774" s="4" t="s">
        <v>58</v>
      </c>
      <c r="N774">
        <v>1987</v>
      </c>
      <c r="O774">
        <v>1698.2</v>
      </c>
      <c r="P774">
        <v>3798</v>
      </c>
      <c r="Q774" s="4" t="s">
        <v>23</v>
      </c>
      <c r="R774" s="4" t="s">
        <v>24</v>
      </c>
      <c r="S774">
        <v>105</v>
      </c>
    </row>
    <row r="775" spans="1:19">
      <c r="A775" s="4" t="s">
        <v>982</v>
      </c>
      <c r="B775" s="4" t="s">
        <v>343</v>
      </c>
      <c r="C775" s="4" t="s">
        <v>179</v>
      </c>
      <c r="D775" s="4" t="s">
        <v>41</v>
      </c>
      <c r="E775" s="4" t="s">
        <v>172</v>
      </c>
      <c r="F775" s="3">
        <v>42774</v>
      </c>
      <c r="G775" s="3">
        <v>42859</v>
      </c>
      <c r="H775">
        <v>612</v>
      </c>
      <c r="I775" s="4" t="s">
        <v>9016</v>
      </c>
      <c r="J775" s="4" t="s">
        <v>9015</v>
      </c>
      <c r="K775" s="4" t="s">
        <v>9010</v>
      </c>
      <c r="L775">
        <v>550</v>
      </c>
      <c r="M775" s="4" t="s">
        <v>36</v>
      </c>
      <c r="N775">
        <v>1998</v>
      </c>
      <c r="O775">
        <v>2714.9</v>
      </c>
      <c r="P775">
        <v>2641</v>
      </c>
      <c r="Q775" s="4" t="s">
        <v>23</v>
      </c>
      <c r="R775" s="4" t="s">
        <v>21</v>
      </c>
      <c r="S775">
        <v>85</v>
      </c>
    </row>
    <row r="776" spans="1:19">
      <c r="A776" s="4" t="s">
        <v>983</v>
      </c>
      <c r="B776" s="4" t="s">
        <v>219</v>
      </c>
      <c r="C776" s="4" t="s">
        <v>171</v>
      </c>
      <c r="D776" s="4" t="s">
        <v>24</v>
      </c>
      <c r="E776" s="4" t="s">
        <v>193</v>
      </c>
      <c r="F776" s="3">
        <v>42774</v>
      </c>
      <c r="G776" s="3"/>
      <c r="I776" s="4" t="s">
        <v>9026</v>
      </c>
      <c r="J776" s="4" t="s">
        <v>9024</v>
      </c>
      <c r="K776" s="4" t="s">
        <v>9010</v>
      </c>
      <c r="L776">
        <v>1096</v>
      </c>
      <c r="M776" s="4"/>
      <c r="Q776" s="4"/>
      <c r="R776" s="4"/>
    </row>
    <row r="777" spans="1:19">
      <c r="A777" s="4" t="s">
        <v>984</v>
      </c>
      <c r="B777" s="4" t="s">
        <v>219</v>
      </c>
      <c r="C777" s="4" t="s">
        <v>179</v>
      </c>
      <c r="D777" s="4" t="s">
        <v>76</v>
      </c>
      <c r="E777" s="4" t="s">
        <v>172</v>
      </c>
      <c r="F777" s="3">
        <v>42774</v>
      </c>
      <c r="G777" s="3">
        <v>42812</v>
      </c>
      <c r="H777">
        <v>534</v>
      </c>
      <c r="I777" s="4" t="s">
        <v>9026</v>
      </c>
      <c r="J777" s="4" t="s">
        <v>9024</v>
      </c>
      <c r="K777" s="4" t="s">
        <v>9010</v>
      </c>
      <c r="L777">
        <v>550</v>
      </c>
      <c r="M777" s="4" t="s">
        <v>9322</v>
      </c>
      <c r="N777">
        <v>1997</v>
      </c>
      <c r="O777">
        <v>8170.38</v>
      </c>
      <c r="P777">
        <v>16499</v>
      </c>
      <c r="Q777" s="4" t="s">
        <v>77</v>
      </c>
      <c r="R777" s="4" t="s">
        <v>24</v>
      </c>
      <c r="S777">
        <v>38</v>
      </c>
    </row>
    <row r="778" spans="1:19">
      <c r="A778" s="4" t="s">
        <v>985</v>
      </c>
      <c r="B778" s="4" t="s">
        <v>219</v>
      </c>
      <c r="C778" s="4" t="s">
        <v>171</v>
      </c>
      <c r="D778" s="4" t="s">
        <v>42</v>
      </c>
      <c r="E778" s="4" t="s">
        <v>172</v>
      </c>
      <c r="F778" s="3">
        <v>42774</v>
      </c>
      <c r="G778" s="3">
        <v>42893</v>
      </c>
      <c r="H778">
        <v>1103</v>
      </c>
      <c r="I778" s="4" t="s">
        <v>9026</v>
      </c>
      <c r="J778" s="4" t="s">
        <v>9024</v>
      </c>
      <c r="K778" s="4" t="s">
        <v>9010</v>
      </c>
      <c r="L778">
        <v>1096</v>
      </c>
      <c r="M778" s="4" t="s">
        <v>26</v>
      </c>
      <c r="N778">
        <v>2017</v>
      </c>
      <c r="O778">
        <v>4.54</v>
      </c>
      <c r="P778">
        <v>9</v>
      </c>
      <c r="Q778" s="4" t="s">
        <v>23</v>
      </c>
      <c r="R778" s="4" t="s">
        <v>24</v>
      </c>
      <c r="S778">
        <v>119</v>
      </c>
    </row>
    <row r="779" spans="1:19">
      <c r="A779" s="4" t="s">
        <v>986</v>
      </c>
      <c r="B779" s="4" t="s">
        <v>230</v>
      </c>
      <c r="C779" s="4" t="s">
        <v>9011</v>
      </c>
      <c r="D779" s="4" t="s">
        <v>24</v>
      </c>
      <c r="E779" s="4" t="s">
        <v>193</v>
      </c>
      <c r="F779" s="3">
        <v>42774</v>
      </c>
      <c r="G779" s="3"/>
      <c r="I779" s="4" t="s">
        <v>9026</v>
      </c>
      <c r="J779" s="4" t="s">
        <v>9024</v>
      </c>
      <c r="K779" s="4" t="s">
        <v>9010</v>
      </c>
      <c r="L779">
        <v>4821</v>
      </c>
      <c r="M779" s="4"/>
      <c r="Q779" s="4"/>
      <c r="R779" s="4"/>
    </row>
    <row r="780" spans="1:19">
      <c r="A780" s="4" t="s">
        <v>987</v>
      </c>
      <c r="B780" s="4" t="s">
        <v>256</v>
      </c>
      <c r="C780" s="4" t="s">
        <v>179</v>
      </c>
      <c r="D780" s="4" t="s">
        <v>43</v>
      </c>
      <c r="E780" s="4" t="s">
        <v>172</v>
      </c>
      <c r="F780" s="3">
        <v>42774</v>
      </c>
      <c r="G780" s="3">
        <v>42865</v>
      </c>
      <c r="H780">
        <v>582</v>
      </c>
      <c r="I780" s="4" t="s">
        <v>9014</v>
      </c>
      <c r="J780" s="4" t="s">
        <v>9015</v>
      </c>
      <c r="K780" s="4" t="s">
        <v>9010</v>
      </c>
      <c r="L780">
        <v>550</v>
      </c>
      <c r="M780" s="4" t="s">
        <v>9322</v>
      </c>
      <c r="N780">
        <v>2005</v>
      </c>
      <c r="O780">
        <v>1520.66</v>
      </c>
      <c r="P780">
        <v>1806</v>
      </c>
      <c r="Q780" s="4" t="s">
        <v>23</v>
      </c>
      <c r="R780" s="4" t="s">
        <v>24</v>
      </c>
      <c r="S780">
        <v>91</v>
      </c>
    </row>
    <row r="781" spans="1:19">
      <c r="A781" s="4" t="s">
        <v>988</v>
      </c>
      <c r="B781" s="4" t="s">
        <v>244</v>
      </c>
      <c r="C781" s="4" t="s">
        <v>192</v>
      </c>
      <c r="D781" s="4" t="s">
        <v>42</v>
      </c>
      <c r="E781" s="4" t="s">
        <v>197</v>
      </c>
      <c r="F781" s="3">
        <v>42774</v>
      </c>
      <c r="G781" s="3">
        <v>42868</v>
      </c>
      <c r="H781">
        <v>0</v>
      </c>
      <c r="I781" s="4" t="s">
        <v>9016</v>
      </c>
      <c r="J781" s="4" t="s">
        <v>9015</v>
      </c>
      <c r="K781" s="4" t="s">
        <v>9012</v>
      </c>
      <c r="L781">
        <v>3393</v>
      </c>
      <c r="M781" s="4" t="s">
        <v>26</v>
      </c>
      <c r="N781">
        <v>2017</v>
      </c>
      <c r="O781">
        <v>4.54</v>
      </c>
      <c r="P781">
        <v>9</v>
      </c>
      <c r="Q781" s="4" t="s">
        <v>23</v>
      </c>
      <c r="R781" s="4" t="s">
        <v>24</v>
      </c>
      <c r="S781">
        <v>94</v>
      </c>
    </row>
    <row r="782" spans="1:19">
      <c r="A782" s="4" t="s">
        <v>989</v>
      </c>
      <c r="B782" s="4" t="s">
        <v>244</v>
      </c>
      <c r="C782" s="4" t="s">
        <v>199</v>
      </c>
      <c r="D782" s="4" t="s">
        <v>37</v>
      </c>
      <c r="E782" s="4" t="s">
        <v>172</v>
      </c>
      <c r="F782" s="3">
        <v>42774</v>
      </c>
      <c r="G782" s="3">
        <v>42859</v>
      </c>
      <c r="H782">
        <v>6292</v>
      </c>
      <c r="I782" s="4" t="s">
        <v>9016</v>
      </c>
      <c r="J782" s="4" t="s">
        <v>9015</v>
      </c>
      <c r="K782" s="4" t="s">
        <v>9010</v>
      </c>
      <c r="L782">
        <v>5482</v>
      </c>
      <c r="M782" s="4" t="s">
        <v>33</v>
      </c>
      <c r="N782">
        <v>2001</v>
      </c>
      <c r="O782">
        <v>718.62</v>
      </c>
      <c r="P782">
        <v>2448</v>
      </c>
      <c r="Q782" s="4" t="s">
        <v>23</v>
      </c>
      <c r="R782" s="4" t="s">
        <v>24</v>
      </c>
      <c r="S782">
        <v>85</v>
      </c>
    </row>
    <row r="783" spans="1:19">
      <c r="A783" s="4" t="s">
        <v>990</v>
      </c>
      <c r="B783" s="4" t="s">
        <v>189</v>
      </c>
      <c r="C783" s="4" t="s">
        <v>177</v>
      </c>
      <c r="D783" s="4" t="s">
        <v>61</v>
      </c>
      <c r="E783" s="4" t="s">
        <v>197</v>
      </c>
      <c r="F783" s="3">
        <v>42774</v>
      </c>
      <c r="G783" s="3">
        <v>42911</v>
      </c>
      <c r="H783">
        <v>0</v>
      </c>
      <c r="I783" s="4" t="s">
        <v>9016</v>
      </c>
      <c r="J783" s="4" t="s">
        <v>9015</v>
      </c>
      <c r="K783" s="4" t="s">
        <v>9012</v>
      </c>
      <c r="L783">
        <v>55</v>
      </c>
      <c r="M783" s="4" t="s">
        <v>58</v>
      </c>
      <c r="N783">
        <v>1991</v>
      </c>
      <c r="O783">
        <v>2819.5</v>
      </c>
      <c r="P783">
        <v>7227</v>
      </c>
      <c r="Q783" s="4" t="s">
        <v>23</v>
      </c>
      <c r="R783" s="4" t="s">
        <v>62</v>
      </c>
      <c r="S783">
        <v>137</v>
      </c>
    </row>
    <row r="784" spans="1:19">
      <c r="A784" s="4" t="s">
        <v>991</v>
      </c>
      <c r="B784" s="4" t="s">
        <v>205</v>
      </c>
      <c r="C784" s="4" t="s">
        <v>177</v>
      </c>
      <c r="D784" s="4" t="s">
        <v>74</v>
      </c>
      <c r="E784" s="4" t="s">
        <v>172</v>
      </c>
      <c r="F784" s="3">
        <v>42774</v>
      </c>
      <c r="G784" s="3">
        <v>42879</v>
      </c>
      <c r="H784">
        <v>63</v>
      </c>
      <c r="I784" s="4" t="s">
        <v>9023</v>
      </c>
      <c r="J784" s="4" t="s">
        <v>9024</v>
      </c>
      <c r="K784" s="4" t="s">
        <v>9012</v>
      </c>
      <c r="L784">
        <v>55</v>
      </c>
      <c r="M784" s="4" t="s">
        <v>33</v>
      </c>
      <c r="N784">
        <v>2003</v>
      </c>
      <c r="O784">
        <v>223.8</v>
      </c>
      <c r="P784">
        <v>299</v>
      </c>
      <c r="Q784" s="4" t="s">
        <v>23</v>
      </c>
      <c r="R784" s="4" t="s">
        <v>24</v>
      </c>
      <c r="S784">
        <v>105</v>
      </c>
    </row>
    <row r="785" spans="1:19">
      <c r="A785" s="4" t="s">
        <v>992</v>
      </c>
      <c r="B785" s="4" t="s">
        <v>208</v>
      </c>
      <c r="C785" s="4" t="s">
        <v>192</v>
      </c>
      <c r="D785" s="4" t="s">
        <v>68</v>
      </c>
      <c r="E785" s="4" t="s">
        <v>172</v>
      </c>
      <c r="F785" s="3">
        <v>42774</v>
      </c>
      <c r="G785" s="3">
        <v>42868</v>
      </c>
      <c r="H785">
        <v>3522</v>
      </c>
      <c r="I785" s="4" t="s">
        <v>9014</v>
      </c>
      <c r="J785" s="4" t="s">
        <v>9015</v>
      </c>
      <c r="K785" s="4" t="s">
        <v>9012</v>
      </c>
      <c r="L785">
        <v>3393</v>
      </c>
      <c r="M785" s="4" t="s">
        <v>9322</v>
      </c>
      <c r="N785">
        <v>2000</v>
      </c>
      <c r="O785">
        <v>1223.72</v>
      </c>
      <c r="P785">
        <v>2497</v>
      </c>
      <c r="Q785" s="4" t="s">
        <v>69</v>
      </c>
      <c r="R785" s="4" t="s">
        <v>24</v>
      </c>
      <c r="S785">
        <v>94</v>
      </c>
    </row>
    <row r="786" spans="1:19">
      <c r="A786" s="4" t="s">
        <v>993</v>
      </c>
      <c r="B786" s="4" t="s">
        <v>185</v>
      </c>
      <c r="C786" s="4" t="s">
        <v>177</v>
      </c>
      <c r="D786" s="4" t="s">
        <v>84</v>
      </c>
      <c r="E786" s="4" t="s">
        <v>197</v>
      </c>
      <c r="F786" s="3">
        <v>42774</v>
      </c>
      <c r="G786" s="3">
        <v>42884</v>
      </c>
      <c r="H786">
        <v>0</v>
      </c>
      <c r="I786" s="4" t="s">
        <v>9023</v>
      </c>
      <c r="J786" s="4" t="s">
        <v>9024</v>
      </c>
      <c r="K786" s="4" t="s">
        <v>9012</v>
      </c>
      <c r="L786">
        <v>55</v>
      </c>
      <c r="M786" s="4" t="s">
        <v>9322</v>
      </c>
      <c r="N786">
        <v>1980</v>
      </c>
      <c r="O786">
        <v>7708.38</v>
      </c>
      <c r="P786">
        <v>13756</v>
      </c>
      <c r="Q786" s="4" t="s">
        <v>23</v>
      </c>
      <c r="R786" s="4" t="s">
        <v>24</v>
      </c>
      <c r="S786">
        <v>110</v>
      </c>
    </row>
    <row r="787" spans="1:19">
      <c r="A787" s="4" t="s">
        <v>994</v>
      </c>
      <c r="B787" s="4" t="s">
        <v>185</v>
      </c>
      <c r="C787" s="4" t="s">
        <v>179</v>
      </c>
      <c r="D787" s="4" t="s">
        <v>97</v>
      </c>
      <c r="E787" s="4" t="s">
        <v>172</v>
      </c>
      <c r="F787" s="3">
        <v>42774</v>
      </c>
      <c r="G787" s="3">
        <v>42859</v>
      </c>
      <c r="H787">
        <v>532</v>
      </c>
      <c r="I787" s="4" t="s">
        <v>9023</v>
      </c>
      <c r="J787" s="4" t="s">
        <v>9024</v>
      </c>
      <c r="K787" s="4" t="s">
        <v>9010</v>
      </c>
      <c r="L787">
        <v>550</v>
      </c>
      <c r="M787" s="4" t="s">
        <v>33</v>
      </c>
      <c r="N787">
        <v>2001</v>
      </c>
      <c r="O787">
        <v>2437.85</v>
      </c>
      <c r="P787">
        <v>4874</v>
      </c>
      <c r="Q787" s="4" t="s">
        <v>23</v>
      </c>
      <c r="R787" s="4" t="s">
        <v>24</v>
      </c>
      <c r="S787">
        <v>85</v>
      </c>
    </row>
    <row r="788" spans="1:19">
      <c r="A788" s="4" t="s">
        <v>995</v>
      </c>
      <c r="B788" s="4" t="s">
        <v>216</v>
      </c>
      <c r="C788" s="4" t="s">
        <v>177</v>
      </c>
      <c r="D788" s="4" t="s">
        <v>80</v>
      </c>
      <c r="E788" s="4" t="s">
        <v>197</v>
      </c>
      <c r="F788" s="3">
        <v>42774</v>
      </c>
      <c r="G788" s="3">
        <v>42859</v>
      </c>
      <c r="H788">
        <v>0</v>
      </c>
      <c r="I788" s="4" t="s">
        <v>9018</v>
      </c>
      <c r="J788" s="4" t="s">
        <v>9019</v>
      </c>
      <c r="K788" s="4" t="s">
        <v>9012</v>
      </c>
      <c r="L788">
        <v>55</v>
      </c>
      <c r="M788" s="4" t="s">
        <v>9322</v>
      </c>
      <c r="N788">
        <v>2011</v>
      </c>
      <c r="O788">
        <v>527.11</v>
      </c>
      <c r="P788">
        <v>1428</v>
      </c>
      <c r="Q788" s="4" t="s">
        <v>23</v>
      </c>
      <c r="R788" s="4" t="s">
        <v>21</v>
      </c>
      <c r="S788">
        <v>85</v>
      </c>
    </row>
    <row r="789" spans="1:19">
      <c r="A789" s="4" t="s">
        <v>996</v>
      </c>
      <c r="B789" s="4" t="s">
        <v>235</v>
      </c>
      <c r="C789" s="4" t="s">
        <v>192</v>
      </c>
      <c r="D789" s="4" t="s">
        <v>83</v>
      </c>
      <c r="E789" s="4" t="s">
        <v>172</v>
      </c>
      <c r="F789" s="3">
        <v>42774</v>
      </c>
      <c r="G789" s="3">
        <v>42877</v>
      </c>
      <c r="H789">
        <v>3645</v>
      </c>
      <c r="I789" s="4" t="s">
        <v>9018</v>
      </c>
      <c r="J789" s="4" t="s">
        <v>9019</v>
      </c>
      <c r="K789" s="4" t="s">
        <v>9012</v>
      </c>
      <c r="L789">
        <v>3393</v>
      </c>
      <c r="M789" s="4" t="s">
        <v>33</v>
      </c>
      <c r="N789">
        <v>2004</v>
      </c>
      <c r="O789">
        <v>702.72</v>
      </c>
      <c r="P789">
        <v>1831</v>
      </c>
      <c r="Q789" s="4" t="s">
        <v>23</v>
      </c>
      <c r="R789" s="4" t="s">
        <v>24</v>
      </c>
      <c r="S789">
        <v>103</v>
      </c>
    </row>
    <row r="790" spans="1:19">
      <c r="A790" s="4" t="s">
        <v>997</v>
      </c>
      <c r="B790" s="4" t="s">
        <v>181</v>
      </c>
      <c r="C790" s="4" t="s">
        <v>9011</v>
      </c>
      <c r="D790" s="4" t="s">
        <v>124</v>
      </c>
      <c r="E790" s="4" t="s">
        <v>197</v>
      </c>
      <c r="F790" s="3">
        <v>42774</v>
      </c>
      <c r="G790" s="3">
        <v>42865</v>
      </c>
      <c r="H790">
        <v>0</v>
      </c>
      <c r="I790" s="4" t="s">
        <v>9026</v>
      </c>
      <c r="J790" s="4" t="s">
        <v>9024</v>
      </c>
      <c r="K790" s="4" t="s">
        <v>9010</v>
      </c>
      <c r="L790">
        <v>4821</v>
      </c>
      <c r="M790" s="4" t="s">
        <v>60</v>
      </c>
      <c r="N790">
        <v>1983</v>
      </c>
      <c r="O790">
        <v>2871.35</v>
      </c>
      <c r="P790">
        <v>9561</v>
      </c>
      <c r="Q790" s="4" t="s">
        <v>23</v>
      </c>
      <c r="R790" s="4" t="s">
        <v>24</v>
      </c>
      <c r="S790">
        <v>91</v>
      </c>
    </row>
    <row r="791" spans="1:19">
      <c r="A791" s="4" t="s">
        <v>998</v>
      </c>
      <c r="B791" s="4" t="s">
        <v>183</v>
      </c>
      <c r="C791" s="4" t="s">
        <v>199</v>
      </c>
      <c r="D791" s="4" t="s">
        <v>70</v>
      </c>
      <c r="E791" s="4" t="s">
        <v>172</v>
      </c>
      <c r="F791" s="3">
        <v>42775</v>
      </c>
      <c r="G791" s="3">
        <v>42795</v>
      </c>
      <c r="H791">
        <v>4760</v>
      </c>
      <c r="I791" s="4" t="s">
        <v>9014</v>
      </c>
      <c r="J791" s="4" t="s">
        <v>9015</v>
      </c>
      <c r="K791" s="4" t="s">
        <v>9010</v>
      </c>
      <c r="L791">
        <v>5482</v>
      </c>
      <c r="M791" s="4" t="s">
        <v>55</v>
      </c>
      <c r="N791">
        <v>2007</v>
      </c>
      <c r="O791">
        <v>86.68</v>
      </c>
      <c r="P791">
        <v>187</v>
      </c>
      <c r="Q791" s="4" t="s">
        <v>23</v>
      </c>
      <c r="R791" s="4" t="s">
        <v>56</v>
      </c>
      <c r="S791">
        <v>20</v>
      </c>
    </row>
    <row r="792" spans="1:19">
      <c r="A792" s="4" t="s">
        <v>999</v>
      </c>
      <c r="B792" s="4" t="s">
        <v>279</v>
      </c>
      <c r="C792" s="4" t="s">
        <v>179</v>
      </c>
      <c r="D792" s="4" t="s">
        <v>25</v>
      </c>
      <c r="E792" s="4" t="s">
        <v>172</v>
      </c>
      <c r="F792" s="3">
        <v>42775</v>
      </c>
      <c r="G792" s="3">
        <v>42880</v>
      </c>
      <c r="H792">
        <v>603</v>
      </c>
      <c r="I792" s="4" t="s">
        <v>9018</v>
      </c>
      <c r="J792" s="4" t="s">
        <v>9019</v>
      </c>
      <c r="K792" s="4" t="s">
        <v>9010</v>
      </c>
      <c r="L792">
        <v>550</v>
      </c>
      <c r="M792" s="4" t="s">
        <v>26</v>
      </c>
      <c r="N792">
        <v>1999</v>
      </c>
      <c r="O792">
        <v>251.41</v>
      </c>
      <c r="P792">
        <v>495</v>
      </c>
      <c r="Q792" s="4" t="s">
        <v>23</v>
      </c>
      <c r="R792" s="4" t="s">
        <v>24</v>
      </c>
      <c r="S792">
        <v>105</v>
      </c>
    </row>
    <row r="793" spans="1:19">
      <c r="A793" s="4" t="s">
        <v>1000</v>
      </c>
      <c r="B793" s="4" t="s">
        <v>210</v>
      </c>
      <c r="C793" s="4" t="s">
        <v>179</v>
      </c>
      <c r="D793" s="4" t="s">
        <v>31</v>
      </c>
      <c r="E793" s="4" t="s">
        <v>197</v>
      </c>
      <c r="F793" s="3">
        <v>42775</v>
      </c>
      <c r="G793" s="3">
        <v>42877</v>
      </c>
      <c r="H793">
        <v>0</v>
      </c>
      <c r="I793" s="4" t="s">
        <v>9021</v>
      </c>
      <c r="J793" s="4" t="s">
        <v>9019</v>
      </c>
      <c r="K793" s="4" t="s">
        <v>9010</v>
      </c>
      <c r="L793">
        <v>550</v>
      </c>
      <c r="M793" s="4" t="s">
        <v>26</v>
      </c>
      <c r="N793">
        <v>1991</v>
      </c>
      <c r="O793">
        <v>326.82</v>
      </c>
      <c r="P793">
        <v>1016</v>
      </c>
      <c r="Q793" s="4" t="s">
        <v>23</v>
      </c>
      <c r="R793" s="4" t="s">
        <v>24</v>
      </c>
      <c r="S793">
        <v>102</v>
      </c>
    </row>
    <row r="794" spans="1:19">
      <c r="A794" s="4" t="s">
        <v>1001</v>
      </c>
      <c r="B794" s="4" t="s">
        <v>210</v>
      </c>
      <c r="C794" s="4" t="s">
        <v>192</v>
      </c>
      <c r="D794" s="4" t="s">
        <v>125</v>
      </c>
      <c r="E794" s="4" t="s">
        <v>172</v>
      </c>
      <c r="F794" s="3">
        <v>42775</v>
      </c>
      <c r="G794" s="3">
        <v>42796</v>
      </c>
      <c r="H794">
        <v>3249</v>
      </c>
      <c r="I794" s="4" t="s">
        <v>9021</v>
      </c>
      <c r="J794" s="4" t="s">
        <v>9019</v>
      </c>
      <c r="K794" s="4" t="s">
        <v>9012</v>
      </c>
      <c r="L794">
        <v>3393</v>
      </c>
      <c r="M794" s="4" t="s">
        <v>33</v>
      </c>
      <c r="N794">
        <v>2005</v>
      </c>
      <c r="O794">
        <v>2261.0500000000002</v>
      </c>
      <c r="P794">
        <v>3851</v>
      </c>
      <c r="Q794" s="4" t="s">
        <v>23</v>
      </c>
      <c r="R794" s="4" t="s">
        <v>24</v>
      </c>
      <c r="S794">
        <v>21</v>
      </c>
    </row>
    <row r="795" spans="1:19">
      <c r="A795" s="4" t="s">
        <v>1002</v>
      </c>
      <c r="B795" s="4" t="s">
        <v>174</v>
      </c>
      <c r="C795" s="4" t="s">
        <v>9011</v>
      </c>
      <c r="D795" s="4" t="s">
        <v>51</v>
      </c>
      <c r="E795" s="4" t="s">
        <v>197</v>
      </c>
      <c r="F795" s="3">
        <v>42775</v>
      </c>
      <c r="G795" s="3">
        <v>42811</v>
      </c>
      <c r="H795">
        <v>0</v>
      </c>
      <c r="I795" s="4" t="s">
        <v>9016</v>
      </c>
      <c r="J795" s="4" t="s">
        <v>9015</v>
      </c>
      <c r="K795" s="4" t="s">
        <v>9010</v>
      </c>
      <c r="L795">
        <v>4821</v>
      </c>
      <c r="M795" s="4" t="s">
        <v>36</v>
      </c>
      <c r="N795">
        <v>1982</v>
      </c>
      <c r="O795">
        <v>4618</v>
      </c>
      <c r="P795">
        <v>10083</v>
      </c>
      <c r="Q795" s="4" t="s">
        <v>23</v>
      </c>
      <c r="R795" s="4" t="s">
        <v>24</v>
      </c>
      <c r="S795">
        <v>36</v>
      </c>
    </row>
    <row r="796" spans="1:19">
      <c r="A796" s="4" t="s">
        <v>1003</v>
      </c>
      <c r="B796" s="4" t="s">
        <v>174</v>
      </c>
      <c r="C796" s="4" t="s">
        <v>9011</v>
      </c>
      <c r="D796" s="4" t="s">
        <v>110</v>
      </c>
      <c r="E796" s="4" t="s">
        <v>197</v>
      </c>
      <c r="F796" s="3">
        <v>42775</v>
      </c>
      <c r="G796" s="3">
        <v>42873</v>
      </c>
      <c r="H796">
        <v>0</v>
      </c>
      <c r="I796" s="4" t="s">
        <v>9016</v>
      </c>
      <c r="J796" s="4" t="s">
        <v>9015</v>
      </c>
      <c r="K796" s="4" t="s">
        <v>9010</v>
      </c>
      <c r="L796">
        <v>4821</v>
      </c>
      <c r="M796" s="4" t="s">
        <v>60</v>
      </c>
      <c r="N796">
        <v>1997</v>
      </c>
      <c r="O796">
        <v>291.27</v>
      </c>
      <c r="P796">
        <v>586</v>
      </c>
      <c r="Q796" s="4" t="s">
        <v>23</v>
      </c>
      <c r="R796" s="4" t="s">
        <v>24</v>
      </c>
      <c r="S796">
        <v>98</v>
      </c>
    </row>
    <row r="797" spans="1:19">
      <c r="A797" s="4" t="s">
        <v>1004</v>
      </c>
      <c r="B797" s="4" t="s">
        <v>174</v>
      </c>
      <c r="C797" s="4" t="s">
        <v>9011</v>
      </c>
      <c r="D797" s="4" t="s">
        <v>131</v>
      </c>
      <c r="E797" s="4" t="s">
        <v>197</v>
      </c>
      <c r="F797" s="3">
        <v>42775</v>
      </c>
      <c r="G797" s="3">
        <v>42864</v>
      </c>
      <c r="H797">
        <v>0</v>
      </c>
      <c r="I797" s="4" t="s">
        <v>9016</v>
      </c>
      <c r="J797" s="4" t="s">
        <v>9015</v>
      </c>
      <c r="K797" s="4" t="s">
        <v>9010</v>
      </c>
      <c r="L797">
        <v>4821</v>
      </c>
      <c r="M797" s="4" t="s">
        <v>26</v>
      </c>
      <c r="N797">
        <v>1984</v>
      </c>
      <c r="O797">
        <v>441.08</v>
      </c>
      <c r="P797">
        <v>1210</v>
      </c>
      <c r="Q797" s="4" t="s">
        <v>23</v>
      </c>
      <c r="R797" s="4" t="s">
        <v>24</v>
      </c>
      <c r="S797">
        <v>89</v>
      </c>
    </row>
    <row r="798" spans="1:19">
      <c r="A798" s="4" t="s">
        <v>1005</v>
      </c>
      <c r="B798" s="4" t="s">
        <v>263</v>
      </c>
      <c r="C798" s="4" t="s">
        <v>199</v>
      </c>
      <c r="D798" s="4" t="s">
        <v>21</v>
      </c>
      <c r="E798" s="4" t="s">
        <v>172</v>
      </c>
      <c r="F798" s="3">
        <v>42775</v>
      </c>
      <c r="G798" s="3">
        <v>42897</v>
      </c>
      <c r="H798">
        <v>5724</v>
      </c>
      <c r="I798" s="4" t="s">
        <v>9021</v>
      </c>
      <c r="J798" s="4" t="s">
        <v>9019</v>
      </c>
      <c r="K798" s="4" t="s">
        <v>9010</v>
      </c>
      <c r="L798">
        <v>5482</v>
      </c>
      <c r="M798" s="4" t="s">
        <v>9322</v>
      </c>
      <c r="N798">
        <v>1996</v>
      </c>
      <c r="O798">
        <v>1100.04</v>
      </c>
      <c r="P798">
        <v>2822</v>
      </c>
      <c r="Q798" s="4" t="s">
        <v>23</v>
      </c>
      <c r="R798" s="4" t="s">
        <v>24</v>
      </c>
      <c r="S798">
        <v>122</v>
      </c>
    </row>
    <row r="799" spans="1:19">
      <c r="A799" s="4" t="s">
        <v>1006</v>
      </c>
      <c r="B799" s="4" t="s">
        <v>203</v>
      </c>
      <c r="C799" s="4" t="s">
        <v>171</v>
      </c>
      <c r="D799" s="4" t="s">
        <v>74</v>
      </c>
      <c r="E799" s="4" t="s">
        <v>197</v>
      </c>
      <c r="F799" s="3">
        <v>42775</v>
      </c>
      <c r="G799" s="3">
        <v>42857</v>
      </c>
      <c r="H799">
        <v>0</v>
      </c>
      <c r="I799" s="4" t="s">
        <v>9023</v>
      </c>
      <c r="J799" s="4" t="s">
        <v>9024</v>
      </c>
      <c r="K799" s="4" t="s">
        <v>9010</v>
      </c>
      <c r="L799">
        <v>1096</v>
      </c>
      <c r="M799" s="4" t="s">
        <v>33</v>
      </c>
      <c r="N799">
        <v>2003</v>
      </c>
      <c r="O799">
        <v>223.8</v>
      </c>
      <c r="P799">
        <v>299</v>
      </c>
      <c r="Q799" s="4" t="s">
        <v>23</v>
      </c>
      <c r="R799" s="4" t="s">
        <v>24</v>
      </c>
      <c r="S799">
        <v>82</v>
      </c>
    </row>
    <row r="800" spans="1:19">
      <c r="A800" s="4" t="s">
        <v>1007</v>
      </c>
      <c r="B800" s="4" t="s">
        <v>203</v>
      </c>
      <c r="C800" s="4" t="s">
        <v>171</v>
      </c>
      <c r="D800" s="4" t="s">
        <v>97</v>
      </c>
      <c r="E800" s="4" t="s">
        <v>197</v>
      </c>
      <c r="F800" s="3">
        <v>42775</v>
      </c>
      <c r="G800" s="3">
        <v>42866</v>
      </c>
      <c r="H800">
        <v>0</v>
      </c>
      <c r="I800" s="4" t="s">
        <v>9023</v>
      </c>
      <c r="J800" s="4" t="s">
        <v>9024</v>
      </c>
      <c r="K800" s="4" t="s">
        <v>9010</v>
      </c>
      <c r="L800">
        <v>1096</v>
      </c>
      <c r="M800" s="4" t="s">
        <v>33</v>
      </c>
      <c r="N800">
        <v>2001</v>
      </c>
      <c r="O800">
        <v>2437.85</v>
      </c>
      <c r="P800">
        <v>4874</v>
      </c>
      <c r="Q800" s="4" t="s">
        <v>23</v>
      </c>
      <c r="R800" s="4" t="s">
        <v>24</v>
      </c>
      <c r="S800">
        <v>91</v>
      </c>
    </row>
    <row r="801" spans="1:19">
      <c r="A801" s="4" t="s">
        <v>1008</v>
      </c>
      <c r="B801" s="4" t="s">
        <v>230</v>
      </c>
      <c r="C801" s="4" t="s">
        <v>179</v>
      </c>
      <c r="D801" s="4" t="s">
        <v>54</v>
      </c>
      <c r="E801" s="4" t="s">
        <v>172</v>
      </c>
      <c r="F801" s="3">
        <v>42775</v>
      </c>
      <c r="G801" s="3">
        <v>42857</v>
      </c>
      <c r="H801">
        <v>516</v>
      </c>
      <c r="I801" s="4" t="s">
        <v>9026</v>
      </c>
      <c r="J801" s="4" t="s">
        <v>9024</v>
      </c>
      <c r="K801" s="4" t="s">
        <v>9010</v>
      </c>
      <c r="L801">
        <v>550</v>
      </c>
      <c r="M801" s="4" t="s">
        <v>55</v>
      </c>
      <c r="N801">
        <v>1995</v>
      </c>
      <c r="O801">
        <v>1825.82</v>
      </c>
      <c r="P801">
        <v>5595</v>
      </c>
      <c r="Q801" s="4" t="s">
        <v>23</v>
      </c>
      <c r="R801" s="4" t="s">
        <v>56</v>
      </c>
      <c r="S801">
        <v>82</v>
      </c>
    </row>
    <row r="802" spans="1:19">
      <c r="A802" s="4" t="s">
        <v>1009</v>
      </c>
      <c r="B802" s="4" t="s">
        <v>244</v>
      </c>
      <c r="C802" s="4" t="s">
        <v>171</v>
      </c>
      <c r="D802" s="4" t="s">
        <v>100</v>
      </c>
      <c r="E802" s="4" t="s">
        <v>172</v>
      </c>
      <c r="F802" s="3">
        <v>42775</v>
      </c>
      <c r="G802" s="3">
        <v>42882</v>
      </c>
      <c r="H802">
        <v>1050</v>
      </c>
      <c r="I802" s="4" t="s">
        <v>9016</v>
      </c>
      <c r="J802" s="4" t="s">
        <v>9015</v>
      </c>
      <c r="K802" s="4" t="s">
        <v>9010</v>
      </c>
      <c r="L802">
        <v>1096</v>
      </c>
      <c r="M802" s="4" t="s">
        <v>9322</v>
      </c>
      <c r="N802">
        <v>1987</v>
      </c>
      <c r="O802">
        <v>2938.67</v>
      </c>
      <c r="P802">
        <v>8775</v>
      </c>
      <c r="Q802" s="4" t="s">
        <v>101</v>
      </c>
      <c r="R802" s="4" t="s">
        <v>24</v>
      </c>
      <c r="S802">
        <v>107</v>
      </c>
    </row>
    <row r="803" spans="1:19">
      <c r="A803" s="4" t="s">
        <v>1010</v>
      </c>
      <c r="B803" s="4" t="s">
        <v>201</v>
      </c>
      <c r="C803" s="4" t="s">
        <v>199</v>
      </c>
      <c r="D803" s="4" t="s">
        <v>97</v>
      </c>
      <c r="E803" s="4" t="s">
        <v>172</v>
      </c>
      <c r="F803" s="3">
        <v>42775</v>
      </c>
      <c r="G803" s="3">
        <v>42878</v>
      </c>
      <c r="H803">
        <v>4519</v>
      </c>
      <c r="I803" s="4" t="s">
        <v>9026</v>
      </c>
      <c r="J803" s="4" t="s">
        <v>9024</v>
      </c>
      <c r="K803" s="4" t="s">
        <v>9010</v>
      </c>
      <c r="L803">
        <v>5482</v>
      </c>
      <c r="M803" s="4" t="s">
        <v>33</v>
      </c>
      <c r="N803">
        <v>2001</v>
      </c>
      <c r="O803">
        <v>2437.85</v>
      </c>
      <c r="P803">
        <v>4874</v>
      </c>
      <c r="Q803" s="4" t="s">
        <v>23</v>
      </c>
      <c r="R803" s="4" t="s">
        <v>24</v>
      </c>
      <c r="S803">
        <v>103</v>
      </c>
    </row>
    <row r="804" spans="1:19">
      <c r="A804" s="4" t="s">
        <v>1011</v>
      </c>
      <c r="B804" s="4" t="s">
        <v>189</v>
      </c>
      <c r="C804" s="4" t="s">
        <v>179</v>
      </c>
      <c r="D804" s="4" t="s">
        <v>61</v>
      </c>
      <c r="E804" s="4" t="s">
        <v>197</v>
      </c>
      <c r="F804" s="3">
        <v>42775</v>
      </c>
      <c r="G804" s="3">
        <v>42880</v>
      </c>
      <c r="H804">
        <v>0</v>
      </c>
      <c r="I804" s="4" t="s">
        <v>9016</v>
      </c>
      <c r="J804" s="4" t="s">
        <v>9015</v>
      </c>
      <c r="K804" s="4" t="s">
        <v>9010</v>
      </c>
      <c r="L804">
        <v>550</v>
      </c>
      <c r="M804" s="4" t="s">
        <v>58</v>
      </c>
      <c r="N804">
        <v>1991</v>
      </c>
      <c r="O804">
        <v>2819.5</v>
      </c>
      <c r="P804">
        <v>7227</v>
      </c>
      <c r="Q804" s="4" t="s">
        <v>23</v>
      </c>
      <c r="R804" s="4" t="s">
        <v>62</v>
      </c>
      <c r="S804">
        <v>105</v>
      </c>
    </row>
    <row r="805" spans="1:19">
      <c r="A805" s="4" t="s">
        <v>1012</v>
      </c>
      <c r="B805" s="4" t="s">
        <v>189</v>
      </c>
      <c r="C805" s="4" t="s">
        <v>179</v>
      </c>
      <c r="D805" s="4" t="s">
        <v>51</v>
      </c>
      <c r="E805" s="4" t="s">
        <v>172</v>
      </c>
      <c r="F805" s="3">
        <v>42775</v>
      </c>
      <c r="G805" s="3">
        <v>42891</v>
      </c>
      <c r="H805">
        <v>672</v>
      </c>
      <c r="I805" s="4" t="s">
        <v>9016</v>
      </c>
      <c r="J805" s="4" t="s">
        <v>9015</v>
      </c>
      <c r="K805" s="4" t="s">
        <v>9010</v>
      </c>
      <c r="L805">
        <v>550</v>
      </c>
      <c r="M805" s="4" t="s">
        <v>36</v>
      </c>
      <c r="N805">
        <v>1982</v>
      </c>
      <c r="O805">
        <v>4618</v>
      </c>
      <c r="P805">
        <v>10083</v>
      </c>
      <c r="Q805" s="4" t="s">
        <v>23</v>
      </c>
      <c r="R805" s="4" t="s">
        <v>24</v>
      </c>
      <c r="S805">
        <v>116</v>
      </c>
    </row>
    <row r="806" spans="1:19">
      <c r="A806" s="4" t="s">
        <v>1013</v>
      </c>
      <c r="B806" s="4" t="s">
        <v>232</v>
      </c>
      <c r="C806" s="4" t="s">
        <v>171</v>
      </c>
      <c r="D806" s="4" t="s">
        <v>88</v>
      </c>
      <c r="E806" s="4" t="s">
        <v>172</v>
      </c>
      <c r="F806" s="3">
        <v>42775</v>
      </c>
      <c r="G806" s="3">
        <v>42814</v>
      </c>
      <c r="H806">
        <v>896</v>
      </c>
      <c r="I806" s="4" t="s">
        <v>9021</v>
      </c>
      <c r="J806" s="4" t="s">
        <v>9019</v>
      </c>
      <c r="K806" s="4" t="s">
        <v>9010</v>
      </c>
      <c r="L806">
        <v>1096</v>
      </c>
      <c r="M806" s="4" t="s">
        <v>46</v>
      </c>
      <c r="N806">
        <v>1984</v>
      </c>
      <c r="O806">
        <v>3027.46</v>
      </c>
      <c r="P806">
        <v>9516</v>
      </c>
      <c r="Q806" s="4" t="s">
        <v>89</v>
      </c>
      <c r="R806" s="4" t="s">
        <v>24</v>
      </c>
      <c r="S806">
        <v>39</v>
      </c>
    </row>
    <row r="807" spans="1:19">
      <c r="A807" s="4" t="s">
        <v>1014</v>
      </c>
      <c r="B807" s="4" t="s">
        <v>185</v>
      </c>
      <c r="C807" s="4" t="s">
        <v>179</v>
      </c>
      <c r="D807" s="4" t="s">
        <v>84</v>
      </c>
      <c r="E807" s="4" t="s">
        <v>172</v>
      </c>
      <c r="F807" s="3">
        <v>42775</v>
      </c>
      <c r="G807" s="3">
        <v>42817</v>
      </c>
      <c r="H807">
        <v>587</v>
      </c>
      <c r="I807" s="4" t="s">
        <v>9023</v>
      </c>
      <c r="J807" s="4" t="s">
        <v>9024</v>
      </c>
      <c r="K807" s="4" t="s">
        <v>9010</v>
      </c>
      <c r="L807">
        <v>550</v>
      </c>
      <c r="M807" s="4" t="s">
        <v>9322</v>
      </c>
      <c r="N807">
        <v>1980</v>
      </c>
      <c r="O807">
        <v>7708.38</v>
      </c>
      <c r="P807">
        <v>13756</v>
      </c>
      <c r="Q807" s="4" t="s">
        <v>23</v>
      </c>
      <c r="R807" s="4" t="s">
        <v>24</v>
      </c>
      <c r="S807">
        <v>42</v>
      </c>
    </row>
    <row r="808" spans="1:19">
      <c r="A808" s="4" t="s">
        <v>1015</v>
      </c>
      <c r="B808" s="4" t="s">
        <v>185</v>
      </c>
      <c r="C808" s="4" t="s">
        <v>192</v>
      </c>
      <c r="D808" s="4" t="s">
        <v>56</v>
      </c>
      <c r="E808" s="4" t="s">
        <v>172</v>
      </c>
      <c r="F808" s="3">
        <v>42775</v>
      </c>
      <c r="G808" s="3">
        <v>42899</v>
      </c>
      <c r="H808">
        <v>3426</v>
      </c>
      <c r="I808" s="4" t="s">
        <v>9023</v>
      </c>
      <c r="J808" s="4" t="s">
        <v>9024</v>
      </c>
      <c r="K808" s="4" t="s">
        <v>9012</v>
      </c>
      <c r="L808">
        <v>3393</v>
      </c>
      <c r="M808" s="4" t="s">
        <v>55</v>
      </c>
      <c r="N808">
        <v>1999</v>
      </c>
      <c r="O808">
        <v>1699.85</v>
      </c>
      <c r="P808">
        <v>5108</v>
      </c>
      <c r="Q808" s="4" t="s">
        <v>23</v>
      </c>
      <c r="R808" s="4" t="s">
        <v>24</v>
      </c>
      <c r="S808">
        <v>124</v>
      </c>
    </row>
    <row r="809" spans="1:19">
      <c r="A809" s="4" t="s">
        <v>1016</v>
      </c>
      <c r="B809" s="4" t="s">
        <v>261</v>
      </c>
      <c r="C809" s="4" t="s">
        <v>192</v>
      </c>
      <c r="D809" s="4" t="s">
        <v>62</v>
      </c>
      <c r="E809" s="4" t="s">
        <v>193</v>
      </c>
      <c r="F809" s="3">
        <v>42776</v>
      </c>
      <c r="G809" s="3"/>
      <c r="I809" s="4" t="s">
        <v>9021</v>
      </c>
      <c r="J809" s="4" t="s">
        <v>9019</v>
      </c>
      <c r="K809" s="4" t="s">
        <v>9012</v>
      </c>
      <c r="L809">
        <v>3393</v>
      </c>
      <c r="M809" s="4" t="s">
        <v>58</v>
      </c>
      <c r="N809">
        <v>2008</v>
      </c>
      <c r="O809">
        <v>52.5</v>
      </c>
      <c r="P809">
        <v>165</v>
      </c>
      <c r="Q809" s="4" t="s">
        <v>23</v>
      </c>
      <c r="R809" s="4" t="s">
        <v>24</v>
      </c>
    </row>
    <row r="810" spans="1:19">
      <c r="A810" s="4" t="s">
        <v>1017</v>
      </c>
      <c r="B810" s="4" t="s">
        <v>246</v>
      </c>
      <c r="C810" s="4" t="s">
        <v>9011</v>
      </c>
      <c r="D810" s="4" t="s">
        <v>95</v>
      </c>
      <c r="E810" s="4" t="s">
        <v>172</v>
      </c>
      <c r="F810" s="3">
        <v>42776</v>
      </c>
      <c r="G810" s="3">
        <v>42814</v>
      </c>
      <c r="H810">
        <v>5021</v>
      </c>
      <c r="I810" s="4" t="s">
        <v>9021</v>
      </c>
      <c r="J810" s="4" t="s">
        <v>9019</v>
      </c>
      <c r="K810" s="4" t="s">
        <v>9010</v>
      </c>
      <c r="L810">
        <v>4821</v>
      </c>
      <c r="M810" s="4" t="s">
        <v>60</v>
      </c>
      <c r="N810">
        <v>1997</v>
      </c>
      <c r="O810">
        <v>882.12</v>
      </c>
      <c r="P810">
        <v>2769</v>
      </c>
      <c r="Q810" s="4" t="s">
        <v>23</v>
      </c>
      <c r="R810" s="4" t="s">
        <v>24</v>
      </c>
      <c r="S810">
        <v>38</v>
      </c>
    </row>
    <row r="811" spans="1:19">
      <c r="A811" s="4" t="s">
        <v>1018</v>
      </c>
      <c r="B811" s="4" t="s">
        <v>174</v>
      </c>
      <c r="C811" s="4" t="s">
        <v>171</v>
      </c>
      <c r="D811" s="4" t="s">
        <v>100</v>
      </c>
      <c r="E811" s="4" t="s">
        <v>172</v>
      </c>
      <c r="F811" s="3">
        <v>42776</v>
      </c>
      <c r="G811" s="3">
        <v>42824</v>
      </c>
      <c r="H811">
        <v>1126</v>
      </c>
      <c r="I811" s="4" t="s">
        <v>9016</v>
      </c>
      <c r="J811" s="4" t="s">
        <v>9015</v>
      </c>
      <c r="K811" s="4" t="s">
        <v>9010</v>
      </c>
      <c r="L811">
        <v>1096</v>
      </c>
      <c r="M811" s="4" t="s">
        <v>9322</v>
      </c>
      <c r="N811">
        <v>1987</v>
      </c>
      <c r="O811">
        <v>2938.67</v>
      </c>
      <c r="P811">
        <v>8775</v>
      </c>
      <c r="Q811" s="4" t="s">
        <v>101</v>
      </c>
      <c r="R811" s="4" t="s">
        <v>24</v>
      </c>
      <c r="S811">
        <v>48</v>
      </c>
    </row>
    <row r="812" spans="1:19">
      <c r="A812" s="4" t="s">
        <v>1019</v>
      </c>
      <c r="B812" s="4" t="s">
        <v>263</v>
      </c>
      <c r="C812" s="4" t="s">
        <v>9011</v>
      </c>
      <c r="D812" s="4" t="s">
        <v>120</v>
      </c>
      <c r="E812" s="4" t="s">
        <v>172</v>
      </c>
      <c r="F812" s="3">
        <v>42776</v>
      </c>
      <c r="G812" s="3">
        <v>42870</v>
      </c>
      <c r="H812">
        <v>5473</v>
      </c>
      <c r="I812" s="4" t="s">
        <v>9021</v>
      </c>
      <c r="J812" s="4" t="s">
        <v>9019</v>
      </c>
      <c r="K812" s="4" t="s">
        <v>9010</v>
      </c>
      <c r="L812">
        <v>4821</v>
      </c>
      <c r="M812" s="4" t="s">
        <v>58</v>
      </c>
      <c r="N812">
        <v>1998</v>
      </c>
      <c r="O812">
        <v>2022.14</v>
      </c>
      <c r="P812">
        <v>5113</v>
      </c>
      <c r="Q812" s="4" t="s">
        <v>23</v>
      </c>
      <c r="R812" s="4" t="s">
        <v>24</v>
      </c>
      <c r="S812">
        <v>94</v>
      </c>
    </row>
    <row r="813" spans="1:19">
      <c r="A813" s="4" t="s">
        <v>1020</v>
      </c>
      <c r="B813" s="4" t="s">
        <v>212</v>
      </c>
      <c r="C813" s="4" t="s">
        <v>177</v>
      </c>
      <c r="D813" s="4" t="s">
        <v>115</v>
      </c>
      <c r="E813" s="4" t="s">
        <v>197</v>
      </c>
      <c r="F813" s="3">
        <v>42776</v>
      </c>
      <c r="G813" s="3">
        <v>42885</v>
      </c>
      <c r="H813">
        <v>0</v>
      </c>
      <c r="I813" s="4" t="s">
        <v>9023</v>
      </c>
      <c r="J813" s="4" t="s">
        <v>9024</v>
      </c>
      <c r="K813" s="4" t="s">
        <v>9012</v>
      </c>
      <c r="L813">
        <v>55</v>
      </c>
      <c r="M813" s="4" t="s">
        <v>46</v>
      </c>
      <c r="N813">
        <v>2008</v>
      </c>
      <c r="O813">
        <v>894.37</v>
      </c>
      <c r="P813">
        <v>1593</v>
      </c>
      <c r="Q813" s="4" t="s">
        <v>116</v>
      </c>
      <c r="R813" s="4" t="s">
        <v>24</v>
      </c>
      <c r="S813">
        <v>109</v>
      </c>
    </row>
    <row r="814" spans="1:19">
      <c r="A814" s="4" t="s">
        <v>1021</v>
      </c>
      <c r="B814" s="4" t="s">
        <v>212</v>
      </c>
      <c r="C814" s="4" t="s">
        <v>177</v>
      </c>
      <c r="D814" s="4" t="s">
        <v>102</v>
      </c>
      <c r="E814" s="4" t="s">
        <v>172</v>
      </c>
      <c r="F814" s="3">
        <v>42776</v>
      </c>
      <c r="G814" s="3">
        <v>42864</v>
      </c>
      <c r="H814">
        <v>51</v>
      </c>
      <c r="I814" s="4" t="s">
        <v>9023</v>
      </c>
      <c r="J814" s="4" t="s">
        <v>9024</v>
      </c>
      <c r="K814" s="4" t="s">
        <v>9012</v>
      </c>
      <c r="L814">
        <v>55</v>
      </c>
      <c r="M814" s="4" t="s">
        <v>55</v>
      </c>
      <c r="N814">
        <v>1994</v>
      </c>
      <c r="O814">
        <v>1188.42</v>
      </c>
      <c r="P814">
        <v>3015</v>
      </c>
      <c r="Q814" s="4" t="s">
        <v>23</v>
      </c>
      <c r="R814" s="4" t="s">
        <v>24</v>
      </c>
      <c r="S814">
        <v>88</v>
      </c>
    </row>
    <row r="815" spans="1:19">
      <c r="A815" s="4" t="s">
        <v>1022</v>
      </c>
      <c r="B815" s="4" t="s">
        <v>219</v>
      </c>
      <c r="C815" s="4" t="s">
        <v>179</v>
      </c>
      <c r="D815" s="4" t="s">
        <v>105</v>
      </c>
      <c r="E815" s="4" t="s">
        <v>193</v>
      </c>
      <c r="F815" s="3">
        <v>42776</v>
      </c>
      <c r="G815" s="3"/>
      <c r="I815" s="4" t="s">
        <v>9026</v>
      </c>
      <c r="J815" s="4" t="s">
        <v>9024</v>
      </c>
      <c r="K815" s="4" t="s">
        <v>9010</v>
      </c>
      <c r="L815">
        <v>550</v>
      </c>
      <c r="M815" s="4" t="s">
        <v>36</v>
      </c>
      <c r="N815">
        <v>1996</v>
      </c>
      <c r="O815">
        <v>6354.87</v>
      </c>
      <c r="P815">
        <v>16780</v>
      </c>
      <c r="Q815" s="4" t="s">
        <v>23</v>
      </c>
      <c r="R815" s="4" t="s">
        <v>35</v>
      </c>
    </row>
    <row r="816" spans="1:19">
      <c r="A816" s="4" t="s">
        <v>1023</v>
      </c>
      <c r="B816" s="4" t="s">
        <v>219</v>
      </c>
      <c r="C816" s="4" t="s">
        <v>179</v>
      </c>
      <c r="D816" s="4" t="s">
        <v>56</v>
      </c>
      <c r="E816" s="4" t="s">
        <v>172</v>
      </c>
      <c r="F816" s="3">
        <v>42776</v>
      </c>
      <c r="G816" s="3">
        <v>42800</v>
      </c>
      <c r="H816">
        <v>563</v>
      </c>
      <c r="I816" s="4" t="s">
        <v>9026</v>
      </c>
      <c r="J816" s="4" t="s">
        <v>9024</v>
      </c>
      <c r="K816" s="4" t="s">
        <v>9010</v>
      </c>
      <c r="L816">
        <v>550</v>
      </c>
      <c r="M816" s="4" t="s">
        <v>55</v>
      </c>
      <c r="N816">
        <v>1999</v>
      </c>
      <c r="O816">
        <v>1699.85</v>
      </c>
      <c r="P816">
        <v>5108</v>
      </c>
      <c r="Q816" s="4" t="s">
        <v>23</v>
      </c>
      <c r="R816" s="4" t="s">
        <v>24</v>
      </c>
      <c r="S816">
        <v>24</v>
      </c>
    </row>
    <row r="817" spans="1:19">
      <c r="A817" s="4" t="s">
        <v>1024</v>
      </c>
      <c r="B817" s="4" t="s">
        <v>256</v>
      </c>
      <c r="C817" s="4" t="s">
        <v>179</v>
      </c>
      <c r="D817" s="4" t="s">
        <v>79</v>
      </c>
      <c r="E817" s="4" t="s">
        <v>197</v>
      </c>
      <c r="F817" s="3">
        <v>42776</v>
      </c>
      <c r="G817" s="3">
        <v>42881</v>
      </c>
      <c r="H817">
        <v>0</v>
      </c>
      <c r="I817" s="4" t="s">
        <v>9014</v>
      </c>
      <c r="J817" s="4" t="s">
        <v>9015</v>
      </c>
      <c r="K817" s="4" t="s">
        <v>9010</v>
      </c>
      <c r="L817">
        <v>550</v>
      </c>
      <c r="M817" s="4" t="s">
        <v>26</v>
      </c>
      <c r="N817">
        <v>2002</v>
      </c>
      <c r="O817">
        <v>3178.24</v>
      </c>
      <c r="P817">
        <v>4540</v>
      </c>
      <c r="Q817" s="4" t="s">
        <v>23</v>
      </c>
      <c r="R817" s="4" t="s">
        <v>24</v>
      </c>
      <c r="S817">
        <v>105</v>
      </c>
    </row>
    <row r="818" spans="1:19">
      <c r="A818" s="4" t="s">
        <v>1025</v>
      </c>
      <c r="B818" s="4" t="s">
        <v>232</v>
      </c>
      <c r="C818" s="4" t="s">
        <v>179</v>
      </c>
      <c r="D818" s="4" t="s">
        <v>96</v>
      </c>
      <c r="E818" s="4" t="s">
        <v>197</v>
      </c>
      <c r="F818" s="3">
        <v>42776</v>
      </c>
      <c r="G818" s="3">
        <v>42869</v>
      </c>
      <c r="H818">
        <v>0</v>
      </c>
      <c r="I818" s="4" t="s">
        <v>9021</v>
      </c>
      <c r="J818" s="4" t="s">
        <v>9019</v>
      </c>
      <c r="K818" s="4" t="s">
        <v>9010</v>
      </c>
      <c r="L818">
        <v>550</v>
      </c>
      <c r="M818" s="4" t="s">
        <v>58</v>
      </c>
      <c r="N818">
        <v>1994</v>
      </c>
      <c r="O818">
        <v>355.23</v>
      </c>
      <c r="P818">
        <v>853</v>
      </c>
      <c r="Q818" s="4" t="s">
        <v>23</v>
      </c>
      <c r="R818" s="4" t="s">
        <v>24</v>
      </c>
      <c r="S818">
        <v>93</v>
      </c>
    </row>
    <row r="819" spans="1:19">
      <c r="A819" s="4" t="s">
        <v>1026</v>
      </c>
      <c r="B819" s="4" t="s">
        <v>232</v>
      </c>
      <c r="C819" s="4" t="s">
        <v>192</v>
      </c>
      <c r="D819" s="4" t="s">
        <v>82</v>
      </c>
      <c r="E819" s="4" t="s">
        <v>172</v>
      </c>
      <c r="F819" s="3">
        <v>42776</v>
      </c>
      <c r="G819" s="3">
        <v>42901</v>
      </c>
      <c r="H819">
        <v>2928</v>
      </c>
      <c r="I819" s="4" t="s">
        <v>9021</v>
      </c>
      <c r="J819" s="4" t="s">
        <v>9019</v>
      </c>
      <c r="K819" s="4" t="s">
        <v>9012</v>
      </c>
      <c r="L819">
        <v>3393</v>
      </c>
      <c r="M819" s="4" t="s">
        <v>36</v>
      </c>
      <c r="N819">
        <v>1982</v>
      </c>
      <c r="O819">
        <v>11698.03</v>
      </c>
      <c r="P819">
        <v>34288</v>
      </c>
      <c r="Q819" s="4" t="s">
        <v>23</v>
      </c>
      <c r="R819" s="4" t="s">
        <v>24</v>
      </c>
      <c r="S819">
        <v>125</v>
      </c>
    </row>
    <row r="820" spans="1:19">
      <c r="A820" s="4" t="s">
        <v>1027</v>
      </c>
      <c r="B820" s="4" t="s">
        <v>232</v>
      </c>
      <c r="C820" s="4" t="s">
        <v>192</v>
      </c>
      <c r="D820" s="4" t="s">
        <v>126</v>
      </c>
      <c r="E820" s="4" t="s">
        <v>172</v>
      </c>
      <c r="F820" s="3">
        <v>42776</v>
      </c>
      <c r="G820" s="3">
        <v>42891</v>
      </c>
      <c r="H820">
        <v>3618</v>
      </c>
      <c r="I820" s="4" t="s">
        <v>9021</v>
      </c>
      <c r="J820" s="4" t="s">
        <v>9019</v>
      </c>
      <c r="K820" s="4" t="s">
        <v>9012</v>
      </c>
      <c r="L820">
        <v>3393</v>
      </c>
      <c r="M820" s="4" t="s">
        <v>33</v>
      </c>
      <c r="N820">
        <v>2010</v>
      </c>
      <c r="O820">
        <v>71.12</v>
      </c>
      <c r="P820">
        <v>144</v>
      </c>
      <c r="Q820" s="4" t="s">
        <v>23</v>
      </c>
      <c r="R820" s="4" t="s">
        <v>24</v>
      </c>
      <c r="S820">
        <v>115</v>
      </c>
    </row>
    <row r="821" spans="1:19">
      <c r="A821" s="4" t="s">
        <v>1028</v>
      </c>
      <c r="B821" s="4" t="s">
        <v>174</v>
      </c>
      <c r="C821" s="4" t="s">
        <v>171</v>
      </c>
      <c r="D821" s="4" t="s">
        <v>47</v>
      </c>
      <c r="E821" s="4" t="s">
        <v>172</v>
      </c>
      <c r="F821" s="3">
        <v>42777</v>
      </c>
      <c r="G821" s="3">
        <v>42871</v>
      </c>
      <c r="H821">
        <v>1189</v>
      </c>
      <c r="I821" s="4" t="s">
        <v>9016</v>
      </c>
      <c r="J821" s="4" t="s">
        <v>9015</v>
      </c>
      <c r="K821" s="4" t="s">
        <v>9010</v>
      </c>
      <c r="L821">
        <v>1096</v>
      </c>
      <c r="M821" s="4" t="s">
        <v>46</v>
      </c>
      <c r="N821">
        <v>1986</v>
      </c>
      <c r="O821">
        <v>2403.58</v>
      </c>
      <c r="P821">
        <v>8801</v>
      </c>
      <c r="Q821" s="4" t="s">
        <v>23</v>
      </c>
      <c r="R821" s="4" t="s">
        <v>24</v>
      </c>
      <c r="S821">
        <v>94</v>
      </c>
    </row>
    <row r="822" spans="1:19">
      <c r="A822" s="4" t="s">
        <v>1029</v>
      </c>
      <c r="B822" s="4" t="s">
        <v>263</v>
      </c>
      <c r="C822" s="4" t="s">
        <v>179</v>
      </c>
      <c r="D822" s="4" t="s">
        <v>50</v>
      </c>
      <c r="E822" s="4" t="s">
        <v>197</v>
      </c>
      <c r="F822" s="3">
        <v>42777</v>
      </c>
      <c r="G822" s="3">
        <v>42862</v>
      </c>
      <c r="H822">
        <v>0</v>
      </c>
      <c r="I822" s="4" t="s">
        <v>9021</v>
      </c>
      <c r="J822" s="4" t="s">
        <v>9019</v>
      </c>
      <c r="K822" s="4" t="s">
        <v>9010</v>
      </c>
      <c r="L822">
        <v>550</v>
      </c>
      <c r="M822" s="4" t="s">
        <v>9322</v>
      </c>
      <c r="N822">
        <v>1992</v>
      </c>
      <c r="O822">
        <v>1712.68</v>
      </c>
      <c r="P822">
        <v>3194</v>
      </c>
      <c r="Q822" s="4" t="s">
        <v>23</v>
      </c>
      <c r="R822" s="4" t="s">
        <v>21</v>
      </c>
      <c r="S822">
        <v>85</v>
      </c>
    </row>
    <row r="823" spans="1:19">
      <c r="A823" s="4" t="s">
        <v>1030</v>
      </c>
      <c r="B823" s="4" t="s">
        <v>212</v>
      </c>
      <c r="C823" s="4" t="s">
        <v>177</v>
      </c>
      <c r="D823" s="4" t="s">
        <v>75</v>
      </c>
      <c r="E823" s="4" t="s">
        <v>172</v>
      </c>
      <c r="F823" s="3">
        <v>42777</v>
      </c>
      <c r="G823" s="3">
        <v>42877</v>
      </c>
      <c r="H823">
        <v>60</v>
      </c>
      <c r="I823" s="4" t="s">
        <v>9023</v>
      </c>
      <c r="J823" s="4" t="s">
        <v>9024</v>
      </c>
      <c r="K823" s="4" t="s">
        <v>9012</v>
      </c>
      <c r="L823">
        <v>55</v>
      </c>
      <c r="M823" s="4" t="s">
        <v>73</v>
      </c>
      <c r="N823">
        <v>1982</v>
      </c>
      <c r="O823">
        <v>792.46</v>
      </c>
      <c r="P823">
        <v>1299</v>
      </c>
      <c r="Q823" s="4" t="s">
        <v>23</v>
      </c>
      <c r="R823" s="4" t="s">
        <v>24</v>
      </c>
      <c r="S823">
        <v>100</v>
      </c>
    </row>
    <row r="824" spans="1:19">
      <c r="A824" s="4" t="s">
        <v>1031</v>
      </c>
      <c r="B824" s="4" t="s">
        <v>191</v>
      </c>
      <c r="C824" s="4" t="s">
        <v>199</v>
      </c>
      <c r="D824" s="4" t="s">
        <v>24</v>
      </c>
      <c r="E824" s="4" t="s">
        <v>193</v>
      </c>
      <c r="F824" s="3">
        <v>42777</v>
      </c>
      <c r="G824" s="3"/>
      <c r="I824" s="4" t="s">
        <v>9026</v>
      </c>
      <c r="J824" s="4" t="s">
        <v>9024</v>
      </c>
      <c r="K824" s="4" t="s">
        <v>9010</v>
      </c>
      <c r="L824">
        <v>5482</v>
      </c>
      <c r="M824" s="4"/>
      <c r="Q824" s="4"/>
      <c r="R824" s="4"/>
    </row>
    <row r="825" spans="1:19">
      <c r="A825" s="4" t="s">
        <v>1032</v>
      </c>
      <c r="B825" s="4" t="s">
        <v>343</v>
      </c>
      <c r="C825" s="4" t="s">
        <v>171</v>
      </c>
      <c r="D825" s="4" t="s">
        <v>110</v>
      </c>
      <c r="E825" s="4" t="s">
        <v>197</v>
      </c>
      <c r="F825" s="3">
        <v>42777</v>
      </c>
      <c r="G825" s="3">
        <v>42866</v>
      </c>
      <c r="H825">
        <v>0</v>
      </c>
      <c r="I825" s="4" t="s">
        <v>9016</v>
      </c>
      <c r="J825" s="4" t="s">
        <v>9015</v>
      </c>
      <c r="K825" s="4" t="s">
        <v>9010</v>
      </c>
      <c r="L825">
        <v>1096</v>
      </c>
      <c r="M825" s="4" t="s">
        <v>60</v>
      </c>
      <c r="N825">
        <v>1997</v>
      </c>
      <c r="O825">
        <v>291.27</v>
      </c>
      <c r="P825">
        <v>586</v>
      </c>
      <c r="Q825" s="4" t="s">
        <v>23</v>
      </c>
      <c r="R825" s="4" t="s">
        <v>24</v>
      </c>
      <c r="S825">
        <v>89</v>
      </c>
    </row>
    <row r="826" spans="1:19">
      <c r="A826" s="4" t="s">
        <v>1033</v>
      </c>
      <c r="B826" s="4" t="s">
        <v>219</v>
      </c>
      <c r="C826" s="4" t="s">
        <v>179</v>
      </c>
      <c r="D826" s="4" t="s">
        <v>38</v>
      </c>
      <c r="E826" s="4" t="s">
        <v>172</v>
      </c>
      <c r="F826" s="3">
        <v>42777</v>
      </c>
      <c r="G826" s="3">
        <v>42908</v>
      </c>
      <c r="H826">
        <v>545</v>
      </c>
      <c r="I826" s="4" t="s">
        <v>9026</v>
      </c>
      <c r="J826" s="4" t="s">
        <v>9024</v>
      </c>
      <c r="K826" s="4" t="s">
        <v>9010</v>
      </c>
      <c r="L826">
        <v>550</v>
      </c>
      <c r="M826" s="4" t="s">
        <v>39</v>
      </c>
      <c r="N826">
        <v>1993</v>
      </c>
      <c r="O826">
        <v>4269.8999999999996</v>
      </c>
      <c r="P826">
        <v>6472</v>
      </c>
      <c r="Q826" s="4" t="s">
        <v>23</v>
      </c>
      <c r="R826" s="4" t="s">
        <v>40</v>
      </c>
      <c r="S826">
        <v>131</v>
      </c>
    </row>
    <row r="827" spans="1:19">
      <c r="A827" s="4" t="s">
        <v>1034</v>
      </c>
      <c r="B827" s="4" t="s">
        <v>219</v>
      </c>
      <c r="C827" s="4" t="s">
        <v>192</v>
      </c>
      <c r="D827" s="4" t="s">
        <v>86</v>
      </c>
      <c r="E827" s="4" t="s">
        <v>172</v>
      </c>
      <c r="F827" s="3">
        <v>42777</v>
      </c>
      <c r="G827" s="3">
        <v>42867</v>
      </c>
      <c r="H827">
        <v>3035</v>
      </c>
      <c r="I827" s="4" t="s">
        <v>9026</v>
      </c>
      <c r="J827" s="4" t="s">
        <v>9024</v>
      </c>
      <c r="K827" s="4" t="s">
        <v>9012</v>
      </c>
      <c r="L827">
        <v>3393</v>
      </c>
      <c r="M827" s="4" t="s">
        <v>26</v>
      </c>
      <c r="N827">
        <v>1985</v>
      </c>
      <c r="O827">
        <v>2741.37</v>
      </c>
      <c r="P827">
        <v>9226</v>
      </c>
      <c r="Q827" s="4" t="s">
        <v>23</v>
      </c>
      <c r="R827" s="4" t="s">
        <v>24</v>
      </c>
      <c r="S827">
        <v>90</v>
      </c>
    </row>
    <row r="828" spans="1:19">
      <c r="A828" s="4" t="s">
        <v>1035</v>
      </c>
      <c r="B828" s="4" t="s">
        <v>230</v>
      </c>
      <c r="C828" s="4" t="s">
        <v>179</v>
      </c>
      <c r="D828" s="4" t="s">
        <v>24</v>
      </c>
      <c r="E828" s="4" t="s">
        <v>193</v>
      </c>
      <c r="F828" s="3">
        <v>42777</v>
      </c>
      <c r="G828" s="3"/>
      <c r="I828" s="4" t="s">
        <v>9026</v>
      </c>
      <c r="J828" s="4" t="s">
        <v>9024</v>
      </c>
      <c r="K828" s="4" t="s">
        <v>9010</v>
      </c>
      <c r="L828">
        <v>550</v>
      </c>
      <c r="M828" s="4"/>
      <c r="Q828" s="4"/>
      <c r="R828" s="4"/>
    </row>
    <row r="829" spans="1:19">
      <c r="A829" s="4" t="s">
        <v>1036</v>
      </c>
      <c r="B829" s="4" t="s">
        <v>230</v>
      </c>
      <c r="C829" s="4" t="s">
        <v>179</v>
      </c>
      <c r="D829" s="4" t="s">
        <v>84</v>
      </c>
      <c r="E829" s="4" t="s">
        <v>172</v>
      </c>
      <c r="F829" s="3">
        <v>42777</v>
      </c>
      <c r="G829" s="3">
        <v>42909</v>
      </c>
      <c r="H829">
        <v>584</v>
      </c>
      <c r="I829" s="4" t="s">
        <v>9026</v>
      </c>
      <c r="J829" s="4" t="s">
        <v>9024</v>
      </c>
      <c r="K829" s="4" t="s">
        <v>9010</v>
      </c>
      <c r="L829">
        <v>550</v>
      </c>
      <c r="M829" s="4" t="s">
        <v>9322</v>
      </c>
      <c r="N829">
        <v>1980</v>
      </c>
      <c r="O829">
        <v>7708.38</v>
      </c>
      <c r="P829">
        <v>13756</v>
      </c>
      <c r="Q829" s="4" t="s">
        <v>23</v>
      </c>
      <c r="R829" s="4" t="s">
        <v>24</v>
      </c>
      <c r="S829">
        <v>132</v>
      </c>
    </row>
    <row r="830" spans="1:19">
      <c r="A830" s="4" t="s">
        <v>1037</v>
      </c>
      <c r="B830" s="4" t="s">
        <v>187</v>
      </c>
      <c r="C830" s="4" t="s">
        <v>177</v>
      </c>
      <c r="D830" s="4" t="s">
        <v>105</v>
      </c>
      <c r="E830" s="4" t="s">
        <v>197</v>
      </c>
      <c r="F830" s="3">
        <v>42777</v>
      </c>
      <c r="G830" s="3">
        <v>42870</v>
      </c>
      <c r="H830">
        <v>0</v>
      </c>
      <c r="I830" s="4" t="s">
        <v>9023</v>
      </c>
      <c r="J830" s="4" t="s">
        <v>9024</v>
      </c>
      <c r="K830" s="4" t="s">
        <v>9012</v>
      </c>
      <c r="L830">
        <v>55</v>
      </c>
      <c r="M830" s="4" t="s">
        <v>36</v>
      </c>
      <c r="N830">
        <v>1996</v>
      </c>
      <c r="O830">
        <v>6354.87</v>
      </c>
      <c r="P830">
        <v>16780</v>
      </c>
      <c r="Q830" s="4" t="s">
        <v>23</v>
      </c>
      <c r="R830" s="4" t="s">
        <v>35</v>
      </c>
      <c r="S830">
        <v>93</v>
      </c>
    </row>
    <row r="831" spans="1:19">
      <c r="A831" s="4" t="s">
        <v>1038</v>
      </c>
      <c r="B831" s="4" t="s">
        <v>201</v>
      </c>
      <c r="C831" s="4" t="s">
        <v>171</v>
      </c>
      <c r="D831" s="4" t="s">
        <v>38</v>
      </c>
      <c r="E831" s="4" t="s">
        <v>172</v>
      </c>
      <c r="F831" s="3">
        <v>42777</v>
      </c>
      <c r="G831" s="3">
        <v>42909</v>
      </c>
      <c r="H831">
        <v>1069</v>
      </c>
      <c r="I831" s="4" t="s">
        <v>9026</v>
      </c>
      <c r="J831" s="4" t="s">
        <v>9024</v>
      </c>
      <c r="K831" s="4" t="s">
        <v>9010</v>
      </c>
      <c r="L831">
        <v>1096</v>
      </c>
      <c r="M831" s="4" t="s">
        <v>39</v>
      </c>
      <c r="N831">
        <v>1993</v>
      </c>
      <c r="O831">
        <v>4269.8999999999996</v>
      </c>
      <c r="P831">
        <v>6472</v>
      </c>
      <c r="Q831" s="4" t="s">
        <v>23</v>
      </c>
      <c r="R831" s="4" t="s">
        <v>40</v>
      </c>
      <c r="S831">
        <v>132</v>
      </c>
    </row>
    <row r="832" spans="1:19">
      <c r="A832" s="4" t="s">
        <v>1039</v>
      </c>
      <c r="B832" s="4" t="s">
        <v>201</v>
      </c>
      <c r="C832" s="4" t="s">
        <v>171</v>
      </c>
      <c r="D832" s="4" t="s">
        <v>122</v>
      </c>
      <c r="E832" s="4" t="s">
        <v>172</v>
      </c>
      <c r="F832" s="3">
        <v>42777</v>
      </c>
      <c r="G832" s="3">
        <v>42908</v>
      </c>
      <c r="H832">
        <v>1035</v>
      </c>
      <c r="I832" s="4" t="s">
        <v>9026</v>
      </c>
      <c r="J832" s="4" t="s">
        <v>9024</v>
      </c>
      <c r="K832" s="4" t="s">
        <v>9010</v>
      </c>
      <c r="L832">
        <v>1096</v>
      </c>
      <c r="M832" s="4" t="s">
        <v>58</v>
      </c>
      <c r="N832">
        <v>1993</v>
      </c>
      <c r="O832">
        <v>7537.24</v>
      </c>
      <c r="P832">
        <v>20293</v>
      </c>
      <c r="Q832" s="4" t="s">
        <v>23</v>
      </c>
      <c r="R832" s="4" t="s">
        <v>24</v>
      </c>
      <c r="S832">
        <v>131</v>
      </c>
    </row>
    <row r="833" spans="1:19">
      <c r="A833" s="4" t="s">
        <v>1040</v>
      </c>
      <c r="B833" s="4" t="s">
        <v>205</v>
      </c>
      <c r="C833" s="4" t="s">
        <v>192</v>
      </c>
      <c r="D833" s="4" t="s">
        <v>62</v>
      </c>
      <c r="E833" s="4" t="s">
        <v>193</v>
      </c>
      <c r="F833" s="3">
        <v>42777</v>
      </c>
      <c r="G833" s="3"/>
      <c r="I833" s="4" t="s">
        <v>9023</v>
      </c>
      <c r="J833" s="4" t="s">
        <v>9024</v>
      </c>
      <c r="K833" s="4" t="s">
        <v>9012</v>
      </c>
      <c r="L833">
        <v>3393</v>
      </c>
      <c r="M833" s="4" t="s">
        <v>58</v>
      </c>
      <c r="N833">
        <v>2008</v>
      </c>
      <c r="O833">
        <v>52.5</v>
      </c>
      <c r="P833">
        <v>165</v>
      </c>
      <c r="Q833" s="4" t="s">
        <v>23</v>
      </c>
      <c r="R833" s="4" t="s">
        <v>24</v>
      </c>
    </row>
    <row r="834" spans="1:19">
      <c r="A834" s="4" t="s">
        <v>1041</v>
      </c>
      <c r="B834" s="4" t="s">
        <v>226</v>
      </c>
      <c r="C834" s="4" t="s">
        <v>9011</v>
      </c>
      <c r="D834" s="4" t="s">
        <v>63</v>
      </c>
      <c r="E834" s="4" t="s">
        <v>197</v>
      </c>
      <c r="F834" s="3">
        <v>42777</v>
      </c>
      <c r="G834" s="3">
        <v>42796</v>
      </c>
      <c r="H834">
        <v>0</v>
      </c>
      <c r="I834" s="4" t="s">
        <v>9018</v>
      </c>
      <c r="J834" s="4" t="s">
        <v>9019</v>
      </c>
      <c r="K834" s="4" t="s">
        <v>9010</v>
      </c>
      <c r="L834">
        <v>4821</v>
      </c>
      <c r="M834" s="4" t="s">
        <v>33</v>
      </c>
      <c r="N834">
        <v>1995</v>
      </c>
      <c r="O834">
        <v>5158.71</v>
      </c>
      <c r="P834">
        <v>17479</v>
      </c>
      <c r="Q834" s="4" t="s">
        <v>64</v>
      </c>
      <c r="R834" s="4" t="s">
        <v>24</v>
      </c>
      <c r="S834">
        <v>19</v>
      </c>
    </row>
    <row r="835" spans="1:19">
      <c r="A835" s="4" t="s">
        <v>1042</v>
      </c>
      <c r="B835" s="4" t="s">
        <v>185</v>
      </c>
      <c r="C835" s="4" t="s">
        <v>9011</v>
      </c>
      <c r="D835" s="4" t="s">
        <v>105</v>
      </c>
      <c r="E835" s="4" t="s">
        <v>172</v>
      </c>
      <c r="F835" s="3">
        <v>42777</v>
      </c>
      <c r="G835" s="3">
        <v>42818</v>
      </c>
      <c r="H835">
        <v>4510</v>
      </c>
      <c r="I835" s="4" t="s">
        <v>9023</v>
      </c>
      <c r="J835" s="4" t="s">
        <v>9024</v>
      </c>
      <c r="K835" s="4" t="s">
        <v>9010</v>
      </c>
      <c r="L835">
        <v>4821</v>
      </c>
      <c r="M835" s="4" t="s">
        <v>36</v>
      </c>
      <c r="N835">
        <v>1996</v>
      </c>
      <c r="O835">
        <v>6354.87</v>
      </c>
      <c r="P835">
        <v>16780</v>
      </c>
      <c r="Q835" s="4" t="s">
        <v>23</v>
      </c>
      <c r="R835" s="4" t="s">
        <v>35</v>
      </c>
      <c r="S835">
        <v>41</v>
      </c>
    </row>
    <row r="836" spans="1:19">
      <c r="A836" s="4" t="s">
        <v>1043</v>
      </c>
      <c r="B836" s="4" t="s">
        <v>216</v>
      </c>
      <c r="C836" s="4" t="s">
        <v>171</v>
      </c>
      <c r="D836" s="4" t="s">
        <v>121</v>
      </c>
      <c r="E836" s="4" t="s">
        <v>197</v>
      </c>
      <c r="F836" s="3">
        <v>42777</v>
      </c>
      <c r="G836" s="3">
        <v>42891</v>
      </c>
      <c r="H836">
        <v>0</v>
      </c>
      <c r="I836" s="4" t="s">
        <v>9018</v>
      </c>
      <c r="J836" s="4" t="s">
        <v>9019</v>
      </c>
      <c r="K836" s="4" t="s">
        <v>9010</v>
      </c>
      <c r="L836">
        <v>1096</v>
      </c>
      <c r="M836" s="4" t="s">
        <v>58</v>
      </c>
      <c r="N836">
        <v>1993</v>
      </c>
      <c r="O836">
        <v>646.1</v>
      </c>
      <c r="P836">
        <v>883</v>
      </c>
      <c r="Q836" s="4" t="s">
        <v>23</v>
      </c>
      <c r="R836" s="4" t="s">
        <v>62</v>
      </c>
      <c r="S836">
        <v>114</v>
      </c>
    </row>
    <row r="837" spans="1:19">
      <c r="A837" s="4" t="s">
        <v>1044</v>
      </c>
      <c r="B837" s="4" t="s">
        <v>216</v>
      </c>
      <c r="C837" s="4" t="s">
        <v>177</v>
      </c>
      <c r="D837" s="4" t="s">
        <v>130</v>
      </c>
      <c r="E837" s="4" t="s">
        <v>172</v>
      </c>
      <c r="F837" s="3">
        <v>42777</v>
      </c>
      <c r="G837" s="3">
        <v>42863</v>
      </c>
      <c r="H837">
        <v>49</v>
      </c>
      <c r="I837" s="4" t="s">
        <v>9018</v>
      </c>
      <c r="J837" s="4" t="s">
        <v>9019</v>
      </c>
      <c r="K837" s="4" t="s">
        <v>9012</v>
      </c>
      <c r="L837">
        <v>55</v>
      </c>
      <c r="M837" s="4" t="s">
        <v>36</v>
      </c>
      <c r="N837">
        <v>1979</v>
      </c>
      <c r="O837">
        <v>4478.47</v>
      </c>
      <c r="P837">
        <v>13809</v>
      </c>
      <c r="Q837" s="4" t="s">
        <v>23</v>
      </c>
      <c r="R837" s="4" t="s">
        <v>24</v>
      </c>
      <c r="S837">
        <v>86</v>
      </c>
    </row>
    <row r="838" spans="1:19">
      <c r="A838" s="4" t="s">
        <v>1045</v>
      </c>
      <c r="B838" s="4" t="s">
        <v>183</v>
      </c>
      <c r="C838" s="4" t="s">
        <v>177</v>
      </c>
      <c r="D838" s="4" t="s">
        <v>104</v>
      </c>
      <c r="E838" s="4" t="s">
        <v>172</v>
      </c>
      <c r="F838" s="3">
        <v>42778</v>
      </c>
      <c r="G838" s="3">
        <v>42893</v>
      </c>
      <c r="H838">
        <v>59</v>
      </c>
      <c r="I838" s="4" t="s">
        <v>9014</v>
      </c>
      <c r="J838" s="4" t="s">
        <v>9015</v>
      </c>
      <c r="K838" s="4" t="s">
        <v>9012</v>
      </c>
      <c r="L838">
        <v>55</v>
      </c>
      <c r="M838" s="4" t="s">
        <v>9322</v>
      </c>
      <c r="N838">
        <v>1983</v>
      </c>
      <c r="O838">
        <v>1008.06</v>
      </c>
      <c r="P838">
        <v>1238</v>
      </c>
      <c r="Q838" s="4" t="s">
        <v>23</v>
      </c>
      <c r="R838" s="4" t="s">
        <v>24</v>
      </c>
      <c r="S838">
        <v>115</v>
      </c>
    </row>
    <row r="839" spans="1:19">
      <c r="A839" s="4" t="s">
        <v>1046</v>
      </c>
      <c r="B839" s="4" t="s">
        <v>246</v>
      </c>
      <c r="C839" s="4" t="s">
        <v>9011</v>
      </c>
      <c r="D839" s="4" t="s">
        <v>82</v>
      </c>
      <c r="E839" s="4" t="s">
        <v>172</v>
      </c>
      <c r="F839" s="3">
        <v>42778</v>
      </c>
      <c r="G839" s="3">
        <v>42798</v>
      </c>
      <c r="H839">
        <v>4705</v>
      </c>
      <c r="I839" s="4" t="s">
        <v>9021</v>
      </c>
      <c r="J839" s="4" t="s">
        <v>9019</v>
      </c>
      <c r="K839" s="4" t="s">
        <v>9010</v>
      </c>
      <c r="L839">
        <v>4821</v>
      </c>
      <c r="M839" s="4" t="s">
        <v>36</v>
      </c>
      <c r="N839">
        <v>1982</v>
      </c>
      <c r="O839">
        <v>11698.03</v>
      </c>
      <c r="P839">
        <v>34288</v>
      </c>
      <c r="Q839" s="4" t="s">
        <v>23</v>
      </c>
      <c r="R839" s="4" t="s">
        <v>24</v>
      </c>
      <c r="S839">
        <v>20</v>
      </c>
    </row>
    <row r="840" spans="1:19">
      <c r="A840" s="4" t="s">
        <v>1047</v>
      </c>
      <c r="B840" s="4" t="s">
        <v>304</v>
      </c>
      <c r="C840" s="4" t="s">
        <v>199</v>
      </c>
      <c r="D840" s="4" t="s">
        <v>131</v>
      </c>
      <c r="E840" s="4" t="s">
        <v>172</v>
      </c>
      <c r="F840" s="3">
        <v>42778</v>
      </c>
      <c r="G840" s="3">
        <v>42889</v>
      </c>
      <c r="H840">
        <v>5148</v>
      </c>
      <c r="I840" s="4" t="s">
        <v>9014</v>
      </c>
      <c r="J840" s="4" t="s">
        <v>9015</v>
      </c>
      <c r="K840" s="4" t="s">
        <v>9010</v>
      </c>
      <c r="L840">
        <v>5482</v>
      </c>
      <c r="M840" s="4" t="s">
        <v>26</v>
      </c>
      <c r="N840">
        <v>1984</v>
      </c>
      <c r="O840">
        <v>441.08</v>
      </c>
      <c r="P840">
        <v>1210</v>
      </c>
      <c r="Q840" s="4" t="s">
        <v>23</v>
      </c>
      <c r="R840" s="4" t="s">
        <v>24</v>
      </c>
      <c r="S840">
        <v>111</v>
      </c>
    </row>
    <row r="841" spans="1:19">
      <c r="A841" s="4" t="s">
        <v>1048</v>
      </c>
      <c r="B841" s="4" t="s">
        <v>279</v>
      </c>
      <c r="C841" s="4" t="s">
        <v>9011</v>
      </c>
      <c r="D841" s="4" t="s">
        <v>63</v>
      </c>
      <c r="E841" s="4" t="s">
        <v>172</v>
      </c>
      <c r="F841" s="3">
        <v>42778</v>
      </c>
      <c r="G841" s="3">
        <v>42863</v>
      </c>
      <c r="H841">
        <v>4833</v>
      </c>
      <c r="I841" s="4" t="s">
        <v>9018</v>
      </c>
      <c r="J841" s="4" t="s">
        <v>9019</v>
      </c>
      <c r="K841" s="4" t="s">
        <v>9010</v>
      </c>
      <c r="L841">
        <v>4821</v>
      </c>
      <c r="M841" s="4" t="s">
        <v>33</v>
      </c>
      <c r="N841">
        <v>1995</v>
      </c>
      <c r="O841">
        <v>5158.71</v>
      </c>
      <c r="P841">
        <v>17479</v>
      </c>
      <c r="Q841" s="4" t="s">
        <v>64</v>
      </c>
      <c r="R841" s="4" t="s">
        <v>24</v>
      </c>
      <c r="S841">
        <v>85</v>
      </c>
    </row>
    <row r="842" spans="1:19">
      <c r="A842" s="4" t="s">
        <v>1049</v>
      </c>
      <c r="B842" s="4" t="s">
        <v>210</v>
      </c>
      <c r="C842" s="4" t="s">
        <v>9011</v>
      </c>
      <c r="D842" s="4" t="s">
        <v>88</v>
      </c>
      <c r="E842" s="4" t="s">
        <v>172</v>
      </c>
      <c r="F842" s="3">
        <v>42778</v>
      </c>
      <c r="G842" s="3">
        <v>42886</v>
      </c>
      <c r="H842">
        <v>4664</v>
      </c>
      <c r="I842" s="4" t="s">
        <v>9021</v>
      </c>
      <c r="J842" s="4" t="s">
        <v>9019</v>
      </c>
      <c r="K842" s="4" t="s">
        <v>9010</v>
      </c>
      <c r="L842">
        <v>4821</v>
      </c>
      <c r="M842" s="4" t="s">
        <v>46</v>
      </c>
      <c r="N842">
        <v>1984</v>
      </c>
      <c r="O842">
        <v>3027.46</v>
      </c>
      <c r="P842">
        <v>9516</v>
      </c>
      <c r="Q842" s="4" t="s">
        <v>89</v>
      </c>
      <c r="R842" s="4" t="s">
        <v>24</v>
      </c>
      <c r="S842">
        <v>108</v>
      </c>
    </row>
    <row r="843" spans="1:19">
      <c r="A843" s="4" t="s">
        <v>1050</v>
      </c>
      <c r="B843" s="4" t="s">
        <v>263</v>
      </c>
      <c r="C843" s="4" t="s">
        <v>179</v>
      </c>
      <c r="D843" s="4" t="s">
        <v>99</v>
      </c>
      <c r="E843" s="4" t="s">
        <v>172</v>
      </c>
      <c r="F843" s="3">
        <v>42778</v>
      </c>
      <c r="G843" s="3">
        <v>42867</v>
      </c>
      <c r="H843">
        <v>475</v>
      </c>
      <c r="I843" s="4" t="s">
        <v>9021</v>
      </c>
      <c r="J843" s="4" t="s">
        <v>9019</v>
      </c>
      <c r="K843" s="4" t="s">
        <v>9010</v>
      </c>
      <c r="L843">
        <v>550</v>
      </c>
      <c r="M843" s="4" t="s">
        <v>33</v>
      </c>
      <c r="N843">
        <v>2003</v>
      </c>
      <c r="O843">
        <v>1419.98</v>
      </c>
      <c r="P843">
        <v>4018</v>
      </c>
      <c r="Q843" s="4" t="s">
        <v>23</v>
      </c>
      <c r="R843" s="4" t="s">
        <v>24</v>
      </c>
      <c r="S843">
        <v>89</v>
      </c>
    </row>
    <row r="844" spans="1:19">
      <c r="A844" s="4" t="s">
        <v>1051</v>
      </c>
      <c r="B844" s="4" t="s">
        <v>203</v>
      </c>
      <c r="C844" s="4" t="s">
        <v>171</v>
      </c>
      <c r="D844" s="4" t="s">
        <v>24</v>
      </c>
      <c r="E844" s="4" t="s">
        <v>193</v>
      </c>
      <c r="F844" s="3">
        <v>42778</v>
      </c>
      <c r="G844" s="3"/>
      <c r="I844" s="4" t="s">
        <v>9023</v>
      </c>
      <c r="J844" s="4" t="s">
        <v>9024</v>
      </c>
      <c r="K844" s="4" t="s">
        <v>9010</v>
      </c>
      <c r="L844">
        <v>1096</v>
      </c>
      <c r="M844" s="4"/>
      <c r="Q844" s="4"/>
      <c r="R844" s="4"/>
    </row>
    <row r="845" spans="1:19">
      <c r="A845" s="4" t="s">
        <v>1052</v>
      </c>
      <c r="B845" s="4" t="s">
        <v>203</v>
      </c>
      <c r="C845" s="4" t="s">
        <v>192</v>
      </c>
      <c r="D845" s="4" t="s">
        <v>86</v>
      </c>
      <c r="E845" s="4" t="s">
        <v>172</v>
      </c>
      <c r="F845" s="3">
        <v>42778</v>
      </c>
      <c r="G845" s="3">
        <v>42899</v>
      </c>
      <c r="H845">
        <v>3807</v>
      </c>
      <c r="I845" s="4" t="s">
        <v>9023</v>
      </c>
      <c r="J845" s="4" t="s">
        <v>9024</v>
      </c>
      <c r="K845" s="4" t="s">
        <v>9012</v>
      </c>
      <c r="L845">
        <v>3393</v>
      </c>
      <c r="M845" s="4" t="s">
        <v>26</v>
      </c>
      <c r="N845">
        <v>1985</v>
      </c>
      <c r="O845">
        <v>2741.37</v>
      </c>
      <c r="P845">
        <v>9226</v>
      </c>
      <c r="Q845" s="4" t="s">
        <v>23</v>
      </c>
      <c r="R845" s="4" t="s">
        <v>24</v>
      </c>
      <c r="S845">
        <v>121</v>
      </c>
    </row>
    <row r="846" spans="1:19">
      <c r="A846" s="4" t="s">
        <v>1053</v>
      </c>
      <c r="B846" s="4" t="s">
        <v>191</v>
      </c>
      <c r="C846" s="4" t="s">
        <v>179</v>
      </c>
      <c r="D846" s="4" t="s">
        <v>54</v>
      </c>
      <c r="E846" s="4" t="s">
        <v>193</v>
      </c>
      <c r="F846" s="3">
        <v>42778</v>
      </c>
      <c r="G846" s="3"/>
      <c r="I846" s="4" t="s">
        <v>9026</v>
      </c>
      <c r="J846" s="4" t="s">
        <v>9024</v>
      </c>
      <c r="K846" s="4" t="s">
        <v>9010</v>
      </c>
      <c r="L846">
        <v>550</v>
      </c>
      <c r="M846" s="4" t="s">
        <v>55</v>
      </c>
      <c r="N846">
        <v>1995</v>
      </c>
      <c r="O846">
        <v>1825.82</v>
      </c>
      <c r="P846">
        <v>5595</v>
      </c>
      <c r="Q846" s="4" t="s">
        <v>23</v>
      </c>
      <c r="R846" s="4" t="s">
        <v>56</v>
      </c>
    </row>
    <row r="847" spans="1:19">
      <c r="A847" s="4" t="s">
        <v>1054</v>
      </c>
      <c r="B847" s="4" t="s">
        <v>343</v>
      </c>
      <c r="C847" s="4" t="s">
        <v>179</v>
      </c>
      <c r="D847" s="4" t="s">
        <v>109</v>
      </c>
      <c r="E847" s="4" t="s">
        <v>172</v>
      </c>
      <c r="F847" s="3">
        <v>42778</v>
      </c>
      <c r="G847" s="3">
        <v>42876</v>
      </c>
      <c r="H847">
        <v>518</v>
      </c>
      <c r="I847" s="4" t="s">
        <v>9016</v>
      </c>
      <c r="J847" s="4" t="s">
        <v>9015</v>
      </c>
      <c r="K847" s="4" t="s">
        <v>9010</v>
      </c>
      <c r="L847">
        <v>550</v>
      </c>
      <c r="M847" s="4" t="s">
        <v>58</v>
      </c>
      <c r="N847">
        <v>1987</v>
      </c>
      <c r="O847">
        <v>1698.2</v>
      </c>
      <c r="P847">
        <v>3798</v>
      </c>
      <c r="Q847" s="4" t="s">
        <v>23</v>
      </c>
      <c r="R847" s="4" t="s">
        <v>24</v>
      </c>
      <c r="S847">
        <v>98</v>
      </c>
    </row>
    <row r="848" spans="1:19">
      <c r="A848" s="4" t="s">
        <v>1055</v>
      </c>
      <c r="B848" s="4" t="s">
        <v>219</v>
      </c>
      <c r="C848" s="4" t="s">
        <v>171</v>
      </c>
      <c r="D848" s="4" t="s">
        <v>44</v>
      </c>
      <c r="E848" s="4" t="s">
        <v>172</v>
      </c>
      <c r="F848" s="3">
        <v>42778</v>
      </c>
      <c r="G848" s="3">
        <v>42864</v>
      </c>
      <c r="H848">
        <v>1050</v>
      </c>
      <c r="I848" s="4" t="s">
        <v>9026</v>
      </c>
      <c r="J848" s="4" t="s">
        <v>9024</v>
      </c>
      <c r="K848" s="4" t="s">
        <v>9010</v>
      </c>
      <c r="L848">
        <v>1096</v>
      </c>
      <c r="M848" s="4" t="s">
        <v>36</v>
      </c>
      <c r="N848">
        <v>2013</v>
      </c>
      <c r="O848">
        <v>98.79</v>
      </c>
      <c r="P848">
        <v>96</v>
      </c>
      <c r="Q848" s="4" t="s">
        <v>23</v>
      </c>
      <c r="R848" s="4" t="s">
        <v>35</v>
      </c>
      <c r="S848">
        <v>86</v>
      </c>
    </row>
    <row r="849" spans="1:19">
      <c r="A849" s="4" t="s">
        <v>1056</v>
      </c>
      <c r="B849" s="4" t="s">
        <v>201</v>
      </c>
      <c r="C849" s="4" t="s">
        <v>9011</v>
      </c>
      <c r="D849" s="4" t="s">
        <v>124</v>
      </c>
      <c r="E849" s="4" t="s">
        <v>172</v>
      </c>
      <c r="F849" s="3">
        <v>42778</v>
      </c>
      <c r="G849" s="3">
        <v>42879</v>
      </c>
      <c r="H849">
        <v>4596</v>
      </c>
      <c r="I849" s="4" t="s">
        <v>9026</v>
      </c>
      <c r="J849" s="4" t="s">
        <v>9024</v>
      </c>
      <c r="K849" s="4" t="s">
        <v>9010</v>
      </c>
      <c r="L849">
        <v>4821</v>
      </c>
      <c r="M849" s="4" t="s">
        <v>60</v>
      </c>
      <c r="N849">
        <v>1983</v>
      </c>
      <c r="O849">
        <v>2871.35</v>
      </c>
      <c r="P849">
        <v>9561</v>
      </c>
      <c r="Q849" s="4" t="s">
        <v>23</v>
      </c>
      <c r="R849" s="4" t="s">
        <v>24</v>
      </c>
      <c r="S849">
        <v>101</v>
      </c>
    </row>
    <row r="850" spans="1:19">
      <c r="A850" s="4" t="s">
        <v>1057</v>
      </c>
      <c r="B850" s="4" t="s">
        <v>205</v>
      </c>
      <c r="C850" s="4" t="s">
        <v>192</v>
      </c>
      <c r="D850" s="4" t="s">
        <v>38</v>
      </c>
      <c r="E850" s="4" t="s">
        <v>193</v>
      </c>
      <c r="F850" s="3">
        <v>42778</v>
      </c>
      <c r="G850" s="3"/>
      <c r="I850" s="4" t="s">
        <v>9023</v>
      </c>
      <c r="J850" s="4" t="s">
        <v>9024</v>
      </c>
      <c r="K850" s="4" t="s">
        <v>9012</v>
      </c>
      <c r="L850">
        <v>3393</v>
      </c>
      <c r="M850" s="4" t="s">
        <v>39</v>
      </c>
      <c r="N850">
        <v>1993</v>
      </c>
      <c r="O850">
        <v>4269.8999999999996</v>
      </c>
      <c r="P850">
        <v>6472</v>
      </c>
      <c r="Q850" s="4" t="s">
        <v>23</v>
      </c>
      <c r="R850" s="4" t="s">
        <v>40</v>
      </c>
    </row>
    <row r="851" spans="1:19">
      <c r="A851" s="4" t="s">
        <v>1058</v>
      </c>
      <c r="B851" s="4" t="s">
        <v>216</v>
      </c>
      <c r="C851" s="4" t="s">
        <v>177</v>
      </c>
      <c r="D851" s="4" t="s">
        <v>24</v>
      </c>
      <c r="E851" s="4" t="s">
        <v>193</v>
      </c>
      <c r="F851" s="3">
        <v>42778</v>
      </c>
      <c r="G851" s="3"/>
      <c r="I851" s="4" t="s">
        <v>9018</v>
      </c>
      <c r="J851" s="4" t="s">
        <v>9019</v>
      </c>
      <c r="K851" s="4" t="s">
        <v>9012</v>
      </c>
      <c r="L851">
        <v>55</v>
      </c>
      <c r="M851" s="4"/>
      <c r="Q851" s="4"/>
      <c r="R851" s="4"/>
    </row>
    <row r="852" spans="1:19">
      <c r="A852" s="4" t="s">
        <v>1059</v>
      </c>
      <c r="B852" s="4" t="s">
        <v>181</v>
      </c>
      <c r="C852" s="4" t="s">
        <v>179</v>
      </c>
      <c r="D852" s="4" t="s">
        <v>124</v>
      </c>
      <c r="E852" s="4" t="s">
        <v>172</v>
      </c>
      <c r="F852" s="3">
        <v>42778</v>
      </c>
      <c r="G852" s="3">
        <v>42860</v>
      </c>
      <c r="H852">
        <v>618</v>
      </c>
      <c r="I852" s="4" t="s">
        <v>9026</v>
      </c>
      <c r="J852" s="4" t="s">
        <v>9024</v>
      </c>
      <c r="K852" s="4" t="s">
        <v>9010</v>
      </c>
      <c r="L852">
        <v>550</v>
      </c>
      <c r="M852" s="4" t="s">
        <v>60</v>
      </c>
      <c r="N852">
        <v>1983</v>
      </c>
      <c r="O852">
        <v>2871.35</v>
      </c>
      <c r="P852">
        <v>9561</v>
      </c>
      <c r="Q852" s="4" t="s">
        <v>23</v>
      </c>
      <c r="R852" s="4" t="s">
        <v>24</v>
      </c>
      <c r="S852">
        <v>82</v>
      </c>
    </row>
    <row r="853" spans="1:19">
      <c r="A853" s="4" t="s">
        <v>1060</v>
      </c>
      <c r="B853" s="4" t="s">
        <v>181</v>
      </c>
      <c r="C853" s="4" t="s">
        <v>192</v>
      </c>
      <c r="D853" s="4" t="s">
        <v>108</v>
      </c>
      <c r="E853" s="4" t="s">
        <v>172</v>
      </c>
      <c r="F853" s="3">
        <v>42778</v>
      </c>
      <c r="G853" s="3">
        <v>42857</v>
      </c>
      <c r="H853">
        <v>3460</v>
      </c>
      <c r="I853" s="4" t="s">
        <v>9026</v>
      </c>
      <c r="J853" s="4" t="s">
        <v>9024</v>
      </c>
      <c r="K853" s="4" t="s">
        <v>9012</v>
      </c>
      <c r="L853">
        <v>3393</v>
      </c>
      <c r="M853" s="4" t="s">
        <v>33</v>
      </c>
      <c r="N853">
        <v>1996</v>
      </c>
      <c r="O853">
        <v>2214.94</v>
      </c>
      <c r="P853">
        <v>5374</v>
      </c>
      <c r="Q853" s="4" t="s">
        <v>23</v>
      </c>
      <c r="R853" s="4" t="s">
        <v>24</v>
      </c>
      <c r="S853">
        <v>79</v>
      </c>
    </row>
    <row r="854" spans="1:19">
      <c r="A854" s="4" t="s">
        <v>1061</v>
      </c>
      <c r="B854" s="4" t="s">
        <v>210</v>
      </c>
      <c r="C854" s="4" t="s">
        <v>199</v>
      </c>
      <c r="D854" s="4" t="s">
        <v>95</v>
      </c>
      <c r="E854" s="4" t="s">
        <v>172</v>
      </c>
      <c r="F854" s="3">
        <v>42779</v>
      </c>
      <c r="G854" s="3">
        <v>42876</v>
      </c>
      <c r="H854">
        <v>5751</v>
      </c>
      <c r="I854" s="4" t="s">
        <v>9021</v>
      </c>
      <c r="J854" s="4" t="s">
        <v>9019</v>
      </c>
      <c r="K854" s="4" t="s">
        <v>9010</v>
      </c>
      <c r="L854">
        <v>5482</v>
      </c>
      <c r="M854" s="4" t="s">
        <v>60</v>
      </c>
      <c r="N854">
        <v>1997</v>
      </c>
      <c r="O854">
        <v>882.12</v>
      </c>
      <c r="P854">
        <v>2769</v>
      </c>
      <c r="Q854" s="4" t="s">
        <v>23</v>
      </c>
      <c r="R854" s="4" t="s">
        <v>24</v>
      </c>
      <c r="S854">
        <v>97</v>
      </c>
    </row>
    <row r="855" spans="1:19">
      <c r="A855" s="4" t="s">
        <v>1062</v>
      </c>
      <c r="B855" s="4" t="s">
        <v>174</v>
      </c>
      <c r="C855" s="4" t="s">
        <v>199</v>
      </c>
      <c r="D855" s="4" t="s">
        <v>85</v>
      </c>
      <c r="E855" s="4" t="s">
        <v>172</v>
      </c>
      <c r="F855" s="3">
        <v>42779</v>
      </c>
      <c r="G855" s="3">
        <v>42883</v>
      </c>
      <c r="H855">
        <v>5639</v>
      </c>
      <c r="I855" s="4" t="s">
        <v>9016</v>
      </c>
      <c r="J855" s="4" t="s">
        <v>9015</v>
      </c>
      <c r="K855" s="4" t="s">
        <v>9010</v>
      </c>
      <c r="L855">
        <v>5482</v>
      </c>
      <c r="M855" s="4" t="s">
        <v>46</v>
      </c>
      <c r="N855">
        <v>1985</v>
      </c>
      <c r="O855">
        <v>375.43</v>
      </c>
      <c r="P855">
        <v>1190</v>
      </c>
      <c r="Q855" s="4" t="s">
        <v>23</v>
      </c>
      <c r="R855" s="4" t="s">
        <v>24</v>
      </c>
      <c r="S855">
        <v>104</v>
      </c>
    </row>
    <row r="856" spans="1:19">
      <c r="A856" s="4" t="s">
        <v>1063</v>
      </c>
      <c r="B856" s="4" t="s">
        <v>263</v>
      </c>
      <c r="C856" s="4" t="s">
        <v>199</v>
      </c>
      <c r="D856" s="4" t="s">
        <v>31</v>
      </c>
      <c r="E856" s="4" t="s">
        <v>197</v>
      </c>
      <c r="F856" s="3">
        <v>42779</v>
      </c>
      <c r="G856" s="3">
        <v>42888</v>
      </c>
      <c r="H856">
        <v>0</v>
      </c>
      <c r="I856" s="4" t="s">
        <v>9021</v>
      </c>
      <c r="J856" s="4" t="s">
        <v>9019</v>
      </c>
      <c r="K856" s="4" t="s">
        <v>9010</v>
      </c>
      <c r="L856">
        <v>5482</v>
      </c>
      <c r="M856" s="4" t="s">
        <v>26</v>
      </c>
      <c r="N856">
        <v>1991</v>
      </c>
      <c r="O856">
        <v>326.82</v>
      </c>
      <c r="P856">
        <v>1016</v>
      </c>
      <c r="Q856" s="4" t="s">
        <v>23</v>
      </c>
      <c r="R856" s="4" t="s">
        <v>24</v>
      </c>
      <c r="S856">
        <v>109</v>
      </c>
    </row>
    <row r="857" spans="1:19">
      <c r="A857" s="4" t="s">
        <v>1064</v>
      </c>
      <c r="B857" s="4" t="s">
        <v>237</v>
      </c>
      <c r="C857" s="4" t="s">
        <v>199</v>
      </c>
      <c r="D857" s="4" t="s">
        <v>127</v>
      </c>
      <c r="E857" s="4" t="s">
        <v>172</v>
      </c>
      <c r="F857" s="3">
        <v>42779</v>
      </c>
      <c r="G857" s="3">
        <v>42873</v>
      </c>
      <c r="H857">
        <v>4766</v>
      </c>
      <c r="I857" s="4" t="s">
        <v>9018</v>
      </c>
      <c r="J857" s="4" t="s">
        <v>9019</v>
      </c>
      <c r="K857" s="4" t="s">
        <v>9010</v>
      </c>
      <c r="L857">
        <v>5482</v>
      </c>
      <c r="M857" s="4" t="s">
        <v>9322</v>
      </c>
      <c r="N857">
        <v>2011</v>
      </c>
      <c r="O857">
        <v>40.79</v>
      </c>
      <c r="P857">
        <v>142</v>
      </c>
      <c r="Q857" s="4" t="s">
        <v>128</v>
      </c>
      <c r="R857" s="4" t="s">
        <v>24</v>
      </c>
      <c r="S857">
        <v>94</v>
      </c>
    </row>
    <row r="858" spans="1:19">
      <c r="A858" s="4" t="s">
        <v>1065</v>
      </c>
      <c r="B858" s="4" t="s">
        <v>203</v>
      </c>
      <c r="C858" s="4" t="s">
        <v>192</v>
      </c>
      <c r="D858" s="4" t="s">
        <v>96</v>
      </c>
      <c r="E858" s="4" t="s">
        <v>193</v>
      </c>
      <c r="F858" s="3">
        <v>42779</v>
      </c>
      <c r="G858" s="3"/>
      <c r="I858" s="4" t="s">
        <v>9023</v>
      </c>
      <c r="J858" s="4" t="s">
        <v>9024</v>
      </c>
      <c r="K858" s="4" t="s">
        <v>9012</v>
      </c>
      <c r="L858">
        <v>3393</v>
      </c>
      <c r="M858" s="4" t="s">
        <v>58</v>
      </c>
      <c r="N858">
        <v>1994</v>
      </c>
      <c r="O858">
        <v>355.23</v>
      </c>
      <c r="P858">
        <v>853</v>
      </c>
      <c r="Q858" s="4" t="s">
        <v>23</v>
      </c>
      <c r="R858" s="4" t="s">
        <v>24</v>
      </c>
    </row>
    <row r="859" spans="1:19">
      <c r="A859" s="4" t="s">
        <v>1066</v>
      </c>
      <c r="B859" s="4" t="s">
        <v>219</v>
      </c>
      <c r="C859" s="4" t="s">
        <v>171</v>
      </c>
      <c r="D859" s="4" t="s">
        <v>105</v>
      </c>
      <c r="E859" s="4" t="s">
        <v>197</v>
      </c>
      <c r="F859" s="3">
        <v>42779</v>
      </c>
      <c r="G859" s="3">
        <v>42864</v>
      </c>
      <c r="H859">
        <v>0</v>
      </c>
      <c r="I859" s="4" t="s">
        <v>9026</v>
      </c>
      <c r="J859" s="4" t="s">
        <v>9024</v>
      </c>
      <c r="K859" s="4" t="s">
        <v>9010</v>
      </c>
      <c r="L859">
        <v>1096</v>
      </c>
      <c r="M859" s="4" t="s">
        <v>36</v>
      </c>
      <c r="N859">
        <v>1996</v>
      </c>
      <c r="O859">
        <v>6354.87</v>
      </c>
      <c r="P859">
        <v>16780</v>
      </c>
      <c r="Q859" s="4" t="s">
        <v>23</v>
      </c>
      <c r="R859" s="4" t="s">
        <v>35</v>
      </c>
      <c r="S859">
        <v>85</v>
      </c>
    </row>
    <row r="860" spans="1:19">
      <c r="A860" s="4" t="s">
        <v>1067</v>
      </c>
      <c r="B860" s="4" t="s">
        <v>230</v>
      </c>
      <c r="C860" s="4" t="s">
        <v>179</v>
      </c>
      <c r="D860" s="4" t="s">
        <v>108</v>
      </c>
      <c r="E860" s="4" t="s">
        <v>172</v>
      </c>
      <c r="F860" s="3">
        <v>42779</v>
      </c>
      <c r="G860" s="3">
        <v>42866</v>
      </c>
      <c r="H860">
        <v>589</v>
      </c>
      <c r="I860" s="4" t="s">
        <v>9026</v>
      </c>
      <c r="J860" s="4" t="s">
        <v>9024</v>
      </c>
      <c r="K860" s="4" t="s">
        <v>9010</v>
      </c>
      <c r="L860">
        <v>550</v>
      </c>
      <c r="M860" s="4" t="s">
        <v>33</v>
      </c>
      <c r="N860">
        <v>1996</v>
      </c>
      <c r="O860">
        <v>2214.94</v>
      </c>
      <c r="P860">
        <v>5374</v>
      </c>
      <c r="Q860" s="4" t="s">
        <v>23</v>
      </c>
      <c r="R860" s="4" t="s">
        <v>24</v>
      </c>
      <c r="S860">
        <v>87</v>
      </c>
    </row>
    <row r="861" spans="1:19">
      <c r="A861" s="4" t="s">
        <v>1068</v>
      </c>
      <c r="B861" s="4" t="s">
        <v>244</v>
      </c>
      <c r="C861" s="4" t="s">
        <v>199</v>
      </c>
      <c r="D861" s="4" t="s">
        <v>57</v>
      </c>
      <c r="E861" s="4" t="s">
        <v>197</v>
      </c>
      <c r="F861" s="3">
        <v>42779</v>
      </c>
      <c r="G861" s="3">
        <v>42886</v>
      </c>
      <c r="H861">
        <v>0</v>
      </c>
      <c r="I861" s="4" t="s">
        <v>9016</v>
      </c>
      <c r="J861" s="4" t="s">
        <v>9015</v>
      </c>
      <c r="K861" s="4" t="s">
        <v>9010</v>
      </c>
      <c r="L861">
        <v>5482</v>
      </c>
      <c r="M861" s="4" t="s">
        <v>58</v>
      </c>
      <c r="N861">
        <v>2006</v>
      </c>
      <c r="O861">
        <v>1102.43</v>
      </c>
      <c r="P861">
        <v>1759</v>
      </c>
      <c r="Q861" s="4" t="s">
        <v>23</v>
      </c>
      <c r="R861" s="4" t="s">
        <v>24</v>
      </c>
      <c r="S861">
        <v>107</v>
      </c>
    </row>
    <row r="862" spans="1:19">
      <c r="A862" s="4" t="s">
        <v>1069</v>
      </c>
      <c r="B862" s="4" t="s">
        <v>170</v>
      </c>
      <c r="C862" s="4" t="s">
        <v>179</v>
      </c>
      <c r="D862" s="4" t="s">
        <v>76</v>
      </c>
      <c r="E862" s="4" t="s">
        <v>197</v>
      </c>
      <c r="F862" s="3">
        <v>42779</v>
      </c>
      <c r="G862" s="3">
        <v>42871</v>
      </c>
      <c r="H862">
        <v>0</v>
      </c>
      <c r="I862" s="4" t="s">
        <v>9014</v>
      </c>
      <c r="J862" s="4" t="s">
        <v>9015</v>
      </c>
      <c r="K862" s="4" t="s">
        <v>9010</v>
      </c>
      <c r="L862">
        <v>550</v>
      </c>
      <c r="M862" s="4" t="s">
        <v>9322</v>
      </c>
      <c r="N862">
        <v>1997</v>
      </c>
      <c r="O862">
        <v>8170.38</v>
      </c>
      <c r="P862">
        <v>16499</v>
      </c>
      <c r="Q862" s="4" t="s">
        <v>77</v>
      </c>
      <c r="R862" s="4" t="s">
        <v>24</v>
      </c>
      <c r="S862">
        <v>92</v>
      </c>
    </row>
    <row r="863" spans="1:19">
      <c r="A863" s="4" t="s">
        <v>1070</v>
      </c>
      <c r="B863" s="4" t="s">
        <v>185</v>
      </c>
      <c r="C863" s="4" t="s">
        <v>9011</v>
      </c>
      <c r="D863" s="4" t="s">
        <v>54</v>
      </c>
      <c r="E863" s="4" t="s">
        <v>193</v>
      </c>
      <c r="F863" s="3">
        <v>42779</v>
      </c>
      <c r="G863" s="3"/>
      <c r="I863" s="4" t="s">
        <v>9023</v>
      </c>
      <c r="J863" s="4" t="s">
        <v>9024</v>
      </c>
      <c r="K863" s="4" t="s">
        <v>9010</v>
      </c>
      <c r="L863">
        <v>4821</v>
      </c>
      <c r="M863" s="4" t="s">
        <v>55</v>
      </c>
      <c r="N863">
        <v>1995</v>
      </c>
      <c r="O863">
        <v>1825.82</v>
      </c>
      <c r="P863">
        <v>5595</v>
      </c>
      <c r="Q863" s="4" t="s">
        <v>23</v>
      </c>
      <c r="R863" s="4" t="s">
        <v>56</v>
      </c>
    </row>
    <row r="864" spans="1:19">
      <c r="A864" s="4" t="s">
        <v>1071</v>
      </c>
      <c r="B864" s="4" t="s">
        <v>216</v>
      </c>
      <c r="C864" s="4" t="s">
        <v>179</v>
      </c>
      <c r="D864" s="4" t="s">
        <v>24</v>
      </c>
      <c r="E864" s="4" t="s">
        <v>193</v>
      </c>
      <c r="F864" s="3">
        <v>42779</v>
      </c>
      <c r="G864" s="3"/>
      <c r="I864" s="4" t="s">
        <v>9018</v>
      </c>
      <c r="J864" s="4" t="s">
        <v>9019</v>
      </c>
      <c r="K864" s="4" t="s">
        <v>9010</v>
      </c>
      <c r="L864">
        <v>550</v>
      </c>
      <c r="M864" s="4"/>
      <c r="Q864" s="4"/>
      <c r="R864" s="4"/>
    </row>
    <row r="865" spans="1:19">
      <c r="A865" s="4" t="s">
        <v>1072</v>
      </c>
      <c r="B865" s="4" t="s">
        <v>216</v>
      </c>
      <c r="C865" s="4" t="s">
        <v>179</v>
      </c>
      <c r="D865" s="4" t="s">
        <v>40</v>
      </c>
      <c r="E865" s="4" t="s">
        <v>172</v>
      </c>
      <c r="F865" s="3">
        <v>42779</v>
      </c>
      <c r="G865" s="3">
        <v>42873</v>
      </c>
      <c r="H865">
        <v>533</v>
      </c>
      <c r="I865" s="4" t="s">
        <v>9018</v>
      </c>
      <c r="J865" s="4" t="s">
        <v>9019</v>
      </c>
      <c r="K865" s="4" t="s">
        <v>9010</v>
      </c>
      <c r="L865">
        <v>550</v>
      </c>
      <c r="M865" s="4" t="s">
        <v>39</v>
      </c>
      <c r="N865">
        <v>1989</v>
      </c>
      <c r="O865">
        <v>665.06</v>
      </c>
      <c r="P865">
        <v>1095</v>
      </c>
      <c r="Q865" s="4" t="s">
        <v>23</v>
      </c>
      <c r="R865" s="4" t="s">
        <v>24</v>
      </c>
      <c r="S865">
        <v>94</v>
      </c>
    </row>
    <row r="866" spans="1:19">
      <c r="A866" s="4" t="s">
        <v>1073</v>
      </c>
      <c r="B866" s="4" t="s">
        <v>183</v>
      </c>
      <c r="C866" s="4" t="s">
        <v>179</v>
      </c>
      <c r="D866" s="4" t="s">
        <v>43</v>
      </c>
      <c r="E866" s="4" t="s">
        <v>197</v>
      </c>
      <c r="F866" s="3">
        <v>42780</v>
      </c>
      <c r="G866" s="3">
        <v>42860</v>
      </c>
      <c r="H866">
        <v>0</v>
      </c>
      <c r="I866" s="4" t="s">
        <v>9014</v>
      </c>
      <c r="J866" s="4" t="s">
        <v>9015</v>
      </c>
      <c r="K866" s="4" t="s">
        <v>9010</v>
      </c>
      <c r="L866">
        <v>550</v>
      </c>
      <c r="M866" s="4" t="s">
        <v>9322</v>
      </c>
      <c r="N866">
        <v>2005</v>
      </c>
      <c r="O866">
        <v>1520.66</v>
      </c>
      <c r="P866">
        <v>1806</v>
      </c>
      <c r="Q866" s="4" t="s">
        <v>23</v>
      </c>
      <c r="R866" s="4" t="s">
        <v>24</v>
      </c>
      <c r="S866">
        <v>80</v>
      </c>
    </row>
    <row r="867" spans="1:19">
      <c r="A867" s="4" t="s">
        <v>1074</v>
      </c>
      <c r="B867" s="4" t="s">
        <v>183</v>
      </c>
      <c r="C867" s="4" t="s">
        <v>177</v>
      </c>
      <c r="D867" s="4" t="s">
        <v>48</v>
      </c>
      <c r="E867" s="4" t="s">
        <v>172</v>
      </c>
      <c r="F867" s="3">
        <v>42780</v>
      </c>
      <c r="G867" s="3">
        <v>42885</v>
      </c>
      <c r="H867">
        <v>63</v>
      </c>
      <c r="I867" s="4" t="s">
        <v>9014</v>
      </c>
      <c r="J867" s="4" t="s">
        <v>9015</v>
      </c>
      <c r="K867" s="4" t="s">
        <v>9012</v>
      </c>
      <c r="L867">
        <v>55</v>
      </c>
      <c r="M867" s="4" t="s">
        <v>39</v>
      </c>
      <c r="N867">
        <v>1998</v>
      </c>
      <c r="O867">
        <v>217.87</v>
      </c>
      <c r="P867">
        <v>551</v>
      </c>
      <c r="Q867" s="4" t="s">
        <v>23</v>
      </c>
      <c r="R867" s="4" t="s">
        <v>24</v>
      </c>
      <c r="S867">
        <v>105</v>
      </c>
    </row>
    <row r="868" spans="1:19">
      <c r="A868" s="4" t="s">
        <v>1075</v>
      </c>
      <c r="B868" s="4" t="s">
        <v>246</v>
      </c>
      <c r="C868" s="4" t="s">
        <v>9011</v>
      </c>
      <c r="D868" s="4" t="s">
        <v>31</v>
      </c>
      <c r="E868" s="4" t="s">
        <v>172</v>
      </c>
      <c r="F868" s="3">
        <v>42780</v>
      </c>
      <c r="G868" s="3">
        <v>42863</v>
      </c>
      <c r="H868">
        <v>4942</v>
      </c>
      <c r="I868" s="4" t="s">
        <v>9021</v>
      </c>
      <c r="J868" s="4" t="s">
        <v>9019</v>
      </c>
      <c r="K868" s="4" t="s">
        <v>9010</v>
      </c>
      <c r="L868">
        <v>4821</v>
      </c>
      <c r="M868" s="4" t="s">
        <v>26</v>
      </c>
      <c r="N868">
        <v>1991</v>
      </c>
      <c r="O868">
        <v>326.82</v>
      </c>
      <c r="P868">
        <v>1016</v>
      </c>
      <c r="Q868" s="4" t="s">
        <v>23</v>
      </c>
      <c r="R868" s="4" t="s">
        <v>24</v>
      </c>
      <c r="S868">
        <v>83</v>
      </c>
    </row>
    <row r="869" spans="1:19">
      <c r="A869" s="4" t="s">
        <v>1076</v>
      </c>
      <c r="B869" s="4" t="s">
        <v>174</v>
      </c>
      <c r="C869" s="4" t="s">
        <v>9011</v>
      </c>
      <c r="D869" s="4" t="s">
        <v>45</v>
      </c>
      <c r="E869" s="4" t="s">
        <v>172</v>
      </c>
      <c r="F869" s="3">
        <v>42780</v>
      </c>
      <c r="G869" s="3">
        <v>42898</v>
      </c>
      <c r="H869">
        <v>4650</v>
      </c>
      <c r="I869" s="4" t="s">
        <v>9016</v>
      </c>
      <c r="J869" s="4" t="s">
        <v>9015</v>
      </c>
      <c r="K869" s="4" t="s">
        <v>9010</v>
      </c>
      <c r="L869">
        <v>4821</v>
      </c>
      <c r="M869" s="4" t="s">
        <v>46</v>
      </c>
      <c r="N869">
        <v>1995</v>
      </c>
      <c r="O869">
        <v>2173.98</v>
      </c>
      <c r="P869">
        <v>2928</v>
      </c>
      <c r="Q869" s="4" t="s">
        <v>23</v>
      </c>
      <c r="R869" s="4" t="s">
        <v>47</v>
      </c>
      <c r="S869">
        <v>118</v>
      </c>
    </row>
    <row r="870" spans="1:19">
      <c r="A870" s="4" t="s">
        <v>1077</v>
      </c>
      <c r="B870" s="4" t="s">
        <v>174</v>
      </c>
      <c r="C870" s="4" t="s">
        <v>9011</v>
      </c>
      <c r="D870" s="4" t="s">
        <v>85</v>
      </c>
      <c r="E870" s="4" t="s">
        <v>172</v>
      </c>
      <c r="F870" s="3">
        <v>42780</v>
      </c>
      <c r="G870" s="3">
        <v>42902</v>
      </c>
      <c r="H870">
        <v>4829</v>
      </c>
      <c r="I870" s="4" t="s">
        <v>9016</v>
      </c>
      <c r="J870" s="4" t="s">
        <v>9015</v>
      </c>
      <c r="K870" s="4" t="s">
        <v>9010</v>
      </c>
      <c r="L870">
        <v>4821</v>
      </c>
      <c r="M870" s="4" t="s">
        <v>46</v>
      </c>
      <c r="N870">
        <v>1985</v>
      </c>
      <c r="O870">
        <v>375.43</v>
      </c>
      <c r="P870">
        <v>1190</v>
      </c>
      <c r="Q870" s="4" t="s">
        <v>23</v>
      </c>
      <c r="R870" s="4" t="s">
        <v>24</v>
      </c>
      <c r="S870">
        <v>122</v>
      </c>
    </row>
    <row r="871" spans="1:19">
      <c r="A871" s="4" t="s">
        <v>1078</v>
      </c>
      <c r="B871" s="4" t="s">
        <v>263</v>
      </c>
      <c r="C871" s="4" t="s">
        <v>171</v>
      </c>
      <c r="D871" s="4" t="s">
        <v>25</v>
      </c>
      <c r="E871" s="4" t="s">
        <v>172</v>
      </c>
      <c r="F871" s="3">
        <v>42780</v>
      </c>
      <c r="G871" s="3">
        <v>42884</v>
      </c>
      <c r="H871">
        <v>987</v>
      </c>
      <c r="I871" s="4" t="s">
        <v>9021</v>
      </c>
      <c r="J871" s="4" t="s">
        <v>9019</v>
      </c>
      <c r="K871" s="4" t="s">
        <v>9010</v>
      </c>
      <c r="L871">
        <v>1096</v>
      </c>
      <c r="M871" s="4" t="s">
        <v>26</v>
      </c>
      <c r="N871">
        <v>1999</v>
      </c>
      <c r="O871">
        <v>251.41</v>
      </c>
      <c r="P871">
        <v>495</v>
      </c>
      <c r="Q871" s="4" t="s">
        <v>23</v>
      </c>
      <c r="R871" s="4" t="s">
        <v>24</v>
      </c>
      <c r="S871">
        <v>104</v>
      </c>
    </row>
    <row r="872" spans="1:19">
      <c r="A872" s="4" t="s">
        <v>1079</v>
      </c>
      <c r="B872" s="4" t="s">
        <v>263</v>
      </c>
      <c r="C872" s="4" t="s">
        <v>199</v>
      </c>
      <c r="D872" s="4" t="s">
        <v>65</v>
      </c>
      <c r="E872" s="4" t="s">
        <v>172</v>
      </c>
      <c r="F872" s="3">
        <v>42780</v>
      </c>
      <c r="G872" s="3">
        <v>42796</v>
      </c>
      <c r="H872">
        <v>4246</v>
      </c>
      <c r="I872" s="4" t="s">
        <v>9021</v>
      </c>
      <c r="J872" s="4" t="s">
        <v>9019</v>
      </c>
      <c r="K872" s="4" t="s">
        <v>9010</v>
      </c>
      <c r="L872">
        <v>5482</v>
      </c>
      <c r="M872" s="4" t="s">
        <v>33</v>
      </c>
      <c r="N872">
        <v>1990</v>
      </c>
      <c r="O872">
        <v>2520.83</v>
      </c>
      <c r="P872">
        <v>3502</v>
      </c>
      <c r="Q872" s="4" t="s">
        <v>23</v>
      </c>
      <c r="R872" s="4" t="s">
        <v>24</v>
      </c>
      <c r="S872">
        <v>16</v>
      </c>
    </row>
    <row r="873" spans="1:19">
      <c r="A873" s="4" t="s">
        <v>1080</v>
      </c>
      <c r="B873" s="4" t="s">
        <v>263</v>
      </c>
      <c r="C873" s="4" t="s">
        <v>199</v>
      </c>
      <c r="D873" s="4" t="s">
        <v>80</v>
      </c>
      <c r="E873" s="4" t="s">
        <v>172</v>
      </c>
      <c r="F873" s="3">
        <v>42780</v>
      </c>
      <c r="G873" s="3">
        <v>42861</v>
      </c>
      <c r="H873">
        <v>5702</v>
      </c>
      <c r="I873" s="4" t="s">
        <v>9021</v>
      </c>
      <c r="J873" s="4" t="s">
        <v>9019</v>
      </c>
      <c r="K873" s="4" t="s">
        <v>9010</v>
      </c>
      <c r="L873">
        <v>5482</v>
      </c>
      <c r="M873" s="4" t="s">
        <v>9322</v>
      </c>
      <c r="N873">
        <v>2011</v>
      </c>
      <c r="O873">
        <v>527.11</v>
      </c>
      <c r="P873">
        <v>1428</v>
      </c>
      <c r="Q873" s="4" t="s">
        <v>23</v>
      </c>
      <c r="R873" s="4" t="s">
        <v>21</v>
      </c>
      <c r="S873">
        <v>81</v>
      </c>
    </row>
    <row r="874" spans="1:19">
      <c r="A874" s="4" t="s">
        <v>1081</v>
      </c>
      <c r="B874" s="4" t="s">
        <v>263</v>
      </c>
      <c r="C874" s="4" t="s">
        <v>192</v>
      </c>
      <c r="D874" s="4" t="s">
        <v>107</v>
      </c>
      <c r="E874" s="4" t="s">
        <v>172</v>
      </c>
      <c r="F874" s="3">
        <v>42780</v>
      </c>
      <c r="G874" s="3">
        <v>42900</v>
      </c>
      <c r="H874">
        <v>2981</v>
      </c>
      <c r="I874" s="4" t="s">
        <v>9021</v>
      </c>
      <c r="J874" s="4" t="s">
        <v>9019</v>
      </c>
      <c r="K874" s="4" t="s">
        <v>9012</v>
      </c>
      <c r="L874">
        <v>3393</v>
      </c>
      <c r="M874" s="4" t="s">
        <v>26</v>
      </c>
      <c r="N874">
        <v>1994</v>
      </c>
      <c r="O874">
        <v>2818.38</v>
      </c>
      <c r="P874">
        <v>6290</v>
      </c>
      <c r="Q874" s="4" t="s">
        <v>23</v>
      </c>
      <c r="R874" s="4" t="s">
        <v>24</v>
      </c>
      <c r="S874">
        <v>120</v>
      </c>
    </row>
    <row r="875" spans="1:19">
      <c r="A875" s="4" t="s">
        <v>1082</v>
      </c>
      <c r="B875" s="4" t="s">
        <v>196</v>
      </c>
      <c r="C875" s="4" t="s">
        <v>192</v>
      </c>
      <c r="D875" s="4" t="s">
        <v>76</v>
      </c>
      <c r="E875" s="4" t="s">
        <v>197</v>
      </c>
      <c r="F875" s="3">
        <v>42780</v>
      </c>
      <c r="G875" s="3">
        <v>42868</v>
      </c>
      <c r="H875">
        <v>0</v>
      </c>
      <c r="I875" s="4" t="s">
        <v>9016</v>
      </c>
      <c r="J875" s="4" t="s">
        <v>9015</v>
      </c>
      <c r="K875" s="4" t="s">
        <v>9012</v>
      </c>
      <c r="L875">
        <v>3393</v>
      </c>
      <c r="M875" s="4" t="s">
        <v>9322</v>
      </c>
      <c r="N875">
        <v>1997</v>
      </c>
      <c r="O875">
        <v>8170.38</v>
      </c>
      <c r="P875">
        <v>16499</v>
      </c>
      <c r="Q875" s="4" t="s">
        <v>77</v>
      </c>
      <c r="R875" s="4" t="s">
        <v>24</v>
      </c>
      <c r="S875">
        <v>88</v>
      </c>
    </row>
    <row r="876" spans="1:19">
      <c r="A876" s="4" t="s">
        <v>1083</v>
      </c>
      <c r="B876" s="4" t="s">
        <v>203</v>
      </c>
      <c r="C876" s="4" t="s">
        <v>192</v>
      </c>
      <c r="D876" s="4" t="s">
        <v>84</v>
      </c>
      <c r="E876" s="4" t="s">
        <v>172</v>
      </c>
      <c r="F876" s="3">
        <v>42780</v>
      </c>
      <c r="G876" s="3">
        <v>42856</v>
      </c>
      <c r="H876">
        <v>2873</v>
      </c>
      <c r="I876" s="4" t="s">
        <v>9023</v>
      </c>
      <c r="J876" s="4" t="s">
        <v>9024</v>
      </c>
      <c r="K876" s="4" t="s">
        <v>9012</v>
      </c>
      <c r="L876">
        <v>3393</v>
      </c>
      <c r="M876" s="4" t="s">
        <v>9322</v>
      </c>
      <c r="N876">
        <v>1980</v>
      </c>
      <c r="O876">
        <v>7708.38</v>
      </c>
      <c r="P876">
        <v>13756</v>
      </c>
      <c r="Q876" s="4" t="s">
        <v>23</v>
      </c>
      <c r="R876" s="4" t="s">
        <v>24</v>
      </c>
      <c r="S876">
        <v>76</v>
      </c>
    </row>
    <row r="877" spans="1:19">
      <c r="A877" s="4" t="s">
        <v>1084</v>
      </c>
      <c r="B877" s="4" t="s">
        <v>343</v>
      </c>
      <c r="C877" s="4" t="s">
        <v>192</v>
      </c>
      <c r="D877" s="4" t="s">
        <v>119</v>
      </c>
      <c r="E877" s="4" t="s">
        <v>197</v>
      </c>
      <c r="F877" s="3">
        <v>42780</v>
      </c>
      <c r="G877" s="3">
        <v>42866</v>
      </c>
      <c r="H877">
        <v>0</v>
      </c>
      <c r="I877" s="4" t="s">
        <v>9016</v>
      </c>
      <c r="J877" s="4" t="s">
        <v>9015</v>
      </c>
      <c r="K877" s="4" t="s">
        <v>9012</v>
      </c>
      <c r="L877">
        <v>3393</v>
      </c>
      <c r="M877" s="4" t="s">
        <v>55</v>
      </c>
      <c r="N877">
        <v>1988</v>
      </c>
      <c r="O877">
        <v>5266.09</v>
      </c>
      <c r="P877">
        <v>8595</v>
      </c>
      <c r="Q877" s="4" t="s">
        <v>23</v>
      </c>
      <c r="R877" s="4" t="s">
        <v>56</v>
      </c>
      <c r="S877">
        <v>86</v>
      </c>
    </row>
    <row r="878" spans="1:19">
      <c r="A878" s="4" t="s">
        <v>1085</v>
      </c>
      <c r="B878" s="4" t="s">
        <v>187</v>
      </c>
      <c r="C878" s="4" t="s">
        <v>265</v>
      </c>
      <c r="D878" s="4" t="s">
        <v>121</v>
      </c>
      <c r="E878" s="4" t="s">
        <v>193</v>
      </c>
      <c r="F878" s="3">
        <v>42780</v>
      </c>
      <c r="G878" s="3"/>
      <c r="I878" s="4" t="s">
        <v>9023</v>
      </c>
      <c r="J878" s="4" t="s">
        <v>9024</v>
      </c>
      <c r="K878" s="4" t="s">
        <v>9013</v>
      </c>
      <c r="L878">
        <v>26768</v>
      </c>
      <c r="M878" s="4" t="s">
        <v>58</v>
      </c>
      <c r="N878">
        <v>1993</v>
      </c>
      <c r="O878">
        <v>646.1</v>
      </c>
      <c r="P878">
        <v>883</v>
      </c>
      <c r="Q878" s="4" t="s">
        <v>23</v>
      </c>
      <c r="R878" s="4" t="s">
        <v>62</v>
      </c>
    </row>
    <row r="879" spans="1:19">
      <c r="A879" s="4" t="s">
        <v>1086</v>
      </c>
      <c r="B879" s="4" t="s">
        <v>187</v>
      </c>
      <c r="C879" s="4" t="s">
        <v>192</v>
      </c>
      <c r="D879" s="4" t="s">
        <v>29</v>
      </c>
      <c r="E879" s="4" t="s">
        <v>193</v>
      </c>
      <c r="F879" s="3">
        <v>42780</v>
      </c>
      <c r="G879" s="3"/>
      <c r="I879" s="4" t="s">
        <v>9023</v>
      </c>
      <c r="J879" s="4" t="s">
        <v>9024</v>
      </c>
      <c r="K879" s="4" t="s">
        <v>9012</v>
      </c>
      <c r="L879">
        <v>3393</v>
      </c>
      <c r="M879" s="4" t="s">
        <v>26</v>
      </c>
      <c r="N879">
        <v>2012</v>
      </c>
      <c r="O879">
        <v>587.34</v>
      </c>
      <c r="P879">
        <v>1356</v>
      </c>
      <c r="Q879" s="4" t="s">
        <v>30</v>
      </c>
      <c r="R879" s="4" t="s">
        <v>24</v>
      </c>
    </row>
    <row r="880" spans="1:19">
      <c r="A880" s="4" t="s">
        <v>1087</v>
      </c>
      <c r="B880" s="4" t="s">
        <v>226</v>
      </c>
      <c r="C880" s="4" t="s">
        <v>177</v>
      </c>
      <c r="D880" s="4" t="s">
        <v>117</v>
      </c>
      <c r="E880" s="4" t="s">
        <v>197</v>
      </c>
      <c r="F880" s="3">
        <v>42780</v>
      </c>
      <c r="G880" s="3">
        <v>42862</v>
      </c>
      <c r="H880">
        <v>0</v>
      </c>
      <c r="I880" s="4" t="s">
        <v>9018</v>
      </c>
      <c r="J880" s="4" t="s">
        <v>9019</v>
      </c>
      <c r="K880" s="4" t="s">
        <v>9012</v>
      </c>
      <c r="L880">
        <v>55</v>
      </c>
      <c r="M880" s="4" t="s">
        <v>26</v>
      </c>
      <c r="N880">
        <v>1996</v>
      </c>
      <c r="O880">
        <v>439.21</v>
      </c>
      <c r="P880">
        <v>792</v>
      </c>
      <c r="Q880" s="4" t="s">
        <v>23</v>
      </c>
      <c r="R880" s="4" t="s">
        <v>24</v>
      </c>
      <c r="S880">
        <v>82</v>
      </c>
    </row>
    <row r="881" spans="1:19">
      <c r="A881" s="4" t="s">
        <v>1088</v>
      </c>
      <c r="B881" s="4" t="s">
        <v>208</v>
      </c>
      <c r="C881" s="4" t="s">
        <v>179</v>
      </c>
      <c r="D881" s="4" t="s">
        <v>70</v>
      </c>
      <c r="E881" s="4" t="s">
        <v>172</v>
      </c>
      <c r="F881" s="3">
        <v>42780</v>
      </c>
      <c r="G881" s="3">
        <v>42889</v>
      </c>
      <c r="H881">
        <v>528</v>
      </c>
      <c r="I881" s="4" t="s">
        <v>9014</v>
      </c>
      <c r="J881" s="4" t="s">
        <v>9015</v>
      </c>
      <c r="K881" s="4" t="s">
        <v>9010</v>
      </c>
      <c r="L881">
        <v>550</v>
      </c>
      <c r="M881" s="4" t="s">
        <v>55</v>
      </c>
      <c r="N881">
        <v>2007</v>
      </c>
      <c r="O881">
        <v>86.68</v>
      </c>
      <c r="P881">
        <v>187</v>
      </c>
      <c r="Q881" s="4" t="s">
        <v>23</v>
      </c>
      <c r="R881" s="4" t="s">
        <v>56</v>
      </c>
      <c r="S881">
        <v>109</v>
      </c>
    </row>
    <row r="882" spans="1:19">
      <c r="A882" s="4" t="s">
        <v>1089</v>
      </c>
      <c r="B882" s="4" t="s">
        <v>208</v>
      </c>
      <c r="C882" s="4" t="s">
        <v>171</v>
      </c>
      <c r="D882" s="4" t="s">
        <v>106</v>
      </c>
      <c r="E882" s="4" t="s">
        <v>172</v>
      </c>
      <c r="F882" s="3">
        <v>42780</v>
      </c>
      <c r="G882" s="3">
        <v>42904</v>
      </c>
      <c r="H882">
        <v>1199</v>
      </c>
      <c r="I882" s="4" t="s">
        <v>9014</v>
      </c>
      <c r="J882" s="4" t="s">
        <v>9015</v>
      </c>
      <c r="K882" s="4" t="s">
        <v>9010</v>
      </c>
      <c r="L882">
        <v>1096</v>
      </c>
      <c r="M882" s="4" t="s">
        <v>46</v>
      </c>
      <c r="N882">
        <v>2012</v>
      </c>
      <c r="O882">
        <v>45.39</v>
      </c>
      <c r="P882">
        <v>100</v>
      </c>
      <c r="Q882" s="4" t="s">
        <v>23</v>
      </c>
      <c r="R882" s="4" t="s">
        <v>47</v>
      </c>
      <c r="S882">
        <v>124</v>
      </c>
    </row>
    <row r="883" spans="1:19">
      <c r="A883" s="4" t="s">
        <v>1090</v>
      </c>
      <c r="B883" s="4" t="s">
        <v>181</v>
      </c>
      <c r="C883" s="4" t="s">
        <v>9011</v>
      </c>
      <c r="D883" s="4" t="s">
        <v>129</v>
      </c>
      <c r="E883" s="4" t="s">
        <v>197</v>
      </c>
      <c r="F883" s="3">
        <v>42780</v>
      </c>
      <c r="G883" s="3">
        <v>42795</v>
      </c>
      <c r="H883">
        <v>0</v>
      </c>
      <c r="I883" s="4" t="s">
        <v>9026</v>
      </c>
      <c r="J883" s="4" t="s">
        <v>9024</v>
      </c>
      <c r="K883" s="4" t="s">
        <v>9010</v>
      </c>
      <c r="L883">
        <v>4821</v>
      </c>
      <c r="M883" s="4" t="s">
        <v>39</v>
      </c>
      <c r="N883">
        <v>1992</v>
      </c>
      <c r="O883">
        <v>324.19</v>
      </c>
      <c r="P883">
        <v>978</v>
      </c>
      <c r="Q883" s="4" t="s">
        <v>23</v>
      </c>
      <c r="R883" s="4" t="s">
        <v>24</v>
      </c>
      <c r="S883">
        <v>15</v>
      </c>
    </row>
    <row r="884" spans="1:19">
      <c r="A884" s="4" t="s">
        <v>1091</v>
      </c>
      <c r="B884" s="4" t="s">
        <v>183</v>
      </c>
      <c r="C884" s="4" t="s">
        <v>179</v>
      </c>
      <c r="D884" s="4" t="s">
        <v>111</v>
      </c>
      <c r="E884" s="4" t="s">
        <v>197</v>
      </c>
      <c r="F884" s="3">
        <v>42781</v>
      </c>
      <c r="G884" s="3">
        <v>42868</v>
      </c>
      <c r="H884">
        <v>0</v>
      </c>
      <c r="I884" s="4" t="s">
        <v>9014</v>
      </c>
      <c r="J884" s="4" t="s">
        <v>9015</v>
      </c>
      <c r="K884" s="4" t="s">
        <v>9010</v>
      </c>
      <c r="L884">
        <v>550</v>
      </c>
      <c r="M884" s="4" t="s">
        <v>33</v>
      </c>
      <c r="N884">
        <v>1988</v>
      </c>
      <c r="O884">
        <v>1376.8</v>
      </c>
      <c r="P884">
        <v>1165</v>
      </c>
      <c r="Q884" s="4" t="s">
        <v>112</v>
      </c>
      <c r="R884" s="4" t="s">
        <v>24</v>
      </c>
      <c r="S884">
        <v>87</v>
      </c>
    </row>
    <row r="885" spans="1:19">
      <c r="A885" s="4" t="s">
        <v>1092</v>
      </c>
      <c r="B885" s="4" t="s">
        <v>279</v>
      </c>
      <c r="C885" s="4" t="s">
        <v>199</v>
      </c>
      <c r="D885" s="4" t="s">
        <v>24</v>
      </c>
      <c r="E885" s="4" t="s">
        <v>193</v>
      </c>
      <c r="F885" s="3">
        <v>42781</v>
      </c>
      <c r="G885" s="3"/>
      <c r="I885" s="4" t="s">
        <v>9018</v>
      </c>
      <c r="J885" s="4" t="s">
        <v>9019</v>
      </c>
      <c r="K885" s="4" t="s">
        <v>9010</v>
      </c>
      <c r="L885">
        <v>5482</v>
      </c>
      <c r="M885" s="4"/>
      <c r="Q885" s="4"/>
      <c r="R885" s="4"/>
    </row>
    <row r="886" spans="1:19">
      <c r="A886" s="4" t="s">
        <v>1093</v>
      </c>
      <c r="B886" s="4" t="s">
        <v>174</v>
      </c>
      <c r="C886" s="4" t="s">
        <v>199</v>
      </c>
      <c r="D886" s="4" t="s">
        <v>111</v>
      </c>
      <c r="E886" s="4" t="s">
        <v>197</v>
      </c>
      <c r="F886" s="3">
        <v>42781</v>
      </c>
      <c r="G886" s="3">
        <v>42863</v>
      </c>
      <c r="H886">
        <v>0</v>
      </c>
      <c r="I886" s="4" t="s">
        <v>9016</v>
      </c>
      <c r="J886" s="4" t="s">
        <v>9015</v>
      </c>
      <c r="K886" s="4" t="s">
        <v>9010</v>
      </c>
      <c r="L886">
        <v>5482</v>
      </c>
      <c r="M886" s="4" t="s">
        <v>33</v>
      </c>
      <c r="N886">
        <v>1988</v>
      </c>
      <c r="O886">
        <v>1376.8</v>
      </c>
      <c r="P886">
        <v>1165</v>
      </c>
      <c r="Q886" s="4" t="s">
        <v>112</v>
      </c>
      <c r="R886" s="4" t="s">
        <v>24</v>
      </c>
      <c r="S886">
        <v>82</v>
      </c>
    </row>
    <row r="887" spans="1:19">
      <c r="A887" s="4" t="s">
        <v>1094</v>
      </c>
      <c r="B887" s="4" t="s">
        <v>237</v>
      </c>
      <c r="C887" s="4" t="s">
        <v>179</v>
      </c>
      <c r="D887" s="4" t="s">
        <v>34</v>
      </c>
      <c r="E887" s="4" t="s">
        <v>197</v>
      </c>
      <c r="F887" s="3">
        <v>42781</v>
      </c>
      <c r="G887" s="3">
        <v>42817</v>
      </c>
      <c r="H887">
        <v>0</v>
      </c>
      <c r="I887" s="4" t="s">
        <v>9018</v>
      </c>
      <c r="J887" s="4" t="s">
        <v>9019</v>
      </c>
      <c r="K887" s="4" t="s">
        <v>9010</v>
      </c>
      <c r="L887">
        <v>550</v>
      </c>
      <c r="M887" s="4" t="s">
        <v>9322</v>
      </c>
      <c r="N887">
        <v>1993</v>
      </c>
      <c r="O887">
        <v>1242.32</v>
      </c>
      <c r="P887">
        <v>3027</v>
      </c>
      <c r="Q887" s="4" t="s">
        <v>23</v>
      </c>
      <c r="R887" s="4" t="s">
        <v>21</v>
      </c>
      <c r="S887">
        <v>36</v>
      </c>
    </row>
    <row r="888" spans="1:19">
      <c r="A888" s="4" t="s">
        <v>1095</v>
      </c>
      <c r="B888" s="4" t="s">
        <v>237</v>
      </c>
      <c r="C888" s="4" t="s">
        <v>199</v>
      </c>
      <c r="D888" s="4" t="s">
        <v>95</v>
      </c>
      <c r="E888" s="4" t="s">
        <v>197</v>
      </c>
      <c r="F888" s="3">
        <v>42781</v>
      </c>
      <c r="G888" s="3">
        <v>42798</v>
      </c>
      <c r="H888">
        <v>0</v>
      </c>
      <c r="I888" s="4" t="s">
        <v>9018</v>
      </c>
      <c r="J888" s="4" t="s">
        <v>9019</v>
      </c>
      <c r="K888" s="4" t="s">
        <v>9010</v>
      </c>
      <c r="L888">
        <v>5482</v>
      </c>
      <c r="M888" s="4" t="s">
        <v>60</v>
      </c>
      <c r="N888">
        <v>1997</v>
      </c>
      <c r="O888">
        <v>882.12</v>
      </c>
      <c r="P888">
        <v>2769</v>
      </c>
      <c r="Q888" s="4" t="s">
        <v>23</v>
      </c>
      <c r="R888" s="4" t="s">
        <v>24</v>
      </c>
      <c r="S888">
        <v>17</v>
      </c>
    </row>
    <row r="889" spans="1:19">
      <c r="A889" s="4" t="s">
        <v>1096</v>
      </c>
      <c r="B889" s="4" t="s">
        <v>237</v>
      </c>
      <c r="C889" s="4" t="s">
        <v>192</v>
      </c>
      <c r="D889" s="4" t="s">
        <v>63</v>
      </c>
      <c r="E889" s="4" t="s">
        <v>172</v>
      </c>
      <c r="F889" s="3">
        <v>42781</v>
      </c>
      <c r="G889" s="3">
        <v>42800</v>
      </c>
      <c r="H889">
        <v>3507</v>
      </c>
      <c r="I889" s="4" t="s">
        <v>9018</v>
      </c>
      <c r="J889" s="4" t="s">
        <v>9019</v>
      </c>
      <c r="K889" s="4" t="s">
        <v>9012</v>
      </c>
      <c r="L889">
        <v>3393</v>
      </c>
      <c r="M889" s="4" t="s">
        <v>33</v>
      </c>
      <c r="N889">
        <v>1995</v>
      </c>
      <c r="O889">
        <v>5158.71</v>
      </c>
      <c r="P889">
        <v>17479</v>
      </c>
      <c r="Q889" s="4" t="s">
        <v>64</v>
      </c>
      <c r="R889" s="4" t="s">
        <v>24</v>
      </c>
      <c r="S889">
        <v>19</v>
      </c>
    </row>
    <row r="890" spans="1:19">
      <c r="A890" s="4" t="s">
        <v>1097</v>
      </c>
      <c r="B890" s="4" t="s">
        <v>191</v>
      </c>
      <c r="C890" s="4" t="s">
        <v>179</v>
      </c>
      <c r="D890" s="4" t="s">
        <v>53</v>
      </c>
      <c r="E890" s="4" t="s">
        <v>197</v>
      </c>
      <c r="F890" s="3">
        <v>42781</v>
      </c>
      <c r="G890" s="3">
        <v>42875</v>
      </c>
      <c r="H890">
        <v>0</v>
      </c>
      <c r="I890" s="4" t="s">
        <v>9026</v>
      </c>
      <c r="J890" s="4" t="s">
        <v>9024</v>
      </c>
      <c r="K890" s="4" t="s">
        <v>9010</v>
      </c>
      <c r="L890">
        <v>550</v>
      </c>
      <c r="M890" s="4" t="s">
        <v>33</v>
      </c>
      <c r="N890">
        <v>1990</v>
      </c>
      <c r="O890">
        <v>4968.91</v>
      </c>
      <c r="P890">
        <v>7523</v>
      </c>
      <c r="Q890" s="4" t="s">
        <v>23</v>
      </c>
      <c r="R890" s="4" t="s">
        <v>24</v>
      </c>
      <c r="S890">
        <v>94</v>
      </c>
    </row>
    <row r="891" spans="1:19">
      <c r="A891" s="4" t="s">
        <v>1098</v>
      </c>
      <c r="B891" s="4" t="s">
        <v>191</v>
      </c>
      <c r="C891" s="4" t="s">
        <v>9011</v>
      </c>
      <c r="D891" s="4" t="s">
        <v>72</v>
      </c>
      <c r="E891" s="4" t="s">
        <v>172</v>
      </c>
      <c r="F891" s="3">
        <v>42781</v>
      </c>
      <c r="G891" s="3">
        <v>42876</v>
      </c>
      <c r="H891">
        <v>4542</v>
      </c>
      <c r="I891" s="4" t="s">
        <v>9026</v>
      </c>
      <c r="J891" s="4" t="s">
        <v>9024</v>
      </c>
      <c r="K891" s="4" t="s">
        <v>9010</v>
      </c>
      <c r="L891">
        <v>4821</v>
      </c>
      <c r="M891" s="4" t="s">
        <v>73</v>
      </c>
      <c r="N891">
        <v>2003</v>
      </c>
      <c r="O891">
        <v>692.19</v>
      </c>
      <c r="P891">
        <v>1922</v>
      </c>
      <c r="Q891" s="4" t="s">
        <v>23</v>
      </c>
      <c r="R891" s="4" t="s">
        <v>24</v>
      </c>
      <c r="S891">
        <v>95</v>
      </c>
    </row>
    <row r="892" spans="1:19">
      <c r="A892" s="4" t="s">
        <v>1099</v>
      </c>
      <c r="B892" s="4" t="s">
        <v>343</v>
      </c>
      <c r="C892" s="4" t="s">
        <v>179</v>
      </c>
      <c r="D892" s="4" t="s">
        <v>68</v>
      </c>
      <c r="E892" s="4" t="s">
        <v>172</v>
      </c>
      <c r="F892" s="3">
        <v>42781</v>
      </c>
      <c r="G892" s="3">
        <v>42883</v>
      </c>
      <c r="H892">
        <v>505</v>
      </c>
      <c r="I892" s="4" t="s">
        <v>9016</v>
      </c>
      <c r="J892" s="4" t="s">
        <v>9015</v>
      </c>
      <c r="K892" s="4" t="s">
        <v>9010</v>
      </c>
      <c r="L892">
        <v>550</v>
      </c>
      <c r="M892" s="4" t="s">
        <v>9322</v>
      </c>
      <c r="N892">
        <v>2000</v>
      </c>
      <c r="O892">
        <v>1223.72</v>
      </c>
      <c r="P892">
        <v>2497</v>
      </c>
      <c r="Q892" s="4" t="s">
        <v>69</v>
      </c>
      <c r="R892" s="4" t="s">
        <v>24</v>
      </c>
      <c r="S892">
        <v>102</v>
      </c>
    </row>
    <row r="893" spans="1:19">
      <c r="A893" s="4" t="s">
        <v>1100</v>
      </c>
      <c r="B893" s="4" t="s">
        <v>219</v>
      </c>
      <c r="C893" s="4" t="s">
        <v>199</v>
      </c>
      <c r="D893" s="4" t="s">
        <v>24</v>
      </c>
      <c r="E893" s="4" t="s">
        <v>193</v>
      </c>
      <c r="F893" s="3">
        <v>42781</v>
      </c>
      <c r="G893" s="3"/>
      <c r="I893" s="4" t="s">
        <v>9026</v>
      </c>
      <c r="J893" s="4" t="s">
        <v>9024</v>
      </c>
      <c r="K893" s="4" t="s">
        <v>9010</v>
      </c>
      <c r="L893">
        <v>5482</v>
      </c>
      <c r="M893" s="4"/>
      <c r="Q893" s="4"/>
      <c r="R893" s="4"/>
    </row>
    <row r="894" spans="1:19">
      <c r="A894" s="4" t="s">
        <v>1101</v>
      </c>
      <c r="B894" s="4" t="s">
        <v>230</v>
      </c>
      <c r="C894" s="4" t="s">
        <v>179</v>
      </c>
      <c r="D894" s="4" t="s">
        <v>24</v>
      </c>
      <c r="E894" s="4" t="s">
        <v>193</v>
      </c>
      <c r="F894" s="3">
        <v>42781</v>
      </c>
      <c r="G894" s="3"/>
      <c r="I894" s="4" t="s">
        <v>9026</v>
      </c>
      <c r="J894" s="4" t="s">
        <v>9024</v>
      </c>
      <c r="K894" s="4" t="s">
        <v>9010</v>
      </c>
      <c r="L894">
        <v>550</v>
      </c>
      <c r="M894" s="4"/>
      <c r="Q894" s="4"/>
      <c r="R894" s="4"/>
    </row>
    <row r="895" spans="1:19">
      <c r="A895" s="4" t="s">
        <v>1102</v>
      </c>
      <c r="B895" s="4" t="s">
        <v>230</v>
      </c>
      <c r="C895" s="4" t="s">
        <v>171</v>
      </c>
      <c r="D895" s="4" t="s">
        <v>38</v>
      </c>
      <c r="E895" s="4" t="s">
        <v>197</v>
      </c>
      <c r="F895" s="3">
        <v>42781</v>
      </c>
      <c r="G895" s="3">
        <v>42862</v>
      </c>
      <c r="H895">
        <v>0</v>
      </c>
      <c r="I895" s="4" t="s">
        <v>9026</v>
      </c>
      <c r="J895" s="4" t="s">
        <v>9024</v>
      </c>
      <c r="K895" s="4" t="s">
        <v>9010</v>
      </c>
      <c r="L895">
        <v>1096</v>
      </c>
      <c r="M895" s="4" t="s">
        <v>39</v>
      </c>
      <c r="N895">
        <v>1993</v>
      </c>
      <c r="O895">
        <v>4269.8999999999996</v>
      </c>
      <c r="P895">
        <v>6472</v>
      </c>
      <c r="Q895" s="4" t="s">
        <v>23</v>
      </c>
      <c r="R895" s="4" t="s">
        <v>40</v>
      </c>
      <c r="S895">
        <v>81</v>
      </c>
    </row>
    <row r="896" spans="1:19">
      <c r="A896" s="4" t="s">
        <v>1103</v>
      </c>
      <c r="B896" s="4" t="s">
        <v>187</v>
      </c>
      <c r="C896" s="4" t="s">
        <v>171</v>
      </c>
      <c r="D896" s="4" t="s">
        <v>24</v>
      </c>
      <c r="E896" s="4" t="s">
        <v>193</v>
      </c>
      <c r="F896" s="3">
        <v>42781</v>
      </c>
      <c r="G896" s="3"/>
      <c r="I896" s="4" t="s">
        <v>9023</v>
      </c>
      <c r="J896" s="4" t="s">
        <v>9024</v>
      </c>
      <c r="K896" s="4" t="s">
        <v>9010</v>
      </c>
      <c r="L896">
        <v>1096</v>
      </c>
      <c r="M896" s="4"/>
      <c r="Q896" s="4"/>
      <c r="R896" s="4"/>
    </row>
    <row r="897" spans="1:19">
      <c r="A897" s="4" t="s">
        <v>1104</v>
      </c>
      <c r="B897" s="4" t="s">
        <v>187</v>
      </c>
      <c r="C897" s="4" t="s">
        <v>9011</v>
      </c>
      <c r="D897" s="4" t="s">
        <v>56</v>
      </c>
      <c r="E897" s="4" t="s">
        <v>197</v>
      </c>
      <c r="F897" s="3">
        <v>42781</v>
      </c>
      <c r="G897" s="3">
        <v>42886</v>
      </c>
      <c r="H897">
        <v>0</v>
      </c>
      <c r="I897" s="4" t="s">
        <v>9023</v>
      </c>
      <c r="J897" s="4" t="s">
        <v>9024</v>
      </c>
      <c r="K897" s="4" t="s">
        <v>9010</v>
      </c>
      <c r="L897">
        <v>4821</v>
      </c>
      <c r="M897" s="4" t="s">
        <v>55</v>
      </c>
      <c r="N897">
        <v>1999</v>
      </c>
      <c r="O897">
        <v>1699.85</v>
      </c>
      <c r="P897">
        <v>5108</v>
      </c>
      <c r="Q897" s="4" t="s">
        <v>23</v>
      </c>
      <c r="R897" s="4" t="s">
        <v>24</v>
      </c>
      <c r="S897">
        <v>105</v>
      </c>
    </row>
    <row r="898" spans="1:19">
      <c r="A898" s="4" t="s">
        <v>1105</v>
      </c>
      <c r="B898" s="4" t="s">
        <v>201</v>
      </c>
      <c r="C898" s="4" t="s">
        <v>179</v>
      </c>
      <c r="D898" s="4" t="s">
        <v>24</v>
      </c>
      <c r="E898" s="4" t="s">
        <v>193</v>
      </c>
      <c r="F898" s="3">
        <v>42781</v>
      </c>
      <c r="G898" s="3"/>
      <c r="I898" s="4" t="s">
        <v>9026</v>
      </c>
      <c r="J898" s="4" t="s">
        <v>9024</v>
      </c>
      <c r="K898" s="4" t="s">
        <v>9010</v>
      </c>
      <c r="L898">
        <v>550</v>
      </c>
      <c r="M898" s="4"/>
      <c r="Q898" s="4"/>
      <c r="R898" s="4"/>
    </row>
    <row r="899" spans="1:19">
      <c r="A899" s="4" t="s">
        <v>1106</v>
      </c>
      <c r="B899" s="4" t="s">
        <v>201</v>
      </c>
      <c r="C899" s="4" t="s">
        <v>192</v>
      </c>
      <c r="D899" s="4" t="s">
        <v>24</v>
      </c>
      <c r="E899" s="4" t="s">
        <v>193</v>
      </c>
      <c r="F899" s="3">
        <v>42781</v>
      </c>
      <c r="G899" s="3"/>
      <c r="I899" s="4" t="s">
        <v>9026</v>
      </c>
      <c r="J899" s="4" t="s">
        <v>9024</v>
      </c>
      <c r="K899" s="4" t="s">
        <v>9012</v>
      </c>
      <c r="L899">
        <v>3393</v>
      </c>
      <c r="M899" s="4"/>
      <c r="Q899" s="4"/>
      <c r="R899" s="4"/>
    </row>
    <row r="900" spans="1:19">
      <c r="A900" s="4" t="s">
        <v>1107</v>
      </c>
      <c r="B900" s="4" t="s">
        <v>170</v>
      </c>
      <c r="C900" s="4" t="s">
        <v>179</v>
      </c>
      <c r="D900" s="4" t="s">
        <v>66</v>
      </c>
      <c r="E900" s="4" t="s">
        <v>172</v>
      </c>
      <c r="F900" s="3">
        <v>42781</v>
      </c>
      <c r="G900" s="3">
        <v>42868</v>
      </c>
      <c r="H900">
        <v>455</v>
      </c>
      <c r="I900" s="4" t="s">
        <v>9014</v>
      </c>
      <c r="J900" s="4" t="s">
        <v>9015</v>
      </c>
      <c r="K900" s="4" t="s">
        <v>9010</v>
      </c>
      <c r="L900">
        <v>550</v>
      </c>
      <c r="M900" s="4" t="s">
        <v>33</v>
      </c>
      <c r="N900">
        <v>2007</v>
      </c>
      <c r="O900">
        <v>894.33</v>
      </c>
      <c r="P900">
        <v>1635</v>
      </c>
      <c r="Q900" s="4" t="s">
        <v>67</v>
      </c>
      <c r="R900" s="4" t="s">
        <v>24</v>
      </c>
      <c r="S900">
        <v>87</v>
      </c>
    </row>
    <row r="901" spans="1:19">
      <c r="A901" s="4" t="s">
        <v>1108</v>
      </c>
      <c r="B901" s="4" t="s">
        <v>232</v>
      </c>
      <c r="C901" s="4" t="s">
        <v>179</v>
      </c>
      <c r="D901" s="4" t="s">
        <v>78</v>
      </c>
      <c r="E901" s="4" t="s">
        <v>172</v>
      </c>
      <c r="F901" s="3">
        <v>42781</v>
      </c>
      <c r="G901" s="3">
        <v>42797</v>
      </c>
      <c r="H901">
        <v>537</v>
      </c>
      <c r="I901" s="4" t="s">
        <v>9021</v>
      </c>
      <c r="J901" s="4" t="s">
        <v>9019</v>
      </c>
      <c r="K901" s="4" t="s">
        <v>9010</v>
      </c>
      <c r="L901">
        <v>550</v>
      </c>
      <c r="M901" s="4" t="s">
        <v>55</v>
      </c>
      <c r="N901">
        <v>1994</v>
      </c>
      <c r="O901">
        <v>6395.05</v>
      </c>
      <c r="P901">
        <v>20275</v>
      </c>
      <c r="Q901" s="4" t="s">
        <v>23</v>
      </c>
      <c r="R901" s="4" t="s">
        <v>24</v>
      </c>
      <c r="S901">
        <v>16</v>
      </c>
    </row>
    <row r="902" spans="1:19">
      <c r="A902" s="4" t="s">
        <v>1109</v>
      </c>
      <c r="B902" s="4" t="s">
        <v>232</v>
      </c>
      <c r="C902" s="4" t="s">
        <v>171</v>
      </c>
      <c r="D902" s="4" t="s">
        <v>96</v>
      </c>
      <c r="E902" s="4" t="s">
        <v>172</v>
      </c>
      <c r="F902" s="3">
        <v>42781</v>
      </c>
      <c r="G902" s="3">
        <v>42798</v>
      </c>
      <c r="H902">
        <v>1090</v>
      </c>
      <c r="I902" s="4" t="s">
        <v>9021</v>
      </c>
      <c r="J902" s="4" t="s">
        <v>9019</v>
      </c>
      <c r="K902" s="4" t="s">
        <v>9010</v>
      </c>
      <c r="L902">
        <v>1096</v>
      </c>
      <c r="M902" s="4" t="s">
        <v>58</v>
      </c>
      <c r="N902">
        <v>1994</v>
      </c>
      <c r="O902">
        <v>355.23</v>
      </c>
      <c r="P902">
        <v>853</v>
      </c>
      <c r="Q902" s="4" t="s">
        <v>23</v>
      </c>
      <c r="R902" s="4" t="s">
        <v>24</v>
      </c>
      <c r="S902">
        <v>17</v>
      </c>
    </row>
    <row r="903" spans="1:19">
      <c r="A903" s="4" t="s">
        <v>1110</v>
      </c>
      <c r="B903" s="4" t="s">
        <v>208</v>
      </c>
      <c r="C903" s="4" t="s">
        <v>192</v>
      </c>
      <c r="D903" s="4" t="s">
        <v>109</v>
      </c>
      <c r="E903" s="4" t="s">
        <v>197</v>
      </c>
      <c r="F903" s="3">
        <v>42781</v>
      </c>
      <c r="G903" s="3">
        <v>42879</v>
      </c>
      <c r="H903">
        <v>0</v>
      </c>
      <c r="I903" s="4" t="s">
        <v>9014</v>
      </c>
      <c r="J903" s="4" t="s">
        <v>9015</v>
      </c>
      <c r="K903" s="4" t="s">
        <v>9012</v>
      </c>
      <c r="L903">
        <v>3393</v>
      </c>
      <c r="M903" s="4" t="s">
        <v>58</v>
      </c>
      <c r="N903">
        <v>1987</v>
      </c>
      <c r="O903">
        <v>1698.2</v>
      </c>
      <c r="P903">
        <v>3798</v>
      </c>
      <c r="Q903" s="4" t="s">
        <v>23</v>
      </c>
      <c r="R903" s="4" t="s">
        <v>24</v>
      </c>
      <c r="S903">
        <v>98</v>
      </c>
    </row>
    <row r="904" spans="1:19">
      <c r="A904" s="4" t="s">
        <v>1111</v>
      </c>
      <c r="B904" s="4" t="s">
        <v>208</v>
      </c>
      <c r="C904" s="4" t="s">
        <v>177</v>
      </c>
      <c r="D904" s="4" t="s">
        <v>66</v>
      </c>
      <c r="E904" s="4" t="s">
        <v>172</v>
      </c>
      <c r="F904" s="3">
        <v>42781</v>
      </c>
      <c r="G904" s="3">
        <v>42811</v>
      </c>
      <c r="H904">
        <v>60</v>
      </c>
      <c r="I904" s="4" t="s">
        <v>9014</v>
      </c>
      <c r="J904" s="4" t="s">
        <v>9015</v>
      </c>
      <c r="K904" s="4" t="s">
        <v>9012</v>
      </c>
      <c r="L904">
        <v>55</v>
      </c>
      <c r="M904" s="4" t="s">
        <v>33</v>
      </c>
      <c r="N904">
        <v>2007</v>
      </c>
      <c r="O904">
        <v>894.33</v>
      </c>
      <c r="P904">
        <v>1635</v>
      </c>
      <c r="Q904" s="4" t="s">
        <v>67</v>
      </c>
      <c r="R904" s="4" t="s">
        <v>24</v>
      </c>
      <c r="S904">
        <v>30</v>
      </c>
    </row>
    <row r="905" spans="1:19">
      <c r="A905" s="4" t="s">
        <v>1112</v>
      </c>
      <c r="B905" s="4" t="s">
        <v>185</v>
      </c>
      <c r="C905" s="4" t="s">
        <v>171</v>
      </c>
      <c r="D905" s="4" t="s">
        <v>54</v>
      </c>
      <c r="E905" s="4" t="s">
        <v>197</v>
      </c>
      <c r="F905" s="3">
        <v>42781</v>
      </c>
      <c r="G905" s="3">
        <v>42872</v>
      </c>
      <c r="H905">
        <v>0</v>
      </c>
      <c r="I905" s="4" t="s">
        <v>9023</v>
      </c>
      <c r="J905" s="4" t="s">
        <v>9024</v>
      </c>
      <c r="K905" s="4" t="s">
        <v>9010</v>
      </c>
      <c r="L905">
        <v>1096</v>
      </c>
      <c r="M905" s="4" t="s">
        <v>55</v>
      </c>
      <c r="N905">
        <v>1995</v>
      </c>
      <c r="O905">
        <v>1825.82</v>
      </c>
      <c r="P905">
        <v>5595</v>
      </c>
      <c r="Q905" s="4" t="s">
        <v>23</v>
      </c>
      <c r="R905" s="4" t="s">
        <v>56</v>
      </c>
      <c r="S905">
        <v>91</v>
      </c>
    </row>
    <row r="906" spans="1:19">
      <c r="A906" s="4" t="s">
        <v>1113</v>
      </c>
      <c r="B906" s="4" t="s">
        <v>181</v>
      </c>
      <c r="C906" s="4" t="s">
        <v>179</v>
      </c>
      <c r="D906" s="4" t="s">
        <v>24</v>
      </c>
      <c r="E906" s="4" t="s">
        <v>193</v>
      </c>
      <c r="F906" s="3">
        <v>42781</v>
      </c>
      <c r="G906" s="3"/>
      <c r="I906" s="4" t="s">
        <v>9026</v>
      </c>
      <c r="J906" s="4" t="s">
        <v>9024</v>
      </c>
      <c r="K906" s="4" t="s">
        <v>9010</v>
      </c>
      <c r="L906">
        <v>550</v>
      </c>
      <c r="M906" s="4"/>
      <c r="Q906" s="4"/>
      <c r="R906" s="4"/>
    </row>
    <row r="907" spans="1:19">
      <c r="A907" s="4" t="s">
        <v>1114</v>
      </c>
      <c r="B907" s="4" t="s">
        <v>246</v>
      </c>
      <c r="C907" s="4" t="s">
        <v>199</v>
      </c>
      <c r="D907" s="4" t="s">
        <v>99</v>
      </c>
      <c r="E907" s="4" t="s">
        <v>172</v>
      </c>
      <c r="F907" s="3">
        <v>42782</v>
      </c>
      <c r="G907" s="3">
        <v>42901</v>
      </c>
      <c r="H907">
        <v>6509</v>
      </c>
      <c r="I907" s="4" t="s">
        <v>9021</v>
      </c>
      <c r="J907" s="4" t="s">
        <v>9019</v>
      </c>
      <c r="K907" s="4" t="s">
        <v>9010</v>
      </c>
      <c r="L907">
        <v>5482</v>
      </c>
      <c r="M907" s="4" t="s">
        <v>33</v>
      </c>
      <c r="N907">
        <v>2003</v>
      </c>
      <c r="O907">
        <v>1419.98</v>
      </c>
      <c r="P907">
        <v>4018</v>
      </c>
      <c r="Q907" s="4" t="s">
        <v>23</v>
      </c>
      <c r="R907" s="4" t="s">
        <v>24</v>
      </c>
      <c r="S907">
        <v>119</v>
      </c>
    </row>
    <row r="908" spans="1:19">
      <c r="A908" s="4" t="s">
        <v>1115</v>
      </c>
      <c r="B908" s="4" t="s">
        <v>304</v>
      </c>
      <c r="C908" s="4" t="s">
        <v>171</v>
      </c>
      <c r="D908" s="4" t="s">
        <v>103</v>
      </c>
      <c r="E908" s="4" t="s">
        <v>172</v>
      </c>
      <c r="F908" s="3">
        <v>42782</v>
      </c>
      <c r="G908" s="3">
        <v>42873</v>
      </c>
      <c r="H908">
        <v>1079</v>
      </c>
      <c r="I908" s="4" t="s">
        <v>9014</v>
      </c>
      <c r="J908" s="4" t="s">
        <v>9015</v>
      </c>
      <c r="K908" s="4" t="s">
        <v>9010</v>
      </c>
      <c r="L908">
        <v>1096</v>
      </c>
      <c r="M908" s="4" t="s">
        <v>26</v>
      </c>
      <c r="N908">
        <v>1992</v>
      </c>
      <c r="O908">
        <v>3922.42</v>
      </c>
      <c r="P908">
        <v>6837</v>
      </c>
      <c r="Q908" s="4" t="s">
        <v>23</v>
      </c>
      <c r="R908" s="4" t="s">
        <v>24</v>
      </c>
      <c r="S908">
        <v>91</v>
      </c>
    </row>
    <row r="909" spans="1:19">
      <c r="A909" s="4" t="s">
        <v>1116</v>
      </c>
      <c r="B909" s="4" t="s">
        <v>279</v>
      </c>
      <c r="C909" s="4" t="s">
        <v>171</v>
      </c>
      <c r="D909" s="4" t="s">
        <v>107</v>
      </c>
      <c r="E909" s="4" t="s">
        <v>172</v>
      </c>
      <c r="F909" s="3">
        <v>42782</v>
      </c>
      <c r="G909" s="3">
        <v>42884</v>
      </c>
      <c r="H909">
        <v>1111</v>
      </c>
      <c r="I909" s="4" t="s">
        <v>9018</v>
      </c>
      <c r="J909" s="4" t="s">
        <v>9019</v>
      </c>
      <c r="K909" s="4" t="s">
        <v>9010</v>
      </c>
      <c r="L909">
        <v>1096</v>
      </c>
      <c r="M909" s="4" t="s">
        <v>26</v>
      </c>
      <c r="N909">
        <v>1994</v>
      </c>
      <c r="O909">
        <v>2818.38</v>
      </c>
      <c r="P909">
        <v>6290</v>
      </c>
      <c r="Q909" s="4" t="s">
        <v>23</v>
      </c>
      <c r="R909" s="4" t="s">
        <v>24</v>
      </c>
      <c r="S909">
        <v>102</v>
      </c>
    </row>
    <row r="910" spans="1:19">
      <c r="A910" s="4" t="s">
        <v>1117</v>
      </c>
      <c r="B910" s="4" t="s">
        <v>263</v>
      </c>
      <c r="C910" s="4" t="s">
        <v>9011</v>
      </c>
      <c r="D910" s="4" t="s">
        <v>88</v>
      </c>
      <c r="E910" s="4" t="s">
        <v>197</v>
      </c>
      <c r="F910" s="3">
        <v>42782</v>
      </c>
      <c r="G910" s="3">
        <v>42876</v>
      </c>
      <c r="H910">
        <v>0</v>
      </c>
      <c r="I910" s="4" t="s">
        <v>9021</v>
      </c>
      <c r="J910" s="4" t="s">
        <v>9019</v>
      </c>
      <c r="K910" s="4" t="s">
        <v>9010</v>
      </c>
      <c r="L910">
        <v>4821</v>
      </c>
      <c r="M910" s="4" t="s">
        <v>46</v>
      </c>
      <c r="N910">
        <v>1984</v>
      </c>
      <c r="O910">
        <v>3027.46</v>
      </c>
      <c r="P910">
        <v>9516</v>
      </c>
      <c r="Q910" s="4" t="s">
        <v>89</v>
      </c>
      <c r="R910" s="4" t="s">
        <v>24</v>
      </c>
      <c r="S910">
        <v>94</v>
      </c>
    </row>
    <row r="911" spans="1:19">
      <c r="A911" s="4" t="s">
        <v>1118</v>
      </c>
      <c r="B911" s="4" t="s">
        <v>263</v>
      </c>
      <c r="C911" s="4" t="s">
        <v>179</v>
      </c>
      <c r="D911" s="4" t="s">
        <v>50</v>
      </c>
      <c r="E911" s="4" t="s">
        <v>172</v>
      </c>
      <c r="F911" s="3">
        <v>42782</v>
      </c>
      <c r="G911" s="3">
        <v>42796</v>
      </c>
      <c r="H911">
        <v>462</v>
      </c>
      <c r="I911" s="4" t="s">
        <v>9021</v>
      </c>
      <c r="J911" s="4" t="s">
        <v>9019</v>
      </c>
      <c r="K911" s="4" t="s">
        <v>9010</v>
      </c>
      <c r="L911">
        <v>550</v>
      </c>
      <c r="M911" s="4" t="s">
        <v>9322</v>
      </c>
      <c r="N911">
        <v>1992</v>
      </c>
      <c r="O911">
        <v>1712.68</v>
      </c>
      <c r="P911">
        <v>3194</v>
      </c>
      <c r="Q911" s="4" t="s">
        <v>23</v>
      </c>
      <c r="R911" s="4" t="s">
        <v>21</v>
      </c>
      <c r="S911">
        <v>14</v>
      </c>
    </row>
    <row r="912" spans="1:19">
      <c r="A912" s="4" t="s">
        <v>1119</v>
      </c>
      <c r="B912" s="4" t="s">
        <v>263</v>
      </c>
      <c r="C912" s="4" t="s">
        <v>179</v>
      </c>
      <c r="D912" s="4" t="s">
        <v>123</v>
      </c>
      <c r="E912" s="4" t="s">
        <v>172</v>
      </c>
      <c r="F912" s="3">
        <v>42782</v>
      </c>
      <c r="G912" s="3">
        <v>42798</v>
      </c>
      <c r="H912">
        <v>555</v>
      </c>
      <c r="I912" s="4" t="s">
        <v>9021</v>
      </c>
      <c r="J912" s="4" t="s">
        <v>9019</v>
      </c>
      <c r="K912" s="4" t="s">
        <v>9010</v>
      </c>
      <c r="L912">
        <v>550</v>
      </c>
      <c r="M912" s="4" t="s">
        <v>39</v>
      </c>
      <c r="N912">
        <v>1989</v>
      </c>
      <c r="O912">
        <v>3838.39</v>
      </c>
      <c r="P912">
        <v>8274</v>
      </c>
      <c r="Q912" s="4" t="s">
        <v>23</v>
      </c>
      <c r="R912" s="4" t="s">
        <v>24</v>
      </c>
      <c r="S912">
        <v>16</v>
      </c>
    </row>
    <row r="913" spans="1:19">
      <c r="A913" s="4" t="s">
        <v>1120</v>
      </c>
      <c r="B913" s="4" t="s">
        <v>196</v>
      </c>
      <c r="C913" s="4" t="s">
        <v>199</v>
      </c>
      <c r="D913" s="4" t="s">
        <v>43</v>
      </c>
      <c r="E913" s="4" t="s">
        <v>172</v>
      </c>
      <c r="F913" s="3">
        <v>42782</v>
      </c>
      <c r="G913" s="3">
        <v>42795</v>
      </c>
      <c r="H913">
        <v>6719</v>
      </c>
      <c r="I913" s="4" t="s">
        <v>9016</v>
      </c>
      <c r="J913" s="4" t="s">
        <v>9015</v>
      </c>
      <c r="K913" s="4" t="s">
        <v>9010</v>
      </c>
      <c r="L913">
        <v>5482</v>
      </c>
      <c r="M913" s="4" t="s">
        <v>9322</v>
      </c>
      <c r="N913">
        <v>2005</v>
      </c>
      <c r="O913">
        <v>1520.66</v>
      </c>
      <c r="P913">
        <v>1806</v>
      </c>
      <c r="Q913" s="4" t="s">
        <v>23</v>
      </c>
      <c r="R913" s="4" t="s">
        <v>24</v>
      </c>
      <c r="S913">
        <v>13</v>
      </c>
    </row>
    <row r="914" spans="1:19">
      <c r="A914" s="4" t="s">
        <v>1121</v>
      </c>
      <c r="B914" s="4" t="s">
        <v>203</v>
      </c>
      <c r="C914" s="4" t="s">
        <v>192</v>
      </c>
      <c r="D914" s="4" t="s">
        <v>54</v>
      </c>
      <c r="E914" s="4" t="s">
        <v>172</v>
      </c>
      <c r="F914" s="3">
        <v>42782</v>
      </c>
      <c r="G914" s="3">
        <v>42888</v>
      </c>
      <c r="H914">
        <v>3281</v>
      </c>
      <c r="I914" s="4" t="s">
        <v>9023</v>
      </c>
      <c r="J914" s="4" t="s">
        <v>9024</v>
      </c>
      <c r="K914" s="4" t="s">
        <v>9012</v>
      </c>
      <c r="L914">
        <v>3393</v>
      </c>
      <c r="M914" s="4" t="s">
        <v>55</v>
      </c>
      <c r="N914">
        <v>1995</v>
      </c>
      <c r="O914">
        <v>1825.82</v>
      </c>
      <c r="P914">
        <v>5595</v>
      </c>
      <c r="Q914" s="4" t="s">
        <v>23</v>
      </c>
      <c r="R914" s="4" t="s">
        <v>56</v>
      </c>
      <c r="S914">
        <v>106</v>
      </c>
    </row>
    <row r="915" spans="1:19">
      <c r="A915" s="4" t="s">
        <v>1122</v>
      </c>
      <c r="B915" s="4" t="s">
        <v>191</v>
      </c>
      <c r="C915" s="4" t="s">
        <v>171</v>
      </c>
      <c r="D915" s="4" t="s">
        <v>24</v>
      </c>
      <c r="E915" s="4" t="s">
        <v>193</v>
      </c>
      <c r="F915" s="3">
        <v>42782</v>
      </c>
      <c r="G915" s="3"/>
      <c r="I915" s="4" t="s">
        <v>9026</v>
      </c>
      <c r="J915" s="4" t="s">
        <v>9024</v>
      </c>
      <c r="K915" s="4" t="s">
        <v>9010</v>
      </c>
      <c r="L915">
        <v>1096</v>
      </c>
      <c r="M915" s="4"/>
      <c r="Q915" s="4"/>
      <c r="R915" s="4"/>
    </row>
    <row r="916" spans="1:19">
      <c r="A916" s="4" t="s">
        <v>1123</v>
      </c>
      <c r="B916" s="4" t="s">
        <v>191</v>
      </c>
      <c r="C916" s="4" t="s">
        <v>192</v>
      </c>
      <c r="D916" s="4" t="s">
        <v>82</v>
      </c>
      <c r="E916" s="4" t="s">
        <v>172</v>
      </c>
      <c r="F916" s="3">
        <v>42782</v>
      </c>
      <c r="G916" s="3">
        <v>42862</v>
      </c>
      <c r="H916">
        <v>3398</v>
      </c>
      <c r="I916" s="4" t="s">
        <v>9026</v>
      </c>
      <c r="J916" s="4" t="s">
        <v>9024</v>
      </c>
      <c r="K916" s="4" t="s">
        <v>9012</v>
      </c>
      <c r="L916">
        <v>3393</v>
      </c>
      <c r="M916" s="4" t="s">
        <v>36</v>
      </c>
      <c r="N916">
        <v>1982</v>
      </c>
      <c r="O916">
        <v>11698.03</v>
      </c>
      <c r="P916">
        <v>34288</v>
      </c>
      <c r="Q916" s="4" t="s">
        <v>23</v>
      </c>
      <c r="R916" s="4" t="s">
        <v>24</v>
      </c>
      <c r="S916">
        <v>80</v>
      </c>
    </row>
    <row r="917" spans="1:19">
      <c r="A917" s="4" t="s">
        <v>1124</v>
      </c>
      <c r="B917" s="4" t="s">
        <v>230</v>
      </c>
      <c r="C917" s="4" t="s">
        <v>179</v>
      </c>
      <c r="D917" s="4" t="s">
        <v>86</v>
      </c>
      <c r="E917" s="4" t="s">
        <v>193</v>
      </c>
      <c r="F917" s="3">
        <v>42782</v>
      </c>
      <c r="G917" s="3"/>
      <c r="I917" s="4" t="s">
        <v>9026</v>
      </c>
      <c r="J917" s="4" t="s">
        <v>9024</v>
      </c>
      <c r="K917" s="4" t="s">
        <v>9010</v>
      </c>
      <c r="L917">
        <v>550</v>
      </c>
      <c r="M917" s="4" t="s">
        <v>26</v>
      </c>
      <c r="N917">
        <v>1985</v>
      </c>
      <c r="O917">
        <v>2741.37</v>
      </c>
      <c r="P917">
        <v>9226</v>
      </c>
      <c r="Q917" s="4" t="s">
        <v>23</v>
      </c>
      <c r="R917" s="4" t="s">
        <v>24</v>
      </c>
    </row>
    <row r="918" spans="1:19">
      <c r="A918" s="4" t="s">
        <v>1125</v>
      </c>
      <c r="B918" s="4" t="s">
        <v>230</v>
      </c>
      <c r="C918" s="4" t="s">
        <v>9011</v>
      </c>
      <c r="D918" s="4" t="s">
        <v>24</v>
      </c>
      <c r="E918" s="4" t="s">
        <v>193</v>
      </c>
      <c r="F918" s="3">
        <v>42782</v>
      </c>
      <c r="G918" s="3"/>
      <c r="I918" s="4" t="s">
        <v>9026</v>
      </c>
      <c r="J918" s="4" t="s">
        <v>9024</v>
      </c>
      <c r="K918" s="4" t="s">
        <v>9010</v>
      </c>
      <c r="L918">
        <v>4821</v>
      </c>
      <c r="M918" s="4"/>
      <c r="Q918" s="4"/>
      <c r="R918" s="4"/>
    </row>
    <row r="919" spans="1:19">
      <c r="A919" s="4" t="s">
        <v>1126</v>
      </c>
      <c r="B919" s="4" t="s">
        <v>230</v>
      </c>
      <c r="C919" s="4" t="s">
        <v>9011</v>
      </c>
      <c r="D919" s="4" t="s">
        <v>76</v>
      </c>
      <c r="E919" s="4" t="s">
        <v>197</v>
      </c>
      <c r="F919" s="3">
        <v>42782</v>
      </c>
      <c r="G919" s="3">
        <v>42869</v>
      </c>
      <c r="H919">
        <v>0</v>
      </c>
      <c r="I919" s="4" t="s">
        <v>9026</v>
      </c>
      <c r="J919" s="4" t="s">
        <v>9024</v>
      </c>
      <c r="K919" s="4" t="s">
        <v>9010</v>
      </c>
      <c r="L919">
        <v>4821</v>
      </c>
      <c r="M919" s="4" t="s">
        <v>9322</v>
      </c>
      <c r="N919">
        <v>1997</v>
      </c>
      <c r="O919">
        <v>8170.38</v>
      </c>
      <c r="P919">
        <v>16499</v>
      </c>
      <c r="Q919" s="4" t="s">
        <v>77</v>
      </c>
      <c r="R919" s="4" t="s">
        <v>24</v>
      </c>
      <c r="S919">
        <v>87</v>
      </c>
    </row>
    <row r="920" spans="1:19">
      <c r="A920" s="4" t="s">
        <v>1127</v>
      </c>
      <c r="B920" s="4" t="s">
        <v>244</v>
      </c>
      <c r="C920" s="4" t="s">
        <v>179</v>
      </c>
      <c r="D920" s="4" t="s">
        <v>48</v>
      </c>
      <c r="E920" s="4" t="s">
        <v>172</v>
      </c>
      <c r="F920" s="3">
        <v>42782</v>
      </c>
      <c r="G920" s="3">
        <v>42795</v>
      </c>
      <c r="H920">
        <v>608</v>
      </c>
      <c r="I920" s="4" t="s">
        <v>9016</v>
      </c>
      <c r="J920" s="4" t="s">
        <v>9015</v>
      </c>
      <c r="K920" s="4" t="s">
        <v>9010</v>
      </c>
      <c r="L920">
        <v>550</v>
      </c>
      <c r="M920" s="4" t="s">
        <v>39</v>
      </c>
      <c r="N920">
        <v>1998</v>
      </c>
      <c r="O920">
        <v>217.87</v>
      </c>
      <c r="P920">
        <v>551</v>
      </c>
      <c r="Q920" s="4" t="s">
        <v>23</v>
      </c>
      <c r="R920" s="4" t="s">
        <v>24</v>
      </c>
      <c r="S920">
        <v>13</v>
      </c>
    </row>
    <row r="921" spans="1:19">
      <c r="A921" s="4" t="s">
        <v>1128</v>
      </c>
      <c r="B921" s="4" t="s">
        <v>189</v>
      </c>
      <c r="C921" s="4" t="s">
        <v>9011</v>
      </c>
      <c r="D921" s="4" t="s">
        <v>68</v>
      </c>
      <c r="E921" s="4" t="s">
        <v>197</v>
      </c>
      <c r="F921" s="3">
        <v>42782</v>
      </c>
      <c r="G921" s="3">
        <v>42872</v>
      </c>
      <c r="H921">
        <v>0</v>
      </c>
      <c r="I921" s="4" t="s">
        <v>9016</v>
      </c>
      <c r="J921" s="4" t="s">
        <v>9015</v>
      </c>
      <c r="K921" s="4" t="s">
        <v>9010</v>
      </c>
      <c r="L921">
        <v>4821</v>
      </c>
      <c r="M921" s="4" t="s">
        <v>9322</v>
      </c>
      <c r="N921">
        <v>2000</v>
      </c>
      <c r="O921">
        <v>1223.72</v>
      </c>
      <c r="P921">
        <v>2497</v>
      </c>
      <c r="Q921" s="4" t="s">
        <v>69</v>
      </c>
      <c r="R921" s="4" t="s">
        <v>24</v>
      </c>
      <c r="S921">
        <v>90</v>
      </c>
    </row>
    <row r="922" spans="1:19">
      <c r="A922" s="4" t="s">
        <v>1129</v>
      </c>
      <c r="B922" s="4" t="s">
        <v>232</v>
      </c>
      <c r="C922" s="4" t="s">
        <v>171</v>
      </c>
      <c r="D922" s="4" t="s">
        <v>50</v>
      </c>
      <c r="E922" s="4" t="s">
        <v>172</v>
      </c>
      <c r="F922" s="3">
        <v>42782</v>
      </c>
      <c r="G922" s="3">
        <v>42885</v>
      </c>
      <c r="H922">
        <v>1187</v>
      </c>
      <c r="I922" s="4" t="s">
        <v>9021</v>
      </c>
      <c r="J922" s="4" t="s">
        <v>9019</v>
      </c>
      <c r="K922" s="4" t="s">
        <v>9010</v>
      </c>
      <c r="L922">
        <v>1096</v>
      </c>
      <c r="M922" s="4" t="s">
        <v>9322</v>
      </c>
      <c r="N922">
        <v>1992</v>
      </c>
      <c r="O922">
        <v>1712.68</v>
      </c>
      <c r="P922">
        <v>3194</v>
      </c>
      <c r="Q922" s="4" t="s">
        <v>23</v>
      </c>
      <c r="R922" s="4" t="s">
        <v>21</v>
      </c>
      <c r="S922">
        <v>103</v>
      </c>
    </row>
    <row r="923" spans="1:19">
      <c r="A923" s="4" t="s">
        <v>1130</v>
      </c>
      <c r="B923" s="4" t="s">
        <v>226</v>
      </c>
      <c r="C923" s="4" t="s">
        <v>179</v>
      </c>
      <c r="D923" s="4" t="s">
        <v>24</v>
      </c>
      <c r="E923" s="4" t="s">
        <v>193</v>
      </c>
      <c r="F923" s="3">
        <v>42782</v>
      </c>
      <c r="G923" s="3"/>
      <c r="I923" s="4" t="s">
        <v>9018</v>
      </c>
      <c r="J923" s="4" t="s">
        <v>9019</v>
      </c>
      <c r="K923" s="4" t="s">
        <v>9010</v>
      </c>
      <c r="L923">
        <v>550</v>
      </c>
      <c r="M923" s="4"/>
      <c r="Q923" s="4"/>
      <c r="R923" s="4"/>
    </row>
    <row r="924" spans="1:19">
      <c r="A924" s="4" t="s">
        <v>1131</v>
      </c>
      <c r="B924" s="4" t="s">
        <v>216</v>
      </c>
      <c r="C924" s="4" t="s">
        <v>199</v>
      </c>
      <c r="D924" s="4" t="s">
        <v>78</v>
      </c>
      <c r="E924" s="4" t="s">
        <v>172</v>
      </c>
      <c r="F924" s="3">
        <v>42782</v>
      </c>
      <c r="G924" s="3">
        <v>42908</v>
      </c>
      <c r="H924">
        <v>5855</v>
      </c>
      <c r="I924" s="4" t="s">
        <v>9018</v>
      </c>
      <c r="J924" s="4" t="s">
        <v>9019</v>
      </c>
      <c r="K924" s="4" t="s">
        <v>9010</v>
      </c>
      <c r="L924">
        <v>5482</v>
      </c>
      <c r="M924" s="4" t="s">
        <v>55</v>
      </c>
      <c r="N924">
        <v>1994</v>
      </c>
      <c r="O924">
        <v>6395.05</v>
      </c>
      <c r="P924">
        <v>20275</v>
      </c>
      <c r="Q924" s="4" t="s">
        <v>23</v>
      </c>
      <c r="R924" s="4" t="s">
        <v>24</v>
      </c>
      <c r="S924">
        <v>126</v>
      </c>
    </row>
    <row r="925" spans="1:19">
      <c r="A925" s="4" t="s">
        <v>1132</v>
      </c>
      <c r="B925" s="4" t="s">
        <v>181</v>
      </c>
      <c r="C925" s="4" t="s">
        <v>179</v>
      </c>
      <c r="D925" s="4" t="s">
        <v>24</v>
      </c>
      <c r="E925" s="4" t="s">
        <v>193</v>
      </c>
      <c r="F925" s="3">
        <v>42782</v>
      </c>
      <c r="G925" s="3"/>
      <c r="I925" s="4" t="s">
        <v>9026</v>
      </c>
      <c r="J925" s="4" t="s">
        <v>9024</v>
      </c>
      <c r="K925" s="4" t="s">
        <v>9010</v>
      </c>
      <c r="L925">
        <v>550</v>
      </c>
      <c r="M925" s="4"/>
      <c r="Q925" s="4"/>
      <c r="R925" s="4"/>
    </row>
    <row r="926" spans="1:19">
      <c r="A926" s="4" t="s">
        <v>1133</v>
      </c>
      <c r="B926" s="4" t="s">
        <v>174</v>
      </c>
      <c r="C926" s="4" t="s">
        <v>9011</v>
      </c>
      <c r="D926" s="4" t="s">
        <v>37</v>
      </c>
      <c r="E926" s="4" t="s">
        <v>172</v>
      </c>
      <c r="F926" s="3">
        <v>42783</v>
      </c>
      <c r="G926" s="3">
        <v>42865</v>
      </c>
      <c r="H926">
        <v>5068</v>
      </c>
      <c r="I926" s="4" t="s">
        <v>9016</v>
      </c>
      <c r="J926" s="4" t="s">
        <v>9015</v>
      </c>
      <c r="K926" s="4" t="s">
        <v>9010</v>
      </c>
      <c r="L926">
        <v>4821</v>
      </c>
      <c r="M926" s="4" t="s">
        <v>33</v>
      </c>
      <c r="N926">
        <v>2001</v>
      </c>
      <c r="O926">
        <v>718.62</v>
      </c>
      <c r="P926">
        <v>2448</v>
      </c>
      <c r="Q926" s="4" t="s">
        <v>23</v>
      </c>
      <c r="R926" s="4" t="s">
        <v>24</v>
      </c>
      <c r="S926">
        <v>82</v>
      </c>
    </row>
    <row r="927" spans="1:19">
      <c r="A927" s="4" t="s">
        <v>1134</v>
      </c>
      <c r="B927" s="4" t="s">
        <v>263</v>
      </c>
      <c r="C927" s="4" t="s">
        <v>171</v>
      </c>
      <c r="D927" s="4" t="s">
        <v>65</v>
      </c>
      <c r="E927" s="4" t="s">
        <v>197</v>
      </c>
      <c r="F927" s="3">
        <v>42783</v>
      </c>
      <c r="G927" s="3">
        <v>42899</v>
      </c>
      <c r="H927">
        <v>0</v>
      </c>
      <c r="I927" s="4" t="s">
        <v>9021</v>
      </c>
      <c r="J927" s="4" t="s">
        <v>9019</v>
      </c>
      <c r="K927" s="4" t="s">
        <v>9010</v>
      </c>
      <c r="L927">
        <v>1096</v>
      </c>
      <c r="M927" s="4" t="s">
        <v>33</v>
      </c>
      <c r="N927">
        <v>1990</v>
      </c>
      <c r="O927">
        <v>2520.83</v>
      </c>
      <c r="P927">
        <v>3502</v>
      </c>
      <c r="Q927" s="4" t="s">
        <v>23</v>
      </c>
      <c r="R927" s="4" t="s">
        <v>24</v>
      </c>
      <c r="S927">
        <v>116</v>
      </c>
    </row>
    <row r="928" spans="1:19">
      <c r="A928" s="4" t="s">
        <v>1135</v>
      </c>
      <c r="B928" s="4" t="s">
        <v>212</v>
      </c>
      <c r="C928" s="4" t="s">
        <v>177</v>
      </c>
      <c r="D928" s="4" t="s">
        <v>25</v>
      </c>
      <c r="E928" s="4" t="s">
        <v>193</v>
      </c>
      <c r="F928" s="3">
        <v>42783</v>
      </c>
      <c r="G928" s="3"/>
      <c r="I928" s="4" t="s">
        <v>9023</v>
      </c>
      <c r="J928" s="4" t="s">
        <v>9024</v>
      </c>
      <c r="K928" s="4" t="s">
        <v>9012</v>
      </c>
      <c r="L928">
        <v>55</v>
      </c>
      <c r="M928" s="4" t="s">
        <v>26</v>
      </c>
      <c r="N928">
        <v>1999</v>
      </c>
      <c r="O928">
        <v>251.41</v>
      </c>
      <c r="P928">
        <v>495</v>
      </c>
      <c r="Q928" s="4" t="s">
        <v>23</v>
      </c>
      <c r="R928" s="4" t="s">
        <v>24</v>
      </c>
    </row>
    <row r="929" spans="1:19">
      <c r="A929" s="4" t="s">
        <v>1136</v>
      </c>
      <c r="B929" s="4" t="s">
        <v>191</v>
      </c>
      <c r="C929" s="4" t="s">
        <v>199</v>
      </c>
      <c r="D929" s="4" t="s">
        <v>81</v>
      </c>
      <c r="E929" s="4" t="s">
        <v>172</v>
      </c>
      <c r="F929" s="3">
        <v>42783</v>
      </c>
      <c r="G929" s="3">
        <v>42905</v>
      </c>
      <c r="H929">
        <v>4066</v>
      </c>
      <c r="I929" s="4" t="s">
        <v>9026</v>
      </c>
      <c r="J929" s="4" t="s">
        <v>9024</v>
      </c>
      <c r="K929" s="4" t="s">
        <v>9010</v>
      </c>
      <c r="L929">
        <v>5482</v>
      </c>
      <c r="M929" s="4" t="s">
        <v>33</v>
      </c>
      <c r="N929">
        <v>1989</v>
      </c>
      <c r="O929">
        <v>1388.67</v>
      </c>
      <c r="P929">
        <v>3583</v>
      </c>
      <c r="Q929" s="4" t="s">
        <v>23</v>
      </c>
      <c r="R929" s="4" t="s">
        <v>24</v>
      </c>
      <c r="S929">
        <v>122</v>
      </c>
    </row>
    <row r="930" spans="1:19">
      <c r="A930" s="4" t="s">
        <v>1137</v>
      </c>
      <c r="B930" s="4" t="s">
        <v>343</v>
      </c>
      <c r="C930" s="4" t="s">
        <v>9011</v>
      </c>
      <c r="D930" s="4" t="s">
        <v>79</v>
      </c>
      <c r="E930" s="4" t="s">
        <v>172</v>
      </c>
      <c r="F930" s="3">
        <v>42783</v>
      </c>
      <c r="G930" s="3">
        <v>42893</v>
      </c>
      <c r="H930">
        <v>4494</v>
      </c>
      <c r="I930" s="4" t="s">
        <v>9016</v>
      </c>
      <c r="J930" s="4" t="s">
        <v>9015</v>
      </c>
      <c r="K930" s="4" t="s">
        <v>9010</v>
      </c>
      <c r="L930">
        <v>4821</v>
      </c>
      <c r="M930" s="4" t="s">
        <v>26</v>
      </c>
      <c r="N930">
        <v>2002</v>
      </c>
      <c r="O930">
        <v>3178.24</v>
      </c>
      <c r="P930">
        <v>4540</v>
      </c>
      <c r="Q930" s="4" t="s">
        <v>23</v>
      </c>
      <c r="R930" s="4" t="s">
        <v>24</v>
      </c>
      <c r="S930">
        <v>110</v>
      </c>
    </row>
    <row r="931" spans="1:19">
      <c r="A931" s="4" t="s">
        <v>1138</v>
      </c>
      <c r="B931" s="4" t="s">
        <v>219</v>
      </c>
      <c r="C931" s="4" t="s">
        <v>179</v>
      </c>
      <c r="D931" s="4" t="s">
        <v>59</v>
      </c>
      <c r="E931" s="4" t="s">
        <v>197</v>
      </c>
      <c r="F931" s="3">
        <v>42783</v>
      </c>
      <c r="G931" s="3">
        <v>42859</v>
      </c>
      <c r="H931">
        <v>0</v>
      </c>
      <c r="I931" s="4" t="s">
        <v>9026</v>
      </c>
      <c r="J931" s="4" t="s">
        <v>9024</v>
      </c>
      <c r="K931" s="4" t="s">
        <v>9010</v>
      </c>
      <c r="L931">
        <v>550</v>
      </c>
      <c r="M931" s="4" t="s">
        <v>60</v>
      </c>
      <c r="N931">
        <v>1988</v>
      </c>
      <c r="O931">
        <v>2059.9</v>
      </c>
      <c r="P931">
        <v>3644</v>
      </c>
      <c r="Q931" s="4" t="s">
        <v>23</v>
      </c>
      <c r="R931" s="4" t="s">
        <v>24</v>
      </c>
      <c r="S931">
        <v>76</v>
      </c>
    </row>
    <row r="932" spans="1:19">
      <c r="A932" s="4" t="s">
        <v>1139</v>
      </c>
      <c r="B932" s="4" t="s">
        <v>219</v>
      </c>
      <c r="C932" s="4" t="s">
        <v>9011</v>
      </c>
      <c r="D932" s="4" t="s">
        <v>90</v>
      </c>
      <c r="E932" s="4" t="s">
        <v>197</v>
      </c>
      <c r="F932" s="3">
        <v>42783</v>
      </c>
      <c r="G932" s="3">
        <v>42883</v>
      </c>
      <c r="H932">
        <v>0</v>
      </c>
      <c r="I932" s="4" t="s">
        <v>9026</v>
      </c>
      <c r="J932" s="4" t="s">
        <v>9024</v>
      </c>
      <c r="K932" s="4" t="s">
        <v>9010</v>
      </c>
      <c r="L932">
        <v>4821</v>
      </c>
      <c r="M932" s="4" t="s">
        <v>73</v>
      </c>
      <c r="N932">
        <v>1987</v>
      </c>
      <c r="O932">
        <v>405.59</v>
      </c>
      <c r="P932">
        <v>1179</v>
      </c>
      <c r="Q932" s="4" t="s">
        <v>91</v>
      </c>
      <c r="R932" s="4" t="s">
        <v>92</v>
      </c>
      <c r="S932">
        <v>100</v>
      </c>
    </row>
    <row r="933" spans="1:19">
      <c r="A933" s="4" t="s">
        <v>1140</v>
      </c>
      <c r="B933" s="4" t="s">
        <v>219</v>
      </c>
      <c r="C933" s="4" t="s">
        <v>179</v>
      </c>
      <c r="D933" s="4" t="s">
        <v>97</v>
      </c>
      <c r="E933" s="4" t="s">
        <v>172</v>
      </c>
      <c r="F933" s="3">
        <v>42783</v>
      </c>
      <c r="G933" s="3">
        <v>42864</v>
      </c>
      <c r="H933">
        <v>540</v>
      </c>
      <c r="I933" s="4" t="s">
        <v>9026</v>
      </c>
      <c r="J933" s="4" t="s">
        <v>9024</v>
      </c>
      <c r="K933" s="4" t="s">
        <v>9010</v>
      </c>
      <c r="L933">
        <v>550</v>
      </c>
      <c r="M933" s="4" t="s">
        <v>33</v>
      </c>
      <c r="N933">
        <v>2001</v>
      </c>
      <c r="O933">
        <v>2437.85</v>
      </c>
      <c r="P933">
        <v>4874</v>
      </c>
      <c r="Q933" s="4" t="s">
        <v>23</v>
      </c>
      <c r="R933" s="4" t="s">
        <v>24</v>
      </c>
      <c r="S933">
        <v>81</v>
      </c>
    </row>
    <row r="934" spans="1:19">
      <c r="A934" s="4" t="s">
        <v>1141</v>
      </c>
      <c r="B934" s="4" t="s">
        <v>189</v>
      </c>
      <c r="C934" s="4" t="s">
        <v>192</v>
      </c>
      <c r="D934" s="4" t="s">
        <v>43</v>
      </c>
      <c r="E934" s="4" t="s">
        <v>197</v>
      </c>
      <c r="F934" s="3">
        <v>42783</v>
      </c>
      <c r="G934" s="3">
        <v>42869</v>
      </c>
      <c r="H934">
        <v>0</v>
      </c>
      <c r="I934" s="4" t="s">
        <v>9016</v>
      </c>
      <c r="J934" s="4" t="s">
        <v>9015</v>
      </c>
      <c r="K934" s="4" t="s">
        <v>9012</v>
      </c>
      <c r="L934">
        <v>3393</v>
      </c>
      <c r="M934" s="4" t="s">
        <v>9322</v>
      </c>
      <c r="N934">
        <v>2005</v>
      </c>
      <c r="O934">
        <v>1520.66</v>
      </c>
      <c r="P934">
        <v>1806</v>
      </c>
      <c r="Q934" s="4" t="s">
        <v>23</v>
      </c>
      <c r="R934" s="4" t="s">
        <v>24</v>
      </c>
      <c r="S934">
        <v>86</v>
      </c>
    </row>
    <row r="935" spans="1:19">
      <c r="A935" s="4" t="s">
        <v>1142</v>
      </c>
      <c r="B935" s="4" t="s">
        <v>208</v>
      </c>
      <c r="C935" s="4" t="s">
        <v>177</v>
      </c>
      <c r="D935" s="4" t="s">
        <v>48</v>
      </c>
      <c r="E935" s="4" t="s">
        <v>172</v>
      </c>
      <c r="F935" s="3">
        <v>42783</v>
      </c>
      <c r="G935" s="3">
        <v>42874</v>
      </c>
      <c r="H935">
        <v>54</v>
      </c>
      <c r="I935" s="4" t="s">
        <v>9014</v>
      </c>
      <c r="J935" s="4" t="s">
        <v>9015</v>
      </c>
      <c r="K935" s="4" t="s">
        <v>9012</v>
      </c>
      <c r="L935">
        <v>55</v>
      </c>
      <c r="M935" s="4" t="s">
        <v>39</v>
      </c>
      <c r="N935">
        <v>1998</v>
      </c>
      <c r="O935">
        <v>217.87</v>
      </c>
      <c r="P935">
        <v>551</v>
      </c>
      <c r="Q935" s="4" t="s">
        <v>23</v>
      </c>
      <c r="R935" s="4" t="s">
        <v>24</v>
      </c>
      <c r="S935">
        <v>91</v>
      </c>
    </row>
    <row r="936" spans="1:19">
      <c r="A936" s="4" t="s">
        <v>1143</v>
      </c>
      <c r="B936" s="4" t="s">
        <v>185</v>
      </c>
      <c r="C936" s="4" t="s">
        <v>192</v>
      </c>
      <c r="D936" s="4" t="s">
        <v>24</v>
      </c>
      <c r="E936" s="4" t="s">
        <v>193</v>
      </c>
      <c r="F936" s="3">
        <v>42783</v>
      </c>
      <c r="G936" s="3"/>
      <c r="I936" s="4" t="s">
        <v>9023</v>
      </c>
      <c r="J936" s="4" t="s">
        <v>9024</v>
      </c>
      <c r="K936" s="4" t="s">
        <v>9012</v>
      </c>
      <c r="L936">
        <v>3393</v>
      </c>
      <c r="M936" s="4"/>
      <c r="Q936" s="4"/>
      <c r="R936" s="4"/>
    </row>
    <row r="937" spans="1:19">
      <c r="A937" s="4" t="s">
        <v>1144</v>
      </c>
      <c r="B937" s="4" t="s">
        <v>181</v>
      </c>
      <c r="C937" s="4" t="s">
        <v>9011</v>
      </c>
      <c r="D937" s="4" t="s">
        <v>87</v>
      </c>
      <c r="E937" s="4" t="s">
        <v>197</v>
      </c>
      <c r="F937" s="3">
        <v>42783</v>
      </c>
      <c r="G937" s="3">
        <v>42883</v>
      </c>
      <c r="H937">
        <v>0</v>
      </c>
      <c r="I937" s="4" t="s">
        <v>9026</v>
      </c>
      <c r="J937" s="4" t="s">
        <v>9024</v>
      </c>
      <c r="K937" s="4" t="s">
        <v>9010</v>
      </c>
      <c r="L937">
        <v>4821</v>
      </c>
      <c r="M937" s="4" t="s">
        <v>26</v>
      </c>
      <c r="N937">
        <v>2004</v>
      </c>
      <c r="O937">
        <v>1618.89</v>
      </c>
      <c r="P937">
        <v>3889</v>
      </c>
      <c r="Q937" s="4" t="s">
        <v>23</v>
      </c>
      <c r="R937" s="4" t="s">
        <v>24</v>
      </c>
      <c r="S937">
        <v>100</v>
      </c>
    </row>
    <row r="938" spans="1:19">
      <c r="A938" s="4" t="s">
        <v>1145</v>
      </c>
      <c r="B938" s="4" t="s">
        <v>246</v>
      </c>
      <c r="C938" s="4" t="s">
        <v>177</v>
      </c>
      <c r="D938" s="4" t="s">
        <v>24</v>
      </c>
      <c r="E938" s="4" t="s">
        <v>193</v>
      </c>
      <c r="F938" s="3">
        <v>42784</v>
      </c>
      <c r="G938" s="3"/>
      <c r="I938" s="4" t="s">
        <v>9021</v>
      </c>
      <c r="J938" s="4" t="s">
        <v>9019</v>
      </c>
      <c r="K938" s="4" t="s">
        <v>9012</v>
      </c>
      <c r="L938">
        <v>55</v>
      </c>
      <c r="M938" s="4"/>
      <c r="Q938" s="4"/>
      <c r="R938" s="4"/>
    </row>
    <row r="939" spans="1:19">
      <c r="A939" s="4" t="s">
        <v>1146</v>
      </c>
      <c r="B939" s="4" t="s">
        <v>279</v>
      </c>
      <c r="C939" s="4" t="s">
        <v>177</v>
      </c>
      <c r="D939" s="4" t="s">
        <v>126</v>
      </c>
      <c r="E939" s="4" t="s">
        <v>197</v>
      </c>
      <c r="F939" s="3">
        <v>42784</v>
      </c>
      <c r="G939" s="3">
        <v>42881</v>
      </c>
      <c r="H939">
        <v>0</v>
      </c>
      <c r="I939" s="4" t="s">
        <v>9018</v>
      </c>
      <c r="J939" s="4" t="s">
        <v>9019</v>
      </c>
      <c r="K939" s="4" t="s">
        <v>9012</v>
      </c>
      <c r="L939">
        <v>55</v>
      </c>
      <c r="M939" s="4" t="s">
        <v>33</v>
      </c>
      <c r="N939">
        <v>2010</v>
      </c>
      <c r="O939">
        <v>71.12</v>
      </c>
      <c r="P939">
        <v>144</v>
      </c>
      <c r="Q939" s="4" t="s">
        <v>23</v>
      </c>
      <c r="R939" s="4" t="s">
        <v>24</v>
      </c>
      <c r="S939">
        <v>97</v>
      </c>
    </row>
    <row r="940" spans="1:19">
      <c r="A940" s="4" t="s">
        <v>1147</v>
      </c>
      <c r="B940" s="4" t="s">
        <v>174</v>
      </c>
      <c r="C940" s="4" t="s">
        <v>9011</v>
      </c>
      <c r="D940" s="4" t="s">
        <v>76</v>
      </c>
      <c r="E940" s="4" t="s">
        <v>197</v>
      </c>
      <c r="F940" s="3">
        <v>42784</v>
      </c>
      <c r="G940" s="3">
        <v>42875</v>
      </c>
      <c r="H940">
        <v>0</v>
      </c>
      <c r="I940" s="4" t="s">
        <v>9016</v>
      </c>
      <c r="J940" s="4" t="s">
        <v>9015</v>
      </c>
      <c r="K940" s="4" t="s">
        <v>9010</v>
      </c>
      <c r="L940">
        <v>4821</v>
      </c>
      <c r="M940" s="4" t="s">
        <v>9322</v>
      </c>
      <c r="N940">
        <v>1997</v>
      </c>
      <c r="O940">
        <v>8170.38</v>
      </c>
      <c r="P940">
        <v>16499</v>
      </c>
      <c r="Q940" s="4" t="s">
        <v>77</v>
      </c>
      <c r="R940" s="4" t="s">
        <v>24</v>
      </c>
      <c r="S940">
        <v>91</v>
      </c>
    </row>
    <row r="941" spans="1:19">
      <c r="A941" s="4" t="s">
        <v>1148</v>
      </c>
      <c r="B941" s="4" t="s">
        <v>263</v>
      </c>
      <c r="C941" s="4" t="s">
        <v>192</v>
      </c>
      <c r="D941" s="4" t="s">
        <v>25</v>
      </c>
      <c r="E941" s="4" t="s">
        <v>172</v>
      </c>
      <c r="F941" s="3">
        <v>42784</v>
      </c>
      <c r="G941" s="3">
        <v>42863</v>
      </c>
      <c r="H941">
        <v>3602</v>
      </c>
      <c r="I941" s="4" t="s">
        <v>9021</v>
      </c>
      <c r="J941" s="4" t="s">
        <v>9019</v>
      </c>
      <c r="K941" s="4" t="s">
        <v>9012</v>
      </c>
      <c r="L941">
        <v>3393</v>
      </c>
      <c r="M941" s="4" t="s">
        <v>26</v>
      </c>
      <c r="N941">
        <v>1999</v>
      </c>
      <c r="O941">
        <v>251.41</v>
      </c>
      <c r="P941">
        <v>495</v>
      </c>
      <c r="Q941" s="4" t="s">
        <v>23</v>
      </c>
      <c r="R941" s="4" t="s">
        <v>24</v>
      </c>
      <c r="S941">
        <v>79</v>
      </c>
    </row>
    <row r="942" spans="1:19">
      <c r="A942" s="4" t="s">
        <v>1149</v>
      </c>
      <c r="B942" s="4" t="s">
        <v>256</v>
      </c>
      <c r="C942" s="4" t="s">
        <v>192</v>
      </c>
      <c r="D942" s="4" t="s">
        <v>27</v>
      </c>
      <c r="E942" s="4" t="s">
        <v>172</v>
      </c>
      <c r="F942" s="3">
        <v>42784</v>
      </c>
      <c r="G942" s="3">
        <v>42862</v>
      </c>
      <c r="H942">
        <v>2904</v>
      </c>
      <c r="I942" s="4" t="s">
        <v>9014</v>
      </c>
      <c r="J942" s="4" t="s">
        <v>9015</v>
      </c>
      <c r="K942" s="4" t="s">
        <v>9012</v>
      </c>
      <c r="L942">
        <v>3393</v>
      </c>
      <c r="M942" s="4" t="s">
        <v>26</v>
      </c>
      <c r="N942">
        <v>1986</v>
      </c>
      <c r="O942">
        <v>647.17999999999995</v>
      </c>
      <c r="P942">
        <v>1185</v>
      </c>
      <c r="Q942" s="4" t="s">
        <v>28</v>
      </c>
      <c r="R942" s="4" t="s">
        <v>24</v>
      </c>
      <c r="S942">
        <v>78</v>
      </c>
    </row>
    <row r="943" spans="1:19">
      <c r="A943" s="4" t="s">
        <v>1150</v>
      </c>
      <c r="B943" s="4" t="s">
        <v>187</v>
      </c>
      <c r="C943" s="4" t="s">
        <v>179</v>
      </c>
      <c r="D943" s="4" t="s">
        <v>56</v>
      </c>
      <c r="E943" s="4" t="s">
        <v>172</v>
      </c>
      <c r="F943" s="3">
        <v>42784</v>
      </c>
      <c r="G943" s="3">
        <v>42886</v>
      </c>
      <c r="H943">
        <v>571</v>
      </c>
      <c r="I943" s="4" t="s">
        <v>9023</v>
      </c>
      <c r="J943" s="4" t="s">
        <v>9024</v>
      </c>
      <c r="K943" s="4" t="s">
        <v>9010</v>
      </c>
      <c r="L943">
        <v>550</v>
      </c>
      <c r="M943" s="4" t="s">
        <v>55</v>
      </c>
      <c r="N943">
        <v>1999</v>
      </c>
      <c r="O943">
        <v>1699.85</v>
      </c>
      <c r="P943">
        <v>5108</v>
      </c>
      <c r="Q943" s="4" t="s">
        <v>23</v>
      </c>
      <c r="R943" s="4" t="s">
        <v>24</v>
      </c>
      <c r="S943">
        <v>102</v>
      </c>
    </row>
    <row r="944" spans="1:19">
      <c r="A944" s="4" t="s">
        <v>1151</v>
      </c>
      <c r="B944" s="4" t="s">
        <v>244</v>
      </c>
      <c r="C944" s="4" t="s">
        <v>177</v>
      </c>
      <c r="D944" s="4" t="s">
        <v>66</v>
      </c>
      <c r="E944" s="4" t="s">
        <v>197</v>
      </c>
      <c r="F944" s="3">
        <v>42784</v>
      </c>
      <c r="G944" s="3">
        <v>42885</v>
      </c>
      <c r="H944">
        <v>0</v>
      </c>
      <c r="I944" s="4" t="s">
        <v>9016</v>
      </c>
      <c r="J944" s="4" t="s">
        <v>9015</v>
      </c>
      <c r="K944" s="4" t="s">
        <v>9012</v>
      </c>
      <c r="L944">
        <v>55</v>
      </c>
      <c r="M944" s="4" t="s">
        <v>33</v>
      </c>
      <c r="N944">
        <v>2007</v>
      </c>
      <c r="O944">
        <v>894.33</v>
      </c>
      <c r="P944">
        <v>1635</v>
      </c>
      <c r="Q944" s="4" t="s">
        <v>67</v>
      </c>
      <c r="R944" s="4" t="s">
        <v>24</v>
      </c>
      <c r="S944">
        <v>101</v>
      </c>
    </row>
    <row r="945" spans="1:19">
      <c r="A945" s="4" t="s">
        <v>1152</v>
      </c>
      <c r="B945" s="4" t="s">
        <v>232</v>
      </c>
      <c r="C945" s="4" t="s">
        <v>179</v>
      </c>
      <c r="D945" s="4" t="s">
        <v>126</v>
      </c>
      <c r="E945" s="4" t="s">
        <v>172</v>
      </c>
      <c r="F945" s="3">
        <v>42784</v>
      </c>
      <c r="G945" s="3">
        <v>42904</v>
      </c>
      <c r="H945">
        <v>492</v>
      </c>
      <c r="I945" s="4" t="s">
        <v>9021</v>
      </c>
      <c r="J945" s="4" t="s">
        <v>9019</v>
      </c>
      <c r="K945" s="4" t="s">
        <v>9010</v>
      </c>
      <c r="L945">
        <v>550</v>
      </c>
      <c r="M945" s="4" t="s">
        <v>33</v>
      </c>
      <c r="N945">
        <v>2010</v>
      </c>
      <c r="O945">
        <v>71.12</v>
      </c>
      <c r="P945">
        <v>144</v>
      </c>
      <c r="Q945" s="4" t="s">
        <v>23</v>
      </c>
      <c r="R945" s="4" t="s">
        <v>24</v>
      </c>
      <c r="S945">
        <v>120</v>
      </c>
    </row>
    <row r="946" spans="1:19">
      <c r="A946" s="4" t="s">
        <v>1153</v>
      </c>
      <c r="B946" s="4" t="s">
        <v>232</v>
      </c>
      <c r="C946" s="4" t="s">
        <v>9011</v>
      </c>
      <c r="D946" s="4" t="s">
        <v>126</v>
      </c>
      <c r="E946" s="4" t="s">
        <v>172</v>
      </c>
      <c r="F946" s="3">
        <v>42784</v>
      </c>
      <c r="G946" s="3">
        <v>42882</v>
      </c>
      <c r="H946">
        <v>4545</v>
      </c>
      <c r="I946" s="4" t="s">
        <v>9021</v>
      </c>
      <c r="J946" s="4" t="s">
        <v>9019</v>
      </c>
      <c r="K946" s="4" t="s">
        <v>9010</v>
      </c>
      <c r="L946">
        <v>4821</v>
      </c>
      <c r="M946" s="4" t="s">
        <v>33</v>
      </c>
      <c r="N946">
        <v>2010</v>
      </c>
      <c r="O946">
        <v>71.12</v>
      </c>
      <c r="P946">
        <v>144</v>
      </c>
      <c r="Q946" s="4" t="s">
        <v>23</v>
      </c>
      <c r="R946" s="4" t="s">
        <v>24</v>
      </c>
      <c r="S946">
        <v>98</v>
      </c>
    </row>
    <row r="947" spans="1:19">
      <c r="A947" s="4" t="s">
        <v>1154</v>
      </c>
      <c r="B947" s="4" t="s">
        <v>208</v>
      </c>
      <c r="C947" s="4" t="s">
        <v>199</v>
      </c>
      <c r="D947" s="4" t="s">
        <v>37</v>
      </c>
      <c r="E947" s="4" t="s">
        <v>172</v>
      </c>
      <c r="F947" s="3">
        <v>42784</v>
      </c>
      <c r="G947" s="3">
        <v>42819</v>
      </c>
      <c r="H947">
        <v>5614</v>
      </c>
      <c r="I947" s="4" t="s">
        <v>9014</v>
      </c>
      <c r="J947" s="4" t="s">
        <v>9015</v>
      </c>
      <c r="K947" s="4" t="s">
        <v>9010</v>
      </c>
      <c r="L947">
        <v>5482</v>
      </c>
      <c r="M947" s="4" t="s">
        <v>33</v>
      </c>
      <c r="N947">
        <v>2001</v>
      </c>
      <c r="O947">
        <v>718.62</v>
      </c>
      <c r="P947">
        <v>2448</v>
      </c>
      <c r="Q947" s="4" t="s">
        <v>23</v>
      </c>
      <c r="R947" s="4" t="s">
        <v>24</v>
      </c>
      <c r="S947">
        <v>35</v>
      </c>
    </row>
    <row r="948" spans="1:19">
      <c r="A948" s="4" t="s">
        <v>1155</v>
      </c>
      <c r="B948" s="4" t="s">
        <v>183</v>
      </c>
      <c r="C948" s="4" t="s">
        <v>199</v>
      </c>
      <c r="D948" s="4" t="s">
        <v>27</v>
      </c>
      <c r="E948" s="4" t="s">
        <v>172</v>
      </c>
      <c r="F948" s="3">
        <v>42785</v>
      </c>
      <c r="G948" s="3">
        <v>42898</v>
      </c>
      <c r="H948">
        <v>5370</v>
      </c>
      <c r="I948" s="4" t="s">
        <v>9014</v>
      </c>
      <c r="J948" s="4" t="s">
        <v>9015</v>
      </c>
      <c r="K948" s="4" t="s">
        <v>9010</v>
      </c>
      <c r="L948">
        <v>5482</v>
      </c>
      <c r="M948" s="4" t="s">
        <v>26</v>
      </c>
      <c r="N948">
        <v>1986</v>
      </c>
      <c r="O948">
        <v>647.17999999999995</v>
      </c>
      <c r="P948">
        <v>1185</v>
      </c>
      <c r="Q948" s="4" t="s">
        <v>28</v>
      </c>
      <c r="R948" s="4" t="s">
        <v>24</v>
      </c>
      <c r="S948">
        <v>113</v>
      </c>
    </row>
    <row r="949" spans="1:19">
      <c r="A949" s="4" t="s">
        <v>1156</v>
      </c>
      <c r="B949" s="4" t="s">
        <v>261</v>
      </c>
      <c r="C949" s="4" t="s">
        <v>179</v>
      </c>
      <c r="D949" s="4" t="s">
        <v>127</v>
      </c>
      <c r="E949" s="4" t="s">
        <v>172</v>
      </c>
      <c r="F949" s="3">
        <v>42785</v>
      </c>
      <c r="G949" s="3">
        <v>42857</v>
      </c>
      <c r="H949">
        <v>550</v>
      </c>
      <c r="I949" s="4" t="s">
        <v>9021</v>
      </c>
      <c r="J949" s="4" t="s">
        <v>9019</v>
      </c>
      <c r="K949" s="4" t="s">
        <v>9010</v>
      </c>
      <c r="L949">
        <v>550</v>
      </c>
      <c r="M949" s="4" t="s">
        <v>9322</v>
      </c>
      <c r="N949">
        <v>2011</v>
      </c>
      <c r="O949">
        <v>40.79</v>
      </c>
      <c r="P949">
        <v>142</v>
      </c>
      <c r="Q949" s="4" t="s">
        <v>128</v>
      </c>
      <c r="R949" s="4" t="s">
        <v>24</v>
      </c>
      <c r="S949">
        <v>72</v>
      </c>
    </row>
    <row r="950" spans="1:19">
      <c r="A950" s="4" t="s">
        <v>1157</v>
      </c>
      <c r="B950" s="4" t="s">
        <v>246</v>
      </c>
      <c r="C950" s="4" t="s">
        <v>171</v>
      </c>
      <c r="D950" s="4" t="s">
        <v>125</v>
      </c>
      <c r="E950" s="4" t="s">
        <v>172</v>
      </c>
      <c r="F950" s="3">
        <v>42785</v>
      </c>
      <c r="G950" s="3">
        <v>42796</v>
      </c>
      <c r="H950">
        <v>1011</v>
      </c>
      <c r="I950" s="4" t="s">
        <v>9021</v>
      </c>
      <c r="J950" s="4" t="s">
        <v>9019</v>
      </c>
      <c r="K950" s="4" t="s">
        <v>9010</v>
      </c>
      <c r="L950">
        <v>1096</v>
      </c>
      <c r="M950" s="4" t="s">
        <v>33</v>
      </c>
      <c r="N950">
        <v>2005</v>
      </c>
      <c r="O950">
        <v>2261.0500000000002</v>
      </c>
      <c r="P950">
        <v>3851</v>
      </c>
      <c r="Q950" s="4" t="s">
        <v>23</v>
      </c>
      <c r="R950" s="4" t="s">
        <v>24</v>
      </c>
      <c r="S950">
        <v>11</v>
      </c>
    </row>
    <row r="951" spans="1:19">
      <c r="A951" s="4" t="s">
        <v>1158</v>
      </c>
      <c r="B951" s="4" t="s">
        <v>279</v>
      </c>
      <c r="C951" s="4" t="s">
        <v>177</v>
      </c>
      <c r="D951" s="4" t="s">
        <v>113</v>
      </c>
      <c r="E951" s="4" t="s">
        <v>172</v>
      </c>
      <c r="F951" s="3">
        <v>42785</v>
      </c>
      <c r="G951" s="3">
        <v>42904</v>
      </c>
      <c r="H951">
        <v>56</v>
      </c>
      <c r="I951" s="4" t="s">
        <v>9018</v>
      </c>
      <c r="J951" s="4" t="s">
        <v>9019</v>
      </c>
      <c r="K951" s="4" t="s">
        <v>9012</v>
      </c>
      <c r="L951">
        <v>55</v>
      </c>
      <c r="M951" s="4" t="s">
        <v>33</v>
      </c>
      <c r="N951">
        <v>2000</v>
      </c>
      <c r="O951">
        <v>167.89</v>
      </c>
      <c r="P951">
        <v>493</v>
      </c>
      <c r="Q951" s="4" t="s">
        <v>114</v>
      </c>
      <c r="R951" s="4" t="s">
        <v>24</v>
      </c>
      <c r="S951">
        <v>119</v>
      </c>
    </row>
    <row r="952" spans="1:19">
      <c r="A952" s="4" t="s">
        <v>1159</v>
      </c>
      <c r="B952" s="4" t="s">
        <v>210</v>
      </c>
      <c r="C952" s="4" t="s">
        <v>177</v>
      </c>
      <c r="D952" s="4" t="s">
        <v>24</v>
      </c>
      <c r="E952" s="4" t="s">
        <v>193</v>
      </c>
      <c r="F952" s="3">
        <v>42785</v>
      </c>
      <c r="G952" s="3"/>
      <c r="I952" s="4" t="s">
        <v>9021</v>
      </c>
      <c r="J952" s="4" t="s">
        <v>9019</v>
      </c>
      <c r="K952" s="4" t="s">
        <v>9012</v>
      </c>
      <c r="L952">
        <v>55</v>
      </c>
      <c r="M952" s="4"/>
      <c r="Q952" s="4"/>
      <c r="R952" s="4"/>
    </row>
    <row r="953" spans="1:19">
      <c r="A953" s="4" t="s">
        <v>1160</v>
      </c>
      <c r="B953" s="4" t="s">
        <v>174</v>
      </c>
      <c r="C953" s="4" t="s">
        <v>171</v>
      </c>
      <c r="D953" s="4" t="s">
        <v>41</v>
      </c>
      <c r="E953" s="4" t="s">
        <v>172</v>
      </c>
      <c r="F953" s="3">
        <v>42785</v>
      </c>
      <c r="G953" s="3">
        <v>42798</v>
      </c>
      <c r="H953">
        <v>1217</v>
      </c>
      <c r="I953" s="4" t="s">
        <v>9016</v>
      </c>
      <c r="J953" s="4" t="s">
        <v>9015</v>
      </c>
      <c r="K953" s="4" t="s">
        <v>9010</v>
      </c>
      <c r="L953">
        <v>1096</v>
      </c>
      <c r="M953" s="4" t="s">
        <v>36</v>
      </c>
      <c r="N953">
        <v>1998</v>
      </c>
      <c r="O953">
        <v>2714.9</v>
      </c>
      <c r="P953">
        <v>2641</v>
      </c>
      <c r="Q953" s="4" t="s">
        <v>23</v>
      </c>
      <c r="R953" s="4" t="s">
        <v>21</v>
      </c>
      <c r="S953">
        <v>13</v>
      </c>
    </row>
    <row r="954" spans="1:19">
      <c r="A954" s="4" t="s">
        <v>1161</v>
      </c>
      <c r="B954" s="4" t="s">
        <v>263</v>
      </c>
      <c r="C954" s="4" t="s">
        <v>179</v>
      </c>
      <c r="D954" s="4" t="s">
        <v>35</v>
      </c>
      <c r="E954" s="4" t="s">
        <v>197</v>
      </c>
      <c r="F954" s="3">
        <v>42785</v>
      </c>
      <c r="G954" s="3">
        <v>42874</v>
      </c>
      <c r="H954">
        <v>0</v>
      </c>
      <c r="I954" s="4" t="s">
        <v>9021</v>
      </c>
      <c r="J954" s="4" t="s">
        <v>9019</v>
      </c>
      <c r="K954" s="4" t="s">
        <v>9010</v>
      </c>
      <c r="L954">
        <v>550</v>
      </c>
      <c r="M954" s="4" t="s">
        <v>36</v>
      </c>
      <c r="N954">
        <v>2002</v>
      </c>
      <c r="O954">
        <v>987.39</v>
      </c>
      <c r="P954">
        <v>2253</v>
      </c>
      <c r="Q954" s="4" t="s">
        <v>23</v>
      </c>
      <c r="R954" s="4" t="s">
        <v>24</v>
      </c>
      <c r="S954">
        <v>89</v>
      </c>
    </row>
    <row r="955" spans="1:19">
      <c r="A955" s="4" t="s">
        <v>1162</v>
      </c>
      <c r="B955" s="4" t="s">
        <v>263</v>
      </c>
      <c r="C955" s="4" t="s">
        <v>192</v>
      </c>
      <c r="D955" s="4" t="s">
        <v>82</v>
      </c>
      <c r="E955" s="4" t="s">
        <v>172</v>
      </c>
      <c r="F955" s="3">
        <v>42785</v>
      </c>
      <c r="G955" s="3">
        <v>42865</v>
      </c>
      <c r="H955">
        <v>3222</v>
      </c>
      <c r="I955" s="4" t="s">
        <v>9021</v>
      </c>
      <c r="J955" s="4" t="s">
        <v>9019</v>
      </c>
      <c r="K955" s="4" t="s">
        <v>9012</v>
      </c>
      <c r="L955">
        <v>3393</v>
      </c>
      <c r="M955" s="4" t="s">
        <v>36</v>
      </c>
      <c r="N955">
        <v>1982</v>
      </c>
      <c r="O955">
        <v>11698.03</v>
      </c>
      <c r="P955">
        <v>34288</v>
      </c>
      <c r="Q955" s="4" t="s">
        <v>23</v>
      </c>
      <c r="R955" s="4" t="s">
        <v>24</v>
      </c>
      <c r="S955">
        <v>80</v>
      </c>
    </row>
    <row r="956" spans="1:19">
      <c r="A956" s="4" t="s">
        <v>1163</v>
      </c>
      <c r="B956" s="4" t="s">
        <v>237</v>
      </c>
      <c r="C956" s="4" t="s">
        <v>179</v>
      </c>
      <c r="D956" s="4" t="s">
        <v>31</v>
      </c>
      <c r="E956" s="4" t="s">
        <v>197</v>
      </c>
      <c r="F956" s="3">
        <v>42785</v>
      </c>
      <c r="G956" s="3">
        <v>42869</v>
      </c>
      <c r="H956">
        <v>0</v>
      </c>
      <c r="I956" s="4" t="s">
        <v>9018</v>
      </c>
      <c r="J956" s="4" t="s">
        <v>9019</v>
      </c>
      <c r="K956" s="4" t="s">
        <v>9010</v>
      </c>
      <c r="L956">
        <v>550</v>
      </c>
      <c r="M956" s="4" t="s">
        <v>26</v>
      </c>
      <c r="N956">
        <v>1991</v>
      </c>
      <c r="O956">
        <v>326.82</v>
      </c>
      <c r="P956">
        <v>1016</v>
      </c>
      <c r="Q956" s="4" t="s">
        <v>23</v>
      </c>
      <c r="R956" s="4" t="s">
        <v>24</v>
      </c>
      <c r="S956">
        <v>84</v>
      </c>
    </row>
    <row r="957" spans="1:19">
      <c r="A957" s="4" t="s">
        <v>1164</v>
      </c>
      <c r="B957" s="4" t="s">
        <v>237</v>
      </c>
      <c r="C957" s="4" t="s">
        <v>179</v>
      </c>
      <c r="D957" s="4" t="s">
        <v>40</v>
      </c>
      <c r="E957" s="4" t="s">
        <v>197</v>
      </c>
      <c r="F957" s="3">
        <v>42785</v>
      </c>
      <c r="G957" s="3">
        <v>42860</v>
      </c>
      <c r="H957">
        <v>0</v>
      </c>
      <c r="I957" s="4" t="s">
        <v>9018</v>
      </c>
      <c r="J957" s="4" t="s">
        <v>9019</v>
      </c>
      <c r="K957" s="4" t="s">
        <v>9010</v>
      </c>
      <c r="L957">
        <v>550</v>
      </c>
      <c r="M957" s="4" t="s">
        <v>39</v>
      </c>
      <c r="N957">
        <v>1989</v>
      </c>
      <c r="O957">
        <v>665.06</v>
      </c>
      <c r="P957">
        <v>1095</v>
      </c>
      <c r="Q957" s="4" t="s">
        <v>23</v>
      </c>
      <c r="R957" s="4" t="s">
        <v>24</v>
      </c>
      <c r="S957">
        <v>75</v>
      </c>
    </row>
    <row r="958" spans="1:19">
      <c r="A958" s="4" t="s">
        <v>1165</v>
      </c>
      <c r="B958" s="4" t="s">
        <v>237</v>
      </c>
      <c r="C958" s="4" t="s">
        <v>192</v>
      </c>
      <c r="D958" s="4" t="s">
        <v>96</v>
      </c>
      <c r="E958" s="4" t="s">
        <v>172</v>
      </c>
      <c r="F958" s="3">
        <v>42785</v>
      </c>
      <c r="G958" s="3">
        <v>42795</v>
      </c>
      <c r="H958">
        <v>3348</v>
      </c>
      <c r="I958" s="4" t="s">
        <v>9018</v>
      </c>
      <c r="J958" s="4" t="s">
        <v>9019</v>
      </c>
      <c r="K958" s="4" t="s">
        <v>9012</v>
      </c>
      <c r="L958">
        <v>3393</v>
      </c>
      <c r="M958" s="4" t="s">
        <v>58</v>
      </c>
      <c r="N958">
        <v>1994</v>
      </c>
      <c r="O958">
        <v>355.23</v>
      </c>
      <c r="P958">
        <v>853</v>
      </c>
      <c r="Q958" s="4" t="s">
        <v>23</v>
      </c>
      <c r="R958" s="4" t="s">
        <v>24</v>
      </c>
      <c r="S958">
        <v>10</v>
      </c>
    </row>
    <row r="959" spans="1:19">
      <c r="A959" s="4" t="s">
        <v>1166</v>
      </c>
      <c r="B959" s="4" t="s">
        <v>343</v>
      </c>
      <c r="C959" s="4" t="s">
        <v>179</v>
      </c>
      <c r="D959" s="4" t="s">
        <v>43</v>
      </c>
      <c r="E959" s="4" t="s">
        <v>197</v>
      </c>
      <c r="F959" s="3">
        <v>42785</v>
      </c>
      <c r="G959" s="3">
        <v>42880</v>
      </c>
      <c r="H959">
        <v>0</v>
      </c>
      <c r="I959" s="4" t="s">
        <v>9016</v>
      </c>
      <c r="J959" s="4" t="s">
        <v>9015</v>
      </c>
      <c r="K959" s="4" t="s">
        <v>9010</v>
      </c>
      <c r="L959">
        <v>550</v>
      </c>
      <c r="M959" s="4" t="s">
        <v>9322</v>
      </c>
      <c r="N959">
        <v>2005</v>
      </c>
      <c r="O959">
        <v>1520.66</v>
      </c>
      <c r="P959">
        <v>1806</v>
      </c>
      <c r="Q959" s="4" t="s">
        <v>23</v>
      </c>
      <c r="R959" s="4" t="s">
        <v>24</v>
      </c>
      <c r="S959">
        <v>95</v>
      </c>
    </row>
    <row r="960" spans="1:19">
      <c r="A960" s="4" t="s">
        <v>1167</v>
      </c>
      <c r="B960" s="4" t="s">
        <v>219</v>
      </c>
      <c r="C960" s="4" t="s">
        <v>179</v>
      </c>
      <c r="D960" s="4" t="s">
        <v>54</v>
      </c>
      <c r="E960" s="4" t="s">
        <v>193</v>
      </c>
      <c r="F960" s="3">
        <v>42785</v>
      </c>
      <c r="G960" s="3"/>
      <c r="I960" s="4" t="s">
        <v>9026</v>
      </c>
      <c r="J960" s="4" t="s">
        <v>9024</v>
      </c>
      <c r="K960" s="4" t="s">
        <v>9010</v>
      </c>
      <c r="L960">
        <v>550</v>
      </c>
      <c r="M960" s="4" t="s">
        <v>55</v>
      </c>
      <c r="N960">
        <v>1995</v>
      </c>
      <c r="O960">
        <v>1825.82</v>
      </c>
      <c r="P960">
        <v>5595</v>
      </c>
      <c r="Q960" s="4" t="s">
        <v>23</v>
      </c>
      <c r="R960" s="4" t="s">
        <v>56</v>
      </c>
    </row>
    <row r="961" spans="1:19">
      <c r="A961" s="4" t="s">
        <v>1168</v>
      </c>
      <c r="B961" s="4" t="s">
        <v>219</v>
      </c>
      <c r="C961" s="4" t="s">
        <v>9011</v>
      </c>
      <c r="D961" s="4" t="s">
        <v>93</v>
      </c>
      <c r="E961" s="4" t="s">
        <v>172</v>
      </c>
      <c r="F961" s="3">
        <v>42785</v>
      </c>
      <c r="G961" s="3">
        <v>42799</v>
      </c>
      <c r="H961">
        <v>4216</v>
      </c>
      <c r="I961" s="4" t="s">
        <v>9026</v>
      </c>
      <c r="J961" s="4" t="s">
        <v>9024</v>
      </c>
      <c r="K961" s="4" t="s">
        <v>9010</v>
      </c>
      <c r="L961">
        <v>4821</v>
      </c>
      <c r="M961" s="4" t="s">
        <v>73</v>
      </c>
      <c r="N961">
        <v>1991</v>
      </c>
      <c r="O961">
        <v>1012.72</v>
      </c>
      <c r="P961">
        <v>3492</v>
      </c>
      <c r="Q961" s="4" t="s">
        <v>94</v>
      </c>
      <c r="R961" s="4" t="s">
        <v>24</v>
      </c>
      <c r="S961">
        <v>14</v>
      </c>
    </row>
    <row r="962" spans="1:19">
      <c r="A962" s="4" t="s">
        <v>1169</v>
      </c>
      <c r="B962" s="4" t="s">
        <v>187</v>
      </c>
      <c r="C962" s="4" t="s">
        <v>171</v>
      </c>
      <c r="D962" s="4" t="s">
        <v>24</v>
      </c>
      <c r="E962" s="4" t="s">
        <v>193</v>
      </c>
      <c r="F962" s="3">
        <v>42785</v>
      </c>
      <c r="G962" s="3"/>
      <c r="I962" s="4" t="s">
        <v>9023</v>
      </c>
      <c r="J962" s="4" t="s">
        <v>9024</v>
      </c>
      <c r="K962" s="4" t="s">
        <v>9010</v>
      </c>
      <c r="L962">
        <v>1096</v>
      </c>
      <c r="M962" s="4"/>
      <c r="Q962" s="4"/>
      <c r="R962" s="4"/>
    </row>
    <row r="963" spans="1:19">
      <c r="A963" s="4" t="s">
        <v>1170</v>
      </c>
      <c r="B963" s="4" t="s">
        <v>187</v>
      </c>
      <c r="C963" s="4" t="s">
        <v>192</v>
      </c>
      <c r="D963" s="4" t="s">
        <v>24</v>
      </c>
      <c r="E963" s="4" t="s">
        <v>193</v>
      </c>
      <c r="F963" s="3">
        <v>42785</v>
      </c>
      <c r="G963" s="3"/>
      <c r="I963" s="4" t="s">
        <v>9023</v>
      </c>
      <c r="J963" s="4" t="s">
        <v>9024</v>
      </c>
      <c r="K963" s="4" t="s">
        <v>9012</v>
      </c>
      <c r="L963">
        <v>3393</v>
      </c>
      <c r="M963" s="4"/>
      <c r="Q963" s="4"/>
      <c r="R963" s="4"/>
    </row>
    <row r="964" spans="1:19">
      <c r="A964" s="4" t="s">
        <v>1171</v>
      </c>
      <c r="B964" s="4" t="s">
        <v>170</v>
      </c>
      <c r="C964" s="4" t="s">
        <v>179</v>
      </c>
      <c r="D964" s="4" t="s">
        <v>109</v>
      </c>
      <c r="E964" s="4" t="s">
        <v>172</v>
      </c>
      <c r="F964" s="3">
        <v>42785</v>
      </c>
      <c r="G964" s="3">
        <v>42883</v>
      </c>
      <c r="H964">
        <v>404</v>
      </c>
      <c r="I964" s="4" t="s">
        <v>9014</v>
      </c>
      <c r="J964" s="4" t="s">
        <v>9015</v>
      </c>
      <c r="K964" s="4" t="s">
        <v>9010</v>
      </c>
      <c r="L964">
        <v>550</v>
      </c>
      <c r="M964" s="4" t="s">
        <v>58</v>
      </c>
      <c r="N964">
        <v>1987</v>
      </c>
      <c r="O964">
        <v>1698.2</v>
      </c>
      <c r="P964">
        <v>3798</v>
      </c>
      <c r="Q964" s="4" t="s">
        <v>23</v>
      </c>
      <c r="R964" s="4" t="s">
        <v>24</v>
      </c>
      <c r="S964">
        <v>98</v>
      </c>
    </row>
    <row r="965" spans="1:19">
      <c r="A965" s="4" t="s">
        <v>1172</v>
      </c>
      <c r="B965" s="4" t="s">
        <v>226</v>
      </c>
      <c r="C965" s="4" t="s">
        <v>199</v>
      </c>
      <c r="D965" s="4" t="s">
        <v>78</v>
      </c>
      <c r="E965" s="4" t="s">
        <v>197</v>
      </c>
      <c r="F965" s="3">
        <v>42785</v>
      </c>
      <c r="G965" s="3">
        <v>42894</v>
      </c>
      <c r="H965">
        <v>0</v>
      </c>
      <c r="I965" s="4" t="s">
        <v>9018</v>
      </c>
      <c r="J965" s="4" t="s">
        <v>9019</v>
      </c>
      <c r="K965" s="4" t="s">
        <v>9010</v>
      </c>
      <c r="L965">
        <v>5482</v>
      </c>
      <c r="M965" s="4" t="s">
        <v>55</v>
      </c>
      <c r="N965">
        <v>1994</v>
      </c>
      <c r="O965">
        <v>6395.05</v>
      </c>
      <c r="P965">
        <v>20275</v>
      </c>
      <c r="Q965" s="4" t="s">
        <v>23</v>
      </c>
      <c r="R965" s="4" t="s">
        <v>24</v>
      </c>
      <c r="S965">
        <v>109</v>
      </c>
    </row>
    <row r="966" spans="1:19">
      <c r="A966" s="4" t="s">
        <v>1173</v>
      </c>
      <c r="B966" s="4" t="s">
        <v>226</v>
      </c>
      <c r="C966" s="4" t="s">
        <v>177</v>
      </c>
      <c r="D966" s="4" t="s">
        <v>126</v>
      </c>
      <c r="E966" s="4" t="s">
        <v>197</v>
      </c>
      <c r="F966" s="3">
        <v>42785</v>
      </c>
      <c r="G966" s="3">
        <v>42900</v>
      </c>
      <c r="H966">
        <v>0</v>
      </c>
      <c r="I966" s="4" t="s">
        <v>9018</v>
      </c>
      <c r="J966" s="4" t="s">
        <v>9019</v>
      </c>
      <c r="K966" s="4" t="s">
        <v>9012</v>
      </c>
      <c r="L966">
        <v>55</v>
      </c>
      <c r="M966" s="4" t="s">
        <v>33</v>
      </c>
      <c r="N966">
        <v>2010</v>
      </c>
      <c r="O966">
        <v>71.12</v>
      </c>
      <c r="P966">
        <v>144</v>
      </c>
      <c r="Q966" s="4" t="s">
        <v>23</v>
      </c>
      <c r="R966" s="4" t="s">
        <v>24</v>
      </c>
      <c r="S966">
        <v>115</v>
      </c>
    </row>
    <row r="967" spans="1:19">
      <c r="A967" s="4" t="s">
        <v>1174</v>
      </c>
      <c r="B967" s="4" t="s">
        <v>226</v>
      </c>
      <c r="C967" s="4" t="s">
        <v>9011</v>
      </c>
      <c r="D967" s="4" t="s">
        <v>113</v>
      </c>
      <c r="E967" s="4" t="s">
        <v>172</v>
      </c>
      <c r="F967" s="3">
        <v>42785</v>
      </c>
      <c r="G967" s="3">
        <v>42798</v>
      </c>
      <c r="H967">
        <v>5260</v>
      </c>
      <c r="I967" s="4" t="s">
        <v>9018</v>
      </c>
      <c r="J967" s="4" t="s">
        <v>9019</v>
      </c>
      <c r="K967" s="4" t="s">
        <v>9010</v>
      </c>
      <c r="L967">
        <v>4821</v>
      </c>
      <c r="M967" s="4" t="s">
        <v>33</v>
      </c>
      <c r="N967">
        <v>2000</v>
      </c>
      <c r="O967">
        <v>167.89</v>
      </c>
      <c r="P967">
        <v>493</v>
      </c>
      <c r="Q967" s="4" t="s">
        <v>114</v>
      </c>
      <c r="R967" s="4" t="s">
        <v>24</v>
      </c>
      <c r="S967">
        <v>13</v>
      </c>
    </row>
    <row r="968" spans="1:19">
      <c r="A968" s="4" t="s">
        <v>1175</v>
      </c>
      <c r="B968" s="4" t="s">
        <v>185</v>
      </c>
      <c r="C968" s="4" t="s">
        <v>192</v>
      </c>
      <c r="D968" s="4" t="s">
        <v>24</v>
      </c>
      <c r="E968" s="4" t="s">
        <v>193</v>
      </c>
      <c r="F968" s="3">
        <v>42785</v>
      </c>
      <c r="G968" s="3"/>
      <c r="I968" s="4" t="s">
        <v>9023</v>
      </c>
      <c r="J968" s="4" t="s">
        <v>9024</v>
      </c>
      <c r="K968" s="4" t="s">
        <v>9012</v>
      </c>
      <c r="L968">
        <v>3393</v>
      </c>
      <c r="M968" s="4"/>
      <c r="Q968" s="4"/>
      <c r="R968" s="4"/>
    </row>
    <row r="969" spans="1:19">
      <c r="A969" s="4" t="s">
        <v>1176</v>
      </c>
      <c r="B969" s="4" t="s">
        <v>185</v>
      </c>
      <c r="C969" s="4" t="s">
        <v>171</v>
      </c>
      <c r="D969" s="4" t="s">
        <v>82</v>
      </c>
      <c r="E969" s="4" t="s">
        <v>197</v>
      </c>
      <c r="F969" s="3">
        <v>42785</v>
      </c>
      <c r="G969" s="3">
        <v>42801</v>
      </c>
      <c r="H969">
        <v>0</v>
      </c>
      <c r="I969" s="4" t="s">
        <v>9023</v>
      </c>
      <c r="J969" s="4" t="s">
        <v>9024</v>
      </c>
      <c r="K969" s="4" t="s">
        <v>9010</v>
      </c>
      <c r="L969">
        <v>1096</v>
      </c>
      <c r="M969" s="4" t="s">
        <v>36</v>
      </c>
      <c r="N969">
        <v>1982</v>
      </c>
      <c r="O969">
        <v>11698.03</v>
      </c>
      <c r="P969">
        <v>34288</v>
      </c>
      <c r="Q969" s="4" t="s">
        <v>23</v>
      </c>
      <c r="R969" s="4" t="s">
        <v>24</v>
      </c>
      <c r="S969">
        <v>16</v>
      </c>
    </row>
    <row r="970" spans="1:19">
      <c r="A970" s="4" t="s">
        <v>1177</v>
      </c>
      <c r="B970" s="4" t="s">
        <v>216</v>
      </c>
      <c r="C970" s="4" t="s">
        <v>177</v>
      </c>
      <c r="D970" s="4" t="s">
        <v>50</v>
      </c>
      <c r="E970" s="4" t="s">
        <v>172</v>
      </c>
      <c r="F970" s="3">
        <v>42785</v>
      </c>
      <c r="G970" s="3">
        <v>42861</v>
      </c>
      <c r="H970">
        <v>51</v>
      </c>
      <c r="I970" s="4" t="s">
        <v>9018</v>
      </c>
      <c r="J970" s="4" t="s">
        <v>9019</v>
      </c>
      <c r="K970" s="4" t="s">
        <v>9012</v>
      </c>
      <c r="L970">
        <v>55</v>
      </c>
      <c r="M970" s="4" t="s">
        <v>9322</v>
      </c>
      <c r="N970">
        <v>1992</v>
      </c>
      <c r="O970">
        <v>1712.68</v>
      </c>
      <c r="P970">
        <v>3194</v>
      </c>
      <c r="Q970" s="4" t="s">
        <v>23</v>
      </c>
      <c r="R970" s="4" t="s">
        <v>21</v>
      </c>
      <c r="S970">
        <v>76</v>
      </c>
    </row>
    <row r="971" spans="1:19">
      <c r="A971" s="4" t="s">
        <v>1178</v>
      </c>
      <c r="B971" s="4" t="s">
        <v>181</v>
      </c>
      <c r="C971" s="4" t="s">
        <v>179</v>
      </c>
      <c r="D971" s="4" t="s">
        <v>24</v>
      </c>
      <c r="E971" s="4" t="s">
        <v>193</v>
      </c>
      <c r="F971" s="3">
        <v>42785</v>
      </c>
      <c r="G971" s="3"/>
      <c r="I971" s="4" t="s">
        <v>9026</v>
      </c>
      <c r="J971" s="4" t="s">
        <v>9024</v>
      </c>
      <c r="K971" s="4" t="s">
        <v>9010</v>
      </c>
      <c r="L971">
        <v>550</v>
      </c>
      <c r="M971" s="4"/>
      <c r="Q971" s="4"/>
      <c r="R971" s="4"/>
    </row>
    <row r="972" spans="1:19">
      <c r="A972" s="4" t="s">
        <v>1179</v>
      </c>
      <c r="B972" s="4" t="s">
        <v>181</v>
      </c>
      <c r="C972" s="4" t="s">
        <v>179</v>
      </c>
      <c r="D972" s="4" t="s">
        <v>105</v>
      </c>
      <c r="E972" s="4" t="s">
        <v>172</v>
      </c>
      <c r="F972" s="3">
        <v>42785</v>
      </c>
      <c r="G972" s="3">
        <v>42911</v>
      </c>
      <c r="H972">
        <v>598</v>
      </c>
      <c r="I972" s="4" t="s">
        <v>9026</v>
      </c>
      <c r="J972" s="4" t="s">
        <v>9024</v>
      </c>
      <c r="K972" s="4" t="s">
        <v>9010</v>
      </c>
      <c r="L972">
        <v>550</v>
      </c>
      <c r="M972" s="4" t="s">
        <v>36</v>
      </c>
      <c r="N972">
        <v>1996</v>
      </c>
      <c r="O972">
        <v>6354.87</v>
      </c>
      <c r="P972">
        <v>16780</v>
      </c>
      <c r="Q972" s="4" t="s">
        <v>23</v>
      </c>
      <c r="R972" s="4" t="s">
        <v>35</v>
      </c>
      <c r="S972">
        <v>126</v>
      </c>
    </row>
    <row r="973" spans="1:19">
      <c r="A973" s="4" t="s">
        <v>1180</v>
      </c>
      <c r="B973" s="4" t="s">
        <v>261</v>
      </c>
      <c r="C973" s="4" t="s">
        <v>171</v>
      </c>
      <c r="D973" s="4" t="s">
        <v>84</v>
      </c>
      <c r="E973" s="4" t="s">
        <v>197</v>
      </c>
      <c r="F973" s="3">
        <v>42786</v>
      </c>
      <c r="G973" s="3">
        <v>42880</v>
      </c>
      <c r="H973">
        <v>0</v>
      </c>
      <c r="I973" s="4" t="s">
        <v>9021</v>
      </c>
      <c r="J973" s="4" t="s">
        <v>9019</v>
      </c>
      <c r="K973" s="4" t="s">
        <v>9010</v>
      </c>
      <c r="L973">
        <v>1096</v>
      </c>
      <c r="M973" s="4" t="s">
        <v>9322</v>
      </c>
      <c r="N973">
        <v>1980</v>
      </c>
      <c r="O973">
        <v>7708.38</v>
      </c>
      <c r="P973">
        <v>13756</v>
      </c>
      <c r="Q973" s="4" t="s">
        <v>23</v>
      </c>
      <c r="R973" s="4" t="s">
        <v>24</v>
      </c>
      <c r="S973">
        <v>94</v>
      </c>
    </row>
    <row r="974" spans="1:19">
      <c r="A974" s="4" t="s">
        <v>1181</v>
      </c>
      <c r="B974" s="4" t="s">
        <v>261</v>
      </c>
      <c r="C974" s="4" t="s">
        <v>177</v>
      </c>
      <c r="D974" s="4" t="s">
        <v>126</v>
      </c>
      <c r="E974" s="4" t="s">
        <v>172</v>
      </c>
      <c r="F974" s="3">
        <v>42786</v>
      </c>
      <c r="G974" s="3">
        <v>42879</v>
      </c>
      <c r="H974">
        <v>42</v>
      </c>
      <c r="I974" s="4" t="s">
        <v>9021</v>
      </c>
      <c r="J974" s="4" t="s">
        <v>9019</v>
      </c>
      <c r="K974" s="4" t="s">
        <v>9012</v>
      </c>
      <c r="L974">
        <v>55</v>
      </c>
      <c r="M974" s="4" t="s">
        <v>33</v>
      </c>
      <c r="N974">
        <v>2010</v>
      </c>
      <c r="O974">
        <v>71.12</v>
      </c>
      <c r="P974">
        <v>144</v>
      </c>
      <c r="Q974" s="4" t="s">
        <v>23</v>
      </c>
      <c r="R974" s="4" t="s">
        <v>24</v>
      </c>
      <c r="S974">
        <v>93</v>
      </c>
    </row>
    <row r="975" spans="1:19">
      <c r="A975" s="4" t="s">
        <v>1182</v>
      </c>
      <c r="B975" s="4" t="s">
        <v>246</v>
      </c>
      <c r="C975" s="4" t="s">
        <v>9011</v>
      </c>
      <c r="D975" s="4" t="s">
        <v>121</v>
      </c>
      <c r="E975" s="4" t="s">
        <v>172</v>
      </c>
      <c r="F975" s="3">
        <v>42786</v>
      </c>
      <c r="G975" s="3">
        <v>42893</v>
      </c>
      <c r="H975">
        <v>4689</v>
      </c>
      <c r="I975" s="4" t="s">
        <v>9021</v>
      </c>
      <c r="J975" s="4" t="s">
        <v>9019</v>
      </c>
      <c r="K975" s="4" t="s">
        <v>9010</v>
      </c>
      <c r="L975">
        <v>4821</v>
      </c>
      <c r="M975" s="4" t="s">
        <v>58</v>
      </c>
      <c r="N975">
        <v>1993</v>
      </c>
      <c r="O975">
        <v>646.1</v>
      </c>
      <c r="P975">
        <v>883</v>
      </c>
      <c r="Q975" s="4" t="s">
        <v>23</v>
      </c>
      <c r="R975" s="4" t="s">
        <v>62</v>
      </c>
      <c r="S975">
        <v>107</v>
      </c>
    </row>
    <row r="976" spans="1:19">
      <c r="A976" s="4" t="s">
        <v>1183</v>
      </c>
      <c r="B976" s="4" t="s">
        <v>304</v>
      </c>
      <c r="C976" s="4" t="s">
        <v>199</v>
      </c>
      <c r="D976" s="4" t="s">
        <v>110</v>
      </c>
      <c r="E976" s="4" t="s">
        <v>172</v>
      </c>
      <c r="F976" s="3">
        <v>42786</v>
      </c>
      <c r="G976" s="3">
        <v>42912</v>
      </c>
      <c r="H976">
        <v>5154</v>
      </c>
      <c r="I976" s="4" t="s">
        <v>9014</v>
      </c>
      <c r="J976" s="4" t="s">
        <v>9015</v>
      </c>
      <c r="K976" s="4" t="s">
        <v>9010</v>
      </c>
      <c r="L976">
        <v>5482</v>
      </c>
      <c r="M976" s="4" t="s">
        <v>60</v>
      </c>
      <c r="N976">
        <v>1997</v>
      </c>
      <c r="O976">
        <v>291.27</v>
      </c>
      <c r="P976">
        <v>586</v>
      </c>
      <c r="Q976" s="4" t="s">
        <v>23</v>
      </c>
      <c r="R976" s="4" t="s">
        <v>24</v>
      </c>
      <c r="S976">
        <v>126</v>
      </c>
    </row>
    <row r="977" spans="1:19">
      <c r="A977" s="4" t="s">
        <v>1184</v>
      </c>
      <c r="B977" s="4" t="s">
        <v>174</v>
      </c>
      <c r="C977" s="4" t="s">
        <v>9011</v>
      </c>
      <c r="D977" s="4" t="s">
        <v>70</v>
      </c>
      <c r="E977" s="4" t="s">
        <v>197</v>
      </c>
      <c r="F977" s="3">
        <v>42786</v>
      </c>
      <c r="G977" s="3">
        <v>42871</v>
      </c>
      <c r="H977">
        <v>0</v>
      </c>
      <c r="I977" s="4" t="s">
        <v>9016</v>
      </c>
      <c r="J977" s="4" t="s">
        <v>9015</v>
      </c>
      <c r="K977" s="4" t="s">
        <v>9010</v>
      </c>
      <c r="L977">
        <v>4821</v>
      </c>
      <c r="M977" s="4" t="s">
        <v>55</v>
      </c>
      <c r="N977">
        <v>2007</v>
      </c>
      <c r="O977">
        <v>86.68</v>
      </c>
      <c r="P977">
        <v>187</v>
      </c>
      <c r="Q977" s="4" t="s">
        <v>23</v>
      </c>
      <c r="R977" s="4" t="s">
        <v>56</v>
      </c>
      <c r="S977">
        <v>85</v>
      </c>
    </row>
    <row r="978" spans="1:19">
      <c r="A978" s="4" t="s">
        <v>1185</v>
      </c>
      <c r="B978" s="4" t="s">
        <v>263</v>
      </c>
      <c r="C978" s="4" t="s">
        <v>9011</v>
      </c>
      <c r="D978" s="4" t="s">
        <v>127</v>
      </c>
      <c r="E978" s="4" t="s">
        <v>172</v>
      </c>
      <c r="F978" s="3">
        <v>42786</v>
      </c>
      <c r="G978" s="3">
        <v>42860</v>
      </c>
      <c r="H978">
        <v>5010</v>
      </c>
      <c r="I978" s="4" t="s">
        <v>9021</v>
      </c>
      <c r="J978" s="4" t="s">
        <v>9019</v>
      </c>
      <c r="K978" s="4" t="s">
        <v>9010</v>
      </c>
      <c r="L978">
        <v>4821</v>
      </c>
      <c r="M978" s="4" t="s">
        <v>9322</v>
      </c>
      <c r="N978">
        <v>2011</v>
      </c>
      <c r="O978">
        <v>40.79</v>
      </c>
      <c r="P978">
        <v>142</v>
      </c>
      <c r="Q978" s="4" t="s">
        <v>128</v>
      </c>
      <c r="R978" s="4" t="s">
        <v>24</v>
      </c>
      <c r="S978">
        <v>74</v>
      </c>
    </row>
    <row r="979" spans="1:19">
      <c r="A979" s="4" t="s">
        <v>1186</v>
      </c>
      <c r="B979" s="4" t="s">
        <v>196</v>
      </c>
      <c r="C979" s="4" t="s">
        <v>192</v>
      </c>
      <c r="D979" s="4" t="s">
        <v>57</v>
      </c>
      <c r="E979" s="4" t="s">
        <v>172</v>
      </c>
      <c r="F979" s="3">
        <v>42786</v>
      </c>
      <c r="G979" s="3">
        <v>42900</v>
      </c>
      <c r="H979">
        <v>3215</v>
      </c>
      <c r="I979" s="4" t="s">
        <v>9016</v>
      </c>
      <c r="J979" s="4" t="s">
        <v>9015</v>
      </c>
      <c r="K979" s="4" t="s">
        <v>9012</v>
      </c>
      <c r="L979">
        <v>3393</v>
      </c>
      <c r="M979" s="4" t="s">
        <v>58</v>
      </c>
      <c r="N979">
        <v>2006</v>
      </c>
      <c r="O979">
        <v>1102.43</v>
      </c>
      <c r="P979">
        <v>1759</v>
      </c>
      <c r="Q979" s="4" t="s">
        <v>23</v>
      </c>
      <c r="R979" s="4" t="s">
        <v>24</v>
      </c>
      <c r="S979">
        <v>114</v>
      </c>
    </row>
    <row r="980" spans="1:19">
      <c r="A980" s="4" t="s">
        <v>1187</v>
      </c>
      <c r="B980" s="4" t="s">
        <v>219</v>
      </c>
      <c r="C980" s="4" t="s">
        <v>179</v>
      </c>
      <c r="D980" s="4" t="s">
        <v>90</v>
      </c>
      <c r="E980" s="4" t="s">
        <v>197</v>
      </c>
      <c r="F980" s="3">
        <v>42786</v>
      </c>
      <c r="G980" s="3">
        <v>42889</v>
      </c>
      <c r="H980">
        <v>0</v>
      </c>
      <c r="I980" s="4" t="s">
        <v>9026</v>
      </c>
      <c r="J980" s="4" t="s">
        <v>9024</v>
      </c>
      <c r="K980" s="4" t="s">
        <v>9010</v>
      </c>
      <c r="L980">
        <v>550</v>
      </c>
      <c r="M980" s="4" t="s">
        <v>73</v>
      </c>
      <c r="N980">
        <v>1987</v>
      </c>
      <c r="O980">
        <v>405.59</v>
      </c>
      <c r="P980">
        <v>1179</v>
      </c>
      <c r="Q980" s="4" t="s">
        <v>91</v>
      </c>
      <c r="R980" s="4" t="s">
        <v>92</v>
      </c>
      <c r="S980">
        <v>103</v>
      </c>
    </row>
    <row r="981" spans="1:19">
      <c r="A981" s="4" t="s">
        <v>1188</v>
      </c>
      <c r="B981" s="4" t="s">
        <v>230</v>
      </c>
      <c r="C981" s="4" t="s">
        <v>171</v>
      </c>
      <c r="D981" s="4" t="s">
        <v>50</v>
      </c>
      <c r="E981" s="4" t="s">
        <v>193</v>
      </c>
      <c r="F981" s="3">
        <v>42786</v>
      </c>
      <c r="G981" s="3"/>
      <c r="I981" s="4" t="s">
        <v>9026</v>
      </c>
      <c r="J981" s="4" t="s">
        <v>9024</v>
      </c>
      <c r="K981" s="4" t="s">
        <v>9010</v>
      </c>
      <c r="L981">
        <v>1096</v>
      </c>
      <c r="M981" s="4" t="s">
        <v>9322</v>
      </c>
      <c r="N981">
        <v>1992</v>
      </c>
      <c r="O981">
        <v>1712.68</v>
      </c>
      <c r="P981">
        <v>3194</v>
      </c>
      <c r="Q981" s="4" t="s">
        <v>23</v>
      </c>
      <c r="R981" s="4" t="s">
        <v>21</v>
      </c>
    </row>
    <row r="982" spans="1:19">
      <c r="A982" s="4" t="s">
        <v>1189</v>
      </c>
      <c r="B982" s="4" t="s">
        <v>230</v>
      </c>
      <c r="C982" s="4" t="s">
        <v>9011</v>
      </c>
      <c r="D982" s="4" t="s">
        <v>75</v>
      </c>
      <c r="E982" s="4" t="s">
        <v>172</v>
      </c>
      <c r="F982" s="3">
        <v>42786</v>
      </c>
      <c r="G982" s="3">
        <v>42912</v>
      </c>
      <c r="H982">
        <v>3169</v>
      </c>
      <c r="I982" s="4" t="s">
        <v>9026</v>
      </c>
      <c r="J982" s="4" t="s">
        <v>9024</v>
      </c>
      <c r="K982" s="4" t="s">
        <v>9010</v>
      </c>
      <c r="L982">
        <v>4821</v>
      </c>
      <c r="M982" s="4" t="s">
        <v>73</v>
      </c>
      <c r="N982">
        <v>1982</v>
      </c>
      <c r="O982">
        <v>792.46</v>
      </c>
      <c r="P982">
        <v>1299</v>
      </c>
      <c r="Q982" s="4" t="s">
        <v>23</v>
      </c>
      <c r="R982" s="4" t="s">
        <v>24</v>
      </c>
      <c r="S982">
        <v>126</v>
      </c>
    </row>
    <row r="983" spans="1:19">
      <c r="A983" s="4" t="s">
        <v>1190</v>
      </c>
      <c r="B983" s="4" t="s">
        <v>187</v>
      </c>
      <c r="C983" s="4" t="s">
        <v>171</v>
      </c>
      <c r="D983" s="4" t="s">
        <v>105</v>
      </c>
      <c r="E983" s="4" t="s">
        <v>197</v>
      </c>
      <c r="F983" s="3">
        <v>42786</v>
      </c>
      <c r="G983" s="3">
        <v>42913</v>
      </c>
      <c r="H983">
        <v>0</v>
      </c>
      <c r="I983" s="4" t="s">
        <v>9023</v>
      </c>
      <c r="J983" s="4" t="s">
        <v>9024</v>
      </c>
      <c r="K983" s="4" t="s">
        <v>9010</v>
      </c>
      <c r="L983">
        <v>1096</v>
      </c>
      <c r="M983" s="4" t="s">
        <v>36</v>
      </c>
      <c r="N983">
        <v>1996</v>
      </c>
      <c r="O983">
        <v>6354.87</v>
      </c>
      <c r="P983">
        <v>16780</v>
      </c>
      <c r="Q983" s="4" t="s">
        <v>23</v>
      </c>
      <c r="R983" s="4" t="s">
        <v>35</v>
      </c>
      <c r="S983">
        <v>127</v>
      </c>
    </row>
    <row r="984" spans="1:19">
      <c r="A984" s="4" t="s">
        <v>1191</v>
      </c>
      <c r="B984" s="4" t="s">
        <v>244</v>
      </c>
      <c r="C984" s="4" t="s">
        <v>199</v>
      </c>
      <c r="D984" s="4" t="s">
        <v>61</v>
      </c>
      <c r="E984" s="4" t="s">
        <v>172</v>
      </c>
      <c r="F984" s="3">
        <v>42786</v>
      </c>
      <c r="G984" s="3">
        <v>42889</v>
      </c>
      <c r="H984">
        <v>5015</v>
      </c>
      <c r="I984" s="4" t="s">
        <v>9016</v>
      </c>
      <c r="J984" s="4" t="s">
        <v>9015</v>
      </c>
      <c r="K984" s="4" t="s">
        <v>9010</v>
      </c>
      <c r="L984">
        <v>5482</v>
      </c>
      <c r="M984" s="4" t="s">
        <v>58</v>
      </c>
      <c r="N984">
        <v>1991</v>
      </c>
      <c r="O984">
        <v>2819.5</v>
      </c>
      <c r="P984">
        <v>7227</v>
      </c>
      <c r="Q984" s="4" t="s">
        <v>23</v>
      </c>
      <c r="R984" s="4" t="s">
        <v>62</v>
      </c>
      <c r="S984">
        <v>103</v>
      </c>
    </row>
    <row r="985" spans="1:19">
      <c r="A985" s="4" t="s">
        <v>1192</v>
      </c>
      <c r="B985" s="4" t="s">
        <v>201</v>
      </c>
      <c r="C985" s="4" t="s">
        <v>179</v>
      </c>
      <c r="D985" s="4" t="s">
        <v>44</v>
      </c>
      <c r="E985" s="4" t="s">
        <v>172</v>
      </c>
      <c r="F985" s="3">
        <v>42786</v>
      </c>
      <c r="G985" s="3">
        <v>42795</v>
      </c>
      <c r="H985">
        <v>571</v>
      </c>
      <c r="I985" s="4" t="s">
        <v>9026</v>
      </c>
      <c r="J985" s="4" t="s">
        <v>9024</v>
      </c>
      <c r="K985" s="4" t="s">
        <v>9010</v>
      </c>
      <c r="L985">
        <v>550</v>
      </c>
      <c r="M985" s="4" t="s">
        <v>36</v>
      </c>
      <c r="N985">
        <v>2013</v>
      </c>
      <c r="O985">
        <v>98.79</v>
      </c>
      <c r="P985">
        <v>96</v>
      </c>
      <c r="Q985" s="4" t="s">
        <v>23</v>
      </c>
      <c r="R985" s="4" t="s">
        <v>35</v>
      </c>
      <c r="S985">
        <v>9</v>
      </c>
    </row>
    <row r="986" spans="1:19">
      <c r="A986" s="4" t="s">
        <v>1193</v>
      </c>
      <c r="B986" s="4" t="s">
        <v>232</v>
      </c>
      <c r="C986" s="4" t="s">
        <v>9011</v>
      </c>
      <c r="D986" s="4" t="s">
        <v>35</v>
      </c>
      <c r="E986" s="4" t="s">
        <v>172</v>
      </c>
      <c r="F986" s="3">
        <v>42786</v>
      </c>
      <c r="G986" s="3">
        <v>42871</v>
      </c>
      <c r="H986">
        <v>4839</v>
      </c>
      <c r="I986" s="4" t="s">
        <v>9021</v>
      </c>
      <c r="J986" s="4" t="s">
        <v>9019</v>
      </c>
      <c r="K986" s="4" t="s">
        <v>9010</v>
      </c>
      <c r="L986">
        <v>4821</v>
      </c>
      <c r="M986" s="4" t="s">
        <v>36</v>
      </c>
      <c r="N986">
        <v>2002</v>
      </c>
      <c r="O986">
        <v>987.39</v>
      </c>
      <c r="P986">
        <v>2253</v>
      </c>
      <c r="Q986" s="4" t="s">
        <v>23</v>
      </c>
      <c r="R986" s="4" t="s">
        <v>24</v>
      </c>
      <c r="S986">
        <v>85</v>
      </c>
    </row>
    <row r="987" spans="1:19">
      <c r="A987" s="4" t="s">
        <v>1194</v>
      </c>
      <c r="B987" s="4" t="s">
        <v>232</v>
      </c>
      <c r="C987" s="4" t="s">
        <v>192</v>
      </c>
      <c r="D987" s="4" t="s">
        <v>40</v>
      </c>
      <c r="E987" s="4" t="s">
        <v>172</v>
      </c>
      <c r="F987" s="3">
        <v>42786</v>
      </c>
      <c r="G987" s="3">
        <v>42799</v>
      </c>
      <c r="H987">
        <v>3315</v>
      </c>
      <c r="I987" s="4" t="s">
        <v>9021</v>
      </c>
      <c r="J987" s="4" t="s">
        <v>9019</v>
      </c>
      <c r="K987" s="4" t="s">
        <v>9012</v>
      </c>
      <c r="L987">
        <v>3393</v>
      </c>
      <c r="M987" s="4" t="s">
        <v>39</v>
      </c>
      <c r="N987">
        <v>1989</v>
      </c>
      <c r="O987">
        <v>665.06</v>
      </c>
      <c r="P987">
        <v>1095</v>
      </c>
      <c r="Q987" s="4" t="s">
        <v>23</v>
      </c>
      <c r="R987" s="4" t="s">
        <v>24</v>
      </c>
      <c r="S987">
        <v>13</v>
      </c>
    </row>
    <row r="988" spans="1:19">
      <c r="A988" s="4" t="s">
        <v>1195</v>
      </c>
      <c r="B988" s="4" t="s">
        <v>208</v>
      </c>
      <c r="C988" s="4" t="s">
        <v>177</v>
      </c>
      <c r="D988" s="4" t="s">
        <v>92</v>
      </c>
      <c r="E988" s="4" t="s">
        <v>172</v>
      </c>
      <c r="F988" s="3">
        <v>42786</v>
      </c>
      <c r="G988" s="3">
        <v>42879</v>
      </c>
      <c r="H988">
        <v>60</v>
      </c>
      <c r="I988" s="4" t="s">
        <v>9014</v>
      </c>
      <c r="J988" s="4" t="s">
        <v>9015</v>
      </c>
      <c r="K988" s="4" t="s">
        <v>9012</v>
      </c>
      <c r="L988">
        <v>55</v>
      </c>
      <c r="M988" s="4" t="s">
        <v>73</v>
      </c>
      <c r="N988">
        <v>1997</v>
      </c>
      <c r="O988">
        <v>2041.73</v>
      </c>
      <c r="P988">
        <v>5276</v>
      </c>
      <c r="Q988" s="4" t="s">
        <v>23</v>
      </c>
      <c r="R988" s="4" t="s">
        <v>24</v>
      </c>
      <c r="S988">
        <v>93</v>
      </c>
    </row>
    <row r="989" spans="1:19">
      <c r="A989" s="4" t="s">
        <v>1196</v>
      </c>
      <c r="B989" s="4" t="s">
        <v>185</v>
      </c>
      <c r="C989" s="4" t="s">
        <v>9011</v>
      </c>
      <c r="D989" s="4" t="s">
        <v>24</v>
      </c>
      <c r="E989" s="4" t="s">
        <v>193</v>
      </c>
      <c r="F989" s="3">
        <v>42786</v>
      </c>
      <c r="G989" s="3"/>
      <c r="I989" s="4" t="s">
        <v>9023</v>
      </c>
      <c r="J989" s="4" t="s">
        <v>9024</v>
      </c>
      <c r="K989" s="4" t="s">
        <v>9010</v>
      </c>
      <c r="L989">
        <v>4821</v>
      </c>
      <c r="M989" s="4"/>
      <c r="Q989" s="4"/>
      <c r="R989" s="4"/>
    </row>
    <row r="990" spans="1:19">
      <c r="A990" s="4" t="s">
        <v>1197</v>
      </c>
      <c r="B990" s="4" t="s">
        <v>235</v>
      </c>
      <c r="C990" s="4" t="s">
        <v>192</v>
      </c>
      <c r="D990" s="4" t="s">
        <v>24</v>
      </c>
      <c r="E990" s="4" t="s">
        <v>193</v>
      </c>
      <c r="F990" s="3">
        <v>42786</v>
      </c>
      <c r="G990" s="3"/>
      <c r="I990" s="4" t="s">
        <v>9018</v>
      </c>
      <c r="J990" s="4" t="s">
        <v>9019</v>
      </c>
      <c r="K990" s="4" t="s">
        <v>9012</v>
      </c>
      <c r="L990">
        <v>3393</v>
      </c>
      <c r="M990" s="4"/>
      <c r="Q990" s="4"/>
      <c r="R990" s="4"/>
    </row>
    <row r="991" spans="1:19">
      <c r="A991" s="4" t="s">
        <v>1198</v>
      </c>
      <c r="B991" s="4" t="s">
        <v>183</v>
      </c>
      <c r="C991" s="4" t="s">
        <v>171</v>
      </c>
      <c r="D991" s="4" t="s">
        <v>119</v>
      </c>
      <c r="E991" s="4" t="s">
        <v>172</v>
      </c>
      <c r="F991" s="3">
        <v>42787</v>
      </c>
      <c r="G991" s="3">
        <v>42798</v>
      </c>
      <c r="H991">
        <v>999</v>
      </c>
      <c r="I991" s="4" t="s">
        <v>9014</v>
      </c>
      <c r="J991" s="4" t="s">
        <v>9015</v>
      </c>
      <c r="K991" s="4" t="s">
        <v>9010</v>
      </c>
      <c r="L991">
        <v>1096</v>
      </c>
      <c r="M991" s="4" t="s">
        <v>55</v>
      </c>
      <c r="N991">
        <v>1988</v>
      </c>
      <c r="O991">
        <v>5266.09</v>
      </c>
      <c r="P991">
        <v>8595</v>
      </c>
      <c r="Q991" s="4" t="s">
        <v>23</v>
      </c>
      <c r="R991" s="4" t="s">
        <v>56</v>
      </c>
      <c r="S991">
        <v>11</v>
      </c>
    </row>
    <row r="992" spans="1:19">
      <c r="A992" s="4" t="s">
        <v>1199</v>
      </c>
      <c r="B992" s="4" t="s">
        <v>261</v>
      </c>
      <c r="C992" s="4" t="s">
        <v>9011</v>
      </c>
      <c r="D992" s="4" t="s">
        <v>24</v>
      </c>
      <c r="E992" s="4" t="s">
        <v>193</v>
      </c>
      <c r="F992" s="3">
        <v>42787</v>
      </c>
      <c r="G992" s="3"/>
      <c r="I992" s="4" t="s">
        <v>9021</v>
      </c>
      <c r="J992" s="4" t="s">
        <v>9019</v>
      </c>
      <c r="K992" s="4" t="s">
        <v>9010</v>
      </c>
      <c r="L992">
        <v>4821</v>
      </c>
      <c r="M992" s="4"/>
      <c r="Q992" s="4"/>
      <c r="R992" s="4"/>
    </row>
    <row r="993" spans="1:19">
      <c r="A993" s="4" t="s">
        <v>1200</v>
      </c>
      <c r="B993" s="4" t="s">
        <v>174</v>
      </c>
      <c r="C993" s="4" t="s">
        <v>179</v>
      </c>
      <c r="D993" s="4" t="s">
        <v>110</v>
      </c>
      <c r="E993" s="4" t="s">
        <v>197</v>
      </c>
      <c r="F993" s="3">
        <v>42787</v>
      </c>
      <c r="G993" s="3">
        <v>42897</v>
      </c>
      <c r="H993">
        <v>0</v>
      </c>
      <c r="I993" s="4" t="s">
        <v>9016</v>
      </c>
      <c r="J993" s="4" t="s">
        <v>9015</v>
      </c>
      <c r="K993" s="4" t="s">
        <v>9010</v>
      </c>
      <c r="L993">
        <v>550</v>
      </c>
      <c r="M993" s="4" t="s">
        <v>60</v>
      </c>
      <c r="N993">
        <v>1997</v>
      </c>
      <c r="O993">
        <v>291.27</v>
      </c>
      <c r="P993">
        <v>586</v>
      </c>
      <c r="Q993" s="4" t="s">
        <v>23</v>
      </c>
      <c r="R993" s="4" t="s">
        <v>24</v>
      </c>
      <c r="S993">
        <v>110</v>
      </c>
    </row>
    <row r="994" spans="1:19">
      <c r="A994" s="4" t="s">
        <v>1201</v>
      </c>
      <c r="B994" s="4" t="s">
        <v>256</v>
      </c>
      <c r="C994" s="4" t="s">
        <v>199</v>
      </c>
      <c r="D994" s="4" t="s">
        <v>57</v>
      </c>
      <c r="E994" s="4" t="s">
        <v>172</v>
      </c>
      <c r="F994" s="3">
        <v>42787</v>
      </c>
      <c r="G994" s="3">
        <v>42890</v>
      </c>
      <c r="H994">
        <v>5401</v>
      </c>
      <c r="I994" s="4" t="s">
        <v>9014</v>
      </c>
      <c r="J994" s="4" t="s">
        <v>9015</v>
      </c>
      <c r="K994" s="4" t="s">
        <v>9010</v>
      </c>
      <c r="L994">
        <v>5482</v>
      </c>
      <c r="M994" s="4" t="s">
        <v>58</v>
      </c>
      <c r="N994">
        <v>2006</v>
      </c>
      <c r="O994">
        <v>1102.43</v>
      </c>
      <c r="P994">
        <v>1759</v>
      </c>
      <c r="Q994" s="4" t="s">
        <v>23</v>
      </c>
      <c r="R994" s="4" t="s">
        <v>24</v>
      </c>
      <c r="S994">
        <v>103</v>
      </c>
    </row>
    <row r="995" spans="1:19">
      <c r="A995" s="4" t="s">
        <v>1202</v>
      </c>
      <c r="B995" s="4" t="s">
        <v>187</v>
      </c>
      <c r="C995" s="4" t="s">
        <v>192</v>
      </c>
      <c r="D995" s="4" t="s">
        <v>93</v>
      </c>
      <c r="E995" s="4" t="s">
        <v>193</v>
      </c>
      <c r="F995" s="3">
        <v>42787</v>
      </c>
      <c r="G995" s="3"/>
      <c r="I995" s="4" t="s">
        <v>9023</v>
      </c>
      <c r="J995" s="4" t="s">
        <v>9024</v>
      </c>
      <c r="K995" s="4" t="s">
        <v>9012</v>
      </c>
      <c r="L995">
        <v>3393</v>
      </c>
      <c r="M995" s="4" t="s">
        <v>73</v>
      </c>
      <c r="N995">
        <v>1991</v>
      </c>
      <c r="O995">
        <v>1012.72</v>
      </c>
      <c r="P995">
        <v>3492</v>
      </c>
      <c r="Q995" s="4" t="s">
        <v>94</v>
      </c>
      <c r="R995" s="4" t="s">
        <v>24</v>
      </c>
    </row>
    <row r="996" spans="1:19">
      <c r="A996" s="4" t="s">
        <v>1203</v>
      </c>
      <c r="B996" s="4" t="s">
        <v>201</v>
      </c>
      <c r="C996" s="4" t="s">
        <v>199</v>
      </c>
      <c r="D996" s="4" t="s">
        <v>24</v>
      </c>
      <c r="E996" s="4" t="s">
        <v>193</v>
      </c>
      <c r="F996" s="3">
        <v>42787</v>
      </c>
      <c r="G996" s="3"/>
      <c r="I996" s="4" t="s">
        <v>9026</v>
      </c>
      <c r="J996" s="4" t="s">
        <v>9024</v>
      </c>
      <c r="K996" s="4" t="s">
        <v>9010</v>
      </c>
      <c r="L996">
        <v>5482</v>
      </c>
      <c r="M996" s="4"/>
      <c r="Q996" s="4"/>
      <c r="R996" s="4"/>
    </row>
    <row r="997" spans="1:19">
      <c r="A997" s="4" t="s">
        <v>1204</v>
      </c>
      <c r="B997" s="4" t="s">
        <v>170</v>
      </c>
      <c r="C997" s="4" t="s">
        <v>179</v>
      </c>
      <c r="D997" s="4" t="s">
        <v>104</v>
      </c>
      <c r="E997" s="4" t="s">
        <v>172</v>
      </c>
      <c r="F997" s="3">
        <v>42787</v>
      </c>
      <c r="G997" s="3">
        <v>42904</v>
      </c>
      <c r="H997">
        <v>551</v>
      </c>
      <c r="I997" s="4" t="s">
        <v>9014</v>
      </c>
      <c r="J997" s="4" t="s">
        <v>9015</v>
      </c>
      <c r="K997" s="4" t="s">
        <v>9010</v>
      </c>
      <c r="L997">
        <v>550</v>
      </c>
      <c r="M997" s="4" t="s">
        <v>9322</v>
      </c>
      <c r="N997">
        <v>1983</v>
      </c>
      <c r="O997">
        <v>1008.06</v>
      </c>
      <c r="P997">
        <v>1238</v>
      </c>
      <c r="Q997" s="4" t="s">
        <v>23</v>
      </c>
      <c r="R997" s="4" t="s">
        <v>24</v>
      </c>
      <c r="S997">
        <v>117</v>
      </c>
    </row>
    <row r="998" spans="1:19">
      <c r="A998" s="4" t="s">
        <v>1205</v>
      </c>
      <c r="B998" s="4" t="s">
        <v>232</v>
      </c>
      <c r="C998" s="4" t="s">
        <v>199</v>
      </c>
      <c r="D998" s="4" t="s">
        <v>88</v>
      </c>
      <c r="E998" s="4" t="s">
        <v>197</v>
      </c>
      <c r="F998" s="3">
        <v>42787</v>
      </c>
      <c r="G998" s="3">
        <v>42878</v>
      </c>
      <c r="H998">
        <v>0</v>
      </c>
      <c r="I998" s="4" t="s">
        <v>9021</v>
      </c>
      <c r="J998" s="4" t="s">
        <v>9019</v>
      </c>
      <c r="K998" s="4" t="s">
        <v>9010</v>
      </c>
      <c r="L998">
        <v>5482</v>
      </c>
      <c r="M998" s="4" t="s">
        <v>46</v>
      </c>
      <c r="N998">
        <v>1984</v>
      </c>
      <c r="O998">
        <v>3027.46</v>
      </c>
      <c r="P998">
        <v>9516</v>
      </c>
      <c r="Q998" s="4" t="s">
        <v>89</v>
      </c>
      <c r="R998" s="4" t="s">
        <v>24</v>
      </c>
      <c r="S998">
        <v>91</v>
      </c>
    </row>
    <row r="999" spans="1:19">
      <c r="A999" s="4" t="s">
        <v>1206</v>
      </c>
      <c r="B999" s="4" t="s">
        <v>185</v>
      </c>
      <c r="C999" s="4" t="s">
        <v>179</v>
      </c>
      <c r="D999" s="4" t="s">
        <v>54</v>
      </c>
      <c r="E999" s="4" t="s">
        <v>172</v>
      </c>
      <c r="F999" s="3">
        <v>42787</v>
      </c>
      <c r="G999" s="3">
        <v>42814</v>
      </c>
      <c r="H999">
        <v>600</v>
      </c>
      <c r="I999" s="4" t="s">
        <v>9023</v>
      </c>
      <c r="J999" s="4" t="s">
        <v>9024</v>
      </c>
      <c r="K999" s="4" t="s">
        <v>9010</v>
      </c>
      <c r="L999">
        <v>550</v>
      </c>
      <c r="M999" s="4" t="s">
        <v>55</v>
      </c>
      <c r="N999">
        <v>1995</v>
      </c>
      <c r="O999">
        <v>1825.82</v>
      </c>
      <c r="P999">
        <v>5595</v>
      </c>
      <c r="Q999" s="4" t="s">
        <v>23</v>
      </c>
      <c r="R999" s="4" t="s">
        <v>56</v>
      </c>
      <c r="S999">
        <v>27</v>
      </c>
    </row>
    <row r="1000" spans="1:19">
      <c r="A1000" s="4" t="s">
        <v>1207</v>
      </c>
      <c r="B1000" s="4" t="s">
        <v>216</v>
      </c>
      <c r="C1000" s="4" t="s">
        <v>9011</v>
      </c>
      <c r="D1000" s="4" t="s">
        <v>71</v>
      </c>
      <c r="E1000" s="4" t="s">
        <v>193</v>
      </c>
      <c r="F1000" s="3">
        <v>42787</v>
      </c>
      <c r="G1000" s="3"/>
      <c r="I1000" s="4" t="s">
        <v>9018</v>
      </c>
      <c r="J1000" s="4" t="s">
        <v>9019</v>
      </c>
      <c r="K1000" s="4" t="s">
        <v>9010</v>
      </c>
      <c r="L1000">
        <v>4821</v>
      </c>
      <c r="M1000" s="4" t="s">
        <v>46</v>
      </c>
      <c r="N1000">
        <v>2000</v>
      </c>
      <c r="O1000">
        <v>2952.73</v>
      </c>
      <c r="P1000">
        <v>5107</v>
      </c>
      <c r="Q1000" s="4" t="s">
        <v>23</v>
      </c>
      <c r="R1000" s="4" t="s">
        <v>24</v>
      </c>
    </row>
    <row r="1001" spans="1:19">
      <c r="A1001" s="4" t="s">
        <v>1208</v>
      </c>
      <c r="B1001" s="4" t="s">
        <v>216</v>
      </c>
      <c r="C1001" s="4" t="s">
        <v>199</v>
      </c>
      <c r="D1001" s="4" t="s">
        <v>31</v>
      </c>
      <c r="E1001" s="4" t="s">
        <v>197</v>
      </c>
      <c r="F1001" s="3">
        <v>42787</v>
      </c>
      <c r="G1001" s="3">
        <v>42860</v>
      </c>
      <c r="H1001">
        <v>0</v>
      </c>
      <c r="I1001" s="4" t="s">
        <v>9018</v>
      </c>
      <c r="J1001" s="4" t="s">
        <v>9019</v>
      </c>
      <c r="K1001" s="4" t="s">
        <v>9010</v>
      </c>
      <c r="L1001">
        <v>5482</v>
      </c>
      <c r="M1001" s="4" t="s">
        <v>26</v>
      </c>
      <c r="N1001">
        <v>1991</v>
      </c>
      <c r="O1001">
        <v>326.82</v>
      </c>
      <c r="P1001">
        <v>1016</v>
      </c>
      <c r="Q1001" s="4" t="s">
        <v>23</v>
      </c>
      <c r="R1001" s="4" t="s">
        <v>24</v>
      </c>
      <c r="S1001">
        <v>73</v>
      </c>
    </row>
    <row r="1002" spans="1:19">
      <c r="A1002" s="4" t="s">
        <v>1209</v>
      </c>
      <c r="B1002" s="4" t="s">
        <v>261</v>
      </c>
      <c r="C1002" s="4" t="s">
        <v>177</v>
      </c>
      <c r="D1002" s="4" t="s">
        <v>117</v>
      </c>
      <c r="E1002" s="4" t="s">
        <v>197</v>
      </c>
      <c r="F1002" s="3">
        <v>42788</v>
      </c>
      <c r="G1002" s="3">
        <v>42877</v>
      </c>
      <c r="H1002">
        <v>0</v>
      </c>
      <c r="I1002" s="4" t="s">
        <v>9021</v>
      </c>
      <c r="J1002" s="4" t="s">
        <v>9019</v>
      </c>
      <c r="K1002" s="4" t="s">
        <v>9012</v>
      </c>
      <c r="L1002">
        <v>55</v>
      </c>
      <c r="M1002" s="4" t="s">
        <v>26</v>
      </c>
      <c r="N1002">
        <v>1996</v>
      </c>
      <c r="O1002">
        <v>439.21</v>
      </c>
      <c r="P1002">
        <v>792</v>
      </c>
      <c r="Q1002" s="4" t="s">
        <v>23</v>
      </c>
      <c r="R1002" s="4" t="s">
        <v>24</v>
      </c>
      <c r="S1002">
        <v>89</v>
      </c>
    </row>
    <row r="1003" spans="1:19">
      <c r="A1003" s="4" t="s">
        <v>1210</v>
      </c>
      <c r="B1003" s="4" t="s">
        <v>246</v>
      </c>
      <c r="C1003" s="4" t="s">
        <v>9011</v>
      </c>
      <c r="D1003" s="4" t="s">
        <v>113</v>
      </c>
      <c r="E1003" s="4" t="s">
        <v>172</v>
      </c>
      <c r="F1003" s="3">
        <v>42788</v>
      </c>
      <c r="G1003" s="3">
        <v>42796</v>
      </c>
      <c r="H1003">
        <v>4711</v>
      </c>
      <c r="I1003" s="4" t="s">
        <v>9021</v>
      </c>
      <c r="J1003" s="4" t="s">
        <v>9019</v>
      </c>
      <c r="K1003" s="4" t="s">
        <v>9010</v>
      </c>
      <c r="L1003">
        <v>4821</v>
      </c>
      <c r="M1003" s="4" t="s">
        <v>33</v>
      </c>
      <c r="N1003">
        <v>2000</v>
      </c>
      <c r="O1003">
        <v>167.89</v>
      </c>
      <c r="P1003">
        <v>493</v>
      </c>
      <c r="Q1003" s="4" t="s">
        <v>114</v>
      </c>
      <c r="R1003" s="4" t="s">
        <v>24</v>
      </c>
      <c r="S1003">
        <v>8</v>
      </c>
    </row>
    <row r="1004" spans="1:19">
      <c r="A1004" s="4" t="s">
        <v>1211</v>
      </c>
      <c r="B1004" s="4" t="s">
        <v>279</v>
      </c>
      <c r="C1004" s="4" t="s">
        <v>192</v>
      </c>
      <c r="D1004" s="4" t="s">
        <v>121</v>
      </c>
      <c r="E1004" s="4" t="s">
        <v>197</v>
      </c>
      <c r="F1004" s="3">
        <v>42788</v>
      </c>
      <c r="G1004" s="3">
        <v>42894</v>
      </c>
      <c r="H1004">
        <v>0</v>
      </c>
      <c r="I1004" s="4" t="s">
        <v>9018</v>
      </c>
      <c r="J1004" s="4" t="s">
        <v>9019</v>
      </c>
      <c r="K1004" s="4" t="s">
        <v>9012</v>
      </c>
      <c r="L1004">
        <v>3393</v>
      </c>
      <c r="M1004" s="4" t="s">
        <v>58</v>
      </c>
      <c r="N1004">
        <v>1993</v>
      </c>
      <c r="O1004">
        <v>646.1</v>
      </c>
      <c r="P1004">
        <v>883</v>
      </c>
      <c r="Q1004" s="4" t="s">
        <v>23</v>
      </c>
      <c r="R1004" s="4" t="s">
        <v>62</v>
      </c>
      <c r="S1004">
        <v>106</v>
      </c>
    </row>
    <row r="1005" spans="1:19">
      <c r="A1005" s="4" t="s">
        <v>1212</v>
      </c>
      <c r="B1005" s="4" t="s">
        <v>279</v>
      </c>
      <c r="C1005" s="4" t="s">
        <v>9011</v>
      </c>
      <c r="D1005" s="4" t="s">
        <v>127</v>
      </c>
      <c r="E1005" s="4" t="s">
        <v>172</v>
      </c>
      <c r="F1005" s="3">
        <v>42788</v>
      </c>
      <c r="G1005" s="3">
        <v>42914</v>
      </c>
      <c r="H1005">
        <v>5133</v>
      </c>
      <c r="I1005" s="4" t="s">
        <v>9018</v>
      </c>
      <c r="J1005" s="4" t="s">
        <v>9019</v>
      </c>
      <c r="K1005" s="4" t="s">
        <v>9010</v>
      </c>
      <c r="L1005">
        <v>4821</v>
      </c>
      <c r="M1005" s="4" t="s">
        <v>9322</v>
      </c>
      <c r="N1005">
        <v>2011</v>
      </c>
      <c r="O1005">
        <v>40.79</v>
      </c>
      <c r="P1005">
        <v>142</v>
      </c>
      <c r="Q1005" s="4" t="s">
        <v>128</v>
      </c>
      <c r="R1005" s="4" t="s">
        <v>24</v>
      </c>
      <c r="S1005">
        <v>126</v>
      </c>
    </row>
    <row r="1006" spans="1:19">
      <c r="A1006" s="4" t="s">
        <v>1213</v>
      </c>
      <c r="B1006" s="4" t="s">
        <v>210</v>
      </c>
      <c r="C1006" s="4" t="s">
        <v>179</v>
      </c>
      <c r="D1006" s="4" t="s">
        <v>53</v>
      </c>
      <c r="E1006" s="4" t="s">
        <v>193</v>
      </c>
      <c r="F1006" s="3">
        <v>42788</v>
      </c>
      <c r="G1006" s="3"/>
      <c r="I1006" s="4" t="s">
        <v>9021</v>
      </c>
      <c r="J1006" s="4" t="s">
        <v>9019</v>
      </c>
      <c r="K1006" s="4" t="s">
        <v>9010</v>
      </c>
      <c r="L1006">
        <v>550</v>
      </c>
      <c r="M1006" s="4" t="s">
        <v>33</v>
      </c>
      <c r="N1006">
        <v>1990</v>
      </c>
      <c r="O1006">
        <v>4968.91</v>
      </c>
      <c r="P1006">
        <v>7523</v>
      </c>
      <c r="Q1006" s="4" t="s">
        <v>23</v>
      </c>
      <c r="R1006" s="4" t="s">
        <v>24</v>
      </c>
    </row>
    <row r="1007" spans="1:19">
      <c r="A1007" s="4" t="s">
        <v>1214</v>
      </c>
      <c r="B1007" s="4" t="s">
        <v>210</v>
      </c>
      <c r="C1007" s="4" t="s">
        <v>199</v>
      </c>
      <c r="D1007" s="4" t="s">
        <v>113</v>
      </c>
      <c r="E1007" s="4" t="s">
        <v>197</v>
      </c>
      <c r="F1007" s="3">
        <v>42788</v>
      </c>
      <c r="G1007" s="3">
        <v>42872</v>
      </c>
      <c r="H1007">
        <v>0</v>
      </c>
      <c r="I1007" s="4" t="s">
        <v>9021</v>
      </c>
      <c r="J1007" s="4" t="s">
        <v>9019</v>
      </c>
      <c r="K1007" s="4" t="s">
        <v>9010</v>
      </c>
      <c r="L1007">
        <v>5482</v>
      </c>
      <c r="M1007" s="4" t="s">
        <v>33</v>
      </c>
      <c r="N1007">
        <v>2000</v>
      </c>
      <c r="O1007">
        <v>167.89</v>
      </c>
      <c r="P1007">
        <v>493</v>
      </c>
      <c r="Q1007" s="4" t="s">
        <v>114</v>
      </c>
      <c r="R1007" s="4" t="s">
        <v>24</v>
      </c>
      <c r="S1007">
        <v>84</v>
      </c>
    </row>
    <row r="1008" spans="1:19">
      <c r="A1008" s="4" t="s">
        <v>1215</v>
      </c>
      <c r="B1008" s="4" t="s">
        <v>210</v>
      </c>
      <c r="C1008" s="4" t="s">
        <v>199</v>
      </c>
      <c r="D1008" s="4" t="s">
        <v>126</v>
      </c>
      <c r="E1008" s="4" t="s">
        <v>172</v>
      </c>
      <c r="F1008" s="3">
        <v>42788</v>
      </c>
      <c r="G1008" s="3">
        <v>42870</v>
      </c>
      <c r="H1008">
        <v>4848</v>
      </c>
      <c r="I1008" s="4" t="s">
        <v>9021</v>
      </c>
      <c r="J1008" s="4" t="s">
        <v>9019</v>
      </c>
      <c r="K1008" s="4" t="s">
        <v>9010</v>
      </c>
      <c r="L1008">
        <v>5482</v>
      </c>
      <c r="M1008" s="4" t="s">
        <v>33</v>
      </c>
      <c r="N1008">
        <v>2010</v>
      </c>
      <c r="O1008">
        <v>71.12</v>
      </c>
      <c r="P1008">
        <v>144</v>
      </c>
      <c r="Q1008" s="4" t="s">
        <v>23</v>
      </c>
      <c r="R1008" s="4" t="s">
        <v>24</v>
      </c>
      <c r="S1008">
        <v>82</v>
      </c>
    </row>
    <row r="1009" spans="1:19">
      <c r="A1009" s="4" t="s">
        <v>1216</v>
      </c>
      <c r="B1009" s="4" t="s">
        <v>210</v>
      </c>
      <c r="C1009" s="4" t="s">
        <v>9011</v>
      </c>
      <c r="D1009" s="4" t="s">
        <v>88</v>
      </c>
      <c r="E1009" s="4" t="s">
        <v>172</v>
      </c>
      <c r="F1009" s="3">
        <v>42788</v>
      </c>
      <c r="G1009" s="3">
        <v>42797</v>
      </c>
      <c r="H1009">
        <v>4475</v>
      </c>
      <c r="I1009" s="4" t="s">
        <v>9021</v>
      </c>
      <c r="J1009" s="4" t="s">
        <v>9019</v>
      </c>
      <c r="K1009" s="4" t="s">
        <v>9010</v>
      </c>
      <c r="L1009">
        <v>4821</v>
      </c>
      <c r="M1009" s="4" t="s">
        <v>46</v>
      </c>
      <c r="N1009">
        <v>1984</v>
      </c>
      <c r="O1009">
        <v>3027.46</v>
      </c>
      <c r="P1009">
        <v>9516</v>
      </c>
      <c r="Q1009" s="4" t="s">
        <v>89</v>
      </c>
      <c r="R1009" s="4" t="s">
        <v>24</v>
      </c>
      <c r="S1009">
        <v>9</v>
      </c>
    </row>
    <row r="1010" spans="1:19">
      <c r="A1010" s="4" t="s">
        <v>1217</v>
      </c>
      <c r="B1010" s="4" t="s">
        <v>174</v>
      </c>
      <c r="C1010" s="4" t="s">
        <v>179</v>
      </c>
      <c r="D1010" s="4" t="s">
        <v>27</v>
      </c>
      <c r="E1010" s="4" t="s">
        <v>197</v>
      </c>
      <c r="F1010" s="3">
        <v>42788</v>
      </c>
      <c r="G1010" s="3">
        <v>42799</v>
      </c>
      <c r="H1010">
        <v>0</v>
      </c>
      <c r="I1010" s="4" t="s">
        <v>9016</v>
      </c>
      <c r="J1010" s="4" t="s">
        <v>9015</v>
      </c>
      <c r="K1010" s="4" t="s">
        <v>9010</v>
      </c>
      <c r="L1010">
        <v>550</v>
      </c>
      <c r="M1010" s="4" t="s">
        <v>26</v>
      </c>
      <c r="N1010">
        <v>1986</v>
      </c>
      <c r="O1010">
        <v>647.17999999999995</v>
      </c>
      <c r="P1010">
        <v>1185</v>
      </c>
      <c r="Q1010" s="4" t="s">
        <v>28</v>
      </c>
      <c r="R1010" s="4" t="s">
        <v>24</v>
      </c>
      <c r="S1010">
        <v>11</v>
      </c>
    </row>
    <row r="1011" spans="1:19">
      <c r="A1011" s="4" t="s">
        <v>1218</v>
      </c>
      <c r="B1011" s="4" t="s">
        <v>174</v>
      </c>
      <c r="C1011" s="4" t="s">
        <v>9011</v>
      </c>
      <c r="D1011" s="4" t="s">
        <v>66</v>
      </c>
      <c r="E1011" s="4" t="s">
        <v>172</v>
      </c>
      <c r="F1011" s="3">
        <v>42788</v>
      </c>
      <c r="G1011" s="3">
        <v>42804</v>
      </c>
      <c r="H1011">
        <v>3763</v>
      </c>
      <c r="I1011" s="4" t="s">
        <v>9016</v>
      </c>
      <c r="J1011" s="4" t="s">
        <v>9015</v>
      </c>
      <c r="K1011" s="4" t="s">
        <v>9010</v>
      </c>
      <c r="L1011">
        <v>4821</v>
      </c>
      <c r="M1011" s="4" t="s">
        <v>33</v>
      </c>
      <c r="N1011">
        <v>2007</v>
      </c>
      <c r="O1011">
        <v>894.33</v>
      </c>
      <c r="P1011">
        <v>1635</v>
      </c>
      <c r="Q1011" s="4" t="s">
        <v>67</v>
      </c>
      <c r="R1011" s="4" t="s">
        <v>24</v>
      </c>
      <c r="S1011">
        <v>16</v>
      </c>
    </row>
    <row r="1012" spans="1:19">
      <c r="A1012" s="4" t="s">
        <v>1219</v>
      </c>
      <c r="B1012" s="4" t="s">
        <v>174</v>
      </c>
      <c r="C1012" s="4" t="s">
        <v>9011</v>
      </c>
      <c r="D1012" s="4" t="s">
        <v>103</v>
      </c>
      <c r="E1012" s="4" t="s">
        <v>172</v>
      </c>
      <c r="F1012" s="3">
        <v>42788</v>
      </c>
      <c r="G1012" s="3">
        <v>42799</v>
      </c>
      <c r="H1012">
        <v>5006</v>
      </c>
      <c r="I1012" s="4" t="s">
        <v>9016</v>
      </c>
      <c r="J1012" s="4" t="s">
        <v>9015</v>
      </c>
      <c r="K1012" s="4" t="s">
        <v>9010</v>
      </c>
      <c r="L1012">
        <v>4821</v>
      </c>
      <c r="M1012" s="4" t="s">
        <v>26</v>
      </c>
      <c r="N1012">
        <v>1992</v>
      </c>
      <c r="O1012">
        <v>3922.42</v>
      </c>
      <c r="P1012">
        <v>6837</v>
      </c>
      <c r="Q1012" s="4" t="s">
        <v>23</v>
      </c>
      <c r="R1012" s="4" t="s">
        <v>24</v>
      </c>
      <c r="S1012">
        <v>11</v>
      </c>
    </row>
    <row r="1013" spans="1:19">
      <c r="A1013" s="4" t="s">
        <v>1220</v>
      </c>
      <c r="B1013" s="4" t="s">
        <v>196</v>
      </c>
      <c r="C1013" s="4" t="s">
        <v>9011</v>
      </c>
      <c r="D1013" s="4" t="s">
        <v>118</v>
      </c>
      <c r="E1013" s="4" t="s">
        <v>172</v>
      </c>
      <c r="F1013" s="3">
        <v>42788</v>
      </c>
      <c r="G1013" s="3">
        <v>42901</v>
      </c>
      <c r="H1013">
        <v>4498</v>
      </c>
      <c r="I1013" s="4" t="s">
        <v>9016</v>
      </c>
      <c r="J1013" s="4" t="s">
        <v>9015</v>
      </c>
      <c r="K1013" s="4" t="s">
        <v>9010</v>
      </c>
      <c r="L1013">
        <v>4821</v>
      </c>
      <c r="M1013" s="4" t="s">
        <v>33</v>
      </c>
      <c r="N1013">
        <v>1995</v>
      </c>
      <c r="O1013">
        <v>332.43</v>
      </c>
      <c r="P1013">
        <v>799</v>
      </c>
      <c r="Q1013" s="4" t="s">
        <v>23</v>
      </c>
      <c r="R1013" s="4" t="s">
        <v>24</v>
      </c>
      <c r="S1013">
        <v>113</v>
      </c>
    </row>
    <row r="1014" spans="1:19">
      <c r="A1014" s="4" t="s">
        <v>1221</v>
      </c>
      <c r="B1014" s="4" t="s">
        <v>196</v>
      </c>
      <c r="C1014" s="4" t="s">
        <v>9011</v>
      </c>
      <c r="D1014" s="4" t="s">
        <v>92</v>
      </c>
      <c r="E1014" s="4" t="s">
        <v>172</v>
      </c>
      <c r="F1014" s="3">
        <v>42788</v>
      </c>
      <c r="G1014" s="3">
        <v>42818</v>
      </c>
      <c r="H1014">
        <v>4375</v>
      </c>
      <c r="I1014" s="4" t="s">
        <v>9016</v>
      </c>
      <c r="J1014" s="4" t="s">
        <v>9015</v>
      </c>
      <c r="K1014" s="4" t="s">
        <v>9010</v>
      </c>
      <c r="L1014">
        <v>4821</v>
      </c>
      <c r="M1014" s="4" t="s">
        <v>73</v>
      </c>
      <c r="N1014">
        <v>1997</v>
      </c>
      <c r="O1014">
        <v>2041.73</v>
      </c>
      <c r="P1014">
        <v>5276</v>
      </c>
      <c r="Q1014" s="4" t="s">
        <v>23</v>
      </c>
      <c r="R1014" s="4" t="s">
        <v>24</v>
      </c>
      <c r="S1014">
        <v>30</v>
      </c>
    </row>
    <row r="1015" spans="1:19">
      <c r="A1015" s="4" t="s">
        <v>1222</v>
      </c>
      <c r="B1015" s="4" t="s">
        <v>203</v>
      </c>
      <c r="C1015" s="4" t="s">
        <v>192</v>
      </c>
      <c r="D1015" s="4" t="s">
        <v>24</v>
      </c>
      <c r="E1015" s="4" t="s">
        <v>193</v>
      </c>
      <c r="F1015" s="3">
        <v>42788</v>
      </c>
      <c r="G1015" s="3"/>
      <c r="I1015" s="4" t="s">
        <v>9023</v>
      </c>
      <c r="J1015" s="4" t="s">
        <v>9024</v>
      </c>
      <c r="K1015" s="4" t="s">
        <v>9012</v>
      </c>
      <c r="L1015">
        <v>3393</v>
      </c>
      <c r="M1015" s="4"/>
      <c r="Q1015" s="4"/>
      <c r="R1015" s="4"/>
    </row>
    <row r="1016" spans="1:19">
      <c r="A1016" s="4" t="s">
        <v>1223</v>
      </c>
      <c r="B1016" s="4" t="s">
        <v>203</v>
      </c>
      <c r="C1016" s="4" t="s">
        <v>171</v>
      </c>
      <c r="D1016" s="4" t="s">
        <v>81</v>
      </c>
      <c r="E1016" s="4" t="s">
        <v>197</v>
      </c>
      <c r="F1016" s="3">
        <v>42788</v>
      </c>
      <c r="G1016" s="3">
        <v>42882</v>
      </c>
      <c r="H1016">
        <v>0</v>
      </c>
      <c r="I1016" s="4" t="s">
        <v>9023</v>
      </c>
      <c r="J1016" s="4" t="s">
        <v>9024</v>
      </c>
      <c r="K1016" s="4" t="s">
        <v>9010</v>
      </c>
      <c r="L1016">
        <v>1096</v>
      </c>
      <c r="M1016" s="4" t="s">
        <v>33</v>
      </c>
      <c r="N1016">
        <v>1989</v>
      </c>
      <c r="O1016">
        <v>1388.67</v>
      </c>
      <c r="P1016">
        <v>3583</v>
      </c>
      <c r="Q1016" s="4" t="s">
        <v>23</v>
      </c>
      <c r="R1016" s="4" t="s">
        <v>24</v>
      </c>
      <c r="S1016">
        <v>94</v>
      </c>
    </row>
    <row r="1017" spans="1:19">
      <c r="A1017" s="4" t="s">
        <v>1224</v>
      </c>
      <c r="B1017" s="4" t="s">
        <v>203</v>
      </c>
      <c r="C1017" s="4" t="s">
        <v>192</v>
      </c>
      <c r="D1017" s="4" t="s">
        <v>53</v>
      </c>
      <c r="E1017" s="4" t="s">
        <v>172</v>
      </c>
      <c r="F1017" s="3">
        <v>42788</v>
      </c>
      <c r="G1017" s="3">
        <v>42890</v>
      </c>
      <c r="H1017">
        <v>3763</v>
      </c>
      <c r="I1017" s="4" t="s">
        <v>9023</v>
      </c>
      <c r="J1017" s="4" t="s">
        <v>9024</v>
      </c>
      <c r="K1017" s="4" t="s">
        <v>9012</v>
      </c>
      <c r="L1017">
        <v>3393</v>
      </c>
      <c r="M1017" s="4" t="s">
        <v>33</v>
      </c>
      <c r="N1017">
        <v>1990</v>
      </c>
      <c r="O1017">
        <v>4968.91</v>
      </c>
      <c r="P1017">
        <v>7523</v>
      </c>
      <c r="Q1017" s="4" t="s">
        <v>23</v>
      </c>
      <c r="R1017" s="4" t="s">
        <v>24</v>
      </c>
      <c r="S1017">
        <v>102</v>
      </c>
    </row>
    <row r="1018" spans="1:19">
      <c r="A1018" s="4" t="s">
        <v>1225</v>
      </c>
      <c r="B1018" s="4" t="s">
        <v>219</v>
      </c>
      <c r="C1018" s="4" t="s">
        <v>9011</v>
      </c>
      <c r="D1018" s="4" t="s">
        <v>81</v>
      </c>
      <c r="E1018" s="4" t="s">
        <v>197</v>
      </c>
      <c r="F1018" s="3">
        <v>42788</v>
      </c>
      <c r="G1018" s="3">
        <v>42808</v>
      </c>
      <c r="H1018">
        <v>0</v>
      </c>
      <c r="I1018" s="4" t="s">
        <v>9026</v>
      </c>
      <c r="J1018" s="4" t="s">
        <v>9024</v>
      </c>
      <c r="K1018" s="4" t="s">
        <v>9010</v>
      </c>
      <c r="L1018">
        <v>4821</v>
      </c>
      <c r="M1018" s="4" t="s">
        <v>33</v>
      </c>
      <c r="N1018">
        <v>1989</v>
      </c>
      <c r="O1018">
        <v>1388.67</v>
      </c>
      <c r="P1018">
        <v>3583</v>
      </c>
      <c r="Q1018" s="4" t="s">
        <v>23</v>
      </c>
      <c r="R1018" s="4" t="s">
        <v>24</v>
      </c>
      <c r="S1018">
        <v>20</v>
      </c>
    </row>
    <row r="1019" spans="1:19">
      <c r="A1019" s="4" t="s">
        <v>1226</v>
      </c>
      <c r="B1019" s="4" t="s">
        <v>219</v>
      </c>
      <c r="C1019" s="4" t="s">
        <v>199</v>
      </c>
      <c r="D1019" s="4" t="s">
        <v>56</v>
      </c>
      <c r="E1019" s="4" t="s">
        <v>172</v>
      </c>
      <c r="F1019" s="3">
        <v>42788</v>
      </c>
      <c r="G1019" s="3">
        <v>42865</v>
      </c>
      <c r="H1019">
        <v>5491</v>
      </c>
      <c r="I1019" s="4" t="s">
        <v>9026</v>
      </c>
      <c r="J1019" s="4" t="s">
        <v>9024</v>
      </c>
      <c r="K1019" s="4" t="s">
        <v>9010</v>
      </c>
      <c r="L1019">
        <v>5482</v>
      </c>
      <c r="M1019" s="4" t="s">
        <v>55</v>
      </c>
      <c r="N1019">
        <v>1999</v>
      </c>
      <c r="O1019">
        <v>1699.85</v>
      </c>
      <c r="P1019">
        <v>5108</v>
      </c>
      <c r="Q1019" s="4" t="s">
        <v>23</v>
      </c>
      <c r="R1019" s="4" t="s">
        <v>24</v>
      </c>
      <c r="S1019">
        <v>77</v>
      </c>
    </row>
    <row r="1020" spans="1:19">
      <c r="A1020" s="4" t="s">
        <v>1227</v>
      </c>
      <c r="B1020" s="4" t="s">
        <v>256</v>
      </c>
      <c r="C1020" s="4" t="s">
        <v>179</v>
      </c>
      <c r="D1020" s="4" t="s">
        <v>29</v>
      </c>
      <c r="E1020" s="4" t="s">
        <v>197</v>
      </c>
      <c r="F1020" s="3">
        <v>42788</v>
      </c>
      <c r="G1020" s="3">
        <v>42877</v>
      </c>
      <c r="H1020">
        <v>0</v>
      </c>
      <c r="I1020" s="4" t="s">
        <v>9014</v>
      </c>
      <c r="J1020" s="4" t="s">
        <v>9015</v>
      </c>
      <c r="K1020" s="4" t="s">
        <v>9010</v>
      </c>
      <c r="L1020">
        <v>550</v>
      </c>
      <c r="M1020" s="4" t="s">
        <v>26</v>
      </c>
      <c r="N1020">
        <v>2012</v>
      </c>
      <c r="O1020">
        <v>587.34</v>
      </c>
      <c r="P1020">
        <v>1356</v>
      </c>
      <c r="Q1020" s="4" t="s">
        <v>30</v>
      </c>
      <c r="R1020" s="4" t="s">
        <v>24</v>
      </c>
      <c r="S1020">
        <v>89</v>
      </c>
    </row>
    <row r="1021" spans="1:19">
      <c r="A1021" s="4" t="s">
        <v>1228</v>
      </c>
      <c r="B1021" s="4" t="s">
        <v>187</v>
      </c>
      <c r="C1021" s="4" t="s">
        <v>199</v>
      </c>
      <c r="D1021" s="4" t="s">
        <v>124</v>
      </c>
      <c r="E1021" s="4" t="s">
        <v>172</v>
      </c>
      <c r="F1021" s="3">
        <v>42788</v>
      </c>
      <c r="G1021" s="3">
        <v>42903</v>
      </c>
      <c r="H1021">
        <v>5503</v>
      </c>
      <c r="I1021" s="4" t="s">
        <v>9023</v>
      </c>
      <c r="J1021" s="4" t="s">
        <v>9024</v>
      </c>
      <c r="K1021" s="4" t="s">
        <v>9010</v>
      </c>
      <c r="L1021">
        <v>5482</v>
      </c>
      <c r="M1021" s="4" t="s">
        <v>60</v>
      </c>
      <c r="N1021">
        <v>1983</v>
      </c>
      <c r="O1021">
        <v>2871.35</v>
      </c>
      <c r="P1021">
        <v>9561</v>
      </c>
      <c r="Q1021" s="4" t="s">
        <v>23</v>
      </c>
      <c r="R1021" s="4" t="s">
        <v>24</v>
      </c>
      <c r="S1021">
        <v>115</v>
      </c>
    </row>
    <row r="1022" spans="1:19">
      <c r="A1022" s="4" t="s">
        <v>1229</v>
      </c>
      <c r="B1022" s="4" t="s">
        <v>170</v>
      </c>
      <c r="C1022" s="4" t="s">
        <v>171</v>
      </c>
      <c r="D1022" s="4" t="s">
        <v>100</v>
      </c>
      <c r="E1022" s="4" t="s">
        <v>197</v>
      </c>
      <c r="F1022" s="3">
        <v>42788</v>
      </c>
      <c r="G1022" s="3">
        <v>42885</v>
      </c>
      <c r="H1022">
        <v>0</v>
      </c>
      <c r="I1022" s="4" t="s">
        <v>9014</v>
      </c>
      <c r="J1022" s="4" t="s">
        <v>9015</v>
      </c>
      <c r="K1022" s="4" t="s">
        <v>9010</v>
      </c>
      <c r="L1022">
        <v>1096</v>
      </c>
      <c r="M1022" s="4" t="s">
        <v>9322</v>
      </c>
      <c r="N1022">
        <v>1987</v>
      </c>
      <c r="O1022">
        <v>2938.67</v>
      </c>
      <c r="P1022">
        <v>8775</v>
      </c>
      <c r="Q1022" s="4" t="s">
        <v>101</v>
      </c>
      <c r="R1022" s="4" t="s">
        <v>24</v>
      </c>
      <c r="S1022">
        <v>97</v>
      </c>
    </row>
    <row r="1023" spans="1:19">
      <c r="A1023" s="4" t="s">
        <v>1230</v>
      </c>
      <c r="B1023" s="4" t="s">
        <v>170</v>
      </c>
      <c r="C1023" s="4" t="s">
        <v>177</v>
      </c>
      <c r="D1023" s="4" t="s">
        <v>110</v>
      </c>
      <c r="E1023" s="4" t="s">
        <v>172</v>
      </c>
      <c r="F1023" s="3">
        <v>42788</v>
      </c>
      <c r="G1023" s="3">
        <v>42870</v>
      </c>
      <c r="H1023">
        <v>58</v>
      </c>
      <c r="I1023" s="4" t="s">
        <v>9014</v>
      </c>
      <c r="J1023" s="4" t="s">
        <v>9015</v>
      </c>
      <c r="K1023" s="4" t="s">
        <v>9012</v>
      </c>
      <c r="L1023">
        <v>55</v>
      </c>
      <c r="M1023" s="4" t="s">
        <v>60</v>
      </c>
      <c r="N1023">
        <v>1997</v>
      </c>
      <c r="O1023">
        <v>291.27</v>
      </c>
      <c r="P1023">
        <v>586</v>
      </c>
      <c r="Q1023" s="4" t="s">
        <v>23</v>
      </c>
      <c r="R1023" s="4" t="s">
        <v>24</v>
      </c>
      <c r="S1023">
        <v>82</v>
      </c>
    </row>
    <row r="1024" spans="1:19">
      <c r="A1024" s="4" t="s">
        <v>1231</v>
      </c>
      <c r="B1024" s="4" t="s">
        <v>189</v>
      </c>
      <c r="C1024" s="4" t="s">
        <v>171</v>
      </c>
      <c r="D1024" s="4" t="s">
        <v>66</v>
      </c>
      <c r="E1024" s="4" t="s">
        <v>172</v>
      </c>
      <c r="F1024" s="3">
        <v>42788</v>
      </c>
      <c r="G1024" s="3">
        <v>42882</v>
      </c>
      <c r="H1024">
        <v>1051</v>
      </c>
      <c r="I1024" s="4" t="s">
        <v>9016</v>
      </c>
      <c r="J1024" s="4" t="s">
        <v>9015</v>
      </c>
      <c r="K1024" s="4" t="s">
        <v>9010</v>
      </c>
      <c r="L1024">
        <v>1096</v>
      </c>
      <c r="M1024" s="4" t="s">
        <v>33</v>
      </c>
      <c r="N1024">
        <v>2007</v>
      </c>
      <c r="O1024">
        <v>894.33</v>
      </c>
      <c r="P1024">
        <v>1635</v>
      </c>
      <c r="Q1024" s="4" t="s">
        <v>67</v>
      </c>
      <c r="R1024" s="4" t="s">
        <v>24</v>
      </c>
      <c r="S1024">
        <v>94</v>
      </c>
    </row>
    <row r="1025" spans="1:19">
      <c r="A1025" s="4" t="s">
        <v>1232</v>
      </c>
      <c r="B1025" s="4" t="s">
        <v>189</v>
      </c>
      <c r="C1025" s="4" t="s">
        <v>199</v>
      </c>
      <c r="D1025" s="4" t="s">
        <v>43</v>
      </c>
      <c r="E1025" s="4" t="s">
        <v>172</v>
      </c>
      <c r="F1025" s="3">
        <v>42788</v>
      </c>
      <c r="G1025" s="3">
        <v>42801</v>
      </c>
      <c r="H1025">
        <v>5604</v>
      </c>
      <c r="I1025" s="4" t="s">
        <v>9016</v>
      </c>
      <c r="J1025" s="4" t="s">
        <v>9015</v>
      </c>
      <c r="K1025" s="4" t="s">
        <v>9010</v>
      </c>
      <c r="L1025">
        <v>5482</v>
      </c>
      <c r="M1025" s="4" t="s">
        <v>9322</v>
      </c>
      <c r="N1025">
        <v>2005</v>
      </c>
      <c r="O1025">
        <v>1520.66</v>
      </c>
      <c r="P1025">
        <v>1806</v>
      </c>
      <c r="Q1025" s="4" t="s">
        <v>23</v>
      </c>
      <c r="R1025" s="4" t="s">
        <v>24</v>
      </c>
      <c r="S1025">
        <v>13</v>
      </c>
    </row>
    <row r="1026" spans="1:19">
      <c r="A1026" s="4" t="s">
        <v>1233</v>
      </c>
      <c r="B1026" s="4" t="s">
        <v>232</v>
      </c>
      <c r="C1026" s="4" t="s">
        <v>192</v>
      </c>
      <c r="D1026" s="4" t="s">
        <v>123</v>
      </c>
      <c r="E1026" s="4" t="s">
        <v>172</v>
      </c>
      <c r="F1026" s="3">
        <v>42788</v>
      </c>
      <c r="G1026" s="3">
        <v>42870</v>
      </c>
      <c r="H1026">
        <v>3273</v>
      </c>
      <c r="I1026" s="4" t="s">
        <v>9021</v>
      </c>
      <c r="J1026" s="4" t="s">
        <v>9019</v>
      </c>
      <c r="K1026" s="4" t="s">
        <v>9012</v>
      </c>
      <c r="L1026">
        <v>3393</v>
      </c>
      <c r="M1026" s="4" t="s">
        <v>39</v>
      </c>
      <c r="N1026">
        <v>1989</v>
      </c>
      <c r="O1026">
        <v>3838.39</v>
      </c>
      <c r="P1026">
        <v>8274</v>
      </c>
      <c r="Q1026" s="4" t="s">
        <v>23</v>
      </c>
      <c r="R1026" s="4" t="s">
        <v>24</v>
      </c>
      <c r="S1026">
        <v>82</v>
      </c>
    </row>
    <row r="1027" spans="1:19">
      <c r="A1027" s="4" t="s">
        <v>1234</v>
      </c>
      <c r="B1027" s="4" t="s">
        <v>205</v>
      </c>
      <c r="C1027" s="4" t="s">
        <v>179</v>
      </c>
      <c r="D1027" s="4" t="s">
        <v>24</v>
      </c>
      <c r="E1027" s="4" t="s">
        <v>193</v>
      </c>
      <c r="F1027" s="3">
        <v>42788</v>
      </c>
      <c r="G1027" s="3"/>
      <c r="I1027" s="4" t="s">
        <v>9023</v>
      </c>
      <c r="J1027" s="4" t="s">
        <v>9024</v>
      </c>
      <c r="K1027" s="4" t="s">
        <v>9010</v>
      </c>
      <c r="L1027">
        <v>550</v>
      </c>
      <c r="M1027" s="4"/>
      <c r="Q1027" s="4"/>
      <c r="R1027" s="4"/>
    </row>
    <row r="1028" spans="1:19">
      <c r="A1028" s="4" t="s">
        <v>1235</v>
      </c>
      <c r="B1028" s="4" t="s">
        <v>185</v>
      </c>
      <c r="C1028" s="4" t="s">
        <v>179</v>
      </c>
      <c r="D1028" s="4" t="s">
        <v>104</v>
      </c>
      <c r="E1028" s="4" t="s">
        <v>193</v>
      </c>
      <c r="F1028" s="3">
        <v>42788</v>
      </c>
      <c r="G1028" s="3"/>
      <c r="I1028" s="4" t="s">
        <v>9023</v>
      </c>
      <c r="J1028" s="4" t="s">
        <v>9024</v>
      </c>
      <c r="K1028" s="4" t="s">
        <v>9010</v>
      </c>
      <c r="L1028">
        <v>550</v>
      </c>
      <c r="M1028" s="4" t="s">
        <v>9322</v>
      </c>
      <c r="N1028">
        <v>1983</v>
      </c>
      <c r="O1028">
        <v>1008.06</v>
      </c>
      <c r="P1028">
        <v>1238</v>
      </c>
      <c r="Q1028" s="4" t="s">
        <v>23</v>
      </c>
      <c r="R1028" s="4" t="s">
        <v>24</v>
      </c>
    </row>
    <row r="1029" spans="1:19">
      <c r="A1029" s="4" t="s">
        <v>1236</v>
      </c>
      <c r="B1029" s="4" t="s">
        <v>185</v>
      </c>
      <c r="C1029" s="4" t="s">
        <v>171</v>
      </c>
      <c r="D1029" s="4" t="s">
        <v>105</v>
      </c>
      <c r="E1029" s="4" t="s">
        <v>197</v>
      </c>
      <c r="F1029" s="3">
        <v>42788</v>
      </c>
      <c r="G1029" s="3">
        <v>42866</v>
      </c>
      <c r="H1029">
        <v>0</v>
      </c>
      <c r="I1029" s="4" t="s">
        <v>9023</v>
      </c>
      <c r="J1029" s="4" t="s">
        <v>9024</v>
      </c>
      <c r="K1029" s="4" t="s">
        <v>9010</v>
      </c>
      <c r="L1029">
        <v>1096</v>
      </c>
      <c r="M1029" s="4" t="s">
        <v>36</v>
      </c>
      <c r="N1029">
        <v>1996</v>
      </c>
      <c r="O1029">
        <v>6354.87</v>
      </c>
      <c r="P1029">
        <v>16780</v>
      </c>
      <c r="Q1029" s="4" t="s">
        <v>23</v>
      </c>
      <c r="R1029" s="4" t="s">
        <v>35</v>
      </c>
      <c r="S1029">
        <v>78</v>
      </c>
    </row>
    <row r="1030" spans="1:19">
      <c r="A1030" s="4" t="s">
        <v>1237</v>
      </c>
      <c r="B1030" s="4" t="s">
        <v>181</v>
      </c>
      <c r="C1030" s="4" t="s">
        <v>171</v>
      </c>
      <c r="D1030" s="4" t="s">
        <v>105</v>
      </c>
      <c r="E1030" s="4" t="s">
        <v>172</v>
      </c>
      <c r="F1030" s="3">
        <v>42788</v>
      </c>
      <c r="G1030" s="3">
        <v>42888</v>
      </c>
      <c r="H1030">
        <v>1220</v>
      </c>
      <c r="I1030" s="4" t="s">
        <v>9026</v>
      </c>
      <c r="J1030" s="4" t="s">
        <v>9024</v>
      </c>
      <c r="K1030" s="4" t="s">
        <v>9010</v>
      </c>
      <c r="L1030">
        <v>1096</v>
      </c>
      <c r="M1030" s="4" t="s">
        <v>36</v>
      </c>
      <c r="N1030">
        <v>1996</v>
      </c>
      <c r="O1030">
        <v>6354.87</v>
      </c>
      <c r="P1030">
        <v>16780</v>
      </c>
      <c r="Q1030" s="4" t="s">
        <v>23</v>
      </c>
      <c r="R1030" s="4" t="s">
        <v>35</v>
      </c>
      <c r="S1030">
        <v>100</v>
      </c>
    </row>
    <row r="1031" spans="1:19">
      <c r="A1031" s="4" t="s">
        <v>1238</v>
      </c>
      <c r="B1031" s="4" t="s">
        <v>181</v>
      </c>
      <c r="C1031" s="4" t="s">
        <v>199</v>
      </c>
      <c r="D1031" s="4" t="s">
        <v>108</v>
      </c>
      <c r="E1031" s="4" t="s">
        <v>172</v>
      </c>
      <c r="F1031" s="3">
        <v>42788</v>
      </c>
      <c r="G1031" s="3">
        <v>42796</v>
      </c>
      <c r="H1031">
        <v>5497</v>
      </c>
      <c r="I1031" s="4" t="s">
        <v>9026</v>
      </c>
      <c r="J1031" s="4" t="s">
        <v>9024</v>
      </c>
      <c r="K1031" s="4" t="s">
        <v>9010</v>
      </c>
      <c r="L1031">
        <v>5482</v>
      </c>
      <c r="M1031" s="4" t="s">
        <v>33</v>
      </c>
      <c r="N1031">
        <v>1996</v>
      </c>
      <c r="O1031">
        <v>2214.94</v>
      </c>
      <c r="P1031">
        <v>5374</v>
      </c>
      <c r="Q1031" s="4" t="s">
        <v>23</v>
      </c>
      <c r="R1031" s="4" t="s">
        <v>24</v>
      </c>
      <c r="S1031">
        <v>8</v>
      </c>
    </row>
    <row r="1032" spans="1:19">
      <c r="A1032" s="4" t="s">
        <v>1239</v>
      </c>
      <c r="B1032" s="4" t="s">
        <v>183</v>
      </c>
      <c r="C1032" s="4" t="s">
        <v>171</v>
      </c>
      <c r="D1032" s="4" t="s">
        <v>43</v>
      </c>
      <c r="E1032" s="4" t="s">
        <v>172</v>
      </c>
      <c r="F1032" s="3">
        <v>42789</v>
      </c>
      <c r="G1032" s="3">
        <v>42896</v>
      </c>
      <c r="H1032">
        <v>1056</v>
      </c>
      <c r="I1032" s="4" t="s">
        <v>9014</v>
      </c>
      <c r="J1032" s="4" t="s">
        <v>9015</v>
      </c>
      <c r="K1032" s="4" t="s">
        <v>9010</v>
      </c>
      <c r="L1032">
        <v>1096</v>
      </c>
      <c r="M1032" s="4" t="s">
        <v>9322</v>
      </c>
      <c r="N1032">
        <v>2005</v>
      </c>
      <c r="O1032">
        <v>1520.66</v>
      </c>
      <c r="P1032">
        <v>1806</v>
      </c>
      <c r="Q1032" s="4" t="s">
        <v>23</v>
      </c>
      <c r="R1032" s="4" t="s">
        <v>24</v>
      </c>
      <c r="S1032">
        <v>107</v>
      </c>
    </row>
    <row r="1033" spans="1:19">
      <c r="A1033" s="4" t="s">
        <v>1240</v>
      </c>
      <c r="B1033" s="4" t="s">
        <v>261</v>
      </c>
      <c r="C1033" s="4" t="s">
        <v>179</v>
      </c>
      <c r="D1033" s="4" t="s">
        <v>82</v>
      </c>
      <c r="E1033" s="4" t="s">
        <v>197</v>
      </c>
      <c r="F1033" s="3">
        <v>42789</v>
      </c>
      <c r="G1033" s="3">
        <v>42902</v>
      </c>
      <c r="H1033">
        <v>0</v>
      </c>
      <c r="I1033" s="4" t="s">
        <v>9021</v>
      </c>
      <c r="J1033" s="4" t="s">
        <v>9019</v>
      </c>
      <c r="K1033" s="4" t="s">
        <v>9010</v>
      </c>
      <c r="L1033">
        <v>550</v>
      </c>
      <c r="M1033" s="4" t="s">
        <v>36</v>
      </c>
      <c r="N1033">
        <v>1982</v>
      </c>
      <c r="O1033">
        <v>11698.03</v>
      </c>
      <c r="P1033">
        <v>34288</v>
      </c>
      <c r="Q1033" s="4" t="s">
        <v>23</v>
      </c>
      <c r="R1033" s="4" t="s">
        <v>24</v>
      </c>
      <c r="S1033">
        <v>113</v>
      </c>
    </row>
    <row r="1034" spans="1:19">
      <c r="A1034" s="4" t="s">
        <v>1241</v>
      </c>
      <c r="B1034" s="4" t="s">
        <v>246</v>
      </c>
      <c r="C1034" s="4" t="s">
        <v>179</v>
      </c>
      <c r="D1034" s="4" t="s">
        <v>40</v>
      </c>
      <c r="E1034" s="4" t="s">
        <v>172</v>
      </c>
      <c r="F1034" s="3">
        <v>42789</v>
      </c>
      <c r="G1034" s="3">
        <v>42806</v>
      </c>
      <c r="H1034">
        <v>572</v>
      </c>
      <c r="I1034" s="4" t="s">
        <v>9021</v>
      </c>
      <c r="J1034" s="4" t="s">
        <v>9019</v>
      </c>
      <c r="K1034" s="4" t="s">
        <v>9010</v>
      </c>
      <c r="L1034">
        <v>550</v>
      </c>
      <c r="M1034" s="4" t="s">
        <v>39</v>
      </c>
      <c r="N1034">
        <v>1989</v>
      </c>
      <c r="O1034">
        <v>665.06</v>
      </c>
      <c r="P1034">
        <v>1095</v>
      </c>
      <c r="Q1034" s="4" t="s">
        <v>23</v>
      </c>
      <c r="R1034" s="4" t="s">
        <v>24</v>
      </c>
      <c r="S1034">
        <v>17</v>
      </c>
    </row>
    <row r="1035" spans="1:19">
      <c r="A1035" s="4" t="s">
        <v>1242</v>
      </c>
      <c r="B1035" s="4" t="s">
        <v>304</v>
      </c>
      <c r="C1035" s="4" t="s">
        <v>192</v>
      </c>
      <c r="D1035" s="4" t="s">
        <v>61</v>
      </c>
      <c r="E1035" s="4" t="s">
        <v>172</v>
      </c>
      <c r="F1035" s="3">
        <v>42789</v>
      </c>
      <c r="G1035" s="3">
        <v>42878</v>
      </c>
      <c r="H1035">
        <v>3668</v>
      </c>
      <c r="I1035" s="4" t="s">
        <v>9014</v>
      </c>
      <c r="J1035" s="4" t="s">
        <v>9015</v>
      </c>
      <c r="K1035" s="4" t="s">
        <v>9012</v>
      </c>
      <c r="L1035">
        <v>3393</v>
      </c>
      <c r="M1035" s="4" t="s">
        <v>58</v>
      </c>
      <c r="N1035">
        <v>1991</v>
      </c>
      <c r="O1035">
        <v>2819.5</v>
      </c>
      <c r="P1035">
        <v>7227</v>
      </c>
      <c r="Q1035" s="4" t="s">
        <v>23</v>
      </c>
      <c r="R1035" s="4" t="s">
        <v>62</v>
      </c>
      <c r="S1035">
        <v>89</v>
      </c>
    </row>
    <row r="1036" spans="1:19">
      <c r="A1036" s="4" t="s">
        <v>1243</v>
      </c>
      <c r="B1036" s="4" t="s">
        <v>279</v>
      </c>
      <c r="C1036" s="4" t="s">
        <v>179</v>
      </c>
      <c r="D1036" s="4" t="s">
        <v>24</v>
      </c>
      <c r="E1036" s="4" t="s">
        <v>193</v>
      </c>
      <c r="F1036" s="3">
        <v>42789</v>
      </c>
      <c r="G1036" s="3"/>
      <c r="I1036" s="4" t="s">
        <v>9018</v>
      </c>
      <c r="J1036" s="4" t="s">
        <v>9019</v>
      </c>
      <c r="K1036" s="4" t="s">
        <v>9010</v>
      </c>
      <c r="L1036">
        <v>550</v>
      </c>
      <c r="M1036" s="4"/>
      <c r="Q1036" s="4"/>
      <c r="R1036" s="4"/>
    </row>
    <row r="1037" spans="1:19">
      <c r="A1037" s="4" t="s">
        <v>1244</v>
      </c>
      <c r="B1037" s="4" t="s">
        <v>279</v>
      </c>
      <c r="C1037" s="4" t="s">
        <v>177</v>
      </c>
      <c r="D1037" s="4" t="s">
        <v>83</v>
      </c>
      <c r="E1037" s="4" t="s">
        <v>172</v>
      </c>
      <c r="F1037" s="3">
        <v>42789</v>
      </c>
      <c r="G1037" s="3">
        <v>42796</v>
      </c>
      <c r="H1037">
        <v>50</v>
      </c>
      <c r="I1037" s="4" t="s">
        <v>9018</v>
      </c>
      <c r="J1037" s="4" t="s">
        <v>9019</v>
      </c>
      <c r="K1037" s="4" t="s">
        <v>9012</v>
      </c>
      <c r="L1037">
        <v>55</v>
      </c>
      <c r="M1037" s="4" t="s">
        <v>33</v>
      </c>
      <c r="N1037">
        <v>2004</v>
      </c>
      <c r="O1037">
        <v>702.72</v>
      </c>
      <c r="P1037">
        <v>1831</v>
      </c>
      <c r="Q1037" s="4" t="s">
        <v>23</v>
      </c>
      <c r="R1037" s="4" t="s">
        <v>24</v>
      </c>
      <c r="S1037">
        <v>7</v>
      </c>
    </row>
    <row r="1038" spans="1:19">
      <c r="A1038" s="4" t="s">
        <v>1245</v>
      </c>
      <c r="B1038" s="4" t="s">
        <v>210</v>
      </c>
      <c r="C1038" s="4" t="s">
        <v>192</v>
      </c>
      <c r="D1038" s="4" t="s">
        <v>107</v>
      </c>
      <c r="E1038" s="4" t="s">
        <v>172</v>
      </c>
      <c r="F1038" s="3">
        <v>42789</v>
      </c>
      <c r="G1038" s="3">
        <v>42877</v>
      </c>
      <c r="H1038">
        <v>3509</v>
      </c>
      <c r="I1038" s="4" t="s">
        <v>9021</v>
      </c>
      <c r="J1038" s="4" t="s">
        <v>9019</v>
      </c>
      <c r="K1038" s="4" t="s">
        <v>9012</v>
      </c>
      <c r="L1038">
        <v>3393</v>
      </c>
      <c r="M1038" s="4" t="s">
        <v>26</v>
      </c>
      <c r="N1038">
        <v>1994</v>
      </c>
      <c r="O1038">
        <v>2818.38</v>
      </c>
      <c r="P1038">
        <v>6290</v>
      </c>
      <c r="Q1038" s="4" t="s">
        <v>23</v>
      </c>
      <c r="R1038" s="4" t="s">
        <v>24</v>
      </c>
      <c r="S1038">
        <v>88</v>
      </c>
    </row>
    <row r="1039" spans="1:19">
      <c r="A1039" s="4" t="s">
        <v>1246</v>
      </c>
      <c r="B1039" s="4" t="s">
        <v>174</v>
      </c>
      <c r="C1039" s="4" t="s">
        <v>9011</v>
      </c>
      <c r="D1039" s="4" t="s">
        <v>70</v>
      </c>
      <c r="E1039" s="4" t="s">
        <v>172</v>
      </c>
      <c r="F1039" s="3">
        <v>42789</v>
      </c>
      <c r="G1039" s="3">
        <v>42914</v>
      </c>
      <c r="H1039">
        <v>5643</v>
      </c>
      <c r="I1039" s="4" t="s">
        <v>9016</v>
      </c>
      <c r="J1039" s="4" t="s">
        <v>9015</v>
      </c>
      <c r="K1039" s="4" t="s">
        <v>9010</v>
      </c>
      <c r="L1039">
        <v>4821</v>
      </c>
      <c r="M1039" s="4" t="s">
        <v>55</v>
      </c>
      <c r="N1039">
        <v>2007</v>
      </c>
      <c r="O1039">
        <v>86.68</v>
      </c>
      <c r="P1039">
        <v>187</v>
      </c>
      <c r="Q1039" s="4" t="s">
        <v>23</v>
      </c>
      <c r="R1039" s="4" t="s">
        <v>56</v>
      </c>
      <c r="S1039">
        <v>125</v>
      </c>
    </row>
    <row r="1040" spans="1:19">
      <c r="A1040" s="4" t="s">
        <v>1247</v>
      </c>
      <c r="B1040" s="4" t="s">
        <v>212</v>
      </c>
      <c r="C1040" s="4" t="s">
        <v>177</v>
      </c>
      <c r="D1040" s="4" t="s">
        <v>44</v>
      </c>
      <c r="E1040" s="4" t="s">
        <v>172</v>
      </c>
      <c r="F1040" s="3">
        <v>42789</v>
      </c>
      <c r="G1040" s="3">
        <v>42804</v>
      </c>
      <c r="H1040">
        <v>47</v>
      </c>
      <c r="I1040" s="4" t="s">
        <v>9023</v>
      </c>
      <c r="J1040" s="4" t="s">
        <v>9024</v>
      </c>
      <c r="K1040" s="4" t="s">
        <v>9012</v>
      </c>
      <c r="L1040">
        <v>55</v>
      </c>
      <c r="M1040" s="4" t="s">
        <v>36</v>
      </c>
      <c r="N1040">
        <v>2013</v>
      </c>
      <c r="O1040">
        <v>98.79</v>
      </c>
      <c r="P1040">
        <v>96</v>
      </c>
      <c r="Q1040" s="4" t="s">
        <v>23</v>
      </c>
      <c r="R1040" s="4" t="s">
        <v>35</v>
      </c>
      <c r="S1040">
        <v>15</v>
      </c>
    </row>
    <row r="1041" spans="1:19">
      <c r="A1041" s="4" t="s">
        <v>1248</v>
      </c>
      <c r="B1041" s="4" t="s">
        <v>203</v>
      </c>
      <c r="C1041" s="4" t="s">
        <v>192</v>
      </c>
      <c r="D1041" s="4" t="s">
        <v>59</v>
      </c>
      <c r="E1041" s="4" t="s">
        <v>172</v>
      </c>
      <c r="F1041" s="3">
        <v>42789</v>
      </c>
      <c r="G1041" s="3">
        <v>42802</v>
      </c>
      <c r="H1041">
        <v>3312</v>
      </c>
      <c r="I1041" s="4" t="s">
        <v>9023</v>
      </c>
      <c r="J1041" s="4" t="s">
        <v>9024</v>
      </c>
      <c r="K1041" s="4" t="s">
        <v>9012</v>
      </c>
      <c r="L1041">
        <v>3393</v>
      </c>
      <c r="M1041" s="4" t="s">
        <v>60</v>
      </c>
      <c r="N1041">
        <v>1988</v>
      </c>
      <c r="O1041">
        <v>2059.9</v>
      </c>
      <c r="P1041">
        <v>3644</v>
      </c>
      <c r="Q1041" s="4" t="s">
        <v>23</v>
      </c>
      <c r="R1041" s="4" t="s">
        <v>24</v>
      </c>
      <c r="S1041">
        <v>13</v>
      </c>
    </row>
    <row r="1042" spans="1:19">
      <c r="A1042" s="4" t="s">
        <v>1249</v>
      </c>
      <c r="B1042" s="4" t="s">
        <v>191</v>
      </c>
      <c r="C1042" s="4" t="s">
        <v>199</v>
      </c>
      <c r="D1042" s="4" t="s">
        <v>71</v>
      </c>
      <c r="E1042" s="4" t="s">
        <v>197</v>
      </c>
      <c r="F1042" s="3">
        <v>42789</v>
      </c>
      <c r="G1042" s="3">
        <v>42909</v>
      </c>
      <c r="H1042">
        <v>0</v>
      </c>
      <c r="I1042" s="4" t="s">
        <v>9026</v>
      </c>
      <c r="J1042" s="4" t="s">
        <v>9024</v>
      </c>
      <c r="K1042" s="4" t="s">
        <v>9010</v>
      </c>
      <c r="L1042">
        <v>5482</v>
      </c>
      <c r="M1042" s="4" t="s">
        <v>46</v>
      </c>
      <c r="N1042">
        <v>2000</v>
      </c>
      <c r="O1042">
        <v>2952.73</v>
      </c>
      <c r="P1042">
        <v>5107</v>
      </c>
      <c r="Q1042" s="4" t="s">
        <v>23</v>
      </c>
      <c r="R1042" s="4" t="s">
        <v>24</v>
      </c>
      <c r="S1042">
        <v>120</v>
      </c>
    </row>
    <row r="1043" spans="1:19">
      <c r="A1043" s="4" t="s">
        <v>1250</v>
      </c>
      <c r="B1043" s="4" t="s">
        <v>219</v>
      </c>
      <c r="C1043" s="4" t="s">
        <v>192</v>
      </c>
      <c r="D1043" s="4" t="s">
        <v>24</v>
      </c>
      <c r="E1043" s="4" t="s">
        <v>193</v>
      </c>
      <c r="F1043" s="3">
        <v>42789</v>
      </c>
      <c r="G1043" s="3"/>
      <c r="I1043" s="4" t="s">
        <v>9026</v>
      </c>
      <c r="J1043" s="4" t="s">
        <v>9024</v>
      </c>
      <c r="K1043" s="4" t="s">
        <v>9012</v>
      </c>
      <c r="L1043">
        <v>3393</v>
      </c>
      <c r="M1043" s="4"/>
      <c r="Q1043" s="4"/>
      <c r="R1043" s="4"/>
    </row>
    <row r="1044" spans="1:19">
      <c r="A1044" s="4" t="s">
        <v>1251</v>
      </c>
      <c r="B1044" s="4" t="s">
        <v>219</v>
      </c>
      <c r="C1044" s="4" t="s">
        <v>179</v>
      </c>
      <c r="D1044" s="4" t="s">
        <v>86</v>
      </c>
      <c r="E1044" s="4" t="s">
        <v>172</v>
      </c>
      <c r="F1044" s="3">
        <v>42789</v>
      </c>
      <c r="G1044" s="3">
        <v>42805</v>
      </c>
      <c r="H1044">
        <v>480</v>
      </c>
      <c r="I1044" s="4" t="s">
        <v>9026</v>
      </c>
      <c r="J1044" s="4" t="s">
        <v>9024</v>
      </c>
      <c r="K1044" s="4" t="s">
        <v>9010</v>
      </c>
      <c r="L1044">
        <v>550</v>
      </c>
      <c r="M1044" s="4" t="s">
        <v>26</v>
      </c>
      <c r="N1044">
        <v>1985</v>
      </c>
      <c r="O1044">
        <v>2741.37</v>
      </c>
      <c r="P1044">
        <v>9226</v>
      </c>
      <c r="Q1044" s="4" t="s">
        <v>23</v>
      </c>
      <c r="R1044" s="4" t="s">
        <v>24</v>
      </c>
      <c r="S1044">
        <v>16</v>
      </c>
    </row>
    <row r="1045" spans="1:19">
      <c r="A1045" s="4" t="s">
        <v>1252</v>
      </c>
      <c r="B1045" s="4" t="s">
        <v>219</v>
      </c>
      <c r="C1045" s="4" t="s">
        <v>192</v>
      </c>
      <c r="D1045" s="4" t="s">
        <v>90</v>
      </c>
      <c r="E1045" s="4" t="s">
        <v>172</v>
      </c>
      <c r="F1045" s="3">
        <v>42789</v>
      </c>
      <c r="G1045" s="3">
        <v>42861</v>
      </c>
      <c r="H1045">
        <v>3208</v>
      </c>
      <c r="I1045" s="4" t="s">
        <v>9026</v>
      </c>
      <c r="J1045" s="4" t="s">
        <v>9024</v>
      </c>
      <c r="K1045" s="4" t="s">
        <v>9012</v>
      </c>
      <c r="L1045">
        <v>3393</v>
      </c>
      <c r="M1045" s="4" t="s">
        <v>73</v>
      </c>
      <c r="N1045">
        <v>1987</v>
      </c>
      <c r="O1045">
        <v>405.59</v>
      </c>
      <c r="P1045">
        <v>1179</v>
      </c>
      <c r="Q1045" s="4" t="s">
        <v>91</v>
      </c>
      <c r="R1045" s="4" t="s">
        <v>92</v>
      </c>
      <c r="S1045">
        <v>72</v>
      </c>
    </row>
    <row r="1046" spans="1:19">
      <c r="A1046" s="4" t="s">
        <v>1253</v>
      </c>
      <c r="B1046" s="4" t="s">
        <v>230</v>
      </c>
      <c r="C1046" s="4" t="s">
        <v>179</v>
      </c>
      <c r="D1046" s="4" t="s">
        <v>124</v>
      </c>
      <c r="E1046" s="4" t="s">
        <v>197</v>
      </c>
      <c r="F1046" s="3">
        <v>42789</v>
      </c>
      <c r="G1046" s="3">
        <v>42859</v>
      </c>
      <c r="H1046">
        <v>0</v>
      </c>
      <c r="I1046" s="4" t="s">
        <v>9026</v>
      </c>
      <c r="J1046" s="4" t="s">
        <v>9024</v>
      </c>
      <c r="K1046" s="4" t="s">
        <v>9010</v>
      </c>
      <c r="L1046">
        <v>550</v>
      </c>
      <c r="M1046" s="4" t="s">
        <v>60</v>
      </c>
      <c r="N1046">
        <v>1983</v>
      </c>
      <c r="O1046">
        <v>2871.35</v>
      </c>
      <c r="P1046">
        <v>9561</v>
      </c>
      <c r="Q1046" s="4" t="s">
        <v>23</v>
      </c>
      <c r="R1046" s="4" t="s">
        <v>24</v>
      </c>
      <c r="S1046">
        <v>70</v>
      </c>
    </row>
    <row r="1047" spans="1:19">
      <c r="A1047" s="4" t="s">
        <v>1254</v>
      </c>
      <c r="B1047" s="4" t="s">
        <v>230</v>
      </c>
      <c r="C1047" s="4" t="s">
        <v>199</v>
      </c>
      <c r="D1047" s="4" t="s">
        <v>82</v>
      </c>
      <c r="E1047" s="4" t="s">
        <v>172</v>
      </c>
      <c r="F1047" s="3">
        <v>42789</v>
      </c>
      <c r="G1047" s="3">
        <v>42859</v>
      </c>
      <c r="H1047">
        <v>5782</v>
      </c>
      <c r="I1047" s="4" t="s">
        <v>9026</v>
      </c>
      <c r="J1047" s="4" t="s">
        <v>9024</v>
      </c>
      <c r="K1047" s="4" t="s">
        <v>9010</v>
      </c>
      <c r="L1047">
        <v>5482</v>
      </c>
      <c r="M1047" s="4" t="s">
        <v>36</v>
      </c>
      <c r="N1047">
        <v>1982</v>
      </c>
      <c r="O1047">
        <v>11698.03</v>
      </c>
      <c r="P1047">
        <v>34288</v>
      </c>
      <c r="Q1047" s="4" t="s">
        <v>23</v>
      </c>
      <c r="R1047" s="4" t="s">
        <v>24</v>
      </c>
      <c r="S1047">
        <v>70</v>
      </c>
    </row>
    <row r="1048" spans="1:19">
      <c r="A1048" s="4" t="s">
        <v>1255</v>
      </c>
      <c r="B1048" s="4" t="s">
        <v>256</v>
      </c>
      <c r="C1048" s="4" t="s">
        <v>199</v>
      </c>
      <c r="D1048" s="4" t="s">
        <v>100</v>
      </c>
      <c r="E1048" s="4" t="s">
        <v>172</v>
      </c>
      <c r="F1048" s="3">
        <v>42789</v>
      </c>
      <c r="G1048" s="3">
        <v>42878</v>
      </c>
      <c r="H1048">
        <v>5827</v>
      </c>
      <c r="I1048" s="4" t="s">
        <v>9014</v>
      </c>
      <c r="J1048" s="4" t="s">
        <v>9015</v>
      </c>
      <c r="K1048" s="4" t="s">
        <v>9010</v>
      </c>
      <c r="L1048">
        <v>5482</v>
      </c>
      <c r="M1048" s="4" t="s">
        <v>9322</v>
      </c>
      <c r="N1048">
        <v>1987</v>
      </c>
      <c r="O1048">
        <v>2938.67</v>
      </c>
      <c r="P1048">
        <v>8775</v>
      </c>
      <c r="Q1048" s="4" t="s">
        <v>101</v>
      </c>
      <c r="R1048" s="4" t="s">
        <v>24</v>
      </c>
      <c r="S1048">
        <v>89</v>
      </c>
    </row>
    <row r="1049" spans="1:19">
      <c r="A1049" s="4" t="s">
        <v>1256</v>
      </c>
      <c r="B1049" s="4" t="s">
        <v>201</v>
      </c>
      <c r="C1049" s="4" t="s">
        <v>9011</v>
      </c>
      <c r="D1049" s="4" t="s">
        <v>24</v>
      </c>
      <c r="E1049" s="4" t="s">
        <v>193</v>
      </c>
      <c r="F1049" s="3">
        <v>42789</v>
      </c>
      <c r="G1049" s="3"/>
      <c r="I1049" s="4" t="s">
        <v>9026</v>
      </c>
      <c r="J1049" s="4" t="s">
        <v>9024</v>
      </c>
      <c r="K1049" s="4" t="s">
        <v>9010</v>
      </c>
      <c r="L1049">
        <v>4821</v>
      </c>
      <c r="M1049" s="4"/>
      <c r="Q1049" s="4"/>
      <c r="R1049" s="4"/>
    </row>
    <row r="1050" spans="1:19">
      <c r="A1050" s="4" t="s">
        <v>1257</v>
      </c>
      <c r="B1050" s="4" t="s">
        <v>201</v>
      </c>
      <c r="C1050" s="4" t="s">
        <v>179</v>
      </c>
      <c r="D1050" s="4" t="s">
        <v>93</v>
      </c>
      <c r="E1050" s="4" t="s">
        <v>197</v>
      </c>
      <c r="F1050" s="3">
        <v>42789</v>
      </c>
      <c r="G1050" s="3">
        <v>42903</v>
      </c>
      <c r="H1050">
        <v>0</v>
      </c>
      <c r="I1050" s="4" t="s">
        <v>9026</v>
      </c>
      <c r="J1050" s="4" t="s">
        <v>9024</v>
      </c>
      <c r="K1050" s="4" t="s">
        <v>9010</v>
      </c>
      <c r="L1050">
        <v>550</v>
      </c>
      <c r="M1050" s="4" t="s">
        <v>73</v>
      </c>
      <c r="N1050">
        <v>1991</v>
      </c>
      <c r="O1050">
        <v>1012.72</v>
      </c>
      <c r="P1050">
        <v>3492</v>
      </c>
      <c r="Q1050" s="4" t="s">
        <v>94</v>
      </c>
      <c r="R1050" s="4" t="s">
        <v>24</v>
      </c>
      <c r="S1050">
        <v>114</v>
      </c>
    </row>
    <row r="1051" spans="1:19">
      <c r="A1051" s="4" t="s">
        <v>1258</v>
      </c>
      <c r="B1051" s="4" t="s">
        <v>170</v>
      </c>
      <c r="C1051" s="4" t="s">
        <v>179</v>
      </c>
      <c r="D1051" s="4" t="s">
        <v>29</v>
      </c>
      <c r="E1051" s="4" t="s">
        <v>172</v>
      </c>
      <c r="F1051" s="3">
        <v>42789</v>
      </c>
      <c r="G1051" s="3">
        <v>42902</v>
      </c>
      <c r="H1051">
        <v>516</v>
      </c>
      <c r="I1051" s="4" t="s">
        <v>9014</v>
      </c>
      <c r="J1051" s="4" t="s">
        <v>9015</v>
      </c>
      <c r="K1051" s="4" t="s">
        <v>9010</v>
      </c>
      <c r="L1051">
        <v>550</v>
      </c>
      <c r="M1051" s="4" t="s">
        <v>26</v>
      </c>
      <c r="N1051">
        <v>2012</v>
      </c>
      <c r="O1051">
        <v>587.34</v>
      </c>
      <c r="P1051">
        <v>1356</v>
      </c>
      <c r="Q1051" s="4" t="s">
        <v>30</v>
      </c>
      <c r="R1051" s="4" t="s">
        <v>24</v>
      </c>
      <c r="S1051">
        <v>113</v>
      </c>
    </row>
    <row r="1052" spans="1:19">
      <c r="A1052" s="4" t="s">
        <v>1259</v>
      </c>
      <c r="B1052" s="4" t="s">
        <v>170</v>
      </c>
      <c r="C1052" s="4" t="s">
        <v>171</v>
      </c>
      <c r="D1052" s="4" t="s">
        <v>42</v>
      </c>
      <c r="E1052" s="4" t="s">
        <v>172</v>
      </c>
      <c r="F1052" s="3">
        <v>42789</v>
      </c>
      <c r="G1052" s="3">
        <v>42892</v>
      </c>
      <c r="H1052">
        <v>956</v>
      </c>
      <c r="I1052" s="4" t="s">
        <v>9014</v>
      </c>
      <c r="J1052" s="4" t="s">
        <v>9015</v>
      </c>
      <c r="K1052" s="4" t="s">
        <v>9010</v>
      </c>
      <c r="L1052">
        <v>1096</v>
      </c>
      <c r="M1052" s="4" t="s">
        <v>26</v>
      </c>
      <c r="N1052">
        <v>2017</v>
      </c>
      <c r="O1052">
        <v>4.54</v>
      </c>
      <c r="P1052">
        <v>9</v>
      </c>
      <c r="Q1052" s="4" t="s">
        <v>23</v>
      </c>
      <c r="R1052" s="4" t="s">
        <v>24</v>
      </c>
      <c r="S1052">
        <v>103</v>
      </c>
    </row>
    <row r="1053" spans="1:19">
      <c r="A1053" s="4" t="s">
        <v>1260</v>
      </c>
      <c r="B1053" s="4" t="s">
        <v>170</v>
      </c>
      <c r="C1053" s="4" t="s">
        <v>177</v>
      </c>
      <c r="D1053" s="4" t="s">
        <v>109</v>
      </c>
      <c r="E1053" s="4" t="s">
        <v>172</v>
      </c>
      <c r="F1053" s="3">
        <v>42789</v>
      </c>
      <c r="G1053" s="3">
        <v>42809</v>
      </c>
      <c r="H1053">
        <v>52</v>
      </c>
      <c r="I1053" s="4" t="s">
        <v>9014</v>
      </c>
      <c r="J1053" s="4" t="s">
        <v>9015</v>
      </c>
      <c r="K1053" s="4" t="s">
        <v>9012</v>
      </c>
      <c r="L1053">
        <v>55</v>
      </c>
      <c r="M1053" s="4" t="s">
        <v>58</v>
      </c>
      <c r="N1053">
        <v>1987</v>
      </c>
      <c r="O1053">
        <v>1698.2</v>
      </c>
      <c r="P1053">
        <v>3798</v>
      </c>
      <c r="Q1053" s="4" t="s">
        <v>23</v>
      </c>
      <c r="R1053" s="4" t="s">
        <v>24</v>
      </c>
      <c r="S1053">
        <v>20</v>
      </c>
    </row>
    <row r="1054" spans="1:19">
      <c r="A1054" s="4" t="s">
        <v>1261</v>
      </c>
      <c r="B1054" s="4" t="s">
        <v>170</v>
      </c>
      <c r="C1054" s="4" t="s">
        <v>192</v>
      </c>
      <c r="D1054" s="4" t="s">
        <v>118</v>
      </c>
      <c r="E1054" s="4" t="s">
        <v>172</v>
      </c>
      <c r="F1054" s="3">
        <v>42789</v>
      </c>
      <c r="G1054" s="3">
        <v>42866</v>
      </c>
      <c r="H1054">
        <v>3025</v>
      </c>
      <c r="I1054" s="4" t="s">
        <v>9014</v>
      </c>
      <c r="J1054" s="4" t="s">
        <v>9015</v>
      </c>
      <c r="K1054" s="4" t="s">
        <v>9012</v>
      </c>
      <c r="L1054">
        <v>3393</v>
      </c>
      <c r="M1054" s="4" t="s">
        <v>33</v>
      </c>
      <c r="N1054">
        <v>1995</v>
      </c>
      <c r="O1054">
        <v>332.43</v>
      </c>
      <c r="P1054">
        <v>799</v>
      </c>
      <c r="Q1054" s="4" t="s">
        <v>23</v>
      </c>
      <c r="R1054" s="4" t="s">
        <v>24</v>
      </c>
      <c r="S1054">
        <v>77</v>
      </c>
    </row>
    <row r="1055" spans="1:19">
      <c r="A1055" s="4" t="s">
        <v>1262</v>
      </c>
      <c r="B1055" s="4" t="s">
        <v>232</v>
      </c>
      <c r="C1055" s="4" t="s">
        <v>9011</v>
      </c>
      <c r="D1055" s="4" t="s">
        <v>117</v>
      </c>
      <c r="E1055" s="4" t="s">
        <v>172</v>
      </c>
      <c r="F1055" s="3">
        <v>42789</v>
      </c>
      <c r="G1055" s="3">
        <v>42896</v>
      </c>
      <c r="H1055">
        <v>5618</v>
      </c>
      <c r="I1055" s="4" t="s">
        <v>9021</v>
      </c>
      <c r="J1055" s="4" t="s">
        <v>9019</v>
      </c>
      <c r="K1055" s="4" t="s">
        <v>9010</v>
      </c>
      <c r="L1055">
        <v>4821</v>
      </c>
      <c r="M1055" s="4" t="s">
        <v>26</v>
      </c>
      <c r="N1055">
        <v>1996</v>
      </c>
      <c r="O1055">
        <v>439.21</v>
      </c>
      <c r="P1055">
        <v>792</v>
      </c>
      <c r="Q1055" s="4" t="s">
        <v>23</v>
      </c>
      <c r="R1055" s="4" t="s">
        <v>24</v>
      </c>
      <c r="S1055">
        <v>107</v>
      </c>
    </row>
    <row r="1056" spans="1:19">
      <c r="A1056" s="4" t="s">
        <v>1263</v>
      </c>
      <c r="B1056" s="4" t="s">
        <v>226</v>
      </c>
      <c r="C1056" s="4" t="s">
        <v>9011</v>
      </c>
      <c r="D1056" s="4" t="s">
        <v>120</v>
      </c>
      <c r="E1056" s="4" t="s">
        <v>172</v>
      </c>
      <c r="F1056" s="3">
        <v>42789</v>
      </c>
      <c r="G1056" s="3">
        <v>42864</v>
      </c>
      <c r="H1056">
        <v>4867</v>
      </c>
      <c r="I1056" s="4" t="s">
        <v>9018</v>
      </c>
      <c r="J1056" s="4" t="s">
        <v>9019</v>
      </c>
      <c r="K1056" s="4" t="s">
        <v>9010</v>
      </c>
      <c r="L1056">
        <v>4821</v>
      </c>
      <c r="M1056" s="4" t="s">
        <v>58</v>
      </c>
      <c r="N1056">
        <v>1998</v>
      </c>
      <c r="O1056">
        <v>2022.14</v>
      </c>
      <c r="P1056">
        <v>5113</v>
      </c>
      <c r="Q1056" s="4" t="s">
        <v>23</v>
      </c>
      <c r="R1056" s="4" t="s">
        <v>24</v>
      </c>
      <c r="S1056">
        <v>75</v>
      </c>
    </row>
    <row r="1057" spans="1:19">
      <c r="A1057" s="4" t="s">
        <v>1264</v>
      </c>
      <c r="B1057" s="4" t="s">
        <v>181</v>
      </c>
      <c r="C1057" s="4" t="s">
        <v>171</v>
      </c>
      <c r="D1057" s="4" t="s">
        <v>82</v>
      </c>
      <c r="E1057" s="4" t="s">
        <v>172</v>
      </c>
      <c r="F1057" s="3">
        <v>42789</v>
      </c>
      <c r="G1057" s="3">
        <v>42808</v>
      </c>
      <c r="H1057">
        <v>929</v>
      </c>
      <c r="I1057" s="4" t="s">
        <v>9026</v>
      </c>
      <c r="J1057" s="4" t="s">
        <v>9024</v>
      </c>
      <c r="K1057" s="4" t="s">
        <v>9010</v>
      </c>
      <c r="L1057">
        <v>1096</v>
      </c>
      <c r="M1057" s="4" t="s">
        <v>36</v>
      </c>
      <c r="N1057">
        <v>1982</v>
      </c>
      <c r="O1057">
        <v>11698.03</v>
      </c>
      <c r="P1057">
        <v>34288</v>
      </c>
      <c r="Q1057" s="4" t="s">
        <v>23</v>
      </c>
      <c r="R1057" s="4" t="s">
        <v>24</v>
      </c>
      <c r="S1057">
        <v>19</v>
      </c>
    </row>
    <row r="1058" spans="1:19">
      <c r="A1058" s="4" t="s">
        <v>1265</v>
      </c>
      <c r="B1058" s="4" t="s">
        <v>246</v>
      </c>
      <c r="C1058" s="4" t="s">
        <v>179</v>
      </c>
      <c r="D1058" s="4" t="s">
        <v>24</v>
      </c>
      <c r="E1058" s="4" t="s">
        <v>193</v>
      </c>
      <c r="F1058" s="3">
        <v>42790</v>
      </c>
      <c r="G1058" s="3"/>
      <c r="I1058" s="4" t="s">
        <v>9021</v>
      </c>
      <c r="J1058" s="4" t="s">
        <v>9019</v>
      </c>
      <c r="K1058" s="4" t="s">
        <v>9010</v>
      </c>
      <c r="L1058">
        <v>550</v>
      </c>
      <c r="M1058" s="4"/>
      <c r="Q1058" s="4"/>
      <c r="R1058" s="4"/>
    </row>
    <row r="1059" spans="1:19">
      <c r="A1059" s="4" t="s">
        <v>1266</v>
      </c>
      <c r="B1059" s="4" t="s">
        <v>304</v>
      </c>
      <c r="C1059" s="4" t="s">
        <v>177</v>
      </c>
      <c r="D1059" s="4" t="s">
        <v>45</v>
      </c>
      <c r="E1059" s="4" t="s">
        <v>197</v>
      </c>
      <c r="F1059" s="3">
        <v>42790</v>
      </c>
      <c r="G1059" s="3">
        <v>42891</v>
      </c>
      <c r="H1059">
        <v>0</v>
      </c>
      <c r="I1059" s="4" t="s">
        <v>9014</v>
      </c>
      <c r="J1059" s="4" t="s">
        <v>9015</v>
      </c>
      <c r="K1059" s="4" t="s">
        <v>9012</v>
      </c>
      <c r="L1059">
        <v>55</v>
      </c>
      <c r="M1059" s="4" t="s">
        <v>46</v>
      </c>
      <c r="N1059">
        <v>1995</v>
      </c>
      <c r="O1059">
        <v>2173.98</v>
      </c>
      <c r="P1059">
        <v>2928</v>
      </c>
      <c r="Q1059" s="4" t="s">
        <v>23</v>
      </c>
      <c r="R1059" s="4" t="s">
        <v>47</v>
      </c>
      <c r="S1059">
        <v>101</v>
      </c>
    </row>
    <row r="1060" spans="1:19">
      <c r="A1060" s="4" t="s">
        <v>1267</v>
      </c>
      <c r="B1060" s="4" t="s">
        <v>279</v>
      </c>
      <c r="C1060" s="4" t="s">
        <v>179</v>
      </c>
      <c r="D1060" s="4" t="s">
        <v>24</v>
      </c>
      <c r="E1060" s="4" t="s">
        <v>193</v>
      </c>
      <c r="F1060" s="3">
        <v>42790</v>
      </c>
      <c r="G1060" s="3"/>
      <c r="I1060" s="4" t="s">
        <v>9018</v>
      </c>
      <c r="J1060" s="4" t="s">
        <v>9019</v>
      </c>
      <c r="K1060" s="4" t="s">
        <v>9010</v>
      </c>
      <c r="L1060">
        <v>550</v>
      </c>
      <c r="M1060" s="4"/>
      <c r="Q1060" s="4"/>
      <c r="R1060" s="4"/>
    </row>
    <row r="1061" spans="1:19">
      <c r="A1061" s="4" t="s">
        <v>1268</v>
      </c>
      <c r="B1061" s="4" t="s">
        <v>279</v>
      </c>
      <c r="C1061" s="4" t="s">
        <v>192</v>
      </c>
      <c r="D1061" s="4" t="s">
        <v>123</v>
      </c>
      <c r="E1061" s="4" t="s">
        <v>197</v>
      </c>
      <c r="F1061" s="3">
        <v>42790</v>
      </c>
      <c r="G1061" s="3">
        <v>42866</v>
      </c>
      <c r="H1061">
        <v>0</v>
      </c>
      <c r="I1061" s="4" t="s">
        <v>9018</v>
      </c>
      <c r="J1061" s="4" t="s">
        <v>9019</v>
      </c>
      <c r="K1061" s="4" t="s">
        <v>9012</v>
      </c>
      <c r="L1061">
        <v>3393</v>
      </c>
      <c r="M1061" s="4" t="s">
        <v>39</v>
      </c>
      <c r="N1061">
        <v>1989</v>
      </c>
      <c r="O1061">
        <v>3838.39</v>
      </c>
      <c r="P1061">
        <v>8274</v>
      </c>
      <c r="Q1061" s="4" t="s">
        <v>23</v>
      </c>
      <c r="R1061" s="4" t="s">
        <v>24</v>
      </c>
      <c r="S1061">
        <v>76</v>
      </c>
    </row>
    <row r="1062" spans="1:19">
      <c r="A1062" s="4" t="s">
        <v>1269</v>
      </c>
      <c r="B1062" s="4" t="s">
        <v>174</v>
      </c>
      <c r="C1062" s="4" t="s">
        <v>9011</v>
      </c>
      <c r="D1062" s="4" t="s">
        <v>118</v>
      </c>
      <c r="E1062" s="4" t="s">
        <v>172</v>
      </c>
      <c r="F1062" s="3">
        <v>42790</v>
      </c>
      <c r="G1062" s="3">
        <v>42860</v>
      </c>
      <c r="H1062">
        <v>5010</v>
      </c>
      <c r="I1062" s="4" t="s">
        <v>9016</v>
      </c>
      <c r="J1062" s="4" t="s">
        <v>9015</v>
      </c>
      <c r="K1062" s="4" t="s">
        <v>9010</v>
      </c>
      <c r="L1062">
        <v>4821</v>
      </c>
      <c r="M1062" s="4" t="s">
        <v>33</v>
      </c>
      <c r="N1062">
        <v>1995</v>
      </c>
      <c r="O1062">
        <v>332.43</v>
      </c>
      <c r="P1062">
        <v>799</v>
      </c>
      <c r="Q1062" s="4" t="s">
        <v>23</v>
      </c>
      <c r="R1062" s="4" t="s">
        <v>24</v>
      </c>
      <c r="S1062">
        <v>70</v>
      </c>
    </row>
    <row r="1063" spans="1:19">
      <c r="A1063" s="4" t="s">
        <v>1270</v>
      </c>
      <c r="B1063" s="4" t="s">
        <v>263</v>
      </c>
      <c r="C1063" s="4" t="s">
        <v>9011</v>
      </c>
      <c r="D1063" s="4" t="s">
        <v>34</v>
      </c>
      <c r="E1063" s="4" t="s">
        <v>172</v>
      </c>
      <c r="F1063" s="3">
        <v>42790</v>
      </c>
      <c r="G1063" s="3">
        <v>42870</v>
      </c>
      <c r="H1063">
        <v>5621</v>
      </c>
      <c r="I1063" s="4" t="s">
        <v>9021</v>
      </c>
      <c r="J1063" s="4" t="s">
        <v>9019</v>
      </c>
      <c r="K1063" s="4" t="s">
        <v>9010</v>
      </c>
      <c r="L1063">
        <v>4821</v>
      </c>
      <c r="M1063" s="4" t="s">
        <v>9322</v>
      </c>
      <c r="N1063">
        <v>1993</v>
      </c>
      <c r="O1063">
        <v>1242.32</v>
      </c>
      <c r="P1063">
        <v>3027</v>
      </c>
      <c r="Q1063" s="4" t="s">
        <v>23</v>
      </c>
      <c r="R1063" s="4" t="s">
        <v>21</v>
      </c>
      <c r="S1063">
        <v>80</v>
      </c>
    </row>
    <row r="1064" spans="1:19">
      <c r="A1064" s="4" t="s">
        <v>1271</v>
      </c>
      <c r="B1064" s="4" t="s">
        <v>263</v>
      </c>
      <c r="C1064" s="4" t="s">
        <v>192</v>
      </c>
      <c r="D1064" s="4" t="s">
        <v>80</v>
      </c>
      <c r="E1064" s="4" t="s">
        <v>172</v>
      </c>
      <c r="F1064" s="3">
        <v>42790</v>
      </c>
      <c r="G1064" s="3">
        <v>42857</v>
      </c>
      <c r="H1064">
        <v>3233</v>
      </c>
      <c r="I1064" s="4" t="s">
        <v>9021</v>
      </c>
      <c r="J1064" s="4" t="s">
        <v>9019</v>
      </c>
      <c r="K1064" s="4" t="s">
        <v>9012</v>
      </c>
      <c r="L1064">
        <v>3393</v>
      </c>
      <c r="M1064" s="4" t="s">
        <v>9322</v>
      </c>
      <c r="N1064">
        <v>2011</v>
      </c>
      <c r="O1064">
        <v>527.11</v>
      </c>
      <c r="P1064">
        <v>1428</v>
      </c>
      <c r="Q1064" s="4" t="s">
        <v>23</v>
      </c>
      <c r="R1064" s="4" t="s">
        <v>21</v>
      </c>
      <c r="S1064">
        <v>67</v>
      </c>
    </row>
    <row r="1065" spans="1:19">
      <c r="A1065" s="4" t="s">
        <v>1272</v>
      </c>
      <c r="B1065" s="4" t="s">
        <v>237</v>
      </c>
      <c r="C1065" s="4" t="s">
        <v>177</v>
      </c>
      <c r="D1065" s="4" t="s">
        <v>21</v>
      </c>
      <c r="E1065" s="4" t="s">
        <v>172</v>
      </c>
      <c r="F1065" s="3">
        <v>42790</v>
      </c>
      <c r="G1065" s="3">
        <v>42883</v>
      </c>
      <c r="H1065">
        <v>55</v>
      </c>
      <c r="I1065" s="4" t="s">
        <v>9018</v>
      </c>
      <c r="J1065" s="4" t="s">
        <v>9019</v>
      </c>
      <c r="K1065" s="4" t="s">
        <v>9012</v>
      </c>
      <c r="L1065">
        <v>55</v>
      </c>
      <c r="M1065" s="4" t="s">
        <v>9322</v>
      </c>
      <c r="N1065">
        <v>1996</v>
      </c>
      <c r="O1065">
        <v>1100.04</v>
      </c>
      <c r="P1065">
        <v>2822</v>
      </c>
      <c r="Q1065" s="4" t="s">
        <v>23</v>
      </c>
      <c r="R1065" s="4" t="s">
        <v>24</v>
      </c>
      <c r="S1065">
        <v>93</v>
      </c>
    </row>
    <row r="1066" spans="1:19">
      <c r="A1066" s="4" t="s">
        <v>1273</v>
      </c>
      <c r="B1066" s="4" t="s">
        <v>237</v>
      </c>
      <c r="C1066" s="4" t="s">
        <v>192</v>
      </c>
      <c r="D1066" s="4" t="s">
        <v>31</v>
      </c>
      <c r="E1066" s="4" t="s">
        <v>172</v>
      </c>
      <c r="F1066" s="3">
        <v>42790</v>
      </c>
      <c r="G1066" s="3">
        <v>42801</v>
      </c>
      <c r="H1066">
        <v>3278</v>
      </c>
      <c r="I1066" s="4" t="s">
        <v>9018</v>
      </c>
      <c r="J1066" s="4" t="s">
        <v>9019</v>
      </c>
      <c r="K1066" s="4" t="s">
        <v>9012</v>
      </c>
      <c r="L1066">
        <v>3393</v>
      </c>
      <c r="M1066" s="4" t="s">
        <v>26</v>
      </c>
      <c r="N1066">
        <v>1991</v>
      </c>
      <c r="O1066">
        <v>326.82</v>
      </c>
      <c r="P1066">
        <v>1016</v>
      </c>
      <c r="Q1066" s="4" t="s">
        <v>23</v>
      </c>
      <c r="R1066" s="4" t="s">
        <v>24</v>
      </c>
      <c r="S1066">
        <v>11</v>
      </c>
    </row>
    <row r="1067" spans="1:19">
      <c r="A1067" s="4" t="s">
        <v>1274</v>
      </c>
      <c r="B1067" s="4" t="s">
        <v>196</v>
      </c>
      <c r="C1067" s="4" t="s">
        <v>171</v>
      </c>
      <c r="D1067" s="4" t="s">
        <v>48</v>
      </c>
      <c r="E1067" s="4" t="s">
        <v>172</v>
      </c>
      <c r="F1067" s="3">
        <v>42790</v>
      </c>
      <c r="G1067" s="3">
        <v>42804</v>
      </c>
      <c r="H1067">
        <v>1155</v>
      </c>
      <c r="I1067" s="4" t="s">
        <v>9016</v>
      </c>
      <c r="J1067" s="4" t="s">
        <v>9015</v>
      </c>
      <c r="K1067" s="4" t="s">
        <v>9010</v>
      </c>
      <c r="L1067">
        <v>1096</v>
      </c>
      <c r="M1067" s="4" t="s">
        <v>39</v>
      </c>
      <c r="N1067">
        <v>1998</v>
      </c>
      <c r="O1067">
        <v>217.87</v>
      </c>
      <c r="P1067">
        <v>551</v>
      </c>
      <c r="Q1067" s="4" t="s">
        <v>23</v>
      </c>
      <c r="R1067" s="4" t="s">
        <v>24</v>
      </c>
      <c r="S1067">
        <v>14</v>
      </c>
    </row>
    <row r="1068" spans="1:19">
      <c r="A1068" s="4" t="s">
        <v>1275</v>
      </c>
      <c r="B1068" s="4" t="s">
        <v>203</v>
      </c>
      <c r="C1068" s="4" t="s">
        <v>192</v>
      </c>
      <c r="D1068" s="4" t="s">
        <v>71</v>
      </c>
      <c r="E1068" s="4" t="s">
        <v>172</v>
      </c>
      <c r="F1068" s="3">
        <v>42790</v>
      </c>
      <c r="G1068" s="3">
        <v>42805</v>
      </c>
      <c r="H1068">
        <v>3550</v>
      </c>
      <c r="I1068" s="4" t="s">
        <v>9023</v>
      </c>
      <c r="J1068" s="4" t="s">
        <v>9024</v>
      </c>
      <c r="K1068" s="4" t="s">
        <v>9012</v>
      </c>
      <c r="L1068">
        <v>3393</v>
      </c>
      <c r="M1068" s="4" t="s">
        <v>46</v>
      </c>
      <c r="N1068">
        <v>2000</v>
      </c>
      <c r="O1068">
        <v>2952.73</v>
      </c>
      <c r="P1068">
        <v>5107</v>
      </c>
      <c r="Q1068" s="4" t="s">
        <v>23</v>
      </c>
      <c r="R1068" s="4" t="s">
        <v>24</v>
      </c>
      <c r="S1068">
        <v>15</v>
      </c>
    </row>
    <row r="1069" spans="1:19">
      <c r="A1069" s="4" t="s">
        <v>1276</v>
      </c>
      <c r="B1069" s="4" t="s">
        <v>343</v>
      </c>
      <c r="C1069" s="4" t="s">
        <v>192</v>
      </c>
      <c r="D1069" s="4" t="s">
        <v>109</v>
      </c>
      <c r="E1069" s="4" t="s">
        <v>197</v>
      </c>
      <c r="F1069" s="3">
        <v>42790</v>
      </c>
      <c r="G1069" s="3">
        <v>42865</v>
      </c>
      <c r="H1069">
        <v>0</v>
      </c>
      <c r="I1069" s="4" t="s">
        <v>9016</v>
      </c>
      <c r="J1069" s="4" t="s">
        <v>9015</v>
      </c>
      <c r="K1069" s="4" t="s">
        <v>9012</v>
      </c>
      <c r="L1069">
        <v>3393</v>
      </c>
      <c r="M1069" s="4" t="s">
        <v>58</v>
      </c>
      <c r="N1069">
        <v>1987</v>
      </c>
      <c r="O1069">
        <v>1698.2</v>
      </c>
      <c r="P1069">
        <v>3798</v>
      </c>
      <c r="Q1069" s="4" t="s">
        <v>23</v>
      </c>
      <c r="R1069" s="4" t="s">
        <v>24</v>
      </c>
      <c r="S1069">
        <v>75</v>
      </c>
    </row>
    <row r="1070" spans="1:19">
      <c r="A1070" s="4" t="s">
        <v>1277</v>
      </c>
      <c r="B1070" s="4" t="s">
        <v>343</v>
      </c>
      <c r="C1070" s="4" t="s">
        <v>171</v>
      </c>
      <c r="D1070" s="4" t="s">
        <v>76</v>
      </c>
      <c r="E1070" s="4" t="s">
        <v>172</v>
      </c>
      <c r="F1070" s="3">
        <v>42790</v>
      </c>
      <c r="G1070" s="3">
        <v>42902</v>
      </c>
      <c r="H1070">
        <v>1055</v>
      </c>
      <c r="I1070" s="4" t="s">
        <v>9016</v>
      </c>
      <c r="J1070" s="4" t="s">
        <v>9015</v>
      </c>
      <c r="K1070" s="4" t="s">
        <v>9010</v>
      </c>
      <c r="L1070">
        <v>1096</v>
      </c>
      <c r="M1070" s="4" t="s">
        <v>9322</v>
      </c>
      <c r="N1070">
        <v>1997</v>
      </c>
      <c r="O1070">
        <v>8170.38</v>
      </c>
      <c r="P1070">
        <v>16499</v>
      </c>
      <c r="Q1070" s="4" t="s">
        <v>77</v>
      </c>
      <c r="R1070" s="4" t="s">
        <v>24</v>
      </c>
      <c r="S1070">
        <v>112</v>
      </c>
    </row>
    <row r="1071" spans="1:19">
      <c r="A1071" s="4" t="s">
        <v>1278</v>
      </c>
      <c r="B1071" s="4" t="s">
        <v>219</v>
      </c>
      <c r="C1071" s="4" t="s">
        <v>9011</v>
      </c>
      <c r="D1071" s="4" t="s">
        <v>24</v>
      </c>
      <c r="E1071" s="4" t="s">
        <v>193</v>
      </c>
      <c r="F1071" s="3">
        <v>42790</v>
      </c>
      <c r="G1071" s="3"/>
      <c r="I1071" s="4" t="s">
        <v>9026</v>
      </c>
      <c r="J1071" s="4" t="s">
        <v>9024</v>
      </c>
      <c r="K1071" s="4" t="s">
        <v>9010</v>
      </c>
      <c r="L1071">
        <v>4821</v>
      </c>
      <c r="M1071" s="4"/>
      <c r="Q1071" s="4"/>
      <c r="R1071" s="4"/>
    </row>
    <row r="1072" spans="1:19">
      <c r="A1072" s="4" t="s">
        <v>1279</v>
      </c>
      <c r="B1072" s="4" t="s">
        <v>187</v>
      </c>
      <c r="C1072" s="4" t="s">
        <v>9011</v>
      </c>
      <c r="D1072" s="4" t="s">
        <v>24</v>
      </c>
      <c r="E1072" s="4" t="s">
        <v>193</v>
      </c>
      <c r="F1072" s="3">
        <v>42790</v>
      </c>
      <c r="G1072" s="3"/>
      <c r="I1072" s="4" t="s">
        <v>9023</v>
      </c>
      <c r="J1072" s="4" t="s">
        <v>9024</v>
      </c>
      <c r="K1072" s="4" t="s">
        <v>9010</v>
      </c>
      <c r="L1072">
        <v>4821</v>
      </c>
      <c r="M1072" s="4"/>
      <c r="Q1072" s="4"/>
      <c r="R1072" s="4"/>
    </row>
    <row r="1073" spans="1:19">
      <c r="A1073" s="4" t="s">
        <v>1280</v>
      </c>
      <c r="B1073" s="4" t="s">
        <v>187</v>
      </c>
      <c r="C1073" s="4" t="s">
        <v>171</v>
      </c>
      <c r="D1073" s="4" t="s">
        <v>56</v>
      </c>
      <c r="E1073" s="4" t="s">
        <v>197</v>
      </c>
      <c r="F1073" s="3">
        <v>42790</v>
      </c>
      <c r="G1073" s="3">
        <v>42906</v>
      </c>
      <c r="H1073">
        <v>0</v>
      </c>
      <c r="I1073" s="4" t="s">
        <v>9023</v>
      </c>
      <c r="J1073" s="4" t="s">
        <v>9024</v>
      </c>
      <c r="K1073" s="4" t="s">
        <v>9010</v>
      </c>
      <c r="L1073">
        <v>1096</v>
      </c>
      <c r="M1073" s="4" t="s">
        <v>55</v>
      </c>
      <c r="N1073">
        <v>1999</v>
      </c>
      <c r="O1073">
        <v>1699.85</v>
      </c>
      <c r="P1073">
        <v>5108</v>
      </c>
      <c r="Q1073" s="4" t="s">
        <v>23</v>
      </c>
      <c r="R1073" s="4" t="s">
        <v>24</v>
      </c>
      <c r="S1073">
        <v>116</v>
      </c>
    </row>
    <row r="1074" spans="1:19">
      <c r="A1074" s="4" t="s">
        <v>1281</v>
      </c>
      <c r="B1074" s="4" t="s">
        <v>187</v>
      </c>
      <c r="C1074" s="4" t="s">
        <v>179</v>
      </c>
      <c r="D1074" s="4" t="s">
        <v>124</v>
      </c>
      <c r="E1074" s="4" t="s">
        <v>172</v>
      </c>
      <c r="F1074" s="3">
        <v>42790</v>
      </c>
      <c r="G1074" s="3">
        <v>42860</v>
      </c>
      <c r="H1074">
        <v>595</v>
      </c>
      <c r="I1074" s="4" t="s">
        <v>9023</v>
      </c>
      <c r="J1074" s="4" t="s">
        <v>9024</v>
      </c>
      <c r="K1074" s="4" t="s">
        <v>9010</v>
      </c>
      <c r="L1074">
        <v>550</v>
      </c>
      <c r="M1074" s="4" t="s">
        <v>60</v>
      </c>
      <c r="N1074">
        <v>1983</v>
      </c>
      <c r="O1074">
        <v>2871.35</v>
      </c>
      <c r="P1074">
        <v>9561</v>
      </c>
      <c r="Q1074" s="4" t="s">
        <v>23</v>
      </c>
      <c r="R1074" s="4" t="s">
        <v>24</v>
      </c>
      <c r="S1074">
        <v>70</v>
      </c>
    </row>
    <row r="1075" spans="1:19">
      <c r="A1075" s="4" t="s">
        <v>1282</v>
      </c>
      <c r="B1075" s="4" t="s">
        <v>170</v>
      </c>
      <c r="C1075" s="4" t="s">
        <v>192</v>
      </c>
      <c r="D1075" s="4" t="s">
        <v>92</v>
      </c>
      <c r="E1075" s="4" t="s">
        <v>172</v>
      </c>
      <c r="F1075" s="3">
        <v>42790</v>
      </c>
      <c r="G1075" s="3">
        <v>42861</v>
      </c>
      <c r="H1075">
        <v>3063</v>
      </c>
      <c r="I1075" s="4" t="s">
        <v>9014</v>
      </c>
      <c r="J1075" s="4" t="s">
        <v>9015</v>
      </c>
      <c r="K1075" s="4" t="s">
        <v>9012</v>
      </c>
      <c r="L1075">
        <v>3393</v>
      </c>
      <c r="M1075" s="4" t="s">
        <v>73</v>
      </c>
      <c r="N1075">
        <v>1997</v>
      </c>
      <c r="O1075">
        <v>2041.73</v>
      </c>
      <c r="P1075">
        <v>5276</v>
      </c>
      <c r="Q1075" s="4" t="s">
        <v>23</v>
      </c>
      <c r="R1075" s="4" t="s">
        <v>24</v>
      </c>
      <c r="S1075">
        <v>71</v>
      </c>
    </row>
    <row r="1076" spans="1:19">
      <c r="A1076" s="4" t="s">
        <v>1283</v>
      </c>
      <c r="B1076" s="4" t="s">
        <v>185</v>
      </c>
      <c r="C1076" s="4" t="s">
        <v>192</v>
      </c>
      <c r="D1076" s="4" t="s">
        <v>84</v>
      </c>
      <c r="E1076" s="4" t="s">
        <v>197</v>
      </c>
      <c r="F1076" s="3">
        <v>42790</v>
      </c>
      <c r="G1076" s="3">
        <v>42868</v>
      </c>
      <c r="H1076">
        <v>0</v>
      </c>
      <c r="I1076" s="4" t="s">
        <v>9023</v>
      </c>
      <c r="J1076" s="4" t="s">
        <v>9024</v>
      </c>
      <c r="K1076" s="4" t="s">
        <v>9012</v>
      </c>
      <c r="L1076">
        <v>3393</v>
      </c>
      <c r="M1076" s="4" t="s">
        <v>9322</v>
      </c>
      <c r="N1076">
        <v>1980</v>
      </c>
      <c r="O1076">
        <v>7708.38</v>
      </c>
      <c r="P1076">
        <v>13756</v>
      </c>
      <c r="Q1076" s="4" t="s">
        <v>23</v>
      </c>
      <c r="R1076" s="4" t="s">
        <v>24</v>
      </c>
      <c r="S1076">
        <v>78</v>
      </c>
    </row>
    <row r="1077" spans="1:19">
      <c r="A1077" s="4" t="s">
        <v>1284</v>
      </c>
      <c r="B1077" s="4" t="s">
        <v>216</v>
      </c>
      <c r="C1077" s="4" t="s">
        <v>192</v>
      </c>
      <c r="D1077" s="4" t="s">
        <v>40</v>
      </c>
      <c r="E1077" s="4" t="s">
        <v>172</v>
      </c>
      <c r="F1077" s="3">
        <v>42790</v>
      </c>
      <c r="G1077" s="3">
        <v>42892</v>
      </c>
      <c r="H1077">
        <v>3246</v>
      </c>
      <c r="I1077" s="4" t="s">
        <v>9018</v>
      </c>
      <c r="J1077" s="4" t="s">
        <v>9019</v>
      </c>
      <c r="K1077" s="4" t="s">
        <v>9012</v>
      </c>
      <c r="L1077">
        <v>3393</v>
      </c>
      <c r="M1077" s="4" t="s">
        <v>39</v>
      </c>
      <c r="N1077">
        <v>1989</v>
      </c>
      <c r="O1077">
        <v>665.06</v>
      </c>
      <c r="P1077">
        <v>1095</v>
      </c>
      <c r="Q1077" s="4" t="s">
        <v>23</v>
      </c>
      <c r="R1077" s="4" t="s">
        <v>24</v>
      </c>
      <c r="S1077">
        <v>102</v>
      </c>
    </row>
    <row r="1078" spans="1:19">
      <c r="A1078" s="4" t="s">
        <v>1285</v>
      </c>
      <c r="B1078" s="4" t="s">
        <v>183</v>
      </c>
      <c r="C1078" s="4" t="s">
        <v>179</v>
      </c>
      <c r="D1078" s="4" t="s">
        <v>106</v>
      </c>
      <c r="E1078" s="4" t="s">
        <v>172</v>
      </c>
      <c r="F1078" s="3">
        <v>42791</v>
      </c>
      <c r="G1078" s="3">
        <v>42796</v>
      </c>
      <c r="H1078">
        <v>423</v>
      </c>
      <c r="I1078" s="4" t="s">
        <v>9014</v>
      </c>
      <c r="J1078" s="4" t="s">
        <v>9015</v>
      </c>
      <c r="K1078" s="4" t="s">
        <v>9010</v>
      </c>
      <c r="L1078">
        <v>550</v>
      </c>
      <c r="M1078" s="4" t="s">
        <v>46</v>
      </c>
      <c r="N1078">
        <v>2012</v>
      </c>
      <c r="O1078">
        <v>45.39</v>
      </c>
      <c r="P1078">
        <v>100</v>
      </c>
      <c r="Q1078" s="4" t="s">
        <v>23</v>
      </c>
      <c r="R1078" s="4" t="s">
        <v>47</v>
      </c>
      <c r="S1078">
        <v>5</v>
      </c>
    </row>
    <row r="1079" spans="1:19">
      <c r="A1079" s="4" t="s">
        <v>1286</v>
      </c>
      <c r="B1079" s="4" t="s">
        <v>261</v>
      </c>
      <c r="C1079" s="4" t="s">
        <v>199</v>
      </c>
      <c r="D1079" s="4" t="s">
        <v>24</v>
      </c>
      <c r="E1079" s="4" t="s">
        <v>193</v>
      </c>
      <c r="F1079" s="3">
        <v>42791</v>
      </c>
      <c r="G1079" s="3"/>
      <c r="I1079" s="4" t="s">
        <v>9021</v>
      </c>
      <c r="J1079" s="4" t="s">
        <v>9019</v>
      </c>
      <c r="K1079" s="4" t="s">
        <v>9010</v>
      </c>
      <c r="L1079">
        <v>5482</v>
      </c>
      <c r="M1079" s="4"/>
      <c r="Q1079" s="4"/>
      <c r="R1079" s="4"/>
    </row>
    <row r="1080" spans="1:19">
      <c r="A1080" s="4" t="s">
        <v>1287</v>
      </c>
      <c r="B1080" s="4" t="s">
        <v>246</v>
      </c>
      <c r="C1080" s="4" t="s">
        <v>179</v>
      </c>
      <c r="D1080" s="4" t="s">
        <v>78</v>
      </c>
      <c r="E1080" s="4" t="s">
        <v>172</v>
      </c>
      <c r="F1080" s="3">
        <v>42791</v>
      </c>
      <c r="G1080" s="3">
        <v>42904</v>
      </c>
      <c r="H1080">
        <v>542</v>
      </c>
      <c r="I1080" s="4" t="s">
        <v>9021</v>
      </c>
      <c r="J1080" s="4" t="s">
        <v>9019</v>
      </c>
      <c r="K1080" s="4" t="s">
        <v>9010</v>
      </c>
      <c r="L1080">
        <v>550</v>
      </c>
      <c r="M1080" s="4" t="s">
        <v>55</v>
      </c>
      <c r="N1080">
        <v>1994</v>
      </c>
      <c r="O1080">
        <v>6395.05</v>
      </c>
      <c r="P1080">
        <v>20275</v>
      </c>
      <c r="Q1080" s="4" t="s">
        <v>23</v>
      </c>
      <c r="R1080" s="4" t="s">
        <v>24</v>
      </c>
      <c r="S1080">
        <v>113</v>
      </c>
    </row>
    <row r="1081" spans="1:19">
      <c r="A1081" s="4" t="s">
        <v>1288</v>
      </c>
      <c r="B1081" s="4" t="s">
        <v>246</v>
      </c>
      <c r="C1081" s="4" t="s">
        <v>9011</v>
      </c>
      <c r="D1081" s="4" t="s">
        <v>95</v>
      </c>
      <c r="E1081" s="4" t="s">
        <v>172</v>
      </c>
      <c r="F1081" s="3">
        <v>42791</v>
      </c>
      <c r="G1081" s="3">
        <v>42802</v>
      </c>
      <c r="H1081">
        <v>5040</v>
      </c>
      <c r="I1081" s="4" t="s">
        <v>9021</v>
      </c>
      <c r="J1081" s="4" t="s">
        <v>9019</v>
      </c>
      <c r="K1081" s="4" t="s">
        <v>9010</v>
      </c>
      <c r="L1081">
        <v>4821</v>
      </c>
      <c r="M1081" s="4" t="s">
        <v>60</v>
      </c>
      <c r="N1081">
        <v>1997</v>
      </c>
      <c r="O1081">
        <v>882.12</v>
      </c>
      <c r="P1081">
        <v>2769</v>
      </c>
      <c r="Q1081" s="4" t="s">
        <v>23</v>
      </c>
      <c r="R1081" s="4" t="s">
        <v>24</v>
      </c>
      <c r="S1081">
        <v>11</v>
      </c>
    </row>
    <row r="1082" spans="1:19">
      <c r="A1082" s="4" t="s">
        <v>1289</v>
      </c>
      <c r="B1082" s="4" t="s">
        <v>279</v>
      </c>
      <c r="C1082" s="4" t="s">
        <v>171</v>
      </c>
      <c r="D1082" s="4" t="s">
        <v>82</v>
      </c>
      <c r="E1082" s="4" t="s">
        <v>197</v>
      </c>
      <c r="F1082" s="3">
        <v>42791</v>
      </c>
      <c r="G1082" s="3">
        <v>42876</v>
      </c>
      <c r="H1082">
        <v>0</v>
      </c>
      <c r="I1082" s="4" t="s">
        <v>9018</v>
      </c>
      <c r="J1082" s="4" t="s">
        <v>9019</v>
      </c>
      <c r="K1082" s="4" t="s">
        <v>9010</v>
      </c>
      <c r="L1082">
        <v>1096</v>
      </c>
      <c r="M1082" s="4" t="s">
        <v>36</v>
      </c>
      <c r="N1082">
        <v>1982</v>
      </c>
      <c r="O1082">
        <v>11698.03</v>
      </c>
      <c r="P1082">
        <v>34288</v>
      </c>
      <c r="Q1082" s="4" t="s">
        <v>23</v>
      </c>
      <c r="R1082" s="4" t="s">
        <v>24</v>
      </c>
      <c r="S1082">
        <v>85</v>
      </c>
    </row>
    <row r="1083" spans="1:19">
      <c r="A1083" s="4" t="s">
        <v>1290</v>
      </c>
      <c r="B1083" s="4" t="s">
        <v>174</v>
      </c>
      <c r="C1083" s="4" t="s">
        <v>199</v>
      </c>
      <c r="D1083" s="4" t="s">
        <v>100</v>
      </c>
      <c r="E1083" s="4" t="s">
        <v>197</v>
      </c>
      <c r="F1083" s="3">
        <v>42791</v>
      </c>
      <c r="G1083" s="3">
        <v>42903</v>
      </c>
      <c r="H1083">
        <v>0</v>
      </c>
      <c r="I1083" s="4" t="s">
        <v>9016</v>
      </c>
      <c r="J1083" s="4" t="s">
        <v>9015</v>
      </c>
      <c r="K1083" s="4" t="s">
        <v>9010</v>
      </c>
      <c r="L1083">
        <v>5482</v>
      </c>
      <c r="M1083" s="4" t="s">
        <v>9322</v>
      </c>
      <c r="N1083">
        <v>1987</v>
      </c>
      <c r="O1083">
        <v>2938.67</v>
      </c>
      <c r="P1083">
        <v>8775</v>
      </c>
      <c r="Q1083" s="4" t="s">
        <v>101</v>
      </c>
      <c r="R1083" s="4" t="s">
        <v>24</v>
      </c>
      <c r="S1083">
        <v>112</v>
      </c>
    </row>
    <row r="1084" spans="1:19">
      <c r="A1084" s="4" t="s">
        <v>1291</v>
      </c>
      <c r="B1084" s="4" t="s">
        <v>174</v>
      </c>
      <c r="C1084" s="4" t="s">
        <v>9011</v>
      </c>
      <c r="D1084" s="4" t="s">
        <v>110</v>
      </c>
      <c r="E1084" s="4" t="s">
        <v>172</v>
      </c>
      <c r="F1084" s="3">
        <v>42791</v>
      </c>
      <c r="G1084" s="3">
        <v>42864</v>
      </c>
      <c r="H1084">
        <v>5423</v>
      </c>
      <c r="I1084" s="4" t="s">
        <v>9016</v>
      </c>
      <c r="J1084" s="4" t="s">
        <v>9015</v>
      </c>
      <c r="K1084" s="4" t="s">
        <v>9010</v>
      </c>
      <c r="L1084">
        <v>4821</v>
      </c>
      <c r="M1084" s="4" t="s">
        <v>60</v>
      </c>
      <c r="N1084">
        <v>1997</v>
      </c>
      <c r="O1084">
        <v>291.27</v>
      </c>
      <c r="P1084">
        <v>586</v>
      </c>
      <c r="Q1084" s="4" t="s">
        <v>23</v>
      </c>
      <c r="R1084" s="4" t="s">
        <v>24</v>
      </c>
      <c r="S1084">
        <v>73</v>
      </c>
    </row>
    <row r="1085" spans="1:19">
      <c r="A1085" s="4" t="s">
        <v>1292</v>
      </c>
      <c r="B1085" s="4" t="s">
        <v>174</v>
      </c>
      <c r="C1085" s="4" t="s">
        <v>192</v>
      </c>
      <c r="D1085" s="4" t="s">
        <v>37</v>
      </c>
      <c r="E1085" s="4" t="s">
        <v>172</v>
      </c>
      <c r="F1085" s="3">
        <v>42791</v>
      </c>
      <c r="G1085" s="3">
        <v>42899</v>
      </c>
      <c r="H1085">
        <v>3295</v>
      </c>
      <c r="I1085" s="4" t="s">
        <v>9016</v>
      </c>
      <c r="J1085" s="4" t="s">
        <v>9015</v>
      </c>
      <c r="K1085" s="4" t="s">
        <v>9012</v>
      </c>
      <c r="L1085">
        <v>3393</v>
      </c>
      <c r="M1085" s="4" t="s">
        <v>33</v>
      </c>
      <c r="N1085">
        <v>2001</v>
      </c>
      <c r="O1085">
        <v>718.62</v>
      </c>
      <c r="P1085">
        <v>2448</v>
      </c>
      <c r="Q1085" s="4" t="s">
        <v>23</v>
      </c>
      <c r="R1085" s="4" t="s">
        <v>24</v>
      </c>
      <c r="S1085">
        <v>108</v>
      </c>
    </row>
    <row r="1086" spans="1:19">
      <c r="A1086" s="4" t="s">
        <v>1293</v>
      </c>
      <c r="B1086" s="4" t="s">
        <v>263</v>
      </c>
      <c r="C1086" s="4" t="s">
        <v>179</v>
      </c>
      <c r="D1086" s="4" t="s">
        <v>99</v>
      </c>
      <c r="E1086" s="4" t="s">
        <v>172</v>
      </c>
      <c r="F1086" s="3">
        <v>42791</v>
      </c>
      <c r="G1086" s="3">
        <v>42888</v>
      </c>
      <c r="H1086">
        <v>568</v>
      </c>
      <c r="I1086" s="4" t="s">
        <v>9021</v>
      </c>
      <c r="J1086" s="4" t="s">
        <v>9019</v>
      </c>
      <c r="K1086" s="4" t="s">
        <v>9010</v>
      </c>
      <c r="L1086">
        <v>550</v>
      </c>
      <c r="M1086" s="4" t="s">
        <v>33</v>
      </c>
      <c r="N1086">
        <v>2003</v>
      </c>
      <c r="O1086">
        <v>1419.98</v>
      </c>
      <c r="P1086">
        <v>4018</v>
      </c>
      <c r="Q1086" s="4" t="s">
        <v>23</v>
      </c>
      <c r="R1086" s="4" t="s">
        <v>24</v>
      </c>
      <c r="S1086">
        <v>97</v>
      </c>
    </row>
    <row r="1087" spans="1:19">
      <c r="A1087" s="4" t="s">
        <v>1294</v>
      </c>
      <c r="B1087" s="4" t="s">
        <v>263</v>
      </c>
      <c r="C1087" s="4" t="s">
        <v>179</v>
      </c>
      <c r="D1087" s="4" t="s">
        <v>123</v>
      </c>
      <c r="E1087" s="4" t="s">
        <v>172</v>
      </c>
      <c r="F1087" s="3">
        <v>42791</v>
      </c>
      <c r="G1087" s="3">
        <v>42881</v>
      </c>
      <c r="H1087">
        <v>640</v>
      </c>
      <c r="I1087" s="4" t="s">
        <v>9021</v>
      </c>
      <c r="J1087" s="4" t="s">
        <v>9019</v>
      </c>
      <c r="K1087" s="4" t="s">
        <v>9010</v>
      </c>
      <c r="L1087">
        <v>550</v>
      </c>
      <c r="M1087" s="4" t="s">
        <v>39</v>
      </c>
      <c r="N1087">
        <v>1989</v>
      </c>
      <c r="O1087">
        <v>3838.39</v>
      </c>
      <c r="P1087">
        <v>8274</v>
      </c>
      <c r="Q1087" s="4" t="s">
        <v>23</v>
      </c>
      <c r="R1087" s="4" t="s">
        <v>24</v>
      </c>
      <c r="S1087">
        <v>90</v>
      </c>
    </row>
    <row r="1088" spans="1:19">
      <c r="A1088" s="4" t="s">
        <v>1295</v>
      </c>
      <c r="B1088" s="4" t="s">
        <v>212</v>
      </c>
      <c r="C1088" s="4" t="s">
        <v>9011</v>
      </c>
      <c r="D1088" s="4" t="s">
        <v>98</v>
      </c>
      <c r="E1088" s="4" t="s">
        <v>172</v>
      </c>
      <c r="F1088" s="3">
        <v>42791</v>
      </c>
      <c r="G1088" s="3">
        <v>42874</v>
      </c>
      <c r="H1088">
        <v>4612</v>
      </c>
      <c r="I1088" s="4" t="s">
        <v>9023</v>
      </c>
      <c r="J1088" s="4" t="s">
        <v>9024</v>
      </c>
      <c r="K1088" s="4" t="s">
        <v>9010</v>
      </c>
      <c r="L1088">
        <v>4821</v>
      </c>
      <c r="M1088" s="4" t="s">
        <v>39</v>
      </c>
      <c r="N1088">
        <v>2002</v>
      </c>
      <c r="O1088">
        <v>349.81</v>
      </c>
      <c r="P1088">
        <v>315</v>
      </c>
      <c r="Q1088" s="4" t="s">
        <v>23</v>
      </c>
      <c r="R1088" s="4" t="s">
        <v>24</v>
      </c>
      <c r="S1088">
        <v>83</v>
      </c>
    </row>
    <row r="1089" spans="1:19">
      <c r="A1089" s="4" t="s">
        <v>1296</v>
      </c>
      <c r="B1089" s="4" t="s">
        <v>196</v>
      </c>
      <c r="C1089" s="4" t="s">
        <v>9011</v>
      </c>
      <c r="D1089" s="4" t="s">
        <v>48</v>
      </c>
      <c r="E1089" s="4" t="s">
        <v>197</v>
      </c>
      <c r="F1089" s="3">
        <v>42791</v>
      </c>
      <c r="G1089" s="3">
        <v>42881</v>
      </c>
      <c r="H1089">
        <v>0</v>
      </c>
      <c r="I1089" s="4" t="s">
        <v>9016</v>
      </c>
      <c r="J1089" s="4" t="s">
        <v>9015</v>
      </c>
      <c r="K1089" s="4" t="s">
        <v>9010</v>
      </c>
      <c r="L1089">
        <v>4821</v>
      </c>
      <c r="M1089" s="4" t="s">
        <v>39</v>
      </c>
      <c r="N1089">
        <v>1998</v>
      </c>
      <c r="O1089">
        <v>217.87</v>
      </c>
      <c r="P1089">
        <v>551</v>
      </c>
      <c r="Q1089" s="4" t="s">
        <v>23</v>
      </c>
      <c r="R1089" s="4" t="s">
        <v>24</v>
      </c>
      <c r="S1089">
        <v>90</v>
      </c>
    </row>
    <row r="1090" spans="1:19">
      <c r="A1090" s="4" t="s">
        <v>1297</v>
      </c>
      <c r="B1090" s="4" t="s">
        <v>191</v>
      </c>
      <c r="C1090" s="4" t="s">
        <v>199</v>
      </c>
      <c r="D1090" s="4" t="s">
        <v>24</v>
      </c>
      <c r="E1090" s="4" t="s">
        <v>193</v>
      </c>
      <c r="F1090" s="3">
        <v>42791</v>
      </c>
      <c r="G1090" s="3"/>
      <c r="I1090" s="4" t="s">
        <v>9026</v>
      </c>
      <c r="J1090" s="4" t="s">
        <v>9024</v>
      </c>
      <c r="K1090" s="4" t="s">
        <v>9010</v>
      </c>
      <c r="L1090">
        <v>5482</v>
      </c>
      <c r="M1090" s="4"/>
      <c r="Q1090" s="4"/>
      <c r="R1090" s="4"/>
    </row>
    <row r="1091" spans="1:19">
      <c r="A1091" s="4" t="s">
        <v>1298</v>
      </c>
      <c r="B1091" s="4" t="s">
        <v>191</v>
      </c>
      <c r="C1091" s="4" t="s">
        <v>171</v>
      </c>
      <c r="D1091" s="4" t="s">
        <v>71</v>
      </c>
      <c r="E1091" s="4" t="s">
        <v>197</v>
      </c>
      <c r="F1091" s="3">
        <v>42791</v>
      </c>
      <c r="G1091" s="3">
        <v>42881</v>
      </c>
      <c r="H1091">
        <v>0</v>
      </c>
      <c r="I1091" s="4" t="s">
        <v>9026</v>
      </c>
      <c r="J1091" s="4" t="s">
        <v>9024</v>
      </c>
      <c r="K1091" s="4" t="s">
        <v>9010</v>
      </c>
      <c r="L1091">
        <v>1096</v>
      </c>
      <c r="M1091" s="4" t="s">
        <v>46</v>
      </c>
      <c r="N1091">
        <v>2000</v>
      </c>
      <c r="O1091">
        <v>2952.73</v>
      </c>
      <c r="P1091">
        <v>5107</v>
      </c>
      <c r="Q1091" s="4" t="s">
        <v>23</v>
      </c>
      <c r="R1091" s="4" t="s">
        <v>24</v>
      </c>
      <c r="S1091">
        <v>90</v>
      </c>
    </row>
    <row r="1092" spans="1:19">
      <c r="A1092" s="4" t="s">
        <v>1299</v>
      </c>
      <c r="B1092" s="4" t="s">
        <v>343</v>
      </c>
      <c r="C1092" s="4" t="s">
        <v>192</v>
      </c>
      <c r="D1092" s="4" t="s">
        <v>51</v>
      </c>
      <c r="E1092" s="4" t="s">
        <v>172</v>
      </c>
      <c r="F1092" s="3">
        <v>42791</v>
      </c>
      <c r="G1092" s="3">
        <v>42861</v>
      </c>
      <c r="H1092">
        <v>3281</v>
      </c>
      <c r="I1092" s="4" t="s">
        <v>9016</v>
      </c>
      <c r="J1092" s="4" t="s">
        <v>9015</v>
      </c>
      <c r="K1092" s="4" t="s">
        <v>9012</v>
      </c>
      <c r="L1092">
        <v>3393</v>
      </c>
      <c r="M1092" s="4" t="s">
        <v>36</v>
      </c>
      <c r="N1092">
        <v>1982</v>
      </c>
      <c r="O1092">
        <v>4618</v>
      </c>
      <c r="P1092">
        <v>10083</v>
      </c>
      <c r="Q1092" s="4" t="s">
        <v>23</v>
      </c>
      <c r="R1092" s="4" t="s">
        <v>24</v>
      </c>
      <c r="S1092">
        <v>70</v>
      </c>
    </row>
    <row r="1093" spans="1:19">
      <c r="A1093" s="4" t="s">
        <v>1300</v>
      </c>
      <c r="B1093" s="4" t="s">
        <v>219</v>
      </c>
      <c r="C1093" s="4" t="s">
        <v>179</v>
      </c>
      <c r="D1093" s="4" t="s">
        <v>59</v>
      </c>
      <c r="E1093" s="4" t="s">
        <v>197</v>
      </c>
      <c r="F1093" s="3">
        <v>42791</v>
      </c>
      <c r="G1093" s="3">
        <v>42806</v>
      </c>
      <c r="H1093">
        <v>0</v>
      </c>
      <c r="I1093" s="4" t="s">
        <v>9026</v>
      </c>
      <c r="J1093" s="4" t="s">
        <v>9024</v>
      </c>
      <c r="K1093" s="4" t="s">
        <v>9010</v>
      </c>
      <c r="L1093">
        <v>550</v>
      </c>
      <c r="M1093" s="4" t="s">
        <v>60</v>
      </c>
      <c r="N1093">
        <v>1988</v>
      </c>
      <c r="O1093">
        <v>2059.9</v>
      </c>
      <c r="P1093">
        <v>3644</v>
      </c>
      <c r="Q1093" s="4" t="s">
        <v>23</v>
      </c>
      <c r="R1093" s="4" t="s">
        <v>24</v>
      </c>
      <c r="S1093">
        <v>15</v>
      </c>
    </row>
    <row r="1094" spans="1:19">
      <c r="A1094" s="4" t="s">
        <v>1301</v>
      </c>
      <c r="B1094" s="4" t="s">
        <v>219</v>
      </c>
      <c r="C1094" s="4" t="s">
        <v>171</v>
      </c>
      <c r="D1094" s="4" t="s">
        <v>86</v>
      </c>
      <c r="E1094" s="4" t="s">
        <v>197</v>
      </c>
      <c r="F1094" s="3">
        <v>42791</v>
      </c>
      <c r="G1094" s="3">
        <v>42802</v>
      </c>
      <c r="H1094">
        <v>0</v>
      </c>
      <c r="I1094" s="4" t="s">
        <v>9026</v>
      </c>
      <c r="J1094" s="4" t="s">
        <v>9024</v>
      </c>
      <c r="K1094" s="4" t="s">
        <v>9010</v>
      </c>
      <c r="L1094">
        <v>1096</v>
      </c>
      <c r="M1094" s="4" t="s">
        <v>26</v>
      </c>
      <c r="N1094">
        <v>1985</v>
      </c>
      <c r="O1094">
        <v>2741.37</v>
      </c>
      <c r="P1094">
        <v>9226</v>
      </c>
      <c r="Q1094" s="4" t="s">
        <v>23</v>
      </c>
      <c r="R1094" s="4" t="s">
        <v>24</v>
      </c>
      <c r="S1094">
        <v>11</v>
      </c>
    </row>
    <row r="1095" spans="1:19">
      <c r="A1095" s="4" t="s">
        <v>1302</v>
      </c>
      <c r="B1095" s="4" t="s">
        <v>219</v>
      </c>
      <c r="C1095" s="4" t="s">
        <v>177</v>
      </c>
      <c r="D1095" s="4" t="s">
        <v>102</v>
      </c>
      <c r="E1095" s="4" t="s">
        <v>172</v>
      </c>
      <c r="F1095" s="3">
        <v>42791</v>
      </c>
      <c r="G1095" s="3">
        <v>42805</v>
      </c>
      <c r="H1095">
        <v>59</v>
      </c>
      <c r="I1095" s="4" t="s">
        <v>9026</v>
      </c>
      <c r="J1095" s="4" t="s">
        <v>9024</v>
      </c>
      <c r="K1095" s="4" t="s">
        <v>9012</v>
      </c>
      <c r="L1095">
        <v>55</v>
      </c>
      <c r="M1095" s="4" t="s">
        <v>55</v>
      </c>
      <c r="N1095">
        <v>1994</v>
      </c>
      <c r="O1095">
        <v>1188.42</v>
      </c>
      <c r="P1095">
        <v>3015</v>
      </c>
      <c r="Q1095" s="4" t="s">
        <v>23</v>
      </c>
      <c r="R1095" s="4" t="s">
        <v>24</v>
      </c>
      <c r="S1095">
        <v>14</v>
      </c>
    </row>
    <row r="1096" spans="1:19">
      <c r="A1096" s="4" t="s">
        <v>1303</v>
      </c>
      <c r="B1096" s="4" t="s">
        <v>244</v>
      </c>
      <c r="C1096" s="4" t="s">
        <v>171</v>
      </c>
      <c r="D1096" s="4" t="s">
        <v>106</v>
      </c>
      <c r="E1096" s="4" t="s">
        <v>172</v>
      </c>
      <c r="F1096" s="3">
        <v>42791</v>
      </c>
      <c r="G1096" s="3">
        <v>42916</v>
      </c>
      <c r="H1096">
        <v>1081</v>
      </c>
      <c r="I1096" s="4" t="s">
        <v>9016</v>
      </c>
      <c r="J1096" s="4" t="s">
        <v>9015</v>
      </c>
      <c r="K1096" s="4" t="s">
        <v>9010</v>
      </c>
      <c r="L1096">
        <v>1096</v>
      </c>
      <c r="M1096" s="4" t="s">
        <v>46</v>
      </c>
      <c r="N1096">
        <v>2012</v>
      </c>
      <c r="O1096">
        <v>45.39</v>
      </c>
      <c r="P1096">
        <v>100</v>
      </c>
      <c r="Q1096" s="4" t="s">
        <v>23</v>
      </c>
      <c r="R1096" s="4" t="s">
        <v>47</v>
      </c>
      <c r="S1096">
        <v>125</v>
      </c>
    </row>
    <row r="1097" spans="1:19">
      <c r="A1097" s="4" t="s">
        <v>1304</v>
      </c>
      <c r="B1097" s="4" t="s">
        <v>244</v>
      </c>
      <c r="C1097" s="4" t="s">
        <v>171</v>
      </c>
      <c r="D1097" s="4" t="s">
        <v>131</v>
      </c>
      <c r="E1097" s="4" t="s">
        <v>172</v>
      </c>
      <c r="F1097" s="3">
        <v>42791</v>
      </c>
      <c r="G1097" s="3">
        <v>42864</v>
      </c>
      <c r="H1097">
        <v>962</v>
      </c>
      <c r="I1097" s="4" t="s">
        <v>9016</v>
      </c>
      <c r="J1097" s="4" t="s">
        <v>9015</v>
      </c>
      <c r="K1097" s="4" t="s">
        <v>9010</v>
      </c>
      <c r="L1097">
        <v>1096</v>
      </c>
      <c r="M1097" s="4" t="s">
        <v>26</v>
      </c>
      <c r="N1097">
        <v>1984</v>
      </c>
      <c r="O1097">
        <v>441.08</v>
      </c>
      <c r="P1097">
        <v>1210</v>
      </c>
      <c r="Q1097" s="4" t="s">
        <v>23</v>
      </c>
      <c r="R1097" s="4" t="s">
        <v>24</v>
      </c>
      <c r="S1097">
        <v>73</v>
      </c>
    </row>
    <row r="1098" spans="1:19">
      <c r="A1098" s="4" t="s">
        <v>1305</v>
      </c>
      <c r="B1098" s="4" t="s">
        <v>189</v>
      </c>
      <c r="C1098" s="4" t="s">
        <v>171</v>
      </c>
      <c r="D1098" s="4" t="s">
        <v>41</v>
      </c>
      <c r="E1098" s="4" t="s">
        <v>172</v>
      </c>
      <c r="F1098" s="3">
        <v>42791</v>
      </c>
      <c r="G1098" s="3">
        <v>42800</v>
      </c>
      <c r="H1098">
        <v>1123</v>
      </c>
      <c r="I1098" s="4" t="s">
        <v>9016</v>
      </c>
      <c r="J1098" s="4" t="s">
        <v>9015</v>
      </c>
      <c r="K1098" s="4" t="s">
        <v>9010</v>
      </c>
      <c r="L1098">
        <v>1096</v>
      </c>
      <c r="M1098" s="4" t="s">
        <v>36</v>
      </c>
      <c r="N1098">
        <v>1998</v>
      </c>
      <c r="O1098">
        <v>2714.9</v>
      </c>
      <c r="P1098">
        <v>2641</v>
      </c>
      <c r="Q1098" s="4" t="s">
        <v>23</v>
      </c>
      <c r="R1098" s="4" t="s">
        <v>21</v>
      </c>
      <c r="S1098">
        <v>9</v>
      </c>
    </row>
    <row r="1099" spans="1:19">
      <c r="A1099" s="4" t="s">
        <v>1306</v>
      </c>
      <c r="B1099" s="4" t="s">
        <v>232</v>
      </c>
      <c r="C1099" s="4" t="s">
        <v>192</v>
      </c>
      <c r="D1099" s="4" t="s">
        <v>123</v>
      </c>
      <c r="E1099" s="4" t="s">
        <v>172</v>
      </c>
      <c r="F1099" s="3">
        <v>42791</v>
      </c>
      <c r="G1099" s="3">
        <v>42896</v>
      </c>
      <c r="H1099">
        <v>3075</v>
      </c>
      <c r="I1099" s="4" t="s">
        <v>9021</v>
      </c>
      <c r="J1099" s="4" t="s">
        <v>9019</v>
      </c>
      <c r="K1099" s="4" t="s">
        <v>9012</v>
      </c>
      <c r="L1099">
        <v>3393</v>
      </c>
      <c r="M1099" s="4" t="s">
        <v>39</v>
      </c>
      <c r="N1099">
        <v>1989</v>
      </c>
      <c r="O1099">
        <v>3838.39</v>
      </c>
      <c r="P1099">
        <v>8274</v>
      </c>
      <c r="Q1099" s="4" t="s">
        <v>23</v>
      </c>
      <c r="R1099" s="4" t="s">
        <v>24</v>
      </c>
      <c r="S1099">
        <v>105</v>
      </c>
    </row>
    <row r="1100" spans="1:19">
      <c r="A1100" s="4" t="s">
        <v>1307</v>
      </c>
      <c r="B1100" s="4" t="s">
        <v>205</v>
      </c>
      <c r="C1100" s="4" t="s">
        <v>177</v>
      </c>
      <c r="D1100" s="4" t="s">
        <v>42</v>
      </c>
      <c r="E1100" s="4" t="s">
        <v>172</v>
      </c>
      <c r="F1100" s="3">
        <v>42791</v>
      </c>
      <c r="G1100" s="3">
        <v>42864</v>
      </c>
      <c r="H1100">
        <v>50</v>
      </c>
      <c r="I1100" s="4" t="s">
        <v>9023</v>
      </c>
      <c r="J1100" s="4" t="s">
        <v>9024</v>
      </c>
      <c r="K1100" s="4" t="s">
        <v>9012</v>
      </c>
      <c r="L1100">
        <v>55</v>
      </c>
      <c r="M1100" s="4" t="s">
        <v>26</v>
      </c>
      <c r="N1100">
        <v>2017</v>
      </c>
      <c r="O1100">
        <v>4.54</v>
      </c>
      <c r="P1100">
        <v>9</v>
      </c>
      <c r="Q1100" s="4" t="s">
        <v>23</v>
      </c>
      <c r="R1100" s="4" t="s">
        <v>24</v>
      </c>
      <c r="S1100">
        <v>73</v>
      </c>
    </row>
    <row r="1101" spans="1:19">
      <c r="A1101" s="4" t="s">
        <v>1308</v>
      </c>
      <c r="B1101" s="4" t="s">
        <v>205</v>
      </c>
      <c r="C1101" s="4" t="s">
        <v>177</v>
      </c>
      <c r="D1101" s="4" t="s">
        <v>44</v>
      </c>
      <c r="E1101" s="4" t="s">
        <v>172</v>
      </c>
      <c r="F1101" s="3">
        <v>42791</v>
      </c>
      <c r="G1101" s="3">
        <v>42800</v>
      </c>
      <c r="H1101">
        <v>47</v>
      </c>
      <c r="I1101" s="4" t="s">
        <v>9023</v>
      </c>
      <c r="J1101" s="4" t="s">
        <v>9024</v>
      </c>
      <c r="K1101" s="4" t="s">
        <v>9012</v>
      </c>
      <c r="L1101">
        <v>55</v>
      </c>
      <c r="M1101" s="4" t="s">
        <v>36</v>
      </c>
      <c r="N1101">
        <v>2013</v>
      </c>
      <c r="O1101">
        <v>98.79</v>
      </c>
      <c r="P1101">
        <v>96</v>
      </c>
      <c r="Q1101" s="4" t="s">
        <v>23</v>
      </c>
      <c r="R1101" s="4" t="s">
        <v>35</v>
      </c>
      <c r="S1101">
        <v>9</v>
      </c>
    </row>
    <row r="1102" spans="1:19">
      <c r="A1102" s="4" t="s">
        <v>1309</v>
      </c>
      <c r="B1102" s="4" t="s">
        <v>208</v>
      </c>
      <c r="C1102" s="4" t="s">
        <v>177</v>
      </c>
      <c r="D1102" s="4" t="s">
        <v>68</v>
      </c>
      <c r="E1102" s="4" t="s">
        <v>197</v>
      </c>
      <c r="F1102" s="3">
        <v>42791</v>
      </c>
      <c r="G1102" s="3">
        <v>42802</v>
      </c>
      <c r="H1102">
        <v>0</v>
      </c>
      <c r="I1102" s="4" t="s">
        <v>9014</v>
      </c>
      <c r="J1102" s="4" t="s">
        <v>9015</v>
      </c>
      <c r="K1102" s="4" t="s">
        <v>9012</v>
      </c>
      <c r="L1102">
        <v>55</v>
      </c>
      <c r="M1102" s="4" t="s">
        <v>9322</v>
      </c>
      <c r="N1102">
        <v>2000</v>
      </c>
      <c r="O1102">
        <v>1223.72</v>
      </c>
      <c r="P1102">
        <v>2497</v>
      </c>
      <c r="Q1102" s="4" t="s">
        <v>69</v>
      </c>
      <c r="R1102" s="4" t="s">
        <v>24</v>
      </c>
      <c r="S1102">
        <v>11</v>
      </c>
    </row>
    <row r="1103" spans="1:19">
      <c r="A1103" s="4" t="s">
        <v>1310</v>
      </c>
      <c r="B1103" s="4" t="s">
        <v>208</v>
      </c>
      <c r="C1103" s="4" t="s">
        <v>199</v>
      </c>
      <c r="D1103" s="4" t="s">
        <v>27</v>
      </c>
      <c r="E1103" s="4" t="s">
        <v>172</v>
      </c>
      <c r="F1103" s="3">
        <v>42791</v>
      </c>
      <c r="G1103" s="3">
        <v>42872</v>
      </c>
      <c r="H1103">
        <v>4494</v>
      </c>
      <c r="I1103" s="4" t="s">
        <v>9014</v>
      </c>
      <c r="J1103" s="4" t="s">
        <v>9015</v>
      </c>
      <c r="K1103" s="4" t="s">
        <v>9010</v>
      </c>
      <c r="L1103">
        <v>5482</v>
      </c>
      <c r="M1103" s="4" t="s">
        <v>26</v>
      </c>
      <c r="N1103">
        <v>1986</v>
      </c>
      <c r="O1103">
        <v>647.17999999999995</v>
      </c>
      <c r="P1103">
        <v>1185</v>
      </c>
      <c r="Q1103" s="4" t="s">
        <v>28</v>
      </c>
      <c r="R1103" s="4" t="s">
        <v>24</v>
      </c>
      <c r="S1103">
        <v>81</v>
      </c>
    </row>
    <row r="1104" spans="1:19">
      <c r="A1104" s="4" t="s">
        <v>1311</v>
      </c>
      <c r="B1104" s="4" t="s">
        <v>185</v>
      </c>
      <c r="C1104" s="4" t="s">
        <v>177</v>
      </c>
      <c r="D1104" s="4" t="s">
        <v>76</v>
      </c>
      <c r="E1104" s="4" t="s">
        <v>197</v>
      </c>
      <c r="F1104" s="3">
        <v>42791</v>
      </c>
      <c r="G1104" s="3">
        <v>42861</v>
      </c>
      <c r="H1104">
        <v>0</v>
      </c>
      <c r="I1104" s="4" t="s">
        <v>9023</v>
      </c>
      <c r="J1104" s="4" t="s">
        <v>9024</v>
      </c>
      <c r="K1104" s="4" t="s">
        <v>9012</v>
      </c>
      <c r="L1104">
        <v>55</v>
      </c>
      <c r="M1104" s="4" t="s">
        <v>9322</v>
      </c>
      <c r="N1104">
        <v>1997</v>
      </c>
      <c r="O1104">
        <v>8170.38</v>
      </c>
      <c r="P1104">
        <v>16499</v>
      </c>
      <c r="Q1104" s="4" t="s">
        <v>77</v>
      </c>
      <c r="R1104" s="4" t="s">
        <v>24</v>
      </c>
      <c r="S1104">
        <v>70</v>
      </c>
    </row>
    <row r="1105" spans="1:19">
      <c r="A1105" s="4" t="s">
        <v>1312</v>
      </c>
      <c r="B1105" s="4" t="s">
        <v>185</v>
      </c>
      <c r="C1105" s="4" t="s">
        <v>177</v>
      </c>
      <c r="D1105" s="4" t="s">
        <v>108</v>
      </c>
      <c r="E1105" s="4" t="s">
        <v>172</v>
      </c>
      <c r="F1105" s="3">
        <v>42791</v>
      </c>
      <c r="G1105" s="3">
        <v>42805</v>
      </c>
      <c r="H1105">
        <v>61</v>
      </c>
      <c r="I1105" s="4" t="s">
        <v>9023</v>
      </c>
      <c r="J1105" s="4" t="s">
        <v>9024</v>
      </c>
      <c r="K1105" s="4" t="s">
        <v>9012</v>
      </c>
      <c r="L1105">
        <v>55</v>
      </c>
      <c r="M1105" s="4" t="s">
        <v>33</v>
      </c>
      <c r="N1105">
        <v>1996</v>
      </c>
      <c r="O1105">
        <v>2214.94</v>
      </c>
      <c r="P1105">
        <v>5374</v>
      </c>
      <c r="Q1105" s="4" t="s">
        <v>23</v>
      </c>
      <c r="R1105" s="4" t="s">
        <v>24</v>
      </c>
      <c r="S1105">
        <v>14</v>
      </c>
    </row>
    <row r="1106" spans="1:19">
      <c r="A1106" s="4" t="s">
        <v>1313</v>
      </c>
      <c r="B1106" s="4" t="s">
        <v>185</v>
      </c>
      <c r="C1106" s="4" t="s">
        <v>192</v>
      </c>
      <c r="D1106" s="4" t="s">
        <v>71</v>
      </c>
      <c r="E1106" s="4" t="s">
        <v>172</v>
      </c>
      <c r="F1106" s="3">
        <v>42791</v>
      </c>
      <c r="G1106" s="3">
        <v>42868</v>
      </c>
      <c r="H1106">
        <v>3418</v>
      </c>
      <c r="I1106" s="4" t="s">
        <v>9023</v>
      </c>
      <c r="J1106" s="4" t="s">
        <v>9024</v>
      </c>
      <c r="K1106" s="4" t="s">
        <v>9012</v>
      </c>
      <c r="L1106">
        <v>3393</v>
      </c>
      <c r="M1106" s="4" t="s">
        <v>46</v>
      </c>
      <c r="N1106">
        <v>2000</v>
      </c>
      <c r="O1106">
        <v>2952.73</v>
      </c>
      <c r="P1106">
        <v>5107</v>
      </c>
      <c r="Q1106" s="4" t="s">
        <v>23</v>
      </c>
      <c r="R1106" s="4" t="s">
        <v>24</v>
      </c>
      <c r="S1106">
        <v>77</v>
      </c>
    </row>
    <row r="1107" spans="1:19">
      <c r="A1107" s="4" t="s">
        <v>1314</v>
      </c>
      <c r="B1107" s="4" t="s">
        <v>216</v>
      </c>
      <c r="C1107" s="4" t="s">
        <v>192</v>
      </c>
      <c r="D1107" s="4" t="s">
        <v>24</v>
      </c>
      <c r="E1107" s="4" t="s">
        <v>193</v>
      </c>
      <c r="F1107" s="3">
        <v>42791</v>
      </c>
      <c r="G1107" s="3"/>
      <c r="I1107" s="4" t="s">
        <v>9018</v>
      </c>
      <c r="J1107" s="4" t="s">
        <v>9019</v>
      </c>
      <c r="K1107" s="4" t="s">
        <v>9012</v>
      </c>
      <c r="L1107">
        <v>3393</v>
      </c>
      <c r="M1107" s="4"/>
      <c r="Q1107" s="4"/>
      <c r="R1107" s="4"/>
    </row>
    <row r="1108" spans="1:19">
      <c r="A1108" s="4" t="s">
        <v>1315</v>
      </c>
      <c r="B1108" s="4" t="s">
        <v>235</v>
      </c>
      <c r="C1108" s="4" t="s">
        <v>199</v>
      </c>
      <c r="D1108" s="4" t="s">
        <v>24</v>
      </c>
      <c r="E1108" s="4" t="s">
        <v>193</v>
      </c>
      <c r="F1108" s="3">
        <v>42791</v>
      </c>
      <c r="G1108" s="3"/>
      <c r="I1108" s="4" t="s">
        <v>9018</v>
      </c>
      <c r="J1108" s="4" t="s">
        <v>9019</v>
      </c>
      <c r="K1108" s="4" t="s">
        <v>9010</v>
      </c>
      <c r="L1108">
        <v>5482</v>
      </c>
      <c r="M1108" s="4"/>
      <c r="Q1108" s="4"/>
      <c r="R1108" s="4"/>
    </row>
    <row r="1109" spans="1:19">
      <c r="A1109" s="4" t="s">
        <v>1316</v>
      </c>
      <c r="B1109" s="4" t="s">
        <v>235</v>
      </c>
      <c r="C1109" s="4" t="s">
        <v>192</v>
      </c>
      <c r="D1109" s="4" t="s">
        <v>84</v>
      </c>
      <c r="E1109" s="4" t="s">
        <v>172</v>
      </c>
      <c r="F1109" s="3">
        <v>42791</v>
      </c>
      <c r="G1109" s="3">
        <v>42888</v>
      </c>
      <c r="H1109">
        <v>3336</v>
      </c>
      <c r="I1109" s="4" t="s">
        <v>9018</v>
      </c>
      <c r="J1109" s="4" t="s">
        <v>9019</v>
      </c>
      <c r="K1109" s="4" t="s">
        <v>9012</v>
      </c>
      <c r="L1109">
        <v>3393</v>
      </c>
      <c r="M1109" s="4" t="s">
        <v>9322</v>
      </c>
      <c r="N1109">
        <v>1980</v>
      </c>
      <c r="O1109">
        <v>7708.38</v>
      </c>
      <c r="P1109">
        <v>13756</v>
      </c>
      <c r="Q1109" s="4" t="s">
        <v>23</v>
      </c>
      <c r="R1109" s="4" t="s">
        <v>24</v>
      </c>
      <c r="S1109">
        <v>97</v>
      </c>
    </row>
    <row r="1110" spans="1:19">
      <c r="A1110" s="4" t="s">
        <v>1317</v>
      </c>
      <c r="B1110" s="4" t="s">
        <v>181</v>
      </c>
      <c r="C1110" s="4" t="s">
        <v>171</v>
      </c>
      <c r="D1110" s="4" t="s">
        <v>24</v>
      </c>
      <c r="E1110" s="4" t="s">
        <v>193</v>
      </c>
      <c r="F1110" s="3">
        <v>42791</v>
      </c>
      <c r="G1110" s="3"/>
      <c r="I1110" s="4" t="s">
        <v>9026</v>
      </c>
      <c r="J1110" s="4" t="s">
        <v>9024</v>
      </c>
      <c r="K1110" s="4" t="s">
        <v>9010</v>
      </c>
      <c r="L1110">
        <v>1096</v>
      </c>
      <c r="M1110" s="4"/>
      <c r="Q1110" s="4"/>
      <c r="R1110" s="4"/>
    </row>
    <row r="1111" spans="1:19">
      <c r="A1111" s="4" t="s">
        <v>1318</v>
      </c>
      <c r="B1111" s="4" t="s">
        <v>183</v>
      </c>
      <c r="C1111" s="4" t="s">
        <v>179</v>
      </c>
      <c r="D1111" s="4" t="s">
        <v>27</v>
      </c>
      <c r="E1111" s="4" t="s">
        <v>197</v>
      </c>
      <c r="F1111" s="3">
        <v>42792</v>
      </c>
      <c r="G1111" s="3">
        <v>42810</v>
      </c>
      <c r="H1111">
        <v>0</v>
      </c>
      <c r="I1111" s="4" t="s">
        <v>9014</v>
      </c>
      <c r="J1111" s="4" t="s">
        <v>9015</v>
      </c>
      <c r="K1111" s="4" t="s">
        <v>9010</v>
      </c>
      <c r="L1111">
        <v>550</v>
      </c>
      <c r="M1111" s="4" t="s">
        <v>26</v>
      </c>
      <c r="N1111">
        <v>1986</v>
      </c>
      <c r="O1111">
        <v>647.17999999999995</v>
      </c>
      <c r="P1111">
        <v>1185</v>
      </c>
      <c r="Q1111" s="4" t="s">
        <v>28</v>
      </c>
      <c r="R1111" s="4" t="s">
        <v>24</v>
      </c>
      <c r="S1111">
        <v>18</v>
      </c>
    </row>
    <row r="1112" spans="1:19">
      <c r="A1112" s="4" t="s">
        <v>1319</v>
      </c>
      <c r="B1112" s="4" t="s">
        <v>261</v>
      </c>
      <c r="C1112" s="4" t="s">
        <v>199</v>
      </c>
      <c r="D1112" s="4" t="s">
        <v>88</v>
      </c>
      <c r="E1112" s="4" t="s">
        <v>172</v>
      </c>
      <c r="F1112" s="3">
        <v>42792</v>
      </c>
      <c r="G1112" s="3">
        <v>42807</v>
      </c>
      <c r="H1112">
        <v>4766</v>
      </c>
      <c r="I1112" s="4" t="s">
        <v>9021</v>
      </c>
      <c r="J1112" s="4" t="s">
        <v>9019</v>
      </c>
      <c r="K1112" s="4" t="s">
        <v>9010</v>
      </c>
      <c r="L1112">
        <v>5482</v>
      </c>
      <c r="M1112" s="4" t="s">
        <v>46</v>
      </c>
      <c r="N1112">
        <v>1984</v>
      </c>
      <c r="O1112">
        <v>3027.46</v>
      </c>
      <c r="P1112">
        <v>9516</v>
      </c>
      <c r="Q1112" s="4" t="s">
        <v>89</v>
      </c>
      <c r="R1112" s="4" t="s">
        <v>24</v>
      </c>
      <c r="S1112">
        <v>15</v>
      </c>
    </row>
    <row r="1113" spans="1:19">
      <c r="A1113" s="4" t="s">
        <v>1320</v>
      </c>
      <c r="B1113" s="4" t="s">
        <v>279</v>
      </c>
      <c r="C1113" s="4" t="s">
        <v>192</v>
      </c>
      <c r="D1113" s="4" t="s">
        <v>99</v>
      </c>
      <c r="E1113" s="4" t="s">
        <v>197</v>
      </c>
      <c r="F1113" s="3">
        <v>42792</v>
      </c>
      <c r="G1113" s="3">
        <v>42896</v>
      </c>
      <c r="H1113">
        <v>0</v>
      </c>
      <c r="I1113" s="4" t="s">
        <v>9018</v>
      </c>
      <c r="J1113" s="4" t="s">
        <v>9019</v>
      </c>
      <c r="K1113" s="4" t="s">
        <v>9012</v>
      </c>
      <c r="L1113">
        <v>3393</v>
      </c>
      <c r="M1113" s="4" t="s">
        <v>33</v>
      </c>
      <c r="N1113">
        <v>2003</v>
      </c>
      <c r="O1113">
        <v>1419.98</v>
      </c>
      <c r="P1113">
        <v>4018</v>
      </c>
      <c r="Q1113" s="4" t="s">
        <v>23</v>
      </c>
      <c r="R1113" s="4" t="s">
        <v>24</v>
      </c>
      <c r="S1113">
        <v>104</v>
      </c>
    </row>
    <row r="1114" spans="1:19">
      <c r="A1114" s="4" t="s">
        <v>1321</v>
      </c>
      <c r="B1114" s="4" t="s">
        <v>210</v>
      </c>
      <c r="C1114" s="4" t="s">
        <v>179</v>
      </c>
      <c r="D1114" s="4" t="s">
        <v>63</v>
      </c>
      <c r="E1114" s="4" t="s">
        <v>172</v>
      </c>
      <c r="F1114" s="3">
        <v>42792</v>
      </c>
      <c r="G1114" s="3">
        <v>42882</v>
      </c>
      <c r="H1114">
        <v>592</v>
      </c>
      <c r="I1114" s="4" t="s">
        <v>9021</v>
      </c>
      <c r="J1114" s="4" t="s">
        <v>9019</v>
      </c>
      <c r="K1114" s="4" t="s">
        <v>9010</v>
      </c>
      <c r="L1114">
        <v>550</v>
      </c>
      <c r="M1114" s="4" t="s">
        <v>33</v>
      </c>
      <c r="N1114">
        <v>1995</v>
      </c>
      <c r="O1114">
        <v>5158.71</v>
      </c>
      <c r="P1114">
        <v>17479</v>
      </c>
      <c r="Q1114" s="4" t="s">
        <v>64</v>
      </c>
      <c r="R1114" s="4" t="s">
        <v>24</v>
      </c>
      <c r="S1114">
        <v>90</v>
      </c>
    </row>
    <row r="1115" spans="1:19">
      <c r="A1115" s="4" t="s">
        <v>1322</v>
      </c>
      <c r="B1115" s="4" t="s">
        <v>263</v>
      </c>
      <c r="C1115" s="4" t="s">
        <v>179</v>
      </c>
      <c r="D1115" s="4" t="s">
        <v>80</v>
      </c>
      <c r="E1115" s="4" t="s">
        <v>197</v>
      </c>
      <c r="F1115" s="3">
        <v>42792</v>
      </c>
      <c r="G1115" s="3">
        <v>42887</v>
      </c>
      <c r="H1115">
        <v>0</v>
      </c>
      <c r="I1115" s="4" t="s">
        <v>9021</v>
      </c>
      <c r="J1115" s="4" t="s">
        <v>9019</v>
      </c>
      <c r="K1115" s="4" t="s">
        <v>9010</v>
      </c>
      <c r="L1115">
        <v>550</v>
      </c>
      <c r="M1115" s="4" t="s">
        <v>9322</v>
      </c>
      <c r="N1115">
        <v>2011</v>
      </c>
      <c r="O1115">
        <v>527.11</v>
      </c>
      <c r="P1115">
        <v>1428</v>
      </c>
      <c r="Q1115" s="4" t="s">
        <v>23</v>
      </c>
      <c r="R1115" s="4" t="s">
        <v>21</v>
      </c>
      <c r="S1115">
        <v>95</v>
      </c>
    </row>
    <row r="1116" spans="1:19">
      <c r="A1116" s="4" t="s">
        <v>1323</v>
      </c>
      <c r="B1116" s="4" t="s">
        <v>212</v>
      </c>
      <c r="C1116" s="4" t="s">
        <v>177</v>
      </c>
      <c r="D1116" s="4" t="s">
        <v>72</v>
      </c>
      <c r="E1116" s="4" t="s">
        <v>197</v>
      </c>
      <c r="F1116" s="3">
        <v>42792</v>
      </c>
      <c r="G1116" s="3">
        <v>42879</v>
      </c>
      <c r="H1116">
        <v>0</v>
      </c>
      <c r="I1116" s="4" t="s">
        <v>9023</v>
      </c>
      <c r="J1116" s="4" t="s">
        <v>9024</v>
      </c>
      <c r="K1116" s="4" t="s">
        <v>9012</v>
      </c>
      <c r="L1116">
        <v>55</v>
      </c>
      <c r="M1116" s="4" t="s">
        <v>73</v>
      </c>
      <c r="N1116">
        <v>2003</v>
      </c>
      <c r="O1116">
        <v>692.19</v>
      </c>
      <c r="P1116">
        <v>1922</v>
      </c>
      <c r="Q1116" s="4" t="s">
        <v>23</v>
      </c>
      <c r="R1116" s="4" t="s">
        <v>24</v>
      </c>
      <c r="S1116">
        <v>87</v>
      </c>
    </row>
    <row r="1117" spans="1:19">
      <c r="A1117" s="4" t="s">
        <v>1324</v>
      </c>
      <c r="B1117" s="4" t="s">
        <v>196</v>
      </c>
      <c r="C1117" s="4" t="s">
        <v>9011</v>
      </c>
      <c r="D1117" s="4" t="s">
        <v>119</v>
      </c>
      <c r="E1117" s="4" t="s">
        <v>197</v>
      </c>
      <c r="F1117" s="3">
        <v>42792</v>
      </c>
      <c r="G1117" s="3">
        <v>42884</v>
      </c>
      <c r="H1117">
        <v>0</v>
      </c>
      <c r="I1117" s="4" t="s">
        <v>9016</v>
      </c>
      <c r="J1117" s="4" t="s">
        <v>9015</v>
      </c>
      <c r="K1117" s="4" t="s">
        <v>9010</v>
      </c>
      <c r="L1117">
        <v>4821</v>
      </c>
      <c r="M1117" s="4" t="s">
        <v>55</v>
      </c>
      <c r="N1117">
        <v>1988</v>
      </c>
      <c r="O1117">
        <v>5266.09</v>
      </c>
      <c r="P1117">
        <v>8595</v>
      </c>
      <c r="Q1117" s="4" t="s">
        <v>23</v>
      </c>
      <c r="R1117" s="4" t="s">
        <v>56</v>
      </c>
      <c r="S1117">
        <v>92</v>
      </c>
    </row>
    <row r="1118" spans="1:19">
      <c r="A1118" s="4" t="s">
        <v>1325</v>
      </c>
      <c r="B1118" s="4" t="s">
        <v>196</v>
      </c>
      <c r="C1118" s="4" t="s">
        <v>9011</v>
      </c>
      <c r="D1118" s="4" t="s">
        <v>51</v>
      </c>
      <c r="E1118" s="4" t="s">
        <v>172</v>
      </c>
      <c r="F1118" s="3">
        <v>42792</v>
      </c>
      <c r="G1118" s="3">
        <v>42894</v>
      </c>
      <c r="H1118">
        <v>5142</v>
      </c>
      <c r="I1118" s="4" t="s">
        <v>9016</v>
      </c>
      <c r="J1118" s="4" t="s">
        <v>9015</v>
      </c>
      <c r="K1118" s="4" t="s">
        <v>9010</v>
      </c>
      <c r="L1118">
        <v>4821</v>
      </c>
      <c r="M1118" s="4" t="s">
        <v>36</v>
      </c>
      <c r="N1118">
        <v>1982</v>
      </c>
      <c r="O1118">
        <v>4618</v>
      </c>
      <c r="P1118">
        <v>10083</v>
      </c>
      <c r="Q1118" s="4" t="s">
        <v>23</v>
      </c>
      <c r="R1118" s="4" t="s">
        <v>24</v>
      </c>
      <c r="S1118">
        <v>102</v>
      </c>
    </row>
    <row r="1119" spans="1:19">
      <c r="A1119" s="4" t="s">
        <v>1326</v>
      </c>
      <c r="B1119" s="4" t="s">
        <v>191</v>
      </c>
      <c r="C1119" s="4" t="s">
        <v>171</v>
      </c>
      <c r="D1119" s="4" t="s">
        <v>38</v>
      </c>
      <c r="E1119" s="4" t="s">
        <v>197</v>
      </c>
      <c r="F1119" s="3">
        <v>42792</v>
      </c>
      <c r="G1119" s="3">
        <v>42884</v>
      </c>
      <c r="H1119">
        <v>0</v>
      </c>
      <c r="I1119" s="4" t="s">
        <v>9026</v>
      </c>
      <c r="J1119" s="4" t="s">
        <v>9024</v>
      </c>
      <c r="K1119" s="4" t="s">
        <v>9010</v>
      </c>
      <c r="L1119">
        <v>1096</v>
      </c>
      <c r="M1119" s="4" t="s">
        <v>39</v>
      </c>
      <c r="N1119">
        <v>1993</v>
      </c>
      <c r="O1119">
        <v>4269.8999999999996</v>
      </c>
      <c r="P1119">
        <v>6472</v>
      </c>
      <c r="Q1119" s="4" t="s">
        <v>23</v>
      </c>
      <c r="R1119" s="4" t="s">
        <v>40</v>
      </c>
      <c r="S1119">
        <v>92</v>
      </c>
    </row>
    <row r="1120" spans="1:19">
      <c r="A1120" s="4" t="s">
        <v>1327</v>
      </c>
      <c r="B1120" s="4" t="s">
        <v>230</v>
      </c>
      <c r="C1120" s="4" t="s">
        <v>199</v>
      </c>
      <c r="D1120" s="4" t="s">
        <v>32</v>
      </c>
      <c r="E1120" s="4" t="s">
        <v>193</v>
      </c>
      <c r="F1120" s="3">
        <v>42792</v>
      </c>
      <c r="G1120" s="3"/>
      <c r="I1120" s="4" t="s">
        <v>9026</v>
      </c>
      <c r="J1120" s="4" t="s">
        <v>9024</v>
      </c>
      <c r="K1120" s="4" t="s">
        <v>9010</v>
      </c>
      <c r="L1120">
        <v>5482</v>
      </c>
      <c r="M1120" s="4" t="s">
        <v>33</v>
      </c>
      <c r="N1120">
        <v>2009</v>
      </c>
      <c r="O1120">
        <v>497.11</v>
      </c>
      <c r="P1120">
        <v>1588</v>
      </c>
      <c r="Q1120" s="4" t="s">
        <v>23</v>
      </c>
      <c r="R1120" s="4" t="s">
        <v>24</v>
      </c>
    </row>
    <row r="1121" spans="1:19">
      <c r="A1121" s="4" t="s">
        <v>1328</v>
      </c>
      <c r="B1121" s="4" t="s">
        <v>256</v>
      </c>
      <c r="C1121" s="4" t="s">
        <v>192</v>
      </c>
      <c r="D1121" s="4" t="s">
        <v>70</v>
      </c>
      <c r="E1121" s="4" t="s">
        <v>197</v>
      </c>
      <c r="F1121" s="3">
        <v>42792</v>
      </c>
      <c r="G1121" s="3">
        <v>42863</v>
      </c>
      <c r="H1121">
        <v>0</v>
      </c>
      <c r="I1121" s="4" t="s">
        <v>9014</v>
      </c>
      <c r="J1121" s="4" t="s">
        <v>9015</v>
      </c>
      <c r="K1121" s="4" t="s">
        <v>9012</v>
      </c>
      <c r="L1121">
        <v>3393</v>
      </c>
      <c r="M1121" s="4" t="s">
        <v>55</v>
      </c>
      <c r="N1121">
        <v>2007</v>
      </c>
      <c r="O1121">
        <v>86.68</v>
      </c>
      <c r="P1121">
        <v>187</v>
      </c>
      <c r="Q1121" s="4" t="s">
        <v>23</v>
      </c>
      <c r="R1121" s="4" t="s">
        <v>56</v>
      </c>
      <c r="S1121">
        <v>71</v>
      </c>
    </row>
    <row r="1122" spans="1:19">
      <c r="A1122" s="4" t="s">
        <v>1329</v>
      </c>
      <c r="B1122" s="4" t="s">
        <v>187</v>
      </c>
      <c r="C1122" s="4" t="s">
        <v>171</v>
      </c>
      <c r="D1122" s="4" t="s">
        <v>97</v>
      </c>
      <c r="E1122" s="4" t="s">
        <v>197</v>
      </c>
      <c r="F1122" s="3">
        <v>42792</v>
      </c>
      <c r="G1122" s="3">
        <v>42902</v>
      </c>
      <c r="H1122">
        <v>0</v>
      </c>
      <c r="I1122" s="4" t="s">
        <v>9023</v>
      </c>
      <c r="J1122" s="4" t="s">
        <v>9024</v>
      </c>
      <c r="K1122" s="4" t="s">
        <v>9010</v>
      </c>
      <c r="L1122">
        <v>1096</v>
      </c>
      <c r="M1122" s="4" t="s">
        <v>33</v>
      </c>
      <c r="N1122">
        <v>2001</v>
      </c>
      <c r="O1122">
        <v>2437.85</v>
      </c>
      <c r="P1122">
        <v>4874</v>
      </c>
      <c r="Q1122" s="4" t="s">
        <v>23</v>
      </c>
      <c r="R1122" s="4" t="s">
        <v>24</v>
      </c>
      <c r="S1122">
        <v>110</v>
      </c>
    </row>
    <row r="1123" spans="1:19">
      <c r="A1123" s="4" t="s">
        <v>1330</v>
      </c>
      <c r="B1123" s="4" t="s">
        <v>201</v>
      </c>
      <c r="C1123" s="4" t="s">
        <v>171</v>
      </c>
      <c r="D1123" s="4" t="s">
        <v>24</v>
      </c>
      <c r="E1123" s="4" t="s">
        <v>193</v>
      </c>
      <c r="F1123" s="3">
        <v>42792</v>
      </c>
      <c r="G1123" s="3"/>
      <c r="I1123" s="4" t="s">
        <v>9026</v>
      </c>
      <c r="J1123" s="4" t="s">
        <v>9024</v>
      </c>
      <c r="K1123" s="4" t="s">
        <v>9010</v>
      </c>
      <c r="L1123">
        <v>1096</v>
      </c>
      <c r="M1123" s="4"/>
      <c r="Q1123" s="4"/>
      <c r="R1123" s="4"/>
    </row>
    <row r="1124" spans="1:19">
      <c r="A1124" s="4" t="s">
        <v>1331</v>
      </c>
      <c r="B1124" s="4" t="s">
        <v>201</v>
      </c>
      <c r="C1124" s="4" t="s">
        <v>171</v>
      </c>
      <c r="D1124" s="4" t="s">
        <v>24</v>
      </c>
      <c r="E1124" s="4" t="s">
        <v>193</v>
      </c>
      <c r="F1124" s="3">
        <v>42792</v>
      </c>
      <c r="G1124" s="3"/>
      <c r="I1124" s="4" t="s">
        <v>9026</v>
      </c>
      <c r="J1124" s="4" t="s">
        <v>9024</v>
      </c>
      <c r="K1124" s="4" t="s">
        <v>9010</v>
      </c>
      <c r="L1124">
        <v>1096</v>
      </c>
      <c r="M1124" s="4"/>
      <c r="Q1124" s="4"/>
      <c r="R1124" s="4"/>
    </row>
    <row r="1125" spans="1:19">
      <c r="A1125" s="4" t="s">
        <v>1332</v>
      </c>
      <c r="B1125" s="4" t="s">
        <v>201</v>
      </c>
      <c r="C1125" s="4" t="s">
        <v>192</v>
      </c>
      <c r="D1125" s="4" t="s">
        <v>34</v>
      </c>
      <c r="E1125" s="4" t="s">
        <v>193</v>
      </c>
      <c r="F1125" s="3">
        <v>42792</v>
      </c>
      <c r="G1125" s="3"/>
      <c r="I1125" s="4" t="s">
        <v>9026</v>
      </c>
      <c r="J1125" s="4" t="s">
        <v>9024</v>
      </c>
      <c r="K1125" s="4" t="s">
        <v>9012</v>
      </c>
      <c r="L1125">
        <v>3393</v>
      </c>
      <c r="M1125" s="4" t="s">
        <v>9322</v>
      </c>
      <c r="N1125">
        <v>1993</v>
      </c>
      <c r="O1125">
        <v>1242.32</v>
      </c>
      <c r="P1125">
        <v>3027</v>
      </c>
      <c r="Q1125" s="4" t="s">
        <v>23</v>
      </c>
      <c r="R1125" s="4" t="s">
        <v>21</v>
      </c>
    </row>
    <row r="1126" spans="1:19">
      <c r="A1126" s="4" t="s">
        <v>1333</v>
      </c>
      <c r="B1126" s="4" t="s">
        <v>201</v>
      </c>
      <c r="C1126" s="4" t="s">
        <v>171</v>
      </c>
      <c r="D1126" s="4" t="s">
        <v>54</v>
      </c>
      <c r="E1126" s="4" t="s">
        <v>197</v>
      </c>
      <c r="F1126" s="3">
        <v>42792</v>
      </c>
      <c r="G1126" s="3">
        <v>42912</v>
      </c>
      <c r="H1126">
        <v>0</v>
      </c>
      <c r="I1126" s="4" t="s">
        <v>9026</v>
      </c>
      <c r="J1126" s="4" t="s">
        <v>9024</v>
      </c>
      <c r="K1126" s="4" t="s">
        <v>9010</v>
      </c>
      <c r="L1126">
        <v>1096</v>
      </c>
      <c r="M1126" s="4" t="s">
        <v>55</v>
      </c>
      <c r="N1126">
        <v>1995</v>
      </c>
      <c r="O1126">
        <v>1825.82</v>
      </c>
      <c r="P1126">
        <v>5595</v>
      </c>
      <c r="Q1126" s="4" t="s">
        <v>23</v>
      </c>
      <c r="R1126" s="4" t="s">
        <v>56</v>
      </c>
      <c r="S1126">
        <v>120</v>
      </c>
    </row>
    <row r="1127" spans="1:19">
      <c r="A1127" s="4" t="s">
        <v>1334</v>
      </c>
      <c r="B1127" s="4" t="s">
        <v>201</v>
      </c>
      <c r="C1127" s="4" t="s">
        <v>177</v>
      </c>
      <c r="D1127" s="4" t="s">
        <v>90</v>
      </c>
      <c r="E1127" s="4" t="s">
        <v>197</v>
      </c>
      <c r="F1127" s="3">
        <v>42792</v>
      </c>
      <c r="G1127" s="3">
        <v>42858</v>
      </c>
      <c r="H1127">
        <v>0</v>
      </c>
      <c r="I1127" s="4" t="s">
        <v>9026</v>
      </c>
      <c r="J1127" s="4" t="s">
        <v>9024</v>
      </c>
      <c r="K1127" s="4" t="s">
        <v>9012</v>
      </c>
      <c r="L1127">
        <v>55</v>
      </c>
      <c r="M1127" s="4" t="s">
        <v>73</v>
      </c>
      <c r="N1127">
        <v>1987</v>
      </c>
      <c r="O1127">
        <v>405.59</v>
      </c>
      <c r="P1127">
        <v>1179</v>
      </c>
      <c r="Q1127" s="4" t="s">
        <v>91</v>
      </c>
      <c r="R1127" s="4" t="s">
        <v>92</v>
      </c>
      <c r="S1127">
        <v>66</v>
      </c>
    </row>
    <row r="1128" spans="1:19">
      <c r="A1128" s="4" t="s">
        <v>1335</v>
      </c>
      <c r="B1128" s="4" t="s">
        <v>170</v>
      </c>
      <c r="C1128" s="4" t="s">
        <v>179</v>
      </c>
      <c r="D1128" s="4" t="s">
        <v>51</v>
      </c>
      <c r="E1128" s="4" t="s">
        <v>172</v>
      </c>
      <c r="F1128" s="3">
        <v>42792</v>
      </c>
      <c r="G1128" s="3">
        <v>42809</v>
      </c>
      <c r="H1128">
        <v>660</v>
      </c>
      <c r="I1128" s="4" t="s">
        <v>9014</v>
      </c>
      <c r="J1128" s="4" t="s">
        <v>9015</v>
      </c>
      <c r="K1128" s="4" t="s">
        <v>9010</v>
      </c>
      <c r="L1128">
        <v>550</v>
      </c>
      <c r="M1128" s="4" t="s">
        <v>36</v>
      </c>
      <c r="N1128">
        <v>1982</v>
      </c>
      <c r="O1128">
        <v>4618</v>
      </c>
      <c r="P1128">
        <v>10083</v>
      </c>
      <c r="Q1128" s="4" t="s">
        <v>23</v>
      </c>
      <c r="R1128" s="4" t="s">
        <v>24</v>
      </c>
      <c r="S1128">
        <v>17</v>
      </c>
    </row>
    <row r="1129" spans="1:19">
      <c r="A1129" s="4" t="s">
        <v>1336</v>
      </c>
      <c r="B1129" s="4" t="s">
        <v>170</v>
      </c>
      <c r="C1129" s="4" t="s">
        <v>179</v>
      </c>
      <c r="D1129" s="4" t="s">
        <v>104</v>
      </c>
      <c r="E1129" s="4" t="s">
        <v>172</v>
      </c>
      <c r="F1129" s="3">
        <v>42792</v>
      </c>
      <c r="G1129" s="3">
        <v>42881</v>
      </c>
      <c r="H1129">
        <v>443</v>
      </c>
      <c r="I1129" s="4" t="s">
        <v>9014</v>
      </c>
      <c r="J1129" s="4" t="s">
        <v>9015</v>
      </c>
      <c r="K1129" s="4" t="s">
        <v>9010</v>
      </c>
      <c r="L1129">
        <v>550</v>
      </c>
      <c r="M1129" s="4" t="s">
        <v>9322</v>
      </c>
      <c r="N1129">
        <v>1983</v>
      </c>
      <c r="O1129">
        <v>1008.06</v>
      </c>
      <c r="P1129">
        <v>1238</v>
      </c>
      <c r="Q1129" s="4" t="s">
        <v>23</v>
      </c>
      <c r="R1129" s="4" t="s">
        <v>24</v>
      </c>
      <c r="S1129">
        <v>89</v>
      </c>
    </row>
    <row r="1130" spans="1:19">
      <c r="A1130" s="4" t="s">
        <v>1337</v>
      </c>
      <c r="B1130" s="4" t="s">
        <v>189</v>
      </c>
      <c r="C1130" s="4" t="s">
        <v>177</v>
      </c>
      <c r="D1130" s="4" t="s">
        <v>41</v>
      </c>
      <c r="E1130" s="4" t="s">
        <v>197</v>
      </c>
      <c r="F1130" s="3">
        <v>42792</v>
      </c>
      <c r="G1130" s="3">
        <v>42875</v>
      </c>
      <c r="H1130">
        <v>0</v>
      </c>
      <c r="I1130" s="4" t="s">
        <v>9016</v>
      </c>
      <c r="J1130" s="4" t="s">
        <v>9015</v>
      </c>
      <c r="K1130" s="4" t="s">
        <v>9012</v>
      </c>
      <c r="L1130">
        <v>55</v>
      </c>
      <c r="M1130" s="4" t="s">
        <v>36</v>
      </c>
      <c r="N1130">
        <v>1998</v>
      </c>
      <c r="O1130">
        <v>2714.9</v>
      </c>
      <c r="P1130">
        <v>2641</v>
      </c>
      <c r="Q1130" s="4" t="s">
        <v>23</v>
      </c>
      <c r="R1130" s="4" t="s">
        <v>21</v>
      </c>
      <c r="S1130">
        <v>83</v>
      </c>
    </row>
    <row r="1131" spans="1:19">
      <c r="A1131" s="4" t="s">
        <v>1338</v>
      </c>
      <c r="B1131" s="4" t="s">
        <v>226</v>
      </c>
      <c r="C1131" s="4" t="s">
        <v>199</v>
      </c>
      <c r="D1131" s="4" t="s">
        <v>130</v>
      </c>
      <c r="E1131" s="4" t="s">
        <v>197</v>
      </c>
      <c r="F1131" s="3">
        <v>42792</v>
      </c>
      <c r="G1131" s="3">
        <v>42797</v>
      </c>
      <c r="H1131">
        <v>0</v>
      </c>
      <c r="I1131" s="4" t="s">
        <v>9018</v>
      </c>
      <c r="J1131" s="4" t="s">
        <v>9019</v>
      </c>
      <c r="K1131" s="4" t="s">
        <v>9010</v>
      </c>
      <c r="L1131">
        <v>5482</v>
      </c>
      <c r="M1131" s="4" t="s">
        <v>36</v>
      </c>
      <c r="N1131">
        <v>1979</v>
      </c>
      <c r="O1131">
        <v>4478.47</v>
      </c>
      <c r="P1131">
        <v>13809</v>
      </c>
      <c r="Q1131" s="4" t="s">
        <v>23</v>
      </c>
      <c r="R1131" s="4" t="s">
        <v>24</v>
      </c>
      <c r="S1131">
        <v>5</v>
      </c>
    </row>
    <row r="1132" spans="1:19">
      <c r="A1132" s="4" t="s">
        <v>1339</v>
      </c>
      <c r="B1132" s="4" t="s">
        <v>226</v>
      </c>
      <c r="C1132" s="4" t="s">
        <v>177</v>
      </c>
      <c r="D1132" s="4" t="s">
        <v>117</v>
      </c>
      <c r="E1132" s="4" t="s">
        <v>197</v>
      </c>
      <c r="F1132" s="3">
        <v>42792</v>
      </c>
      <c r="G1132" s="3">
        <v>42873</v>
      </c>
      <c r="H1132">
        <v>0</v>
      </c>
      <c r="I1132" s="4" t="s">
        <v>9018</v>
      </c>
      <c r="J1132" s="4" t="s">
        <v>9019</v>
      </c>
      <c r="K1132" s="4" t="s">
        <v>9012</v>
      </c>
      <c r="L1132">
        <v>55</v>
      </c>
      <c r="M1132" s="4" t="s">
        <v>26</v>
      </c>
      <c r="N1132">
        <v>1996</v>
      </c>
      <c r="O1132">
        <v>439.21</v>
      </c>
      <c r="P1132">
        <v>792</v>
      </c>
      <c r="Q1132" s="4" t="s">
        <v>23</v>
      </c>
      <c r="R1132" s="4" t="s">
        <v>24</v>
      </c>
      <c r="S1132">
        <v>81</v>
      </c>
    </row>
    <row r="1133" spans="1:19">
      <c r="A1133" s="4" t="s">
        <v>1340</v>
      </c>
      <c r="B1133" s="4" t="s">
        <v>208</v>
      </c>
      <c r="C1133" s="4" t="s">
        <v>177</v>
      </c>
      <c r="D1133" s="4" t="s">
        <v>48</v>
      </c>
      <c r="E1133" s="4" t="s">
        <v>172</v>
      </c>
      <c r="F1133" s="3">
        <v>42792</v>
      </c>
      <c r="G1133" s="3">
        <v>42904</v>
      </c>
      <c r="H1133">
        <v>61</v>
      </c>
      <c r="I1133" s="4" t="s">
        <v>9014</v>
      </c>
      <c r="J1133" s="4" t="s">
        <v>9015</v>
      </c>
      <c r="K1133" s="4" t="s">
        <v>9012</v>
      </c>
      <c r="L1133">
        <v>55</v>
      </c>
      <c r="M1133" s="4" t="s">
        <v>39</v>
      </c>
      <c r="N1133">
        <v>1998</v>
      </c>
      <c r="O1133">
        <v>217.87</v>
      </c>
      <c r="P1133">
        <v>551</v>
      </c>
      <c r="Q1133" s="4" t="s">
        <v>23</v>
      </c>
      <c r="R1133" s="4" t="s">
        <v>24</v>
      </c>
      <c r="S1133">
        <v>112</v>
      </c>
    </row>
    <row r="1134" spans="1:19">
      <c r="A1134" s="4" t="s">
        <v>1341</v>
      </c>
      <c r="B1134" s="4" t="s">
        <v>181</v>
      </c>
      <c r="C1134" s="4" t="s">
        <v>171</v>
      </c>
      <c r="D1134" s="4" t="s">
        <v>24</v>
      </c>
      <c r="E1134" s="4" t="s">
        <v>193</v>
      </c>
      <c r="F1134" s="3">
        <v>42792</v>
      </c>
      <c r="G1134" s="3"/>
      <c r="I1134" s="4" t="s">
        <v>9026</v>
      </c>
      <c r="J1134" s="4" t="s">
        <v>9024</v>
      </c>
      <c r="K1134" s="4" t="s">
        <v>9010</v>
      </c>
      <c r="L1134">
        <v>1096</v>
      </c>
      <c r="M1134" s="4"/>
      <c r="Q1134" s="4"/>
      <c r="R1134" s="4"/>
    </row>
    <row r="1135" spans="1:19">
      <c r="A1135" s="4" t="s">
        <v>1342</v>
      </c>
      <c r="B1135" s="4" t="s">
        <v>181</v>
      </c>
      <c r="C1135" s="4" t="s">
        <v>199</v>
      </c>
      <c r="D1135" s="4" t="s">
        <v>124</v>
      </c>
      <c r="E1135" s="4" t="s">
        <v>172</v>
      </c>
      <c r="F1135" s="3">
        <v>42792</v>
      </c>
      <c r="G1135" s="3">
        <v>42808</v>
      </c>
      <c r="H1135">
        <v>4846</v>
      </c>
      <c r="I1135" s="4" t="s">
        <v>9026</v>
      </c>
      <c r="J1135" s="4" t="s">
        <v>9024</v>
      </c>
      <c r="K1135" s="4" t="s">
        <v>9010</v>
      </c>
      <c r="L1135">
        <v>5482</v>
      </c>
      <c r="M1135" s="4" t="s">
        <v>60</v>
      </c>
      <c r="N1135">
        <v>1983</v>
      </c>
      <c r="O1135">
        <v>2871.35</v>
      </c>
      <c r="P1135">
        <v>9561</v>
      </c>
      <c r="Q1135" s="4" t="s">
        <v>23</v>
      </c>
      <c r="R1135" s="4" t="s">
        <v>24</v>
      </c>
      <c r="S1135">
        <v>16</v>
      </c>
    </row>
    <row r="1136" spans="1:19">
      <c r="A1136" s="4" t="s">
        <v>1343</v>
      </c>
      <c r="B1136" s="4" t="s">
        <v>183</v>
      </c>
      <c r="C1136" s="4" t="s">
        <v>179</v>
      </c>
      <c r="D1136" s="4" t="s">
        <v>45</v>
      </c>
      <c r="E1136" s="4" t="s">
        <v>172</v>
      </c>
      <c r="F1136" s="3">
        <v>42793</v>
      </c>
      <c r="G1136" s="3">
        <v>42890</v>
      </c>
      <c r="H1136">
        <v>574</v>
      </c>
      <c r="I1136" s="4" t="s">
        <v>9014</v>
      </c>
      <c r="J1136" s="4" t="s">
        <v>9015</v>
      </c>
      <c r="K1136" s="4" t="s">
        <v>9010</v>
      </c>
      <c r="L1136">
        <v>550</v>
      </c>
      <c r="M1136" s="4" t="s">
        <v>46</v>
      </c>
      <c r="N1136">
        <v>1995</v>
      </c>
      <c r="O1136">
        <v>2173.98</v>
      </c>
      <c r="P1136">
        <v>2928</v>
      </c>
      <c r="Q1136" s="4" t="s">
        <v>23</v>
      </c>
      <c r="R1136" s="4" t="s">
        <v>47</v>
      </c>
      <c r="S1136">
        <v>97</v>
      </c>
    </row>
    <row r="1137" spans="1:19">
      <c r="A1137" s="4" t="s">
        <v>1344</v>
      </c>
      <c r="B1137" s="4" t="s">
        <v>246</v>
      </c>
      <c r="C1137" s="4" t="s">
        <v>179</v>
      </c>
      <c r="D1137" s="4" t="s">
        <v>63</v>
      </c>
      <c r="E1137" s="4" t="s">
        <v>197</v>
      </c>
      <c r="F1137" s="3">
        <v>42793</v>
      </c>
      <c r="G1137" s="3">
        <v>42904</v>
      </c>
      <c r="H1137">
        <v>0</v>
      </c>
      <c r="I1137" s="4" t="s">
        <v>9021</v>
      </c>
      <c r="J1137" s="4" t="s">
        <v>9019</v>
      </c>
      <c r="K1137" s="4" t="s">
        <v>9010</v>
      </c>
      <c r="L1137">
        <v>550</v>
      </c>
      <c r="M1137" s="4" t="s">
        <v>33</v>
      </c>
      <c r="N1137">
        <v>1995</v>
      </c>
      <c r="O1137">
        <v>5158.71</v>
      </c>
      <c r="P1137">
        <v>17479</v>
      </c>
      <c r="Q1137" s="4" t="s">
        <v>64</v>
      </c>
      <c r="R1137" s="4" t="s">
        <v>24</v>
      </c>
      <c r="S1137">
        <v>111</v>
      </c>
    </row>
    <row r="1138" spans="1:19">
      <c r="A1138" s="4" t="s">
        <v>1345</v>
      </c>
      <c r="B1138" s="4" t="s">
        <v>246</v>
      </c>
      <c r="C1138" s="4" t="s">
        <v>9011</v>
      </c>
      <c r="D1138" s="4" t="s">
        <v>113</v>
      </c>
      <c r="E1138" s="4" t="s">
        <v>197</v>
      </c>
      <c r="F1138" s="3">
        <v>42793</v>
      </c>
      <c r="G1138" s="3">
        <v>42877</v>
      </c>
      <c r="H1138">
        <v>0</v>
      </c>
      <c r="I1138" s="4" t="s">
        <v>9021</v>
      </c>
      <c r="J1138" s="4" t="s">
        <v>9019</v>
      </c>
      <c r="K1138" s="4" t="s">
        <v>9010</v>
      </c>
      <c r="L1138">
        <v>4821</v>
      </c>
      <c r="M1138" s="4" t="s">
        <v>33</v>
      </c>
      <c r="N1138">
        <v>2000</v>
      </c>
      <c r="O1138">
        <v>167.89</v>
      </c>
      <c r="P1138">
        <v>493</v>
      </c>
      <c r="Q1138" s="4" t="s">
        <v>114</v>
      </c>
      <c r="R1138" s="4" t="s">
        <v>24</v>
      </c>
      <c r="S1138">
        <v>84</v>
      </c>
    </row>
    <row r="1139" spans="1:19">
      <c r="A1139" s="4" t="s">
        <v>1346</v>
      </c>
      <c r="B1139" s="4" t="s">
        <v>304</v>
      </c>
      <c r="C1139" s="4" t="s">
        <v>179</v>
      </c>
      <c r="D1139" s="4" t="s">
        <v>43</v>
      </c>
      <c r="E1139" s="4" t="s">
        <v>172</v>
      </c>
      <c r="F1139" s="3">
        <v>42793</v>
      </c>
      <c r="G1139" s="3">
        <v>42858</v>
      </c>
      <c r="H1139">
        <v>497</v>
      </c>
      <c r="I1139" s="4" t="s">
        <v>9014</v>
      </c>
      <c r="J1139" s="4" t="s">
        <v>9015</v>
      </c>
      <c r="K1139" s="4" t="s">
        <v>9010</v>
      </c>
      <c r="L1139">
        <v>550</v>
      </c>
      <c r="M1139" s="4" t="s">
        <v>9322</v>
      </c>
      <c r="N1139">
        <v>2005</v>
      </c>
      <c r="O1139">
        <v>1520.66</v>
      </c>
      <c r="P1139">
        <v>1806</v>
      </c>
      <c r="Q1139" s="4" t="s">
        <v>23</v>
      </c>
      <c r="R1139" s="4" t="s">
        <v>24</v>
      </c>
      <c r="S1139">
        <v>65</v>
      </c>
    </row>
    <row r="1140" spans="1:19">
      <c r="A1140" s="4" t="s">
        <v>1347</v>
      </c>
      <c r="B1140" s="4" t="s">
        <v>279</v>
      </c>
      <c r="C1140" s="4" t="s">
        <v>179</v>
      </c>
      <c r="D1140" s="4" t="s">
        <v>123</v>
      </c>
      <c r="E1140" s="4" t="s">
        <v>197</v>
      </c>
      <c r="F1140" s="3">
        <v>42793</v>
      </c>
      <c r="G1140" s="3">
        <v>42859</v>
      </c>
      <c r="H1140">
        <v>0</v>
      </c>
      <c r="I1140" s="4" t="s">
        <v>9018</v>
      </c>
      <c r="J1140" s="4" t="s">
        <v>9019</v>
      </c>
      <c r="K1140" s="4" t="s">
        <v>9010</v>
      </c>
      <c r="L1140">
        <v>550</v>
      </c>
      <c r="M1140" s="4" t="s">
        <v>39</v>
      </c>
      <c r="N1140">
        <v>1989</v>
      </c>
      <c r="O1140">
        <v>3838.39</v>
      </c>
      <c r="P1140">
        <v>8274</v>
      </c>
      <c r="Q1140" s="4" t="s">
        <v>23</v>
      </c>
      <c r="R1140" s="4" t="s">
        <v>24</v>
      </c>
      <c r="S1140">
        <v>66</v>
      </c>
    </row>
    <row r="1141" spans="1:19">
      <c r="A1141" s="4" t="s">
        <v>1348</v>
      </c>
      <c r="B1141" s="4" t="s">
        <v>279</v>
      </c>
      <c r="C1141" s="4" t="s">
        <v>199</v>
      </c>
      <c r="D1141" s="4" t="s">
        <v>84</v>
      </c>
      <c r="E1141" s="4" t="s">
        <v>172</v>
      </c>
      <c r="F1141" s="3">
        <v>42793</v>
      </c>
      <c r="G1141" s="3">
        <v>42885</v>
      </c>
      <c r="H1141">
        <v>5159</v>
      </c>
      <c r="I1141" s="4" t="s">
        <v>9018</v>
      </c>
      <c r="J1141" s="4" t="s">
        <v>9019</v>
      </c>
      <c r="K1141" s="4" t="s">
        <v>9010</v>
      </c>
      <c r="L1141">
        <v>5482</v>
      </c>
      <c r="M1141" s="4" t="s">
        <v>9322</v>
      </c>
      <c r="N1141">
        <v>1980</v>
      </c>
      <c r="O1141">
        <v>7708.38</v>
      </c>
      <c r="P1141">
        <v>13756</v>
      </c>
      <c r="Q1141" s="4" t="s">
        <v>23</v>
      </c>
      <c r="R1141" s="4" t="s">
        <v>24</v>
      </c>
      <c r="S1141">
        <v>92</v>
      </c>
    </row>
    <row r="1142" spans="1:19">
      <c r="A1142" s="4" t="s">
        <v>1349</v>
      </c>
      <c r="B1142" s="4" t="s">
        <v>210</v>
      </c>
      <c r="C1142" s="4" t="s">
        <v>171</v>
      </c>
      <c r="D1142" s="4" t="s">
        <v>124</v>
      </c>
      <c r="E1142" s="4" t="s">
        <v>193</v>
      </c>
      <c r="F1142" s="3">
        <v>42793</v>
      </c>
      <c r="G1142" s="3"/>
      <c r="I1142" s="4" t="s">
        <v>9021</v>
      </c>
      <c r="J1142" s="4" t="s">
        <v>9019</v>
      </c>
      <c r="K1142" s="4" t="s">
        <v>9010</v>
      </c>
      <c r="L1142">
        <v>1096</v>
      </c>
      <c r="M1142" s="4" t="s">
        <v>60</v>
      </c>
      <c r="N1142">
        <v>1983</v>
      </c>
      <c r="O1142">
        <v>2871.35</v>
      </c>
      <c r="P1142">
        <v>9561</v>
      </c>
      <c r="Q1142" s="4" t="s">
        <v>23</v>
      </c>
      <c r="R1142" s="4" t="s">
        <v>24</v>
      </c>
    </row>
    <row r="1143" spans="1:19">
      <c r="A1143" s="4" t="s">
        <v>1350</v>
      </c>
      <c r="B1143" s="4" t="s">
        <v>174</v>
      </c>
      <c r="C1143" s="4" t="s">
        <v>177</v>
      </c>
      <c r="D1143" s="4" t="s">
        <v>41</v>
      </c>
      <c r="E1143" s="4" t="s">
        <v>197</v>
      </c>
      <c r="F1143" s="3">
        <v>42793</v>
      </c>
      <c r="G1143" s="3">
        <v>42857</v>
      </c>
      <c r="H1143">
        <v>0</v>
      </c>
      <c r="I1143" s="4" t="s">
        <v>9016</v>
      </c>
      <c r="J1143" s="4" t="s">
        <v>9015</v>
      </c>
      <c r="K1143" s="4" t="s">
        <v>9012</v>
      </c>
      <c r="L1143">
        <v>55</v>
      </c>
      <c r="M1143" s="4" t="s">
        <v>36</v>
      </c>
      <c r="N1143">
        <v>1998</v>
      </c>
      <c r="O1143">
        <v>2714.9</v>
      </c>
      <c r="P1143">
        <v>2641</v>
      </c>
      <c r="Q1143" s="4" t="s">
        <v>23</v>
      </c>
      <c r="R1143" s="4" t="s">
        <v>21</v>
      </c>
      <c r="S1143">
        <v>64</v>
      </c>
    </row>
    <row r="1144" spans="1:19">
      <c r="A1144" s="4" t="s">
        <v>1351</v>
      </c>
      <c r="B1144" s="4" t="s">
        <v>174</v>
      </c>
      <c r="C1144" s="4" t="s">
        <v>9011</v>
      </c>
      <c r="D1144" s="4" t="s">
        <v>43</v>
      </c>
      <c r="E1144" s="4" t="s">
        <v>172</v>
      </c>
      <c r="F1144" s="3">
        <v>42793</v>
      </c>
      <c r="G1144" s="3">
        <v>42868</v>
      </c>
      <c r="H1144">
        <v>4311</v>
      </c>
      <c r="I1144" s="4" t="s">
        <v>9016</v>
      </c>
      <c r="J1144" s="4" t="s">
        <v>9015</v>
      </c>
      <c r="K1144" s="4" t="s">
        <v>9010</v>
      </c>
      <c r="L1144">
        <v>4821</v>
      </c>
      <c r="M1144" s="4" t="s">
        <v>9322</v>
      </c>
      <c r="N1144">
        <v>2005</v>
      </c>
      <c r="O1144">
        <v>1520.66</v>
      </c>
      <c r="P1144">
        <v>1806</v>
      </c>
      <c r="Q1144" s="4" t="s">
        <v>23</v>
      </c>
      <c r="R1144" s="4" t="s">
        <v>24</v>
      </c>
      <c r="S1144">
        <v>75</v>
      </c>
    </row>
    <row r="1145" spans="1:19">
      <c r="A1145" s="4" t="s">
        <v>1352</v>
      </c>
      <c r="B1145" s="4" t="s">
        <v>263</v>
      </c>
      <c r="C1145" s="4" t="s">
        <v>179</v>
      </c>
      <c r="D1145" s="4" t="s">
        <v>63</v>
      </c>
      <c r="E1145" s="4" t="s">
        <v>172</v>
      </c>
      <c r="F1145" s="3">
        <v>42793</v>
      </c>
      <c r="G1145" s="3">
        <v>42877</v>
      </c>
      <c r="H1145">
        <v>609</v>
      </c>
      <c r="I1145" s="4" t="s">
        <v>9021</v>
      </c>
      <c r="J1145" s="4" t="s">
        <v>9019</v>
      </c>
      <c r="K1145" s="4" t="s">
        <v>9010</v>
      </c>
      <c r="L1145">
        <v>550</v>
      </c>
      <c r="M1145" s="4" t="s">
        <v>33</v>
      </c>
      <c r="N1145">
        <v>1995</v>
      </c>
      <c r="O1145">
        <v>5158.71</v>
      </c>
      <c r="P1145">
        <v>17479</v>
      </c>
      <c r="Q1145" s="4" t="s">
        <v>64</v>
      </c>
      <c r="R1145" s="4" t="s">
        <v>24</v>
      </c>
      <c r="S1145">
        <v>84</v>
      </c>
    </row>
    <row r="1146" spans="1:19">
      <c r="A1146" s="4" t="s">
        <v>1353</v>
      </c>
      <c r="B1146" s="4" t="s">
        <v>196</v>
      </c>
      <c r="C1146" s="4" t="s">
        <v>171</v>
      </c>
      <c r="D1146" s="4" t="s">
        <v>37</v>
      </c>
      <c r="E1146" s="4" t="s">
        <v>172</v>
      </c>
      <c r="F1146" s="3">
        <v>42793</v>
      </c>
      <c r="G1146" s="3">
        <v>42910</v>
      </c>
      <c r="H1146">
        <v>1008</v>
      </c>
      <c r="I1146" s="4" t="s">
        <v>9016</v>
      </c>
      <c r="J1146" s="4" t="s">
        <v>9015</v>
      </c>
      <c r="K1146" s="4" t="s">
        <v>9010</v>
      </c>
      <c r="L1146">
        <v>1096</v>
      </c>
      <c r="M1146" s="4" t="s">
        <v>33</v>
      </c>
      <c r="N1146">
        <v>2001</v>
      </c>
      <c r="O1146">
        <v>718.62</v>
      </c>
      <c r="P1146">
        <v>2448</v>
      </c>
      <c r="Q1146" s="4" t="s">
        <v>23</v>
      </c>
      <c r="R1146" s="4" t="s">
        <v>24</v>
      </c>
      <c r="S1146">
        <v>117</v>
      </c>
    </row>
    <row r="1147" spans="1:19">
      <c r="A1147" s="4" t="s">
        <v>1354</v>
      </c>
      <c r="B1147" s="4" t="s">
        <v>196</v>
      </c>
      <c r="C1147" s="4" t="s">
        <v>9011</v>
      </c>
      <c r="D1147" s="4" t="s">
        <v>131</v>
      </c>
      <c r="E1147" s="4" t="s">
        <v>172</v>
      </c>
      <c r="F1147" s="3">
        <v>42793</v>
      </c>
      <c r="G1147" s="3">
        <v>42908</v>
      </c>
      <c r="H1147">
        <v>4458</v>
      </c>
      <c r="I1147" s="4" t="s">
        <v>9016</v>
      </c>
      <c r="J1147" s="4" t="s">
        <v>9015</v>
      </c>
      <c r="K1147" s="4" t="s">
        <v>9010</v>
      </c>
      <c r="L1147">
        <v>4821</v>
      </c>
      <c r="M1147" s="4" t="s">
        <v>26</v>
      </c>
      <c r="N1147">
        <v>1984</v>
      </c>
      <c r="O1147">
        <v>441.08</v>
      </c>
      <c r="P1147">
        <v>1210</v>
      </c>
      <c r="Q1147" s="4" t="s">
        <v>23</v>
      </c>
      <c r="R1147" s="4" t="s">
        <v>24</v>
      </c>
      <c r="S1147">
        <v>115</v>
      </c>
    </row>
    <row r="1148" spans="1:19">
      <c r="A1148" s="4" t="s">
        <v>1355</v>
      </c>
      <c r="B1148" s="4" t="s">
        <v>203</v>
      </c>
      <c r="C1148" s="4" t="s">
        <v>192</v>
      </c>
      <c r="D1148" s="4" t="s">
        <v>24</v>
      </c>
      <c r="E1148" s="4" t="s">
        <v>193</v>
      </c>
      <c r="F1148" s="3">
        <v>42793</v>
      </c>
      <c r="G1148" s="3"/>
      <c r="I1148" s="4" t="s">
        <v>9023</v>
      </c>
      <c r="J1148" s="4" t="s">
        <v>9024</v>
      </c>
      <c r="K1148" s="4" t="s">
        <v>9012</v>
      </c>
      <c r="L1148">
        <v>3393</v>
      </c>
      <c r="M1148" s="4"/>
      <c r="Q1148" s="4"/>
      <c r="R1148" s="4"/>
    </row>
    <row r="1149" spans="1:19">
      <c r="A1149" s="4" t="s">
        <v>1356</v>
      </c>
      <c r="B1149" s="4" t="s">
        <v>203</v>
      </c>
      <c r="C1149" s="4" t="s">
        <v>192</v>
      </c>
      <c r="D1149" s="4" t="s">
        <v>97</v>
      </c>
      <c r="E1149" s="4" t="s">
        <v>172</v>
      </c>
      <c r="F1149" s="3">
        <v>42793</v>
      </c>
      <c r="G1149" s="3">
        <v>42881</v>
      </c>
      <c r="H1149">
        <v>2964</v>
      </c>
      <c r="I1149" s="4" t="s">
        <v>9023</v>
      </c>
      <c r="J1149" s="4" t="s">
        <v>9024</v>
      </c>
      <c r="K1149" s="4" t="s">
        <v>9012</v>
      </c>
      <c r="L1149">
        <v>3393</v>
      </c>
      <c r="M1149" s="4" t="s">
        <v>33</v>
      </c>
      <c r="N1149">
        <v>2001</v>
      </c>
      <c r="O1149">
        <v>2437.85</v>
      </c>
      <c r="P1149">
        <v>4874</v>
      </c>
      <c r="Q1149" s="4" t="s">
        <v>23</v>
      </c>
      <c r="R1149" s="4" t="s">
        <v>24</v>
      </c>
      <c r="S1149">
        <v>88</v>
      </c>
    </row>
    <row r="1150" spans="1:19">
      <c r="A1150" s="4" t="s">
        <v>1357</v>
      </c>
      <c r="B1150" s="4" t="s">
        <v>191</v>
      </c>
      <c r="C1150" s="4" t="s">
        <v>199</v>
      </c>
      <c r="D1150" s="4" t="s">
        <v>87</v>
      </c>
      <c r="E1150" s="4" t="s">
        <v>197</v>
      </c>
      <c r="F1150" s="3">
        <v>42793</v>
      </c>
      <c r="G1150" s="3">
        <v>42890</v>
      </c>
      <c r="H1150">
        <v>0</v>
      </c>
      <c r="I1150" s="4" t="s">
        <v>9026</v>
      </c>
      <c r="J1150" s="4" t="s">
        <v>9024</v>
      </c>
      <c r="K1150" s="4" t="s">
        <v>9010</v>
      </c>
      <c r="L1150">
        <v>5482</v>
      </c>
      <c r="M1150" s="4" t="s">
        <v>26</v>
      </c>
      <c r="N1150">
        <v>2004</v>
      </c>
      <c r="O1150">
        <v>1618.89</v>
      </c>
      <c r="P1150">
        <v>3889</v>
      </c>
      <c r="Q1150" s="4" t="s">
        <v>23</v>
      </c>
      <c r="R1150" s="4" t="s">
        <v>24</v>
      </c>
      <c r="S1150">
        <v>97</v>
      </c>
    </row>
    <row r="1151" spans="1:19">
      <c r="A1151" s="4" t="s">
        <v>1358</v>
      </c>
      <c r="B1151" s="4" t="s">
        <v>191</v>
      </c>
      <c r="C1151" s="4" t="s">
        <v>192</v>
      </c>
      <c r="D1151" s="4" t="s">
        <v>44</v>
      </c>
      <c r="E1151" s="4" t="s">
        <v>172</v>
      </c>
      <c r="F1151" s="3">
        <v>42793</v>
      </c>
      <c r="G1151" s="3">
        <v>42891</v>
      </c>
      <c r="H1151">
        <v>3813</v>
      </c>
      <c r="I1151" s="4" t="s">
        <v>9026</v>
      </c>
      <c r="J1151" s="4" t="s">
        <v>9024</v>
      </c>
      <c r="K1151" s="4" t="s">
        <v>9012</v>
      </c>
      <c r="L1151">
        <v>3393</v>
      </c>
      <c r="M1151" s="4" t="s">
        <v>36</v>
      </c>
      <c r="N1151">
        <v>2013</v>
      </c>
      <c r="O1151">
        <v>98.79</v>
      </c>
      <c r="P1151">
        <v>96</v>
      </c>
      <c r="Q1151" s="4" t="s">
        <v>23</v>
      </c>
      <c r="R1151" s="4" t="s">
        <v>35</v>
      </c>
      <c r="S1151">
        <v>98</v>
      </c>
    </row>
    <row r="1152" spans="1:19">
      <c r="A1152" s="4" t="s">
        <v>1359</v>
      </c>
      <c r="B1152" s="4" t="s">
        <v>343</v>
      </c>
      <c r="C1152" s="4" t="s">
        <v>179</v>
      </c>
      <c r="D1152" s="4" t="s">
        <v>104</v>
      </c>
      <c r="E1152" s="4" t="s">
        <v>172</v>
      </c>
      <c r="F1152" s="3">
        <v>42793</v>
      </c>
      <c r="G1152" s="3">
        <v>42882</v>
      </c>
      <c r="H1152">
        <v>528</v>
      </c>
      <c r="I1152" s="4" t="s">
        <v>9016</v>
      </c>
      <c r="J1152" s="4" t="s">
        <v>9015</v>
      </c>
      <c r="K1152" s="4" t="s">
        <v>9010</v>
      </c>
      <c r="L1152">
        <v>550</v>
      </c>
      <c r="M1152" s="4" t="s">
        <v>9322</v>
      </c>
      <c r="N1152">
        <v>1983</v>
      </c>
      <c r="O1152">
        <v>1008.06</v>
      </c>
      <c r="P1152">
        <v>1238</v>
      </c>
      <c r="Q1152" s="4" t="s">
        <v>23</v>
      </c>
      <c r="R1152" s="4" t="s">
        <v>24</v>
      </c>
      <c r="S1152">
        <v>89</v>
      </c>
    </row>
    <row r="1153" spans="1:19">
      <c r="A1153" s="4" t="s">
        <v>1360</v>
      </c>
      <c r="B1153" s="4" t="s">
        <v>230</v>
      </c>
      <c r="C1153" s="4" t="s">
        <v>171</v>
      </c>
      <c r="D1153" s="4" t="s">
        <v>102</v>
      </c>
      <c r="E1153" s="4" t="s">
        <v>172</v>
      </c>
      <c r="F1153" s="3">
        <v>42793</v>
      </c>
      <c r="G1153" s="3">
        <v>42804</v>
      </c>
      <c r="H1153">
        <v>1173</v>
      </c>
      <c r="I1153" s="4" t="s">
        <v>9026</v>
      </c>
      <c r="J1153" s="4" t="s">
        <v>9024</v>
      </c>
      <c r="K1153" s="4" t="s">
        <v>9010</v>
      </c>
      <c r="L1153">
        <v>1096</v>
      </c>
      <c r="M1153" s="4" t="s">
        <v>55</v>
      </c>
      <c r="N1153">
        <v>1994</v>
      </c>
      <c r="O1153">
        <v>1188.42</v>
      </c>
      <c r="P1153">
        <v>3015</v>
      </c>
      <c r="Q1153" s="4" t="s">
        <v>23</v>
      </c>
      <c r="R1153" s="4" t="s">
        <v>24</v>
      </c>
      <c r="S1153">
        <v>11</v>
      </c>
    </row>
    <row r="1154" spans="1:19">
      <c r="A1154" s="4" t="s">
        <v>1361</v>
      </c>
      <c r="B1154" s="4" t="s">
        <v>230</v>
      </c>
      <c r="C1154" s="4" t="s">
        <v>9011</v>
      </c>
      <c r="D1154" s="4" t="s">
        <v>82</v>
      </c>
      <c r="E1154" s="4" t="s">
        <v>172</v>
      </c>
      <c r="F1154" s="3">
        <v>42793</v>
      </c>
      <c r="G1154" s="3">
        <v>42905</v>
      </c>
      <c r="H1154">
        <v>3893</v>
      </c>
      <c r="I1154" s="4" t="s">
        <v>9026</v>
      </c>
      <c r="J1154" s="4" t="s">
        <v>9024</v>
      </c>
      <c r="K1154" s="4" t="s">
        <v>9010</v>
      </c>
      <c r="L1154">
        <v>4821</v>
      </c>
      <c r="M1154" s="4" t="s">
        <v>36</v>
      </c>
      <c r="N1154">
        <v>1982</v>
      </c>
      <c r="O1154">
        <v>11698.03</v>
      </c>
      <c r="P1154">
        <v>34288</v>
      </c>
      <c r="Q1154" s="4" t="s">
        <v>23</v>
      </c>
      <c r="R1154" s="4" t="s">
        <v>24</v>
      </c>
      <c r="S1154">
        <v>112</v>
      </c>
    </row>
    <row r="1155" spans="1:19">
      <c r="A1155" s="4" t="s">
        <v>1362</v>
      </c>
      <c r="B1155" s="4" t="s">
        <v>230</v>
      </c>
      <c r="C1155" s="4" t="s">
        <v>9011</v>
      </c>
      <c r="D1155" s="4" t="s">
        <v>56</v>
      </c>
      <c r="E1155" s="4" t="s">
        <v>172</v>
      </c>
      <c r="F1155" s="3">
        <v>42793</v>
      </c>
      <c r="G1155" s="3">
        <v>42809</v>
      </c>
      <c r="H1155">
        <v>4678</v>
      </c>
      <c r="I1155" s="4" t="s">
        <v>9026</v>
      </c>
      <c r="J1155" s="4" t="s">
        <v>9024</v>
      </c>
      <c r="K1155" s="4" t="s">
        <v>9010</v>
      </c>
      <c r="L1155">
        <v>4821</v>
      </c>
      <c r="M1155" s="4" t="s">
        <v>55</v>
      </c>
      <c r="N1155">
        <v>1999</v>
      </c>
      <c r="O1155">
        <v>1699.85</v>
      </c>
      <c r="P1155">
        <v>5108</v>
      </c>
      <c r="Q1155" s="4" t="s">
        <v>23</v>
      </c>
      <c r="R1155" s="4" t="s">
        <v>24</v>
      </c>
      <c r="S1155">
        <v>16</v>
      </c>
    </row>
    <row r="1156" spans="1:19">
      <c r="A1156" s="4" t="s">
        <v>1363</v>
      </c>
      <c r="B1156" s="4" t="s">
        <v>256</v>
      </c>
      <c r="C1156" s="4" t="s">
        <v>179</v>
      </c>
      <c r="D1156" s="4" t="s">
        <v>29</v>
      </c>
      <c r="E1156" s="4" t="s">
        <v>172</v>
      </c>
      <c r="F1156" s="3">
        <v>42793</v>
      </c>
      <c r="G1156" s="3">
        <v>42887</v>
      </c>
      <c r="H1156">
        <v>530</v>
      </c>
      <c r="I1156" s="4" t="s">
        <v>9014</v>
      </c>
      <c r="J1156" s="4" t="s">
        <v>9015</v>
      </c>
      <c r="K1156" s="4" t="s">
        <v>9010</v>
      </c>
      <c r="L1156">
        <v>550</v>
      </c>
      <c r="M1156" s="4" t="s">
        <v>26</v>
      </c>
      <c r="N1156">
        <v>2012</v>
      </c>
      <c r="O1156">
        <v>587.34</v>
      </c>
      <c r="P1156">
        <v>1356</v>
      </c>
      <c r="Q1156" s="4" t="s">
        <v>30</v>
      </c>
      <c r="R1156" s="4" t="s">
        <v>24</v>
      </c>
      <c r="S1156">
        <v>94</v>
      </c>
    </row>
    <row r="1157" spans="1:19">
      <c r="A1157" s="4" t="s">
        <v>1364</v>
      </c>
      <c r="B1157" s="4" t="s">
        <v>187</v>
      </c>
      <c r="C1157" s="4" t="s">
        <v>177</v>
      </c>
      <c r="D1157" s="4" t="s">
        <v>115</v>
      </c>
      <c r="E1157" s="4" t="s">
        <v>197</v>
      </c>
      <c r="F1157" s="3">
        <v>42793</v>
      </c>
      <c r="G1157" s="3">
        <v>42808</v>
      </c>
      <c r="H1157">
        <v>0</v>
      </c>
      <c r="I1157" s="4" t="s">
        <v>9023</v>
      </c>
      <c r="J1157" s="4" t="s">
        <v>9024</v>
      </c>
      <c r="K1157" s="4" t="s">
        <v>9012</v>
      </c>
      <c r="L1157">
        <v>55</v>
      </c>
      <c r="M1157" s="4" t="s">
        <v>46</v>
      </c>
      <c r="N1157">
        <v>2008</v>
      </c>
      <c r="O1157">
        <v>894.37</v>
      </c>
      <c r="P1157">
        <v>1593</v>
      </c>
      <c r="Q1157" s="4" t="s">
        <v>116</v>
      </c>
      <c r="R1157" s="4" t="s">
        <v>24</v>
      </c>
      <c r="S1157">
        <v>15</v>
      </c>
    </row>
    <row r="1158" spans="1:19">
      <c r="A1158" s="4" t="s">
        <v>1365</v>
      </c>
      <c r="B1158" s="4" t="s">
        <v>187</v>
      </c>
      <c r="C1158" s="4" t="s">
        <v>265</v>
      </c>
      <c r="D1158" s="4" t="s">
        <v>71</v>
      </c>
      <c r="E1158" s="4" t="s">
        <v>172</v>
      </c>
      <c r="F1158" s="3">
        <v>42793</v>
      </c>
      <c r="G1158" s="3">
        <v>42913</v>
      </c>
      <c r="H1158">
        <v>29617</v>
      </c>
      <c r="I1158" s="4" t="s">
        <v>9023</v>
      </c>
      <c r="J1158" s="4" t="s">
        <v>9024</v>
      </c>
      <c r="K1158" s="4" t="s">
        <v>9013</v>
      </c>
      <c r="L1158">
        <v>26768</v>
      </c>
      <c r="M1158" s="4" t="s">
        <v>46</v>
      </c>
      <c r="N1158">
        <v>2000</v>
      </c>
      <c r="O1158">
        <v>2952.73</v>
      </c>
      <c r="P1158">
        <v>5107</v>
      </c>
      <c r="Q1158" s="4" t="s">
        <v>23</v>
      </c>
      <c r="R1158" s="4" t="s">
        <v>24</v>
      </c>
      <c r="S1158">
        <v>120</v>
      </c>
    </row>
    <row r="1159" spans="1:19">
      <c r="A1159" s="4" t="s">
        <v>1366</v>
      </c>
      <c r="B1159" s="4" t="s">
        <v>244</v>
      </c>
      <c r="C1159" s="4" t="s">
        <v>171</v>
      </c>
      <c r="D1159" s="4" t="s">
        <v>79</v>
      </c>
      <c r="E1159" s="4" t="s">
        <v>172</v>
      </c>
      <c r="F1159" s="3">
        <v>42793</v>
      </c>
      <c r="G1159" s="3">
        <v>42864</v>
      </c>
      <c r="H1159">
        <v>1028</v>
      </c>
      <c r="I1159" s="4" t="s">
        <v>9016</v>
      </c>
      <c r="J1159" s="4" t="s">
        <v>9015</v>
      </c>
      <c r="K1159" s="4" t="s">
        <v>9010</v>
      </c>
      <c r="L1159">
        <v>1096</v>
      </c>
      <c r="M1159" s="4" t="s">
        <v>26</v>
      </c>
      <c r="N1159">
        <v>2002</v>
      </c>
      <c r="O1159">
        <v>3178.24</v>
      </c>
      <c r="P1159">
        <v>4540</v>
      </c>
      <c r="Q1159" s="4" t="s">
        <v>23</v>
      </c>
      <c r="R1159" s="4" t="s">
        <v>24</v>
      </c>
      <c r="S1159">
        <v>71</v>
      </c>
    </row>
    <row r="1160" spans="1:19">
      <c r="A1160" s="4" t="s">
        <v>1367</v>
      </c>
      <c r="B1160" s="4" t="s">
        <v>244</v>
      </c>
      <c r="C1160" s="4" t="s">
        <v>192</v>
      </c>
      <c r="D1160" s="4" t="s">
        <v>48</v>
      </c>
      <c r="E1160" s="4" t="s">
        <v>172</v>
      </c>
      <c r="F1160" s="3">
        <v>42793</v>
      </c>
      <c r="G1160" s="3">
        <v>42914</v>
      </c>
      <c r="H1160">
        <v>2863</v>
      </c>
      <c r="I1160" s="4" t="s">
        <v>9016</v>
      </c>
      <c r="J1160" s="4" t="s">
        <v>9015</v>
      </c>
      <c r="K1160" s="4" t="s">
        <v>9012</v>
      </c>
      <c r="L1160">
        <v>3393</v>
      </c>
      <c r="M1160" s="4" t="s">
        <v>39</v>
      </c>
      <c r="N1160">
        <v>1998</v>
      </c>
      <c r="O1160">
        <v>217.87</v>
      </c>
      <c r="P1160">
        <v>551</v>
      </c>
      <c r="Q1160" s="4" t="s">
        <v>23</v>
      </c>
      <c r="R1160" s="4" t="s">
        <v>24</v>
      </c>
      <c r="S1160">
        <v>121</v>
      </c>
    </row>
    <row r="1161" spans="1:19">
      <c r="A1161" s="4" t="s">
        <v>1368</v>
      </c>
      <c r="B1161" s="4" t="s">
        <v>201</v>
      </c>
      <c r="C1161" s="4" t="s">
        <v>171</v>
      </c>
      <c r="D1161" s="4" t="s">
        <v>24</v>
      </c>
      <c r="E1161" s="4" t="s">
        <v>193</v>
      </c>
      <c r="F1161" s="3">
        <v>42793</v>
      </c>
      <c r="G1161" s="3"/>
      <c r="I1161" s="4" t="s">
        <v>9026</v>
      </c>
      <c r="J1161" s="4" t="s">
        <v>9024</v>
      </c>
      <c r="K1161" s="4" t="s">
        <v>9010</v>
      </c>
      <c r="L1161">
        <v>1096</v>
      </c>
      <c r="M1161" s="4"/>
      <c r="Q1161" s="4"/>
      <c r="R1161" s="4"/>
    </row>
    <row r="1162" spans="1:19">
      <c r="A1162" s="4" t="s">
        <v>1369</v>
      </c>
      <c r="B1162" s="4" t="s">
        <v>170</v>
      </c>
      <c r="C1162" s="4" t="s">
        <v>192</v>
      </c>
      <c r="D1162" s="4" t="s">
        <v>41</v>
      </c>
      <c r="E1162" s="4" t="s">
        <v>172</v>
      </c>
      <c r="F1162" s="3">
        <v>42793</v>
      </c>
      <c r="G1162" s="3">
        <v>42914</v>
      </c>
      <c r="H1162">
        <v>4109</v>
      </c>
      <c r="I1162" s="4" t="s">
        <v>9014</v>
      </c>
      <c r="J1162" s="4" t="s">
        <v>9015</v>
      </c>
      <c r="K1162" s="4" t="s">
        <v>9012</v>
      </c>
      <c r="L1162">
        <v>3393</v>
      </c>
      <c r="M1162" s="4" t="s">
        <v>36</v>
      </c>
      <c r="N1162">
        <v>1998</v>
      </c>
      <c r="O1162">
        <v>2714.9</v>
      </c>
      <c r="P1162">
        <v>2641</v>
      </c>
      <c r="Q1162" s="4" t="s">
        <v>23</v>
      </c>
      <c r="R1162" s="4" t="s">
        <v>21</v>
      </c>
      <c r="S1162">
        <v>121</v>
      </c>
    </row>
    <row r="1163" spans="1:19">
      <c r="A1163" s="4" t="s">
        <v>1370</v>
      </c>
      <c r="B1163" s="4" t="s">
        <v>189</v>
      </c>
      <c r="C1163" s="4" t="s">
        <v>179</v>
      </c>
      <c r="D1163" s="4" t="s">
        <v>27</v>
      </c>
      <c r="E1163" s="4" t="s">
        <v>197</v>
      </c>
      <c r="F1163" s="3">
        <v>42793</v>
      </c>
      <c r="G1163" s="3">
        <v>42863</v>
      </c>
      <c r="H1163">
        <v>0</v>
      </c>
      <c r="I1163" s="4" t="s">
        <v>9016</v>
      </c>
      <c r="J1163" s="4" t="s">
        <v>9015</v>
      </c>
      <c r="K1163" s="4" t="s">
        <v>9010</v>
      </c>
      <c r="L1163">
        <v>550</v>
      </c>
      <c r="M1163" s="4" t="s">
        <v>26</v>
      </c>
      <c r="N1163">
        <v>1986</v>
      </c>
      <c r="O1163">
        <v>647.17999999999995</v>
      </c>
      <c r="P1163">
        <v>1185</v>
      </c>
      <c r="Q1163" s="4" t="s">
        <v>28</v>
      </c>
      <c r="R1163" s="4" t="s">
        <v>24</v>
      </c>
      <c r="S1163">
        <v>70</v>
      </c>
    </row>
    <row r="1164" spans="1:19">
      <c r="A1164" s="4" t="s">
        <v>1371</v>
      </c>
      <c r="B1164" s="4" t="s">
        <v>232</v>
      </c>
      <c r="C1164" s="4" t="s">
        <v>171</v>
      </c>
      <c r="D1164" s="4" t="s">
        <v>82</v>
      </c>
      <c r="E1164" s="4" t="s">
        <v>172</v>
      </c>
      <c r="F1164" s="3">
        <v>42793</v>
      </c>
      <c r="G1164" s="3">
        <v>42807</v>
      </c>
      <c r="H1164">
        <v>1106</v>
      </c>
      <c r="I1164" s="4" t="s">
        <v>9021</v>
      </c>
      <c r="J1164" s="4" t="s">
        <v>9019</v>
      </c>
      <c r="K1164" s="4" t="s">
        <v>9010</v>
      </c>
      <c r="L1164">
        <v>1096</v>
      </c>
      <c r="M1164" s="4" t="s">
        <v>36</v>
      </c>
      <c r="N1164">
        <v>1982</v>
      </c>
      <c r="O1164">
        <v>11698.03</v>
      </c>
      <c r="P1164">
        <v>34288</v>
      </c>
      <c r="Q1164" s="4" t="s">
        <v>23</v>
      </c>
      <c r="R1164" s="4" t="s">
        <v>24</v>
      </c>
      <c r="S1164">
        <v>14</v>
      </c>
    </row>
    <row r="1165" spans="1:19">
      <c r="A1165" s="4" t="s">
        <v>1372</v>
      </c>
      <c r="B1165" s="4" t="s">
        <v>205</v>
      </c>
      <c r="C1165" s="4" t="s">
        <v>177</v>
      </c>
      <c r="D1165" s="4" t="s">
        <v>24</v>
      </c>
      <c r="E1165" s="4" t="s">
        <v>193</v>
      </c>
      <c r="F1165" s="3">
        <v>42793</v>
      </c>
      <c r="G1165" s="3"/>
      <c r="I1165" s="4" t="s">
        <v>9023</v>
      </c>
      <c r="J1165" s="4" t="s">
        <v>9024</v>
      </c>
      <c r="K1165" s="4" t="s">
        <v>9012</v>
      </c>
      <c r="L1165">
        <v>55</v>
      </c>
      <c r="M1165" s="4"/>
      <c r="Q1165" s="4"/>
      <c r="R1165" s="4"/>
    </row>
    <row r="1166" spans="1:19">
      <c r="A1166" s="4" t="s">
        <v>1373</v>
      </c>
      <c r="B1166" s="4" t="s">
        <v>226</v>
      </c>
      <c r="C1166" s="4" t="s">
        <v>177</v>
      </c>
      <c r="D1166" s="4" t="s">
        <v>35</v>
      </c>
      <c r="E1166" s="4" t="s">
        <v>172</v>
      </c>
      <c r="F1166" s="3">
        <v>42793</v>
      </c>
      <c r="G1166" s="3">
        <v>42916</v>
      </c>
      <c r="H1166">
        <v>53</v>
      </c>
      <c r="I1166" s="4" t="s">
        <v>9018</v>
      </c>
      <c r="J1166" s="4" t="s">
        <v>9019</v>
      </c>
      <c r="K1166" s="4" t="s">
        <v>9012</v>
      </c>
      <c r="L1166">
        <v>55</v>
      </c>
      <c r="M1166" s="4" t="s">
        <v>36</v>
      </c>
      <c r="N1166">
        <v>2002</v>
      </c>
      <c r="O1166">
        <v>987.39</v>
      </c>
      <c r="P1166">
        <v>2253</v>
      </c>
      <c r="Q1166" s="4" t="s">
        <v>23</v>
      </c>
      <c r="R1166" s="4" t="s">
        <v>24</v>
      </c>
      <c r="S1166">
        <v>123</v>
      </c>
    </row>
    <row r="1167" spans="1:19">
      <c r="A1167" s="4" t="s">
        <v>1374</v>
      </c>
      <c r="B1167" s="4" t="s">
        <v>208</v>
      </c>
      <c r="C1167" s="4" t="s">
        <v>177</v>
      </c>
      <c r="D1167" s="4" t="s">
        <v>68</v>
      </c>
      <c r="E1167" s="4" t="s">
        <v>172</v>
      </c>
      <c r="F1167" s="3">
        <v>42793</v>
      </c>
      <c r="G1167" s="3">
        <v>42869</v>
      </c>
      <c r="H1167">
        <v>47</v>
      </c>
      <c r="I1167" s="4" t="s">
        <v>9014</v>
      </c>
      <c r="J1167" s="4" t="s">
        <v>9015</v>
      </c>
      <c r="K1167" s="4" t="s">
        <v>9012</v>
      </c>
      <c r="L1167">
        <v>55</v>
      </c>
      <c r="M1167" s="4" t="s">
        <v>9322</v>
      </c>
      <c r="N1167">
        <v>2000</v>
      </c>
      <c r="O1167">
        <v>1223.72</v>
      </c>
      <c r="P1167">
        <v>2497</v>
      </c>
      <c r="Q1167" s="4" t="s">
        <v>69</v>
      </c>
      <c r="R1167" s="4" t="s">
        <v>24</v>
      </c>
      <c r="S1167">
        <v>76</v>
      </c>
    </row>
    <row r="1168" spans="1:19">
      <c r="A1168" s="4" t="s">
        <v>1375</v>
      </c>
      <c r="B1168" s="4" t="s">
        <v>216</v>
      </c>
      <c r="C1168" s="4" t="s">
        <v>192</v>
      </c>
      <c r="D1168" s="4" t="s">
        <v>82</v>
      </c>
      <c r="E1168" s="4" t="s">
        <v>172</v>
      </c>
      <c r="F1168" s="3">
        <v>42793</v>
      </c>
      <c r="G1168" s="3">
        <v>42878</v>
      </c>
      <c r="H1168">
        <v>3749</v>
      </c>
      <c r="I1168" s="4" t="s">
        <v>9018</v>
      </c>
      <c r="J1168" s="4" t="s">
        <v>9019</v>
      </c>
      <c r="K1168" s="4" t="s">
        <v>9012</v>
      </c>
      <c r="L1168">
        <v>3393</v>
      </c>
      <c r="M1168" s="4" t="s">
        <v>36</v>
      </c>
      <c r="N1168">
        <v>1982</v>
      </c>
      <c r="O1168">
        <v>11698.03</v>
      </c>
      <c r="P1168">
        <v>34288</v>
      </c>
      <c r="Q1168" s="4" t="s">
        <v>23</v>
      </c>
      <c r="R1168" s="4" t="s">
        <v>24</v>
      </c>
      <c r="S1168">
        <v>85</v>
      </c>
    </row>
    <row r="1169" spans="1:19">
      <c r="A1169" s="4" t="s">
        <v>1376</v>
      </c>
      <c r="B1169" s="4" t="s">
        <v>216</v>
      </c>
      <c r="C1169" s="4" t="s">
        <v>192</v>
      </c>
      <c r="D1169" s="4" t="s">
        <v>95</v>
      </c>
      <c r="E1169" s="4" t="s">
        <v>172</v>
      </c>
      <c r="F1169" s="3">
        <v>42793</v>
      </c>
      <c r="G1169" s="3">
        <v>42882</v>
      </c>
      <c r="H1169">
        <v>4204</v>
      </c>
      <c r="I1169" s="4" t="s">
        <v>9018</v>
      </c>
      <c r="J1169" s="4" t="s">
        <v>9019</v>
      </c>
      <c r="K1169" s="4" t="s">
        <v>9012</v>
      </c>
      <c r="L1169">
        <v>3393</v>
      </c>
      <c r="M1169" s="4" t="s">
        <v>60</v>
      </c>
      <c r="N1169">
        <v>1997</v>
      </c>
      <c r="O1169">
        <v>882.12</v>
      </c>
      <c r="P1169">
        <v>2769</v>
      </c>
      <c r="Q1169" s="4" t="s">
        <v>23</v>
      </c>
      <c r="R1169" s="4" t="s">
        <v>24</v>
      </c>
      <c r="S1169">
        <v>89</v>
      </c>
    </row>
    <row r="1170" spans="1:19">
      <c r="A1170" s="4" t="s">
        <v>1377</v>
      </c>
      <c r="B1170" s="4" t="s">
        <v>246</v>
      </c>
      <c r="C1170" s="4" t="s">
        <v>192</v>
      </c>
      <c r="D1170" s="4" t="s">
        <v>120</v>
      </c>
      <c r="E1170" s="4" t="s">
        <v>172</v>
      </c>
      <c r="F1170" s="3">
        <v>42794</v>
      </c>
      <c r="G1170" s="3">
        <v>42901</v>
      </c>
      <c r="H1170">
        <v>3986</v>
      </c>
      <c r="I1170" s="4" t="s">
        <v>9021</v>
      </c>
      <c r="J1170" s="4" t="s">
        <v>9019</v>
      </c>
      <c r="K1170" s="4" t="s">
        <v>9012</v>
      </c>
      <c r="L1170">
        <v>3393</v>
      </c>
      <c r="M1170" s="4" t="s">
        <v>58</v>
      </c>
      <c r="N1170">
        <v>1998</v>
      </c>
      <c r="O1170">
        <v>2022.14</v>
      </c>
      <c r="P1170">
        <v>5113</v>
      </c>
      <c r="Q1170" s="4" t="s">
        <v>23</v>
      </c>
      <c r="R1170" s="4" t="s">
        <v>24</v>
      </c>
      <c r="S1170">
        <v>107</v>
      </c>
    </row>
    <row r="1171" spans="1:19">
      <c r="A1171" s="4" t="s">
        <v>1378</v>
      </c>
      <c r="B1171" s="4" t="s">
        <v>210</v>
      </c>
      <c r="C1171" s="4" t="s">
        <v>9011</v>
      </c>
      <c r="D1171" s="4" t="s">
        <v>50</v>
      </c>
      <c r="E1171" s="4" t="s">
        <v>172</v>
      </c>
      <c r="F1171" s="3">
        <v>42794</v>
      </c>
      <c r="G1171" s="3">
        <v>42891</v>
      </c>
      <c r="H1171">
        <v>5105</v>
      </c>
      <c r="I1171" s="4" t="s">
        <v>9021</v>
      </c>
      <c r="J1171" s="4" t="s">
        <v>9019</v>
      </c>
      <c r="K1171" s="4" t="s">
        <v>9010</v>
      </c>
      <c r="L1171">
        <v>4821</v>
      </c>
      <c r="M1171" s="4" t="s">
        <v>9322</v>
      </c>
      <c r="N1171">
        <v>1992</v>
      </c>
      <c r="O1171">
        <v>1712.68</v>
      </c>
      <c r="P1171">
        <v>3194</v>
      </c>
      <c r="Q1171" s="4" t="s">
        <v>23</v>
      </c>
      <c r="R1171" s="4" t="s">
        <v>21</v>
      </c>
      <c r="S1171">
        <v>97</v>
      </c>
    </row>
    <row r="1172" spans="1:19">
      <c r="A1172" s="4" t="s">
        <v>1379</v>
      </c>
      <c r="B1172" s="4" t="s">
        <v>174</v>
      </c>
      <c r="C1172" s="4" t="s">
        <v>179</v>
      </c>
      <c r="D1172" s="4" t="s">
        <v>66</v>
      </c>
      <c r="E1172" s="4" t="s">
        <v>172</v>
      </c>
      <c r="F1172" s="3">
        <v>42794</v>
      </c>
      <c r="G1172" s="3">
        <v>42908</v>
      </c>
      <c r="H1172">
        <v>516</v>
      </c>
      <c r="I1172" s="4" t="s">
        <v>9016</v>
      </c>
      <c r="J1172" s="4" t="s">
        <v>9015</v>
      </c>
      <c r="K1172" s="4" t="s">
        <v>9010</v>
      </c>
      <c r="L1172">
        <v>550</v>
      </c>
      <c r="M1172" s="4" t="s">
        <v>33</v>
      </c>
      <c r="N1172">
        <v>2007</v>
      </c>
      <c r="O1172">
        <v>894.33</v>
      </c>
      <c r="P1172">
        <v>1635</v>
      </c>
      <c r="Q1172" s="4" t="s">
        <v>67</v>
      </c>
      <c r="R1172" s="4" t="s">
        <v>24</v>
      </c>
      <c r="S1172">
        <v>114</v>
      </c>
    </row>
    <row r="1173" spans="1:19">
      <c r="A1173" s="4" t="s">
        <v>1380</v>
      </c>
      <c r="B1173" s="4" t="s">
        <v>174</v>
      </c>
      <c r="C1173" s="4" t="s">
        <v>9011</v>
      </c>
      <c r="D1173" s="4" t="s">
        <v>104</v>
      </c>
      <c r="E1173" s="4" t="s">
        <v>172</v>
      </c>
      <c r="F1173" s="3">
        <v>42794</v>
      </c>
      <c r="G1173" s="3">
        <v>42888</v>
      </c>
      <c r="H1173">
        <v>4407</v>
      </c>
      <c r="I1173" s="4" t="s">
        <v>9016</v>
      </c>
      <c r="J1173" s="4" t="s">
        <v>9015</v>
      </c>
      <c r="K1173" s="4" t="s">
        <v>9010</v>
      </c>
      <c r="L1173">
        <v>4821</v>
      </c>
      <c r="M1173" s="4" t="s">
        <v>9322</v>
      </c>
      <c r="N1173">
        <v>1983</v>
      </c>
      <c r="O1173">
        <v>1008.06</v>
      </c>
      <c r="P1173">
        <v>1238</v>
      </c>
      <c r="Q1173" s="4" t="s">
        <v>23</v>
      </c>
      <c r="R1173" s="4" t="s">
        <v>24</v>
      </c>
      <c r="S1173">
        <v>94</v>
      </c>
    </row>
    <row r="1174" spans="1:19">
      <c r="A1174" s="4" t="s">
        <v>1381</v>
      </c>
      <c r="B1174" s="4" t="s">
        <v>263</v>
      </c>
      <c r="C1174" s="4" t="s">
        <v>192</v>
      </c>
      <c r="D1174" s="4" t="s">
        <v>126</v>
      </c>
      <c r="E1174" s="4" t="s">
        <v>172</v>
      </c>
      <c r="F1174" s="3">
        <v>42794</v>
      </c>
      <c r="G1174" s="3">
        <v>42905</v>
      </c>
      <c r="H1174">
        <v>3087</v>
      </c>
      <c r="I1174" s="4" t="s">
        <v>9021</v>
      </c>
      <c r="J1174" s="4" t="s">
        <v>9019</v>
      </c>
      <c r="K1174" s="4" t="s">
        <v>9012</v>
      </c>
      <c r="L1174">
        <v>3393</v>
      </c>
      <c r="M1174" s="4" t="s">
        <v>33</v>
      </c>
      <c r="N1174">
        <v>2010</v>
      </c>
      <c r="O1174">
        <v>71.12</v>
      </c>
      <c r="P1174">
        <v>144</v>
      </c>
      <c r="Q1174" s="4" t="s">
        <v>23</v>
      </c>
      <c r="R1174" s="4" t="s">
        <v>24</v>
      </c>
      <c r="S1174">
        <v>111</v>
      </c>
    </row>
    <row r="1175" spans="1:19">
      <c r="A1175" s="4" t="s">
        <v>1382</v>
      </c>
      <c r="B1175" s="4" t="s">
        <v>196</v>
      </c>
      <c r="C1175" s="4" t="s">
        <v>199</v>
      </c>
      <c r="D1175" s="4" t="s">
        <v>47</v>
      </c>
      <c r="E1175" s="4" t="s">
        <v>172</v>
      </c>
      <c r="F1175" s="3">
        <v>42794</v>
      </c>
      <c r="G1175" s="3">
        <v>42870</v>
      </c>
      <c r="H1175">
        <v>5331</v>
      </c>
      <c r="I1175" s="4" t="s">
        <v>9016</v>
      </c>
      <c r="J1175" s="4" t="s">
        <v>9015</v>
      </c>
      <c r="K1175" s="4" t="s">
        <v>9010</v>
      </c>
      <c r="L1175">
        <v>5482</v>
      </c>
      <c r="M1175" s="4" t="s">
        <v>46</v>
      </c>
      <c r="N1175">
        <v>1986</v>
      </c>
      <c r="O1175">
        <v>2403.58</v>
      </c>
      <c r="P1175">
        <v>8801</v>
      </c>
      <c r="Q1175" s="4" t="s">
        <v>23</v>
      </c>
      <c r="R1175" s="4" t="s">
        <v>24</v>
      </c>
      <c r="S1175">
        <v>76</v>
      </c>
    </row>
    <row r="1176" spans="1:19">
      <c r="A1176" s="4" t="s">
        <v>1383</v>
      </c>
      <c r="B1176" s="4" t="s">
        <v>203</v>
      </c>
      <c r="C1176" s="4" t="s">
        <v>192</v>
      </c>
      <c r="D1176" s="4" t="s">
        <v>42</v>
      </c>
      <c r="E1176" s="4" t="s">
        <v>172</v>
      </c>
      <c r="F1176" s="3">
        <v>42794</v>
      </c>
      <c r="G1176" s="3">
        <v>42860</v>
      </c>
      <c r="H1176">
        <v>4069</v>
      </c>
      <c r="I1176" s="4" t="s">
        <v>9023</v>
      </c>
      <c r="J1176" s="4" t="s">
        <v>9024</v>
      </c>
      <c r="K1176" s="4" t="s">
        <v>9012</v>
      </c>
      <c r="L1176">
        <v>3393</v>
      </c>
      <c r="M1176" s="4" t="s">
        <v>26</v>
      </c>
      <c r="N1176">
        <v>2017</v>
      </c>
      <c r="O1176">
        <v>4.54</v>
      </c>
      <c r="P1176">
        <v>9</v>
      </c>
      <c r="Q1176" s="4" t="s">
        <v>23</v>
      </c>
      <c r="R1176" s="4" t="s">
        <v>24</v>
      </c>
      <c r="S1176">
        <v>66</v>
      </c>
    </row>
    <row r="1177" spans="1:19">
      <c r="A1177" s="4" t="s">
        <v>1384</v>
      </c>
      <c r="B1177" s="4" t="s">
        <v>191</v>
      </c>
      <c r="C1177" s="4" t="s">
        <v>199</v>
      </c>
      <c r="D1177" s="4" t="s">
        <v>24</v>
      </c>
      <c r="E1177" s="4" t="s">
        <v>193</v>
      </c>
      <c r="F1177" s="3">
        <v>42794</v>
      </c>
      <c r="G1177" s="3"/>
      <c r="I1177" s="4" t="s">
        <v>9026</v>
      </c>
      <c r="J1177" s="4" t="s">
        <v>9024</v>
      </c>
      <c r="K1177" s="4" t="s">
        <v>9010</v>
      </c>
      <c r="L1177">
        <v>5482</v>
      </c>
      <c r="M1177" s="4"/>
      <c r="Q1177" s="4"/>
      <c r="R1177" s="4"/>
    </row>
    <row r="1178" spans="1:19">
      <c r="A1178" s="4" t="s">
        <v>1385</v>
      </c>
      <c r="B1178" s="4" t="s">
        <v>191</v>
      </c>
      <c r="C1178" s="4" t="s">
        <v>179</v>
      </c>
      <c r="D1178" s="4" t="s">
        <v>75</v>
      </c>
      <c r="E1178" s="4" t="s">
        <v>172</v>
      </c>
      <c r="F1178" s="3">
        <v>42794</v>
      </c>
      <c r="G1178" s="3">
        <v>42915</v>
      </c>
      <c r="H1178">
        <v>463</v>
      </c>
      <c r="I1178" s="4" t="s">
        <v>9026</v>
      </c>
      <c r="J1178" s="4" t="s">
        <v>9024</v>
      </c>
      <c r="K1178" s="4" t="s">
        <v>9010</v>
      </c>
      <c r="L1178">
        <v>550</v>
      </c>
      <c r="M1178" s="4" t="s">
        <v>73</v>
      </c>
      <c r="N1178">
        <v>1982</v>
      </c>
      <c r="O1178">
        <v>792.46</v>
      </c>
      <c r="P1178">
        <v>1299</v>
      </c>
      <c r="Q1178" s="4" t="s">
        <v>23</v>
      </c>
      <c r="R1178" s="4" t="s">
        <v>24</v>
      </c>
      <c r="S1178">
        <v>121</v>
      </c>
    </row>
    <row r="1179" spans="1:19">
      <c r="A1179" s="4" t="s">
        <v>1386</v>
      </c>
      <c r="B1179" s="4" t="s">
        <v>191</v>
      </c>
      <c r="C1179" s="4" t="s">
        <v>199</v>
      </c>
      <c r="D1179" s="4" t="s">
        <v>54</v>
      </c>
      <c r="E1179" s="4" t="s">
        <v>172</v>
      </c>
      <c r="F1179" s="3">
        <v>42794</v>
      </c>
      <c r="G1179" s="3">
        <v>42881</v>
      </c>
      <c r="H1179">
        <v>5625</v>
      </c>
      <c r="I1179" s="4" t="s">
        <v>9026</v>
      </c>
      <c r="J1179" s="4" t="s">
        <v>9024</v>
      </c>
      <c r="K1179" s="4" t="s">
        <v>9010</v>
      </c>
      <c r="L1179">
        <v>5482</v>
      </c>
      <c r="M1179" s="4" t="s">
        <v>55</v>
      </c>
      <c r="N1179">
        <v>1995</v>
      </c>
      <c r="O1179">
        <v>1825.82</v>
      </c>
      <c r="P1179">
        <v>5595</v>
      </c>
      <c r="Q1179" s="4" t="s">
        <v>23</v>
      </c>
      <c r="R1179" s="4" t="s">
        <v>56</v>
      </c>
      <c r="S1179">
        <v>87</v>
      </c>
    </row>
    <row r="1180" spans="1:19">
      <c r="A1180" s="4" t="s">
        <v>1387</v>
      </c>
      <c r="B1180" s="4" t="s">
        <v>256</v>
      </c>
      <c r="C1180" s="4" t="s">
        <v>179</v>
      </c>
      <c r="D1180" s="4" t="s">
        <v>104</v>
      </c>
      <c r="E1180" s="4" t="s">
        <v>172</v>
      </c>
      <c r="F1180" s="3">
        <v>42794</v>
      </c>
      <c r="G1180" s="3">
        <v>42901</v>
      </c>
      <c r="H1180">
        <v>524</v>
      </c>
      <c r="I1180" s="4" t="s">
        <v>9014</v>
      </c>
      <c r="J1180" s="4" t="s">
        <v>9015</v>
      </c>
      <c r="K1180" s="4" t="s">
        <v>9010</v>
      </c>
      <c r="L1180">
        <v>550</v>
      </c>
      <c r="M1180" s="4" t="s">
        <v>9322</v>
      </c>
      <c r="N1180">
        <v>1983</v>
      </c>
      <c r="O1180">
        <v>1008.06</v>
      </c>
      <c r="P1180">
        <v>1238</v>
      </c>
      <c r="Q1180" s="4" t="s">
        <v>23</v>
      </c>
      <c r="R1180" s="4" t="s">
        <v>24</v>
      </c>
      <c r="S1180">
        <v>107</v>
      </c>
    </row>
    <row r="1181" spans="1:19">
      <c r="A1181" s="4" t="s">
        <v>1388</v>
      </c>
      <c r="B1181" s="4" t="s">
        <v>187</v>
      </c>
      <c r="C1181" s="4" t="s">
        <v>179</v>
      </c>
      <c r="D1181" s="4" t="s">
        <v>38</v>
      </c>
      <c r="E1181" s="4" t="s">
        <v>197</v>
      </c>
      <c r="F1181" s="3">
        <v>42794</v>
      </c>
      <c r="G1181" s="3">
        <v>42867</v>
      </c>
      <c r="H1181">
        <v>0</v>
      </c>
      <c r="I1181" s="4" t="s">
        <v>9023</v>
      </c>
      <c r="J1181" s="4" t="s">
        <v>9024</v>
      </c>
      <c r="K1181" s="4" t="s">
        <v>9010</v>
      </c>
      <c r="L1181">
        <v>550</v>
      </c>
      <c r="M1181" s="4" t="s">
        <v>39</v>
      </c>
      <c r="N1181">
        <v>1993</v>
      </c>
      <c r="O1181">
        <v>4269.8999999999996</v>
      </c>
      <c r="P1181">
        <v>6472</v>
      </c>
      <c r="Q1181" s="4" t="s">
        <v>23</v>
      </c>
      <c r="R1181" s="4" t="s">
        <v>40</v>
      </c>
      <c r="S1181">
        <v>73</v>
      </c>
    </row>
    <row r="1182" spans="1:19">
      <c r="A1182" s="4" t="s">
        <v>1389</v>
      </c>
      <c r="B1182" s="4" t="s">
        <v>201</v>
      </c>
      <c r="C1182" s="4" t="s">
        <v>177</v>
      </c>
      <c r="D1182" s="4" t="s">
        <v>31</v>
      </c>
      <c r="E1182" s="4" t="s">
        <v>193</v>
      </c>
      <c r="F1182" s="3">
        <v>42794</v>
      </c>
      <c r="G1182" s="3"/>
      <c r="I1182" s="4" t="s">
        <v>9026</v>
      </c>
      <c r="J1182" s="4" t="s">
        <v>9024</v>
      </c>
      <c r="K1182" s="4" t="s">
        <v>9012</v>
      </c>
      <c r="L1182">
        <v>55</v>
      </c>
      <c r="M1182" s="4" t="s">
        <v>26</v>
      </c>
      <c r="N1182">
        <v>1991</v>
      </c>
      <c r="O1182">
        <v>326.82</v>
      </c>
      <c r="P1182">
        <v>1016</v>
      </c>
      <c r="Q1182" s="4" t="s">
        <v>23</v>
      </c>
      <c r="R1182" s="4" t="s">
        <v>24</v>
      </c>
    </row>
    <row r="1183" spans="1:19">
      <c r="A1183" s="4" t="s">
        <v>1390</v>
      </c>
      <c r="B1183" s="4" t="s">
        <v>170</v>
      </c>
      <c r="C1183" s="4" t="s">
        <v>177</v>
      </c>
      <c r="D1183" s="4" t="s">
        <v>66</v>
      </c>
      <c r="E1183" s="4" t="s">
        <v>197</v>
      </c>
      <c r="F1183" s="3">
        <v>42794</v>
      </c>
      <c r="G1183" s="3">
        <v>42883</v>
      </c>
      <c r="H1183">
        <v>0</v>
      </c>
      <c r="I1183" s="4" t="s">
        <v>9014</v>
      </c>
      <c r="J1183" s="4" t="s">
        <v>9015</v>
      </c>
      <c r="K1183" s="4" t="s">
        <v>9012</v>
      </c>
      <c r="L1183">
        <v>55</v>
      </c>
      <c r="M1183" s="4" t="s">
        <v>33</v>
      </c>
      <c r="N1183">
        <v>2007</v>
      </c>
      <c r="O1183">
        <v>894.33</v>
      </c>
      <c r="P1183">
        <v>1635</v>
      </c>
      <c r="Q1183" s="4" t="s">
        <v>67</v>
      </c>
      <c r="R1183" s="4" t="s">
        <v>24</v>
      </c>
      <c r="S1183">
        <v>89</v>
      </c>
    </row>
    <row r="1184" spans="1:19">
      <c r="A1184" s="4" t="s">
        <v>1391</v>
      </c>
      <c r="B1184" s="4" t="s">
        <v>232</v>
      </c>
      <c r="C1184" s="4" t="s">
        <v>171</v>
      </c>
      <c r="D1184" s="4" t="s">
        <v>127</v>
      </c>
      <c r="E1184" s="4" t="s">
        <v>172</v>
      </c>
      <c r="F1184" s="3">
        <v>42794</v>
      </c>
      <c r="G1184" s="3">
        <v>42887</v>
      </c>
      <c r="H1184">
        <v>1161</v>
      </c>
      <c r="I1184" s="4" t="s">
        <v>9021</v>
      </c>
      <c r="J1184" s="4" t="s">
        <v>9019</v>
      </c>
      <c r="K1184" s="4" t="s">
        <v>9010</v>
      </c>
      <c r="L1184">
        <v>1096</v>
      </c>
      <c r="M1184" s="4" t="s">
        <v>9322</v>
      </c>
      <c r="N1184">
        <v>2011</v>
      </c>
      <c r="O1184">
        <v>40.79</v>
      </c>
      <c r="P1184">
        <v>142</v>
      </c>
      <c r="Q1184" s="4" t="s">
        <v>128</v>
      </c>
      <c r="R1184" s="4" t="s">
        <v>24</v>
      </c>
      <c r="S1184">
        <v>93</v>
      </c>
    </row>
    <row r="1185" spans="1:19">
      <c r="A1185" s="4" t="s">
        <v>1392</v>
      </c>
      <c r="B1185" s="4" t="s">
        <v>232</v>
      </c>
      <c r="C1185" s="4" t="s">
        <v>199</v>
      </c>
      <c r="D1185" s="4" t="s">
        <v>88</v>
      </c>
      <c r="E1185" s="4" t="s">
        <v>172</v>
      </c>
      <c r="F1185" s="3">
        <v>42794</v>
      </c>
      <c r="G1185" s="3">
        <v>42889</v>
      </c>
      <c r="H1185">
        <v>6046</v>
      </c>
      <c r="I1185" s="4" t="s">
        <v>9021</v>
      </c>
      <c r="J1185" s="4" t="s">
        <v>9019</v>
      </c>
      <c r="K1185" s="4" t="s">
        <v>9010</v>
      </c>
      <c r="L1185">
        <v>5482</v>
      </c>
      <c r="M1185" s="4" t="s">
        <v>46</v>
      </c>
      <c r="N1185">
        <v>1984</v>
      </c>
      <c r="O1185">
        <v>3027.46</v>
      </c>
      <c r="P1185">
        <v>9516</v>
      </c>
      <c r="Q1185" s="4" t="s">
        <v>89</v>
      </c>
      <c r="R1185" s="4" t="s">
        <v>24</v>
      </c>
      <c r="S1185">
        <v>95</v>
      </c>
    </row>
    <row r="1186" spans="1:19">
      <c r="A1186" s="4" t="s">
        <v>1393</v>
      </c>
      <c r="B1186" s="4" t="s">
        <v>208</v>
      </c>
      <c r="C1186" s="4" t="s">
        <v>177</v>
      </c>
      <c r="D1186" s="4" t="s">
        <v>51</v>
      </c>
      <c r="E1186" s="4" t="s">
        <v>172</v>
      </c>
      <c r="F1186" s="3">
        <v>42794</v>
      </c>
      <c r="G1186" s="3">
        <v>42873</v>
      </c>
      <c r="H1186">
        <v>49</v>
      </c>
      <c r="I1186" s="4" t="s">
        <v>9014</v>
      </c>
      <c r="J1186" s="4" t="s">
        <v>9015</v>
      </c>
      <c r="K1186" s="4" t="s">
        <v>9012</v>
      </c>
      <c r="L1186">
        <v>55</v>
      </c>
      <c r="M1186" s="4" t="s">
        <v>36</v>
      </c>
      <c r="N1186">
        <v>1982</v>
      </c>
      <c r="O1186">
        <v>4618</v>
      </c>
      <c r="P1186">
        <v>10083</v>
      </c>
      <c r="Q1186" s="4" t="s">
        <v>23</v>
      </c>
      <c r="R1186" s="4" t="s">
        <v>24</v>
      </c>
      <c r="S1186">
        <v>79</v>
      </c>
    </row>
    <row r="1187" spans="1:19">
      <c r="A1187" s="4" t="s">
        <v>1394</v>
      </c>
      <c r="B1187" s="4" t="s">
        <v>183</v>
      </c>
      <c r="C1187" s="4" t="s">
        <v>177</v>
      </c>
      <c r="D1187" s="4" t="s">
        <v>43</v>
      </c>
      <c r="E1187" s="4" t="s">
        <v>172</v>
      </c>
      <c r="F1187" s="3">
        <v>42795</v>
      </c>
      <c r="G1187" s="3">
        <v>42883</v>
      </c>
      <c r="H1187">
        <v>51</v>
      </c>
      <c r="I1187" s="4" t="s">
        <v>9014</v>
      </c>
      <c r="J1187" s="4" t="s">
        <v>9015</v>
      </c>
      <c r="K1187" s="4" t="s">
        <v>9012</v>
      </c>
      <c r="L1187">
        <v>55</v>
      </c>
      <c r="M1187" s="4" t="s">
        <v>9322</v>
      </c>
      <c r="N1187">
        <v>2005</v>
      </c>
      <c r="O1187">
        <v>1520.66</v>
      </c>
      <c r="P1187">
        <v>1806</v>
      </c>
      <c r="Q1187" s="4" t="s">
        <v>23</v>
      </c>
      <c r="R1187" s="4" t="s">
        <v>24</v>
      </c>
      <c r="S1187">
        <v>88</v>
      </c>
    </row>
    <row r="1188" spans="1:19">
      <c r="A1188" s="4" t="s">
        <v>1395</v>
      </c>
      <c r="B1188" s="4" t="s">
        <v>183</v>
      </c>
      <c r="C1188" s="4" t="s">
        <v>192</v>
      </c>
      <c r="D1188" s="4" t="s">
        <v>76</v>
      </c>
      <c r="E1188" s="4" t="s">
        <v>172</v>
      </c>
      <c r="F1188" s="3">
        <v>42795</v>
      </c>
      <c r="G1188" s="3">
        <v>42912</v>
      </c>
      <c r="H1188">
        <v>3415</v>
      </c>
      <c r="I1188" s="4" t="s">
        <v>9014</v>
      </c>
      <c r="J1188" s="4" t="s">
        <v>9015</v>
      </c>
      <c r="K1188" s="4" t="s">
        <v>9012</v>
      </c>
      <c r="L1188">
        <v>3393</v>
      </c>
      <c r="M1188" s="4" t="s">
        <v>9322</v>
      </c>
      <c r="N1188">
        <v>1997</v>
      </c>
      <c r="O1188">
        <v>8170.38</v>
      </c>
      <c r="P1188">
        <v>16499</v>
      </c>
      <c r="Q1188" s="4" t="s">
        <v>77</v>
      </c>
      <c r="R1188" s="4" t="s">
        <v>24</v>
      </c>
      <c r="S1188">
        <v>117</v>
      </c>
    </row>
    <row r="1189" spans="1:19">
      <c r="A1189" s="4" t="s">
        <v>1396</v>
      </c>
      <c r="B1189" s="4" t="s">
        <v>261</v>
      </c>
      <c r="C1189" s="4" t="s">
        <v>177</v>
      </c>
      <c r="D1189" s="4" t="s">
        <v>83</v>
      </c>
      <c r="E1189" s="4" t="s">
        <v>193</v>
      </c>
      <c r="F1189" s="3">
        <v>42795</v>
      </c>
      <c r="G1189" s="3"/>
      <c r="I1189" s="4" t="s">
        <v>9021</v>
      </c>
      <c r="J1189" s="4" t="s">
        <v>9019</v>
      </c>
      <c r="K1189" s="4" t="s">
        <v>9012</v>
      </c>
      <c r="L1189">
        <v>55</v>
      </c>
      <c r="M1189" s="4" t="s">
        <v>33</v>
      </c>
      <c r="N1189">
        <v>2004</v>
      </c>
      <c r="O1189">
        <v>702.72</v>
      </c>
      <c r="P1189">
        <v>1831</v>
      </c>
      <c r="Q1189" s="4" t="s">
        <v>23</v>
      </c>
      <c r="R1189" s="4" t="s">
        <v>24</v>
      </c>
    </row>
    <row r="1190" spans="1:19">
      <c r="A1190" s="4" t="s">
        <v>1397</v>
      </c>
      <c r="B1190" s="4" t="s">
        <v>261</v>
      </c>
      <c r="C1190" s="4" t="s">
        <v>171</v>
      </c>
      <c r="D1190" s="4" t="s">
        <v>82</v>
      </c>
      <c r="E1190" s="4" t="s">
        <v>172</v>
      </c>
      <c r="F1190" s="3">
        <v>42795</v>
      </c>
      <c r="G1190" s="3">
        <v>42804</v>
      </c>
      <c r="H1190">
        <v>1053</v>
      </c>
      <c r="I1190" s="4" t="s">
        <v>9021</v>
      </c>
      <c r="J1190" s="4" t="s">
        <v>9019</v>
      </c>
      <c r="K1190" s="4" t="s">
        <v>9010</v>
      </c>
      <c r="L1190">
        <v>1096</v>
      </c>
      <c r="M1190" s="4" t="s">
        <v>36</v>
      </c>
      <c r="N1190">
        <v>1982</v>
      </c>
      <c r="O1190">
        <v>11698.03</v>
      </c>
      <c r="P1190">
        <v>34288</v>
      </c>
      <c r="Q1190" s="4" t="s">
        <v>23</v>
      </c>
      <c r="R1190" s="4" t="s">
        <v>24</v>
      </c>
      <c r="S1190">
        <v>9</v>
      </c>
    </row>
    <row r="1191" spans="1:19">
      <c r="A1191" s="4" t="s">
        <v>1398</v>
      </c>
      <c r="B1191" s="4" t="s">
        <v>246</v>
      </c>
      <c r="C1191" s="4" t="s">
        <v>171</v>
      </c>
      <c r="D1191" s="4" t="s">
        <v>25</v>
      </c>
      <c r="E1191" s="4" t="s">
        <v>197</v>
      </c>
      <c r="F1191" s="3">
        <v>42795</v>
      </c>
      <c r="G1191" s="3">
        <v>42880</v>
      </c>
      <c r="H1191">
        <v>0</v>
      </c>
      <c r="I1191" s="4" t="s">
        <v>9021</v>
      </c>
      <c r="J1191" s="4" t="s">
        <v>9019</v>
      </c>
      <c r="K1191" s="4" t="s">
        <v>9010</v>
      </c>
      <c r="L1191">
        <v>1096</v>
      </c>
      <c r="M1191" s="4" t="s">
        <v>26</v>
      </c>
      <c r="N1191">
        <v>1999</v>
      </c>
      <c r="O1191">
        <v>251.41</v>
      </c>
      <c r="P1191">
        <v>495</v>
      </c>
      <c r="Q1191" s="4" t="s">
        <v>23</v>
      </c>
      <c r="R1191" s="4" t="s">
        <v>24</v>
      </c>
      <c r="S1191">
        <v>85</v>
      </c>
    </row>
    <row r="1192" spans="1:19">
      <c r="A1192" s="4" t="s">
        <v>1399</v>
      </c>
      <c r="B1192" s="4" t="s">
        <v>246</v>
      </c>
      <c r="C1192" s="4" t="s">
        <v>9011</v>
      </c>
      <c r="D1192" s="4" t="s">
        <v>50</v>
      </c>
      <c r="E1192" s="4" t="s">
        <v>172</v>
      </c>
      <c r="F1192" s="3">
        <v>42795</v>
      </c>
      <c r="G1192" s="3">
        <v>42809</v>
      </c>
      <c r="H1192">
        <v>5068</v>
      </c>
      <c r="I1192" s="4" t="s">
        <v>9021</v>
      </c>
      <c r="J1192" s="4" t="s">
        <v>9019</v>
      </c>
      <c r="K1192" s="4" t="s">
        <v>9010</v>
      </c>
      <c r="L1192">
        <v>4821</v>
      </c>
      <c r="M1192" s="4" t="s">
        <v>9322</v>
      </c>
      <c r="N1192">
        <v>1992</v>
      </c>
      <c r="O1192">
        <v>1712.68</v>
      </c>
      <c r="P1192">
        <v>3194</v>
      </c>
      <c r="Q1192" s="4" t="s">
        <v>23</v>
      </c>
      <c r="R1192" s="4" t="s">
        <v>21</v>
      </c>
      <c r="S1192">
        <v>14</v>
      </c>
    </row>
    <row r="1193" spans="1:19">
      <c r="A1193" s="4" t="s">
        <v>1400</v>
      </c>
      <c r="B1193" s="4" t="s">
        <v>246</v>
      </c>
      <c r="C1193" s="4" t="s">
        <v>9011</v>
      </c>
      <c r="D1193" s="4" t="s">
        <v>40</v>
      </c>
      <c r="E1193" s="4" t="s">
        <v>172</v>
      </c>
      <c r="F1193" s="3">
        <v>42795</v>
      </c>
      <c r="G1193" s="3">
        <v>42916</v>
      </c>
      <c r="H1193">
        <v>4256</v>
      </c>
      <c r="I1193" s="4" t="s">
        <v>9021</v>
      </c>
      <c r="J1193" s="4" t="s">
        <v>9019</v>
      </c>
      <c r="K1193" s="4" t="s">
        <v>9010</v>
      </c>
      <c r="L1193">
        <v>4821</v>
      </c>
      <c r="M1193" s="4" t="s">
        <v>39</v>
      </c>
      <c r="N1193">
        <v>1989</v>
      </c>
      <c r="O1193">
        <v>665.06</v>
      </c>
      <c r="P1193">
        <v>1095</v>
      </c>
      <c r="Q1193" s="4" t="s">
        <v>23</v>
      </c>
      <c r="R1193" s="4" t="s">
        <v>24</v>
      </c>
      <c r="S1193">
        <v>121</v>
      </c>
    </row>
    <row r="1194" spans="1:19">
      <c r="A1194" s="4" t="s">
        <v>1401</v>
      </c>
      <c r="B1194" s="4" t="s">
        <v>279</v>
      </c>
      <c r="C1194" s="4" t="s">
        <v>9011</v>
      </c>
      <c r="D1194" s="4" t="s">
        <v>24</v>
      </c>
      <c r="E1194" s="4" t="s">
        <v>193</v>
      </c>
      <c r="F1194" s="3">
        <v>42795</v>
      </c>
      <c r="G1194" s="3"/>
      <c r="I1194" s="4" t="s">
        <v>9018</v>
      </c>
      <c r="J1194" s="4" t="s">
        <v>9019</v>
      </c>
      <c r="K1194" s="4" t="s">
        <v>9010</v>
      </c>
      <c r="L1194">
        <v>4821</v>
      </c>
      <c r="M1194" s="4"/>
      <c r="Q1194" s="4"/>
      <c r="R1194" s="4"/>
    </row>
    <row r="1195" spans="1:19">
      <c r="A1195" s="4" t="s">
        <v>1402</v>
      </c>
      <c r="B1195" s="4" t="s">
        <v>174</v>
      </c>
      <c r="C1195" s="4" t="s">
        <v>192</v>
      </c>
      <c r="D1195" s="4" t="s">
        <v>119</v>
      </c>
      <c r="E1195" s="4" t="s">
        <v>197</v>
      </c>
      <c r="F1195" s="3">
        <v>42795</v>
      </c>
      <c r="G1195" s="3">
        <v>42863</v>
      </c>
      <c r="H1195">
        <v>0</v>
      </c>
      <c r="I1195" s="4" t="s">
        <v>9016</v>
      </c>
      <c r="J1195" s="4" t="s">
        <v>9015</v>
      </c>
      <c r="K1195" s="4" t="s">
        <v>9012</v>
      </c>
      <c r="L1195">
        <v>3393</v>
      </c>
      <c r="M1195" s="4" t="s">
        <v>55</v>
      </c>
      <c r="N1195">
        <v>1988</v>
      </c>
      <c r="O1195">
        <v>5266.09</v>
      </c>
      <c r="P1195">
        <v>8595</v>
      </c>
      <c r="Q1195" s="4" t="s">
        <v>23</v>
      </c>
      <c r="R1195" s="4" t="s">
        <v>56</v>
      </c>
      <c r="S1195">
        <v>68</v>
      </c>
    </row>
    <row r="1196" spans="1:19">
      <c r="A1196" s="4" t="s">
        <v>1403</v>
      </c>
      <c r="B1196" s="4" t="s">
        <v>174</v>
      </c>
      <c r="C1196" s="4" t="s">
        <v>179</v>
      </c>
      <c r="D1196" s="4" t="s">
        <v>66</v>
      </c>
      <c r="E1196" s="4" t="s">
        <v>172</v>
      </c>
      <c r="F1196" s="3">
        <v>42795</v>
      </c>
      <c r="G1196" s="3">
        <v>42806</v>
      </c>
      <c r="H1196">
        <v>657</v>
      </c>
      <c r="I1196" s="4" t="s">
        <v>9016</v>
      </c>
      <c r="J1196" s="4" t="s">
        <v>9015</v>
      </c>
      <c r="K1196" s="4" t="s">
        <v>9010</v>
      </c>
      <c r="L1196">
        <v>550</v>
      </c>
      <c r="M1196" s="4" t="s">
        <v>33</v>
      </c>
      <c r="N1196">
        <v>2007</v>
      </c>
      <c r="O1196">
        <v>894.33</v>
      </c>
      <c r="P1196">
        <v>1635</v>
      </c>
      <c r="Q1196" s="4" t="s">
        <v>67</v>
      </c>
      <c r="R1196" s="4" t="s">
        <v>24</v>
      </c>
      <c r="S1196">
        <v>11</v>
      </c>
    </row>
    <row r="1197" spans="1:19">
      <c r="A1197" s="4" t="s">
        <v>1404</v>
      </c>
      <c r="B1197" s="4" t="s">
        <v>174</v>
      </c>
      <c r="C1197" s="4" t="s">
        <v>177</v>
      </c>
      <c r="D1197" s="4" t="s">
        <v>109</v>
      </c>
      <c r="E1197" s="4" t="s">
        <v>172</v>
      </c>
      <c r="F1197" s="3">
        <v>42795</v>
      </c>
      <c r="G1197" s="3">
        <v>42802</v>
      </c>
      <c r="H1197">
        <v>60</v>
      </c>
      <c r="I1197" s="4" t="s">
        <v>9016</v>
      </c>
      <c r="J1197" s="4" t="s">
        <v>9015</v>
      </c>
      <c r="K1197" s="4" t="s">
        <v>9012</v>
      </c>
      <c r="L1197">
        <v>55</v>
      </c>
      <c r="M1197" s="4" t="s">
        <v>58</v>
      </c>
      <c r="N1197">
        <v>1987</v>
      </c>
      <c r="O1197">
        <v>1698.2</v>
      </c>
      <c r="P1197">
        <v>3798</v>
      </c>
      <c r="Q1197" s="4" t="s">
        <v>23</v>
      </c>
      <c r="R1197" s="4" t="s">
        <v>24</v>
      </c>
      <c r="S1197">
        <v>7</v>
      </c>
    </row>
    <row r="1198" spans="1:19">
      <c r="A1198" s="4" t="s">
        <v>1405</v>
      </c>
      <c r="B1198" s="4" t="s">
        <v>263</v>
      </c>
      <c r="C1198" s="4" t="s">
        <v>179</v>
      </c>
      <c r="D1198" s="4" t="s">
        <v>96</v>
      </c>
      <c r="E1198" s="4" t="s">
        <v>197</v>
      </c>
      <c r="F1198" s="3">
        <v>42795</v>
      </c>
      <c r="G1198" s="3">
        <v>42884</v>
      </c>
      <c r="H1198">
        <v>0</v>
      </c>
      <c r="I1198" s="4" t="s">
        <v>9021</v>
      </c>
      <c r="J1198" s="4" t="s">
        <v>9019</v>
      </c>
      <c r="K1198" s="4" t="s">
        <v>9010</v>
      </c>
      <c r="L1198">
        <v>550</v>
      </c>
      <c r="M1198" s="4" t="s">
        <v>58</v>
      </c>
      <c r="N1198">
        <v>1994</v>
      </c>
      <c r="O1198">
        <v>355.23</v>
      </c>
      <c r="P1198">
        <v>853</v>
      </c>
      <c r="Q1198" s="4" t="s">
        <v>23</v>
      </c>
      <c r="R1198" s="4" t="s">
        <v>24</v>
      </c>
      <c r="S1198">
        <v>89</v>
      </c>
    </row>
    <row r="1199" spans="1:19">
      <c r="A1199" s="4" t="s">
        <v>1406</v>
      </c>
      <c r="B1199" s="4" t="s">
        <v>212</v>
      </c>
      <c r="C1199" s="4" t="s">
        <v>199</v>
      </c>
      <c r="D1199" s="4" t="s">
        <v>76</v>
      </c>
      <c r="E1199" s="4" t="s">
        <v>197</v>
      </c>
      <c r="F1199" s="3">
        <v>42795</v>
      </c>
      <c r="G1199" s="3">
        <v>42865</v>
      </c>
      <c r="H1199">
        <v>0</v>
      </c>
      <c r="I1199" s="4" t="s">
        <v>9023</v>
      </c>
      <c r="J1199" s="4" t="s">
        <v>9024</v>
      </c>
      <c r="K1199" s="4" t="s">
        <v>9010</v>
      </c>
      <c r="L1199">
        <v>5482</v>
      </c>
      <c r="M1199" s="4" t="s">
        <v>9322</v>
      </c>
      <c r="N1199">
        <v>1997</v>
      </c>
      <c r="O1199">
        <v>8170.38</v>
      </c>
      <c r="P1199">
        <v>16499</v>
      </c>
      <c r="Q1199" s="4" t="s">
        <v>77</v>
      </c>
      <c r="R1199" s="4" t="s">
        <v>24</v>
      </c>
      <c r="S1199">
        <v>70</v>
      </c>
    </row>
    <row r="1200" spans="1:19">
      <c r="A1200" s="4" t="s">
        <v>1407</v>
      </c>
      <c r="B1200" s="4" t="s">
        <v>237</v>
      </c>
      <c r="C1200" s="4" t="s">
        <v>179</v>
      </c>
      <c r="D1200" s="4" t="s">
        <v>107</v>
      </c>
      <c r="E1200" s="4" t="s">
        <v>197</v>
      </c>
      <c r="F1200" s="3">
        <v>42795</v>
      </c>
      <c r="G1200" s="3">
        <v>42860</v>
      </c>
      <c r="H1200">
        <v>0</v>
      </c>
      <c r="I1200" s="4" t="s">
        <v>9018</v>
      </c>
      <c r="J1200" s="4" t="s">
        <v>9019</v>
      </c>
      <c r="K1200" s="4" t="s">
        <v>9010</v>
      </c>
      <c r="L1200">
        <v>550</v>
      </c>
      <c r="M1200" s="4" t="s">
        <v>26</v>
      </c>
      <c r="N1200">
        <v>1994</v>
      </c>
      <c r="O1200">
        <v>2818.38</v>
      </c>
      <c r="P1200">
        <v>6290</v>
      </c>
      <c r="Q1200" s="4" t="s">
        <v>23</v>
      </c>
      <c r="R1200" s="4" t="s">
        <v>24</v>
      </c>
      <c r="S1200">
        <v>65</v>
      </c>
    </row>
    <row r="1201" spans="1:19">
      <c r="A1201" s="4" t="s">
        <v>1408</v>
      </c>
      <c r="B1201" s="4" t="s">
        <v>237</v>
      </c>
      <c r="C1201" s="4" t="s">
        <v>179</v>
      </c>
      <c r="D1201" s="4" t="s">
        <v>99</v>
      </c>
      <c r="E1201" s="4" t="s">
        <v>172</v>
      </c>
      <c r="F1201" s="3">
        <v>42795</v>
      </c>
      <c r="G1201" s="3">
        <v>42856</v>
      </c>
      <c r="H1201">
        <v>629</v>
      </c>
      <c r="I1201" s="4" t="s">
        <v>9018</v>
      </c>
      <c r="J1201" s="4" t="s">
        <v>9019</v>
      </c>
      <c r="K1201" s="4" t="s">
        <v>9010</v>
      </c>
      <c r="L1201">
        <v>550</v>
      </c>
      <c r="M1201" s="4" t="s">
        <v>33</v>
      </c>
      <c r="N1201">
        <v>2003</v>
      </c>
      <c r="O1201">
        <v>1419.98</v>
      </c>
      <c r="P1201">
        <v>4018</v>
      </c>
      <c r="Q1201" s="4" t="s">
        <v>23</v>
      </c>
      <c r="R1201" s="4" t="s">
        <v>24</v>
      </c>
      <c r="S1201">
        <v>61</v>
      </c>
    </row>
    <row r="1202" spans="1:19">
      <c r="A1202" s="4" t="s">
        <v>1409</v>
      </c>
      <c r="B1202" s="4" t="s">
        <v>196</v>
      </c>
      <c r="C1202" s="4" t="s">
        <v>192</v>
      </c>
      <c r="D1202" s="4" t="s">
        <v>76</v>
      </c>
      <c r="E1202" s="4" t="s">
        <v>197</v>
      </c>
      <c r="F1202" s="3">
        <v>42795</v>
      </c>
      <c r="G1202" s="3">
        <v>42878</v>
      </c>
      <c r="H1202">
        <v>0</v>
      </c>
      <c r="I1202" s="4" t="s">
        <v>9016</v>
      </c>
      <c r="J1202" s="4" t="s">
        <v>9015</v>
      </c>
      <c r="K1202" s="4" t="s">
        <v>9012</v>
      </c>
      <c r="L1202">
        <v>3393</v>
      </c>
      <c r="M1202" s="4" t="s">
        <v>9322</v>
      </c>
      <c r="N1202">
        <v>1997</v>
      </c>
      <c r="O1202">
        <v>8170.38</v>
      </c>
      <c r="P1202">
        <v>16499</v>
      </c>
      <c r="Q1202" s="4" t="s">
        <v>77</v>
      </c>
      <c r="R1202" s="4" t="s">
        <v>24</v>
      </c>
      <c r="S1202">
        <v>83</v>
      </c>
    </row>
    <row r="1203" spans="1:19">
      <c r="A1203" s="4" t="s">
        <v>1410</v>
      </c>
      <c r="B1203" s="4" t="s">
        <v>196</v>
      </c>
      <c r="C1203" s="4" t="s">
        <v>192</v>
      </c>
      <c r="D1203" s="4" t="s">
        <v>119</v>
      </c>
      <c r="E1203" s="4" t="s">
        <v>172</v>
      </c>
      <c r="F1203" s="3">
        <v>42795</v>
      </c>
      <c r="G1203" s="3">
        <v>42888</v>
      </c>
      <c r="H1203">
        <v>4082</v>
      </c>
      <c r="I1203" s="4" t="s">
        <v>9016</v>
      </c>
      <c r="J1203" s="4" t="s">
        <v>9015</v>
      </c>
      <c r="K1203" s="4" t="s">
        <v>9012</v>
      </c>
      <c r="L1203">
        <v>3393</v>
      </c>
      <c r="M1203" s="4" t="s">
        <v>55</v>
      </c>
      <c r="N1203">
        <v>1988</v>
      </c>
      <c r="O1203">
        <v>5266.09</v>
      </c>
      <c r="P1203">
        <v>8595</v>
      </c>
      <c r="Q1203" s="4" t="s">
        <v>23</v>
      </c>
      <c r="R1203" s="4" t="s">
        <v>56</v>
      </c>
      <c r="S1203">
        <v>93</v>
      </c>
    </row>
    <row r="1204" spans="1:19">
      <c r="A1204" s="4" t="s">
        <v>1411</v>
      </c>
      <c r="B1204" s="4" t="s">
        <v>256</v>
      </c>
      <c r="C1204" s="4" t="s">
        <v>171</v>
      </c>
      <c r="D1204" s="4" t="s">
        <v>104</v>
      </c>
      <c r="E1204" s="4" t="s">
        <v>172</v>
      </c>
      <c r="F1204" s="3">
        <v>42795</v>
      </c>
      <c r="G1204" s="3">
        <v>42886</v>
      </c>
      <c r="H1204">
        <v>1044</v>
      </c>
      <c r="I1204" s="4" t="s">
        <v>9014</v>
      </c>
      <c r="J1204" s="4" t="s">
        <v>9015</v>
      </c>
      <c r="K1204" s="4" t="s">
        <v>9010</v>
      </c>
      <c r="L1204">
        <v>1096</v>
      </c>
      <c r="M1204" s="4" t="s">
        <v>9322</v>
      </c>
      <c r="N1204">
        <v>1983</v>
      </c>
      <c r="O1204">
        <v>1008.06</v>
      </c>
      <c r="P1204">
        <v>1238</v>
      </c>
      <c r="Q1204" s="4" t="s">
        <v>23</v>
      </c>
      <c r="R1204" s="4" t="s">
        <v>24</v>
      </c>
      <c r="S1204">
        <v>91</v>
      </c>
    </row>
    <row r="1205" spans="1:19">
      <c r="A1205" s="4" t="s">
        <v>1412</v>
      </c>
      <c r="B1205" s="4" t="s">
        <v>244</v>
      </c>
      <c r="C1205" s="4" t="s">
        <v>192</v>
      </c>
      <c r="D1205" s="4" t="s">
        <v>47</v>
      </c>
      <c r="E1205" s="4" t="s">
        <v>197</v>
      </c>
      <c r="F1205" s="3">
        <v>42795</v>
      </c>
      <c r="G1205" s="3">
        <v>42897</v>
      </c>
      <c r="H1205">
        <v>0</v>
      </c>
      <c r="I1205" s="4" t="s">
        <v>9016</v>
      </c>
      <c r="J1205" s="4" t="s">
        <v>9015</v>
      </c>
      <c r="K1205" s="4" t="s">
        <v>9012</v>
      </c>
      <c r="L1205">
        <v>3393</v>
      </c>
      <c r="M1205" s="4" t="s">
        <v>46</v>
      </c>
      <c r="N1205">
        <v>1986</v>
      </c>
      <c r="O1205">
        <v>2403.58</v>
      </c>
      <c r="P1205">
        <v>8801</v>
      </c>
      <c r="Q1205" s="4" t="s">
        <v>23</v>
      </c>
      <c r="R1205" s="4" t="s">
        <v>24</v>
      </c>
      <c r="S1205">
        <v>102</v>
      </c>
    </row>
    <row r="1206" spans="1:19">
      <c r="A1206" s="4" t="s">
        <v>1413</v>
      </c>
      <c r="B1206" s="4" t="s">
        <v>201</v>
      </c>
      <c r="C1206" s="4" t="s">
        <v>171</v>
      </c>
      <c r="D1206" s="4" t="s">
        <v>102</v>
      </c>
      <c r="E1206" s="4" t="s">
        <v>172</v>
      </c>
      <c r="F1206" s="3">
        <v>42795</v>
      </c>
      <c r="G1206" s="3">
        <v>42815</v>
      </c>
      <c r="H1206">
        <v>1025</v>
      </c>
      <c r="I1206" s="4" t="s">
        <v>9026</v>
      </c>
      <c r="J1206" s="4" t="s">
        <v>9024</v>
      </c>
      <c r="K1206" s="4" t="s">
        <v>9010</v>
      </c>
      <c r="L1206">
        <v>1096</v>
      </c>
      <c r="M1206" s="4" t="s">
        <v>55</v>
      </c>
      <c r="N1206">
        <v>1994</v>
      </c>
      <c r="O1206">
        <v>1188.42</v>
      </c>
      <c r="P1206">
        <v>3015</v>
      </c>
      <c r="Q1206" s="4" t="s">
        <v>23</v>
      </c>
      <c r="R1206" s="4" t="s">
        <v>24</v>
      </c>
      <c r="S1206">
        <v>20</v>
      </c>
    </row>
    <row r="1207" spans="1:19">
      <c r="A1207" s="4" t="s">
        <v>1414</v>
      </c>
      <c r="B1207" s="4" t="s">
        <v>170</v>
      </c>
      <c r="C1207" s="4" t="s">
        <v>179</v>
      </c>
      <c r="D1207" s="4" t="s">
        <v>111</v>
      </c>
      <c r="E1207" s="4" t="s">
        <v>172</v>
      </c>
      <c r="F1207" s="3">
        <v>42795</v>
      </c>
      <c r="G1207" s="3">
        <v>42903</v>
      </c>
      <c r="H1207">
        <v>465</v>
      </c>
      <c r="I1207" s="4" t="s">
        <v>9014</v>
      </c>
      <c r="J1207" s="4" t="s">
        <v>9015</v>
      </c>
      <c r="K1207" s="4" t="s">
        <v>9010</v>
      </c>
      <c r="L1207">
        <v>550</v>
      </c>
      <c r="M1207" s="4" t="s">
        <v>33</v>
      </c>
      <c r="N1207">
        <v>1988</v>
      </c>
      <c r="O1207">
        <v>1376.8</v>
      </c>
      <c r="P1207">
        <v>1165</v>
      </c>
      <c r="Q1207" s="4" t="s">
        <v>112</v>
      </c>
      <c r="R1207" s="4" t="s">
        <v>24</v>
      </c>
      <c r="S1207">
        <v>108</v>
      </c>
    </row>
    <row r="1208" spans="1:19">
      <c r="A1208" s="4" t="s">
        <v>1415</v>
      </c>
      <c r="B1208" s="4" t="s">
        <v>170</v>
      </c>
      <c r="C1208" s="4" t="s">
        <v>177</v>
      </c>
      <c r="D1208" s="4" t="s">
        <v>85</v>
      </c>
      <c r="E1208" s="4" t="s">
        <v>172</v>
      </c>
      <c r="F1208" s="3">
        <v>42795</v>
      </c>
      <c r="G1208" s="3">
        <v>42900</v>
      </c>
      <c r="H1208">
        <v>50</v>
      </c>
      <c r="I1208" s="4" t="s">
        <v>9014</v>
      </c>
      <c r="J1208" s="4" t="s">
        <v>9015</v>
      </c>
      <c r="K1208" s="4" t="s">
        <v>9012</v>
      </c>
      <c r="L1208">
        <v>55</v>
      </c>
      <c r="M1208" s="4" t="s">
        <v>46</v>
      </c>
      <c r="N1208">
        <v>1985</v>
      </c>
      <c r="O1208">
        <v>375.43</v>
      </c>
      <c r="P1208">
        <v>1190</v>
      </c>
      <c r="Q1208" s="4" t="s">
        <v>23</v>
      </c>
      <c r="R1208" s="4" t="s">
        <v>24</v>
      </c>
      <c r="S1208">
        <v>105</v>
      </c>
    </row>
    <row r="1209" spans="1:19">
      <c r="A1209" s="4" t="s">
        <v>1416</v>
      </c>
      <c r="B1209" s="4" t="s">
        <v>232</v>
      </c>
      <c r="C1209" s="4" t="s">
        <v>199</v>
      </c>
      <c r="D1209" s="4" t="s">
        <v>121</v>
      </c>
      <c r="E1209" s="4" t="s">
        <v>172</v>
      </c>
      <c r="F1209" s="3">
        <v>42795</v>
      </c>
      <c r="G1209" s="3">
        <v>42803</v>
      </c>
      <c r="H1209">
        <v>5548</v>
      </c>
      <c r="I1209" s="4" t="s">
        <v>9021</v>
      </c>
      <c r="J1209" s="4" t="s">
        <v>9019</v>
      </c>
      <c r="K1209" s="4" t="s">
        <v>9010</v>
      </c>
      <c r="L1209">
        <v>5482</v>
      </c>
      <c r="M1209" s="4" t="s">
        <v>58</v>
      </c>
      <c r="N1209">
        <v>1993</v>
      </c>
      <c r="O1209">
        <v>646.1</v>
      </c>
      <c r="P1209">
        <v>883</v>
      </c>
      <c r="Q1209" s="4" t="s">
        <v>23</v>
      </c>
      <c r="R1209" s="4" t="s">
        <v>62</v>
      </c>
      <c r="S1209">
        <v>8</v>
      </c>
    </row>
    <row r="1210" spans="1:19">
      <c r="A1210" s="4" t="s">
        <v>1417</v>
      </c>
      <c r="B1210" s="4" t="s">
        <v>232</v>
      </c>
      <c r="C1210" s="4" t="s">
        <v>192</v>
      </c>
      <c r="D1210" s="4" t="s">
        <v>82</v>
      </c>
      <c r="E1210" s="4" t="s">
        <v>172</v>
      </c>
      <c r="F1210" s="3">
        <v>42795</v>
      </c>
      <c r="G1210" s="3">
        <v>42889</v>
      </c>
      <c r="H1210">
        <v>3558</v>
      </c>
      <c r="I1210" s="4" t="s">
        <v>9021</v>
      </c>
      <c r="J1210" s="4" t="s">
        <v>9019</v>
      </c>
      <c r="K1210" s="4" t="s">
        <v>9012</v>
      </c>
      <c r="L1210">
        <v>3393</v>
      </c>
      <c r="M1210" s="4" t="s">
        <v>36</v>
      </c>
      <c r="N1210">
        <v>1982</v>
      </c>
      <c r="O1210">
        <v>11698.03</v>
      </c>
      <c r="P1210">
        <v>34288</v>
      </c>
      <c r="Q1210" s="4" t="s">
        <v>23</v>
      </c>
      <c r="R1210" s="4" t="s">
        <v>24</v>
      </c>
      <c r="S1210">
        <v>94</v>
      </c>
    </row>
    <row r="1211" spans="1:19">
      <c r="A1211" s="4" t="s">
        <v>1418</v>
      </c>
      <c r="B1211" s="4" t="s">
        <v>205</v>
      </c>
      <c r="C1211" s="4" t="s">
        <v>192</v>
      </c>
      <c r="D1211" s="4" t="s">
        <v>108</v>
      </c>
      <c r="E1211" s="4" t="s">
        <v>172</v>
      </c>
      <c r="F1211" s="3">
        <v>42795</v>
      </c>
      <c r="G1211" s="3">
        <v>42801</v>
      </c>
      <c r="H1211">
        <v>3959</v>
      </c>
      <c r="I1211" s="4" t="s">
        <v>9023</v>
      </c>
      <c r="J1211" s="4" t="s">
        <v>9024</v>
      </c>
      <c r="K1211" s="4" t="s">
        <v>9012</v>
      </c>
      <c r="L1211">
        <v>3393</v>
      </c>
      <c r="M1211" s="4" t="s">
        <v>33</v>
      </c>
      <c r="N1211">
        <v>1996</v>
      </c>
      <c r="O1211">
        <v>2214.94</v>
      </c>
      <c r="P1211">
        <v>5374</v>
      </c>
      <c r="Q1211" s="4" t="s">
        <v>23</v>
      </c>
      <c r="R1211" s="4" t="s">
        <v>24</v>
      </c>
      <c r="S1211">
        <v>6</v>
      </c>
    </row>
    <row r="1212" spans="1:19">
      <c r="A1212" s="4" t="s">
        <v>1419</v>
      </c>
      <c r="B1212" s="4" t="s">
        <v>208</v>
      </c>
      <c r="C1212" s="4" t="s">
        <v>177</v>
      </c>
      <c r="D1212" s="4" t="s">
        <v>103</v>
      </c>
      <c r="E1212" s="4" t="s">
        <v>172</v>
      </c>
      <c r="F1212" s="3">
        <v>42795</v>
      </c>
      <c r="G1212" s="3">
        <v>42811</v>
      </c>
      <c r="H1212">
        <v>49</v>
      </c>
      <c r="I1212" s="4" t="s">
        <v>9014</v>
      </c>
      <c r="J1212" s="4" t="s">
        <v>9015</v>
      </c>
      <c r="K1212" s="4" t="s">
        <v>9012</v>
      </c>
      <c r="L1212">
        <v>55</v>
      </c>
      <c r="M1212" s="4" t="s">
        <v>26</v>
      </c>
      <c r="N1212">
        <v>1992</v>
      </c>
      <c r="O1212">
        <v>3922.42</v>
      </c>
      <c r="P1212">
        <v>6837</v>
      </c>
      <c r="Q1212" s="4" t="s">
        <v>23</v>
      </c>
      <c r="R1212" s="4" t="s">
        <v>24</v>
      </c>
      <c r="S1212">
        <v>16</v>
      </c>
    </row>
    <row r="1213" spans="1:19">
      <c r="A1213" s="4" t="s">
        <v>1420</v>
      </c>
      <c r="B1213" s="4" t="s">
        <v>208</v>
      </c>
      <c r="C1213" s="4" t="s">
        <v>177</v>
      </c>
      <c r="D1213" s="4" t="s">
        <v>92</v>
      </c>
      <c r="E1213" s="4" t="s">
        <v>172</v>
      </c>
      <c r="F1213" s="3">
        <v>42795</v>
      </c>
      <c r="G1213" s="3">
        <v>42902</v>
      </c>
      <c r="H1213">
        <v>50</v>
      </c>
      <c r="I1213" s="4" t="s">
        <v>9014</v>
      </c>
      <c r="J1213" s="4" t="s">
        <v>9015</v>
      </c>
      <c r="K1213" s="4" t="s">
        <v>9012</v>
      </c>
      <c r="L1213">
        <v>55</v>
      </c>
      <c r="M1213" s="4" t="s">
        <v>73</v>
      </c>
      <c r="N1213">
        <v>1997</v>
      </c>
      <c r="O1213">
        <v>2041.73</v>
      </c>
      <c r="P1213">
        <v>5276</v>
      </c>
      <c r="Q1213" s="4" t="s">
        <v>23</v>
      </c>
      <c r="R1213" s="4" t="s">
        <v>24</v>
      </c>
      <c r="S1213">
        <v>107</v>
      </c>
    </row>
    <row r="1214" spans="1:19">
      <c r="A1214" s="4" t="s">
        <v>1421</v>
      </c>
      <c r="B1214" s="4" t="s">
        <v>185</v>
      </c>
      <c r="C1214" s="4" t="s">
        <v>179</v>
      </c>
      <c r="D1214" s="4" t="s">
        <v>122</v>
      </c>
      <c r="E1214" s="4" t="s">
        <v>172</v>
      </c>
      <c r="F1214" s="3">
        <v>42795</v>
      </c>
      <c r="G1214" s="3">
        <v>42802</v>
      </c>
      <c r="H1214">
        <v>523</v>
      </c>
      <c r="I1214" s="4" t="s">
        <v>9023</v>
      </c>
      <c r="J1214" s="4" t="s">
        <v>9024</v>
      </c>
      <c r="K1214" s="4" t="s">
        <v>9010</v>
      </c>
      <c r="L1214">
        <v>550</v>
      </c>
      <c r="M1214" s="4" t="s">
        <v>58</v>
      </c>
      <c r="N1214">
        <v>1993</v>
      </c>
      <c r="O1214">
        <v>7537.24</v>
      </c>
      <c r="P1214">
        <v>20293</v>
      </c>
      <c r="Q1214" s="4" t="s">
        <v>23</v>
      </c>
      <c r="R1214" s="4" t="s">
        <v>24</v>
      </c>
      <c r="S1214">
        <v>7</v>
      </c>
    </row>
    <row r="1215" spans="1:19">
      <c r="A1215" s="4" t="s">
        <v>1422</v>
      </c>
      <c r="B1215" s="4" t="s">
        <v>185</v>
      </c>
      <c r="C1215" s="4" t="s">
        <v>171</v>
      </c>
      <c r="D1215" s="4" t="s">
        <v>129</v>
      </c>
      <c r="E1215" s="4" t="s">
        <v>172</v>
      </c>
      <c r="F1215" s="3">
        <v>42795</v>
      </c>
      <c r="G1215" s="3">
        <v>42887</v>
      </c>
      <c r="H1215">
        <v>1086</v>
      </c>
      <c r="I1215" s="4" t="s">
        <v>9023</v>
      </c>
      <c r="J1215" s="4" t="s">
        <v>9024</v>
      </c>
      <c r="K1215" s="4" t="s">
        <v>9010</v>
      </c>
      <c r="L1215">
        <v>1096</v>
      </c>
      <c r="M1215" s="4" t="s">
        <v>39</v>
      </c>
      <c r="N1215">
        <v>1992</v>
      </c>
      <c r="O1215">
        <v>324.19</v>
      </c>
      <c r="P1215">
        <v>978</v>
      </c>
      <c r="Q1215" s="4" t="s">
        <v>23</v>
      </c>
      <c r="R1215" s="4" t="s">
        <v>24</v>
      </c>
      <c r="S1215">
        <v>92</v>
      </c>
    </row>
    <row r="1216" spans="1:19">
      <c r="A1216" s="4" t="s">
        <v>1423</v>
      </c>
      <c r="B1216" s="4" t="s">
        <v>185</v>
      </c>
      <c r="C1216" s="4" t="s">
        <v>9011</v>
      </c>
      <c r="D1216" s="4" t="s">
        <v>71</v>
      </c>
      <c r="E1216" s="4" t="s">
        <v>172</v>
      </c>
      <c r="F1216" s="3">
        <v>42795</v>
      </c>
      <c r="G1216" s="3">
        <v>42803</v>
      </c>
      <c r="H1216">
        <v>4445</v>
      </c>
      <c r="I1216" s="4" t="s">
        <v>9023</v>
      </c>
      <c r="J1216" s="4" t="s">
        <v>9024</v>
      </c>
      <c r="K1216" s="4" t="s">
        <v>9010</v>
      </c>
      <c r="L1216">
        <v>4821</v>
      </c>
      <c r="M1216" s="4" t="s">
        <v>46</v>
      </c>
      <c r="N1216">
        <v>2000</v>
      </c>
      <c r="O1216">
        <v>2952.73</v>
      </c>
      <c r="P1216">
        <v>5107</v>
      </c>
      <c r="Q1216" s="4" t="s">
        <v>23</v>
      </c>
      <c r="R1216" s="4" t="s">
        <v>24</v>
      </c>
      <c r="S1216">
        <v>8</v>
      </c>
    </row>
    <row r="1217" spans="1:19">
      <c r="A1217" s="4" t="s">
        <v>1424</v>
      </c>
      <c r="B1217" s="4" t="s">
        <v>216</v>
      </c>
      <c r="C1217" s="4" t="s">
        <v>179</v>
      </c>
      <c r="D1217" s="4" t="s">
        <v>122</v>
      </c>
      <c r="E1217" s="4" t="s">
        <v>193</v>
      </c>
      <c r="F1217" s="3">
        <v>42795</v>
      </c>
      <c r="G1217" s="3"/>
      <c r="I1217" s="4" t="s">
        <v>9018</v>
      </c>
      <c r="J1217" s="4" t="s">
        <v>9019</v>
      </c>
      <c r="K1217" s="4" t="s">
        <v>9010</v>
      </c>
      <c r="L1217">
        <v>550</v>
      </c>
      <c r="M1217" s="4" t="s">
        <v>58</v>
      </c>
      <c r="N1217">
        <v>1993</v>
      </c>
      <c r="O1217">
        <v>7537.24</v>
      </c>
      <c r="P1217">
        <v>20293</v>
      </c>
      <c r="Q1217" s="4" t="s">
        <v>23</v>
      </c>
      <c r="R1217" s="4" t="s">
        <v>24</v>
      </c>
    </row>
    <row r="1218" spans="1:19">
      <c r="A1218" s="4" t="s">
        <v>1425</v>
      </c>
      <c r="B1218" s="4" t="s">
        <v>216</v>
      </c>
      <c r="C1218" s="4" t="s">
        <v>9011</v>
      </c>
      <c r="D1218" s="4" t="s">
        <v>120</v>
      </c>
      <c r="E1218" s="4" t="s">
        <v>172</v>
      </c>
      <c r="F1218" s="3">
        <v>42795</v>
      </c>
      <c r="G1218" s="3">
        <v>42910</v>
      </c>
      <c r="H1218">
        <v>4756</v>
      </c>
      <c r="I1218" s="4" t="s">
        <v>9018</v>
      </c>
      <c r="J1218" s="4" t="s">
        <v>9019</v>
      </c>
      <c r="K1218" s="4" t="s">
        <v>9010</v>
      </c>
      <c r="L1218">
        <v>4821</v>
      </c>
      <c r="M1218" s="4" t="s">
        <v>58</v>
      </c>
      <c r="N1218">
        <v>1998</v>
      </c>
      <c r="O1218">
        <v>2022.14</v>
      </c>
      <c r="P1218">
        <v>5113</v>
      </c>
      <c r="Q1218" s="4" t="s">
        <v>23</v>
      </c>
      <c r="R1218" s="4" t="s">
        <v>24</v>
      </c>
      <c r="S1218">
        <v>115</v>
      </c>
    </row>
    <row r="1219" spans="1:19">
      <c r="A1219" s="4" t="s">
        <v>1426</v>
      </c>
      <c r="B1219" s="4" t="s">
        <v>216</v>
      </c>
      <c r="C1219" s="4" t="s">
        <v>177</v>
      </c>
      <c r="D1219" s="4" t="s">
        <v>65</v>
      </c>
      <c r="E1219" s="4" t="s">
        <v>172</v>
      </c>
      <c r="F1219" s="3">
        <v>42795</v>
      </c>
      <c r="G1219" s="3">
        <v>42905</v>
      </c>
      <c r="H1219">
        <v>67</v>
      </c>
      <c r="I1219" s="4" t="s">
        <v>9018</v>
      </c>
      <c r="J1219" s="4" t="s">
        <v>9019</v>
      </c>
      <c r="K1219" s="4" t="s">
        <v>9012</v>
      </c>
      <c r="L1219">
        <v>55</v>
      </c>
      <c r="M1219" s="4" t="s">
        <v>33</v>
      </c>
      <c r="N1219">
        <v>1990</v>
      </c>
      <c r="O1219">
        <v>2520.83</v>
      </c>
      <c r="P1219">
        <v>3502</v>
      </c>
      <c r="Q1219" s="4" t="s">
        <v>23</v>
      </c>
      <c r="R1219" s="4" t="s">
        <v>24</v>
      </c>
      <c r="S1219">
        <v>110</v>
      </c>
    </row>
    <row r="1220" spans="1:19">
      <c r="A1220" s="4" t="s">
        <v>1427</v>
      </c>
      <c r="B1220" s="4" t="s">
        <v>235</v>
      </c>
      <c r="C1220" s="4" t="s">
        <v>192</v>
      </c>
      <c r="D1220" s="4" t="s">
        <v>80</v>
      </c>
      <c r="E1220" s="4" t="s">
        <v>172</v>
      </c>
      <c r="F1220" s="3">
        <v>42795</v>
      </c>
      <c r="G1220" s="3">
        <v>42895</v>
      </c>
      <c r="H1220">
        <v>3783</v>
      </c>
      <c r="I1220" s="4" t="s">
        <v>9018</v>
      </c>
      <c r="J1220" s="4" t="s">
        <v>9019</v>
      </c>
      <c r="K1220" s="4" t="s">
        <v>9012</v>
      </c>
      <c r="L1220">
        <v>3393</v>
      </c>
      <c r="M1220" s="4" t="s">
        <v>9322</v>
      </c>
      <c r="N1220">
        <v>2011</v>
      </c>
      <c r="O1220">
        <v>527.11</v>
      </c>
      <c r="P1220">
        <v>1428</v>
      </c>
      <c r="Q1220" s="4" t="s">
        <v>23</v>
      </c>
      <c r="R1220" s="4" t="s">
        <v>21</v>
      </c>
      <c r="S1220">
        <v>100</v>
      </c>
    </row>
    <row r="1221" spans="1:19">
      <c r="A1221" s="4" t="s">
        <v>1428</v>
      </c>
      <c r="B1221" s="4" t="s">
        <v>181</v>
      </c>
      <c r="C1221" s="4" t="s">
        <v>9011</v>
      </c>
      <c r="D1221" s="4" t="s">
        <v>24</v>
      </c>
      <c r="E1221" s="4" t="s">
        <v>193</v>
      </c>
      <c r="F1221" s="3">
        <v>42795</v>
      </c>
      <c r="G1221" s="3"/>
      <c r="I1221" s="4" t="s">
        <v>9026</v>
      </c>
      <c r="J1221" s="4" t="s">
        <v>9024</v>
      </c>
      <c r="K1221" s="4" t="s">
        <v>9010</v>
      </c>
      <c r="L1221">
        <v>4821</v>
      </c>
      <c r="M1221" s="4"/>
      <c r="Q1221" s="4"/>
      <c r="R1221" s="4"/>
    </row>
    <row r="1222" spans="1:19">
      <c r="A1222" s="4" t="s">
        <v>1429</v>
      </c>
      <c r="B1222" s="4" t="s">
        <v>181</v>
      </c>
      <c r="C1222" s="4" t="s">
        <v>179</v>
      </c>
      <c r="D1222" s="4" t="s">
        <v>49</v>
      </c>
      <c r="E1222" s="4" t="s">
        <v>197</v>
      </c>
      <c r="F1222" s="3">
        <v>42795</v>
      </c>
      <c r="G1222" s="3">
        <v>42886</v>
      </c>
      <c r="H1222">
        <v>0</v>
      </c>
      <c r="I1222" s="4" t="s">
        <v>9026</v>
      </c>
      <c r="J1222" s="4" t="s">
        <v>9024</v>
      </c>
      <c r="K1222" s="4" t="s">
        <v>9010</v>
      </c>
      <c r="L1222">
        <v>550</v>
      </c>
      <c r="M1222" s="4" t="s">
        <v>9322</v>
      </c>
      <c r="N1222">
        <v>2010</v>
      </c>
      <c r="O1222">
        <v>587.72</v>
      </c>
      <c r="P1222">
        <v>1501</v>
      </c>
      <c r="Q1222" s="4" t="s">
        <v>23</v>
      </c>
      <c r="R1222" s="4" t="s">
        <v>24</v>
      </c>
      <c r="S1222">
        <v>91</v>
      </c>
    </row>
    <row r="1223" spans="1:19">
      <c r="A1223" s="4" t="s">
        <v>1430</v>
      </c>
      <c r="B1223" s="4" t="s">
        <v>181</v>
      </c>
      <c r="C1223" s="4" t="s">
        <v>199</v>
      </c>
      <c r="D1223" s="4" t="s">
        <v>102</v>
      </c>
      <c r="E1223" s="4" t="s">
        <v>197</v>
      </c>
      <c r="F1223" s="3">
        <v>42795</v>
      </c>
      <c r="G1223" s="3">
        <v>42913</v>
      </c>
      <c r="H1223">
        <v>0</v>
      </c>
      <c r="I1223" s="4" t="s">
        <v>9026</v>
      </c>
      <c r="J1223" s="4" t="s">
        <v>9024</v>
      </c>
      <c r="K1223" s="4" t="s">
        <v>9010</v>
      </c>
      <c r="L1223">
        <v>5482</v>
      </c>
      <c r="M1223" s="4" t="s">
        <v>55</v>
      </c>
      <c r="N1223">
        <v>1994</v>
      </c>
      <c r="O1223">
        <v>1188.42</v>
      </c>
      <c r="P1223">
        <v>3015</v>
      </c>
      <c r="Q1223" s="4" t="s">
        <v>23</v>
      </c>
      <c r="R1223" s="4" t="s">
        <v>24</v>
      </c>
      <c r="S1223">
        <v>118</v>
      </c>
    </row>
    <row r="1224" spans="1:19">
      <c r="A1224" s="4" t="s">
        <v>1431</v>
      </c>
      <c r="B1224" s="4" t="s">
        <v>183</v>
      </c>
      <c r="C1224" s="4" t="s">
        <v>192</v>
      </c>
      <c r="D1224" s="4" t="s">
        <v>51</v>
      </c>
      <c r="E1224" s="4" t="s">
        <v>197</v>
      </c>
      <c r="F1224" s="3">
        <v>42796</v>
      </c>
      <c r="G1224" s="3">
        <v>42886</v>
      </c>
      <c r="H1224">
        <v>0</v>
      </c>
      <c r="I1224" s="4" t="s">
        <v>9014</v>
      </c>
      <c r="J1224" s="4" t="s">
        <v>9015</v>
      </c>
      <c r="K1224" s="4" t="s">
        <v>9012</v>
      </c>
      <c r="L1224">
        <v>3393</v>
      </c>
      <c r="M1224" s="4" t="s">
        <v>36</v>
      </c>
      <c r="N1224">
        <v>1982</v>
      </c>
      <c r="O1224">
        <v>4618</v>
      </c>
      <c r="P1224">
        <v>10083</v>
      </c>
      <c r="Q1224" s="4" t="s">
        <v>23</v>
      </c>
      <c r="R1224" s="4" t="s">
        <v>24</v>
      </c>
      <c r="S1224">
        <v>90</v>
      </c>
    </row>
    <row r="1225" spans="1:19">
      <c r="A1225" s="4" t="s">
        <v>1432</v>
      </c>
      <c r="B1225" s="4" t="s">
        <v>183</v>
      </c>
      <c r="C1225" s="4" t="s">
        <v>179</v>
      </c>
      <c r="D1225" s="4" t="s">
        <v>43</v>
      </c>
      <c r="E1225" s="4" t="s">
        <v>172</v>
      </c>
      <c r="F1225" s="3">
        <v>42796</v>
      </c>
      <c r="G1225" s="3">
        <v>42806</v>
      </c>
      <c r="H1225">
        <v>522</v>
      </c>
      <c r="I1225" s="4" t="s">
        <v>9014</v>
      </c>
      <c r="J1225" s="4" t="s">
        <v>9015</v>
      </c>
      <c r="K1225" s="4" t="s">
        <v>9010</v>
      </c>
      <c r="L1225">
        <v>550</v>
      </c>
      <c r="M1225" s="4" t="s">
        <v>9322</v>
      </c>
      <c r="N1225">
        <v>2005</v>
      </c>
      <c r="O1225">
        <v>1520.66</v>
      </c>
      <c r="P1225">
        <v>1806</v>
      </c>
      <c r="Q1225" s="4" t="s">
        <v>23</v>
      </c>
      <c r="R1225" s="4" t="s">
        <v>24</v>
      </c>
      <c r="S1225">
        <v>10</v>
      </c>
    </row>
    <row r="1226" spans="1:19">
      <c r="A1226" s="4" t="s">
        <v>1433</v>
      </c>
      <c r="B1226" s="4" t="s">
        <v>261</v>
      </c>
      <c r="C1226" s="4" t="s">
        <v>171</v>
      </c>
      <c r="D1226" s="4" t="s">
        <v>83</v>
      </c>
      <c r="E1226" s="4" t="s">
        <v>172</v>
      </c>
      <c r="F1226" s="3">
        <v>42796</v>
      </c>
      <c r="G1226" s="3">
        <v>42812</v>
      </c>
      <c r="H1226">
        <v>1001</v>
      </c>
      <c r="I1226" s="4" t="s">
        <v>9021</v>
      </c>
      <c r="J1226" s="4" t="s">
        <v>9019</v>
      </c>
      <c r="K1226" s="4" t="s">
        <v>9010</v>
      </c>
      <c r="L1226">
        <v>1096</v>
      </c>
      <c r="M1226" s="4" t="s">
        <v>33</v>
      </c>
      <c r="N1226">
        <v>2004</v>
      </c>
      <c r="O1226">
        <v>702.72</v>
      </c>
      <c r="P1226">
        <v>1831</v>
      </c>
      <c r="Q1226" s="4" t="s">
        <v>23</v>
      </c>
      <c r="R1226" s="4" t="s">
        <v>24</v>
      </c>
      <c r="S1226">
        <v>16</v>
      </c>
    </row>
    <row r="1227" spans="1:19">
      <c r="A1227" s="4" t="s">
        <v>1434</v>
      </c>
      <c r="B1227" s="4" t="s">
        <v>304</v>
      </c>
      <c r="C1227" s="4" t="s">
        <v>199</v>
      </c>
      <c r="D1227" s="4" t="s">
        <v>27</v>
      </c>
      <c r="E1227" s="4" t="s">
        <v>172</v>
      </c>
      <c r="F1227" s="3">
        <v>42796</v>
      </c>
      <c r="G1227" s="3">
        <v>42880</v>
      </c>
      <c r="H1227">
        <v>5728</v>
      </c>
      <c r="I1227" s="4" t="s">
        <v>9014</v>
      </c>
      <c r="J1227" s="4" t="s">
        <v>9015</v>
      </c>
      <c r="K1227" s="4" t="s">
        <v>9010</v>
      </c>
      <c r="L1227">
        <v>5482</v>
      </c>
      <c r="M1227" s="4" t="s">
        <v>26</v>
      </c>
      <c r="N1227">
        <v>1986</v>
      </c>
      <c r="O1227">
        <v>647.17999999999995</v>
      </c>
      <c r="P1227">
        <v>1185</v>
      </c>
      <c r="Q1227" s="4" t="s">
        <v>28</v>
      </c>
      <c r="R1227" s="4" t="s">
        <v>24</v>
      </c>
      <c r="S1227">
        <v>84</v>
      </c>
    </row>
    <row r="1228" spans="1:19">
      <c r="A1228" s="4" t="s">
        <v>1435</v>
      </c>
      <c r="B1228" s="4" t="s">
        <v>174</v>
      </c>
      <c r="C1228" s="4" t="s">
        <v>199</v>
      </c>
      <c r="D1228" s="4" t="s">
        <v>41</v>
      </c>
      <c r="E1228" s="4" t="s">
        <v>172</v>
      </c>
      <c r="F1228" s="3">
        <v>42796</v>
      </c>
      <c r="G1228" s="3">
        <v>42905</v>
      </c>
      <c r="H1228">
        <v>4856</v>
      </c>
      <c r="I1228" s="4" t="s">
        <v>9016</v>
      </c>
      <c r="J1228" s="4" t="s">
        <v>9015</v>
      </c>
      <c r="K1228" s="4" t="s">
        <v>9010</v>
      </c>
      <c r="L1228">
        <v>5482</v>
      </c>
      <c r="M1228" s="4" t="s">
        <v>36</v>
      </c>
      <c r="N1228">
        <v>1998</v>
      </c>
      <c r="O1228">
        <v>2714.9</v>
      </c>
      <c r="P1228">
        <v>2641</v>
      </c>
      <c r="Q1228" s="4" t="s">
        <v>23</v>
      </c>
      <c r="R1228" s="4" t="s">
        <v>21</v>
      </c>
      <c r="S1228">
        <v>109</v>
      </c>
    </row>
    <row r="1229" spans="1:19">
      <c r="A1229" s="4" t="s">
        <v>1436</v>
      </c>
      <c r="B1229" s="4" t="s">
        <v>174</v>
      </c>
      <c r="C1229" s="4" t="s">
        <v>9011</v>
      </c>
      <c r="D1229" s="4" t="s">
        <v>37</v>
      </c>
      <c r="E1229" s="4" t="s">
        <v>172</v>
      </c>
      <c r="F1229" s="3">
        <v>42796</v>
      </c>
      <c r="G1229" s="3">
        <v>42881</v>
      </c>
      <c r="H1229">
        <v>5570</v>
      </c>
      <c r="I1229" s="4" t="s">
        <v>9016</v>
      </c>
      <c r="J1229" s="4" t="s">
        <v>9015</v>
      </c>
      <c r="K1229" s="4" t="s">
        <v>9010</v>
      </c>
      <c r="L1229">
        <v>4821</v>
      </c>
      <c r="M1229" s="4" t="s">
        <v>33</v>
      </c>
      <c r="N1229">
        <v>2001</v>
      </c>
      <c r="O1229">
        <v>718.62</v>
      </c>
      <c r="P1229">
        <v>2448</v>
      </c>
      <c r="Q1229" s="4" t="s">
        <v>23</v>
      </c>
      <c r="R1229" s="4" t="s">
        <v>24</v>
      </c>
      <c r="S1229">
        <v>85</v>
      </c>
    </row>
    <row r="1230" spans="1:19">
      <c r="A1230" s="4" t="s">
        <v>1437</v>
      </c>
      <c r="B1230" s="4" t="s">
        <v>174</v>
      </c>
      <c r="C1230" s="4" t="s">
        <v>192</v>
      </c>
      <c r="D1230" s="4" t="s">
        <v>43</v>
      </c>
      <c r="E1230" s="4" t="s">
        <v>172</v>
      </c>
      <c r="F1230" s="3">
        <v>42796</v>
      </c>
      <c r="G1230" s="3">
        <v>42881</v>
      </c>
      <c r="H1230">
        <v>3647</v>
      </c>
      <c r="I1230" s="4" t="s">
        <v>9016</v>
      </c>
      <c r="J1230" s="4" t="s">
        <v>9015</v>
      </c>
      <c r="K1230" s="4" t="s">
        <v>9012</v>
      </c>
      <c r="L1230">
        <v>3393</v>
      </c>
      <c r="M1230" s="4" t="s">
        <v>9322</v>
      </c>
      <c r="N1230">
        <v>2005</v>
      </c>
      <c r="O1230">
        <v>1520.66</v>
      </c>
      <c r="P1230">
        <v>1806</v>
      </c>
      <c r="Q1230" s="4" t="s">
        <v>23</v>
      </c>
      <c r="R1230" s="4" t="s">
        <v>24</v>
      </c>
      <c r="S1230">
        <v>85</v>
      </c>
    </row>
    <row r="1231" spans="1:19">
      <c r="A1231" s="4" t="s">
        <v>1438</v>
      </c>
      <c r="B1231" s="4" t="s">
        <v>263</v>
      </c>
      <c r="C1231" s="4" t="s">
        <v>179</v>
      </c>
      <c r="D1231" s="4" t="s">
        <v>88</v>
      </c>
      <c r="E1231" s="4" t="s">
        <v>172</v>
      </c>
      <c r="F1231" s="3">
        <v>42796</v>
      </c>
      <c r="G1231" s="3">
        <v>42897</v>
      </c>
      <c r="H1231">
        <v>487</v>
      </c>
      <c r="I1231" s="4" t="s">
        <v>9021</v>
      </c>
      <c r="J1231" s="4" t="s">
        <v>9019</v>
      </c>
      <c r="K1231" s="4" t="s">
        <v>9010</v>
      </c>
      <c r="L1231">
        <v>550</v>
      </c>
      <c r="M1231" s="4" t="s">
        <v>46</v>
      </c>
      <c r="N1231">
        <v>1984</v>
      </c>
      <c r="O1231">
        <v>3027.46</v>
      </c>
      <c r="P1231">
        <v>9516</v>
      </c>
      <c r="Q1231" s="4" t="s">
        <v>89</v>
      </c>
      <c r="R1231" s="4" t="s">
        <v>24</v>
      </c>
      <c r="S1231">
        <v>101</v>
      </c>
    </row>
    <row r="1232" spans="1:19">
      <c r="A1232" s="4" t="s">
        <v>1439</v>
      </c>
      <c r="B1232" s="4" t="s">
        <v>263</v>
      </c>
      <c r="C1232" s="4" t="s">
        <v>171</v>
      </c>
      <c r="D1232" s="4" t="s">
        <v>50</v>
      </c>
      <c r="E1232" s="4" t="s">
        <v>172</v>
      </c>
      <c r="F1232" s="3">
        <v>42796</v>
      </c>
      <c r="G1232" s="3">
        <v>42898</v>
      </c>
      <c r="H1232">
        <v>1166</v>
      </c>
      <c r="I1232" s="4" t="s">
        <v>9021</v>
      </c>
      <c r="J1232" s="4" t="s">
        <v>9019</v>
      </c>
      <c r="K1232" s="4" t="s">
        <v>9010</v>
      </c>
      <c r="L1232">
        <v>1096</v>
      </c>
      <c r="M1232" s="4" t="s">
        <v>9322</v>
      </c>
      <c r="N1232">
        <v>1992</v>
      </c>
      <c r="O1232">
        <v>1712.68</v>
      </c>
      <c r="P1232">
        <v>3194</v>
      </c>
      <c r="Q1232" s="4" t="s">
        <v>23</v>
      </c>
      <c r="R1232" s="4" t="s">
        <v>21</v>
      </c>
      <c r="S1232">
        <v>102</v>
      </c>
    </row>
    <row r="1233" spans="1:19">
      <c r="A1233" s="4" t="s">
        <v>1440</v>
      </c>
      <c r="B1233" s="4" t="s">
        <v>212</v>
      </c>
      <c r="C1233" s="4" t="s">
        <v>192</v>
      </c>
      <c r="D1233" s="4" t="s">
        <v>24</v>
      </c>
      <c r="E1233" s="4" t="s">
        <v>193</v>
      </c>
      <c r="F1233" s="3">
        <v>42796</v>
      </c>
      <c r="G1233" s="3"/>
      <c r="I1233" s="4" t="s">
        <v>9023</v>
      </c>
      <c r="J1233" s="4" t="s">
        <v>9024</v>
      </c>
      <c r="K1233" s="4" t="s">
        <v>9012</v>
      </c>
      <c r="L1233">
        <v>3393</v>
      </c>
      <c r="M1233" s="4"/>
      <c r="Q1233" s="4"/>
      <c r="R1233" s="4"/>
    </row>
    <row r="1234" spans="1:19">
      <c r="A1234" s="4" t="s">
        <v>1441</v>
      </c>
      <c r="B1234" s="4" t="s">
        <v>343</v>
      </c>
      <c r="C1234" s="4" t="s">
        <v>179</v>
      </c>
      <c r="D1234" s="4" t="s">
        <v>106</v>
      </c>
      <c r="E1234" s="4" t="s">
        <v>172</v>
      </c>
      <c r="F1234" s="3">
        <v>42796</v>
      </c>
      <c r="G1234" s="3">
        <v>42892</v>
      </c>
      <c r="H1234">
        <v>595</v>
      </c>
      <c r="I1234" s="4" t="s">
        <v>9016</v>
      </c>
      <c r="J1234" s="4" t="s">
        <v>9015</v>
      </c>
      <c r="K1234" s="4" t="s">
        <v>9010</v>
      </c>
      <c r="L1234">
        <v>550</v>
      </c>
      <c r="M1234" s="4" t="s">
        <v>46</v>
      </c>
      <c r="N1234">
        <v>2012</v>
      </c>
      <c r="O1234">
        <v>45.39</v>
      </c>
      <c r="P1234">
        <v>100</v>
      </c>
      <c r="Q1234" s="4" t="s">
        <v>23</v>
      </c>
      <c r="R1234" s="4" t="s">
        <v>47</v>
      </c>
      <c r="S1234">
        <v>96</v>
      </c>
    </row>
    <row r="1235" spans="1:19">
      <c r="A1235" s="4" t="s">
        <v>1442</v>
      </c>
      <c r="B1235" s="4" t="s">
        <v>219</v>
      </c>
      <c r="C1235" s="4" t="s">
        <v>177</v>
      </c>
      <c r="D1235" s="4" t="s">
        <v>42</v>
      </c>
      <c r="E1235" s="4" t="s">
        <v>172</v>
      </c>
      <c r="F1235" s="3">
        <v>42796</v>
      </c>
      <c r="G1235" s="3">
        <v>42890</v>
      </c>
      <c r="H1235">
        <v>49</v>
      </c>
      <c r="I1235" s="4" t="s">
        <v>9026</v>
      </c>
      <c r="J1235" s="4" t="s">
        <v>9024</v>
      </c>
      <c r="K1235" s="4" t="s">
        <v>9012</v>
      </c>
      <c r="L1235">
        <v>55</v>
      </c>
      <c r="M1235" s="4" t="s">
        <v>26</v>
      </c>
      <c r="N1235">
        <v>2017</v>
      </c>
      <c r="O1235">
        <v>4.54</v>
      </c>
      <c r="P1235">
        <v>9</v>
      </c>
      <c r="Q1235" s="4" t="s">
        <v>23</v>
      </c>
      <c r="R1235" s="4" t="s">
        <v>24</v>
      </c>
      <c r="S1235">
        <v>94</v>
      </c>
    </row>
    <row r="1236" spans="1:19">
      <c r="A1236" s="4" t="s">
        <v>1443</v>
      </c>
      <c r="B1236" s="4" t="s">
        <v>230</v>
      </c>
      <c r="C1236" s="4" t="s">
        <v>179</v>
      </c>
      <c r="D1236" s="4" t="s">
        <v>122</v>
      </c>
      <c r="E1236" s="4" t="s">
        <v>172</v>
      </c>
      <c r="F1236" s="3">
        <v>42796</v>
      </c>
      <c r="G1236" s="3">
        <v>42813</v>
      </c>
      <c r="H1236">
        <v>599</v>
      </c>
      <c r="I1236" s="4" t="s">
        <v>9026</v>
      </c>
      <c r="J1236" s="4" t="s">
        <v>9024</v>
      </c>
      <c r="K1236" s="4" t="s">
        <v>9010</v>
      </c>
      <c r="L1236">
        <v>550</v>
      </c>
      <c r="M1236" s="4" t="s">
        <v>58</v>
      </c>
      <c r="N1236">
        <v>1993</v>
      </c>
      <c r="O1236">
        <v>7537.24</v>
      </c>
      <c r="P1236">
        <v>20293</v>
      </c>
      <c r="Q1236" s="4" t="s">
        <v>23</v>
      </c>
      <c r="R1236" s="4" t="s">
        <v>24</v>
      </c>
      <c r="S1236">
        <v>17</v>
      </c>
    </row>
    <row r="1237" spans="1:19">
      <c r="A1237" s="4" t="s">
        <v>1444</v>
      </c>
      <c r="B1237" s="4" t="s">
        <v>230</v>
      </c>
      <c r="C1237" s="4" t="s">
        <v>9011</v>
      </c>
      <c r="D1237" s="4" t="s">
        <v>82</v>
      </c>
      <c r="E1237" s="4" t="s">
        <v>172</v>
      </c>
      <c r="F1237" s="3">
        <v>42796</v>
      </c>
      <c r="G1237" s="3">
        <v>42870</v>
      </c>
      <c r="H1237">
        <v>4506</v>
      </c>
      <c r="I1237" s="4" t="s">
        <v>9026</v>
      </c>
      <c r="J1237" s="4" t="s">
        <v>9024</v>
      </c>
      <c r="K1237" s="4" t="s">
        <v>9010</v>
      </c>
      <c r="L1237">
        <v>4821</v>
      </c>
      <c r="M1237" s="4" t="s">
        <v>36</v>
      </c>
      <c r="N1237">
        <v>1982</v>
      </c>
      <c r="O1237">
        <v>11698.03</v>
      </c>
      <c r="P1237">
        <v>34288</v>
      </c>
      <c r="Q1237" s="4" t="s">
        <v>23</v>
      </c>
      <c r="R1237" s="4" t="s">
        <v>24</v>
      </c>
      <c r="S1237">
        <v>74</v>
      </c>
    </row>
    <row r="1238" spans="1:19">
      <c r="A1238" s="4" t="s">
        <v>1445</v>
      </c>
      <c r="B1238" s="4" t="s">
        <v>230</v>
      </c>
      <c r="C1238" s="4" t="s">
        <v>9011</v>
      </c>
      <c r="D1238" s="4" t="s">
        <v>115</v>
      </c>
      <c r="E1238" s="4" t="s">
        <v>172</v>
      </c>
      <c r="F1238" s="3">
        <v>42796</v>
      </c>
      <c r="G1238" s="3">
        <v>42861</v>
      </c>
      <c r="H1238">
        <v>4512</v>
      </c>
      <c r="I1238" s="4" t="s">
        <v>9026</v>
      </c>
      <c r="J1238" s="4" t="s">
        <v>9024</v>
      </c>
      <c r="K1238" s="4" t="s">
        <v>9010</v>
      </c>
      <c r="L1238">
        <v>4821</v>
      </c>
      <c r="M1238" s="4" t="s">
        <v>46</v>
      </c>
      <c r="N1238">
        <v>2008</v>
      </c>
      <c r="O1238">
        <v>894.37</v>
      </c>
      <c r="P1238">
        <v>1593</v>
      </c>
      <c r="Q1238" s="4" t="s">
        <v>116</v>
      </c>
      <c r="R1238" s="4" t="s">
        <v>24</v>
      </c>
      <c r="S1238">
        <v>65</v>
      </c>
    </row>
    <row r="1239" spans="1:19">
      <c r="A1239" s="4" t="s">
        <v>1446</v>
      </c>
      <c r="B1239" s="4" t="s">
        <v>256</v>
      </c>
      <c r="C1239" s="4" t="s">
        <v>179</v>
      </c>
      <c r="D1239" s="4" t="s">
        <v>70</v>
      </c>
      <c r="E1239" s="4" t="s">
        <v>197</v>
      </c>
      <c r="F1239" s="3">
        <v>42796</v>
      </c>
      <c r="G1239" s="3">
        <v>42856</v>
      </c>
      <c r="H1239">
        <v>0</v>
      </c>
      <c r="I1239" s="4" t="s">
        <v>9014</v>
      </c>
      <c r="J1239" s="4" t="s">
        <v>9015</v>
      </c>
      <c r="K1239" s="4" t="s">
        <v>9010</v>
      </c>
      <c r="L1239">
        <v>550</v>
      </c>
      <c r="M1239" s="4" t="s">
        <v>55</v>
      </c>
      <c r="N1239">
        <v>2007</v>
      </c>
      <c r="O1239">
        <v>86.68</v>
      </c>
      <c r="P1239">
        <v>187</v>
      </c>
      <c r="Q1239" s="4" t="s">
        <v>23</v>
      </c>
      <c r="R1239" s="4" t="s">
        <v>56</v>
      </c>
      <c r="S1239">
        <v>60</v>
      </c>
    </row>
    <row r="1240" spans="1:19">
      <c r="A1240" s="4" t="s">
        <v>1447</v>
      </c>
      <c r="B1240" s="4" t="s">
        <v>201</v>
      </c>
      <c r="C1240" s="4" t="s">
        <v>171</v>
      </c>
      <c r="D1240" s="4" t="s">
        <v>90</v>
      </c>
      <c r="E1240" s="4" t="s">
        <v>172</v>
      </c>
      <c r="F1240" s="3">
        <v>42796</v>
      </c>
      <c r="G1240" s="3">
        <v>42861</v>
      </c>
      <c r="H1240">
        <v>1102</v>
      </c>
      <c r="I1240" s="4" t="s">
        <v>9026</v>
      </c>
      <c r="J1240" s="4" t="s">
        <v>9024</v>
      </c>
      <c r="K1240" s="4" t="s">
        <v>9010</v>
      </c>
      <c r="L1240">
        <v>1096</v>
      </c>
      <c r="M1240" s="4" t="s">
        <v>73</v>
      </c>
      <c r="N1240">
        <v>1987</v>
      </c>
      <c r="O1240">
        <v>405.59</v>
      </c>
      <c r="P1240">
        <v>1179</v>
      </c>
      <c r="Q1240" s="4" t="s">
        <v>91</v>
      </c>
      <c r="R1240" s="4" t="s">
        <v>92</v>
      </c>
      <c r="S1240">
        <v>65</v>
      </c>
    </row>
    <row r="1241" spans="1:19">
      <c r="A1241" s="4" t="s">
        <v>1448</v>
      </c>
      <c r="B1241" s="4" t="s">
        <v>205</v>
      </c>
      <c r="C1241" s="4" t="s">
        <v>179</v>
      </c>
      <c r="D1241" s="4" t="s">
        <v>24</v>
      </c>
      <c r="E1241" s="4" t="s">
        <v>193</v>
      </c>
      <c r="F1241" s="3">
        <v>42796</v>
      </c>
      <c r="G1241" s="3"/>
      <c r="I1241" s="4" t="s">
        <v>9023</v>
      </c>
      <c r="J1241" s="4" t="s">
        <v>9024</v>
      </c>
      <c r="K1241" s="4" t="s">
        <v>9010</v>
      </c>
      <c r="L1241">
        <v>550</v>
      </c>
      <c r="M1241" s="4"/>
      <c r="Q1241" s="4"/>
      <c r="R1241" s="4"/>
    </row>
    <row r="1242" spans="1:19">
      <c r="A1242" s="4" t="s">
        <v>1449</v>
      </c>
      <c r="B1242" s="4" t="s">
        <v>205</v>
      </c>
      <c r="C1242" s="4" t="s">
        <v>179</v>
      </c>
      <c r="D1242" s="4" t="s">
        <v>102</v>
      </c>
      <c r="E1242" s="4" t="s">
        <v>197</v>
      </c>
      <c r="F1242" s="3">
        <v>42796</v>
      </c>
      <c r="G1242" s="3">
        <v>42896</v>
      </c>
      <c r="H1242">
        <v>0</v>
      </c>
      <c r="I1242" s="4" t="s">
        <v>9023</v>
      </c>
      <c r="J1242" s="4" t="s">
        <v>9024</v>
      </c>
      <c r="K1242" s="4" t="s">
        <v>9010</v>
      </c>
      <c r="L1242">
        <v>550</v>
      </c>
      <c r="M1242" s="4" t="s">
        <v>55</v>
      </c>
      <c r="N1242">
        <v>1994</v>
      </c>
      <c r="O1242">
        <v>1188.42</v>
      </c>
      <c r="P1242">
        <v>3015</v>
      </c>
      <c r="Q1242" s="4" t="s">
        <v>23</v>
      </c>
      <c r="R1242" s="4" t="s">
        <v>24</v>
      </c>
      <c r="S1242">
        <v>100</v>
      </c>
    </row>
    <row r="1243" spans="1:19">
      <c r="A1243" s="4" t="s">
        <v>1450</v>
      </c>
      <c r="B1243" s="4" t="s">
        <v>208</v>
      </c>
      <c r="C1243" s="4" t="s">
        <v>177</v>
      </c>
      <c r="D1243" s="4" t="s">
        <v>42</v>
      </c>
      <c r="E1243" s="4" t="s">
        <v>172</v>
      </c>
      <c r="F1243" s="3">
        <v>42796</v>
      </c>
      <c r="G1243" s="3">
        <v>42867</v>
      </c>
      <c r="H1243">
        <v>54</v>
      </c>
      <c r="I1243" s="4" t="s">
        <v>9014</v>
      </c>
      <c r="J1243" s="4" t="s">
        <v>9015</v>
      </c>
      <c r="K1243" s="4" t="s">
        <v>9012</v>
      </c>
      <c r="L1243">
        <v>55</v>
      </c>
      <c r="M1243" s="4" t="s">
        <v>26</v>
      </c>
      <c r="N1243">
        <v>2017</v>
      </c>
      <c r="O1243">
        <v>4.54</v>
      </c>
      <c r="P1243">
        <v>9</v>
      </c>
      <c r="Q1243" s="4" t="s">
        <v>23</v>
      </c>
      <c r="R1243" s="4" t="s">
        <v>24</v>
      </c>
      <c r="S1243">
        <v>71</v>
      </c>
    </row>
    <row r="1244" spans="1:19">
      <c r="A1244" s="4" t="s">
        <v>1451</v>
      </c>
      <c r="B1244" s="4" t="s">
        <v>208</v>
      </c>
      <c r="C1244" s="4" t="s">
        <v>177</v>
      </c>
      <c r="D1244" s="4" t="s">
        <v>76</v>
      </c>
      <c r="E1244" s="4" t="s">
        <v>172</v>
      </c>
      <c r="F1244" s="3">
        <v>42796</v>
      </c>
      <c r="G1244" s="3">
        <v>42811</v>
      </c>
      <c r="H1244">
        <v>62</v>
      </c>
      <c r="I1244" s="4" t="s">
        <v>9014</v>
      </c>
      <c r="J1244" s="4" t="s">
        <v>9015</v>
      </c>
      <c r="K1244" s="4" t="s">
        <v>9012</v>
      </c>
      <c r="L1244">
        <v>55</v>
      </c>
      <c r="M1244" s="4" t="s">
        <v>9322</v>
      </c>
      <c r="N1244">
        <v>1997</v>
      </c>
      <c r="O1244">
        <v>8170.38</v>
      </c>
      <c r="P1244">
        <v>16499</v>
      </c>
      <c r="Q1244" s="4" t="s">
        <v>77</v>
      </c>
      <c r="R1244" s="4" t="s">
        <v>24</v>
      </c>
      <c r="S1244">
        <v>15</v>
      </c>
    </row>
    <row r="1245" spans="1:19">
      <c r="A1245" s="4" t="s">
        <v>1452</v>
      </c>
      <c r="B1245" s="4" t="s">
        <v>185</v>
      </c>
      <c r="C1245" s="4" t="s">
        <v>179</v>
      </c>
      <c r="D1245" s="4" t="s">
        <v>102</v>
      </c>
      <c r="E1245" s="4" t="s">
        <v>193</v>
      </c>
      <c r="F1245" s="3">
        <v>42796</v>
      </c>
      <c r="G1245" s="3"/>
      <c r="I1245" s="4" t="s">
        <v>9023</v>
      </c>
      <c r="J1245" s="4" t="s">
        <v>9024</v>
      </c>
      <c r="K1245" s="4" t="s">
        <v>9010</v>
      </c>
      <c r="L1245">
        <v>550</v>
      </c>
      <c r="M1245" s="4" t="s">
        <v>55</v>
      </c>
      <c r="N1245">
        <v>1994</v>
      </c>
      <c r="O1245">
        <v>1188.42</v>
      </c>
      <c r="P1245">
        <v>3015</v>
      </c>
      <c r="Q1245" s="4" t="s">
        <v>23</v>
      </c>
      <c r="R1245" s="4" t="s">
        <v>24</v>
      </c>
    </row>
    <row r="1246" spans="1:19">
      <c r="A1246" s="4" t="s">
        <v>1453</v>
      </c>
      <c r="B1246" s="4" t="s">
        <v>185</v>
      </c>
      <c r="C1246" s="4" t="s">
        <v>179</v>
      </c>
      <c r="D1246" s="4" t="s">
        <v>24</v>
      </c>
      <c r="E1246" s="4" t="s">
        <v>193</v>
      </c>
      <c r="F1246" s="3">
        <v>42796</v>
      </c>
      <c r="G1246" s="3"/>
      <c r="I1246" s="4" t="s">
        <v>9023</v>
      </c>
      <c r="J1246" s="4" t="s">
        <v>9024</v>
      </c>
      <c r="K1246" s="4" t="s">
        <v>9010</v>
      </c>
      <c r="L1246">
        <v>550</v>
      </c>
      <c r="M1246" s="4"/>
      <c r="Q1246" s="4"/>
      <c r="R1246" s="4"/>
    </row>
    <row r="1247" spans="1:19">
      <c r="A1247" s="4" t="s">
        <v>1454</v>
      </c>
      <c r="B1247" s="4" t="s">
        <v>185</v>
      </c>
      <c r="C1247" s="4" t="s">
        <v>177</v>
      </c>
      <c r="D1247" s="4" t="s">
        <v>24</v>
      </c>
      <c r="E1247" s="4" t="s">
        <v>193</v>
      </c>
      <c r="F1247" s="3">
        <v>42796</v>
      </c>
      <c r="G1247" s="3"/>
      <c r="I1247" s="4" t="s">
        <v>9023</v>
      </c>
      <c r="J1247" s="4" t="s">
        <v>9024</v>
      </c>
      <c r="K1247" s="4" t="s">
        <v>9012</v>
      </c>
      <c r="L1247">
        <v>55</v>
      </c>
      <c r="M1247" s="4"/>
      <c r="Q1247" s="4"/>
      <c r="R1247" s="4"/>
    </row>
    <row r="1248" spans="1:19">
      <c r="A1248" s="4" t="s">
        <v>1455</v>
      </c>
      <c r="B1248" s="4" t="s">
        <v>216</v>
      </c>
      <c r="C1248" s="4" t="s">
        <v>177</v>
      </c>
      <c r="D1248" s="4" t="s">
        <v>117</v>
      </c>
      <c r="E1248" s="4" t="s">
        <v>172</v>
      </c>
      <c r="F1248" s="3">
        <v>42796</v>
      </c>
      <c r="G1248" s="3">
        <v>42803</v>
      </c>
      <c r="H1248">
        <v>61</v>
      </c>
      <c r="I1248" s="4" t="s">
        <v>9018</v>
      </c>
      <c r="J1248" s="4" t="s">
        <v>9019</v>
      </c>
      <c r="K1248" s="4" t="s">
        <v>9012</v>
      </c>
      <c r="L1248">
        <v>55</v>
      </c>
      <c r="M1248" s="4" t="s">
        <v>26</v>
      </c>
      <c r="N1248">
        <v>1996</v>
      </c>
      <c r="O1248">
        <v>439.21</v>
      </c>
      <c r="P1248">
        <v>792</v>
      </c>
      <c r="Q1248" s="4" t="s">
        <v>23</v>
      </c>
      <c r="R1248" s="4" t="s">
        <v>24</v>
      </c>
      <c r="S1248">
        <v>7</v>
      </c>
    </row>
    <row r="1249" spans="1:19">
      <c r="A1249" s="4" t="s">
        <v>1456</v>
      </c>
      <c r="B1249" s="4" t="s">
        <v>181</v>
      </c>
      <c r="C1249" s="4" t="s">
        <v>179</v>
      </c>
      <c r="D1249" s="4" t="s">
        <v>24</v>
      </c>
      <c r="E1249" s="4" t="s">
        <v>193</v>
      </c>
      <c r="F1249" s="3">
        <v>42796</v>
      </c>
      <c r="G1249" s="3"/>
      <c r="I1249" s="4" t="s">
        <v>9026</v>
      </c>
      <c r="J1249" s="4" t="s">
        <v>9024</v>
      </c>
      <c r="K1249" s="4" t="s">
        <v>9010</v>
      </c>
      <c r="L1249">
        <v>550</v>
      </c>
      <c r="M1249" s="4"/>
      <c r="Q1249" s="4"/>
      <c r="R1249" s="4"/>
    </row>
    <row r="1250" spans="1:19">
      <c r="A1250" s="4" t="s">
        <v>1457</v>
      </c>
      <c r="B1250" s="4" t="s">
        <v>181</v>
      </c>
      <c r="C1250" s="4" t="s">
        <v>9011</v>
      </c>
      <c r="D1250" s="4" t="s">
        <v>108</v>
      </c>
      <c r="E1250" s="4" t="s">
        <v>197</v>
      </c>
      <c r="F1250" s="3">
        <v>42796</v>
      </c>
      <c r="G1250" s="3">
        <v>42878</v>
      </c>
      <c r="H1250">
        <v>0</v>
      </c>
      <c r="I1250" s="4" t="s">
        <v>9026</v>
      </c>
      <c r="J1250" s="4" t="s">
        <v>9024</v>
      </c>
      <c r="K1250" s="4" t="s">
        <v>9010</v>
      </c>
      <c r="L1250">
        <v>4821</v>
      </c>
      <c r="M1250" s="4" t="s">
        <v>33</v>
      </c>
      <c r="N1250">
        <v>1996</v>
      </c>
      <c r="O1250">
        <v>2214.94</v>
      </c>
      <c r="P1250">
        <v>5374</v>
      </c>
      <c r="Q1250" s="4" t="s">
        <v>23</v>
      </c>
      <c r="R1250" s="4" t="s">
        <v>24</v>
      </c>
      <c r="S1250">
        <v>82</v>
      </c>
    </row>
    <row r="1251" spans="1:19">
      <c r="A1251" s="4" t="s">
        <v>1458</v>
      </c>
      <c r="B1251" s="4" t="s">
        <v>181</v>
      </c>
      <c r="C1251" s="4" t="s">
        <v>9011</v>
      </c>
      <c r="D1251" s="4" t="s">
        <v>86</v>
      </c>
      <c r="E1251" s="4" t="s">
        <v>172</v>
      </c>
      <c r="F1251" s="3">
        <v>42796</v>
      </c>
      <c r="G1251" s="3">
        <v>42810</v>
      </c>
      <c r="H1251">
        <v>4277</v>
      </c>
      <c r="I1251" s="4" t="s">
        <v>9026</v>
      </c>
      <c r="J1251" s="4" t="s">
        <v>9024</v>
      </c>
      <c r="K1251" s="4" t="s">
        <v>9010</v>
      </c>
      <c r="L1251">
        <v>4821</v>
      </c>
      <c r="M1251" s="4" t="s">
        <v>26</v>
      </c>
      <c r="N1251">
        <v>1985</v>
      </c>
      <c r="O1251">
        <v>2741.37</v>
      </c>
      <c r="P1251">
        <v>9226</v>
      </c>
      <c r="Q1251" s="4" t="s">
        <v>23</v>
      </c>
      <c r="R1251" s="4" t="s">
        <v>24</v>
      </c>
      <c r="S1251">
        <v>14</v>
      </c>
    </row>
    <row r="1252" spans="1:19">
      <c r="A1252" s="4" t="s">
        <v>1459</v>
      </c>
      <c r="B1252" s="4" t="s">
        <v>183</v>
      </c>
      <c r="C1252" s="4" t="s">
        <v>177</v>
      </c>
      <c r="D1252" s="4" t="s">
        <v>68</v>
      </c>
      <c r="E1252" s="4" t="s">
        <v>172</v>
      </c>
      <c r="F1252" s="3">
        <v>42797</v>
      </c>
      <c r="G1252" s="3">
        <v>42878</v>
      </c>
      <c r="H1252">
        <v>46</v>
      </c>
      <c r="I1252" s="4" t="s">
        <v>9014</v>
      </c>
      <c r="J1252" s="4" t="s">
        <v>9015</v>
      </c>
      <c r="K1252" s="4" t="s">
        <v>9012</v>
      </c>
      <c r="L1252">
        <v>55</v>
      </c>
      <c r="M1252" s="4" t="s">
        <v>9322</v>
      </c>
      <c r="N1252">
        <v>2000</v>
      </c>
      <c r="O1252">
        <v>1223.72</v>
      </c>
      <c r="P1252">
        <v>2497</v>
      </c>
      <c r="Q1252" s="4" t="s">
        <v>69</v>
      </c>
      <c r="R1252" s="4" t="s">
        <v>24</v>
      </c>
      <c r="S1252">
        <v>81</v>
      </c>
    </row>
    <row r="1253" spans="1:19">
      <c r="A1253" s="4" t="s">
        <v>1460</v>
      </c>
      <c r="B1253" s="4" t="s">
        <v>183</v>
      </c>
      <c r="C1253" s="4" t="s">
        <v>177</v>
      </c>
      <c r="D1253" s="4" t="s">
        <v>104</v>
      </c>
      <c r="E1253" s="4" t="s">
        <v>172</v>
      </c>
      <c r="F1253" s="3">
        <v>42797</v>
      </c>
      <c r="G1253" s="3">
        <v>42908</v>
      </c>
      <c r="H1253">
        <v>54</v>
      </c>
      <c r="I1253" s="4" t="s">
        <v>9014</v>
      </c>
      <c r="J1253" s="4" t="s">
        <v>9015</v>
      </c>
      <c r="K1253" s="4" t="s">
        <v>9012</v>
      </c>
      <c r="L1253">
        <v>55</v>
      </c>
      <c r="M1253" s="4" t="s">
        <v>9322</v>
      </c>
      <c r="N1253">
        <v>1983</v>
      </c>
      <c r="O1253">
        <v>1008.06</v>
      </c>
      <c r="P1253">
        <v>1238</v>
      </c>
      <c r="Q1253" s="4" t="s">
        <v>23</v>
      </c>
      <c r="R1253" s="4" t="s">
        <v>24</v>
      </c>
      <c r="S1253">
        <v>111</v>
      </c>
    </row>
    <row r="1254" spans="1:19">
      <c r="A1254" s="4" t="s">
        <v>1461</v>
      </c>
      <c r="B1254" s="4" t="s">
        <v>261</v>
      </c>
      <c r="C1254" s="4" t="s">
        <v>199</v>
      </c>
      <c r="D1254" s="4" t="s">
        <v>50</v>
      </c>
      <c r="E1254" s="4" t="s">
        <v>172</v>
      </c>
      <c r="F1254" s="3">
        <v>42797</v>
      </c>
      <c r="G1254" s="3">
        <v>42894</v>
      </c>
      <c r="H1254">
        <v>6173</v>
      </c>
      <c r="I1254" s="4" t="s">
        <v>9021</v>
      </c>
      <c r="J1254" s="4" t="s">
        <v>9019</v>
      </c>
      <c r="K1254" s="4" t="s">
        <v>9010</v>
      </c>
      <c r="L1254">
        <v>5482</v>
      </c>
      <c r="M1254" s="4" t="s">
        <v>9322</v>
      </c>
      <c r="N1254">
        <v>1992</v>
      </c>
      <c r="O1254">
        <v>1712.68</v>
      </c>
      <c r="P1254">
        <v>3194</v>
      </c>
      <c r="Q1254" s="4" t="s">
        <v>23</v>
      </c>
      <c r="R1254" s="4" t="s">
        <v>21</v>
      </c>
      <c r="S1254">
        <v>97</v>
      </c>
    </row>
    <row r="1255" spans="1:19">
      <c r="A1255" s="4" t="s">
        <v>1462</v>
      </c>
      <c r="B1255" s="4" t="s">
        <v>246</v>
      </c>
      <c r="C1255" s="4" t="s">
        <v>9011</v>
      </c>
      <c r="D1255" s="4" t="s">
        <v>68</v>
      </c>
      <c r="E1255" s="4" t="s">
        <v>193</v>
      </c>
      <c r="F1255" s="3">
        <v>42797</v>
      </c>
      <c r="G1255" s="3"/>
      <c r="I1255" s="4" t="s">
        <v>9021</v>
      </c>
      <c r="J1255" s="4" t="s">
        <v>9019</v>
      </c>
      <c r="K1255" s="4" t="s">
        <v>9010</v>
      </c>
      <c r="L1255">
        <v>4821</v>
      </c>
      <c r="M1255" s="4" t="s">
        <v>9322</v>
      </c>
      <c r="N1255">
        <v>2000</v>
      </c>
      <c r="O1255">
        <v>1223.72</v>
      </c>
      <c r="P1255">
        <v>2497</v>
      </c>
      <c r="Q1255" s="4" t="s">
        <v>69</v>
      </c>
      <c r="R1255" s="4" t="s">
        <v>24</v>
      </c>
    </row>
    <row r="1256" spans="1:19">
      <c r="A1256" s="4" t="s">
        <v>1463</v>
      </c>
      <c r="B1256" s="4" t="s">
        <v>246</v>
      </c>
      <c r="C1256" s="4" t="s">
        <v>192</v>
      </c>
      <c r="D1256" s="4" t="s">
        <v>63</v>
      </c>
      <c r="E1256" s="4" t="s">
        <v>197</v>
      </c>
      <c r="F1256" s="3">
        <v>42797</v>
      </c>
      <c r="G1256" s="3">
        <v>42815</v>
      </c>
      <c r="H1256">
        <v>0</v>
      </c>
      <c r="I1256" s="4" t="s">
        <v>9021</v>
      </c>
      <c r="J1256" s="4" t="s">
        <v>9019</v>
      </c>
      <c r="K1256" s="4" t="s">
        <v>9012</v>
      </c>
      <c r="L1256">
        <v>3393</v>
      </c>
      <c r="M1256" s="4" t="s">
        <v>33</v>
      </c>
      <c r="N1256">
        <v>1995</v>
      </c>
      <c r="O1256">
        <v>5158.71</v>
      </c>
      <c r="P1256">
        <v>17479</v>
      </c>
      <c r="Q1256" s="4" t="s">
        <v>64</v>
      </c>
      <c r="R1256" s="4" t="s">
        <v>24</v>
      </c>
      <c r="S1256">
        <v>18</v>
      </c>
    </row>
    <row r="1257" spans="1:19">
      <c r="A1257" s="4" t="s">
        <v>1464</v>
      </c>
      <c r="B1257" s="4" t="s">
        <v>210</v>
      </c>
      <c r="C1257" s="4" t="s">
        <v>9011</v>
      </c>
      <c r="D1257" s="4" t="s">
        <v>113</v>
      </c>
      <c r="E1257" s="4" t="s">
        <v>197</v>
      </c>
      <c r="F1257" s="3">
        <v>42797</v>
      </c>
      <c r="G1257" s="3">
        <v>42897</v>
      </c>
      <c r="H1257">
        <v>0</v>
      </c>
      <c r="I1257" s="4" t="s">
        <v>9021</v>
      </c>
      <c r="J1257" s="4" t="s">
        <v>9019</v>
      </c>
      <c r="K1257" s="4" t="s">
        <v>9010</v>
      </c>
      <c r="L1257">
        <v>4821</v>
      </c>
      <c r="M1257" s="4" t="s">
        <v>33</v>
      </c>
      <c r="N1257">
        <v>2000</v>
      </c>
      <c r="O1257">
        <v>167.89</v>
      </c>
      <c r="P1257">
        <v>493</v>
      </c>
      <c r="Q1257" s="4" t="s">
        <v>114</v>
      </c>
      <c r="R1257" s="4" t="s">
        <v>24</v>
      </c>
      <c r="S1257">
        <v>100</v>
      </c>
    </row>
    <row r="1258" spans="1:19">
      <c r="A1258" s="4" t="s">
        <v>1465</v>
      </c>
      <c r="B1258" s="4" t="s">
        <v>174</v>
      </c>
      <c r="C1258" s="4" t="s">
        <v>9011</v>
      </c>
      <c r="D1258" s="4" t="s">
        <v>118</v>
      </c>
      <c r="E1258" s="4" t="s">
        <v>197</v>
      </c>
      <c r="F1258" s="3">
        <v>42797</v>
      </c>
      <c r="G1258" s="3">
        <v>42871</v>
      </c>
      <c r="H1258">
        <v>0</v>
      </c>
      <c r="I1258" s="4" t="s">
        <v>9016</v>
      </c>
      <c r="J1258" s="4" t="s">
        <v>9015</v>
      </c>
      <c r="K1258" s="4" t="s">
        <v>9010</v>
      </c>
      <c r="L1258">
        <v>4821</v>
      </c>
      <c r="M1258" s="4" t="s">
        <v>33</v>
      </c>
      <c r="N1258">
        <v>1995</v>
      </c>
      <c r="O1258">
        <v>332.43</v>
      </c>
      <c r="P1258">
        <v>799</v>
      </c>
      <c r="Q1258" s="4" t="s">
        <v>23</v>
      </c>
      <c r="R1258" s="4" t="s">
        <v>24</v>
      </c>
      <c r="S1258">
        <v>74</v>
      </c>
    </row>
    <row r="1259" spans="1:19">
      <c r="A1259" s="4" t="s">
        <v>1466</v>
      </c>
      <c r="B1259" s="4" t="s">
        <v>174</v>
      </c>
      <c r="C1259" s="4" t="s">
        <v>171</v>
      </c>
      <c r="D1259" s="4" t="s">
        <v>85</v>
      </c>
      <c r="E1259" s="4" t="s">
        <v>172</v>
      </c>
      <c r="F1259" s="3">
        <v>42797</v>
      </c>
      <c r="G1259" s="3">
        <v>42883</v>
      </c>
      <c r="H1259">
        <v>1149</v>
      </c>
      <c r="I1259" s="4" t="s">
        <v>9016</v>
      </c>
      <c r="J1259" s="4" t="s">
        <v>9015</v>
      </c>
      <c r="K1259" s="4" t="s">
        <v>9010</v>
      </c>
      <c r="L1259">
        <v>1096</v>
      </c>
      <c r="M1259" s="4" t="s">
        <v>46</v>
      </c>
      <c r="N1259">
        <v>1985</v>
      </c>
      <c r="O1259">
        <v>375.43</v>
      </c>
      <c r="P1259">
        <v>1190</v>
      </c>
      <c r="Q1259" s="4" t="s">
        <v>23</v>
      </c>
      <c r="R1259" s="4" t="s">
        <v>24</v>
      </c>
      <c r="S1259">
        <v>86</v>
      </c>
    </row>
    <row r="1260" spans="1:19">
      <c r="A1260" s="4" t="s">
        <v>1467</v>
      </c>
      <c r="B1260" s="4" t="s">
        <v>237</v>
      </c>
      <c r="C1260" s="4" t="s">
        <v>179</v>
      </c>
      <c r="D1260" s="4" t="s">
        <v>107</v>
      </c>
      <c r="E1260" s="4" t="s">
        <v>197</v>
      </c>
      <c r="F1260" s="3">
        <v>42797</v>
      </c>
      <c r="G1260" s="3">
        <v>42859</v>
      </c>
      <c r="H1260">
        <v>0</v>
      </c>
      <c r="I1260" s="4" t="s">
        <v>9018</v>
      </c>
      <c r="J1260" s="4" t="s">
        <v>9019</v>
      </c>
      <c r="K1260" s="4" t="s">
        <v>9010</v>
      </c>
      <c r="L1260">
        <v>550</v>
      </c>
      <c r="M1260" s="4" t="s">
        <v>26</v>
      </c>
      <c r="N1260">
        <v>1994</v>
      </c>
      <c r="O1260">
        <v>2818.38</v>
      </c>
      <c r="P1260">
        <v>6290</v>
      </c>
      <c r="Q1260" s="4" t="s">
        <v>23</v>
      </c>
      <c r="R1260" s="4" t="s">
        <v>24</v>
      </c>
      <c r="S1260">
        <v>62</v>
      </c>
    </row>
    <row r="1261" spans="1:19">
      <c r="A1261" s="4" t="s">
        <v>1468</v>
      </c>
      <c r="B1261" s="4" t="s">
        <v>343</v>
      </c>
      <c r="C1261" s="4" t="s">
        <v>171</v>
      </c>
      <c r="D1261" s="4" t="s">
        <v>51</v>
      </c>
      <c r="E1261" s="4" t="s">
        <v>197</v>
      </c>
      <c r="F1261" s="3">
        <v>42797</v>
      </c>
      <c r="G1261" s="3">
        <v>42810</v>
      </c>
      <c r="H1261">
        <v>0</v>
      </c>
      <c r="I1261" s="4" t="s">
        <v>9016</v>
      </c>
      <c r="J1261" s="4" t="s">
        <v>9015</v>
      </c>
      <c r="K1261" s="4" t="s">
        <v>9010</v>
      </c>
      <c r="L1261">
        <v>1096</v>
      </c>
      <c r="M1261" s="4" t="s">
        <v>36</v>
      </c>
      <c r="N1261">
        <v>1982</v>
      </c>
      <c r="O1261">
        <v>4618</v>
      </c>
      <c r="P1261">
        <v>10083</v>
      </c>
      <c r="Q1261" s="4" t="s">
        <v>23</v>
      </c>
      <c r="R1261" s="4" t="s">
        <v>24</v>
      </c>
      <c r="S1261">
        <v>13</v>
      </c>
    </row>
    <row r="1262" spans="1:19">
      <c r="A1262" s="4" t="s">
        <v>1469</v>
      </c>
      <c r="B1262" s="4" t="s">
        <v>230</v>
      </c>
      <c r="C1262" s="4" t="s">
        <v>9011</v>
      </c>
      <c r="D1262" s="4" t="s">
        <v>24</v>
      </c>
      <c r="E1262" s="4" t="s">
        <v>193</v>
      </c>
      <c r="F1262" s="3">
        <v>42797</v>
      </c>
      <c r="G1262" s="3"/>
      <c r="I1262" s="4" t="s">
        <v>9026</v>
      </c>
      <c r="J1262" s="4" t="s">
        <v>9024</v>
      </c>
      <c r="K1262" s="4" t="s">
        <v>9010</v>
      </c>
      <c r="L1262">
        <v>4821</v>
      </c>
      <c r="M1262" s="4"/>
      <c r="Q1262" s="4"/>
      <c r="R1262" s="4"/>
    </row>
    <row r="1263" spans="1:19">
      <c r="A1263" s="4" t="s">
        <v>1470</v>
      </c>
      <c r="B1263" s="4" t="s">
        <v>230</v>
      </c>
      <c r="C1263" s="4" t="s">
        <v>179</v>
      </c>
      <c r="D1263" s="4" t="s">
        <v>71</v>
      </c>
      <c r="E1263" s="4" t="s">
        <v>172</v>
      </c>
      <c r="F1263" s="3">
        <v>42797</v>
      </c>
      <c r="G1263" s="3">
        <v>42877</v>
      </c>
      <c r="H1263">
        <v>568</v>
      </c>
      <c r="I1263" s="4" t="s">
        <v>9026</v>
      </c>
      <c r="J1263" s="4" t="s">
        <v>9024</v>
      </c>
      <c r="K1263" s="4" t="s">
        <v>9010</v>
      </c>
      <c r="L1263">
        <v>550</v>
      </c>
      <c r="M1263" s="4" t="s">
        <v>46</v>
      </c>
      <c r="N1263">
        <v>2000</v>
      </c>
      <c r="O1263">
        <v>2952.73</v>
      </c>
      <c r="P1263">
        <v>5107</v>
      </c>
      <c r="Q1263" s="4" t="s">
        <v>23</v>
      </c>
      <c r="R1263" s="4" t="s">
        <v>24</v>
      </c>
      <c r="S1263">
        <v>80</v>
      </c>
    </row>
    <row r="1264" spans="1:19">
      <c r="A1264" s="4" t="s">
        <v>1471</v>
      </c>
      <c r="B1264" s="4" t="s">
        <v>230</v>
      </c>
      <c r="C1264" s="4" t="s">
        <v>179</v>
      </c>
      <c r="D1264" s="4" t="s">
        <v>81</v>
      </c>
      <c r="E1264" s="4" t="s">
        <v>172</v>
      </c>
      <c r="F1264" s="3">
        <v>42797</v>
      </c>
      <c r="G1264" s="3">
        <v>42885</v>
      </c>
      <c r="H1264">
        <v>567</v>
      </c>
      <c r="I1264" s="4" t="s">
        <v>9026</v>
      </c>
      <c r="J1264" s="4" t="s">
        <v>9024</v>
      </c>
      <c r="K1264" s="4" t="s">
        <v>9010</v>
      </c>
      <c r="L1264">
        <v>550</v>
      </c>
      <c r="M1264" s="4" t="s">
        <v>33</v>
      </c>
      <c r="N1264">
        <v>1989</v>
      </c>
      <c r="O1264">
        <v>1388.67</v>
      </c>
      <c r="P1264">
        <v>3583</v>
      </c>
      <c r="Q1264" s="4" t="s">
        <v>23</v>
      </c>
      <c r="R1264" s="4" t="s">
        <v>24</v>
      </c>
      <c r="S1264">
        <v>88</v>
      </c>
    </row>
    <row r="1265" spans="1:19">
      <c r="A1265" s="4" t="s">
        <v>1472</v>
      </c>
      <c r="B1265" s="4" t="s">
        <v>256</v>
      </c>
      <c r="C1265" s="4" t="s">
        <v>179</v>
      </c>
      <c r="D1265" s="4" t="s">
        <v>66</v>
      </c>
      <c r="E1265" s="4" t="s">
        <v>172</v>
      </c>
      <c r="F1265" s="3">
        <v>42797</v>
      </c>
      <c r="G1265" s="3">
        <v>42803</v>
      </c>
      <c r="H1265">
        <v>542</v>
      </c>
      <c r="I1265" s="4" t="s">
        <v>9014</v>
      </c>
      <c r="J1265" s="4" t="s">
        <v>9015</v>
      </c>
      <c r="K1265" s="4" t="s">
        <v>9010</v>
      </c>
      <c r="L1265">
        <v>550</v>
      </c>
      <c r="M1265" s="4" t="s">
        <v>33</v>
      </c>
      <c r="N1265">
        <v>2007</v>
      </c>
      <c r="O1265">
        <v>894.33</v>
      </c>
      <c r="P1265">
        <v>1635</v>
      </c>
      <c r="Q1265" s="4" t="s">
        <v>67</v>
      </c>
      <c r="R1265" s="4" t="s">
        <v>24</v>
      </c>
      <c r="S1265">
        <v>6</v>
      </c>
    </row>
    <row r="1266" spans="1:19">
      <c r="A1266" s="4" t="s">
        <v>1473</v>
      </c>
      <c r="B1266" s="4" t="s">
        <v>244</v>
      </c>
      <c r="C1266" s="4" t="s">
        <v>179</v>
      </c>
      <c r="D1266" s="4" t="s">
        <v>43</v>
      </c>
      <c r="E1266" s="4" t="s">
        <v>197</v>
      </c>
      <c r="F1266" s="3">
        <v>42797</v>
      </c>
      <c r="G1266" s="3">
        <v>42883</v>
      </c>
      <c r="H1266">
        <v>0</v>
      </c>
      <c r="I1266" s="4" t="s">
        <v>9016</v>
      </c>
      <c r="J1266" s="4" t="s">
        <v>9015</v>
      </c>
      <c r="K1266" s="4" t="s">
        <v>9010</v>
      </c>
      <c r="L1266">
        <v>550</v>
      </c>
      <c r="M1266" s="4" t="s">
        <v>9322</v>
      </c>
      <c r="N1266">
        <v>2005</v>
      </c>
      <c r="O1266">
        <v>1520.66</v>
      </c>
      <c r="P1266">
        <v>1806</v>
      </c>
      <c r="Q1266" s="4" t="s">
        <v>23</v>
      </c>
      <c r="R1266" s="4" t="s">
        <v>24</v>
      </c>
      <c r="S1266">
        <v>86</v>
      </c>
    </row>
    <row r="1267" spans="1:19">
      <c r="A1267" s="4" t="s">
        <v>1474</v>
      </c>
      <c r="B1267" s="4" t="s">
        <v>244</v>
      </c>
      <c r="C1267" s="4" t="s">
        <v>171</v>
      </c>
      <c r="D1267" s="4" t="s">
        <v>61</v>
      </c>
      <c r="E1267" s="4" t="s">
        <v>172</v>
      </c>
      <c r="F1267" s="3">
        <v>42797</v>
      </c>
      <c r="G1267" s="3">
        <v>42810</v>
      </c>
      <c r="H1267">
        <v>1062</v>
      </c>
      <c r="I1267" s="4" t="s">
        <v>9016</v>
      </c>
      <c r="J1267" s="4" t="s">
        <v>9015</v>
      </c>
      <c r="K1267" s="4" t="s">
        <v>9010</v>
      </c>
      <c r="L1267">
        <v>1096</v>
      </c>
      <c r="M1267" s="4" t="s">
        <v>58</v>
      </c>
      <c r="N1267">
        <v>1991</v>
      </c>
      <c r="O1267">
        <v>2819.5</v>
      </c>
      <c r="P1267">
        <v>7227</v>
      </c>
      <c r="Q1267" s="4" t="s">
        <v>23</v>
      </c>
      <c r="R1267" s="4" t="s">
        <v>62</v>
      </c>
      <c r="S1267">
        <v>13</v>
      </c>
    </row>
    <row r="1268" spans="1:19">
      <c r="A1268" s="4" t="s">
        <v>1475</v>
      </c>
      <c r="B1268" s="4" t="s">
        <v>201</v>
      </c>
      <c r="C1268" s="4" t="s">
        <v>171</v>
      </c>
      <c r="D1268" s="4" t="s">
        <v>53</v>
      </c>
      <c r="E1268" s="4" t="s">
        <v>172</v>
      </c>
      <c r="F1268" s="3">
        <v>42797</v>
      </c>
      <c r="G1268" s="3">
        <v>42807</v>
      </c>
      <c r="H1268">
        <v>1057</v>
      </c>
      <c r="I1268" s="4" t="s">
        <v>9026</v>
      </c>
      <c r="J1268" s="4" t="s">
        <v>9024</v>
      </c>
      <c r="K1268" s="4" t="s">
        <v>9010</v>
      </c>
      <c r="L1268">
        <v>1096</v>
      </c>
      <c r="M1268" s="4" t="s">
        <v>33</v>
      </c>
      <c r="N1268">
        <v>1990</v>
      </c>
      <c r="O1268">
        <v>4968.91</v>
      </c>
      <c r="P1268">
        <v>7523</v>
      </c>
      <c r="Q1268" s="4" t="s">
        <v>23</v>
      </c>
      <c r="R1268" s="4" t="s">
        <v>24</v>
      </c>
      <c r="S1268">
        <v>10</v>
      </c>
    </row>
    <row r="1269" spans="1:19">
      <c r="A1269" s="4" t="s">
        <v>1476</v>
      </c>
      <c r="B1269" s="4" t="s">
        <v>170</v>
      </c>
      <c r="C1269" s="4" t="s">
        <v>171</v>
      </c>
      <c r="D1269" s="4" t="s">
        <v>68</v>
      </c>
      <c r="E1269" s="4" t="s">
        <v>172</v>
      </c>
      <c r="F1269" s="3">
        <v>42797</v>
      </c>
      <c r="G1269" s="3">
        <v>42887</v>
      </c>
      <c r="H1269">
        <v>1020</v>
      </c>
      <c r="I1269" s="4" t="s">
        <v>9014</v>
      </c>
      <c r="J1269" s="4" t="s">
        <v>9015</v>
      </c>
      <c r="K1269" s="4" t="s">
        <v>9010</v>
      </c>
      <c r="L1269">
        <v>1096</v>
      </c>
      <c r="M1269" s="4" t="s">
        <v>9322</v>
      </c>
      <c r="N1269">
        <v>2000</v>
      </c>
      <c r="O1269">
        <v>1223.72</v>
      </c>
      <c r="P1269">
        <v>2497</v>
      </c>
      <c r="Q1269" s="4" t="s">
        <v>69</v>
      </c>
      <c r="R1269" s="4" t="s">
        <v>24</v>
      </c>
      <c r="S1269">
        <v>90</v>
      </c>
    </row>
    <row r="1270" spans="1:19">
      <c r="A1270" s="4" t="s">
        <v>1477</v>
      </c>
      <c r="B1270" s="4" t="s">
        <v>185</v>
      </c>
      <c r="C1270" s="4" t="s">
        <v>177</v>
      </c>
      <c r="D1270" s="4" t="s">
        <v>24</v>
      </c>
      <c r="E1270" s="4" t="s">
        <v>193</v>
      </c>
      <c r="F1270" s="3">
        <v>42797</v>
      </c>
      <c r="G1270" s="3"/>
      <c r="I1270" s="4" t="s">
        <v>9023</v>
      </c>
      <c r="J1270" s="4" t="s">
        <v>9024</v>
      </c>
      <c r="K1270" s="4" t="s">
        <v>9012</v>
      </c>
      <c r="L1270">
        <v>55</v>
      </c>
      <c r="M1270" s="4"/>
      <c r="Q1270" s="4"/>
      <c r="R1270" s="4"/>
    </row>
    <row r="1271" spans="1:19">
      <c r="A1271" s="4" t="s">
        <v>1478</v>
      </c>
      <c r="B1271" s="4" t="s">
        <v>235</v>
      </c>
      <c r="C1271" s="4" t="s">
        <v>199</v>
      </c>
      <c r="D1271" s="4" t="s">
        <v>24</v>
      </c>
      <c r="E1271" s="4" t="s">
        <v>193</v>
      </c>
      <c r="F1271" s="3">
        <v>42797</v>
      </c>
      <c r="G1271" s="3"/>
      <c r="I1271" s="4" t="s">
        <v>9018</v>
      </c>
      <c r="J1271" s="4" t="s">
        <v>9019</v>
      </c>
      <c r="K1271" s="4" t="s">
        <v>9010</v>
      </c>
      <c r="L1271">
        <v>5482</v>
      </c>
      <c r="M1271" s="4"/>
      <c r="Q1271" s="4"/>
      <c r="R1271" s="4"/>
    </row>
    <row r="1272" spans="1:19">
      <c r="A1272" s="4" t="s">
        <v>1479</v>
      </c>
      <c r="B1272" s="4" t="s">
        <v>181</v>
      </c>
      <c r="C1272" s="4" t="s">
        <v>179</v>
      </c>
      <c r="D1272" s="4" t="s">
        <v>24</v>
      </c>
      <c r="E1272" s="4" t="s">
        <v>193</v>
      </c>
      <c r="F1272" s="3">
        <v>42797</v>
      </c>
      <c r="G1272" s="3"/>
      <c r="I1272" s="4" t="s">
        <v>9026</v>
      </c>
      <c r="J1272" s="4" t="s">
        <v>9024</v>
      </c>
      <c r="K1272" s="4" t="s">
        <v>9010</v>
      </c>
      <c r="L1272">
        <v>550</v>
      </c>
      <c r="M1272" s="4"/>
      <c r="Q1272" s="4"/>
      <c r="R1272" s="4"/>
    </row>
    <row r="1273" spans="1:19">
      <c r="A1273" s="4" t="s">
        <v>1480</v>
      </c>
      <c r="B1273" s="4" t="s">
        <v>181</v>
      </c>
      <c r="C1273" s="4" t="s">
        <v>179</v>
      </c>
      <c r="D1273" s="4" t="s">
        <v>72</v>
      </c>
      <c r="E1273" s="4" t="s">
        <v>172</v>
      </c>
      <c r="F1273" s="3">
        <v>42797</v>
      </c>
      <c r="G1273" s="3">
        <v>42866</v>
      </c>
      <c r="H1273">
        <v>535</v>
      </c>
      <c r="I1273" s="4" t="s">
        <v>9026</v>
      </c>
      <c r="J1273" s="4" t="s">
        <v>9024</v>
      </c>
      <c r="K1273" s="4" t="s">
        <v>9010</v>
      </c>
      <c r="L1273">
        <v>550</v>
      </c>
      <c r="M1273" s="4" t="s">
        <v>73</v>
      </c>
      <c r="N1273">
        <v>2003</v>
      </c>
      <c r="O1273">
        <v>692.19</v>
      </c>
      <c r="P1273">
        <v>1922</v>
      </c>
      <c r="Q1273" s="4" t="s">
        <v>23</v>
      </c>
      <c r="R1273" s="4" t="s">
        <v>24</v>
      </c>
      <c r="S1273">
        <v>69</v>
      </c>
    </row>
    <row r="1274" spans="1:19">
      <c r="A1274" s="4" t="s">
        <v>1481</v>
      </c>
      <c r="B1274" s="4" t="s">
        <v>183</v>
      </c>
      <c r="C1274" s="4" t="s">
        <v>179</v>
      </c>
      <c r="D1274" s="4" t="s">
        <v>41</v>
      </c>
      <c r="E1274" s="4" t="s">
        <v>172</v>
      </c>
      <c r="F1274" s="3">
        <v>42798</v>
      </c>
      <c r="G1274" s="3">
        <v>42899</v>
      </c>
      <c r="H1274">
        <v>522</v>
      </c>
      <c r="I1274" s="4" t="s">
        <v>9014</v>
      </c>
      <c r="J1274" s="4" t="s">
        <v>9015</v>
      </c>
      <c r="K1274" s="4" t="s">
        <v>9010</v>
      </c>
      <c r="L1274">
        <v>550</v>
      </c>
      <c r="M1274" s="4" t="s">
        <v>36</v>
      </c>
      <c r="N1274">
        <v>1998</v>
      </c>
      <c r="O1274">
        <v>2714.9</v>
      </c>
      <c r="P1274">
        <v>2641</v>
      </c>
      <c r="Q1274" s="4" t="s">
        <v>23</v>
      </c>
      <c r="R1274" s="4" t="s">
        <v>21</v>
      </c>
      <c r="S1274">
        <v>101</v>
      </c>
    </row>
    <row r="1275" spans="1:19">
      <c r="A1275" s="4" t="s">
        <v>1482</v>
      </c>
      <c r="B1275" s="4" t="s">
        <v>183</v>
      </c>
      <c r="C1275" s="4" t="s">
        <v>179</v>
      </c>
      <c r="D1275" s="4" t="s">
        <v>100</v>
      </c>
      <c r="E1275" s="4" t="s">
        <v>172</v>
      </c>
      <c r="F1275" s="3">
        <v>42798</v>
      </c>
      <c r="G1275" s="3">
        <v>42869</v>
      </c>
      <c r="H1275">
        <v>544</v>
      </c>
      <c r="I1275" s="4" t="s">
        <v>9014</v>
      </c>
      <c r="J1275" s="4" t="s">
        <v>9015</v>
      </c>
      <c r="K1275" s="4" t="s">
        <v>9010</v>
      </c>
      <c r="L1275">
        <v>550</v>
      </c>
      <c r="M1275" s="4" t="s">
        <v>9322</v>
      </c>
      <c r="N1275">
        <v>1987</v>
      </c>
      <c r="O1275">
        <v>2938.67</v>
      </c>
      <c r="P1275">
        <v>8775</v>
      </c>
      <c r="Q1275" s="4" t="s">
        <v>101</v>
      </c>
      <c r="R1275" s="4" t="s">
        <v>24</v>
      </c>
      <c r="S1275">
        <v>71</v>
      </c>
    </row>
    <row r="1276" spans="1:19">
      <c r="A1276" s="4" t="s">
        <v>1483</v>
      </c>
      <c r="B1276" s="4" t="s">
        <v>183</v>
      </c>
      <c r="C1276" s="4" t="s">
        <v>192</v>
      </c>
      <c r="D1276" s="4" t="s">
        <v>66</v>
      </c>
      <c r="E1276" s="4" t="s">
        <v>172</v>
      </c>
      <c r="F1276" s="3">
        <v>42798</v>
      </c>
      <c r="G1276" s="3">
        <v>42893</v>
      </c>
      <c r="H1276">
        <v>3081</v>
      </c>
      <c r="I1276" s="4" t="s">
        <v>9014</v>
      </c>
      <c r="J1276" s="4" t="s">
        <v>9015</v>
      </c>
      <c r="K1276" s="4" t="s">
        <v>9012</v>
      </c>
      <c r="L1276">
        <v>3393</v>
      </c>
      <c r="M1276" s="4" t="s">
        <v>33</v>
      </c>
      <c r="N1276">
        <v>2007</v>
      </c>
      <c r="O1276">
        <v>894.33</v>
      </c>
      <c r="P1276">
        <v>1635</v>
      </c>
      <c r="Q1276" s="4" t="s">
        <v>67</v>
      </c>
      <c r="R1276" s="4" t="s">
        <v>24</v>
      </c>
      <c r="S1276">
        <v>95</v>
      </c>
    </row>
    <row r="1277" spans="1:19">
      <c r="A1277" s="4" t="s">
        <v>1484</v>
      </c>
      <c r="B1277" s="4" t="s">
        <v>246</v>
      </c>
      <c r="C1277" s="4" t="s">
        <v>192</v>
      </c>
      <c r="D1277" s="4" t="s">
        <v>24</v>
      </c>
      <c r="E1277" s="4" t="s">
        <v>193</v>
      </c>
      <c r="F1277" s="3">
        <v>42798</v>
      </c>
      <c r="G1277" s="3"/>
      <c r="I1277" s="4" t="s">
        <v>9021</v>
      </c>
      <c r="J1277" s="4" t="s">
        <v>9019</v>
      </c>
      <c r="K1277" s="4" t="s">
        <v>9012</v>
      </c>
      <c r="L1277">
        <v>3393</v>
      </c>
      <c r="M1277" s="4"/>
      <c r="Q1277" s="4"/>
      <c r="R1277" s="4"/>
    </row>
    <row r="1278" spans="1:19">
      <c r="A1278" s="4" t="s">
        <v>1485</v>
      </c>
      <c r="B1278" s="4" t="s">
        <v>304</v>
      </c>
      <c r="C1278" s="4" t="s">
        <v>177</v>
      </c>
      <c r="D1278" s="4" t="s">
        <v>45</v>
      </c>
      <c r="E1278" s="4" t="s">
        <v>172</v>
      </c>
      <c r="F1278" s="3">
        <v>42798</v>
      </c>
      <c r="G1278" s="3">
        <v>42873</v>
      </c>
      <c r="H1278">
        <v>51</v>
      </c>
      <c r="I1278" s="4" t="s">
        <v>9014</v>
      </c>
      <c r="J1278" s="4" t="s">
        <v>9015</v>
      </c>
      <c r="K1278" s="4" t="s">
        <v>9012</v>
      </c>
      <c r="L1278">
        <v>55</v>
      </c>
      <c r="M1278" s="4" t="s">
        <v>46</v>
      </c>
      <c r="N1278">
        <v>1995</v>
      </c>
      <c r="O1278">
        <v>2173.98</v>
      </c>
      <c r="P1278">
        <v>2928</v>
      </c>
      <c r="Q1278" s="4" t="s">
        <v>23</v>
      </c>
      <c r="R1278" s="4" t="s">
        <v>47</v>
      </c>
      <c r="S1278">
        <v>75</v>
      </c>
    </row>
    <row r="1279" spans="1:19">
      <c r="A1279" s="4" t="s">
        <v>1486</v>
      </c>
      <c r="B1279" s="4" t="s">
        <v>279</v>
      </c>
      <c r="C1279" s="4" t="s">
        <v>171</v>
      </c>
      <c r="D1279" s="4" t="s">
        <v>127</v>
      </c>
      <c r="E1279" s="4" t="s">
        <v>197</v>
      </c>
      <c r="F1279" s="3">
        <v>42798</v>
      </c>
      <c r="G1279" s="3">
        <v>42864</v>
      </c>
      <c r="H1279">
        <v>0</v>
      </c>
      <c r="I1279" s="4" t="s">
        <v>9018</v>
      </c>
      <c r="J1279" s="4" t="s">
        <v>9019</v>
      </c>
      <c r="K1279" s="4" t="s">
        <v>9010</v>
      </c>
      <c r="L1279">
        <v>1096</v>
      </c>
      <c r="M1279" s="4" t="s">
        <v>9322</v>
      </c>
      <c r="N1279">
        <v>2011</v>
      </c>
      <c r="O1279">
        <v>40.79</v>
      </c>
      <c r="P1279">
        <v>142</v>
      </c>
      <c r="Q1279" s="4" t="s">
        <v>128</v>
      </c>
      <c r="R1279" s="4" t="s">
        <v>24</v>
      </c>
      <c r="S1279">
        <v>66</v>
      </c>
    </row>
    <row r="1280" spans="1:19">
      <c r="A1280" s="4" t="s">
        <v>1487</v>
      </c>
      <c r="B1280" s="4" t="s">
        <v>210</v>
      </c>
      <c r="C1280" s="4" t="s">
        <v>179</v>
      </c>
      <c r="D1280" s="4" t="s">
        <v>24</v>
      </c>
      <c r="E1280" s="4" t="s">
        <v>193</v>
      </c>
      <c r="F1280" s="3">
        <v>42798</v>
      </c>
      <c r="G1280" s="3"/>
      <c r="I1280" s="4" t="s">
        <v>9021</v>
      </c>
      <c r="J1280" s="4" t="s">
        <v>9019</v>
      </c>
      <c r="K1280" s="4" t="s">
        <v>9010</v>
      </c>
      <c r="L1280">
        <v>550</v>
      </c>
      <c r="M1280" s="4"/>
      <c r="Q1280" s="4"/>
      <c r="R1280" s="4"/>
    </row>
    <row r="1281" spans="1:19">
      <c r="A1281" s="4" t="s">
        <v>1488</v>
      </c>
      <c r="B1281" s="4" t="s">
        <v>210</v>
      </c>
      <c r="C1281" s="4" t="s">
        <v>171</v>
      </c>
      <c r="D1281" s="4" t="s">
        <v>21</v>
      </c>
      <c r="E1281" s="4" t="s">
        <v>197</v>
      </c>
      <c r="F1281" s="3">
        <v>42798</v>
      </c>
      <c r="G1281" s="3">
        <v>42861</v>
      </c>
      <c r="H1281">
        <v>0</v>
      </c>
      <c r="I1281" s="4" t="s">
        <v>9021</v>
      </c>
      <c r="J1281" s="4" t="s">
        <v>9019</v>
      </c>
      <c r="K1281" s="4" t="s">
        <v>9010</v>
      </c>
      <c r="L1281">
        <v>1096</v>
      </c>
      <c r="M1281" s="4" t="s">
        <v>9322</v>
      </c>
      <c r="N1281">
        <v>1996</v>
      </c>
      <c r="O1281">
        <v>1100.04</v>
      </c>
      <c r="P1281">
        <v>2822</v>
      </c>
      <c r="Q1281" s="4" t="s">
        <v>23</v>
      </c>
      <c r="R1281" s="4" t="s">
        <v>24</v>
      </c>
      <c r="S1281">
        <v>63</v>
      </c>
    </row>
    <row r="1282" spans="1:19">
      <c r="A1282" s="4" t="s">
        <v>1489</v>
      </c>
      <c r="B1282" s="4" t="s">
        <v>174</v>
      </c>
      <c r="C1282" s="4" t="s">
        <v>171</v>
      </c>
      <c r="D1282" s="4" t="s">
        <v>111</v>
      </c>
      <c r="E1282" s="4" t="s">
        <v>172</v>
      </c>
      <c r="F1282" s="3">
        <v>42798</v>
      </c>
      <c r="G1282" s="3">
        <v>42814</v>
      </c>
      <c r="H1282">
        <v>1076</v>
      </c>
      <c r="I1282" s="4" t="s">
        <v>9016</v>
      </c>
      <c r="J1282" s="4" t="s">
        <v>9015</v>
      </c>
      <c r="K1282" s="4" t="s">
        <v>9010</v>
      </c>
      <c r="L1282">
        <v>1096</v>
      </c>
      <c r="M1282" s="4" t="s">
        <v>33</v>
      </c>
      <c r="N1282">
        <v>1988</v>
      </c>
      <c r="O1282">
        <v>1376.8</v>
      </c>
      <c r="P1282">
        <v>1165</v>
      </c>
      <c r="Q1282" s="4" t="s">
        <v>112</v>
      </c>
      <c r="R1282" s="4" t="s">
        <v>24</v>
      </c>
      <c r="S1282">
        <v>16</v>
      </c>
    </row>
    <row r="1283" spans="1:19">
      <c r="A1283" s="4" t="s">
        <v>1490</v>
      </c>
      <c r="B1283" s="4" t="s">
        <v>191</v>
      </c>
      <c r="C1283" s="4" t="s">
        <v>192</v>
      </c>
      <c r="D1283" s="4" t="s">
        <v>124</v>
      </c>
      <c r="E1283" s="4" t="s">
        <v>172</v>
      </c>
      <c r="F1283" s="3">
        <v>42798</v>
      </c>
      <c r="G1283" s="3">
        <v>42864</v>
      </c>
      <c r="H1283">
        <v>3685</v>
      </c>
      <c r="I1283" s="4" t="s">
        <v>9026</v>
      </c>
      <c r="J1283" s="4" t="s">
        <v>9024</v>
      </c>
      <c r="K1283" s="4" t="s">
        <v>9012</v>
      </c>
      <c r="L1283">
        <v>3393</v>
      </c>
      <c r="M1283" s="4" t="s">
        <v>60</v>
      </c>
      <c r="N1283">
        <v>1983</v>
      </c>
      <c r="O1283">
        <v>2871.35</v>
      </c>
      <c r="P1283">
        <v>9561</v>
      </c>
      <c r="Q1283" s="4" t="s">
        <v>23</v>
      </c>
      <c r="R1283" s="4" t="s">
        <v>24</v>
      </c>
      <c r="S1283">
        <v>66</v>
      </c>
    </row>
    <row r="1284" spans="1:19">
      <c r="A1284" s="4" t="s">
        <v>1491</v>
      </c>
      <c r="B1284" s="4" t="s">
        <v>343</v>
      </c>
      <c r="C1284" s="4" t="s">
        <v>171</v>
      </c>
      <c r="D1284" s="4" t="s">
        <v>76</v>
      </c>
      <c r="E1284" s="4" t="s">
        <v>197</v>
      </c>
      <c r="F1284" s="3">
        <v>42798</v>
      </c>
      <c r="G1284" s="3">
        <v>42868</v>
      </c>
      <c r="H1284">
        <v>0</v>
      </c>
      <c r="I1284" s="4" t="s">
        <v>9016</v>
      </c>
      <c r="J1284" s="4" t="s">
        <v>9015</v>
      </c>
      <c r="K1284" s="4" t="s">
        <v>9010</v>
      </c>
      <c r="L1284">
        <v>1096</v>
      </c>
      <c r="M1284" s="4" t="s">
        <v>9322</v>
      </c>
      <c r="N1284">
        <v>1997</v>
      </c>
      <c r="O1284">
        <v>8170.38</v>
      </c>
      <c r="P1284">
        <v>16499</v>
      </c>
      <c r="Q1284" s="4" t="s">
        <v>77</v>
      </c>
      <c r="R1284" s="4" t="s">
        <v>24</v>
      </c>
      <c r="S1284">
        <v>70</v>
      </c>
    </row>
    <row r="1285" spans="1:19">
      <c r="A1285" s="4" t="s">
        <v>1492</v>
      </c>
      <c r="B1285" s="4" t="s">
        <v>219</v>
      </c>
      <c r="C1285" s="4" t="s">
        <v>9011</v>
      </c>
      <c r="D1285" s="4" t="s">
        <v>62</v>
      </c>
      <c r="E1285" s="4" t="s">
        <v>172</v>
      </c>
      <c r="F1285" s="3">
        <v>42798</v>
      </c>
      <c r="G1285" s="3">
        <v>42873</v>
      </c>
      <c r="H1285">
        <v>3997</v>
      </c>
      <c r="I1285" s="4" t="s">
        <v>9026</v>
      </c>
      <c r="J1285" s="4" t="s">
        <v>9024</v>
      </c>
      <c r="K1285" s="4" t="s">
        <v>9010</v>
      </c>
      <c r="L1285">
        <v>4821</v>
      </c>
      <c r="M1285" s="4" t="s">
        <v>58</v>
      </c>
      <c r="N1285">
        <v>2008</v>
      </c>
      <c r="O1285">
        <v>52.5</v>
      </c>
      <c r="P1285">
        <v>165</v>
      </c>
      <c r="Q1285" s="4" t="s">
        <v>23</v>
      </c>
      <c r="R1285" s="4" t="s">
        <v>24</v>
      </c>
      <c r="S1285">
        <v>75</v>
      </c>
    </row>
    <row r="1286" spans="1:19">
      <c r="A1286" s="4" t="s">
        <v>1493</v>
      </c>
      <c r="B1286" s="4" t="s">
        <v>219</v>
      </c>
      <c r="C1286" s="4" t="s">
        <v>177</v>
      </c>
      <c r="D1286" s="4" t="s">
        <v>124</v>
      </c>
      <c r="E1286" s="4" t="s">
        <v>172</v>
      </c>
      <c r="F1286" s="3">
        <v>42798</v>
      </c>
      <c r="G1286" s="3">
        <v>42812</v>
      </c>
      <c r="H1286">
        <v>51</v>
      </c>
      <c r="I1286" s="4" t="s">
        <v>9026</v>
      </c>
      <c r="J1286" s="4" t="s">
        <v>9024</v>
      </c>
      <c r="K1286" s="4" t="s">
        <v>9012</v>
      </c>
      <c r="L1286">
        <v>55</v>
      </c>
      <c r="M1286" s="4" t="s">
        <v>60</v>
      </c>
      <c r="N1286">
        <v>1983</v>
      </c>
      <c r="O1286">
        <v>2871.35</v>
      </c>
      <c r="P1286">
        <v>9561</v>
      </c>
      <c r="Q1286" s="4" t="s">
        <v>23</v>
      </c>
      <c r="R1286" s="4" t="s">
        <v>24</v>
      </c>
      <c r="S1286">
        <v>14</v>
      </c>
    </row>
    <row r="1287" spans="1:19">
      <c r="A1287" s="4" t="s">
        <v>1494</v>
      </c>
      <c r="B1287" s="4" t="s">
        <v>219</v>
      </c>
      <c r="C1287" s="4" t="s">
        <v>192</v>
      </c>
      <c r="D1287" s="4" t="s">
        <v>115</v>
      </c>
      <c r="E1287" s="4" t="s">
        <v>172</v>
      </c>
      <c r="F1287" s="3">
        <v>42798</v>
      </c>
      <c r="G1287" s="3">
        <v>42815</v>
      </c>
      <c r="H1287">
        <v>3164</v>
      </c>
      <c r="I1287" s="4" t="s">
        <v>9026</v>
      </c>
      <c r="J1287" s="4" t="s">
        <v>9024</v>
      </c>
      <c r="K1287" s="4" t="s">
        <v>9012</v>
      </c>
      <c r="L1287">
        <v>3393</v>
      </c>
      <c r="M1287" s="4" t="s">
        <v>46</v>
      </c>
      <c r="N1287">
        <v>2008</v>
      </c>
      <c r="O1287">
        <v>894.37</v>
      </c>
      <c r="P1287">
        <v>1593</v>
      </c>
      <c r="Q1287" s="4" t="s">
        <v>116</v>
      </c>
      <c r="R1287" s="4" t="s">
        <v>24</v>
      </c>
      <c r="S1287">
        <v>17</v>
      </c>
    </row>
    <row r="1288" spans="1:19">
      <c r="A1288" s="4" t="s">
        <v>1495</v>
      </c>
      <c r="B1288" s="4" t="s">
        <v>256</v>
      </c>
      <c r="C1288" s="4" t="s">
        <v>179</v>
      </c>
      <c r="D1288" s="4" t="s">
        <v>61</v>
      </c>
      <c r="E1288" s="4" t="s">
        <v>172</v>
      </c>
      <c r="F1288" s="3">
        <v>42798</v>
      </c>
      <c r="G1288" s="3">
        <v>42908</v>
      </c>
      <c r="H1288">
        <v>496</v>
      </c>
      <c r="I1288" s="4" t="s">
        <v>9014</v>
      </c>
      <c r="J1288" s="4" t="s">
        <v>9015</v>
      </c>
      <c r="K1288" s="4" t="s">
        <v>9010</v>
      </c>
      <c r="L1288">
        <v>550</v>
      </c>
      <c r="M1288" s="4" t="s">
        <v>58</v>
      </c>
      <c r="N1288">
        <v>1991</v>
      </c>
      <c r="O1288">
        <v>2819.5</v>
      </c>
      <c r="P1288">
        <v>7227</v>
      </c>
      <c r="Q1288" s="4" t="s">
        <v>23</v>
      </c>
      <c r="R1288" s="4" t="s">
        <v>62</v>
      </c>
      <c r="S1288">
        <v>110</v>
      </c>
    </row>
    <row r="1289" spans="1:19">
      <c r="A1289" s="4" t="s">
        <v>1496</v>
      </c>
      <c r="B1289" s="4" t="s">
        <v>187</v>
      </c>
      <c r="C1289" s="4" t="s">
        <v>192</v>
      </c>
      <c r="D1289" s="4" t="s">
        <v>54</v>
      </c>
      <c r="E1289" s="4" t="s">
        <v>197</v>
      </c>
      <c r="F1289" s="3">
        <v>42798</v>
      </c>
      <c r="G1289" s="3">
        <v>42868</v>
      </c>
      <c r="H1289">
        <v>0</v>
      </c>
      <c r="I1289" s="4" t="s">
        <v>9023</v>
      </c>
      <c r="J1289" s="4" t="s">
        <v>9024</v>
      </c>
      <c r="K1289" s="4" t="s">
        <v>9012</v>
      </c>
      <c r="L1289">
        <v>3393</v>
      </c>
      <c r="M1289" s="4" t="s">
        <v>55</v>
      </c>
      <c r="N1289">
        <v>1995</v>
      </c>
      <c r="O1289">
        <v>1825.82</v>
      </c>
      <c r="P1289">
        <v>5595</v>
      </c>
      <c r="Q1289" s="4" t="s">
        <v>23</v>
      </c>
      <c r="R1289" s="4" t="s">
        <v>56</v>
      </c>
      <c r="S1289">
        <v>70</v>
      </c>
    </row>
    <row r="1290" spans="1:19">
      <c r="A1290" s="4" t="s">
        <v>1497</v>
      </c>
      <c r="B1290" s="4" t="s">
        <v>244</v>
      </c>
      <c r="C1290" s="4" t="s">
        <v>179</v>
      </c>
      <c r="D1290" s="4" t="s">
        <v>109</v>
      </c>
      <c r="E1290" s="4" t="s">
        <v>172</v>
      </c>
      <c r="F1290" s="3">
        <v>42798</v>
      </c>
      <c r="G1290" s="3">
        <v>42820</v>
      </c>
      <c r="H1290">
        <v>579</v>
      </c>
      <c r="I1290" s="4" t="s">
        <v>9016</v>
      </c>
      <c r="J1290" s="4" t="s">
        <v>9015</v>
      </c>
      <c r="K1290" s="4" t="s">
        <v>9010</v>
      </c>
      <c r="L1290">
        <v>550</v>
      </c>
      <c r="M1290" s="4" t="s">
        <v>58</v>
      </c>
      <c r="N1290">
        <v>1987</v>
      </c>
      <c r="O1290">
        <v>1698.2</v>
      </c>
      <c r="P1290">
        <v>3798</v>
      </c>
      <c r="Q1290" s="4" t="s">
        <v>23</v>
      </c>
      <c r="R1290" s="4" t="s">
        <v>24</v>
      </c>
      <c r="S1290">
        <v>22</v>
      </c>
    </row>
    <row r="1291" spans="1:19">
      <c r="A1291" s="4" t="s">
        <v>1498</v>
      </c>
      <c r="B1291" s="4" t="s">
        <v>201</v>
      </c>
      <c r="C1291" s="4" t="s">
        <v>179</v>
      </c>
      <c r="D1291" s="4" t="s">
        <v>122</v>
      </c>
      <c r="E1291" s="4" t="s">
        <v>197</v>
      </c>
      <c r="F1291" s="3">
        <v>42798</v>
      </c>
      <c r="G1291" s="3">
        <v>42875</v>
      </c>
      <c r="H1291">
        <v>0</v>
      </c>
      <c r="I1291" s="4" t="s">
        <v>9026</v>
      </c>
      <c r="J1291" s="4" t="s">
        <v>9024</v>
      </c>
      <c r="K1291" s="4" t="s">
        <v>9010</v>
      </c>
      <c r="L1291">
        <v>550</v>
      </c>
      <c r="M1291" s="4" t="s">
        <v>58</v>
      </c>
      <c r="N1291">
        <v>1993</v>
      </c>
      <c r="O1291">
        <v>7537.24</v>
      </c>
      <c r="P1291">
        <v>20293</v>
      </c>
      <c r="Q1291" s="4" t="s">
        <v>23</v>
      </c>
      <c r="R1291" s="4" t="s">
        <v>24</v>
      </c>
      <c r="S1291">
        <v>77</v>
      </c>
    </row>
    <row r="1292" spans="1:19">
      <c r="A1292" s="4" t="s">
        <v>1499</v>
      </c>
      <c r="B1292" s="4" t="s">
        <v>189</v>
      </c>
      <c r="C1292" s="4" t="s">
        <v>9011</v>
      </c>
      <c r="D1292" s="4" t="s">
        <v>29</v>
      </c>
      <c r="E1292" s="4" t="s">
        <v>197</v>
      </c>
      <c r="F1292" s="3">
        <v>42798</v>
      </c>
      <c r="G1292" s="3">
        <v>42857</v>
      </c>
      <c r="H1292">
        <v>0</v>
      </c>
      <c r="I1292" s="4" t="s">
        <v>9016</v>
      </c>
      <c r="J1292" s="4" t="s">
        <v>9015</v>
      </c>
      <c r="K1292" s="4" t="s">
        <v>9010</v>
      </c>
      <c r="L1292">
        <v>4821</v>
      </c>
      <c r="M1292" s="4" t="s">
        <v>26</v>
      </c>
      <c r="N1292">
        <v>2012</v>
      </c>
      <c r="O1292">
        <v>587.34</v>
      </c>
      <c r="P1292">
        <v>1356</v>
      </c>
      <c r="Q1292" s="4" t="s">
        <v>30</v>
      </c>
      <c r="R1292" s="4" t="s">
        <v>24</v>
      </c>
      <c r="S1292">
        <v>59</v>
      </c>
    </row>
    <row r="1293" spans="1:19">
      <c r="A1293" s="4" t="s">
        <v>1500</v>
      </c>
      <c r="B1293" s="4" t="s">
        <v>189</v>
      </c>
      <c r="C1293" s="4" t="s">
        <v>9011</v>
      </c>
      <c r="D1293" s="4" t="s">
        <v>119</v>
      </c>
      <c r="E1293" s="4" t="s">
        <v>197</v>
      </c>
      <c r="F1293" s="3">
        <v>42798</v>
      </c>
      <c r="G1293" s="3">
        <v>42882</v>
      </c>
      <c r="H1293">
        <v>0</v>
      </c>
      <c r="I1293" s="4" t="s">
        <v>9016</v>
      </c>
      <c r="J1293" s="4" t="s">
        <v>9015</v>
      </c>
      <c r="K1293" s="4" t="s">
        <v>9010</v>
      </c>
      <c r="L1293">
        <v>4821</v>
      </c>
      <c r="M1293" s="4" t="s">
        <v>55</v>
      </c>
      <c r="N1293">
        <v>1988</v>
      </c>
      <c r="O1293">
        <v>5266.09</v>
      </c>
      <c r="P1293">
        <v>8595</v>
      </c>
      <c r="Q1293" s="4" t="s">
        <v>23</v>
      </c>
      <c r="R1293" s="4" t="s">
        <v>56</v>
      </c>
      <c r="S1293">
        <v>84</v>
      </c>
    </row>
    <row r="1294" spans="1:19">
      <c r="A1294" s="4" t="s">
        <v>1501</v>
      </c>
      <c r="B1294" s="4" t="s">
        <v>232</v>
      </c>
      <c r="C1294" s="4" t="s">
        <v>179</v>
      </c>
      <c r="D1294" s="4" t="s">
        <v>82</v>
      </c>
      <c r="E1294" s="4" t="s">
        <v>172</v>
      </c>
      <c r="F1294" s="3">
        <v>42798</v>
      </c>
      <c r="G1294" s="3">
        <v>42913</v>
      </c>
      <c r="H1294">
        <v>521</v>
      </c>
      <c r="I1294" s="4" t="s">
        <v>9021</v>
      </c>
      <c r="J1294" s="4" t="s">
        <v>9019</v>
      </c>
      <c r="K1294" s="4" t="s">
        <v>9010</v>
      </c>
      <c r="L1294">
        <v>550</v>
      </c>
      <c r="M1294" s="4" t="s">
        <v>36</v>
      </c>
      <c r="N1294">
        <v>1982</v>
      </c>
      <c r="O1294">
        <v>11698.03</v>
      </c>
      <c r="P1294">
        <v>34288</v>
      </c>
      <c r="Q1294" s="4" t="s">
        <v>23</v>
      </c>
      <c r="R1294" s="4" t="s">
        <v>24</v>
      </c>
      <c r="S1294">
        <v>115</v>
      </c>
    </row>
    <row r="1295" spans="1:19">
      <c r="A1295" s="4" t="s">
        <v>1502</v>
      </c>
      <c r="B1295" s="4" t="s">
        <v>232</v>
      </c>
      <c r="C1295" s="4" t="s">
        <v>192</v>
      </c>
      <c r="D1295" s="4" t="s">
        <v>65</v>
      </c>
      <c r="E1295" s="4" t="s">
        <v>172</v>
      </c>
      <c r="F1295" s="3">
        <v>42798</v>
      </c>
      <c r="G1295" s="3">
        <v>42801</v>
      </c>
      <c r="H1295">
        <v>3889</v>
      </c>
      <c r="I1295" s="4" t="s">
        <v>9021</v>
      </c>
      <c r="J1295" s="4" t="s">
        <v>9019</v>
      </c>
      <c r="K1295" s="4" t="s">
        <v>9012</v>
      </c>
      <c r="L1295">
        <v>3393</v>
      </c>
      <c r="M1295" s="4" t="s">
        <v>33</v>
      </c>
      <c r="N1295">
        <v>1990</v>
      </c>
      <c r="O1295">
        <v>2520.83</v>
      </c>
      <c r="P1295">
        <v>3502</v>
      </c>
      <c r="Q1295" s="4" t="s">
        <v>23</v>
      </c>
      <c r="R1295" s="4" t="s">
        <v>24</v>
      </c>
      <c r="S1295">
        <v>3</v>
      </c>
    </row>
    <row r="1296" spans="1:19">
      <c r="A1296" s="4" t="s">
        <v>1503</v>
      </c>
      <c r="B1296" s="4" t="s">
        <v>226</v>
      </c>
      <c r="C1296" s="4" t="s">
        <v>192</v>
      </c>
      <c r="D1296" s="4" t="s">
        <v>99</v>
      </c>
      <c r="E1296" s="4" t="s">
        <v>172</v>
      </c>
      <c r="F1296" s="3">
        <v>42798</v>
      </c>
      <c r="G1296" s="3">
        <v>42806</v>
      </c>
      <c r="H1296">
        <v>3340</v>
      </c>
      <c r="I1296" s="4" t="s">
        <v>9018</v>
      </c>
      <c r="J1296" s="4" t="s">
        <v>9019</v>
      </c>
      <c r="K1296" s="4" t="s">
        <v>9012</v>
      </c>
      <c r="L1296">
        <v>3393</v>
      </c>
      <c r="M1296" s="4" t="s">
        <v>33</v>
      </c>
      <c r="N1296">
        <v>2003</v>
      </c>
      <c r="O1296">
        <v>1419.98</v>
      </c>
      <c r="P1296">
        <v>4018</v>
      </c>
      <c r="Q1296" s="4" t="s">
        <v>23</v>
      </c>
      <c r="R1296" s="4" t="s">
        <v>24</v>
      </c>
      <c r="S1296">
        <v>8</v>
      </c>
    </row>
    <row r="1297" spans="1:19">
      <c r="A1297" s="4" t="s">
        <v>1504</v>
      </c>
      <c r="B1297" s="4" t="s">
        <v>208</v>
      </c>
      <c r="C1297" s="4" t="s">
        <v>177</v>
      </c>
      <c r="D1297" s="4" t="s">
        <v>57</v>
      </c>
      <c r="E1297" s="4" t="s">
        <v>197</v>
      </c>
      <c r="F1297" s="3">
        <v>42798</v>
      </c>
      <c r="G1297" s="3">
        <v>42814</v>
      </c>
      <c r="H1297">
        <v>0</v>
      </c>
      <c r="I1297" s="4" t="s">
        <v>9014</v>
      </c>
      <c r="J1297" s="4" t="s">
        <v>9015</v>
      </c>
      <c r="K1297" s="4" t="s">
        <v>9012</v>
      </c>
      <c r="L1297">
        <v>55</v>
      </c>
      <c r="M1297" s="4" t="s">
        <v>58</v>
      </c>
      <c r="N1297">
        <v>2006</v>
      </c>
      <c r="O1297">
        <v>1102.43</v>
      </c>
      <c r="P1297">
        <v>1759</v>
      </c>
      <c r="Q1297" s="4" t="s">
        <v>23</v>
      </c>
      <c r="R1297" s="4" t="s">
        <v>24</v>
      </c>
      <c r="S1297">
        <v>16</v>
      </c>
    </row>
    <row r="1298" spans="1:19">
      <c r="A1298" s="4" t="s">
        <v>1505</v>
      </c>
      <c r="B1298" s="4" t="s">
        <v>185</v>
      </c>
      <c r="C1298" s="4" t="s">
        <v>9011</v>
      </c>
      <c r="D1298" s="4" t="s">
        <v>38</v>
      </c>
      <c r="E1298" s="4" t="s">
        <v>197</v>
      </c>
      <c r="F1298" s="3">
        <v>42798</v>
      </c>
      <c r="G1298" s="3">
        <v>42866</v>
      </c>
      <c r="H1298">
        <v>0</v>
      </c>
      <c r="I1298" s="4" t="s">
        <v>9023</v>
      </c>
      <c r="J1298" s="4" t="s">
        <v>9024</v>
      </c>
      <c r="K1298" s="4" t="s">
        <v>9010</v>
      </c>
      <c r="L1298">
        <v>4821</v>
      </c>
      <c r="M1298" s="4" t="s">
        <v>39</v>
      </c>
      <c r="N1298">
        <v>1993</v>
      </c>
      <c r="O1298">
        <v>4269.8999999999996</v>
      </c>
      <c r="P1298">
        <v>6472</v>
      </c>
      <c r="Q1298" s="4" t="s">
        <v>23</v>
      </c>
      <c r="R1298" s="4" t="s">
        <v>40</v>
      </c>
      <c r="S1298">
        <v>68</v>
      </c>
    </row>
    <row r="1299" spans="1:19">
      <c r="A1299" s="4" t="s">
        <v>1506</v>
      </c>
      <c r="B1299" s="4" t="s">
        <v>181</v>
      </c>
      <c r="C1299" s="4" t="s">
        <v>9011</v>
      </c>
      <c r="D1299" s="4" t="s">
        <v>21</v>
      </c>
      <c r="E1299" s="4" t="s">
        <v>193</v>
      </c>
      <c r="F1299" s="3">
        <v>42798</v>
      </c>
      <c r="G1299" s="3"/>
      <c r="I1299" s="4" t="s">
        <v>9026</v>
      </c>
      <c r="J1299" s="4" t="s">
        <v>9024</v>
      </c>
      <c r="K1299" s="4" t="s">
        <v>9010</v>
      </c>
      <c r="L1299">
        <v>4821</v>
      </c>
      <c r="M1299" s="4" t="s">
        <v>9322</v>
      </c>
      <c r="N1299">
        <v>1996</v>
      </c>
      <c r="O1299">
        <v>1100.04</v>
      </c>
      <c r="P1299">
        <v>2822</v>
      </c>
      <c r="Q1299" s="4" t="s">
        <v>23</v>
      </c>
      <c r="R1299" s="4" t="s">
        <v>24</v>
      </c>
    </row>
    <row r="1300" spans="1:19">
      <c r="A1300" s="4" t="s">
        <v>1507</v>
      </c>
      <c r="B1300" s="4" t="s">
        <v>181</v>
      </c>
      <c r="C1300" s="4" t="s">
        <v>9011</v>
      </c>
      <c r="D1300" s="4" t="s">
        <v>24</v>
      </c>
      <c r="E1300" s="4" t="s">
        <v>193</v>
      </c>
      <c r="F1300" s="3">
        <v>42798</v>
      </c>
      <c r="G1300" s="3"/>
      <c r="I1300" s="4" t="s">
        <v>9026</v>
      </c>
      <c r="J1300" s="4" t="s">
        <v>9024</v>
      </c>
      <c r="K1300" s="4" t="s">
        <v>9010</v>
      </c>
      <c r="L1300">
        <v>4821</v>
      </c>
      <c r="M1300" s="4"/>
      <c r="Q1300" s="4"/>
      <c r="R1300" s="4"/>
    </row>
    <row r="1301" spans="1:19">
      <c r="A1301" s="4" t="s">
        <v>1508</v>
      </c>
      <c r="B1301" s="4" t="s">
        <v>181</v>
      </c>
      <c r="C1301" s="4" t="s">
        <v>9011</v>
      </c>
      <c r="D1301" s="4" t="s">
        <v>32</v>
      </c>
      <c r="E1301" s="4" t="s">
        <v>172</v>
      </c>
      <c r="F1301" s="3">
        <v>42798</v>
      </c>
      <c r="G1301" s="3">
        <v>42897</v>
      </c>
      <c r="H1301">
        <v>5876</v>
      </c>
      <c r="I1301" s="4" t="s">
        <v>9026</v>
      </c>
      <c r="J1301" s="4" t="s">
        <v>9024</v>
      </c>
      <c r="K1301" s="4" t="s">
        <v>9010</v>
      </c>
      <c r="L1301">
        <v>4821</v>
      </c>
      <c r="M1301" s="4" t="s">
        <v>33</v>
      </c>
      <c r="N1301">
        <v>2009</v>
      </c>
      <c r="O1301">
        <v>497.11</v>
      </c>
      <c r="P1301">
        <v>1588</v>
      </c>
      <c r="Q1301" s="4" t="s">
        <v>23</v>
      </c>
      <c r="R1301" s="4" t="s">
        <v>24</v>
      </c>
      <c r="S1301">
        <v>99</v>
      </c>
    </row>
    <row r="1302" spans="1:19">
      <c r="A1302" s="4" t="s">
        <v>1509</v>
      </c>
      <c r="B1302" s="4" t="s">
        <v>183</v>
      </c>
      <c r="C1302" s="4" t="s">
        <v>199</v>
      </c>
      <c r="D1302" s="4" t="s">
        <v>118</v>
      </c>
      <c r="E1302" s="4" t="s">
        <v>172</v>
      </c>
      <c r="F1302" s="3">
        <v>42799</v>
      </c>
      <c r="G1302" s="3">
        <v>42884</v>
      </c>
      <c r="H1302">
        <v>5092</v>
      </c>
      <c r="I1302" s="4" t="s">
        <v>9014</v>
      </c>
      <c r="J1302" s="4" t="s">
        <v>9015</v>
      </c>
      <c r="K1302" s="4" t="s">
        <v>9010</v>
      </c>
      <c r="L1302">
        <v>5482</v>
      </c>
      <c r="M1302" s="4" t="s">
        <v>33</v>
      </c>
      <c r="N1302">
        <v>1995</v>
      </c>
      <c r="O1302">
        <v>332.43</v>
      </c>
      <c r="P1302">
        <v>799</v>
      </c>
      <c r="Q1302" s="4" t="s">
        <v>23</v>
      </c>
      <c r="R1302" s="4" t="s">
        <v>24</v>
      </c>
      <c r="S1302">
        <v>85</v>
      </c>
    </row>
    <row r="1303" spans="1:19">
      <c r="A1303" s="4" t="s">
        <v>1510</v>
      </c>
      <c r="B1303" s="4" t="s">
        <v>261</v>
      </c>
      <c r="C1303" s="4" t="s">
        <v>171</v>
      </c>
      <c r="D1303" s="4" t="s">
        <v>40</v>
      </c>
      <c r="E1303" s="4" t="s">
        <v>197</v>
      </c>
      <c r="F1303" s="3">
        <v>42799</v>
      </c>
      <c r="G1303" s="3">
        <v>42864</v>
      </c>
      <c r="H1303">
        <v>0</v>
      </c>
      <c r="I1303" s="4" t="s">
        <v>9021</v>
      </c>
      <c r="J1303" s="4" t="s">
        <v>9019</v>
      </c>
      <c r="K1303" s="4" t="s">
        <v>9010</v>
      </c>
      <c r="L1303">
        <v>1096</v>
      </c>
      <c r="M1303" s="4" t="s">
        <v>39</v>
      </c>
      <c r="N1303">
        <v>1989</v>
      </c>
      <c r="O1303">
        <v>665.06</v>
      </c>
      <c r="P1303">
        <v>1095</v>
      </c>
      <c r="Q1303" s="4" t="s">
        <v>23</v>
      </c>
      <c r="R1303" s="4" t="s">
        <v>24</v>
      </c>
      <c r="S1303">
        <v>65</v>
      </c>
    </row>
    <row r="1304" spans="1:19">
      <c r="A1304" s="4" t="s">
        <v>1511</v>
      </c>
      <c r="B1304" s="4" t="s">
        <v>246</v>
      </c>
      <c r="C1304" s="4" t="s">
        <v>192</v>
      </c>
      <c r="D1304" s="4" t="s">
        <v>24</v>
      </c>
      <c r="E1304" s="4" t="s">
        <v>193</v>
      </c>
      <c r="F1304" s="3">
        <v>42799</v>
      </c>
      <c r="G1304" s="3"/>
      <c r="I1304" s="4" t="s">
        <v>9021</v>
      </c>
      <c r="J1304" s="4" t="s">
        <v>9019</v>
      </c>
      <c r="K1304" s="4" t="s">
        <v>9012</v>
      </c>
      <c r="L1304">
        <v>3393</v>
      </c>
      <c r="M1304" s="4"/>
      <c r="Q1304" s="4"/>
      <c r="R1304" s="4"/>
    </row>
    <row r="1305" spans="1:19">
      <c r="A1305" s="4" t="s">
        <v>1512</v>
      </c>
      <c r="B1305" s="4" t="s">
        <v>210</v>
      </c>
      <c r="C1305" s="4" t="s">
        <v>179</v>
      </c>
      <c r="D1305" s="4" t="s">
        <v>24</v>
      </c>
      <c r="E1305" s="4" t="s">
        <v>193</v>
      </c>
      <c r="F1305" s="3">
        <v>42799</v>
      </c>
      <c r="G1305" s="3"/>
      <c r="I1305" s="4" t="s">
        <v>9021</v>
      </c>
      <c r="J1305" s="4" t="s">
        <v>9019</v>
      </c>
      <c r="K1305" s="4" t="s">
        <v>9010</v>
      </c>
      <c r="L1305">
        <v>550</v>
      </c>
      <c r="M1305" s="4"/>
      <c r="Q1305" s="4"/>
      <c r="R1305" s="4"/>
    </row>
    <row r="1306" spans="1:19">
      <c r="A1306" s="4" t="s">
        <v>1513</v>
      </c>
      <c r="B1306" s="4" t="s">
        <v>210</v>
      </c>
      <c r="C1306" s="4" t="s">
        <v>171</v>
      </c>
      <c r="D1306" s="4" t="s">
        <v>21</v>
      </c>
      <c r="E1306" s="4" t="s">
        <v>172</v>
      </c>
      <c r="F1306" s="3">
        <v>42799</v>
      </c>
      <c r="G1306" s="3">
        <v>42894</v>
      </c>
      <c r="H1306">
        <v>966</v>
      </c>
      <c r="I1306" s="4" t="s">
        <v>9021</v>
      </c>
      <c r="J1306" s="4" t="s">
        <v>9019</v>
      </c>
      <c r="K1306" s="4" t="s">
        <v>9010</v>
      </c>
      <c r="L1306">
        <v>1096</v>
      </c>
      <c r="M1306" s="4" t="s">
        <v>9322</v>
      </c>
      <c r="N1306">
        <v>1996</v>
      </c>
      <c r="O1306">
        <v>1100.04</v>
      </c>
      <c r="P1306">
        <v>2822</v>
      </c>
      <c r="Q1306" s="4" t="s">
        <v>23</v>
      </c>
      <c r="R1306" s="4" t="s">
        <v>24</v>
      </c>
      <c r="S1306">
        <v>95</v>
      </c>
    </row>
    <row r="1307" spans="1:19">
      <c r="A1307" s="4" t="s">
        <v>1514</v>
      </c>
      <c r="B1307" s="4" t="s">
        <v>210</v>
      </c>
      <c r="C1307" s="4" t="s">
        <v>199</v>
      </c>
      <c r="D1307" s="4" t="s">
        <v>96</v>
      </c>
      <c r="E1307" s="4" t="s">
        <v>172</v>
      </c>
      <c r="F1307" s="3">
        <v>42799</v>
      </c>
      <c r="G1307" s="3">
        <v>42815</v>
      </c>
      <c r="H1307">
        <v>6024</v>
      </c>
      <c r="I1307" s="4" t="s">
        <v>9021</v>
      </c>
      <c r="J1307" s="4" t="s">
        <v>9019</v>
      </c>
      <c r="K1307" s="4" t="s">
        <v>9010</v>
      </c>
      <c r="L1307">
        <v>5482</v>
      </c>
      <c r="M1307" s="4" t="s">
        <v>58</v>
      </c>
      <c r="N1307">
        <v>1994</v>
      </c>
      <c r="O1307">
        <v>355.23</v>
      </c>
      <c r="P1307">
        <v>853</v>
      </c>
      <c r="Q1307" s="4" t="s">
        <v>23</v>
      </c>
      <c r="R1307" s="4" t="s">
        <v>24</v>
      </c>
      <c r="S1307">
        <v>16</v>
      </c>
    </row>
    <row r="1308" spans="1:19">
      <c r="A1308" s="4" t="s">
        <v>1515</v>
      </c>
      <c r="B1308" s="4" t="s">
        <v>210</v>
      </c>
      <c r="C1308" s="4" t="s">
        <v>192</v>
      </c>
      <c r="D1308" s="4" t="s">
        <v>42</v>
      </c>
      <c r="E1308" s="4" t="s">
        <v>172</v>
      </c>
      <c r="F1308" s="3">
        <v>42799</v>
      </c>
      <c r="G1308" s="3">
        <v>42808</v>
      </c>
      <c r="H1308">
        <v>3759</v>
      </c>
      <c r="I1308" s="4" t="s">
        <v>9021</v>
      </c>
      <c r="J1308" s="4" t="s">
        <v>9019</v>
      </c>
      <c r="K1308" s="4" t="s">
        <v>9012</v>
      </c>
      <c r="L1308">
        <v>3393</v>
      </c>
      <c r="M1308" s="4" t="s">
        <v>26</v>
      </c>
      <c r="N1308">
        <v>2017</v>
      </c>
      <c r="O1308">
        <v>4.54</v>
      </c>
      <c r="P1308">
        <v>9</v>
      </c>
      <c r="Q1308" s="4" t="s">
        <v>23</v>
      </c>
      <c r="R1308" s="4" t="s">
        <v>24</v>
      </c>
      <c r="S1308">
        <v>9</v>
      </c>
    </row>
    <row r="1309" spans="1:19">
      <c r="A1309" s="4" t="s">
        <v>1516</v>
      </c>
      <c r="B1309" s="4" t="s">
        <v>174</v>
      </c>
      <c r="C1309" s="4" t="s">
        <v>9011</v>
      </c>
      <c r="D1309" s="4" t="s">
        <v>111</v>
      </c>
      <c r="E1309" s="4" t="s">
        <v>197</v>
      </c>
      <c r="F1309" s="3">
        <v>42799</v>
      </c>
      <c r="G1309" s="3">
        <v>42879</v>
      </c>
      <c r="H1309">
        <v>0</v>
      </c>
      <c r="I1309" s="4" t="s">
        <v>9016</v>
      </c>
      <c r="J1309" s="4" t="s">
        <v>9015</v>
      </c>
      <c r="K1309" s="4" t="s">
        <v>9010</v>
      </c>
      <c r="L1309">
        <v>4821</v>
      </c>
      <c r="M1309" s="4" t="s">
        <v>33</v>
      </c>
      <c r="N1309">
        <v>1988</v>
      </c>
      <c r="O1309">
        <v>1376.8</v>
      </c>
      <c r="P1309">
        <v>1165</v>
      </c>
      <c r="Q1309" s="4" t="s">
        <v>112</v>
      </c>
      <c r="R1309" s="4" t="s">
        <v>24</v>
      </c>
      <c r="S1309">
        <v>80</v>
      </c>
    </row>
    <row r="1310" spans="1:19">
      <c r="A1310" s="4" t="s">
        <v>1517</v>
      </c>
      <c r="B1310" s="4" t="s">
        <v>263</v>
      </c>
      <c r="C1310" s="4" t="s">
        <v>9011</v>
      </c>
      <c r="D1310" s="4" t="s">
        <v>50</v>
      </c>
      <c r="E1310" s="4" t="s">
        <v>172</v>
      </c>
      <c r="F1310" s="3">
        <v>42799</v>
      </c>
      <c r="G1310" s="3">
        <v>42817</v>
      </c>
      <c r="H1310">
        <v>4443</v>
      </c>
      <c r="I1310" s="4" t="s">
        <v>9021</v>
      </c>
      <c r="J1310" s="4" t="s">
        <v>9019</v>
      </c>
      <c r="K1310" s="4" t="s">
        <v>9010</v>
      </c>
      <c r="L1310">
        <v>4821</v>
      </c>
      <c r="M1310" s="4" t="s">
        <v>9322</v>
      </c>
      <c r="N1310">
        <v>1992</v>
      </c>
      <c r="O1310">
        <v>1712.68</v>
      </c>
      <c r="P1310">
        <v>3194</v>
      </c>
      <c r="Q1310" s="4" t="s">
        <v>23</v>
      </c>
      <c r="R1310" s="4" t="s">
        <v>21</v>
      </c>
      <c r="S1310">
        <v>18</v>
      </c>
    </row>
    <row r="1311" spans="1:19">
      <c r="A1311" s="4" t="s">
        <v>1518</v>
      </c>
      <c r="B1311" s="4" t="s">
        <v>203</v>
      </c>
      <c r="C1311" s="4" t="s">
        <v>192</v>
      </c>
      <c r="D1311" s="4" t="s">
        <v>38</v>
      </c>
      <c r="E1311" s="4" t="s">
        <v>172</v>
      </c>
      <c r="F1311" s="3">
        <v>42799</v>
      </c>
      <c r="G1311" s="3">
        <v>42914</v>
      </c>
      <c r="H1311">
        <v>3397</v>
      </c>
      <c r="I1311" s="4" t="s">
        <v>9023</v>
      </c>
      <c r="J1311" s="4" t="s">
        <v>9024</v>
      </c>
      <c r="K1311" s="4" t="s">
        <v>9012</v>
      </c>
      <c r="L1311">
        <v>3393</v>
      </c>
      <c r="M1311" s="4" t="s">
        <v>39</v>
      </c>
      <c r="N1311">
        <v>1993</v>
      </c>
      <c r="O1311">
        <v>4269.8999999999996</v>
      </c>
      <c r="P1311">
        <v>6472</v>
      </c>
      <c r="Q1311" s="4" t="s">
        <v>23</v>
      </c>
      <c r="R1311" s="4" t="s">
        <v>40</v>
      </c>
      <c r="S1311">
        <v>115</v>
      </c>
    </row>
    <row r="1312" spans="1:19">
      <c r="A1312" s="4" t="s">
        <v>1519</v>
      </c>
      <c r="B1312" s="4" t="s">
        <v>191</v>
      </c>
      <c r="C1312" s="4" t="s">
        <v>199</v>
      </c>
      <c r="D1312" s="4" t="s">
        <v>108</v>
      </c>
      <c r="E1312" s="4" t="s">
        <v>197</v>
      </c>
      <c r="F1312" s="3">
        <v>42799</v>
      </c>
      <c r="G1312" s="3">
        <v>42809</v>
      </c>
      <c r="H1312">
        <v>0</v>
      </c>
      <c r="I1312" s="4" t="s">
        <v>9026</v>
      </c>
      <c r="J1312" s="4" t="s">
        <v>9024</v>
      </c>
      <c r="K1312" s="4" t="s">
        <v>9010</v>
      </c>
      <c r="L1312">
        <v>5482</v>
      </c>
      <c r="M1312" s="4" t="s">
        <v>33</v>
      </c>
      <c r="N1312">
        <v>1996</v>
      </c>
      <c r="O1312">
        <v>2214.94</v>
      </c>
      <c r="P1312">
        <v>5374</v>
      </c>
      <c r="Q1312" s="4" t="s">
        <v>23</v>
      </c>
      <c r="R1312" s="4" t="s">
        <v>24</v>
      </c>
      <c r="S1312">
        <v>10</v>
      </c>
    </row>
    <row r="1313" spans="1:19">
      <c r="A1313" s="4" t="s">
        <v>1520</v>
      </c>
      <c r="B1313" s="4" t="s">
        <v>191</v>
      </c>
      <c r="C1313" s="4" t="s">
        <v>177</v>
      </c>
      <c r="D1313" s="4" t="s">
        <v>115</v>
      </c>
      <c r="E1313" s="4" t="s">
        <v>197</v>
      </c>
      <c r="F1313" s="3">
        <v>42799</v>
      </c>
      <c r="G1313" s="3">
        <v>42869</v>
      </c>
      <c r="H1313">
        <v>0</v>
      </c>
      <c r="I1313" s="4" t="s">
        <v>9026</v>
      </c>
      <c r="J1313" s="4" t="s">
        <v>9024</v>
      </c>
      <c r="K1313" s="4" t="s">
        <v>9012</v>
      </c>
      <c r="L1313">
        <v>55</v>
      </c>
      <c r="M1313" s="4" t="s">
        <v>46</v>
      </c>
      <c r="N1313">
        <v>2008</v>
      </c>
      <c r="O1313">
        <v>894.37</v>
      </c>
      <c r="P1313">
        <v>1593</v>
      </c>
      <c r="Q1313" s="4" t="s">
        <v>116</v>
      </c>
      <c r="R1313" s="4" t="s">
        <v>24</v>
      </c>
      <c r="S1313">
        <v>70</v>
      </c>
    </row>
    <row r="1314" spans="1:19">
      <c r="A1314" s="4" t="s">
        <v>1521</v>
      </c>
      <c r="B1314" s="4" t="s">
        <v>343</v>
      </c>
      <c r="C1314" s="4" t="s">
        <v>177</v>
      </c>
      <c r="D1314" s="4" t="s">
        <v>48</v>
      </c>
      <c r="E1314" s="4" t="s">
        <v>172</v>
      </c>
      <c r="F1314" s="3">
        <v>42799</v>
      </c>
      <c r="G1314" s="3">
        <v>42860</v>
      </c>
      <c r="H1314">
        <v>59</v>
      </c>
      <c r="I1314" s="4" t="s">
        <v>9016</v>
      </c>
      <c r="J1314" s="4" t="s">
        <v>9015</v>
      </c>
      <c r="K1314" s="4" t="s">
        <v>9012</v>
      </c>
      <c r="L1314">
        <v>55</v>
      </c>
      <c r="M1314" s="4" t="s">
        <v>39</v>
      </c>
      <c r="N1314">
        <v>1998</v>
      </c>
      <c r="O1314">
        <v>217.87</v>
      </c>
      <c r="P1314">
        <v>551</v>
      </c>
      <c r="Q1314" s="4" t="s">
        <v>23</v>
      </c>
      <c r="R1314" s="4" t="s">
        <v>24</v>
      </c>
      <c r="S1314">
        <v>61</v>
      </c>
    </row>
    <row r="1315" spans="1:19">
      <c r="A1315" s="4" t="s">
        <v>1522</v>
      </c>
      <c r="B1315" s="4" t="s">
        <v>219</v>
      </c>
      <c r="C1315" s="4" t="s">
        <v>179</v>
      </c>
      <c r="D1315" s="4" t="s">
        <v>24</v>
      </c>
      <c r="E1315" s="4" t="s">
        <v>193</v>
      </c>
      <c r="F1315" s="3">
        <v>42799</v>
      </c>
      <c r="G1315" s="3"/>
      <c r="I1315" s="4" t="s">
        <v>9026</v>
      </c>
      <c r="J1315" s="4" t="s">
        <v>9024</v>
      </c>
      <c r="K1315" s="4" t="s">
        <v>9010</v>
      </c>
      <c r="L1315">
        <v>550</v>
      </c>
      <c r="M1315" s="4"/>
      <c r="Q1315" s="4"/>
      <c r="R1315" s="4"/>
    </row>
    <row r="1316" spans="1:19">
      <c r="A1316" s="4" t="s">
        <v>1523</v>
      </c>
      <c r="B1316" s="4" t="s">
        <v>256</v>
      </c>
      <c r="C1316" s="4" t="s">
        <v>179</v>
      </c>
      <c r="D1316" s="4" t="s">
        <v>37</v>
      </c>
      <c r="E1316" s="4" t="s">
        <v>197</v>
      </c>
      <c r="F1316" s="3">
        <v>42799</v>
      </c>
      <c r="G1316" s="3">
        <v>42867</v>
      </c>
      <c r="H1316">
        <v>0</v>
      </c>
      <c r="I1316" s="4" t="s">
        <v>9014</v>
      </c>
      <c r="J1316" s="4" t="s">
        <v>9015</v>
      </c>
      <c r="K1316" s="4" t="s">
        <v>9010</v>
      </c>
      <c r="L1316">
        <v>550</v>
      </c>
      <c r="M1316" s="4" t="s">
        <v>33</v>
      </c>
      <c r="N1316">
        <v>2001</v>
      </c>
      <c r="O1316">
        <v>718.62</v>
      </c>
      <c r="P1316">
        <v>2448</v>
      </c>
      <c r="Q1316" s="4" t="s">
        <v>23</v>
      </c>
      <c r="R1316" s="4" t="s">
        <v>24</v>
      </c>
      <c r="S1316">
        <v>68</v>
      </c>
    </row>
    <row r="1317" spans="1:19">
      <c r="A1317" s="4" t="s">
        <v>1524</v>
      </c>
      <c r="B1317" s="4" t="s">
        <v>256</v>
      </c>
      <c r="C1317" s="4" t="s">
        <v>179</v>
      </c>
      <c r="D1317" s="4" t="s">
        <v>45</v>
      </c>
      <c r="E1317" s="4" t="s">
        <v>197</v>
      </c>
      <c r="F1317" s="3">
        <v>42799</v>
      </c>
      <c r="G1317" s="3">
        <v>42876</v>
      </c>
      <c r="H1317">
        <v>0</v>
      </c>
      <c r="I1317" s="4" t="s">
        <v>9014</v>
      </c>
      <c r="J1317" s="4" t="s">
        <v>9015</v>
      </c>
      <c r="K1317" s="4" t="s">
        <v>9010</v>
      </c>
      <c r="L1317">
        <v>550</v>
      </c>
      <c r="M1317" s="4" t="s">
        <v>46</v>
      </c>
      <c r="N1317">
        <v>1995</v>
      </c>
      <c r="O1317">
        <v>2173.98</v>
      </c>
      <c r="P1317">
        <v>2928</v>
      </c>
      <c r="Q1317" s="4" t="s">
        <v>23</v>
      </c>
      <c r="R1317" s="4" t="s">
        <v>47</v>
      </c>
      <c r="S1317">
        <v>77</v>
      </c>
    </row>
    <row r="1318" spans="1:19">
      <c r="A1318" s="4" t="s">
        <v>1525</v>
      </c>
      <c r="B1318" s="4" t="s">
        <v>256</v>
      </c>
      <c r="C1318" s="4" t="s">
        <v>179</v>
      </c>
      <c r="D1318" s="4" t="s">
        <v>100</v>
      </c>
      <c r="E1318" s="4" t="s">
        <v>172</v>
      </c>
      <c r="F1318" s="3">
        <v>42799</v>
      </c>
      <c r="G1318" s="3">
        <v>42892</v>
      </c>
      <c r="H1318">
        <v>494</v>
      </c>
      <c r="I1318" s="4" t="s">
        <v>9014</v>
      </c>
      <c r="J1318" s="4" t="s">
        <v>9015</v>
      </c>
      <c r="K1318" s="4" t="s">
        <v>9010</v>
      </c>
      <c r="L1318">
        <v>550</v>
      </c>
      <c r="M1318" s="4" t="s">
        <v>9322</v>
      </c>
      <c r="N1318">
        <v>1987</v>
      </c>
      <c r="O1318">
        <v>2938.67</v>
      </c>
      <c r="P1318">
        <v>8775</v>
      </c>
      <c r="Q1318" s="4" t="s">
        <v>101</v>
      </c>
      <c r="R1318" s="4" t="s">
        <v>24</v>
      </c>
      <c r="S1318">
        <v>93</v>
      </c>
    </row>
    <row r="1319" spans="1:19">
      <c r="A1319" s="4" t="s">
        <v>1526</v>
      </c>
      <c r="B1319" s="4" t="s">
        <v>256</v>
      </c>
      <c r="C1319" s="4" t="s">
        <v>171</v>
      </c>
      <c r="D1319" s="4" t="s">
        <v>41</v>
      </c>
      <c r="E1319" s="4" t="s">
        <v>172</v>
      </c>
      <c r="F1319" s="3">
        <v>42799</v>
      </c>
      <c r="G1319" s="3">
        <v>42871</v>
      </c>
      <c r="H1319">
        <v>1060</v>
      </c>
      <c r="I1319" s="4" t="s">
        <v>9014</v>
      </c>
      <c r="J1319" s="4" t="s">
        <v>9015</v>
      </c>
      <c r="K1319" s="4" t="s">
        <v>9010</v>
      </c>
      <c r="L1319">
        <v>1096</v>
      </c>
      <c r="M1319" s="4" t="s">
        <v>36</v>
      </c>
      <c r="N1319">
        <v>1998</v>
      </c>
      <c r="O1319">
        <v>2714.9</v>
      </c>
      <c r="P1319">
        <v>2641</v>
      </c>
      <c r="Q1319" s="4" t="s">
        <v>23</v>
      </c>
      <c r="R1319" s="4" t="s">
        <v>21</v>
      </c>
      <c r="S1319">
        <v>72</v>
      </c>
    </row>
    <row r="1320" spans="1:19">
      <c r="A1320" s="4" t="s">
        <v>1527</v>
      </c>
      <c r="B1320" s="4" t="s">
        <v>187</v>
      </c>
      <c r="C1320" s="4" t="s">
        <v>177</v>
      </c>
      <c r="D1320" s="4" t="s">
        <v>32</v>
      </c>
      <c r="E1320" s="4" t="s">
        <v>193</v>
      </c>
      <c r="F1320" s="3">
        <v>42799</v>
      </c>
      <c r="G1320" s="3"/>
      <c r="I1320" s="4" t="s">
        <v>9023</v>
      </c>
      <c r="J1320" s="4" t="s">
        <v>9024</v>
      </c>
      <c r="K1320" s="4" t="s">
        <v>9012</v>
      </c>
      <c r="L1320">
        <v>55</v>
      </c>
      <c r="M1320" s="4" t="s">
        <v>33</v>
      </c>
      <c r="N1320">
        <v>2009</v>
      </c>
      <c r="O1320">
        <v>497.11</v>
      </c>
      <c r="P1320">
        <v>1588</v>
      </c>
      <c r="Q1320" s="4" t="s">
        <v>23</v>
      </c>
      <c r="R1320" s="4" t="s">
        <v>24</v>
      </c>
    </row>
    <row r="1321" spans="1:19">
      <c r="A1321" s="4" t="s">
        <v>1528</v>
      </c>
      <c r="B1321" s="4" t="s">
        <v>244</v>
      </c>
      <c r="C1321" s="4" t="s">
        <v>177</v>
      </c>
      <c r="D1321" s="4" t="s">
        <v>106</v>
      </c>
      <c r="E1321" s="4" t="s">
        <v>197</v>
      </c>
      <c r="F1321" s="3">
        <v>42799</v>
      </c>
      <c r="G1321" s="3">
        <v>42881</v>
      </c>
      <c r="H1321">
        <v>0</v>
      </c>
      <c r="I1321" s="4" t="s">
        <v>9016</v>
      </c>
      <c r="J1321" s="4" t="s">
        <v>9015</v>
      </c>
      <c r="K1321" s="4" t="s">
        <v>9012</v>
      </c>
      <c r="L1321">
        <v>55</v>
      </c>
      <c r="M1321" s="4" t="s">
        <v>46</v>
      </c>
      <c r="N1321">
        <v>2012</v>
      </c>
      <c r="O1321">
        <v>45.39</v>
      </c>
      <c r="P1321">
        <v>100</v>
      </c>
      <c r="Q1321" s="4" t="s">
        <v>23</v>
      </c>
      <c r="R1321" s="4" t="s">
        <v>47</v>
      </c>
      <c r="S1321">
        <v>82</v>
      </c>
    </row>
    <row r="1322" spans="1:19">
      <c r="A1322" s="4" t="s">
        <v>1529</v>
      </c>
      <c r="B1322" s="4" t="s">
        <v>226</v>
      </c>
      <c r="C1322" s="4" t="s">
        <v>177</v>
      </c>
      <c r="D1322" s="4" t="s">
        <v>31</v>
      </c>
      <c r="E1322" s="4" t="s">
        <v>193</v>
      </c>
      <c r="F1322" s="3">
        <v>42799</v>
      </c>
      <c r="G1322" s="3"/>
      <c r="I1322" s="4" t="s">
        <v>9018</v>
      </c>
      <c r="J1322" s="4" t="s">
        <v>9019</v>
      </c>
      <c r="K1322" s="4" t="s">
        <v>9012</v>
      </c>
      <c r="L1322">
        <v>55</v>
      </c>
      <c r="M1322" s="4" t="s">
        <v>26</v>
      </c>
      <c r="N1322">
        <v>1991</v>
      </c>
      <c r="O1322">
        <v>326.82</v>
      </c>
      <c r="P1322">
        <v>1016</v>
      </c>
      <c r="Q1322" s="4" t="s">
        <v>23</v>
      </c>
      <c r="R1322" s="4" t="s">
        <v>24</v>
      </c>
    </row>
    <row r="1323" spans="1:19">
      <c r="A1323" s="4" t="s">
        <v>1530</v>
      </c>
      <c r="B1323" s="4" t="s">
        <v>226</v>
      </c>
      <c r="C1323" s="4" t="s">
        <v>177</v>
      </c>
      <c r="D1323" s="4" t="s">
        <v>121</v>
      </c>
      <c r="E1323" s="4" t="s">
        <v>197</v>
      </c>
      <c r="F1323" s="3">
        <v>42799</v>
      </c>
      <c r="G1323" s="3">
        <v>42874</v>
      </c>
      <c r="H1323">
        <v>0</v>
      </c>
      <c r="I1323" s="4" t="s">
        <v>9018</v>
      </c>
      <c r="J1323" s="4" t="s">
        <v>9019</v>
      </c>
      <c r="K1323" s="4" t="s">
        <v>9012</v>
      </c>
      <c r="L1323">
        <v>55</v>
      </c>
      <c r="M1323" s="4" t="s">
        <v>58</v>
      </c>
      <c r="N1323">
        <v>1993</v>
      </c>
      <c r="O1323">
        <v>646.1</v>
      </c>
      <c r="P1323">
        <v>883</v>
      </c>
      <c r="Q1323" s="4" t="s">
        <v>23</v>
      </c>
      <c r="R1323" s="4" t="s">
        <v>62</v>
      </c>
      <c r="S1323">
        <v>75</v>
      </c>
    </row>
    <row r="1324" spans="1:19">
      <c r="A1324" s="4" t="s">
        <v>1531</v>
      </c>
      <c r="B1324" s="4" t="s">
        <v>208</v>
      </c>
      <c r="C1324" s="4" t="s">
        <v>179</v>
      </c>
      <c r="D1324" s="4" t="s">
        <v>48</v>
      </c>
      <c r="E1324" s="4" t="s">
        <v>197</v>
      </c>
      <c r="F1324" s="3">
        <v>42799</v>
      </c>
      <c r="G1324" s="3">
        <v>42885</v>
      </c>
      <c r="H1324">
        <v>0</v>
      </c>
      <c r="I1324" s="4" t="s">
        <v>9014</v>
      </c>
      <c r="J1324" s="4" t="s">
        <v>9015</v>
      </c>
      <c r="K1324" s="4" t="s">
        <v>9010</v>
      </c>
      <c r="L1324">
        <v>550</v>
      </c>
      <c r="M1324" s="4" t="s">
        <v>39</v>
      </c>
      <c r="N1324">
        <v>1998</v>
      </c>
      <c r="O1324">
        <v>217.87</v>
      </c>
      <c r="P1324">
        <v>551</v>
      </c>
      <c r="Q1324" s="4" t="s">
        <v>23</v>
      </c>
      <c r="R1324" s="4" t="s">
        <v>24</v>
      </c>
      <c r="S1324">
        <v>86</v>
      </c>
    </row>
    <row r="1325" spans="1:19">
      <c r="A1325" s="4" t="s">
        <v>1532</v>
      </c>
      <c r="B1325" s="4" t="s">
        <v>185</v>
      </c>
      <c r="C1325" s="4" t="s">
        <v>179</v>
      </c>
      <c r="D1325" s="4" t="s">
        <v>54</v>
      </c>
      <c r="E1325" s="4" t="s">
        <v>172</v>
      </c>
      <c r="F1325" s="3">
        <v>42799</v>
      </c>
      <c r="G1325" s="3">
        <v>42866</v>
      </c>
      <c r="H1325">
        <v>624</v>
      </c>
      <c r="I1325" s="4" t="s">
        <v>9023</v>
      </c>
      <c r="J1325" s="4" t="s">
        <v>9024</v>
      </c>
      <c r="K1325" s="4" t="s">
        <v>9010</v>
      </c>
      <c r="L1325">
        <v>550</v>
      </c>
      <c r="M1325" s="4" t="s">
        <v>55</v>
      </c>
      <c r="N1325">
        <v>1995</v>
      </c>
      <c r="O1325">
        <v>1825.82</v>
      </c>
      <c r="P1325">
        <v>5595</v>
      </c>
      <c r="Q1325" s="4" t="s">
        <v>23</v>
      </c>
      <c r="R1325" s="4" t="s">
        <v>56</v>
      </c>
      <c r="S1325">
        <v>67</v>
      </c>
    </row>
    <row r="1326" spans="1:19">
      <c r="A1326" s="4" t="s">
        <v>1533</v>
      </c>
      <c r="B1326" s="4" t="s">
        <v>185</v>
      </c>
      <c r="C1326" s="4" t="s">
        <v>179</v>
      </c>
      <c r="D1326" s="4" t="s">
        <v>71</v>
      </c>
      <c r="E1326" s="4" t="s">
        <v>172</v>
      </c>
      <c r="F1326" s="3">
        <v>42799</v>
      </c>
      <c r="G1326" s="3">
        <v>42863</v>
      </c>
      <c r="H1326">
        <v>565</v>
      </c>
      <c r="I1326" s="4" t="s">
        <v>9023</v>
      </c>
      <c r="J1326" s="4" t="s">
        <v>9024</v>
      </c>
      <c r="K1326" s="4" t="s">
        <v>9010</v>
      </c>
      <c r="L1326">
        <v>550</v>
      </c>
      <c r="M1326" s="4" t="s">
        <v>46</v>
      </c>
      <c r="N1326">
        <v>2000</v>
      </c>
      <c r="O1326">
        <v>2952.73</v>
      </c>
      <c r="P1326">
        <v>5107</v>
      </c>
      <c r="Q1326" s="4" t="s">
        <v>23</v>
      </c>
      <c r="R1326" s="4" t="s">
        <v>24</v>
      </c>
      <c r="S1326">
        <v>64</v>
      </c>
    </row>
    <row r="1327" spans="1:19">
      <c r="A1327" s="4" t="s">
        <v>1534</v>
      </c>
      <c r="B1327" s="4" t="s">
        <v>185</v>
      </c>
      <c r="C1327" s="4" t="s">
        <v>179</v>
      </c>
      <c r="D1327" s="4" t="s">
        <v>84</v>
      </c>
      <c r="E1327" s="4" t="s">
        <v>172</v>
      </c>
      <c r="F1327" s="3">
        <v>42799</v>
      </c>
      <c r="G1327" s="3">
        <v>42900</v>
      </c>
      <c r="H1327">
        <v>642</v>
      </c>
      <c r="I1327" s="4" t="s">
        <v>9023</v>
      </c>
      <c r="J1327" s="4" t="s">
        <v>9024</v>
      </c>
      <c r="K1327" s="4" t="s">
        <v>9010</v>
      </c>
      <c r="L1327">
        <v>550</v>
      </c>
      <c r="M1327" s="4" t="s">
        <v>9322</v>
      </c>
      <c r="N1327">
        <v>1980</v>
      </c>
      <c r="O1327">
        <v>7708.38</v>
      </c>
      <c r="P1327">
        <v>13756</v>
      </c>
      <c r="Q1327" s="4" t="s">
        <v>23</v>
      </c>
      <c r="R1327" s="4" t="s">
        <v>24</v>
      </c>
      <c r="S1327">
        <v>101</v>
      </c>
    </row>
    <row r="1328" spans="1:19">
      <c r="A1328" s="4" t="s">
        <v>1535</v>
      </c>
      <c r="B1328" s="4" t="s">
        <v>216</v>
      </c>
      <c r="C1328" s="4" t="s">
        <v>192</v>
      </c>
      <c r="D1328" s="4" t="s">
        <v>93</v>
      </c>
      <c r="E1328" s="4" t="s">
        <v>193</v>
      </c>
      <c r="F1328" s="3">
        <v>42799</v>
      </c>
      <c r="G1328" s="3"/>
      <c r="I1328" s="4" t="s">
        <v>9018</v>
      </c>
      <c r="J1328" s="4" t="s">
        <v>9019</v>
      </c>
      <c r="K1328" s="4" t="s">
        <v>9012</v>
      </c>
      <c r="L1328">
        <v>3393</v>
      </c>
      <c r="M1328" s="4" t="s">
        <v>73</v>
      </c>
      <c r="N1328">
        <v>1991</v>
      </c>
      <c r="O1328">
        <v>1012.72</v>
      </c>
      <c r="P1328">
        <v>3492</v>
      </c>
      <c r="Q1328" s="4" t="s">
        <v>94</v>
      </c>
      <c r="R1328" s="4" t="s">
        <v>24</v>
      </c>
    </row>
    <row r="1329" spans="1:19">
      <c r="A1329" s="4" t="s">
        <v>1536</v>
      </c>
      <c r="B1329" s="4" t="s">
        <v>216</v>
      </c>
      <c r="C1329" s="4" t="s">
        <v>177</v>
      </c>
      <c r="D1329" s="4" t="s">
        <v>25</v>
      </c>
      <c r="E1329" s="4" t="s">
        <v>172</v>
      </c>
      <c r="F1329" s="3">
        <v>42799</v>
      </c>
      <c r="G1329" s="3">
        <v>42808</v>
      </c>
      <c r="H1329">
        <v>48</v>
      </c>
      <c r="I1329" s="4" t="s">
        <v>9018</v>
      </c>
      <c r="J1329" s="4" t="s">
        <v>9019</v>
      </c>
      <c r="K1329" s="4" t="s">
        <v>9012</v>
      </c>
      <c r="L1329">
        <v>55</v>
      </c>
      <c r="M1329" s="4" t="s">
        <v>26</v>
      </c>
      <c r="N1329">
        <v>1999</v>
      </c>
      <c r="O1329">
        <v>251.41</v>
      </c>
      <c r="P1329">
        <v>495</v>
      </c>
      <c r="Q1329" s="4" t="s">
        <v>23</v>
      </c>
      <c r="R1329" s="4" t="s">
        <v>24</v>
      </c>
      <c r="S1329">
        <v>9</v>
      </c>
    </row>
    <row r="1330" spans="1:19">
      <c r="A1330" s="4" t="s">
        <v>1537</v>
      </c>
      <c r="B1330" s="4" t="s">
        <v>216</v>
      </c>
      <c r="C1330" s="4" t="s">
        <v>177</v>
      </c>
      <c r="D1330" s="4" t="s">
        <v>52</v>
      </c>
      <c r="E1330" s="4" t="s">
        <v>172</v>
      </c>
      <c r="F1330" s="3">
        <v>42799</v>
      </c>
      <c r="G1330" s="3">
        <v>42874</v>
      </c>
      <c r="H1330">
        <v>60</v>
      </c>
      <c r="I1330" s="4" t="s">
        <v>9018</v>
      </c>
      <c r="J1330" s="4" t="s">
        <v>9019</v>
      </c>
      <c r="K1330" s="4" t="s">
        <v>9012</v>
      </c>
      <c r="L1330">
        <v>55</v>
      </c>
      <c r="M1330" s="4" t="s">
        <v>46</v>
      </c>
      <c r="N1330">
        <v>1999</v>
      </c>
      <c r="O1330">
        <v>1197.44</v>
      </c>
      <c r="P1330">
        <v>2570</v>
      </c>
      <c r="Q1330" s="4" t="s">
        <v>23</v>
      </c>
      <c r="R1330" s="4" t="s">
        <v>24</v>
      </c>
      <c r="S1330">
        <v>75</v>
      </c>
    </row>
    <row r="1331" spans="1:19">
      <c r="A1331" s="4" t="s">
        <v>1538</v>
      </c>
      <c r="B1331" s="4" t="s">
        <v>261</v>
      </c>
      <c r="C1331" s="4" t="s">
        <v>179</v>
      </c>
      <c r="D1331" s="4" t="s">
        <v>82</v>
      </c>
      <c r="E1331" s="4" t="s">
        <v>172</v>
      </c>
      <c r="F1331" s="3">
        <v>42800</v>
      </c>
      <c r="G1331" s="3">
        <v>42873</v>
      </c>
      <c r="H1331">
        <v>522</v>
      </c>
      <c r="I1331" s="4" t="s">
        <v>9021</v>
      </c>
      <c r="J1331" s="4" t="s">
        <v>9019</v>
      </c>
      <c r="K1331" s="4" t="s">
        <v>9010</v>
      </c>
      <c r="L1331">
        <v>550</v>
      </c>
      <c r="M1331" s="4" t="s">
        <v>36</v>
      </c>
      <c r="N1331">
        <v>1982</v>
      </c>
      <c r="O1331">
        <v>11698.03</v>
      </c>
      <c r="P1331">
        <v>34288</v>
      </c>
      <c r="Q1331" s="4" t="s">
        <v>23</v>
      </c>
      <c r="R1331" s="4" t="s">
        <v>24</v>
      </c>
      <c r="S1331">
        <v>73</v>
      </c>
    </row>
    <row r="1332" spans="1:19">
      <c r="A1332" s="4" t="s">
        <v>1539</v>
      </c>
      <c r="B1332" s="4" t="s">
        <v>246</v>
      </c>
      <c r="C1332" s="4" t="s">
        <v>179</v>
      </c>
      <c r="D1332" s="4" t="s">
        <v>24</v>
      </c>
      <c r="E1332" s="4" t="s">
        <v>193</v>
      </c>
      <c r="F1332" s="3">
        <v>42800</v>
      </c>
      <c r="G1332" s="3"/>
      <c r="I1332" s="4" t="s">
        <v>9021</v>
      </c>
      <c r="J1332" s="4" t="s">
        <v>9019</v>
      </c>
      <c r="K1332" s="4" t="s">
        <v>9010</v>
      </c>
      <c r="L1332">
        <v>550</v>
      </c>
      <c r="M1332" s="4"/>
      <c r="Q1332" s="4"/>
      <c r="R1332" s="4"/>
    </row>
    <row r="1333" spans="1:19">
      <c r="A1333" s="4" t="s">
        <v>1540</v>
      </c>
      <c r="B1333" s="4" t="s">
        <v>246</v>
      </c>
      <c r="C1333" s="4" t="s">
        <v>199</v>
      </c>
      <c r="D1333" s="4" t="s">
        <v>120</v>
      </c>
      <c r="E1333" s="4" t="s">
        <v>172</v>
      </c>
      <c r="F1333" s="3">
        <v>42800</v>
      </c>
      <c r="G1333" s="3">
        <v>42812</v>
      </c>
      <c r="H1333">
        <v>4701</v>
      </c>
      <c r="I1333" s="4" t="s">
        <v>9021</v>
      </c>
      <c r="J1333" s="4" t="s">
        <v>9019</v>
      </c>
      <c r="K1333" s="4" t="s">
        <v>9010</v>
      </c>
      <c r="L1333">
        <v>5482</v>
      </c>
      <c r="M1333" s="4" t="s">
        <v>58</v>
      </c>
      <c r="N1333">
        <v>1998</v>
      </c>
      <c r="O1333">
        <v>2022.14</v>
      </c>
      <c r="P1333">
        <v>5113</v>
      </c>
      <c r="Q1333" s="4" t="s">
        <v>23</v>
      </c>
      <c r="R1333" s="4" t="s">
        <v>24</v>
      </c>
      <c r="S1333">
        <v>12</v>
      </c>
    </row>
    <row r="1334" spans="1:19">
      <c r="A1334" s="4" t="s">
        <v>1541</v>
      </c>
      <c r="B1334" s="4" t="s">
        <v>174</v>
      </c>
      <c r="C1334" s="4" t="s">
        <v>199</v>
      </c>
      <c r="D1334" s="4" t="s">
        <v>106</v>
      </c>
      <c r="E1334" s="4" t="s">
        <v>197</v>
      </c>
      <c r="F1334" s="3">
        <v>42800</v>
      </c>
      <c r="G1334" s="3">
        <v>42875</v>
      </c>
      <c r="H1334">
        <v>0</v>
      </c>
      <c r="I1334" s="4" t="s">
        <v>9016</v>
      </c>
      <c r="J1334" s="4" t="s">
        <v>9015</v>
      </c>
      <c r="K1334" s="4" t="s">
        <v>9010</v>
      </c>
      <c r="L1334">
        <v>5482</v>
      </c>
      <c r="M1334" s="4" t="s">
        <v>46</v>
      </c>
      <c r="N1334">
        <v>2012</v>
      </c>
      <c r="O1334">
        <v>45.39</v>
      </c>
      <c r="P1334">
        <v>100</v>
      </c>
      <c r="Q1334" s="4" t="s">
        <v>23</v>
      </c>
      <c r="R1334" s="4" t="s">
        <v>47</v>
      </c>
      <c r="S1334">
        <v>75</v>
      </c>
    </row>
    <row r="1335" spans="1:19">
      <c r="A1335" s="4" t="s">
        <v>1542</v>
      </c>
      <c r="B1335" s="4" t="s">
        <v>212</v>
      </c>
      <c r="C1335" s="4" t="s">
        <v>9011</v>
      </c>
      <c r="D1335" s="4" t="s">
        <v>108</v>
      </c>
      <c r="E1335" s="4" t="s">
        <v>172</v>
      </c>
      <c r="F1335" s="3">
        <v>42800</v>
      </c>
      <c r="G1335" s="3">
        <v>42807</v>
      </c>
      <c r="H1335">
        <v>4987</v>
      </c>
      <c r="I1335" s="4" t="s">
        <v>9023</v>
      </c>
      <c r="J1335" s="4" t="s">
        <v>9024</v>
      </c>
      <c r="K1335" s="4" t="s">
        <v>9010</v>
      </c>
      <c r="L1335">
        <v>4821</v>
      </c>
      <c r="M1335" s="4" t="s">
        <v>33</v>
      </c>
      <c r="N1335">
        <v>1996</v>
      </c>
      <c r="O1335">
        <v>2214.94</v>
      </c>
      <c r="P1335">
        <v>5374</v>
      </c>
      <c r="Q1335" s="4" t="s">
        <v>23</v>
      </c>
      <c r="R1335" s="4" t="s">
        <v>24</v>
      </c>
      <c r="S1335">
        <v>7</v>
      </c>
    </row>
    <row r="1336" spans="1:19">
      <c r="A1336" s="4" t="s">
        <v>1543</v>
      </c>
      <c r="B1336" s="4" t="s">
        <v>343</v>
      </c>
      <c r="C1336" s="4" t="s">
        <v>179</v>
      </c>
      <c r="D1336" s="4" t="s">
        <v>47</v>
      </c>
      <c r="E1336" s="4" t="s">
        <v>172</v>
      </c>
      <c r="F1336" s="3">
        <v>42800</v>
      </c>
      <c r="G1336" s="3">
        <v>42886</v>
      </c>
      <c r="H1336">
        <v>579</v>
      </c>
      <c r="I1336" s="4" t="s">
        <v>9016</v>
      </c>
      <c r="J1336" s="4" t="s">
        <v>9015</v>
      </c>
      <c r="K1336" s="4" t="s">
        <v>9010</v>
      </c>
      <c r="L1336">
        <v>550</v>
      </c>
      <c r="M1336" s="4" t="s">
        <v>46</v>
      </c>
      <c r="N1336">
        <v>1986</v>
      </c>
      <c r="O1336">
        <v>2403.58</v>
      </c>
      <c r="P1336">
        <v>8801</v>
      </c>
      <c r="Q1336" s="4" t="s">
        <v>23</v>
      </c>
      <c r="R1336" s="4" t="s">
        <v>24</v>
      </c>
      <c r="S1336">
        <v>86</v>
      </c>
    </row>
    <row r="1337" spans="1:19">
      <c r="A1337" s="4" t="s">
        <v>1544</v>
      </c>
      <c r="B1337" s="4" t="s">
        <v>230</v>
      </c>
      <c r="C1337" s="4" t="s">
        <v>177</v>
      </c>
      <c r="D1337" s="4" t="s">
        <v>24</v>
      </c>
      <c r="E1337" s="4" t="s">
        <v>193</v>
      </c>
      <c r="F1337" s="3">
        <v>42800</v>
      </c>
      <c r="G1337" s="3"/>
      <c r="I1337" s="4" t="s">
        <v>9026</v>
      </c>
      <c r="J1337" s="4" t="s">
        <v>9024</v>
      </c>
      <c r="K1337" s="4" t="s">
        <v>9012</v>
      </c>
      <c r="L1337">
        <v>55</v>
      </c>
      <c r="M1337" s="4"/>
      <c r="Q1337" s="4"/>
      <c r="R1337" s="4"/>
    </row>
    <row r="1338" spans="1:19">
      <c r="A1338" s="4" t="s">
        <v>1545</v>
      </c>
      <c r="B1338" s="4" t="s">
        <v>230</v>
      </c>
      <c r="C1338" s="4" t="s">
        <v>179</v>
      </c>
      <c r="D1338" s="4" t="s">
        <v>82</v>
      </c>
      <c r="E1338" s="4" t="s">
        <v>172</v>
      </c>
      <c r="F1338" s="3">
        <v>42800</v>
      </c>
      <c r="G1338" s="3">
        <v>42915</v>
      </c>
      <c r="H1338">
        <v>494</v>
      </c>
      <c r="I1338" s="4" t="s">
        <v>9026</v>
      </c>
      <c r="J1338" s="4" t="s">
        <v>9024</v>
      </c>
      <c r="K1338" s="4" t="s">
        <v>9010</v>
      </c>
      <c r="L1338">
        <v>550</v>
      </c>
      <c r="M1338" s="4" t="s">
        <v>36</v>
      </c>
      <c r="N1338">
        <v>1982</v>
      </c>
      <c r="O1338">
        <v>11698.03</v>
      </c>
      <c r="P1338">
        <v>34288</v>
      </c>
      <c r="Q1338" s="4" t="s">
        <v>23</v>
      </c>
      <c r="R1338" s="4" t="s">
        <v>24</v>
      </c>
      <c r="S1338">
        <v>115</v>
      </c>
    </row>
    <row r="1339" spans="1:19">
      <c r="A1339" s="4" t="s">
        <v>1546</v>
      </c>
      <c r="B1339" s="4" t="s">
        <v>244</v>
      </c>
      <c r="C1339" s="4" t="s">
        <v>179</v>
      </c>
      <c r="D1339" s="4" t="s">
        <v>79</v>
      </c>
      <c r="E1339" s="4" t="s">
        <v>172</v>
      </c>
      <c r="F1339" s="3">
        <v>42800</v>
      </c>
      <c r="G1339" s="3">
        <v>42897</v>
      </c>
      <c r="H1339">
        <v>545</v>
      </c>
      <c r="I1339" s="4" t="s">
        <v>9016</v>
      </c>
      <c r="J1339" s="4" t="s">
        <v>9015</v>
      </c>
      <c r="K1339" s="4" t="s">
        <v>9010</v>
      </c>
      <c r="L1339">
        <v>550</v>
      </c>
      <c r="M1339" s="4" t="s">
        <v>26</v>
      </c>
      <c r="N1339">
        <v>2002</v>
      </c>
      <c r="O1339">
        <v>3178.24</v>
      </c>
      <c r="P1339">
        <v>4540</v>
      </c>
      <c r="Q1339" s="4" t="s">
        <v>23</v>
      </c>
      <c r="R1339" s="4" t="s">
        <v>24</v>
      </c>
      <c r="S1339">
        <v>97</v>
      </c>
    </row>
    <row r="1340" spans="1:19">
      <c r="A1340" s="4" t="s">
        <v>1547</v>
      </c>
      <c r="B1340" s="4" t="s">
        <v>201</v>
      </c>
      <c r="C1340" s="4" t="s">
        <v>179</v>
      </c>
      <c r="D1340" s="4" t="s">
        <v>124</v>
      </c>
      <c r="E1340" s="4" t="s">
        <v>172</v>
      </c>
      <c r="F1340" s="3">
        <v>42800</v>
      </c>
      <c r="G1340" s="3">
        <v>42887</v>
      </c>
      <c r="H1340">
        <v>584</v>
      </c>
      <c r="I1340" s="4" t="s">
        <v>9026</v>
      </c>
      <c r="J1340" s="4" t="s">
        <v>9024</v>
      </c>
      <c r="K1340" s="4" t="s">
        <v>9010</v>
      </c>
      <c r="L1340">
        <v>550</v>
      </c>
      <c r="M1340" s="4" t="s">
        <v>60</v>
      </c>
      <c r="N1340">
        <v>1983</v>
      </c>
      <c r="O1340">
        <v>2871.35</v>
      </c>
      <c r="P1340">
        <v>9561</v>
      </c>
      <c r="Q1340" s="4" t="s">
        <v>23</v>
      </c>
      <c r="R1340" s="4" t="s">
        <v>24</v>
      </c>
      <c r="S1340">
        <v>87</v>
      </c>
    </row>
    <row r="1341" spans="1:19">
      <c r="A1341" s="4" t="s">
        <v>1548</v>
      </c>
      <c r="B1341" s="4" t="s">
        <v>170</v>
      </c>
      <c r="C1341" s="4" t="s">
        <v>192</v>
      </c>
      <c r="D1341" s="4" t="s">
        <v>45</v>
      </c>
      <c r="E1341" s="4" t="s">
        <v>172</v>
      </c>
      <c r="F1341" s="3">
        <v>42800</v>
      </c>
      <c r="G1341" s="3">
        <v>42895</v>
      </c>
      <c r="H1341">
        <v>3714</v>
      </c>
      <c r="I1341" s="4" t="s">
        <v>9014</v>
      </c>
      <c r="J1341" s="4" t="s">
        <v>9015</v>
      </c>
      <c r="K1341" s="4" t="s">
        <v>9012</v>
      </c>
      <c r="L1341">
        <v>3393</v>
      </c>
      <c r="M1341" s="4" t="s">
        <v>46</v>
      </c>
      <c r="N1341">
        <v>1995</v>
      </c>
      <c r="O1341">
        <v>2173.98</v>
      </c>
      <c r="P1341">
        <v>2928</v>
      </c>
      <c r="Q1341" s="4" t="s">
        <v>23</v>
      </c>
      <c r="R1341" s="4" t="s">
        <v>47</v>
      </c>
      <c r="S1341">
        <v>95</v>
      </c>
    </row>
    <row r="1342" spans="1:19">
      <c r="A1342" s="4" t="s">
        <v>1549</v>
      </c>
      <c r="B1342" s="4" t="s">
        <v>189</v>
      </c>
      <c r="C1342" s="4" t="s">
        <v>192</v>
      </c>
      <c r="D1342" s="4" t="s">
        <v>57</v>
      </c>
      <c r="E1342" s="4" t="s">
        <v>172</v>
      </c>
      <c r="F1342" s="3">
        <v>42800</v>
      </c>
      <c r="G1342" s="3">
        <v>42870</v>
      </c>
      <c r="H1342">
        <v>3423</v>
      </c>
      <c r="I1342" s="4" t="s">
        <v>9016</v>
      </c>
      <c r="J1342" s="4" t="s">
        <v>9015</v>
      </c>
      <c r="K1342" s="4" t="s">
        <v>9012</v>
      </c>
      <c r="L1342">
        <v>3393</v>
      </c>
      <c r="M1342" s="4" t="s">
        <v>58</v>
      </c>
      <c r="N1342">
        <v>2006</v>
      </c>
      <c r="O1342">
        <v>1102.43</v>
      </c>
      <c r="P1342">
        <v>1759</v>
      </c>
      <c r="Q1342" s="4" t="s">
        <v>23</v>
      </c>
      <c r="R1342" s="4" t="s">
        <v>24</v>
      </c>
      <c r="S1342">
        <v>70</v>
      </c>
    </row>
    <row r="1343" spans="1:19">
      <c r="A1343" s="4" t="s">
        <v>1550</v>
      </c>
      <c r="B1343" s="4" t="s">
        <v>189</v>
      </c>
      <c r="C1343" s="4" t="s">
        <v>192</v>
      </c>
      <c r="D1343" s="4" t="s">
        <v>103</v>
      </c>
      <c r="E1343" s="4" t="s">
        <v>172</v>
      </c>
      <c r="F1343" s="3">
        <v>42800</v>
      </c>
      <c r="G1343" s="3">
        <v>42813</v>
      </c>
      <c r="H1343">
        <v>3167</v>
      </c>
      <c r="I1343" s="4" t="s">
        <v>9016</v>
      </c>
      <c r="J1343" s="4" t="s">
        <v>9015</v>
      </c>
      <c r="K1343" s="4" t="s">
        <v>9012</v>
      </c>
      <c r="L1343">
        <v>3393</v>
      </c>
      <c r="M1343" s="4" t="s">
        <v>26</v>
      </c>
      <c r="N1343">
        <v>1992</v>
      </c>
      <c r="O1343">
        <v>3922.42</v>
      </c>
      <c r="P1343">
        <v>6837</v>
      </c>
      <c r="Q1343" s="4" t="s">
        <v>23</v>
      </c>
      <c r="R1343" s="4" t="s">
        <v>24</v>
      </c>
      <c r="S1343">
        <v>13</v>
      </c>
    </row>
    <row r="1344" spans="1:19">
      <c r="A1344" s="4" t="s">
        <v>1551</v>
      </c>
      <c r="B1344" s="4" t="s">
        <v>232</v>
      </c>
      <c r="C1344" s="4" t="s">
        <v>179</v>
      </c>
      <c r="D1344" s="4" t="s">
        <v>21</v>
      </c>
      <c r="E1344" s="4" t="s">
        <v>197</v>
      </c>
      <c r="F1344" s="3">
        <v>42800</v>
      </c>
      <c r="G1344" s="3">
        <v>42884</v>
      </c>
      <c r="H1344">
        <v>0</v>
      </c>
      <c r="I1344" s="4" t="s">
        <v>9021</v>
      </c>
      <c r="J1344" s="4" t="s">
        <v>9019</v>
      </c>
      <c r="K1344" s="4" t="s">
        <v>9010</v>
      </c>
      <c r="L1344">
        <v>550</v>
      </c>
      <c r="M1344" s="4" t="s">
        <v>9322</v>
      </c>
      <c r="N1344">
        <v>1996</v>
      </c>
      <c r="O1344">
        <v>1100.04</v>
      </c>
      <c r="P1344">
        <v>2822</v>
      </c>
      <c r="Q1344" s="4" t="s">
        <v>23</v>
      </c>
      <c r="R1344" s="4" t="s">
        <v>24</v>
      </c>
      <c r="S1344">
        <v>84</v>
      </c>
    </row>
    <row r="1345" spans="1:19">
      <c r="A1345" s="4" t="s">
        <v>1552</v>
      </c>
      <c r="B1345" s="4" t="s">
        <v>205</v>
      </c>
      <c r="C1345" s="4" t="s">
        <v>171</v>
      </c>
      <c r="D1345" s="4" t="s">
        <v>122</v>
      </c>
      <c r="E1345" s="4" t="s">
        <v>172</v>
      </c>
      <c r="F1345" s="3">
        <v>42800</v>
      </c>
      <c r="G1345" s="3">
        <v>42884</v>
      </c>
      <c r="H1345">
        <v>987</v>
      </c>
      <c r="I1345" s="4" t="s">
        <v>9023</v>
      </c>
      <c r="J1345" s="4" t="s">
        <v>9024</v>
      </c>
      <c r="K1345" s="4" t="s">
        <v>9010</v>
      </c>
      <c r="L1345">
        <v>1096</v>
      </c>
      <c r="M1345" s="4" t="s">
        <v>58</v>
      </c>
      <c r="N1345">
        <v>1993</v>
      </c>
      <c r="O1345">
        <v>7537.24</v>
      </c>
      <c r="P1345">
        <v>20293</v>
      </c>
      <c r="Q1345" s="4" t="s">
        <v>23</v>
      </c>
      <c r="R1345" s="4" t="s">
        <v>24</v>
      </c>
      <c r="S1345">
        <v>84</v>
      </c>
    </row>
    <row r="1346" spans="1:19">
      <c r="A1346" s="4" t="s">
        <v>1553</v>
      </c>
      <c r="B1346" s="4" t="s">
        <v>226</v>
      </c>
      <c r="C1346" s="4" t="s">
        <v>171</v>
      </c>
      <c r="D1346" s="4" t="s">
        <v>24</v>
      </c>
      <c r="E1346" s="4" t="s">
        <v>193</v>
      </c>
      <c r="F1346" s="3">
        <v>42800</v>
      </c>
      <c r="G1346" s="3"/>
      <c r="I1346" s="4" t="s">
        <v>9018</v>
      </c>
      <c r="J1346" s="4" t="s">
        <v>9019</v>
      </c>
      <c r="K1346" s="4" t="s">
        <v>9010</v>
      </c>
      <c r="L1346">
        <v>1096</v>
      </c>
      <c r="M1346" s="4"/>
      <c r="Q1346" s="4"/>
      <c r="R1346" s="4"/>
    </row>
    <row r="1347" spans="1:19">
      <c r="A1347" s="4" t="s">
        <v>1554</v>
      </c>
      <c r="B1347" s="4" t="s">
        <v>226</v>
      </c>
      <c r="C1347" s="4" t="s">
        <v>192</v>
      </c>
      <c r="D1347" s="4" t="s">
        <v>84</v>
      </c>
      <c r="E1347" s="4" t="s">
        <v>197</v>
      </c>
      <c r="F1347" s="3">
        <v>42800</v>
      </c>
      <c r="G1347" s="3">
        <v>42892</v>
      </c>
      <c r="H1347">
        <v>0</v>
      </c>
      <c r="I1347" s="4" t="s">
        <v>9018</v>
      </c>
      <c r="J1347" s="4" t="s">
        <v>9019</v>
      </c>
      <c r="K1347" s="4" t="s">
        <v>9012</v>
      </c>
      <c r="L1347">
        <v>3393</v>
      </c>
      <c r="M1347" s="4" t="s">
        <v>9322</v>
      </c>
      <c r="N1347">
        <v>1980</v>
      </c>
      <c r="O1347">
        <v>7708.38</v>
      </c>
      <c r="P1347">
        <v>13756</v>
      </c>
      <c r="Q1347" s="4" t="s">
        <v>23</v>
      </c>
      <c r="R1347" s="4" t="s">
        <v>24</v>
      </c>
      <c r="S1347">
        <v>92</v>
      </c>
    </row>
    <row r="1348" spans="1:19">
      <c r="A1348" s="4" t="s">
        <v>1555</v>
      </c>
      <c r="B1348" s="4" t="s">
        <v>208</v>
      </c>
      <c r="C1348" s="4" t="s">
        <v>192</v>
      </c>
      <c r="D1348" s="4" t="s">
        <v>48</v>
      </c>
      <c r="E1348" s="4" t="s">
        <v>197</v>
      </c>
      <c r="F1348" s="3">
        <v>42800</v>
      </c>
      <c r="G1348" s="3">
        <v>42876</v>
      </c>
      <c r="H1348">
        <v>0</v>
      </c>
      <c r="I1348" s="4" t="s">
        <v>9014</v>
      </c>
      <c r="J1348" s="4" t="s">
        <v>9015</v>
      </c>
      <c r="K1348" s="4" t="s">
        <v>9012</v>
      </c>
      <c r="L1348">
        <v>3393</v>
      </c>
      <c r="M1348" s="4" t="s">
        <v>39</v>
      </c>
      <c r="N1348">
        <v>1998</v>
      </c>
      <c r="O1348">
        <v>217.87</v>
      </c>
      <c r="P1348">
        <v>551</v>
      </c>
      <c r="Q1348" s="4" t="s">
        <v>23</v>
      </c>
      <c r="R1348" s="4" t="s">
        <v>24</v>
      </c>
      <c r="S1348">
        <v>76</v>
      </c>
    </row>
    <row r="1349" spans="1:19">
      <c r="A1349" s="4" t="s">
        <v>1556</v>
      </c>
      <c r="B1349" s="4" t="s">
        <v>208</v>
      </c>
      <c r="C1349" s="4" t="s">
        <v>192</v>
      </c>
      <c r="D1349" s="4" t="s">
        <v>51</v>
      </c>
      <c r="E1349" s="4" t="s">
        <v>172</v>
      </c>
      <c r="F1349" s="3">
        <v>42800</v>
      </c>
      <c r="G1349" s="3">
        <v>42879</v>
      </c>
      <c r="H1349">
        <v>3428</v>
      </c>
      <c r="I1349" s="4" t="s">
        <v>9014</v>
      </c>
      <c r="J1349" s="4" t="s">
        <v>9015</v>
      </c>
      <c r="K1349" s="4" t="s">
        <v>9012</v>
      </c>
      <c r="L1349">
        <v>3393</v>
      </c>
      <c r="M1349" s="4" t="s">
        <v>36</v>
      </c>
      <c r="N1349">
        <v>1982</v>
      </c>
      <c r="O1349">
        <v>4618</v>
      </c>
      <c r="P1349">
        <v>10083</v>
      </c>
      <c r="Q1349" s="4" t="s">
        <v>23</v>
      </c>
      <c r="R1349" s="4" t="s">
        <v>24</v>
      </c>
      <c r="S1349">
        <v>79</v>
      </c>
    </row>
    <row r="1350" spans="1:19">
      <c r="A1350" s="4" t="s">
        <v>1557</v>
      </c>
      <c r="B1350" s="4" t="s">
        <v>216</v>
      </c>
      <c r="C1350" s="4" t="s">
        <v>177</v>
      </c>
      <c r="D1350" s="4" t="s">
        <v>92</v>
      </c>
      <c r="E1350" s="4" t="s">
        <v>193</v>
      </c>
      <c r="F1350" s="3">
        <v>42800</v>
      </c>
      <c r="G1350" s="3"/>
      <c r="I1350" s="4" t="s">
        <v>9018</v>
      </c>
      <c r="J1350" s="4" t="s">
        <v>9019</v>
      </c>
      <c r="K1350" s="4" t="s">
        <v>9012</v>
      </c>
      <c r="L1350">
        <v>55</v>
      </c>
      <c r="M1350" s="4" t="s">
        <v>73</v>
      </c>
      <c r="N1350">
        <v>1997</v>
      </c>
      <c r="O1350">
        <v>2041.73</v>
      </c>
      <c r="P1350">
        <v>5276</v>
      </c>
      <c r="Q1350" s="4" t="s">
        <v>23</v>
      </c>
      <c r="R1350" s="4" t="s">
        <v>24</v>
      </c>
    </row>
    <row r="1351" spans="1:19">
      <c r="A1351" s="4" t="s">
        <v>1558</v>
      </c>
      <c r="B1351" s="4" t="s">
        <v>216</v>
      </c>
      <c r="C1351" s="4" t="s">
        <v>177</v>
      </c>
      <c r="D1351" s="4" t="s">
        <v>65</v>
      </c>
      <c r="E1351" s="4" t="s">
        <v>197</v>
      </c>
      <c r="F1351" s="3">
        <v>42800</v>
      </c>
      <c r="G1351" s="3">
        <v>42877</v>
      </c>
      <c r="H1351">
        <v>0</v>
      </c>
      <c r="I1351" s="4" t="s">
        <v>9018</v>
      </c>
      <c r="J1351" s="4" t="s">
        <v>9019</v>
      </c>
      <c r="K1351" s="4" t="s">
        <v>9012</v>
      </c>
      <c r="L1351">
        <v>55</v>
      </c>
      <c r="M1351" s="4" t="s">
        <v>33</v>
      </c>
      <c r="N1351">
        <v>1990</v>
      </c>
      <c r="O1351">
        <v>2520.83</v>
      </c>
      <c r="P1351">
        <v>3502</v>
      </c>
      <c r="Q1351" s="4" t="s">
        <v>23</v>
      </c>
      <c r="R1351" s="4" t="s">
        <v>24</v>
      </c>
      <c r="S1351">
        <v>77</v>
      </c>
    </row>
    <row r="1352" spans="1:19">
      <c r="A1352" s="4" t="s">
        <v>1559</v>
      </c>
      <c r="B1352" s="4" t="s">
        <v>181</v>
      </c>
      <c r="C1352" s="4" t="s">
        <v>171</v>
      </c>
      <c r="D1352" s="4" t="s">
        <v>76</v>
      </c>
      <c r="E1352" s="4" t="s">
        <v>172</v>
      </c>
      <c r="F1352" s="3">
        <v>42800</v>
      </c>
      <c r="G1352" s="3">
        <v>42886</v>
      </c>
      <c r="H1352">
        <v>1149</v>
      </c>
      <c r="I1352" s="4" t="s">
        <v>9026</v>
      </c>
      <c r="J1352" s="4" t="s">
        <v>9024</v>
      </c>
      <c r="K1352" s="4" t="s">
        <v>9010</v>
      </c>
      <c r="L1352">
        <v>1096</v>
      </c>
      <c r="M1352" s="4" t="s">
        <v>9322</v>
      </c>
      <c r="N1352">
        <v>1997</v>
      </c>
      <c r="O1352">
        <v>8170.38</v>
      </c>
      <c r="P1352">
        <v>16499</v>
      </c>
      <c r="Q1352" s="4" t="s">
        <v>77</v>
      </c>
      <c r="R1352" s="4" t="s">
        <v>24</v>
      </c>
      <c r="S1352">
        <v>86</v>
      </c>
    </row>
    <row r="1353" spans="1:19">
      <c r="A1353" s="4" t="s">
        <v>1560</v>
      </c>
      <c r="B1353" s="4" t="s">
        <v>183</v>
      </c>
      <c r="C1353" s="4" t="s">
        <v>199</v>
      </c>
      <c r="D1353" s="4" t="s">
        <v>68</v>
      </c>
      <c r="E1353" s="4" t="s">
        <v>172</v>
      </c>
      <c r="F1353" s="3">
        <v>42801</v>
      </c>
      <c r="G1353" s="3">
        <v>42897</v>
      </c>
      <c r="H1353">
        <v>6023</v>
      </c>
      <c r="I1353" s="4" t="s">
        <v>9014</v>
      </c>
      <c r="J1353" s="4" t="s">
        <v>9015</v>
      </c>
      <c r="K1353" s="4" t="s">
        <v>9010</v>
      </c>
      <c r="L1353">
        <v>5482</v>
      </c>
      <c r="M1353" s="4" t="s">
        <v>9322</v>
      </c>
      <c r="N1353">
        <v>2000</v>
      </c>
      <c r="O1353">
        <v>1223.72</v>
      </c>
      <c r="P1353">
        <v>2497</v>
      </c>
      <c r="Q1353" s="4" t="s">
        <v>69</v>
      </c>
      <c r="R1353" s="4" t="s">
        <v>24</v>
      </c>
      <c r="S1353">
        <v>96</v>
      </c>
    </row>
    <row r="1354" spans="1:19">
      <c r="A1354" s="4" t="s">
        <v>1561</v>
      </c>
      <c r="B1354" s="4" t="s">
        <v>261</v>
      </c>
      <c r="C1354" s="4" t="s">
        <v>179</v>
      </c>
      <c r="D1354" s="4" t="s">
        <v>24</v>
      </c>
      <c r="E1354" s="4" t="s">
        <v>193</v>
      </c>
      <c r="F1354" s="3">
        <v>42801</v>
      </c>
      <c r="G1354" s="3"/>
      <c r="I1354" s="4" t="s">
        <v>9021</v>
      </c>
      <c r="J1354" s="4" t="s">
        <v>9019</v>
      </c>
      <c r="K1354" s="4" t="s">
        <v>9010</v>
      </c>
      <c r="L1354">
        <v>550</v>
      </c>
      <c r="M1354" s="4"/>
      <c r="Q1354" s="4"/>
      <c r="R1354" s="4"/>
    </row>
    <row r="1355" spans="1:19">
      <c r="A1355" s="4" t="s">
        <v>1562</v>
      </c>
      <c r="B1355" s="4" t="s">
        <v>261</v>
      </c>
      <c r="C1355" s="4" t="s">
        <v>171</v>
      </c>
      <c r="D1355" s="4" t="s">
        <v>24</v>
      </c>
      <c r="E1355" s="4" t="s">
        <v>193</v>
      </c>
      <c r="F1355" s="3">
        <v>42801</v>
      </c>
      <c r="G1355" s="3"/>
      <c r="I1355" s="4" t="s">
        <v>9021</v>
      </c>
      <c r="J1355" s="4" t="s">
        <v>9019</v>
      </c>
      <c r="K1355" s="4" t="s">
        <v>9010</v>
      </c>
      <c r="L1355">
        <v>1096</v>
      </c>
      <c r="M1355" s="4"/>
      <c r="Q1355" s="4"/>
      <c r="R1355" s="4"/>
    </row>
    <row r="1356" spans="1:19">
      <c r="A1356" s="4" t="s">
        <v>1563</v>
      </c>
      <c r="B1356" s="4" t="s">
        <v>246</v>
      </c>
      <c r="C1356" s="4" t="s">
        <v>179</v>
      </c>
      <c r="D1356" s="4" t="s">
        <v>34</v>
      </c>
      <c r="E1356" s="4" t="s">
        <v>197</v>
      </c>
      <c r="F1356" s="3">
        <v>42801</v>
      </c>
      <c r="G1356" s="3">
        <v>42890</v>
      </c>
      <c r="H1356">
        <v>0</v>
      </c>
      <c r="I1356" s="4" t="s">
        <v>9021</v>
      </c>
      <c r="J1356" s="4" t="s">
        <v>9019</v>
      </c>
      <c r="K1356" s="4" t="s">
        <v>9010</v>
      </c>
      <c r="L1356">
        <v>550</v>
      </c>
      <c r="M1356" s="4" t="s">
        <v>9322</v>
      </c>
      <c r="N1356">
        <v>1993</v>
      </c>
      <c r="O1356">
        <v>1242.32</v>
      </c>
      <c r="P1356">
        <v>3027</v>
      </c>
      <c r="Q1356" s="4" t="s">
        <v>23</v>
      </c>
      <c r="R1356" s="4" t="s">
        <v>21</v>
      </c>
      <c r="S1356">
        <v>89</v>
      </c>
    </row>
    <row r="1357" spans="1:19">
      <c r="A1357" s="4" t="s">
        <v>1564</v>
      </c>
      <c r="B1357" s="4" t="s">
        <v>304</v>
      </c>
      <c r="C1357" s="4" t="s">
        <v>177</v>
      </c>
      <c r="D1357" s="4" t="s">
        <v>106</v>
      </c>
      <c r="E1357" s="4" t="s">
        <v>172</v>
      </c>
      <c r="F1357" s="3">
        <v>42801</v>
      </c>
      <c r="G1357" s="3">
        <v>42811</v>
      </c>
      <c r="H1357">
        <v>47</v>
      </c>
      <c r="I1357" s="4" t="s">
        <v>9014</v>
      </c>
      <c r="J1357" s="4" t="s">
        <v>9015</v>
      </c>
      <c r="K1357" s="4" t="s">
        <v>9012</v>
      </c>
      <c r="L1357">
        <v>55</v>
      </c>
      <c r="M1357" s="4" t="s">
        <v>46</v>
      </c>
      <c r="N1357">
        <v>2012</v>
      </c>
      <c r="O1357">
        <v>45.39</v>
      </c>
      <c r="P1357">
        <v>100</v>
      </c>
      <c r="Q1357" s="4" t="s">
        <v>23</v>
      </c>
      <c r="R1357" s="4" t="s">
        <v>47</v>
      </c>
      <c r="S1357">
        <v>10</v>
      </c>
    </row>
    <row r="1358" spans="1:19">
      <c r="A1358" s="4" t="s">
        <v>1565</v>
      </c>
      <c r="B1358" s="4" t="s">
        <v>279</v>
      </c>
      <c r="C1358" s="4" t="s">
        <v>179</v>
      </c>
      <c r="D1358" s="4" t="s">
        <v>50</v>
      </c>
      <c r="E1358" s="4" t="s">
        <v>172</v>
      </c>
      <c r="F1358" s="3">
        <v>42801</v>
      </c>
      <c r="G1358" s="3">
        <v>42804</v>
      </c>
      <c r="H1358">
        <v>542</v>
      </c>
      <c r="I1358" s="4" t="s">
        <v>9018</v>
      </c>
      <c r="J1358" s="4" t="s">
        <v>9019</v>
      </c>
      <c r="K1358" s="4" t="s">
        <v>9010</v>
      </c>
      <c r="L1358">
        <v>550</v>
      </c>
      <c r="M1358" s="4" t="s">
        <v>9322</v>
      </c>
      <c r="N1358">
        <v>1992</v>
      </c>
      <c r="O1358">
        <v>1712.68</v>
      </c>
      <c r="P1358">
        <v>3194</v>
      </c>
      <c r="Q1358" s="4" t="s">
        <v>23</v>
      </c>
      <c r="R1358" s="4" t="s">
        <v>21</v>
      </c>
      <c r="S1358">
        <v>3</v>
      </c>
    </row>
    <row r="1359" spans="1:19">
      <c r="A1359" s="4" t="s">
        <v>1566</v>
      </c>
      <c r="B1359" s="4" t="s">
        <v>279</v>
      </c>
      <c r="C1359" s="4" t="s">
        <v>9011</v>
      </c>
      <c r="D1359" s="4" t="s">
        <v>123</v>
      </c>
      <c r="E1359" s="4" t="s">
        <v>172</v>
      </c>
      <c r="F1359" s="3">
        <v>42801</v>
      </c>
      <c r="G1359" s="3">
        <v>42810</v>
      </c>
      <c r="H1359">
        <v>4980</v>
      </c>
      <c r="I1359" s="4" t="s">
        <v>9018</v>
      </c>
      <c r="J1359" s="4" t="s">
        <v>9019</v>
      </c>
      <c r="K1359" s="4" t="s">
        <v>9010</v>
      </c>
      <c r="L1359">
        <v>4821</v>
      </c>
      <c r="M1359" s="4" t="s">
        <v>39</v>
      </c>
      <c r="N1359">
        <v>1989</v>
      </c>
      <c r="O1359">
        <v>3838.39</v>
      </c>
      <c r="P1359">
        <v>8274</v>
      </c>
      <c r="Q1359" s="4" t="s">
        <v>23</v>
      </c>
      <c r="R1359" s="4" t="s">
        <v>24</v>
      </c>
      <c r="S1359">
        <v>9</v>
      </c>
    </row>
    <row r="1360" spans="1:19">
      <c r="A1360" s="4" t="s">
        <v>1567</v>
      </c>
      <c r="B1360" s="4" t="s">
        <v>174</v>
      </c>
      <c r="C1360" s="4" t="s">
        <v>9011</v>
      </c>
      <c r="D1360" s="4" t="s">
        <v>61</v>
      </c>
      <c r="E1360" s="4" t="s">
        <v>172</v>
      </c>
      <c r="F1360" s="3">
        <v>42801</v>
      </c>
      <c r="G1360" s="3">
        <v>42883</v>
      </c>
      <c r="H1360">
        <v>4978</v>
      </c>
      <c r="I1360" s="4" t="s">
        <v>9016</v>
      </c>
      <c r="J1360" s="4" t="s">
        <v>9015</v>
      </c>
      <c r="K1360" s="4" t="s">
        <v>9010</v>
      </c>
      <c r="L1360">
        <v>4821</v>
      </c>
      <c r="M1360" s="4" t="s">
        <v>58</v>
      </c>
      <c r="N1360">
        <v>1991</v>
      </c>
      <c r="O1360">
        <v>2819.5</v>
      </c>
      <c r="P1360">
        <v>7227</v>
      </c>
      <c r="Q1360" s="4" t="s">
        <v>23</v>
      </c>
      <c r="R1360" s="4" t="s">
        <v>62</v>
      </c>
      <c r="S1360">
        <v>82</v>
      </c>
    </row>
    <row r="1361" spans="1:19">
      <c r="A1361" s="4" t="s">
        <v>1568</v>
      </c>
      <c r="B1361" s="4" t="s">
        <v>263</v>
      </c>
      <c r="C1361" s="4" t="s">
        <v>9011</v>
      </c>
      <c r="D1361" s="4" t="s">
        <v>121</v>
      </c>
      <c r="E1361" s="4" t="s">
        <v>172</v>
      </c>
      <c r="F1361" s="3">
        <v>42801</v>
      </c>
      <c r="G1361" s="3">
        <v>42896</v>
      </c>
      <c r="H1361">
        <v>5256</v>
      </c>
      <c r="I1361" s="4" t="s">
        <v>9021</v>
      </c>
      <c r="J1361" s="4" t="s">
        <v>9019</v>
      </c>
      <c r="K1361" s="4" t="s">
        <v>9010</v>
      </c>
      <c r="L1361">
        <v>4821</v>
      </c>
      <c r="M1361" s="4" t="s">
        <v>58</v>
      </c>
      <c r="N1361">
        <v>1993</v>
      </c>
      <c r="O1361">
        <v>646.1</v>
      </c>
      <c r="P1361">
        <v>883</v>
      </c>
      <c r="Q1361" s="4" t="s">
        <v>23</v>
      </c>
      <c r="R1361" s="4" t="s">
        <v>62</v>
      </c>
      <c r="S1361">
        <v>95</v>
      </c>
    </row>
    <row r="1362" spans="1:19">
      <c r="A1362" s="4" t="s">
        <v>1569</v>
      </c>
      <c r="B1362" s="4" t="s">
        <v>212</v>
      </c>
      <c r="C1362" s="4" t="s">
        <v>9011</v>
      </c>
      <c r="D1362" s="4" t="s">
        <v>76</v>
      </c>
      <c r="E1362" s="4" t="s">
        <v>172</v>
      </c>
      <c r="F1362" s="3">
        <v>42801</v>
      </c>
      <c r="G1362" s="3">
        <v>42893</v>
      </c>
      <c r="H1362">
        <v>4327</v>
      </c>
      <c r="I1362" s="4" t="s">
        <v>9023</v>
      </c>
      <c r="J1362" s="4" t="s">
        <v>9024</v>
      </c>
      <c r="K1362" s="4" t="s">
        <v>9010</v>
      </c>
      <c r="L1362">
        <v>4821</v>
      </c>
      <c r="M1362" s="4" t="s">
        <v>9322</v>
      </c>
      <c r="N1362">
        <v>1997</v>
      </c>
      <c r="O1362">
        <v>8170.38</v>
      </c>
      <c r="P1362">
        <v>16499</v>
      </c>
      <c r="Q1362" s="4" t="s">
        <v>77</v>
      </c>
      <c r="R1362" s="4" t="s">
        <v>24</v>
      </c>
      <c r="S1362">
        <v>92</v>
      </c>
    </row>
    <row r="1363" spans="1:19">
      <c r="A1363" s="4" t="s">
        <v>1570</v>
      </c>
      <c r="B1363" s="4" t="s">
        <v>237</v>
      </c>
      <c r="C1363" s="4" t="s">
        <v>9011</v>
      </c>
      <c r="D1363" s="4" t="s">
        <v>52</v>
      </c>
      <c r="E1363" s="4" t="s">
        <v>172</v>
      </c>
      <c r="F1363" s="3">
        <v>42801</v>
      </c>
      <c r="G1363" s="3">
        <v>42870</v>
      </c>
      <c r="H1363">
        <v>5022</v>
      </c>
      <c r="I1363" s="4" t="s">
        <v>9018</v>
      </c>
      <c r="J1363" s="4" t="s">
        <v>9019</v>
      </c>
      <c r="K1363" s="4" t="s">
        <v>9010</v>
      </c>
      <c r="L1363">
        <v>4821</v>
      </c>
      <c r="M1363" s="4" t="s">
        <v>46</v>
      </c>
      <c r="N1363">
        <v>1999</v>
      </c>
      <c r="O1363">
        <v>1197.44</v>
      </c>
      <c r="P1363">
        <v>2570</v>
      </c>
      <c r="Q1363" s="4" t="s">
        <v>23</v>
      </c>
      <c r="R1363" s="4" t="s">
        <v>24</v>
      </c>
      <c r="S1363">
        <v>69</v>
      </c>
    </row>
    <row r="1364" spans="1:19">
      <c r="A1364" s="4" t="s">
        <v>1571</v>
      </c>
      <c r="B1364" s="4" t="s">
        <v>196</v>
      </c>
      <c r="C1364" s="4" t="s">
        <v>199</v>
      </c>
      <c r="D1364" s="4" t="s">
        <v>29</v>
      </c>
      <c r="E1364" s="4" t="s">
        <v>172</v>
      </c>
      <c r="F1364" s="3">
        <v>42801</v>
      </c>
      <c r="G1364" s="3">
        <v>42805</v>
      </c>
      <c r="H1364">
        <v>4887</v>
      </c>
      <c r="I1364" s="4" t="s">
        <v>9016</v>
      </c>
      <c r="J1364" s="4" t="s">
        <v>9015</v>
      </c>
      <c r="K1364" s="4" t="s">
        <v>9010</v>
      </c>
      <c r="L1364">
        <v>5482</v>
      </c>
      <c r="M1364" s="4" t="s">
        <v>26</v>
      </c>
      <c r="N1364">
        <v>2012</v>
      </c>
      <c r="O1364">
        <v>587.34</v>
      </c>
      <c r="P1364">
        <v>1356</v>
      </c>
      <c r="Q1364" s="4" t="s">
        <v>30</v>
      </c>
      <c r="R1364" s="4" t="s">
        <v>24</v>
      </c>
      <c r="S1364">
        <v>4</v>
      </c>
    </row>
    <row r="1365" spans="1:19">
      <c r="A1365" s="4" t="s">
        <v>1572</v>
      </c>
      <c r="B1365" s="4" t="s">
        <v>196</v>
      </c>
      <c r="C1365" s="4" t="s">
        <v>192</v>
      </c>
      <c r="D1365" s="4" t="s">
        <v>109</v>
      </c>
      <c r="E1365" s="4" t="s">
        <v>172</v>
      </c>
      <c r="F1365" s="3">
        <v>42801</v>
      </c>
      <c r="G1365" s="3">
        <v>42815</v>
      </c>
      <c r="H1365">
        <v>3724</v>
      </c>
      <c r="I1365" s="4" t="s">
        <v>9016</v>
      </c>
      <c r="J1365" s="4" t="s">
        <v>9015</v>
      </c>
      <c r="K1365" s="4" t="s">
        <v>9012</v>
      </c>
      <c r="L1365">
        <v>3393</v>
      </c>
      <c r="M1365" s="4" t="s">
        <v>58</v>
      </c>
      <c r="N1365">
        <v>1987</v>
      </c>
      <c r="O1365">
        <v>1698.2</v>
      </c>
      <c r="P1365">
        <v>3798</v>
      </c>
      <c r="Q1365" s="4" t="s">
        <v>23</v>
      </c>
      <c r="R1365" s="4" t="s">
        <v>24</v>
      </c>
      <c r="S1365">
        <v>14</v>
      </c>
    </row>
    <row r="1366" spans="1:19">
      <c r="A1366" s="4" t="s">
        <v>1573</v>
      </c>
      <c r="B1366" s="4" t="s">
        <v>191</v>
      </c>
      <c r="C1366" s="4" t="s">
        <v>171</v>
      </c>
      <c r="D1366" s="4" t="s">
        <v>24</v>
      </c>
      <c r="E1366" s="4" t="s">
        <v>193</v>
      </c>
      <c r="F1366" s="3">
        <v>42801</v>
      </c>
      <c r="G1366" s="3"/>
      <c r="I1366" s="4" t="s">
        <v>9026</v>
      </c>
      <c r="J1366" s="4" t="s">
        <v>9024</v>
      </c>
      <c r="K1366" s="4" t="s">
        <v>9010</v>
      </c>
      <c r="L1366">
        <v>1096</v>
      </c>
      <c r="M1366" s="4"/>
      <c r="Q1366" s="4"/>
      <c r="R1366" s="4"/>
    </row>
    <row r="1367" spans="1:19">
      <c r="A1367" s="4" t="s">
        <v>1574</v>
      </c>
      <c r="B1367" s="4" t="s">
        <v>191</v>
      </c>
      <c r="C1367" s="4" t="s">
        <v>179</v>
      </c>
      <c r="D1367" s="4" t="s">
        <v>124</v>
      </c>
      <c r="E1367" s="4" t="s">
        <v>172</v>
      </c>
      <c r="F1367" s="3">
        <v>42801</v>
      </c>
      <c r="G1367" s="3">
        <v>42805</v>
      </c>
      <c r="H1367">
        <v>535</v>
      </c>
      <c r="I1367" s="4" t="s">
        <v>9026</v>
      </c>
      <c r="J1367" s="4" t="s">
        <v>9024</v>
      </c>
      <c r="K1367" s="4" t="s">
        <v>9010</v>
      </c>
      <c r="L1367">
        <v>550</v>
      </c>
      <c r="M1367" s="4" t="s">
        <v>60</v>
      </c>
      <c r="N1367">
        <v>1983</v>
      </c>
      <c r="O1367">
        <v>2871.35</v>
      </c>
      <c r="P1367">
        <v>9561</v>
      </c>
      <c r="Q1367" s="4" t="s">
        <v>23</v>
      </c>
      <c r="R1367" s="4" t="s">
        <v>24</v>
      </c>
      <c r="S1367">
        <v>4</v>
      </c>
    </row>
    <row r="1368" spans="1:19">
      <c r="A1368" s="4" t="s">
        <v>1575</v>
      </c>
      <c r="B1368" s="4" t="s">
        <v>230</v>
      </c>
      <c r="C1368" s="4" t="s">
        <v>179</v>
      </c>
      <c r="D1368" s="4" t="s">
        <v>51</v>
      </c>
      <c r="E1368" s="4" t="s">
        <v>193</v>
      </c>
      <c r="F1368" s="3">
        <v>42801</v>
      </c>
      <c r="G1368" s="3"/>
      <c r="I1368" s="4" t="s">
        <v>9026</v>
      </c>
      <c r="J1368" s="4" t="s">
        <v>9024</v>
      </c>
      <c r="K1368" s="4" t="s">
        <v>9010</v>
      </c>
      <c r="L1368">
        <v>550</v>
      </c>
      <c r="M1368" s="4" t="s">
        <v>36</v>
      </c>
      <c r="N1368">
        <v>1982</v>
      </c>
      <c r="O1368">
        <v>4618</v>
      </c>
      <c r="P1368">
        <v>10083</v>
      </c>
      <c r="Q1368" s="4" t="s">
        <v>23</v>
      </c>
      <c r="R1368" s="4" t="s">
        <v>24</v>
      </c>
    </row>
    <row r="1369" spans="1:19">
      <c r="A1369" s="4" t="s">
        <v>1576</v>
      </c>
      <c r="B1369" s="4" t="s">
        <v>230</v>
      </c>
      <c r="C1369" s="4" t="s">
        <v>199</v>
      </c>
      <c r="D1369" s="4" t="s">
        <v>32</v>
      </c>
      <c r="E1369" s="4" t="s">
        <v>197</v>
      </c>
      <c r="F1369" s="3">
        <v>42801</v>
      </c>
      <c r="G1369" s="3">
        <v>42879</v>
      </c>
      <c r="H1369">
        <v>0</v>
      </c>
      <c r="I1369" s="4" t="s">
        <v>9026</v>
      </c>
      <c r="J1369" s="4" t="s">
        <v>9024</v>
      </c>
      <c r="K1369" s="4" t="s">
        <v>9010</v>
      </c>
      <c r="L1369">
        <v>5482</v>
      </c>
      <c r="M1369" s="4" t="s">
        <v>33</v>
      </c>
      <c r="N1369">
        <v>2009</v>
      </c>
      <c r="O1369">
        <v>497.11</v>
      </c>
      <c r="P1369">
        <v>1588</v>
      </c>
      <c r="Q1369" s="4" t="s">
        <v>23</v>
      </c>
      <c r="R1369" s="4" t="s">
        <v>24</v>
      </c>
      <c r="S1369">
        <v>78</v>
      </c>
    </row>
    <row r="1370" spans="1:19">
      <c r="A1370" s="4" t="s">
        <v>1577</v>
      </c>
      <c r="B1370" s="4" t="s">
        <v>187</v>
      </c>
      <c r="C1370" s="4" t="s">
        <v>192</v>
      </c>
      <c r="D1370" s="4" t="s">
        <v>108</v>
      </c>
      <c r="E1370" s="4" t="s">
        <v>172</v>
      </c>
      <c r="F1370" s="3">
        <v>42801</v>
      </c>
      <c r="G1370" s="3">
        <v>42809</v>
      </c>
      <c r="H1370">
        <v>3969</v>
      </c>
      <c r="I1370" s="4" t="s">
        <v>9023</v>
      </c>
      <c r="J1370" s="4" t="s">
        <v>9024</v>
      </c>
      <c r="K1370" s="4" t="s">
        <v>9012</v>
      </c>
      <c r="L1370">
        <v>3393</v>
      </c>
      <c r="M1370" s="4" t="s">
        <v>33</v>
      </c>
      <c r="N1370">
        <v>1996</v>
      </c>
      <c r="O1370">
        <v>2214.94</v>
      </c>
      <c r="P1370">
        <v>5374</v>
      </c>
      <c r="Q1370" s="4" t="s">
        <v>23</v>
      </c>
      <c r="R1370" s="4" t="s">
        <v>24</v>
      </c>
      <c r="S1370">
        <v>8</v>
      </c>
    </row>
    <row r="1371" spans="1:19">
      <c r="A1371" s="4" t="s">
        <v>1578</v>
      </c>
      <c r="B1371" s="4" t="s">
        <v>201</v>
      </c>
      <c r="C1371" s="4" t="s">
        <v>171</v>
      </c>
      <c r="D1371" s="4" t="s">
        <v>32</v>
      </c>
      <c r="E1371" s="4" t="s">
        <v>193</v>
      </c>
      <c r="F1371" s="3">
        <v>42801</v>
      </c>
      <c r="G1371" s="3"/>
      <c r="I1371" s="4" t="s">
        <v>9026</v>
      </c>
      <c r="J1371" s="4" t="s">
        <v>9024</v>
      </c>
      <c r="K1371" s="4" t="s">
        <v>9010</v>
      </c>
      <c r="L1371">
        <v>1096</v>
      </c>
      <c r="M1371" s="4" t="s">
        <v>33</v>
      </c>
      <c r="N1371">
        <v>2009</v>
      </c>
      <c r="O1371">
        <v>497.11</v>
      </c>
      <c r="P1371">
        <v>1588</v>
      </c>
      <c r="Q1371" s="4" t="s">
        <v>23</v>
      </c>
      <c r="R1371" s="4" t="s">
        <v>24</v>
      </c>
    </row>
    <row r="1372" spans="1:19">
      <c r="A1372" s="4" t="s">
        <v>1579</v>
      </c>
      <c r="B1372" s="4" t="s">
        <v>170</v>
      </c>
      <c r="C1372" s="4" t="s">
        <v>199</v>
      </c>
      <c r="D1372" s="4" t="s">
        <v>118</v>
      </c>
      <c r="E1372" s="4" t="s">
        <v>172</v>
      </c>
      <c r="F1372" s="3">
        <v>42801</v>
      </c>
      <c r="G1372" s="3">
        <v>42807</v>
      </c>
      <c r="H1372">
        <v>6805</v>
      </c>
      <c r="I1372" s="4" t="s">
        <v>9014</v>
      </c>
      <c r="J1372" s="4" t="s">
        <v>9015</v>
      </c>
      <c r="K1372" s="4" t="s">
        <v>9010</v>
      </c>
      <c r="L1372">
        <v>5482</v>
      </c>
      <c r="M1372" s="4" t="s">
        <v>33</v>
      </c>
      <c r="N1372">
        <v>1995</v>
      </c>
      <c r="O1372">
        <v>332.43</v>
      </c>
      <c r="P1372">
        <v>799</v>
      </c>
      <c r="Q1372" s="4" t="s">
        <v>23</v>
      </c>
      <c r="R1372" s="4" t="s">
        <v>24</v>
      </c>
      <c r="S1372">
        <v>6</v>
      </c>
    </row>
    <row r="1373" spans="1:19">
      <c r="A1373" s="4" t="s">
        <v>1580</v>
      </c>
      <c r="B1373" s="4" t="s">
        <v>189</v>
      </c>
      <c r="C1373" s="4" t="s">
        <v>171</v>
      </c>
      <c r="D1373" s="4" t="s">
        <v>79</v>
      </c>
      <c r="E1373" s="4" t="s">
        <v>172</v>
      </c>
      <c r="F1373" s="3">
        <v>42801</v>
      </c>
      <c r="G1373" s="3">
        <v>42898</v>
      </c>
      <c r="H1373">
        <v>1190</v>
      </c>
      <c r="I1373" s="4" t="s">
        <v>9016</v>
      </c>
      <c r="J1373" s="4" t="s">
        <v>9015</v>
      </c>
      <c r="K1373" s="4" t="s">
        <v>9010</v>
      </c>
      <c r="L1373">
        <v>1096</v>
      </c>
      <c r="M1373" s="4" t="s">
        <v>26</v>
      </c>
      <c r="N1373">
        <v>2002</v>
      </c>
      <c r="O1373">
        <v>3178.24</v>
      </c>
      <c r="P1373">
        <v>4540</v>
      </c>
      <c r="Q1373" s="4" t="s">
        <v>23</v>
      </c>
      <c r="R1373" s="4" t="s">
        <v>24</v>
      </c>
      <c r="S1373">
        <v>97</v>
      </c>
    </row>
    <row r="1374" spans="1:19">
      <c r="A1374" s="4" t="s">
        <v>1581</v>
      </c>
      <c r="B1374" s="4" t="s">
        <v>226</v>
      </c>
      <c r="C1374" s="4" t="s">
        <v>199</v>
      </c>
      <c r="D1374" s="4" t="s">
        <v>42</v>
      </c>
      <c r="E1374" s="4" t="s">
        <v>172</v>
      </c>
      <c r="F1374" s="3">
        <v>42801</v>
      </c>
      <c r="G1374" s="3">
        <v>42884</v>
      </c>
      <c r="H1374">
        <v>4821</v>
      </c>
      <c r="I1374" s="4" t="s">
        <v>9018</v>
      </c>
      <c r="J1374" s="4" t="s">
        <v>9019</v>
      </c>
      <c r="K1374" s="4" t="s">
        <v>9010</v>
      </c>
      <c r="L1374">
        <v>5482</v>
      </c>
      <c r="M1374" s="4" t="s">
        <v>26</v>
      </c>
      <c r="N1374">
        <v>2017</v>
      </c>
      <c r="O1374">
        <v>4.54</v>
      </c>
      <c r="P1374">
        <v>9</v>
      </c>
      <c r="Q1374" s="4" t="s">
        <v>23</v>
      </c>
      <c r="R1374" s="4" t="s">
        <v>24</v>
      </c>
      <c r="S1374">
        <v>83</v>
      </c>
    </row>
    <row r="1375" spans="1:19">
      <c r="A1375" s="4" t="s">
        <v>1582</v>
      </c>
      <c r="B1375" s="4" t="s">
        <v>185</v>
      </c>
      <c r="C1375" s="4" t="s">
        <v>179</v>
      </c>
      <c r="D1375" s="4" t="s">
        <v>44</v>
      </c>
      <c r="E1375" s="4" t="s">
        <v>193</v>
      </c>
      <c r="F1375" s="3">
        <v>42801</v>
      </c>
      <c r="G1375" s="3"/>
      <c r="I1375" s="4" t="s">
        <v>9023</v>
      </c>
      <c r="J1375" s="4" t="s">
        <v>9024</v>
      </c>
      <c r="K1375" s="4" t="s">
        <v>9010</v>
      </c>
      <c r="L1375">
        <v>550</v>
      </c>
      <c r="M1375" s="4" t="s">
        <v>36</v>
      </c>
      <c r="N1375">
        <v>2013</v>
      </c>
      <c r="O1375">
        <v>98.79</v>
      </c>
      <c r="P1375">
        <v>96</v>
      </c>
      <c r="Q1375" s="4" t="s">
        <v>23</v>
      </c>
      <c r="R1375" s="4" t="s">
        <v>35</v>
      </c>
    </row>
    <row r="1376" spans="1:19">
      <c r="A1376" s="4" t="s">
        <v>1583</v>
      </c>
      <c r="B1376" s="4" t="s">
        <v>216</v>
      </c>
      <c r="C1376" s="4" t="s">
        <v>177</v>
      </c>
      <c r="D1376" s="4" t="s">
        <v>83</v>
      </c>
      <c r="E1376" s="4" t="s">
        <v>172</v>
      </c>
      <c r="F1376" s="3">
        <v>42801</v>
      </c>
      <c r="G1376" s="3">
        <v>42861</v>
      </c>
      <c r="H1376">
        <v>53</v>
      </c>
      <c r="I1376" s="4" t="s">
        <v>9018</v>
      </c>
      <c r="J1376" s="4" t="s">
        <v>9019</v>
      </c>
      <c r="K1376" s="4" t="s">
        <v>9012</v>
      </c>
      <c r="L1376">
        <v>55</v>
      </c>
      <c r="M1376" s="4" t="s">
        <v>33</v>
      </c>
      <c r="N1376">
        <v>2004</v>
      </c>
      <c r="O1376">
        <v>702.72</v>
      </c>
      <c r="P1376">
        <v>1831</v>
      </c>
      <c r="Q1376" s="4" t="s">
        <v>23</v>
      </c>
      <c r="R1376" s="4" t="s">
        <v>24</v>
      </c>
      <c r="S1376">
        <v>60</v>
      </c>
    </row>
    <row r="1377" spans="1:19">
      <c r="A1377" s="4" t="s">
        <v>1584</v>
      </c>
      <c r="B1377" s="4" t="s">
        <v>235</v>
      </c>
      <c r="C1377" s="4" t="s">
        <v>171</v>
      </c>
      <c r="D1377" s="4" t="s">
        <v>24</v>
      </c>
      <c r="E1377" s="4" t="s">
        <v>193</v>
      </c>
      <c r="F1377" s="3">
        <v>42801</v>
      </c>
      <c r="G1377" s="3"/>
      <c r="I1377" s="4" t="s">
        <v>9018</v>
      </c>
      <c r="J1377" s="4" t="s">
        <v>9019</v>
      </c>
      <c r="K1377" s="4" t="s">
        <v>9010</v>
      </c>
      <c r="L1377">
        <v>1096</v>
      </c>
      <c r="M1377" s="4"/>
      <c r="Q1377" s="4"/>
      <c r="R1377" s="4"/>
    </row>
    <row r="1378" spans="1:19">
      <c r="A1378" s="4" t="s">
        <v>1585</v>
      </c>
      <c r="B1378" s="4" t="s">
        <v>235</v>
      </c>
      <c r="C1378" s="4" t="s">
        <v>192</v>
      </c>
      <c r="D1378" s="4" t="s">
        <v>24</v>
      </c>
      <c r="E1378" s="4" t="s">
        <v>193</v>
      </c>
      <c r="F1378" s="3">
        <v>42801</v>
      </c>
      <c r="G1378" s="3"/>
      <c r="I1378" s="4" t="s">
        <v>9018</v>
      </c>
      <c r="J1378" s="4" t="s">
        <v>9019</v>
      </c>
      <c r="K1378" s="4" t="s">
        <v>9012</v>
      </c>
      <c r="L1378">
        <v>3393</v>
      </c>
      <c r="M1378" s="4"/>
      <c r="Q1378" s="4"/>
      <c r="R1378" s="4"/>
    </row>
    <row r="1379" spans="1:19">
      <c r="A1379" s="4" t="s">
        <v>1586</v>
      </c>
      <c r="B1379" s="4" t="s">
        <v>181</v>
      </c>
      <c r="C1379" s="4" t="s">
        <v>9011</v>
      </c>
      <c r="D1379" s="4" t="s">
        <v>24</v>
      </c>
      <c r="E1379" s="4" t="s">
        <v>193</v>
      </c>
      <c r="F1379" s="3">
        <v>42801</v>
      </c>
      <c r="G1379" s="3"/>
      <c r="I1379" s="4" t="s">
        <v>9026</v>
      </c>
      <c r="J1379" s="4" t="s">
        <v>9024</v>
      </c>
      <c r="K1379" s="4" t="s">
        <v>9010</v>
      </c>
      <c r="L1379">
        <v>4821</v>
      </c>
      <c r="M1379" s="4"/>
      <c r="Q1379" s="4"/>
      <c r="R1379" s="4"/>
    </row>
    <row r="1380" spans="1:19">
      <c r="A1380" s="4" t="s">
        <v>1587</v>
      </c>
      <c r="B1380" s="4" t="s">
        <v>246</v>
      </c>
      <c r="C1380" s="4" t="s">
        <v>192</v>
      </c>
      <c r="D1380" s="4" t="s">
        <v>121</v>
      </c>
      <c r="E1380" s="4" t="s">
        <v>172</v>
      </c>
      <c r="F1380" s="3">
        <v>42802</v>
      </c>
      <c r="G1380" s="3">
        <v>42877</v>
      </c>
      <c r="H1380">
        <v>3087</v>
      </c>
      <c r="I1380" s="4" t="s">
        <v>9021</v>
      </c>
      <c r="J1380" s="4" t="s">
        <v>9019</v>
      </c>
      <c r="K1380" s="4" t="s">
        <v>9012</v>
      </c>
      <c r="L1380">
        <v>3393</v>
      </c>
      <c r="M1380" s="4" t="s">
        <v>58</v>
      </c>
      <c r="N1380">
        <v>1993</v>
      </c>
      <c r="O1380">
        <v>646.1</v>
      </c>
      <c r="P1380">
        <v>883</v>
      </c>
      <c r="Q1380" s="4" t="s">
        <v>23</v>
      </c>
      <c r="R1380" s="4" t="s">
        <v>62</v>
      </c>
      <c r="S1380">
        <v>75</v>
      </c>
    </row>
    <row r="1381" spans="1:19">
      <c r="A1381" s="4" t="s">
        <v>1588</v>
      </c>
      <c r="B1381" s="4" t="s">
        <v>304</v>
      </c>
      <c r="C1381" s="4" t="s">
        <v>177</v>
      </c>
      <c r="D1381" s="4" t="s">
        <v>29</v>
      </c>
      <c r="E1381" s="4" t="s">
        <v>172</v>
      </c>
      <c r="F1381" s="3">
        <v>42802</v>
      </c>
      <c r="G1381" s="3">
        <v>42889</v>
      </c>
      <c r="H1381">
        <v>59</v>
      </c>
      <c r="I1381" s="4" t="s">
        <v>9014</v>
      </c>
      <c r="J1381" s="4" t="s">
        <v>9015</v>
      </c>
      <c r="K1381" s="4" t="s">
        <v>9012</v>
      </c>
      <c r="L1381">
        <v>55</v>
      </c>
      <c r="M1381" s="4" t="s">
        <v>26</v>
      </c>
      <c r="N1381">
        <v>2012</v>
      </c>
      <c r="O1381">
        <v>587.34</v>
      </c>
      <c r="P1381">
        <v>1356</v>
      </c>
      <c r="Q1381" s="4" t="s">
        <v>30</v>
      </c>
      <c r="R1381" s="4" t="s">
        <v>24</v>
      </c>
      <c r="S1381">
        <v>87</v>
      </c>
    </row>
    <row r="1382" spans="1:19">
      <c r="A1382" s="4" t="s">
        <v>1589</v>
      </c>
      <c r="B1382" s="4" t="s">
        <v>279</v>
      </c>
      <c r="C1382" s="4" t="s">
        <v>171</v>
      </c>
      <c r="D1382" s="4" t="s">
        <v>35</v>
      </c>
      <c r="E1382" s="4" t="s">
        <v>172</v>
      </c>
      <c r="F1382" s="3">
        <v>42802</v>
      </c>
      <c r="G1382" s="3">
        <v>42888</v>
      </c>
      <c r="H1382">
        <v>857</v>
      </c>
      <c r="I1382" s="4" t="s">
        <v>9018</v>
      </c>
      <c r="J1382" s="4" t="s">
        <v>9019</v>
      </c>
      <c r="K1382" s="4" t="s">
        <v>9010</v>
      </c>
      <c r="L1382">
        <v>1096</v>
      </c>
      <c r="M1382" s="4" t="s">
        <v>36</v>
      </c>
      <c r="N1382">
        <v>2002</v>
      </c>
      <c r="O1382">
        <v>987.39</v>
      </c>
      <c r="P1382">
        <v>2253</v>
      </c>
      <c r="Q1382" s="4" t="s">
        <v>23</v>
      </c>
      <c r="R1382" s="4" t="s">
        <v>24</v>
      </c>
      <c r="S1382">
        <v>86</v>
      </c>
    </row>
    <row r="1383" spans="1:19">
      <c r="A1383" s="4" t="s">
        <v>1590</v>
      </c>
      <c r="B1383" s="4" t="s">
        <v>210</v>
      </c>
      <c r="C1383" s="4" t="s">
        <v>171</v>
      </c>
      <c r="D1383" s="4" t="s">
        <v>40</v>
      </c>
      <c r="E1383" s="4" t="s">
        <v>172</v>
      </c>
      <c r="F1383" s="3">
        <v>42802</v>
      </c>
      <c r="G1383" s="3">
        <v>42913</v>
      </c>
      <c r="H1383">
        <v>1142</v>
      </c>
      <c r="I1383" s="4" t="s">
        <v>9021</v>
      </c>
      <c r="J1383" s="4" t="s">
        <v>9019</v>
      </c>
      <c r="K1383" s="4" t="s">
        <v>9010</v>
      </c>
      <c r="L1383">
        <v>1096</v>
      </c>
      <c r="M1383" s="4" t="s">
        <v>39</v>
      </c>
      <c r="N1383">
        <v>1989</v>
      </c>
      <c r="O1383">
        <v>665.06</v>
      </c>
      <c r="P1383">
        <v>1095</v>
      </c>
      <c r="Q1383" s="4" t="s">
        <v>23</v>
      </c>
      <c r="R1383" s="4" t="s">
        <v>24</v>
      </c>
      <c r="S1383">
        <v>111</v>
      </c>
    </row>
    <row r="1384" spans="1:19">
      <c r="A1384" s="4" t="s">
        <v>1591</v>
      </c>
      <c r="B1384" s="4" t="s">
        <v>263</v>
      </c>
      <c r="C1384" s="4" t="s">
        <v>179</v>
      </c>
      <c r="D1384" s="4" t="s">
        <v>63</v>
      </c>
      <c r="E1384" s="4" t="s">
        <v>172</v>
      </c>
      <c r="F1384" s="3">
        <v>42802</v>
      </c>
      <c r="G1384" s="3">
        <v>42869</v>
      </c>
      <c r="H1384">
        <v>566</v>
      </c>
      <c r="I1384" s="4" t="s">
        <v>9021</v>
      </c>
      <c r="J1384" s="4" t="s">
        <v>9019</v>
      </c>
      <c r="K1384" s="4" t="s">
        <v>9010</v>
      </c>
      <c r="L1384">
        <v>550</v>
      </c>
      <c r="M1384" s="4" t="s">
        <v>33</v>
      </c>
      <c r="N1384">
        <v>1995</v>
      </c>
      <c r="O1384">
        <v>5158.71</v>
      </c>
      <c r="P1384">
        <v>17479</v>
      </c>
      <c r="Q1384" s="4" t="s">
        <v>64</v>
      </c>
      <c r="R1384" s="4" t="s">
        <v>24</v>
      </c>
      <c r="S1384">
        <v>67</v>
      </c>
    </row>
    <row r="1385" spans="1:19">
      <c r="A1385" s="4" t="s">
        <v>1592</v>
      </c>
      <c r="B1385" s="4" t="s">
        <v>237</v>
      </c>
      <c r="C1385" s="4" t="s">
        <v>192</v>
      </c>
      <c r="D1385" s="4" t="s">
        <v>123</v>
      </c>
      <c r="E1385" s="4" t="s">
        <v>172</v>
      </c>
      <c r="F1385" s="3">
        <v>42802</v>
      </c>
      <c r="G1385" s="3">
        <v>42812</v>
      </c>
      <c r="H1385">
        <v>4291</v>
      </c>
      <c r="I1385" s="4" t="s">
        <v>9018</v>
      </c>
      <c r="J1385" s="4" t="s">
        <v>9019</v>
      </c>
      <c r="K1385" s="4" t="s">
        <v>9012</v>
      </c>
      <c r="L1385">
        <v>3393</v>
      </c>
      <c r="M1385" s="4" t="s">
        <v>39</v>
      </c>
      <c r="N1385">
        <v>1989</v>
      </c>
      <c r="O1385">
        <v>3838.39</v>
      </c>
      <c r="P1385">
        <v>8274</v>
      </c>
      <c r="Q1385" s="4" t="s">
        <v>23</v>
      </c>
      <c r="R1385" s="4" t="s">
        <v>24</v>
      </c>
      <c r="S1385">
        <v>10</v>
      </c>
    </row>
    <row r="1386" spans="1:19">
      <c r="A1386" s="4" t="s">
        <v>1593</v>
      </c>
      <c r="B1386" s="4" t="s">
        <v>203</v>
      </c>
      <c r="C1386" s="4" t="s">
        <v>171</v>
      </c>
      <c r="D1386" s="4" t="s">
        <v>102</v>
      </c>
      <c r="E1386" s="4" t="s">
        <v>172</v>
      </c>
      <c r="F1386" s="3">
        <v>42802</v>
      </c>
      <c r="G1386" s="3">
        <v>42902</v>
      </c>
      <c r="H1386">
        <v>1039</v>
      </c>
      <c r="I1386" s="4" t="s">
        <v>9023</v>
      </c>
      <c r="J1386" s="4" t="s">
        <v>9024</v>
      </c>
      <c r="K1386" s="4" t="s">
        <v>9010</v>
      </c>
      <c r="L1386">
        <v>1096</v>
      </c>
      <c r="M1386" s="4" t="s">
        <v>55</v>
      </c>
      <c r="N1386">
        <v>1994</v>
      </c>
      <c r="O1386">
        <v>1188.42</v>
      </c>
      <c r="P1386">
        <v>3015</v>
      </c>
      <c r="Q1386" s="4" t="s">
        <v>23</v>
      </c>
      <c r="R1386" s="4" t="s">
        <v>24</v>
      </c>
      <c r="S1386">
        <v>100</v>
      </c>
    </row>
    <row r="1387" spans="1:19">
      <c r="A1387" s="4" t="s">
        <v>1594</v>
      </c>
      <c r="B1387" s="4" t="s">
        <v>203</v>
      </c>
      <c r="C1387" s="4" t="s">
        <v>192</v>
      </c>
      <c r="D1387" s="4" t="s">
        <v>122</v>
      </c>
      <c r="E1387" s="4" t="s">
        <v>172</v>
      </c>
      <c r="F1387" s="3">
        <v>42802</v>
      </c>
      <c r="G1387" s="3">
        <v>42874</v>
      </c>
      <c r="H1387">
        <v>3151</v>
      </c>
      <c r="I1387" s="4" t="s">
        <v>9023</v>
      </c>
      <c r="J1387" s="4" t="s">
        <v>9024</v>
      </c>
      <c r="K1387" s="4" t="s">
        <v>9012</v>
      </c>
      <c r="L1387">
        <v>3393</v>
      </c>
      <c r="M1387" s="4" t="s">
        <v>58</v>
      </c>
      <c r="N1387">
        <v>1993</v>
      </c>
      <c r="O1387">
        <v>7537.24</v>
      </c>
      <c r="P1387">
        <v>20293</v>
      </c>
      <c r="Q1387" s="4" t="s">
        <v>23</v>
      </c>
      <c r="R1387" s="4" t="s">
        <v>24</v>
      </c>
      <c r="S1387">
        <v>72</v>
      </c>
    </row>
    <row r="1388" spans="1:19">
      <c r="A1388" s="4" t="s">
        <v>1595</v>
      </c>
      <c r="B1388" s="4" t="s">
        <v>343</v>
      </c>
      <c r="C1388" s="4" t="s">
        <v>179</v>
      </c>
      <c r="D1388" s="4" t="s">
        <v>70</v>
      </c>
      <c r="E1388" s="4" t="s">
        <v>172</v>
      </c>
      <c r="F1388" s="3">
        <v>42802</v>
      </c>
      <c r="G1388" s="3">
        <v>42818</v>
      </c>
      <c r="H1388">
        <v>590</v>
      </c>
      <c r="I1388" s="4" t="s">
        <v>9016</v>
      </c>
      <c r="J1388" s="4" t="s">
        <v>9015</v>
      </c>
      <c r="K1388" s="4" t="s">
        <v>9010</v>
      </c>
      <c r="L1388">
        <v>550</v>
      </c>
      <c r="M1388" s="4" t="s">
        <v>55</v>
      </c>
      <c r="N1388">
        <v>2007</v>
      </c>
      <c r="O1388">
        <v>86.68</v>
      </c>
      <c r="P1388">
        <v>187</v>
      </c>
      <c r="Q1388" s="4" t="s">
        <v>23</v>
      </c>
      <c r="R1388" s="4" t="s">
        <v>56</v>
      </c>
      <c r="S1388">
        <v>16</v>
      </c>
    </row>
    <row r="1389" spans="1:19">
      <c r="A1389" s="4" t="s">
        <v>1596</v>
      </c>
      <c r="B1389" s="4" t="s">
        <v>343</v>
      </c>
      <c r="C1389" s="4" t="s">
        <v>192</v>
      </c>
      <c r="D1389" s="4" t="s">
        <v>103</v>
      </c>
      <c r="E1389" s="4" t="s">
        <v>172</v>
      </c>
      <c r="F1389" s="3">
        <v>42802</v>
      </c>
      <c r="G1389" s="3">
        <v>42812</v>
      </c>
      <c r="H1389">
        <v>3217</v>
      </c>
      <c r="I1389" s="4" t="s">
        <v>9016</v>
      </c>
      <c r="J1389" s="4" t="s">
        <v>9015</v>
      </c>
      <c r="K1389" s="4" t="s">
        <v>9012</v>
      </c>
      <c r="L1389">
        <v>3393</v>
      </c>
      <c r="M1389" s="4" t="s">
        <v>26</v>
      </c>
      <c r="N1389">
        <v>1992</v>
      </c>
      <c r="O1389">
        <v>3922.42</v>
      </c>
      <c r="P1389">
        <v>6837</v>
      </c>
      <c r="Q1389" s="4" t="s">
        <v>23</v>
      </c>
      <c r="R1389" s="4" t="s">
        <v>24</v>
      </c>
      <c r="S1389">
        <v>10</v>
      </c>
    </row>
    <row r="1390" spans="1:19">
      <c r="A1390" s="4" t="s">
        <v>1597</v>
      </c>
      <c r="B1390" s="4" t="s">
        <v>219</v>
      </c>
      <c r="C1390" s="4" t="s">
        <v>179</v>
      </c>
      <c r="D1390" s="4" t="s">
        <v>129</v>
      </c>
      <c r="E1390" s="4" t="s">
        <v>172</v>
      </c>
      <c r="F1390" s="3">
        <v>42802</v>
      </c>
      <c r="G1390" s="3">
        <v>42805</v>
      </c>
      <c r="H1390">
        <v>597</v>
      </c>
      <c r="I1390" s="4" t="s">
        <v>9026</v>
      </c>
      <c r="J1390" s="4" t="s">
        <v>9024</v>
      </c>
      <c r="K1390" s="4" t="s">
        <v>9010</v>
      </c>
      <c r="L1390">
        <v>550</v>
      </c>
      <c r="M1390" s="4" t="s">
        <v>39</v>
      </c>
      <c r="N1390">
        <v>1992</v>
      </c>
      <c r="O1390">
        <v>324.19</v>
      </c>
      <c r="P1390">
        <v>978</v>
      </c>
      <c r="Q1390" s="4" t="s">
        <v>23</v>
      </c>
      <c r="R1390" s="4" t="s">
        <v>24</v>
      </c>
      <c r="S1390">
        <v>3</v>
      </c>
    </row>
    <row r="1391" spans="1:19">
      <c r="A1391" s="4" t="s">
        <v>1598</v>
      </c>
      <c r="B1391" s="4" t="s">
        <v>230</v>
      </c>
      <c r="C1391" s="4" t="s">
        <v>9011</v>
      </c>
      <c r="D1391" s="4" t="s">
        <v>93</v>
      </c>
      <c r="E1391" s="4" t="s">
        <v>172</v>
      </c>
      <c r="F1391" s="3">
        <v>42802</v>
      </c>
      <c r="G1391" s="3">
        <v>42866</v>
      </c>
      <c r="H1391">
        <v>4918</v>
      </c>
      <c r="I1391" s="4" t="s">
        <v>9026</v>
      </c>
      <c r="J1391" s="4" t="s">
        <v>9024</v>
      </c>
      <c r="K1391" s="4" t="s">
        <v>9010</v>
      </c>
      <c r="L1391">
        <v>4821</v>
      </c>
      <c r="M1391" s="4" t="s">
        <v>73</v>
      </c>
      <c r="N1391">
        <v>1991</v>
      </c>
      <c r="O1391">
        <v>1012.72</v>
      </c>
      <c r="P1391">
        <v>3492</v>
      </c>
      <c r="Q1391" s="4" t="s">
        <v>94</v>
      </c>
      <c r="R1391" s="4" t="s">
        <v>24</v>
      </c>
      <c r="S1391">
        <v>64</v>
      </c>
    </row>
    <row r="1392" spans="1:19">
      <c r="A1392" s="4" t="s">
        <v>1599</v>
      </c>
      <c r="B1392" s="4" t="s">
        <v>230</v>
      </c>
      <c r="C1392" s="4" t="s">
        <v>9011</v>
      </c>
      <c r="D1392" s="4" t="s">
        <v>105</v>
      </c>
      <c r="E1392" s="4" t="s">
        <v>172</v>
      </c>
      <c r="F1392" s="3">
        <v>42802</v>
      </c>
      <c r="G1392" s="3">
        <v>42813</v>
      </c>
      <c r="H1392">
        <v>5266</v>
      </c>
      <c r="I1392" s="4" t="s">
        <v>9026</v>
      </c>
      <c r="J1392" s="4" t="s">
        <v>9024</v>
      </c>
      <c r="K1392" s="4" t="s">
        <v>9010</v>
      </c>
      <c r="L1392">
        <v>4821</v>
      </c>
      <c r="M1392" s="4" t="s">
        <v>36</v>
      </c>
      <c r="N1392">
        <v>1996</v>
      </c>
      <c r="O1392">
        <v>6354.87</v>
      </c>
      <c r="P1392">
        <v>16780</v>
      </c>
      <c r="Q1392" s="4" t="s">
        <v>23</v>
      </c>
      <c r="R1392" s="4" t="s">
        <v>35</v>
      </c>
      <c r="S1392">
        <v>11</v>
      </c>
    </row>
    <row r="1393" spans="1:19">
      <c r="A1393" s="4" t="s">
        <v>1600</v>
      </c>
      <c r="B1393" s="4" t="s">
        <v>256</v>
      </c>
      <c r="C1393" s="4" t="s">
        <v>192</v>
      </c>
      <c r="D1393" s="4" t="s">
        <v>57</v>
      </c>
      <c r="E1393" s="4" t="s">
        <v>197</v>
      </c>
      <c r="F1393" s="3">
        <v>42802</v>
      </c>
      <c r="G1393" s="3">
        <v>42869</v>
      </c>
      <c r="H1393">
        <v>0</v>
      </c>
      <c r="I1393" s="4" t="s">
        <v>9014</v>
      </c>
      <c r="J1393" s="4" t="s">
        <v>9015</v>
      </c>
      <c r="K1393" s="4" t="s">
        <v>9012</v>
      </c>
      <c r="L1393">
        <v>3393</v>
      </c>
      <c r="M1393" s="4" t="s">
        <v>58</v>
      </c>
      <c r="N1393">
        <v>2006</v>
      </c>
      <c r="O1393">
        <v>1102.43</v>
      </c>
      <c r="P1393">
        <v>1759</v>
      </c>
      <c r="Q1393" s="4" t="s">
        <v>23</v>
      </c>
      <c r="R1393" s="4" t="s">
        <v>24</v>
      </c>
      <c r="S1393">
        <v>67</v>
      </c>
    </row>
    <row r="1394" spans="1:19">
      <c r="A1394" s="4" t="s">
        <v>1601</v>
      </c>
      <c r="B1394" s="4" t="s">
        <v>187</v>
      </c>
      <c r="C1394" s="4" t="s">
        <v>179</v>
      </c>
      <c r="D1394" s="4" t="s">
        <v>107</v>
      </c>
      <c r="E1394" s="4" t="s">
        <v>193</v>
      </c>
      <c r="F1394" s="3">
        <v>42802</v>
      </c>
      <c r="G1394" s="3"/>
      <c r="I1394" s="4" t="s">
        <v>9023</v>
      </c>
      <c r="J1394" s="4" t="s">
        <v>9024</v>
      </c>
      <c r="K1394" s="4" t="s">
        <v>9010</v>
      </c>
      <c r="L1394">
        <v>550</v>
      </c>
      <c r="M1394" s="4" t="s">
        <v>26</v>
      </c>
      <c r="N1394">
        <v>1994</v>
      </c>
      <c r="O1394">
        <v>2818.38</v>
      </c>
      <c r="P1394">
        <v>6290</v>
      </c>
      <c r="Q1394" s="4" t="s">
        <v>23</v>
      </c>
      <c r="R1394" s="4" t="s">
        <v>24</v>
      </c>
    </row>
    <row r="1395" spans="1:19">
      <c r="A1395" s="4" t="s">
        <v>1602</v>
      </c>
      <c r="B1395" s="4" t="s">
        <v>187</v>
      </c>
      <c r="C1395" s="4" t="s">
        <v>179</v>
      </c>
      <c r="D1395" s="4" t="s">
        <v>108</v>
      </c>
      <c r="E1395" s="4" t="s">
        <v>197</v>
      </c>
      <c r="F1395" s="3">
        <v>42802</v>
      </c>
      <c r="G1395" s="3">
        <v>42872</v>
      </c>
      <c r="H1395">
        <v>0</v>
      </c>
      <c r="I1395" s="4" t="s">
        <v>9023</v>
      </c>
      <c r="J1395" s="4" t="s">
        <v>9024</v>
      </c>
      <c r="K1395" s="4" t="s">
        <v>9010</v>
      </c>
      <c r="L1395">
        <v>550</v>
      </c>
      <c r="M1395" s="4" t="s">
        <v>33</v>
      </c>
      <c r="N1395">
        <v>1996</v>
      </c>
      <c r="O1395">
        <v>2214.94</v>
      </c>
      <c r="P1395">
        <v>5374</v>
      </c>
      <c r="Q1395" s="4" t="s">
        <v>23</v>
      </c>
      <c r="R1395" s="4" t="s">
        <v>24</v>
      </c>
      <c r="S1395">
        <v>70</v>
      </c>
    </row>
    <row r="1396" spans="1:19">
      <c r="A1396" s="4" t="s">
        <v>1603</v>
      </c>
      <c r="B1396" s="4" t="s">
        <v>187</v>
      </c>
      <c r="C1396" s="4" t="s">
        <v>177</v>
      </c>
      <c r="D1396" s="4" t="s">
        <v>32</v>
      </c>
      <c r="E1396" s="4" t="s">
        <v>172</v>
      </c>
      <c r="F1396" s="3">
        <v>42802</v>
      </c>
      <c r="G1396" s="3">
        <v>42862</v>
      </c>
      <c r="H1396">
        <v>61</v>
      </c>
      <c r="I1396" s="4" t="s">
        <v>9023</v>
      </c>
      <c r="J1396" s="4" t="s">
        <v>9024</v>
      </c>
      <c r="K1396" s="4" t="s">
        <v>9012</v>
      </c>
      <c r="L1396">
        <v>55</v>
      </c>
      <c r="M1396" s="4" t="s">
        <v>33</v>
      </c>
      <c r="N1396">
        <v>2009</v>
      </c>
      <c r="O1396">
        <v>497.11</v>
      </c>
      <c r="P1396">
        <v>1588</v>
      </c>
      <c r="Q1396" s="4" t="s">
        <v>23</v>
      </c>
      <c r="R1396" s="4" t="s">
        <v>24</v>
      </c>
      <c r="S1396">
        <v>60</v>
      </c>
    </row>
    <row r="1397" spans="1:19">
      <c r="A1397" s="4" t="s">
        <v>1604</v>
      </c>
      <c r="B1397" s="4" t="s">
        <v>187</v>
      </c>
      <c r="C1397" s="4" t="s">
        <v>192</v>
      </c>
      <c r="D1397" s="4" t="s">
        <v>54</v>
      </c>
      <c r="E1397" s="4" t="s">
        <v>172</v>
      </c>
      <c r="F1397" s="3">
        <v>42802</v>
      </c>
      <c r="G1397" s="3">
        <v>42886</v>
      </c>
      <c r="H1397">
        <v>3470</v>
      </c>
      <c r="I1397" s="4" t="s">
        <v>9023</v>
      </c>
      <c r="J1397" s="4" t="s">
        <v>9024</v>
      </c>
      <c r="K1397" s="4" t="s">
        <v>9012</v>
      </c>
      <c r="L1397">
        <v>3393</v>
      </c>
      <c r="M1397" s="4" t="s">
        <v>55</v>
      </c>
      <c r="N1397">
        <v>1995</v>
      </c>
      <c r="O1397">
        <v>1825.82</v>
      </c>
      <c r="P1397">
        <v>5595</v>
      </c>
      <c r="Q1397" s="4" t="s">
        <v>23</v>
      </c>
      <c r="R1397" s="4" t="s">
        <v>56</v>
      </c>
      <c r="S1397">
        <v>84</v>
      </c>
    </row>
    <row r="1398" spans="1:19">
      <c r="A1398" s="4" t="s">
        <v>1605</v>
      </c>
      <c r="B1398" s="4" t="s">
        <v>170</v>
      </c>
      <c r="C1398" s="4" t="s">
        <v>179</v>
      </c>
      <c r="D1398" s="4" t="s">
        <v>27</v>
      </c>
      <c r="E1398" s="4" t="s">
        <v>197</v>
      </c>
      <c r="F1398" s="3">
        <v>42802</v>
      </c>
      <c r="G1398" s="3">
        <v>42912</v>
      </c>
      <c r="H1398">
        <v>0</v>
      </c>
      <c r="I1398" s="4" t="s">
        <v>9014</v>
      </c>
      <c r="J1398" s="4" t="s">
        <v>9015</v>
      </c>
      <c r="K1398" s="4" t="s">
        <v>9010</v>
      </c>
      <c r="L1398">
        <v>550</v>
      </c>
      <c r="M1398" s="4" t="s">
        <v>26</v>
      </c>
      <c r="N1398">
        <v>1986</v>
      </c>
      <c r="O1398">
        <v>647.17999999999995</v>
      </c>
      <c r="P1398">
        <v>1185</v>
      </c>
      <c r="Q1398" s="4" t="s">
        <v>28</v>
      </c>
      <c r="R1398" s="4" t="s">
        <v>24</v>
      </c>
      <c r="S1398">
        <v>110</v>
      </c>
    </row>
    <row r="1399" spans="1:19">
      <c r="A1399" s="4" t="s">
        <v>1606</v>
      </c>
      <c r="B1399" s="4" t="s">
        <v>205</v>
      </c>
      <c r="C1399" s="4" t="s">
        <v>177</v>
      </c>
      <c r="D1399" s="4" t="s">
        <v>93</v>
      </c>
      <c r="E1399" s="4" t="s">
        <v>172</v>
      </c>
      <c r="F1399" s="3">
        <v>42802</v>
      </c>
      <c r="G1399" s="3">
        <v>42883</v>
      </c>
      <c r="H1399">
        <v>48</v>
      </c>
      <c r="I1399" s="4" t="s">
        <v>9023</v>
      </c>
      <c r="J1399" s="4" t="s">
        <v>9024</v>
      </c>
      <c r="K1399" s="4" t="s">
        <v>9012</v>
      </c>
      <c r="L1399">
        <v>55</v>
      </c>
      <c r="M1399" s="4" t="s">
        <v>73</v>
      </c>
      <c r="N1399">
        <v>1991</v>
      </c>
      <c r="O1399">
        <v>1012.72</v>
      </c>
      <c r="P1399">
        <v>3492</v>
      </c>
      <c r="Q1399" s="4" t="s">
        <v>94</v>
      </c>
      <c r="R1399" s="4" t="s">
        <v>24</v>
      </c>
      <c r="S1399">
        <v>81</v>
      </c>
    </row>
    <row r="1400" spans="1:19">
      <c r="A1400" s="4" t="s">
        <v>1607</v>
      </c>
      <c r="B1400" s="4" t="s">
        <v>226</v>
      </c>
      <c r="C1400" s="4" t="s">
        <v>177</v>
      </c>
      <c r="D1400" s="4" t="s">
        <v>21</v>
      </c>
      <c r="E1400" s="4" t="s">
        <v>172</v>
      </c>
      <c r="F1400" s="3">
        <v>42802</v>
      </c>
      <c r="G1400" s="3">
        <v>42908</v>
      </c>
      <c r="H1400">
        <v>61</v>
      </c>
      <c r="I1400" s="4" t="s">
        <v>9018</v>
      </c>
      <c r="J1400" s="4" t="s">
        <v>9019</v>
      </c>
      <c r="K1400" s="4" t="s">
        <v>9012</v>
      </c>
      <c r="L1400">
        <v>55</v>
      </c>
      <c r="M1400" s="4" t="s">
        <v>9322</v>
      </c>
      <c r="N1400">
        <v>1996</v>
      </c>
      <c r="O1400">
        <v>1100.04</v>
      </c>
      <c r="P1400">
        <v>2822</v>
      </c>
      <c r="Q1400" s="4" t="s">
        <v>23</v>
      </c>
      <c r="R1400" s="4" t="s">
        <v>24</v>
      </c>
      <c r="S1400">
        <v>106</v>
      </c>
    </row>
    <row r="1401" spans="1:19">
      <c r="A1401" s="4" t="s">
        <v>1608</v>
      </c>
      <c r="B1401" s="4" t="s">
        <v>185</v>
      </c>
      <c r="C1401" s="4" t="s">
        <v>177</v>
      </c>
      <c r="D1401" s="4" t="s">
        <v>32</v>
      </c>
      <c r="E1401" s="4" t="s">
        <v>197</v>
      </c>
      <c r="F1401" s="3">
        <v>42802</v>
      </c>
      <c r="G1401" s="3">
        <v>42881</v>
      </c>
      <c r="H1401">
        <v>0</v>
      </c>
      <c r="I1401" s="4" t="s">
        <v>9023</v>
      </c>
      <c r="J1401" s="4" t="s">
        <v>9024</v>
      </c>
      <c r="K1401" s="4" t="s">
        <v>9012</v>
      </c>
      <c r="L1401">
        <v>55</v>
      </c>
      <c r="M1401" s="4" t="s">
        <v>33</v>
      </c>
      <c r="N1401">
        <v>2009</v>
      </c>
      <c r="O1401">
        <v>497.11</v>
      </c>
      <c r="P1401">
        <v>1588</v>
      </c>
      <c r="Q1401" s="4" t="s">
        <v>23</v>
      </c>
      <c r="R1401" s="4" t="s">
        <v>24</v>
      </c>
      <c r="S1401">
        <v>79</v>
      </c>
    </row>
    <row r="1402" spans="1:19">
      <c r="A1402" s="4" t="s">
        <v>1609</v>
      </c>
      <c r="B1402" s="4" t="s">
        <v>216</v>
      </c>
      <c r="C1402" s="4" t="s">
        <v>179</v>
      </c>
      <c r="D1402" s="4" t="s">
        <v>107</v>
      </c>
      <c r="E1402" s="4" t="s">
        <v>197</v>
      </c>
      <c r="F1402" s="3">
        <v>42802</v>
      </c>
      <c r="G1402" s="3">
        <v>42884</v>
      </c>
      <c r="H1402">
        <v>0</v>
      </c>
      <c r="I1402" s="4" t="s">
        <v>9018</v>
      </c>
      <c r="J1402" s="4" t="s">
        <v>9019</v>
      </c>
      <c r="K1402" s="4" t="s">
        <v>9010</v>
      </c>
      <c r="L1402">
        <v>550</v>
      </c>
      <c r="M1402" s="4" t="s">
        <v>26</v>
      </c>
      <c r="N1402">
        <v>1994</v>
      </c>
      <c r="O1402">
        <v>2818.38</v>
      </c>
      <c r="P1402">
        <v>6290</v>
      </c>
      <c r="Q1402" s="4" t="s">
        <v>23</v>
      </c>
      <c r="R1402" s="4" t="s">
        <v>24</v>
      </c>
      <c r="S1402">
        <v>82</v>
      </c>
    </row>
    <row r="1403" spans="1:19">
      <c r="A1403" s="4" t="s">
        <v>1610</v>
      </c>
      <c r="B1403" s="4" t="s">
        <v>181</v>
      </c>
      <c r="C1403" s="4" t="s">
        <v>179</v>
      </c>
      <c r="D1403" s="4" t="s">
        <v>124</v>
      </c>
      <c r="E1403" s="4" t="s">
        <v>197</v>
      </c>
      <c r="F1403" s="3">
        <v>42802</v>
      </c>
      <c r="G1403" s="3">
        <v>42891</v>
      </c>
      <c r="H1403">
        <v>0</v>
      </c>
      <c r="I1403" s="4" t="s">
        <v>9026</v>
      </c>
      <c r="J1403" s="4" t="s">
        <v>9024</v>
      </c>
      <c r="K1403" s="4" t="s">
        <v>9010</v>
      </c>
      <c r="L1403">
        <v>550</v>
      </c>
      <c r="M1403" s="4" t="s">
        <v>60</v>
      </c>
      <c r="N1403">
        <v>1983</v>
      </c>
      <c r="O1403">
        <v>2871.35</v>
      </c>
      <c r="P1403">
        <v>9561</v>
      </c>
      <c r="Q1403" s="4" t="s">
        <v>23</v>
      </c>
      <c r="R1403" s="4" t="s">
        <v>24</v>
      </c>
      <c r="S1403">
        <v>89</v>
      </c>
    </row>
    <row r="1404" spans="1:19">
      <c r="A1404" s="4" t="s">
        <v>1611</v>
      </c>
      <c r="B1404" s="4" t="s">
        <v>181</v>
      </c>
      <c r="C1404" s="4" t="s">
        <v>171</v>
      </c>
      <c r="D1404" s="4" t="s">
        <v>98</v>
      </c>
      <c r="E1404" s="4" t="s">
        <v>197</v>
      </c>
      <c r="F1404" s="3">
        <v>42802</v>
      </c>
      <c r="G1404" s="3">
        <v>42882</v>
      </c>
      <c r="H1404">
        <v>0</v>
      </c>
      <c r="I1404" s="4" t="s">
        <v>9026</v>
      </c>
      <c r="J1404" s="4" t="s">
        <v>9024</v>
      </c>
      <c r="K1404" s="4" t="s">
        <v>9010</v>
      </c>
      <c r="L1404">
        <v>1096</v>
      </c>
      <c r="M1404" s="4" t="s">
        <v>39</v>
      </c>
      <c r="N1404">
        <v>2002</v>
      </c>
      <c r="O1404">
        <v>349.81</v>
      </c>
      <c r="P1404">
        <v>315</v>
      </c>
      <c r="Q1404" s="4" t="s">
        <v>23</v>
      </c>
      <c r="R1404" s="4" t="s">
        <v>24</v>
      </c>
      <c r="S1404">
        <v>80</v>
      </c>
    </row>
    <row r="1405" spans="1:19">
      <c r="A1405" s="4" t="s">
        <v>1612</v>
      </c>
      <c r="B1405" s="4" t="s">
        <v>183</v>
      </c>
      <c r="C1405" s="4" t="s">
        <v>179</v>
      </c>
      <c r="D1405" s="4" t="s">
        <v>47</v>
      </c>
      <c r="E1405" s="4" t="s">
        <v>197</v>
      </c>
      <c r="F1405" s="3">
        <v>42803</v>
      </c>
      <c r="G1405" s="3">
        <v>42877</v>
      </c>
      <c r="H1405">
        <v>0</v>
      </c>
      <c r="I1405" s="4" t="s">
        <v>9014</v>
      </c>
      <c r="J1405" s="4" t="s">
        <v>9015</v>
      </c>
      <c r="K1405" s="4" t="s">
        <v>9010</v>
      </c>
      <c r="L1405">
        <v>550</v>
      </c>
      <c r="M1405" s="4" t="s">
        <v>46</v>
      </c>
      <c r="N1405">
        <v>1986</v>
      </c>
      <c r="O1405">
        <v>2403.58</v>
      </c>
      <c r="P1405">
        <v>8801</v>
      </c>
      <c r="Q1405" s="4" t="s">
        <v>23</v>
      </c>
      <c r="R1405" s="4" t="s">
        <v>24</v>
      </c>
      <c r="S1405">
        <v>74</v>
      </c>
    </row>
    <row r="1406" spans="1:19">
      <c r="A1406" s="4" t="s">
        <v>1613</v>
      </c>
      <c r="B1406" s="4" t="s">
        <v>183</v>
      </c>
      <c r="C1406" s="4" t="s">
        <v>199</v>
      </c>
      <c r="D1406" s="4" t="s">
        <v>76</v>
      </c>
      <c r="E1406" s="4" t="s">
        <v>197</v>
      </c>
      <c r="F1406" s="3">
        <v>42803</v>
      </c>
      <c r="G1406" s="3">
        <v>42866</v>
      </c>
      <c r="H1406">
        <v>0</v>
      </c>
      <c r="I1406" s="4" t="s">
        <v>9014</v>
      </c>
      <c r="J1406" s="4" t="s">
        <v>9015</v>
      </c>
      <c r="K1406" s="4" t="s">
        <v>9010</v>
      </c>
      <c r="L1406">
        <v>5482</v>
      </c>
      <c r="M1406" s="4" t="s">
        <v>9322</v>
      </c>
      <c r="N1406">
        <v>1997</v>
      </c>
      <c r="O1406">
        <v>8170.38</v>
      </c>
      <c r="P1406">
        <v>16499</v>
      </c>
      <c r="Q1406" s="4" t="s">
        <v>77</v>
      </c>
      <c r="R1406" s="4" t="s">
        <v>24</v>
      </c>
      <c r="S1406">
        <v>63</v>
      </c>
    </row>
    <row r="1407" spans="1:19">
      <c r="A1407" s="4" t="s">
        <v>1614</v>
      </c>
      <c r="B1407" s="4" t="s">
        <v>183</v>
      </c>
      <c r="C1407" s="4" t="s">
        <v>179</v>
      </c>
      <c r="D1407" s="4" t="s">
        <v>111</v>
      </c>
      <c r="E1407" s="4" t="s">
        <v>172</v>
      </c>
      <c r="F1407" s="3">
        <v>42803</v>
      </c>
      <c r="G1407" s="3">
        <v>42897</v>
      </c>
      <c r="H1407">
        <v>595</v>
      </c>
      <c r="I1407" s="4" t="s">
        <v>9014</v>
      </c>
      <c r="J1407" s="4" t="s">
        <v>9015</v>
      </c>
      <c r="K1407" s="4" t="s">
        <v>9010</v>
      </c>
      <c r="L1407">
        <v>550</v>
      </c>
      <c r="M1407" s="4" t="s">
        <v>33</v>
      </c>
      <c r="N1407">
        <v>1988</v>
      </c>
      <c r="O1407">
        <v>1376.8</v>
      </c>
      <c r="P1407">
        <v>1165</v>
      </c>
      <c r="Q1407" s="4" t="s">
        <v>112</v>
      </c>
      <c r="R1407" s="4" t="s">
        <v>24</v>
      </c>
      <c r="S1407">
        <v>94</v>
      </c>
    </row>
    <row r="1408" spans="1:19">
      <c r="A1408" s="4" t="s">
        <v>1615</v>
      </c>
      <c r="B1408" s="4" t="s">
        <v>183</v>
      </c>
      <c r="C1408" s="4" t="s">
        <v>177</v>
      </c>
      <c r="D1408" s="4" t="s">
        <v>131</v>
      </c>
      <c r="E1408" s="4" t="s">
        <v>172</v>
      </c>
      <c r="F1408" s="3">
        <v>42803</v>
      </c>
      <c r="G1408" s="3">
        <v>42887</v>
      </c>
      <c r="H1408">
        <v>51</v>
      </c>
      <c r="I1408" s="4" t="s">
        <v>9014</v>
      </c>
      <c r="J1408" s="4" t="s">
        <v>9015</v>
      </c>
      <c r="K1408" s="4" t="s">
        <v>9012</v>
      </c>
      <c r="L1408">
        <v>55</v>
      </c>
      <c r="M1408" s="4" t="s">
        <v>26</v>
      </c>
      <c r="N1408">
        <v>1984</v>
      </c>
      <c r="O1408">
        <v>441.08</v>
      </c>
      <c r="P1408">
        <v>1210</v>
      </c>
      <c r="Q1408" s="4" t="s">
        <v>23</v>
      </c>
      <c r="R1408" s="4" t="s">
        <v>24</v>
      </c>
      <c r="S1408">
        <v>84</v>
      </c>
    </row>
    <row r="1409" spans="1:19">
      <c r="A1409" s="4" t="s">
        <v>1616</v>
      </c>
      <c r="B1409" s="4" t="s">
        <v>261</v>
      </c>
      <c r="C1409" s="4" t="s">
        <v>177</v>
      </c>
      <c r="D1409" s="4" t="s">
        <v>96</v>
      </c>
      <c r="E1409" s="4" t="s">
        <v>197</v>
      </c>
      <c r="F1409" s="3">
        <v>42803</v>
      </c>
      <c r="G1409" s="3">
        <v>42894</v>
      </c>
      <c r="H1409">
        <v>0</v>
      </c>
      <c r="I1409" s="4" t="s">
        <v>9021</v>
      </c>
      <c r="J1409" s="4" t="s">
        <v>9019</v>
      </c>
      <c r="K1409" s="4" t="s">
        <v>9012</v>
      </c>
      <c r="L1409">
        <v>55</v>
      </c>
      <c r="M1409" s="4" t="s">
        <v>58</v>
      </c>
      <c r="N1409">
        <v>1994</v>
      </c>
      <c r="O1409">
        <v>355.23</v>
      </c>
      <c r="P1409">
        <v>853</v>
      </c>
      <c r="Q1409" s="4" t="s">
        <v>23</v>
      </c>
      <c r="R1409" s="4" t="s">
        <v>24</v>
      </c>
      <c r="S1409">
        <v>91</v>
      </c>
    </row>
    <row r="1410" spans="1:19">
      <c r="A1410" s="4" t="s">
        <v>1617</v>
      </c>
      <c r="B1410" s="4" t="s">
        <v>246</v>
      </c>
      <c r="C1410" s="4" t="s">
        <v>9011</v>
      </c>
      <c r="D1410" s="4" t="s">
        <v>82</v>
      </c>
      <c r="E1410" s="4" t="s">
        <v>172</v>
      </c>
      <c r="F1410" s="3">
        <v>42803</v>
      </c>
      <c r="G1410" s="3">
        <v>42880</v>
      </c>
      <c r="H1410">
        <v>4624</v>
      </c>
      <c r="I1410" s="4" t="s">
        <v>9021</v>
      </c>
      <c r="J1410" s="4" t="s">
        <v>9019</v>
      </c>
      <c r="K1410" s="4" t="s">
        <v>9010</v>
      </c>
      <c r="L1410">
        <v>4821</v>
      </c>
      <c r="M1410" s="4" t="s">
        <v>36</v>
      </c>
      <c r="N1410">
        <v>1982</v>
      </c>
      <c r="O1410">
        <v>11698.03</v>
      </c>
      <c r="P1410">
        <v>34288</v>
      </c>
      <c r="Q1410" s="4" t="s">
        <v>23</v>
      </c>
      <c r="R1410" s="4" t="s">
        <v>24</v>
      </c>
      <c r="S1410">
        <v>77</v>
      </c>
    </row>
    <row r="1411" spans="1:19">
      <c r="A1411" s="4" t="s">
        <v>1618</v>
      </c>
      <c r="B1411" s="4" t="s">
        <v>279</v>
      </c>
      <c r="C1411" s="4" t="s">
        <v>171</v>
      </c>
      <c r="D1411" s="4" t="s">
        <v>24</v>
      </c>
      <c r="E1411" s="4" t="s">
        <v>193</v>
      </c>
      <c r="F1411" s="3">
        <v>42803</v>
      </c>
      <c r="G1411" s="3"/>
      <c r="I1411" s="4" t="s">
        <v>9018</v>
      </c>
      <c r="J1411" s="4" t="s">
        <v>9019</v>
      </c>
      <c r="K1411" s="4" t="s">
        <v>9010</v>
      </c>
      <c r="L1411">
        <v>1096</v>
      </c>
      <c r="M1411" s="4"/>
      <c r="Q1411" s="4"/>
      <c r="R1411" s="4"/>
    </row>
    <row r="1412" spans="1:19">
      <c r="A1412" s="4" t="s">
        <v>1619</v>
      </c>
      <c r="B1412" s="4" t="s">
        <v>210</v>
      </c>
      <c r="C1412" s="4" t="s">
        <v>179</v>
      </c>
      <c r="D1412" s="4" t="s">
        <v>88</v>
      </c>
      <c r="E1412" s="4" t="s">
        <v>193</v>
      </c>
      <c r="F1412" s="3">
        <v>42803</v>
      </c>
      <c r="G1412" s="3"/>
      <c r="I1412" s="4" t="s">
        <v>9021</v>
      </c>
      <c r="J1412" s="4" t="s">
        <v>9019</v>
      </c>
      <c r="K1412" s="4" t="s">
        <v>9010</v>
      </c>
      <c r="L1412">
        <v>550</v>
      </c>
      <c r="M1412" s="4" t="s">
        <v>46</v>
      </c>
      <c r="N1412">
        <v>1984</v>
      </c>
      <c r="O1412">
        <v>3027.46</v>
      </c>
      <c r="P1412">
        <v>9516</v>
      </c>
      <c r="Q1412" s="4" t="s">
        <v>89</v>
      </c>
      <c r="R1412" s="4" t="s">
        <v>24</v>
      </c>
    </row>
    <row r="1413" spans="1:19">
      <c r="A1413" s="4" t="s">
        <v>1620</v>
      </c>
      <c r="B1413" s="4" t="s">
        <v>210</v>
      </c>
      <c r="C1413" s="4" t="s">
        <v>179</v>
      </c>
      <c r="D1413" s="4" t="s">
        <v>24</v>
      </c>
      <c r="E1413" s="4" t="s">
        <v>193</v>
      </c>
      <c r="F1413" s="3">
        <v>42803</v>
      </c>
      <c r="G1413" s="3"/>
      <c r="I1413" s="4" t="s">
        <v>9021</v>
      </c>
      <c r="J1413" s="4" t="s">
        <v>9019</v>
      </c>
      <c r="K1413" s="4" t="s">
        <v>9010</v>
      </c>
      <c r="L1413">
        <v>550</v>
      </c>
      <c r="M1413" s="4"/>
      <c r="Q1413" s="4"/>
      <c r="R1413" s="4"/>
    </row>
    <row r="1414" spans="1:19">
      <c r="A1414" s="4" t="s">
        <v>1621</v>
      </c>
      <c r="B1414" s="4" t="s">
        <v>174</v>
      </c>
      <c r="C1414" s="4" t="s">
        <v>171</v>
      </c>
      <c r="D1414" s="4" t="s">
        <v>57</v>
      </c>
      <c r="E1414" s="4" t="s">
        <v>197</v>
      </c>
      <c r="F1414" s="3">
        <v>42803</v>
      </c>
      <c r="G1414" s="3">
        <v>42870</v>
      </c>
      <c r="H1414">
        <v>0</v>
      </c>
      <c r="I1414" s="4" t="s">
        <v>9016</v>
      </c>
      <c r="J1414" s="4" t="s">
        <v>9015</v>
      </c>
      <c r="K1414" s="4" t="s">
        <v>9010</v>
      </c>
      <c r="L1414">
        <v>1096</v>
      </c>
      <c r="M1414" s="4" t="s">
        <v>58</v>
      </c>
      <c r="N1414">
        <v>2006</v>
      </c>
      <c r="O1414">
        <v>1102.43</v>
      </c>
      <c r="P1414">
        <v>1759</v>
      </c>
      <c r="Q1414" s="4" t="s">
        <v>23</v>
      </c>
      <c r="R1414" s="4" t="s">
        <v>24</v>
      </c>
      <c r="S1414">
        <v>67</v>
      </c>
    </row>
    <row r="1415" spans="1:19">
      <c r="A1415" s="4" t="s">
        <v>1622</v>
      </c>
      <c r="B1415" s="4" t="s">
        <v>174</v>
      </c>
      <c r="C1415" s="4" t="s">
        <v>177</v>
      </c>
      <c r="D1415" s="4" t="s">
        <v>29</v>
      </c>
      <c r="E1415" s="4" t="s">
        <v>197</v>
      </c>
      <c r="F1415" s="3">
        <v>42803</v>
      </c>
      <c r="G1415" s="3">
        <v>42883</v>
      </c>
      <c r="H1415">
        <v>0</v>
      </c>
      <c r="I1415" s="4" t="s">
        <v>9016</v>
      </c>
      <c r="J1415" s="4" t="s">
        <v>9015</v>
      </c>
      <c r="K1415" s="4" t="s">
        <v>9012</v>
      </c>
      <c r="L1415">
        <v>55</v>
      </c>
      <c r="M1415" s="4" t="s">
        <v>26</v>
      </c>
      <c r="N1415">
        <v>2012</v>
      </c>
      <c r="O1415">
        <v>587.34</v>
      </c>
      <c r="P1415">
        <v>1356</v>
      </c>
      <c r="Q1415" s="4" t="s">
        <v>30</v>
      </c>
      <c r="R1415" s="4" t="s">
        <v>24</v>
      </c>
      <c r="S1415">
        <v>80</v>
      </c>
    </row>
    <row r="1416" spans="1:19">
      <c r="A1416" s="4" t="s">
        <v>1623</v>
      </c>
      <c r="B1416" s="4" t="s">
        <v>174</v>
      </c>
      <c r="C1416" s="4" t="s">
        <v>179</v>
      </c>
      <c r="D1416" s="4" t="s">
        <v>61</v>
      </c>
      <c r="E1416" s="4" t="s">
        <v>172</v>
      </c>
      <c r="F1416" s="3">
        <v>42803</v>
      </c>
      <c r="G1416" s="3">
        <v>42903</v>
      </c>
      <c r="H1416">
        <v>571</v>
      </c>
      <c r="I1416" s="4" t="s">
        <v>9016</v>
      </c>
      <c r="J1416" s="4" t="s">
        <v>9015</v>
      </c>
      <c r="K1416" s="4" t="s">
        <v>9010</v>
      </c>
      <c r="L1416">
        <v>550</v>
      </c>
      <c r="M1416" s="4" t="s">
        <v>58</v>
      </c>
      <c r="N1416">
        <v>1991</v>
      </c>
      <c r="O1416">
        <v>2819.5</v>
      </c>
      <c r="P1416">
        <v>7227</v>
      </c>
      <c r="Q1416" s="4" t="s">
        <v>23</v>
      </c>
      <c r="R1416" s="4" t="s">
        <v>62</v>
      </c>
      <c r="S1416">
        <v>100</v>
      </c>
    </row>
    <row r="1417" spans="1:19">
      <c r="A1417" s="4" t="s">
        <v>1624</v>
      </c>
      <c r="B1417" s="4" t="s">
        <v>212</v>
      </c>
      <c r="C1417" s="4" t="s">
        <v>192</v>
      </c>
      <c r="D1417" s="4" t="s">
        <v>87</v>
      </c>
      <c r="E1417" s="4" t="s">
        <v>172</v>
      </c>
      <c r="F1417" s="3">
        <v>42803</v>
      </c>
      <c r="G1417" s="3">
        <v>42819</v>
      </c>
      <c r="H1417">
        <v>3333</v>
      </c>
      <c r="I1417" s="4" t="s">
        <v>9023</v>
      </c>
      <c r="J1417" s="4" t="s">
        <v>9024</v>
      </c>
      <c r="K1417" s="4" t="s">
        <v>9012</v>
      </c>
      <c r="L1417">
        <v>3393</v>
      </c>
      <c r="M1417" s="4" t="s">
        <v>26</v>
      </c>
      <c r="N1417">
        <v>2004</v>
      </c>
      <c r="O1417">
        <v>1618.89</v>
      </c>
      <c r="P1417">
        <v>3889</v>
      </c>
      <c r="Q1417" s="4" t="s">
        <v>23</v>
      </c>
      <c r="R1417" s="4" t="s">
        <v>24</v>
      </c>
      <c r="S1417">
        <v>16</v>
      </c>
    </row>
    <row r="1418" spans="1:19">
      <c r="A1418" s="4" t="s">
        <v>1625</v>
      </c>
      <c r="B1418" s="4" t="s">
        <v>196</v>
      </c>
      <c r="C1418" s="4" t="s">
        <v>199</v>
      </c>
      <c r="D1418" s="4" t="s">
        <v>79</v>
      </c>
      <c r="E1418" s="4" t="s">
        <v>172</v>
      </c>
      <c r="F1418" s="3">
        <v>42803</v>
      </c>
      <c r="G1418" s="3">
        <v>42871</v>
      </c>
      <c r="H1418">
        <v>4853</v>
      </c>
      <c r="I1418" s="4" t="s">
        <v>9016</v>
      </c>
      <c r="J1418" s="4" t="s">
        <v>9015</v>
      </c>
      <c r="K1418" s="4" t="s">
        <v>9010</v>
      </c>
      <c r="L1418">
        <v>5482</v>
      </c>
      <c r="M1418" s="4" t="s">
        <v>26</v>
      </c>
      <c r="N1418">
        <v>2002</v>
      </c>
      <c r="O1418">
        <v>3178.24</v>
      </c>
      <c r="P1418">
        <v>4540</v>
      </c>
      <c r="Q1418" s="4" t="s">
        <v>23</v>
      </c>
      <c r="R1418" s="4" t="s">
        <v>24</v>
      </c>
      <c r="S1418">
        <v>68</v>
      </c>
    </row>
    <row r="1419" spans="1:19">
      <c r="A1419" s="4" t="s">
        <v>1626</v>
      </c>
      <c r="B1419" s="4" t="s">
        <v>196</v>
      </c>
      <c r="C1419" s="4" t="s">
        <v>177</v>
      </c>
      <c r="D1419" s="4" t="s">
        <v>118</v>
      </c>
      <c r="E1419" s="4" t="s">
        <v>172</v>
      </c>
      <c r="F1419" s="3">
        <v>42803</v>
      </c>
      <c r="G1419" s="3">
        <v>42894</v>
      </c>
      <c r="H1419">
        <v>51</v>
      </c>
      <c r="I1419" s="4" t="s">
        <v>9016</v>
      </c>
      <c r="J1419" s="4" t="s">
        <v>9015</v>
      </c>
      <c r="K1419" s="4" t="s">
        <v>9012</v>
      </c>
      <c r="L1419">
        <v>55</v>
      </c>
      <c r="M1419" s="4" t="s">
        <v>33</v>
      </c>
      <c r="N1419">
        <v>1995</v>
      </c>
      <c r="O1419">
        <v>332.43</v>
      </c>
      <c r="P1419">
        <v>799</v>
      </c>
      <c r="Q1419" s="4" t="s">
        <v>23</v>
      </c>
      <c r="R1419" s="4" t="s">
        <v>24</v>
      </c>
      <c r="S1419">
        <v>91</v>
      </c>
    </row>
    <row r="1420" spans="1:19">
      <c r="A1420" s="4" t="s">
        <v>1627</v>
      </c>
      <c r="B1420" s="4" t="s">
        <v>191</v>
      </c>
      <c r="C1420" s="4" t="s">
        <v>177</v>
      </c>
      <c r="D1420" s="4" t="s">
        <v>130</v>
      </c>
      <c r="E1420" s="4" t="s">
        <v>193</v>
      </c>
      <c r="F1420" s="3">
        <v>42803</v>
      </c>
      <c r="G1420" s="3"/>
      <c r="I1420" s="4" t="s">
        <v>9026</v>
      </c>
      <c r="J1420" s="4" t="s">
        <v>9024</v>
      </c>
      <c r="K1420" s="4" t="s">
        <v>9012</v>
      </c>
      <c r="L1420">
        <v>55</v>
      </c>
      <c r="M1420" s="4" t="s">
        <v>36</v>
      </c>
      <c r="N1420">
        <v>1979</v>
      </c>
      <c r="O1420">
        <v>4478.47</v>
      </c>
      <c r="P1420">
        <v>13809</v>
      </c>
      <c r="Q1420" s="4" t="s">
        <v>23</v>
      </c>
      <c r="R1420" s="4" t="s">
        <v>24</v>
      </c>
    </row>
    <row r="1421" spans="1:19">
      <c r="A1421" s="4" t="s">
        <v>1628</v>
      </c>
      <c r="B1421" s="4" t="s">
        <v>191</v>
      </c>
      <c r="C1421" s="4" t="s">
        <v>192</v>
      </c>
      <c r="D1421" s="4" t="s">
        <v>24</v>
      </c>
      <c r="E1421" s="4" t="s">
        <v>193</v>
      </c>
      <c r="F1421" s="3">
        <v>42803</v>
      </c>
      <c r="G1421" s="3"/>
      <c r="I1421" s="4" t="s">
        <v>9026</v>
      </c>
      <c r="J1421" s="4" t="s">
        <v>9024</v>
      </c>
      <c r="K1421" s="4" t="s">
        <v>9012</v>
      </c>
      <c r="L1421">
        <v>3393</v>
      </c>
      <c r="M1421" s="4"/>
      <c r="Q1421" s="4"/>
      <c r="R1421" s="4"/>
    </row>
    <row r="1422" spans="1:19">
      <c r="A1422" s="4" t="s">
        <v>1629</v>
      </c>
      <c r="B1422" s="4" t="s">
        <v>191</v>
      </c>
      <c r="C1422" s="4" t="s">
        <v>179</v>
      </c>
      <c r="D1422" s="4" t="s">
        <v>38</v>
      </c>
      <c r="E1422" s="4" t="s">
        <v>197</v>
      </c>
      <c r="F1422" s="3">
        <v>42803</v>
      </c>
      <c r="G1422" s="3">
        <v>42878</v>
      </c>
      <c r="H1422">
        <v>0</v>
      </c>
      <c r="I1422" s="4" t="s">
        <v>9026</v>
      </c>
      <c r="J1422" s="4" t="s">
        <v>9024</v>
      </c>
      <c r="K1422" s="4" t="s">
        <v>9010</v>
      </c>
      <c r="L1422">
        <v>550</v>
      </c>
      <c r="M1422" s="4" t="s">
        <v>39</v>
      </c>
      <c r="N1422">
        <v>1993</v>
      </c>
      <c r="O1422">
        <v>4269.8999999999996</v>
      </c>
      <c r="P1422">
        <v>6472</v>
      </c>
      <c r="Q1422" s="4" t="s">
        <v>23</v>
      </c>
      <c r="R1422" s="4" t="s">
        <v>40</v>
      </c>
      <c r="S1422">
        <v>75</v>
      </c>
    </row>
    <row r="1423" spans="1:19">
      <c r="A1423" s="4" t="s">
        <v>1630</v>
      </c>
      <c r="B1423" s="4" t="s">
        <v>219</v>
      </c>
      <c r="C1423" s="4" t="s">
        <v>9011</v>
      </c>
      <c r="D1423" s="4" t="s">
        <v>38</v>
      </c>
      <c r="E1423" s="4" t="s">
        <v>172</v>
      </c>
      <c r="F1423" s="3">
        <v>42803</v>
      </c>
      <c r="G1423" s="3">
        <v>42903</v>
      </c>
      <c r="H1423">
        <v>5035</v>
      </c>
      <c r="I1423" s="4" t="s">
        <v>9026</v>
      </c>
      <c r="J1423" s="4" t="s">
        <v>9024</v>
      </c>
      <c r="K1423" s="4" t="s">
        <v>9010</v>
      </c>
      <c r="L1423">
        <v>4821</v>
      </c>
      <c r="M1423" s="4" t="s">
        <v>39</v>
      </c>
      <c r="N1423">
        <v>1993</v>
      </c>
      <c r="O1423">
        <v>4269.8999999999996</v>
      </c>
      <c r="P1423">
        <v>6472</v>
      </c>
      <c r="Q1423" s="4" t="s">
        <v>23</v>
      </c>
      <c r="R1423" s="4" t="s">
        <v>40</v>
      </c>
      <c r="S1423">
        <v>100</v>
      </c>
    </row>
    <row r="1424" spans="1:19">
      <c r="A1424" s="4" t="s">
        <v>1631</v>
      </c>
      <c r="B1424" s="4" t="s">
        <v>244</v>
      </c>
      <c r="C1424" s="4" t="s">
        <v>177</v>
      </c>
      <c r="D1424" s="4" t="s">
        <v>41</v>
      </c>
      <c r="E1424" s="4" t="s">
        <v>172</v>
      </c>
      <c r="F1424" s="3">
        <v>42803</v>
      </c>
      <c r="G1424" s="3">
        <v>42887</v>
      </c>
      <c r="H1424">
        <v>51</v>
      </c>
      <c r="I1424" s="4" t="s">
        <v>9016</v>
      </c>
      <c r="J1424" s="4" t="s">
        <v>9015</v>
      </c>
      <c r="K1424" s="4" t="s">
        <v>9012</v>
      </c>
      <c r="L1424">
        <v>55</v>
      </c>
      <c r="M1424" s="4" t="s">
        <v>36</v>
      </c>
      <c r="N1424">
        <v>1998</v>
      </c>
      <c r="O1424">
        <v>2714.9</v>
      </c>
      <c r="P1424">
        <v>2641</v>
      </c>
      <c r="Q1424" s="4" t="s">
        <v>23</v>
      </c>
      <c r="R1424" s="4" t="s">
        <v>21</v>
      </c>
      <c r="S1424">
        <v>84</v>
      </c>
    </row>
    <row r="1425" spans="1:19">
      <c r="A1425" s="4" t="s">
        <v>1632</v>
      </c>
      <c r="B1425" s="4" t="s">
        <v>201</v>
      </c>
      <c r="C1425" s="4" t="s">
        <v>9011</v>
      </c>
      <c r="D1425" s="4" t="s">
        <v>44</v>
      </c>
      <c r="E1425" s="4" t="s">
        <v>172</v>
      </c>
      <c r="F1425" s="3">
        <v>42803</v>
      </c>
      <c r="G1425" s="3">
        <v>42895</v>
      </c>
      <c r="H1425">
        <v>4342</v>
      </c>
      <c r="I1425" s="4" t="s">
        <v>9026</v>
      </c>
      <c r="J1425" s="4" t="s">
        <v>9024</v>
      </c>
      <c r="K1425" s="4" t="s">
        <v>9010</v>
      </c>
      <c r="L1425">
        <v>4821</v>
      </c>
      <c r="M1425" s="4" t="s">
        <v>36</v>
      </c>
      <c r="N1425">
        <v>2013</v>
      </c>
      <c r="O1425">
        <v>98.79</v>
      </c>
      <c r="P1425">
        <v>96</v>
      </c>
      <c r="Q1425" s="4" t="s">
        <v>23</v>
      </c>
      <c r="R1425" s="4" t="s">
        <v>35</v>
      </c>
      <c r="S1425">
        <v>92</v>
      </c>
    </row>
    <row r="1426" spans="1:19">
      <c r="A1426" s="4" t="s">
        <v>1633</v>
      </c>
      <c r="B1426" s="4" t="s">
        <v>208</v>
      </c>
      <c r="C1426" s="4" t="s">
        <v>192</v>
      </c>
      <c r="D1426" s="4" t="s">
        <v>41</v>
      </c>
      <c r="E1426" s="4" t="s">
        <v>197</v>
      </c>
      <c r="F1426" s="3">
        <v>42803</v>
      </c>
      <c r="G1426" s="3">
        <v>42807</v>
      </c>
      <c r="H1426">
        <v>0</v>
      </c>
      <c r="I1426" s="4" t="s">
        <v>9014</v>
      </c>
      <c r="J1426" s="4" t="s">
        <v>9015</v>
      </c>
      <c r="K1426" s="4" t="s">
        <v>9012</v>
      </c>
      <c r="L1426">
        <v>3393</v>
      </c>
      <c r="M1426" s="4" t="s">
        <v>36</v>
      </c>
      <c r="N1426">
        <v>1998</v>
      </c>
      <c r="O1426">
        <v>2714.9</v>
      </c>
      <c r="P1426">
        <v>2641</v>
      </c>
      <c r="Q1426" s="4" t="s">
        <v>23</v>
      </c>
      <c r="R1426" s="4" t="s">
        <v>21</v>
      </c>
      <c r="S1426">
        <v>4</v>
      </c>
    </row>
    <row r="1427" spans="1:19">
      <c r="A1427" s="4" t="s">
        <v>1634</v>
      </c>
      <c r="B1427" s="4" t="s">
        <v>216</v>
      </c>
      <c r="C1427" s="4" t="s">
        <v>177</v>
      </c>
      <c r="D1427" s="4" t="s">
        <v>24</v>
      </c>
      <c r="E1427" s="4" t="s">
        <v>193</v>
      </c>
      <c r="F1427" s="3">
        <v>42803</v>
      </c>
      <c r="G1427" s="3"/>
      <c r="I1427" s="4" t="s">
        <v>9018</v>
      </c>
      <c r="J1427" s="4" t="s">
        <v>9019</v>
      </c>
      <c r="K1427" s="4" t="s">
        <v>9012</v>
      </c>
      <c r="L1427">
        <v>55</v>
      </c>
      <c r="M1427" s="4"/>
      <c r="Q1427" s="4"/>
      <c r="R1427" s="4"/>
    </row>
    <row r="1428" spans="1:19">
      <c r="A1428" s="4" t="s">
        <v>1635</v>
      </c>
      <c r="B1428" s="4" t="s">
        <v>216</v>
      </c>
      <c r="C1428" s="4" t="s">
        <v>177</v>
      </c>
      <c r="D1428" s="4" t="s">
        <v>121</v>
      </c>
      <c r="E1428" s="4" t="s">
        <v>172</v>
      </c>
      <c r="F1428" s="3">
        <v>42803</v>
      </c>
      <c r="G1428" s="3">
        <v>42908</v>
      </c>
      <c r="H1428">
        <v>48</v>
      </c>
      <c r="I1428" s="4" t="s">
        <v>9018</v>
      </c>
      <c r="J1428" s="4" t="s">
        <v>9019</v>
      </c>
      <c r="K1428" s="4" t="s">
        <v>9012</v>
      </c>
      <c r="L1428">
        <v>55</v>
      </c>
      <c r="M1428" s="4" t="s">
        <v>58</v>
      </c>
      <c r="N1428">
        <v>1993</v>
      </c>
      <c r="O1428">
        <v>646.1</v>
      </c>
      <c r="P1428">
        <v>883</v>
      </c>
      <c r="Q1428" s="4" t="s">
        <v>23</v>
      </c>
      <c r="R1428" s="4" t="s">
        <v>62</v>
      </c>
      <c r="S1428">
        <v>105</v>
      </c>
    </row>
    <row r="1429" spans="1:19">
      <c r="A1429" s="4" t="s">
        <v>1636</v>
      </c>
      <c r="B1429" s="4" t="s">
        <v>181</v>
      </c>
      <c r="C1429" s="4" t="s">
        <v>199</v>
      </c>
      <c r="D1429" s="4" t="s">
        <v>82</v>
      </c>
      <c r="E1429" s="4" t="s">
        <v>172</v>
      </c>
      <c r="F1429" s="3">
        <v>42803</v>
      </c>
      <c r="G1429" s="3">
        <v>42873</v>
      </c>
      <c r="H1429">
        <v>5215</v>
      </c>
      <c r="I1429" s="4" t="s">
        <v>9026</v>
      </c>
      <c r="J1429" s="4" t="s">
        <v>9024</v>
      </c>
      <c r="K1429" s="4" t="s">
        <v>9010</v>
      </c>
      <c r="L1429">
        <v>5482</v>
      </c>
      <c r="M1429" s="4" t="s">
        <v>36</v>
      </c>
      <c r="N1429">
        <v>1982</v>
      </c>
      <c r="O1429">
        <v>11698.03</v>
      </c>
      <c r="P1429">
        <v>34288</v>
      </c>
      <c r="Q1429" s="4" t="s">
        <v>23</v>
      </c>
      <c r="R1429" s="4" t="s">
        <v>24</v>
      </c>
      <c r="S1429">
        <v>70</v>
      </c>
    </row>
    <row r="1430" spans="1:19">
      <c r="A1430" s="4" t="s">
        <v>1637</v>
      </c>
      <c r="B1430" s="4" t="s">
        <v>183</v>
      </c>
      <c r="C1430" s="4" t="s">
        <v>171</v>
      </c>
      <c r="D1430" s="4" t="s">
        <v>111</v>
      </c>
      <c r="E1430" s="4" t="s">
        <v>197</v>
      </c>
      <c r="F1430" s="3">
        <v>42804</v>
      </c>
      <c r="G1430" s="3">
        <v>42867</v>
      </c>
      <c r="H1430">
        <v>0</v>
      </c>
      <c r="I1430" s="4" t="s">
        <v>9014</v>
      </c>
      <c r="J1430" s="4" t="s">
        <v>9015</v>
      </c>
      <c r="K1430" s="4" t="s">
        <v>9010</v>
      </c>
      <c r="L1430">
        <v>1096</v>
      </c>
      <c r="M1430" s="4" t="s">
        <v>33</v>
      </c>
      <c r="N1430">
        <v>1988</v>
      </c>
      <c r="O1430">
        <v>1376.8</v>
      </c>
      <c r="P1430">
        <v>1165</v>
      </c>
      <c r="Q1430" s="4" t="s">
        <v>112</v>
      </c>
      <c r="R1430" s="4" t="s">
        <v>24</v>
      </c>
      <c r="S1430">
        <v>63</v>
      </c>
    </row>
    <row r="1431" spans="1:19">
      <c r="A1431" s="4" t="s">
        <v>1638</v>
      </c>
      <c r="B1431" s="4" t="s">
        <v>183</v>
      </c>
      <c r="C1431" s="4" t="s">
        <v>177</v>
      </c>
      <c r="D1431" s="4" t="s">
        <v>70</v>
      </c>
      <c r="E1431" s="4" t="s">
        <v>172</v>
      </c>
      <c r="F1431" s="3">
        <v>42804</v>
      </c>
      <c r="G1431" s="3">
        <v>42813</v>
      </c>
      <c r="H1431">
        <v>58</v>
      </c>
      <c r="I1431" s="4" t="s">
        <v>9014</v>
      </c>
      <c r="J1431" s="4" t="s">
        <v>9015</v>
      </c>
      <c r="K1431" s="4" t="s">
        <v>9012</v>
      </c>
      <c r="L1431">
        <v>55</v>
      </c>
      <c r="M1431" s="4" t="s">
        <v>55</v>
      </c>
      <c r="N1431">
        <v>2007</v>
      </c>
      <c r="O1431">
        <v>86.68</v>
      </c>
      <c r="P1431">
        <v>187</v>
      </c>
      <c r="Q1431" s="4" t="s">
        <v>23</v>
      </c>
      <c r="R1431" s="4" t="s">
        <v>56</v>
      </c>
      <c r="S1431">
        <v>9</v>
      </c>
    </row>
    <row r="1432" spans="1:19">
      <c r="A1432" s="4" t="s">
        <v>1639</v>
      </c>
      <c r="B1432" s="4" t="s">
        <v>304</v>
      </c>
      <c r="C1432" s="4" t="s">
        <v>192</v>
      </c>
      <c r="D1432" s="4" t="s">
        <v>57</v>
      </c>
      <c r="E1432" s="4" t="s">
        <v>172</v>
      </c>
      <c r="F1432" s="3">
        <v>42804</v>
      </c>
      <c r="G1432" s="3">
        <v>42814</v>
      </c>
      <c r="H1432">
        <v>3587</v>
      </c>
      <c r="I1432" s="4" t="s">
        <v>9014</v>
      </c>
      <c r="J1432" s="4" t="s">
        <v>9015</v>
      </c>
      <c r="K1432" s="4" t="s">
        <v>9012</v>
      </c>
      <c r="L1432">
        <v>3393</v>
      </c>
      <c r="M1432" s="4" t="s">
        <v>58</v>
      </c>
      <c r="N1432">
        <v>2006</v>
      </c>
      <c r="O1432">
        <v>1102.43</v>
      </c>
      <c r="P1432">
        <v>1759</v>
      </c>
      <c r="Q1432" s="4" t="s">
        <v>23</v>
      </c>
      <c r="R1432" s="4" t="s">
        <v>24</v>
      </c>
      <c r="S1432">
        <v>10</v>
      </c>
    </row>
    <row r="1433" spans="1:19">
      <c r="A1433" s="4" t="s">
        <v>1640</v>
      </c>
      <c r="B1433" s="4" t="s">
        <v>304</v>
      </c>
      <c r="C1433" s="4" t="s">
        <v>192</v>
      </c>
      <c r="D1433" s="4" t="s">
        <v>92</v>
      </c>
      <c r="E1433" s="4" t="s">
        <v>172</v>
      </c>
      <c r="F1433" s="3">
        <v>42804</v>
      </c>
      <c r="G1433" s="3">
        <v>42884</v>
      </c>
      <c r="H1433">
        <v>2915</v>
      </c>
      <c r="I1433" s="4" t="s">
        <v>9014</v>
      </c>
      <c r="J1433" s="4" t="s">
        <v>9015</v>
      </c>
      <c r="K1433" s="4" t="s">
        <v>9012</v>
      </c>
      <c r="L1433">
        <v>3393</v>
      </c>
      <c r="M1433" s="4" t="s">
        <v>73</v>
      </c>
      <c r="N1433">
        <v>1997</v>
      </c>
      <c r="O1433">
        <v>2041.73</v>
      </c>
      <c r="P1433">
        <v>5276</v>
      </c>
      <c r="Q1433" s="4" t="s">
        <v>23</v>
      </c>
      <c r="R1433" s="4" t="s">
        <v>24</v>
      </c>
      <c r="S1433">
        <v>80</v>
      </c>
    </row>
    <row r="1434" spans="1:19">
      <c r="A1434" s="4" t="s">
        <v>1641</v>
      </c>
      <c r="B1434" s="4" t="s">
        <v>210</v>
      </c>
      <c r="C1434" s="4" t="s">
        <v>9011</v>
      </c>
      <c r="D1434" s="4" t="s">
        <v>84</v>
      </c>
      <c r="E1434" s="4" t="s">
        <v>172</v>
      </c>
      <c r="F1434" s="3">
        <v>42804</v>
      </c>
      <c r="G1434" s="3">
        <v>42914</v>
      </c>
      <c r="H1434">
        <v>4762</v>
      </c>
      <c r="I1434" s="4" t="s">
        <v>9021</v>
      </c>
      <c r="J1434" s="4" t="s">
        <v>9019</v>
      </c>
      <c r="K1434" s="4" t="s">
        <v>9010</v>
      </c>
      <c r="L1434">
        <v>4821</v>
      </c>
      <c r="M1434" s="4" t="s">
        <v>9322</v>
      </c>
      <c r="N1434">
        <v>1980</v>
      </c>
      <c r="O1434">
        <v>7708.38</v>
      </c>
      <c r="P1434">
        <v>13756</v>
      </c>
      <c r="Q1434" s="4" t="s">
        <v>23</v>
      </c>
      <c r="R1434" s="4" t="s">
        <v>24</v>
      </c>
      <c r="S1434">
        <v>110</v>
      </c>
    </row>
    <row r="1435" spans="1:19">
      <c r="A1435" s="4" t="s">
        <v>1642</v>
      </c>
      <c r="B1435" s="4" t="s">
        <v>237</v>
      </c>
      <c r="C1435" s="4" t="s">
        <v>171</v>
      </c>
      <c r="D1435" s="4" t="s">
        <v>65</v>
      </c>
      <c r="E1435" s="4" t="s">
        <v>172</v>
      </c>
      <c r="F1435" s="3">
        <v>42804</v>
      </c>
      <c r="G1435" s="3">
        <v>42898</v>
      </c>
      <c r="H1435">
        <v>1062</v>
      </c>
      <c r="I1435" s="4" t="s">
        <v>9018</v>
      </c>
      <c r="J1435" s="4" t="s">
        <v>9019</v>
      </c>
      <c r="K1435" s="4" t="s">
        <v>9010</v>
      </c>
      <c r="L1435">
        <v>1096</v>
      </c>
      <c r="M1435" s="4" t="s">
        <v>33</v>
      </c>
      <c r="N1435">
        <v>1990</v>
      </c>
      <c r="O1435">
        <v>2520.83</v>
      </c>
      <c r="P1435">
        <v>3502</v>
      </c>
      <c r="Q1435" s="4" t="s">
        <v>23</v>
      </c>
      <c r="R1435" s="4" t="s">
        <v>24</v>
      </c>
      <c r="S1435">
        <v>94</v>
      </c>
    </row>
    <row r="1436" spans="1:19">
      <c r="A1436" s="4" t="s">
        <v>1643</v>
      </c>
      <c r="B1436" s="4" t="s">
        <v>196</v>
      </c>
      <c r="C1436" s="4" t="s">
        <v>199</v>
      </c>
      <c r="D1436" s="4" t="s">
        <v>57</v>
      </c>
      <c r="E1436" s="4" t="s">
        <v>197</v>
      </c>
      <c r="F1436" s="3">
        <v>42804</v>
      </c>
      <c r="G1436" s="3">
        <v>42865</v>
      </c>
      <c r="H1436">
        <v>0</v>
      </c>
      <c r="I1436" s="4" t="s">
        <v>9016</v>
      </c>
      <c r="J1436" s="4" t="s">
        <v>9015</v>
      </c>
      <c r="K1436" s="4" t="s">
        <v>9010</v>
      </c>
      <c r="L1436">
        <v>5482</v>
      </c>
      <c r="M1436" s="4" t="s">
        <v>58</v>
      </c>
      <c r="N1436">
        <v>2006</v>
      </c>
      <c r="O1436">
        <v>1102.43</v>
      </c>
      <c r="P1436">
        <v>1759</v>
      </c>
      <c r="Q1436" s="4" t="s">
        <v>23</v>
      </c>
      <c r="R1436" s="4" t="s">
        <v>24</v>
      </c>
      <c r="S1436">
        <v>61</v>
      </c>
    </row>
    <row r="1437" spans="1:19">
      <c r="A1437" s="4" t="s">
        <v>1644</v>
      </c>
      <c r="B1437" s="4" t="s">
        <v>191</v>
      </c>
      <c r="C1437" s="4" t="s">
        <v>199</v>
      </c>
      <c r="D1437" s="4" t="s">
        <v>24</v>
      </c>
      <c r="E1437" s="4" t="s">
        <v>193</v>
      </c>
      <c r="F1437" s="3">
        <v>42804</v>
      </c>
      <c r="G1437" s="3"/>
      <c r="I1437" s="4" t="s">
        <v>9026</v>
      </c>
      <c r="J1437" s="4" t="s">
        <v>9024</v>
      </c>
      <c r="K1437" s="4" t="s">
        <v>9010</v>
      </c>
      <c r="L1437">
        <v>5482</v>
      </c>
      <c r="M1437" s="4"/>
      <c r="Q1437" s="4"/>
      <c r="R1437" s="4"/>
    </row>
    <row r="1438" spans="1:19">
      <c r="A1438" s="4" t="s">
        <v>1645</v>
      </c>
      <c r="B1438" s="4" t="s">
        <v>230</v>
      </c>
      <c r="C1438" s="4" t="s">
        <v>179</v>
      </c>
      <c r="D1438" s="4" t="s">
        <v>24</v>
      </c>
      <c r="E1438" s="4" t="s">
        <v>193</v>
      </c>
      <c r="F1438" s="3">
        <v>42804</v>
      </c>
      <c r="G1438" s="3"/>
      <c r="I1438" s="4" t="s">
        <v>9026</v>
      </c>
      <c r="J1438" s="4" t="s">
        <v>9024</v>
      </c>
      <c r="K1438" s="4" t="s">
        <v>9010</v>
      </c>
      <c r="L1438">
        <v>550</v>
      </c>
      <c r="M1438" s="4"/>
      <c r="Q1438" s="4"/>
      <c r="R1438" s="4"/>
    </row>
    <row r="1439" spans="1:19">
      <c r="A1439" s="4" t="s">
        <v>1646</v>
      </c>
      <c r="B1439" s="4" t="s">
        <v>230</v>
      </c>
      <c r="C1439" s="4" t="s">
        <v>179</v>
      </c>
      <c r="D1439" s="4" t="s">
        <v>24</v>
      </c>
      <c r="E1439" s="4" t="s">
        <v>193</v>
      </c>
      <c r="F1439" s="3">
        <v>42804</v>
      </c>
      <c r="G1439" s="3"/>
      <c r="I1439" s="4" t="s">
        <v>9026</v>
      </c>
      <c r="J1439" s="4" t="s">
        <v>9024</v>
      </c>
      <c r="K1439" s="4" t="s">
        <v>9010</v>
      </c>
      <c r="L1439">
        <v>550</v>
      </c>
      <c r="M1439" s="4"/>
      <c r="Q1439" s="4"/>
      <c r="R1439" s="4"/>
    </row>
    <row r="1440" spans="1:19">
      <c r="A1440" s="4" t="s">
        <v>1647</v>
      </c>
      <c r="B1440" s="4" t="s">
        <v>230</v>
      </c>
      <c r="C1440" s="4" t="s">
        <v>179</v>
      </c>
      <c r="D1440" s="4" t="s">
        <v>82</v>
      </c>
      <c r="E1440" s="4" t="s">
        <v>197</v>
      </c>
      <c r="F1440" s="3">
        <v>42804</v>
      </c>
      <c r="G1440" s="3">
        <v>42885</v>
      </c>
      <c r="H1440">
        <v>0</v>
      </c>
      <c r="I1440" s="4" t="s">
        <v>9026</v>
      </c>
      <c r="J1440" s="4" t="s">
        <v>9024</v>
      </c>
      <c r="K1440" s="4" t="s">
        <v>9010</v>
      </c>
      <c r="L1440">
        <v>550</v>
      </c>
      <c r="M1440" s="4" t="s">
        <v>36</v>
      </c>
      <c r="N1440">
        <v>1982</v>
      </c>
      <c r="O1440">
        <v>11698.03</v>
      </c>
      <c r="P1440">
        <v>34288</v>
      </c>
      <c r="Q1440" s="4" t="s">
        <v>23</v>
      </c>
      <c r="R1440" s="4" t="s">
        <v>24</v>
      </c>
      <c r="S1440">
        <v>81</v>
      </c>
    </row>
    <row r="1441" spans="1:19">
      <c r="A1441" s="4" t="s">
        <v>1648</v>
      </c>
      <c r="B1441" s="4" t="s">
        <v>201</v>
      </c>
      <c r="C1441" s="4" t="s">
        <v>199</v>
      </c>
      <c r="D1441" s="4" t="s">
        <v>82</v>
      </c>
      <c r="E1441" s="4" t="s">
        <v>197</v>
      </c>
      <c r="F1441" s="3">
        <v>42804</v>
      </c>
      <c r="G1441" s="3">
        <v>42814</v>
      </c>
      <c r="H1441">
        <v>0</v>
      </c>
      <c r="I1441" s="4" t="s">
        <v>9026</v>
      </c>
      <c r="J1441" s="4" t="s">
        <v>9024</v>
      </c>
      <c r="K1441" s="4" t="s">
        <v>9010</v>
      </c>
      <c r="L1441">
        <v>5482</v>
      </c>
      <c r="M1441" s="4" t="s">
        <v>36</v>
      </c>
      <c r="N1441">
        <v>1982</v>
      </c>
      <c r="O1441">
        <v>11698.03</v>
      </c>
      <c r="P1441">
        <v>34288</v>
      </c>
      <c r="Q1441" s="4" t="s">
        <v>23</v>
      </c>
      <c r="R1441" s="4" t="s">
        <v>24</v>
      </c>
      <c r="S1441">
        <v>10</v>
      </c>
    </row>
    <row r="1442" spans="1:19">
      <c r="A1442" s="4" t="s">
        <v>1649</v>
      </c>
      <c r="B1442" s="4" t="s">
        <v>226</v>
      </c>
      <c r="C1442" s="4" t="s">
        <v>177</v>
      </c>
      <c r="D1442" s="4" t="s">
        <v>47</v>
      </c>
      <c r="E1442" s="4" t="s">
        <v>193</v>
      </c>
      <c r="F1442" s="3">
        <v>42804</v>
      </c>
      <c r="G1442" s="3"/>
      <c r="I1442" s="4" t="s">
        <v>9018</v>
      </c>
      <c r="J1442" s="4" t="s">
        <v>9019</v>
      </c>
      <c r="K1442" s="4" t="s">
        <v>9012</v>
      </c>
      <c r="L1442">
        <v>55</v>
      </c>
      <c r="M1442" s="4" t="s">
        <v>46</v>
      </c>
      <c r="N1442">
        <v>1986</v>
      </c>
      <c r="O1442">
        <v>2403.58</v>
      </c>
      <c r="P1442">
        <v>8801</v>
      </c>
      <c r="Q1442" s="4" t="s">
        <v>23</v>
      </c>
      <c r="R1442" s="4" t="s">
        <v>24</v>
      </c>
    </row>
    <row r="1443" spans="1:19">
      <c r="A1443" s="4" t="s">
        <v>1650</v>
      </c>
      <c r="B1443" s="4" t="s">
        <v>216</v>
      </c>
      <c r="C1443" s="4" t="s">
        <v>177</v>
      </c>
      <c r="D1443" s="4" t="s">
        <v>40</v>
      </c>
      <c r="E1443" s="4" t="s">
        <v>197</v>
      </c>
      <c r="F1443" s="3">
        <v>42804</v>
      </c>
      <c r="G1443" s="3">
        <v>42884</v>
      </c>
      <c r="H1443">
        <v>0</v>
      </c>
      <c r="I1443" s="4" t="s">
        <v>9018</v>
      </c>
      <c r="J1443" s="4" t="s">
        <v>9019</v>
      </c>
      <c r="K1443" s="4" t="s">
        <v>9012</v>
      </c>
      <c r="L1443">
        <v>55</v>
      </c>
      <c r="M1443" s="4" t="s">
        <v>39</v>
      </c>
      <c r="N1443">
        <v>1989</v>
      </c>
      <c r="O1443">
        <v>665.06</v>
      </c>
      <c r="P1443">
        <v>1095</v>
      </c>
      <c r="Q1443" s="4" t="s">
        <v>23</v>
      </c>
      <c r="R1443" s="4" t="s">
        <v>24</v>
      </c>
      <c r="S1443">
        <v>80</v>
      </c>
    </row>
    <row r="1444" spans="1:19">
      <c r="A1444" s="4" t="s">
        <v>1651</v>
      </c>
      <c r="B1444" s="4" t="s">
        <v>216</v>
      </c>
      <c r="C1444" s="4" t="s">
        <v>171</v>
      </c>
      <c r="D1444" s="4" t="s">
        <v>127</v>
      </c>
      <c r="E1444" s="4" t="s">
        <v>172</v>
      </c>
      <c r="F1444" s="3">
        <v>42804</v>
      </c>
      <c r="G1444" s="3">
        <v>42914</v>
      </c>
      <c r="H1444">
        <v>1074</v>
      </c>
      <c r="I1444" s="4" t="s">
        <v>9018</v>
      </c>
      <c r="J1444" s="4" t="s">
        <v>9019</v>
      </c>
      <c r="K1444" s="4" t="s">
        <v>9010</v>
      </c>
      <c r="L1444">
        <v>1096</v>
      </c>
      <c r="M1444" s="4" t="s">
        <v>9322</v>
      </c>
      <c r="N1444">
        <v>2011</v>
      </c>
      <c r="O1444">
        <v>40.79</v>
      </c>
      <c r="P1444">
        <v>142</v>
      </c>
      <c r="Q1444" s="4" t="s">
        <v>128</v>
      </c>
      <c r="R1444" s="4" t="s">
        <v>24</v>
      </c>
      <c r="S1444">
        <v>110</v>
      </c>
    </row>
    <row r="1445" spans="1:19">
      <c r="A1445" s="4" t="s">
        <v>1652</v>
      </c>
      <c r="B1445" s="4" t="s">
        <v>181</v>
      </c>
      <c r="C1445" s="4" t="s">
        <v>177</v>
      </c>
      <c r="D1445" s="4" t="s">
        <v>93</v>
      </c>
      <c r="E1445" s="4" t="s">
        <v>197</v>
      </c>
      <c r="F1445" s="3">
        <v>42804</v>
      </c>
      <c r="G1445" s="3">
        <v>42860</v>
      </c>
      <c r="H1445">
        <v>0</v>
      </c>
      <c r="I1445" s="4" t="s">
        <v>9026</v>
      </c>
      <c r="J1445" s="4" t="s">
        <v>9024</v>
      </c>
      <c r="K1445" s="4" t="s">
        <v>9012</v>
      </c>
      <c r="L1445">
        <v>55</v>
      </c>
      <c r="M1445" s="4" t="s">
        <v>73</v>
      </c>
      <c r="N1445">
        <v>1991</v>
      </c>
      <c r="O1445">
        <v>1012.72</v>
      </c>
      <c r="P1445">
        <v>3492</v>
      </c>
      <c r="Q1445" s="4" t="s">
        <v>94</v>
      </c>
      <c r="R1445" s="4" t="s">
        <v>24</v>
      </c>
      <c r="S1445">
        <v>56</v>
      </c>
    </row>
    <row r="1446" spans="1:19">
      <c r="A1446" s="4" t="s">
        <v>1653</v>
      </c>
      <c r="B1446" s="4" t="s">
        <v>183</v>
      </c>
      <c r="C1446" s="4" t="s">
        <v>177</v>
      </c>
      <c r="D1446" s="4" t="s">
        <v>47</v>
      </c>
      <c r="E1446" s="4" t="s">
        <v>197</v>
      </c>
      <c r="F1446" s="3">
        <v>42805</v>
      </c>
      <c r="G1446" s="3">
        <v>42885</v>
      </c>
      <c r="H1446">
        <v>0</v>
      </c>
      <c r="I1446" s="4" t="s">
        <v>9014</v>
      </c>
      <c r="J1446" s="4" t="s">
        <v>9015</v>
      </c>
      <c r="K1446" s="4" t="s">
        <v>9012</v>
      </c>
      <c r="L1446">
        <v>55</v>
      </c>
      <c r="M1446" s="4" t="s">
        <v>46</v>
      </c>
      <c r="N1446">
        <v>1986</v>
      </c>
      <c r="O1446">
        <v>2403.58</v>
      </c>
      <c r="P1446">
        <v>8801</v>
      </c>
      <c r="Q1446" s="4" t="s">
        <v>23</v>
      </c>
      <c r="R1446" s="4" t="s">
        <v>24</v>
      </c>
      <c r="S1446">
        <v>80</v>
      </c>
    </row>
    <row r="1447" spans="1:19">
      <c r="A1447" s="4" t="s">
        <v>1654</v>
      </c>
      <c r="B1447" s="4" t="s">
        <v>183</v>
      </c>
      <c r="C1447" s="4" t="s">
        <v>177</v>
      </c>
      <c r="D1447" s="4" t="s">
        <v>106</v>
      </c>
      <c r="E1447" s="4" t="s">
        <v>172</v>
      </c>
      <c r="F1447" s="3">
        <v>42805</v>
      </c>
      <c r="G1447" s="3">
        <v>42811</v>
      </c>
      <c r="H1447">
        <v>57</v>
      </c>
      <c r="I1447" s="4" t="s">
        <v>9014</v>
      </c>
      <c r="J1447" s="4" t="s">
        <v>9015</v>
      </c>
      <c r="K1447" s="4" t="s">
        <v>9012</v>
      </c>
      <c r="L1447">
        <v>55</v>
      </c>
      <c r="M1447" s="4" t="s">
        <v>46</v>
      </c>
      <c r="N1447">
        <v>2012</v>
      </c>
      <c r="O1447">
        <v>45.39</v>
      </c>
      <c r="P1447">
        <v>100</v>
      </c>
      <c r="Q1447" s="4" t="s">
        <v>23</v>
      </c>
      <c r="R1447" s="4" t="s">
        <v>47</v>
      </c>
      <c r="S1447">
        <v>6</v>
      </c>
    </row>
    <row r="1448" spans="1:19">
      <c r="A1448" s="4" t="s">
        <v>1655</v>
      </c>
      <c r="B1448" s="4" t="s">
        <v>246</v>
      </c>
      <c r="C1448" s="4" t="s">
        <v>179</v>
      </c>
      <c r="D1448" s="4" t="s">
        <v>130</v>
      </c>
      <c r="E1448" s="4" t="s">
        <v>172</v>
      </c>
      <c r="F1448" s="3">
        <v>42805</v>
      </c>
      <c r="G1448" s="3">
        <v>42877</v>
      </c>
      <c r="H1448">
        <v>586</v>
      </c>
      <c r="I1448" s="4" t="s">
        <v>9021</v>
      </c>
      <c r="J1448" s="4" t="s">
        <v>9019</v>
      </c>
      <c r="K1448" s="4" t="s">
        <v>9010</v>
      </c>
      <c r="L1448">
        <v>550</v>
      </c>
      <c r="M1448" s="4" t="s">
        <v>36</v>
      </c>
      <c r="N1448">
        <v>1979</v>
      </c>
      <c r="O1448">
        <v>4478.47</v>
      </c>
      <c r="P1448">
        <v>13809</v>
      </c>
      <c r="Q1448" s="4" t="s">
        <v>23</v>
      </c>
      <c r="R1448" s="4" t="s">
        <v>24</v>
      </c>
      <c r="S1448">
        <v>72</v>
      </c>
    </row>
    <row r="1449" spans="1:19">
      <c r="A1449" s="4" t="s">
        <v>1656</v>
      </c>
      <c r="B1449" s="4" t="s">
        <v>304</v>
      </c>
      <c r="C1449" s="4" t="s">
        <v>171</v>
      </c>
      <c r="D1449" s="4" t="s">
        <v>104</v>
      </c>
      <c r="E1449" s="4" t="s">
        <v>172</v>
      </c>
      <c r="F1449" s="3">
        <v>42805</v>
      </c>
      <c r="G1449" s="3">
        <v>42899</v>
      </c>
      <c r="H1449">
        <v>1184</v>
      </c>
      <c r="I1449" s="4" t="s">
        <v>9014</v>
      </c>
      <c r="J1449" s="4" t="s">
        <v>9015</v>
      </c>
      <c r="K1449" s="4" t="s">
        <v>9010</v>
      </c>
      <c r="L1449">
        <v>1096</v>
      </c>
      <c r="M1449" s="4" t="s">
        <v>9322</v>
      </c>
      <c r="N1449">
        <v>1983</v>
      </c>
      <c r="O1449">
        <v>1008.06</v>
      </c>
      <c r="P1449">
        <v>1238</v>
      </c>
      <c r="Q1449" s="4" t="s">
        <v>23</v>
      </c>
      <c r="R1449" s="4" t="s">
        <v>24</v>
      </c>
      <c r="S1449">
        <v>94</v>
      </c>
    </row>
    <row r="1450" spans="1:19">
      <c r="A1450" s="4" t="s">
        <v>1657</v>
      </c>
      <c r="B1450" s="4" t="s">
        <v>263</v>
      </c>
      <c r="C1450" s="4" t="s">
        <v>179</v>
      </c>
      <c r="D1450" s="4" t="s">
        <v>107</v>
      </c>
      <c r="E1450" s="4" t="s">
        <v>197</v>
      </c>
      <c r="F1450" s="3">
        <v>42805</v>
      </c>
      <c r="G1450" s="3">
        <v>42874</v>
      </c>
      <c r="H1450">
        <v>0</v>
      </c>
      <c r="I1450" s="4" t="s">
        <v>9021</v>
      </c>
      <c r="J1450" s="4" t="s">
        <v>9019</v>
      </c>
      <c r="K1450" s="4" t="s">
        <v>9010</v>
      </c>
      <c r="L1450">
        <v>550</v>
      </c>
      <c r="M1450" s="4" t="s">
        <v>26</v>
      </c>
      <c r="N1450">
        <v>1994</v>
      </c>
      <c r="O1450">
        <v>2818.38</v>
      </c>
      <c r="P1450">
        <v>6290</v>
      </c>
      <c r="Q1450" s="4" t="s">
        <v>23</v>
      </c>
      <c r="R1450" s="4" t="s">
        <v>24</v>
      </c>
      <c r="S1450">
        <v>69</v>
      </c>
    </row>
    <row r="1451" spans="1:19">
      <c r="A1451" s="4" t="s">
        <v>1658</v>
      </c>
      <c r="B1451" s="4" t="s">
        <v>191</v>
      </c>
      <c r="C1451" s="4" t="s">
        <v>192</v>
      </c>
      <c r="D1451" s="4" t="s">
        <v>24</v>
      </c>
      <c r="E1451" s="4" t="s">
        <v>193</v>
      </c>
      <c r="F1451" s="3">
        <v>42805</v>
      </c>
      <c r="G1451" s="3"/>
      <c r="I1451" s="4" t="s">
        <v>9026</v>
      </c>
      <c r="J1451" s="4" t="s">
        <v>9024</v>
      </c>
      <c r="K1451" s="4" t="s">
        <v>9012</v>
      </c>
      <c r="L1451">
        <v>3393</v>
      </c>
      <c r="M1451" s="4"/>
      <c r="Q1451" s="4"/>
      <c r="R1451" s="4"/>
    </row>
    <row r="1452" spans="1:19">
      <c r="A1452" s="4" t="s">
        <v>1659</v>
      </c>
      <c r="B1452" s="4" t="s">
        <v>191</v>
      </c>
      <c r="C1452" s="4" t="s">
        <v>171</v>
      </c>
      <c r="D1452" s="4" t="s">
        <v>87</v>
      </c>
      <c r="E1452" s="4" t="s">
        <v>197</v>
      </c>
      <c r="F1452" s="3">
        <v>42805</v>
      </c>
      <c r="G1452" s="3">
        <v>42894</v>
      </c>
      <c r="H1452">
        <v>0</v>
      </c>
      <c r="I1452" s="4" t="s">
        <v>9026</v>
      </c>
      <c r="J1452" s="4" t="s">
        <v>9024</v>
      </c>
      <c r="K1452" s="4" t="s">
        <v>9010</v>
      </c>
      <c r="L1452">
        <v>1096</v>
      </c>
      <c r="M1452" s="4" t="s">
        <v>26</v>
      </c>
      <c r="N1452">
        <v>2004</v>
      </c>
      <c r="O1452">
        <v>1618.89</v>
      </c>
      <c r="P1452">
        <v>3889</v>
      </c>
      <c r="Q1452" s="4" t="s">
        <v>23</v>
      </c>
      <c r="R1452" s="4" t="s">
        <v>24</v>
      </c>
      <c r="S1452">
        <v>89</v>
      </c>
    </row>
    <row r="1453" spans="1:19">
      <c r="A1453" s="4" t="s">
        <v>1660</v>
      </c>
      <c r="B1453" s="4" t="s">
        <v>191</v>
      </c>
      <c r="C1453" s="4" t="s">
        <v>179</v>
      </c>
      <c r="D1453" s="4" t="s">
        <v>81</v>
      </c>
      <c r="E1453" s="4" t="s">
        <v>172</v>
      </c>
      <c r="F1453" s="3">
        <v>42805</v>
      </c>
      <c r="G1453" s="3">
        <v>42896</v>
      </c>
      <c r="H1453">
        <v>526</v>
      </c>
      <c r="I1453" s="4" t="s">
        <v>9026</v>
      </c>
      <c r="J1453" s="4" t="s">
        <v>9024</v>
      </c>
      <c r="K1453" s="4" t="s">
        <v>9010</v>
      </c>
      <c r="L1453">
        <v>550</v>
      </c>
      <c r="M1453" s="4" t="s">
        <v>33</v>
      </c>
      <c r="N1453">
        <v>1989</v>
      </c>
      <c r="O1453">
        <v>1388.67</v>
      </c>
      <c r="P1453">
        <v>3583</v>
      </c>
      <c r="Q1453" s="4" t="s">
        <v>23</v>
      </c>
      <c r="R1453" s="4" t="s">
        <v>24</v>
      </c>
      <c r="S1453">
        <v>91</v>
      </c>
    </row>
    <row r="1454" spans="1:19">
      <c r="A1454" s="4" t="s">
        <v>1661</v>
      </c>
      <c r="B1454" s="4" t="s">
        <v>191</v>
      </c>
      <c r="C1454" s="4" t="s">
        <v>199</v>
      </c>
      <c r="D1454" s="4" t="s">
        <v>42</v>
      </c>
      <c r="E1454" s="4" t="s">
        <v>172</v>
      </c>
      <c r="F1454" s="3">
        <v>42805</v>
      </c>
      <c r="G1454" s="3">
        <v>42898</v>
      </c>
      <c r="H1454">
        <v>5344</v>
      </c>
      <c r="I1454" s="4" t="s">
        <v>9026</v>
      </c>
      <c r="J1454" s="4" t="s">
        <v>9024</v>
      </c>
      <c r="K1454" s="4" t="s">
        <v>9010</v>
      </c>
      <c r="L1454">
        <v>5482</v>
      </c>
      <c r="M1454" s="4" t="s">
        <v>26</v>
      </c>
      <c r="N1454">
        <v>2017</v>
      </c>
      <c r="O1454">
        <v>4.54</v>
      </c>
      <c r="P1454">
        <v>9</v>
      </c>
      <c r="Q1454" s="4" t="s">
        <v>23</v>
      </c>
      <c r="R1454" s="4" t="s">
        <v>24</v>
      </c>
      <c r="S1454">
        <v>93</v>
      </c>
    </row>
    <row r="1455" spans="1:19">
      <c r="A1455" s="4" t="s">
        <v>1662</v>
      </c>
      <c r="B1455" s="4" t="s">
        <v>191</v>
      </c>
      <c r="C1455" s="4" t="s">
        <v>9011</v>
      </c>
      <c r="D1455" s="4" t="s">
        <v>84</v>
      </c>
      <c r="E1455" s="4" t="s">
        <v>172</v>
      </c>
      <c r="F1455" s="3">
        <v>42805</v>
      </c>
      <c r="G1455" s="3">
        <v>42877</v>
      </c>
      <c r="H1455">
        <v>4125</v>
      </c>
      <c r="I1455" s="4" t="s">
        <v>9026</v>
      </c>
      <c r="J1455" s="4" t="s">
        <v>9024</v>
      </c>
      <c r="K1455" s="4" t="s">
        <v>9010</v>
      </c>
      <c r="L1455">
        <v>4821</v>
      </c>
      <c r="M1455" s="4" t="s">
        <v>9322</v>
      </c>
      <c r="N1455">
        <v>1980</v>
      </c>
      <c r="O1455">
        <v>7708.38</v>
      </c>
      <c r="P1455">
        <v>13756</v>
      </c>
      <c r="Q1455" s="4" t="s">
        <v>23</v>
      </c>
      <c r="R1455" s="4" t="s">
        <v>24</v>
      </c>
      <c r="S1455">
        <v>72</v>
      </c>
    </row>
    <row r="1456" spans="1:19">
      <c r="A1456" s="4" t="s">
        <v>1663</v>
      </c>
      <c r="B1456" s="4" t="s">
        <v>219</v>
      </c>
      <c r="C1456" s="4" t="s">
        <v>179</v>
      </c>
      <c r="D1456" s="4" t="s">
        <v>44</v>
      </c>
      <c r="E1456" s="4" t="s">
        <v>172</v>
      </c>
      <c r="F1456" s="3">
        <v>42805</v>
      </c>
      <c r="G1456" s="3">
        <v>42892</v>
      </c>
      <c r="H1456">
        <v>528</v>
      </c>
      <c r="I1456" s="4" t="s">
        <v>9026</v>
      </c>
      <c r="J1456" s="4" t="s">
        <v>9024</v>
      </c>
      <c r="K1456" s="4" t="s">
        <v>9010</v>
      </c>
      <c r="L1456">
        <v>550</v>
      </c>
      <c r="M1456" s="4" t="s">
        <v>36</v>
      </c>
      <c r="N1456">
        <v>2013</v>
      </c>
      <c r="O1456">
        <v>98.79</v>
      </c>
      <c r="P1456">
        <v>96</v>
      </c>
      <c r="Q1456" s="4" t="s">
        <v>23</v>
      </c>
      <c r="R1456" s="4" t="s">
        <v>35</v>
      </c>
      <c r="S1456">
        <v>87</v>
      </c>
    </row>
    <row r="1457" spans="1:19">
      <c r="A1457" s="4" t="s">
        <v>1664</v>
      </c>
      <c r="B1457" s="4" t="s">
        <v>219</v>
      </c>
      <c r="C1457" s="4" t="s">
        <v>192</v>
      </c>
      <c r="D1457" s="4" t="s">
        <v>108</v>
      </c>
      <c r="E1457" s="4" t="s">
        <v>172</v>
      </c>
      <c r="F1457" s="3">
        <v>42805</v>
      </c>
      <c r="G1457" s="3">
        <v>42820</v>
      </c>
      <c r="H1457">
        <v>3254</v>
      </c>
      <c r="I1457" s="4" t="s">
        <v>9026</v>
      </c>
      <c r="J1457" s="4" t="s">
        <v>9024</v>
      </c>
      <c r="K1457" s="4" t="s">
        <v>9012</v>
      </c>
      <c r="L1457">
        <v>3393</v>
      </c>
      <c r="M1457" s="4" t="s">
        <v>33</v>
      </c>
      <c r="N1457">
        <v>1996</v>
      </c>
      <c r="O1457">
        <v>2214.94</v>
      </c>
      <c r="P1457">
        <v>5374</v>
      </c>
      <c r="Q1457" s="4" t="s">
        <v>23</v>
      </c>
      <c r="R1457" s="4" t="s">
        <v>24</v>
      </c>
      <c r="S1457">
        <v>15</v>
      </c>
    </row>
    <row r="1458" spans="1:19">
      <c r="A1458" s="4" t="s">
        <v>1665</v>
      </c>
      <c r="B1458" s="4" t="s">
        <v>230</v>
      </c>
      <c r="C1458" s="4" t="s">
        <v>9011</v>
      </c>
      <c r="D1458" s="4" t="s">
        <v>72</v>
      </c>
      <c r="E1458" s="4" t="s">
        <v>197</v>
      </c>
      <c r="F1458" s="3">
        <v>42805</v>
      </c>
      <c r="G1458" s="3">
        <v>42862</v>
      </c>
      <c r="H1458">
        <v>0</v>
      </c>
      <c r="I1458" s="4" t="s">
        <v>9026</v>
      </c>
      <c r="J1458" s="4" t="s">
        <v>9024</v>
      </c>
      <c r="K1458" s="4" t="s">
        <v>9010</v>
      </c>
      <c r="L1458">
        <v>4821</v>
      </c>
      <c r="M1458" s="4" t="s">
        <v>73</v>
      </c>
      <c r="N1458">
        <v>2003</v>
      </c>
      <c r="O1458">
        <v>692.19</v>
      </c>
      <c r="P1458">
        <v>1922</v>
      </c>
      <c r="Q1458" s="4" t="s">
        <v>23</v>
      </c>
      <c r="R1458" s="4" t="s">
        <v>24</v>
      </c>
      <c r="S1458">
        <v>57</v>
      </c>
    </row>
    <row r="1459" spans="1:19">
      <c r="A1459" s="4" t="s">
        <v>1666</v>
      </c>
      <c r="B1459" s="4" t="s">
        <v>230</v>
      </c>
      <c r="C1459" s="4" t="s">
        <v>179</v>
      </c>
      <c r="D1459" s="4" t="s">
        <v>81</v>
      </c>
      <c r="E1459" s="4" t="s">
        <v>172</v>
      </c>
      <c r="F1459" s="3">
        <v>42805</v>
      </c>
      <c r="G1459" s="3">
        <v>42879</v>
      </c>
      <c r="H1459">
        <v>516</v>
      </c>
      <c r="I1459" s="4" t="s">
        <v>9026</v>
      </c>
      <c r="J1459" s="4" t="s">
        <v>9024</v>
      </c>
      <c r="K1459" s="4" t="s">
        <v>9010</v>
      </c>
      <c r="L1459">
        <v>550</v>
      </c>
      <c r="M1459" s="4" t="s">
        <v>33</v>
      </c>
      <c r="N1459">
        <v>1989</v>
      </c>
      <c r="O1459">
        <v>1388.67</v>
      </c>
      <c r="P1459">
        <v>3583</v>
      </c>
      <c r="Q1459" s="4" t="s">
        <v>23</v>
      </c>
      <c r="R1459" s="4" t="s">
        <v>24</v>
      </c>
      <c r="S1459">
        <v>74</v>
      </c>
    </row>
    <row r="1460" spans="1:19">
      <c r="A1460" s="4" t="s">
        <v>1667</v>
      </c>
      <c r="B1460" s="4" t="s">
        <v>230</v>
      </c>
      <c r="C1460" s="4" t="s">
        <v>179</v>
      </c>
      <c r="D1460" s="4" t="s">
        <v>124</v>
      </c>
      <c r="E1460" s="4" t="s">
        <v>172</v>
      </c>
      <c r="F1460" s="3">
        <v>42805</v>
      </c>
      <c r="G1460" s="3">
        <v>42821</v>
      </c>
      <c r="H1460">
        <v>538</v>
      </c>
      <c r="I1460" s="4" t="s">
        <v>9026</v>
      </c>
      <c r="J1460" s="4" t="s">
        <v>9024</v>
      </c>
      <c r="K1460" s="4" t="s">
        <v>9010</v>
      </c>
      <c r="L1460">
        <v>550</v>
      </c>
      <c r="M1460" s="4" t="s">
        <v>60</v>
      </c>
      <c r="N1460">
        <v>1983</v>
      </c>
      <c r="O1460">
        <v>2871.35</v>
      </c>
      <c r="P1460">
        <v>9561</v>
      </c>
      <c r="Q1460" s="4" t="s">
        <v>23</v>
      </c>
      <c r="R1460" s="4" t="s">
        <v>24</v>
      </c>
      <c r="S1460">
        <v>16</v>
      </c>
    </row>
    <row r="1461" spans="1:19">
      <c r="A1461" s="4" t="s">
        <v>1668</v>
      </c>
      <c r="B1461" s="4" t="s">
        <v>256</v>
      </c>
      <c r="C1461" s="4" t="s">
        <v>179</v>
      </c>
      <c r="D1461" s="4" t="s">
        <v>41</v>
      </c>
      <c r="E1461" s="4" t="s">
        <v>172</v>
      </c>
      <c r="F1461" s="3">
        <v>42805</v>
      </c>
      <c r="G1461" s="3">
        <v>42903</v>
      </c>
      <c r="H1461">
        <v>459</v>
      </c>
      <c r="I1461" s="4" t="s">
        <v>9014</v>
      </c>
      <c r="J1461" s="4" t="s">
        <v>9015</v>
      </c>
      <c r="K1461" s="4" t="s">
        <v>9010</v>
      </c>
      <c r="L1461">
        <v>550</v>
      </c>
      <c r="M1461" s="4" t="s">
        <v>36</v>
      </c>
      <c r="N1461">
        <v>1998</v>
      </c>
      <c r="O1461">
        <v>2714.9</v>
      </c>
      <c r="P1461">
        <v>2641</v>
      </c>
      <c r="Q1461" s="4" t="s">
        <v>23</v>
      </c>
      <c r="R1461" s="4" t="s">
        <v>21</v>
      </c>
      <c r="S1461">
        <v>98</v>
      </c>
    </row>
    <row r="1462" spans="1:19">
      <c r="A1462" s="4" t="s">
        <v>1669</v>
      </c>
      <c r="B1462" s="4" t="s">
        <v>201</v>
      </c>
      <c r="C1462" s="4" t="s">
        <v>179</v>
      </c>
      <c r="D1462" s="4" t="s">
        <v>38</v>
      </c>
      <c r="E1462" s="4" t="s">
        <v>197</v>
      </c>
      <c r="F1462" s="3">
        <v>42805</v>
      </c>
      <c r="G1462" s="3">
        <v>42912</v>
      </c>
      <c r="H1462">
        <v>0</v>
      </c>
      <c r="I1462" s="4" t="s">
        <v>9026</v>
      </c>
      <c r="J1462" s="4" t="s">
        <v>9024</v>
      </c>
      <c r="K1462" s="4" t="s">
        <v>9010</v>
      </c>
      <c r="L1462">
        <v>550</v>
      </c>
      <c r="M1462" s="4" t="s">
        <v>39</v>
      </c>
      <c r="N1462">
        <v>1993</v>
      </c>
      <c r="O1462">
        <v>4269.8999999999996</v>
      </c>
      <c r="P1462">
        <v>6472</v>
      </c>
      <c r="Q1462" s="4" t="s">
        <v>23</v>
      </c>
      <c r="R1462" s="4" t="s">
        <v>40</v>
      </c>
      <c r="S1462">
        <v>107</v>
      </c>
    </row>
    <row r="1463" spans="1:19">
      <c r="A1463" s="4" t="s">
        <v>1670</v>
      </c>
      <c r="B1463" s="4" t="s">
        <v>201</v>
      </c>
      <c r="C1463" s="4" t="s">
        <v>9011</v>
      </c>
      <c r="D1463" s="4" t="s">
        <v>115</v>
      </c>
      <c r="E1463" s="4" t="s">
        <v>172</v>
      </c>
      <c r="F1463" s="3">
        <v>42805</v>
      </c>
      <c r="G1463" s="3">
        <v>42877</v>
      </c>
      <c r="H1463">
        <v>5137</v>
      </c>
      <c r="I1463" s="4" t="s">
        <v>9026</v>
      </c>
      <c r="J1463" s="4" t="s">
        <v>9024</v>
      </c>
      <c r="K1463" s="4" t="s">
        <v>9010</v>
      </c>
      <c r="L1463">
        <v>4821</v>
      </c>
      <c r="M1463" s="4" t="s">
        <v>46</v>
      </c>
      <c r="N1463">
        <v>2008</v>
      </c>
      <c r="O1463">
        <v>894.37</v>
      </c>
      <c r="P1463">
        <v>1593</v>
      </c>
      <c r="Q1463" s="4" t="s">
        <v>116</v>
      </c>
      <c r="R1463" s="4" t="s">
        <v>24</v>
      </c>
      <c r="S1463">
        <v>72</v>
      </c>
    </row>
    <row r="1464" spans="1:19">
      <c r="A1464" s="4" t="s">
        <v>1671</v>
      </c>
      <c r="B1464" s="4" t="s">
        <v>170</v>
      </c>
      <c r="C1464" s="4" t="s">
        <v>192</v>
      </c>
      <c r="D1464" s="4" t="s">
        <v>85</v>
      </c>
      <c r="E1464" s="4" t="s">
        <v>172</v>
      </c>
      <c r="F1464" s="3">
        <v>42805</v>
      </c>
      <c r="G1464" s="3">
        <v>42890</v>
      </c>
      <c r="H1464">
        <v>3330</v>
      </c>
      <c r="I1464" s="4" t="s">
        <v>9014</v>
      </c>
      <c r="J1464" s="4" t="s">
        <v>9015</v>
      </c>
      <c r="K1464" s="4" t="s">
        <v>9012</v>
      </c>
      <c r="L1464">
        <v>3393</v>
      </c>
      <c r="M1464" s="4" t="s">
        <v>46</v>
      </c>
      <c r="N1464">
        <v>1985</v>
      </c>
      <c r="O1464">
        <v>375.43</v>
      </c>
      <c r="P1464">
        <v>1190</v>
      </c>
      <c r="Q1464" s="4" t="s">
        <v>23</v>
      </c>
      <c r="R1464" s="4" t="s">
        <v>24</v>
      </c>
      <c r="S1464">
        <v>85</v>
      </c>
    </row>
    <row r="1465" spans="1:19">
      <c r="A1465" s="4" t="s">
        <v>1672</v>
      </c>
      <c r="B1465" s="4" t="s">
        <v>208</v>
      </c>
      <c r="C1465" s="4" t="s">
        <v>179</v>
      </c>
      <c r="D1465" s="4" t="s">
        <v>43</v>
      </c>
      <c r="E1465" s="4" t="s">
        <v>172</v>
      </c>
      <c r="F1465" s="3">
        <v>42805</v>
      </c>
      <c r="G1465" s="3">
        <v>42865</v>
      </c>
      <c r="H1465">
        <v>589</v>
      </c>
      <c r="I1465" s="4" t="s">
        <v>9014</v>
      </c>
      <c r="J1465" s="4" t="s">
        <v>9015</v>
      </c>
      <c r="K1465" s="4" t="s">
        <v>9010</v>
      </c>
      <c r="L1465">
        <v>550</v>
      </c>
      <c r="M1465" s="4" t="s">
        <v>9322</v>
      </c>
      <c r="N1465">
        <v>2005</v>
      </c>
      <c r="O1465">
        <v>1520.66</v>
      </c>
      <c r="P1465">
        <v>1806</v>
      </c>
      <c r="Q1465" s="4" t="s">
        <v>23</v>
      </c>
      <c r="R1465" s="4" t="s">
        <v>24</v>
      </c>
      <c r="S1465">
        <v>60</v>
      </c>
    </row>
    <row r="1466" spans="1:19">
      <c r="A1466" s="4" t="s">
        <v>1673</v>
      </c>
      <c r="B1466" s="4" t="s">
        <v>185</v>
      </c>
      <c r="C1466" s="4" t="s">
        <v>177</v>
      </c>
      <c r="D1466" s="4" t="s">
        <v>71</v>
      </c>
      <c r="E1466" s="4" t="s">
        <v>172</v>
      </c>
      <c r="F1466" s="3">
        <v>42805</v>
      </c>
      <c r="G1466" s="3">
        <v>42824</v>
      </c>
      <c r="H1466">
        <v>45</v>
      </c>
      <c r="I1466" s="4" t="s">
        <v>9023</v>
      </c>
      <c r="J1466" s="4" t="s">
        <v>9024</v>
      </c>
      <c r="K1466" s="4" t="s">
        <v>9012</v>
      </c>
      <c r="L1466">
        <v>55</v>
      </c>
      <c r="M1466" s="4" t="s">
        <v>46</v>
      </c>
      <c r="N1466">
        <v>2000</v>
      </c>
      <c r="O1466">
        <v>2952.73</v>
      </c>
      <c r="P1466">
        <v>5107</v>
      </c>
      <c r="Q1466" s="4" t="s">
        <v>23</v>
      </c>
      <c r="R1466" s="4" t="s">
        <v>24</v>
      </c>
      <c r="S1466">
        <v>19</v>
      </c>
    </row>
    <row r="1467" spans="1:19">
      <c r="A1467" s="4" t="s">
        <v>1674</v>
      </c>
      <c r="B1467" s="4" t="s">
        <v>181</v>
      </c>
      <c r="C1467" s="4" t="s">
        <v>177</v>
      </c>
      <c r="D1467" s="4" t="s">
        <v>24</v>
      </c>
      <c r="E1467" s="4" t="s">
        <v>193</v>
      </c>
      <c r="F1467" s="3">
        <v>42805</v>
      </c>
      <c r="G1467" s="3"/>
      <c r="I1467" s="4" t="s">
        <v>9026</v>
      </c>
      <c r="J1467" s="4" t="s">
        <v>9024</v>
      </c>
      <c r="K1467" s="4" t="s">
        <v>9012</v>
      </c>
      <c r="L1467">
        <v>55</v>
      </c>
      <c r="M1467" s="4"/>
      <c r="Q1467" s="4"/>
      <c r="R1467" s="4"/>
    </row>
    <row r="1468" spans="1:19">
      <c r="A1468" s="4" t="s">
        <v>1675</v>
      </c>
      <c r="B1468" s="4" t="s">
        <v>183</v>
      </c>
      <c r="C1468" s="4" t="s">
        <v>177</v>
      </c>
      <c r="D1468" s="4" t="s">
        <v>61</v>
      </c>
      <c r="E1468" s="4" t="s">
        <v>197</v>
      </c>
      <c r="F1468" s="3">
        <v>42806</v>
      </c>
      <c r="G1468" s="3">
        <v>42880</v>
      </c>
      <c r="H1468">
        <v>0</v>
      </c>
      <c r="I1468" s="4" t="s">
        <v>9014</v>
      </c>
      <c r="J1468" s="4" t="s">
        <v>9015</v>
      </c>
      <c r="K1468" s="4" t="s">
        <v>9012</v>
      </c>
      <c r="L1468">
        <v>55</v>
      </c>
      <c r="M1468" s="4" t="s">
        <v>58</v>
      </c>
      <c r="N1468">
        <v>1991</v>
      </c>
      <c r="O1468">
        <v>2819.5</v>
      </c>
      <c r="P1468">
        <v>7227</v>
      </c>
      <c r="Q1468" s="4" t="s">
        <v>23</v>
      </c>
      <c r="R1468" s="4" t="s">
        <v>62</v>
      </c>
      <c r="S1468">
        <v>74</v>
      </c>
    </row>
    <row r="1469" spans="1:19">
      <c r="A1469" s="4" t="s">
        <v>1676</v>
      </c>
      <c r="B1469" s="4" t="s">
        <v>246</v>
      </c>
      <c r="C1469" s="4" t="s">
        <v>179</v>
      </c>
      <c r="D1469" s="4" t="s">
        <v>59</v>
      </c>
      <c r="E1469" s="4" t="s">
        <v>193</v>
      </c>
      <c r="F1469" s="3">
        <v>42806</v>
      </c>
      <c r="G1469" s="3"/>
      <c r="I1469" s="4" t="s">
        <v>9021</v>
      </c>
      <c r="J1469" s="4" t="s">
        <v>9019</v>
      </c>
      <c r="K1469" s="4" t="s">
        <v>9010</v>
      </c>
      <c r="L1469">
        <v>550</v>
      </c>
      <c r="M1469" s="4" t="s">
        <v>60</v>
      </c>
      <c r="N1469">
        <v>1988</v>
      </c>
      <c r="O1469">
        <v>2059.9</v>
      </c>
      <c r="P1469">
        <v>3644</v>
      </c>
      <c r="Q1469" s="4" t="s">
        <v>23</v>
      </c>
      <c r="R1469" s="4" t="s">
        <v>24</v>
      </c>
    </row>
    <row r="1470" spans="1:19">
      <c r="A1470" s="4" t="s">
        <v>1677</v>
      </c>
      <c r="B1470" s="4" t="s">
        <v>246</v>
      </c>
      <c r="C1470" s="4" t="s">
        <v>199</v>
      </c>
      <c r="D1470" s="4" t="s">
        <v>96</v>
      </c>
      <c r="E1470" s="4" t="s">
        <v>172</v>
      </c>
      <c r="F1470" s="3">
        <v>42806</v>
      </c>
      <c r="G1470" s="3">
        <v>42897</v>
      </c>
      <c r="H1470">
        <v>5664</v>
      </c>
      <c r="I1470" s="4" t="s">
        <v>9021</v>
      </c>
      <c r="J1470" s="4" t="s">
        <v>9019</v>
      </c>
      <c r="K1470" s="4" t="s">
        <v>9010</v>
      </c>
      <c r="L1470">
        <v>5482</v>
      </c>
      <c r="M1470" s="4" t="s">
        <v>58</v>
      </c>
      <c r="N1470">
        <v>1994</v>
      </c>
      <c r="O1470">
        <v>355.23</v>
      </c>
      <c r="P1470">
        <v>853</v>
      </c>
      <c r="Q1470" s="4" t="s">
        <v>23</v>
      </c>
      <c r="R1470" s="4" t="s">
        <v>24</v>
      </c>
      <c r="S1470">
        <v>91</v>
      </c>
    </row>
    <row r="1471" spans="1:19">
      <c r="A1471" s="4" t="s">
        <v>1678</v>
      </c>
      <c r="B1471" s="4" t="s">
        <v>304</v>
      </c>
      <c r="C1471" s="4" t="s">
        <v>192</v>
      </c>
      <c r="D1471" s="4" t="s">
        <v>111</v>
      </c>
      <c r="E1471" s="4" t="s">
        <v>197</v>
      </c>
      <c r="F1471" s="3">
        <v>42806</v>
      </c>
      <c r="G1471" s="3">
        <v>42857</v>
      </c>
      <c r="H1471">
        <v>0</v>
      </c>
      <c r="I1471" s="4" t="s">
        <v>9014</v>
      </c>
      <c r="J1471" s="4" t="s">
        <v>9015</v>
      </c>
      <c r="K1471" s="4" t="s">
        <v>9012</v>
      </c>
      <c r="L1471">
        <v>3393</v>
      </c>
      <c r="M1471" s="4" t="s">
        <v>33</v>
      </c>
      <c r="N1471">
        <v>1988</v>
      </c>
      <c r="O1471">
        <v>1376.8</v>
      </c>
      <c r="P1471">
        <v>1165</v>
      </c>
      <c r="Q1471" s="4" t="s">
        <v>112</v>
      </c>
      <c r="R1471" s="4" t="s">
        <v>24</v>
      </c>
      <c r="S1471">
        <v>51</v>
      </c>
    </row>
    <row r="1472" spans="1:19">
      <c r="A1472" s="4" t="s">
        <v>1679</v>
      </c>
      <c r="B1472" s="4" t="s">
        <v>279</v>
      </c>
      <c r="C1472" s="4" t="s">
        <v>171</v>
      </c>
      <c r="D1472" s="4" t="s">
        <v>78</v>
      </c>
      <c r="E1472" s="4" t="s">
        <v>172</v>
      </c>
      <c r="F1472" s="3">
        <v>42806</v>
      </c>
      <c r="G1472" s="3">
        <v>42897</v>
      </c>
      <c r="H1472">
        <v>1074</v>
      </c>
      <c r="I1472" s="4" t="s">
        <v>9018</v>
      </c>
      <c r="J1472" s="4" t="s">
        <v>9019</v>
      </c>
      <c r="K1472" s="4" t="s">
        <v>9010</v>
      </c>
      <c r="L1472">
        <v>1096</v>
      </c>
      <c r="M1472" s="4" t="s">
        <v>55</v>
      </c>
      <c r="N1472">
        <v>1994</v>
      </c>
      <c r="O1472">
        <v>6395.05</v>
      </c>
      <c r="P1472">
        <v>20275</v>
      </c>
      <c r="Q1472" s="4" t="s">
        <v>23</v>
      </c>
      <c r="R1472" s="4" t="s">
        <v>24</v>
      </c>
      <c r="S1472">
        <v>91</v>
      </c>
    </row>
    <row r="1473" spans="1:19">
      <c r="A1473" s="4" t="s">
        <v>1680</v>
      </c>
      <c r="B1473" s="4" t="s">
        <v>174</v>
      </c>
      <c r="C1473" s="4" t="s">
        <v>171</v>
      </c>
      <c r="D1473" s="4" t="s">
        <v>68</v>
      </c>
      <c r="E1473" s="4" t="s">
        <v>197</v>
      </c>
      <c r="F1473" s="3">
        <v>42806</v>
      </c>
      <c r="G1473" s="3">
        <v>42857</v>
      </c>
      <c r="H1473">
        <v>0</v>
      </c>
      <c r="I1473" s="4" t="s">
        <v>9016</v>
      </c>
      <c r="J1473" s="4" t="s">
        <v>9015</v>
      </c>
      <c r="K1473" s="4" t="s">
        <v>9010</v>
      </c>
      <c r="L1473">
        <v>1096</v>
      </c>
      <c r="M1473" s="4" t="s">
        <v>9322</v>
      </c>
      <c r="N1473">
        <v>2000</v>
      </c>
      <c r="O1473">
        <v>1223.72</v>
      </c>
      <c r="P1473">
        <v>2497</v>
      </c>
      <c r="Q1473" s="4" t="s">
        <v>69</v>
      </c>
      <c r="R1473" s="4" t="s">
        <v>24</v>
      </c>
      <c r="S1473">
        <v>51</v>
      </c>
    </row>
    <row r="1474" spans="1:19">
      <c r="A1474" s="4" t="s">
        <v>1681</v>
      </c>
      <c r="B1474" s="4" t="s">
        <v>174</v>
      </c>
      <c r="C1474" s="4" t="s">
        <v>9011</v>
      </c>
      <c r="D1474" s="4" t="s">
        <v>119</v>
      </c>
      <c r="E1474" s="4" t="s">
        <v>197</v>
      </c>
      <c r="F1474" s="3">
        <v>42806</v>
      </c>
      <c r="G1474" s="3">
        <v>42881</v>
      </c>
      <c r="H1474">
        <v>0</v>
      </c>
      <c r="I1474" s="4" t="s">
        <v>9016</v>
      </c>
      <c r="J1474" s="4" t="s">
        <v>9015</v>
      </c>
      <c r="K1474" s="4" t="s">
        <v>9010</v>
      </c>
      <c r="L1474">
        <v>4821</v>
      </c>
      <c r="M1474" s="4" t="s">
        <v>55</v>
      </c>
      <c r="N1474">
        <v>1988</v>
      </c>
      <c r="O1474">
        <v>5266.09</v>
      </c>
      <c r="P1474">
        <v>8595</v>
      </c>
      <c r="Q1474" s="4" t="s">
        <v>23</v>
      </c>
      <c r="R1474" s="4" t="s">
        <v>56</v>
      </c>
      <c r="S1474">
        <v>75</v>
      </c>
    </row>
    <row r="1475" spans="1:19">
      <c r="A1475" s="4" t="s">
        <v>1682</v>
      </c>
      <c r="B1475" s="4" t="s">
        <v>212</v>
      </c>
      <c r="C1475" s="4" t="s">
        <v>179</v>
      </c>
      <c r="D1475" s="4" t="s">
        <v>59</v>
      </c>
      <c r="E1475" s="4" t="s">
        <v>172</v>
      </c>
      <c r="F1475" s="3">
        <v>42806</v>
      </c>
      <c r="G1475" s="3">
        <v>42825</v>
      </c>
      <c r="H1475">
        <v>481</v>
      </c>
      <c r="I1475" s="4" t="s">
        <v>9023</v>
      </c>
      <c r="J1475" s="4" t="s">
        <v>9024</v>
      </c>
      <c r="K1475" s="4" t="s">
        <v>9010</v>
      </c>
      <c r="L1475">
        <v>550</v>
      </c>
      <c r="M1475" s="4" t="s">
        <v>60</v>
      </c>
      <c r="N1475">
        <v>1988</v>
      </c>
      <c r="O1475">
        <v>2059.9</v>
      </c>
      <c r="P1475">
        <v>3644</v>
      </c>
      <c r="Q1475" s="4" t="s">
        <v>23</v>
      </c>
      <c r="R1475" s="4" t="s">
        <v>24</v>
      </c>
      <c r="S1475">
        <v>19</v>
      </c>
    </row>
    <row r="1476" spans="1:19">
      <c r="A1476" s="4" t="s">
        <v>1683</v>
      </c>
      <c r="B1476" s="4" t="s">
        <v>212</v>
      </c>
      <c r="C1476" s="4" t="s">
        <v>171</v>
      </c>
      <c r="D1476" s="4" t="s">
        <v>86</v>
      </c>
      <c r="E1476" s="4" t="s">
        <v>172</v>
      </c>
      <c r="F1476" s="3">
        <v>42806</v>
      </c>
      <c r="G1476" s="3">
        <v>42888</v>
      </c>
      <c r="H1476">
        <v>1101</v>
      </c>
      <c r="I1476" s="4" t="s">
        <v>9023</v>
      </c>
      <c r="J1476" s="4" t="s">
        <v>9024</v>
      </c>
      <c r="K1476" s="4" t="s">
        <v>9010</v>
      </c>
      <c r="L1476">
        <v>1096</v>
      </c>
      <c r="M1476" s="4" t="s">
        <v>26</v>
      </c>
      <c r="N1476">
        <v>1985</v>
      </c>
      <c r="O1476">
        <v>2741.37</v>
      </c>
      <c r="P1476">
        <v>9226</v>
      </c>
      <c r="Q1476" s="4" t="s">
        <v>23</v>
      </c>
      <c r="R1476" s="4" t="s">
        <v>24</v>
      </c>
      <c r="S1476">
        <v>82</v>
      </c>
    </row>
    <row r="1477" spans="1:19">
      <c r="A1477" s="4" t="s">
        <v>1684</v>
      </c>
      <c r="B1477" s="4" t="s">
        <v>196</v>
      </c>
      <c r="C1477" s="4" t="s">
        <v>179</v>
      </c>
      <c r="D1477" s="4" t="s">
        <v>92</v>
      </c>
      <c r="E1477" s="4" t="s">
        <v>172</v>
      </c>
      <c r="F1477" s="3">
        <v>42806</v>
      </c>
      <c r="G1477" s="3">
        <v>42909</v>
      </c>
      <c r="H1477">
        <v>522</v>
      </c>
      <c r="I1477" s="4" t="s">
        <v>9016</v>
      </c>
      <c r="J1477" s="4" t="s">
        <v>9015</v>
      </c>
      <c r="K1477" s="4" t="s">
        <v>9010</v>
      </c>
      <c r="L1477">
        <v>550</v>
      </c>
      <c r="M1477" s="4" t="s">
        <v>73</v>
      </c>
      <c r="N1477">
        <v>1997</v>
      </c>
      <c r="O1477">
        <v>2041.73</v>
      </c>
      <c r="P1477">
        <v>5276</v>
      </c>
      <c r="Q1477" s="4" t="s">
        <v>23</v>
      </c>
      <c r="R1477" s="4" t="s">
        <v>24</v>
      </c>
      <c r="S1477">
        <v>103</v>
      </c>
    </row>
    <row r="1478" spans="1:19">
      <c r="A1478" s="4" t="s">
        <v>1685</v>
      </c>
      <c r="B1478" s="4" t="s">
        <v>203</v>
      </c>
      <c r="C1478" s="4" t="s">
        <v>177</v>
      </c>
      <c r="D1478" s="4" t="s">
        <v>75</v>
      </c>
      <c r="E1478" s="4" t="s">
        <v>193</v>
      </c>
      <c r="F1478" s="3">
        <v>42806</v>
      </c>
      <c r="G1478" s="3"/>
      <c r="I1478" s="4" t="s">
        <v>9023</v>
      </c>
      <c r="J1478" s="4" t="s">
        <v>9024</v>
      </c>
      <c r="K1478" s="4" t="s">
        <v>9012</v>
      </c>
      <c r="L1478">
        <v>55</v>
      </c>
      <c r="M1478" s="4" t="s">
        <v>73</v>
      </c>
      <c r="N1478">
        <v>1982</v>
      </c>
      <c r="O1478">
        <v>792.46</v>
      </c>
      <c r="P1478">
        <v>1299</v>
      </c>
      <c r="Q1478" s="4" t="s">
        <v>23</v>
      </c>
      <c r="R1478" s="4" t="s">
        <v>24</v>
      </c>
    </row>
    <row r="1479" spans="1:19">
      <c r="A1479" s="4" t="s">
        <v>1686</v>
      </c>
      <c r="B1479" s="4" t="s">
        <v>203</v>
      </c>
      <c r="C1479" s="4" t="s">
        <v>177</v>
      </c>
      <c r="D1479" s="4" t="s">
        <v>124</v>
      </c>
      <c r="E1479" s="4" t="s">
        <v>172</v>
      </c>
      <c r="F1479" s="3">
        <v>42806</v>
      </c>
      <c r="G1479" s="3">
        <v>42899</v>
      </c>
      <c r="H1479">
        <v>49</v>
      </c>
      <c r="I1479" s="4" t="s">
        <v>9023</v>
      </c>
      <c r="J1479" s="4" t="s">
        <v>9024</v>
      </c>
      <c r="K1479" s="4" t="s">
        <v>9012</v>
      </c>
      <c r="L1479">
        <v>55</v>
      </c>
      <c r="M1479" s="4" t="s">
        <v>60</v>
      </c>
      <c r="N1479">
        <v>1983</v>
      </c>
      <c r="O1479">
        <v>2871.35</v>
      </c>
      <c r="P1479">
        <v>9561</v>
      </c>
      <c r="Q1479" s="4" t="s">
        <v>23</v>
      </c>
      <c r="R1479" s="4" t="s">
        <v>24</v>
      </c>
      <c r="S1479">
        <v>93</v>
      </c>
    </row>
    <row r="1480" spans="1:19">
      <c r="A1480" s="4" t="s">
        <v>1687</v>
      </c>
      <c r="B1480" s="4" t="s">
        <v>219</v>
      </c>
      <c r="C1480" s="4" t="s">
        <v>9011</v>
      </c>
      <c r="D1480" s="4" t="s">
        <v>24</v>
      </c>
      <c r="E1480" s="4" t="s">
        <v>193</v>
      </c>
      <c r="F1480" s="3">
        <v>42806</v>
      </c>
      <c r="G1480" s="3"/>
      <c r="I1480" s="4" t="s">
        <v>9026</v>
      </c>
      <c r="J1480" s="4" t="s">
        <v>9024</v>
      </c>
      <c r="K1480" s="4" t="s">
        <v>9010</v>
      </c>
      <c r="L1480">
        <v>4821</v>
      </c>
      <c r="M1480" s="4"/>
      <c r="Q1480" s="4"/>
      <c r="R1480" s="4"/>
    </row>
    <row r="1481" spans="1:19">
      <c r="A1481" s="4" t="s">
        <v>1688</v>
      </c>
      <c r="B1481" s="4" t="s">
        <v>219</v>
      </c>
      <c r="C1481" s="4" t="s">
        <v>9011</v>
      </c>
      <c r="D1481" s="4" t="s">
        <v>93</v>
      </c>
      <c r="E1481" s="4" t="s">
        <v>172</v>
      </c>
      <c r="F1481" s="3">
        <v>42806</v>
      </c>
      <c r="G1481" s="3">
        <v>42888</v>
      </c>
      <c r="H1481">
        <v>4865</v>
      </c>
      <c r="I1481" s="4" t="s">
        <v>9026</v>
      </c>
      <c r="J1481" s="4" t="s">
        <v>9024</v>
      </c>
      <c r="K1481" s="4" t="s">
        <v>9010</v>
      </c>
      <c r="L1481">
        <v>4821</v>
      </c>
      <c r="M1481" s="4" t="s">
        <v>73</v>
      </c>
      <c r="N1481">
        <v>1991</v>
      </c>
      <c r="O1481">
        <v>1012.72</v>
      </c>
      <c r="P1481">
        <v>3492</v>
      </c>
      <c r="Q1481" s="4" t="s">
        <v>94</v>
      </c>
      <c r="R1481" s="4" t="s">
        <v>24</v>
      </c>
      <c r="S1481">
        <v>82</v>
      </c>
    </row>
    <row r="1482" spans="1:19">
      <c r="A1482" s="4" t="s">
        <v>1689</v>
      </c>
      <c r="B1482" s="4" t="s">
        <v>256</v>
      </c>
      <c r="C1482" s="4" t="s">
        <v>171</v>
      </c>
      <c r="D1482" s="4" t="s">
        <v>79</v>
      </c>
      <c r="E1482" s="4" t="s">
        <v>172</v>
      </c>
      <c r="F1482" s="3">
        <v>42806</v>
      </c>
      <c r="G1482" s="3">
        <v>42877</v>
      </c>
      <c r="H1482">
        <v>991</v>
      </c>
      <c r="I1482" s="4" t="s">
        <v>9014</v>
      </c>
      <c r="J1482" s="4" t="s">
        <v>9015</v>
      </c>
      <c r="K1482" s="4" t="s">
        <v>9010</v>
      </c>
      <c r="L1482">
        <v>1096</v>
      </c>
      <c r="M1482" s="4" t="s">
        <v>26</v>
      </c>
      <c r="N1482">
        <v>2002</v>
      </c>
      <c r="O1482">
        <v>3178.24</v>
      </c>
      <c r="P1482">
        <v>4540</v>
      </c>
      <c r="Q1482" s="4" t="s">
        <v>23</v>
      </c>
      <c r="R1482" s="4" t="s">
        <v>24</v>
      </c>
      <c r="S1482">
        <v>71</v>
      </c>
    </row>
    <row r="1483" spans="1:19">
      <c r="A1483" s="4" t="s">
        <v>1690</v>
      </c>
      <c r="B1483" s="4" t="s">
        <v>256</v>
      </c>
      <c r="C1483" s="4" t="s">
        <v>199</v>
      </c>
      <c r="D1483" s="4" t="s">
        <v>51</v>
      </c>
      <c r="E1483" s="4" t="s">
        <v>172</v>
      </c>
      <c r="F1483" s="3">
        <v>42806</v>
      </c>
      <c r="G1483" s="3">
        <v>42882</v>
      </c>
      <c r="H1483">
        <v>4509</v>
      </c>
      <c r="I1483" s="4" t="s">
        <v>9014</v>
      </c>
      <c r="J1483" s="4" t="s">
        <v>9015</v>
      </c>
      <c r="K1483" s="4" t="s">
        <v>9010</v>
      </c>
      <c r="L1483">
        <v>5482</v>
      </c>
      <c r="M1483" s="4" t="s">
        <v>36</v>
      </c>
      <c r="N1483">
        <v>1982</v>
      </c>
      <c r="O1483">
        <v>4618</v>
      </c>
      <c r="P1483">
        <v>10083</v>
      </c>
      <c r="Q1483" s="4" t="s">
        <v>23</v>
      </c>
      <c r="R1483" s="4" t="s">
        <v>24</v>
      </c>
      <c r="S1483">
        <v>76</v>
      </c>
    </row>
    <row r="1484" spans="1:19">
      <c r="A1484" s="4" t="s">
        <v>1691</v>
      </c>
      <c r="B1484" s="4" t="s">
        <v>187</v>
      </c>
      <c r="C1484" s="4" t="s">
        <v>9011</v>
      </c>
      <c r="D1484" s="4" t="s">
        <v>90</v>
      </c>
      <c r="E1484" s="4" t="s">
        <v>172</v>
      </c>
      <c r="F1484" s="3">
        <v>42806</v>
      </c>
      <c r="G1484" s="3">
        <v>42858</v>
      </c>
      <c r="H1484">
        <v>5169</v>
      </c>
      <c r="I1484" s="4" t="s">
        <v>9023</v>
      </c>
      <c r="J1484" s="4" t="s">
        <v>9024</v>
      </c>
      <c r="K1484" s="4" t="s">
        <v>9010</v>
      </c>
      <c r="L1484">
        <v>4821</v>
      </c>
      <c r="M1484" s="4" t="s">
        <v>73</v>
      </c>
      <c r="N1484">
        <v>1987</v>
      </c>
      <c r="O1484">
        <v>405.59</v>
      </c>
      <c r="P1484">
        <v>1179</v>
      </c>
      <c r="Q1484" s="4" t="s">
        <v>91</v>
      </c>
      <c r="R1484" s="4" t="s">
        <v>92</v>
      </c>
      <c r="S1484">
        <v>52</v>
      </c>
    </row>
    <row r="1485" spans="1:19">
      <c r="A1485" s="4" t="s">
        <v>1692</v>
      </c>
      <c r="B1485" s="4" t="s">
        <v>201</v>
      </c>
      <c r="C1485" s="4" t="s">
        <v>179</v>
      </c>
      <c r="D1485" s="4" t="s">
        <v>56</v>
      </c>
      <c r="E1485" s="4" t="s">
        <v>172</v>
      </c>
      <c r="F1485" s="3">
        <v>42806</v>
      </c>
      <c r="G1485" s="3">
        <v>42821</v>
      </c>
      <c r="H1485">
        <v>491</v>
      </c>
      <c r="I1485" s="4" t="s">
        <v>9026</v>
      </c>
      <c r="J1485" s="4" t="s">
        <v>9024</v>
      </c>
      <c r="K1485" s="4" t="s">
        <v>9010</v>
      </c>
      <c r="L1485">
        <v>550</v>
      </c>
      <c r="M1485" s="4" t="s">
        <v>55</v>
      </c>
      <c r="N1485">
        <v>1999</v>
      </c>
      <c r="O1485">
        <v>1699.85</v>
      </c>
      <c r="P1485">
        <v>5108</v>
      </c>
      <c r="Q1485" s="4" t="s">
        <v>23</v>
      </c>
      <c r="R1485" s="4" t="s">
        <v>24</v>
      </c>
      <c r="S1485">
        <v>15</v>
      </c>
    </row>
    <row r="1486" spans="1:19">
      <c r="A1486" s="4" t="s">
        <v>1693</v>
      </c>
      <c r="B1486" s="4" t="s">
        <v>201</v>
      </c>
      <c r="C1486" s="4" t="s">
        <v>9011</v>
      </c>
      <c r="D1486" s="4" t="s">
        <v>86</v>
      </c>
      <c r="E1486" s="4" t="s">
        <v>172</v>
      </c>
      <c r="F1486" s="3">
        <v>42806</v>
      </c>
      <c r="G1486" s="3">
        <v>42901</v>
      </c>
      <c r="H1486">
        <v>4281</v>
      </c>
      <c r="I1486" s="4" t="s">
        <v>9026</v>
      </c>
      <c r="J1486" s="4" t="s">
        <v>9024</v>
      </c>
      <c r="K1486" s="4" t="s">
        <v>9010</v>
      </c>
      <c r="L1486">
        <v>4821</v>
      </c>
      <c r="M1486" s="4" t="s">
        <v>26</v>
      </c>
      <c r="N1486">
        <v>1985</v>
      </c>
      <c r="O1486">
        <v>2741.37</v>
      </c>
      <c r="P1486">
        <v>9226</v>
      </c>
      <c r="Q1486" s="4" t="s">
        <v>23</v>
      </c>
      <c r="R1486" s="4" t="s">
        <v>24</v>
      </c>
      <c r="S1486">
        <v>95</v>
      </c>
    </row>
    <row r="1487" spans="1:19">
      <c r="A1487" s="4" t="s">
        <v>1694</v>
      </c>
      <c r="B1487" s="4" t="s">
        <v>189</v>
      </c>
      <c r="C1487" s="4" t="s">
        <v>171</v>
      </c>
      <c r="D1487" s="4" t="s">
        <v>57</v>
      </c>
      <c r="E1487" s="4" t="s">
        <v>197</v>
      </c>
      <c r="F1487" s="3">
        <v>42806</v>
      </c>
      <c r="G1487" s="3">
        <v>42863</v>
      </c>
      <c r="H1487">
        <v>0</v>
      </c>
      <c r="I1487" s="4" t="s">
        <v>9016</v>
      </c>
      <c r="J1487" s="4" t="s">
        <v>9015</v>
      </c>
      <c r="K1487" s="4" t="s">
        <v>9010</v>
      </c>
      <c r="L1487">
        <v>1096</v>
      </c>
      <c r="M1487" s="4" t="s">
        <v>58</v>
      </c>
      <c r="N1487">
        <v>2006</v>
      </c>
      <c r="O1487">
        <v>1102.43</v>
      </c>
      <c r="P1487">
        <v>1759</v>
      </c>
      <c r="Q1487" s="4" t="s">
        <v>23</v>
      </c>
      <c r="R1487" s="4" t="s">
        <v>24</v>
      </c>
      <c r="S1487">
        <v>57</v>
      </c>
    </row>
    <row r="1488" spans="1:19">
      <c r="A1488" s="4" t="s">
        <v>1695</v>
      </c>
      <c r="B1488" s="4" t="s">
        <v>226</v>
      </c>
      <c r="C1488" s="4" t="s">
        <v>177</v>
      </c>
      <c r="D1488" s="4" t="s">
        <v>120</v>
      </c>
      <c r="E1488" s="4" t="s">
        <v>197</v>
      </c>
      <c r="F1488" s="3">
        <v>42806</v>
      </c>
      <c r="G1488" s="3">
        <v>42873</v>
      </c>
      <c r="H1488">
        <v>0</v>
      </c>
      <c r="I1488" s="4" t="s">
        <v>9018</v>
      </c>
      <c r="J1488" s="4" t="s">
        <v>9019</v>
      </c>
      <c r="K1488" s="4" t="s">
        <v>9012</v>
      </c>
      <c r="L1488">
        <v>55</v>
      </c>
      <c r="M1488" s="4" t="s">
        <v>58</v>
      </c>
      <c r="N1488">
        <v>1998</v>
      </c>
      <c r="O1488">
        <v>2022.14</v>
      </c>
      <c r="P1488">
        <v>5113</v>
      </c>
      <c r="Q1488" s="4" t="s">
        <v>23</v>
      </c>
      <c r="R1488" s="4" t="s">
        <v>24</v>
      </c>
      <c r="S1488">
        <v>67</v>
      </c>
    </row>
    <row r="1489" spans="1:19">
      <c r="A1489" s="4" t="s">
        <v>1696</v>
      </c>
      <c r="B1489" s="4" t="s">
        <v>226</v>
      </c>
      <c r="C1489" s="4" t="s">
        <v>192</v>
      </c>
      <c r="D1489" s="4" t="s">
        <v>83</v>
      </c>
      <c r="E1489" s="4" t="s">
        <v>172</v>
      </c>
      <c r="F1489" s="3">
        <v>42806</v>
      </c>
      <c r="G1489" s="3">
        <v>42913</v>
      </c>
      <c r="H1489">
        <v>3443</v>
      </c>
      <c r="I1489" s="4" t="s">
        <v>9018</v>
      </c>
      <c r="J1489" s="4" t="s">
        <v>9019</v>
      </c>
      <c r="K1489" s="4" t="s">
        <v>9012</v>
      </c>
      <c r="L1489">
        <v>3393</v>
      </c>
      <c r="M1489" s="4" t="s">
        <v>33</v>
      </c>
      <c r="N1489">
        <v>2004</v>
      </c>
      <c r="O1489">
        <v>702.72</v>
      </c>
      <c r="P1489">
        <v>1831</v>
      </c>
      <c r="Q1489" s="4" t="s">
        <v>23</v>
      </c>
      <c r="R1489" s="4" t="s">
        <v>24</v>
      </c>
      <c r="S1489">
        <v>107</v>
      </c>
    </row>
    <row r="1490" spans="1:19">
      <c r="A1490" s="4" t="s">
        <v>1697</v>
      </c>
      <c r="B1490" s="4" t="s">
        <v>208</v>
      </c>
      <c r="C1490" s="4" t="s">
        <v>177</v>
      </c>
      <c r="D1490" s="4" t="s">
        <v>70</v>
      </c>
      <c r="E1490" s="4" t="s">
        <v>172</v>
      </c>
      <c r="F1490" s="3">
        <v>42806</v>
      </c>
      <c r="G1490" s="3">
        <v>42884</v>
      </c>
      <c r="H1490">
        <v>60</v>
      </c>
      <c r="I1490" s="4" t="s">
        <v>9014</v>
      </c>
      <c r="J1490" s="4" t="s">
        <v>9015</v>
      </c>
      <c r="K1490" s="4" t="s">
        <v>9012</v>
      </c>
      <c r="L1490">
        <v>55</v>
      </c>
      <c r="M1490" s="4" t="s">
        <v>55</v>
      </c>
      <c r="N1490">
        <v>2007</v>
      </c>
      <c r="O1490">
        <v>86.68</v>
      </c>
      <c r="P1490">
        <v>187</v>
      </c>
      <c r="Q1490" s="4" t="s">
        <v>23</v>
      </c>
      <c r="R1490" s="4" t="s">
        <v>56</v>
      </c>
      <c r="S1490">
        <v>78</v>
      </c>
    </row>
    <row r="1491" spans="1:19">
      <c r="A1491" s="4" t="s">
        <v>1698</v>
      </c>
      <c r="B1491" s="4" t="s">
        <v>208</v>
      </c>
      <c r="C1491" s="4" t="s">
        <v>177</v>
      </c>
      <c r="D1491" s="4" t="s">
        <v>76</v>
      </c>
      <c r="E1491" s="4" t="s">
        <v>172</v>
      </c>
      <c r="F1491" s="3">
        <v>42806</v>
      </c>
      <c r="G1491" s="3">
        <v>42906</v>
      </c>
      <c r="H1491">
        <v>53</v>
      </c>
      <c r="I1491" s="4" t="s">
        <v>9014</v>
      </c>
      <c r="J1491" s="4" t="s">
        <v>9015</v>
      </c>
      <c r="K1491" s="4" t="s">
        <v>9012</v>
      </c>
      <c r="L1491">
        <v>55</v>
      </c>
      <c r="M1491" s="4" t="s">
        <v>9322</v>
      </c>
      <c r="N1491">
        <v>1997</v>
      </c>
      <c r="O1491">
        <v>8170.38</v>
      </c>
      <c r="P1491">
        <v>16499</v>
      </c>
      <c r="Q1491" s="4" t="s">
        <v>77</v>
      </c>
      <c r="R1491" s="4" t="s">
        <v>24</v>
      </c>
      <c r="S1491">
        <v>100</v>
      </c>
    </row>
    <row r="1492" spans="1:19">
      <c r="A1492" s="4" t="s">
        <v>1699</v>
      </c>
      <c r="B1492" s="4" t="s">
        <v>185</v>
      </c>
      <c r="C1492" s="4" t="s">
        <v>177</v>
      </c>
      <c r="D1492" s="4" t="s">
        <v>59</v>
      </c>
      <c r="E1492" s="4" t="s">
        <v>172</v>
      </c>
      <c r="F1492" s="3">
        <v>42806</v>
      </c>
      <c r="G1492" s="3">
        <v>42881</v>
      </c>
      <c r="H1492">
        <v>56</v>
      </c>
      <c r="I1492" s="4" t="s">
        <v>9023</v>
      </c>
      <c r="J1492" s="4" t="s">
        <v>9024</v>
      </c>
      <c r="K1492" s="4" t="s">
        <v>9012</v>
      </c>
      <c r="L1492">
        <v>55</v>
      </c>
      <c r="M1492" s="4" t="s">
        <v>60</v>
      </c>
      <c r="N1492">
        <v>1988</v>
      </c>
      <c r="O1492">
        <v>2059.9</v>
      </c>
      <c r="P1492">
        <v>3644</v>
      </c>
      <c r="Q1492" s="4" t="s">
        <v>23</v>
      </c>
      <c r="R1492" s="4" t="s">
        <v>24</v>
      </c>
      <c r="S1492">
        <v>75</v>
      </c>
    </row>
    <row r="1493" spans="1:19">
      <c r="A1493" s="4" t="s">
        <v>1700</v>
      </c>
      <c r="B1493" s="4" t="s">
        <v>181</v>
      </c>
      <c r="C1493" s="4" t="s">
        <v>179</v>
      </c>
      <c r="D1493" s="4" t="s">
        <v>105</v>
      </c>
      <c r="E1493" s="4" t="s">
        <v>172</v>
      </c>
      <c r="F1493" s="3">
        <v>42806</v>
      </c>
      <c r="G1493" s="3">
        <v>42811</v>
      </c>
      <c r="H1493">
        <v>665</v>
      </c>
      <c r="I1493" s="4" t="s">
        <v>9026</v>
      </c>
      <c r="J1493" s="4" t="s">
        <v>9024</v>
      </c>
      <c r="K1493" s="4" t="s">
        <v>9010</v>
      </c>
      <c r="L1493">
        <v>550</v>
      </c>
      <c r="M1493" s="4" t="s">
        <v>36</v>
      </c>
      <c r="N1493">
        <v>1996</v>
      </c>
      <c r="O1493">
        <v>6354.87</v>
      </c>
      <c r="P1493">
        <v>16780</v>
      </c>
      <c r="Q1493" s="4" t="s">
        <v>23</v>
      </c>
      <c r="R1493" s="4" t="s">
        <v>35</v>
      </c>
      <c r="S1493">
        <v>5</v>
      </c>
    </row>
    <row r="1494" spans="1:19">
      <c r="A1494" s="4" t="s">
        <v>1701</v>
      </c>
      <c r="B1494" s="4" t="s">
        <v>183</v>
      </c>
      <c r="C1494" s="4" t="s">
        <v>171</v>
      </c>
      <c r="D1494" s="4" t="s">
        <v>47</v>
      </c>
      <c r="E1494" s="4" t="s">
        <v>172</v>
      </c>
      <c r="F1494" s="3">
        <v>42807</v>
      </c>
      <c r="G1494" s="3">
        <v>42864</v>
      </c>
      <c r="H1494">
        <v>1140</v>
      </c>
      <c r="I1494" s="4" t="s">
        <v>9014</v>
      </c>
      <c r="J1494" s="4" t="s">
        <v>9015</v>
      </c>
      <c r="K1494" s="4" t="s">
        <v>9010</v>
      </c>
      <c r="L1494">
        <v>1096</v>
      </c>
      <c r="M1494" s="4" t="s">
        <v>46</v>
      </c>
      <c r="N1494">
        <v>1986</v>
      </c>
      <c r="O1494">
        <v>2403.58</v>
      </c>
      <c r="P1494">
        <v>8801</v>
      </c>
      <c r="Q1494" s="4" t="s">
        <v>23</v>
      </c>
      <c r="R1494" s="4" t="s">
        <v>24</v>
      </c>
      <c r="S1494">
        <v>57</v>
      </c>
    </row>
    <row r="1495" spans="1:19">
      <c r="A1495" s="4" t="s">
        <v>1702</v>
      </c>
      <c r="B1495" s="4" t="s">
        <v>183</v>
      </c>
      <c r="C1495" s="4" t="s">
        <v>177</v>
      </c>
      <c r="D1495" s="4" t="s">
        <v>111</v>
      </c>
      <c r="E1495" s="4" t="s">
        <v>172</v>
      </c>
      <c r="F1495" s="3">
        <v>42807</v>
      </c>
      <c r="G1495" s="3">
        <v>42880</v>
      </c>
      <c r="H1495">
        <v>52</v>
      </c>
      <c r="I1495" s="4" t="s">
        <v>9014</v>
      </c>
      <c r="J1495" s="4" t="s">
        <v>9015</v>
      </c>
      <c r="K1495" s="4" t="s">
        <v>9012</v>
      </c>
      <c r="L1495">
        <v>55</v>
      </c>
      <c r="M1495" s="4" t="s">
        <v>33</v>
      </c>
      <c r="N1495">
        <v>1988</v>
      </c>
      <c r="O1495">
        <v>1376.8</v>
      </c>
      <c r="P1495">
        <v>1165</v>
      </c>
      <c r="Q1495" s="4" t="s">
        <v>112</v>
      </c>
      <c r="R1495" s="4" t="s">
        <v>24</v>
      </c>
      <c r="S1495">
        <v>73</v>
      </c>
    </row>
    <row r="1496" spans="1:19">
      <c r="A1496" s="4" t="s">
        <v>1703</v>
      </c>
      <c r="B1496" s="4" t="s">
        <v>183</v>
      </c>
      <c r="C1496" s="4" t="s">
        <v>177</v>
      </c>
      <c r="D1496" s="4" t="s">
        <v>92</v>
      </c>
      <c r="E1496" s="4" t="s">
        <v>172</v>
      </c>
      <c r="F1496" s="3">
        <v>42807</v>
      </c>
      <c r="G1496" s="3">
        <v>42894</v>
      </c>
      <c r="H1496">
        <v>52</v>
      </c>
      <c r="I1496" s="4" t="s">
        <v>9014</v>
      </c>
      <c r="J1496" s="4" t="s">
        <v>9015</v>
      </c>
      <c r="K1496" s="4" t="s">
        <v>9012</v>
      </c>
      <c r="L1496">
        <v>55</v>
      </c>
      <c r="M1496" s="4" t="s">
        <v>73</v>
      </c>
      <c r="N1496">
        <v>1997</v>
      </c>
      <c r="O1496">
        <v>2041.73</v>
      </c>
      <c r="P1496">
        <v>5276</v>
      </c>
      <c r="Q1496" s="4" t="s">
        <v>23</v>
      </c>
      <c r="R1496" s="4" t="s">
        <v>24</v>
      </c>
      <c r="S1496">
        <v>87</v>
      </c>
    </row>
    <row r="1497" spans="1:19">
      <c r="A1497" s="4" t="s">
        <v>1704</v>
      </c>
      <c r="B1497" s="4" t="s">
        <v>261</v>
      </c>
      <c r="C1497" s="4" t="s">
        <v>199</v>
      </c>
      <c r="D1497" s="4" t="s">
        <v>50</v>
      </c>
      <c r="E1497" s="4" t="s">
        <v>197</v>
      </c>
      <c r="F1497" s="3">
        <v>42807</v>
      </c>
      <c r="G1497" s="3">
        <v>42818</v>
      </c>
      <c r="H1497">
        <v>0</v>
      </c>
      <c r="I1497" s="4" t="s">
        <v>9021</v>
      </c>
      <c r="J1497" s="4" t="s">
        <v>9019</v>
      </c>
      <c r="K1497" s="4" t="s">
        <v>9010</v>
      </c>
      <c r="L1497">
        <v>5482</v>
      </c>
      <c r="M1497" s="4" t="s">
        <v>9322</v>
      </c>
      <c r="N1497">
        <v>1992</v>
      </c>
      <c r="O1497">
        <v>1712.68</v>
      </c>
      <c r="P1497">
        <v>3194</v>
      </c>
      <c r="Q1497" s="4" t="s">
        <v>23</v>
      </c>
      <c r="R1497" s="4" t="s">
        <v>21</v>
      </c>
      <c r="S1497">
        <v>11</v>
      </c>
    </row>
    <row r="1498" spans="1:19">
      <c r="A1498" s="4" t="s">
        <v>1705</v>
      </c>
      <c r="B1498" s="4" t="s">
        <v>246</v>
      </c>
      <c r="C1498" s="4" t="s">
        <v>192</v>
      </c>
      <c r="D1498" s="4" t="s">
        <v>24</v>
      </c>
      <c r="E1498" s="4" t="s">
        <v>193</v>
      </c>
      <c r="F1498" s="3">
        <v>42807</v>
      </c>
      <c r="G1498" s="3"/>
      <c r="I1498" s="4" t="s">
        <v>9021</v>
      </c>
      <c r="J1498" s="4" t="s">
        <v>9019</v>
      </c>
      <c r="K1498" s="4" t="s">
        <v>9012</v>
      </c>
      <c r="L1498">
        <v>3393</v>
      </c>
      <c r="M1498" s="4"/>
      <c r="Q1498" s="4"/>
      <c r="R1498" s="4"/>
    </row>
    <row r="1499" spans="1:19">
      <c r="A1499" s="4" t="s">
        <v>1706</v>
      </c>
      <c r="B1499" s="4" t="s">
        <v>304</v>
      </c>
      <c r="C1499" s="4" t="s">
        <v>199</v>
      </c>
      <c r="D1499" s="4" t="s">
        <v>85</v>
      </c>
      <c r="E1499" s="4" t="s">
        <v>172</v>
      </c>
      <c r="F1499" s="3">
        <v>42807</v>
      </c>
      <c r="G1499" s="3">
        <v>42868</v>
      </c>
      <c r="H1499">
        <v>5121</v>
      </c>
      <c r="I1499" s="4" t="s">
        <v>9014</v>
      </c>
      <c r="J1499" s="4" t="s">
        <v>9015</v>
      </c>
      <c r="K1499" s="4" t="s">
        <v>9010</v>
      </c>
      <c r="L1499">
        <v>5482</v>
      </c>
      <c r="M1499" s="4" t="s">
        <v>46</v>
      </c>
      <c r="N1499">
        <v>1985</v>
      </c>
      <c r="O1499">
        <v>375.43</v>
      </c>
      <c r="P1499">
        <v>1190</v>
      </c>
      <c r="Q1499" s="4" t="s">
        <v>23</v>
      </c>
      <c r="R1499" s="4" t="s">
        <v>24</v>
      </c>
      <c r="S1499">
        <v>61</v>
      </c>
    </row>
    <row r="1500" spans="1:19">
      <c r="A1500" s="4" t="s">
        <v>1707</v>
      </c>
      <c r="B1500" s="4" t="s">
        <v>304</v>
      </c>
      <c r="C1500" s="4" t="s">
        <v>192</v>
      </c>
      <c r="D1500" s="4" t="s">
        <v>104</v>
      </c>
      <c r="E1500" s="4" t="s">
        <v>172</v>
      </c>
      <c r="F1500" s="3">
        <v>42807</v>
      </c>
      <c r="G1500" s="3">
        <v>42825</v>
      </c>
      <c r="H1500">
        <v>3611</v>
      </c>
      <c r="I1500" s="4" t="s">
        <v>9014</v>
      </c>
      <c r="J1500" s="4" t="s">
        <v>9015</v>
      </c>
      <c r="K1500" s="4" t="s">
        <v>9012</v>
      </c>
      <c r="L1500">
        <v>3393</v>
      </c>
      <c r="M1500" s="4" t="s">
        <v>9322</v>
      </c>
      <c r="N1500">
        <v>1983</v>
      </c>
      <c r="O1500">
        <v>1008.06</v>
      </c>
      <c r="P1500">
        <v>1238</v>
      </c>
      <c r="Q1500" s="4" t="s">
        <v>23</v>
      </c>
      <c r="R1500" s="4" t="s">
        <v>24</v>
      </c>
      <c r="S1500">
        <v>18</v>
      </c>
    </row>
    <row r="1501" spans="1:19">
      <c r="A1501" s="4" t="s">
        <v>1708</v>
      </c>
      <c r="B1501" s="4" t="s">
        <v>279</v>
      </c>
      <c r="C1501" s="4" t="s">
        <v>177</v>
      </c>
      <c r="D1501" s="4" t="s">
        <v>40</v>
      </c>
      <c r="E1501" s="4" t="s">
        <v>172</v>
      </c>
      <c r="F1501" s="3">
        <v>42807</v>
      </c>
      <c r="G1501" s="3">
        <v>42818</v>
      </c>
      <c r="H1501">
        <v>50</v>
      </c>
      <c r="I1501" s="4" t="s">
        <v>9018</v>
      </c>
      <c r="J1501" s="4" t="s">
        <v>9019</v>
      </c>
      <c r="K1501" s="4" t="s">
        <v>9012</v>
      </c>
      <c r="L1501">
        <v>55</v>
      </c>
      <c r="M1501" s="4" t="s">
        <v>39</v>
      </c>
      <c r="N1501">
        <v>1989</v>
      </c>
      <c r="O1501">
        <v>665.06</v>
      </c>
      <c r="P1501">
        <v>1095</v>
      </c>
      <c r="Q1501" s="4" t="s">
        <v>23</v>
      </c>
      <c r="R1501" s="4" t="s">
        <v>24</v>
      </c>
      <c r="S1501">
        <v>11</v>
      </c>
    </row>
    <row r="1502" spans="1:19">
      <c r="A1502" s="4" t="s">
        <v>1709</v>
      </c>
      <c r="B1502" s="4" t="s">
        <v>174</v>
      </c>
      <c r="C1502" s="4" t="s">
        <v>179</v>
      </c>
      <c r="D1502" s="4" t="s">
        <v>104</v>
      </c>
      <c r="E1502" s="4" t="s">
        <v>172</v>
      </c>
      <c r="F1502" s="3">
        <v>42807</v>
      </c>
      <c r="G1502" s="3">
        <v>42870</v>
      </c>
      <c r="H1502">
        <v>618</v>
      </c>
      <c r="I1502" s="4" t="s">
        <v>9016</v>
      </c>
      <c r="J1502" s="4" t="s">
        <v>9015</v>
      </c>
      <c r="K1502" s="4" t="s">
        <v>9010</v>
      </c>
      <c r="L1502">
        <v>550</v>
      </c>
      <c r="M1502" s="4" t="s">
        <v>9322</v>
      </c>
      <c r="N1502">
        <v>1983</v>
      </c>
      <c r="O1502">
        <v>1008.06</v>
      </c>
      <c r="P1502">
        <v>1238</v>
      </c>
      <c r="Q1502" s="4" t="s">
        <v>23</v>
      </c>
      <c r="R1502" s="4" t="s">
        <v>24</v>
      </c>
      <c r="S1502">
        <v>63</v>
      </c>
    </row>
    <row r="1503" spans="1:19">
      <c r="A1503" s="4" t="s">
        <v>1710</v>
      </c>
      <c r="B1503" s="4" t="s">
        <v>174</v>
      </c>
      <c r="C1503" s="4" t="s">
        <v>171</v>
      </c>
      <c r="D1503" s="4" t="s">
        <v>68</v>
      </c>
      <c r="E1503" s="4" t="s">
        <v>172</v>
      </c>
      <c r="F1503" s="3">
        <v>42807</v>
      </c>
      <c r="G1503" s="3">
        <v>42811</v>
      </c>
      <c r="H1503">
        <v>1247</v>
      </c>
      <c r="I1503" s="4" t="s">
        <v>9016</v>
      </c>
      <c r="J1503" s="4" t="s">
        <v>9015</v>
      </c>
      <c r="K1503" s="4" t="s">
        <v>9010</v>
      </c>
      <c r="L1503">
        <v>1096</v>
      </c>
      <c r="M1503" s="4" t="s">
        <v>9322</v>
      </c>
      <c r="N1503">
        <v>2000</v>
      </c>
      <c r="O1503">
        <v>1223.72</v>
      </c>
      <c r="P1503">
        <v>2497</v>
      </c>
      <c r="Q1503" s="4" t="s">
        <v>69</v>
      </c>
      <c r="R1503" s="4" t="s">
        <v>24</v>
      </c>
      <c r="S1503">
        <v>4</v>
      </c>
    </row>
    <row r="1504" spans="1:19">
      <c r="A1504" s="4" t="s">
        <v>1711</v>
      </c>
      <c r="B1504" s="4" t="s">
        <v>212</v>
      </c>
      <c r="C1504" s="4" t="s">
        <v>177</v>
      </c>
      <c r="D1504" s="4" t="s">
        <v>113</v>
      </c>
      <c r="E1504" s="4" t="s">
        <v>193</v>
      </c>
      <c r="F1504" s="3">
        <v>42807</v>
      </c>
      <c r="G1504" s="3"/>
      <c r="I1504" s="4" t="s">
        <v>9023</v>
      </c>
      <c r="J1504" s="4" t="s">
        <v>9024</v>
      </c>
      <c r="K1504" s="4" t="s">
        <v>9012</v>
      </c>
      <c r="L1504">
        <v>55</v>
      </c>
      <c r="M1504" s="4" t="s">
        <v>33</v>
      </c>
      <c r="N1504">
        <v>2000</v>
      </c>
      <c r="O1504">
        <v>167.89</v>
      </c>
      <c r="P1504">
        <v>493</v>
      </c>
      <c r="Q1504" s="4" t="s">
        <v>114</v>
      </c>
      <c r="R1504" s="4" t="s">
        <v>24</v>
      </c>
    </row>
    <row r="1505" spans="1:19">
      <c r="A1505" s="4" t="s">
        <v>1712</v>
      </c>
      <c r="B1505" s="4" t="s">
        <v>237</v>
      </c>
      <c r="C1505" s="4" t="s">
        <v>177</v>
      </c>
      <c r="D1505" s="4" t="s">
        <v>52</v>
      </c>
      <c r="E1505" s="4" t="s">
        <v>172</v>
      </c>
      <c r="F1505" s="3">
        <v>42807</v>
      </c>
      <c r="G1505" s="3">
        <v>42858</v>
      </c>
      <c r="H1505">
        <v>55</v>
      </c>
      <c r="I1505" s="4" t="s">
        <v>9018</v>
      </c>
      <c r="J1505" s="4" t="s">
        <v>9019</v>
      </c>
      <c r="K1505" s="4" t="s">
        <v>9012</v>
      </c>
      <c r="L1505">
        <v>55</v>
      </c>
      <c r="M1505" s="4" t="s">
        <v>46</v>
      </c>
      <c r="N1505">
        <v>1999</v>
      </c>
      <c r="O1505">
        <v>1197.44</v>
      </c>
      <c r="P1505">
        <v>2570</v>
      </c>
      <c r="Q1505" s="4" t="s">
        <v>23</v>
      </c>
      <c r="R1505" s="4" t="s">
        <v>24</v>
      </c>
      <c r="S1505">
        <v>51</v>
      </c>
    </row>
    <row r="1506" spans="1:19">
      <c r="A1506" s="4" t="s">
        <v>1713</v>
      </c>
      <c r="B1506" s="4" t="s">
        <v>203</v>
      </c>
      <c r="C1506" s="4" t="s">
        <v>171</v>
      </c>
      <c r="D1506" s="4" t="s">
        <v>108</v>
      </c>
      <c r="E1506" s="4" t="s">
        <v>172</v>
      </c>
      <c r="F1506" s="3">
        <v>42807</v>
      </c>
      <c r="G1506" s="3">
        <v>42903</v>
      </c>
      <c r="H1506">
        <v>1157</v>
      </c>
      <c r="I1506" s="4" t="s">
        <v>9023</v>
      </c>
      <c r="J1506" s="4" t="s">
        <v>9024</v>
      </c>
      <c r="K1506" s="4" t="s">
        <v>9010</v>
      </c>
      <c r="L1506">
        <v>1096</v>
      </c>
      <c r="M1506" s="4" t="s">
        <v>33</v>
      </c>
      <c r="N1506">
        <v>1996</v>
      </c>
      <c r="O1506">
        <v>2214.94</v>
      </c>
      <c r="P1506">
        <v>5374</v>
      </c>
      <c r="Q1506" s="4" t="s">
        <v>23</v>
      </c>
      <c r="R1506" s="4" t="s">
        <v>24</v>
      </c>
      <c r="S1506">
        <v>96</v>
      </c>
    </row>
    <row r="1507" spans="1:19">
      <c r="A1507" s="4" t="s">
        <v>1714</v>
      </c>
      <c r="B1507" s="4" t="s">
        <v>230</v>
      </c>
      <c r="C1507" s="4" t="s">
        <v>179</v>
      </c>
      <c r="D1507" s="4" t="s">
        <v>76</v>
      </c>
      <c r="E1507" s="4" t="s">
        <v>172</v>
      </c>
      <c r="F1507" s="3">
        <v>42807</v>
      </c>
      <c r="G1507" s="3">
        <v>42877</v>
      </c>
      <c r="H1507">
        <v>537</v>
      </c>
      <c r="I1507" s="4" t="s">
        <v>9026</v>
      </c>
      <c r="J1507" s="4" t="s">
        <v>9024</v>
      </c>
      <c r="K1507" s="4" t="s">
        <v>9010</v>
      </c>
      <c r="L1507">
        <v>550</v>
      </c>
      <c r="M1507" s="4" t="s">
        <v>9322</v>
      </c>
      <c r="N1507">
        <v>1997</v>
      </c>
      <c r="O1507">
        <v>8170.38</v>
      </c>
      <c r="P1507">
        <v>16499</v>
      </c>
      <c r="Q1507" s="4" t="s">
        <v>77</v>
      </c>
      <c r="R1507" s="4" t="s">
        <v>24</v>
      </c>
      <c r="S1507">
        <v>70</v>
      </c>
    </row>
    <row r="1508" spans="1:19">
      <c r="A1508" s="4" t="s">
        <v>1715</v>
      </c>
      <c r="B1508" s="4" t="s">
        <v>230</v>
      </c>
      <c r="C1508" s="4" t="s">
        <v>9011</v>
      </c>
      <c r="D1508" s="4" t="s">
        <v>44</v>
      </c>
      <c r="E1508" s="4" t="s">
        <v>172</v>
      </c>
      <c r="F1508" s="3">
        <v>42807</v>
      </c>
      <c r="G1508" s="3">
        <v>42824</v>
      </c>
      <c r="H1508">
        <v>4955</v>
      </c>
      <c r="I1508" s="4" t="s">
        <v>9026</v>
      </c>
      <c r="J1508" s="4" t="s">
        <v>9024</v>
      </c>
      <c r="K1508" s="4" t="s">
        <v>9010</v>
      </c>
      <c r="L1508">
        <v>4821</v>
      </c>
      <c r="M1508" s="4" t="s">
        <v>36</v>
      </c>
      <c r="N1508">
        <v>2013</v>
      </c>
      <c r="O1508">
        <v>98.79</v>
      </c>
      <c r="P1508">
        <v>96</v>
      </c>
      <c r="Q1508" s="4" t="s">
        <v>23</v>
      </c>
      <c r="R1508" s="4" t="s">
        <v>35</v>
      </c>
      <c r="S1508">
        <v>17</v>
      </c>
    </row>
    <row r="1509" spans="1:19">
      <c r="A1509" s="4" t="s">
        <v>1716</v>
      </c>
      <c r="B1509" s="4" t="s">
        <v>230</v>
      </c>
      <c r="C1509" s="4" t="s">
        <v>9011</v>
      </c>
      <c r="D1509" s="4" t="s">
        <v>108</v>
      </c>
      <c r="E1509" s="4" t="s">
        <v>172</v>
      </c>
      <c r="F1509" s="3">
        <v>42807</v>
      </c>
      <c r="G1509" s="3">
        <v>42888</v>
      </c>
      <c r="H1509">
        <v>5606</v>
      </c>
      <c r="I1509" s="4" t="s">
        <v>9026</v>
      </c>
      <c r="J1509" s="4" t="s">
        <v>9024</v>
      </c>
      <c r="K1509" s="4" t="s">
        <v>9010</v>
      </c>
      <c r="L1509">
        <v>4821</v>
      </c>
      <c r="M1509" s="4" t="s">
        <v>33</v>
      </c>
      <c r="N1509">
        <v>1996</v>
      </c>
      <c r="O1509">
        <v>2214.94</v>
      </c>
      <c r="P1509">
        <v>5374</v>
      </c>
      <c r="Q1509" s="4" t="s">
        <v>23</v>
      </c>
      <c r="R1509" s="4" t="s">
        <v>24</v>
      </c>
      <c r="S1509">
        <v>81</v>
      </c>
    </row>
    <row r="1510" spans="1:19">
      <c r="A1510" s="4" t="s">
        <v>1717</v>
      </c>
      <c r="B1510" s="4" t="s">
        <v>187</v>
      </c>
      <c r="C1510" s="4" t="s">
        <v>179</v>
      </c>
      <c r="D1510" s="4" t="s">
        <v>24</v>
      </c>
      <c r="E1510" s="4" t="s">
        <v>193</v>
      </c>
      <c r="F1510" s="3">
        <v>42807</v>
      </c>
      <c r="G1510" s="3"/>
      <c r="I1510" s="4" t="s">
        <v>9023</v>
      </c>
      <c r="J1510" s="4" t="s">
        <v>9024</v>
      </c>
      <c r="K1510" s="4" t="s">
        <v>9010</v>
      </c>
      <c r="L1510">
        <v>550</v>
      </c>
      <c r="M1510" s="4"/>
      <c r="Q1510" s="4"/>
      <c r="R1510" s="4"/>
    </row>
    <row r="1511" spans="1:19">
      <c r="A1511" s="4" t="s">
        <v>1718</v>
      </c>
      <c r="B1511" s="4" t="s">
        <v>170</v>
      </c>
      <c r="C1511" s="4" t="s">
        <v>177</v>
      </c>
      <c r="D1511" s="4" t="s">
        <v>79</v>
      </c>
      <c r="E1511" s="4" t="s">
        <v>172</v>
      </c>
      <c r="F1511" s="3">
        <v>42807</v>
      </c>
      <c r="G1511" s="3">
        <v>42866</v>
      </c>
      <c r="H1511">
        <v>57</v>
      </c>
      <c r="I1511" s="4" t="s">
        <v>9014</v>
      </c>
      <c r="J1511" s="4" t="s">
        <v>9015</v>
      </c>
      <c r="K1511" s="4" t="s">
        <v>9012</v>
      </c>
      <c r="L1511">
        <v>55</v>
      </c>
      <c r="M1511" s="4" t="s">
        <v>26</v>
      </c>
      <c r="N1511">
        <v>2002</v>
      </c>
      <c r="O1511">
        <v>3178.24</v>
      </c>
      <c r="P1511">
        <v>4540</v>
      </c>
      <c r="Q1511" s="4" t="s">
        <v>23</v>
      </c>
      <c r="R1511" s="4" t="s">
        <v>24</v>
      </c>
      <c r="S1511">
        <v>59</v>
      </c>
    </row>
    <row r="1512" spans="1:19">
      <c r="A1512" s="4" t="s">
        <v>1719</v>
      </c>
      <c r="B1512" s="4" t="s">
        <v>205</v>
      </c>
      <c r="C1512" s="4" t="s">
        <v>177</v>
      </c>
      <c r="D1512" s="4" t="s">
        <v>115</v>
      </c>
      <c r="E1512" s="4" t="s">
        <v>172</v>
      </c>
      <c r="F1512" s="3">
        <v>42807</v>
      </c>
      <c r="G1512" s="3">
        <v>42875</v>
      </c>
      <c r="H1512">
        <v>66</v>
      </c>
      <c r="I1512" s="4" t="s">
        <v>9023</v>
      </c>
      <c r="J1512" s="4" t="s">
        <v>9024</v>
      </c>
      <c r="K1512" s="4" t="s">
        <v>9012</v>
      </c>
      <c r="L1512">
        <v>55</v>
      </c>
      <c r="M1512" s="4" t="s">
        <v>46</v>
      </c>
      <c r="N1512">
        <v>2008</v>
      </c>
      <c r="O1512">
        <v>894.37</v>
      </c>
      <c r="P1512">
        <v>1593</v>
      </c>
      <c r="Q1512" s="4" t="s">
        <v>116</v>
      </c>
      <c r="R1512" s="4" t="s">
        <v>24</v>
      </c>
      <c r="S1512">
        <v>68</v>
      </c>
    </row>
    <row r="1513" spans="1:19">
      <c r="A1513" s="4" t="s">
        <v>1720</v>
      </c>
      <c r="B1513" s="4" t="s">
        <v>181</v>
      </c>
      <c r="C1513" s="4" t="s">
        <v>9011</v>
      </c>
      <c r="D1513" s="4" t="s">
        <v>44</v>
      </c>
      <c r="E1513" s="4" t="s">
        <v>172</v>
      </c>
      <c r="F1513" s="3">
        <v>42807</v>
      </c>
      <c r="G1513" s="3">
        <v>42913</v>
      </c>
      <c r="H1513">
        <v>5113</v>
      </c>
      <c r="I1513" s="4" t="s">
        <v>9026</v>
      </c>
      <c r="J1513" s="4" t="s">
        <v>9024</v>
      </c>
      <c r="K1513" s="4" t="s">
        <v>9010</v>
      </c>
      <c r="L1513">
        <v>4821</v>
      </c>
      <c r="M1513" s="4" t="s">
        <v>36</v>
      </c>
      <c r="N1513">
        <v>2013</v>
      </c>
      <c r="O1513">
        <v>98.79</v>
      </c>
      <c r="P1513">
        <v>96</v>
      </c>
      <c r="Q1513" s="4" t="s">
        <v>23</v>
      </c>
      <c r="R1513" s="4" t="s">
        <v>35</v>
      </c>
      <c r="S1513">
        <v>106</v>
      </c>
    </row>
    <row r="1514" spans="1:19">
      <c r="A1514" s="4" t="s">
        <v>1721</v>
      </c>
      <c r="B1514" s="4" t="s">
        <v>181</v>
      </c>
      <c r="C1514" s="4" t="s">
        <v>9011</v>
      </c>
      <c r="D1514" s="4" t="s">
        <v>115</v>
      </c>
      <c r="E1514" s="4" t="s">
        <v>172</v>
      </c>
      <c r="F1514" s="3">
        <v>42807</v>
      </c>
      <c r="G1514" s="3">
        <v>42877</v>
      </c>
      <c r="H1514">
        <v>4595</v>
      </c>
      <c r="I1514" s="4" t="s">
        <v>9026</v>
      </c>
      <c r="J1514" s="4" t="s">
        <v>9024</v>
      </c>
      <c r="K1514" s="4" t="s">
        <v>9010</v>
      </c>
      <c r="L1514">
        <v>4821</v>
      </c>
      <c r="M1514" s="4" t="s">
        <v>46</v>
      </c>
      <c r="N1514">
        <v>2008</v>
      </c>
      <c r="O1514">
        <v>894.37</v>
      </c>
      <c r="P1514">
        <v>1593</v>
      </c>
      <c r="Q1514" s="4" t="s">
        <v>116</v>
      </c>
      <c r="R1514" s="4" t="s">
        <v>24</v>
      </c>
      <c r="S1514">
        <v>70</v>
      </c>
    </row>
    <row r="1515" spans="1:19">
      <c r="A1515" s="4" t="s">
        <v>1722</v>
      </c>
      <c r="B1515" s="4" t="s">
        <v>261</v>
      </c>
      <c r="C1515" s="4" t="s">
        <v>171</v>
      </c>
      <c r="D1515" s="4" t="s">
        <v>24</v>
      </c>
      <c r="E1515" s="4" t="s">
        <v>193</v>
      </c>
      <c r="F1515" s="3">
        <v>42808</v>
      </c>
      <c r="G1515" s="3"/>
      <c r="I1515" s="4" t="s">
        <v>9021</v>
      </c>
      <c r="J1515" s="4" t="s">
        <v>9019</v>
      </c>
      <c r="K1515" s="4" t="s">
        <v>9010</v>
      </c>
      <c r="L1515">
        <v>1096</v>
      </c>
      <c r="M1515" s="4"/>
      <c r="Q1515" s="4"/>
      <c r="R1515" s="4"/>
    </row>
    <row r="1516" spans="1:19">
      <c r="A1516" s="4" t="s">
        <v>1723</v>
      </c>
      <c r="B1516" s="4" t="s">
        <v>246</v>
      </c>
      <c r="C1516" s="4" t="s">
        <v>192</v>
      </c>
      <c r="D1516" s="4" t="s">
        <v>65</v>
      </c>
      <c r="E1516" s="4" t="s">
        <v>172</v>
      </c>
      <c r="F1516" s="3">
        <v>42808</v>
      </c>
      <c r="G1516" s="3">
        <v>42815</v>
      </c>
      <c r="H1516">
        <v>3503</v>
      </c>
      <c r="I1516" s="4" t="s">
        <v>9021</v>
      </c>
      <c r="J1516" s="4" t="s">
        <v>9019</v>
      </c>
      <c r="K1516" s="4" t="s">
        <v>9012</v>
      </c>
      <c r="L1516">
        <v>3393</v>
      </c>
      <c r="M1516" s="4" t="s">
        <v>33</v>
      </c>
      <c r="N1516">
        <v>1990</v>
      </c>
      <c r="O1516">
        <v>2520.83</v>
      </c>
      <c r="P1516">
        <v>3502</v>
      </c>
      <c r="Q1516" s="4" t="s">
        <v>23</v>
      </c>
      <c r="R1516" s="4" t="s">
        <v>24</v>
      </c>
      <c r="S1516">
        <v>7</v>
      </c>
    </row>
    <row r="1517" spans="1:19">
      <c r="A1517" s="4" t="s">
        <v>1724</v>
      </c>
      <c r="B1517" s="4" t="s">
        <v>246</v>
      </c>
      <c r="C1517" s="4" t="s">
        <v>192</v>
      </c>
      <c r="D1517" s="4" t="s">
        <v>88</v>
      </c>
      <c r="E1517" s="4" t="s">
        <v>172</v>
      </c>
      <c r="F1517" s="3">
        <v>42808</v>
      </c>
      <c r="G1517" s="3">
        <v>42899</v>
      </c>
      <c r="H1517">
        <v>3600</v>
      </c>
      <c r="I1517" s="4" t="s">
        <v>9021</v>
      </c>
      <c r="J1517" s="4" t="s">
        <v>9019</v>
      </c>
      <c r="K1517" s="4" t="s">
        <v>9012</v>
      </c>
      <c r="L1517">
        <v>3393</v>
      </c>
      <c r="M1517" s="4" t="s">
        <v>46</v>
      </c>
      <c r="N1517">
        <v>1984</v>
      </c>
      <c r="O1517">
        <v>3027.46</v>
      </c>
      <c r="P1517">
        <v>9516</v>
      </c>
      <c r="Q1517" s="4" t="s">
        <v>89</v>
      </c>
      <c r="R1517" s="4" t="s">
        <v>24</v>
      </c>
      <c r="S1517">
        <v>91</v>
      </c>
    </row>
    <row r="1518" spans="1:19">
      <c r="A1518" s="4" t="s">
        <v>1725</v>
      </c>
      <c r="B1518" s="4" t="s">
        <v>210</v>
      </c>
      <c r="C1518" s="4" t="s">
        <v>9011</v>
      </c>
      <c r="D1518" s="4" t="s">
        <v>24</v>
      </c>
      <c r="E1518" s="4" t="s">
        <v>193</v>
      </c>
      <c r="F1518" s="3">
        <v>42808</v>
      </c>
      <c r="G1518" s="3"/>
      <c r="I1518" s="4" t="s">
        <v>9021</v>
      </c>
      <c r="J1518" s="4" t="s">
        <v>9019</v>
      </c>
      <c r="K1518" s="4" t="s">
        <v>9010</v>
      </c>
      <c r="L1518">
        <v>4821</v>
      </c>
      <c r="M1518" s="4"/>
      <c r="Q1518" s="4"/>
      <c r="R1518" s="4"/>
    </row>
    <row r="1519" spans="1:19">
      <c r="A1519" s="4" t="s">
        <v>1726</v>
      </c>
      <c r="B1519" s="4" t="s">
        <v>210</v>
      </c>
      <c r="C1519" s="4" t="s">
        <v>179</v>
      </c>
      <c r="D1519" s="4" t="s">
        <v>40</v>
      </c>
      <c r="E1519" s="4" t="s">
        <v>172</v>
      </c>
      <c r="F1519" s="3">
        <v>42808</v>
      </c>
      <c r="G1519" s="3">
        <v>42813</v>
      </c>
      <c r="H1519">
        <v>425</v>
      </c>
      <c r="I1519" s="4" t="s">
        <v>9021</v>
      </c>
      <c r="J1519" s="4" t="s">
        <v>9019</v>
      </c>
      <c r="K1519" s="4" t="s">
        <v>9010</v>
      </c>
      <c r="L1519">
        <v>550</v>
      </c>
      <c r="M1519" s="4" t="s">
        <v>39</v>
      </c>
      <c r="N1519">
        <v>1989</v>
      </c>
      <c r="O1519">
        <v>665.06</v>
      </c>
      <c r="P1519">
        <v>1095</v>
      </c>
      <c r="Q1519" s="4" t="s">
        <v>23</v>
      </c>
      <c r="R1519" s="4" t="s">
        <v>24</v>
      </c>
      <c r="S1519">
        <v>5</v>
      </c>
    </row>
    <row r="1520" spans="1:19">
      <c r="A1520" s="4" t="s">
        <v>1727</v>
      </c>
      <c r="B1520" s="4" t="s">
        <v>174</v>
      </c>
      <c r="C1520" s="4" t="s">
        <v>9011</v>
      </c>
      <c r="D1520" s="4" t="s">
        <v>51</v>
      </c>
      <c r="E1520" s="4" t="s">
        <v>172</v>
      </c>
      <c r="F1520" s="3">
        <v>42808</v>
      </c>
      <c r="G1520" s="3">
        <v>42906</v>
      </c>
      <c r="H1520">
        <v>4565</v>
      </c>
      <c r="I1520" s="4" t="s">
        <v>9016</v>
      </c>
      <c r="J1520" s="4" t="s">
        <v>9015</v>
      </c>
      <c r="K1520" s="4" t="s">
        <v>9010</v>
      </c>
      <c r="L1520">
        <v>4821</v>
      </c>
      <c r="M1520" s="4" t="s">
        <v>36</v>
      </c>
      <c r="N1520">
        <v>1982</v>
      </c>
      <c r="O1520">
        <v>4618</v>
      </c>
      <c r="P1520">
        <v>10083</v>
      </c>
      <c r="Q1520" s="4" t="s">
        <v>23</v>
      </c>
      <c r="R1520" s="4" t="s">
        <v>24</v>
      </c>
      <c r="S1520">
        <v>98</v>
      </c>
    </row>
    <row r="1521" spans="1:19">
      <c r="A1521" s="4" t="s">
        <v>1728</v>
      </c>
      <c r="B1521" s="4" t="s">
        <v>174</v>
      </c>
      <c r="C1521" s="4" t="s">
        <v>9011</v>
      </c>
      <c r="D1521" s="4" t="s">
        <v>103</v>
      </c>
      <c r="E1521" s="4" t="s">
        <v>172</v>
      </c>
      <c r="F1521" s="3">
        <v>42808</v>
      </c>
      <c r="G1521" s="3">
        <v>42877</v>
      </c>
      <c r="H1521">
        <v>4754</v>
      </c>
      <c r="I1521" s="4" t="s">
        <v>9016</v>
      </c>
      <c r="J1521" s="4" t="s">
        <v>9015</v>
      </c>
      <c r="K1521" s="4" t="s">
        <v>9010</v>
      </c>
      <c r="L1521">
        <v>4821</v>
      </c>
      <c r="M1521" s="4" t="s">
        <v>26</v>
      </c>
      <c r="N1521">
        <v>1992</v>
      </c>
      <c r="O1521">
        <v>3922.42</v>
      </c>
      <c r="P1521">
        <v>6837</v>
      </c>
      <c r="Q1521" s="4" t="s">
        <v>23</v>
      </c>
      <c r="R1521" s="4" t="s">
        <v>24</v>
      </c>
      <c r="S1521">
        <v>69</v>
      </c>
    </row>
    <row r="1522" spans="1:19">
      <c r="A1522" s="4" t="s">
        <v>1729</v>
      </c>
      <c r="B1522" s="4" t="s">
        <v>174</v>
      </c>
      <c r="C1522" s="4" t="s">
        <v>177</v>
      </c>
      <c r="D1522" s="4" t="s">
        <v>45</v>
      </c>
      <c r="E1522" s="4" t="s">
        <v>172</v>
      </c>
      <c r="F1522" s="3">
        <v>42808</v>
      </c>
      <c r="G1522" s="3">
        <v>42861</v>
      </c>
      <c r="H1522">
        <v>62</v>
      </c>
      <c r="I1522" s="4" t="s">
        <v>9016</v>
      </c>
      <c r="J1522" s="4" t="s">
        <v>9015</v>
      </c>
      <c r="K1522" s="4" t="s">
        <v>9012</v>
      </c>
      <c r="L1522">
        <v>55</v>
      </c>
      <c r="M1522" s="4" t="s">
        <v>46</v>
      </c>
      <c r="N1522">
        <v>1995</v>
      </c>
      <c r="O1522">
        <v>2173.98</v>
      </c>
      <c r="P1522">
        <v>2928</v>
      </c>
      <c r="Q1522" s="4" t="s">
        <v>23</v>
      </c>
      <c r="R1522" s="4" t="s">
        <v>47</v>
      </c>
      <c r="S1522">
        <v>53</v>
      </c>
    </row>
    <row r="1523" spans="1:19">
      <c r="A1523" s="4" t="s">
        <v>1730</v>
      </c>
      <c r="B1523" s="4" t="s">
        <v>263</v>
      </c>
      <c r="C1523" s="4" t="s">
        <v>9011</v>
      </c>
      <c r="D1523" s="4" t="s">
        <v>25</v>
      </c>
      <c r="E1523" s="4" t="s">
        <v>172</v>
      </c>
      <c r="F1523" s="3">
        <v>42808</v>
      </c>
      <c r="G1523" s="3">
        <v>42885</v>
      </c>
      <c r="H1523">
        <v>4688</v>
      </c>
      <c r="I1523" s="4" t="s">
        <v>9021</v>
      </c>
      <c r="J1523" s="4" t="s">
        <v>9019</v>
      </c>
      <c r="K1523" s="4" t="s">
        <v>9010</v>
      </c>
      <c r="L1523">
        <v>4821</v>
      </c>
      <c r="M1523" s="4" t="s">
        <v>26</v>
      </c>
      <c r="N1523">
        <v>1999</v>
      </c>
      <c r="O1523">
        <v>251.41</v>
      </c>
      <c r="P1523">
        <v>495</v>
      </c>
      <c r="Q1523" s="4" t="s">
        <v>23</v>
      </c>
      <c r="R1523" s="4" t="s">
        <v>24</v>
      </c>
      <c r="S1523">
        <v>77</v>
      </c>
    </row>
    <row r="1524" spans="1:19">
      <c r="A1524" s="4" t="s">
        <v>1731</v>
      </c>
      <c r="B1524" s="4" t="s">
        <v>212</v>
      </c>
      <c r="C1524" s="4" t="s">
        <v>192</v>
      </c>
      <c r="D1524" s="4" t="s">
        <v>62</v>
      </c>
      <c r="E1524" s="4" t="s">
        <v>172</v>
      </c>
      <c r="F1524" s="3">
        <v>42808</v>
      </c>
      <c r="G1524" s="3">
        <v>42814</v>
      </c>
      <c r="H1524">
        <v>3386</v>
      </c>
      <c r="I1524" s="4" t="s">
        <v>9023</v>
      </c>
      <c r="J1524" s="4" t="s">
        <v>9024</v>
      </c>
      <c r="K1524" s="4" t="s">
        <v>9012</v>
      </c>
      <c r="L1524">
        <v>3393</v>
      </c>
      <c r="M1524" s="4" t="s">
        <v>58</v>
      </c>
      <c r="N1524">
        <v>2008</v>
      </c>
      <c r="O1524">
        <v>52.5</v>
      </c>
      <c r="P1524">
        <v>165</v>
      </c>
      <c r="Q1524" s="4" t="s">
        <v>23</v>
      </c>
      <c r="R1524" s="4" t="s">
        <v>24</v>
      </c>
      <c r="S1524">
        <v>6</v>
      </c>
    </row>
    <row r="1525" spans="1:19">
      <c r="A1525" s="4" t="s">
        <v>1732</v>
      </c>
      <c r="B1525" s="4" t="s">
        <v>237</v>
      </c>
      <c r="C1525" s="4" t="s">
        <v>9011</v>
      </c>
      <c r="D1525" s="4" t="s">
        <v>123</v>
      </c>
      <c r="E1525" s="4" t="s">
        <v>172</v>
      </c>
      <c r="F1525" s="3">
        <v>42808</v>
      </c>
      <c r="G1525" s="3">
        <v>42892</v>
      </c>
      <c r="H1525">
        <v>3869</v>
      </c>
      <c r="I1525" s="4" t="s">
        <v>9018</v>
      </c>
      <c r="J1525" s="4" t="s">
        <v>9019</v>
      </c>
      <c r="K1525" s="4" t="s">
        <v>9010</v>
      </c>
      <c r="L1525">
        <v>4821</v>
      </c>
      <c r="M1525" s="4" t="s">
        <v>39</v>
      </c>
      <c r="N1525">
        <v>1989</v>
      </c>
      <c r="O1525">
        <v>3838.39</v>
      </c>
      <c r="P1525">
        <v>8274</v>
      </c>
      <c r="Q1525" s="4" t="s">
        <v>23</v>
      </c>
      <c r="R1525" s="4" t="s">
        <v>24</v>
      </c>
      <c r="S1525">
        <v>84</v>
      </c>
    </row>
    <row r="1526" spans="1:19">
      <c r="A1526" s="4" t="s">
        <v>1733</v>
      </c>
      <c r="B1526" s="4" t="s">
        <v>196</v>
      </c>
      <c r="C1526" s="4" t="s">
        <v>179</v>
      </c>
      <c r="D1526" s="4" t="s">
        <v>111</v>
      </c>
      <c r="E1526" s="4" t="s">
        <v>172</v>
      </c>
      <c r="F1526" s="3">
        <v>42808</v>
      </c>
      <c r="G1526" s="3">
        <v>42818</v>
      </c>
      <c r="H1526">
        <v>615</v>
      </c>
      <c r="I1526" s="4" t="s">
        <v>9016</v>
      </c>
      <c r="J1526" s="4" t="s">
        <v>9015</v>
      </c>
      <c r="K1526" s="4" t="s">
        <v>9010</v>
      </c>
      <c r="L1526">
        <v>550</v>
      </c>
      <c r="M1526" s="4" t="s">
        <v>33</v>
      </c>
      <c r="N1526">
        <v>1988</v>
      </c>
      <c r="O1526">
        <v>1376.8</v>
      </c>
      <c r="P1526">
        <v>1165</v>
      </c>
      <c r="Q1526" s="4" t="s">
        <v>112</v>
      </c>
      <c r="R1526" s="4" t="s">
        <v>24</v>
      </c>
      <c r="S1526">
        <v>10</v>
      </c>
    </row>
    <row r="1527" spans="1:19">
      <c r="A1527" s="4" t="s">
        <v>1734</v>
      </c>
      <c r="B1527" s="4" t="s">
        <v>196</v>
      </c>
      <c r="C1527" s="4" t="s">
        <v>177</v>
      </c>
      <c r="D1527" s="4" t="s">
        <v>57</v>
      </c>
      <c r="E1527" s="4" t="s">
        <v>172</v>
      </c>
      <c r="F1527" s="3">
        <v>42808</v>
      </c>
      <c r="G1527" s="3">
        <v>42873</v>
      </c>
      <c r="H1527">
        <v>55</v>
      </c>
      <c r="I1527" s="4" t="s">
        <v>9016</v>
      </c>
      <c r="J1527" s="4" t="s">
        <v>9015</v>
      </c>
      <c r="K1527" s="4" t="s">
        <v>9012</v>
      </c>
      <c r="L1527">
        <v>55</v>
      </c>
      <c r="M1527" s="4" t="s">
        <v>58</v>
      </c>
      <c r="N1527">
        <v>2006</v>
      </c>
      <c r="O1527">
        <v>1102.43</v>
      </c>
      <c r="P1527">
        <v>1759</v>
      </c>
      <c r="Q1527" s="4" t="s">
        <v>23</v>
      </c>
      <c r="R1527" s="4" t="s">
        <v>24</v>
      </c>
      <c r="S1527">
        <v>65</v>
      </c>
    </row>
    <row r="1528" spans="1:19">
      <c r="A1528" s="4" t="s">
        <v>1735</v>
      </c>
      <c r="B1528" s="4" t="s">
        <v>203</v>
      </c>
      <c r="C1528" s="4" t="s">
        <v>192</v>
      </c>
      <c r="D1528" s="4" t="s">
        <v>24</v>
      </c>
      <c r="E1528" s="4" t="s">
        <v>193</v>
      </c>
      <c r="F1528" s="3">
        <v>42808</v>
      </c>
      <c r="G1528" s="3"/>
      <c r="I1528" s="4" t="s">
        <v>9023</v>
      </c>
      <c r="J1528" s="4" t="s">
        <v>9024</v>
      </c>
      <c r="K1528" s="4" t="s">
        <v>9012</v>
      </c>
      <c r="L1528">
        <v>3393</v>
      </c>
      <c r="M1528" s="4"/>
      <c r="Q1528" s="4"/>
      <c r="R1528" s="4"/>
    </row>
    <row r="1529" spans="1:19">
      <c r="A1529" s="4" t="s">
        <v>1736</v>
      </c>
      <c r="B1529" s="4" t="s">
        <v>187</v>
      </c>
      <c r="C1529" s="4" t="s">
        <v>179</v>
      </c>
      <c r="D1529" s="4" t="s">
        <v>117</v>
      </c>
      <c r="E1529" s="4" t="s">
        <v>193</v>
      </c>
      <c r="F1529" s="3">
        <v>42808</v>
      </c>
      <c r="G1529" s="3"/>
      <c r="I1529" s="4" t="s">
        <v>9023</v>
      </c>
      <c r="J1529" s="4" t="s">
        <v>9024</v>
      </c>
      <c r="K1529" s="4" t="s">
        <v>9010</v>
      </c>
      <c r="L1529">
        <v>550</v>
      </c>
      <c r="M1529" s="4" t="s">
        <v>26</v>
      </c>
      <c r="N1529">
        <v>1996</v>
      </c>
      <c r="O1529">
        <v>439.21</v>
      </c>
      <c r="P1529">
        <v>792</v>
      </c>
      <c r="Q1529" s="4" t="s">
        <v>23</v>
      </c>
      <c r="R1529" s="4" t="s">
        <v>24</v>
      </c>
    </row>
    <row r="1530" spans="1:19">
      <c r="A1530" s="4" t="s">
        <v>1737</v>
      </c>
      <c r="B1530" s="4" t="s">
        <v>187</v>
      </c>
      <c r="C1530" s="4" t="s">
        <v>199</v>
      </c>
      <c r="D1530" s="4" t="s">
        <v>24</v>
      </c>
      <c r="E1530" s="4" t="s">
        <v>193</v>
      </c>
      <c r="F1530" s="3">
        <v>42808</v>
      </c>
      <c r="G1530" s="3"/>
      <c r="I1530" s="4" t="s">
        <v>9023</v>
      </c>
      <c r="J1530" s="4" t="s">
        <v>9024</v>
      </c>
      <c r="K1530" s="4" t="s">
        <v>9010</v>
      </c>
      <c r="L1530">
        <v>5482</v>
      </c>
      <c r="M1530" s="4"/>
      <c r="Q1530" s="4"/>
      <c r="R1530" s="4"/>
    </row>
    <row r="1531" spans="1:19">
      <c r="A1531" s="4" t="s">
        <v>1738</v>
      </c>
      <c r="B1531" s="4" t="s">
        <v>244</v>
      </c>
      <c r="C1531" s="4" t="s">
        <v>179</v>
      </c>
      <c r="D1531" s="4" t="s">
        <v>79</v>
      </c>
      <c r="E1531" s="4" t="s">
        <v>197</v>
      </c>
      <c r="F1531" s="3">
        <v>42808</v>
      </c>
      <c r="G1531" s="3">
        <v>42872</v>
      </c>
      <c r="H1531">
        <v>0</v>
      </c>
      <c r="I1531" s="4" t="s">
        <v>9016</v>
      </c>
      <c r="J1531" s="4" t="s">
        <v>9015</v>
      </c>
      <c r="K1531" s="4" t="s">
        <v>9010</v>
      </c>
      <c r="L1531">
        <v>550</v>
      </c>
      <c r="M1531" s="4" t="s">
        <v>26</v>
      </c>
      <c r="N1531">
        <v>2002</v>
      </c>
      <c r="O1531">
        <v>3178.24</v>
      </c>
      <c r="P1531">
        <v>4540</v>
      </c>
      <c r="Q1531" s="4" t="s">
        <v>23</v>
      </c>
      <c r="R1531" s="4" t="s">
        <v>24</v>
      </c>
      <c r="S1531">
        <v>64</v>
      </c>
    </row>
    <row r="1532" spans="1:19">
      <c r="A1532" s="4" t="s">
        <v>1739</v>
      </c>
      <c r="B1532" s="4" t="s">
        <v>201</v>
      </c>
      <c r="C1532" s="4" t="s">
        <v>171</v>
      </c>
      <c r="D1532" s="4" t="s">
        <v>75</v>
      </c>
      <c r="E1532" s="4" t="s">
        <v>172</v>
      </c>
      <c r="F1532" s="3">
        <v>42808</v>
      </c>
      <c r="G1532" s="3">
        <v>42819</v>
      </c>
      <c r="H1532">
        <v>1019</v>
      </c>
      <c r="I1532" s="4" t="s">
        <v>9026</v>
      </c>
      <c r="J1532" s="4" t="s">
        <v>9024</v>
      </c>
      <c r="K1532" s="4" t="s">
        <v>9010</v>
      </c>
      <c r="L1532">
        <v>1096</v>
      </c>
      <c r="M1532" s="4" t="s">
        <v>73</v>
      </c>
      <c r="N1532">
        <v>1982</v>
      </c>
      <c r="O1532">
        <v>792.46</v>
      </c>
      <c r="P1532">
        <v>1299</v>
      </c>
      <c r="Q1532" s="4" t="s">
        <v>23</v>
      </c>
      <c r="R1532" s="4" t="s">
        <v>24</v>
      </c>
      <c r="S1532">
        <v>11</v>
      </c>
    </row>
    <row r="1533" spans="1:19">
      <c r="A1533" s="4" t="s">
        <v>1740</v>
      </c>
      <c r="B1533" s="4" t="s">
        <v>201</v>
      </c>
      <c r="C1533" s="4" t="s">
        <v>192</v>
      </c>
      <c r="D1533" s="4" t="s">
        <v>32</v>
      </c>
      <c r="E1533" s="4" t="s">
        <v>172</v>
      </c>
      <c r="F1533" s="3">
        <v>42808</v>
      </c>
      <c r="G1533" s="3">
        <v>42867</v>
      </c>
      <c r="H1533">
        <v>2798</v>
      </c>
      <c r="I1533" s="4" t="s">
        <v>9026</v>
      </c>
      <c r="J1533" s="4" t="s">
        <v>9024</v>
      </c>
      <c r="K1533" s="4" t="s">
        <v>9012</v>
      </c>
      <c r="L1533">
        <v>3393</v>
      </c>
      <c r="M1533" s="4" t="s">
        <v>33</v>
      </c>
      <c r="N1533">
        <v>2009</v>
      </c>
      <c r="O1533">
        <v>497.11</v>
      </c>
      <c r="P1533">
        <v>1588</v>
      </c>
      <c r="Q1533" s="4" t="s">
        <v>23</v>
      </c>
      <c r="R1533" s="4" t="s">
        <v>24</v>
      </c>
      <c r="S1533">
        <v>59</v>
      </c>
    </row>
    <row r="1534" spans="1:19">
      <c r="A1534" s="4" t="s">
        <v>1741</v>
      </c>
      <c r="B1534" s="4" t="s">
        <v>170</v>
      </c>
      <c r="C1534" s="4" t="s">
        <v>179</v>
      </c>
      <c r="D1534" s="4" t="s">
        <v>111</v>
      </c>
      <c r="E1534" s="4" t="s">
        <v>172</v>
      </c>
      <c r="F1534" s="3">
        <v>42808</v>
      </c>
      <c r="G1534" s="3">
        <v>42889</v>
      </c>
      <c r="H1534">
        <v>502</v>
      </c>
      <c r="I1534" s="4" t="s">
        <v>9014</v>
      </c>
      <c r="J1534" s="4" t="s">
        <v>9015</v>
      </c>
      <c r="K1534" s="4" t="s">
        <v>9010</v>
      </c>
      <c r="L1534">
        <v>550</v>
      </c>
      <c r="M1534" s="4" t="s">
        <v>33</v>
      </c>
      <c r="N1534">
        <v>1988</v>
      </c>
      <c r="O1534">
        <v>1376.8</v>
      </c>
      <c r="P1534">
        <v>1165</v>
      </c>
      <c r="Q1534" s="4" t="s">
        <v>112</v>
      </c>
      <c r="R1534" s="4" t="s">
        <v>24</v>
      </c>
      <c r="S1534">
        <v>81</v>
      </c>
    </row>
    <row r="1535" spans="1:19">
      <c r="A1535" s="4" t="s">
        <v>1742</v>
      </c>
      <c r="B1535" s="4" t="s">
        <v>170</v>
      </c>
      <c r="C1535" s="4" t="s">
        <v>192</v>
      </c>
      <c r="D1535" s="4" t="s">
        <v>79</v>
      </c>
      <c r="E1535" s="4" t="s">
        <v>172</v>
      </c>
      <c r="F1535" s="3">
        <v>42808</v>
      </c>
      <c r="G1535" s="3">
        <v>42810</v>
      </c>
      <c r="H1535">
        <v>3323</v>
      </c>
      <c r="I1535" s="4" t="s">
        <v>9014</v>
      </c>
      <c r="J1535" s="4" t="s">
        <v>9015</v>
      </c>
      <c r="K1535" s="4" t="s">
        <v>9012</v>
      </c>
      <c r="L1535">
        <v>3393</v>
      </c>
      <c r="M1535" s="4" t="s">
        <v>26</v>
      </c>
      <c r="N1535">
        <v>2002</v>
      </c>
      <c r="O1535">
        <v>3178.24</v>
      </c>
      <c r="P1535">
        <v>4540</v>
      </c>
      <c r="Q1535" s="4" t="s">
        <v>23</v>
      </c>
      <c r="R1535" s="4" t="s">
        <v>24</v>
      </c>
      <c r="S1535">
        <v>2</v>
      </c>
    </row>
    <row r="1536" spans="1:19">
      <c r="A1536" s="4" t="s">
        <v>1743</v>
      </c>
      <c r="B1536" s="4" t="s">
        <v>232</v>
      </c>
      <c r="C1536" s="4" t="s">
        <v>171</v>
      </c>
      <c r="D1536" s="4" t="s">
        <v>42</v>
      </c>
      <c r="E1536" s="4" t="s">
        <v>197</v>
      </c>
      <c r="F1536" s="3">
        <v>42808</v>
      </c>
      <c r="G1536" s="3">
        <v>42897</v>
      </c>
      <c r="H1536">
        <v>0</v>
      </c>
      <c r="I1536" s="4" t="s">
        <v>9021</v>
      </c>
      <c r="J1536" s="4" t="s">
        <v>9019</v>
      </c>
      <c r="K1536" s="4" t="s">
        <v>9010</v>
      </c>
      <c r="L1536">
        <v>1096</v>
      </c>
      <c r="M1536" s="4" t="s">
        <v>26</v>
      </c>
      <c r="N1536">
        <v>2017</v>
      </c>
      <c r="O1536">
        <v>4.54</v>
      </c>
      <c r="P1536">
        <v>9</v>
      </c>
      <c r="Q1536" s="4" t="s">
        <v>23</v>
      </c>
      <c r="R1536" s="4" t="s">
        <v>24</v>
      </c>
      <c r="S1536">
        <v>89</v>
      </c>
    </row>
    <row r="1537" spans="1:19">
      <c r="A1537" s="4" t="s">
        <v>1744</v>
      </c>
      <c r="B1537" s="4" t="s">
        <v>205</v>
      </c>
      <c r="C1537" s="4" t="s">
        <v>177</v>
      </c>
      <c r="D1537" s="4" t="s">
        <v>90</v>
      </c>
      <c r="E1537" s="4" t="s">
        <v>197</v>
      </c>
      <c r="F1537" s="3">
        <v>42808</v>
      </c>
      <c r="G1537" s="3">
        <v>42824</v>
      </c>
      <c r="H1537">
        <v>0</v>
      </c>
      <c r="I1537" s="4" t="s">
        <v>9023</v>
      </c>
      <c r="J1537" s="4" t="s">
        <v>9024</v>
      </c>
      <c r="K1537" s="4" t="s">
        <v>9012</v>
      </c>
      <c r="L1537">
        <v>55</v>
      </c>
      <c r="M1537" s="4" t="s">
        <v>73</v>
      </c>
      <c r="N1537">
        <v>1987</v>
      </c>
      <c r="O1537">
        <v>405.59</v>
      </c>
      <c r="P1537">
        <v>1179</v>
      </c>
      <c r="Q1537" s="4" t="s">
        <v>91</v>
      </c>
      <c r="R1537" s="4" t="s">
        <v>92</v>
      </c>
      <c r="S1537">
        <v>16</v>
      </c>
    </row>
    <row r="1538" spans="1:19">
      <c r="A1538" s="4" t="s">
        <v>1745</v>
      </c>
      <c r="B1538" s="4" t="s">
        <v>185</v>
      </c>
      <c r="C1538" s="4" t="s">
        <v>199</v>
      </c>
      <c r="D1538" s="4" t="s">
        <v>90</v>
      </c>
      <c r="E1538" s="4" t="s">
        <v>197</v>
      </c>
      <c r="F1538" s="3">
        <v>42808</v>
      </c>
      <c r="G1538" s="3">
        <v>42882</v>
      </c>
      <c r="H1538">
        <v>0</v>
      </c>
      <c r="I1538" s="4" t="s">
        <v>9023</v>
      </c>
      <c r="J1538" s="4" t="s">
        <v>9024</v>
      </c>
      <c r="K1538" s="4" t="s">
        <v>9010</v>
      </c>
      <c r="L1538">
        <v>5482</v>
      </c>
      <c r="M1538" s="4" t="s">
        <v>73</v>
      </c>
      <c r="N1538">
        <v>1987</v>
      </c>
      <c r="O1538">
        <v>405.59</v>
      </c>
      <c r="P1538">
        <v>1179</v>
      </c>
      <c r="Q1538" s="4" t="s">
        <v>91</v>
      </c>
      <c r="R1538" s="4" t="s">
        <v>92</v>
      </c>
      <c r="S1538">
        <v>74</v>
      </c>
    </row>
    <row r="1539" spans="1:19">
      <c r="A1539" s="4" t="s">
        <v>1746</v>
      </c>
      <c r="B1539" s="4" t="s">
        <v>185</v>
      </c>
      <c r="C1539" s="4" t="s">
        <v>192</v>
      </c>
      <c r="D1539" s="4" t="s">
        <v>59</v>
      </c>
      <c r="E1539" s="4" t="s">
        <v>197</v>
      </c>
      <c r="F1539" s="3">
        <v>42808</v>
      </c>
      <c r="G1539" s="3">
        <v>42907</v>
      </c>
      <c r="H1539">
        <v>0</v>
      </c>
      <c r="I1539" s="4" t="s">
        <v>9023</v>
      </c>
      <c r="J1539" s="4" t="s">
        <v>9024</v>
      </c>
      <c r="K1539" s="4" t="s">
        <v>9012</v>
      </c>
      <c r="L1539">
        <v>3393</v>
      </c>
      <c r="M1539" s="4" t="s">
        <v>60</v>
      </c>
      <c r="N1539">
        <v>1988</v>
      </c>
      <c r="O1539">
        <v>2059.9</v>
      </c>
      <c r="P1539">
        <v>3644</v>
      </c>
      <c r="Q1539" s="4" t="s">
        <v>23</v>
      </c>
      <c r="R1539" s="4" t="s">
        <v>24</v>
      </c>
      <c r="S1539">
        <v>99</v>
      </c>
    </row>
    <row r="1540" spans="1:19">
      <c r="A1540" s="4" t="s">
        <v>1747</v>
      </c>
      <c r="B1540" s="4" t="s">
        <v>185</v>
      </c>
      <c r="C1540" s="4" t="s">
        <v>179</v>
      </c>
      <c r="D1540" s="4" t="s">
        <v>105</v>
      </c>
      <c r="E1540" s="4" t="s">
        <v>172</v>
      </c>
      <c r="F1540" s="3">
        <v>42808</v>
      </c>
      <c r="G1540" s="3">
        <v>42811</v>
      </c>
      <c r="H1540">
        <v>542</v>
      </c>
      <c r="I1540" s="4" t="s">
        <v>9023</v>
      </c>
      <c r="J1540" s="4" t="s">
        <v>9024</v>
      </c>
      <c r="K1540" s="4" t="s">
        <v>9010</v>
      </c>
      <c r="L1540">
        <v>550</v>
      </c>
      <c r="M1540" s="4" t="s">
        <v>36</v>
      </c>
      <c r="N1540">
        <v>1996</v>
      </c>
      <c r="O1540">
        <v>6354.87</v>
      </c>
      <c r="P1540">
        <v>16780</v>
      </c>
      <c r="Q1540" s="4" t="s">
        <v>23</v>
      </c>
      <c r="R1540" s="4" t="s">
        <v>35</v>
      </c>
      <c r="S1540">
        <v>3</v>
      </c>
    </row>
    <row r="1541" spans="1:19">
      <c r="A1541" s="4" t="s">
        <v>1748</v>
      </c>
      <c r="B1541" s="4" t="s">
        <v>181</v>
      </c>
      <c r="C1541" s="4" t="s">
        <v>9011</v>
      </c>
      <c r="D1541" s="4" t="s">
        <v>54</v>
      </c>
      <c r="E1541" s="4" t="s">
        <v>172</v>
      </c>
      <c r="F1541" s="3">
        <v>42808</v>
      </c>
      <c r="G1541" s="3">
        <v>42877</v>
      </c>
      <c r="H1541">
        <v>5172</v>
      </c>
      <c r="I1541" s="4" t="s">
        <v>9026</v>
      </c>
      <c r="J1541" s="4" t="s">
        <v>9024</v>
      </c>
      <c r="K1541" s="4" t="s">
        <v>9010</v>
      </c>
      <c r="L1541">
        <v>4821</v>
      </c>
      <c r="M1541" s="4" t="s">
        <v>55</v>
      </c>
      <c r="N1541">
        <v>1995</v>
      </c>
      <c r="O1541">
        <v>1825.82</v>
      </c>
      <c r="P1541">
        <v>5595</v>
      </c>
      <c r="Q1541" s="4" t="s">
        <v>23</v>
      </c>
      <c r="R1541" s="4" t="s">
        <v>56</v>
      </c>
      <c r="S1541">
        <v>69</v>
      </c>
    </row>
    <row r="1542" spans="1:19">
      <c r="A1542" s="4" t="s">
        <v>1749</v>
      </c>
      <c r="B1542" s="4" t="s">
        <v>246</v>
      </c>
      <c r="C1542" s="4" t="s">
        <v>192</v>
      </c>
      <c r="D1542" s="4" t="s">
        <v>40</v>
      </c>
      <c r="E1542" s="4" t="s">
        <v>197</v>
      </c>
      <c r="F1542" s="3">
        <v>42809</v>
      </c>
      <c r="G1542" s="3">
        <v>42910</v>
      </c>
      <c r="H1542">
        <v>0</v>
      </c>
      <c r="I1542" s="4" t="s">
        <v>9021</v>
      </c>
      <c r="J1542" s="4" t="s">
        <v>9019</v>
      </c>
      <c r="K1542" s="4" t="s">
        <v>9012</v>
      </c>
      <c r="L1542">
        <v>3393</v>
      </c>
      <c r="M1542" s="4" t="s">
        <v>39</v>
      </c>
      <c r="N1542">
        <v>1989</v>
      </c>
      <c r="O1542">
        <v>665.06</v>
      </c>
      <c r="P1542">
        <v>1095</v>
      </c>
      <c r="Q1542" s="4" t="s">
        <v>23</v>
      </c>
      <c r="R1542" s="4" t="s">
        <v>24</v>
      </c>
      <c r="S1542">
        <v>101</v>
      </c>
    </row>
    <row r="1543" spans="1:19">
      <c r="A1543" s="4" t="s">
        <v>1750</v>
      </c>
      <c r="B1543" s="4" t="s">
        <v>246</v>
      </c>
      <c r="C1543" s="4" t="s">
        <v>179</v>
      </c>
      <c r="D1543" s="4" t="s">
        <v>120</v>
      </c>
      <c r="E1543" s="4" t="s">
        <v>172</v>
      </c>
      <c r="F1543" s="3">
        <v>42809</v>
      </c>
      <c r="G1543" s="3">
        <v>42825</v>
      </c>
      <c r="H1543">
        <v>538</v>
      </c>
      <c r="I1543" s="4" t="s">
        <v>9021</v>
      </c>
      <c r="J1543" s="4" t="s">
        <v>9019</v>
      </c>
      <c r="K1543" s="4" t="s">
        <v>9010</v>
      </c>
      <c r="L1543">
        <v>550</v>
      </c>
      <c r="M1543" s="4" t="s">
        <v>58</v>
      </c>
      <c r="N1543">
        <v>1998</v>
      </c>
      <c r="O1543">
        <v>2022.14</v>
      </c>
      <c r="P1543">
        <v>5113</v>
      </c>
      <c r="Q1543" s="4" t="s">
        <v>23</v>
      </c>
      <c r="R1543" s="4" t="s">
        <v>24</v>
      </c>
      <c r="S1543">
        <v>16</v>
      </c>
    </row>
    <row r="1544" spans="1:19">
      <c r="A1544" s="4" t="s">
        <v>1751</v>
      </c>
      <c r="B1544" s="4" t="s">
        <v>246</v>
      </c>
      <c r="C1544" s="4" t="s">
        <v>9011</v>
      </c>
      <c r="D1544" s="4" t="s">
        <v>25</v>
      </c>
      <c r="E1544" s="4" t="s">
        <v>172</v>
      </c>
      <c r="F1544" s="3">
        <v>42809</v>
      </c>
      <c r="G1544" s="3">
        <v>42873</v>
      </c>
      <c r="H1544">
        <v>4497</v>
      </c>
      <c r="I1544" s="4" t="s">
        <v>9021</v>
      </c>
      <c r="J1544" s="4" t="s">
        <v>9019</v>
      </c>
      <c r="K1544" s="4" t="s">
        <v>9010</v>
      </c>
      <c r="L1544">
        <v>4821</v>
      </c>
      <c r="M1544" s="4" t="s">
        <v>26</v>
      </c>
      <c r="N1544">
        <v>1999</v>
      </c>
      <c r="O1544">
        <v>251.41</v>
      </c>
      <c r="P1544">
        <v>495</v>
      </c>
      <c r="Q1544" s="4" t="s">
        <v>23</v>
      </c>
      <c r="R1544" s="4" t="s">
        <v>24</v>
      </c>
      <c r="S1544">
        <v>64</v>
      </c>
    </row>
    <row r="1545" spans="1:19">
      <c r="A1545" s="4" t="s">
        <v>1752</v>
      </c>
      <c r="B1545" s="4" t="s">
        <v>174</v>
      </c>
      <c r="C1545" s="4" t="s">
        <v>171</v>
      </c>
      <c r="D1545" s="4" t="s">
        <v>41</v>
      </c>
      <c r="E1545" s="4" t="s">
        <v>172</v>
      </c>
      <c r="F1545" s="3">
        <v>42809</v>
      </c>
      <c r="G1545" s="3">
        <v>42864</v>
      </c>
      <c r="H1545">
        <v>1178</v>
      </c>
      <c r="I1545" s="4" t="s">
        <v>9016</v>
      </c>
      <c r="J1545" s="4" t="s">
        <v>9015</v>
      </c>
      <c r="K1545" s="4" t="s">
        <v>9010</v>
      </c>
      <c r="L1545">
        <v>1096</v>
      </c>
      <c r="M1545" s="4" t="s">
        <v>36</v>
      </c>
      <c r="N1545">
        <v>1998</v>
      </c>
      <c r="O1545">
        <v>2714.9</v>
      </c>
      <c r="P1545">
        <v>2641</v>
      </c>
      <c r="Q1545" s="4" t="s">
        <v>23</v>
      </c>
      <c r="R1545" s="4" t="s">
        <v>21</v>
      </c>
      <c r="S1545">
        <v>55</v>
      </c>
    </row>
    <row r="1546" spans="1:19">
      <c r="A1546" s="4" t="s">
        <v>1753</v>
      </c>
      <c r="B1546" s="4" t="s">
        <v>174</v>
      </c>
      <c r="C1546" s="4" t="s">
        <v>9011</v>
      </c>
      <c r="D1546" s="4" t="s">
        <v>119</v>
      </c>
      <c r="E1546" s="4" t="s">
        <v>172</v>
      </c>
      <c r="F1546" s="3">
        <v>42809</v>
      </c>
      <c r="G1546" s="3">
        <v>42907</v>
      </c>
      <c r="H1546">
        <v>4969</v>
      </c>
      <c r="I1546" s="4" t="s">
        <v>9016</v>
      </c>
      <c r="J1546" s="4" t="s">
        <v>9015</v>
      </c>
      <c r="K1546" s="4" t="s">
        <v>9010</v>
      </c>
      <c r="L1546">
        <v>4821</v>
      </c>
      <c r="M1546" s="4" t="s">
        <v>55</v>
      </c>
      <c r="N1546">
        <v>1988</v>
      </c>
      <c r="O1546">
        <v>5266.09</v>
      </c>
      <c r="P1546">
        <v>8595</v>
      </c>
      <c r="Q1546" s="4" t="s">
        <v>23</v>
      </c>
      <c r="R1546" s="4" t="s">
        <v>56</v>
      </c>
      <c r="S1546">
        <v>98</v>
      </c>
    </row>
    <row r="1547" spans="1:19">
      <c r="A1547" s="4" t="s">
        <v>1754</v>
      </c>
      <c r="B1547" s="4" t="s">
        <v>174</v>
      </c>
      <c r="C1547" s="4" t="s">
        <v>177</v>
      </c>
      <c r="D1547" s="4" t="s">
        <v>100</v>
      </c>
      <c r="E1547" s="4" t="s">
        <v>172</v>
      </c>
      <c r="F1547" s="3">
        <v>42809</v>
      </c>
      <c r="G1547" s="3">
        <v>42814</v>
      </c>
      <c r="H1547">
        <v>60</v>
      </c>
      <c r="I1547" s="4" t="s">
        <v>9016</v>
      </c>
      <c r="J1547" s="4" t="s">
        <v>9015</v>
      </c>
      <c r="K1547" s="4" t="s">
        <v>9012</v>
      </c>
      <c r="L1547">
        <v>55</v>
      </c>
      <c r="M1547" s="4" t="s">
        <v>9322</v>
      </c>
      <c r="N1547">
        <v>1987</v>
      </c>
      <c r="O1547">
        <v>2938.67</v>
      </c>
      <c r="P1547">
        <v>8775</v>
      </c>
      <c r="Q1547" s="4" t="s">
        <v>101</v>
      </c>
      <c r="R1547" s="4" t="s">
        <v>24</v>
      </c>
      <c r="S1547">
        <v>5</v>
      </c>
    </row>
    <row r="1548" spans="1:19">
      <c r="A1548" s="4" t="s">
        <v>1755</v>
      </c>
      <c r="B1548" s="4" t="s">
        <v>174</v>
      </c>
      <c r="C1548" s="4" t="s">
        <v>192</v>
      </c>
      <c r="D1548" s="4" t="s">
        <v>51</v>
      </c>
      <c r="E1548" s="4" t="s">
        <v>172</v>
      </c>
      <c r="F1548" s="3">
        <v>42809</v>
      </c>
      <c r="G1548" s="3">
        <v>42891</v>
      </c>
      <c r="H1548">
        <v>2875</v>
      </c>
      <c r="I1548" s="4" t="s">
        <v>9016</v>
      </c>
      <c r="J1548" s="4" t="s">
        <v>9015</v>
      </c>
      <c r="K1548" s="4" t="s">
        <v>9012</v>
      </c>
      <c r="L1548">
        <v>3393</v>
      </c>
      <c r="M1548" s="4" t="s">
        <v>36</v>
      </c>
      <c r="N1548">
        <v>1982</v>
      </c>
      <c r="O1548">
        <v>4618</v>
      </c>
      <c r="P1548">
        <v>10083</v>
      </c>
      <c r="Q1548" s="4" t="s">
        <v>23</v>
      </c>
      <c r="R1548" s="4" t="s">
        <v>24</v>
      </c>
      <c r="S1548">
        <v>82</v>
      </c>
    </row>
    <row r="1549" spans="1:19">
      <c r="A1549" s="4" t="s">
        <v>1756</v>
      </c>
      <c r="B1549" s="4" t="s">
        <v>212</v>
      </c>
      <c r="C1549" s="4" t="s">
        <v>179</v>
      </c>
      <c r="D1549" s="4" t="s">
        <v>32</v>
      </c>
      <c r="E1549" s="4" t="s">
        <v>193</v>
      </c>
      <c r="F1549" s="3">
        <v>42809</v>
      </c>
      <c r="G1549" s="3"/>
      <c r="I1549" s="4" t="s">
        <v>9023</v>
      </c>
      <c r="J1549" s="4" t="s">
        <v>9024</v>
      </c>
      <c r="K1549" s="4" t="s">
        <v>9010</v>
      </c>
      <c r="L1549">
        <v>550</v>
      </c>
      <c r="M1549" s="4" t="s">
        <v>33</v>
      </c>
      <c r="N1549">
        <v>2009</v>
      </c>
      <c r="O1549">
        <v>497.11</v>
      </c>
      <c r="P1549">
        <v>1588</v>
      </c>
      <c r="Q1549" s="4" t="s">
        <v>23</v>
      </c>
      <c r="R1549" s="4" t="s">
        <v>24</v>
      </c>
    </row>
    <row r="1550" spans="1:19">
      <c r="A1550" s="4" t="s">
        <v>1757</v>
      </c>
      <c r="B1550" s="4" t="s">
        <v>212</v>
      </c>
      <c r="C1550" s="4" t="s">
        <v>265</v>
      </c>
      <c r="D1550" s="4" t="s">
        <v>38</v>
      </c>
      <c r="E1550" s="4" t="s">
        <v>197</v>
      </c>
      <c r="F1550" s="3">
        <v>42809</v>
      </c>
      <c r="G1550" s="3">
        <v>42874</v>
      </c>
      <c r="H1550">
        <v>0</v>
      </c>
      <c r="I1550" s="4" t="s">
        <v>9023</v>
      </c>
      <c r="J1550" s="4" t="s">
        <v>9024</v>
      </c>
      <c r="K1550" s="4" t="s">
        <v>9013</v>
      </c>
      <c r="L1550">
        <v>26768</v>
      </c>
      <c r="M1550" s="4" t="s">
        <v>39</v>
      </c>
      <c r="N1550">
        <v>1993</v>
      </c>
      <c r="O1550">
        <v>4269.8999999999996</v>
      </c>
      <c r="P1550">
        <v>6472</v>
      </c>
      <c r="Q1550" s="4" t="s">
        <v>23</v>
      </c>
      <c r="R1550" s="4" t="s">
        <v>40</v>
      </c>
      <c r="S1550">
        <v>65</v>
      </c>
    </row>
    <row r="1551" spans="1:19">
      <c r="A1551" s="4" t="s">
        <v>1758</v>
      </c>
      <c r="B1551" s="4" t="s">
        <v>237</v>
      </c>
      <c r="C1551" s="4" t="s">
        <v>199</v>
      </c>
      <c r="D1551" s="4" t="s">
        <v>52</v>
      </c>
      <c r="E1551" s="4" t="s">
        <v>172</v>
      </c>
      <c r="F1551" s="3">
        <v>42809</v>
      </c>
      <c r="G1551" s="3">
        <v>42875</v>
      </c>
      <c r="H1551">
        <v>6177</v>
      </c>
      <c r="I1551" s="4" t="s">
        <v>9018</v>
      </c>
      <c r="J1551" s="4" t="s">
        <v>9019</v>
      </c>
      <c r="K1551" s="4" t="s">
        <v>9010</v>
      </c>
      <c r="L1551">
        <v>5482</v>
      </c>
      <c r="M1551" s="4" t="s">
        <v>46</v>
      </c>
      <c r="N1551">
        <v>1999</v>
      </c>
      <c r="O1551">
        <v>1197.44</v>
      </c>
      <c r="P1551">
        <v>2570</v>
      </c>
      <c r="Q1551" s="4" t="s">
        <v>23</v>
      </c>
      <c r="R1551" s="4" t="s">
        <v>24</v>
      </c>
      <c r="S1551">
        <v>66</v>
      </c>
    </row>
    <row r="1552" spans="1:19">
      <c r="A1552" s="4" t="s">
        <v>1759</v>
      </c>
      <c r="B1552" s="4" t="s">
        <v>196</v>
      </c>
      <c r="C1552" s="4" t="s">
        <v>192</v>
      </c>
      <c r="D1552" s="4" t="s">
        <v>104</v>
      </c>
      <c r="E1552" s="4" t="s">
        <v>197</v>
      </c>
      <c r="F1552" s="3">
        <v>42809</v>
      </c>
      <c r="G1552" s="3">
        <v>42914</v>
      </c>
      <c r="H1552">
        <v>0</v>
      </c>
      <c r="I1552" s="4" t="s">
        <v>9016</v>
      </c>
      <c r="J1552" s="4" t="s">
        <v>9015</v>
      </c>
      <c r="K1552" s="4" t="s">
        <v>9012</v>
      </c>
      <c r="L1552">
        <v>3393</v>
      </c>
      <c r="M1552" s="4" t="s">
        <v>9322</v>
      </c>
      <c r="N1552">
        <v>1983</v>
      </c>
      <c r="O1552">
        <v>1008.06</v>
      </c>
      <c r="P1552">
        <v>1238</v>
      </c>
      <c r="Q1552" s="4" t="s">
        <v>23</v>
      </c>
      <c r="R1552" s="4" t="s">
        <v>24</v>
      </c>
      <c r="S1552">
        <v>105</v>
      </c>
    </row>
    <row r="1553" spans="1:19">
      <c r="A1553" s="4" t="s">
        <v>1760</v>
      </c>
      <c r="B1553" s="4" t="s">
        <v>230</v>
      </c>
      <c r="C1553" s="4" t="s">
        <v>9011</v>
      </c>
      <c r="D1553" s="4" t="s">
        <v>24</v>
      </c>
      <c r="E1553" s="4" t="s">
        <v>193</v>
      </c>
      <c r="F1553" s="3">
        <v>42809</v>
      </c>
      <c r="G1553" s="3"/>
      <c r="I1553" s="4" t="s">
        <v>9026</v>
      </c>
      <c r="J1553" s="4" t="s">
        <v>9024</v>
      </c>
      <c r="K1553" s="4" t="s">
        <v>9010</v>
      </c>
      <c r="L1553">
        <v>4821</v>
      </c>
      <c r="M1553" s="4"/>
      <c r="Q1553" s="4"/>
      <c r="R1553" s="4"/>
    </row>
    <row r="1554" spans="1:19">
      <c r="A1554" s="4" t="s">
        <v>1761</v>
      </c>
      <c r="B1554" s="4" t="s">
        <v>230</v>
      </c>
      <c r="C1554" s="4" t="s">
        <v>9011</v>
      </c>
      <c r="D1554" s="4" t="s">
        <v>59</v>
      </c>
      <c r="E1554" s="4" t="s">
        <v>197</v>
      </c>
      <c r="F1554" s="3">
        <v>42809</v>
      </c>
      <c r="G1554" s="3">
        <v>42861</v>
      </c>
      <c r="H1554">
        <v>0</v>
      </c>
      <c r="I1554" s="4" t="s">
        <v>9026</v>
      </c>
      <c r="J1554" s="4" t="s">
        <v>9024</v>
      </c>
      <c r="K1554" s="4" t="s">
        <v>9010</v>
      </c>
      <c r="L1554">
        <v>4821</v>
      </c>
      <c r="M1554" s="4" t="s">
        <v>60</v>
      </c>
      <c r="N1554">
        <v>1988</v>
      </c>
      <c r="O1554">
        <v>2059.9</v>
      </c>
      <c r="P1554">
        <v>3644</v>
      </c>
      <c r="Q1554" s="4" t="s">
        <v>23</v>
      </c>
      <c r="R1554" s="4" t="s">
        <v>24</v>
      </c>
      <c r="S1554">
        <v>52</v>
      </c>
    </row>
    <row r="1555" spans="1:19">
      <c r="A1555" s="4" t="s">
        <v>1762</v>
      </c>
      <c r="B1555" s="4" t="s">
        <v>230</v>
      </c>
      <c r="C1555" s="4" t="s">
        <v>9011</v>
      </c>
      <c r="D1555" s="4" t="s">
        <v>82</v>
      </c>
      <c r="E1555" s="4" t="s">
        <v>172</v>
      </c>
      <c r="F1555" s="3">
        <v>42809</v>
      </c>
      <c r="G1555" s="3">
        <v>42900</v>
      </c>
      <c r="H1555">
        <v>4369</v>
      </c>
      <c r="I1555" s="4" t="s">
        <v>9026</v>
      </c>
      <c r="J1555" s="4" t="s">
        <v>9024</v>
      </c>
      <c r="K1555" s="4" t="s">
        <v>9010</v>
      </c>
      <c r="L1555">
        <v>4821</v>
      </c>
      <c r="M1555" s="4" t="s">
        <v>36</v>
      </c>
      <c r="N1555">
        <v>1982</v>
      </c>
      <c r="O1555">
        <v>11698.03</v>
      </c>
      <c r="P1555">
        <v>34288</v>
      </c>
      <c r="Q1555" s="4" t="s">
        <v>23</v>
      </c>
      <c r="R1555" s="4" t="s">
        <v>24</v>
      </c>
      <c r="S1555">
        <v>91</v>
      </c>
    </row>
    <row r="1556" spans="1:19">
      <c r="A1556" s="4" t="s">
        <v>1763</v>
      </c>
      <c r="B1556" s="4" t="s">
        <v>230</v>
      </c>
      <c r="C1556" s="4" t="s">
        <v>9011</v>
      </c>
      <c r="D1556" s="4" t="s">
        <v>124</v>
      </c>
      <c r="E1556" s="4" t="s">
        <v>172</v>
      </c>
      <c r="F1556" s="3">
        <v>42809</v>
      </c>
      <c r="G1556" s="3">
        <v>42876</v>
      </c>
      <c r="H1556">
        <v>4878</v>
      </c>
      <c r="I1556" s="4" t="s">
        <v>9026</v>
      </c>
      <c r="J1556" s="4" t="s">
        <v>9024</v>
      </c>
      <c r="K1556" s="4" t="s">
        <v>9010</v>
      </c>
      <c r="L1556">
        <v>4821</v>
      </c>
      <c r="M1556" s="4" t="s">
        <v>60</v>
      </c>
      <c r="N1556">
        <v>1983</v>
      </c>
      <c r="O1556">
        <v>2871.35</v>
      </c>
      <c r="P1556">
        <v>9561</v>
      </c>
      <c r="Q1556" s="4" t="s">
        <v>23</v>
      </c>
      <c r="R1556" s="4" t="s">
        <v>24</v>
      </c>
      <c r="S1556">
        <v>67</v>
      </c>
    </row>
    <row r="1557" spans="1:19">
      <c r="A1557" s="4" t="s">
        <v>1764</v>
      </c>
      <c r="B1557" s="4" t="s">
        <v>256</v>
      </c>
      <c r="C1557" s="4" t="s">
        <v>199</v>
      </c>
      <c r="D1557" s="4" t="s">
        <v>66</v>
      </c>
      <c r="E1557" s="4" t="s">
        <v>172</v>
      </c>
      <c r="F1557" s="3">
        <v>42809</v>
      </c>
      <c r="G1557" s="3">
        <v>42907</v>
      </c>
      <c r="H1557">
        <v>4527</v>
      </c>
      <c r="I1557" s="4" t="s">
        <v>9014</v>
      </c>
      <c r="J1557" s="4" t="s">
        <v>9015</v>
      </c>
      <c r="K1557" s="4" t="s">
        <v>9010</v>
      </c>
      <c r="L1557">
        <v>5482</v>
      </c>
      <c r="M1557" s="4" t="s">
        <v>33</v>
      </c>
      <c r="N1557">
        <v>2007</v>
      </c>
      <c r="O1557">
        <v>894.33</v>
      </c>
      <c r="P1557">
        <v>1635</v>
      </c>
      <c r="Q1557" s="4" t="s">
        <v>67</v>
      </c>
      <c r="R1557" s="4" t="s">
        <v>24</v>
      </c>
      <c r="S1557">
        <v>98</v>
      </c>
    </row>
    <row r="1558" spans="1:19">
      <c r="A1558" s="4" t="s">
        <v>1765</v>
      </c>
      <c r="B1558" s="4" t="s">
        <v>201</v>
      </c>
      <c r="C1558" s="4" t="s">
        <v>171</v>
      </c>
      <c r="D1558" s="4" t="s">
        <v>122</v>
      </c>
      <c r="E1558" s="4" t="s">
        <v>197</v>
      </c>
      <c r="F1558" s="3">
        <v>42809</v>
      </c>
      <c r="G1558" s="3">
        <v>42885</v>
      </c>
      <c r="H1558">
        <v>0</v>
      </c>
      <c r="I1558" s="4" t="s">
        <v>9026</v>
      </c>
      <c r="J1558" s="4" t="s">
        <v>9024</v>
      </c>
      <c r="K1558" s="4" t="s">
        <v>9010</v>
      </c>
      <c r="L1558">
        <v>1096</v>
      </c>
      <c r="M1558" s="4" t="s">
        <v>58</v>
      </c>
      <c r="N1558">
        <v>1993</v>
      </c>
      <c r="O1558">
        <v>7537.24</v>
      </c>
      <c r="P1558">
        <v>20293</v>
      </c>
      <c r="Q1558" s="4" t="s">
        <v>23</v>
      </c>
      <c r="R1558" s="4" t="s">
        <v>24</v>
      </c>
      <c r="S1558">
        <v>76</v>
      </c>
    </row>
    <row r="1559" spans="1:19">
      <c r="A1559" s="4" t="s">
        <v>1766</v>
      </c>
      <c r="B1559" s="4" t="s">
        <v>170</v>
      </c>
      <c r="C1559" s="4" t="s">
        <v>199</v>
      </c>
      <c r="D1559" s="4" t="s">
        <v>37</v>
      </c>
      <c r="E1559" s="4" t="s">
        <v>172</v>
      </c>
      <c r="F1559" s="3">
        <v>42809</v>
      </c>
      <c r="G1559" s="3">
        <v>42889</v>
      </c>
      <c r="H1559">
        <v>6102</v>
      </c>
      <c r="I1559" s="4" t="s">
        <v>9014</v>
      </c>
      <c r="J1559" s="4" t="s">
        <v>9015</v>
      </c>
      <c r="K1559" s="4" t="s">
        <v>9010</v>
      </c>
      <c r="L1559">
        <v>5482</v>
      </c>
      <c r="M1559" s="4" t="s">
        <v>33</v>
      </c>
      <c r="N1559">
        <v>2001</v>
      </c>
      <c r="O1559">
        <v>718.62</v>
      </c>
      <c r="P1559">
        <v>2448</v>
      </c>
      <c r="Q1559" s="4" t="s">
        <v>23</v>
      </c>
      <c r="R1559" s="4" t="s">
        <v>24</v>
      </c>
      <c r="S1559">
        <v>80</v>
      </c>
    </row>
    <row r="1560" spans="1:19">
      <c r="A1560" s="4" t="s">
        <v>1767</v>
      </c>
      <c r="B1560" s="4" t="s">
        <v>226</v>
      </c>
      <c r="C1560" s="4" t="s">
        <v>199</v>
      </c>
      <c r="D1560" s="4" t="s">
        <v>35</v>
      </c>
      <c r="E1560" s="4" t="s">
        <v>172</v>
      </c>
      <c r="F1560" s="3">
        <v>42809</v>
      </c>
      <c r="G1560" s="3">
        <v>42865</v>
      </c>
      <c r="H1560">
        <v>4983</v>
      </c>
      <c r="I1560" s="4" t="s">
        <v>9018</v>
      </c>
      <c r="J1560" s="4" t="s">
        <v>9019</v>
      </c>
      <c r="K1560" s="4" t="s">
        <v>9010</v>
      </c>
      <c r="L1560">
        <v>5482</v>
      </c>
      <c r="M1560" s="4" t="s">
        <v>36</v>
      </c>
      <c r="N1560">
        <v>2002</v>
      </c>
      <c r="O1560">
        <v>987.39</v>
      </c>
      <c r="P1560">
        <v>2253</v>
      </c>
      <c r="Q1560" s="4" t="s">
        <v>23</v>
      </c>
      <c r="R1560" s="4" t="s">
        <v>24</v>
      </c>
      <c r="S1560">
        <v>56</v>
      </c>
    </row>
    <row r="1561" spans="1:19">
      <c r="A1561" s="4" t="s">
        <v>1768</v>
      </c>
      <c r="B1561" s="4" t="s">
        <v>208</v>
      </c>
      <c r="C1561" s="4" t="s">
        <v>177</v>
      </c>
      <c r="D1561" s="4" t="s">
        <v>79</v>
      </c>
      <c r="E1561" s="4" t="s">
        <v>172</v>
      </c>
      <c r="F1561" s="3">
        <v>42809</v>
      </c>
      <c r="G1561" s="3">
        <v>42819</v>
      </c>
      <c r="H1561">
        <v>47</v>
      </c>
      <c r="I1561" s="4" t="s">
        <v>9014</v>
      </c>
      <c r="J1561" s="4" t="s">
        <v>9015</v>
      </c>
      <c r="K1561" s="4" t="s">
        <v>9012</v>
      </c>
      <c r="L1561">
        <v>55</v>
      </c>
      <c r="M1561" s="4" t="s">
        <v>26</v>
      </c>
      <c r="N1561">
        <v>2002</v>
      </c>
      <c r="O1561">
        <v>3178.24</v>
      </c>
      <c r="P1561">
        <v>4540</v>
      </c>
      <c r="Q1561" s="4" t="s">
        <v>23</v>
      </c>
      <c r="R1561" s="4" t="s">
        <v>24</v>
      </c>
      <c r="S1561">
        <v>10</v>
      </c>
    </row>
    <row r="1562" spans="1:19">
      <c r="A1562" s="4" t="s">
        <v>1769</v>
      </c>
      <c r="B1562" s="4" t="s">
        <v>185</v>
      </c>
      <c r="C1562" s="4" t="s">
        <v>177</v>
      </c>
      <c r="D1562" s="4" t="s">
        <v>129</v>
      </c>
      <c r="E1562" s="4" t="s">
        <v>172</v>
      </c>
      <c r="F1562" s="3">
        <v>42809</v>
      </c>
      <c r="G1562" s="3">
        <v>42897</v>
      </c>
      <c r="H1562">
        <v>52</v>
      </c>
      <c r="I1562" s="4" t="s">
        <v>9023</v>
      </c>
      <c r="J1562" s="4" t="s">
        <v>9024</v>
      </c>
      <c r="K1562" s="4" t="s">
        <v>9012</v>
      </c>
      <c r="L1562">
        <v>55</v>
      </c>
      <c r="M1562" s="4" t="s">
        <v>39</v>
      </c>
      <c r="N1562">
        <v>1992</v>
      </c>
      <c r="O1562">
        <v>324.19</v>
      </c>
      <c r="P1562">
        <v>978</v>
      </c>
      <c r="Q1562" s="4" t="s">
        <v>23</v>
      </c>
      <c r="R1562" s="4" t="s">
        <v>24</v>
      </c>
      <c r="S1562">
        <v>88</v>
      </c>
    </row>
    <row r="1563" spans="1:19">
      <c r="A1563" s="4" t="s">
        <v>1770</v>
      </c>
      <c r="B1563" s="4" t="s">
        <v>216</v>
      </c>
      <c r="C1563" s="4" t="s">
        <v>9011</v>
      </c>
      <c r="D1563" s="4" t="s">
        <v>65</v>
      </c>
      <c r="E1563" s="4" t="s">
        <v>172</v>
      </c>
      <c r="F1563" s="3">
        <v>42809</v>
      </c>
      <c r="G1563" s="3">
        <v>42911</v>
      </c>
      <c r="H1563">
        <v>5031</v>
      </c>
      <c r="I1563" s="4" t="s">
        <v>9018</v>
      </c>
      <c r="J1563" s="4" t="s">
        <v>9019</v>
      </c>
      <c r="K1563" s="4" t="s">
        <v>9010</v>
      </c>
      <c r="L1563">
        <v>4821</v>
      </c>
      <c r="M1563" s="4" t="s">
        <v>33</v>
      </c>
      <c r="N1563">
        <v>1990</v>
      </c>
      <c r="O1563">
        <v>2520.83</v>
      </c>
      <c r="P1563">
        <v>3502</v>
      </c>
      <c r="Q1563" s="4" t="s">
        <v>23</v>
      </c>
      <c r="R1563" s="4" t="s">
        <v>24</v>
      </c>
      <c r="S1563">
        <v>102</v>
      </c>
    </row>
    <row r="1564" spans="1:19">
      <c r="A1564" s="4" t="s">
        <v>1771</v>
      </c>
      <c r="B1564" s="4" t="s">
        <v>216</v>
      </c>
      <c r="C1564" s="4" t="s">
        <v>177</v>
      </c>
      <c r="D1564" s="4" t="s">
        <v>31</v>
      </c>
      <c r="E1564" s="4" t="s">
        <v>172</v>
      </c>
      <c r="F1564" s="3">
        <v>42809</v>
      </c>
      <c r="G1564" s="3">
        <v>42892</v>
      </c>
      <c r="H1564">
        <v>53</v>
      </c>
      <c r="I1564" s="4" t="s">
        <v>9018</v>
      </c>
      <c r="J1564" s="4" t="s">
        <v>9019</v>
      </c>
      <c r="K1564" s="4" t="s">
        <v>9012</v>
      </c>
      <c r="L1564">
        <v>55</v>
      </c>
      <c r="M1564" s="4" t="s">
        <v>26</v>
      </c>
      <c r="N1564">
        <v>1991</v>
      </c>
      <c r="O1564">
        <v>326.82</v>
      </c>
      <c r="P1564">
        <v>1016</v>
      </c>
      <c r="Q1564" s="4" t="s">
        <v>23</v>
      </c>
      <c r="R1564" s="4" t="s">
        <v>24</v>
      </c>
      <c r="S1564">
        <v>83</v>
      </c>
    </row>
    <row r="1565" spans="1:19">
      <c r="A1565" s="4" t="s">
        <v>1772</v>
      </c>
      <c r="B1565" s="4" t="s">
        <v>235</v>
      </c>
      <c r="C1565" s="4" t="s">
        <v>171</v>
      </c>
      <c r="D1565" s="4" t="s">
        <v>24</v>
      </c>
      <c r="E1565" s="4" t="s">
        <v>193</v>
      </c>
      <c r="F1565" s="3">
        <v>42809</v>
      </c>
      <c r="G1565" s="3"/>
      <c r="I1565" s="4" t="s">
        <v>9018</v>
      </c>
      <c r="J1565" s="4" t="s">
        <v>9019</v>
      </c>
      <c r="K1565" s="4" t="s">
        <v>9010</v>
      </c>
      <c r="L1565">
        <v>1096</v>
      </c>
      <c r="M1565" s="4"/>
      <c r="Q1565" s="4"/>
      <c r="R1565" s="4"/>
    </row>
    <row r="1566" spans="1:19">
      <c r="A1566" s="4" t="s">
        <v>1773</v>
      </c>
      <c r="B1566" s="4" t="s">
        <v>183</v>
      </c>
      <c r="C1566" s="4" t="s">
        <v>179</v>
      </c>
      <c r="D1566" s="4" t="s">
        <v>47</v>
      </c>
      <c r="E1566" s="4" t="s">
        <v>172</v>
      </c>
      <c r="F1566" s="3">
        <v>42810</v>
      </c>
      <c r="G1566" s="3">
        <v>42857</v>
      </c>
      <c r="H1566">
        <v>550</v>
      </c>
      <c r="I1566" s="4" t="s">
        <v>9014</v>
      </c>
      <c r="J1566" s="4" t="s">
        <v>9015</v>
      </c>
      <c r="K1566" s="4" t="s">
        <v>9010</v>
      </c>
      <c r="L1566">
        <v>550</v>
      </c>
      <c r="M1566" s="4" t="s">
        <v>46</v>
      </c>
      <c r="N1566">
        <v>1986</v>
      </c>
      <c r="O1566">
        <v>2403.58</v>
      </c>
      <c r="P1566">
        <v>8801</v>
      </c>
      <c r="Q1566" s="4" t="s">
        <v>23</v>
      </c>
      <c r="R1566" s="4" t="s">
        <v>24</v>
      </c>
      <c r="S1566">
        <v>47</v>
      </c>
    </row>
    <row r="1567" spans="1:19">
      <c r="A1567" s="4" t="s">
        <v>1774</v>
      </c>
      <c r="B1567" s="4" t="s">
        <v>261</v>
      </c>
      <c r="C1567" s="4" t="s">
        <v>171</v>
      </c>
      <c r="D1567" s="4" t="s">
        <v>24</v>
      </c>
      <c r="E1567" s="4" t="s">
        <v>193</v>
      </c>
      <c r="F1567" s="3">
        <v>42810</v>
      </c>
      <c r="G1567" s="3"/>
      <c r="I1567" s="4" t="s">
        <v>9021</v>
      </c>
      <c r="J1567" s="4" t="s">
        <v>9019</v>
      </c>
      <c r="K1567" s="4" t="s">
        <v>9010</v>
      </c>
      <c r="L1567">
        <v>1096</v>
      </c>
      <c r="M1567" s="4"/>
      <c r="Q1567" s="4"/>
      <c r="R1567" s="4"/>
    </row>
    <row r="1568" spans="1:19">
      <c r="A1568" s="4" t="s">
        <v>1775</v>
      </c>
      <c r="B1568" s="4" t="s">
        <v>261</v>
      </c>
      <c r="C1568" s="4" t="s">
        <v>9011</v>
      </c>
      <c r="D1568" s="4" t="s">
        <v>50</v>
      </c>
      <c r="E1568" s="4" t="s">
        <v>172</v>
      </c>
      <c r="F1568" s="3">
        <v>42810</v>
      </c>
      <c r="G1568" s="3">
        <v>42892</v>
      </c>
      <c r="H1568">
        <v>5223</v>
      </c>
      <c r="I1568" s="4" t="s">
        <v>9021</v>
      </c>
      <c r="J1568" s="4" t="s">
        <v>9019</v>
      </c>
      <c r="K1568" s="4" t="s">
        <v>9010</v>
      </c>
      <c r="L1568">
        <v>4821</v>
      </c>
      <c r="M1568" s="4" t="s">
        <v>9322</v>
      </c>
      <c r="N1568">
        <v>1992</v>
      </c>
      <c r="O1568">
        <v>1712.68</v>
      </c>
      <c r="P1568">
        <v>3194</v>
      </c>
      <c r="Q1568" s="4" t="s">
        <v>23</v>
      </c>
      <c r="R1568" s="4" t="s">
        <v>21</v>
      </c>
      <c r="S1568">
        <v>82</v>
      </c>
    </row>
    <row r="1569" spans="1:19">
      <c r="A1569" s="4" t="s">
        <v>1776</v>
      </c>
      <c r="B1569" s="4" t="s">
        <v>261</v>
      </c>
      <c r="C1569" s="4" t="s">
        <v>177</v>
      </c>
      <c r="D1569" s="4" t="s">
        <v>25</v>
      </c>
      <c r="E1569" s="4" t="s">
        <v>172</v>
      </c>
      <c r="F1569" s="3">
        <v>42810</v>
      </c>
      <c r="G1569" s="3">
        <v>42867</v>
      </c>
      <c r="H1569">
        <v>53</v>
      </c>
      <c r="I1569" s="4" t="s">
        <v>9021</v>
      </c>
      <c r="J1569" s="4" t="s">
        <v>9019</v>
      </c>
      <c r="K1569" s="4" t="s">
        <v>9012</v>
      </c>
      <c r="L1569">
        <v>55</v>
      </c>
      <c r="M1569" s="4" t="s">
        <v>26</v>
      </c>
      <c r="N1569">
        <v>1999</v>
      </c>
      <c r="O1569">
        <v>251.41</v>
      </c>
      <c r="P1569">
        <v>495</v>
      </c>
      <c r="Q1569" s="4" t="s">
        <v>23</v>
      </c>
      <c r="R1569" s="4" t="s">
        <v>24</v>
      </c>
      <c r="S1569">
        <v>57</v>
      </c>
    </row>
    <row r="1570" spans="1:19">
      <c r="A1570" s="4" t="s">
        <v>1777</v>
      </c>
      <c r="B1570" s="4" t="s">
        <v>246</v>
      </c>
      <c r="C1570" s="4" t="s">
        <v>9011</v>
      </c>
      <c r="D1570" s="4" t="s">
        <v>34</v>
      </c>
      <c r="E1570" s="4" t="s">
        <v>172</v>
      </c>
      <c r="F1570" s="3">
        <v>42810</v>
      </c>
      <c r="G1570" s="3">
        <v>42872</v>
      </c>
      <c r="H1570">
        <v>4519</v>
      </c>
      <c r="I1570" s="4" t="s">
        <v>9021</v>
      </c>
      <c r="J1570" s="4" t="s">
        <v>9019</v>
      </c>
      <c r="K1570" s="4" t="s">
        <v>9010</v>
      </c>
      <c r="L1570">
        <v>4821</v>
      </c>
      <c r="M1570" s="4" t="s">
        <v>9322</v>
      </c>
      <c r="N1570">
        <v>1993</v>
      </c>
      <c r="O1570">
        <v>1242.32</v>
      </c>
      <c r="P1570">
        <v>3027</v>
      </c>
      <c r="Q1570" s="4" t="s">
        <v>23</v>
      </c>
      <c r="R1570" s="4" t="s">
        <v>21</v>
      </c>
      <c r="S1570">
        <v>62</v>
      </c>
    </row>
    <row r="1571" spans="1:19">
      <c r="A1571" s="4" t="s">
        <v>1778</v>
      </c>
      <c r="B1571" s="4" t="s">
        <v>279</v>
      </c>
      <c r="C1571" s="4" t="s">
        <v>9011</v>
      </c>
      <c r="D1571" s="4" t="s">
        <v>121</v>
      </c>
      <c r="E1571" s="4" t="s">
        <v>172</v>
      </c>
      <c r="F1571" s="3">
        <v>42810</v>
      </c>
      <c r="G1571" s="3">
        <v>42887</v>
      </c>
      <c r="H1571">
        <v>4833</v>
      </c>
      <c r="I1571" s="4" t="s">
        <v>9018</v>
      </c>
      <c r="J1571" s="4" t="s">
        <v>9019</v>
      </c>
      <c r="K1571" s="4" t="s">
        <v>9010</v>
      </c>
      <c r="L1571">
        <v>4821</v>
      </c>
      <c r="M1571" s="4" t="s">
        <v>58</v>
      </c>
      <c r="N1571">
        <v>1993</v>
      </c>
      <c r="O1571">
        <v>646.1</v>
      </c>
      <c r="P1571">
        <v>883</v>
      </c>
      <c r="Q1571" s="4" t="s">
        <v>23</v>
      </c>
      <c r="R1571" s="4" t="s">
        <v>62</v>
      </c>
      <c r="S1571">
        <v>77</v>
      </c>
    </row>
    <row r="1572" spans="1:19">
      <c r="A1572" s="4" t="s">
        <v>1779</v>
      </c>
      <c r="B1572" s="4" t="s">
        <v>210</v>
      </c>
      <c r="C1572" s="4" t="s">
        <v>199</v>
      </c>
      <c r="D1572" s="4" t="s">
        <v>24</v>
      </c>
      <c r="E1572" s="4" t="s">
        <v>193</v>
      </c>
      <c r="F1572" s="3">
        <v>42810</v>
      </c>
      <c r="G1572" s="3"/>
      <c r="I1572" s="4" t="s">
        <v>9021</v>
      </c>
      <c r="J1572" s="4" t="s">
        <v>9019</v>
      </c>
      <c r="K1572" s="4" t="s">
        <v>9010</v>
      </c>
      <c r="L1572">
        <v>5482</v>
      </c>
      <c r="M1572" s="4"/>
      <c r="Q1572" s="4"/>
      <c r="R1572" s="4"/>
    </row>
    <row r="1573" spans="1:19">
      <c r="A1573" s="4" t="s">
        <v>1780</v>
      </c>
      <c r="B1573" s="4" t="s">
        <v>210</v>
      </c>
      <c r="C1573" s="4" t="s">
        <v>199</v>
      </c>
      <c r="D1573" s="4" t="s">
        <v>127</v>
      </c>
      <c r="E1573" s="4" t="s">
        <v>172</v>
      </c>
      <c r="F1573" s="3">
        <v>42810</v>
      </c>
      <c r="G1573" s="3">
        <v>42915</v>
      </c>
      <c r="H1573">
        <v>5407</v>
      </c>
      <c r="I1573" s="4" t="s">
        <v>9021</v>
      </c>
      <c r="J1573" s="4" t="s">
        <v>9019</v>
      </c>
      <c r="K1573" s="4" t="s">
        <v>9010</v>
      </c>
      <c r="L1573">
        <v>5482</v>
      </c>
      <c r="M1573" s="4" t="s">
        <v>9322</v>
      </c>
      <c r="N1573">
        <v>2011</v>
      </c>
      <c r="O1573">
        <v>40.79</v>
      </c>
      <c r="P1573">
        <v>142</v>
      </c>
      <c r="Q1573" s="4" t="s">
        <v>128</v>
      </c>
      <c r="R1573" s="4" t="s">
        <v>24</v>
      </c>
      <c r="S1573">
        <v>105</v>
      </c>
    </row>
    <row r="1574" spans="1:19">
      <c r="A1574" s="4" t="s">
        <v>1781</v>
      </c>
      <c r="B1574" s="4" t="s">
        <v>174</v>
      </c>
      <c r="C1574" s="4" t="s">
        <v>179</v>
      </c>
      <c r="D1574" s="4" t="s">
        <v>104</v>
      </c>
      <c r="E1574" s="4" t="s">
        <v>197</v>
      </c>
      <c r="F1574" s="3">
        <v>42810</v>
      </c>
      <c r="G1574" s="3">
        <v>42857</v>
      </c>
      <c r="H1574">
        <v>0</v>
      </c>
      <c r="I1574" s="4" t="s">
        <v>9016</v>
      </c>
      <c r="J1574" s="4" t="s">
        <v>9015</v>
      </c>
      <c r="K1574" s="4" t="s">
        <v>9010</v>
      </c>
      <c r="L1574">
        <v>550</v>
      </c>
      <c r="M1574" s="4" t="s">
        <v>9322</v>
      </c>
      <c r="N1574">
        <v>1983</v>
      </c>
      <c r="O1574">
        <v>1008.06</v>
      </c>
      <c r="P1574">
        <v>1238</v>
      </c>
      <c r="Q1574" s="4" t="s">
        <v>23</v>
      </c>
      <c r="R1574" s="4" t="s">
        <v>24</v>
      </c>
      <c r="S1574">
        <v>47</v>
      </c>
    </row>
    <row r="1575" spans="1:19">
      <c r="A1575" s="4" t="s">
        <v>1782</v>
      </c>
      <c r="B1575" s="4" t="s">
        <v>203</v>
      </c>
      <c r="C1575" s="4" t="s">
        <v>177</v>
      </c>
      <c r="D1575" s="4" t="s">
        <v>59</v>
      </c>
      <c r="E1575" s="4" t="s">
        <v>172</v>
      </c>
      <c r="F1575" s="3">
        <v>42810</v>
      </c>
      <c r="G1575" s="3">
        <v>42863</v>
      </c>
      <c r="H1575">
        <v>56</v>
      </c>
      <c r="I1575" s="4" t="s">
        <v>9023</v>
      </c>
      <c r="J1575" s="4" t="s">
        <v>9024</v>
      </c>
      <c r="K1575" s="4" t="s">
        <v>9012</v>
      </c>
      <c r="L1575">
        <v>55</v>
      </c>
      <c r="M1575" s="4" t="s">
        <v>60</v>
      </c>
      <c r="N1575">
        <v>1988</v>
      </c>
      <c r="O1575">
        <v>2059.9</v>
      </c>
      <c r="P1575">
        <v>3644</v>
      </c>
      <c r="Q1575" s="4" t="s">
        <v>23</v>
      </c>
      <c r="R1575" s="4" t="s">
        <v>24</v>
      </c>
      <c r="S1575">
        <v>53</v>
      </c>
    </row>
    <row r="1576" spans="1:19">
      <c r="A1576" s="4" t="s">
        <v>1783</v>
      </c>
      <c r="B1576" s="4" t="s">
        <v>219</v>
      </c>
      <c r="C1576" s="4" t="s">
        <v>179</v>
      </c>
      <c r="D1576" s="4" t="s">
        <v>80</v>
      </c>
      <c r="E1576" s="4" t="s">
        <v>193</v>
      </c>
      <c r="F1576" s="3">
        <v>42810</v>
      </c>
      <c r="G1576" s="3"/>
      <c r="I1576" s="4" t="s">
        <v>9026</v>
      </c>
      <c r="J1576" s="4" t="s">
        <v>9024</v>
      </c>
      <c r="K1576" s="4" t="s">
        <v>9010</v>
      </c>
      <c r="L1576">
        <v>550</v>
      </c>
      <c r="M1576" s="4" t="s">
        <v>9322</v>
      </c>
      <c r="N1576">
        <v>2011</v>
      </c>
      <c r="O1576">
        <v>527.11</v>
      </c>
      <c r="P1576">
        <v>1428</v>
      </c>
      <c r="Q1576" s="4" t="s">
        <v>23</v>
      </c>
      <c r="R1576" s="4" t="s">
        <v>21</v>
      </c>
    </row>
    <row r="1577" spans="1:19">
      <c r="A1577" s="4" t="s">
        <v>1784</v>
      </c>
      <c r="B1577" s="4" t="s">
        <v>219</v>
      </c>
      <c r="C1577" s="4" t="s">
        <v>171</v>
      </c>
      <c r="D1577" s="4" t="s">
        <v>84</v>
      </c>
      <c r="E1577" s="4" t="s">
        <v>193</v>
      </c>
      <c r="F1577" s="3">
        <v>42810</v>
      </c>
      <c r="G1577" s="3"/>
      <c r="I1577" s="4" t="s">
        <v>9026</v>
      </c>
      <c r="J1577" s="4" t="s">
        <v>9024</v>
      </c>
      <c r="K1577" s="4" t="s">
        <v>9010</v>
      </c>
      <c r="L1577">
        <v>1096</v>
      </c>
      <c r="M1577" s="4" t="s">
        <v>9322</v>
      </c>
      <c r="N1577">
        <v>1980</v>
      </c>
      <c r="O1577">
        <v>7708.38</v>
      </c>
      <c r="P1577">
        <v>13756</v>
      </c>
      <c r="Q1577" s="4" t="s">
        <v>23</v>
      </c>
      <c r="R1577" s="4" t="s">
        <v>24</v>
      </c>
    </row>
    <row r="1578" spans="1:19">
      <c r="A1578" s="4" t="s">
        <v>1785</v>
      </c>
      <c r="B1578" s="4" t="s">
        <v>230</v>
      </c>
      <c r="C1578" s="4" t="s">
        <v>179</v>
      </c>
      <c r="D1578" s="4" t="s">
        <v>59</v>
      </c>
      <c r="E1578" s="4" t="s">
        <v>172</v>
      </c>
      <c r="F1578" s="3">
        <v>42810</v>
      </c>
      <c r="G1578" s="3">
        <v>42878</v>
      </c>
      <c r="H1578">
        <v>468</v>
      </c>
      <c r="I1578" s="4" t="s">
        <v>9026</v>
      </c>
      <c r="J1578" s="4" t="s">
        <v>9024</v>
      </c>
      <c r="K1578" s="4" t="s">
        <v>9010</v>
      </c>
      <c r="L1578">
        <v>550</v>
      </c>
      <c r="M1578" s="4" t="s">
        <v>60</v>
      </c>
      <c r="N1578">
        <v>1988</v>
      </c>
      <c r="O1578">
        <v>2059.9</v>
      </c>
      <c r="P1578">
        <v>3644</v>
      </c>
      <c r="Q1578" s="4" t="s">
        <v>23</v>
      </c>
      <c r="R1578" s="4" t="s">
        <v>24</v>
      </c>
      <c r="S1578">
        <v>68</v>
      </c>
    </row>
    <row r="1579" spans="1:19">
      <c r="A1579" s="4" t="s">
        <v>1786</v>
      </c>
      <c r="B1579" s="4" t="s">
        <v>230</v>
      </c>
      <c r="C1579" s="4" t="s">
        <v>179</v>
      </c>
      <c r="D1579" s="4" t="s">
        <v>82</v>
      </c>
      <c r="E1579" s="4" t="s">
        <v>172</v>
      </c>
      <c r="F1579" s="3">
        <v>42810</v>
      </c>
      <c r="G1579" s="3">
        <v>42857</v>
      </c>
      <c r="H1579">
        <v>579</v>
      </c>
      <c r="I1579" s="4" t="s">
        <v>9026</v>
      </c>
      <c r="J1579" s="4" t="s">
        <v>9024</v>
      </c>
      <c r="K1579" s="4" t="s">
        <v>9010</v>
      </c>
      <c r="L1579">
        <v>550</v>
      </c>
      <c r="M1579" s="4" t="s">
        <v>36</v>
      </c>
      <c r="N1579">
        <v>1982</v>
      </c>
      <c r="O1579">
        <v>11698.03</v>
      </c>
      <c r="P1579">
        <v>34288</v>
      </c>
      <c r="Q1579" s="4" t="s">
        <v>23</v>
      </c>
      <c r="R1579" s="4" t="s">
        <v>24</v>
      </c>
      <c r="S1579">
        <v>47</v>
      </c>
    </row>
    <row r="1580" spans="1:19">
      <c r="A1580" s="4" t="s">
        <v>1787</v>
      </c>
      <c r="B1580" s="4" t="s">
        <v>256</v>
      </c>
      <c r="C1580" s="4" t="s">
        <v>192</v>
      </c>
      <c r="D1580" s="4" t="s">
        <v>119</v>
      </c>
      <c r="E1580" s="4" t="s">
        <v>172</v>
      </c>
      <c r="F1580" s="3">
        <v>42810</v>
      </c>
      <c r="G1580" s="3">
        <v>42897</v>
      </c>
      <c r="H1580">
        <v>3185</v>
      </c>
      <c r="I1580" s="4" t="s">
        <v>9014</v>
      </c>
      <c r="J1580" s="4" t="s">
        <v>9015</v>
      </c>
      <c r="K1580" s="4" t="s">
        <v>9012</v>
      </c>
      <c r="L1580">
        <v>3393</v>
      </c>
      <c r="M1580" s="4" t="s">
        <v>55</v>
      </c>
      <c r="N1580">
        <v>1988</v>
      </c>
      <c r="O1580">
        <v>5266.09</v>
      </c>
      <c r="P1580">
        <v>8595</v>
      </c>
      <c r="Q1580" s="4" t="s">
        <v>23</v>
      </c>
      <c r="R1580" s="4" t="s">
        <v>56</v>
      </c>
      <c r="S1580">
        <v>87</v>
      </c>
    </row>
    <row r="1581" spans="1:19">
      <c r="A1581" s="4" t="s">
        <v>1788</v>
      </c>
      <c r="B1581" s="4" t="s">
        <v>187</v>
      </c>
      <c r="C1581" s="4" t="s">
        <v>9011</v>
      </c>
      <c r="D1581" s="4" t="s">
        <v>24</v>
      </c>
      <c r="E1581" s="4" t="s">
        <v>193</v>
      </c>
      <c r="F1581" s="3">
        <v>42810</v>
      </c>
      <c r="G1581" s="3"/>
      <c r="I1581" s="4" t="s">
        <v>9023</v>
      </c>
      <c r="J1581" s="4" t="s">
        <v>9024</v>
      </c>
      <c r="K1581" s="4" t="s">
        <v>9010</v>
      </c>
      <c r="L1581">
        <v>4821</v>
      </c>
      <c r="M1581" s="4"/>
      <c r="Q1581" s="4"/>
      <c r="R1581" s="4"/>
    </row>
    <row r="1582" spans="1:19">
      <c r="A1582" s="4" t="s">
        <v>1789</v>
      </c>
      <c r="B1582" s="4" t="s">
        <v>187</v>
      </c>
      <c r="C1582" s="4" t="s">
        <v>177</v>
      </c>
      <c r="D1582" s="4" t="s">
        <v>38</v>
      </c>
      <c r="E1582" s="4" t="s">
        <v>172</v>
      </c>
      <c r="F1582" s="3">
        <v>42810</v>
      </c>
      <c r="G1582" s="3">
        <v>42889</v>
      </c>
      <c r="H1582">
        <v>54</v>
      </c>
      <c r="I1582" s="4" t="s">
        <v>9023</v>
      </c>
      <c r="J1582" s="4" t="s">
        <v>9024</v>
      </c>
      <c r="K1582" s="4" t="s">
        <v>9012</v>
      </c>
      <c r="L1582">
        <v>55</v>
      </c>
      <c r="M1582" s="4" t="s">
        <v>39</v>
      </c>
      <c r="N1582">
        <v>1993</v>
      </c>
      <c r="O1582">
        <v>4269.8999999999996</v>
      </c>
      <c r="P1582">
        <v>6472</v>
      </c>
      <c r="Q1582" s="4" t="s">
        <v>23</v>
      </c>
      <c r="R1582" s="4" t="s">
        <v>40</v>
      </c>
      <c r="S1582">
        <v>79</v>
      </c>
    </row>
    <row r="1583" spans="1:19">
      <c r="A1583" s="4" t="s">
        <v>1790</v>
      </c>
      <c r="B1583" s="4" t="s">
        <v>201</v>
      </c>
      <c r="C1583" s="4" t="s">
        <v>177</v>
      </c>
      <c r="D1583" s="4" t="s">
        <v>93</v>
      </c>
      <c r="E1583" s="4" t="s">
        <v>172</v>
      </c>
      <c r="F1583" s="3">
        <v>42810</v>
      </c>
      <c r="G1583" s="3">
        <v>42912</v>
      </c>
      <c r="H1583">
        <v>62</v>
      </c>
      <c r="I1583" s="4" t="s">
        <v>9026</v>
      </c>
      <c r="J1583" s="4" t="s">
        <v>9024</v>
      </c>
      <c r="K1583" s="4" t="s">
        <v>9012</v>
      </c>
      <c r="L1583">
        <v>55</v>
      </c>
      <c r="M1583" s="4" t="s">
        <v>73</v>
      </c>
      <c r="N1583">
        <v>1991</v>
      </c>
      <c r="O1583">
        <v>1012.72</v>
      </c>
      <c r="P1583">
        <v>3492</v>
      </c>
      <c r="Q1583" s="4" t="s">
        <v>94</v>
      </c>
      <c r="R1583" s="4" t="s">
        <v>24</v>
      </c>
      <c r="S1583">
        <v>102</v>
      </c>
    </row>
    <row r="1584" spans="1:19">
      <c r="A1584" s="4" t="s">
        <v>1791</v>
      </c>
      <c r="B1584" s="4" t="s">
        <v>170</v>
      </c>
      <c r="C1584" s="4" t="s">
        <v>179</v>
      </c>
      <c r="D1584" s="4" t="s">
        <v>45</v>
      </c>
      <c r="E1584" s="4" t="s">
        <v>197</v>
      </c>
      <c r="F1584" s="3">
        <v>42810</v>
      </c>
      <c r="G1584" s="3">
        <v>42878</v>
      </c>
      <c r="H1584">
        <v>0</v>
      </c>
      <c r="I1584" s="4" t="s">
        <v>9014</v>
      </c>
      <c r="J1584" s="4" t="s">
        <v>9015</v>
      </c>
      <c r="K1584" s="4" t="s">
        <v>9010</v>
      </c>
      <c r="L1584">
        <v>550</v>
      </c>
      <c r="M1584" s="4" t="s">
        <v>46</v>
      </c>
      <c r="N1584">
        <v>1995</v>
      </c>
      <c r="O1584">
        <v>2173.98</v>
      </c>
      <c r="P1584">
        <v>2928</v>
      </c>
      <c r="Q1584" s="4" t="s">
        <v>23</v>
      </c>
      <c r="R1584" s="4" t="s">
        <v>47</v>
      </c>
      <c r="S1584">
        <v>68</v>
      </c>
    </row>
    <row r="1585" spans="1:19">
      <c r="A1585" s="4" t="s">
        <v>1792</v>
      </c>
      <c r="B1585" s="4" t="s">
        <v>170</v>
      </c>
      <c r="C1585" s="4" t="s">
        <v>179</v>
      </c>
      <c r="D1585" s="4" t="s">
        <v>27</v>
      </c>
      <c r="E1585" s="4" t="s">
        <v>172</v>
      </c>
      <c r="F1585" s="3">
        <v>42810</v>
      </c>
      <c r="G1585" s="3">
        <v>42911</v>
      </c>
      <c r="H1585">
        <v>619</v>
      </c>
      <c r="I1585" s="4" t="s">
        <v>9014</v>
      </c>
      <c r="J1585" s="4" t="s">
        <v>9015</v>
      </c>
      <c r="K1585" s="4" t="s">
        <v>9010</v>
      </c>
      <c r="L1585">
        <v>550</v>
      </c>
      <c r="M1585" s="4" t="s">
        <v>26</v>
      </c>
      <c r="N1585">
        <v>1986</v>
      </c>
      <c r="O1585">
        <v>647.17999999999995</v>
      </c>
      <c r="P1585">
        <v>1185</v>
      </c>
      <c r="Q1585" s="4" t="s">
        <v>28</v>
      </c>
      <c r="R1585" s="4" t="s">
        <v>24</v>
      </c>
      <c r="S1585">
        <v>101</v>
      </c>
    </row>
    <row r="1586" spans="1:19">
      <c r="A1586" s="4" t="s">
        <v>1793</v>
      </c>
      <c r="B1586" s="4" t="s">
        <v>205</v>
      </c>
      <c r="C1586" s="4" t="s">
        <v>177</v>
      </c>
      <c r="D1586" s="4" t="s">
        <v>62</v>
      </c>
      <c r="E1586" s="4" t="s">
        <v>197</v>
      </c>
      <c r="F1586" s="3">
        <v>42810</v>
      </c>
      <c r="G1586" s="3">
        <v>42875</v>
      </c>
      <c r="H1586">
        <v>0</v>
      </c>
      <c r="I1586" s="4" t="s">
        <v>9023</v>
      </c>
      <c r="J1586" s="4" t="s">
        <v>9024</v>
      </c>
      <c r="K1586" s="4" t="s">
        <v>9012</v>
      </c>
      <c r="L1586">
        <v>55</v>
      </c>
      <c r="M1586" s="4" t="s">
        <v>58</v>
      </c>
      <c r="N1586">
        <v>2008</v>
      </c>
      <c r="O1586">
        <v>52.5</v>
      </c>
      <c r="P1586">
        <v>165</v>
      </c>
      <c r="Q1586" s="4" t="s">
        <v>23</v>
      </c>
      <c r="R1586" s="4" t="s">
        <v>24</v>
      </c>
      <c r="S1586">
        <v>65</v>
      </c>
    </row>
    <row r="1587" spans="1:19">
      <c r="A1587" s="4" t="s">
        <v>1794</v>
      </c>
      <c r="B1587" s="4" t="s">
        <v>205</v>
      </c>
      <c r="C1587" s="4" t="s">
        <v>177</v>
      </c>
      <c r="D1587" s="4" t="s">
        <v>75</v>
      </c>
      <c r="E1587" s="4" t="s">
        <v>197</v>
      </c>
      <c r="F1587" s="3">
        <v>42810</v>
      </c>
      <c r="G1587" s="3">
        <v>42872</v>
      </c>
      <c r="H1587">
        <v>0</v>
      </c>
      <c r="I1587" s="4" t="s">
        <v>9023</v>
      </c>
      <c r="J1587" s="4" t="s">
        <v>9024</v>
      </c>
      <c r="K1587" s="4" t="s">
        <v>9012</v>
      </c>
      <c r="L1587">
        <v>55</v>
      </c>
      <c r="M1587" s="4" t="s">
        <v>73</v>
      </c>
      <c r="N1587">
        <v>1982</v>
      </c>
      <c r="O1587">
        <v>792.46</v>
      </c>
      <c r="P1587">
        <v>1299</v>
      </c>
      <c r="Q1587" s="4" t="s">
        <v>23</v>
      </c>
      <c r="R1587" s="4" t="s">
        <v>24</v>
      </c>
      <c r="S1587">
        <v>62</v>
      </c>
    </row>
    <row r="1588" spans="1:19">
      <c r="A1588" s="4" t="s">
        <v>1795</v>
      </c>
      <c r="B1588" s="4" t="s">
        <v>205</v>
      </c>
      <c r="C1588" s="4" t="s">
        <v>192</v>
      </c>
      <c r="D1588" s="4" t="s">
        <v>122</v>
      </c>
      <c r="E1588" s="4" t="s">
        <v>197</v>
      </c>
      <c r="F1588" s="3">
        <v>42810</v>
      </c>
      <c r="G1588" s="3">
        <v>42891</v>
      </c>
      <c r="H1588">
        <v>0</v>
      </c>
      <c r="I1588" s="4" t="s">
        <v>9023</v>
      </c>
      <c r="J1588" s="4" t="s">
        <v>9024</v>
      </c>
      <c r="K1588" s="4" t="s">
        <v>9012</v>
      </c>
      <c r="L1588">
        <v>3393</v>
      </c>
      <c r="M1588" s="4" t="s">
        <v>58</v>
      </c>
      <c r="N1588">
        <v>1993</v>
      </c>
      <c r="O1588">
        <v>7537.24</v>
      </c>
      <c r="P1588">
        <v>20293</v>
      </c>
      <c r="Q1588" s="4" t="s">
        <v>23</v>
      </c>
      <c r="R1588" s="4" t="s">
        <v>24</v>
      </c>
      <c r="S1588">
        <v>81</v>
      </c>
    </row>
    <row r="1589" spans="1:19">
      <c r="A1589" s="4" t="s">
        <v>1796</v>
      </c>
      <c r="B1589" s="4" t="s">
        <v>226</v>
      </c>
      <c r="C1589" s="4" t="s">
        <v>199</v>
      </c>
      <c r="D1589" s="4" t="s">
        <v>24</v>
      </c>
      <c r="E1589" s="4" t="s">
        <v>193</v>
      </c>
      <c r="F1589" s="3">
        <v>42810</v>
      </c>
      <c r="G1589" s="3"/>
      <c r="I1589" s="4" t="s">
        <v>9018</v>
      </c>
      <c r="J1589" s="4" t="s">
        <v>9019</v>
      </c>
      <c r="K1589" s="4" t="s">
        <v>9010</v>
      </c>
      <c r="L1589">
        <v>5482</v>
      </c>
      <c r="M1589" s="4"/>
      <c r="Q1589" s="4"/>
      <c r="R1589" s="4"/>
    </row>
    <row r="1590" spans="1:19">
      <c r="A1590" s="4" t="s">
        <v>1797</v>
      </c>
      <c r="B1590" s="4" t="s">
        <v>185</v>
      </c>
      <c r="C1590" s="4" t="s">
        <v>9011</v>
      </c>
      <c r="D1590" s="4" t="s">
        <v>122</v>
      </c>
      <c r="E1590" s="4" t="s">
        <v>172</v>
      </c>
      <c r="F1590" s="3">
        <v>42810</v>
      </c>
      <c r="G1590" s="3">
        <v>42823</v>
      </c>
      <c r="H1590">
        <v>4408</v>
      </c>
      <c r="I1590" s="4" t="s">
        <v>9023</v>
      </c>
      <c r="J1590" s="4" t="s">
        <v>9024</v>
      </c>
      <c r="K1590" s="4" t="s">
        <v>9010</v>
      </c>
      <c r="L1590">
        <v>4821</v>
      </c>
      <c r="M1590" s="4" t="s">
        <v>58</v>
      </c>
      <c r="N1590">
        <v>1993</v>
      </c>
      <c r="O1590">
        <v>7537.24</v>
      </c>
      <c r="P1590">
        <v>20293</v>
      </c>
      <c r="Q1590" s="4" t="s">
        <v>23</v>
      </c>
      <c r="R1590" s="4" t="s">
        <v>24</v>
      </c>
      <c r="S1590">
        <v>13</v>
      </c>
    </row>
    <row r="1591" spans="1:19">
      <c r="A1591" s="4" t="s">
        <v>1798</v>
      </c>
      <c r="B1591" s="4" t="s">
        <v>181</v>
      </c>
      <c r="C1591" s="4" t="s">
        <v>179</v>
      </c>
      <c r="D1591" s="4" t="s">
        <v>38</v>
      </c>
      <c r="E1591" s="4" t="s">
        <v>172</v>
      </c>
      <c r="F1591" s="3">
        <v>42810</v>
      </c>
      <c r="G1591" s="3">
        <v>42893</v>
      </c>
      <c r="H1591">
        <v>605</v>
      </c>
      <c r="I1591" s="4" t="s">
        <v>9026</v>
      </c>
      <c r="J1591" s="4" t="s">
        <v>9024</v>
      </c>
      <c r="K1591" s="4" t="s">
        <v>9010</v>
      </c>
      <c r="L1591">
        <v>550</v>
      </c>
      <c r="M1591" s="4" t="s">
        <v>39</v>
      </c>
      <c r="N1591">
        <v>1993</v>
      </c>
      <c r="O1591">
        <v>4269.8999999999996</v>
      </c>
      <c r="P1591">
        <v>6472</v>
      </c>
      <c r="Q1591" s="4" t="s">
        <v>23</v>
      </c>
      <c r="R1591" s="4" t="s">
        <v>40</v>
      </c>
      <c r="S1591">
        <v>83</v>
      </c>
    </row>
    <row r="1592" spans="1:19">
      <c r="A1592" s="4" t="s">
        <v>1799</v>
      </c>
      <c r="B1592" s="4" t="s">
        <v>183</v>
      </c>
      <c r="C1592" s="4" t="s">
        <v>199</v>
      </c>
      <c r="D1592" s="4" t="s">
        <v>66</v>
      </c>
      <c r="E1592" s="4" t="s">
        <v>172</v>
      </c>
      <c r="F1592" s="3">
        <v>42811</v>
      </c>
      <c r="G1592" s="3">
        <v>42820</v>
      </c>
      <c r="H1592">
        <v>6064</v>
      </c>
      <c r="I1592" s="4" t="s">
        <v>9014</v>
      </c>
      <c r="J1592" s="4" t="s">
        <v>9015</v>
      </c>
      <c r="K1592" s="4" t="s">
        <v>9010</v>
      </c>
      <c r="L1592">
        <v>5482</v>
      </c>
      <c r="M1592" s="4" t="s">
        <v>33</v>
      </c>
      <c r="N1592">
        <v>2007</v>
      </c>
      <c r="O1592">
        <v>894.33</v>
      </c>
      <c r="P1592">
        <v>1635</v>
      </c>
      <c r="Q1592" s="4" t="s">
        <v>67</v>
      </c>
      <c r="R1592" s="4" t="s">
        <v>24</v>
      </c>
      <c r="S1592">
        <v>9</v>
      </c>
    </row>
    <row r="1593" spans="1:19">
      <c r="A1593" s="4" t="s">
        <v>1800</v>
      </c>
      <c r="B1593" s="4" t="s">
        <v>246</v>
      </c>
      <c r="C1593" s="4" t="s">
        <v>179</v>
      </c>
      <c r="D1593" s="4" t="s">
        <v>99</v>
      </c>
      <c r="E1593" s="4" t="s">
        <v>172</v>
      </c>
      <c r="F1593" s="3">
        <v>42811</v>
      </c>
      <c r="G1593" s="3">
        <v>42903</v>
      </c>
      <c r="H1593">
        <v>641</v>
      </c>
      <c r="I1593" s="4" t="s">
        <v>9021</v>
      </c>
      <c r="J1593" s="4" t="s">
        <v>9019</v>
      </c>
      <c r="K1593" s="4" t="s">
        <v>9010</v>
      </c>
      <c r="L1593">
        <v>550</v>
      </c>
      <c r="M1593" s="4" t="s">
        <v>33</v>
      </c>
      <c r="N1593">
        <v>2003</v>
      </c>
      <c r="O1593">
        <v>1419.98</v>
      </c>
      <c r="P1593">
        <v>4018</v>
      </c>
      <c r="Q1593" s="4" t="s">
        <v>23</v>
      </c>
      <c r="R1593" s="4" t="s">
        <v>24</v>
      </c>
      <c r="S1593">
        <v>92</v>
      </c>
    </row>
    <row r="1594" spans="1:19">
      <c r="A1594" s="4" t="s">
        <v>1801</v>
      </c>
      <c r="B1594" s="4" t="s">
        <v>246</v>
      </c>
      <c r="C1594" s="4" t="s">
        <v>179</v>
      </c>
      <c r="D1594" s="4" t="s">
        <v>121</v>
      </c>
      <c r="E1594" s="4" t="s">
        <v>172</v>
      </c>
      <c r="F1594" s="3">
        <v>42811</v>
      </c>
      <c r="G1594" s="3">
        <v>42872</v>
      </c>
      <c r="H1594">
        <v>491</v>
      </c>
      <c r="I1594" s="4" t="s">
        <v>9021</v>
      </c>
      <c r="J1594" s="4" t="s">
        <v>9019</v>
      </c>
      <c r="K1594" s="4" t="s">
        <v>9010</v>
      </c>
      <c r="L1594">
        <v>550</v>
      </c>
      <c r="M1594" s="4" t="s">
        <v>58</v>
      </c>
      <c r="N1594">
        <v>1993</v>
      </c>
      <c r="O1594">
        <v>646.1</v>
      </c>
      <c r="P1594">
        <v>883</v>
      </c>
      <c r="Q1594" s="4" t="s">
        <v>23</v>
      </c>
      <c r="R1594" s="4" t="s">
        <v>62</v>
      </c>
      <c r="S1594">
        <v>61</v>
      </c>
    </row>
    <row r="1595" spans="1:19">
      <c r="A1595" s="4" t="s">
        <v>1802</v>
      </c>
      <c r="B1595" s="4" t="s">
        <v>279</v>
      </c>
      <c r="C1595" s="4" t="s">
        <v>179</v>
      </c>
      <c r="D1595" s="4" t="s">
        <v>24</v>
      </c>
      <c r="E1595" s="4" t="s">
        <v>193</v>
      </c>
      <c r="F1595" s="3">
        <v>42811</v>
      </c>
      <c r="G1595" s="3"/>
      <c r="I1595" s="4" t="s">
        <v>9018</v>
      </c>
      <c r="J1595" s="4" t="s">
        <v>9019</v>
      </c>
      <c r="K1595" s="4" t="s">
        <v>9010</v>
      </c>
      <c r="L1595">
        <v>550</v>
      </c>
      <c r="M1595" s="4"/>
      <c r="Q1595" s="4"/>
      <c r="R1595" s="4"/>
    </row>
    <row r="1596" spans="1:19">
      <c r="A1596" s="4" t="s">
        <v>1803</v>
      </c>
      <c r="B1596" s="4" t="s">
        <v>279</v>
      </c>
      <c r="C1596" s="4" t="s">
        <v>171</v>
      </c>
      <c r="D1596" s="4" t="s">
        <v>85</v>
      </c>
      <c r="E1596" s="4" t="s">
        <v>193</v>
      </c>
      <c r="F1596" s="3">
        <v>42811</v>
      </c>
      <c r="G1596" s="3"/>
      <c r="I1596" s="4" t="s">
        <v>9018</v>
      </c>
      <c r="J1596" s="4" t="s">
        <v>9019</v>
      </c>
      <c r="K1596" s="4" t="s">
        <v>9010</v>
      </c>
      <c r="L1596">
        <v>1096</v>
      </c>
      <c r="M1596" s="4" t="s">
        <v>46</v>
      </c>
      <c r="N1596">
        <v>1985</v>
      </c>
      <c r="O1596">
        <v>375.43</v>
      </c>
      <c r="P1596">
        <v>1190</v>
      </c>
      <c r="Q1596" s="4" t="s">
        <v>23</v>
      </c>
      <c r="R1596" s="4" t="s">
        <v>24</v>
      </c>
    </row>
    <row r="1597" spans="1:19">
      <c r="A1597" s="4" t="s">
        <v>1804</v>
      </c>
      <c r="B1597" s="4" t="s">
        <v>279</v>
      </c>
      <c r="C1597" s="4" t="s">
        <v>9011</v>
      </c>
      <c r="D1597" s="4" t="s">
        <v>99</v>
      </c>
      <c r="E1597" s="4" t="s">
        <v>197</v>
      </c>
      <c r="F1597" s="3">
        <v>42811</v>
      </c>
      <c r="G1597" s="3">
        <v>42858</v>
      </c>
      <c r="H1597">
        <v>0</v>
      </c>
      <c r="I1597" s="4" t="s">
        <v>9018</v>
      </c>
      <c r="J1597" s="4" t="s">
        <v>9019</v>
      </c>
      <c r="K1597" s="4" t="s">
        <v>9010</v>
      </c>
      <c r="L1597">
        <v>4821</v>
      </c>
      <c r="M1597" s="4" t="s">
        <v>33</v>
      </c>
      <c r="N1597">
        <v>2003</v>
      </c>
      <c r="O1597">
        <v>1419.98</v>
      </c>
      <c r="P1597">
        <v>4018</v>
      </c>
      <c r="Q1597" s="4" t="s">
        <v>23</v>
      </c>
      <c r="R1597" s="4" t="s">
        <v>24</v>
      </c>
      <c r="S1597">
        <v>47</v>
      </c>
    </row>
    <row r="1598" spans="1:19">
      <c r="A1598" s="4" t="s">
        <v>1805</v>
      </c>
      <c r="B1598" s="4" t="s">
        <v>174</v>
      </c>
      <c r="C1598" s="4" t="s">
        <v>177</v>
      </c>
      <c r="D1598" s="4" t="s">
        <v>41</v>
      </c>
      <c r="E1598" s="4" t="s">
        <v>172</v>
      </c>
      <c r="F1598" s="3">
        <v>42811</v>
      </c>
      <c r="G1598" s="3">
        <v>42882</v>
      </c>
      <c r="H1598">
        <v>47</v>
      </c>
      <c r="I1598" s="4" t="s">
        <v>9016</v>
      </c>
      <c r="J1598" s="4" t="s">
        <v>9015</v>
      </c>
      <c r="K1598" s="4" t="s">
        <v>9012</v>
      </c>
      <c r="L1598">
        <v>55</v>
      </c>
      <c r="M1598" s="4" t="s">
        <v>36</v>
      </c>
      <c r="N1598">
        <v>1998</v>
      </c>
      <c r="O1598">
        <v>2714.9</v>
      </c>
      <c r="P1598">
        <v>2641</v>
      </c>
      <c r="Q1598" s="4" t="s">
        <v>23</v>
      </c>
      <c r="R1598" s="4" t="s">
        <v>21</v>
      </c>
      <c r="S1598">
        <v>71</v>
      </c>
    </row>
    <row r="1599" spans="1:19">
      <c r="A1599" s="4" t="s">
        <v>1806</v>
      </c>
      <c r="B1599" s="4" t="s">
        <v>212</v>
      </c>
      <c r="C1599" s="4" t="s">
        <v>177</v>
      </c>
      <c r="D1599" s="4" t="s">
        <v>54</v>
      </c>
      <c r="E1599" s="4" t="s">
        <v>172</v>
      </c>
      <c r="F1599" s="3">
        <v>42811</v>
      </c>
      <c r="G1599" s="3">
        <v>42911</v>
      </c>
      <c r="H1599">
        <v>63</v>
      </c>
      <c r="I1599" s="4" t="s">
        <v>9023</v>
      </c>
      <c r="J1599" s="4" t="s">
        <v>9024</v>
      </c>
      <c r="K1599" s="4" t="s">
        <v>9012</v>
      </c>
      <c r="L1599">
        <v>55</v>
      </c>
      <c r="M1599" s="4" t="s">
        <v>55</v>
      </c>
      <c r="N1599">
        <v>1995</v>
      </c>
      <c r="O1599">
        <v>1825.82</v>
      </c>
      <c r="P1599">
        <v>5595</v>
      </c>
      <c r="Q1599" s="4" t="s">
        <v>23</v>
      </c>
      <c r="R1599" s="4" t="s">
        <v>56</v>
      </c>
      <c r="S1599">
        <v>100</v>
      </c>
    </row>
    <row r="1600" spans="1:19">
      <c r="A1600" s="4" t="s">
        <v>1807</v>
      </c>
      <c r="B1600" s="4" t="s">
        <v>237</v>
      </c>
      <c r="C1600" s="4" t="s">
        <v>192</v>
      </c>
      <c r="D1600" s="4" t="s">
        <v>113</v>
      </c>
      <c r="E1600" s="4" t="s">
        <v>172</v>
      </c>
      <c r="F1600" s="3">
        <v>42811</v>
      </c>
      <c r="G1600" s="3">
        <v>42873</v>
      </c>
      <c r="H1600">
        <v>3291</v>
      </c>
      <c r="I1600" s="4" t="s">
        <v>9018</v>
      </c>
      <c r="J1600" s="4" t="s">
        <v>9019</v>
      </c>
      <c r="K1600" s="4" t="s">
        <v>9012</v>
      </c>
      <c r="L1600">
        <v>3393</v>
      </c>
      <c r="M1600" s="4" t="s">
        <v>33</v>
      </c>
      <c r="N1600">
        <v>2000</v>
      </c>
      <c r="O1600">
        <v>167.89</v>
      </c>
      <c r="P1600">
        <v>493</v>
      </c>
      <c r="Q1600" s="4" t="s">
        <v>114</v>
      </c>
      <c r="R1600" s="4" t="s">
        <v>24</v>
      </c>
      <c r="S1600">
        <v>62</v>
      </c>
    </row>
    <row r="1601" spans="1:19">
      <c r="A1601" s="4" t="s">
        <v>1808</v>
      </c>
      <c r="B1601" s="4" t="s">
        <v>203</v>
      </c>
      <c r="C1601" s="4" t="s">
        <v>171</v>
      </c>
      <c r="D1601" s="4" t="s">
        <v>24</v>
      </c>
      <c r="E1601" s="4" t="s">
        <v>193</v>
      </c>
      <c r="F1601" s="3">
        <v>42811</v>
      </c>
      <c r="G1601" s="3"/>
      <c r="I1601" s="4" t="s">
        <v>9023</v>
      </c>
      <c r="J1601" s="4" t="s">
        <v>9024</v>
      </c>
      <c r="K1601" s="4" t="s">
        <v>9010</v>
      </c>
      <c r="L1601">
        <v>1096</v>
      </c>
      <c r="M1601" s="4"/>
      <c r="Q1601" s="4"/>
      <c r="R1601" s="4"/>
    </row>
    <row r="1602" spans="1:19">
      <c r="A1602" s="4" t="s">
        <v>1809</v>
      </c>
      <c r="B1602" s="4" t="s">
        <v>203</v>
      </c>
      <c r="C1602" s="4" t="s">
        <v>171</v>
      </c>
      <c r="D1602" s="4" t="s">
        <v>108</v>
      </c>
      <c r="E1602" s="4" t="s">
        <v>172</v>
      </c>
      <c r="F1602" s="3">
        <v>42811</v>
      </c>
      <c r="G1602" s="3">
        <v>42896</v>
      </c>
      <c r="H1602">
        <v>1188</v>
      </c>
      <c r="I1602" s="4" t="s">
        <v>9023</v>
      </c>
      <c r="J1602" s="4" t="s">
        <v>9024</v>
      </c>
      <c r="K1602" s="4" t="s">
        <v>9010</v>
      </c>
      <c r="L1602">
        <v>1096</v>
      </c>
      <c r="M1602" s="4" t="s">
        <v>33</v>
      </c>
      <c r="N1602">
        <v>1996</v>
      </c>
      <c r="O1602">
        <v>2214.94</v>
      </c>
      <c r="P1602">
        <v>5374</v>
      </c>
      <c r="Q1602" s="4" t="s">
        <v>23</v>
      </c>
      <c r="R1602" s="4" t="s">
        <v>24</v>
      </c>
      <c r="S1602">
        <v>85</v>
      </c>
    </row>
    <row r="1603" spans="1:19">
      <c r="A1603" s="4" t="s">
        <v>1810</v>
      </c>
      <c r="B1603" s="4" t="s">
        <v>230</v>
      </c>
      <c r="C1603" s="4" t="s">
        <v>199</v>
      </c>
      <c r="D1603" s="4" t="s">
        <v>24</v>
      </c>
      <c r="E1603" s="4" t="s">
        <v>193</v>
      </c>
      <c r="F1603" s="3">
        <v>42811</v>
      </c>
      <c r="G1603" s="3"/>
      <c r="I1603" s="4" t="s">
        <v>9026</v>
      </c>
      <c r="J1603" s="4" t="s">
        <v>9024</v>
      </c>
      <c r="K1603" s="4" t="s">
        <v>9010</v>
      </c>
      <c r="L1603">
        <v>5482</v>
      </c>
      <c r="M1603" s="4"/>
      <c r="Q1603" s="4"/>
      <c r="R1603" s="4"/>
    </row>
    <row r="1604" spans="1:19">
      <c r="A1604" s="4" t="s">
        <v>1811</v>
      </c>
      <c r="B1604" s="4" t="s">
        <v>230</v>
      </c>
      <c r="C1604" s="4" t="s">
        <v>179</v>
      </c>
      <c r="D1604" s="4" t="s">
        <v>38</v>
      </c>
      <c r="E1604" s="4" t="s">
        <v>197</v>
      </c>
      <c r="F1604" s="3">
        <v>42811</v>
      </c>
      <c r="G1604" s="3">
        <v>42863</v>
      </c>
      <c r="H1604">
        <v>0</v>
      </c>
      <c r="I1604" s="4" t="s">
        <v>9026</v>
      </c>
      <c r="J1604" s="4" t="s">
        <v>9024</v>
      </c>
      <c r="K1604" s="4" t="s">
        <v>9010</v>
      </c>
      <c r="L1604">
        <v>550</v>
      </c>
      <c r="M1604" s="4" t="s">
        <v>39</v>
      </c>
      <c r="N1604">
        <v>1993</v>
      </c>
      <c r="O1604">
        <v>4269.8999999999996</v>
      </c>
      <c r="P1604">
        <v>6472</v>
      </c>
      <c r="Q1604" s="4" t="s">
        <v>23</v>
      </c>
      <c r="R1604" s="4" t="s">
        <v>40</v>
      </c>
      <c r="S1604">
        <v>52</v>
      </c>
    </row>
    <row r="1605" spans="1:19">
      <c r="A1605" s="4" t="s">
        <v>1812</v>
      </c>
      <c r="B1605" s="4" t="s">
        <v>230</v>
      </c>
      <c r="C1605" s="4" t="s">
        <v>179</v>
      </c>
      <c r="D1605" s="4" t="s">
        <v>105</v>
      </c>
      <c r="E1605" s="4" t="s">
        <v>172</v>
      </c>
      <c r="F1605" s="3">
        <v>42811</v>
      </c>
      <c r="G1605" s="3">
        <v>42897</v>
      </c>
      <c r="H1605">
        <v>478</v>
      </c>
      <c r="I1605" s="4" t="s">
        <v>9026</v>
      </c>
      <c r="J1605" s="4" t="s">
        <v>9024</v>
      </c>
      <c r="K1605" s="4" t="s">
        <v>9010</v>
      </c>
      <c r="L1605">
        <v>550</v>
      </c>
      <c r="M1605" s="4" t="s">
        <v>36</v>
      </c>
      <c r="N1605">
        <v>1996</v>
      </c>
      <c r="O1605">
        <v>6354.87</v>
      </c>
      <c r="P1605">
        <v>16780</v>
      </c>
      <c r="Q1605" s="4" t="s">
        <v>23</v>
      </c>
      <c r="R1605" s="4" t="s">
        <v>35</v>
      </c>
      <c r="S1605">
        <v>86</v>
      </c>
    </row>
    <row r="1606" spans="1:19">
      <c r="A1606" s="4" t="s">
        <v>1813</v>
      </c>
      <c r="B1606" s="4" t="s">
        <v>230</v>
      </c>
      <c r="C1606" s="4" t="s">
        <v>177</v>
      </c>
      <c r="D1606" s="4" t="s">
        <v>72</v>
      </c>
      <c r="E1606" s="4" t="s">
        <v>172</v>
      </c>
      <c r="F1606" s="3">
        <v>42811</v>
      </c>
      <c r="G1606" s="3">
        <v>42879</v>
      </c>
      <c r="H1606">
        <v>60</v>
      </c>
      <c r="I1606" s="4" t="s">
        <v>9026</v>
      </c>
      <c r="J1606" s="4" t="s">
        <v>9024</v>
      </c>
      <c r="K1606" s="4" t="s">
        <v>9012</v>
      </c>
      <c r="L1606">
        <v>55</v>
      </c>
      <c r="M1606" s="4" t="s">
        <v>73</v>
      </c>
      <c r="N1606">
        <v>2003</v>
      </c>
      <c r="O1606">
        <v>692.19</v>
      </c>
      <c r="P1606">
        <v>1922</v>
      </c>
      <c r="Q1606" s="4" t="s">
        <v>23</v>
      </c>
      <c r="R1606" s="4" t="s">
        <v>24</v>
      </c>
      <c r="S1606">
        <v>68</v>
      </c>
    </row>
    <row r="1607" spans="1:19">
      <c r="A1607" s="4" t="s">
        <v>1814</v>
      </c>
      <c r="B1607" s="4" t="s">
        <v>232</v>
      </c>
      <c r="C1607" s="4" t="s">
        <v>9011</v>
      </c>
      <c r="D1607" s="4" t="s">
        <v>107</v>
      </c>
      <c r="E1607" s="4" t="s">
        <v>172</v>
      </c>
      <c r="F1607" s="3">
        <v>42811</v>
      </c>
      <c r="G1607" s="3">
        <v>42821</v>
      </c>
      <c r="H1607">
        <v>4064</v>
      </c>
      <c r="I1607" s="4" t="s">
        <v>9021</v>
      </c>
      <c r="J1607" s="4" t="s">
        <v>9019</v>
      </c>
      <c r="K1607" s="4" t="s">
        <v>9010</v>
      </c>
      <c r="L1607">
        <v>4821</v>
      </c>
      <c r="M1607" s="4" t="s">
        <v>26</v>
      </c>
      <c r="N1607">
        <v>1994</v>
      </c>
      <c r="O1607">
        <v>2818.38</v>
      </c>
      <c r="P1607">
        <v>6290</v>
      </c>
      <c r="Q1607" s="4" t="s">
        <v>23</v>
      </c>
      <c r="R1607" s="4" t="s">
        <v>24</v>
      </c>
      <c r="S1607">
        <v>10</v>
      </c>
    </row>
    <row r="1608" spans="1:19">
      <c r="A1608" s="4" t="s">
        <v>1815</v>
      </c>
      <c r="B1608" s="4" t="s">
        <v>232</v>
      </c>
      <c r="C1608" s="4" t="s">
        <v>192</v>
      </c>
      <c r="D1608" s="4" t="s">
        <v>95</v>
      </c>
      <c r="E1608" s="4" t="s">
        <v>172</v>
      </c>
      <c r="F1608" s="3">
        <v>42811</v>
      </c>
      <c r="G1608" s="3">
        <v>42825</v>
      </c>
      <c r="H1608">
        <v>2550</v>
      </c>
      <c r="I1608" s="4" t="s">
        <v>9021</v>
      </c>
      <c r="J1608" s="4" t="s">
        <v>9019</v>
      </c>
      <c r="K1608" s="4" t="s">
        <v>9012</v>
      </c>
      <c r="L1608">
        <v>3393</v>
      </c>
      <c r="M1608" s="4" t="s">
        <v>60</v>
      </c>
      <c r="N1608">
        <v>1997</v>
      </c>
      <c r="O1608">
        <v>882.12</v>
      </c>
      <c r="P1608">
        <v>2769</v>
      </c>
      <c r="Q1608" s="4" t="s">
        <v>23</v>
      </c>
      <c r="R1608" s="4" t="s">
        <v>24</v>
      </c>
      <c r="S1608">
        <v>14</v>
      </c>
    </row>
    <row r="1609" spans="1:19">
      <c r="A1609" s="4" t="s">
        <v>1816</v>
      </c>
      <c r="B1609" s="4" t="s">
        <v>205</v>
      </c>
      <c r="C1609" s="4" t="s">
        <v>199</v>
      </c>
      <c r="D1609" s="4" t="s">
        <v>57</v>
      </c>
      <c r="E1609" s="4" t="s">
        <v>193</v>
      </c>
      <c r="F1609" s="3">
        <v>42811</v>
      </c>
      <c r="G1609" s="3"/>
      <c r="I1609" s="4" t="s">
        <v>9023</v>
      </c>
      <c r="J1609" s="4" t="s">
        <v>9024</v>
      </c>
      <c r="K1609" s="4" t="s">
        <v>9010</v>
      </c>
      <c r="L1609">
        <v>5482</v>
      </c>
      <c r="M1609" s="4" t="s">
        <v>58</v>
      </c>
      <c r="N1609">
        <v>2006</v>
      </c>
      <c r="O1609">
        <v>1102.43</v>
      </c>
      <c r="P1609">
        <v>1759</v>
      </c>
      <c r="Q1609" s="4" t="s">
        <v>23</v>
      </c>
      <c r="R1609" s="4" t="s">
        <v>24</v>
      </c>
    </row>
    <row r="1610" spans="1:19">
      <c r="A1610" s="4" t="s">
        <v>1817</v>
      </c>
      <c r="B1610" s="4" t="s">
        <v>226</v>
      </c>
      <c r="C1610" s="4" t="s">
        <v>177</v>
      </c>
      <c r="D1610" s="4" t="s">
        <v>31</v>
      </c>
      <c r="E1610" s="4" t="s">
        <v>197</v>
      </c>
      <c r="F1610" s="3">
        <v>42811</v>
      </c>
      <c r="G1610" s="3">
        <v>42863</v>
      </c>
      <c r="H1610">
        <v>0</v>
      </c>
      <c r="I1610" s="4" t="s">
        <v>9018</v>
      </c>
      <c r="J1610" s="4" t="s">
        <v>9019</v>
      </c>
      <c r="K1610" s="4" t="s">
        <v>9012</v>
      </c>
      <c r="L1610">
        <v>55</v>
      </c>
      <c r="M1610" s="4" t="s">
        <v>26</v>
      </c>
      <c r="N1610">
        <v>1991</v>
      </c>
      <c r="O1610">
        <v>326.82</v>
      </c>
      <c r="P1610">
        <v>1016</v>
      </c>
      <c r="Q1610" s="4" t="s">
        <v>23</v>
      </c>
      <c r="R1610" s="4" t="s">
        <v>24</v>
      </c>
      <c r="S1610">
        <v>52</v>
      </c>
    </row>
    <row r="1611" spans="1:19">
      <c r="A1611" s="4" t="s">
        <v>1818</v>
      </c>
      <c r="B1611" s="4" t="s">
        <v>208</v>
      </c>
      <c r="C1611" s="4" t="s">
        <v>199</v>
      </c>
      <c r="D1611" s="4" t="s">
        <v>51</v>
      </c>
      <c r="E1611" s="4" t="s">
        <v>197</v>
      </c>
      <c r="F1611" s="3">
        <v>42811</v>
      </c>
      <c r="G1611" s="3">
        <v>42865</v>
      </c>
      <c r="H1611">
        <v>0</v>
      </c>
      <c r="I1611" s="4" t="s">
        <v>9014</v>
      </c>
      <c r="J1611" s="4" t="s">
        <v>9015</v>
      </c>
      <c r="K1611" s="4" t="s">
        <v>9010</v>
      </c>
      <c r="L1611">
        <v>5482</v>
      </c>
      <c r="M1611" s="4" t="s">
        <v>36</v>
      </c>
      <c r="N1611">
        <v>1982</v>
      </c>
      <c r="O1611">
        <v>4618</v>
      </c>
      <c r="P1611">
        <v>10083</v>
      </c>
      <c r="Q1611" s="4" t="s">
        <v>23</v>
      </c>
      <c r="R1611" s="4" t="s">
        <v>24</v>
      </c>
      <c r="S1611">
        <v>54</v>
      </c>
    </row>
    <row r="1612" spans="1:19">
      <c r="A1612" s="4" t="s">
        <v>1819</v>
      </c>
      <c r="B1612" s="4" t="s">
        <v>208</v>
      </c>
      <c r="C1612" s="4" t="s">
        <v>177</v>
      </c>
      <c r="D1612" s="4" t="s">
        <v>66</v>
      </c>
      <c r="E1612" s="4" t="s">
        <v>197</v>
      </c>
      <c r="F1612" s="3">
        <v>42811</v>
      </c>
      <c r="G1612" s="3">
        <v>42871</v>
      </c>
      <c r="H1612">
        <v>0</v>
      </c>
      <c r="I1612" s="4" t="s">
        <v>9014</v>
      </c>
      <c r="J1612" s="4" t="s">
        <v>9015</v>
      </c>
      <c r="K1612" s="4" t="s">
        <v>9012</v>
      </c>
      <c r="L1612">
        <v>55</v>
      </c>
      <c r="M1612" s="4" t="s">
        <v>33</v>
      </c>
      <c r="N1612">
        <v>2007</v>
      </c>
      <c r="O1612">
        <v>894.33</v>
      </c>
      <c r="P1612">
        <v>1635</v>
      </c>
      <c r="Q1612" s="4" t="s">
        <v>67</v>
      </c>
      <c r="R1612" s="4" t="s">
        <v>24</v>
      </c>
      <c r="S1612">
        <v>60</v>
      </c>
    </row>
    <row r="1613" spans="1:19">
      <c r="A1613" s="4" t="s">
        <v>1820</v>
      </c>
      <c r="B1613" s="4" t="s">
        <v>208</v>
      </c>
      <c r="C1613" s="4" t="s">
        <v>192</v>
      </c>
      <c r="D1613" s="4" t="s">
        <v>110</v>
      </c>
      <c r="E1613" s="4" t="s">
        <v>172</v>
      </c>
      <c r="F1613" s="3">
        <v>42811</v>
      </c>
      <c r="G1613" s="3">
        <v>42907</v>
      </c>
      <c r="H1613">
        <v>3378</v>
      </c>
      <c r="I1613" s="4" t="s">
        <v>9014</v>
      </c>
      <c r="J1613" s="4" t="s">
        <v>9015</v>
      </c>
      <c r="K1613" s="4" t="s">
        <v>9012</v>
      </c>
      <c r="L1613">
        <v>3393</v>
      </c>
      <c r="M1613" s="4" t="s">
        <v>60</v>
      </c>
      <c r="N1613">
        <v>1997</v>
      </c>
      <c r="O1613">
        <v>291.27</v>
      </c>
      <c r="P1613">
        <v>586</v>
      </c>
      <c r="Q1613" s="4" t="s">
        <v>23</v>
      </c>
      <c r="R1613" s="4" t="s">
        <v>24</v>
      </c>
      <c r="S1613">
        <v>96</v>
      </c>
    </row>
    <row r="1614" spans="1:19">
      <c r="A1614" s="4" t="s">
        <v>1821</v>
      </c>
      <c r="B1614" s="4" t="s">
        <v>185</v>
      </c>
      <c r="C1614" s="4" t="s">
        <v>199</v>
      </c>
      <c r="D1614" s="4" t="s">
        <v>24</v>
      </c>
      <c r="E1614" s="4" t="s">
        <v>193</v>
      </c>
      <c r="F1614" s="3">
        <v>42811</v>
      </c>
      <c r="G1614" s="3"/>
      <c r="I1614" s="4" t="s">
        <v>9023</v>
      </c>
      <c r="J1614" s="4" t="s">
        <v>9024</v>
      </c>
      <c r="K1614" s="4" t="s">
        <v>9010</v>
      </c>
      <c r="L1614">
        <v>5482</v>
      </c>
      <c r="M1614" s="4"/>
      <c r="Q1614" s="4"/>
      <c r="R1614" s="4"/>
    </row>
    <row r="1615" spans="1:19">
      <c r="A1615" s="4" t="s">
        <v>1822</v>
      </c>
      <c r="B1615" s="4" t="s">
        <v>216</v>
      </c>
      <c r="C1615" s="4" t="s">
        <v>179</v>
      </c>
      <c r="D1615" s="4" t="s">
        <v>24</v>
      </c>
      <c r="E1615" s="4" t="s">
        <v>193</v>
      </c>
      <c r="F1615" s="3">
        <v>42811</v>
      </c>
      <c r="G1615" s="3"/>
      <c r="I1615" s="4" t="s">
        <v>9018</v>
      </c>
      <c r="J1615" s="4" t="s">
        <v>9019</v>
      </c>
      <c r="K1615" s="4" t="s">
        <v>9010</v>
      </c>
      <c r="L1615">
        <v>550</v>
      </c>
      <c r="M1615" s="4"/>
      <c r="Q1615" s="4"/>
      <c r="R1615" s="4"/>
    </row>
    <row r="1616" spans="1:19">
      <c r="A1616" s="4" t="s">
        <v>1823</v>
      </c>
      <c r="B1616" s="4" t="s">
        <v>216</v>
      </c>
      <c r="C1616" s="4" t="s">
        <v>177</v>
      </c>
      <c r="D1616" s="4" t="s">
        <v>24</v>
      </c>
      <c r="E1616" s="4" t="s">
        <v>193</v>
      </c>
      <c r="F1616" s="3">
        <v>42811</v>
      </c>
      <c r="G1616" s="3"/>
      <c r="I1616" s="4" t="s">
        <v>9018</v>
      </c>
      <c r="J1616" s="4" t="s">
        <v>9019</v>
      </c>
      <c r="K1616" s="4" t="s">
        <v>9012</v>
      </c>
      <c r="L1616">
        <v>55</v>
      </c>
      <c r="M1616" s="4"/>
      <c r="Q1616" s="4"/>
      <c r="R1616" s="4"/>
    </row>
    <row r="1617" spans="1:19">
      <c r="A1617" s="4" t="s">
        <v>1824</v>
      </c>
      <c r="B1617" s="4" t="s">
        <v>216</v>
      </c>
      <c r="C1617" s="4" t="s">
        <v>177</v>
      </c>
      <c r="D1617" s="4" t="s">
        <v>24</v>
      </c>
      <c r="E1617" s="4" t="s">
        <v>193</v>
      </c>
      <c r="F1617" s="3">
        <v>42811</v>
      </c>
      <c r="G1617" s="3"/>
      <c r="I1617" s="4" t="s">
        <v>9018</v>
      </c>
      <c r="J1617" s="4" t="s">
        <v>9019</v>
      </c>
      <c r="K1617" s="4" t="s">
        <v>9012</v>
      </c>
      <c r="L1617">
        <v>55</v>
      </c>
      <c r="M1617" s="4"/>
      <c r="Q1617" s="4"/>
      <c r="R1617" s="4"/>
    </row>
    <row r="1618" spans="1:19">
      <c r="A1618" s="4" t="s">
        <v>1825</v>
      </c>
      <c r="B1618" s="4" t="s">
        <v>235</v>
      </c>
      <c r="C1618" s="4" t="s">
        <v>9011</v>
      </c>
      <c r="D1618" s="4" t="s">
        <v>65</v>
      </c>
      <c r="E1618" s="4" t="s">
        <v>172</v>
      </c>
      <c r="F1618" s="3">
        <v>42811</v>
      </c>
      <c r="G1618" s="3">
        <v>42885</v>
      </c>
      <c r="H1618">
        <v>6135</v>
      </c>
      <c r="I1618" s="4" t="s">
        <v>9018</v>
      </c>
      <c r="J1618" s="4" t="s">
        <v>9019</v>
      </c>
      <c r="K1618" s="4" t="s">
        <v>9010</v>
      </c>
      <c r="L1618">
        <v>4821</v>
      </c>
      <c r="M1618" s="4" t="s">
        <v>33</v>
      </c>
      <c r="N1618">
        <v>1990</v>
      </c>
      <c r="O1618">
        <v>2520.83</v>
      </c>
      <c r="P1618">
        <v>3502</v>
      </c>
      <c r="Q1618" s="4" t="s">
        <v>23</v>
      </c>
      <c r="R1618" s="4" t="s">
        <v>24</v>
      </c>
      <c r="S1618">
        <v>74</v>
      </c>
    </row>
    <row r="1619" spans="1:19">
      <c r="A1619" s="4" t="s">
        <v>1826</v>
      </c>
      <c r="B1619" s="4" t="s">
        <v>181</v>
      </c>
      <c r="C1619" s="4" t="s">
        <v>171</v>
      </c>
      <c r="D1619" s="4" t="s">
        <v>93</v>
      </c>
      <c r="E1619" s="4" t="s">
        <v>172</v>
      </c>
      <c r="F1619" s="3">
        <v>42811</v>
      </c>
      <c r="G1619" s="3">
        <v>42888</v>
      </c>
      <c r="H1619">
        <v>999</v>
      </c>
      <c r="I1619" s="4" t="s">
        <v>9026</v>
      </c>
      <c r="J1619" s="4" t="s">
        <v>9024</v>
      </c>
      <c r="K1619" s="4" t="s">
        <v>9010</v>
      </c>
      <c r="L1619">
        <v>1096</v>
      </c>
      <c r="M1619" s="4" t="s">
        <v>73</v>
      </c>
      <c r="N1619">
        <v>1991</v>
      </c>
      <c r="O1619">
        <v>1012.72</v>
      </c>
      <c r="P1619">
        <v>3492</v>
      </c>
      <c r="Q1619" s="4" t="s">
        <v>94</v>
      </c>
      <c r="R1619" s="4" t="s">
        <v>24</v>
      </c>
      <c r="S1619">
        <v>77</v>
      </c>
    </row>
    <row r="1620" spans="1:19">
      <c r="A1620" s="4" t="s">
        <v>1827</v>
      </c>
      <c r="B1620" s="4" t="s">
        <v>181</v>
      </c>
      <c r="C1620" s="4" t="s">
        <v>177</v>
      </c>
      <c r="D1620" s="4" t="s">
        <v>108</v>
      </c>
      <c r="E1620" s="4" t="s">
        <v>172</v>
      </c>
      <c r="F1620" s="3">
        <v>42811</v>
      </c>
      <c r="G1620" s="3">
        <v>42891</v>
      </c>
      <c r="H1620">
        <v>52</v>
      </c>
      <c r="I1620" s="4" t="s">
        <v>9026</v>
      </c>
      <c r="J1620" s="4" t="s">
        <v>9024</v>
      </c>
      <c r="K1620" s="4" t="s">
        <v>9012</v>
      </c>
      <c r="L1620">
        <v>55</v>
      </c>
      <c r="M1620" s="4" t="s">
        <v>33</v>
      </c>
      <c r="N1620">
        <v>1996</v>
      </c>
      <c r="O1620">
        <v>2214.94</v>
      </c>
      <c r="P1620">
        <v>5374</v>
      </c>
      <c r="Q1620" s="4" t="s">
        <v>23</v>
      </c>
      <c r="R1620" s="4" t="s">
        <v>24</v>
      </c>
      <c r="S1620">
        <v>80</v>
      </c>
    </row>
    <row r="1621" spans="1:19">
      <c r="A1621" s="4" t="s">
        <v>1828</v>
      </c>
      <c r="B1621" s="4" t="s">
        <v>183</v>
      </c>
      <c r="C1621" s="4" t="s">
        <v>171</v>
      </c>
      <c r="D1621" s="4" t="s">
        <v>92</v>
      </c>
      <c r="E1621" s="4" t="s">
        <v>197</v>
      </c>
      <c r="F1621" s="3">
        <v>42812</v>
      </c>
      <c r="G1621" s="3">
        <v>42880</v>
      </c>
      <c r="H1621">
        <v>0</v>
      </c>
      <c r="I1621" s="4" t="s">
        <v>9014</v>
      </c>
      <c r="J1621" s="4" t="s">
        <v>9015</v>
      </c>
      <c r="K1621" s="4" t="s">
        <v>9010</v>
      </c>
      <c r="L1621">
        <v>1096</v>
      </c>
      <c r="M1621" s="4" t="s">
        <v>73</v>
      </c>
      <c r="N1621">
        <v>1997</v>
      </c>
      <c r="O1621">
        <v>2041.73</v>
      </c>
      <c r="P1621">
        <v>5276</v>
      </c>
      <c r="Q1621" s="4" t="s">
        <v>23</v>
      </c>
      <c r="R1621" s="4" t="s">
        <v>24</v>
      </c>
      <c r="S1621">
        <v>68</v>
      </c>
    </row>
    <row r="1622" spans="1:19">
      <c r="A1622" s="4" t="s">
        <v>1829</v>
      </c>
      <c r="B1622" s="4" t="s">
        <v>246</v>
      </c>
      <c r="C1622" s="4" t="s">
        <v>199</v>
      </c>
      <c r="D1622" s="4" t="s">
        <v>52</v>
      </c>
      <c r="E1622" s="4" t="s">
        <v>197</v>
      </c>
      <c r="F1622" s="3">
        <v>42812</v>
      </c>
      <c r="G1622" s="3">
        <v>42879</v>
      </c>
      <c r="H1622">
        <v>0</v>
      </c>
      <c r="I1622" s="4" t="s">
        <v>9021</v>
      </c>
      <c r="J1622" s="4" t="s">
        <v>9019</v>
      </c>
      <c r="K1622" s="4" t="s">
        <v>9010</v>
      </c>
      <c r="L1622">
        <v>5482</v>
      </c>
      <c r="M1622" s="4" t="s">
        <v>46</v>
      </c>
      <c r="N1622">
        <v>1999</v>
      </c>
      <c r="O1622">
        <v>1197.44</v>
      </c>
      <c r="P1622">
        <v>2570</v>
      </c>
      <c r="Q1622" s="4" t="s">
        <v>23</v>
      </c>
      <c r="R1622" s="4" t="s">
        <v>24</v>
      </c>
      <c r="S1622">
        <v>67</v>
      </c>
    </row>
    <row r="1623" spans="1:19">
      <c r="A1623" s="4" t="s">
        <v>1830</v>
      </c>
      <c r="B1623" s="4" t="s">
        <v>246</v>
      </c>
      <c r="C1623" s="4" t="s">
        <v>179</v>
      </c>
      <c r="D1623" s="4" t="s">
        <v>99</v>
      </c>
      <c r="E1623" s="4" t="s">
        <v>172</v>
      </c>
      <c r="F1623" s="3">
        <v>42812</v>
      </c>
      <c r="G1623" s="3">
        <v>42904</v>
      </c>
      <c r="H1623">
        <v>530</v>
      </c>
      <c r="I1623" s="4" t="s">
        <v>9021</v>
      </c>
      <c r="J1623" s="4" t="s">
        <v>9019</v>
      </c>
      <c r="K1623" s="4" t="s">
        <v>9010</v>
      </c>
      <c r="L1623">
        <v>550</v>
      </c>
      <c r="M1623" s="4" t="s">
        <v>33</v>
      </c>
      <c r="N1623">
        <v>2003</v>
      </c>
      <c r="O1623">
        <v>1419.98</v>
      </c>
      <c r="P1623">
        <v>4018</v>
      </c>
      <c r="Q1623" s="4" t="s">
        <v>23</v>
      </c>
      <c r="R1623" s="4" t="s">
        <v>24</v>
      </c>
      <c r="S1623">
        <v>92</v>
      </c>
    </row>
    <row r="1624" spans="1:19">
      <c r="A1624" s="4" t="s">
        <v>1831</v>
      </c>
      <c r="B1624" s="4" t="s">
        <v>304</v>
      </c>
      <c r="C1624" s="4" t="s">
        <v>179</v>
      </c>
      <c r="D1624" s="4" t="s">
        <v>85</v>
      </c>
      <c r="E1624" s="4" t="s">
        <v>172</v>
      </c>
      <c r="F1624" s="3">
        <v>42812</v>
      </c>
      <c r="G1624" s="3">
        <v>42864</v>
      </c>
      <c r="H1624">
        <v>538</v>
      </c>
      <c r="I1624" s="4" t="s">
        <v>9014</v>
      </c>
      <c r="J1624" s="4" t="s">
        <v>9015</v>
      </c>
      <c r="K1624" s="4" t="s">
        <v>9010</v>
      </c>
      <c r="L1624">
        <v>550</v>
      </c>
      <c r="M1624" s="4" t="s">
        <v>46</v>
      </c>
      <c r="N1624">
        <v>1985</v>
      </c>
      <c r="O1624">
        <v>375.43</v>
      </c>
      <c r="P1624">
        <v>1190</v>
      </c>
      <c r="Q1624" s="4" t="s">
        <v>23</v>
      </c>
      <c r="R1624" s="4" t="s">
        <v>24</v>
      </c>
      <c r="S1624">
        <v>52</v>
      </c>
    </row>
    <row r="1625" spans="1:19">
      <c r="A1625" s="4" t="s">
        <v>1832</v>
      </c>
      <c r="B1625" s="4" t="s">
        <v>304</v>
      </c>
      <c r="C1625" s="4" t="s">
        <v>177</v>
      </c>
      <c r="D1625" s="4" t="s">
        <v>104</v>
      </c>
      <c r="E1625" s="4" t="s">
        <v>172</v>
      </c>
      <c r="F1625" s="3">
        <v>42812</v>
      </c>
      <c r="G1625" s="3">
        <v>42821</v>
      </c>
      <c r="H1625">
        <v>53</v>
      </c>
      <c r="I1625" s="4" t="s">
        <v>9014</v>
      </c>
      <c r="J1625" s="4" t="s">
        <v>9015</v>
      </c>
      <c r="K1625" s="4" t="s">
        <v>9012</v>
      </c>
      <c r="L1625">
        <v>55</v>
      </c>
      <c r="M1625" s="4" t="s">
        <v>9322</v>
      </c>
      <c r="N1625">
        <v>1983</v>
      </c>
      <c r="O1625">
        <v>1008.06</v>
      </c>
      <c r="P1625">
        <v>1238</v>
      </c>
      <c r="Q1625" s="4" t="s">
        <v>23</v>
      </c>
      <c r="R1625" s="4" t="s">
        <v>24</v>
      </c>
      <c r="S1625">
        <v>9</v>
      </c>
    </row>
    <row r="1626" spans="1:19">
      <c r="A1626" s="4" t="s">
        <v>1833</v>
      </c>
      <c r="B1626" s="4" t="s">
        <v>174</v>
      </c>
      <c r="C1626" s="4" t="s">
        <v>9011</v>
      </c>
      <c r="D1626" s="4" t="s">
        <v>106</v>
      </c>
      <c r="E1626" s="4" t="s">
        <v>172</v>
      </c>
      <c r="F1626" s="3">
        <v>42812</v>
      </c>
      <c r="G1626" s="3">
        <v>42898</v>
      </c>
      <c r="H1626">
        <v>5416</v>
      </c>
      <c r="I1626" s="4" t="s">
        <v>9016</v>
      </c>
      <c r="J1626" s="4" t="s">
        <v>9015</v>
      </c>
      <c r="K1626" s="4" t="s">
        <v>9010</v>
      </c>
      <c r="L1626">
        <v>4821</v>
      </c>
      <c r="M1626" s="4" t="s">
        <v>46</v>
      </c>
      <c r="N1626">
        <v>2012</v>
      </c>
      <c r="O1626">
        <v>45.39</v>
      </c>
      <c r="P1626">
        <v>100</v>
      </c>
      <c r="Q1626" s="4" t="s">
        <v>23</v>
      </c>
      <c r="R1626" s="4" t="s">
        <v>47</v>
      </c>
      <c r="S1626">
        <v>86</v>
      </c>
    </row>
    <row r="1627" spans="1:19">
      <c r="A1627" s="4" t="s">
        <v>1834</v>
      </c>
      <c r="B1627" s="4" t="s">
        <v>212</v>
      </c>
      <c r="C1627" s="4" t="s">
        <v>177</v>
      </c>
      <c r="D1627" s="4" t="s">
        <v>105</v>
      </c>
      <c r="E1627" s="4" t="s">
        <v>197</v>
      </c>
      <c r="F1627" s="3">
        <v>42812</v>
      </c>
      <c r="G1627" s="3">
        <v>42882</v>
      </c>
      <c r="H1627">
        <v>0</v>
      </c>
      <c r="I1627" s="4" t="s">
        <v>9023</v>
      </c>
      <c r="J1627" s="4" t="s">
        <v>9024</v>
      </c>
      <c r="K1627" s="4" t="s">
        <v>9012</v>
      </c>
      <c r="L1627">
        <v>55</v>
      </c>
      <c r="M1627" s="4" t="s">
        <v>36</v>
      </c>
      <c r="N1627">
        <v>1996</v>
      </c>
      <c r="O1627">
        <v>6354.87</v>
      </c>
      <c r="P1627">
        <v>16780</v>
      </c>
      <c r="Q1627" s="4" t="s">
        <v>23</v>
      </c>
      <c r="R1627" s="4" t="s">
        <v>35</v>
      </c>
      <c r="S1627">
        <v>70</v>
      </c>
    </row>
    <row r="1628" spans="1:19">
      <c r="A1628" s="4" t="s">
        <v>1835</v>
      </c>
      <c r="B1628" s="4" t="s">
        <v>237</v>
      </c>
      <c r="C1628" s="4" t="s">
        <v>199</v>
      </c>
      <c r="D1628" s="4" t="s">
        <v>88</v>
      </c>
      <c r="E1628" s="4" t="s">
        <v>172</v>
      </c>
      <c r="F1628" s="3">
        <v>42812</v>
      </c>
      <c r="G1628" s="3">
        <v>42866</v>
      </c>
      <c r="H1628">
        <v>4995</v>
      </c>
      <c r="I1628" s="4" t="s">
        <v>9018</v>
      </c>
      <c r="J1628" s="4" t="s">
        <v>9019</v>
      </c>
      <c r="K1628" s="4" t="s">
        <v>9010</v>
      </c>
      <c r="L1628">
        <v>5482</v>
      </c>
      <c r="M1628" s="4" t="s">
        <v>46</v>
      </c>
      <c r="N1628">
        <v>1984</v>
      </c>
      <c r="O1628">
        <v>3027.46</v>
      </c>
      <c r="P1628">
        <v>9516</v>
      </c>
      <c r="Q1628" s="4" t="s">
        <v>89</v>
      </c>
      <c r="R1628" s="4" t="s">
        <v>24</v>
      </c>
      <c r="S1628">
        <v>54</v>
      </c>
    </row>
    <row r="1629" spans="1:19">
      <c r="A1629" s="4" t="s">
        <v>1836</v>
      </c>
      <c r="B1629" s="4" t="s">
        <v>191</v>
      </c>
      <c r="C1629" s="4" t="s">
        <v>179</v>
      </c>
      <c r="D1629" s="4" t="s">
        <v>24</v>
      </c>
      <c r="E1629" s="4" t="s">
        <v>193</v>
      </c>
      <c r="F1629" s="3">
        <v>42812</v>
      </c>
      <c r="G1629" s="3"/>
      <c r="I1629" s="4" t="s">
        <v>9026</v>
      </c>
      <c r="J1629" s="4" t="s">
        <v>9024</v>
      </c>
      <c r="K1629" s="4" t="s">
        <v>9010</v>
      </c>
      <c r="L1629">
        <v>550</v>
      </c>
      <c r="M1629" s="4"/>
      <c r="Q1629" s="4"/>
      <c r="R1629" s="4"/>
    </row>
    <row r="1630" spans="1:19">
      <c r="A1630" s="4" t="s">
        <v>1837</v>
      </c>
      <c r="B1630" s="4" t="s">
        <v>191</v>
      </c>
      <c r="C1630" s="4" t="s">
        <v>179</v>
      </c>
      <c r="D1630" s="4" t="s">
        <v>56</v>
      </c>
      <c r="E1630" s="4" t="s">
        <v>197</v>
      </c>
      <c r="F1630" s="3">
        <v>42812</v>
      </c>
      <c r="G1630" s="3">
        <v>42908</v>
      </c>
      <c r="H1630">
        <v>0</v>
      </c>
      <c r="I1630" s="4" t="s">
        <v>9026</v>
      </c>
      <c r="J1630" s="4" t="s">
        <v>9024</v>
      </c>
      <c r="K1630" s="4" t="s">
        <v>9010</v>
      </c>
      <c r="L1630">
        <v>550</v>
      </c>
      <c r="M1630" s="4" t="s">
        <v>55</v>
      </c>
      <c r="N1630">
        <v>1999</v>
      </c>
      <c r="O1630">
        <v>1699.85</v>
      </c>
      <c r="P1630">
        <v>5108</v>
      </c>
      <c r="Q1630" s="4" t="s">
        <v>23</v>
      </c>
      <c r="R1630" s="4" t="s">
        <v>24</v>
      </c>
      <c r="S1630">
        <v>96</v>
      </c>
    </row>
    <row r="1631" spans="1:19">
      <c r="A1631" s="4" t="s">
        <v>1838</v>
      </c>
      <c r="B1631" s="4" t="s">
        <v>343</v>
      </c>
      <c r="C1631" s="4" t="s">
        <v>171</v>
      </c>
      <c r="D1631" s="4" t="s">
        <v>29</v>
      </c>
      <c r="E1631" s="4" t="s">
        <v>172</v>
      </c>
      <c r="F1631" s="3">
        <v>42812</v>
      </c>
      <c r="G1631" s="3">
        <v>42881</v>
      </c>
      <c r="H1631">
        <v>1137</v>
      </c>
      <c r="I1631" s="4" t="s">
        <v>9016</v>
      </c>
      <c r="J1631" s="4" t="s">
        <v>9015</v>
      </c>
      <c r="K1631" s="4" t="s">
        <v>9010</v>
      </c>
      <c r="L1631">
        <v>1096</v>
      </c>
      <c r="M1631" s="4" t="s">
        <v>26</v>
      </c>
      <c r="N1631">
        <v>2012</v>
      </c>
      <c r="O1631">
        <v>587.34</v>
      </c>
      <c r="P1631">
        <v>1356</v>
      </c>
      <c r="Q1631" s="4" t="s">
        <v>30</v>
      </c>
      <c r="R1631" s="4" t="s">
        <v>24</v>
      </c>
      <c r="S1631">
        <v>69</v>
      </c>
    </row>
    <row r="1632" spans="1:19">
      <c r="A1632" s="4" t="s">
        <v>1839</v>
      </c>
      <c r="B1632" s="4" t="s">
        <v>219</v>
      </c>
      <c r="C1632" s="4" t="s">
        <v>179</v>
      </c>
      <c r="D1632" s="4" t="s">
        <v>56</v>
      </c>
      <c r="E1632" s="4" t="s">
        <v>172</v>
      </c>
      <c r="F1632" s="3">
        <v>42812</v>
      </c>
      <c r="G1632" s="3">
        <v>42822</v>
      </c>
      <c r="H1632">
        <v>453</v>
      </c>
      <c r="I1632" s="4" t="s">
        <v>9026</v>
      </c>
      <c r="J1632" s="4" t="s">
        <v>9024</v>
      </c>
      <c r="K1632" s="4" t="s">
        <v>9010</v>
      </c>
      <c r="L1632">
        <v>550</v>
      </c>
      <c r="M1632" s="4" t="s">
        <v>55</v>
      </c>
      <c r="N1632">
        <v>1999</v>
      </c>
      <c r="O1632">
        <v>1699.85</v>
      </c>
      <c r="P1632">
        <v>5108</v>
      </c>
      <c r="Q1632" s="4" t="s">
        <v>23</v>
      </c>
      <c r="R1632" s="4" t="s">
        <v>24</v>
      </c>
      <c r="S1632">
        <v>10</v>
      </c>
    </row>
    <row r="1633" spans="1:19">
      <c r="A1633" s="4" t="s">
        <v>1840</v>
      </c>
      <c r="B1633" s="4" t="s">
        <v>219</v>
      </c>
      <c r="C1633" s="4" t="s">
        <v>171</v>
      </c>
      <c r="D1633" s="4" t="s">
        <v>76</v>
      </c>
      <c r="E1633" s="4" t="s">
        <v>172</v>
      </c>
      <c r="F1633" s="3">
        <v>42812</v>
      </c>
      <c r="G1633" s="3">
        <v>42882</v>
      </c>
      <c r="H1633">
        <v>1065</v>
      </c>
      <c r="I1633" s="4" t="s">
        <v>9026</v>
      </c>
      <c r="J1633" s="4" t="s">
        <v>9024</v>
      </c>
      <c r="K1633" s="4" t="s">
        <v>9010</v>
      </c>
      <c r="L1633">
        <v>1096</v>
      </c>
      <c r="M1633" s="4" t="s">
        <v>9322</v>
      </c>
      <c r="N1633">
        <v>1997</v>
      </c>
      <c r="O1633">
        <v>8170.38</v>
      </c>
      <c r="P1633">
        <v>16499</v>
      </c>
      <c r="Q1633" s="4" t="s">
        <v>77</v>
      </c>
      <c r="R1633" s="4" t="s">
        <v>24</v>
      </c>
      <c r="S1633">
        <v>70</v>
      </c>
    </row>
    <row r="1634" spans="1:19">
      <c r="A1634" s="4" t="s">
        <v>1841</v>
      </c>
      <c r="B1634" s="4" t="s">
        <v>219</v>
      </c>
      <c r="C1634" s="4" t="s">
        <v>9011</v>
      </c>
      <c r="D1634" s="4" t="s">
        <v>108</v>
      </c>
      <c r="E1634" s="4" t="s">
        <v>172</v>
      </c>
      <c r="F1634" s="3">
        <v>42812</v>
      </c>
      <c r="G1634" s="3">
        <v>42859</v>
      </c>
      <c r="H1634">
        <v>4373</v>
      </c>
      <c r="I1634" s="4" t="s">
        <v>9026</v>
      </c>
      <c r="J1634" s="4" t="s">
        <v>9024</v>
      </c>
      <c r="K1634" s="4" t="s">
        <v>9010</v>
      </c>
      <c r="L1634">
        <v>4821</v>
      </c>
      <c r="M1634" s="4" t="s">
        <v>33</v>
      </c>
      <c r="N1634">
        <v>1996</v>
      </c>
      <c r="O1634">
        <v>2214.94</v>
      </c>
      <c r="P1634">
        <v>5374</v>
      </c>
      <c r="Q1634" s="4" t="s">
        <v>23</v>
      </c>
      <c r="R1634" s="4" t="s">
        <v>24</v>
      </c>
      <c r="S1634">
        <v>47</v>
      </c>
    </row>
    <row r="1635" spans="1:19">
      <c r="A1635" s="4" t="s">
        <v>1842</v>
      </c>
      <c r="B1635" s="4" t="s">
        <v>219</v>
      </c>
      <c r="C1635" s="4" t="s">
        <v>192</v>
      </c>
      <c r="D1635" s="4" t="s">
        <v>86</v>
      </c>
      <c r="E1635" s="4" t="s">
        <v>172</v>
      </c>
      <c r="F1635" s="3">
        <v>42812</v>
      </c>
      <c r="G1635" s="3">
        <v>42905</v>
      </c>
      <c r="H1635">
        <v>2560</v>
      </c>
      <c r="I1635" s="4" t="s">
        <v>9026</v>
      </c>
      <c r="J1635" s="4" t="s">
        <v>9024</v>
      </c>
      <c r="K1635" s="4" t="s">
        <v>9012</v>
      </c>
      <c r="L1635">
        <v>3393</v>
      </c>
      <c r="M1635" s="4" t="s">
        <v>26</v>
      </c>
      <c r="N1635">
        <v>1985</v>
      </c>
      <c r="O1635">
        <v>2741.37</v>
      </c>
      <c r="P1635">
        <v>9226</v>
      </c>
      <c r="Q1635" s="4" t="s">
        <v>23</v>
      </c>
      <c r="R1635" s="4" t="s">
        <v>24</v>
      </c>
      <c r="S1635">
        <v>93</v>
      </c>
    </row>
    <row r="1636" spans="1:19">
      <c r="A1636" s="4" t="s">
        <v>1843</v>
      </c>
      <c r="B1636" s="4" t="s">
        <v>230</v>
      </c>
      <c r="C1636" s="4" t="s">
        <v>9011</v>
      </c>
      <c r="D1636" s="4" t="s">
        <v>108</v>
      </c>
      <c r="E1636" s="4" t="s">
        <v>197</v>
      </c>
      <c r="F1636" s="3">
        <v>42812</v>
      </c>
      <c r="G1636" s="3">
        <v>42890</v>
      </c>
      <c r="H1636">
        <v>0</v>
      </c>
      <c r="I1636" s="4" t="s">
        <v>9026</v>
      </c>
      <c r="J1636" s="4" t="s">
        <v>9024</v>
      </c>
      <c r="K1636" s="4" t="s">
        <v>9010</v>
      </c>
      <c r="L1636">
        <v>4821</v>
      </c>
      <c r="M1636" s="4" t="s">
        <v>33</v>
      </c>
      <c r="N1636">
        <v>1996</v>
      </c>
      <c r="O1636">
        <v>2214.94</v>
      </c>
      <c r="P1636">
        <v>5374</v>
      </c>
      <c r="Q1636" s="4" t="s">
        <v>23</v>
      </c>
      <c r="R1636" s="4" t="s">
        <v>24</v>
      </c>
      <c r="S1636">
        <v>78</v>
      </c>
    </row>
    <row r="1637" spans="1:19">
      <c r="A1637" s="4" t="s">
        <v>1844</v>
      </c>
      <c r="B1637" s="4" t="s">
        <v>187</v>
      </c>
      <c r="C1637" s="4" t="s">
        <v>171</v>
      </c>
      <c r="D1637" s="4" t="s">
        <v>74</v>
      </c>
      <c r="E1637" s="4" t="s">
        <v>172</v>
      </c>
      <c r="F1637" s="3">
        <v>42812</v>
      </c>
      <c r="G1637" s="3">
        <v>42825</v>
      </c>
      <c r="H1637">
        <v>1171</v>
      </c>
      <c r="I1637" s="4" t="s">
        <v>9023</v>
      </c>
      <c r="J1637" s="4" t="s">
        <v>9024</v>
      </c>
      <c r="K1637" s="4" t="s">
        <v>9010</v>
      </c>
      <c r="L1637">
        <v>1096</v>
      </c>
      <c r="M1637" s="4" t="s">
        <v>33</v>
      </c>
      <c r="N1637">
        <v>2003</v>
      </c>
      <c r="O1637">
        <v>223.8</v>
      </c>
      <c r="P1637">
        <v>299</v>
      </c>
      <c r="Q1637" s="4" t="s">
        <v>23</v>
      </c>
      <c r="R1637" s="4" t="s">
        <v>24</v>
      </c>
      <c r="S1637">
        <v>13</v>
      </c>
    </row>
    <row r="1638" spans="1:19">
      <c r="A1638" s="4" t="s">
        <v>1845</v>
      </c>
      <c r="B1638" s="4" t="s">
        <v>187</v>
      </c>
      <c r="C1638" s="4" t="s">
        <v>177</v>
      </c>
      <c r="D1638" s="4" t="s">
        <v>84</v>
      </c>
      <c r="E1638" s="4" t="s">
        <v>172</v>
      </c>
      <c r="F1638" s="3">
        <v>42812</v>
      </c>
      <c r="G1638" s="3">
        <v>42908</v>
      </c>
      <c r="H1638">
        <v>53</v>
      </c>
      <c r="I1638" s="4" t="s">
        <v>9023</v>
      </c>
      <c r="J1638" s="4" t="s">
        <v>9024</v>
      </c>
      <c r="K1638" s="4" t="s">
        <v>9012</v>
      </c>
      <c r="L1638">
        <v>55</v>
      </c>
      <c r="M1638" s="4" t="s">
        <v>9322</v>
      </c>
      <c r="N1638">
        <v>1980</v>
      </c>
      <c r="O1638">
        <v>7708.38</v>
      </c>
      <c r="P1638">
        <v>13756</v>
      </c>
      <c r="Q1638" s="4" t="s">
        <v>23</v>
      </c>
      <c r="R1638" s="4" t="s">
        <v>24</v>
      </c>
      <c r="S1638">
        <v>96</v>
      </c>
    </row>
    <row r="1639" spans="1:19">
      <c r="A1639" s="4" t="s">
        <v>1846</v>
      </c>
      <c r="B1639" s="4" t="s">
        <v>244</v>
      </c>
      <c r="C1639" s="4" t="s">
        <v>199</v>
      </c>
      <c r="D1639" s="4" t="s">
        <v>119</v>
      </c>
      <c r="E1639" s="4" t="s">
        <v>172</v>
      </c>
      <c r="F1639" s="3">
        <v>42812</v>
      </c>
      <c r="G1639" s="3">
        <v>42888</v>
      </c>
      <c r="H1639">
        <v>6553</v>
      </c>
      <c r="I1639" s="4" t="s">
        <v>9016</v>
      </c>
      <c r="J1639" s="4" t="s">
        <v>9015</v>
      </c>
      <c r="K1639" s="4" t="s">
        <v>9010</v>
      </c>
      <c r="L1639">
        <v>5482</v>
      </c>
      <c r="M1639" s="4" t="s">
        <v>55</v>
      </c>
      <c r="N1639">
        <v>1988</v>
      </c>
      <c r="O1639">
        <v>5266.09</v>
      </c>
      <c r="P1639">
        <v>8595</v>
      </c>
      <c r="Q1639" s="4" t="s">
        <v>23</v>
      </c>
      <c r="R1639" s="4" t="s">
        <v>56</v>
      </c>
      <c r="S1639">
        <v>76</v>
      </c>
    </row>
    <row r="1640" spans="1:19">
      <c r="A1640" s="4" t="s">
        <v>1847</v>
      </c>
      <c r="B1640" s="4" t="s">
        <v>244</v>
      </c>
      <c r="C1640" s="4" t="s">
        <v>192</v>
      </c>
      <c r="D1640" s="4" t="s">
        <v>27</v>
      </c>
      <c r="E1640" s="4" t="s">
        <v>172</v>
      </c>
      <c r="F1640" s="3">
        <v>42812</v>
      </c>
      <c r="G1640" s="3">
        <v>42862</v>
      </c>
      <c r="H1640">
        <v>3542</v>
      </c>
      <c r="I1640" s="4" t="s">
        <v>9016</v>
      </c>
      <c r="J1640" s="4" t="s">
        <v>9015</v>
      </c>
      <c r="K1640" s="4" t="s">
        <v>9012</v>
      </c>
      <c r="L1640">
        <v>3393</v>
      </c>
      <c r="M1640" s="4" t="s">
        <v>26</v>
      </c>
      <c r="N1640">
        <v>1986</v>
      </c>
      <c r="O1640">
        <v>647.17999999999995</v>
      </c>
      <c r="P1640">
        <v>1185</v>
      </c>
      <c r="Q1640" s="4" t="s">
        <v>28</v>
      </c>
      <c r="R1640" s="4" t="s">
        <v>24</v>
      </c>
      <c r="S1640">
        <v>50</v>
      </c>
    </row>
    <row r="1641" spans="1:19">
      <c r="A1641" s="4" t="s">
        <v>1848</v>
      </c>
      <c r="B1641" s="4" t="s">
        <v>201</v>
      </c>
      <c r="C1641" s="4" t="s">
        <v>179</v>
      </c>
      <c r="D1641" s="4" t="s">
        <v>24</v>
      </c>
      <c r="E1641" s="4" t="s">
        <v>193</v>
      </c>
      <c r="F1641" s="3">
        <v>42812</v>
      </c>
      <c r="G1641" s="3"/>
      <c r="I1641" s="4" t="s">
        <v>9026</v>
      </c>
      <c r="J1641" s="4" t="s">
        <v>9024</v>
      </c>
      <c r="K1641" s="4" t="s">
        <v>9010</v>
      </c>
      <c r="L1641">
        <v>550</v>
      </c>
      <c r="M1641" s="4"/>
      <c r="Q1641" s="4"/>
      <c r="R1641" s="4"/>
    </row>
    <row r="1642" spans="1:19">
      <c r="A1642" s="4" t="s">
        <v>1849</v>
      </c>
      <c r="B1642" s="4" t="s">
        <v>170</v>
      </c>
      <c r="C1642" s="4" t="s">
        <v>192</v>
      </c>
      <c r="D1642" s="4" t="s">
        <v>57</v>
      </c>
      <c r="E1642" s="4" t="s">
        <v>172</v>
      </c>
      <c r="F1642" s="3">
        <v>42812</v>
      </c>
      <c r="G1642" s="3">
        <v>42897</v>
      </c>
      <c r="H1642">
        <v>3619</v>
      </c>
      <c r="I1642" s="4" t="s">
        <v>9014</v>
      </c>
      <c r="J1642" s="4" t="s">
        <v>9015</v>
      </c>
      <c r="K1642" s="4" t="s">
        <v>9012</v>
      </c>
      <c r="L1642">
        <v>3393</v>
      </c>
      <c r="M1642" s="4" t="s">
        <v>58</v>
      </c>
      <c r="N1642">
        <v>2006</v>
      </c>
      <c r="O1642">
        <v>1102.43</v>
      </c>
      <c r="P1642">
        <v>1759</v>
      </c>
      <c r="Q1642" s="4" t="s">
        <v>23</v>
      </c>
      <c r="R1642" s="4" t="s">
        <v>24</v>
      </c>
      <c r="S1642">
        <v>85</v>
      </c>
    </row>
    <row r="1643" spans="1:19">
      <c r="A1643" s="4" t="s">
        <v>1850</v>
      </c>
      <c r="B1643" s="4" t="s">
        <v>205</v>
      </c>
      <c r="C1643" s="4" t="s">
        <v>192</v>
      </c>
      <c r="D1643" s="4" t="s">
        <v>24</v>
      </c>
      <c r="E1643" s="4" t="s">
        <v>193</v>
      </c>
      <c r="F1643" s="3">
        <v>42812</v>
      </c>
      <c r="G1643" s="3"/>
      <c r="I1643" s="4" t="s">
        <v>9023</v>
      </c>
      <c r="J1643" s="4" t="s">
        <v>9024</v>
      </c>
      <c r="K1643" s="4" t="s">
        <v>9012</v>
      </c>
      <c r="L1643">
        <v>3393</v>
      </c>
      <c r="M1643" s="4"/>
      <c r="Q1643" s="4"/>
      <c r="R1643" s="4"/>
    </row>
    <row r="1644" spans="1:19">
      <c r="A1644" s="4" t="s">
        <v>1851</v>
      </c>
      <c r="B1644" s="4" t="s">
        <v>226</v>
      </c>
      <c r="C1644" s="4" t="s">
        <v>192</v>
      </c>
      <c r="D1644" s="4" t="s">
        <v>100</v>
      </c>
      <c r="E1644" s="4" t="s">
        <v>193</v>
      </c>
      <c r="F1644" s="3">
        <v>42812</v>
      </c>
      <c r="G1644" s="3"/>
      <c r="I1644" s="4" t="s">
        <v>9018</v>
      </c>
      <c r="J1644" s="4" t="s">
        <v>9019</v>
      </c>
      <c r="K1644" s="4" t="s">
        <v>9012</v>
      </c>
      <c r="L1644">
        <v>3393</v>
      </c>
      <c r="M1644" s="4" t="s">
        <v>9322</v>
      </c>
      <c r="N1644">
        <v>1987</v>
      </c>
      <c r="O1644">
        <v>2938.67</v>
      </c>
      <c r="P1644">
        <v>8775</v>
      </c>
      <c r="Q1644" s="4" t="s">
        <v>101</v>
      </c>
      <c r="R1644" s="4" t="s">
        <v>24</v>
      </c>
    </row>
    <row r="1645" spans="1:19">
      <c r="A1645" s="4" t="s">
        <v>1852</v>
      </c>
      <c r="B1645" s="4" t="s">
        <v>185</v>
      </c>
      <c r="C1645" s="4" t="s">
        <v>177</v>
      </c>
      <c r="D1645" s="4" t="s">
        <v>24</v>
      </c>
      <c r="E1645" s="4" t="s">
        <v>193</v>
      </c>
      <c r="F1645" s="3">
        <v>42812</v>
      </c>
      <c r="G1645" s="3"/>
      <c r="I1645" s="4" t="s">
        <v>9023</v>
      </c>
      <c r="J1645" s="4" t="s">
        <v>9024</v>
      </c>
      <c r="K1645" s="4" t="s">
        <v>9012</v>
      </c>
      <c r="L1645">
        <v>55</v>
      </c>
      <c r="M1645" s="4"/>
      <c r="Q1645" s="4"/>
      <c r="R1645" s="4"/>
    </row>
    <row r="1646" spans="1:19">
      <c r="A1646" s="4" t="s">
        <v>1853</v>
      </c>
      <c r="B1646" s="4" t="s">
        <v>235</v>
      </c>
      <c r="C1646" s="4" t="s">
        <v>192</v>
      </c>
      <c r="D1646" s="4" t="s">
        <v>34</v>
      </c>
      <c r="E1646" s="4" t="s">
        <v>172</v>
      </c>
      <c r="F1646" s="3">
        <v>42812</v>
      </c>
      <c r="G1646" s="3">
        <v>42873</v>
      </c>
      <c r="H1646">
        <v>3589</v>
      </c>
      <c r="I1646" s="4" t="s">
        <v>9018</v>
      </c>
      <c r="J1646" s="4" t="s">
        <v>9019</v>
      </c>
      <c r="K1646" s="4" t="s">
        <v>9012</v>
      </c>
      <c r="L1646">
        <v>3393</v>
      </c>
      <c r="M1646" s="4" t="s">
        <v>9322</v>
      </c>
      <c r="N1646">
        <v>1993</v>
      </c>
      <c r="O1646">
        <v>1242.32</v>
      </c>
      <c r="P1646">
        <v>3027</v>
      </c>
      <c r="Q1646" s="4" t="s">
        <v>23</v>
      </c>
      <c r="R1646" s="4" t="s">
        <v>21</v>
      </c>
      <c r="S1646">
        <v>61</v>
      </c>
    </row>
    <row r="1647" spans="1:19">
      <c r="A1647" s="4" t="s">
        <v>1854</v>
      </c>
      <c r="B1647" s="4" t="s">
        <v>181</v>
      </c>
      <c r="C1647" s="4" t="s">
        <v>199</v>
      </c>
      <c r="D1647" s="4" t="s">
        <v>97</v>
      </c>
      <c r="E1647" s="4" t="s">
        <v>172</v>
      </c>
      <c r="F1647" s="3">
        <v>42812</v>
      </c>
      <c r="G1647" s="3">
        <v>42868</v>
      </c>
      <c r="H1647">
        <v>6262</v>
      </c>
      <c r="I1647" s="4" t="s">
        <v>9026</v>
      </c>
      <c r="J1647" s="4" t="s">
        <v>9024</v>
      </c>
      <c r="K1647" s="4" t="s">
        <v>9010</v>
      </c>
      <c r="L1647">
        <v>5482</v>
      </c>
      <c r="M1647" s="4" t="s">
        <v>33</v>
      </c>
      <c r="N1647">
        <v>2001</v>
      </c>
      <c r="O1647">
        <v>2437.85</v>
      </c>
      <c r="P1647">
        <v>4874</v>
      </c>
      <c r="Q1647" s="4" t="s">
        <v>23</v>
      </c>
      <c r="R1647" s="4" t="s">
        <v>24</v>
      </c>
      <c r="S1647">
        <v>56</v>
      </c>
    </row>
    <row r="1648" spans="1:19">
      <c r="A1648" s="4" t="s">
        <v>1855</v>
      </c>
      <c r="B1648" s="4" t="s">
        <v>246</v>
      </c>
      <c r="C1648" s="4" t="s">
        <v>171</v>
      </c>
      <c r="D1648" s="4" t="s">
        <v>90</v>
      </c>
      <c r="E1648" s="4" t="s">
        <v>193</v>
      </c>
      <c r="F1648" s="3">
        <v>42813</v>
      </c>
      <c r="G1648" s="3"/>
      <c r="I1648" s="4" t="s">
        <v>9021</v>
      </c>
      <c r="J1648" s="4" t="s">
        <v>9019</v>
      </c>
      <c r="K1648" s="4" t="s">
        <v>9010</v>
      </c>
      <c r="L1648">
        <v>1096</v>
      </c>
      <c r="M1648" s="4" t="s">
        <v>73</v>
      </c>
      <c r="N1648">
        <v>1987</v>
      </c>
      <c r="O1648">
        <v>405.59</v>
      </c>
      <c r="P1648">
        <v>1179</v>
      </c>
      <c r="Q1648" s="4" t="s">
        <v>91</v>
      </c>
      <c r="R1648" s="4" t="s">
        <v>92</v>
      </c>
    </row>
    <row r="1649" spans="1:19">
      <c r="A1649" s="4" t="s">
        <v>1856</v>
      </c>
      <c r="B1649" s="4" t="s">
        <v>246</v>
      </c>
      <c r="C1649" s="4" t="s">
        <v>171</v>
      </c>
      <c r="D1649" s="4" t="s">
        <v>21</v>
      </c>
      <c r="E1649" s="4" t="s">
        <v>172</v>
      </c>
      <c r="F1649" s="3">
        <v>42813</v>
      </c>
      <c r="G1649" s="3">
        <v>42818</v>
      </c>
      <c r="H1649">
        <v>1161</v>
      </c>
      <c r="I1649" s="4" t="s">
        <v>9021</v>
      </c>
      <c r="J1649" s="4" t="s">
        <v>9019</v>
      </c>
      <c r="K1649" s="4" t="s">
        <v>9010</v>
      </c>
      <c r="L1649">
        <v>1096</v>
      </c>
      <c r="M1649" s="4" t="s">
        <v>9322</v>
      </c>
      <c r="N1649">
        <v>1996</v>
      </c>
      <c r="O1649">
        <v>1100.04</v>
      </c>
      <c r="P1649">
        <v>2822</v>
      </c>
      <c r="Q1649" s="4" t="s">
        <v>23</v>
      </c>
      <c r="R1649" s="4" t="s">
        <v>24</v>
      </c>
      <c r="S1649">
        <v>5</v>
      </c>
    </row>
    <row r="1650" spans="1:19">
      <c r="A1650" s="4" t="s">
        <v>1857</v>
      </c>
      <c r="B1650" s="4" t="s">
        <v>246</v>
      </c>
      <c r="C1650" s="4" t="s">
        <v>9011</v>
      </c>
      <c r="D1650" s="4" t="s">
        <v>120</v>
      </c>
      <c r="E1650" s="4" t="s">
        <v>172</v>
      </c>
      <c r="F1650" s="3">
        <v>42813</v>
      </c>
      <c r="G1650" s="3">
        <v>42822</v>
      </c>
      <c r="H1650">
        <v>4975</v>
      </c>
      <c r="I1650" s="4" t="s">
        <v>9021</v>
      </c>
      <c r="J1650" s="4" t="s">
        <v>9019</v>
      </c>
      <c r="K1650" s="4" t="s">
        <v>9010</v>
      </c>
      <c r="L1650">
        <v>4821</v>
      </c>
      <c r="M1650" s="4" t="s">
        <v>58</v>
      </c>
      <c r="N1650">
        <v>1998</v>
      </c>
      <c r="O1650">
        <v>2022.14</v>
      </c>
      <c r="P1650">
        <v>5113</v>
      </c>
      <c r="Q1650" s="4" t="s">
        <v>23</v>
      </c>
      <c r="R1650" s="4" t="s">
        <v>24</v>
      </c>
      <c r="S1650">
        <v>9</v>
      </c>
    </row>
    <row r="1651" spans="1:19">
      <c r="A1651" s="4" t="s">
        <v>1858</v>
      </c>
      <c r="B1651" s="4" t="s">
        <v>279</v>
      </c>
      <c r="C1651" s="4" t="s">
        <v>179</v>
      </c>
      <c r="D1651" s="4" t="s">
        <v>130</v>
      </c>
      <c r="E1651" s="4" t="s">
        <v>172</v>
      </c>
      <c r="F1651" s="3">
        <v>42813</v>
      </c>
      <c r="G1651" s="3">
        <v>42816</v>
      </c>
      <c r="H1651">
        <v>586</v>
      </c>
      <c r="I1651" s="4" t="s">
        <v>9018</v>
      </c>
      <c r="J1651" s="4" t="s">
        <v>9019</v>
      </c>
      <c r="K1651" s="4" t="s">
        <v>9010</v>
      </c>
      <c r="L1651">
        <v>550</v>
      </c>
      <c r="M1651" s="4" t="s">
        <v>36</v>
      </c>
      <c r="N1651">
        <v>1979</v>
      </c>
      <c r="O1651">
        <v>4478.47</v>
      </c>
      <c r="P1651">
        <v>13809</v>
      </c>
      <c r="Q1651" s="4" t="s">
        <v>23</v>
      </c>
      <c r="R1651" s="4" t="s">
        <v>24</v>
      </c>
      <c r="S1651">
        <v>3</v>
      </c>
    </row>
    <row r="1652" spans="1:19">
      <c r="A1652" s="4" t="s">
        <v>1859</v>
      </c>
      <c r="B1652" s="4" t="s">
        <v>279</v>
      </c>
      <c r="C1652" s="4" t="s">
        <v>177</v>
      </c>
      <c r="D1652" s="4" t="s">
        <v>117</v>
      </c>
      <c r="E1652" s="4" t="s">
        <v>172</v>
      </c>
      <c r="F1652" s="3">
        <v>42813</v>
      </c>
      <c r="G1652" s="3">
        <v>42819</v>
      </c>
      <c r="H1652">
        <v>41</v>
      </c>
      <c r="I1652" s="4" t="s">
        <v>9018</v>
      </c>
      <c r="J1652" s="4" t="s">
        <v>9019</v>
      </c>
      <c r="K1652" s="4" t="s">
        <v>9012</v>
      </c>
      <c r="L1652">
        <v>55</v>
      </c>
      <c r="M1652" s="4" t="s">
        <v>26</v>
      </c>
      <c r="N1652">
        <v>1996</v>
      </c>
      <c r="O1652">
        <v>439.21</v>
      </c>
      <c r="P1652">
        <v>792</v>
      </c>
      <c r="Q1652" s="4" t="s">
        <v>23</v>
      </c>
      <c r="R1652" s="4" t="s">
        <v>24</v>
      </c>
      <c r="S1652">
        <v>6</v>
      </c>
    </row>
    <row r="1653" spans="1:19">
      <c r="A1653" s="4" t="s">
        <v>1860</v>
      </c>
      <c r="B1653" s="4" t="s">
        <v>210</v>
      </c>
      <c r="C1653" s="4" t="s">
        <v>171</v>
      </c>
      <c r="D1653" s="4" t="s">
        <v>24</v>
      </c>
      <c r="E1653" s="4" t="s">
        <v>193</v>
      </c>
      <c r="F1653" s="3">
        <v>42813</v>
      </c>
      <c r="G1653" s="3"/>
      <c r="I1653" s="4" t="s">
        <v>9021</v>
      </c>
      <c r="J1653" s="4" t="s">
        <v>9019</v>
      </c>
      <c r="K1653" s="4" t="s">
        <v>9010</v>
      </c>
      <c r="L1653">
        <v>1096</v>
      </c>
      <c r="M1653" s="4"/>
      <c r="Q1653" s="4"/>
      <c r="R1653" s="4"/>
    </row>
    <row r="1654" spans="1:19">
      <c r="A1654" s="4" t="s">
        <v>1861</v>
      </c>
      <c r="B1654" s="4" t="s">
        <v>174</v>
      </c>
      <c r="C1654" s="4" t="s">
        <v>171</v>
      </c>
      <c r="D1654" s="4" t="s">
        <v>103</v>
      </c>
      <c r="E1654" s="4" t="s">
        <v>172</v>
      </c>
      <c r="F1654" s="3">
        <v>42813</v>
      </c>
      <c r="G1654" s="3">
        <v>42815</v>
      </c>
      <c r="H1654">
        <v>929</v>
      </c>
      <c r="I1654" s="4" t="s">
        <v>9016</v>
      </c>
      <c r="J1654" s="4" t="s">
        <v>9015</v>
      </c>
      <c r="K1654" s="4" t="s">
        <v>9010</v>
      </c>
      <c r="L1654">
        <v>1096</v>
      </c>
      <c r="M1654" s="4" t="s">
        <v>26</v>
      </c>
      <c r="N1654">
        <v>1992</v>
      </c>
      <c r="O1654">
        <v>3922.42</v>
      </c>
      <c r="P1654">
        <v>6837</v>
      </c>
      <c r="Q1654" s="4" t="s">
        <v>23</v>
      </c>
      <c r="R1654" s="4" t="s">
        <v>24</v>
      </c>
      <c r="S1654">
        <v>2</v>
      </c>
    </row>
    <row r="1655" spans="1:19">
      <c r="A1655" s="4" t="s">
        <v>1862</v>
      </c>
      <c r="B1655" s="4" t="s">
        <v>174</v>
      </c>
      <c r="C1655" s="4" t="s">
        <v>177</v>
      </c>
      <c r="D1655" s="4" t="s">
        <v>111</v>
      </c>
      <c r="E1655" s="4" t="s">
        <v>172</v>
      </c>
      <c r="F1655" s="3">
        <v>42813</v>
      </c>
      <c r="G1655" s="3">
        <v>42890</v>
      </c>
      <c r="H1655">
        <v>65</v>
      </c>
      <c r="I1655" s="4" t="s">
        <v>9016</v>
      </c>
      <c r="J1655" s="4" t="s">
        <v>9015</v>
      </c>
      <c r="K1655" s="4" t="s">
        <v>9012</v>
      </c>
      <c r="L1655">
        <v>55</v>
      </c>
      <c r="M1655" s="4" t="s">
        <v>33</v>
      </c>
      <c r="N1655">
        <v>1988</v>
      </c>
      <c r="O1655">
        <v>1376.8</v>
      </c>
      <c r="P1655">
        <v>1165</v>
      </c>
      <c r="Q1655" s="4" t="s">
        <v>112</v>
      </c>
      <c r="R1655" s="4" t="s">
        <v>24</v>
      </c>
      <c r="S1655">
        <v>77</v>
      </c>
    </row>
    <row r="1656" spans="1:19">
      <c r="A1656" s="4" t="s">
        <v>1863</v>
      </c>
      <c r="B1656" s="4" t="s">
        <v>263</v>
      </c>
      <c r="C1656" s="4" t="s">
        <v>179</v>
      </c>
      <c r="D1656" s="4" t="s">
        <v>127</v>
      </c>
      <c r="E1656" s="4" t="s">
        <v>172</v>
      </c>
      <c r="F1656" s="3">
        <v>42813</v>
      </c>
      <c r="G1656" s="3">
        <v>42824</v>
      </c>
      <c r="H1656">
        <v>574</v>
      </c>
      <c r="I1656" s="4" t="s">
        <v>9021</v>
      </c>
      <c r="J1656" s="4" t="s">
        <v>9019</v>
      </c>
      <c r="K1656" s="4" t="s">
        <v>9010</v>
      </c>
      <c r="L1656">
        <v>550</v>
      </c>
      <c r="M1656" s="4" t="s">
        <v>9322</v>
      </c>
      <c r="N1656">
        <v>2011</v>
      </c>
      <c r="O1656">
        <v>40.79</v>
      </c>
      <c r="P1656">
        <v>142</v>
      </c>
      <c r="Q1656" s="4" t="s">
        <v>128</v>
      </c>
      <c r="R1656" s="4" t="s">
        <v>24</v>
      </c>
      <c r="S1656">
        <v>11</v>
      </c>
    </row>
    <row r="1657" spans="1:19">
      <c r="A1657" s="4" t="s">
        <v>1864</v>
      </c>
      <c r="B1657" s="4" t="s">
        <v>196</v>
      </c>
      <c r="C1657" s="4" t="s">
        <v>9011</v>
      </c>
      <c r="D1657" s="4" t="s">
        <v>42</v>
      </c>
      <c r="E1657" s="4" t="s">
        <v>197</v>
      </c>
      <c r="F1657" s="3">
        <v>42813</v>
      </c>
      <c r="G1657" s="3">
        <v>42912</v>
      </c>
      <c r="H1657">
        <v>0</v>
      </c>
      <c r="I1657" s="4" t="s">
        <v>9016</v>
      </c>
      <c r="J1657" s="4" t="s">
        <v>9015</v>
      </c>
      <c r="K1657" s="4" t="s">
        <v>9010</v>
      </c>
      <c r="L1657">
        <v>4821</v>
      </c>
      <c r="M1657" s="4" t="s">
        <v>26</v>
      </c>
      <c r="N1657">
        <v>2017</v>
      </c>
      <c r="O1657">
        <v>4.54</v>
      </c>
      <c r="P1657">
        <v>9</v>
      </c>
      <c r="Q1657" s="4" t="s">
        <v>23</v>
      </c>
      <c r="R1657" s="4" t="s">
        <v>24</v>
      </c>
      <c r="S1657">
        <v>99</v>
      </c>
    </row>
    <row r="1658" spans="1:19">
      <c r="A1658" s="4" t="s">
        <v>1865</v>
      </c>
      <c r="B1658" s="4" t="s">
        <v>196</v>
      </c>
      <c r="C1658" s="4" t="s">
        <v>9011</v>
      </c>
      <c r="D1658" s="4" t="s">
        <v>111</v>
      </c>
      <c r="E1658" s="4" t="s">
        <v>197</v>
      </c>
      <c r="F1658" s="3">
        <v>42813</v>
      </c>
      <c r="G1658" s="3">
        <v>42864</v>
      </c>
      <c r="H1658">
        <v>0</v>
      </c>
      <c r="I1658" s="4" t="s">
        <v>9016</v>
      </c>
      <c r="J1658" s="4" t="s">
        <v>9015</v>
      </c>
      <c r="K1658" s="4" t="s">
        <v>9010</v>
      </c>
      <c r="L1658">
        <v>4821</v>
      </c>
      <c r="M1658" s="4" t="s">
        <v>33</v>
      </c>
      <c r="N1658">
        <v>1988</v>
      </c>
      <c r="O1658">
        <v>1376.8</v>
      </c>
      <c r="P1658">
        <v>1165</v>
      </c>
      <c r="Q1658" s="4" t="s">
        <v>112</v>
      </c>
      <c r="R1658" s="4" t="s">
        <v>24</v>
      </c>
      <c r="S1658">
        <v>51</v>
      </c>
    </row>
    <row r="1659" spans="1:19">
      <c r="A1659" s="4" t="s">
        <v>1866</v>
      </c>
      <c r="B1659" s="4" t="s">
        <v>203</v>
      </c>
      <c r="C1659" s="4" t="s">
        <v>192</v>
      </c>
      <c r="D1659" s="4" t="s">
        <v>86</v>
      </c>
      <c r="E1659" s="4" t="s">
        <v>172</v>
      </c>
      <c r="F1659" s="3">
        <v>42813</v>
      </c>
      <c r="G1659" s="3">
        <v>42902</v>
      </c>
      <c r="H1659">
        <v>3028</v>
      </c>
      <c r="I1659" s="4" t="s">
        <v>9023</v>
      </c>
      <c r="J1659" s="4" t="s">
        <v>9024</v>
      </c>
      <c r="K1659" s="4" t="s">
        <v>9012</v>
      </c>
      <c r="L1659">
        <v>3393</v>
      </c>
      <c r="M1659" s="4" t="s">
        <v>26</v>
      </c>
      <c r="N1659">
        <v>1985</v>
      </c>
      <c r="O1659">
        <v>2741.37</v>
      </c>
      <c r="P1659">
        <v>9226</v>
      </c>
      <c r="Q1659" s="4" t="s">
        <v>23</v>
      </c>
      <c r="R1659" s="4" t="s">
        <v>24</v>
      </c>
      <c r="S1659">
        <v>89</v>
      </c>
    </row>
    <row r="1660" spans="1:19">
      <c r="A1660" s="4" t="s">
        <v>1867</v>
      </c>
      <c r="B1660" s="4" t="s">
        <v>191</v>
      </c>
      <c r="C1660" s="4" t="s">
        <v>179</v>
      </c>
      <c r="D1660" s="4" t="s">
        <v>108</v>
      </c>
      <c r="E1660" s="4" t="s">
        <v>172</v>
      </c>
      <c r="F1660" s="3">
        <v>42813</v>
      </c>
      <c r="G1660" s="3">
        <v>42820</v>
      </c>
      <c r="H1660">
        <v>403</v>
      </c>
      <c r="I1660" s="4" t="s">
        <v>9026</v>
      </c>
      <c r="J1660" s="4" t="s">
        <v>9024</v>
      </c>
      <c r="K1660" s="4" t="s">
        <v>9010</v>
      </c>
      <c r="L1660">
        <v>550</v>
      </c>
      <c r="M1660" s="4" t="s">
        <v>33</v>
      </c>
      <c r="N1660">
        <v>1996</v>
      </c>
      <c r="O1660">
        <v>2214.94</v>
      </c>
      <c r="P1660">
        <v>5374</v>
      </c>
      <c r="Q1660" s="4" t="s">
        <v>23</v>
      </c>
      <c r="R1660" s="4" t="s">
        <v>24</v>
      </c>
      <c r="S1660">
        <v>7</v>
      </c>
    </row>
    <row r="1661" spans="1:19">
      <c r="A1661" s="4" t="s">
        <v>1868</v>
      </c>
      <c r="B1661" s="4" t="s">
        <v>219</v>
      </c>
      <c r="C1661" s="4" t="s">
        <v>179</v>
      </c>
      <c r="D1661" s="4" t="s">
        <v>56</v>
      </c>
      <c r="E1661" s="4" t="s">
        <v>197</v>
      </c>
      <c r="F1661" s="3">
        <v>42813</v>
      </c>
      <c r="G1661" s="3">
        <v>42871</v>
      </c>
      <c r="H1661">
        <v>0</v>
      </c>
      <c r="I1661" s="4" t="s">
        <v>9026</v>
      </c>
      <c r="J1661" s="4" t="s">
        <v>9024</v>
      </c>
      <c r="K1661" s="4" t="s">
        <v>9010</v>
      </c>
      <c r="L1661">
        <v>550</v>
      </c>
      <c r="M1661" s="4" t="s">
        <v>55</v>
      </c>
      <c r="N1661">
        <v>1999</v>
      </c>
      <c r="O1661">
        <v>1699.85</v>
      </c>
      <c r="P1661">
        <v>5108</v>
      </c>
      <c r="Q1661" s="4" t="s">
        <v>23</v>
      </c>
      <c r="R1661" s="4" t="s">
        <v>24</v>
      </c>
      <c r="S1661">
        <v>58</v>
      </c>
    </row>
    <row r="1662" spans="1:19">
      <c r="A1662" s="4" t="s">
        <v>1869</v>
      </c>
      <c r="B1662" s="4" t="s">
        <v>219</v>
      </c>
      <c r="C1662" s="4" t="s">
        <v>192</v>
      </c>
      <c r="D1662" s="4" t="s">
        <v>82</v>
      </c>
      <c r="E1662" s="4" t="s">
        <v>172</v>
      </c>
      <c r="F1662" s="3">
        <v>42813</v>
      </c>
      <c r="G1662" s="3">
        <v>42893</v>
      </c>
      <c r="H1662">
        <v>3290</v>
      </c>
      <c r="I1662" s="4" t="s">
        <v>9026</v>
      </c>
      <c r="J1662" s="4" t="s">
        <v>9024</v>
      </c>
      <c r="K1662" s="4" t="s">
        <v>9012</v>
      </c>
      <c r="L1662">
        <v>3393</v>
      </c>
      <c r="M1662" s="4" t="s">
        <v>36</v>
      </c>
      <c r="N1662">
        <v>1982</v>
      </c>
      <c r="O1662">
        <v>11698.03</v>
      </c>
      <c r="P1662">
        <v>34288</v>
      </c>
      <c r="Q1662" s="4" t="s">
        <v>23</v>
      </c>
      <c r="R1662" s="4" t="s">
        <v>24</v>
      </c>
      <c r="S1662">
        <v>80</v>
      </c>
    </row>
    <row r="1663" spans="1:19">
      <c r="A1663" s="4" t="s">
        <v>1870</v>
      </c>
      <c r="B1663" s="4" t="s">
        <v>230</v>
      </c>
      <c r="C1663" s="4" t="s">
        <v>179</v>
      </c>
      <c r="D1663" s="4" t="s">
        <v>24</v>
      </c>
      <c r="E1663" s="4" t="s">
        <v>193</v>
      </c>
      <c r="F1663" s="3">
        <v>42813</v>
      </c>
      <c r="G1663" s="3"/>
      <c r="I1663" s="4" t="s">
        <v>9026</v>
      </c>
      <c r="J1663" s="4" t="s">
        <v>9024</v>
      </c>
      <c r="K1663" s="4" t="s">
        <v>9010</v>
      </c>
      <c r="L1663">
        <v>550</v>
      </c>
      <c r="M1663" s="4"/>
      <c r="Q1663" s="4"/>
      <c r="R1663" s="4"/>
    </row>
    <row r="1664" spans="1:19">
      <c r="A1664" s="4" t="s">
        <v>1871</v>
      </c>
      <c r="B1664" s="4" t="s">
        <v>230</v>
      </c>
      <c r="C1664" s="4" t="s">
        <v>192</v>
      </c>
      <c r="D1664" s="4" t="s">
        <v>56</v>
      </c>
      <c r="E1664" s="4" t="s">
        <v>197</v>
      </c>
      <c r="F1664" s="3">
        <v>42813</v>
      </c>
      <c r="G1664" s="3">
        <v>42909</v>
      </c>
      <c r="H1664">
        <v>0</v>
      </c>
      <c r="I1664" s="4" t="s">
        <v>9026</v>
      </c>
      <c r="J1664" s="4" t="s">
        <v>9024</v>
      </c>
      <c r="K1664" s="4" t="s">
        <v>9012</v>
      </c>
      <c r="L1664">
        <v>3393</v>
      </c>
      <c r="M1664" s="4" t="s">
        <v>55</v>
      </c>
      <c r="N1664">
        <v>1999</v>
      </c>
      <c r="O1664">
        <v>1699.85</v>
      </c>
      <c r="P1664">
        <v>5108</v>
      </c>
      <c r="Q1664" s="4" t="s">
        <v>23</v>
      </c>
      <c r="R1664" s="4" t="s">
        <v>24</v>
      </c>
      <c r="S1664">
        <v>96</v>
      </c>
    </row>
    <row r="1665" spans="1:19">
      <c r="A1665" s="4" t="s">
        <v>1872</v>
      </c>
      <c r="B1665" s="4" t="s">
        <v>230</v>
      </c>
      <c r="C1665" s="4" t="s">
        <v>192</v>
      </c>
      <c r="D1665" s="4" t="s">
        <v>62</v>
      </c>
      <c r="E1665" s="4" t="s">
        <v>172</v>
      </c>
      <c r="F1665" s="3">
        <v>42813</v>
      </c>
      <c r="G1665" s="3">
        <v>42823</v>
      </c>
      <c r="H1665">
        <v>3550</v>
      </c>
      <c r="I1665" s="4" t="s">
        <v>9026</v>
      </c>
      <c r="J1665" s="4" t="s">
        <v>9024</v>
      </c>
      <c r="K1665" s="4" t="s">
        <v>9012</v>
      </c>
      <c r="L1665">
        <v>3393</v>
      </c>
      <c r="M1665" s="4" t="s">
        <v>58</v>
      </c>
      <c r="N1665">
        <v>2008</v>
      </c>
      <c r="O1665">
        <v>52.5</v>
      </c>
      <c r="P1665">
        <v>165</v>
      </c>
      <c r="Q1665" s="4" t="s">
        <v>23</v>
      </c>
      <c r="R1665" s="4" t="s">
        <v>24</v>
      </c>
      <c r="S1665">
        <v>10</v>
      </c>
    </row>
    <row r="1666" spans="1:19">
      <c r="A1666" s="4" t="s">
        <v>1873</v>
      </c>
      <c r="B1666" s="4" t="s">
        <v>170</v>
      </c>
      <c r="C1666" s="4" t="s">
        <v>192</v>
      </c>
      <c r="D1666" s="4" t="s">
        <v>100</v>
      </c>
      <c r="E1666" s="4" t="s">
        <v>172</v>
      </c>
      <c r="F1666" s="3">
        <v>42813</v>
      </c>
      <c r="G1666" s="3">
        <v>42909</v>
      </c>
      <c r="H1666">
        <v>3657</v>
      </c>
      <c r="I1666" s="4" t="s">
        <v>9014</v>
      </c>
      <c r="J1666" s="4" t="s">
        <v>9015</v>
      </c>
      <c r="K1666" s="4" t="s">
        <v>9012</v>
      </c>
      <c r="L1666">
        <v>3393</v>
      </c>
      <c r="M1666" s="4" t="s">
        <v>9322</v>
      </c>
      <c r="N1666">
        <v>1987</v>
      </c>
      <c r="O1666">
        <v>2938.67</v>
      </c>
      <c r="P1666">
        <v>8775</v>
      </c>
      <c r="Q1666" s="4" t="s">
        <v>101</v>
      </c>
      <c r="R1666" s="4" t="s">
        <v>24</v>
      </c>
      <c r="S1666">
        <v>96</v>
      </c>
    </row>
    <row r="1667" spans="1:19">
      <c r="A1667" s="4" t="s">
        <v>1874</v>
      </c>
      <c r="B1667" s="4" t="s">
        <v>232</v>
      </c>
      <c r="C1667" s="4" t="s">
        <v>171</v>
      </c>
      <c r="D1667" s="4" t="s">
        <v>130</v>
      </c>
      <c r="E1667" s="4" t="s">
        <v>172</v>
      </c>
      <c r="F1667" s="3">
        <v>42813</v>
      </c>
      <c r="G1667" s="3">
        <v>42910</v>
      </c>
      <c r="H1667">
        <v>1046</v>
      </c>
      <c r="I1667" s="4" t="s">
        <v>9021</v>
      </c>
      <c r="J1667" s="4" t="s">
        <v>9019</v>
      </c>
      <c r="K1667" s="4" t="s">
        <v>9010</v>
      </c>
      <c r="L1667">
        <v>1096</v>
      </c>
      <c r="M1667" s="4" t="s">
        <v>36</v>
      </c>
      <c r="N1667">
        <v>1979</v>
      </c>
      <c r="O1667">
        <v>4478.47</v>
      </c>
      <c r="P1667">
        <v>13809</v>
      </c>
      <c r="Q1667" s="4" t="s">
        <v>23</v>
      </c>
      <c r="R1667" s="4" t="s">
        <v>24</v>
      </c>
      <c r="S1667">
        <v>97</v>
      </c>
    </row>
    <row r="1668" spans="1:19">
      <c r="A1668" s="4" t="s">
        <v>1875</v>
      </c>
      <c r="B1668" s="4" t="s">
        <v>208</v>
      </c>
      <c r="C1668" s="4" t="s">
        <v>177</v>
      </c>
      <c r="D1668" s="4" t="s">
        <v>92</v>
      </c>
      <c r="E1668" s="4" t="s">
        <v>172</v>
      </c>
      <c r="F1668" s="3">
        <v>42813</v>
      </c>
      <c r="G1668" s="3">
        <v>42882</v>
      </c>
      <c r="H1668">
        <v>50</v>
      </c>
      <c r="I1668" s="4" t="s">
        <v>9014</v>
      </c>
      <c r="J1668" s="4" t="s">
        <v>9015</v>
      </c>
      <c r="K1668" s="4" t="s">
        <v>9012</v>
      </c>
      <c r="L1668">
        <v>55</v>
      </c>
      <c r="M1668" s="4" t="s">
        <v>73</v>
      </c>
      <c r="N1668">
        <v>1997</v>
      </c>
      <c r="O1668">
        <v>2041.73</v>
      </c>
      <c r="P1668">
        <v>5276</v>
      </c>
      <c r="Q1668" s="4" t="s">
        <v>23</v>
      </c>
      <c r="R1668" s="4" t="s">
        <v>24</v>
      </c>
      <c r="S1668">
        <v>69</v>
      </c>
    </row>
    <row r="1669" spans="1:19">
      <c r="A1669" s="4" t="s">
        <v>1876</v>
      </c>
      <c r="B1669" s="4" t="s">
        <v>208</v>
      </c>
      <c r="C1669" s="4" t="s">
        <v>192</v>
      </c>
      <c r="D1669" s="4" t="s">
        <v>61</v>
      </c>
      <c r="E1669" s="4" t="s">
        <v>172</v>
      </c>
      <c r="F1669" s="3">
        <v>42813</v>
      </c>
      <c r="G1669" s="3">
        <v>42821</v>
      </c>
      <c r="H1669">
        <v>2871</v>
      </c>
      <c r="I1669" s="4" t="s">
        <v>9014</v>
      </c>
      <c r="J1669" s="4" t="s">
        <v>9015</v>
      </c>
      <c r="K1669" s="4" t="s">
        <v>9012</v>
      </c>
      <c r="L1669">
        <v>3393</v>
      </c>
      <c r="M1669" s="4" t="s">
        <v>58</v>
      </c>
      <c r="N1669">
        <v>1991</v>
      </c>
      <c r="O1669">
        <v>2819.5</v>
      </c>
      <c r="P1669">
        <v>7227</v>
      </c>
      <c r="Q1669" s="4" t="s">
        <v>23</v>
      </c>
      <c r="R1669" s="4" t="s">
        <v>62</v>
      </c>
      <c r="S1669">
        <v>8</v>
      </c>
    </row>
    <row r="1670" spans="1:19">
      <c r="A1670" s="4" t="s">
        <v>1877</v>
      </c>
      <c r="B1670" s="4" t="s">
        <v>216</v>
      </c>
      <c r="C1670" s="4" t="s">
        <v>177</v>
      </c>
      <c r="D1670" s="4" t="s">
        <v>31</v>
      </c>
      <c r="E1670" s="4" t="s">
        <v>172</v>
      </c>
      <c r="F1670" s="3">
        <v>42813</v>
      </c>
      <c r="G1670" s="3">
        <v>42890</v>
      </c>
      <c r="H1670">
        <v>52</v>
      </c>
      <c r="I1670" s="4" t="s">
        <v>9018</v>
      </c>
      <c r="J1670" s="4" t="s">
        <v>9019</v>
      </c>
      <c r="K1670" s="4" t="s">
        <v>9012</v>
      </c>
      <c r="L1670">
        <v>55</v>
      </c>
      <c r="M1670" s="4" t="s">
        <v>26</v>
      </c>
      <c r="N1670">
        <v>1991</v>
      </c>
      <c r="O1670">
        <v>326.82</v>
      </c>
      <c r="P1670">
        <v>1016</v>
      </c>
      <c r="Q1670" s="4" t="s">
        <v>23</v>
      </c>
      <c r="R1670" s="4" t="s">
        <v>24</v>
      </c>
      <c r="S1670">
        <v>77</v>
      </c>
    </row>
    <row r="1671" spans="1:19">
      <c r="A1671" s="4" t="s">
        <v>1878</v>
      </c>
      <c r="B1671" s="4" t="s">
        <v>181</v>
      </c>
      <c r="C1671" s="4" t="s">
        <v>9011</v>
      </c>
      <c r="D1671" s="4" t="s">
        <v>24</v>
      </c>
      <c r="E1671" s="4" t="s">
        <v>193</v>
      </c>
      <c r="F1671" s="3">
        <v>42813</v>
      </c>
      <c r="G1671" s="3"/>
      <c r="I1671" s="4" t="s">
        <v>9026</v>
      </c>
      <c r="J1671" s="4" t="s">
        <v>9024</v>
      </c>
      <c r="K1671" s="4" t="s">
        <v>9010</v>
      </c>
      <c r="L1671">
        <v>4821</v>
      </c>
      <c r="M1671" s="4"/>
      <c r="Q1671" s="4"/>
      <c r="R1671" s="4"/>
    </row>
    <row r="1672" spans="1:19">
      <c r="A1672" s="4" t="s">
        <v>1879</v>
      </c>
      <c r="B1672" s="4" t="s">
        <v>183</v>
      </c>
      <c r="C1672" s="4" t="s">
        <v>177</v>
      </c>
      <c r="D1672" s="4" t="s">
        <v>61</v>
      </c>
      <c r="E1672" s="4" t="s">
        <v>197</v>
      </c>
      <c r="F1672" s="3">
        <v>42814</v>
      </c>
      <c r="G1672" s="3">
        <v>42874</v>
      </c>
      <c r="H1672">
        <v>0</v>
      </c>
      <c r="I1672" s="4" t="s">
        <v>9014</v>
      </c>
      <c r="J1672" s="4" t="s">
        <v>9015</v>
      </c>
      <c r="K1672" s="4" t="s">
        <v>9012</v>
      </c>
      <c r="L1672">
        <v>55</v>
      </c>
      <c r="M1672" s="4" t="s">
        <v>58</v>
      </c>
      <c r="N1672">
        <v>1991</v>
      </c>
      <c r="O1672">
        <v>2819.5</v>
      </c>
      <c r="P1672">
        <v>7227</v>
      </c>
      <c r="Q1672" s="4" t="s">
        <v>23</v>
      </c>
      <c r="R1672" s="4" t="s">
        <v>62</v>
      </c>
      <c r="S1672">
        <v>60</v>
      </c>
    </row>
    <row r="1673" spans="1:19">
      <c r="A1673" s="4" t="s">
        <v>1880</v>
      </c>
      <c r="B1673" s="4" t="s">
        <v>261</v>
      </c>
      <c r="C1673" s="4" t="s">
        <v>179</v>
      </c>
      <c r="D1673" s="4" t="s">
        <v>82</v>
      </c>
      <c r="E1673" s="4" t="s">
        <v>172</v>
      </c>
      <c r="F1673" s="3">
        <v>42814</v>
      </c>
      <c r="G1673" s="3">
        <v>42898</v>
      </c>
      <c r="H1673">
        <v>564</v>
      </c>
      <c r="I1673" s="4" t="s">
        <v>9021</v>
      </c>
      <c r="J1673" s="4" t="s">
        <v>9019</v>
      </c>
      <c r="K1673" s="4" t="s">
        <v>9010</v>
      </c>
      <c r="L1673">
        <v>550</v>
      </c>
      <c r="M1673" s="4" t="s">
        <v>36</v>
      </c>
      <c r="N1673">
        <v>1982</v>
      </c>
      <c r="O1673">
        <v>11698.03</v>
      </c>
      <c r="P1673">
        <v>34288</v>
      </c>
      <c r="Q1673" s="4" t="s">
        <v>23</v>
      </c>
      <c r="R1673" s="4" t="s">
        <v>24</v>
      </c>
      <c r="S1673">
        <v>84</v>
      </c>
    </row>
    <row r="1674" spans="1:19">
      <c r="A1674" s="4" t="s">
        <v>1881</v>
      </c>
      <c r="B1674" s="4" t="s">
        <v>246</v>
      </c>
      <c r="C1674" s="4" t="s">
        <v>199</v>
      </c>
      <c r="D1674" s="4" t="s">
        <v>52</v>
      </c>
      <c r="E1674" s="4" t="s">
        <v>197</v>
      </c>
      <c r="F1674" s="3">
        <v>42814</v>
      </c>
      <c r="G1674" s="3">
        <v>42878</v>
      </c>
      <c r="H1674">
        <v>0</v>
      </c>
      <c r="I1674" s="4" t="s">
        <v>9021</v>
      </c>
      <c r="J1674" s="4" t="s">
        <v>9019</v>
      </c>
      <c r="K1674" s="4" t="s">
        <v>9010</v>
      </c>
      <c r="L1674">
        <v>5482</v>
      </c>
      <c r="M1674" s="4" t="s">
        <v>46</v>
      </c>
      <c r="N1674">
        <v>1999</v>
      </c>
      <c r="O1674">
        <v>1197.44</v>
      </c>
      <c r="P1674">
        <v>2570</v>
      </c>
      <c r="Q1674" s="4" t="s">
        <v>23</v>
      </c>
      <c r="R1674" s="4" t="s">
        <v>24</v>
      </c>
      <c r="S1674">
        <v>64</v>
      </c>
    </row>
    <row r="1675" spans="1:19">
      <c r="A1675" s="4" t="s">
        <v>1882</v>
      </c>
      <c r="B1675" s="4" t="s">
        <v>279</v>
      </c>
      <c r="C1675" s="4" t="s">
        <v>179</v>
      </c>
      <c r="D1675" s="4" t="s">
        <v>97</v>
      </c>
      <c r="E1675" s="4" t="s">
        <v>193</v>
      </c>
      <c r="F1675" s="3">
        <v>42814</v>
      </c>
      <c r="G1675" s="3"/>
      <c r="I1675" s="4" t="s">
        <v>9018</v>
      </c>
      <c r="J1675" s="4" t="s">
        <v>9019</v>
      </c>
      <c r="K1675" s="4" t="s">
        <v>9010</v>
      </c>
      <c r="L1675">
        <v>550</v>
      </c>
      <c r="M1675" s="4" t="s">
        <v>33</v>
      </c>
      <c r="N1675">
        <v>2001</v>
      </c>
      <c r="O1675">
        <v>2437.85</v>
      </c>
      <c r="P1675">
        <v>4874</v>
      </c>
      <c r="Q1675" s="4" t="s">
        <v>23</v>
      </c>
      <c r="R1675" s="4" t="s">
        <v>24</v>
      </c>
    </row>
    <row r="1676" spans="1:19">
      <c r="A1676" s="4" t="s">
        <v>1883</v>
      </c>
      <c r="B1676" s="4" t="s">
        <v>210</v>
      </c>
      <c r="C1676" s="4" t="s">
        <v>192</v>
      </c>
      <c r="D1676" s="4" t="s">
        <v>63</v>
      </c>
      <c r="E1676" s="4" t="s">
        <v>172</v>
      </c>
      <c r="F1676" s="3">
        <v>42814</v>
      </c>
      <c r="G1676" s="3">
        <v>42888</v>
      </c>
      <c r="H1676">
        <v>3780</v>
      </c>
      <c r="I1676" s="4" t="s">
        <v>9021</v>
      </c>
      <c r="J1676" s="4" t="s">
        <v>9019</v>
      </c>
      <c r="K1676" s="4" t="s">
        <v>9012</v>
      </c>
      <c r="L1676">
        <v>3393</v>
      </c>
      <c r="M1676" s="4" t="s">
        <v>33</v>
      </c>
      <c r="N1676">
        <v>1995</v>
      </c>
      <c r="O1676">
        <v>5158.71</v>
      </c>
      <c r="P1676">
        <v>17479</v>
      </c>
      <c r="Q1676" s="4" t="s">
        <v>64</v>
      </c>
      <c r="R1676" s="4" t="s">
        <v>24</v>
      </c>
      <c r="S1676">
        <v>74</v>
      </c>
    </row>
    <row r="1677" spans="1:19">
      <c r="A1677" s="4" t="s">
        <v>1884</v>
      </c>
      <c r="B1677" s="4" t="s">
        <v>174</v>
      </c>
      <c r="C1677" s="4" t="s">
        <v>179</v>
      </c>
      <c r="D1677" s="4" t="s">
        <v>45</v>
      </c>
      <c r="E1677" s="4" t="s">
        <v>172</v>
      </c>
      <c r="F1677" s="3">
        <v>42814</v>
      </c>
      <c r="G1677" s="3">
        <v>42910</v>
      </c>
      <c r="H1677">
        <v>491</v>
      </c>
      <c r="I1677" s="4" t="s">
        <v>9016</v>
      </c>
      <c r="J1677" s="4" t="s">
        <v>9015</v>
      </c>
      <c r="K1677" s="4" t="s">
        <v>9010</v>
      </c>
      <c r="L1677">
        <v>550</v>
      </c>
      <c r="M1677" s="4" t="s">
        <v>46</v>
      </c>
      <c r="N1677">
        <v>1995</v>
      </c>
      <c r="O1677">
        <v>2173.98</v>
      </c>
      <c r="P1677">
        <v>2928</v>
      </c>
      <c r="Q1677" s="4" t="s">
        <v>23</v>
      </c>
      <c r="R1677" s="4" t="s">
        <v>47</v>
      </c>
      <c r="S1677">
        <v>96</v>
      </c>
    </row>
    <row r="1678" spans="1:19">
      <c r="A1678" s="4" t="s">
        <v>1885</v>
      </c>
      <c r="B1678" s="4" t="s">
        <v>174</v>
      </c>
      <c r="C1678" s="4" t="s">
        <v>179</v>
      </c>
      <c r="D1678" s="4" t="s">
        <v>51</v>
      </c>
      <c r="E1678" s="4" t="s">
        <v>172</v>
      </c>
      <c r="F1678" s="3">
        <v>42814</v>
      </c>
      <c r="G1678" s="3">
        <v>42824</v>
      </c>
      <c r="H1678">
        <v>604</v>
      </c>
      <c r="I1678" s="4" t="s">
        <v>9016</v>
      </c>
      <c r="J1678" s="4" t="s">
        <v>9015</v>
      </c>
      <c r="K1678" s="4" t="s">
        <v>9010</v>
      </c>
      <c r="L1678">
        <v>550</v>
      </c>
      <c r="M1678" s="4" t="s">
        <v>36</v>
      </c>
      <c r="N1678">
        <v>1982</v>
      </c>
      <c r="O1678">
        <v>4618</v>
      </c>
      <c r="P1678">
        <v>10083</v>
      </c>
      <c r="Q1678" s="4" t="s">
        <v>23</v>
      </c>
      <c r="R1678" s="4" t="s">
        <v>24</v>
      </c>
      <c r="S1678">
        <v>10</v>
      </c>
    </row>
    <row r="1679" spans="1:19">
      <c r="A1679" s="4" t="s">
        <v>1886</v>
      </c>
      <c r="B1679" s="4" t="s">
        <v>212</v>
      </c>
      <c r="C1679" s="4" t="s">
        <v>265</v>
      </c>
      <c r="D1679" s="4" t="s">
        <v>108</v>
      </c>
      <c r="E1679" s="4" t="s">
        <v>197</v>
      </c>
      <c r="F1679" s="3">
        <v>42814</v>
      </c>
      <c r="G1679" s="3">
        <v>42882</v>
      </c>
      <c r="H1679">
        <v>0</v>
      </c>
      <c r="I1679" s="4" t="s">
        <v>9023</v>
      </c>
      <c r="J1679" s="4" t="s">
        <v>9024</v>
      </c>
      <c r="K1679" s="4" t="s">
        <v>9013</v>
      </c>
      <c r="L1679">
        <v>26768</v>
      </c>
      <c r="M1679" s="4" t="s">
        <v>33</v>
      </c>
      <c r="N1679">
        <v>1996</v>
      </c>
      <c r="O1679">
        <v>2214.94</v>
      </c>
      <c r="P1679">
        <v>5374</v>
      </c>
      <c r="Q1679" s="4" t="s">
        <v>23</v>
      </c>
      <c r="R1679" s="4" t="s">
        <v>24</v>
      </c>
      <c r="S1679">
        <v>68</v>
      </c>
    </row>
    <row r="1680" spans="1:19">
      <c r="A1680" s="4" t="s">
        <v>1887</v>
      </c>
      <c r="B1680" s="4" t="s">
        <v>219</v>
      </c>
      <c r="C1680" s="4" t="s">
        <v>179</v>
      </c>
      <c r="D1680" s="4" t="s">
        <v>56</v>
      </c>
      <c r="E1680" s="4" t="s">
        <v>197</v>
      </c>
      <c r="F1680" s="3">
        <v>42814</v>
      </c>
      <c r="G1680" s="3">
        <v>42817</v>
      </c>
      <c r="H1680">
        <v>0</v>
      </c>
      <c r="I1680" s="4" t="s">
        <v>9026</v>
      </c>
      <c r="J1680" s="4" t="s">
        <v>9024</v>
      </c>
      <c r="K1680" s="4" t="s">
        <v>9010</v>
      </c>
      <c r="L1680">
        <v>550</v>
      </c>
      <c r="M1680" s="4" t="s">
        <v>55</v>
      </c>
      <c r="N1680">
        <v>1999</v>
      </c>
      <c r="O1680">
        <v>1699.85</v>
      </c>
      <c r="P1680">
        <v>5108</v>
      </c>
      <c r="Q1680" s="4" t="s">
        <v>23</v>
      </c>
      <c r="R1680" s="4" t="s">
        <v>24</v>
      </c>
      <c r="S1680">
        <v>3</v>
      </c>
    </row>
    <row r="1681" spans="1:19">
      <c r="A1681" s="4" t="s">
        <v>1888</v>
      </c>
      <c r="B1681" s="4" t="s">
        <v>219</v>
      </c>
      <c r="C1681" s="4" t="s">
        <v>179</v>
      </c>
      <c r="D1681" s="4" t="s">
        <v>38</v>
      </c>
      <c r="E1681" s="4" t="s">
        <v>172</v>
      </c>
      <c r="F1681" s="3">
        <v>42814</v>
      </c>
      <c r="G1681" s="3">
        <v>42909</v>
      </c>
      <c r="H1681">
        <v>568</v>
      </c>
      <c r="I1681" s="4" t="s">
        <v>9026</v>
      </c>
      <c r="J1681" s="4" t="s">
        <v>9024</v>
      </c>
      <c r="K1681" s="4" t="s">
        <v>9010</v>
      </c>
      <c r="L1681">
        <v>550</v>
      </c>
      <c r="M1681" s="4" t="s">
        <v>39</v>
      </c>
      <c r="N1681">
        <v>1993</v>
      </c>
      <c r="O1681">
        <v>4269.8999999999996</v>
      </c>
      <c r="P1681">
        <v>6472</v>
      </c>
      <c r="Q1681" s="4" t="s">
        <v>23</v>
      </c>
      <c r="R1681" s="4" t="s">
        <v>40</v>
      </c>
      <c r="S1681">
        <v>95</v>
      </c>
    </row>
    <row r="1682" spans="1:19">
      <c r="A1682" s="4" t="s">
        <v>1889</v>
      </c>
      <c r="B1682" s="4" t="s">
        <v>230</v>
      </c>
      <c r="C1682" s="4" t="s">
        <v>179</v>
      </c>
      <c r="D1682" s="4" t="s">
        <v>108</v>
      </c>
      <c r="E1682" s="4" t="s">
        <v>172</v>
      </c>
      <c r="F1682" s="3">
        <v>42814</v>
      </c>
      <c r="G1682" s="3">
        <v>42910</v>
      </c>
      <c r="H1682">
        <v>601</v>
      </c>
      <c r="I1682" s="4" t="s">
        <v>9026</v>
      </c>
      <c r="J1682" s="4" t="s">
        <v>9024</v>
      </c>
      <c r="K1682" s="4" t="s">
        <v>9010</v>
      </c>
      <c r="L1682">
        <v>550</v>
      </c>
      <c r="M1682" s="4" t="s">
        <v>33</v>
      </c>
      <c r="N1682">
        <v>1996</v>
      </c>
      <c r="O1682">
        <v>2214.94</v>
      </c>
      <c r="P1682">
        <v>5374</v>
      </c>
      <c r="Q1682" s="4" t="s">
        <v>23</v>
      </c>
      <c r="R1682" s="4" t="s">
        <v>24</v>
      </c>
      <c r="S1682">
        <v>96</v>
      </c>
    </row>
    <row r="1683" spans="1:19">
      <c r="A1683" s="4" t="s">
        <v>1890</v>
      </c>
      <c r="B1683" s="4" t="s">
        <v>201</v>
      </c>
      <c r="C1683" s="4" t="s">
        <v>171</v>
      </c>
      <c r="D1683" s="4" t="s">
        <v>24</v>
      </c>
      <c r="E1683" s="4" t="s">
        <v>193</v>
      </c>
      <c r="F1683" s="3">
        <v>42814</v>
      </c>
      <c r="G1683" s="3"/>
      <c r="I1683" s="4" t="s">
        <v>9026</v>
      </c>
      <c r="J1683" s="4" t="s">
        <v>9024</v>
      </c>
      <c r="K1683" s="4" t="s">
        <v>9010</v>
      </c>
      <c r="L1683">
        <v>1096</v>
      </c>
      <c r="M1683" s="4"/>
      <c r="Q1683" s="4"/>
      <c r="R1683" s="4"/>
    </row>
    <row r="1684" spans="1:19">
      <c r="A1684" s="4" t="s">
        <v>1891</v>
      </c>
      <c r="B1684" s="4" t="s">
        <v>201</v>
      </c>
      <c r="C1684" s="4" t="s">
        <v>192</v>
      </c>
      <c r="D1684" s="4" t="s">
        <v>32</v>
      </c>
      <c r="E1684" s="4" t="s">
        <v>197</v>
      </c>
      <c r="F1684" s="3">
        <v>42814</v>
      </c>
      <c r="G1684" s="3">
        <v>42888</v>
      </c>
      <c r="H1684">
        <v>0</v>
      </c>
      <c r="I1684" s="4" t="s">
        <v>9026</v>
      </c>
      <c r="J1684" s="4" t="s">
        <v>9024</v>
      </c>
      <c r="K1684" s="4" t="s">
        <v>9012</v>
      </c>
      <c r="L1684">
        <v>3393</v>
      </c>
      <c r="M1684" s="4" t="s">
        <v>33</v>
      </c>
      <c r="N1684">
        <v>2009</v>
      </c>
      <c r="O1684">
        <v>497.11</v>
      </c>
      <c r="P1684">
        <v>1588</v>
      </c>
      <c r="Q1684" s="4" t="s">
        <v>23</v>
      </c>
      <c r="R1684" s="4" t="s">
        <v>24</v>
      </c>
      <c r="S1684">
        <v>74</v>
      </c>
    </row>
    <row r="1685" spans="1:19">
      <c r="A1685" s="4" t="s">
        <v>1892</v>
      </c>
      <c r="B1685" s="4" t="s">
        <v>189</v>
      </c>
      <c r="C1685" s="4" t="s">
        <v>199</v>
      </c>
      <c r="D1685" s="4" t="s">
        <v>66</v>
      </c>
      <c r="E1685" s="4" t="s">
        <v>172</v>
      </c>
      <c r="F1685" s="3">
        <v>42814</v>
      </c>
      <c r="G1685" s="3">
        <v>42861</v>
      </c>
      <c r="H1685">
        <v>5616</v>
      </c>
      <c r="I1685" s="4" t="s">
        <v>9016</v>
      </c>
      <c r="J1685" s="4" t="s">
        <v>9015</v>
      </c>
      <c r="K1685" s="4" t="s">
        <v>9010</v>
      </c>
      <c r="L1685">
        <v>5482</v>
      </c>
      <c r="M1685" s="4" t="s">
        <v>33</v>
      </c>
      <c r="N1685">
        <v>2007</v>
      </c>
      <c r="O1685">
        <v>894.33</v>
      </c>
      <c r="P1685">
        <v>1635</v>
      </c>
      <c r="Q1685" s="4" t="s">
        <v>67</v>
      </c>
      <c r="R1685" s="4" t="s">
        <v>24</v>
      </c>
      <c r="S1685">
        <v>47</v>
      </c>
    </row>
    <row r="1686" spans="1:19">
      <c r="A1686" s="4" t="s">
        <v>1893</v>
      </c>
      <c r="B1686" s="4" t="s">
        <v>232</v>
      </c>
      <c r="C1686" s="4" t="s">
        <v>9011</v>
      </c>
      <c r="D1686" s="4" t="s">
        <v>130</v>
      </c>
      <c r="E1686" s="4" t="s">
        <v>197</v>
      </c>
      <c r="F1686" s="3">
        <v>42814</v>
      </c>
      <c r="G1686" s="3">
        <v>42914</v>
      </c>
      <c r="H1686">
        <v>0</v>
      </c>
      <c r="I1686" s="4" t="s">
        <v>9021</v>
      </c>
      <c r="J1686" s="4" t="s">
        <v>9019</v>
      </c>
      <c r="K1686" s="4" t="s">
        <v>9010</v>
      </c>
      <c r="L1686">
        <v>4821</v>
      </c>
      <c r="M1686" s="4" t="s">
        <v>36</v>
      </c>
      <c r="N1686">
        <v>1979</v>
      </c>
      <c r="O1686">
        <v>4478.47</v>
      </c>
      <c r="P1686">
        <v>13809</v>
      </c>
      <c r="Q1686" s="4" t="s">
        <v>23</v>
      </c>
      <c r="R1686" s="4" t="s">
        <v>24</v>
      </c>
      <c r="S1686">
        <v>100</v>
      </c>
    </row>
    <row r="1687" spans="1:19">
      <c r="A1687" s="4" t="s">
        <v>1894</v>
      </c>
      <c r="B1687" s="4" t="s">
        <v>205</v>
      </c>
      <c r="C1687" s="4" t="s">
        <v>9011</v>
      </c>
      <c r="D1687" s="4" t="s">
        <v>54</v>
      </c>
      <c r="E1687" s="4" t="s">
        <v>197</v>
      </c>
      <c r="F1687" s="3">
        <v>42814</v>
      </c>
      <c r="G1687" s="3">
        <v>42873</v>
      </c>
      <c r="H1687">
        <v>0</v>
      </c>
      <c r="I1687" s="4" t="s">
        <v>9023</v>
      </c>
      <c r="J1687" s="4" t="s">
        <v>9024</v>
      </c>
      <c r="K1687" s="4" t="s">
        <v>9010</v>
      </c>
      <c r="L1687">
        <v>4821</v>
      </c>
      <c r="M1687" s="4" t="s">
        <v>55</v>
      </c>
      <c r="N1687">
        <v>1995</v>
      </c>
      <c r="O1687">
        <v>1825.82</v>
      </c>
      <c r="P1687">
        <v>5595</v>
      </c>
      <c r="Q1687" s="4" t="s">
        <v>23</v>
      </c>
      <c r="R1687" s="4" t="s">
        <v>56</v>
      </c>
      <c r="S1687">
        <v>59</v>
      </c>
    </row>
    <row r="1688" spans="1:19">
      <c r="A1688" s="4" t="s">
        <v>1895</v>
      </c>
      <c r="B1688" s="4" t="s">
        <v>208</v>
      </c>
      <c r="C1688" s="4" t="s">
        <v>177</v>
      </c>
      <c r="D1688" s="4" t="s">
        <v>45</v>
      </c>
      <c r="E1688" s="4" t="s">
        <v>197</v>
      </c>
      <c r="F1688" s="3">
        <v>42814</v>
      </c>
      <c r="G1688" s="3">
        <v>42907</v>
      </c>
      <c r="H1688">
        <v>0</v>
      </c>
      <c r="I1688" s="4" t="s">
        <v>9014</v>
      </c>
      <c r="J1688" s="4" t="s">
        <v>9015</v>
      </c>
      <c r="K1688" s="4" t="s">
        <v>9012</v>
      </c>
      <c r="L1688">
        <v>55</v>
      </c>
      <c r="M1688" s="4" t="s">
        <v>46</v>
      </c>
      <c r="N1688">
        <v>1995</v>
      </c>
      <c r="O1688">
        <v>2173.98</v>
      </c>
      <c r="P1688">
        <v>2928</v>
      </c>
      <c r="Q1688" s="4" t="s">
        <v>23</v>
      </c>
      <c r="R1688" s="4" t="s">
        <v>47</v>
      </c>
      <c r="S1688">
        <v>93</v>
      </c>
    </row>
    <row r="1689" spans="1:19">
      <c r="A1689" s="4" t="s">
        <v>1896</v>
      </c>
      <c r="B1689" s="4" t="s">
        <v>185</v>
      </c>
      <c r="C1689" s="4" t="s">
        <v>192</v>
      </c>
      <c r="D1689" s="4" t="s">
        <v>105</v>
      </c>
      <c r="E1689" s="4" t="s">
        <v>197</v>
      </c>
      <c r="F1689" s="3">
        <v>42814</v>
      </c>
      <c r="G1689" s="3">
        <v>42898</v>
      </c>
      <c r="H1689">
        <v>0</v>
      </c>
      <c r="I1689" s="4" t="s">
        <v>9023</v>
      </c>
      <c r="J1689" s="4" t="s">
        <v>9024</v>
      </c>
      <c r="K1689" s="4" t="s">
        <v>9012</v>
      </c>
      <c r="L1689">
        <v>3393</v>
      </c>
      <c r="M1689" s="4" t="s">
        <v>36</v>
      </c>
      <c r="N1689">
        <v>1996</v>
      </c>
      <c r="O1689">
        <v>6354.87</v>
      </c>
      <c r="P1689">
        <v>16780</v>
      </c>
      <c r="Q1689" s="4" t="s">
        <v>23</v>
      </c>
      <c r="R1689" s="4" t="s">
        <v>35</v>
      </c>
      <c r="S1689">
        <v>84</v>
      </c>
    </row>
    <row r="1690" spans="1:19">
      <c r="A1690" s="4" t="s">
        <v>1897</v>
      </c>
      <c r="B1690" s="4" t="s">
        <v>216</v>
      </c>
      <c r="C1690" s="4" t="s">
        <v>179</v>
      </c>
      <c r="D1690" s="4" t="s">
        <v>96</v>
      </c>
      <c r="E1690" s="4" t="s">
        <v>172</v>
      </c>
      <c r="F1690" s="3">
        <v>42814</v>
      </c>
      <c r="G1690" s="3">
        <v>42915</v>
      </c>
      <c r="H1690">
        <v>542</v>
      </c>
      <c r="I1690" s="4" t="s">
        <v>9018</v>
      </c>
      <c r="J1690" s="4" t="s">
        <v>9019</v>
      </c>
      <c r="K1690" s="4" t="s">
        <v>9010</v>
      </c>
      <c r="L1690">
        <v>550</v>
      </c>
      <c r="M1690" s="4" t="s">
        <v>58</v>
      </c>
      <c r="N1690">
        <v>1994</v>
      </c>
      <c r="O1690">
        <v>355.23</v>
      </c>
      <c r="P1690">
        <v>853</v>
      </c>
      <c r="Q1690" s="4" t="s">
        <v>23</v>
      </c>
      <c r="R1690" s="4" t="s">
        <v>24</v>
      </c>
      <c r="S1690">
        <v>101</v>
      </c>
    </row>
    <row r="1691" spans="1:19">
      <c r="A1691" s="4" t="s">
        <v>1898</v>
      </c>
      <c r="B1691" s="4" t="s">
        <v>235</v>
      </c>
      <c r="C1691" s="4" t="s">
        <v>179</v>
      </c>
      <c r="D1691" s="4" t="s">
        <v>65</v>
      </c>
      <c r="E1691" s="4" t="s">
        <v>172</v>
      </c>
      <c r="F1691" s="3">
        <v>42814</v>
      </c>
      <c r="G1691" s="3">
        <v>42900</v>
      </c>
      <c r="H1691">
        <v>497</v>
      </c>
      <c r="I1691" s="4" t="s">
        <v>9018</v>
      </c>
      <c r="J1691" s="4" t="s">
        <v>9019</v>
      </c>
      <c r="K1691" s="4" t="s">
        <v>9010</v>
      </c>
      <c r="L1691">
        <v>550</v>
      </c>
      <c r="M1691" s="4" t="s">
        <v>33</v>
      </c>
      <c r="N1691">
        <v>1990</v>
      </c>
      <c r="O1691">
        <v>2520.83</v>
      </c>
      <c r="P1691">
        <v>3502</v>
      </c>
      <c r="Q1691" s="4" t="s">
        <v>23</v>
      </c>
      <c r="R1691" s="4" t="s">
        <v>24</v>
      </c>
      <c r="S1691">
        <v>86</v>
      </c>
    </row>
    <row r="1692" spans="1:19">
      <c r="A1692" s="4" t="s">
        <v>1899</v>
      </c>
      <c r="B1692" s="4" t="s">
        <v>181</v>
      </c>
      <c r="C1692" s="4" t="s">
        <v>9011</v>
      </c>
      <c r="D1692" s="4" t="s">
        <v>81</v>
      </c>
      <c r="E1692" s="4" t="s">
        <v>172</v>
      </c>
      <c r="F1692" s="3">
        <v>42814</v>
      </c>
      <c r="G1692" s="3">
        <v>42877</v>
      </c>
      <c r="H1692">
        <v>5443</v>
      </c>
      <c r="I1692" s="4" t="s">
        <v>9026</v>
      </c>
      <c r="J1692" s="4" t="s">
        <v>9024</v>
      </c>
      <c r="K1692" s="4" t="s">
        <v>9010</v>
      </c>
      <c r="L1692">
        <v>4821</v>
      </c>
      <c r="M1692" s="4" t="s">
        <v>33</v>
      </c>
      <c r="N1692">
        <v>1989</v>
      </c>
      <c r="O1692">
        <v>1388.67</v>
      </c>
      <c r="P1692">
        <v>3583</v>
      </c>
      <c r="Q1692" s="4" t="s">
        <v>23</v>
      </c>
      <c r="R1692" s="4" t="s">
        <v>24</v>
      </c>
      <c r="S1692">
        <v>63</v>
      </c>
    </row>
    <row r="1693" spans="1:19">
      <c r="A1693" s="4" t="s">
        <v>1900</v>
      </c>
      <c r="B1693" s="4" t="s">
        <v>183</v>
      </c>
      <c r="C1693" s="4" t="s">
        <v>171</v>
      </c>
      <c r="D1693" s="4" t="s">
        <v>100</v>
      </c>
      <c r="E1693" s="4" t="s">
        <v>172</v>
      </c>
      <c r="F1693" s="3">
        <v>42815</v>
      </c>
      <c r="G1693" s="3">
        <v>42902</v>
      </c>
      <c r="H1693">
        <v>1037</v>
      </c>
      <c r="I1693" s="4" t="s">
        <v>9014</v>
      </c>
      <c r="J1693" s="4" t="s">
        <v>9015</v>
      </c>
      <c r="K1693" s="4" t="s">
        <v>9010</v>
      </c>
      <c r="L1693">
        <v>1096</v>
      </c>
      <c r="M1693" s="4" t="s">
        <v>9322</v>
      </c>
      <c r="N1693">
        <v>1987</v>
      </c>
      <c r="O1693">
        <v>2938.67</v>
      </c>
      <c r="P1693">
        <v>8775</v>
      </c>
      <c r="Q1693" s="4" t="s">
        <v>101</v>
      </c>
      <c r="R1693" s="4" t="s">
        <v>24</v>
      </c>
      <c r="S1693">
        <v>87</v>
      </c>
    </row>
    <row r="1694" spans="1:19">
      <c r="A1694" s="4" t="s">
        <v>1901</v>
      </c>
      <c r="B1694" s="4" t="s">
        <v>261</v>
      </c>
      <c r="C1694" s="4" t="s">
        <v>171</v>
      </c>
      <c r="D1694" s="4" t="s">
        <v>100</v>
      </c>
      <c r="E1694" s="4" t="s">
        <v>193</v>
      </c>
      <c r="F1694" s="3">
        <v>42815</v>
      </c>
      <c r="G1694" s="3"/>
      <c r="I1694" s="4" t="s">
        <v>9021</v>
      </c>
      <c r="J1694" s="4" t="s">
        <v>9019</v>
      </c>
      <c r="K1694" s="4" t="s">
        <v>9010</v>
      </c>
      <c r="L1694">
        <v>1096</v>
      </c>
      <c r="M1694" s="4" t="s">
        <v>9322</v>
      </c>
      <c r="N1694">
        <v>1987</v>
      </c>
      <c r="O1694">
        <v>2938.67</v>
      </c>
      <c r="P1694">
        <v>8775</v>
      </c>
      <c r="Q1694" s="4" t="s">
        <v>101</v>
      </c>
      <c r="R1694" s="4" t="s">
        <v>24</v>
      </c>
    </row>
    <row r="1695" spans="1:19">
      <c r="A1695" s="4" t="s">
        <v>1902</v>
      </c>
      <c r="B1695" s="4" t="s">
        <v>261</v>
      </c>
      <c r="C1695" s="4" t="s">
        <v>171</v>
      </c>
      <c r="D1695" s="4" t="s">
        <v>25</v>
      </c>
      <c r="E1695" s="4" t="s">
        <v>172</v>
      </c>
      <c r="F1695" s="3">
        <v>42815</v>
      </c>
      <c r="G1695" s="3">
        <v>42828</v>
      </c>
      <c r="H1695">
        <v>992</v>
      </c>
      <c r="I1695" s="4" t="s">
        <v>9021</v>
      </c>
      <c r="J1695" s="4" t="s">
        <v>9019</v>
      </c>
      <c r="K1695" s="4" t="s">
        <v>9010</v>
      </c>
      <c r="L1695">
        <v>1096</v>
      </c>
      <c r="M1695" s="4" t="s">
        <v>26</v>
      </c>
      <c r="N1695">
        <v>1999</v>
      </c>
      <c r="O1695">
        <v>251.41</v>
      </c>
      <c r="P1695">
        <v>495</v>
      </c>
      <c r="Q1695" s="4" t="s">
        <v>23</v>
      </c>
      <c r="R1695" s="4" t="s">
        <v>24</v>
      </c>
      <c r="S1695">
        <v>13</v>
      </c>
    </row>
    <row r="1696" spans="1:19">
      <c r="A1696" s="4" t="s">
        <v>1903</v>
      </c>
      <c r="B1696" s="4" t="s">
        <v>304</v>
      </c>
      <c r="C1696" s="4" t="s">
        <v>171</v>
      </c>
      <c r="D1696" s="4" t="s">
        <v>109</v>
      </c>
      <c r="E1696" s="4" t="s">
        <v>172</v>
      </c>
      <c r="F1696" s="3">
        <v>42815</v>
      </c>
      <c r="G1696" s="3">
        <v>42824</v>
      </c>
      <c r="H1696">
        <v>966</v>
      </c>
      <c r="I1696" s="4" t="s">
        <v>9014</v>
      </c>
      <c r="J1696" s="4" t="s">
        <v>9015</v>
      </c>
      <c r="K1696" s="4" t="s">
        <v>9010</v>
      </c>
      <c r="L1696">
        <v>1096</v>
      </c>
      <c r="M1696" s="4" t="s">
        <v>58</v>
      </c>
      <c r="N1696">
        <v>1987</v>
      </c>
      <c r="O1696">
        <v>1698.2</v>
      </c>
      <c r="P1696">
        <v>3798</v>
      </c>
      <c r="Q1696" s="4" t="s">
        <v>23</v>
      </c>
      <c r="R1696" s="4" t="s">
        <v>24</v>
      </c>
      <c r="S1696">
        <v>9</v>
      </c>
    </row>
    <row r="1697" spans="1:19">
      <c r="A1697" s="4" t="s">
        <v>1904</v>
      </c>
      <c r="B1697" s="4" t="s">
        <v>210</v>
      </c>
      <c r="C1697" s="4" t="s">
        <v>192</v>
      </c>
      <c r="D1697" s="4" t="s">
        <v>130</v>
      </c>
      <c r="E1697" s="4" t="s">
        <v>197</v>
      </c>
      <c r="F1697" s="3">
        <v>42815</v>
      </c>
      <c r="G1697" s="3">
        <v>42912</v>
      </c>
      <c r="H1697">
        <v>0</v>
      </c>
      <c r="I1697" s="4" t="s">
        <v>9021</v>
      </c>
      <c r="J1697" s="4" t="s">
        <v>9019</v>
      </c>
      <c r="K1697" s="4" t="s">
        <v>9012</v>
      </c>
      <c r="L1697">
        <v>3393</v>
      </c>
      <c r="M1697" s="4" t="s">
        <v>36</v>
      </c>
      <c r="N1697">
        <v>1979</v>
      </c>
      <c r="O1697">
        <v>4478.47</v>
      </c>
      <c r="P1697">
        <v>13809</v>
      </c>
      <c r="Q1697" s="4" t="s">
        <v>23</v>
      </c>
      <c r="R1697" s="4" t="s">
        <v>24</v>
      </c>
      <c r="S1697">
        <v>97</v>
      </c>
    </row>
    <row r="1698" spans="1:19">
      <c r="A1698" s="4" t="s">
        <v>1905</v>
      </c>
      <c r="B1698" s="4" t="s">
        <v>237</v>
      </c>
      <c r="C1698" s="4" t="s">
        <v>199</v>
      </c>
      <c r="D1698" s="4" t="s">
        <v>121</v>
      </c>
      <c r="E1698" s="4" t="s">
        <v>197</v>
      </c>
      <c r="F1698" s="3">
        <v>42815</v>
      </c>
      <c r="G1698" s="3">
        <v>42826</v>
      </c>
      <c r="H1698">
        <v>0</v>
      </c>
      <c r="I1698" s="4" t="s">
        <v>9018</v>
      </c>
      <c r="J1698" s="4" t="s">
        <v>9019</v>
      </c>
      <c r="K1698" s="4" t="s">
        <v>9010</v>
      </c>
      <c r="L1698">
        <v>5482</v>
      </c>
      <c r="M1698" s="4" t="s">
        <v>58</v>
      </c>
      <c r="N1698">
        <v>1993</v>
      </c>
      <c r="O1698">
        <v>646.1</v>
      </c>
      <c r="P1698">
        <v>883</v>
      </c>
      <c r="Q1698" s="4" t="s">
        <v>23</v>
      </c>
      <c r="R1698" s="4" t="s">
        <v>62</v>
      </c>
      <c r="S1698">
        <v>11</v>
      </c>
    </row>
    <row r="1699" spans="1:19">
      <c r="A1699" s="4" t="s">
        <v>1906</v>
      </c>
      <c r="B1699" s="4" t="s">
        <v>343</v>
      </c>
      <c r="C1699" s="4" t="s">
        <v>179</v>
      </c>
      <c r="D1699" s="4" t="s">
        <v>92</v>
      </c>
      <c r="E1699" s="4" t="s">
        <v>197</v>
      </c>
      <c r="F1699" s="3">
        <v>42815</v>
      </c>
      <c r="G1699" s="3">
        <v>42826</v>
      </c>
      <c r="H1699">
        <v>0</v>
      </c>
      <c r="I1699" s="4" t="s">
        <v>9016</v>
      </c>
      <c r="J1699" s="4" t="s">
        <v>9015</v>
      </c>
      <c r="K1699" s="4" t="s">
        <v>9010</v>
      </c>
      <c r="L1699">
        <v>550</v>
      </c>
      <c r="M1699" s="4" t="s">
        <v>73</v>
      </c>
      <c r="N1699">
        <v>1997</v>
      </c>
      <c r="O1699">
        <v>2041.73</v>
      </c>
      <c r="P1699">
        <v>5276</v>
      </c>
      <c r="Q1699" s="4" t="s">
        <v>23</v>
      </c>
      <c r="R1699" s="4" t="s">
        <v>24</v>
      </c>
      <c r="S1699">
        <v>11</v>
      </c>
    </row>
    <row r="1700" spans="1:19">
      <c r="A1700" s="4" t="s">
        <v>1907</v>
      </c>
      <c r="B1700" s="4" t="s">
        <v>343</v>
      </c>
      <c r="C1700" s="4" t="s">
        <v>192</v>
      </c>
      <c r="D1700" s="4" t="s">
        <v>103</v>
      </c>
      <c r="E1700" s="4" t="s">
        <v>172</v>
      </c>
      <c r="F1700" s="3">
        <v>42815</v>
      </c>
      <c r="G1700" s="3">
        <v>42866</v>
      </c>
      <c r="H1700">
        <v>3232</v>
      </c>
      <c r="I1700" s="4" t="s">
        <v>9016</v>
      </c>
      <c r="J1700" s="4" t="s">
        <v>9015</v>
      </c>
      <c r="K1700" s="4" t="s">
        <v>9012</v>
      </c>
      <c r="L1700">
        <v>3393</v>
      </c>
      <c r="M1700" s="4" t="s">
        <v>26</v>
      </c>
      <c r="N1700">
        <v>1992</v>
      </c>
      <c r="O1700">
        <v>3922.42</v>
      </c>
      <c r="P1700">
        <v>6837</v>
      </c>
      <c r="Q1700" s="4" t="s">
        <v>23</v>
      </c>
      <c r="R1700" s="4" t="s">
        <v>24</v>
      </c>
      <c r="S1700">
        <v>51</v>
      </c>
    </row>
    <row r="1701" spans="1:19">
      <c r="A1701" s="4" t="s">
        <v>1908</v>
      </c>
      <c r="B1701" s="4" t="s">
        <v>232</v>
      </c>
      <c r="C1701" s="4" t="s">
        <v>179</v>
      </c>
      <c r="D1701" s="4" t="s">
        <v>63</v>
      </c>
      <c r="E1701" s="4" t="s">
        <v>172</v>
      </c>
      <c r="F1701" s="3">
        <v>42815</v>
      </c>
      <c r="G1701" s="3">
        <v>42884</v>
      </c>
      <c r="H1701">
        <v>548</v>
      </c>
      <c r="I1701" s="4" t="s">
        <v>9021</v>
      </c>
      <c r="J1701" s="4" t="s">
        <v>9019</v>
      </c>
      <c r="K1701" s="4" t="s">
        <v>9010</v>
      </c>
      <c r="L1701">
        <v>550</v>
      </c>
      <c r="M1701" s="4" t="s">
        <v>33</v>
      </c>
      <c r="N1701">
        <v>1995</v>
      </c>
      <c r="O1701">
        <v>5158.71</v>
      </c>
      <c r="P1701">
        <v>17479</v>
      </c>
      <c r="Q1701" s="4" t="s">
        <v>64</v>
      </c>
      <c r="R1701" s="4" t="s">
        <v>24</v>
      </c>
      <c r="S1701">
        <v>69</v>
      </c>
    </row>
    <row r="1702" spans="1:19">
      <c r="A1702" s="4" t="s">
        <v>1909</v>
      </c>
      <c r="B1702" s="4" t="s">
        <v>235</v>
      </c>
      <c r="C1702" s="4" t="s">
        <v>192</v>
      </c>
      <c r="D1702" s="4" t="s">
        <v>24</v>
      </c>
      <c r="E1702" s="4" t="s">
        <v>193</v>
      </c>
      <c r="F1702" s="3">
        <v>42815</v>
      </c>
      <c r="G1702" s="3"/>
      <c r="I1702" s="4" t="s">
        <v>9018</v>
      </c>
      <c r="J1702" s="4" t="s">
        <v>9019</v>
      </c>
      <c r="K1702" s="4" t="s">
        <v>9012</v>
      </c>
      <c r="L1702">
        <v>3393</v>
      </c>
      <c r="M1702" s="4"/>
      <c r="Q1702" s="4"/>
      <c r="R1702" s="4"/>
    </row>
    <row r="1703" spans="1:19">
      <c r="A1703" s="4" t="s">
        <v>1910</v>
      </c>
      <c r="B1703" s="4" t="s">
        <v>235</v>
      </c>
      <c r="C1703" s="4" t="s">
        <v>192</v>
      </c>
      <c r="D1703" s="4" t="s">
        <v>99</v>
      </c>
      <c r="E1703" s="4" t="s">
        <v>197</v>
      </c>
      <c r="F1703" s="3">
        <v>42815</v>
      </c>
      <c r="G1703" s="3">
        <v>42820</v>
      </c>
      <c r="H1703">
        <v>0</v>
      </c>
      <c r="I1703" s="4" t="s">
        <v>9018</v>
      </c>
      <c r="J1703" s="4" t="s">
        <v>9019</v>
      </c>
      <c r="K1703" s="4" t="s">
        <v>9012</v>
      </c>
      <c r="L1703">
        <v>3393</v>
      </c>
      <c r="M1703" s="4" t="s">
        <v>33</v>
      </c>
      <c r="N1703">
        <v>2003</v>
      </c>
      <c r="O1703">
        <v>1419.98</v>
      </c>
      <c r="P1703">
        <v>4018</v>
      </c>
      <c r="Q1703" s="4" t="s">
        <v>23</v>
      </c>
      <c r="R1703" s="4" t="s">
        <v>24</v>
      </c>
      <c r="S1703">
        <v>5</v>
      </c>
    </row>
    <row r="1704" spans="1:19">
      <c r="A1704" s="4" t="s">
        <v>1911</v>
      </c>
      <c r="B1704" s="4" t="s">
        <v>183</v>
      </c>
      <c r="C1704" s="4" t="s">
        <v>177</v>
      </c>
      <c r="D1704" s="4" t="s">
        <v>103</v>
      </c>
      <c r="E1704" s="4" t="s">
        <v>172</v>
      </c>
      <c r="F1704" s="3">
        <v>42816</v>
      </c>
      <c r="G1704" s="3">
        <v>42885</v>
      </c>
      <c r="H1704">
        <v>52</v>
      </c>
      <c r="I1704" s="4" t="s">
        <v>9014</v>
      </c>
      <c r="J1704" s="4" t="s">
        <v>9015</v>
      </c>
      <c r="K1704" s="4" t="s">
        <v>9012</v>
      </c>
      <c r="L1704">
        <v>55</v>
      </c>
      <c r="M1704" s="4" t="s">
        <v>26</v>
      </c>
      <c r="N1704">
        <v>1992</v>
      </c>
      <c r="O1704">
        <v>3922.42</v>
      </c>
      <c r="P1704">
        <v>6837</v>
      </c>
      <c r="Q1704" s="4" t="s">
        <v>23</v>
      </c>
      <c r="R1704" s="4" t="s">
        <v>24</v>
      </c>
      <c r="S1704">
        <v>69</v>
      </c>
    </row>
    <row r="1705" spans="1:19">
      <c r="A1705" s="4" t="s">
        <v>1912</v>
      </c>
      <c r="B1705" s="4" t="s">
        <v>246</v>
      </c>
      <c r="C1705" s="4" t="s">
        <v>9011</v>
      </c>
      <c r="D1705" s="4" t="s">
        <v>24</v>
      </c>
      <c r="E1705" s="4" t="s">
        <v>193</v>
      </c>
      <c r="F1705" s="3">
        <v>42816</v>
      </c>
      <c r="G1705" s="3"/>
      <c r="I1705" s="4" t="s">
        <v>9021</v>
      </c>
      <c r="J1705" s="4" t="s">
        <v>9019</v>
      </c>
      <c r="K1705" s="4" t="s">
        <v>9010</v>
      </c>
      <c r="L1705">
        <v>4821</v>
      </c>
      <c r="M1705" s="4"/>
      <c r="Q1705" s="4"/>
      <c r="R1705" s="4"/>
    </row>
    <row r="1706" spans="1:19">
      <c r="A1706" s="4" t="s">
        <v>1913</v>
      </c>
      <c r="B1706" s="4" t="s">
        <v>210</v>
      </c>
      <c r="C1706" s="4" t="s">
        <v>177</v>
      </c>
      <c r="D1706" s="4" t="s">
        <v>24</v>
      </c>
      <c r="E1706" s="4" t="s">
        <v>193</v>
      </c>
      <c r="F1706" s="3">
        <v>42816</v>
      </c>
      <c r="G1706" s="3"/>
      <c r="I1706" s="4" t="s">
        <v>9021</v>
      </c>
      <c r="J1706" s="4" t="s">
        <v>9019</v>
      </c>
      <c r="K1706" s="4" t="s">
        <v>9012</v>
      </c>
      <c r="L1706">
        <v>55</v>
      </c>
      <c r="M1706" s="4"/>
      <c r="Q1706" s="4"/>
      <c r="R1706" s="4"/>
    </row>
    <row r="1707" spans="1:19">
      <c r="A1707" s="4" t="s">
        <v>1914</v>
      </c>
      <c r="B1707" s="4" t="s">
        <v>174</v>
      </c>
      <c r="C1707" s="4" t="s">
        <v>9011</v>
      </c>
      <c r="D1707" s="4" t="s">
        <v>66</v>
      </c>
      <c r="E1707" s="4" t="s">
        <v>197</v>
      </c>
      <c r="F1707" s="3">
        <v>42816</v>
      </c>
      <c r="G1707" s="3">
        <v>42883</v>
      </c>
      <c r="H1707">
        <v>0</v>
      </c>
      <c r="I1707" s="4" t="s">
        <v>9016</v>
      </c>
      <c r="J1707" s="4" t="s">
        <v>9015</v>
      </c>
      <c r="K1707" s="4" t="s">
        <v>9010</v>
      </c>
      <c r="L1707">
        <v>4821</v>
      </c>
      <c r="M1707" s="4" t="s">
        <v>33</v>
      </c>
      <c r="N1707">
        <v>2007</v>
      </c>
      <c r="O1707">
        <v>894.33</v>
      </c>
      <c r="P1707">
        <v>1635</v>
      </c>
      <c r="Q1707" s="4" t="s">
        <v>67</v>
      </c>
      <c r="R1707" s="4" t="s">
        <v>24</v>
      </c>
      <c r="S1707">
        <v>67</v>
      </c>
    </row>
    <row r="1708" spans="1:19">
      <c r="A1708" s="4" t="s">
        <v>1915</v>
      </c>
      <c r="B1708" s="4" t="s">
        <v>174</v>
      </c>
      <c r="C1708" s="4" t="s">
        <v>9011</v>
      </c>
      <c r="D1708" s="4" t="s">
        <v>68</v>
      </c>
      <c r="E1708" s="4" t="s">
        <v>197</v>
      </c>
      <c r="F1708" s="3">
        <v>42816</v>
      </c>
      <c r="G1708" s="3">
        <v>42878</v>
      </c>
      <c r="H1708">
        <v>0</v>
      </c>
      <c r="I1708" s="4" t="s">
        <v>9016</v>
      </c>
      <c r="J1708" s="4" t="s">
        <v>9015</v>
      </c>
      <c r="K1708" s="4" t="s">
        <v>9010</v>
      </c>
      <c r="L1708">
        <v>4821</v>
      </c>
      <c r="M1708" s="4" t="s">
        <v>9322</v>
      </c>
      <c r="N1708">
        <v>2000</v>
      </c>
      <c r="O1708">
        <v>1223.72</v>
      </c>
      <c r="P1708">
        <v>2497</v>
      </c>
      <c r="Q1708" s="4" t="s">
        <v>69</v>
      </c>
      <c r="R1708" s="4" t="s">
        <v>24</v>
      </c>
      <c r="S1708">
        <v>62</v>
      </c>
    </row>
    <row r="1709" spans="1:19">
      <c r="A1709" s="4" t="s">
        <v>1916</v>
      </c>
      <c r="B1709" s="4" t="s">
        <v>174</v>
      </c>
      <c r="C1709" s="4" t="s">
        <v>9011</v>
      </c>
      <c r="D1709" s="4" t="s">
        <v>79</v>
      </c>
      <c r="E1709" s="4" t="s">
        <v>172</v>
      </c>
      <c r="F1709" s="3">
        <v>42816</v>
      </c>
      <c r="G1709" s="3">
        <v>42824</v>
      </c>
      <c r="H1709">
        <v>5109</v>
      </c>
      <c r="I1709" s="4" t="s">
        <v>9016</v>
      </c>
      <c r="J1709" s="4" t="s">
        <v>9015</v>
      </c>
      <c r="K1709" s="4" t="s">
        <v>9010</v>
      </c>
      <c r="L1709">
        <v>4821</v>
      </c>
      <c r="M1709" s="4" t="s">
        <v>26</v>
      </c>
      <c r="N1709">
        <v>2002</v>
      </c>
      <c r="O1709">
        <v>3178.24</v>
      </c>
      <c r="P1709">
        <v>4540</v>
      </c>
      <c r="Q1709" s="4" t="s">
        <v>23</v>
      </c>
      <c r="R1709" s="4" t="s">
        <v>24</v>
      </c>
      <c r="S1709">
        <v>8</v>
      </c>
    </row>
    <row r="1710" spans="1:19">
      <c r="A1710" s="4" t="s">
        <v>1917</v>
      </c>
      <c r="B1710" s="4" t="s">
        <v>212</v>
      </c>
      <c r="C1710" s="4" t="s">
        <v>177</v>
      </c>
      <c r="D1710" s="4" t="s">
        <v>110</v>
      </c>
      <c r="E1710" s="4" t="s">
        <v>193</v>
      </c>
      <c r="F1710" s="3">
        <v>42816</v>
      </c>
      <c r="G1710" s="3"/>
      <c r="I1710" s="4" t="s">
        <v>9023</v>
      </c>
      <c r="J1710" s="4" t="s">
        <v>9024</v>
      </c>
      <c r="K1710" s="4" t="s">
        <v>9012</v>
      </c>
      <c r="L1710">
        <v>55</v>
      </c>
      <c r="M1710" s="4" t="s">
        <v>60</v>
      </c>
      <c r="N1710">
        <v>1997</v>
      </c>
      <c r="O1710">
        <v>291.27</v>
      </c>
      <c r="P1710">
        <v>586</v>
      </c>
      <c r="Q1710" s="4" t="s">
        <v>23</v>
      </c>
      <c r="R1710" s="4" t="s">
        <v>24</v>
      </c>
    </row>
    <row r="1711" spans="1:19">
      <c r="A1711" s="4" t="s">
        <v>1918</v>
      </c>
      <c r="B1711" s="4" t="s">
        <v>196</v>
      </c>
      <c r="C1711" s="4" t="s">
        <v>177</v>
      </c>
      <c r="D1711" s="4" t="s">
        <v>41</v>
      </c>
      <c r="E1711" s="4" t="s">
        <v>172</v>
      </c>
      <c r="F1711" s="3">
        <v>42816</v>
      </c>
      <c r="G1711" s="3">
        <v>42907</v>
      </c>
      <c r="H1711">
        <v>49</v>
      </c>
      <c r="I1711" s="4" t="s">
        <v>9016</v>
      </c>
      <c r="J1711" s="4" t="s">
        <v>9015</v>
      </c>
      <c r="K1711" s="4" t="s">
        <v>9012</v>
      </c>
      <c r="L1711">
        <v>55</v>
      </c>
      <c r="M1711" s="4" t="s">
        <v>36</v>
      </c>
      <c r="N1711">
        <v>1998</v>
      </c>
      <c r="O1711">
        <v>2714.9</v>
      </c>
      <c r="P1711">
        <v>2641</v>
      </c>
      <c r="Q1711" s="4" t="s">
        <v>23</v>
      </c>
      <c r="R1711" s="4" t="s">
        <v>21</v>
      </c>
      <c r="S1711">
        <v>91</v>
      </c>
    </row>
    <row r="1712" spans="1:19">
      <c r="A1712" s="4" t="s">
        <v>1919</v>
      </c>
      <c r="B1712" s="4" t="s">
        <v>343</v>
      </c>
      <c r="C1712" s="4" t="s">
        <v>171</v>
      </c>
      <c r="D1712" s="4" t="s">
        <v>85</v>
      </c>
      <c r="E1712" s="4" t="s">
        <v>197</v>
      </c>
      <c r="F1712" s="3">
        <v>42816</v>
      </c>
      <c r="G1712" s="3">
        <v>42858</v>
      </c>
      <c r="H1712">
        <v>0</v>
      </c>
      <c r="I1712" s="4" t="s">
        <v>9016</v>
      </c>
      <c r="J1712" s="4" t="s">
        <v>9015</v>
      </c>
      <c r="K1712" s="4" t="s">
        <v>9010</v>
      </c>
      <c r="L1712">
        <v>1096</v>
      </c>
      <c r="M1712" s="4" t="s">
        <v>46</v>
      </c>
      <c r="N1712">
        <v>1985</v>
      </c>
      <c r="O1712">
        <v>375.43</v>
      </c>
      <c r="P1712">
        <v>1190</v>
      </c>
      <c r="Q1712" s="4" t="s">
        <v>23</v>
      </c>
      <c r="R1712" s="4" t="s">
        <v>24</v>
      </c>
      <c r="S1712">
        <v>42</v>
      </c>
    </row>
    <row r="1713" spans="1:19">
      <c r="A1713" s="4" t="s">
        <v>1920</v>
      </c>
      <c r="B1713" s="4" t="s">
        <v>219</v>
      </c>
      <c r="C1713" s="4" t="s">
        <v>179</v>
      </c>
      <c r="D1713" s="4" t="s">
        <v>24</v>
      </c>
      <c r="E1713" s="4" t="s">
        <v>193</v>
      </c>
      <c r="F1713" s="3">
        <v>42816</v>
      </c>
      <c r="G1713" s="3"/>
      <c r="I1713" s="4" t="s">
        <v>9026</v>
      </c>
      <c r="J1713" s="4" t="s">
        <v>9024</v>
      </c>
      <c r="K1713" s="4" t="s">
        <v>9010</v>
      </c>
      <c r="L1713">
        <v>550</v>
      </c>
      <c r="M1713" s="4"/>
      <c r="Q1713" s="4"/>
      <c r="R1713" s="4"/>
    </row>
    <row r="1714" spans="1:19">
      <c r="A1714" s="4" t="s">
        <v>1921</v>
      </c>
      <c r="B1714" s="4" t="s">
        <v>219</v>
      </c>
      <c r="C1714" s="4" t="s">
        <v>179</v>
      </c>
      <c r="D1714" s="4" t="s">
        <v>82</v>
      </c>
      <c r="E1714" s="4" t="s">
        <v>172</v>
      </c>
      <c r="F1714" s="3">
        <v>42816</v>
      </c>
      <c r="G1714" s="3">
        <v>42911</v>
      </c>
      <c r="H1714">
        <v>447</v>
      </c>
      <c r="I1714" s="4" t="s">
        <v>9026</v>
      </c>
      <c r="J1714" s="4" t="s">
        <v>9024</v>
      </c>
      <c r="K1714" s="4" t="s">
        <v>9010</v>
      </c>
      <c r="L1714">
        <v>550</v>
      </c>
      <c r="M1714" s="4" t="s">
        <v>36</v>
      </c>
      <c r="N1714">
        <v>1982</v>
      </c>
      <c r="O1714">
        <v>11698.03</v>
      </c>
      <c r="P1714">
        <v>34288</v>
      </c>
      <c r="Q1714" s="4" t="s">
        <v>23</v>
      </c>
      <c r="R1714" s="4" t="s">
        <v>24</v>
      </c>
      <c r="S1714">
        <v>95</v>
      </c>
    </row>
    <row r="1715" spans="1:19">
      <c r="A1715" s="4" t="s">
        <v>1922</v>
      </c>
      <c r="B1715" s="4" t="s">
        <v>256</v>
      </c>
      <c r="C1715" s="4" t="s">
        <v>192</v>
      </c>
      <c r="D1715" s="4" t="s">
        <v>79</v>
      </c>
      <c r="E1715" s="4" t="s">
        <v>172</v>
      </c>
      <c r="F1715" s="3">
        <v>42816</v>
      </c>
      <c r="G1715" s="3">
        <v>42900</v>
      </c>
      <c r="H1715">
        <v>3430</v>
      </c>
      <c r="I1715" s="4" t="s">
        <v>9014</v>
      </c>
      <c r="J1715" s="4" t="s">
        <v>9015</v>
      </c>
      <c r="K1715" s="4" t="s">
        <v>9012</v>
      </c>
      <c r="L1715">
        <v>3393</v>
      </c>
      <c r="M1715" s="4" t="s">
        <v>26</v>
      </c>
      <c r="N1715">
        <v>2002</v>
      </c>
      <c r="O1715">
        <v>3178.24</v>
      </c>
      <c r="P1715">
        <v>4540</v>
      </c>
      <c r="Q1715" s="4" t="s">
        <v>23</v>
      </c>
      <c r="R1715" s="4" t="s">
        <v>24</v>
      </c>
      <c r="S1715">
        <v>84</v>
      </c>
    </row>
    <row r="1716" spans="1:19">
      <c r="A1716" s="4" t="s">
        <v>1923</v>
      </c>
      <c r="B1716" s="4" t="s">
        <v>187</v>
      </c>
      <c r="C1716" s="4" t="s">
        <v>192</v>
      </c>
      <c r="D1716" s="4" t="s">
        <v>24</v>
      </c>
      <c r="E1716" s="4" t="s">
        <v>193</v>
      </c>
      <c r="F1716" s="3">
        <v>42816</v>
      </c>
      <c r="G1716" s="3"/>
      <c r="I1716" s="4" t="s">
        <v>9023</v>
      </c>
      <c r="J1716" s="4" t="s">
        <v>9024</v>
      </c>
      <c r="K1716" s="4" t="s">
        <v>9012</v>
      </c>
      <c r="L1716">
        <v>3393</v>
      </c>
      <c r="M1716" s="4"/>
      <c r="Q1716" s="4"/>
      <c r="R1716" s="4"/>
    </row>
    <row r="1717" spans="1:19">
      <c r="A1717" s="4" t="s">
        <v>1924</v>
      </c>
      <c r="B1717" s="4" t="s">
        <v>189</v>
      </c>
      <c r="C1717" s="4" t="s">
        <v>179</v>
      </c>
      <c r="D1717" s="4" t="s">
        <v>42</v>
      </c>
      <c r="E1717" s="4" t="s">
        <v>197</v>
      </c>
      <c r="F1717" s="3">
        <v>42816</v>
      </c>
      <c r="G1717" s="3">
        <v>42904</v>
      </c>
      <c r="H1717">
        <v>0</v>
      </c>
      <c r="I1717" s="4" t="s">
        <v>9016</v>
      </c>
      <c r="J1717" s="4" t="s">
        <v>9015</v>
      </c>
      <c r="K1717" s="4" t="s">
        <v>9010</v>
      </c>
      <c r="L1717">
        <v>550</v>
      </c>
      <c r="M1717" s="4" t="s">
        <v>26</v>
      </c>
      <c r="N1717">
        <v>2017</v>
      </c>
      <c r="O1717">
        <v>4.54</v>
      </c>
      <c r="P1717">
        <v>9</v>
      </c>
      <c r="Q1717" s="4" t="s">
        <v>23</v>
      </c>
      <c r="R1717" s="4" t="s">
        <v>24</v>
      </c>
      <c r="S1717">
        <v>88</v>
      </c>
    </row>
    <row r="1718" spans="1:19">
      <c r="A1718" s="4" t="s">
        <v>1925</v>
      </c>
      <c r="B1718" s="4" t="s">
        <v>232</v>
      </c>
      <c r="C1718" s="4" t="s">
        <v>192</v>
      </c>
      <c r="D1718" s="4" t="s">
        <v>50</v>
      </c>
      <c r="E1718" s="4" t="s">
        <v>172</v>
      </c>
      <c r="F1718" s="3">
        <v>42816</v>
      </c>
      <c r="G1718" s="3">
        <v>42896</v>
      </c>
      <c r="H1718">
        <v>3245</v>
      </c>
      <c r="I1718" s="4" t="s">
        <v>9021</v>
      </c>
      <c r="J1718" s="4" t="s">
        <v>9019</v>
      </c>
      <c r="K1718" s="4" t="s">
        <v>9012</v>
      </c>
      <c r="L1718">
        <v>3393</v>
      </c>
      <c r="M1718" s="4" t="s">
        <v>9322</v>
      </c>
      <c r="N1718">
        <v>1992</v>
      </c>
      <c r="O1718">
        <v>1712.68</v>
      </c>
      <c r="P1718">
        <v>3194</v>
      </c>
      <c r="Q1718" s="4" t="s">
        <v>23</v>
      </c>
      <c r="R1718" s="4" t="s">
        <v>21</v>
      </c>
      <c r="S1718">
        <v>80</v>
      </c>
    </row>
    <row r="1719" spans="1:19">
      <c r="A1719" s="4" t="s">
        <v>1926</v>
      </c>
      <c r="B1719" s="4" t="s">
        <v>208</v>
      </c>
      <c r="C1719" s="4" t="s">
        <v>179</v>
      </c>
      <c r="D1719" s="4" t="s">
        <v>29</v>
      </c>
      <c r="E1719" s="4" t="s">
        <v>197</v>
      </c>
      <c r="F1719" s="3">
        <v>42816</v>
      </c>
      <c r="G1719" s="3">
        <v>42821</v>
      </c>
      <c r="H1719">
        <v>0</v>
      </c>
      <c r="I1719" s="4" t="s">
        <v>9014</v>
      </c>
      <c r="J1719" s="4" t="s">
        <v>9015</v>
      </c>
      <c r="K1719" s="4" t="s">
        <v>9010</v>
      </c>
      <c r="L1719">
        <v>550</v>
      </c>
      <c r="M1719" s="4" t="s">
        <v>26</v>
      </c>
      <c r="N1719">
        <v>2012</v>
      </c>
      <c r="O1719">
        <v>587.34</v>
      </c>
      <c r="P1719">
        <v>1356</v>
      </c>
      <c r="Q1719" s="4" t="s">
        <v>30</v>
      </c>
      <c r="R1719" s="4" t="s">
        <v>24</v>
      </c>
      <c r="S1719">
        <v>5</v>
      </c>
    </row>
    <row r="1720" spans="1:19">
      <c r="A1720" s="4" t="s">
        <v>1927</v>
      </c>
      <c r="B1720" s="4" t="s">
        <v>208</v>
      </c>
      <c r="C1720" s="4" t="s">
        <v>177</v>
      </c>
      <c r="D1720" s="4" t="s">
        <v>103</v>
      </c>
      <c r="E1720" s="4" t="s">
        <v>172</v>
      </c>
      <c r="F1720" s="3">
        <v>42816</v>
      </c>
      <c r="G1720" s="3">
        <v>42820</v>
      </c>
      <c r="H1720">
        <v>61</v>
      </c>
      <c r="I1720" s="4" t="s">
        <v>9014</v>
      </c>
      <c r="J1720" s="4" t="s">
        <v>9015</v>
      </c>
      <c r="K1720" s="4" t="s">
        <v>9012</v>
      </c>
      <c r="L1720">
        <v>55</v>
      </c>
      <c r="M1720" s="4" t="s">
        <v>26</v>
      </c>
      <c r="N1720">
        <v>1992</v>
      </c>
      <c r="O1720">
        <v>3922.42</v>
      </c>
      <c r="P1720">
        <v>6837</v>
      </c>
      <c r="Q1720" s="4" t="s">
        <v>23</v>
      </c>
      <c r="R1720" s="4" t="s">
        <v>24</v>
      </c>
      <c r="S1720">
        <v>4</v>
      </c>
    </row>
    <row r="1721" spans="1:19">
      <c r="A1721" s="4" t="s">
        <v>1928</v>
      </c>
      <c r="B1721" s="4" t="s">
        <v>185</v>
      </c>
      <c r="C1721" s="4" t="s">
        <v>177</v>
      </c>
      <c r="D1721" s="4" t="s">
        <v>62</v>
      </c>
      <c r="E1721" s="4" t="s">
        <v>172</v>
      </c>
      <c r="F1721" s="3">
        <v>42816</v>
      </c>
      <c r="G1721" s="3">
        <v>42915</v>
      </c>
      <c r="H1721">
        <v>60</v>
      </c>
      <c r="I1721" s="4" t="s">
        <v>9023</v>
      </c>
      <c r="J1721" s="4" t="s">
        <v>9024</v>
      </c>
      <c r="K1721" s="4" t="s">
        <v>9012</v>
      </c>
      <c r="L1721">
        <v>55</v>
      </c>
      <c r="M1721" s="4" t="s">
        <v>58</v>
      </c>
      <c r="N1721">
        <v>2008</v>
      </c>
      <c r="O1721">
        <v>52.5</v>
      </c>
      <c r="P1721">
        <v>165</v>
      </c>
      <c r="Q1721" s="4" t="s">
        <v>23</v>
      </c>
      <c r="R1721" s="4" t="s">
        <v>24</v>
      </c>
      <c r="S1721">
        <v>99</v>
      </c>
    </row>
    <row r="1722" spans="1:19">
      <c r="A1722" s="4" t="s">
        <v>1929</v>
      </c>
      <c r="B1722" s="4" t="s">
        <v>216</v>
      </c>
      <c r="C1722" s="4" t="s">
        <v>9011</v>
      </c>
      <c r="D1722" s="4" t="s">
        <v>24</v>
      </c>
      <c r="E1722" s="4" t="s">
        <v>193</v>
      </c>
      <c r="F1722" s="3">
        <v>42816</v>
      </c>
      <c r="G1722" s="3"/>
      <c r="I1722" s="4" t="s">
        <v>9018</v>
      </c>
      <c r="J1722" s="4" t="s">
        <v>9019</v>
      </c>
      <c r="K1722" s="4" t="s">
        <v>9010</v>
      </c>
      <c r="L1722">
        <v>4821</v>
      </c>
      <c r="M1722" s="4"/>
      <c r="Q1722" s="4"/>
      <c r="R1722" s="4"/>
    </row>
    <row r="1723" spans="1:19">
      <c r="A1723" s="4" t="s">
        <v>1930</v>
      </c>
      <c r="B1723" s="4" t="s">
        <v>216</v>
      </c>
      <c r="C1723" s="4" t="s">
        <v>177</v>
      </c>
      <c r="D1723" s="4" t="s">
        <v>82</v>
      </c>
      <c r="E1723" s="4" t="s">
        <v>197</v>
      </c>
      <c r="F1723" s="3">
        <v>42816</v>
      </c>
      <c r="G1723" s="3">
        <v>42826</v>
      </c>
      <c r="H1723">
        <v>0</v>
      </c>
      <c r="I1723" s="4" t="s">
        <v>9018</v>
      </c>
      <c r="J1723" s="4" t="s">
        <v>9019</v>
      </c>
      <c r="K1723" s="4" t="s">
        <v>9012</v>
      </c>
      <c r="L1723">
        <v>55</v>
      </c>
      <c r="M1723" s="4" t="s">
        <v>36</v>
      </c>
      <c r="N1723">
        <v>1982</v>
      </c>
      <c r="O1723">
        <v>11698.03</v>
      </c>
      <c r="P1723">
        <v>34288</v>
      </c>
      <c r="Q1723" s="4" t="s">
        <v>23</v>
      </c>
      <c r="R1723" s="4" t="s">
        <v>24</v>
      </c>
      <c r="S1723">
        <v>10</v>
      </c>
    </row>
    <row r="1724" spans="1:19">
      <c r="A1724" s="4" t="s">
        <v>1931</v>
      </c>
      <c r="B1724" s="4" t="s">
        <v>181</v>
      </c>
      <c r="C1724" s="4" t="s">
        <v>179</v>
      </c>
      <c r="D1724" s="4" t="s">
        <v>24</v>
      </c>
      <c r="E1724" s="4" t="s">
        <v>193</v>
      </c>
      <c r="F1724" s="3">
        <v>42816</v>
      </c>
      <c r="G1724" s="3"/>
      <c r="I1724" s="4" t="s">
        <v>9026</v>
      </c>
      <c r="J1724" s="4" t="s">
        <v>9024</v>
      </c>
      <c r="K1724" s="4" t="s">
        <v>9010</v>
      </c>
      <c r="L1724">
        <v>550</v>
      </c>
      <c r="M1724" s="4"/>
      <c r="Q1724" s="4"/>
      <c r="R1724" s="4"/>
    </row>
    <row r="1725" spans="1:19">
      <c r="A1725" s="4" t="s">
        <v>1932</v>
      </c>
      <c r="B1725" s="4" t="s">
        <v>183</v>
      </c>
      <c r="C1725" s="4" t="s">
        <v>199</v>
      </c>
      <c r="D1725" s="4" t="s">
        <v>45</v>
      </c>
      <c r="E1725" s="4" t="s">
        <v>172</v>
      </c>
      <c r="F1725" s="3">
        <v>42817</v>
      </c>
      <c r="G1725" s="3">
        <v>42826</v>
      </c>
      <c r="H1725">
        <v>5060</v>
      </c>
      <c r="I1725" s="4" t="s">
        <v>9014</v>
      </c>
      <c r="J1725" s="4" t="s">
        <v>9015</v>
      </c>
      <c r="K1725" s="4" t="s">
        <v>9010</v>
      </c>
      <c r="L1725">
        <v>5482</v>
      </c>
      <c r="M1725" s="4" t="s">
        <v>46</v>
      </c>
      <c r="N1725">
        <v>1995</v>
      </c>
      <c r="O1725">
        <v>2173.98</v>
      </c>
      <c r="P1725">
        <v>2928</v>
      </c>
      <c r="Q1725" s="4" t="s">
        <v>23</v>
      </c>
      <c r="R1725" s="4" t="s">
        <v>47</v>
      </c>
      <c r="S1725">
        <v>9</v>
      </c>
    </row>
    <row r="1726" spans="1:19">
      <c r="A1726" s="4" t="s">
        <v>1933</v>
      </c>
      <c r="B1726" s="4" t="s">
        <v>261</v>
      </c>
      <c r="C1726" s="4" t="s">
        <v>179</v>
      </c>
      <c r="D1726" s="4" t="s">
        <v>123</v>
      </c>
      <c r="E1726" s="4" t="s">
        <v>197</v>
      </c>
      <c r="F1726" s="3">
        <v>42817</v>
      </c>
      <c r="G1726" s="3">
        <v>42826</v>
      </c>
      <c r="H1726">
        <v>0</v>
      </c>
      <c r="I1726" s="4" t="s">
        <v>9021</v>
      </c>
      <c r="J1726" s="4" t="s">
        <v>9019</v>
      </c>
      <c r="K1726" s="4" t="s">
        <v>9010</v>
      </c>
      <c r="L1726">
        <v>550</v>
      </c>
      <c r="M1726" s="4" t="s">
        <v>39</v>
      </c>
      <c r="N1726">
        <v>1989</v>
      </c>
      <c r="O1726">
        <v>3838.39</v>
      </c>
      <c r="P1726">
        <v>8274</v>
      </c>
      <c r="Q1726" s="4" t="s">
        <v>23</v>
      </c>
      <c r="R1726" s="4" t="s">
        <v>24</v>
      </c>
      <c r="S1726">
        <v>9</v>
      </c>
    </row>
    <row r="1727" spans="1:19">
      <c r="A1727" s="4" t="s">
        <v>1934</v>
      </c>
      <c r="B1727" s="4" t="s">
        <v>246</v>
      </c>
      <c r="C1727" s="4" t="s">
        <v>179</v>
      </c>
      <c r="D1727" s="4" t="s">
        <v>32</v>
      </c>
      <c r="E1727" s="4" t="s">
        <v>193</v>
      </c>
      <c r="F1727" s="3">
        <v>42817</v>
      </c>
      <c r="G1727" s="3"/>
      <c r="I1727" s="4" t="s">
        <v>9021</v>
      </c>
      <c r="J1727" s="4" t="s">
        <v>9019</v>
      </c>
      <c r="K1727" s="4" t="s">
        <v>9010</v>
      </c>
      <c r="L1727">
        <v>550</v>
      </c>
      <c r="M1727" s="4" t="s">
        <v>33</v>
      </c>
      <c r="N1727">
        <v>2009</v>
      </c>
      <c r="O1727">
        <v>497.11</v>
      </c>
      <c r="P1727">
        <v>1588</v>
      </c>
      <c r="Q1727" s="4" t="s">
        <v>23</v>
      </c>
      <c r="R1727" s="4" t="s">
        <v>24</v>
      </c>
    </row>
    <row r="1728" spans="1:19">
      <c r="A1728" s="4" t="s">
        <v>1935</v>
      </c>
      <c r="B1728" s="4" t="s">
        <v>246</v>
      </c>
      <c r="C1728" s="4" t="s">
        <v>179</v>
      </c>
      <c r="D1728" s="4" t="s">
        <v>82</v>
      </c>
      <c r="E1728" s="4" t="s">
        <v>172</v>
      </c>
      <c r="F1728" s="3">
        <v>42817</v>
      </c>
      <c r="G1728" s="3">
        <v>42826</v>
      </c>
      <c r="H1728">
        <v>585</v>
      </c>
      <c r="I1728" s="4" t="s">
        <v>9021</v>
      </c>
      <c r="J1728" s="4" t="s">
        <v>9019</v>
      </c>
      <c r="K1728" s="4" t="s">
        <v>9010</v>
      </c>
      <c r="L1728">
        <v>550</v>
      </c>
      <c r="M1728" s="4" t="s">
        <v>36</v>
      </c>
      <c r="N1728">
        <v>1982</v>
      </c>
      <c r="O1728">
        <v>11698.03</v>
      </c>
      <c r="P1728">
        <v>34288</v>
      </c>
      <c r="Q1728" s="4" t="s">
        <v>23</v>
      </c>
      <c r="R1728" s="4" t="s">
        <v>24</v>
      </c>
      <c r="S1728">
        <v>9</v>
      </c>
    </row>
    <row r="1729" spans="1:19">
      <c r="A1729" s="4" t="s">
        <v>1936</v>
      </c>
      <c r="B1729" s="4" t="s">
        <v>279</v>
      </c>
      <c r="C1729" s="4" t="s">
        <v>9011</v>
      </c>
      <c r="D1729" s="4" t="s">
        <v>113</v>
      </c>
      <c r="E1729" s="4" t="s">
        <v>197</v>
      </c>
      <c r="F1729" s="3">
        <v>42817</v>
      </c>
      <c r="G1729" s="3">
        <v>42897</v>
      </c>
      <c r="H1729">
        <v>0</v>
      </c>
      <c r="I1729" s="4" t="s">
        <v>9018</v>
      </c>
      <c r="J1729" s="4" t="s">
        <v>9019</v>
      </c>
      <c r="K1729" s="4" t="s">
        <v>9010</v>
      </c>
      <c r="L1729">
        <v>4821</v>
      </c>
      <c r="M1729" s="4" t="s">
        <v>33</v>
      </c>
      <c r="N1729">
        <v>2000</v>
      </c>
      <c r="O1729">
        <v>167.89</v>
      </c>
      <c r="P1729">
        <v>493</v>
      </c>
      <c r="Q1729" s="4" t="s">
        <v>114</v>
      </c>
      <c r="R1729" s="4" t="s">
        <v>24</v>
      </c>
      <c r="S1729">
        <v>80</v>
      </c>
    </row>
    <row r="1730" spans="1:19">
      <c r="A1730" s="4" t="s">
        <v>1937</v>
      </c>
      <c r="B1730" s="4" t="s">
        <v>263</v>
      </c>
      <c r="C1730" s="4" t="s">
        <v>9011</v>
      </c>
      <c r="D1730" s="4" t="s">
        <v>25</v>
      </c>
      <c r="E1730" s="4" t="s">
        <v>197</v>
      </c>
      <c r="F1730" s="3">
        <v>42817</v>
      </c>
      <c r="G1730" s="3">
        <v>42874</v>
      </c>
      <c r="H1730">
        <v>0</v>
      </c>
      <c r="I1730" s="4" t="s">
        <v>9021</v>
      </c>
      <c r="J1730" s="4" t="s">
        <v>9019</v>
      </c>
      <c r="K1730" s="4" t="s">
        <v>9010</v>
      </c>
      <c r="L1730">
        <v>4821</v>
      </c>
      <c r="M1730" s="4" t="s">
        <v>26</v>
      </c>
      <c r="N1730">
        <v>1999</v>
      </c>
      <c r="O1730">
        <v>251.41</v>
      </c>
      <c r="P1730">
        <v>495</v>
      </c>
      <c r="Q1730" s="4" t="s">
        <v>23</v>
      </c>
      <c r="R1730" s="4" t="s">
        <v>24</v>
      </c>
      <c r="S1730">
        <v>57</v>
      </c>
    </row>
    <row r="1731" spans="1:19">
      <c r="A1731" s="4" t="s">
        <v>1938</v>
      </c>
      <c r="B1731" s="4" t="s">
        <v>196</v>
      </c>
      <c r="C1731" s="4" t="s">
        <v>9011</v>
      </c>
      <c r="D1731" s="4" t="s">
        <v>76</v>
      </c>
      <c r="E1731" s="4" t="s">
        <v>197</v>
      </c>
      <c r="F1731" s="3">
        <v>42817</v>
      </c>
      <c r="G1731" s="3">
        <v>42828</v>
      </c>
      <c r="H1731">
        <v>0</v>
      </c>
      <c r="I1731" s="4" t="s">
        <v>9016</v>
      </c>
      <c r="J1731" s="4" t="s">
        <v>9015</v>
      </c>
      <c r="K1731" s="4" t="s">
        <v>9010</v>
      </c>
      <c r="L1731">
        <v>4821</v>
      </c>
      <c r="M1731" s="4" t="s">
        <v>9322</v>
      </c>
      <c r="N1731">
        <v>1997</v>
      </c>
      <c r="O1731">
        <v>8170.38</v>
      </c>
      <c r="P1731">
        <v>16499</v>
      </c>
      <c r="Q1731" s="4" t="s">
        <v>77</v>
      </c>
      <c r="R1731" s="4" t="s">
        <v>24</v>
      </c>
      <c r="S1731">
        <v>11</v>
      </c>
    </row>
    <row r="1732" spans="1:19">
      <c r="A1732" s="4" t="s">
        <v>1939</v>
      </c>
      <c r="B1732" s="4" t="s">
        <v>219</v>
      </c>
      <c r="C1732" s="4" t="s">
        <v>9011</v>
      </c>
      <c r="D1732" s="4" t="s">
        <v>42</v>
      </c>
      <c r="E1732" s="4" t="s">
        <v>197</v>
      </c>
      <c r="F1732" s="3">
        <v>42817</v>
      </c>
      <c r="G1732" s="3">
        <v>42828</v>
      </c>
      <c r="H1732">
        <v>0</v>
      </c>
      <c r="I1732" s="4" t="s">
        <v>9026</v>
      </c>
      <c r="J1732" s="4" t="s">
        <v>9024</v>
      </c>
      <c r="K1732" s="4" t="s">
        <v>9010</v>
      </c>
      <c r="L1732">
        <v>4821</v>
      </c>
      <c r="M1732" s="4" t="s">
        <v>26</v>
      </c>
      <c r="N1732">
        <v>2017</v>
      </c>
      <c r="O1732">
        <v>4.54</v>
      </c>
      <c r="P1732">
        <v>9</v>
      </c>
      <c r="Q1732" s="4" t="s">
        <v>23</v>
      </c>
      <c r="R1732" s="4" t="s">
        <v>24</v>
      </c>
      <c r="S1732">
        <v>11</v>
      </c>
    </row>
    <row r="1733" spans="1:19">
      <c r="A1733" s="4" t="s">
        <v>1940</v>
      </c>
      <c r="B1733" s="4" t="s">
        <v>230</v>
      </c>
      <c r="C1733" s="4" t="s">
        <v>9011</v>
      </c>
      <c r="D1733" s="4" t="s">
        <v>24</v>
      </c>
      <c r="E1733" s="4" t="s">
        <v>193</v>
      </c>
      <c r="F1733" s="3">
        <v>42817</v>
      </c>
      <c r="G1733" s="3"/>
      <c r="I1733" s="4" t="s">
        <v>9026</v>
      </c>
      <c r="J1733" s="4" t="s">
        <v>9024</v>
      </c>
      <c r="K1733" s="4" t="s">
        <v>9010</v>
      </c>
      <c r="L1733">
        <v>4821</v>
      </c>
      <c r="M1733" s="4"/>
      <c r="Q1733" s="4"/>
      <c r="R1733" s="4"/>
    </row>
    <row r="1734" spans="1:19">
      <c r="A1734" s="4" t="s">
        <v>1941</v>
      </c>
      <c r="B1734" s="4" t="s">
        <v>256</v>
      </c>
      <c r="C1734" s="4" t="s">
        <v>177</v>
      </c>
      <c r="D1734" s="4" t="s">
        <v>42</v>
      </c>
      <c r="E1734" s="4" t="s">
        <v>197</v>
      </c>
      <c r="F1734" s="3">
        <v>42817</v>
      </c>
      <c r="G1734" s="3">
        <v>42830</v>
      </c>
      <c r="H1734">
        <v>0</v>
      </c>
      <c r="I1734" s="4" t="s">
        <v>9014</v>
      </c>
      <c r="J1734" s="4" t="s">
        <v>9015</v>
      </c>
      <c r="K1734" s="4" t="s">
        <v>9012</v>
      </c>
      <c r="L1734">
        <v>55</v>
      </c>
      <c r="M1734" s="4" t="s">
        <v>26</v>
      </c>
      <c r="N1734">
        <v>2017</v>
      </c>
      <c r="O1734">
        <v>4.54</v>
      </c>
      <c r="P1734">
        <v>9</v>
      </c>
      <c r="Q1734" s="4" t="s">
        <v>23</v>
      </c>
      <c r="R1734" s="4" t="s">
        <v>24</v>
      </c>
      <c r="S1734">
        <v>13</v>
      </c>
    </row>
    <row r="1735" spans="1:19">
      <c r="A1735" s="4" t="s">
        <v>1942</v>
      </c>
      <c r="B1735" s="4" t="s">
        <v>256</v>
      </c>
      <c r="C1735" s="4" t="s">
        <v>177</v>
      </c>
      <c r="D1735" s="4" t="s">
        <v>51</v>
      </c>
      <c r="E1735" s="4" t="s">
        <v>197</v>
      </c>
      <c r="F1735" s="3">
        <v>42817</v>
      </c>
      <c r="G1735" s="3">
        <v>42901</v>
      </c>
      <c r="H1735">
        <v>0</v>
      </c>
      <c r="I1735" s="4" t="s">
        <v>9014</v>
      </c>
      <c r="J1735" s="4" t="s">
        <v>9015</v>
      </c>
      <c r="K1735" s="4" t="s">
        <v>9012</v>
      </c>
      <c r="L1735">
        <v>55</v>
      </c>
      <c r="M1735" s="4" t="s">
        <v>36</v>
      </c>
      <c r="N1735">
        <v>1982</v>
      </c>
      <c r="O1735">
        <v>4618</v>
      </c>
      <c r="P1735">
        <v>10083</v>
      </c>
      <c r="Q1735" s="4" t="s">
        <v>23</v>
      </c>
      <c r="R1735" s="4" t="s">
        <v>24</v>
      </c>
      <c r="S1735">
        <v>84</v>
      </c>
    </row>
    <row r="1736" spans="1:19">
      <c r="A1736" s="4" t="s">
        <v>1943</v>
      </c>
      <c r="B1736" s="4" t="s">
        <v>187</v>
      </c>
      <c r="C1736" s="4" t="s">
        <v>179</v>
      </c>
      <c r="D1736" s="4" t="s">
        <v>90</v>
      </c>
      <c r="E1736" s="4" t="s">
        <v>172</v>
      </c>
      <c r="F1736" s="3">
        <v>42817</v>
      </c>
      <c r="G1736" s="3">
        <v>42891</v>
      </c>
      <c r="H1736">
        <v>572</v>
      </c>
      <c r="I1736" s="4" t="s">
        <v>9023</v>
      </c>
      <c r="J1736" s="4" t="s">
        <v>9024</v>
      </c>
      <c r="K1736" s="4" t="s">
        <v>9010</v>
      </c>
      <c r="L1736">
        <v>550</v>
      </c>
      <c r="M1736" s="4" t="s">
        <v>73</v>
      </c>
      <c r="N1736">
        <v>1987</v>
      </c>
      <c r="O1736">
        <v>405.59</v>
      </c>
      <c r="P1736">
        <v>1179</v>
      </c>
      <c r="Q1736" s="4" t="s">
        <v>91</v>
      </c>
      <c r="R1736" s="4" t="s">
        <v>92</v>
      </c>
      <c r="S1736">
        <v>74</v>
      </c>
    </row>
    <row r="1737" spans="1:19">
      <c r="A1737" s="4" t="s">
        <v>1944</v>
      </c>
      <c r="B1737" s="4" t="s">
        <v>187</v>
      </c>
      <c r="C1737" s="4" t="s">
        <v>177</v>
      </c>
      <c r="D1737" s="4" t="s">
        <v>62</v>
      </c>
      <c r="E1737" s="4" t="s">
        <v>172</v>
      </c>
      <c r="F1737" s="3">
        <v>42817</v>
      </c>
      <c r="G1737" s="3">
        <v>42894</v>
      </c>
      <c r="H1737">
        <v>54</v>
      </c>
      <c r="I1737" s="4" t="s">
        <v>9023</v>
      </c>
      <c r="J1737" s="4" t="s">
        <v>9024</v>
      </c>
      <c r="K1737" s="4" t="s">
        <v>9012</v>
      </c>
      <c r="L1737">
        <v>55</v>
      </c>
      <c r="M1737" s="4" t="s">
        <v>58</v>
      </c>
      <c r="N1737">
        <v>2008</v>
      </c>
      <c r="O1737">
        <v>52.5</v>
      </c>
      <c r="P1737">
        <v>165</v>
      </c>
      <c r="Q1737" s="4" t="s">
        <v>23</v>
      </c>
      <c r="R1737" s="4" t="s">
        <v>24</v>
      </c>
      <c r="S1737">
        <v>77</v>
      </c>
    </row>
    <row r="1738" spans="1:19">
      <c r="A1738" s="4" t="s">
        <v>1945</v>
      </c>
      <c r="B1738" s="4" t="s">
        <v>170</v>
      </c>
      <c r="C1738" s="4" t="s">
        <v>179</v>
      </c>
      <c r="D1738" s="4" t="s">
        <v>51</v>
      </c>
      <c r="E1738" s="4" t="s">
        <v>197</v>
      </c>
      <c r="F1738" s="3">
        <v>42817</v>
      </c>
      <c r="G1738" s="3">
        <v>42826</v>
      </c>
      <c r="H1738">
        <v>0</v>
      </c>
      <c r="I1738" s="4" t="s">
        <v>9014</v>
      </c>
      <c r="J1738" s="4" t="s">
        <v>9015</v>
      </c>
      <c r="K1738" s="4" t="s">
        <v>9010</v>
      </c>
      <c r="L1738">
        <v>550</v>
      </c>
      <c r="M1738" s="4" t="s">
        <v>36</v>
      </c>
      <c r="N1738">
        <v>1982</v>
      </c>
      <c r="O1738">
        <v>4618</v>
      </c>
      <c r="P1738">
        <v>10083</v>
      </c>
      <c r="Q1738" s="4" t="s">
        <v>23</v>
      </c>
      <c r="R1738" s="4" t="s">
        <v>24</v>
      </c>
      <c r="S1738">
        <v>9</v>
      </c>
    </row>
    <row r="1739" spans="1:19">
      <c r="A1739" s="4" t="s">
        <v>1946</v>
      </c>
      <c r="B1739" s="4" t="s">
        <v>208</v>
      </c>
      <c r="C1739" s="4" t="s">
        <v>177</v>
      </c>
      <c r="D1739" s="4" t="s">
        <v>109</v>
      </c>
      <c r="E1739" s="4" t="s">
        <v>172</v>
      </c>
      <c r="F1739" s="3">
        <v>42817</v>
      </c>
      <c r="G1739" s="3">
        <v>42860</v>
      </c>
      <c r="H1739">
        <v>60</v>
      </c>
      <c r="I1739" s="4" t="s">
        <v>9014</v>
      </c>
      <c r="J1739" s="4" t="s">
        <v>9015</v>
      </c>
      <c r="K1739" s="4" t="s">
        <v>9012</v>
      </c>
      <c r="L1739">
        <v>55</v>
      </c>
      <c r="M1739" s="4" t="s">
        <v>58</v>
      </c>
      <c r="N1739">
        <v>1987</v>
      </c>
      <c r="O1739">
        <v>1698.2</v>
      </c>
      <c r="P1739">
        <v>3798</v>
      </c>
      <c r="Q1739" s="4" t="s">
        <v>23</v>
      </c>
      <c r="R1739" s="4" t="s">
        <v>24</v>
      </c>
      <c r="S1739">
        <v>43</v>
      </c>
    </row>
    <row r="1740" spans="1:19">
      <c r="A1740" s="4" t="s">
        <v>1947</v>
      </c>
      <c r="B1740" s="4" t="s">
        <v>208</v>
      </c>
      <c r="C1740" s="4" t="s">
        <v>192</v>
      </c>
      <c r="D1740" s="4" t="s">
        <v>131</v>
      </c>
      <c r="E1740" s="4" t="s">
        <v>172</v>
      </c>
      <c r="F1740" s="3">
        <v>42817</v>
      </c>
      <c r="G1740" s="3">
        <v>42826</v>
      </c>
      <c r="H1740">
        <v>3251</v>
      </c>
      <c r="I1740" s="4" t="s">
        <v>9014</v>
      </c>
      <c r="J1740" s="4" t="s">
        <v>9015</v>
      </c>
      <c r="K1740" s="4" t="s">
        <v>9012</v>
      </c>
      <c r="L1740">
        <v>3393</v>
      </c>
      <c r="M1740" s="4" t="s">
        <v>26</v>
      </c>
      <c r="N1740">
        <v>1984</v>
      </c>
      <c r="O1740">
        <v>441.08</v>
      </c>
      <c r="P1740">
        <v>1210</v>
      </c>
      <c r="Q1740" s="4" t="s">
        <v>23</v>
      </c>
      <c r="R1740" s="4" t="s">
        <v>24</v>
      </c>
      <c r="S1740">
        <v>9</v>
      </c>
    </row>
    <row r="1741" spans="1:19">
      <c r="A1741" s="4" t="s">
        <v>1948</v>
      </c>
      <c r="B1741" s="4" t="s">
        <v>185</v>
      </c>
      <c r="C1741" s="4" t="s">
        <v>199</v>
      </c>
      <c r="D1741" s="4" t="s">
        <v>87</v>
      </c>
      <c r="E1741" s="4" t="s">
        <v>172</v>
      </c>
      <c r="F1741" s="3">
        <v>42817</v>
      </c>
      <c r="G1741" s="3">
        <v>42900</v>
      </c>
      <c r="H1741">
        <v>5930</v>
      </c>
      <c r="I1741" s="4" t="s">
        <v>9023</v>
      </c>
      <c r="J1741" s="4" t="s">
        <v>9024</v>
      </c>
      <c r="K1741" s="4" t="s">
        <v>9010</v>
      </c>
      <c r="L1741">
        <v>5482</v>
      </c>
      <c r="M1741" s="4" t="s">
        <v>26</v>
      </c>
      <c r="N1741">
        <v>2004</v>
      </c>
      <c r="O1741">
        <v>1618.89</v>
      </c>
      <c r="P1741">
        <v>3889</v>
      </c>
      <c r="Q1741" s="4" t="s">
        <v>23</v>
      </c>
      <c r="R1741" s="4" t="s">
        <v>24</v>
      </c>
      <c r="S1741">
        <v>83</v>
      </c>
    </row>
    <row r="1742" spans="1:19">
      <c r="A1742" s="4" t="s">
        <v>1949</v>
      </c>
      <c r="B1742" s="4" t="s">
        <v>216</v>
      </c>
      <c r="C1742" s="4" t="s">
        <v>171</v>
      </c>
      <c r="D1742" s="4" t="s">
        <v>88</v>
      </c>
      <c r="E1742" s="4" t="s">
        <v>172</v>
      </c>
      <c r="F1742" s="3">
        <v>42817</v>
      </c>
      <c r="G1742" s="3">
        <v>42826</v>
      </c>
      <c r="H1742">
        <v>941</v>
      </c>
      <c r="I1742" s="4" t="s">
        <v>9018</v>
      </c>
      <c r="J1742" s="4" t="s">
        <v>9019</v>
      </c>
      <c r="K1742" s="4" t="s">
        <v>9010</v>
      </c>
      <c r="L1742">
        <v>1096</v>
      </c>
      <c r="M1742" s="4" t="s">
        <v>46</v>
      </c>
      <c r="N1742">
        <v>1984</v>
      </c>
      <c r="O1742">
        <v>3027.46</v>
      </c>
      <c r="P1742">
        <v>9516</v>
      </c>
      <c r="Q1742" s="4" t="s">
        <v>89</v>
      </c>
      <c r="R1742" s="4" t="s">
        <v>24</v>
      </c>
      <c r="S1742">
        <v>9</v>
      </c>
    </row>
    <row r="1743" spans="1:19">
      <c r="A1743" s="4" t="s">
        <v>1950</v>
      </c>
      <c r="B1743" s="4" t="s">
        <v>183</v>
      </c>
      <c r="C1743" s="4" t="s">
        <v>179</v>
      </c>
      <c r="D1743" s="4" t="s">
        <v>37</v>
      </c>
      <c r="E1743" s="4" t="s">
        <v>197</v>
      </c>
      <c r="F1743" s="3">
        <v>42818</v>
      </c>
      <c r="G1743" s="3">
        <v>42873</v>
      </c>
      <c r="H1743">
        <v>0</v>
      </c>
      <c r="I1743" s="4" t="s">
        <v>9014</v>
      </c>
      <c r="J1743" s="4" t="s">
        <v>9015</v>
      </c>
      <c r="K1743" s="4" t="s">
        <v>9010</v>
      </c>
      <c r="L1743">
        <v>550</v>
      </c>
      <c r="M1743" s="4" t="s">
        <v>33</v>
      </c>
      <c r="N1743">
        <v>2001</v>
      </c>
      <c r="O1743">
        <v>718.62</v>
      </c>
      <c r="P1743">
        <v>2448</v>
      </c>
      <c r="Q1743" s="4" t="s">
        <v>23</v>
      </c>
      <c r="R1743" s="4" t="s">
        <v>24</v>
      </c>
      <c r="S1743">
        <v>55</v>
      </c>
    </row>
    <row r="1744" spans="1:19">
      <c r="A1744" s="4" t="s">
        <v>1951</v>
      </c>
      <c r="B1744" s="4" t="s">
        <v>183</v>
      </c>
      <c r="C1744" s="4" t="s">
        <v>177</v>
      </c>
      <c r="D1744" s="4" t="s">
        <v>106</v>
      </c>
      <c r="E1744" s="4" t="s">
        <v>172</v>
      </c>
      <c r="F1744" s="3">
        <v>42818</v>
      </c>
      <c r="G1744" s="3">
        <v>42892</v>
      </c>
      <c r="H1744">
        <v>56</v>
      </c>
      <c r="I1744" s="4" t="s">
        <v>9014</v>
      </c>
      <c r="J1744" s="4" t="s">
        <v>9015</v>
      </c>
      <c r="K1744" s="4" t="s">
        <v>9012</v>
      </c>
      <c r="L1744">
        <v>55</v>
      </c>
      <c r="M1744" s="4" t="s">
        <v>46</v>
      </c>
      <c r="N1744">
        <v>2012</v>
      </c>
      <c r="O1744">
        <v>45.39</v>
      </c>
      <c r="P1744">
        <v>100</v>
      </c>
      <c r="Q1744" s="4" t="s">
        <v>23</v>
      </c>
      <c r="R1744" s="4" t="s">
        <v>47</v>
      </c>
      <c r="S1744">
        <v>74</v>
      </c>
    </row>
    <row r="1745" spans="1:19">
      <c r="A1745" s="4" t="s">
        <v>1952</v>
      </c>
      <c r="B1745" s="4" t="s">
        <v>183</v>
      </c>
      <c r="C1745" s="4" t="s">
        <v>192</v>
      </c>
      <c r="D1745" s="4" t="s">
        <v>41</v>
      </c>
      <c r="E1745" s="4" t="s">
        <v>172</v>
      </c>
      <c r="F1745" s="3">
        <v>42818</v>
      </c>
      <c r="G1745" s="3">
        <v>42829</v>
      </c>
      <c r="H1745">
        <v>3445</v>
      </c>
      <c r="I1745" s="4" t="s">
        <v>9014</v>
      </c>
      <c r="J1745" s="4" t="s">
        <v>9015</v>
      </c>
      <c r="K1745" s="4" t="s">
        <v>9012</v>
      </c>
      <c r="L1745">
        <v>3393</v>
      </c>
      <c r="M1745" s="4" t="s">
        <v>36</v>
      </c>
      <c r="N1745">
        <v>1998</v>
      </c>
      <c r="O1745">
        <v>2714.9</v>
      </c>
      <c r="P1745">
        <v>2641</v>
      </c>
      <c r="Q1745" s="4" t="s">
        <v>23</v>
      </c>
      <c r="R1745" s="4" t="s">
        <v>21</v>
      </c>
      <c r="S1745">
        <v>11</v>
      </c>
    </row>
    <row r="1746" spans="1:19">
      <c r="A1746" s="4" t="s">
        <v>1953</v>
      </c>
      <c r="B1746" s="4" t="s">
        <v>246</v>
      </c>
      <c r="C1746" s="4" t="s">
        <v>199</v>
      </c>
      <c r="D1746" s="4" t="s">
        <v>24</v>
      </c>
      <c r="E1746" s="4" t="s">
        <v>193</v>
      </c>
      <c r="F1746" s="3">
        <v>42818</v>
      </c>
      <c r="G1746" s="3"/>
      <c r="I1746" s="4" t="s">
        <v>9021</v>
      </c>
      <c r="J1746" s="4" t="s">
        <v>9019</v>
      </c>
      <c r="K1746" s="4" t="s">
        <v>9010</v>
      </c>
      <c r="L1746">
        <v>5482</v>
      </c>
      <c r="M1746" s="4"/>
      <c r="Q1746" s="4"/>
      <c r="R1746" s="4"/>
    </row>
    <row r="1747" spans="1:19">
      <c r="A1747" s="4" t="s">
        <v>1954</v>
      </c>
      <c r="B1747" s="4" t="s">
        <v>246</v>
      </c>
      <c r="C1747" s="4" t="s">
        <v>192</v>
      </c>
      <c r="D1747" s="4" t="s">
        <v>108</v>
      </c>
      <c r="E1747" s="4" t="s">
        <v>193</v>
      </c>
      <c r="F1747" s="3">
        <v>42818</v>
      </c>
      <c r="G1747" s="3"/>
      <c r="I1747" s="4" t="s">
        <v>9021</v>
      </c>
      <c r="J1747" s="4" t="s">
        <v>9019</v>
      </c>
      <c r="K1747" s="4" t="s">
        <v>9012</v>
      </c>
      <c r="L1747">
        <v>3393</v>
      </c>
      <c r="M1747" s="4" t="s">
        <v>33</v>
      </c>
      <c r="N1747">
        <v>1996</v>
      </c>
      <c r="O1747">
        <v>2214.94</v>
      </c>
      <c r="P1747">
        <v>5374</v>
      </c>
      <c r="Q1747" s="4" t="s">
        <v>23</v>
      </c>
      <c r="R1747" s="4" t="s">
        <v>24</v>
      </c>
    </row>
    <row r="1748" spans="1:19">
      <c r="A1748" s="4" t="s">
        <v>1955</v>
      </c>
      <c r="B1748" s="4" t="s">
        <v>304</v>
      </c>
      <c r="C1748" s="4" t="s">
        <v>177</v>
      </c>
      <c r="D1748" s="4" t="s">
        <v>29</v>
      </c>
      <c r="E1748" s="4" t="s">
        <v>172</v>
      </c>
      <c r="F1748" s="3">
        <v>42818</v>
      </c>
      <c r="G1748" s="3">
        <v>42825</v>
      </c>
      <c r="H1748">
        <v>54</v>
      </c>
      <c r="I1748" s="4" t="s">
        <v>9014</v>
      </c>
      <c r="J1748" s="4" t="s">
        <v>9015</v>
      </c>
      <c r="K1748" s="4" t="s">
        <v>9012</v>
      </c>
      <c r="L1748">
        <v>55</v>
      </c>
      <c r="M1748" s="4" t="s">
        <v>26</v>
      </c>
      <c r="N1748">
        <v>2012</v>
      </c>
      <c r="O1748">
        <v>587.34</v>
      </c>
      <c r="P1748">
        <v>1356</v>
      </c>
      <c r="Q1748" s="4" t="s">
        <v>30</v>
      </c>
      <c r="R1748" s="4" t="s">
        <v>24</v>
      </c>
      <c r="S1748">
        <v>7</v>
      </c>
    </row>
    <row r="1749" spans="1:19">
      <c r="A1749" s="4" t="s">
        <v>1956</v>
      </c>
      <c r="B1749" s="4" t="s">
        <v>279</v>
      </c>
      <c r="C1749" s="4" t="s">
        <v>179</v>
      </c>
      <c r="D1749" s="4" t="s">
        <v>24</v>
      </c>
      <c r="E1749" s="4" t="s">
        <v>193</v>
      </c>
      <c r="F1749" s="3">
        <v>42818</v>
      </c>
      <c r="G1749" s="3"/>
      <c r="I1749" s="4" t="s">
        <v>9018</v>
      </c>
      <c r="J1749" s="4" t="s">
        <v>9019</v>
      </c>
      <c r="K1749" s="4" t="s">
        <v>9010</v>
      </c>
      <c r="L1749">
        <v>550</v>
      </c>
      <c r="M1749" s="4"/>
      <c r="Q1749" s="4"/>
      <c r="R1749" s="4"/>
    </row>
    <row r="1750" spans="1:19">
      <c r="A1750" s="4" t="s">
        <v>1957</v>
      </c>
      <c r="B1750" s="4" t="s">
        <v>279</v>
      </c>
      <c r="C1750" s="4" t="s">
        <v>192</v>
      </c>
      <c r="D1750" s="4" t="s">
        <v>88</v>
      </c>
      <c r="E1750" s="4" t="s">
        <v>172</v>
      </c>
      <c r="F1750" s="3">
        <v>42818</v>
      </c>
      <c r="G1750" s="3">
        <v>42825</v>
      </c>
      <c r="H1750">
        <v>3498</v>
      </c>
      <c r="I1750" s="4" t="s">
        <v>9018</v>
      </c>
      <c r="J1750" s="4" t="s">
        <v>9019</v>
      </c>
      <c r="K1750" s="4" t="s">
        <v>9012</v>
      </c>
      <c r="L1750">
        <v>3393</v>
      </c>
      <c r="M1750" s="4" t="s">
        <v>46</v>
      </c>
      <c r="N1750">
        <v>1984</v>
      </c>
      <c r="O1750">
        <v>3027.46</v>
      </c>
      <c r="P1750">
        <v>9516</v>
      </c>
      <c r="Q1750" s="4" t="s">
        <v>89</v>
      </c>
      <c r="R1750" s="4" t="s">
        <v>24</v>
      </c>
      <c r="S1750">
        <v>7</v>
      </c>
    </row>
    <row r="1751" spans="1:19">
      <c r="A1751" s="4" t="s">
        <v>1958</v>
      </c>
      <c r="B1751" s="4" t="s">
        <v>210</v>
      </c>
      <c r="C1751" s="4" t="s">
        <v>179</v>
      </c>
      <c r="D1751" s="4" t="s">
        <v>121</v>
      </c>
      <c r="E1751" s="4" t="s">
        <v>172</v>
      </c>
      <c r="F1751" s="3">
        <v>42818</v>
      </c>
      <c r="G1751" s="3">
        <v>42827</v>
      </c>
      <c r="H1751">
        <v>540</v>
      </c>
      <c r="I1751" s="4" t="s">
        <v>9021</v>
      </c>
      <c r="J1751" s="4" t="s">
        <v>9019</v>
      </c>
      <c r="K1751" s="4" t="s">
        <v>9010</v>
      </c>
      <c r="L1751">
        <v>550</v>
      </c>
      <c r="M1751" s="4" t="s">
        <v>58</v>
      </c>
      <c r="N1751">
        <v>1993</v>
      </c>
      <c r="O1751">
        <v>646.1</v>
      </c>
      <c r="P1751">
        <v>883</v>
      </c>
      <c r="Q1751" s="4" t="s">
        <v>23</v>
      </c>
      <c r="R1751" s="4" t="s">
        <v>62</v>
      </c>
      <c r="S1751">
        <v>9</v>
      </c>
    </row>
    <row r="1752" spans="1:19">
      <c r="A1752" s="4" t="s">
        <v>1959</v>
      </c>
      <c r="B1752" s="4" t="s">
        <v>210</v>
      </c>
      <c r="C1752" s="4" t="s">
        <v>9011</v>
      </c>
      <c r="D1752" s="4" t="s">
        <v>65</v>
      </c>
      <c r="E1752" s="4" t="s">
        <v>172</v>
      </c>
      <c r="F1752" s="3">
        <v>42818</v>
      </c>
      <c r="G1752" s="3">
        <v>42827</v>
      </c>
      <c r="H1752">
        <v>4986</v>
      </c>
      <c r="I1752" s="4" t="s">
        <v>9021</v>
      </c>
      <c r="J1752" s="4" t="s">
        <v>9019</v>
      </c>
      <c r="K1752" s="4" t="s">
        <v>9010</v>
      </c>
      <c r="L1752">
        <v>4821</v>
      </c>
      <c r="M1752" s="4" t="s">
        <v>33</v>
      </c>
      <c r="N1752">
        <v>1990</v>
      </c>
      <c r="O1752">
        <v>2520.83</v>
      </c>
      <c r="P1752">
        <v>3502</v>
      </c>
      <c r="Q1752" s="4" t="s">
        <v>23</v>
      </c>
      <c r="R1752" s="4" t="s">
        <v>24</v>
      </c>
      <c r="S1752">
        <v>9</v>
      </c>
    </row>
    <row r="1753" spans="1:19">
      <c r="A1753" s="4" t="s">
        <v>1960</v>
      </c>
      <c r="B1753" s="4" t="s">
        <v>174</v>
      </c>
      <c r="C1753" s="4" t="s">
        <v>199</v>
      </c>
      <c r="D1753" s="4" t="s">
        <v>118</v>
      </c>
      <c r="E1753" s="4" t="s">
        <v>197</v>
      </c>
      <c r="F1753" s="3">
        <v>42818</v>
      </c>
      <c r="G1753" s="3">
        <v>42828</v>
      </c>
      <c r="H1753">
        <v>0</v>
      </c>
      <c r="I1753" s="4" t="s">
        <v>9016</v>
      </c>
      <c r="J1753" s="4" t="s">
        <v>9015</v>
      </c>
      <c r="K1753" s="4" t="s">
        <v>9010</v>
      </c>
      <c r="L1753">
        <v>5482</v>
      </c>
      <c r="M1753" s="4" t="s">
        <v>33</v>
      </c>
      <c r="N1753">
        <v>1995</v>
      </c>
      <c r="O1753">
        <v>332.43</v>
      </c>
      <c r="P1753">
        <v>799</v>
      </c>
      <c r="Q1753" s="4" t="s">
        <v>23</v>
      </c>
      <c r="R1753" s="4" t="s">
        <v>24</v>
      </c>
      <c r="S1753">
        <v>10</v>
      </c>
    </row>
    <row r="1754" spans="1:19">
      <c r="A1754" s="4" t="s">
        <v>1961</v>
      </c>
      <c r="B1754" s="4" t="s">
        <v>174</v>
      </c>
      <c r="C1754" s="4" t="s">
        <v>199</v>
      </c>
      <c r="D1754" s="4" t="s">
        <v>48</v>
      </c>
      <c r="E1754" s="4" t="s">
        <v>172</v>
      </c>
      <c r="F1754" s="3">
        <v>42818</v>
      </c>
      <c r="G1754" s="3">
        <v>42870</v>
      </c>
      <c r="H1754">
        <v>5214</v>
      </c>
      <c r="I1754" s="4" t="s">
        <v>9016</v>
      </c>
      <c r="J1754" s="4" t="s">
        <v>9015</v>
      </c>
      <c r="K1754" s="4" t="s">
        <v>9010</v>
      </c>
      <c r="L1754">
        <v>5482</v>
      </c>
      <c r="M1754" s="4" t="s">
        <v>39</v>
      </c>
      <c r="N1754">
        <v>1998</v>
      </c>
      <c r="O1754">
        <v>217.87</v>
      </c>
      <c r="P1754">
        <v>551</v>
      </c>
      <c r="Q1754" s="4" t="s">
        <v>23</v>
      </c>
      <c r="R1754" s="4" t="s">
        <v>24</v>
      </c>
      <c r="S1754">
        <v>52</v>
      </c>
    </row>
    <row r="1755" spans="1:19">
      <c r="A1755" s="4" t="s">
        <v>1962</v>
      </c>
      <c r="B1755" s="4" t="s">
        <v>174</v>
      </c>
      <c r="C1755" s="4" t="s">
        <v>9011</v>
      </c>
      <c r="D1755" s="4" t="s">
        <v>79</v>
      </c>
      <c r="E1755" s="4" t="s">
        <v>172</v>
      </c>
      <c r="F1755" s="3">
        <v>42818</v>
      </c>
      <c r="G1755" s="3">
        <v>42824</v>
      </c>
      <c r="H1755">
        <v>4794</v>
      </c>
      <c r="I1755" s="4" t="s">
        <v>9016</v>
      </c>
      <c r="J1755" s="4" t="s">
        <v>9015</v>
      </c>
      <c r="K1755" s="4" t="s">
        <v>9010</v>
      </c>
      <c r="L1755">
        <v>4821</v>
      </c>
      <c r="M1755" s="4" t="s">
        <v>26</v>
      </c>
      <c r="N1755">
        <v>2002</v>
      </c>
      <c r="O1755">
        <v>3178.24</v>
      </c>
      <c r="P1755">
        <v>4540</v>
      </c>
      <c r="Q1755" s="4" t="s">
        <v>23</v>
      </c>
      <c r="R1755" s="4" t="s">
        <v>24</v>
      </c>
      <c r="S1755">
        <v>6</v>
      </c>
    </row>
    <row r="1756" spans="1:19">
      <c r="A1756" s="4" t="s">
        <v>1963</v>
      </c>
      <c r="B1756" s="4" t="s">
        <v>203</v>
      </c>
      <c r="C1756" s="4" t="s">
        <v>192</v>
      </c>
      <c r="D1756" s="4" t="s">
        <v>24</v>
      </c>
      <c r="E1756" s="4" t="s">
        <v>193</v>
      </c>
      <c r="F1756" s="3">
        <v>42818</v>
      </c>
      <c r="G1756" s="3"/>
      <c r="I1756" s="4" t="s">
        <v>9023</v>
      </c>
      <c r="J1756" s="4" t="s">
        <v>9024</v>
      </c>
      <c r="K1756" s="4" t="s">
        <v>9012</v>
      </c>
      <c r="L1756">
        <v>3393</v>
      </c>
      <c r="M1756" s="4"/>
      <c r="Q1756" s="4"/>
      <c r="R1756" s="4"/>
    </row>
    <row r="1757" spans="1:19">
      <c r="A1757" s="4" t="s">
        <v>1964</v>
      </c>
      <c r="B1757" s="4" t="s">
        <v>191</v>
      </c>
      <c r="C1757" s="4" t="s">
        <v>171</v>
      </c>
      <c r="D1757" s="4" t="s">
        <v>82</v>
      </c>
      <c r="E1757" s="4" t="s">
        <v>197</v>
      </c>
      <c r="F1757" s="3">
        <v>42818</v>
      </c>
      <c r="G1757" s="3">
        <v>42827</v>
      </c>
      <c r="H1757">
        <v>0</v>
      </c>
      <c r="I1757" s="4" t="s">
        <v>9026</v>
      </c>
      <c r="J1757" s="4" t="s">
        <v>9024</v>
      </c>
      <c r="K1757" s="4" t="s">
        <v>9010</v>
      </c>
      <c r="L1757">
        <v>1096</v>
      </c>
      <c r="M1757" s="4" t="s">
        <v>36</v>
      </c>
      <c r="N1757">
        <v>1982</v>
      </c>
      <c r="O1757">
        <v>11698.03</v>
      </c>
      <c r="P1757">
        <v>34288</v>
      </c>
      <c r="Q1757" s="4" t="s">
        <v>23</v>
      </c>
      <c r="R1757" s="4" t="s">
        <v>24</v>
      </c>
      <c r="S1757">
        <v>9</v>
      </c>
    </row>
    <row r="1758" spans="1:19">
      <c r="A1758" s="4" t="s">
        <v>1965</v>
      </c>
      <c r="B1758" s="4" t="s">
        <v>230</v>
      </c>
      <c r="C1758" s="4" t="s">
        <v>199</v>
      </c>
      <c r="D1758" s="4" t="s">
        <v>24</v>
      </c>
      <c r="E1758" s="4" t="s">
        <v>193</v>
      </c>
      <c r="F1758" s="3">
        <v>42818</v>
      </c>
      <c r="G1758" s="3"/>
      <c r="I1758" s="4" t="s">
        <v>9026</v>
      </c>
      <c r="J1758" s="4" t="s">
        <v>9024</v>
      </c>
      <c r="K1758" s="4" t="s">
        <v>9010</v>
      </c>
      <c r="L1758">
        <v>5482</v>
      </c>
      <c r="M1758" s="4"/>
      <c r="Q1758" s="4"/>
      <c r="R1758" s="4"/>
    </row>
    <row r="1759" spans="1:19">
      <c r="A1759" s="4" t="s">
        <v>1966</v>
      </c>
      <c r="B1759" s="4" t="s">
        <v>230</v>
      </c>
      <c r="C1759" s="4" t="s">
        <v>171</v>
      </c>
      <c r="D1759" s="4" t="s">
        <v>105</v>
      </c>
      <c r="E1759" s="4" t="s">
        <v>197</v>
      </c>
      <c r="F1759" s="3">
        <v>42818</v>
      </c>
      <c r="G1759" s="3">
        <v>42828</v>
      </c>
      <c r="H1759">
        <v>0</v>
      </c>
      <c r="I1759" s="4" t="s">
        <v>9026</v>
      </c>
      <c r="J1759" s="4" t="s">
        <v>9024</v>
      </c>
      <c r="K1759" s="4" t="s">
        <v>9010</v>
      </c>
      <c r="L1759">
        <v>1096</v>
      </c>
      <c r="M1759" s="4" t="s">
        <v>36</v>
      </c>
      <c r="N1759">
        <v>1996</v>
      </c>
      <c r="O1759">
        <v>6354.87</v>
      </c>
      <c r="P1759">
        <v>16780</v>
      </c>
      <c r="Q1759" s="4" t="s">
        <v>23</v>
      </c>
      <c r="R1759" s="4" t="s">
        <v>35</v>
      </c>
      <c r="S1759">
        <v>10</v>
      </c>
    </row>
    <row r="1760" spans="1:19">
      <c r="A1760" s="4" t="s">
        <v>1967</v>
      </c>
      <c r="B1760" s="4" t="s">
        <v>256</v>
      </c>
      <c r="C1760" s="4" t="s">
        <v>179</v>
      </c>
      <c r="D1760" s="4" t="s">
        <v>37</v>
      </c>
      <c r="E1760" s="4" t="s">
        <v>172</v>
      </c>
      <c r="F1760" s="3">
        <v>42818</v>
      </c>
      <c r="G1760" s="3">
        <v>42882</v>
      </c>
      <c r="H1760">
        <v>648</v>
      </c>
      <c r="I1760" s="4" t="s">
        <v>9014</v>
      </c>
      <c r="J1760" s="4" t="s">
        <v>9015</v>
      </c>
      <c r="K1760" s="4" t="s">
        <v>9010</v>
      </c>
      <c r="L1760">
        <v>550</v>
      </c>
      <c r="M1760" s="4" t="s">
        <v>33</v>
      </c>
      <c r="N1760">
        <v>2001</v>
      </c>
      <c r="O1760">
        <v>718.62</v>
      </c>
      <c r="P1760">
        <v>2448</v>
      </c>
      <c r="Q1760" s="4" t="s">
        <v>23</v>
      </c>
      <c r="R1760" s="4" t="s">
        <v>24</v>
      </c>
      <c r="S1760">
        <v>64</v>
      </c>
    </row>
    <row r="1761" spans="1:19">
      <c r="A1761" s="4" t="s">
        <v>1968</v>
      </c>
      <c r="B1761" s="4" t="s">
        <v>256</v>
      </c>
      <c r="C1761" s="4" t="s">
        <v>192</v>
      </c>
      <c r="D1761" s="4" t="s">
        <v>51</v>
      </c>
      <c r="E1761" s="4" t="s">
        <v>172</v>
      </c>
      <c r="F1761" s="3">
        <v>42818</v>
      </c>
      <c r="G1761" s="3">
        <v>42916</v>
      </c>
      <c r="H1761">
        <v>3040</v>
      </c>
      <c r="I1761" s="4" t="s">
        <v>9014</v>
      </c>
      <c r="J1761" s="4" t="s">
        <v>9015</v>
      </c>
      <c r="K1761" s="4" t="s">
        <v>9012</v>
      </c>
      <c r="L1761">
        <v>3393</v>
      </c>
      <c r="M1761" s="4" t="s">
        <v>36</v>
      </c>
      <c r="N1761">
        <v>1982</v>
      </c>
      <c r="O1761">
        <v>4618</v>
      </c>
      <c r="P1761">
        <v>10083</v>
      </c>
      <c r="Q1761" s="4" t="s">
        <v>23</v>
      </c>
      <c r="R1761" s="4" t="s">
        <v>24</v>
      </c>
      <c r="S1761">
        <v>98</v>
      </c>
    </row>
    <row r="1762" spans="1:19">
      <c r="A1762" s="4" t="s">
        <v>1969</v>
      </c>
      <c r="B1762" s="4" t="s">
        <v>244</v>
      </c>
      <c r="C1762" s="4" t="s">
        <v>171</v>
      </c>
      <c r="D1762" s="4" t="s">
        <v>119</v>
      </c>
      <c r="E1762" s="4" t="s">
        <v>172</v>
      </c>
      <c r="F1762" s="3">
        <v>42818</v>
      </c>
      <c r="G1762" s="3">
        <v>42916</v>
      </c>
      <c r="H1762">
        <v>1185</v>
      </c>
      <c r="I1762" s="4" t="s">
        <v>9016</v>
      </c>
      <c r="J1762" s="4" t="s">
        <v>9015</v>
      </c>
      <c r="K1762" s="4" t="s">
        <v>9010</v>
      </c>
      <c r="L1762">
        <v>1096</v>
      </c>
      <c r="M1762" s="4" t="s">
        <v>55</v>
      </c>
      <c r="N1762">
        <v>1988</v>
      </c>
      <c r="O1762">
        <v>5266.09</v>
      </c>
      <c r="P1762">
        <v>8595</v>
      </c>
      <c r="Q1762" s="4" t="s">
        <v>23</v>
      </c>
      <c r="R1762" s="4" t="s">
        <v>56</v>
      </c>
      <c r="S1762">
        <v>98</v>
      </c>
    </row>
    <row r="1763" spans="1:19">
      <c r="A1763" s="4" t="s">
        <v>1970</v>
      </c>
      <c r="B1763" s="4" t="s">
        <v>244</v>
      </c>
      <c r="C1763" s="4" t="s">
        <v>177</v>
      </c>
      <c r="D1763" s="4" t="s">
        <v>57</v>
      </c>
      <c r="E1763" s="4" t="s">
        <v>172</v>
      </c>
      <c r="F1763" s="3">
        <v>42818</v>
      </c>
      <c r="G1763" s="3">
        <v>42820</v>
      </c>
      <c r="H1763">
        <v>48</v>
      </c>
      <c r="I1763" s="4" t="s">
        <v>9016</v>
      </c>
      <c r="J1763" s="4" t="s">
        <v>9015</v>
      </c>
      <c r="K1763" s="4" t="s">
        <v>9012</v>
      </c>
      <c r="L1763">
        <v>55</v>
      </c>
      <c r="M1763" s="4" t="s">
        <v>58</v>
      </c>
      <c r="N1763">
        <v>2006</v>
      </c>
      <c r="O1763">
        <v>1102.43</v>
      </c>
      <c r="P1763">
        <v>1759</v>
      </c>
      <c r="Q1763" s="4" t="s">
        <v>23</v>
      </c>
      <c r="R1763" s="4" t="s">
        <v>24</v>
      </c>
      <c r="S1763">
        <v>2</v>
      </c>
    </row>
    <row r="1764" spans="1:19">
      <c r="A1764" s="4" t="s">
        <v>1971</v>
      </c>
      <c r="B1764" s="4" t="s">
        <v>201</v>
      </c>
      <c r="C1764" s="4" t="s">
        <v>171</v>
      </c>
      <c r="D1764" s="4" t="s">
        <v>81</v>
      </c>
      <c r="E1764" s="4" t="s">
        <v>197</v>
      </c>
      <c r="F1764" s="3">
        <v>42818</v>
      </c>
      <c r="G1764" s="3">
        <v>42826</v>
      </c>
      <c r="H1764">
        <v>0</v>
      </c>
      <c r="I1764" s="4" t="s">
        <v>9026</v>
      </c>
      <c r="J1764" s="4" t="s">
        <v>9024</v>
      </c>
      <c r="K1764" s="4" t="s">
        <v>9010</v>
      </c>
      <c r="L1764">
        <v>1096</v>
      </c>
      <c r="M1764" s="4" t="s">
        <v>33</v>
      </c>
      <c r="N1764">
        <v>1989</v>
      </c>
      <c r="O1764">
        <v>1388.67</v>
      </c>
      <c r="P1764">
        <v>3583</v>
      </c>
      <c r="Q1764" s="4" t="s">
        <v>23</v>
      </c>
      <c r="R1764" s="4" t="s">
        <v>24</v>
      </c>
      <c r="S1764">
        <v>8</v>
      </c>
    </row>
    <row r="1765" spans="1:19">
      <c r="A1765" s="4" t="s">
        <v>1972</v>
      </c>
      <c r="B1765" s="4" t="s">
        <v>201</v>
      </c>
      <c r="C1765" s="4" t="s">
        <v>171</v>
      </c>
      <c r="D1765" s="4" t="s">
        <v>38</v>
      </c>
      <c r="E1765" s="4" t="s">
        <v>172</v>
      </c>
      <c r="F1765" s="3">
        <v>42818</v>
      </c>
      <c r="G1765" s="3">
        <v>42916</v>
      </c>
      <c r="H1765">
        <v>1021</v>
      </c>
      <c r="I1765" s="4" t="s">
        <v>9026</v>
      </c>
      <c r="J1765" s="4" t="s">
        <v>9024</v>
      </c>
      <c r="K1765" s="4" t="s">
        <v>9010</v>
      </c>
      <c r="L1765">
        <v>1096</v>
      </c>
      <c r="M1765" s="4" t="s">
        <v>39</v>
      </c>
      <c r="N1765">
        <v>1993</v>
      </c>
      <c r="O1765">
        <v>4269.8999999999996</v>
      </c>
      <c r="P1765">
        <v>6472</v>
      </c>
      <c r="Q1765" s="4" t="s">
        <v>23</v>
      </c>
      <c r="R1765" s="4" t="s">
        <v>40</v>
      </c>
      <c r="S1765">
        <v>98</v>
      </c>
    </row>
    <row r="1766" spans="1:19">
      <c r="A1766" s="4" t="s">
        <v>1973</v>
      </c>
      <c r="B1766" s="4" t="s">
        <v>201</v>
      </c>
      <c r="C1766" s="4" t="s">
        <v>171</v>
      </c>
      <c r="D1766" s="4" t="s">
        <v>105</v>
      </c>
      <c r="E1766" s="4" t="s">
        <v>172</v>
      </c>
      <c r="F1766" s="3">
        <v>42818</v>
      </c>
      <c r="G1766" s="3">
        <v>42881</v>
      </c>
      <c r="H1766">
        <v>1264</v>
      </c>
      <c r="I1766" s="4" t="s">
        <v>9026</v>
      </c>
      <c r="J1766" s="4" t="s">
        <v>9024</v>
      </c>
      <c r="K1766" s="4" t="s">
        <v>9010</v>
      </c>
      <c r="L1766">
        <v>1096</v>
      </c>
      <c r="M1766" s="4" t="s">
        <v>36</v>
      </c>
      <c r="N1766">
        <v>1996</v>
      </c>
      <c r="O1766">
        <v>6354.87</v>
      </c>
      <c r="P1766">
        <v>16780</v>
      </c>
      <c r="Q1766" s="4" t="s">
        <v>23</v>
      </c>
      <c r="R1766" s="4" t="s">
        <v>35</v>
      </c>
      <c r="S1766">
        <v>63</v>
      </c>
    </row>
    <row r="1767" spans="1:19">
      <c r="A1767" s="4" t="s">
        <v>1974</v>
      </c>
      <c r="B1767" s="4" t="s">
        <v>170</v>
      </c>
      <c r="C1767" s="4" t="s">
        <v>177</v>
      </c>
      <c r="D1767" s="4" t="s">
        <v>131</v>
      </c>
      <c r="E1767" s="4" t="s">
        <v>197</v>
      </c>
      <c r="F1767" s="3">
        <v>42818</v>
      </c>
      <c r="G1767" s="3">
        <v>42878</v>
      </c>
      <c r="H1767">
        <v>0</v>
      </c>
      <c r="I1767" s="4" t="s">
        <v>9014</v>
      </c>
      <c r="J1767" s="4" t="s">
        <v>9015</v>
      </c>
      <c r="K1767" s="4" t="s">
        <v>9012</v>
      </c>
      <c r="L1767">
        <v>55</v>
      </c>
      <c r="M1767" s="4" t="s">
        <v>26</v>
      </c>
      <c r="N1767">
        <v>1984</v>
      </c>
      <c r="O1767">
        <v>441.08</v>
      </c>
      <c r="P1767">
        <v>1210</v>
      </c>
      <c r="Q1767" s="4" t="s">
        <v>23</v>
      </c>
      <c r="R1767" s="4" t="s">
        <v>24</v>
      </c>
      <c r="S1767">
        <v>60</v>
      </c>
    </row>
    <row r="1768" spans="1:19">
      <c r="A1768" s="4" t="s">
        <v>1975</v>
      </c>
      <c r="B1768" s="4" t="s">
        <v>170</v>
      </c>
      <c r="C1768" s="4" t="s">
        <v>179</v>
      </c>
      <c r="D1768" s="4" t="s">
        <v>103</v>
      </c>
      <c r="E1768" s="4" t="s">
        <v>172</v>
      </c>
      <c r="F1768" s="3">
        <v>42818</v>
      </c>
      <c r="G1768" s="3">
        <v>42898</v>
      </c>
      <c r="H1768">
        <v>503</v>
      </c>
      <c r="I1768" s="4" t="s">
        <v>9014</v>
      </c>
      <c r="J1768" s="4" t="s">
        <v>9015</v>
      </c>
      <c r="K1768" s="4" t="s">
        <v>9010</v>
      </c>
      <c r="L1768">
        <v>550</v>
      </c>
      <c r="M1768" s="4" t="s">
        <v>26</v>
      </c>
      <c r="N1768">
        <v>1992</v>
      </c>
      <c r="O1768">
        <v>3922.42</v>
      </c>
      <c r="P1768">
        <v>6837</v>
      </c>
      <c r="Q1768" s="4" t="s">
        <v>23</v>
      </c>
      <c r="R1768" s="4" t="s">
        <v>24</v>
      </c>
      <c r="S1768">
        <v>80</v>
      </c>
    </row>
    <row r="1769" spans="1:19">
      <c r="A1769" s="4" t="s">
        <v>1976</v>
      </c>
      <c r="B1769" s="4" t="s">
        <v>232</v>
      </c>
      <c r="C1769" s="4" t="s">
        <v>9011</v>
      </c>
      <c r="D1769" s="4" t="s">
        <v>63</v>
      </c>
      <c r="E1769" s="4" t="s">
        <v>172</v>
      </c>
      <c r="F1769" s="3">
        <v>42818</v>
      </c>
      <c r="G1769" s="3">
        <v>42828</v>
      </c>
      <c r="H1769">
        <v>4440</v>
      </c>
      <c r="I1769" s="4" t="s">
        <v>9021</v>
      </c>
      <c r="J1769" s="4" t="s">
        <v>9019</v>
      </c>
      <c r="K1769" s="4" t="s">
        <v>9010</v>
      </c>
      <c r="L1769">
        <v>4821</v>
      </c>
      <c r="M1769" s="4" t="s">
        <v>33</v>
      </c>
      <c r="N1769">
        <v>1995</v>
      </c>
      <c r="O1769">
        <v>5158.71</v>
      </c>
      <c r="P1769">
        <v>17479</v>
      </c>
      <c r="Q1769" s="4" t="s">
        <v>64</v>
      </c>
      <c r="R1769" s="4" t="s">
        <v>24</v>
      </c>
      <c r="S1769">
        <v>10</v>
      </c>
    </row>
    <row r="1770" spans="1:19">
      <c r="A1770" s="4" t="s">
        <v>1977</v>
      </c>
      <c r="B1770" s="4" t="s">
        <v>208</v>
      </c>
      <c r="C1770" s="4" t="s">
        <v>171</v>
      </c>
      <c r="D1770" s="4" t="s">
        <v>47</v>
      </c>
      <c r="E1770" s="4" t="s">
        <v>197</v>
      </c>
      <c r="F1770" s="3">
        <v>42818</v>
      </c>
      <c r="G1770" s="3">
        <v>42828</v>
      </c>
      <c r="H1770">
        <v>0</v>
      </c>
      <c r="I1770" s="4" t="s">
        <v>9014</v>
      </c>
      <c r="J1770" s="4" t="s">
        <v>9015</v>
      </c>
      <c r="K1770" s="4" t="s">
        <v>9010</v>
      </c>
      <c r="L1770">
        <v>1096</v>
      </c>
      <c r="M1770" s="4" t="s">
        <v>46</v>
      </c>
      <c r="N1770">
        <v>1986</v>
      </c>
      <c r="O1770">
        <v>2403.58</v>
      </c>
      <c r="P1770">
        <v>8801</v>
      </c>
      <c r="Q1770" s="4" t="s">
        <v>23</v>
      </c>
      <c r="R1770" s="4" t="s">
        <v>24</v>
      </c>
      <c r="S1770">
        <v>10</v>
      </c>
    </row>
    <row r="1771" spans="1:19">
      <c r="A1771" s="4" t="s">
        <v>1978</v>
      </c>
      <c r="B1771" s="4" t="s">
        <v>208</v>
      </c>
      <c r="C1771" s="4" t="s">
        <v>177</v>
      </c>
      <c r="D1771" s="4" t="s">
        <v>100</v>
      </c>
      <c r="E1771" s="4" t="s">
        <v>172</v>
      </c>
      <c r="F1771" s="3">
        <v>42818</v>
      </c>
      <c r="G1771" s="3">
        <v>42827</v>
      </c>
      <c r="H1771">
        <v>52</v>
      </c>
      <c r="I1771" s="4" t="s">
        <v>9014</v>
      </c>
      <c r="J1771" s="4" t="s">
        <v>9015</v>
      </c>
      <c r="K1771" s="4" t="s">
        <v>9012</v>
      </c>
      <c r="L1771">
        <v>55</v>
      </c>
      <c r="M1771" s="4" t="s">
        <v>9322</v>
      </c>
      <c r="N1771">
        <v>1987</v>
      </c>
      <c r="O1771">
        <v>2938.67</v>
      </c>
      <c r="P1771">
        <v>8775</v>
      </c>
      <c r="Q1771" s="4" t="s">
        <v>101</v>
      </c>
      <c r="R1771" s="4" t="s">
        <v>24</v>
      </c>
      <c r="S1771">
        <v>9</v>
      </c>
    </row>
    <row r="1772" spans="1:19">
      <c r="A1772" s="4" t="s">
        <v>1979</v>
      </c>
      <c r="B1772" s="4" t="s">
        <v>185</v>
      </c>
      <c r="C1772" s="4" t="s">
        <v>177</v>
      </c>
      <c r="D1772" s="4" t="s">
        <v>24</v>
      </c>
      <c r="E1772" s="4" t="s">
        <v>193</v>
      </c>
      <c r="F1772" s="3">
        <v>42818</v>
      </c>
      <c r="G1772" s="3"/>
      <c r="I1772" s="4" t="s">
        <v>9023</v>
      </c>
      <c r="J1772" s="4" t="s">
        <v>9024</v>
      </c>
      <c r="K1772" s="4" t="s">
        <v>9012</v>
      </c>
      <c r="L1772">
        <v>55</v>
      </c>
      <c r="M1772" s="4"/>
      <c r="Q1772" s="4"/>
      <c r="R1772" s="4"/>
    </row>
    <row r="1773" spans="1:19">
      <c r="A1773" s="4" t="s">
        <v>1980</v>
      </c>
      <c r="B1773" s="4" t="s">
        <v>185</v>
      </c>
      <c r="C1773" s="4" t="s">
        <v>179</v>
      </c>
      <c r="D1773" s="4" t="s">
        <v>84</v>
      </c>
      <c r="E1773" s="4" t="s">
        <v>197</v>
      </c>
      <c r="F1773" s="3">
        <v>42818</v>
      </c>
      <c r="G1773" s="3">
        <v>42828</v>
      </c>
      <c r="H1773">
        <v>0</v>
      </c>
      <c r="I1773" s="4" t="s">
        <v>9023</v>
      </c>
      <c r="J1773" s="4" t="s">
        <v>9024</v>
      </c>
      <c r="K1773" s="4" t="s">
        <v>9010</v>
      </c>
      <c r="L1773">
        <v>550</v>
      </c>
      <c r="M1773" s="4" t="s">
        <v>9322</v>
      </c>
      <c r="N1773">
        <v>1980</v>
      </c>
      <c r="O1773">
        <v>7708.38</v>
      </c>
      <c r="P1773">
        <v>13756</v>
      </c>
      <c r="Q1773" s="4" t="s">
        <v>23</v>
      </c>
      <c r="R1773" s="4" t="s">
        <v>24</v>
      </c>
      <c r="S1773">
        <v>10</v>
      </c>
    </row>
    <row r="1774" spans="1:19">
      <c r="A1774" s="4" t="s">
        <v>1981</v>
      </c>
      <c r="B1774" s="4" t="s">
        <v>216</v>
      </c>
      <c r="C1774" s="4" t="s">
        <v>179</v>
      </c>
      <c r="D1774" s="4" t="s">
        <v>78</v>
      </c>
      <c r="E1774" s="4" t="s">
        <v>197</v>
      </c>
      <c r="F1774" s="3">
        <v>42818</v>
      </c>
      <c r="G1774" s="3">
        <v>42860</v>
      </c>
      <c r="H1774">
        <v>0</v>
      </c>
      <c r="I1774" s="4" t="s">
        <v>9018</v>
      </c>
      <c r="J1774" s="4" t="s">
        <v>9019</v>
      </c>
      <c r="K1774" s="4" t="s">
        <v>9010</v>
      </c>
      <c r="L1774">
        <v>550</v>
      </c>
      <c r="M1774" s="4" t="s">
        <v>55</v>
      </c>
      <c r="N1774">
        <v>1994</v>
      </c>
      <c r="O1774">
        <v>6395.05</v>
      </c>
      <c r="P1774">
        <v>20275</v>
      </c>
      <c r="Q1774" s="4" t="s">
        <v>23</v>
      </c>
      <c r="R1774" s="4" t="s">
        <v>24</v>
      </c>
      <c r="S1774">
        <v>42</v>
      </c>
    </row>
    <row r="1775" spans="1:19">
      <c r="A1775" s="4" t="s">
        <v>1982</v>
      </c>
      <c r="B1775" s="4" t="s">
        <v>216</v>
      </c>
      <c r="C1775" s="4" t="s">
        <v>177</v>
      </c>
      <c r="D1775" s="4" t="s">
        <v>65</v>
      </c>
      <c r="E1775" s="4" t="s">
        <v>197</v>
      </c>
      <c r="F1775" s="3">
        <v>42818</v>
      </c>
      <c r="G1775" s="3">
        <v>42831</v>
      </c>
      <c r="H1775">
        <v>0</v>
      </c>
      <c r="I1775" s="4" t="s">
        <v>9018</v>
      </c>
      <c r="J1775" s="4" t="s">
        <v>9019</v>
      </c>
      <c r="K1775" s="4" t="s">
        <v>9012</v>
      </c>
      <c r="L1775">
        <v>55</v>
      </c>
      <c r="M1775" s="4" t="s">
        <v>33</v>
      </c>
      <c r="N1775">
        <v>1990</v>
      </c>
      <c r="O1775">
        <v>2520.83</v>
      </c>
      <c r="P1775">
        <v>3502</v>
      </c>
      <c r="Q1775" s="4" t="s">
        <v>23</v>
      </c>
      <c r="R1775" s="4" t="s">
        <v>24</v>
      </c>
      <c r="S1775">
        <v>13</v>
      </c>
    </row>
    <row r="1776" spans="1:19">
      <c r="A1776" s="4" t="s">
        <v>1983</v>
      </c>
      <c r="B1776" s="4" t="s">
        <v>216</v>
      </c>
      <c r="C1776" s="4" t="s">
        <v>179</v>
      </c>
      <c r="D1776" s="4" t="s">
        <v>65</v>
      </c>
      <c r="E1776" s="4" t="s">
        <v>172</v>
      </c>
      <c r="F1776" s="3">
        <v>42818</v>
      </c>
      <c r="G1776" s="3">
        <v>42820</v>
      </c>
      <c r="H1776">
        <v>499</v>
      </c>
      <c r="I1776" s="4" t="s">
        <v>9018</v>
      </c>
      <c r="J1776" s="4" t="s">
        <v>9019</v>
      </c>
      <c r="K1776" s="4" t="s">
        <v>9010</v>
      </c>
      <c r="L1776">
        <v>550</v>
      </c>
      <c r="M1776" s="4" t="s">
        <v>33</v>
      </c>
      <c r="N1776">
        <v>1990</v>
      </c>
      <c r="O1776">
        <v>2520.83</v>
      </c>
      <c r="P1776">
        <v>3502</v>
      </c>
      <c r="Q1776" s="4" t="s">
        <v>23</v>
      </c>
      <c r="R1776" s="4" t="s">
        <v>24</v>
      </c>
      <c r="S1776">
        <v>2</v>
      </c>
    </row>
    <row r="1777" spans="1:19">
      <c r="A1777" s="4" t="s">
        <v>1984</v>
      </c>
      <c r="B1777" s="4" t="s">
        <v>181</v>
      </c>
      <c r="C1777" s="4" t="s">
        <v>199</v>
      </c>
      <c r="D1777" s="4" t="s">
        <v>24</v>
      </c>
      <c r="E1777" s="4" t="s">
        <v>193</v>
      </c>
      <c r="F1777" s="3">
        <v>42818</v>
      </c>
      <c r="G1777" s="3"/>
      <c r="I1777" s="4" t="s">
        <v>9026</v>
      </c>
      <c r="J1777" s="4" t="s">
        <v>9024</v>
      </c>
      <c r="K1777" s="4" t="s">
        <v>9010</v>
      </c>
      <c r="L1777">
        <v>5482</v>
      </c>
      <c r="M1777" s="4"/>
      <c r="Q1777" s="4"/>
      <c r="R1777" s="4"/>
    </row>
    <row r="1778" spans="1:19">
      <c r="A1778" s="4" t="s">
        <v>1985</v>
      </c>
      <c r="B1778" s="4" t="s">
        <v>181</v>
      </c>
      <c r="C1778" s="4" t="s">
        <v>9011</v>
      </c>
      <c r="D1778" s="4" t="s">
        <v>38</v>
      </c>
      <c r="E1778" s="4" t="s">
        <v>197</v>
      </c>
      <c r="F1778" s="3">
        <v>42818</v>
      </c>
      <c r="G1778" s="3">
        <v>42828</v>
      </c>
      <c r="H1778">
        <v>0</v>
      </c>
      <c r="I1778" s="4" t="s">
        <v>9026</v>
      </c>
      <c r="J1778" s="4" t="s">
        <v>9024</v>
      </c>
      <c r="K1778" s="4" t="s">
        <v>9010</v>
      </c>
      <c r="L1778">
        <v>4821</v>
      </c>
      <c r="M1778" s="4" t="s">
        <v>39</v>
      </c>
      <c r="N1778">
        <v>1993</v>
      </c>
      <c r="O1778">
        <v>4269.8999999999996</v>
      </c>
      <c r="P1778">
        <v>6472</v>
      </c>
      <c r="Q1778" s="4" t="s">
        <v>23</v>
      </c>
      <c r="R1778" s="4" t="s">
        <v>40</v>
      </c>
      <c r="S1778">
        <v>10</v>
      </c>
    </row>
    <row r="1779" spans="1:19">
      <c r="A1779" s="4" t="s">
        <v>1986</v>
      </c>
      <c r="B1779" s="4" t="s">
        <v>181</v>
      </c>
      <c r="C1779" s="4" t="s">
        <v>171</v>
      </c>
      <c r="D1779" s="4" t="s">
        <v>42</v>
      </c>
      <c r="E1779" s="4" t="s">
        <v>172</v>
      </c>
      <c r="F1779" s="3">
        <v>42818</v>
      </c>
      <c r="G1779" s="3">
        <v>42823</v>
      </c>
      <c r="H1779">
        <v>1159</v>
      </c>
      <c r="I1779" s="4" t="s">
        <v>9026</v>
      </c>
      <c r="J1779" s="4" t="s">
        <v>9024</v>
      </c>
      <c r="K1779" s="4" t="s">
        <v>9010</v>
      </c>
      <c r="L1779">
        <v>1096</v>
      </c>
      <c r="M1779" s="4" t="s">
        <v>26</v>
      </c>
      <c r="N1779">
        <v>2017</v>
      </c>
      <c r="O1779">
        <v>4.54</v>
      </c>
      <c r="P1779">
        <v>9</v>
      </c>
      <c r="Q1779" s="4" t="s">
        <v>23</v>
      </c>
      <c r="R1779" s="4" t="s">
        <v>24</v>
      </c>
      <c r="S1779">
        <v>5</v>
      </c>
    </row>
    <row r="1780" spans="1:19">
      <c r="A1780" s="4" t="s">
        <v>1987</v>
      </c>
      <c r="B1780" s="4" t="s">
        <v>183</v>
      </c>
      <c r="C1780" s="4" t="s">
        <v>177</v>
      </c>
      <c r="D1780" s="4" t="s">
        <v>48</v>
      </c>
      <c r="E1780" s="4" t="s">
        <v>197</v>
      </c>
      <c r="F1780" s="3">
        <v>42819</v>
      </c>
      <c r="G1780" s="3">
        <v>42828</v>
      </c>
      <c r="H1780">
        <v>0</v>
      </c>
      <c r="I1780" s="4" t="s">
        <v>9014</v>
      </c>
      <c r="J1780" s="4" t="s">
        <v>9015</v>
      </c>
      <c r="K1780" s="4" t="s">
        <v>9012</v>
      </c>
      <c r="L1780">
        <v>55</v>
      </c>
      <c r="M1780" s="4" t="s">
        <v>39</v>
      </c>
      <c r="N1780">
        <v>1998</v>
      </c>
      <c r="O1780">
        <v>217.87</v>
      </c>
      <c r="P1780">
        <v>551</v>
      </c>
      <c r="Q1780" s="4" t="s">
        <v>23</v>
      </c>
      <c r="R1780" s="4" t="s">
        <v>24</v>
      </c>
      <c r="S1780">
        <v>9</v>
      </c>
    </row>
    <row r="1781" spans="1:19">
      <c r="A1781" s="4" t="s">
        <v>1988</v>
      </c>
      <c r="B1781" s="4" t="s">
        <v>261</v>
      </c>
      <c r="C1781" s="4" t="s">
        <v>199</v>
      </c>
      <c r="D1781" s="4" t="s">
        <v>25</v>
      </c>
      <c r="E1781" s="4" t="s">
        <v>172</v>
      </c>
      <c r="F1781" s="3">
        <v>42819</v>
      </c>
      <c r="G1781" s="3">
        <v>42875</v>
      </c>
      <c r="H1781">
        <v>5479</v>
      </c>
      <c r="I1781" s="4" t="s">
        <v>9021</v>
      </c>
      <c r="J1781" s="4" t="s">
        <v>9019</v>
      </c>
      <c r="K1781" s="4" t="s">
        <v>9010</v>
      </c>
      <c r="L1781">
        <v>5482</v>
      </c>
      <c r="M1781" s="4" t="s">
        <v>26</v>
      </c>
      <c r="N1781">
        <v>1999</v>
      </c>
      <c r="O1781">
        <v>251.41</v>
      </c>
      <c r="P1781">
        <v>495</v>
      </c>
      <c r="Q1781" s="4" t="s">
        <v>23</v>
      </c>
      <c r="R1781" s="4" t="s">
        <v>24</v>
      </c>
      <c r="S1781">
        <v>56</v>
      </c>
    </row>
    <row r="1782" spans="1:19">
      <c r="A1782" s="4" t="s">
        <v>1989</v>
      </c>
      <c r="B1782" s="4" t="s">
        <v>246</v>
      </c>
      <c r="C1782" s="4" t="s">
        <v>192</v>
      </c>
      <c r="D1782" s="4" t="s">
        <v>24</v>
      </c>
      <c r="E1782" s="4" t="s">
        <v>193</v>
      </c>
      <c r="F1782" s="3">
        <v>42819</v>
      </c>
      <c r="G1782" s="3"/>
      <c r="I1782" s="4" t="s">
        <v>9021</v>
      </c>
      <c r="J1782" s="4" t="s">
        <v>9019</v>
      </c>
      <c r="K1782" s="4" t="s">
        <v>9012</v>
      </c>
      <c r="L1782">
        <v>3393</v>
      </c>
      <c r="M1782" s="4"/>
      <c r="Q1782" s="4"/>
      <c r="R1782" s="4"/>
    </row>
    <row r="1783" spans="1:19">
      <c r="A1783" s="4" t="s">
        <v>1990</v>
      </c>
      <c r="B1783" s="4" t="s">
        <v>210</v>
      </c>
      <c r="C1783" s="4" t="s">
        <v>9011</v>
      </c>
      <c r="D1783" s="4" t="s">
        <v>24</v>
      </c>
      <c r="E1783" s="4" t="s">
        <v>193</v>
      </c>
      <c r="F1783" s="3">
        <v>42819</v>
      </c>
      <c r="G1783" s="3"/>
      <c r="I1783" s="4" t="s">
        <v>9021</v>
      </c>
      <c r="J1783" s="4" t="s">
        <v>9019</v>
      </c>
      <c r="K1783" s="4" t="s">
        <v>9010</v>
      </c>
      <c r="L1783">
        <v>4821</v>
      </c>
      <c r="M1783" s="4"/>
      <c r="Q1783" s="4"/>
      <c r="R1783" s="4"/>
    </row>
    <row r="1784" spans="1:19">
      <c r="A1784" s="4" t="s">
        <v>1991</v>
      </c>
      <c r="B1784" s="4" t="s">
        <v>210</v>
      </c>
      <c r="C1784" s="4" t="s">
        <v>9011</v>
      </c>
      <c r="D1784" s="4" t="s">
        <v>130</v>
      </c>
      <c r="E1784" s="4" t="s">
        <v>172</v>
      </c>
      <c r="F1784" s="3">
        <v>42819</v>
      </c>
      <c r="G1784" s="3">
        <v>42874</v>
      </c>
      <c r="H1784">
        <v>4555</v>
      </c>
      <c r="I1784" s="4" t="s">
        <v>9021</v>
      </c>
      <c r="J1784" s="4" t="s">
        <v>9019</v>
      </c>
      <c r="K1784" s="4" t="s">
        <v>9010</v>
      </c>
      <c r="L1784">
        <v>4821</v>
      </c>
      <c r="M1784" s="4" t="s">
        <v>36</v>
      </c>
      <c r="N1784">
        <v>1979</v>
      </c>
      <c r="O1784">
        <v>4478.47</v>
      </c>
      <c r="P1784">
        <v>13809</v>
      </c>
      <c r="Q1784" s="4" t="s">
        <v>23</v>
      </c>
      <c r="R1784" s="4" t="s">
        <v>24</v>
      </c>
      <c r="S1784">
        <v>55</v>
      </c>
    </row>
    <row r="1785" spans="1:19">
      <c r="A1785" s="4" t="s">
        <v>1992</v>
      </c>
      <c r="B1785" s="4" t="s">
        <v>174</v>
      </c>
      <c r="C1785" s="4" t="s">
        <v>177</v>
      </c>
      <c r="D1785" s="4" t="s">
        <v>76</v>
      </c>
      <c r="E1785" s="4" t="s">
        <v>197</v>
      </c>
      <c r="F1785" s="3">
        <v>42819</v>
      </c>
      <c r="G1785" s="3">
        <v>42827</v>
      </c>
      <c r="H1785">
        <v>0</v>
      </c>
      <c r="I1785" s="4" t="s">
        <v>9016</v>
      </c>
      <c r="J1785" s="4" t="s">
        <v>9015</v>
      </c>
      <c r="K1785" s="4" t="s">
        <v>9012</v>
      </c>
      <c r="L1785">
        <v>55</v>
      </c>
      <c r="M1785" s="4" t="s">
        <v>9322</v>
      </c>
      <c r="N1785">
        <v>1997</v>
      </c>
      <c r="O1785">
        <v>8170.38</v>
      </c>
      <c r="P1785">
        <v>16499</v>
      </c>
      <c r="Q1785" s="4" t="s">
        <v>77</v>
      </c>
      <c r="R1785" s="4" t="s">
        <v>24</v>
      </c>
      <c r="S1785">
        <v>8</v>
      </c>
    </row>
    <row r="1786" spans="1:19">
      <c r="A1786" s="4" t="s">
        <v>1993</v>
      </c>
      <c r="B1786" s="4" t="s">
        <v>212</v>
      </c>
      <c r="C1786" s="4" t="s">
        <v>177</v>
      </c>
      <c r="D1786" s="4" t="s">
        <v>53</v>
      </c>
      <c r="E1786" s="4" t="s">
        <v>197</v>
      </c>
      <c r="F1786" s="3">
        <v>42819</v>
      </c>
      <c r="G1786" s="3">
        <v>42880</v>
      </c>
      <c r="H1786">
        <v>0</v>
      </c>
      <c r="I1786" s="4" t="s">
        <v>9023</v>
      </c>
      <c r="J1786" s="4" t="s">
        <v>9024</v>
      </c>
      <c r="K1786" s="4" t="s">
        <v>9012</v>
      </c>
      <c r="L1786">
        <v>55</v>
      </c>
      <c r="M1786" s="4" t="s">
        <v>33</v>
      </c>
      <c r="N1786">
        <v>1990</v>
      </c>
      <c r="O1786">
        <v>4968.91</v>
      </c>
      <c r="P1786">
        <v>7523</v>
      </c>
      <c r="Q1786" s="4" t="s">
        <v>23</v>
      </c>
      <c r="R1786" s="4" t="s">
        <v>24</v>
      </c>
      <c r="S1786">
        <v>61</v>
      </c>
    </row>
    <row r="1787" spans="1:19">
      <c r="A1787" s="4" t="s">
        <v>1994</v>
      </c>
      <c r="B1787" s="4" t="s">
        <v>237</v>
      </c>
      <c r="C1787" s="4" t="s">
        <v>171</v>
      </c>
      <c r="D1787" s="4" t="s">
        <v>78</v>
      </c>
      <c r="E1787" s="4" t="s">
        <v>172</v>
      </c>
      <c r="F1787" s="3">
        <v>42819</v>
      </c>
      <c r="G1787" s="3">
        <v>42822</v>
      </c>
      <c r="H1787">
        <v>1026</v>
      </c>
      <c r="I1787" s="4" t="s">
        <v>9018</v>
      </c>
      <c r="J1787" s="4" t="s">
        <v>9019</v>
      </c>
      <c r="K1787" s="4" t="s">
        <v>9010</v>
      </c>
      <c r="L1787">
        <v>1096</v>
      </c>
      <c r="M1787" s="4" t="s">
        <v>55</v>
      </c>
      <c r="N1787">
        <v>1994</v>
      </c>
      <c r="O1787">
        <v>6395.05</v>
      </c>
      <c r="P1787">
        <v>20275</v>
      </c>
      <c r="Q1787" s="4" t="s">
        <v>23</v>
      </c>
      <c r="R1787" s="4" t="s">
        <v>24</v>
      </c>
      <c r="S1787">
        <v>3</v>
      </c>
    </row>
    <row r="1788" spans="1:19">
      <c r="A1788" s="4" t="s">
        <v>1995</v>
      </c>
      <c r="B1788" s="4" t="s">
        <v>196</v>
      </c>
      <c r="C1788" s="4" t="s">
        <v>179</v>
      </c>
      <c r="D1788" s="4" t="s">
        <v>109</v>
      </c>
      <c r="E1788" s="4" t="s">
        <v>172</v>
      </c>
      <c r="F1788" s="3">
        <v>42819</v>
      </c>
      <c r="G1788" s="3">
        <v>42828</v>
      </c>
      <c r="H1788">
        <v>503</v>
      </c>
      <c r="I1788" s="4" t="s">
        <v>9016</v>
      </c>
      <c r="J1788" s="4" t="s">
        <v>9015</v>
      </c>
      <c r="K1788" s="4" t="s">
        <v>9010</v>
      </c>
      <c r="L1788">
        <v>550</v>
      </c>
      <c r="M1788" s="4" t="s">
        <v>58</v>
      </c>
      <c r="N1788">
        <v>1987</v>
      </c>
      <c r="O1788">
        <v>1698.2</v>
      </c>
      <c r="P1788">
        <v>3798</v>
      </c>
      <c r="Q1788" s="4" t="s">
        <v>23</v>
      </c>
      <c r="R1788" s="4" t="s">
        <v>24</v>
      </c>
      <c r="S1788">
        <v>9</v>
      </c>
    </row>
    <row r="1789" spans="1:19">
      <c r="A1789" s="4" t="s">
        <v>1996</v>
      </c>
      <c r="B1789" s="4" t="s">
        <v>196</v>
      </c>
      <c r="C1789" s="4" t="s">
        <v>171</v>
      </c>
      <c r="D1789" s="4" t="s">
        <v>111</v>
      </c>
      <c r="E1789" s="4" t="s">
        <v>172</v>
      </c>
      <c r="F1789" s="3">
        <v>42819</v>
      </c>
      <c r="G1789" s="3">
        <v>42900</v>
      </c>
      <c r="H1789">
        <v>1144</v>
      </c>
      <c r="I1789" s="4" t="s">
        <v>9016</v>
      </c>
      <c r="J1789" s="4" t="s">
        <v>9015</v>
      </c>
      <c r="K1789" s="4" t="s">
        <v>9010</v>
      </c>
      <c r="L1789">
        <v>1096</v>
      </c>
      <c r="M1789" s="4" t="s">
        <v>33</v>
      </c>
      <c r="N1789">
        <v>1988</v>
      </c>
      <c r="O1789">
        <v>1376.8</v>
      </c>
      <c r="P1789">
        <v>1165</v>
      </c>
      <c r="Q1789" s="4" t="s">
        <v>112</v>
      </c>
      <c r="R1789" s="4" t="s">
        <v>24</v>
      </c>
      <c r="S1789">
        <v>81</v>
      </c>
    </row>
    <row r="1790" spans="1:19">
      <c r="A1790" s="4" t="s">
        <v>1997</v>
      </c>
      <c r="B1790" s="4" t="s">
        <v>196</v>
      </c>
      <c r="C1790" s="4" t="s">
        <v>177</v>
      </c>
      <c r="D1790" s="4" t="s">
        <v>66</v>
      </c>
      <c r="E1790" s="4" t="s">
        <v>172</v>
      </c>
      <c r="F1790" s="3">
        <v>42819</v>
      </c>
      <c r="G1790" s="3">
        <v>42902</v>
      </c>
      <c r="H1790">
        <v>55</v>
      </c>
      <c r="I1790" s="4" t="s">
        <v>9016</v>
      </c>
      <c r="J1790" s="4" t="s">
        <v>9015</v>
      </c>
      <c r="K1790" s="4" t="s">
        <v>9012</v>
      </c>
      <c r="L1790">
        <v>55</v>
      </c>
      <c r="M1790" s="4" t="s">
        <v>33</v>
      </c>
      <c r="N1790">
        <v>2007</v>
      </c>
      <c r="O1790">
        <v>894.33</v>
      </c>
      <c r="P1790">
        <v>1635</v>
      </c>
      <c r="Q1790" s="4" t="s">
        <v>67</v>
      </c>
      <c r="R1790" s="4" t="s">
        <v>24</v>
      </c>
      <c r="S1790">
        <v>83</v>
      </c>
    </row>
    <row r="1791" spans="1:19">
      <c r="A1791" s="4" t="s">
        <v>1998</v>
      </c>
      <c r="B1791" s="4" t="s">
        <v>219</v>
      </c>
      <c r="C1791" s="4" t="s">
        <v>179</v>
      </c>
      <c r="D1791" s="4" t="s">
        <v>24</v>
      </c>
      <c r="E1791" s="4" t="s">
        <v>193</v>
      </c>
      <c r="F1791" s="3">
        <v>42819</v>
      </c>
      <c r="G1791" s="3"/>
      <c r="I1791" s="4" t="s">
        <v>9026</v>
      </c>
      <c r="J1791" s="4" t="s">
        <v>9024</v>
      </c>
      <c r="K1791" s="4" t="s">
        <v>9010</v>
      </c>
      <c r="L1791">
        <v>550</v>
      </c>
      <c r="M1791" s="4"/>
      <c r="Q1791" s="4"/>
      <c r="R1791" s="4"/>
    </row>
    <row r="1792" spans="1:19">
      <c r="A1792" s="4" t="s">
        <v>1999</v>
      </c>
      <c r="B1792" s="4" t="s">
        <v>230</v>
      </c>
      <c r="C1792" s="4" t="s">
        <v>171</v>
      </c>
      <c r="D1792" s="4" t="s">
        <v>24</v>
      </c>
      <c r="E1792" s="4" t="s">
        <v>193</v>
      </c>
      <c r="F1792" s="3">
        <v>42819</v>
      </c>
      <c r="G1792" s="3"/>
      <c r="I1792" s="4" t="s">
        <v>9026</v>
      </c>
      <c r="J1792" s="4" t="s">
        <v>9024</v>
      </c>
      <c r="K1792" s="4" t="s">
        <v>9010</v>
      </c>
      <c r="L1792">
        <v>1096</v>
      </c>
      <c r="M1792" s="4"/>
      <c r="Q1792" s="4"/>
      <c r="R1792" s="4"/>
    </row>
    <row r="1793" spans="1:19">
      <c r="A1793" s="4" t="s">
        <v>2000</v>
      </c>
      <c r="B1793" s="4" t="s">
        <v>187</v>
      </c>
      <c r="C1793" s="4" t="s">
        <v>192</v>
      </c>
      <c r="D1793" s="4" t="s">
        <v>82</v>
      </c>
      <c r="E1793" s="4" t="s">
        <v>172</v>
      </c>
      <c r="F1793" s="3">
        <v>42819</v>
      </c>
      <c r="G1793" s="3">
        <v>42831</v>
      </c>
      <c r="H1793">
        <v>3181</v>
      </c>
      <c r="I1793" s="4" t="s">
        <v>9023</v>
      </c>
      <c r="J1793" s="4" t="s">
        <v>9024</v>
      </c>
      <c r="K1793" s="4" t="s">
        <v>9012</v>
      </c>
      <c r="L1793">
        <v>3393</v>
      </c>
      <c r="M1793" s="4" t="s">
        <v>36</v>
      </c>
      <c r="N1793">
        <v>1982</v>
      </c>
      <c r="O1793">
        <v>11698.03</v>
      </c>
      <c r="P1793">
        <v>34288</v>
      </c>
      <c r="Q1793" s="4" t="s">
        <v>23</v>
      </c>
      <c r="R1793" s="4" t="s">
        <v>24</v>
      </c>
      <c r="S1793">
        <v>12</v>
      </c>
    </row>
    <row r="1794" spans="1:19">
      <c r="A1794" s="4" t="s">
        <v>2001</v>
      </c>
      <c r="B1794" s="4" t="s">
        <v>244</v>
      </c>
      <c r="C1794" s="4" t="s">
        <v>177</v>
      </c>
      <c r="D1794" s="4" t="s">
        <v>106</v>
      </c>
      <c r="E1794" s="4" t="s">
        <v>172</v>
      </c>
      <c r="F1794" s="3">
        <v>42819</v>
      </c>
      <c r="G1794" s="3">
        <v>42905</v>
      </c>
      <c r="H1794">
        <v>54</v>
      </c>
      <c r="I1794" s="4" t="s">
        <v>9016</v>
      </c>
      <c r="J1794" s="4" t="s">
        <v>9015</v>
      </c>
      <c r="K1794" s="4" t="s">
        <v>9012</v>
      </c>
      <c r="L1794">
        <v>55</v>
      </c>
      <c r="M1794" s="4" t="s">
        <v>46</v>
      </c>
      <c r="N1794">
        <v>2012</v>
      </c>
      <c r="O1794">
        <v>45.39</v>
      </c>
      <c r="P1794">
        <v>100</v>
      </c>
      <c r="Q1794" s="4" t="s">
        <v>23</v>
      </c>
      <c r="R1794" s="4" t="s">
        <v>47</v>
      </c>
      <c r="S1794">
        <v>86</v>
      </c>
    </row>
    <row r="1795" spans="1:19">
      <c r="A1795" s="4" t="s">
        <v>2002</v>
      </c>
      <c r="B1795" s="4" t="s">
        <v>201</v>
      </c>
      <c r="C1795" s="4" t="s">
        <v>192</v>
      </c>
      <c r="D1795" s="4" t="s">
        <v>24</v>
      </c>
      <c r="E1795" s="4" t="s">
        <v>193</v>
      </c>
      <c r="F1795" s="3">
        <v>42819</v>
      </c>
      <c r="G1795" s="3"/>
      <c r="I1795" s="4" t="s">
        <v>9026</v>
      </c>
      <c r="J1795" s="4" t="s">
        <v>9024</v>
      </c>
      <c r="K1795" s="4" t="s">
        <v>9012</v>
      </c>
      <c r="L1795">
        <v>3393</v>
      </c>
      <c r="M1795" s="4"/>
      <c r="Q1795" s="4"/>
      <c r="R1795" s="4"/>
    </row>
    <row r="1796" spans="1:19">
      <c r="A1796" s="4" t="s">
        <v>2003</v>
      </c>
      <c r="B1796" s="4" t="s">
        <v>201</v>
      </c>
      <c r="C1796" s="4" t="s">
        <v>9011</v>
      </c>
      <c r="D1796" s="4" t="s">
        <v>108</v>
      </c>
      <c r="E1796" s="4" t="s">
        <v>172</v>
      </c>
      <c r="F1796" s="3">
        <v>42819</v>
      </c>
      <c r="G1796" s="3">
        <v>42916</v>
      </c>
      <c r="H1796">
        <v>3959</v>
      </c>
      <c r="I1796" s="4" t="s">
        <v>9026</v>
      </c>
      <c r="J1796" s="4" t="s">
        <v>9024</v>
      </c>
      <c r="K1796" s="4" t="s">
        <v>9010</v>
      </c>
      <c r="L1796">
        <v>4821</v>
      </c>
      <c r="M1796" s="4" t="s">
        <v>33</v>
      </c>
      <c r="N1796">
        <v>1996</v>
      </c>
      <c r="O1796">
        <v>2214.94</v>
      </c>
      <c r="P1796">
        <v>5374</v>
      </c>
      <c r="Q1796" s="4" t="s">
        <v>23</v>
      </c>
      <c r="R1796" s="4" t="s">
        <v>24</v>
      </c>
      <c r="S1796">
        <v>97</v>
      </c>
    </row>
    <row r="1797" spans="1:19">
      <c r="A1797" s="4" t="s">
        <v>2004</v>
      </c>
      <c r="B1797" s="4" t="s">
        <v>189</v>
      </c>
      <c r="C1797" s="4" t="s">
        <v>179</v>
      </c>
      <c r="D1797" s="4" t="s">
        <v>111</v>
      </c>
      <c r="E1797" s="4" t="s">
        <v>172</v>
      </c>
      <c r="F1797" s="3">
        <v>42819</v>
      </c>
      <c r="G1797" s="3">
        <v>42886</v>
      </c>
      <c r="H1797">
        <v>571</v>
      </c>
      <c r="I1797" s="4" t="s">
        <v>9016</v>
      </c>
      <c r="J1797" s="4" t="s">
        <v>9015</v>
      </c>
      <c r="K1797" s="4" t="s">
        <v>9010</v>
      </c>
      <c r="L1797">
        <v>550</v>
      </c>
      <c r="M1797" s="4" t="s">
        <v>33</v>
      </c>
      <c r="N1797">
        <v>1988</v>
      </c>
      <c r="O1797">
        <v>1376.8</v>
      </c>
      <c r="P1797">
        <v>1165</v>
      </c>
      <c r="Q1797" s="4" t="s">
        <v>112</v>
      </c>
      <c r="R1797" s="4" t="s">
        <v>24</v>
      </c>
      <c r="S1797">
        <v>67</v>
      </c>
    </row>
    <row r="1798" spans="1:19">
      <c r="A1798" s="4" t="s">
        <v>2005</v>
      </c>
      <c r="B1798" s="4" t="s">
        <v>232</v>
      </c>
      <c r="C1798" s="4" t="s">
        <v>9011</v>
      </c>
      <c r="D1798" s="4" t="s">
        <v>50</v>
      </c>
      <c r="E1798" s="4" t="s">
        <v>197</v>
      </c>
      <c r="F1798" s="3">
        <v>42819</v>
      </c>
      <c r="G1798" s="3">
        <v>42830</v>
      </c>
      <c r="H1798">
        <v>0</v>
      </c>
      <c r="I1798" s="4" t="s">
        <v>9021</v>
      </c>
      <c r="J1798" s="4" t="s">
        <v>9019</v>
      </c>
      <c r="K1798" s="4" t="s">
        <v>9010</v>
      </c>
      <c r="L1798">
        <v>4821</v>
      </c>
      <c r="M1798" s="4" t="s">
        <v>9322</v>
      </c>
      <c r="N1798">
        <v>1992</v>
      </c>
      <c r="O1798">
        <v>1712.68</v>
      </c>
      <c r="P1798">
        <v>3194</v>
      </c>
      <c r="Q1798" s="4" t="s">
        <v>23</v>
      </c>
      <c r="R1798" s="4" t="s">
        <v>21</v>
      </c>
      <c r="S1798">
        <v>11</v>
      </c>
    </row>
    <row r="1799" spans="1:19">
      <c r="A1799" s="4" t="s">
        <v>2006</v>
      </c>
      <c r="B1799" s="4" t="s">
        <v>185</v>
      </c>
      <c r="C1799" s="4" t="s">
        <v>179</v>
      </c>
      <c r="D1799" s="4" t="s">
        <v>82</v>
      </c>
      <c r="E1799" s="4" t="s">
        <v>197</v>
      </c>
      <c r="F1799" s="3">
        <v>42819</v>
      </c>
      <c r="G1799" s="3">
        <v>42829</v>
      </c>
      <c r="H1799">
        <v>0</v>
      </c>
      <c r="I1799" s="4" t="s">
        <v>9023</v>
      </c>
      <c r="J1799" s="4" t="s">
        <v>9024</v>
      </c>
      <c r="K1799" s="4" t="s">
        <v>9010</v>
      </c>
      <c r="L1799">
        <v>550</v>
      </c>
      <c r="M1799" s="4" t="s">
        <v>36</v>
      </c>
      <c r="N1799">
        <v>1982</v>
      </c>
      <c r="O1799">
        <v>11698.03</v>
      </c>
      <c r="P1799">
        <v>34288</v>
      </c>
      <c r="Q1799" s="4" t="s">
        <v>23</v>
      </c>
      <c r="R1799" s="4" t="s">
        <v>24</v>
      </c>
      <c r="S1799">
        <v>10</v>
      </c>
    </row>
    <row r="1800" spans="1:19">
      <c r="A1800" s="4" t="s">
        <v>2007</v>
      </c>
      <c r="B1800" s="4" t="s">
        <v>185</v>
      </c>
      <c r="C1800" s="4" t="s">
        <v>179</v>
      </c>
      <c r="D1800" s="4" t="s">
        <v>32</v>
      </c>
      <c r="E1800" s="4" t="s">
        <v>172</v>
      </c>
      <c r="F1800" s="3">
        <v>42819</v>
      </c>
      <c r="G1800" s="3">
        <v>42828</v>
      </c>
      <c r="H1800">
        <v>545</v>
      </c>
      <c r="I1800" s="4" t="s">
        <v>9023</v>
      </c>
      <c r="J1800" s="4" t="s">
        <v>9024</v>
      </c>
      <c r="K1800" s="4" t="s">
        <v>9010</v>
      </c>
      <c r="L1800">
        <v>550</v>
      </c>
      <c r="M1800" s="4" t="s">
        <v>33</v>
      </c>
      <c r="N1800">
        <v>2009</v>
      </c>
      <c r="O1800">
        <v>497.11</v>
      </c>
      <c r="P1800">
        <v>1588</v>
      </c>
      <c r="Q1800" s="4" t="s">
        <v>23</v>
      </c>
      <c r="R1800" s="4" t="s">
        <v>24</v>
      </c>
      <c r="S1800">
        <v>9</v>
      </c>
    </row>
    <row r="1801" spans="1:19">
      <c r="A1801" s="4" t="s">
        <v>2008</v>
      </c>
      <c r="B1801" s="4" t="s">
        <v>185</v>
      </c>
      <c r="C1801" s="4" t="s">
        <v>179</v>
      </c>
      <c r="D1801" s="4" t="s">
        <v>86</v>
      </c>
      <c r="E1801" s="4" t="s">
        <v>172</v>
      </c>
      <c r="F1801" s="3">
        <v>42819</v>
      </c>
      <c r="G1801" s="3">
        <v>42907</v>
      </c>
      <c r="H1801">
        <v>554</v>
      </c>
      <c r="I1801" s="4" t="s">
        <v>9023</v>
      </c>
      <c r="J1801" s="4" t="s">
        <v>9024</v>
      </c>
      <c r="K1801" s="4" t="s">
        <v>9010</v>
      </c>
      <c r="L1801">
        <v>550</v>
      </c>
      <c r="M1801" s="4" t="s">
        <v>26</v>
      </c>
      <c r="N1801">
        <v>1985</v>
      </c>
      <c r="O1801">
        <v>2741.37</v>
      </c>
      <c r="P1801">
        <v>9226</v>
      </c>
      <c r="Q1801" s="4" t="s">
        <v>23</v>
      </c>
      <c r="R1801" s="4" t="s">
        <v>24</v>
      </c>
      <c r="S1801">
        <v>88</v>
      </c>
    </row>
    <row r="1802" spans="1:19">
      <c r="A1802" s="4" t="s">
        <v>2009</v>
      </c>
      <c r="B1802" s="4" t="s">
        <v>216</v>
      </c>
      <c r="C1802" s="4" t="s">
        <v>192</v>
      </c>
      <c r="D1802" s="4" t="s">
        <v>80</v>
      </c>
      <c r="E1802" s="4" t="s">
        <v>193</v>
      </c>
      <c r="F1802" s="3">
        <v>42819</v>
      </c>
      <c r="G1802" s="3"/>
      <c r="I1802" s="4" t="s">
        <v>9018</v>
      </c>
      <c r="J1802" s="4" t="s">
        <v>9019</v>
      </c>
      <c r="K1802" s="4" t="s">
        <v>9012</v>
      </c>
      <c r="L1802">
        <v>3393</v>
      </c>
      <c r="M1802" s="4" t="s">
        <v>9322</v>
      </c>
      <c r="N1802">
        <v>2011</v>
      </c>
      <c r="O1802">
        <v>527.11</v>
      </c>
      <c r="P1802">
        <v>1428</v>
      </c>
      <c r="Q1802" s="4" t="s">
        <v>23</v>
      </c>
      <c r="R1802" s="4" t="s">
        <v>21</v>
      </c>
    </row>
    <row r="1803" spans="1:19">
      <c r="A1803" s="4" t="s">
        <v>2010</v>
      </c>
      <c r="B1803" s="4" t="s">
        <v>216</v>
      </c>
      <c r="C1803" s="4" t="s">
        <v>177</v>
      </c>
      <c r="D1803" s="4" t="s">
        <v>125</v>
      </c>
      <c r="E1803" s="4" t="s">
        <v>172</v>
      </c>
      <c r="F1803" s="3">
        <v>42819</v>
      </c>
      <c r="G1803" s="3">
        <v>42827</v>
      </c>
      <c r="H1803">
        <v>68</v>
      </c>
      <c r="I1803" s="4" t="s">
        <v>9018</v>
      </c>
      <c r="J1803" s="4" t="s">
        <v>9019</v>
      </c>
      <c r="K1803" s="4" t="s">
        <v>9012</v>
      </c>
      <c r="L1803">
        <v>55</v>
      </c>
      <c r="M1803" s="4" t="s">
        <v>33</v>
      </c>
      <c r="N1803">
        <v>2005</v>
      </c>
      <c r="O1803">
        <v>2261.0500000000002</v>
      </c>
      <c r="P1803">
        <v>3851</v>
      </c>
      <c r="Q1803" s="4" t="s">
        <v>23</v>
      </c>
      <c r="R1803" s="4" t="s">
        <v>24</v>
      </c>
      <c r="S1803">
        <v>8</v>
      </c>
    </row>
    <row r="1804" spans="1:19">
      <c r="A1804" s="4" t="s">
        <v>2011</v>
      </c>
      <c r="B1804" s="4" t="s">
        <v>216</v>
      </c>
      <c r="C1804" s="4" t="s">
        <v>177</v>
      </c>
      <c r="D1804" s="4" t="s">
        <v>127</v>
      </c>
      <c r="E1804" s="4" t="s">
        <v>172</v>
      </c>
      <c r="F1804" s="3">
        <v>42819</v>
      </c>
      <c r="G1804" s="3">
        <v>42902</v>
      </c>
      <c r="H1804">
        <v>52</v>
      </c>
      <c r="I1804" s="4" t="s">
        <v>9018</v>
      </c>
      <c r="J1804" s="4" t="s">
        <v>9019</v>
      </c>
      <c r="K1804" s="4" t="s">
        <v>9012</v>
      </c>
      <c r="L1804">
        <v>55</v>
      </c>
      <c r="M1804" s="4" t="s">
        <v>9322</v>
      </c>
      <c r="N1804">
        <v>2011</v>
      </c>
      <c r="O1804">
        <v>40.79</v>
      </c>
      <c r="P1804">
        <v>142</v>
      </c>
      <c r="Q1804" s="4" t="s">
        <v>128</v>
      </c>
      <c r="R1804" s="4" t="s">
        <v>24</v>
      </c>
      <c r="S1804">
        <v>83</v>
      </c>
    </row>
    <row r="1805" spans="1:19">
      <c r="A1805" s="4" t="s">
        <v>2012</v>
      </c>
      <c r="B1805" s="4" t="s">
        <v>235</v>
      </c>
      <c r="C1805" s="4" t="s">
        <v>179</v>
      </c>
      <c r="D1805" s="4" t="s">
        <v>57</v>
      </c>
      <c r="E1805" s="4" t="s">
        <v>193</v>
      </c>
      <c r="F1805" s="3">
        <v>42819</v>
      </c>
      <c r="G1805" s="3"/>
      <c r="I1805" s="4" t="s">
        <v>9018</v>
      </c>
      <c r="J1805" s="4" t="s">
        <v>9019</v>
      </c>
      <c r="K1805" s="4" t="s">
        <v>9010</v>
      </c>
      <c r="L1805">
        <v>550</v>
      </c>
      <c r="M1805" s="4" t="s">
        <v>58</v>
      </c>
      <c r="N1805">
        <v>2006</v>
      </c>
      <c r="O1805">
        <v>1102.43</v>
      </c>
      <c r="P1805">
        <v>1759</v>
      </c>
      <c r="Q1805" s="4" t="s">
        <v>23</v>
      </c>
      <c r="R1805" s="4" t="s">
        <v>24</v>
      </c>
    </row>
    <row r="1806" spans="1:19">
      <c r="A1806" s="4" t="s">
        <v>2013</v>
      </c>
      <c r="B1806" s="4" t="s">
        <v>183</v>
      </c>
      <c r="C1806" s="4" t="s">
        <v>177</v>
      </c>
      <c r="D1806" s="4" t="s">
        <v>68</v>
      </c>
      <c r="E1806" s="4" t="s">
        <v>197</v>
      </c>
      <c r="F1806" s="3">
        <v>42820</v>
      </c>
      <c r="G1806" s="3">
        <v>42829</v>
      </c>
      <c r="H1806">
        <v>0</v>
      </c>
      <c r="I1806" s="4" t="s">
        <v>9014</v>
      </c>
      <c r="J1806" s="4" t="s">
        <v>9015</v>
      </c>
      <c r="K1806" s="4" t="s">
        <v>9012</v>
      </c>
      <c r="L1806">
        <v>55</v>
      </c>
      <c r="M1806" s="4" t="s">
        <v>9322</v>
      </c>
      <c r="N1806">
        <v>2000</v>
      </c>
      <c r="O1806">
        <v>1223.72</v>
      </c>
      <c r="P1806">
        <v>2497</v>
      </c>
      <c r="Q1806" s="4" t="s">
        <v>69</v>
      </c>
      <c r="R1806" s="4" t="s">
        <v>24</v>
      </c>
      <c r="S1806">
        <v>9</v>
      </c>
    </row>
    <row r="1807" spans="1:19">
      <c r="A1807" s="4" t="s">
        <v>2014</v>
      </c>
      <c r="B1807" s="4" t="s">
        <v>183</v>
      </c>
      <c r="C1807" s="4" t="s">
        <v>177</v>
      </c>
      <c r="D1807" s="4" t="s">
        <v>51</v>
      </c>
      <c r="E1807" s="4" t="s">
        <v>172</v>
      </c>
      <c r="F1807" s="3">
        <v>42820</v>
      </c>
      <c r="G1807" s="3">
        <v>42829</v>
      </c>
      <c r="H1807">
        <v>54</v>
      </c>
      <c r="I1807" s="4" t="s">
        <v>9014</v>
      </c>
      <c r="J1807" s="4" t="s">
        <v>9015</v>
      </c>
      <c r="K1807" s="4" t="s">
        <v>9012</v>
      </c>
      <c r="L1807">
        <v>55</v>
      </c>
      <c r="M1807" s="4" t="s">
        <v>36</v>
      </c>
      <c r="N1807">
        <v>1982</v>
      </c>
      <c r="O1807">
        <v>4618</v>
      </c>
      <c r="P1807">
        <v>10083</v>
      </c>
      <c r="Q1807" s="4" t="s">
        <v>23</v>
      </c>
      <c r="R1807" s="4" t="s">
        <v>24</v>
      </c>
      <c r="S1807">
        <v>9</v>
      </c>
    </row>
    <row r="1808" spans="1:19">
      <c r="A1808" s="4" t="s">
        <v>2015</v>
      </c>
      <c r="B1808" s="4" t="s">
        <v>246</v>
      </c>
      <c r="C1808" s="4" t="s">
        <v>192</v>
      </c>
      <c r="D1808" s="4" t="s">
        <v>52</v>
      </c>
      <c r="E1808" s="4" t="s">
        <v>172</v>
      </c>
      <c r="F1808" s="3">
        <v>42820</v>
      </c>
      <c r="G1808" s="3">
        <v>42880</v>
      </c>
      <c r="H1808">
        <v>3822</v>
      </c>
      <c r="I1808" s="4" t="s">
        <v>9021</v>
      </c>
      <c r="J1808" s="4" t="s">
        <v>9019</v>
      </c>
      <c r="K1808" s="4" t="s">
        <v>9012</v>
      </c>
      <c r="L1808">
        <v>3393</v>
      </c>
      <c r="M1808" s="4" t="s">
        <v>46</v>
      </c>
      <c r="N1808">
        <v>1999</v>
      </c>
      <c r="O1808">
        <v>1197.44</v>
      </c>
      <c r="P1808">
        <v>2570</v>
      </c>
      <c r="Q1808" s="4" t="s">
        <v>23</v>
      </c>
      <c r="R1808" s="4" t="s">
        <v>24</v>
      </c>
      <c r="S1808">
        <v>60</v>
      </c>
    </row>
    <row r="1809" spans="1:19">
      <c r="A1809" s="4" t="s">
        <v>2016</v>
      </c>
      <c r="B1809" s="4" t="s">
        <v>210</v>
      </c>
      <c r="C1809" s="4" t="s">
        <v>171</v>
      </c>
      <c r="D1809" s="4" t="s">
        <v>117</v>
      </c>
      <c r="E1809" s="4" t="s">
        <v>172</v>
      </c>
      <c r="F1809" s="3">
        <v>42820</v>
      </c>
      <c r="G1809" s="3">
        <v>42830</v>
      </c>
      <c r="H1809">
        <v>971</v>
      </c>
      <c r="I1809" s="4" t="s">
        <v>9021</v>
      </c>
      <c r="J1809" s="4" t="s">
        <v>9019</v>
      </c>
      <c r="K1809" s="4" t="s">
        <v>9010</v>
      </c>
      <c r="L1809">
        <v>1096</v>
      </c>
      <c r="M1809" s="4" t="s">
        <v>26</v>
      </c>
      <c r="N1809">
        <v>1996</v>
      </c>
      <c r="O1809">
        <v>439.21</v>
      </c>
      <c r="P1809">
        <v>792</v>
      </c>
      <c r="Q1809" s="4" t="s">
        <v>23</v>
      </c>
      <c r="R1809" s="4" t="s">
        <v>24</v>
      </c>
      <c r="S1809">
        <v>10</v>
      </c>
    </row>
    <row r="1810" spans="1:19">
      <c r="A1810" s="4" t="s">
        <v>2017</v>
      </c>
      <c r="B1810" s="4" t="s">
        <v>210</v>
      </c>
      <c r="C1810" s="4" t="s">
        <v>199</v>
      </c>
      <c r="D1810" s="4" t="s">
        <v>52</v>
      </c>
      <c r="E1810" s="4" t="s">
        <v>172</v>
      </c>
      <c r="F1810" s="3">
        <v>42820</v>
      </c>
      <c r="G1810" s="3">
        <v>42830</v>
      </c>
      <c r="H1810">
        <v>6024</v>
      </c>
      <c r="I1810" s="4" t="s">
        <v>9021</v>
      </c>
      <c r="J1810" s="4" t="s">
        <v>9019</v>
      </c>
      <c r="K1810" s="4" t="s">
        <v>9010</v>
      </c>
      <c r="L1810">
        <v>5482</v>
      </c>
      <c r="M1810" s="4" t="s">
        <v>46</v>
      </c>
      <c r="N1810">
        <v>1999</v>
      </c>
      <c r="O1810">
        <v>1197.44</v>
      </c>
      <c r="P1810">
        <v>2570</v>
      </c>
      <c r="Q1810" s="4" t="s">
        <v>23</v>
      </c>
      <c r="R1810" s="4" t="s">
        <v>24</v>
      </c>
      <c r="S1810">
        <v>10</v>
      </c>
    </row>
    <row r="1811" spans="1:19">
      <c r="A1811" s="4" t="s">
        <v>2018</v>
      </c>
      <c r="B1811" s="4" t="s">
        <v>174</v>
      </c>
      <c r="C1811" s="4" t="s">
        <v>9011</v>
      </c>
      <c r="D1811" s="4" t="s">
        <v>109</v>
      </c>
      <c r="E1811" s="4" t="s">
        <v>172</v>
      </c>
      <c r="F1811" s="3">
        <v>42820</v>
      </c>
      <c r="G1811" s="3">
        <v>42829</v>
      </c>
      <c r="H1811">
        <v>4820</v>
      </c>
      <c r="I1811" s="4" t="s">
        <v>9016</v>
      </c>
      <c r="J1811" s="4" t="s">
        <v>9015</v>
      </c>
      <c r="K1811" s="4" t="s">
        <v>9010</v>
      </c>
      <c r="L1811">
        <v>4821</v>
      </c>
      <c r="M1811" s="4" t="s">
        <v>58</v>
      </c>
      <c r="N1811">
        <v>1987</v>
      </c>
      <c r="O1811">
        <v>1698.2</v>
      </c>
      <c r="P1811">
        <v>3798</v>
      </c>
      <c r="Q1811" s="4" t="s">
        <v>23</v>
      </c>
      <c r="R1811" s="4" t="s">
        <v>24</v>
      </c>
      <c r="S1811">
        <v>9</v>
      </c>
    </row>
    <row r="1812" spans="1:19">
      <c r="A1812" s="4" t="s">
        <v>2019</v>
      </c>
      <c r="B1812" s="4" t="s">
        <v>263</v>
      </c>
      <c r="C1812" s="4" t="s">
        <v>199</v>
      </c>
      <c r="D1812" s="4" t="s">
        <v>83</v>
      </c>
      <c r="E1812" s="4" t="s">
        <v>197</v>
      </c>
      <c r="F1812" s="3">
        <v>42820</v>
      </c>
      <c r="G1812" s="3">
        <v>42883</v>
      </c>
      <c r="H1812">
        <v>0</v>
      </c>
      <c r="I1812" s="4" t="s">
        <v>9021</v>
      </c>
      <c r="J1812" s="4" t="s">
        <v>9019</v>
      </c>
      <c r="K1812" s="4" t="s">
        <v>9010</v>
      </c>
      <c r="L1812">
        <v>5482</v>
      </c>
      <c r="M1812" s="4" t="s">
        <v>33</v>
      </c>
      <c r="N1812">
        <v>2004</v>
      </c>
      <c r="O1812">
        <v>702.72</v>
      </c>
      <c r="P1812">
        <v>1831</v>
      </c>
      <c r="Q1812" s="4" t="s">
        <v>23</v>
      </c>
      <c r="R1812" s="4" t="s">
        <v>24</v>
      </c>
      <c r="S1812">
        <v>63</v>
      </c>
    </row>
    <row r="1813" spans="1:19">
      <c r="A1813" s="4" t="s">
        <v>2020</v>
      </c>
      <c r="B1813" s="4" t="s">
        <v>237</v>
      </c>
      <c r="C1813" s="4" t="s">
        <v>9011</v>
      </c>
      <c r="D1813" s="4" t="s">
        <v>99</v>
      </c>
      <c r="E1813" s="4" t="s">
        <v>197</v>
      </c>
      <c r="F1813" s="3">
        <v>42820</v>
      </c>
      <c r="G1813" s="3">
        <v>42911</v>
      </c>
      <c r="H1813">
        <v>0</v>
      </c>
      <c r="I1813" s="4" t="s">
        <v>9018</v>
      </c>
      <c r="J1813" s="4" t="s">
        <v>9019</v>
      </c>
      <c r="K1813" s="4" t="s">
        <v>9010</v>
      </c>
      <c r="L1813">
        <v>4821</v>
      </c>
      <c r="M1813" s="4" t="s">
        <v>33</v>
      </c>
      <c r="N1813">
        <v>2003</v>
      </c>
      <c r="O1813">
        <v>1419.98</v>
      </c>
      <c r="P1813">
        <v>4018</v>
      </c>
      <c r="Q1813" s="4" t="s">
        <v>23</v>
      </c>
      <c r="R1813" s="4" t="s">
        <v>24</v>
      </c>
      <c r="S1813">
        <v>91</v>
      </c>
    </row>
    <row r="1814" spans="1:19">
      <c r="A1814" s="4" t="s">
        <v>2021</v>
      </c>
      <c r="B1814" s="4" t="s">
        <v>237</v>
      </c>
      <c r="C1814" s="4" t="s">
        <v>192</v>
      </c>
      <c r="D1814" s="4" t="s">
        <v>63</v>
      </c>
      <c r="E1814" s="4" t="s">
        <v>172</v>
      </c>
      <c r="F1814" s="3">
        <v>42820</v>
      </c>
      <c r="G1814" s="3">
        <v>42827</v>
      </c>
      <c r="H1814">
        <v>2940</v>
      </c>
      <c r="I1814" s="4" t="s">
        <v>9018</v>
      </c>
      <c r="J1814" s="4" t="s">
        <v>9019</v>
      </c>
      <c r="K1814" s="4" t="s">
        <v>9012</v>
      </c>
      <c r="L1814">
        <v>3393</v>
      </c>
      <c r="M1814" s="4" t="s">
        <v>33</v>
      </c>
      <c r="N1814">
        <v>1995</v>
      </c>
      <c r="O1814">
        <v>5158.71</v>
      </c>
      <c r="P1814">
        <v>17479</v>
      </c>
      <c r="Q1814" s="4" t="s">
        <v>64</v>
      </c>
      <c r="R1814" s="4" t="s">
        <v>24</v>
      </c>
      <c r="S1814">
        <v>7</v>
      </c>
    </row>
    <row r="1815" spans="1:19">
      <c r="A1815" s="4" t="s">
        <v>2022</v>
      </c>
      <c r="B1815" s="4" t="s">
        <v>203</v>
      </c>
      <c r="C1815" s="4" t="s">
        <v>192</v>
      </c>
      <c r="D1815" s="4" t="s">
        <v>24</v>
      </c>
      <c r="E1815" s="4" t="s">
        <v>193</v>
      </c>
      <c r="F1815" s="3">
        <v>42820</v>
      </c>
      <c r="G1815" s="3"/>
      <c r="I1815" s="4" t="s">
        <v>9023</v>
      </c>
      <c r="J1815" s="4" t="s">
        <v>9024</v>
      </c>
      <c r="K1815" s="4" t="s">
        <v>9012</v>
      </c>
      <c r="L1815">
        <v>3393</v>
      </c>
      <c r="M1815" s="4"/>
      <c r="Q1815" s="4"/>
      <c r="R1815" s="4"/>
    </row>
    <row r="1816" spans="1:19">
      <c r="A1816" s="4" t="s">
        <v>2023</v>
      </c>
      <c r="B1816" s="4" t="s">
        <v>203</v>
      </c>
      <c r="C1816" s="4" t="s">
        <v>177</v>
      </c>
      <c r="D1816" s="4" t="s">
        <v>49</v>
      </c>
      <c r="E1816" s="4" t="s">
        <v>172</v>
      </c>
      <c r="F1816" s="3">
        <v>42820</v>
      </c>
      <c r="G1816" s="3">
        <v>42829</v>
      </c>
      <c r="H1816">
        <v>49</v>
      </c>
      <c r="I1816" s="4" t="s">
        <v>9023</v>
      </c>
      <c r="J1816" s="4" t="s">
        <v>9024</v>
      </c>
      <c r="K1816" s="4" t="s">
        <v>9012</v>
      </c>
      <c r="L1816">
        <v>55</v>
      </c>
      <c r="M1816" s="4" t="s">
        <v>9322</v>
      </c>
      <c r="N1816">
        <v>2010</v>
      </c>
      <c r="O1816">
        <v>587.72</v>
      </c>
      <c r="P1816">
        <v>1501</v>
      </c>
      <c r="Q1816" s="4" t="s">
        <v>23</v>
      </c>
      <c r="R1816" s="4" t="s">
        <v>24</v>
      </c>
      <c r="S1816">
        <v>9</v>
      </c>
    </row>
    <row r="1817" spans="1:19">
      <c r="A1817" s="4" t="s">
        <v>2024</v>
      </c>
      <c r="B1817" s="4" t="s">
        <v>191</v>
      </c>
      <c r="C1817" s="4" t="s">
        <v>9011</v>
      </c>
      <c r="D1817" s="4" t="s">
        <v>24</v>
      </c>
      <c r="E1817" s="4" t="s">
        <v>193</v>
      </c>
      <c r="F1817" s="3">
        <v>42820</v>
      </c>
      <c r="G1817" s="3"/>
      <c r="I1817" s="4" t="s">
        <v>9026</v>
      </c>
      <c r="J1817" s="4" t="s">
        <v>9024</v>
      </c>
      <c r="K1817" s="4" t="s">
        <v>9010</v>
      </c>
      <c r="L1817">
        <v>4821</v>
      </c>
      <c r="M1817" s="4"/>
      <c r="Q1817" s="4"/>
      <c r="R1817" s="4"/>
    </row>
    <row r="1818" spans="1:19">
      <c r="A1818" s="4" t="s">
        <v>2025</v>
      </c>
      <c r="B1818" s="4" t="s">
        <v>191</v>
      </c>
      <c r="C1818" s="4" t="s">
        <v>177</v>
      </c>
      <c r="D1818" s="4" t="s">
        <v>24</v>
      </c>
      <c r="E1818" s="4" t="s">
        <v>193</v>
      </c>
      <c r="F1818" s="3">
        <v>42820</v>
      </c>
      <c r="G1818" s="3"/>
      <c r="I1818" s="4" t="s">
        <v>9026</v>
      </c>
      <c r="J1818" s="4" t="s">
        <v>9024</v>
      </c>
      <c r="K1818" s="4" t="s">
        <v>9012</v>
      </c>
      <c r="L1818">
        <v>55</v>
      </c>
      <c r="M1818" s="4"/>
      <c r="Q1818" s="4"/>
      <c r="R1818" s="4"/>
    </row>
    <row r="1819" spans="1:19">
      <c r="A1819" s="4" t="s">
        <v>2026</v>
      </c>
      <c r="B1819" s="4" t="s">
        <v>343</v>
      </c>
      <c r="C1819" s="4" t="s">
        <v>179</v>
      </c>
      <c r="D1819" s="4" t="s">
        <v>43</v>
      </c>
      <c r="E1819" s="4" t="s">
        <v>197</v>
      </c>
      <c r="F1819" s="3">
        <v>42820</v>
      </c>
      <c r="G1819" s="3">
        <v>42827</v>
      </c>
      <c r="H1819">
        <v>0</v>
      </c>
      <c r="I1819" s="4" t="s">
        <v>9016</v>
      </c>
      <c r="J1819" s="4" t="s">
        <v>9015</v>
      </c>
      <c r="K1819" s="4" t="s">
        <v>9010</v>
      </c>
      <c r="L1819">
        <v>550</v>
      </c>
      <c r="M1819" s="4" t="s">
        <v>9322</v>
      </c>
      <c r="N1819">
        <v>2005</v>
      </c>
      <c r="O1819">
        <v>1520.66</v>
      </c>
      <c r="P1819">
        <v>1806</v>
      </c>
      <c r="Q1819" s="4" t="s">
        <v>23</v>
      </c>
      <c r="R1819" s="4" t="s">
        <v>24</v>
      </c>
      <c r="S1819">
        <v>7</v>
      </c>
    </row>
    <row r="1820" spans="1:19">
      <c r="A1820" s="4" t="s">
        <v>2027</v>
      </c>
      <c r="B1820" s="4" t="s">
        <v>219</v>
      </c>
      <c r="C1820" s="4" t="s">
        <v>171</v>
      </c>
      <c r="D1820" s="4" t="s">
        <v>59</v>
      </c>
      <c r="E1820" s="4" t="s">
        <v>197</v>
      </c>
      <c r="F1820" s="3">
        <v>42820</v>
      </c>
      <c r="G1820" s="3">
        <v>42886</v>
      </c>
      <c r="H1820">
        <v>0</v>
      </c>
      <c r="I1820" s="4" t="s">
        <v>9026</v>
      </c>
      <c r="J1820" s="4" t="s">
        <v>9024</v>
      </c>
      <c r="K1820" s="4" t="s">
        <v>9010</v>
      </c>
      <c r="L1820">
        <v>1096</v>
      </c>
      <c r="M1820" s="4" t="s">
        <v>60</v>
      </c>
      <c r="N1820">
        <v>1988</v>
      </c>
      <c r="O1820">
        <v>2059.9</v>
      </c>
      <c r="P1820">
        <v>3644</v>
      </c>
      <c r="Q1820" s="4" t="s">
        <v>23</v>
      </c>
      <c r="R1820" s="4" t="s">
        <v>24</v>
      </c>
      <c r="S1820">
        <v>66</v>
      </c>
    </row>
    <row r="1821" spans="1:19">
      <c r="A1821" s="4" t="s">
        <v>2028</v>
      </c>
      <c r="B1821" s="4" t="s">
        <v>219</v>
      </c>
      <c r="C1821" s="4" t="s">
        <v>179</v>
      </c>
      <c r="D1821" s="4" t="s">
        <v>81</v>
      </c>
      <c r="E1821" s="4" t="s">
        <v>172</v>
      </c>
      <c r="F1821" s="3">
        <v>42820</v>
      </c>
      <c r="G1821" s="3">
        <v>42877</v>
      </c>
      <c r="H1821">
        <v>545</v>
      </c>
      <c r="I1821" s="4" t="s">
        <v>9026</v>
      </c>
      <c r="J1821" s="4" t="s">
        <v>9024</v>
      </c>
      <c r="K1821" s="4" t="s">
        <v>9010</v>
      </c>
      <c r="L1821">
        <v>550</v>
      </c>
      <c r="M1821" s="4" t="s">
        <v>33</v>
      </c>
      <c r="N1821">
        <v>1989</v>
      </c>
      <c r="O1821">
        <v>1388.67</v>
      </c>
      <c r="P1821">
        <v>3583</v>
      </c>
      <c r="Q1821" s="4" t="s">
        <v>23</v>
      </c>
      <c r="R1821" s="4" t="s">
        <v>24</v>
      </c>
      <c r="S1821">
        <v>57</v>
      </c>
    </row>
    <row r="1822" spans="1:19">
      <c r="A1822" s="4" t="s">
        <v>2029</v>
      </c>
      <c r="B1822" s="4" t="s">
        <v>230</v>
      </c>
      <c r="C1822" s="4" t="s">
        <v>199</v>
      </c>
      <c r="D1822" s="4" t="s">
        <v>110</v>
      </c>
      <c r="E1822" s="4" t="s">
        <v>193</v>
      </c>
      <c r="F1822" s="3">
        <v>42820</v>
      </c>
      <c r="G1822" s="3"/>
      <c r="I1822" s="4" t="s">
        <v>9026</v>
      </c>
      <c r="J1822" s="4" t="s">
        <v>9024</v>
      </c>
      <c r="K1822" s="4" t="s">
        <v>9010</v>
      </c>
      <c r="L1822">
        <v>5482</v>
      </c>
      <c r="M1822" s="4" t="s">
        <v>60</v>
      </c>
      <c r="N1822">
        <v>1997</v>
      </c>
      <c r="O1822">
        <v>291.27</v>
      </c>
      <c r="P1822">
        <v>586</v>
      </c>
      <c r="Q1822" s="4" t="s">
        <v>23</v>
      </c>
      <c r="R1822" s="4" t="s">
        <v>24</v>
      </c>
    </row>
    <row r="1823" spans="1:19">
      <c r="A1823" s="4" t="s">
        <v>2030</v>
      </c>
      <c r="B1823" s="4" t="s">
        <v>187</v>
      </c>
      <c r="C1823" s="4" t="s">
        <v>177</v>
      </c>
      <c r="D1823" s="4" t="s">
        <v>124</v>
      </c>
      <c r="E1823" s="4" t="s">
        <v>172</v>
      </c>
      <c r="F1823" s="3">
        <v>42820</v>
      </c>
      <c r="G1823" s="3">
        <v>42904</v>
      </c>
      <c r="H1823">
        <v>58</v>
      </c>
      <c r="I1823" s="4" t="s">
        <v>9023</v>
      </c>
      <c r="J1823" s="4" t="s">
        <v>9024</v>
      </c>
      <c r="K1823" s="4" t="s">
        <v>9012</v>
      </c>
      <c r="L1823">
        <v>55</v>
      </c>
      <c r="M1823" s="4" t="s">
        <v>60</v>
      </c>
      <c r="N1823">
        <v>1983</v>
      </c>
      <c r="O1823">
        <v>2871.35</v>
      </c>
      <c r="P1823">
        <v>9561</v>
      </c>
      <c r="Q1823" s="4" t="s">
        <v>23</v>
      </c>
      <c r="R1823" s="4" t="s">
        <v>24</v>
      </c>
      <c r="S1823">
        <v>84</v>
      </c>
    </row>
    <row r="1824" spans="1:19">
      <c r="A1824" s="4" t="s">
        <v>2031</v>
      </c>
      <c r="B1824" s="4" t="s">
        <v>244</v>
      </c>
      <c r="C1824" s="4" t="s">
        <v>192</v>
      </c>
      <c r="D1824" s="4" t="s">
        <v>111</v>
      </c>
      <c r="E1824" s="4" t="s">
        <v>197</v>
      </c>
      <c r="F1824" s="3">
        <v>42820</v>
      </c>
      <c r="G1824" s="3">
        <v>42828</v>
      </c>
      <c r="H1824">
        <v>0</v>
      </c>
      <c r="I1824" s="4" t="s">
        <v>9016</v>
      </c>
      <c r="J1824" s="4" t="s">
        <v>9015</v>
      </c>
      <c r="K1824" s="4" t="s">
        <v>9012</v>
      </c>
      <c r="L1824">
        <v>3393</v>
      </c>
      <c r="M1824" s="4" t="s">
        <v>33</v>
      </c>
      <c r="N1824">
        <v>1988</v>
      </c>
      <c r="O1824">
        <v>1376.8</v>
      </c>
      <c r="P1824">
        <v>1165</v>
      </c>
      <c r="Q1824" s="4" t="s">
        <v>112</v>
      </c>
      <c r="R1824" s="4" t="s">
        <v>24</v>
      </c>
      <c r="S1824">
        <v>8</v>
      </c>
    </row>
    <row r="1825" spans="1:19">
      <c r="A1825" s="4" t="s">
        <v>2032</v>
      </c>
      <c r="B1825" s="4" t="s">
        <v>189</v>
      </c>
      <c r="C1825" s="4" t="s">
        <v>9011</v>
      </c>
      <c r="D1825" s="4" t="s">
        <v>51</v>
      </c>
      <c r="E1825" s="4" t="s">
        <v>172</v>
      </c>
      <c r="F1825" s="3">
        <v>42820</v>
      </c>
      <c r="G1825" s="3">
        <v>42867</v>
      </c>
      <c r="H1825">
        <v>4280</v>
      </c>
      <c r="I1825" s="4" t="s">
        <v>9016</v>
      </c>
      <c r="J1825" s="4" t="s">
        <v>9015</v>
      </c>
      <c r="K1825" s="4" t="s">
        <v>9010</v>
      </c>
      <c r="L1825">
        <v>4821</v>
      </c>
      <c r="M1825" s="4" t="s">
        <v>36</v>
      </c>
      <c r="N1825">
        <v>1982</v>
      </c>
      <c r="O1825">
        <v>4618</v>
      </c>
      <c r="P1825">
        <v>10083</v>
      </c>
      <c r="Q1825" s="4" t="s">
        <v>23</v>
      </c>
      <c r="R1825" s="4" t="s">
        <v>24</v>
      </c>
      <c r="S1825">
        <v>47</v>
      </c>
    </row>
    <row r="1826" spans="1:19">
      <c r="A1826" s="4" t="s">
        <v>2033</v>
      </c>
      <c r="B1826" s="4" t="s">
        <v>232</v>
      </c>
      <c r="C1826" s="4" t="s">
        <v>192</v>
      </c>
      <c r="D1826" s="4" t="s">
        <v>120</v>
      </c>
      <c r="E1826" s="4" t="s">
        <v>172</v>
      </c>
      <c r="F1826" s="3">
        <v>42820</v>
      </c>
      <c r="G1826" s="3">
        <v>42884</v>
      </c>
      <c r="H1826">
        <v>2880</v>
      </c>
      <c r="I1826" s="4" t="s">
        <v>9021</v>
      </c>
      <c r="J1826" s="4" t="s">
        <v>9019</v>
      </c>
      <c r="K1826" s="4" t="s">
        <v>9012</v>
      </c>
      <c r="L1826">
        <v>3393</v>
      </c>
      <c r="M1826" s="4" t="s">
        <v>58</v>
      </c>
      <c r="N1826">
        <v>1998</v>
      </c>
      <c r="O1826">
        <v>2022.14</v>
      </c>
      <c r="P1826">
        <v>5113</v>
      </c>
      <c r="Q1826" s="4" t="s">
        <v>23</v>
      </c>
      <c r="R1826" s="4" t="s">
        <v>24</v>
      </c>
      <c r="S1826">
        <v>64</v>
      </c>
    </row>
    <row r="1827" spans="1:19">
      <c r="A1827" s="4" t="s">
        <v>2034</v>
      </c>
      <c r="B1827" s="4" t="s">
        <v>205</v>
      </c>
      <c r="C1827" s="4" t="s">
        <v>265</v>
      </c>
      <c r="D1827" s="4" t="s">
        <v>124</v>
      </c>
      <c r="E1827" s="4" t="s">
        <v>172</v>
      </c>
      <c r="F1827" s="3">
        <v>42820</v>
      </c>
      <c r="G1827" s="3">
        <v>42830</v>
      </c>
      <c r="H1827">
        <v>25288</v>
      </c>
      <c r="I1827" s="4" t="s">
        <v>9023</v>
      </c>
      <c r="J1827" s="4" t="s">
        <v>9024</v>
      </c>
      <c r="K1827" s="4" t="s">
        <v>9013</v>
      </c>
      <c r="L1827">
        <v>26768</v>
      </c>
      <c r="M1827" s="4" t="s">
        <v>60</v>
      </c>
      <c r="N1827">
        <v>1983</v>
      </c>
      <c r="O1827">
        <v>2871.35</v>
      </c>
      <c r="P1827">
        <v>9561</v>
      </c>
      <c r="Q1827" s="4" t="s">
        <v>23</v>
      </c>
      <c r="R1827" s="4" t="s">
        <v>24</v>
      </c>
      <c r="S1827">
        <v>10</v>
      </c>
    </row>
    <row r="1828" spans="1:19">
      <c r="A1828" s="4" t="s">
        <v>2035</v>
      </c>
      <c r="B1828" s="4" t="s">
        <v>208</v>
      </c>
      <c r="C1828" s="4" t="s">
        <v>177</v>
      </c>
      <c r="D1828" s="4" t="s">
        <v>76</v>
      </c>
      <c r="E1828" s="4" t="s">
        <v>197</v>
      </c>
      <c r="F1828" s="3">
        <v>42820</v>
      </c>
      <c r="G1828" s="3">
        <v>42880</v>
      </c>
      <c r="H1828">
        <v>0</v>
      </c>
      <c r="I1828" s="4" t="s">
        <v>9014</v>
      </c>
      <c r="J1828" s="4" t="s">
        <v>9015</v>
      </c>
      <c r="K1828" s="4" t="s">
        <v>9012</v>
      </c>
      <c r="L1828">
        <v>55</v>
      </c>
      <c r="M1828" s="4" t="s">
        <v>9322</v>
      </c>
      <c r="N1828">
        <v>1997</v>
      </c>
      <c r="O1828">
        <v>8170.38</v>
      </c>
      <c r="P1828">
        <v>16499</v>
      </c>
      <c r="Q1828" s="4" t="s">
        <v>77</v>
      </c>
      <c r="R1828" s="4" t="s">
        <v>24</v>
      </c>
      <c r="S1828">
        <v>60</v>
      </c>
    </row>
    <row r="1829" spans="1:19">
      <c r="A1829" s="4" t="s">
        <v>2036</v>
      </c>
      <c r="B1829" s="4" t="s">
        <v>185</v>
      </c>
      <c r="C1829" s="4" t="s">
        <v>177</v>
      </c>
      <c r="D1829" s="4" t="s">
        <v>75</v>
      </c>
      <c r="E1829" s="4" t="s">
        <v>197</v>
      </c>
      <c r="F1829" s="3">
        <v>42820</v>
      </c>
      <c r="G1829" s="3">
        <v>42861</v>
      </c>
      <c r="H1829">
        <v>0</v>
      </c>
      <c r="I1829" s="4" t="s">
        <v>9023</v>
      </c>
      <c r="J1829" s="4" t="s">
        <v>9024</v>
      </c>
      <c r="K1829" s="4" t="s">
        <v>9012</v>
      </c>
      <c r="L1829">
        <v>55</v>
      </c>
      <c r="M1829" s="4" t="s">
        <v>73</v>
      </c>
      <c r="N1829">
        <v>1982</v>
      </c>
      <c r="O1829">
        <v>792.46</v>
      </c>
      <c r="P1829">
        <v>1299</v>
      </c>
      <c r="Q1829" s="4" t="s">
        <v>23</v>
      </c>
      <c r="R1829" s="4" t="s">
        <v>24</v>
      </c>
      <c r="S1829">
        <v>41</v>
      </c>
    </row>
    <row r="1830" spans="1:19">
      <c r="A1830" s="4" t="s">
        <v>2037</v>
      </c>
      <c r="B1830" s="4" t="s">
        <v>181</v>
      </c>
      <c r="C1830" s="4" t="s">
        <v>179</v>
      </c>
      <c r="D1830" s="4" t="s">
        <v>71</v>
      </c>
      <c r="E1830" s="4" t="s">
        <v>197</v>
      </c>
      <c r="F1830" s="3">
        <v>42820</v>
      </c>
      <c r="G1830" s="3">
        <v>42829</v>
      </c>
      <c r="H1830">
        <v>0</v>
      </c>
      <c r="I1830" s="4" t="s">
        <v>9026</v>
      </c>
      <c r="J1830" s="4" t="s">
        <v>9024</v>
      </c>
      <c r="K1830" s="4" t="s">
        <v>9010</v>
      </c>
      <c r="L1830">
        <v>550</v>
      </c>
      <c r="M1830" s="4" t="s">
        <v>46</v>
      </c>
      <c r="N1830">
        <v>2000</v>
      </c>
      <c r="O1830">
        <v>2952.73</v>
      </c>
      <c r="P1830">
        <v>5107</v>
      </c>
      <c r="Q1830" s="4" t="s">
        <v>23</v>
      </c>
      <c r="R1830" s="4" t="s">
        <v>24</v>
      </c>
      <c r="S1830">
        <v>9</v>
      </c>
    </row>
    <row r="1831" spans="1:19">
      <c r="A1831" s="4" t="s">
        <v>2038</v>
      </c>
      <c r="B1831" s="4" t="s">
        <v>181</v>
      </c>
      <c r="C1831" s="4" t="s">
        <v>179</v>
      </c>
      <c r="D1831" s="4" t="s">
        <v>76</v>
      </c>
      <c r="E1831" s="4" t="s">
        <v>197</v>
      </c>
      <c r="F1831" s="3">
        <v>42820</v>
      </c>
      <c r="G1831" s="3">
        <v>42869</v>
      </c>
      <c r="H1831">
        <v>0</v>
      </c>
      <c r="I1831" s="4" t="s">
        <v>9026</v>
      </c>
      <c r="J1831" s="4" t="s">
        <v>9024</v>
      </c>
      <c r="K1831" s="4" t="s">
        <v>9010</v>
      </c>
      <c r="L1831">
        <v>550</v>
      </c>
      <c r="M1831" s="4" t="s">
        <v>9322</v>
      </c>
      <c r="N1831">
        <v>1997</v>
      </c>
      <c r="O1831">
        <v>8170.38</v>
      </c>
      <c r="P1831">
        <v>16499</v>
      </c>
      <c r="Q1831" s="4" t="s">
        <v>77</v>
      </c>
      <c r="R1831" s="4" t="s">
        <v>24</v>
      </c>
      <c r="S1831">
        <v>49</v>
      </c>
    </row>
    <row r="1832" spans="1:19">
      <c r="A1832" s="4" t="s">
        <v>2039</v>
      </c>
      <c r="B1832" s="4" t="s">
        <v>304</v>
      </c>
      <c r="C1832" s="4" t="s">
        <v>192</v>
      </c>
      <c r="D1832" s="4" t="s">
        <v>131</v>
      </c>
      <c r="E1832" s="4" t="s">
        <v>172</v>
      </c>
      <c r="F1832" s="3">
        <v>42821</v>
      </c>
      <c r="G1832" s="3">
        <v>42884</v>
      </c>
      <c r="H1832">
        <v>3267</v>
      </c>
      <c r="I1832" s="4" t="s">
        <v>9014</v>
      </c>
      <c r="J1832" s="4" t="s">
        <v>9015</v>
      </c>
      <c r="K1832" s="4" t="s">
        <v>9012</v>
      </c>
      <c r="L1832">
        <v>3393</v>
      </c>
      <c r="M1832" s="4" t="s">
        <v>26</v>
      </c>
      <c r="N1832">
        <v>1984</v>
      </c>
      <c r="O1832">
        <v>441.08</v>
      </c>
      <c r="P1832">
        <v>1210</v>
      </c>
      <c r="Q1832" s="4" t="s">
        <v>23</v>
      </c>
      <c r="R1832" s="4" t="s">
        <v>24</v>
      </c>
      <c r="S1832">
        <v>63</v>
      </c>
    </row>
    <row r="1833" spans="1:19">
      <c r="A1833" s="4" t="s">
        <v>2040</v>
      </c>
      <c r="B1833" s="4" t="s">
        <v>210</v>
      </c>
      <c r="C1833" s="4" t="s">
        <v>199</v>
      </c>
      <c r="D1833" s="4" t="s">
        <v>25</v>
      </c>
      <c r="E1833" s="4" t="s">
        <v>172</v>
      </c>
      <c r="F1833" s="3">
        <v>42821</v>
      </c>
      <c r="G1833" s="3">
        <v>42895</v>
      </c>
      <c r="H1833">
        <v>5182</v>
      </c>
      <c r="I1833" s="4" t="s">
        <v>9021</v>
      </c>
      <c r="J1833" s="4" t="s">
        <v>9019</v>
      </c>
      <c r="K1833" s="4" t="s">
        <v>9010</v>
      </c>
      <c r="L1833">
        <v>5482</v>
      </c>
      <c r="M1833" s="4" t="s">
        <v>26</v>
      </c>
      <c r="N1833">
        <v>1999</v>
      </c>
      <c r="O1833">
        <v>251.41</v>
      </c>
      <c r="P1833">
        <v>495</v>
      </c>
      <c r="Q1833" s="4" t="s">
        <v>23</v>
      </c>
      <c r="R1833" s="4" t="s">
        <v>24</v>
      </c>
      <c r="S1833">
        <v>74</v>
      </c>
    </row>
    <row r="1834" spans="1:19">
      <c r="A1834" s="4" t="s">
        <v>2041</v>
      </c>
      <c r="B1834" s="4" t="s">
        <v>174</v>
      </c>
      <c r="C1834" s="4" t="s">
        <v>9011</v>
      </c>
      <c r="D1834" s="4" t="s">
        <v>37</v>
      </c>
      <c r="E1834" s="4" t="s">
        <v>197</v>
      </c>
      <c r="F1834" s="3">
        <v>42821</v>
      </c>
      <c r="G1834" s="3">
        <v>42830</v>
      </c>
      <c r="H1834">
        <v>0</v>
      </c>
      <c r="I1834" s="4" t="s">
        <v>9016</v>
      </c>
      <c r="J1834" s="4" t="s">
        <v>9015</v>
      </c>
      <c r="K1834" s="4" t="s">
        <v>9010</v>
      </c>
      <c r="L1834">
        <v>4821</v>
      </c>
      <c r="M1834" s="4" t="s">
        <v>33</v>
      </c>
      <c r="N1834">
        <v>2001</v>
      </c>
      <c r="O1834">
        <v>718.62</v>
      </c>
      <c r="P1834">
        <v>2448</v>
      </c>
      <c r="Q1834" s="4" t="s">
        <v>23</v>
      </c>
      <c r="R1834" s="4" t="s">
        <v>24</v>
      </c>
      <c r="S1834">
        <v>9</v>
      </c>
    </row>
    <row r="1835" spans="1:19">
      <c r="A1835" s="4" t="s">
        <v>2042</v>
      </c>
      <c r="B1835" s="4" t="s">
        <v>174</v>
      </c>
      <c r="C1835" s="4" t="s">
        <v>177</v>
      </c>
      <c r="D1835" s="4" t="s">
        <v>110</v>
      </c>
      <c r="E1835" s="4" t="s">
        <v>197</v>
      </c>
      <c r="F1835" s="3">
        <v>42821</v>
      </c>
      <c r="G1835" s="3">
        <v>42832</v>
      </c>
      <c r="H1835">
        <v>0</v>
      </c>
      <c r="I1835" s="4" t="s">
        <v>9016</v>
      </c>
      <c r="J1835" s="4" t="s">
        <v>9015</v>
      </c>
      <c r="K1835" s="4" t="s">
        <v>9012</v>
      </c>
      <c r="L1835">
        <v>55</v>
      </c>
      <c r="M1835" s="4" t="s">
        <v>60</v>
      </c>
      <c r="N1835">
        <v>1997</v>
      </c>
      <c r="O1835">
        <v>291.27</v>
      </c>
      <c r="P1835">
        <v>586</v>
      </c>
      <c r="Q1835" s="4" t="s">
        <v>23</v>
      </c>
      <c r="R1835" s="4" t="s">
        <v>24</v>
      </c>
      <c r="S1835">
        <v>11</v>
      </c>
    </row>
    <row r="1836" spans="1:19">
      <c r="A1836" s="4" t="s">
        <v>2043</v>
      </c>
      <c r="B1836" s="4" t="s">
        <v>237</v>
      </c>
      <c r="C1836" s="4" t="s">
        <v>9011</v>
      </c>
      <c r="D1836" s="4" t="s">
        <v>127</v>
      </c>
      <c r="E1836" s="4" t="s">
        <v>197</v>
      </c>
      <c r="F1836" s="3">
        <v>42821</v>
      </c>
      <c r="G1836" s="3">
        <v>42886</v>
      </c>
      <c r="H1836">
        <v>0</v>
      </c>
      <c r="I1836" s="4" t="s">
        <v>9018</v>
      </c>
      <c r="J1836" s="4" t="s">
        <v>9019</v>
      </c>
      <c r="K1836" s="4" t="s">
        <v>9010</v>
      </c>
      <c r="L1836">
        <v>4821</v>
      </c>
      <c r="M1836" s="4" t="s">
        <v>9322</v>
      </c>
      <c r="N1836">
        <v>2011</v>
      </c>
      <c r="O1836">
        <v>40.79</v>
      </c>
      <c r="P1836">
        <v>142</v>
      </c>
      <c r="Q1836" s="4" t="s">
        <v>128</v>
      </c>
      <c r="R1836" s="4" t="s">
        <v>24</v>
      </c>
      <c r="S1836">
        <v>65</v>
      </c>
    </row>
    <row r="1837" spans="1:19">
      <c r="A1837" s="4" t="s">
        <v>2044</v>
      </c>
      <c r="B1837" s="4" t="s">
        <v>191</v>
      </c>
      <c r="C1837" s="4" t="s">
        <v>179</v>
      </c>
      <c r="D1837" s="4" t="s">
        <v>124</v>
      </c>
      <c r="E1837" s="4" t="s">
        <v>172</v>
      </c>
      <c r="F1837" s="3">
        <v>42821</v>
      </c>
      <c r="G1837" s="3">
        <v>42880</v>
      </c>
      <c r="H1837">
        <v>540</v>
      </c>
      <c r="I1837" s="4" t="s">
        <v>9026</v>
      </c>
      <c r="J1837" s="4" t="s">
        <v>9024</v>
      </c>
      <c r="K1837" s="4" t="s">
        <v>9010</v>
      </c>
      <c r="L1837">
        <v>550</v>
      </c>
      <c r="M1837" s="4" t="s">
        <v>60</v>
      </c>
      <c r="N1837">
        <v>1983</v>
      </c>
      <c r="O1837">
        <v>2871.35</v>
      </c>
      <c r="P1837">
        <v>9561</v>
      </c>
      <c r="Q1837" s="4" t="s">
        <v>23</v>
      </c>
      <c r="R1837" s="4" t="s">
        <v>24</v>
      </c>
      <c r="S1837">
        <v>59</v>
      </c>
    </row>
    <row r="1838" spans="1:19">
      <c r="A1838" s="4" t="s">
        <v>2045</v>
      </c>
      <c r="B1838" s="4" t="s">
        <v>191</v>
      </c>
      <c r="C1838" s="4" t="s">
        <v>192</v>
      </c>
      <c r="D1838" s="4" t="s">
        <v>59</v>
      </c>
      <c r="E1838" s="4" t="s">
        <v>172</v>
      </c>
      <c r="F1838" s="3">
        <v>42821</v>
      </c>
      <c r="G1838" s="3">
        <v>42856</v>
      </c>
      <c r="H1838">
        <v>3492</v>
      </c>
      <c r="I1838" s="4" t="s">
        <v>9026</v>
      </c>
      <c r="J1838" s="4" t="s">
        <v>9024</v>
      </c>
      <c r="K1838" s="4" t="s">
        <v>9012</v>
      </c>
      <c r="L1838">
        <v>3393</v>
      </c>
      <c r="M1838" s="4" t="s">
        <v>60</v>
      </c>
      <c r="N1838">
        <v>1988</v>
      </c>
      <c r="O1838">
        <v>2059.9</v>
      </c>
      <c r="P1838">
        <v>3644</v>
      </c>
      <c r="Q1838" s="4" t="s">
        <v>23</v>
      </c>
      <c r="R1838" s="4" t="s">
        <v>24</v>
      </c>
      <c r="S1838">
        <v>35</v>
      </c>
    </row>
    <row r="1839" spans="1:19">
      <c r="A1839" s="4" t="s">
        <v>2046</v>
      </c>
      <c r="B1839" s="4" t="s">
        <v>343</v>
      </c>
      <c r="C1839" s="4" t="s">
        <v>199</v>
      </c>
      <c r="D1839" s="4" t="s">
        <v>45</v>
      </c>
      <c r="E1839" s="4" t="s">
        <v>172</v>
      </c>
      <c r="F1839" s="3">
        <v>42821</v>
      </c>
      <c r="G1839" s="3">
        <v>42912</v>
      </c>
      <c r="H1839">
        <v>5991</v>
      </c>
      <c r="I1839" s="4" t="s">
        <v>9016</v>
      </c>
      <c r="J1839" s="4" t="s">
        <v>9015</v>
      </c>
      <c r="K1839" s="4" t="s">
        <v>9010</v>
      </c>
      <c r="L1839">
        <v>5482</v>
      </c>
      <c r="M1839" s="4" t="s">
        <v>46</v>
      </c>
      <c r="N1839">
        <v>1995</v>
      </c>
      <c r="O1839">
        <v>2173.98</v>
      </c>
      <c r="P1839">
        <v>2928</v>
      </c>
      <c r="Q1839" s="4" t="s">
        <v>23</v>
      </c>
      <c r="R1839" s="4" t="s">
        <v>47</v>
      </c>
      <c r="S1839">
        <v>91</v>
      </c>
    </row>
    <row r="1840" spans="1:19">
      <c r="A1840" s="4" t="s">
        <v>2047</v>
      </c>
      <c r="B1840" s="4" t="s">
        <v>187</v>
      </c>
      <c r="C1840" s="4" t="s">
        <v>179</v>
      </c>
      <c r="D1840" s="4" t="s">
        <v>87</v>
      </c>
      <c r="E1840" s="4" t="s">
        <v>197</v>
      </c>
      <c r="F1840" s="3">
        <v>42821</v>
      </c>
      <c r="G1840" s="3">
        <v>42827</v>
      </c>
      <c r="H1840">
        <v>0</v>
      </c>
      <c r="I1840" s="4" t="s">
        <v>9023</v>
      </c>
      <c r="J1840" s="4" t="s">
        <v>9024</v>
      </c>
      <c r="K1840" s="4" t="s">
        <v>9010</v>
      </c>
      <c r="L1840">
        <v>550</v>
      </c>
      <c r="M1840" s="4" t="s">
        <v>26</v>
      </c>
      <c r="N1840">
        <v>2004</v>
      </c>
      <c r="O1840">
        <v>1618.89</v>
      </c>
      <c r="P1840">
        <v>3889</v>
      </c>
      <c r="Q1840" s="4" t="s">
        <v>23</v>
      </c>
      <c r="R1840" s="4" t="s">
        <v>24</v>
      </c>
      <c r="S1840">
        <v>6</v>
      </c>
    </row>
    <row r="1841" spans="1:19">
      <c r="A1841" s="4" t="s">
        <v>2048</v>
      </c>
      <c r="B1841" s="4" t="s">
        <v>187</v>
      </c>
      <c r="C1841" s="4" t="s">
        <v>192</v>
      </c>
      <c r="D1841" s="4" t="s">
        <v>84</v>
      </c>
      <c r="E1841" s="4" t="s">
        <v>197</v>
      </c>
      <c r="F1841" s="3">
        <v>42821</v>
      </c>
      <c r="G1841" s="3">
        <v>42831</v>
      </c>
      <c r="H1841">
        <v>0</v>
      </c>
      <c r="I1841" s="4" t="s">
        <v>9023</v>
      </c>
      <c r="J1841" s="4" t="s">
        <v>9024</v>
      </c>
      <c r="K1841" s="4" t="s">
        <v>9012</v>
      </c>
      <c r="L1841">
        <v>3393</v>
      </c>
      <c r="M1841" s="4" t="s">
        <v>9322</v>
      </c>
      <c r="N1841">
        <v>1980</v>
      </c>
      <c r="O1841">
        <v>7708.38</v>
      </c>
      <c r="P1841">
        <v>13756</v>
      </c>
      <c r="Q1841" s="4" t="s">
        <v>23</v>
      </c>
      <c r="R1841" s="4" t="s">
        <v>24</v>
      </c>
      <c r="S1841">
        <v>10</v>
      </c>
    </row>
    <row r="1842" spans="1:19">
      <c r="A1842" s="4" t="s">
        <v>2049</v>
      </c>
      <c r="B1842" s="4" t="s">
        <v>187</v>
      </c>
      <c r="C1842" s="4" t="s">
        <v>9011</v>
      </c>
      <c r="D1842" s="4" t="s">
        <v>115</v>
      </c>
      <c r="E1842" s="4" t="s">
        <v>172</v>
      </c>
      <c r="F1842" s="3">
        <v>42821</v>
      </c>
      <c r="G1842" s="3">
        <v>42912</v>
      </c>
      <c r="H1842">
        <v>4968</v>
      </c>
      <c r="I1842" s="4" t="s">
        <v>9023</v>
      </c>
      <c r="J1842" s="4" t="s">
        <v>9024</v>
      </c>
      <c r="K1842" s="4" t="s">
        <v>9010</v>
      </c>
      <c r="L1842">
        <v>4821</v>
      </c>
      <c r="M1842" s="4" t="s">
        <v>46</v>
      </c>
      <c r="N1842">
        <v>2008</v>
      </c>
      <c r="O1842">
        <v>894.37</v>
      </c>
      <c r="P1842">
        <v>1593</v>
      </c>
      <c r="Q1842" s="4" t="s">
        <v>116</v>
      </c>
      <c r="R1842" s="4" t="s">
        <v>24</v>
      </c>
      <c r="S1842">
        <v>91</v>
      </c>
    </row>
    <row r="1843" spans="1:19">
      <c r="A1843" s="4" t="s">
        <v>2050</v>
      </c>
      <c r="B1843" s="4" t="s">
        <v>201</v>
      </c>
      <c r="C1843" s="4" t="s">
        <v>9011</v>
      </c>
      <c r="D1843" s="4" t="s">
        <v>84</v>
      </c>
      <c r="E1843" s="4" t="s">
        <v>172</v>
      </c>
      <c r="F1843" s="3">
        <v>42821</v>
      </c>
      <c r="G1843" s="3">
        <v>42881</v>
      </c>
      <c r="H1843">
        <v>5006</v>
      </c>
      <c r="I1843" s="4" t="s">
        <v>9026</v>
      </c>
      <c r="J1843" s="4" t="s">
        <v>9024</v>
      </c>
      <c r="K1843" s="4" t="s">
        <v>9010</v>
      </c>
      <c r="L1843">
        <v>4821</v>
      </c>
      <c r="M1843" s="4" t="s">
        <v>9322</v>
      </c>
      <c r="N1843">
        <v>1980</v>
      </c>
      <c r="O1843">
        <v>7708.38</v>
      </c>
      <c r="P1843">
        <v>13756</v>
      </c>
      <c r="Q1843" s="4" t="s">
        <v>23</v>
      </c>
      <c r="R1843" s="4" t="s">
        <v>24</v>
      </c>
      <c r="S1843">
        <v>60</v>
      </c>
    </row>
    <row r="1844" spans="1:19">
      <c r="A1844" s="4" t="s">
        <v>2051</v>
      </c>
      <c r="B1844" s="4" t="s">
        <v>170</v>
      </c>
      <c r="C1844" s="4" t="s">
        <v>177</v>
      </c>
      <c r="D1844" s="4" t="s">
        <v>43</v>
      </c>
      <c r="E1844" s="4" t="s">
        <v>197</v>
      </c>
      <c r="F1844" s="3">
        <v>42821</v>
      </c>
      <c r="G1844" s="3">
        <v>42856</v>
      </c>
      <c r="H1844">
        <v>0</v>
      </c>
      <c r="I1844" s="4" t="s">
        <v>9014</v>
      </c>
      <c r="J1844" s="4" t="s">
        <v>9015</v>
      </c>
      <c r="K1844" s="4" t="s">
        <v>9012</v>
      </c>
      <c r="L1844">
        <v>55</v>
      </c>
      <c r="M1844" s="4" t="s">
        <v>9322</v>
      </c>
      <c r="N1844">
        <v>2005</v>
      </c>
      <c r="O1844">
        <v>1520.66</v>
      </c>
      <c r="P1844">
        <v>1806</v>
      </c>
      <c r="Q1844" s="4" t="s">
        <v>23</v>
      </c>
      <c r="R1844" s="4" t="s">
        <v>24</v>
      </c>
      <c r="S1844">
        <v>35</v>
      </c>
    </row>
    <row r="1845" spans="1:19">
      <c r="A1845" s="4" t="s">
        <v>2052</v>
      </c>
      <c r="B1845" s="4" t="s">
        <v>232</v>
      </c>
      <c r="C1845" s="4" t="s">
        <v>199</v>
      </c>
      <c r="D1845" s="4" t="s">
        <v>130</v>
      </c>
      <c r="E1845" s="4" t="s">
        <v>197</v>
      </c>
      <c r="F1845" s="3">
        <v>42821</v>
      </c>
      <c r="G1845" s="3">
        <v>42870</v>
      </c>
      <c r="H1845">
        <v>0</v>
      </c>
      <c r="I1845" s="4" t="s">
        <v>9021</v>
      </c>
      <c r="J1845" s="4" t="s">
        <v>9019</v>
      </c>
      <c r="K1845" s="4" t="s">
        <v>9010</v>
      </c>
      <c r="L1845">
        <v>5482</v>
      </c>
      <c r="M1845" s="4" t="s">
        <v>36</v>
      </c>
      <c r="N1845">
        <v>1979</v>
      </c>
      <c r="O1845">
        <v>4478.47</v>
      </c>
      <c r="P1845">
        <v>13809</v>
      </c>
      <c r="Q1845" s="4" t="s">
        <v>23</v>
      </c>
      <c r="R1845" s="4" t="s">
        <v>24</v>
      </c>
      <c r="S1845">
        <v>49</v>
      </c>
    </row>
    <row r="1846" spans="1:19">
      <c r="A1846" s="4" t="s">
        <v>2053</v>
      </c>
      <c r="B1846" s="4" t="s">
        <v>232</v>
      </c>
      <c r="C1846" s="4" t="s">
        <v>9011</v>
      </c>
      <c r="D1846" s="4" t="s">
        <v>88</v>
      </c>
      <c r="E1846" s="4" t="s">
        <v>172</v>
      </c>
      <c r="F1846" s="3">
        <v>42821</v>
      </c>
      <c r="G1846" s="3">
        <v>42830</v>
      </c>
      <c r="H1846">
        <v>5363</v>
      </c>
      <c r="I1846" s="4" t="s">
        <v>9021</v>
      </c>
      <c r="J1846" s="4" t="s">
        <v>9019</v>
      </c>
      <c r="K1846" s="4" t="s">
        <v>9010</v>
      </c>
      <c r="L1846">
        <v>4821</v>
      </c>
      <c r="M1846" s="4" t="s">
        <v>46</v>
      </c>
      <c r="N1846">
        <v>1984</v>
      </c>
      <c r="O1846">
        <v>3027.46</v>
      </c>
      <c r="P1846">
        <v>9516</v>
      </c>
      <c r="Q1846" s="4" t="s">
        <v>89</v>
      </c>
      <c r="R1846" s="4" t="s">
        <v>24</v>
      </c>
      <c r="S1846">
        <v>9</v>
      </c>
    </row>
    <row r="1847" spans="1:19">
      <c r="A1847" s="4" t="s">
        <v>2054</v>
      </c>
      <c r="B1847" s="4" t="s">
        <v>208</v>
      </c>
      <c r="C1847" s="4" t="s">
        <v>177</v>
      </c>
      <c r="D1847" s="4" t="s">
        <v>45</v>
      </c>
      <c r="E1847" s="4" t="s">
        <v>172</v>
      </c>
      <c r="F1847" s="3">
        <v>42821</v>
      </c>
      <c r="G1847" s="3">
        <v>42914</v>
      </c>
      <c r="H1847">
        <v>49</v>
      </c>
      <c r="I1847" s="4" t="s">
        <v>9014</v>
      </c>
      <c r="J1847" s="4" t="s">
        <v>9015</v>
      </c>
      <c r="K1847" s="4" t="s">
        <v>9012</v>
      </c>
      <c r="L1847">
        <v>55</v>
      </c>
      <c r="M1847" s="4" t="s">
        <v>46</v>
      </c>
      <c r="N1847">
        <v>1995</v>
      </c>
      <c r="O1847">
        <v>2173.98</v>
      </c>
      <c r="P1847">
        <v>2928</v>
      </c>
      <c r="Q1847" s="4" t="s">
        <v>23</v>
      </c>
      <c r="R1847" s="4" t="s">
        <v>47</v>
      </c>
      <c r="S1847">
        <v>93</v>
      </c>
    </row>
    <row r="1848" spans="1:19">
      <c r="A1848" s="4" t="s">
        <v>2055</v>
      </c>
      <c r="B1848" s="4" t="s">
        <v>185</v>
      </c>
      <c r="C1848" s="4" t="s">
        <v>171</v>
      </c>
      <c r="D1848" s="4" t="s">
        <v>52</v>
      </c>
      <c r="E1848" s="4" t="s">
        <v>193</v>
      </c>
      <c r="F1848" s="3">
        <v>42821</v>
      </c>
      <c r="G1848" s="3"/>
      <c r="I1848" s="4" t="s">
        <v>9023</v>
      </c>
      <c r="J1848" s="4" t="s">
        <v>9024</v>
      </c>
      <c r="K1848" s="4" t="s">
        <v>9010</v>
      </c>
      <c r="L1848">
        <v>1096</v>
      </c>
      <c r="M1848" s="4" t="s">
        <v>46</v>
      </c>
      <c r="N1848">
        <v>1999</v>
      </c>
      <c r="O1848">
        <v>1197.44</v>
      </c>
      <c r="P1848">
        <v>2570</v>
      </c>
      <c r="Q1848" s="4" t="s">
        <v>23</v>
      </c>
      <c r="R1848" s="4" t="s">
        <v>24</v>
      </c>
    </row>
    <row r="1849" spans="1:19">
      <c r="A1849" s="4" t="s">
        <v>2056</v>
      </c>
      <c r="B1849" s="4" t="s">
        <v>181</v>
      </c>
      <c r="C1849" s="4" t="s">
        <v>171</v>
      </c>
      <c r="D1849" s="4" t="s">
        <v>53</v>
      </c>
      <c r="E1849" s="4" t="s">
        <v>197</v>
      </c>
      <c r="F1849" s="3">
        <v>42821</v>
      </c>
      <c r="G1849" s="3">
        <v>42828</v>
      </c>
      <c r="H1849">
        <v>0</v>
      </c>
      <c r="I1849" s="4" t="s">
        <v>9026</v>
      </c>
      <c r="J1849" s="4" t="s">
        <v>9024</v>
      </c>
      <c r="K1849" s="4" t="s">
        <v>9010</v>
      </c>
      <c r="L1849">
        <v>1096</v>
      </c>
      <c r="M1849" s="4" t="s">
        <v>33</v>
      </c>
      <c r="N1849">
        <v>1990</v>
      </c>
      <c r="O1849">
        <v>4968.91</v>
      </c>
      <c r="P1849">
        <v>7523</v>
      </c>
      <c r="Q1849" s="4" t="s">
        <v>23</v>
      </c>
      <c r="R1849" s="4" t="s">
        <v>24</v>
      </c>
      <c r="S1849">
        <v>7</v>
      </c>
    </row>
    <row r="1850" spans="1:19">
      <c r="A1850" s="4" t="s">
        <v>2057</v>
      </c>
      <c r="B1850" s="4" t="s">
        <v>181</v>
      </c>
      <c r="C1850" s="4" t="s">
        <v>192</v>
      </c>
      <c r="D1850" s="4" t="s">
        <v>49</v>
      </c>
      <c r="E1850" s="4" t="s">
        <v>172</v>
      </c>
      <c r="F1850" s="3">
        <v>42821</v>
      </c>
      <c r="G1850" s="3">
        <v>42828</v>
      </c>
      <c r="H1850">
        <v>4253</v>
      </c>
      <c r="I1850" s="4" t="s">
        <v>9026</v>
      </c>
      <c r="J1850" s="4" t="s">
        <v>9024</v>
      </c>
      <c r="K1850" s="4" t="s">
        <v>9012</v>
      </c>
      <c r="L1850">
        <v>3393</v>
      </c>
      <c r="M1850" s="4" t="s">
        <v>9322</v>
      </c>
      <c r="N1850">
        <v>2010</v>
      </c>
      <c r="O1850">
        <v>587.72</v>
      </c>
      <c r="P1850">
        <v>1501</v>
      </c>
      <c r="Q1850" s="4" t="s">
        <v>23</v>
      </c>
      <c r="R1850" s="4" t="s">
        <v>24</v>
      </c>
      <c r="S1850">
        <v>7</v>
      </c>
    </row>
    <row r="1851" spans="1:19">
      <c r="A1851" s="4" t="s">
        <v>2058</v>
      </c>
      <c r="B1851" s="4" t="s">
        <v>183</v>
      </c>
      <c r="C1851" s="4" t="s">
        <v>177</v>
      </c>
      <c r="D1851" s="4" t="s">
        <v>41</v>
      </c>
      <c r="E1851" s="4" t="s">
        <v>197</v>
      </c>
      <c r="F1851" s="3">
        <v>42822</v>
      </c>
      <c r="G1851" s="3">
        <v>42833</v>
      </c>
      <c r="H1851">
        <v>0</v>
      </c>
      <c r="I1851" s="4" t="s">
        <v>9014</v>
      </c>
      <c r="J1851" s="4" t="s">
        <v>9015</v>
      </c>
      <c r="K1851" s="4" t="s">
        <v>9012</v>
      </c>
      <c r="L1851">
        <v>55</v>
      </c>
      <c r="M1851" s="4" t="s">
        <v>36</v>
      </c>
      <c r="N1851">
        <v>1998</v>
      </c>
      <c r="O1851">
        <v>2714.9</v>
      </c>
      <c r="P1851">
        <v>2641</v>
      </c>
      <c r="Q1851" s="4" t="s">
        <v>23</v>
      </c>
      <c r="R1851" s="4" t="s">
        <v>21</v>
      </c>
      <c r="S1851">
        <v>11</v>
      </c>
    </row>
    <row r="1852" spans="1:19">
      <c r="A1852" s="4" t="s">
        <v>2059</v>
      </c>
      <c r="B1852" s="4" t="s">
        <v>183</v>
      </c>
      <c r="C1852" s="4" t="s">
        <v>177</v>
      </c>
      <c r="D1852" s="4" t="s">
        <v>41</v>
      </c>
      <c r="E1852" s="4" t="s">
        <v>197</v>
      </c>
      <c r="F1852" s="3">
        <v>42822</v>
      </c>
      <c r="G1852" s="3">
        <v>42894</v>
      </c>
      <c r="H1852">
        <v>0</v>
      </c>
      <c r="I1852" s="4" t="s">
        <v>9014</v>
      </c>
      <c r="J1852" s="4" t="s">
        <v>9015</v>
      </c>
      <c r="K1852" s="4" t="s">
        <v>9012</v>
      </c>
      <c r="L1852">
        <v>55</v>
      </c>
      <c r="M1852" s="4" t="s">
        <v>36</v>
      </c>
      <c r="N1852">
        <v>1998</v>
      </c>
      <c r="O1852">
        <v>2714.9</v>
      </c>
      <c r="P1852">
        <v>2641</v>
      </c>
      <c r="Q1852" s="4" t="s">
        <v>23</v>
      </c>
      <c r="R1852" s="4" t="s">
        <v>21</v>
      </c>
      <c r="S1852">
        <v>72</v>
      </c>
    </row>
    <row r="1853" spans="1:19">
      <c r="A1853" s="4" t="s">
        <v>2060</v>
      </c>
      <c r="B1853" s="4" t="s">
        <v>246</v>
      </c>
      <c r="C1853" s="4" t="s">
        <v>179</v>
      </c>
      <c r="D1853" s="4" t="s">
        <v>99</v>
      </c>
      <c r="E1853" s="4" t="s">
        <v>172</v>
      </c>
      <c r="F1853" s="3">
        <v>42822</v>
      </c>
      <c r="G1853" s="3">
        <v>42885</v>
      </c>
      <c r="H1853">
        <v>422</v>
      </c>
      <c r="I1853" s="4" t="s">
        <v>9021</v>
      </c>
      <c r="J1853" s="4" t="s">
        <v>9019</v>
      </c>
      <c r="K1853" s="4" t="s">
        <v>9010</v>
      </c>
      <c r="L1853">
        <v>550</v>
      </c>
      <c r="M1853" s="4" t="s">
        <v>33</v>
      </c>
      <c r="N1853">
        <v>2003</v>
      </c>
      <c r="O1853">
        <v>1419.98</v>
      </c>
      <c r="P1853">
        <v>4018</v>
      </c>
      <c r="Q1853" s="4" t="s">
        <v>23</v>
      </c>
      <c r="R1853" s="4" t="s">
        <v>24</v>
      </c>
      <c r="S1853">
        <v>63</v>
      </c>
    </row>
    <row r="1854" spans="1:19">
      <c r="A1854" s="4" t="s">
        <v>2061</v>
      </c>
      <c r="B1854" s="4" t="s">
        <v>304</v>
      </c>
      <c r="C1854" s="4" t="s">
        <v>179</v>
      </c>
      <c r="D1854" s="4" t="s">
        <v>76</v>
      </c>
      <c r="E1854" s="4" t="s">
        <v>197</v>
      </c>
      <c r="F1854" s="3">
        <v>42822</v>
      </c>
      <c r="G1854" s="3">
        <v>42831</v>
      </c>
      <c r="H1854">
        <v>0</v>
      </c>
      <c r="I1854" s="4" t="s">
        <v>9014</v>
      </c>
      <c r="J1854" s="4" t="s">
        <v>9015</v>
      </c>
      <c r="K1854" s="4" t="s">
        <v>9010</v>
      </c>
      <c r="L1854">
        <v>550</v>
      </c>
      <c r="M1854" s="4" t="s">
        <v>9322</v>
      </c>
      <c r="N1854">
        <v>1997</v>
      </c>
      <c r="O1854">
        <v>8170.38</v>
      </c>
      <c r="P1854">
        <v>16499</v>
      </c>
      <c r="Q1854" s="4" t="s">
        <v>77</v>
      </c>
      <c r="R1854" s="4" t="s">
        <v>24</v>
      </c>
      <c r="S1854">
        <v>9</v>
      </c>
    </row>
    <row r="1855" spans="1:19">
      <c r="A1855" s="4" t="s">
        <v>2062</v>
      </c>
      <c r="B1855" s="4" t="s">
        <v>304</v>
      </c>
      <c r="C1855" s="4" t="s">
        <v>171</v>
      </c>
      <c r="D1855" s="4" t="s">
        <v>41</v>
      </c>
      <c r="E1855" s="4" t="s">
        <v>172</v>
      </c>
      <c r="F1855" s="3">
        <v>42822</v>
      </c>
      <c r="G1855" s="3">
        <v>42833</v>
      </c>
      <c r="H1855">
        <v>1056</v>
      </c>
      <c r="I1855" s="4" t="s">
        <v>9014</v>
      </c>
      <c r="J1855" s="4" t="s">
        <v>9015</v>
      </c>
      <c r="K1855" s="4" t="s">
        <v>9010</v>
      </c>
      <c r="L1855">
        <v>1096</v>
      </c>
      <c r="M1855" s="4" t="s">
        <v>36</v>
      </c>
      <c r="N1855">
        <v>1998</v>
      </c>
      <c r="O1855">
        <v>2714.9</v>
      </c>
      <c r="P1855">
        <v>2641</v>
      </c>
      <c r="Q1855" s="4" t="s">
        <v>23</v>
      </c>
      <c r="R1855" s="4" t="s">
        <v>21</v>
      </c>
      <c r="S1855">
        <v>11</v>
      </c>
    </row>
    <row r="1856" spans="1:19">
      <c r="A1856" s="4" t="s">
        <v>2063</v>
      </c>
      <c r="B1856" s="4" t="s">
        <v>279</v>
      </c>
      <c r="C1856" s="4" t="s">
        <v>9011</v>
      </c>
      <c r="D1856" s="4" t="s">
        <v>31</v>
      </c>
      <c r="E1856" s="4" t="s">
        <v>197</v>
      </c>
      <c r="F1856" s="3">
        <v>42822</v>
      </c>
      <c r="G1856" s="3">
        <v>42832</v>
      </c>
      <c r="H1856">
        <v>0</v>
      </c>
      <c r="I1856" s="4" t="s">
        <v>9018</v>
      </c>
      <c r="J1856" s="4" t="s">
        <v>9019</v>
      </c>
      <c r="K1856" s="4" t="s">
        <v>9010</v>
      </c>
      <c r="L1856">
        <v>4821</v>
      </c>
      <c r="M1856" s="4" t="s">
        <v>26</v>
      </c>
      <c r="N1856">
        <v>1991</v>
      </c>
      <c r="O1856">
        <v>326.82</v>
      </c>
      <c r="P1856">
        <v>1016</v>
      </c>
      <c r="Q1856" s="4" t="s">
        <v>23</v>
      </c>
      <c r="R1856" s="4" t="s">
        <v>24</v>
      </c>
      <c r="S1856">
        <v>10</v>
      </c>
    </row>
    <row r="1857" spans="1:19">
      <c r="A1857" s="4" t="s">
        <v>2064</v>
      </c>
      <c r="B1857" s="4" t="s">
        <v>279</v>
      </c>
      <c r="C1857" s="4" t="s">
        <v>9011</v>
      </c>
      <c r="D1857" s="4" t="s">
        <v>63</v>
      </c>
      <c r="E1857" s="4" t="s">
        <v>197</v>
      </c>
      <c r="F1857" s="3">
        <v>42822</v>
      </c>
      <c r="G1857" s="3">
        <v>42883</v>
      </c>
      <c r="H1857">
        <v>0</v>
      </c>
      <c r="I1857" s="4" t="s">
        <v>9018</v>
      </c>
      <c r="J1857" s="4" t="s">
        <v>9019</v>
      </c>
      <c r="K1857" s="4" t="s">
        <v>9010</v>
      </c>
      <c r="L1857">
        <v>4821</v>
      </c>
      <c r="M1857" s="4" t="s">
        <v>33</v>
      </c>
      <c r="N1857">
        <v>1995</v>
      </c>
      <c r="O1857">
        <v>5158.71</v>
      </c>
      <c r="P1857">
        <v>17479</v>
      </c>
      <c r="Q1857" s="4" t="s">
        <v>64</v>
      </c>
      <c r="R1857" s="4" t="s">
        <v>24</v>
      </c>
      <c r="S1857">
        <v>61</v>
      </c>
    </row>
    <row r="1858" spans="1:19">
      <c r="A1858" s="4" t="s">
        <v>2065</v>
      </c>
      <c r="B1858" s="4" t="s">
        <v>174</v>
      </c>
      <c r="C1858" s="4" t="s">
        <v>9011</v>
      </c>
      <c r="D1858" s="4" t="s">
        <v>51</v>
      </c>
      <c r="E1858" s="4" t="s">
        <v>197</v>
      </c>
      <c r="F1858" s="3">
        <v>42822</v>
      </c>
      <c r="G1858" s="3">
        <v>42831</v>
      </c>
      <c r="H1858">
        <v>0</v>
      </c>
      <c r="I1858" s="4" t="s">
        <v>9016</v>
      </c>
      <c r="J1858" s="4" t="s">
        <v>9015</v>
      </c>
      <c r="K1858" s="4" t="s">
        <v>9010</v>
      </c>
      <c r="L1858">
        <v>4821</v>
      </c>
      <c r="M1858" s="4" t="s">
        <v>36</v>
      </c>
      <c r="N1858">
        <v>1982</v>
      </c>
      <c r="O1858">
        <v>4618</v>
      </c>
      <c r="P1858">
        <v>10083</v>
      </c>
      <c r="Q1858" s="4" t="s">
        <v>23</v>
      </c>
      <c r="R1858" s="4" t="s">
        <v>24</v>
      </c>
      <c r="S1858">
        <v>9</v>
      </c>
    </row>
    <row r="1859" spans="1:19">
      <c r="A1859" s="4" t="s">
        <v>2066</v>
      </c>
      <c r="B1859" s="4" t="s">
        <v>174</v>
      </c>
      <c r="C1859" s="4" t="s">
        <v>192</v>
      </c>
      <c r="D1859" s="4" t="s">
        <v>47</v>
      </c>
      <c r="E1859" s="4" t="s">
        <v>197</v>
      </c>
      <c r="F1859" s="3">
        <v>42822</v>
      </c>
      <c r="G1859" s="3">
        <v>42828</v>
      </c>
      <c r="H1859">
        <v>0</v>
      </c>
      <c r="I1859" s="4" t="s">
        <v>9016</v>
      </c>
      <c r="J1859" s="4" t="s">
        <v>9015</v>
      </c>
      <c r="K1859" s="4" t="s">
        <v>9012</v>
      </c>
      <c r="L1859">
        <v>3393</v>
      </c>
      <c r="M1859" s="4" t="s">
        <v>46</v>
      </c>
      <c r="N1859">
        <v>1986</v>
      </c>
      <c r="O1859">
        <v>2403.58</v>
      </c>
      <c r="P1859">
        <v>8801</v>
      </c>
      <c r="Q1859" s="4" t="s">
        <v>23</v>
      </c>
      <c r="R1859" s="4" t="s">
        <v>24</v>
      </c>
      <c r="S1859">
        <v>6</v>
      </c>
    </row>
    <row r="1860" spans="1:19">
      <c r="A1860" s="4" t="s">
        <v>2067</v>
      </c>
      <c r="B1860" s="4" t="s">
        <v>174</v>
      </c>
      <c r="C1860" s="4" t="s">
        <v>192</v>
      </c>
      <c r="D1860" s="4" t="s">
        <v>92</v>
      </c>
      <c r="E1860" s="4" t="s">
        <v>172</v>
      </c>
      <c r="F1860" s="3">
        <v>42822</v>
      </c>
      <c r="G1860" s="3">
        <v>42834</v>
      </c>
      <c r="H1860">
        <v>3665</v>
      </c>
      <c r="I1860" s="4" t="s">
        <v>9016</v>
      </c>
      <c r="J1860" s="4" t="s">
        <v>9015</v>
      </c>
      <c r="K1860" s="4" t="s">
        <v>9012</v>
      </c>
      <c r="L1860">
        <v>3393</v>
      </c>
      <c r="M1860" s="4" t="s">
        <v>73</v>
      </c>
      <c r="N1860">
        <v>1997</v>
      </c>
      <c r="O1860">
        <v>2041.73</v>
      </c>
      <c r="P1860">
        <v>5276</v>
      </c>
      <c r="Q1860" s="4" t="s">
        <v>23</v>
      </c>
      <c r="R1860" s="4" t="s">
        <v>24</v>
      </c>
      <c r="S1860">
        <v>12</v>
      </c>
    </row>
    <row r="1861" spans="1:19">
      <c r="A1861" s="4" t="s">
        <v>2068</v>
      </c>
      <c r="B1861" s="4" t="s">
        <v>263</v>
      </c>
      <c r="C1861" s="4" t="s">
        <v>9011</v>
      </c>
      <c r="D1861" s="4" t="s">
        <v>50</v>
      </c>
      <c r="E1861" s="4" t="s">
        <v>172</v>
      </c>
      <c r="F1861" s="3">
        <v>42822</v>
      </c>
      <c r="G1861" s="3">
        <v>42889</v>
      </c>
      <c r="H1861">
        <v>4329</v>
      </c>
      <c r="I1861" s="4" t="s">
        <v>9021</v>
      </c>
      <c r="J1861" s="4" t="s">
        <v>9019</v>
      </c>
      <c r="K1861" s="4" t="s">
        <v>9010</v>
      </c>
      <c r="L1861">
        <v>4821</v>
      </c>
      <c r="M1861" s="4" t="s">
        <v>9322</v>
      </c>
      <c r="N1861">
        <v>1992</v>
      </c>
      <c r="O1861">
        <v>1712.68</v>
      </c>
      <c r="P1861">
        <v>3194</v>
      </c>
      <c r="Q1861" s="4" t="s">
        <v>23</v>
      </c>
      <c r="R1861" s="4" t="s">
        <v>21</v>
      </c>
      <c r="S1861">
        <v>67</v>
      </c>
    </row>
    <row r="1862" spans="1:19">
      <c r="A1862" s="4" t="s">
        <v>2069</v>
      </c>
      <c r="B1862" s="4" t="s">
        <v>196</v>
      </c>
      <c r="C1862" s="4" t="s">
        <v>177</v>
      </c>
      <c r="D1862" s="4" t="s">
        <v>57</v>
      </c>
      <c r="E1862" s="4" t="s">
        <v>197</v>
      </c>
      <c r="F1862" s="3">
        <v>42822</v>
      </c>
      <c r="G1862" s="3">
        <v>42828</v>
      </c>
      <c r="H1862">
        <v>0</v>
      </c>
      <c r="I1862" s="4" t="s">
        <v>9016</v>
      </c>
      <c r="J1862" s="4" t="s">
        <v>9015</v>
      </c>
      <c r="K1862" s="4" t="s">
        <v>9012</v>
      </c>
      <c r="L1862">
        <v>55</v>
      </c>
      <c r="M1862" s="4" t="s">
        <v>58</v>
      </c>
      <c r="N1862">
        <v>2006</v>
      </c>
      <c r="O1862">
        <v>1102.43</v>
      </c>
      <c r="P1862">
        <v>1759</v>
      </c>
      <c r="Q1862" s="4" t="s">
        <v>23</v>
      </c>
      <c r="R1862" s="4" t="s">
        <v>24</v>
      </c>
      <c r="S1862">
        <v>6</v>
      </c>
    </row>
    <row r="1863" spans="1:19">
      <c r="A1863" s="4" t="s">
        <v>2070</v>
      </c>
      <c r="B1863" s="4" t="s">
        <v>203</v>
      </c>
      <c r="C1863" s="4" t="s">
        <v>177</v>
      </c>
      <c r="D1863" s="4" t="s">
        <v>71</v>
      </c>
      <c r="E1863" s="4" t="s">
        <v>172</v>
      </c>
      <c r="F1863" s="3">
        <v>42822</v>
      </c>
      <c r="G1863" s="3">
        <v>42833</v>
      </c>
      <c r="H1863">
        <v>58</v>
      </c>
      <c r="I1863" s="4" t="s">
        <v>9023</v>
      </c>
      <c r="J1863" s="4" t="s">
        <v>9024</v>
      </c>
      <c r="K1863" s="4" t="s">
        <v>9012</v>
      </c>
      <c r="L1863">
        <v>55</v>
      </c>
      <c r="M1863" s="4" t="s">
        <v>46</v>
      </c>
      <c r="N1863">
        <v>2000</v>
      </c>
      <c r="O1863">
        <v>2952.73</v>
      </c>
      <c r="P1863">
        <v>5107</v>
      </c>
      <c r="Q1863" s="4" t="s">
        <v>23</v>
      </c>
      <c r="R1863" s="4" t="s">
        <v>24</v>
      </c>
      <c r="S1863">
        <v>11</v>
      </c>
    </row>
    <row r="1864" spans="1:19">
      <c r="A1864" s="4" t="s">
        <v>2071</v>
      </c>
      <c r="B1864" s="4" t="s">
        <v>191</v>
      </c>
      <c r="C1864" s="4" t="s">
        <v>199</v>
      </c>
      <c r="D1864" s="4" t="s">
        <v>124</v>
      </c>
      <c r="E1864" s="4" t="s">
        <v>172</v>
      </c>
      <c r="F1864" s="3">
        <v>42822</v>
      </c>
      <c r="G1864" s="3">
        <v>42912</v>
      </c>
      <c r="H1864">
        <v>7356</v>
      </c>
      <c r="I1864" s="4" t="s">
        <v>9026</v>
      </c>
      <c r="J1864" s="4" t="s">
        <v>9024</v>
      </c>
      <c r="K1864" s="4" t="s">
        <v>9010</v>
      </c>
      <c r="L1864">
        <v>5482</v>
      </c>
      <c r="M1864" s="4" t="s">
        <v>60</v>
      </c>
      <c r="N1864">
        <v>1983</v>
      </c>
      <c r="O1864">
        <v>2871.35</v>
      </c>
      <c r="P1864">
        <v>9561</v>
      </c>
      <c r="Q1864" s="4" t="s">
        <v>23</v>
      </c>
      <c r="R1864" s="4" t="s">
        <v>24</v>
      </c>
      <c r="S1864">
        <v>90</v>
      </c>
    </row>
    <row r="1865" spans="1:19">
      <c r="A1865" s="4" t="s">
        <v>2072</v>
      </c>
      <c r="B1865" s="4" t="s">
        <v>191</v>
      </c>
      <c r="C1865" s="4" t="s">
        <v>9011</v>
      </c>
      <c r="D1865" s="4" t="s">
        <v>53</v>
      </c>
      <c r="E1865" s="4" t="s">
        <v>172</v>
      </c>
      <c r="F1865" s="3">
        <v>42822</v>
      </c>
      <c r="G1865" s="3">
        <v>42911</v>
      </c>
      <c r="H1865">
        <v>4066</v>
      </c>
      <c r="I1865" s="4" t="s">
        <v>9026</v>
      </c>
      <c r="J1865" s="4" t="s">
        <v>9024</v>
      </c>
      <c r="K1865" s="4" t="s">
        <v>9010</v>
      </c>
      <c r="L1865">
        <v>4821</v>
      </c>
      <c r="M1865" s="4" t="s">
        <v>33</v>
      </c>
      <c r="N1865">
        <v>1990</v>
      </c>
      <c r="O1865">
        <v>4968.91</v>
      </c>
      <c r="P1865">
        <v>7523</v>
      </c>
      <c r="Q1865" s="4" t="s">
        <v>23</v>
      </c>
      <c r="R1865" s="4" t="s">
        <v>24</v>
      </c>
      <c r="S1865">
        <v>89</v>
      </c>
    </row>
    <row r="1866" spans="1:19">
      <c r="A1866" s="4" t="s">
        <v>2073</v>
      </c>
      <c r="B1866" s="4" t="s">
        <v>256</v>
      </c>
      <c r="C1866" s="4" t="s">
        <v>177</v>
      </c>
      <c r="D1866" s="4" t="s">
        <v>42</v>
      </c>
      <c r="E1866" s="4" t="s">
        <v>172</v>
      </c>
      <c r="F1866" s="3">
        <v>42822</v>
      </c>
      <c r="G1866" s="3">
        <v>42892</v>
      </c>
      <c r="H1866">
        <v>55</v>
      </c>
      <c r="I1866" s="4" t="s">
        <v>9014</v>
      </c>
      <c r="J1866" s="4" t="s">
        <v>9015</v>
      </c>
      <c r="K1866" s="4" t="s">
        <v>9012</v>
      </c>
      <c r="L1866">
        <v>55</v>
      </c>
      <c r="M1866" s="4" t="s">
        <v>26</v>
      </c>
      <c r="N1866">
        <v>2017</v>
      </c>
      <c r="O1866">
        <v>4.54</v>
      </c>
      <c r="P1866">
        <v>9</v>
      </c>
      <c r="Q1866" s="4" t="s">
        <v>23</v>
      </c>
      <c r="R1866" s="4" t="s">
        <v>24</v>
      </c>
      <c r="S1866">
        <v>70</v>
      </c>
    </row>
    <row r="1867" spans="1:19">
      <c r="A1867" s="4" t="s">
        <v>2074</v>
      </c>
      <c r="B1867" s="4" t="s">
        <v>187</v>
      </c>
      <c r="C1867" s="4" t="s">
        <v>192</v>
      </c>
      <c r="D1867" s="4" t="s">
        <v>129</v>
      </c>
      <c r="E1867" s="4" t="s">
        <v>172</v>
      </c>
      <c r="F1867" s="3">
        <v>42822</v>
      </c>
      <c r="G1867" s="3">
        <v>42913</v>
      </c>
      <c r="H1867">
        <v>3738</v>
      </c>
      <c r="I1867" s="4" t="s">
        <v>9023</v>
      </c>
      <c r="J1867" s="4" t="s">
        <v>9024</v>
      </c>
      <c r="K1867" s="4" t="s">
        <v>9012</v>
      </c>
      <c r="L1867">
        <v>3393</v>
      </c>
      <c r="M1867" s="4" t="s">
        <v>39</v>
      </c>
      <c r="N1867">
        <v>1992</v>
      </c>
      <c r="O1867">
        <v>324.19</v>
      </c>
      <c r="P1867">
        <v>978</v>
      </c>
      <c r="Q1867" s="4" t="s">
        <v>23</v>
      </c>
      <c r="R1867" s="4" t="s">
        <v>24</v>
      </c>
      <c r="S1867">
        <v>91</v>
      </c>
    </row>
    <row r="1868" spans="1:19">
      <c r="A1868" s="4" t="s">
        <v>2075</v>
      </c>
      <c r="B1868" s="4" t="s">
        <v>201</v>
      </c>
      <c r="C1868" s="4" t="s">
        <v>177</v>
      </c>
      <c r="D1868" s="4" t="s">
        <v>106</v>
      </c>
      <c r="E1868" s="4" t="s">
        <v>193</v>
      </c>
      <c r="F1868" s="3">
        <v>42822</v>
      </c>
      <c r="G1868" s="3"/>
      <c r="I1868" s="4" t="s">
        <v>9026</v>
      </c>
      <c r="J1868" s="4" t="s">
        <v>9024</v>
      </c>
      <c r="K1868" s="4" t="s">
        <v>9012</v>
      </c>
      <c r="L1868">
        <v>55</v>
      </c>
      <c r="M1868" s="4" t="s">
        <v>46</v>
      </c>
      <c r="N1868">
        <v>2012</v>
      </c>
      <c r="O1868">
        <v>45.39</v>
      </c>
      <c r="P1868">
        <v>100</v>
      </c>
      <c r="Q1868" s="4" t="s">
        <v>23</v>
      </c>
      <c r="R1868" s="4" t="s">
        <v>47</v>
      </c>
    </row>
    <row r="1869" spans="1:19">
      <c r="A1869" s="4" t="s">
        <v>2076</v>
      </c>
      <c r="B1869" s="4" t="s">
        <v>201</v>
      </c>
      <c r="C1869" s="4" t="s">
        <v>179</v>
      </c>
      <c r="D1869" s="4" t="s">
        <v>76</v>
      </c>
      <c r="E1869" s="4" t="s">
        <v>197</v>
      </c>
      <c r="F1869" s="3">
        <v>42822</v>
      </c>
      <c r="G1869" s="3">
        <v>42829</v>
      </c>
      <c r="H1869">
        <v>0</v>
      </c>
      <c r="I1869" s="4" t="s">
        <v>9026</v>
      </c>
      <c r="J1869" s="4" t="s">
        <v>9024</v>
      </c>
      <c r="K1869" s="4" t="s">
        <v>9010</v>
      </c>
      <c r="L1869">
        <v>550</v>
      </c>
      <c r="M1869" s="4" t="s">
        <v>9322</v>
      </c>
      <c r="N1869">
        <v>1997</v>
      </c>
      <c r="O1869">
        <v>8170.38</v>
      </c>
      <c r="P1869">
        <v>16499</v>
      </c>
      <c r="Q1869" s="4" t="s">
        <v>77</v>
      </c>
      <c r="R1869" s="4" t="s">
        <v>24</v>
      </c>
      <c r="S1869">
        <v>7</v>
      </c>
    </row>
    <row r="1870" spans="1:19">
      <c r="A1870" s="4" t="s">
        <v>2077</v>
      </c>
      <c r="B1870" s="4" t="s">
        <v>201</v>
      </c>
      <c r="C1870" s="4" t="s">
        <v>192</v>
      </c>
      <c r="D1870" s="4" t="s">
        <v>86</v>
      </c>
      <c r="E1870" s="4" t="s">
        <v>197</v>
      </c>
      <c r="F1870" s="3">
        <v>42822</v>
      </c>
      <c r="G1870" s="3">
        <v>42881</v>
      </c>
      <c r="H1870">
        <v>0</v>
      </c>
      <c r="I1870" s="4" t="s">
        <v>9026</v>
      </c>
      <c r="J1870" s="4" t="s">
        <v>9024</v>
      </c>
      <c r="K1870" s="4" t="s">
        <v>9012</v>
      </c>
      <c r="L1870">
        <v>3393</v>
      </c>
      <c r="M1870" s="4" t="s">
        <v>26</v>
      </c>
      <c r="N1870">
        <v>1985</v>
      </c>
      <c r="O1870">
        <v>2741.37</v>
      </c>
      <c r="P1870">
        <v>9226</v>
      </c>
      <c r="Q1870" s="4" t="s">
        <v>23</v>
      </c>
      <c r="R1870" s="4" t="s">
        <v>24</v>
      </c>
      <c r="S1870">
        <v>59</v>
      </c>
    </row>
    <row r="1871" spans="1:19">
      <c r="A1871" s="4" t="s">
        <v>2078</v>
      </c>
      <c r="B1871" s="4" t="s">
        <v>201</v>
      </c>
      <c r="C1871" s="4" t="s">
        <v>171</v>
      </c>
      <c r="D1871" s="4" t="s">
        <v>124</v>
      </c>
      <c r="E1871" s="4" t="s">
        <v>172</v>
      </c>
      <c r="F1871" s="3">
        <v>42822</v>
      </c>
      <c r="G1871" s="3">
        <v>42870</v>
      </c>
      <c r="H1871">
        <v>888</v>
      </c>
      <c r="I1871" s="4" t="s">
        <v>9026</v>
      </c>
      <c r="J1871" s="4" t="s">
        <v>9024</v>
      </c>
      <c r="K1871" s="4" t="s">
        <v>9010</v>
      </c>
      <c r="L1871">
        <v>1096</v>
      </c>
      <c r="M1871" s="4" t="s">
        <v>60</v>
      </c>
      <c r="N1871">
        <v>1983</v>
      </c>
      <c r="O1871">
        <v>2871.35</v>
      </c>
      <c r="P1871">
        <v>9561</v>
      </c>
      <c r="Q1871" s="4" t="s">
        <v>23</v>
      </c>
      <c r="R1871" s="4" t="s">
        <v>24</v>
      </c>
      <c r="S1871">
        <v>48</v>
      </c>
    </row>
    <row r="1872" spans="1:19">
      <c r="A1872" s="4" t="s">
        <v>2079</v>
      </c>
      <c r="B1872" s="4" t="s">
        <v>170</v>
      </c>
      <c r="C1872" s="4" t="s">
        <v>199</v>
      </c>
      <c r="D1872" s="4" t="s">
        <v>29</v>
      </c>
      <c r="E1872" s="4" t="s">
        <v>172</v>
      </c>
      <c r="F1872" s="3">
        <v>42822</v>
      </c>
      <c r="G1872" s="3">
        <v>42832</v>
      </c>
      <c r="H1872">
        <v>5447</v>
      </c>
      <c r="I1872" s="4" t="s">
        <v>9014</v>
      </c>
      <c r="J1872" s="4" t="s">
        <v>9015</v>
      </c>
      <c r="K1872" s="4" t="s">
        <v>9010</v>
      </c>
      <c r="L1872">
        <v>5482</v>
      </c>
      <c r="M1872" s="4" t="s">
        <v>26</v>
      </c>
      <c r="N1872">
        <v>2012</v>
      </c>
      <c r="O1872">
        <v>587.34</v>
      </c>
      <c r="P1872">
        <v>1356</v>
      </c>
      <c r="Q1872" s="4" t="s">
        <v>30</v>
      </c>
      <c r="R1872" s="4" t="s">
        <v>24</v>
      </c>
      <c r="S1872">
        <v>10</v>
      </c>
    </row>
    <row r="1873" spans="1:19">
      <c r="A1873" s="4" t="s">
        <v>2080</v>
      </c>
      <c r="B1873" s="4" t="s">
        <v>189</v>
      </c>
      <c r="C1873" s="4" t="s">
        <v>199</v>
      </c>
      <c r="D1873" s="4" t="s">
        <v>68</v>
      </c>
      <c r="E1873" s="4" t="s">
        <v>172</v>
      </c>
      <c r="F1873" s="3">
        <v>42822</v>
      </c>
      <c r="G1873" s="3">
        <v>42830</v>
      </c>
      <c r="H1873">
        <v>5972</v>
      </c>
      <c r="I1873" s="4" t="s">
        <v>9016</v>
      </c>
      <c r="J1873" s="4" t="s">
        <v>9015</v>
      </c>
      <c r="K1873" s="4" t="s">
        <v>9010</v>
      </c>
      <c r="L1873">
        <v>5482</v>
      </c>
      <c r="M1873" s="4" t="s">
        <v>9322</v>
      </c>
      <c r="N1873">
        <v>2000</v>
      </c>
      <c r="O1873">
        <v>1223.72</v>
      </c>
      <c r="P1873">
        <v>2497</v>
      </c>
      <c r="Q1873" s="4" t="s">
        <v>69</v>
      </c>
      <c r="R1873" s="4" t="s">
        <v>24</v>
      </c>
      <c r="S1873">
        <v>8</v>
      </c>
    </row>
    <row r="1874" spans="1:19">
      <c r="A1874" s="4" t="s">
        <v>2081</v>
      </c>
      <c r="B1874" s="4" t="s">
        <v>205</v>
      </c>
      <c r="C1874" s="4" t="s">
        <v>9011</v>
      </c>
      <c r="D1874" s="4" t="s">
        <v>38</v>
      </c>
      <c r="E1874" s="4" t="s">
        <v>172</v>
      </c>
      <c r="F1874" s="3">
        <v>42822</v>
      </c>
      <c r="G1874" s="3">
        <v>42827</v>
      </c>
      <c r="H1874">
        <v>4855</v>
      </c>
      <c r="I1874" s="4" t="s">
        <v>9023</v>
      </c>
      <c r="J1874" s="4" t="s">
        <v>9024</v>
      </c>
      <c r="K1874" s="4" t="s">
        <v>9010</v>
      </c>
      <c r="L1874">
        <v>4821</v>
      </c>
      <c r="M1874" s="4" t="s">
        <v>39</v>
      </c>
      <c r="N1874">
        <v>1993</v>
      </c>
      <c r="O1874">
        <v>4269.8999999999996</v>
      </c>
      <c r="P1874">
        <v>6472</v>
      </c>
      <c r="Q1874" s="4" t="s">
        <v>23</v>
      </c>
      <c r="R1874" s="4" t="s">
        <v>40</v>
      </c>
      <c r="S1874">
        <v>5</v>
      </c>
    </row>
    <row r="1875" spans="1:19">
      <c r="A1875" s="4" t="s">
        <v>2082</v>
      </c>
      <c r="B1875" s="4" t="s">
        <v>226</v>
      </c>
      <c r="C1875" s="4" t="s">
        <v>192</v>
      </c>
      <c r="D1875" s="4" t="s">
        <v>123</v>
      </c>
      <c r="E1875" s="4" t="s">
        <v>172</v>
      </c>
      <c r="F1875" s="3">
        <v>42822</v>
      </c>
      <c r="G1875" s="3">
        <v>42884</v>
      </c>
      <c r="H1875">
        <v>3395</v>
      </c>
      <c r="I1875" s="4" t="s">
        <v>9018</v>
      </c>
      <c r="J1875" s="4" t="s">
        <v>9019</v>
      </c>
      <c r="K1875" s="4" t="s">
        <v>9012</v>
      </c>
      <c r="L1875">
        <v>3393</v>
      </c>
      <c r="M1875" s="4" t="s">
        <v>39</v>
      </c>
      <c r="N1875">
        <v>1989</v>
      </c>
      <c r="O1875">
        <v>3838.39</v>
      </c>
      <c r="P1875">
        <v>8274</v>
      </c>
      <c r="Q1875" s="4" t="s">
        <v>23</v>
      </c>
      <c r="R1875" s="4" t="s">
        <v>24</v>
      </c>
      <c r="S1875">
        <v>62</v>
      </c>
    </row>
    <row r="1876" spans="1:19">
      <c r="A1876" s="4" t="s">
        <v>2083</v>
      </c>
      <c r="B1876" s="4" t="s">
        <v>185</v>
      </c>
      <c r="C1876" s="4" t="s">
        <v>177</v>
      </c>
      <c r="D1876" s="4" t="s">
        <v>24</v>
      </c>
      <c r="E1876" s="4" t="s">
        <v>193</v>
      </c>
      <c r="F1876" s="3">
        <v>42822</v>
      </c>
      <c r="G1876" s="3"/>
      <c r="I1876" s="4" t="s">
        <v>9023</v>
      </c>
      <c r="J1876" s="4" t="s">
        <v>9024</v>
      </c>
      <c r="K1876" s="4" t="s">
        <v>9012</v>
      </c>
      <c r="L1876">
        <v>55</v>
      </c>
      <c r="M1876" s="4"/>
      <c r="Q1876" s="4"/>
      <c r="R1876" s="4"/>
    </row>
    <row r="1877" spans="1:19">
      <c r="A1877" s="4" t="s">
        <v>2084</v>
      </c>
      <c r="B1877" s="4" t="s">
        <v>185</v>
      </c>
      <c r="C1877" s="4" t="s">
        <v>177</v>
      </c>
      <c r="D1877" s="4" t="s">
        <v>24</v>
      </c>
      <c r="E1877" s="4" t="s">
        <v>193</v>
      </c>
      <c r="F1877" s="3">
        <v>42822</v>
      </c>
      <c r="G1877" s="3"/>
      <c r="I1877" s="4" t="s">
        <v>9023</v>
      </c>
      <c r="J1877" s="4" t="s">
        <v>9024</v>
      </c>
      <c r="K1877" s="4" t="s">
        <v>9012</v>
      </c>
      <c r="L1877">
        <v>55</v>
      </c>
      <c r="M1877" s="4"/>
      <c r="Q1877" s="4"/>
      <c r="R1877" s="4"/>
    </row>
    <row r="1878" spans="1:19">
      <c r="A1878" s="4" t="s">
        <v>2085</v>
      </c>
      <c r="B1878" s="4" t="s">
        <v>185</v>
      </c>
      <c r="C1878" s="4" t="s">
        <v>177</v>
      </c>
      <c r="D1878" s="4" t="s">
        <v>24</v>
      </c>
      <c r="E1878" s="4" t="s">
        <v>193</v>
      </c>
      <c r="F1878" s="3">
        <v>42822</v>
      </c>
      <c r="G1878" s="3"/>
      <c r="I1878" s="4" t="s">
        <v>9023</v>
      </c>
      <c r="J1878" s="4" t="s">
        <v>9024</v>
      </c>
      <c r="K1878" s="4" t="s">
        <v>9012</v>
      </c>
      <c r="L1878">
        <v>55</v>
      </c>
      <c r="M1878" s="4"/>
      <c r="Q1878" s="4"/>
      <c r="R1878" s="4"/>
    </row>
    <row r="1879" spans="1:19">
      <c r="A1879" s="4" t="s">
        <v>2086</v>
      </c>
      <c r="B1879" s="4" t="s">
        <v>216</v>
      </c>
      <c r="C1879" s="4" t="s">
        <v>177</v>
      </c>
      <c r="D1879" s="4" t="s">
        <v>31</v>
      </c>
      <c r="E1879" s="4" t="s">
        <v>197</v>
      </c>
      <c r="F1879" s="3">
        <v>42822</v>
      </c>
      <c r="G1879" s="3">
        <v>42832</v>
      </c>
      <c r="H1879">
        <v>0</v>
      </c>
      <c r="I1879" s="4" t="s">
        <v>9018</v>
      </c>
      <c r="J1879" s="4" t="s">
        <v>9019</v>
      </c>
      <c r="K1879" s="4" t="s">
        <v>9012</v>
      </c>
      <c r="L1879">
        <v>55</v>
      </c>
      <c r="M1879" s="4" t="s">
        <v>26</v>
      </c>
      <c r="N1879">
        <v>1991</v>
      </c>
      <c r="O1879">
        <v>326.82</v>
      </c>
      <c r="P1879">
        <v>1016</v>
      </c>
      <c r="Q1879" s="4" t="s">
        <v>23</v>
      </c>
      <c r="R1879" s="4" t="s">
        <v>24</v>
      </c>
      <c r="S1879">
        <v>10</v>
      </c>
    </row>
    <row r="1880" spans="1:19">
      <c r="A1880" s="4" t="s">
        <v>2087</v>
      </c>
      <c r="B1880" s="4" t="s">
        <v>181</v>
      </c>
      <c r="C1880" s="4" t="s">
        <v>171</v>
      </c>
      <c r="D1880" s="4" t="s">
        <v>71</v>
      </c>
      <c r="E1880" s="4" t="s">
        <v>172</v>
      </c>
      <c r="F1880" s="3">
        <v>42822</v>
      </c>
      <c r="G1880" s="3">
        <v>42824</v>
      </c>
      <c r="H1880">
        <v>1084</v>
      </c>
      <c r="I1880" s="4" t="s">
        <v>9026</v>
      </c>
      <c r="J1880" s="4" t="s">
        <v>9024</v>
      </c>
      <c r="K1880" s="4" t="s">
        <v>9010</v>
      </c>
      <c r="L1880">
        <v>1096</v>
      </c>
      <c r="M1880" s="4" t="s">
        <v>46</v>
      </c>
      <c r="N1880">
        <v>2000</v>
      </c>
      <c r="O1880">
        <v>2952.73</v>
      </c>
      <c r="P1880">
        <v>5107</v>
      </c>
      <c r="Q1880" s="4" t="s">
        <v>23</v>
      </c>
      <c r="R1880" s="4" t="s">
        <v>24</v>
      </c>
      <c r="S1880">
        <v>2</v>
      </c>
    </row>
    <row r="1881" spans="1:19">
      <c r="A1881" s="4" t="s">
        <v>2088</v>
      </c>
      <c r="B1881" s="4" t="s">
        <v>304</v>
      </c>
      <c r="C1881" s="4" t="s">
        <v>192</v>
      </c>
      <c r="D1881" s="4" t="s">
        <v>47</v>
      </c>
      <c r="E1881" s="4" t="s">
        <v>172</v>
      </c>
      <c r="F1881" s="3">
        <v>42823</v>
      </c>
      <c r="G1881" s="3">
        <v>42889</v>
      </c>
      <c r="H1881">
        <v>3670</v>
      </c>
      <c r="I1881" s="4" t="s">
        <v>9014</v>
      </c>
      <c r="J1881" s="4" t="s">
        <v>9015</v>
      </c>
      <c r="K1881" s="4" t="s">
        <v>9012</v>
      </c>
      <c r="L1881">
        <v>3393</v>
      </c>
      <c r="M1881" s="4" t="s">
        <v>46</v>
      </c>
      <c r="N1881">
        <v>1986</v>
      </c>
      <c r="O1881">
        <v>2403.58</v>
      </c>
      <c r="P1881">
        <v>8801</v>
      </c>
      <c r="Q1881" s="4" t="s">
        <v>23</v>
      </c>
      <c r="R1881" s="4" t="s">
        <v>24</v>
      </c>
      <c r="S1881">
        <v>66</v>
      </c>
    </row>
    <row r="1882" spans="1:19">
      <c r="A1882" s="4" t="s">
        <v>2089</v>
      </c>
      <c r="B1882" s="4" t="s">
        <v>210</v>
      </c>
      <c r="C1882" s="4" t="s">
        <v>171</v>
      </c>
      <c r="D1882" s="4" t="s">
        <v>78</v>
      </c>
      <c r="E1882" s="4" t="s">
        <v>197</v>
      </c>
      <c r="F1882" s="3">
        <v>42823</v>
      </c>
      <c r="G1882" s="3">
        <v>42827</v>
      </c>
      <c r="H1882">
        <v>0</v>
      </c>
      <c r="I1882" s="4" t="s">
        <v>9021</v>
      </c>
      <c r="J1882" s="4" t="s">
        <v>9019</v>
      </c>
      <c r="K1882" s="4" t="s">
        <v>9010</v>
      </c>
      <c r="L1882">
        <v>1096</v>
      </c>
      <c r="M1882" s="4" t="s">
        <v>55</v>
      </c>
      <c r="N1882">
        <v>1994</v>
      </c>
      <c r="O1882">
        <v>6395.05</v>
      </c>
      <c r="P1882">
        <v>20275</v>
      </c>
      <c r="Q1882" s="4" t="s">
        <v>23</v>
      </c>
      <c r="R1882" s="4" t="s">
        <v>24</v>
      </c>
      <c r="S1882">
        <v>4</v>
      </c>
    </row>
    <row r="1883" spans="1:19">
      <c r="A1883" s="4" t="s">
        <v>2090</v>
      </c>
      <c r="B1883" s="4" t="s">
        <v>210</v>
      </c>
      <c r="C1883" s="4" t="s">
        <v>199</v>
      </c>
      <c r="D1883" s="4" t="s">
        <v>65</v>
      </c>
      <c r="E1883" s="4" t="s">
        <v>172</v>
      </c>
      <c r="F1883" s="3">
        <v>42823</v>
      </c>
      <c r="G1883" s="3">
        <v>42888</v>
      </c>
      <c r="H1883">
        <v>5304</v>
      </c>
      <c r="I1883" s="4" t="s">
        <v>9021</v>
      </c>
      <c r="J1883" s="4" t="s">
        <v>9019</v>
      </c>
      <c r="K1883" s="4" t="s">
        <v>9010</v>
      </c>
      <c r="L1883">
        <v>5482</v>
      </c>
      <c r="M1883" s="4" t="s">
        <v>33</v>
      </c>
      <c r="N1883">
        <v>1990</v>
      </c>
      <c r="O1883">
        <v>2520.83</v>
      </c>
      <c r="P1883">
        <v>3502</v>
      </c>
      <c r="Q1883" s="4" t="s">
        <v>23</v>
      </c>
      <c r="R1883" s="4" t="s">
        <v>24</v>
      </c>
      <c r="S1883">
        <v>65</v>
      </c>
    </row>
    <row r="1884" spans="1:19">
      <c r="A1884" s="4" t="s">
        <v>2091</v>
      </c>
      <c r="B1884" s="4" t="s">
        <v>174</v>
      </c>
      <c r="C1884" s="4" t="s">
        <v>199</v>
      </c>
      <c r="D1884" s="4" t="s">
        <v>119</v>
      </c>
      <c r="E1884" s="4" t="s">
        <v>197</v>
      </c>
      <c r="F1884" s="3">
        <v>42823</v>
      </c>
      <c r="G1884" s="3">
        <v>42831</v>
      </c>
      <c r="H1884">
        <v>0</v>
      </c>
      <c r="I1884" s="4" t="s">
        <v>9016</v>
      </c>
      <c r="J1884" s="4" t="s">
        <v>9015</v>
      </c>
      <c r="K1884" s="4" t="s">
        <v>9010</v>
      </c>
      <c r="L1884">
        <v>5482</v>
      </c>
      <c r="M1884" s="4" t="s">
        <v>55</v>
      </c>
      <c r="N1884">
        <v>1988</v>
      </c>
      <c r="O1884">
        <v>5266.09</v>
      </c>
      <c r="P1884">
        <v>8595</v>
      </c>
      <c r="Q1884" s="4" t="s">
        <v>23</v>
      </c>
      <c r="R1884" s="4" t="s">
        <v>56</v>
      </c>
      <c r="S1884">
        <v>8</v>
      </c>
    </row>
    <row r="1885" spans="1:19">
      <c r="A1885" s="4" t="s">
        <v>2092</v>
      </c>
      <c r="B1885" s="4" t="s">
        <v>174</v>
      </c>
      <c r="C1885" s="4" t="s">
        <v>9011</v>
      </c>
      <c r="D1885" s="4" t="s">
        <v>43</v>
      </c>
      <c r="E1885" s="4" t="s">
        <v>172</v>
      </c>
      <c r="F1885" s="3">
        <v>42823</v>
      </c>
      <c r="G1885" s="3">
        <v>42902</v>
      </c>
      <c r="H1885">
        <v>3844</v>
      </c>
      <c r="I1885" s="4" t="s">
        <v>9016</v>
      </c>
      <c r="J1885" s="4" t="s">
        <v>9015</v>
      </c>
      <c r="K1885" s="4" t="s">
        <v>9010</v>
      </c>
      <c r="L1885">
        <v>4821</v>
      </c>
      <c r="M1885" s="4" t="s">
        <v>9322</v>
      </c>
      <c r="N1885">
        <v>2005</v>
      </c>
      <c r="O1885">
        <v>1520.66</v>
      </c>
      <c r="P1885">
        <v>1806</v>
      </c>
      <c r="Q1885" s="4" t="s">
        <v>23</v>
      </c>
      <c r="R1885" s="4" t="s">
        <v>24</v>
      </c>
      <c r="S1885">
        <v>79</v>
      </c>
    </row>
    <row r="1886" spans="1:19">
      <c r="A1886" s="4" t="s">
        <v>2093</v>
      </c>
      <c r="B1886" s="4" t="s">
        <v>263</v>
      </c>
      <c r="C1886" s="4" t="s">
        <v>179</v>
      </c>
      <c r="D1886" s="4" t="s">
        <v>21</v>
      </c>
      <c r="E1886" s="4" t="s">
        <v>172</v>
      </c>
      <c r="F1886" s="3">
        <v>42823</v>
      </c>
      <c r="G1886" s="3">
        <v>42866</v>
      </c>
      <c r="H1886">
        <v>549</v>
      </c>
      <c r="I1886" s="4" t="s">
        <v>9021</v>
      </c>
      <c r="J1886" s="4" t="s">
        <v>9019</v>
      </c>
      <c r="K1886" s="4" t="s">
        <v>9010</v>
      </c>
      <c r="L1886">
        <v>550</v>
      </c>
      <c r="M1886" s="4" t="s">
        <v>9322</v>
      </c>
      <c r="N1886">
        <v>1996</v>
      </c>
      <c r="O1886">
        <v>1100.04</v>
      </c>
      <c r="P1886">
        <v>2822</v>
      </c>
      <c r="Q1886" s="4" t="s">
        <v>23</v>
      </c>
      <c r="R1886" s="4" t="s">
        <v>24</v>
      </c>
      <c r="S1886">
        <v>43</v>
      </c>
    </row>
    <row r="1887" spans="1:19">
      <c r="A1887" s="4" t="s">
        <v>2094</v>
      </c>
      <c r="B1887" s="4" t="s">
        <v>196</v>
      </c>
      <c r="C1887" s="4" t="s">
        <v>9011</v>
      </c>
      <c r="D1887" s="4" t="s">
        <v>42</v>
      </c>
      <c r="E1887" s="4" t="s">
        <v>197</v>
      </c>
      <c r="F1887" s="3">
        <v>42823</v>
      </c>
      <c r="G1887" s="3">
        <v>42875</v>
      </c>
      <c r="H1887">
        <v>0</v>
      </c>
      <c r="I1887" s="4" t="s">
        <v>9016</v>
      </c>
      <c r="J1887" s="4" t="s">
        <v>9015</v>
      </c>
      <c r="K1887" s="4" t="s">
        <v>9010</v>
      </c>
      <c r="L1887">
        <v>4821</v>
      </c>
      <c r="M1887" s="4" t="s">
        <v>26</v>
      </c>
      <c r="N1887">
        <v>2017</v>
      </c>
      <c r="O1887">
        <v>4.54</v>
      </c>
      <c r="P1887">
        <v>9</v>
      </c>
      <c r="Q1887" s="4" t="s">
        <v>23</v>
      </c>
      <c r="R1887" s="4" t="s">
        <v>24</v>
      </c>
      <c r="S1887">
        <v>52</v>
      </c>
    </row>
    <row r="1888" spans="1:19">
      <c r="A1888" s="4" t="s">
        <v>2095</v>
      </c>
      <c r="B1888" s="4" t="s">
        <v>196</v>
      </c>
      <c r="C1888" s="4" t="s">
        <v>192</v>
      </c>
      <c r="D1888" s="4" t="s">
        <v>109</v>
      </c>
      <c r="E1888" s="4" t="s">
        <v>197</v>
      </c>
      <c r="F1888" s="3">
        <v>42823</v>
      </c>
      <c r="G1888" s="3">
        <v>42830</v>
      </c>
      <c r="H1888">
        <v>0</v>
      </c>
      <c r="I1888" s="4" t="s">
        <v>9016</v>
      </c>
      <c r="J1888" s="4" t="s">
        <v>9015</v>
      </c>
      <c r="K1888" s="4" t="s">
        <v>9012</v>
      </c>
      <c r="L1888">
        <v>3393</v>
      </c>
      <c r="M1888" s="4" t="s">
        <v>58</v>
      </c>
      <c r="N1888">
        <v>1987</v>
      </c>
      <c r="O1888">
        <v>1698.2</v>
      </c>
      <c r="P1888">
        <v>3798</v>
      </c>
      <c r="Q1888" s="4" t="s">
        <v>23</v>
      </c>
      <c r="R1888" s="4" t="s">
        <v>24</v>
      </c>
      <c r="S1888">
        <v>7</v>
      </c>
    </row>
    <row r="1889" spans="1:19">
      <c r="A1889" s="4" t="s">
        <v>2096</v>
      </c>
      <c r="B1889" s="4" t="s">
        <v>343</v>
      </c>
      <c r="C1889" s="4" t="s">
        <v>179</v>
      </c>
      <c r="D1889" s="4" t="s">
        <v>76</v>
      </c>
      <c r="E1889" s="4" t="s">
        <v>172</v>
      </c>
      <c r="F1889" s="3">
        <v>42823</v>
      </c>
      <c r="G1889" s="3">
        <v>42830</v>
      </c>
      <c r="H1889">
        <v>553</v>
      </c>
      <c r="I1889" s="4" t="s">
        <v>9016</v>
      </c>
      <c r="J1889" s="4" t="s">
        <v>9015</v>
      </c>
      <c r="K1889" s="4" t="s">
        <v>9010</v>
      </c>
      <c r="L1889">
        <v>550</v>
      </c>
      <c r="M1889" s="4" t="s">
        <v>9322</v>
      </c>
      <c r="N1889">
        <v>1997</v>
      </c>
      <c r="O1889">
        <v>8170.38</v>
      </c>
      <c r="P1889">
        <v>16499</v>
      </c>
      <c r="Q1889" s="4" t="s">
        <v>77</v>
      </c>
      <c r="R1889" s="4" t="s">
        <v>24</v>
      </c>
      <c r="S1889">
        <v>7</v>
      </c>
    </row>
    <row r="1890" spans="1:19">
      <c r="A1890" s="4" t="s">
        <v>2097</v>
      </c>
      <c r="B1890" s="4" t="s">
        <v>219</v>
      </c>
      <c r="C1890" s="4" t="s">
        <v>179</v>
      </c>
      <c r="D1890" s="4" t="s">
        <v>24</v>
      </c>
      <c r="E1890" s="4" t="s">
        <v>193</v>
      </c>
      <c r="F1890" s="3">
        <v>42823</v>
      </c>
      <c r="G1890" s="3"/>
      <c r="I1890" s="4" t="s">
        <v>9026</v>
      </c>
      <c r="J1890" s="4" t="s">
        <v>9024</v>
      </c>
      <c r="K1890" s="4" t="s">
        <v>9010</v>
      </c>
      <c r="L1890">
        <v>550</v>
      </c>
      <c r="M1890" s="4"/>
      <c r="Q1890" s="4"/>
      <c r="R1890" s="4"/>
    </row>
    <row r="1891" spans="1:19">
      <c r="A1891" s="4" t="s">
        <v>2098</v>
      </c>
      <c r="B1891" s="4" t="s">
        <v>219</v>
      </c>
      <c r="C1891" s="4" t="s">
        <v>171</v>
      </c>
      <c r="D1891" s="4" t="s">
        <v>97</v>
      </c>
      <c r="E1891" s="4" t="s">
        <v>197</v>
      </c>
      <c r="F1891" s="3">
        <v>42823</v>
      </c>
      <c r="G1891" s="3">
        <v>42860</v>
      </c>
      <c r="H1891">
        <v>0</v>
      </c>
      <c r="I1891" s="4" t="s">
        <v>9026</v>
      </c>
      <c r="J1891" s="4" t="s">
        <v>9024</v>
      </c>
      <c r="K1891" s="4" t="s">
        <v>9010</v>
      </c>
      <c r="L1891">
        <v>1096</v>
      </c>
      <c r="M1891" s="4" t="s">
        <v>33</v>
      </c>
      <c r="N1891">
        <v>2001</v>
      </c>
      <c r="O1891">
        <v>2437.85</v>
      </c>
      <c r="P1891">
        <v>4874</v>
      </c>
      <c r="Q1891" s="4" t="s">
        <v>23</v>
      </c>
      <c r="R1891" s="4" t="s">
        <v>24</v>
      </c>
      <c r="S1891">
        <v>37</v>
      </c>
    </row>
    <row r="1892" spans="1:19">
      <c r="A1892" s="4" t="s">
        <v>2099</v>
      </c>
      <c r="B1892" s="4" t="s">
        <v>219</v>
      </c>
      <c r="C1892" s="4" t="s">
        <v>192</v>
      </c>
      <c r="D1892" s="4" t="s">
        <v>54</v>
      </c>
      <c r="E1892" s="4" t="s">
        <v>172</v>
      </c>
      <c r="F1892" s="3">
        <v>42823</v>
      </c>
      <c r="G1892" s="3">
        <v>42832</v>
      </c>
      <c r="H1892">
        <v>3523</v>
      </c>
      <c r="I1892" s="4" t="s">
        <v>9026</v>
      </c>
      <c r="J1892" s="4" t="s">
        <v>9024</v>
      </c>
      <c r="K1892" s="4" t="s">
        <v>9012</v>
      </c>
      <c r="L1892">
        <v>3393</v>
      </c>
      <c r="M1892" s="4" t="s">
        <v>55</v>
      </c>
      <c r="N1892">
        <v>1995</v>
      </c>
      <c r="O1892">
        <v>1825.82</v>
      </c>
      <c r="P1892">
        <v>5595</v>
      </c>
      <c r="Q1892" s="4" t="s">
        <v>23</v>
      </c>
      <c r="R1892" s="4" t="s">
        <v>56</v>
      </c>
      <c r="S1892">
        <v>9</v>
      </c>
    </row>
    <row r="1893" spans="1:19">
      <c r="A1893" s="4" t="s">
        <v>2100</v>
      </c>
      <c r="B1893" s="4" t="s">
        <v>230</v>
      </c>
      <c r="C1893" s="4" t="s">
        <v>9011</v>
      </c>
      <c r="D1893" s="4" t="s">
        <v>61</v>
      </c>
      <c r="E1893" s="4" t="s">
        <v>193</v>
      </c>
      <c r="F1893" s="3">
        <v>42823</v>
      </c>
      <c r="G1893" s="3"/>
      <c r="I1893" s="4" t="s">
        <v>9026</v>
      </c>
      <c r="J1893" s="4" t="s">
        <v>9024</v>
      </c>
      <c r="K1893" s="4" t="s">
        <v>9010</v>
      </c>
      <c r="L1893">
        <v>4821</v>
      </c>
      <c r="M1893" s="4" t="s">
        <v>58</v>
      </c>
      <c r="N1893">
        <v>1991</v>
      </c>
      <c r="O1893">
        <v>2819.5</v>
      </c>
      <c r="P1893">
        <v>7227</v>
      </c>
      <c r="Q1893" s="4" t="s">
        <v>23</v>
      </c>
      <c r="R1893" s="4" t="s">
        <v>62</v>
      </c>
    </row>
    <row r="1894" spans="1:19">
      <c r="A1894" s="4" t="s">
        <v>2101</v>
      </c>
      <c r="B1894" s="4" t="s">
        <v>230</v>
      </c>
      <c r="C1894" s="4" t="s">
        <v>179</v>
      </c>
      <c r="D1894" s="4" t="s">
        <v>84</v>
      </c>
      <c r="E1894" s="4" t="s">
        <v>197</v>
      </c>
      <c r="F1894" s="3">
        <v>42823</v>
      </c>
      <c r="G1894" s="3">
        <v>42875</v>
      </c>
      <c r="H1894">
        <v>0</v>
      </c>
      <c r="I1894" s="4" t="s">
        <v>9026</v>
      </c>
      <c r="J1894" s="4" t="s">
        <v>9024</v>
      </c>
      <c r="K1894" s="4" t="s">
        <v>9010</v>
      </c>
      <c r="L1894">
        <v>550</v>
      </c>
      <c r="M1894" s="4" t="s">
        <v>9322</v>
      </c>
      <c r="N1894">
        <v>1980</v>
      </c>
      <c r="O1894">
        <v>7708.38</v>
      </c>
      <c r="P1894">
        <v>13756</v>
      </c>
      <c r="Q1894" s="4" t="s">
        <v>23</v>
      </c>
      <c r="R1894" s="4" t="s">
        <v>24</v>
      </c>
      <c r="S1894">
        <v>52</v>
      </c>
    </row>
    <row r="1895" spans="1:19">
      <c r="A1895" s="4" t="s">
        <v>2102</v>
      </c>
      <c r="B1895" s="4" t="s">
        <v>230</v>
      </c>
      <c r="C1895" s="4" t="s">
        <v>179</v>
      </c>
      <c r="D1895" s="4" t="s">
        <v>76</v>
      </c>
      <c r="E1895" s="4" t="s">
        <v>172</v>
      </c>
      <c r="F1895" s="3">
        <v>42823</v>
      </c>
      <c r="G1895" s="3">
        <v>42914</v>
      </c>
      <c r="H1895">
        <v>424</v>
      </c>
      <c r="I1895" s="4" t="s">
        <v>9026</v>
      </c>
      <c r="J1895" s="4" t="s">
        <v>9024</v>
      </c>
      <c r="K1895" s="4" t="s">
        <v>9010</v>
      </c>
      <c r="L1895">
        <v>550</v>
      </c>
      <c r="M1895" s="4" t="s">
        <v>9322</v>
      </c>
      <c r="N1895">
        <v>1997</v>
      </c>
      <c r="O1895">
        <v>8170.38</v>
      </c>
      <c r="P1895">
        <v>16499</v>
      </c>
      <c r="Q1895" s="4" t="s">
        <v>77</v>
      </c>
      <c r="R1895" s="4" t="s">
        <v>24</v>
      </c>
      <c r="S1895">
        <v>91</v>
      </c>
    </row>
    <row r="1896" spans="1:19">
      <c r="A1896" s="4" t="s">
        <v>2103</v>
      </c>
      <c r="B1896" s="4" t="s">
        <v>244</v>
      </c>
      <c r="C1896" s="4" t="s">
        <v>179</v>
      </c>
      <c r="D1896" s="4" t="s">
        <v>85</v>
      </c>
      <c r="E1896" s="4" t="s">
        <v>172</v>
      </c>
      <c r="F1896" s="3">
        <v>42823</v>
      </c>
      <c r="G1896" s="3">
        <v>42888</v>
      </c>
      <c r="H1896">
        <v>490</v>
      </c>
      <c r="I1896" s="4" t="s">
        <v>9016</v>
      </c>
      <c r="J1896" s="4" t="s">
        <v>9015</v>
      </c>
      <c r="K1896" s="4" t="s">
        <v>9010</v>
      </c>
      <c r="L1896">
        <v>550</v>
      </c>
      <c r="M1896" s="4" t="s">
        <v>46</v>
      </c>
      <c r="N1896">
        <v>1985</v>
      </c>
      <c r="O1896">
        <v>375.43</v>
      </c>
      <c r="P1896">
        <v>1190</v>
      </c>
      <c r="Q1896" s="4" t="s">
        <v>23</v>
      </c>
      <c r="R1896" s="4" t="s">
        <v>24</v>
      </c>
      <c r="S1896">
        <v>65</v>
      </c>
    </row>
    <row r="1897" spans="1:19">
      <c r="A1897" s="4" t="s">
        <v>2104</v>
      </c>
      <c r="B1897" s="4" t="s">
        <v>201</v>
      </c>
      <c r="C1897" s="4" t="s">
        <v>9011</v>
      </c>
      <c r="D1897" s="4" t="s">
        <v>84</v>
      </c>
      <c r="E1897" s="4" t="s">
        <v>197</v>
      </c>
      <c r="F1897" s="3">
        <v>42823</v>
      </c>
      <c r="G1897" s="3">
        <v>42829</v>
      </c>
      <c r="H1897">
        <v>0</v>
      </c>
      <c r="I1897" s="4" t="s">
        <v>9026</v>
      </c>
      <c r="J1897" s="4" t="s">
        <v>9024</v>
      </c>
      <c r="K1897" s="4" t="s">
        <v>9010</v>
      </c>
      <c r="L1897">
        <v>4821</v>
      </c>
      <c r="M1897" s="4" t="s">
        <v>9322</v>
      </c>
      <c r="N1897">
        <v>1980</v>
      </c>
      <c r="O1897">
        <v>7708.38</v>
      </c>
      <c r="P1897">
        <v>13756</v>
      </c>
      <c r="Q1897" s="4" t="s">
        <v>23</v>
      </c>
      <c r="R1897" s="4" t="s">
        <v>24</v>
      </c>
      <c r="S1897">
        <v>6</v>
      </c>
    </row>
    <row r="1898" spans="1:19">
      <c r="A1898" s="4" t="s">
        <v>2105</v>
      </c>
      <c r="B1898" s="4" t="s">
        <v>201</v>
      </c>
      <c r="C1898" s="4" t="s">
        <v>177</v>
      </c>
      <c r="D1898" s="4" t="s">
        <v>72</v>
      </c>
      <c r="E1898" s="4" t="s">
        <v>172</v>
      </c>
      <c r="F1898" s="3">
        <v>42823</v>
      </c>
      <c r="G1898" s="3">
        <v>42832</v>
      </c>
      <c r="H1898">
        <v>48</v>
      </c>
      <c r="I1898" s="4" t="s">
        <v>9026</v>
      </c>
      <c r="J1898" s="4" t="s">
        <v>9024</v>
      </c>
      <c r="K1898" s="4" t="s">
        <v>9012</v>
      </c>
      <c r="L1898">
        <v>55</v>
      </c>
      <c r="M1898" s="4" t="s">
        <v>73</v>
      </c>
      <c r="N1898">
        <v>2003</v>
      </c>
      <c r="O1898">
        <v>692.19</v>
      </c>
      <c r="P1898">
        <v>1922</v>
      </c>
      <c r="Q1898" s="4" t="s">
        <v>23</v>
      </c>
      <c r="R1898" s="4" t="s">
        <v>24</v>
      </c>
      <c r="S1898">
        <v>9</v>
      </c>
    </row>
    <row r="1899" spans="1:19">
      <c r="A1899" s="4" t="s">
        <v>2106</v>
      </c>
      <c r="B1899" s="4" t="s">
        <v>170</v>
      </c>
      <c r="C1899" s="4" t="s">
        <v>192</v>
      </c>
      <c r="D1899" s="4" t="s">
        <v>76</v>
      </c>
      <c r="E1899" s="4" t="s">
        <v>172</v>
      </c>
      <c r="F1899" s="3">
        <v>42823</v>
      </c>
      <c r="G1899" s="3">
        <v>42881</v>
      </c>
      <c r="H1899">
        <v>3982</v>
      </c>
      <c r="I1899" s="4" t="s">
        <v>9014</v>
      </c>
      <c r="J1899" s="4" t="s">
        <v>9015</v>
      </c>
      <c r="K1899" s="4" t="s">
        <v>9012</v>
      </c>
      <c r="L1899">
        <v>3393</v>
      </c>
      <c r="M1899" s="4" t="s">
        <v>9322</v>
      </c>
      <c r="N1899">
        <v>1997</v>
      </c>
      <c r="O1899">
        <v>8170.38</v>
      </c>
      <c r="P1899">
        <v>16499</v>
      </c>
      <c r="Q1899" s="4" t="s">
        <v>77</v>
      </c>
      <c r="R1899" s="4" t="s">
        <v>24</v>
      </c>
      <c r="S1899">
        <v>58</v>
      </c>
    </row>
    <row r="1900" spans="1:19">
      <c r="A1900" s="4" t="s">
        <v>2107</v>
      </c>
      <c r="B1900" s="4" t="s">
        <v>205</v>
      </c>
      <c r="C1900" s="4" t="s">
        <v>192</v>
      </c>
      <c r="D1900" s="4" t="s">
        <v>59</v>
      </c>
      <c r="E1900" s="4" t="s">
        <v>197</v>
      </c>
      <c r="F1900" s="3">
        <v>42823</v>
      </c>
      <c r="G1900" s="3">
        <v>42897</v>
      </c>
      <c r="H1900">
        <v>0</v>
      </c>
      <c r="I1900" s="4" t="s">
        <v>9023</v>
      </c>
      <c r="J1900" s="4" t="s">
        <v>9024</v>
      </c>
      <c r="K1900" s="4" t="s">
        <v>9012</v>
      </c>
      <c r="L1900">
        <v>3393</v>
      </c>
      <c r="M1900" s="4" t="s">
        <v>60</v>
      </c>
      <c r="N1900">
        <v>1988</v>
      </c>
      <c r="O1900">
        <v>2059.9</v>
      </c>
      <c r="P1900">
        <v>3644</v>
      </c>
      <c r="Q1900" s="4" t="s">
        <v>23</v>
      </c>
      <c r="R1900" s="4" t="s">
        <v>24</v>
      </c>
      <c r="S1900">
        <v>74</v>
      </c>
    </row>
    <row r="1901" spans="1:19">
      <c r="A1901" s="4" t="s">
        <v>2108</v>
      </c>
      <c r="B1901" s="4" t="s">
        <v>185</v>
      </c>
      <c r="C1901" s="4" t="s">
        <v>199</v>
      </c>
      <c r="D1901" s="4" t="s">
        <v>56</v>
      </c>
      <c r="E1901" s="4" t="s">
        <v>197</v>
      </c>
      <c r="F1901" s="3">
        <v>42823</v>
      </c>
      <c r="G1901" s="3">
        <v>42831</v>
      </c>
      <c r="H1901">
        <v>0</v>
      </c>
      <c r="I1901" s="4" t="s">
        <v>9023</v>
      </c>
      <c r="J1901" s="4" t="s">
        <v>9024</v>
      </c>
      <c r="K1901" s="4" t="s">
        <v>9010</v>
      </c>
      <c r="L1901">
        <v>5482</v>
      </c>
      <c r="M1901" s="4" t="s">
        <v>55</v>
      </c>
      <c r="N1901">
        <v>1999</v>
      </c>
      <c r="O1901">
        <v>1699.85</v>
      </c>
      <c r="P1901">
        <v>5108</v>
      </c>
      <c r="Q1901" s="4" t="s">
        <v>23</v>
      </c>
      <c r="R1901" s="4" t="s">
        <v>24</v>
      </c>
      <c r="S1901">
        <v>8</v>
      </c>
    </row>
    <row r="1902" spans="1:19">
      <c r="A1902" s="4" t="s">
        <v>2109</v>
      </c>
      <c r="B1902" s="4" t="s">
        <v>185</v>
      </c>
      <c r="C1902" s="4" t="s">
        <v>171</v>
      </c>
      <c r="D1902" s="4" t="s">
        <v>71</v>
      </c>
      <c r="E1902" s="4" t="s">
        <v>172</v>
      </c>
      <c r="F1902" s="3">
        <v>42823</v>
      </c>
      <c r="G1902" s="3">
        <v>42834</v>
      </c>
      <c r="H1902">
        <v>1176</v>
      </c>
      <c r="I1902" s="4" t="s">
        <v>9023</v>
      </c>
      <c r="J1902" s="4" t="s">
        <v>9024</v>
      </c>
      <c r="K1902" s="4" t="s">
        <v>9010</v>
      </c>
      <c r="L1902">
        <v>1096</v>
      </c>
      <c r="M1902" s="4" t="s">
        <v>46</v>
      </c>
      <c r="N1902">
        <v>2000</v>
      </c>
      <c r="O1902">
        <v>2952.73</v>
      </c>
      <c r="P1902">
        <v>5107</v>
      </c>
      <c r="Q1902" s="4" t="s">
        <v>23</v>
      </c>
      <c r="R1902" s="4" t="s">
        <v>24</v>
      </c>
      <c r="S1902">
        <v>11</v>
      </c>
    </row>
    <row r="1903" spans="1:19">
      <c r="A1903" s="4" t="s">
        <v>2110</v>
      </c>
      <c r="B1903" s="4" t="s">
        <v>235</v>
      </c>
      <c r="C1903" s="4" t="s">
        <v>179</v>
      </c>
      <c r="D1903" s="4" t="s">
        <v>25</v>
      </c>
      <c r="E1903" s="4" t="s">
        <v>197</v>
      </c>
      <c r="F1903" s="3">
        <v>42823</v>
      </c>
      <c r="G1903" s="3">
        <v>42835</v>
      </c>
      <c r="H1903">
        <v>0</v>
      </c>
      <c r="I1903" s="4" t="s">
        <v>9018</v>
      </c>
      <c r="J1903" s="4" t="s">
        <v>9019</v>
      </c>
      <c r="K1903" s="4" t="s">
        <v>9010</v>
      </c>
      <c r="L1903">
        <v>550</v>
      </c>
      <c r="M1903" s="4" t="s">
        <v>26</v>
      </c>
      <c r="N1903">
        <v>1999</v>
      </c>
      <c r="O1903">
        <v>251.41</v>
      </c>
      <c r="P1903">
        <v>495</v>
      </c>
      <c r="Q1903" s="4" t="s">
        <v>23</v>
      </c>
      <c r="R1903" s="4" t="s">
        <v>24</v>
      </c>
      <c r="S1903">
        <v>12</v>
      </c>
    </row>
    <row r="1904" spans="1:19">
      <c r="A1904" s="4" t="s">
        <v>2111</v>
      </c>
      <c r="B1904" s="4" t="s">
        <v>235</v>
      </c>
      <c r="C1904" s="4" t="s">
        <v>179</v>
      </c>
      <c r="D1904" s="4" t="s">
        <v>83</v>
      </c>
      <c r="E1904" s="4" t="s">
        <v>172</v>
      </c>
      <c r="F1904" s="3">
        <v>42823</v>
      </c>
      <c r="G1904" s="3">
        <v>42829</v>
      </c>
      <c r="H1904">
        <v>589</v>
      </c>
      <c r="I1904" s="4" t="s">
        <v>9018</v>
      </c>
      <c r="J1904" s="4" t="s">
        <v>9019</v>
      </c>
      <c r="K1904" s="4" t="s">
        <v>9010</v>
      </c>
      <c r="L1904">
        <v>550</v>
      </c>
      <c r="M1904" s="4" t="s">
        <v>33</v>
      </c>
      <c r="N1904">
        <v>2004</v>
      </c>
      <c r="O1904">
        <v>702.72</v>
      </c>
      <c r="P1904">
        <v>1831</v>
      </c>
      <c r="Q1904" s="4" t="s">
        <v>23</v>
      </c>
      <c r="R1904" s="4" t="s">
        <v>24</v>
      </c>
      <c r="S1904">
        <v>6</v>
      </c>
    </row>
    <row r="1905" spans="1:19">
      <c r="A1905" s="4" t="s">
        <v>2112</v>
      </c>
      <c r="B1905" s="4" t="s">
        <v>181</v>
      </c>
      <c r="C1905" s="4" t="s">
        <v>199</v>
      </c>
      <c r="D1905" s="4" t="s">
        <v>108</v>
      </c>
      <c r="E1905" s="4" t="s">
        <v>197</v>
      </c>
      <c r="F1905" s="3">
        <v>42823</v>
      </c>
      <c r="G1905" s="3">
        <v>42871</v>
      </c>
      <c r="H1905">
        <v>0</v>
      </c>
      <c r="I1905" s="4" t="s">
        <v>9026</v>
      </c>
      <c r="J1905" s="4" t="s">
        <v>9024</v>
      </c>
      <c r="K1905" s="4" t="s">
        <v>9010</v>
      </c>
      <c r="L1905">
        <v>5482</v>
      </c>
      <c r="M1905" s="4" t="s">
        <v>33</v>
      </c>
      <c r="N1905">
        <v>1996</v>
      </c>
      <c r="O1905">
        <v>2214.94</v>
      </c>
      <c r="P1905">
        <v>5374</v>
      </c>
      <c r="Q1905" s="4" t="s">
        <v>23</v>
      </c>
      <c r="R1905" s="4" t="s">
        <v>24</v>
      </c>
      <c r="S1905">
        <v>48</v>
      </c>
    </row>
    <row r="1906" spans="1:19">
      <c r="A1906" s="4" t="s">
        <v>2113</v>
      </c>
      <c r="B1906" s="4" t="s">
        <v>261</v>
      </c>
      <c r="C1906" s="4" t="s">
        <v>179</v>
      </c>
      <c r="D1906" s="4" t="s">
        <v>121</v>
      </c>
      <c r="E1906" s="4" t="s">
        <v>197</v>
      </c>
      <c r="F1906" s="3">
        <v>42824</v>
      </c>
      <c r="G1906" s="3">
        <v>42826</v>
      </c>
      <c r="H1906">
        <v>0</v>
      </c>
      <c r="I1906" s="4" t="s">
        <v>9021</v>
      </c>
      <c r="J1906" s="4" t="s">
        <v>9019</v>
      </c>
      <c r="K1906" s="4" t="s">
        <v>9010</v>
      </c>
      <c r="L1906">
        <v>550</v>
      </c>
      <c r="M1906" s="4" t="s">
        <v>58</v>
      </c>
      <c r="N1906">
        <v>1993</v>
      </c>
      <c r="O1906">
        <v>646.1</v>
      </c>
      <c r="P1906">
        <v>883</v>
      </c>
      <c r="Q1906" s="4" t="s">
        <v>23</v>
      </c>
      <c r="R1906" s="4" t="s">
        <v>62</v>
      </c>
      <c r="S1906">
        <v>2</v>
      </c>
    </row>
    <row r="1907" spans="1:19">
      <c r="A1907" s="4" t="s">
        <v>2114</v>
      </c>
      <c r="B1907" s="4" t="s">
        <v>261</v>
      </c>
      <c r="C1907" s="4" t="s">
        <v>199</v>
      </c>
      <c r="D1907" s="4" t="s">
        <v>123</v>
      </c>
      <c r="E1907" s="4" t="s">
        <v>197</v>
      </c>
      <c r="F1907" s="3">
        <v>42824</v>
      </c>
      <c r="G1907" s="3">
        <v>42832</v>
      </c>
      <c r="H1907">
        <v>0</v>
      </c>
      <c r="I1907" s="4" t="s">
        <v>9021</v>
      </c>
      <c r="J1907" s="4" t="s">
        <v>9019</v>
      </c>
      <c r="K1907" s="4" t="s">
        <v>9010</v>
      </c>
      <c r="L1907">
        <v>5482</v>
      </c>
      <c r="M1907" s="4" t="s">
        <v>39</v>
      </c>
      <c r="N1907">
        <v>1989</v>
      </c>
      <c r="O1907">
        <v>3838.39</v>
      </c>
      <c r="P1907">
        <v>8274</v>
      </c>
      <c r="Q1907" s="4" t="s">
        <v>23</v>
      </c>
      <c r="R1907" s="4" t="s">
        <v>24</v>
      </c>
      <c r="S1907">
        <v>8</v>
      </c>
    </row>
    <row r="1908" spans="1:19">
      <c r="A1908" s="4" t="s">
        <v>2115</v>
      </c>
      <c r="B1908" s="4" t="s">
        <v>246</v>
      </c>
      <c r="C1908" s="4" t="s">
        <v>9011</v>
      </c>
      <c r="D1908" s="4" t="s">
        <v>117</v>
      </c>
      <c r="E1908" s="4" t="s">
        <v>172</v>
      </c>
      <c r="F1908" s="3">
        <v>42824</v>
      </c>
      <c r="G1908" s="3">
        <v>42831</v>
      </c>
      <c r="H1908">
        <v>4276</v>
      </c>
      <c r="I1908" s="4" t="s">
        <v>9021</v>
      </c>
      <c r="J1908" s="4" t="s">
        <v>9019</v>
      </c>
      <c r="K1908" s="4" t="s">
        <v>9010</v>
      </c>
      <c r="L1908">
        <v>4821</v>
      </c>
      <c r="M1908" s="4" t="s">
        <v>26</v>
      </c>
      <c r="N1908">
        <v>1996</v>
      </c>
      <c r="O1908">
        <v>439.21</v>
      </c>
      <c r="P1908">
        <v>792</v>
      </c>
      <c r="Q1908" s="4" t="s">
        <v>23</v>
      </c>
      <c r="R1908" s="4" t="s">
        <v>24</v>
      </c>
      <c r="S1908">
        <v>7</v>
      </c>
    </row>
    <row r="1909" spans="1:19">
      <c r="A1909" s="4" t="s">
        <v>2116</v>
      </c>
      <c r="B1909" s="4" t="s">
        <v>246</v>
      </c>
      <c r="C1909" s="4" t="s">
        <v>192</v>
      </c>
      <c r="D1909" s="4" t="s">
        <v>107</v>
      </c>
      <c r="E1909" s="4" t="s">
        <v>172</v>
      </c>
      <c r="F1909" s="3">
        <v>42824</v>
      </c>
      <c r="G1909" s="3">
        <v>42832</v>
      </c>
      <c r="H1909">
        <v>3390</v>
      </c>
      <c r="I1909" s="4" t="s">
        <v>9021</v>
      </c>
      <c r="J1909" s="4" t="s">
        <v>9019</v>
      </c>
      <c r="K1909" s="4" t="s">
        <v>9012</v>
      </c>
      <c r="L1909">
        <v>3393</v>
      </c>
      <c r="M1909" s="4" t="s">
        <v>26</v>
      </c>
      <c r="N1909">
        <v>1994</v>
      </c>
      <c r="O1909">
        <v>2818.38</v>
      </c>
      <c r="P1909">
        <v>6290</v>
      </c>
      <c r="Q1909" s="4" t="s">
        <v>23</v>
      </c>
      <c r="R1909" s="4" t="s">
        <v>24</v>
      </c>
      <c r="S1909">
        <v>8</v>
      </c>
    </row>
    <row r="1910" spans="1:19">
      <c r="A1910" s="4" t="s">
        <v>2117</v>
      </c>
      <c r="B1910" s="4" t="s">
        <v>304</v>
      </c>
      <c r="C1910" s="4" t="s">
        <v>179</v>
      </c>
      <c r="D1910" s="4" t="s">
        <v>29</v>
      </c>
      <c r="E1910" s="4" t="s">
        <v>197</v>
      </c>
      <c r="F1910" s="3">
        <v>42824</v>
      </c>
      <c r="G1910" s="3">
        <v>42836</v>
      </c>
      <c r="H1910">
        <v>0</v>
      </c>
      <c r="I1910" s="4" t="s">
        <v>9014</v>
      </c>
      <c r="J1910" s="4" t="s">
        <v>9015</v>
      </c>
      <c r="K1910" s="4" t="s">
        <v>9010</v>
      </c>
      <c r="L1910">
        <v>550</v>
      </c>
      <c r="M1910" s="4" t="s">
        <v>26</v>
      </c>
      <c r="N1910">
        <v>2012</v>
      </c>
      <c r="O1910">
        <v>587.34</v>
      </c>
      <c r="P1910">
        <v>1356</v>
      </c>
      <c r="Q1910" s="4" t="s">
        <v>30</v>
      </c>
      <c r="R1910" s="4" t="s">
        <v>24</v>
      </c>
      <c r="S1910">
        <v>12</v>
      </c>
    </row>
    <row r="1911" spans="1:19">
      <c r="A1911" s="4" t="s">
        <v>2118</v>
      </c>
      <c r="B1911" s="4" t="s">
        <v>304</v>
      </c>
      <c r="C1911" s="4" t="s">
        <v>177</v>
      </c>
      <c r="D1911" s="4" t="s">
        <v>45</v>
      </c>
      <c r="E1911" s="4" t="s">
        <v>197</v>
      </c>
      <c r="F1911" s="3">
        <v>42824</v>
      </c>
      <c r="G1911" s="3">
        <v>42834</v>
      </c>
      <c r="H1911">
        <v>0</v>
      </c>
      <c r="I1911" s="4" t="s">
        <v>9014</v>
      </c>
      <c r="J1911" s="4" t="s">
        <v>9015</v>
      </c>
      <c r="K1911" s="4" t="s">
        <v>9012</v>
      </c>
      <c r="L1911">
        <v>55</v>
      </c>
      <c r="M1911" s="4" t="s">
        <v>46</v>
      </c>
      <c r="N1911">
        <v>1995</v>
      </c>
      <c r="O1911">
        <v>2173.98</v>
      </c>
      <c r="P1911">
        <v>2928</v>
      </c>
      <c r="Q1911" s="4" t="s">
        <v>23</v>
      </c>
      <c r="R1911" s="4" t="s">
        <v>47</v>
      </c>
      <c r="S1911">
        <v>10</v>
      </c>
    </row>
    <row r="1912" spans="1:19">
      <c r="A1912" s="4" t="s">
        <v>2119</v>
      </c>
      <c r="B1912" s="4" t="s">
        <v>304</v>
      </c>
      <c r="C1912" s="4" t="s">
        <v>179</v>
      </c>
      <c r="D1912" s="4" t="s">
        <v>51</v>
      </c>
      <c r="E1912" s="4" t="s">
        <v>172</v>
      </c>
      <c r="F1912" s="3">
        <v>42824</v>
      </c>
      <c r="G1912" s="3">
        <v>42874</v>
      </c>
      <c r="H1912">
        <v>541</v>
      </c>
      <c r="I1912" s="4" t="s">
        <v>9014</v>
      </c>
      <c r="J1912" s="4" t="s">
        <v>9015</v>
      </c>
      <c r="K1912" s="4" t="s">
        <v>9010</v>
      </c>
      <c r="L1912">
        <v>550</v>
      </c>
      <c r="M1912" s="4" t="s">
        <v>36</v>
      </c>
      <c r="N1912">
        <v>1982</v>
      </c>
      <c r="O1912">
        <v>4618</v>
      </c>
      <c r="P1912">
        <v>10083</v>
      </c>
      <c r="Q1912" s="4" t="s">
        <v>23</v>
      </c>
      <c r="R1912" s="4" t="s">
        <v>24</v>
      </c>
      <c r="S1912">
        <v>50</v>
      </c>
    </row>
    <row r="1913" spans="1:19">
      <c r="A1913" s="4" t="s">
        <v>2120</v>
      </c>
      <c r="B1913" s="4" t="s">
        <v>279</v>
      </c>
      <c r="C1913" s="4" t="s">
        <v>199</v>
      </c>
      <c r="D1913" s="4" t="s">
        <v>63</v>
      </c>
      <c r="E1913" s="4" t="s">
        <v>172</v>
      </c>
      <c r="F1913" s="3">
        <v>42824</v>
      </c>
      <c r="G1913" s="3">
        <v>42912</v>
      </c>
      <c r="H1913">
        <v>5189</v>
      </c>
      <c r="I1913" s="4" t="s">
        <v>9018</v>
      </c>
      <c r="J1913" s="4" t="s">
        <v>9019</v>
      </c>
      <c r="K1913" s="4" t="s">
        <v>9010</v>
      </c>
      <c r="L1913">
        <v>5482</v>
      </c>
      <c r="M1913" s="4" t="s">
        <v>33</v>
      </c>
      <c r="N1913">
        <v>1995</v>
      </c>
      <c r="O1913">
        <v>5158.71</v>
      </c>
      <c r="P1913">
        <v>17479</v>
      </c>
      <c r="Q1913" s="4" t="s">
        <v>64</v>
      </c>
      <c r="R1913" s="4" t="s">
        <v>24</v>
      </c>
      <c r="S1913">
        <v>88</v>
      </c>
    </row>
    <row r="1914" spans="1:19">
      <c r="A1914" s="4" t="s">
        <v>2121</v>
      </c>
      <c r="B1914" s="4" t="s">
        <v>210</v>
      </c>
      <c r="C1914" s="4" t="s">
        <v>9011</v>
      </c>
      <c r="D1914" s="4" t="s">
        <v>63</v>
      </c>
      <c r="E1914" s="4" t="s">
        <v>197</v>
      </c>
      <c r="F1914" s="3">
        <v>42824</v>
      </c>
      <c r="G1914" s="3">
        <v>42832</v>
      </c>
      <c r="H1914">
        <v>0</v>
      </c>
      <c r="I1914" s="4" t="s">
        <v>9021</v>
      </c>
      <c r="J1914" s="4" t="s">
        <v>9019</v>
      </c>
      <c r="K1914" s="4" t="s">
        <v>9010</v>
      </c>
      <c r="L1914">
        <v>4821</v>
      </c>
      <c r="M1914" s="4" t="s">
        <v>33</v>
      </c>
      <c r="N1914">
        <v>1995</v>
      </c>
      <c r="O1914">
        <v>5158.71</v>
      </c>
      <c r="P1914">
        <v>17479</v>
      </c>
      <c r="Q1914" s="4" t="s">
        <v>64</v>
      </c>
      <c r="R1914" s="4" t="s">
        <v>24</v>
      </c>
      <c r="S1914">
        <v>8</v>
      </c>
    </row>
    <row r="1915" spans="1:19">
      <c r="A1915" s="4" t="s">
        <v>2122</v>
      </c>
      <c r="B1915" s="4" t="s">
        <v>210</v>
      </c>
      <c r="C1915" s="4" t="s">
        <v>199</v>
      </c>
      <c r="D1915" s="4" t="s">
        <v>123</v>
      </c>
      <c r="E1915" s="4" t="s">
        <v>172</v>
      </c>
      <c r="F1915" s="3">
        <v>42824</v>
      </c>
      <c r="G1915" s="3">
        <v>42909</v>
      </c>
      <c r="H1915">
        <v>6920</v>
      </c>
      <c r="I1915" s="4" t="s">
        <v>9021</v>
      </c>
      <c r="J1915" s="4" t="s">
        <v>9019</v>
      </c>
      <c r="K1915" s="4" t="s">
        <v>9010</v>
      </c>
      <c r="L1915">
        <v>5482</v>
      </c>
      <c r="M1915" s="4" t="s">
        <v>39</v>
      </c>
      <c r="N1915">
        <v>1989</v>
      </c>
      <c r="O1915">
        <v>3838.39</v>
      </c>
      <c r="P1915">
        <v>8274</v>
      </c>
      <c r="Q1915" s="4" t="s">
        <v>23</v>
      </c>
      <c r="R1915" s="4" t="s">
        <v>24</v>
      </c>
      <c r="S1915">
        <v>85</v>
      </c>
    </row>
    <row r="1916" spans="1:19">
      <c r="A1916" s="4" t="s">
        <v>2123</v>
      </c>
      <c r="B1916" s="4" t="s">
        <v>174</v>
      </c>
      <c r="C1916" s="4" t="s">
        <v>179</v>
      </c>
      <c r="D1916" s="4" t="s">
        <v>42</v>
      </c>
      <c r="E1916" s="4" t="s">
        <v>197</v>
      </c>
      <c r="F1916" s="3">
        <v>42824</v>
      </c>
      <c r="G1916" s="3">
        <v>42826</v>
      </c>
      <c r="H1916">
        <v>0</v>
      </c>
      <c r="I1916" s="4" t="s">
        <v>9016</v>
      </c>
      <c r="J1916" s="4" t="s">
        <v>9015</v>
      </c>
      <c r="K1916" s="4" t="s">
        <v>9010</v>
      </c>
      <c r="L1916">
        <v>550</v>
      </c>
      <c r="M1916" s="4" t="s">
        <v>26</v>
      </c>
      <c r="N1916">
        <v>2017</v>
      </c>
      <c r="O1916">
        <v>4.54</v>
      </c>
      <c r="P1916">
        <v>9</v>
      </c>
      <c r="Q1916" s="4" t="s">
        <v>23</v>
      </c>
      <c r="R1916" s="4" t="s">
        <v>24</v>
      </c>
      <c r="S1916">
        <v>2</v>
      </c>
    </row>
    <row r="1917" spans="1:19">
      <c r="A1917" s="4" t="s">
        <v>2124</v>
      </c>
      <c r="B1917" s="4" t="s">
        <v>174</v>
      </c>
      <c r="C1917" s="4" t="s">
        <v>171</v>
      </c>
      <c r="D1917" s="4" t="s">
        <v>79</v>
      </c>
      <c r="E1917" s="4" t="s">
        <v>197</v>
      </c>
      <c r="F1917" s="3">
        <v>42824</v>
      </c>
      <c r="G1917" s="3">
        <v>42832</v>
      </c>
      <c r="H1917">
        <v>0</v>
      </c>
      <c r="I1917" s="4" t="s">
        <v>9016</v>
      </c>
      <c r="J1917" s="4" t="s">
        <v>9015</v>
      </c>
      <c r="K1917" s="4" t="s">
        <v>9010</v>
      </c>
      <c r="L1917">
        <v>1096</v>
      </c>
      <c r="M1917" s="4" t="s">
        <v>26</v>
      </c>
      <c r="N1917">
        <v>2002</v>
      </c>
      <c r="O1917">
        <v>3178.24</v>
      </c>
      <c r="P1917">
        <v>4540</v>
      </c>
      <c r="Q1917" s="4" t="s">
        <v>23</v>
      </c>
      <c r="R1917" s="4" t="s">
        <v>24</v>
      </c>
      <c r="S1917">
        <v>8</v>
      </c>
    </row>
    <row r="1918" spans="1:19">
      <c r="A1918" s="4" t="s">
        <v>2125</v>
      </c>
      <c r="B1918" s="4" t="s">
        <v>174</v>
      </c>
      <c r="C1918" s="4" t="s">
        <v>192</v>
      </c>
      <c r="D1918" s="4" t="s">
        <v>68</v>
      </c>
      <c r="E1918" s="4" t="s">
        <v>197</v>
      </c>
      <c r="F1918" s="3">
        <v>42824</v>
      </c>
      <c r="G1918" s="3">
        <v>42872</v>
      </c>
      <c r="H1918">
        <v>0</v>
      </c>
      <c r="I1918" s="4" t="s">
        <v>9016</v>
      </c>
      <c r="J1918" s="4" t="s">
        <v>9015</v>
      </c>
      <c r="K1918" s="4" t="s">
        <v>9012</v>
      </c>
      <c r="L1918">
        <v>3393</v>
      </c>
      <c r="M1918" s="4" t="s">
        <v>9322</v>
      </c>
      <c r="N1918">
        <v>2000</v>
      </c>
      <c r="O1918">
        <v>1223.72</v>
      </c>
      <c r="P1918">
        <v>2497</v>
      </c>
      <c r="Q1918" s="4" t="s">
        <v>69</v>
      </c>
      <c r="R1918" s="4" t="s">
        <v>24</v>
      </c>
      <c r="S1918">
        <v>48</v>
      </c>
    </row>
    <row r="1919" spans="1:19">
      <c r="A1919" s="4" t="s">
        <v>2126</v>
      </c>
      <c r="B1919" s="4" t="s">
        <v>174</v>
      </c>
      <c r="C1919" s="4" t="s">
        <v>179</v>
      </c>
      <c r="D1919" s="4" t="s">
        <v>29</v>
      </c>
      <c r="E1919" s="4" t="s">
        <v>172</v>
      </c>
      <c r="F1919" s="3">
        <v>42824</v>
      </c>
      <c r="G1919" s="3">
        <v>42906</v>
      </c>
      <c r="H1919">
        <v>600</v>
      </c>
      <c r="I1919" s="4" t="s">
        <v>9016</v>
      </c>
      <c r="J1919" s="4" t="s">
        <v>9015</v>
      </c>
      <c r="K1919" s="4" t="s">
        <v>9010</v>
      </c>
      <c r="L1919">
        <v>550</v>
      </c>
      <c r="M1919" s="4" t="s">
        <v>26</v>
      </c>
      <c r="N1919">
        <v>2012</v>
      </c>
      <c r="O1919">
        <v>587.34</v>
      </c>
      <c r="P1919">
        <v>1356</v>
      </c>
      <c r="Q1919" s="4" t="s">
        <v>30</v>
      </c>
      <c r="R1919" s="4" t="s">
        <v>24</v>
      </c>
      <c r="S1919">
        <v>82</v>
      </c>
    </row>
    <row r="1920" spans="1:19">
      <c r="A1920" s="4" t="s">
        <v>2127</v>
      </c>
      <c r="B1920" s="4" t="s">
        <v>263</v>
      </c>
      <c r="C1920" s="4" t="s">
        <v>171</v>
      </c>
      <c r="D1920" s="4" t="s">
        <v>35</v>
      </c>
      <c r="E1920" s="4" t="s">
        <v>197</v>
      </c>
      <c r="F1920" s="3">
        <v>42824</v>
      </c>
      <c r="G1920" s="3">
        <v>42836</v>
      </c>
      <c r="H1920">
        <v>0</v>
      </c>
      <c r="I1920" s="4" t="s">
        <v>9021</v>
      </c>
      <c r="J1920" s="4" t="s">
        <v>9019</v>
      </c>
      <c r="K1920" s="4" t="s">
        <v>9010</v>
      </c>
      <c r="L1920">
        <v>1096</v>
      </c>
      <c r="M1920" s="4" t="s">
        <v>36</v>
      </c>
      <c r="N1920">
        <v>2002</v>
      </c>
      <c r="O1920">
        <v>987.39</v>
      </c>
      <c r="P1920">
        <v>2253</v>
      </c>
      <c r="Q1920" s="4" t="s">
        <v>23</v>
      </c>
      <c r="R1920" s="4" t="s">
        <v>24</v>
      </c>
      <c r="S1920">
        <v>12</v>
      </c>
    </row>
    <row r="1921" spans="1:19">
      <c r="A1921" s="4" t="s">
        <v>2128</v>
      </c>
      <c r="B1921" s="4" t="s">
        <v>263</v>
      </c>
      <c r="C1921" s="4" t="s">
        <v>9011</v>
      </c>
      <c r="D1921" s="4" t="s">
        <v>84</v>
      </c>
      <c r="E1921" s="4" t="s">
        <v>197</v>
      </c>
      <c r="F1921" s="3">
        <v>42824</v>
      </c>
      <c r="G1921" s="3">
        <v>42826</v>
      </c>
      <c r="H1921">
        <v>0</v>
      </c>
      <c r="I1921" s="4" t="s">
        <v>9021</v>
      </c>
      <c r="J1921" s="4" t="s">
        <v>9019</v>
      </c>
      <c r="K1921" s="4" t="s">
        <v>9010</v>
      </c>
      <c r="L1921">
        <v>4821</v>
      </c>
      <c r="M1921" s="4" t="s">
        <v>9322</v>
      </c>
      <c r="N1921">
        <v>1980</v>
      </c>
      <c r="O1921">
        <v>7708.38</v>
      </c>
      <c r="P1921">
        <v>13756</v>
      </c>
      <c r="Q1921" s="4" t="s">
        <v>23</v>
      </c>
      <c r="R1921" s="4" t="s">
        <v>24</v>
      </c>
      <c r="S1921">
        <v>2</v>
      </c>
    </row>
    <row r="1922" spans="1:19">
      <c r="A1922" s="4" t="s">
        <v>2129</v>
      </c>
      <c r="B1922" s="4" t="s">
        <v>263</v>
      </c>
      <c r="C1922" s="4" t="s">
        <v>179</v>
      </c>
      <c r="D1922" s="4" t="s">
        <v>123</v>
      </c>
      <c r="E1922" s="4" t="s">
        <v>172</v>
      </c>
      <c r="F1922" s="3">
        <v>42824</v>
      </c>
      <c r="G1922" s="3">
        <v>42831</v>
      </c>
      <c r="H1922">
        <v>564</v>
      </c>
      <c r="I1922" s="4" t="s">
        <v>9021</v>
      </c>
      <c r="J1922" s="4" t="s">
        <v>9019</v>
      </c>
      <c r="K1922" s="4" t="s">
        <v>9010</v>
      </c>
      <c r="L1922">
        <v>550</v>
      </c>
      <c r="M1922" s="4" t="s">
        <v>39</v>
      </c>
      <c r="N1922">
        <v>1989</v>
      </c>
      <c r="O1922">
        <v>3838.39</v>
      </c>
      <c r="P1922">
        <v>8274</v>
      </c>
      <c r="Q1922" s="4" t="s">
        <v>23</v>
      </c>
      <c r="R1922" s="4" t="s">
        <v>24</v>
      </c>
      <c r="S1922">
        <v>7</v>
      </c>
    </row>
    <row r="1923" spans="1:19">
      <c r="A1923" s="4" t="s">
        <v>2130</v>
      </c>
      <c r="B1923" s="4" t="s">
        <v>212</v>
      </c>
      <c r="C1923" s="4" t="s">
        <v>265</v>
      </c>
      <c r="D1923" s="4" t="s">
        <v>71</v>
      </c>
      <c r="E1923" s="4" t="s">
        <v>197</v>
      </c>
      <c r="F1923" s="3">
        <v>42824</v>
      </c>
      <c r="G1923" s="3">
        <v>42829</v>
      </c>
      <c r="H1923">
        <v>0</v>
      </c>
      <c r="I1923" s="4" t="s">
        <v>9023</v>
      </c>
      <c r="J1923" s="4" t="s">
        <v>9024</v>
      </c>
      <c r="K1923" s="4" t="s">
        <v>9013</v>
      </c>
      <c r="L1923">
        <v>26768</v>
      </c>
      <c r="M1923" s="4" t="s">
        <v>46</v>
      </c>
      <c r="N1923">
        <v>2000</v>
      </c>
      <c r="O1923">
        <v>2952.73</v>
      </c>
      <c r="P1923">
        <v>5107</v>
      </c>
      <c r="Q1923" s="4" t="s">
        <v>23</v>
      </c>
      <c r="R1923" s="4" t="s">
        <v>24</v>
      </c>
      <c r="S1923">
        <v>5</v>
      </c>
    </row>
    <row r="1924" spans="1:19">
      <c r="A1924" s="4" t="s">
        <v>2131</v>
      </c>
      <c r="B1924" s="4" t="s">
        <v>237</v>
      </c>
      <c r="C1924" s="4" t="s">
        <v>171</v>
      </c>
      <c r="D1924" s="4" t="s">
        <v>126</v>
      </c>
      <c r="E1924" s="4" t="s">
        <v>172</v>
      </c>
      <c r="F1924" s="3">
        <v>42824</v>
      </c>
      <c r="G1924" s="3">
        <v>42886</v>
      </c>
      <c r="H1924">
        <v>1037</v>
      </c>
      <c r="I1924" s="4" t="s">
        <v>9018</v>
      </c>
      <c r="J1924" s="4" t="s">
        <v>9019</v>
      </c>
      <c r="K1924" s="4" t="s">
        <v>9010</v>
      </c>
      <c r="L1924">
        <v>1096</v>
      </c>
      <c r="M1924" s="4" t="s">
        <v>33</v>
      </c>
      <c r="N1924">
        <v>2010</v>
      </c>
      <c r="O1924">
        <v>71.12</v>
      </c>
      <c r="P1924">
        <v>144</v>
      </c>
      <c r="Q1924" s="4" t="s">
        <v>23</v>
      </c>
      <c r="R1924" s="4" t="s">
        <v>24</v>
      </c>
      <c r="S1924">
        <v>62</v>
      </c>
    </row>
    <row r="1925" spans="1:19">
      <c r="A1925" s="4" t="s">
        <v>2132</v>
      </c>
      <c r="B1925" s="4" t="s">
        <v>219</v>
      </c>
      <c r="C1925" s="4" t="s">
        <v>179</v>
      </c>
      <c r="D1925" s="4" t="s">
        <v>76</v>
      </c>
      <c r="E1925" s="4" t="s">
        <v>172</v>
      </c>
      <c r="F1925" s="3">
        <v>42824</v>
      </c>
      <c r="G1925" s="3">
        <v>42826</v>
      </c>
      <c r="H1925">
        <v>500</v>
      </c>
      <c r="I1925" s="4" t="s">
        <v>9026</v>
      </c>
      <c r="J1925" s="4" t="s">
        <v>9024</v>
      </c>
      <c r="K1925" s="4" t="s">
        <v>9010</v>
      </c>
      <c r="L1925">
        <v>550</v>
      </c>
      <c r="M1925" s="4" t="s">
        <v>9322</v>
      </c>
      <c r="N1925">
        <v>1997</v>
      </c>
      <c r="O1925">
        <v>8170.38</v>
      </c>
      <c r="P1925">
        <v>16499</v>
      </c>
      <c r="Q1925" s="4" t="s">
        <v>77</v>
      </c>
      <c r="R1925" s="4" t="s">
        <v>24</v>
      </c>
      <c r="S1925">
        <v>2</v>
      </c>
    </row>
    <row r="1926" spans="1:19">
      <c r="A1926" s="4" t="s">
        <v>2133</v>
      </c>
      <c r="B1926" s="4" t="s">
        <v>256</v>
      </c>
      <c r="C1926" s="4" t="s">
        <v>199</v>
      </c>
      <c r="D1926" s="4" t="s">
        <v>76</v>
      </c>
      <c r="E1926" s="4" t="s">
        <v>172</v>
      </c>
      <c r="F1926" s="3">
        <v>42824</v>
      </c>
      <c r="G1926" s="3">
        <v>42832</v>
      </c>
      <c r="H1926">
        <v>5728</v>
      </c>
      <c r="I1926" s="4" t="s">
        <v>9014</v>
      </c>
      <c r="J1926" s="4" t="s">
        <v>9015</v>
      </c>
      <c r="K1926" s="4" t="s">
        <v>9010</v>
      </c>
      <c r="L1926">
        <v>5482</v>
      </c>
      <c r="M1926" s="4" t="s">
        <v>9322</v>
      </c>
      <c r="N1926">
        <v>1997</v>
      </c>
      <c r="O1926">
        <v>8170.38</v>
      </c>
      <c r="P1926">
        <v>16499</v>
      </c>
      <c r="Q1926" s="4" t="s">
        <v>77</v>
      </c>
      <c r="R1926" s="4" t="s">
        <v>24</v>
      </c>
      <c r="S1926">
        <v>8</v>
      </c>
    </row>
    <row r="1927" spans="1:19">
      <c r="A1927" s="4" t="s">
        <v>2134</v>
      </c>
      <c r="B1927" s="4" t="s">
        <v>187</v>
      </c>
      <c r="C1927" s="4" t="s">
        <v>192</v>
      </c>
      <c r="D1927" s="4" t="s">
        <v>82</v>
      </c>
      <c r="E1927" s="4" t="s">
        <v>197</v>
      </c>
      <c r="F1927" s="3">
        <v>42824</v>
      </c>
      <c r="G1927" s="3">
        <v>42834</v>
      </c>
      <c r="H1927">
        <v>0</v>
      </c>
      <c r="I1927" s="4" t="s">
        <v>9023</v>
      </c>
      <c r="J1927" s="4" t="s">
        <v>9024</v>
      </c>
      <c r="K1927" s="4" t="s">
        <v>9012</v>
      </c>
      <c r="L1927">
        <v>3393</v>
      </c>
      <c r="M1927" s="4" t="s">
        <v>36</v>
      </c>
      <c r="N1927">
        <v>1982</v>
      </c>
      <c r="O1927">
        <v>11698.03</v>
      </c>
      <c r="P1927">
        <v>34288</v>
      </c>
      <c r="Q1927" s="4" t="s">
        <v>23</v>
      </c>
      <c r="R1927" s="4" t="s">
        <v>24</v>
      </c>
      <c r="S1927">
        <v>10</v>
      </c>
    </row>
    <row r="1928" spans="1:19">
      <c r="A1928" s="4" t="s">
        <v>2135</v>
      </c>
      <c r="B1928" s="4" t="s">
        <v>244</v>
      </c>
      <c r="C1928" s="4" t="s">
        <v>9011</v>
      </c>
      <c r="D1928" s="4" t="s">
        <v>110</v>
      </c>
      <c r="E1928" s="4" t="s">
        <v>197</v>
      </c>
      <c r="F1928" s="3">
        <v>42824</v>
      </c>
      <c r="G1928" s="3">
        <v>42831</v>
      </c>
      <c r="H1928">
        <v>0</v>
      </c>
      <c r="I1928" s="4" t="s">
        <v>9016</v>
      </c>
      <c r="J1928" s="4" t="s">
        <v>9015</v>
      </c>
      <c r="K1928" s="4" t="s">
        <v>9010</v>
      </c>
      <c r="L1928">
        <v>4821</v>
      </c>
      <c r="M1928" s="4" t="s">
        <v>60</v>
      </c>
      <c r="N1928">
        <v>1997</v>
      </c>
      <c r="O1928">
        <v>291.27</v>
      </c>
      <c r="P1928">
        <v>586</v>
      </c>
      <c r="Q1928" s="4" t="s">
        <v>23</v>
      </c>
      <c r="R1928" s="4" t="s">
        <v>24</v>
      </c>
      <c r="S1928">
        <v>7</v>
      </c>
    </row>
    <row r="1929" spans="1:19">
      <c r="A1929" s="4" t="s">
        <v>2136</v>
      </c>
      <c r="B1929" s="4" t="s">
        <v>170</v>
      </c>
      <c r="C1929" s="4" t="s">
        <v>192</v>
      </c>
      <c r="D1929" s="4" t="s">
        <v>106</v>
      </c>
      <c r="E1929" s="4" t="s">
        <v>197</v>
      </c>
      <c r="F1929" s="3">
        <v>42824</v>
      </c>
      <c r="G1929" s="3">
        <v>42836</v>
      </c>
      <c r="H1929">
        <v>0</v>
      </c>
      <c r="I1929" s="4" t="s">
        <v>9014</v>
      </c>
      <c r="J1929" s="4" t="s">
        <v>9015</v>
      </c>
      <c r="K1929" s="4" t="s">
        <v>9012</v>
      </c>
      <c r="L1929">
        <v>3393</v>
      </c>
      <c r="M1929" s="4" t="s">
        <v>46</v>
      </c>
      <c r="N1929">
        <v>2012</v>
      </c>
      <c r="O1929">
        <v>45.39</v>
      </c>
      <c r="P1929">
        <v>100</v>
      </c>
      <c r="Q1929" s="4" t="s">
        <v>23</v>
      </c>
      <c r="R1929" s="4" t="s">
        <v>47</v>
      </c>
      <c r="S1929">
        <v>12</v>
      </c>
    </row>
    <row r="1930" spans="1:19">
      <c r="A1930" s="4" t="s">
        <v>2137</v>
      </c>
      <c r="B1930" s="4" t="s">
        <v>170</v>
      </c>
      <c r="C1930" s="4" t="s">
        <v>177</v>
      </c>
      <c r="D1930" s="4" t="s">
        <v>57</v>
      </c>
      <c r="E1930" s="4" t="s">
        <v>172</v>
      </c>
      <c r="F1930" s="3">
        <v>42824</v>
      </c>
      <c r="G1930" s="3">
        <v>42875</v>
      </c>
      <c r="H1930">
        <v>54</v>
      </c>
      <c r="I1930" s="4" t="s">
        <v>9014</v>
      </c>
      <c r="J1930" s="4" t="s">
        <v>9015</v>
      </c>
      <c r="K1930" s="4" t="s">
        <v>9012</v>
      </c>
      <c r="L1930">
        <v>55</v>
      </c>
      <c r="M1930" s="4" t="s">
        <v>58</v>
      </c>
      <c r="N1930">
        <v>2006</v>
      </c>
      <c r="O1930">
        <v>1102.43</v>
      </c>
      <c r="P1930">
        <v>1759</v>
      </c>
      <c r="Q1930" s="4" t="s">
        <v>23</v>
      </c>
      <c r="R1930" s="4" t="s">
        <v>24</v>
      </c>
      <c r="S1930">
        <v>51</v>
      </c>
    </row>
    <row r="1931" spans="1:19">
      <c r="A1931" s="4" t="s">
        <v>2138</v>
      </c>
      <c r="B1931" s="4" t="s">
        <v>205</v>
      </c>
      <c r="C1931" s="4" t="s">
        <v>179</v>
      </c>
      <c r="D1931" s="4" t="s">
        <v>122</v>
      </c>
      <c r="E1931" s="4" t="s">
        <v>172</v>
      </c>
      <c r="F1931" s="3">
        <v>42824</v>
      </c>
      <c r="G1931" s="3">
        <v>42905</v>
      </c>
      <c r="H1931">
        <v>501</v>
      </c>
      <c r="I1931" s="4" t="s">
        <v>9023</v>
      </c>
      <c r="J1931" s="4" t="s">
        <v>9024</v>
      </c>
      <c r="K1931" s="4" t="s">
        <v>9010</v>
      </c>
      <c r="L1931">
        <v>550</v>
      </c>
      <c r="M1931" s="4" t="s">
        <v>58</v>
      </c>
      <c r="N1931">
        <v>1993</v>
      </c>
      <c r="O1931">
        <v>7537.24</v>
      </c>
      <c r="P1931">
        <v>20293</v>
      </c>
      <c r="Q1931" s="4" t="s">
        <v>23</v>
      </c>
      <c r="R1931" s="4" t="s">
        <v>24</v>
      </c>
      <c r="S1931">
        <v>81</v>
      </c>
    </row>
    <row r="1932" spans="1:19">
      <c r="A1932" s="4" t="s">
        <v>2139</v>
      </c>
      <c r="B1932" s="4" t="s">
        <v>226</v>
      </c>
      <c r="C1932" s="4" t="s">
        <v>179</v>
      </c>
      <c r="D1932" s="4" t="s">
        <v>59</v>
      </c>
      <c r="E1932" s="4" t="s">
        <v>193</v>
      </c>
      <c r="F1932" s="3">
        <v>42824</v>
      </c>
      <c r="G1932" s="3"/>
      <c r="I1932" s="4" t="s">
        <v>9018</v>
      </c>
      <c r="J1932" s="4" t="s">
        <v>9019</v>
      </c>
      <c r="K1932" s="4" t="s">
        <v>9010</v>
      </c>
      <c r="L1932">
        <v>550</v>
      </c>
      <c r="M1932" s="4" t="s">
        <v>60</v>
      </c>
      <c r="N1932">
        <v>1988</v>
      </c>
      <c r="O1932">
        <v>2059.9</v>
      </c>
      <c r="P1932">
        <v>3644</v>
      </c>
      <c r="Q1932" s="4" t="s">
        <v>23</v>
      </c>
      <c r="R1932" s="4" t="s">
        <v>24</v>
      </c>
    </row>
    <row r="1933" spans="1:19">
      <c r="A1933" s="4" t="s">
        <v>2140</v>
      </c>
      <c r="B1933" s="4" t="s">
        <v>226</v>
      </c>
      <c r="C1933" s="4" t="s">
        <v>199</v>
      </c>
      <c r="D1933" s="4" t="s">
        <v>120</v>
      </c>
      <c r="E1933" s="4" t="s">
        <v>172</v>
      </c>
      <c r="F1933" s="3">
        <v>42824</v>
      </c>
      <c r="G1933" s="3">
        <v>42833</v>
      </c>
      <c r="H1933">
        <v>6155</v>
      </c>
      <c r="I1933" s="4" t="s">
        <v>9018</v>
      </c>
      <c r="J1933" s="4" t="s">
        <v>9019</v>
      </c>
      <c r="K1933" s="4" t="s">
        <v>9010</v>
      </c>
      <c r="L1933">
        <v>5482</v>
      </c>
      <c r="M1933" s="4" t="s">
        <v>58</v>
      </c>
      <c r="N1933">
        <v>1998</v>
      </c>
      <c r="O1933">
        <v>2022.14</v>
      </c>
      <c r="P1933">
        <v>5113</v>
      </c>
      <c r="Q1933" s="4" t="s">
        <v>23</v>
      </c>
      <c r="R1933" s="4" t="s">
        <v>24</v>
      </c>
      <c r="S1933">
        <v>9</v>
      </c>
    </row>
    <row r="1934" spans="1:19">
      <c r="A1934" s="4" t="s">
        <v>2141</v>
      </c>
      <c r="B1934" s="4" t="s">
        <v>226</v>
      </c>
      <c r="C1934" s="4" t="s">
        <v>199</v>
      </c>
      <c r="D1934" s="4" t="s">
        <v>126</v>
      </c>
      <c r="E1934" s="4" t="s">
        <v>172</v>
      </c>
      <c r="F1934" s="3">
        <v>42824</v>
      </c>
      <c r="G1934" s="3">
        <v>42833</v>
      </c>
      <c r="H1934">
        <v>4668</v>
      </c>
      <c r="I1934" s="4" t="s">
        <v>9018</v>
      </c>
      <c r="J1934" s="4" t="s">
        <v>9019</v>
      </c>
      <c r="K1934" s="4" t="s">
        <v>9010</v>
      </c>
      <c r="L1934">
        <v>5482</v>
      </c>
      <c r="M1934" s="4" t="s">
        <v>33</v>
      </c>
      <c r="N1934">
        <v>2010</v>
      </c>
      <c r="O1934">
        <v>71.12</v>
      </c>
      <c r="P1934">
        <v>144</v>
      </c>
      <c r="Q1934" s="4" t="s">
        <v>23</v>
      </c>
      <c r="R1934" s="4" t="s">
        <v>24</v>
      </c>
      <c r="S1934">
        <v>9</v>
      </c>
    </row>
    <row r="1935" spans="1:19">
      <c r="A1935" s="4" t="s">
        <v>2142</v>
      </c>
      <c r="B1935" s="4" t="s">
        <v>208</v>
      </c>
      <c r="C1935" s="4" t="s">
        <v>199</v>
      </c>
      <c r="D1935" s="4" t="s">
        <v>131</v>
      </c>
      <c r="E1935" s="4" t="s">
        <v>172</v>
      </c>
      <c r="F1935" s="3">
        <v>42824</v>
      </c>
      <c r="G1935" s="3">
        <v>42895</v>
      </c>
      <c r="H1935">
        <v>5017</v>
      </c>
      <c r="I1935" s="4" t="s">
        <v>9014</v>
      </c>
      <c r="J1935" s="4" t="s">
        <v>9015</v>
      </c>
      <c r="K1935" s="4" t="s">
        <v>9010</v>
      </c>
      <c r="L1935">
        <v>5482</v>
      </c>
      <c r="M1935" s="4" t="s">
        <v>26</v>
      </c>
      <c r="N1935">
        <v>1984</v>
      </c>
      <c r="O1935">
        <v>441.08</v>
      </c>
      <c r="P1935">
        <v>1210</v>
      </c>
      <c r="Q1935" s="4" t="s">
        <v>23</v>
      </c>
      <c r="R1935" s="4" t="s">
        <v>24</v>
      </c>
      <c r="S1935">
        <v>71</v>
      </c>
    </row>
    <row r="1936" spans="1:19">
      <c r="A1936" s="4" t="s">
        <v>2143</v>
      </c>
      <c r="B1936" s="4" t="s">
        <v>208</v>
      </c>
      <c r="C1936" s="4" t="s">
        <v>177</v>
      </c>
      <c r="D1936" s="4" t="s">
        <v>103</v>
      </c>
      <c r="E1936" s="4" t="s">
        <v>172</v>
      </c>
      <c r="F1936" s="3">
        <v>42824</v>
      </c>
      <c r="G1936" s="3">
        <v>42833</v>
      </c>
      <c r="H1936">
        <v>59</v>
      </c>
      <c r="I1936" s="4" t="s">
        <v>9014</v>
      </c>
      <c r="J1936" s="4" t="s">
        <v>9015</v>
      </c>
      <c r="K1936" s="4" t="s">
        <v>9012</v>
      </c>
      <c r="L1936">
        <v>55</v>
      </c>
      <c r="M1936" s="4" t="s">
        <v>26</v>
      </c>
      <c r="N1936">
        <v>1992</v>
      </c>
      <c r="O1936">
        <v>3922.42</v>
      </c>
      <c r="P1936">
        <v>6837</v>
      </c>
      <c r="Q1936" s="4" t="s">
        <v>23</v>
      </c>
      <c r="R1936" s="4" t="s">
        <v>24</v>
      </c>
      <c r="S1936">
        <v>9</v>
      </c>
    </row>
    <row r="1937" spans="1:19">
      <c r="A1937" s="4" t="s">
        <v>2144</v>
      </c>
      <c r="B1937" s="4" t="s">
        <v>185</v>
      </c>
      <c r="C1937" s="4" t="s">
        <v>179</v>
      </c>
      <c r="D1937" s="4" t="s">
        <v>24</v>
      </c>
      <c r="E1937" s="4" t="s">
        <v>193</v>
      </c>
      <c r="F1937" s="3">
        <v>42824</v>
      </c>
      <c r="G1937" s="3"/>
      <c r="I1937" s="4" t="s">
        <v>9023</v>
      </c>
      <c r="J1937" s="4" t="s">
        <v>9024</v>
      </c>
      <c r="K1937" s="4" t="s">
        <v>9010</v>
      </c>
      <c r="L1937">
        <v>550</v>
      </c>
      <c r="M1937" s="4"/>
      <c r="Q1937" s="4"/>
      <c r="R1937" s="4"/>
    </row>
    <row r="1938" spans="1:19">
      <c r="A1938" s="4" t="s">
        <v>2145</v>
      </c>
      <c r="B1938" s="4" t="s">
        <v>185</v>
      </c>
      <c r="C1938" s="4" t="s">
        <v>9011</v>
      </c>
      <c r="D1938" s="4" t="s">
        <v>53</v>
      </c>
      <c r="E1938" s="4" t="s">
        <v>197</v>
      </c>
      <c r="F1938" s="3">
        <v>42824</v>
      </c>
      <c r="G1938" s="3">
        <v>42833</v>
      </c>
      <c r="H1938">
        <v>0</v>
      </c>
      <c r="I1938" s="4" t="s">
        <v>9023</v>
      </c>
      <c r="J1938" s="4" t="s">
        <v>9024</v>
      </c>
      <c r="K1938" s="4" t="s">
        <v>9010</v>
      </c>
      <c r="L1938">
        <v>4821</v>
      </c>
      <c r="M1938" s="4" t="s">
        <v>33</v>
      </c>
      <c r="N1938">
        <v>1990</v>
      </c>
      <c r="O1938">
        <v>4968.91</v>
      </c>
      <c r="P1938">
        <v>7523</v>
      </c>
      <c r="Q1938" s="4" t="s">
        <v>23</v>
      </c>
      <c r="R1938" s="4" t="s">
        <v>24</v>
      </c>
      <c r="S1938">
        <v>9</v>
      </c>
    </row>
    <row r="1939" spans="1:19">
      <c r="A1939" s="4" t="s">
        <v>2146</v>
      </c>
      <c r="B1939" s="4" t="s">
        <v>185</v>
      </c>
      <c r="C1939" s="4" t="s">
        <v>192</v>
      </c>
      <c r="D1939" s="4" t="s">
        <v>97</v>
      </c>
      <c r="E1939" s="4" t="s">
        <v>172</v>
      </c>
      <c r="F1939" s="3">
        <v>42824</v>
      </c>
      <c r="G1939" s="3">
        <v>42831</v>
      </c>
      <c r="H1939">
        <v>3316</v>
      </c>
      <c r="I1939" s="4" t="s">
        <v>9023</v>
      </c>
      <c r="J1939" s="4" t="s">
        <v>9024</v>
      </c>
      <c r="K1939" s="4" t="s">
        <v>9012</v>
      </c>
      <c r="L1939">
        <v>3393</v>
      </c>
      <c r="M1939" s="4" t="s">
        <v>33</v>
      </c>
      <c r="N1939">
        <v>2001</v>
      </c>
      <c r="O1939">
        <v>2437.85</v>
      </c>
      <c r="P1939">
        <v>4874</v>
      </c>
      <c r="Q1939" s="4" t="s">
        <v>23</v>
      </c>
      <c r="R1939" s="4" t="s">
        <v>24</v>
      </c>
      <c r="S1939">
        <v>7</v>
      </c>
    </row>
    <row r="1940" spans="1:19">
      <c r="A1940" s="4" t="s">
        <v>2147</v>
      </c>
      <c r="B1940" s="4" t="s">
        <v>181</v>
      </c>
      <c r="C1940" s="4" t="s">
        <v>179</v>
      </c>
      <c r="D1940" s="4" t="s">
        <v>131</v>
      </c>
      <c r="E1940" s="4" t="s">
        <v>193</v>
      </c>
      <c r="F1940" s="3">
        <v>42824</v>
      </c>
      <c r="G1940" s="3"/>
      <c r="I1940" s="4" t="s">
        <v>9026</v>
      </c>
      <c r="J1940" s="4" t="s">
        <v>9024</v>
      </c>
      <c r="K1940" s="4" t="s">
        <v>9010</v>
      </c>
      <c r="L1940">
        <v>550</v>
      </c>
      <c r="M1940" s="4" t="s">
        <v>26</v>
      </c>
      <c r="N1940">
        <v>1984</v>
      </c>
      <c r="O1940">
        <v>441.08</v>
      </c>
      <c r="P1940">
        <v>1210</v>
      </c>
      <c r="Q1940" s="4" t="s">
        <v>23</v>
      </c>
      <c r="R1940" s="4" t="s">
        <v>24</v>
      </c>
    </row>
    <row r="1941" spans="1:19">
      <c r="A1941" s="4" t="s">
        <v>2148</v>
      </c>
      <c r="B1941" s="4" t="s">
        <v>181</v>
      </c>
      <c r="C1941" s="4" t="s">
        <v>199</v>
      </c>
      <c r="D1941" s="4" t="s">
        <v>97</v>
      </c>
      <c r="E1941" s="4" t="s">
        <v>172</v>
      </c>
      <c r="F1941" s="3">
        <v>42824</v>
      </c>
      <c r="G1941" s="3">
        <v>42835</v>
      </c>
      <c r="H1941">
        <v>6227</v>
      </c>
      <c r="I1941" s="4" t="s">
        <v>9026</v>
      </c>
      <c r="J1941" s="4" t="s">
        <v>9024</v>
      </c>
      <c r="K1941" s="4" t="s">
        <v>9010</v>
      </c>
      <c r="L1941">
        <v>5482</v>
      </c>
      <c r="M1941" s="4" t="s">
        <v>33</v>
      </c>
      <c r="N1941">
        <v>2001</v>
      </c>
      <c r="O1941">
        <v>2437.85</v>
      </c>
      <c r="P1941">
        <v>4874</v>
      </c>
      <c r="Q1941" s="4" t="s">
        <v>23</v>
      </c>
      <c r="R1941" s="4" t="s">
        <v>24</v>
      </c>
      <c r="S1941">
        <v>11</v>
      </c>
    </row>
    <row r="1942" spans="1:19">
      <c r="A1942" s="4" t="s">
        <v>2149</v>
      </c>
      <c r="B1942" s="4" t="s">
        <v>183</v>
      </c>
      <c r="C1942" s="4" t="s">
        <v>177</v>
      </c>
      <c r="D1942" s="4" t="s">
        <v>119</v>
      </c>
      <c r="E1942" s="4" t="s">
        <v>197</v>
      </c>
      <c r="F1942" s="3">
        <v>42825</v>
      </c>
      <c r="G1942" s="3">
        <v>42832</v>
      </c>
      <c r="H1942">
        <v>0</v>
      </c>
      <c r="I1942" s="4" t="s">
        <v>9014</v>
      </c>
      <c r="J1942" s="4" t="s">
        <v>9015</v>
      </c>
      <c r="K1942" s="4" t="s">
        <v>9012</v>
      </c>
      <c r="L1942">
        <v>55</v>
      </c>
      <c r="M1942" s="4" t="s">
        <v>55</v>
      </c>
      <c r="N1942">
        <v>1988</v>
      </c>
      <c r="O1942">
        <v>5266.09</v>
      </c>
      <c r="P1942">
        <v>8595</v>
      </c>
      <c r="Q1942" s="4" t="s">
        <v>23</v>
      </c>
      <c r="R1942" s="4" t="s">
        <v>56</v>
      </c>
      <c r="S1942">
        <v>7</v>
      </c>
    </row>
    <row r="1943" spans="1:19">
      <c r="A1943" s="4" t="s">
        <v>2150</v>
      </c>
      <c r="B1943" s="4" t="s">
        <v>183</v>
      </c>
      <c r="C1943" s="4" t="s">
        <v>177</v>
      </c>
      <c r="D1943" s="4" t="s">
        <v>42</v>
      </c>
      <c r="E1943" s="4" t="s">
        <v>172</v>
      </c>
      <c r="F1943" s="3">
        <v>42825</v>
      </c>
      <c r="G1943" s="3">
        <v>42901</v>
      </c>
      <c r="H1943">
        <v>58</v>
      </c>
      <c r="I1943" s="4" t="s">
        <v>9014</v>
      </c>
      <c r="J1943" s="4" t="s">
        <v>9015</v>
      </c>
      <c r="K1943" s="4" t="s">
        <v>9012</v>
      </c>
      <c r="L1943">
        <v>55</v>
      </c>
      <c r="M1943" s="4" t="s">
        <v>26</v>
      </c>
      <c r="N1943">
        <v>2017</v>
      </c>
      <c r="O1943">
        <v>4.54</v>
      </c>
      <c r="P1943">
        <v>9</v>
      </c>
      <c r="Q1943" s="4" t="s">
        <v>23</v>
      </c>
      <c r="R1943" s="4" t="s">
        <v>24</v>
      </c>
      <c r="S1943">
        <v>76</v>
      </c>
    </row>
    <row r="1944" spans="1:19">
      <c r="A1944" s="4" t="s">
        <v>2151</v>
      </c>
      <c r="B1944" s="4" t="s">
        <v>183</v>
      </c>
      <c r="C1944" s="4" t="s">
        <v>192</v>
      </c>
      <c r="D1944" s="4" t="s">
        <v>45</v>
      </c>
      <c r="E1944" s="4" t="s">
        <v>172</v>
      </c>
      <c r="F1944" s="3">
        <v>42825</v>
      </c>
      <c r="G1944" s="3">
        <v>42833</v>
      </c>
      <c r="H1944">
        <v>3626</v>
      </c>
      <c r="I1944" s="4" t="s">
        <v>9014</v>
      </c>
      <c r="J1944" s="4" t="s">
        <v>9015</v>
      </c>
      <c r="K1944" s="4" t="s">
        <v>9012</v>
      </c>
      <c r="L1944">
        <v>3393</v>
      </c>
      <c r="M1944" s="4" t="s">
        <v>46</v>
      </c>
      <c r="N1944">
        <v>1995</v>
      </c>
      <c r="O1944">
        <v>2173.98</v>
      </c>
      <c r="P1944">
        <v>2928</v>
      </c>
      <c r="Q1944" s="4" t="s">
        <v>23</v>
      </c>
      <c r="R1944" s="4" t="s">
        <v>47</v>
      </c>
      <c r="S1944">
        <v>8</v>
      </c>
    </row>
    <row r="1945" spans="1:19">
      <c r="A1945" s="4" t="s">
        <v>2152</v>
      </c>
      <c r="B1945" s="4" t="s">
        <v>261</v>
      </c>
      <c r="C1945" s="4" t="s">
        <v>192</v>
      </c>
      <c r="D1945" s="4" t="s">
        <v>121</v>
      </c>
      <c r="E1945" s="4" t="s">
        <v>172</v>
      </c>
      <c r="F1945" s="3">
        <v>42825</v>
      </c>
      <c r="G1945" s="3">
        <v>42826</v>
      </c>
      <c r="H1945">
        <v>2819</v>
      </c>
      <c r="I1945" s="4" t="s">
        <v>9021</v>
      </c>
      <c r="J1945" s="4" t="s">
        <v>9019</v>
      </c>
      <c r="K1945" s="4" t="s">
        <v>9012</v>
      </c>
      <c r="L1945">
        <v>3393</v>
      </c>
      <c r="M1945" s="4" t="s">
        <v>58</v>
      </c>
      <c r="N1945">
        <v>1993</v>
      </c>
      <c r="O1945">
        <v>646.1</v>
      </c>
      <c r="P1945">
        <v>883</v>
      </c>
      <c r="Q1945" s="4" t="s">
        <v>23</v>
      </c>
      <c r="R1945" s="4" t="s">
        <v>62</v>
      </c>
      <c r="S1945">
        <v>1</v>
      </c>
    </row>
    <row r="1946" spans="1:19">
      <c r="A1946" s="4" t="s">
        <v>2153</v>
      </c>
      <c r="B1946" s="4" t="s">
        <v>246</v>
      </c>
      <c r="C1946" s="4" t="s">
        <v>9011</v>
      </c>
      <c r="D1946" s="4" t="s">
        <v>37</v>
      </c>
      <c r="E1946" s="4" t="s">
        <v>193</v>
      </c>
      <c r="F1946" s="3">
        <v>42825</v>
      </c>
      <c r="G1946" s="3"/>
      <c r="I1946" s="4" t="s">
        <v>9021</v>
      </c>
      <c r="J1946" s="4" t="s">
        <v>9019</v>
      </c>
      <c r="K1946" s="4" t="s">
        <v>9010</v>
      </c>
      <c r="L1946">
        <v>4821</v>
      </c>
      <c r="M1946" s="4" t="s">
        <v>33</v>
      </c>
      <c r="N1946">
        <v>2001</v>
      </c>
      <c r="O1946">
        <v>718.62</v>
      </c>
      <c r="P1946">
        <v>2448</v>
      </c>
      <c r="Q1946" s="4" t="s">
        <v>23</v>
      </c>
      <c r="R1946" s="4" t="s">
        <v>24</v>
      </c>
    </row>
    <row r="1947" spans="1:19">
      <c r="A1947" s="4" t="s">
        <v>2154</v>
      </c>
      <c r="B1947" s="4" t="s">
        <v>246</v>
      </c>
      <c r="C1947" s="4" t="s">
        <v>9011</v>
      </c>
      <c r="D1947" s="4" t="s">
        <v>123</v>
      </c>
      <c r="E1947" s="4" t="s">
        <v>197</v>
      </c>
      <c r="F1947" s="3">
        <v>42825</v>
      </c>
      <c r="G1947" s="3">
        <v>42826</v>
      </c>
      <c r="H1947">
        <v>0</v>
      </c>
      <c r="I1947" s="4" t="s">
        <v>9021</v>
      </c>
      <c r="J1947" s="4" t="s">
        <v>9019</v>
      </c>
      <c r="K1947" s="4" t="s">
        <v>9010</v>
      </c>
      <c r="L1947">
        <v>4821</v>
      </c>
      <c r="M1947" s="4" t="s">
        <v>39</v>
      </c>
      <c r="N1947">
        <v>1989</v>
      </c>
      <c r="O1947">
        <v>3838.39</v>
      </c>
      <c r="P1947">
        <v>8274</v>
      </c>
      <c r="Q1947" s="4" t="s">
        <v>23</v>
      </c>
      <c r="R1947" s="4" t="s">
        <v>24</v>
      </c>
      <c r="S1947">
        <v>1</v>
      </c>
    </row>
    <row r="1948" spans="1:19">
      <c r="A1948" s="4" t="s">
        <v>2155</v>
      </c>
      <c r="B1948" s="4" t="s">
        <v>246</v>
      </c>
      <c r="C1948" s="4" t="s">
        <v>9011</v>
      </c>
      <c r="D1948" s="4" t="s">
        <v>127</v>
      </c>
      <c r="E1948" s="4" t="s">
        <v>197</v>
      </c>
      <c r="F1948" s="3">
        <v>42825</v>
      </c>
      <c r="G1948" s="3">
        <v>42832</v>
      </c>
      <c r="H1948">
        <v>0</v>
      </c>
      <c r="I1948" s="4" t="s">
        <v>9021</v>
      </c>
      <c r="J1948" s="4" t="s">
        <v>9019</v>
      </c>
      <c r="K1948" s="4" t="s">
        <v>9010</v>
      </c>
      <c r="L1948">
        <v>4821</v>
      </c>
      <c r="M1948" s="4" t="s">
        <v>9322</v>
      </c>
      <c r="N1948">
        <v>2011</v>
      </c>
      <c r="O1948">
        <v>40.79</v>
      </c>
      <c r="P1948">
        <v>142</v>
      </c>
      <c r="Q1948" s="4" t="s">
        <v>128</v>
      </c>
      <c r="R1948" s="4" t="s">
        <v>24</v>
      </c>
      <c r="S1948">
        <v>7</v>
      </c>
    </row>
    <row r="1949" spans="1:19">
      <c r="A1949" s="4" t="s">
        <v>2156</v>
      </c>
      <c r="B1949" s="4" t="s">
        <v>279</v>
      </c>
      <c r="C1949" s="4" t="s">
        <v>179</v>
      </c>
      <c r="D1949" s="4" t="s">
        <v>72</v>
      </c>
      <c r="E1949" s="4" t="s">
        <v>193</v>
      </c>
      <c r="F1949" s="3">
        <v>42825</v>
      </c>
      <c r="G1949" s="3"/>
      <c r="I1949" s="4" t="s">
        <v>9018</v>
      </c>
      <c r="J1949" s="4" t="s">
        <v>9019</v>
      </c>
      <c r="K1949" s="4" t="s">
        <v>9010</v>
      </c>
      <c r="L1949">
        <v>550</v>
      </c>
      <c r="M1949" s="4" t="s">
        <v>73</v>
      </c>
      <c r="N1949">
        <v>2003</v>
      </c>
      <c r="O1949">
        <v>692.19</v>
      </c>
      <c r="P1949">
        <v>1922</v>
      </c>
      <c r="Q1949" s="4" t="s">
        <v>23</v>
      </c>
      <c r="R1949" s="4" t="s">
        <v>24</v>
      </c>
    </row>
    <row r="1950" spans="1:19">
      <c r="A1950" s="4" t="s">
        <v>2157</v>
      </c>
      <c r="B1950" s="4" t="s">
        <v>212</v>
      </c>
      <c r="C1950" s="4" t="s">
        <v>177</v>
      </c>
      <c r="D1950" s="4" t="s">
        <v>47</v>
      </c>
      <c r="E1950" s="4" t="s">
        <v>193</v>
      </c>
      <c r="F1950" s="3">
        <v>42825</v>
      </c>
      <c r="G1950" s="3"/>
      <c r="I1950" s="4" t="s">
        <v>9023</v>
      </c>
      <c r="J1950" s="4" t="s">
        <v>9024</v>
      </c>
      <c r="K1950" s="4" t="s">
        <v>9012</v>
      </c>
      <c r="L1950">
        <v>55</v>
      </c>
      <c r="M1950" s="4" t="s">
        <v>46</v>
      </c>
      <c r="N1950">
        <v>1986</v>
      </c>
      <c r="O1950">
        <v>2403.58</v>
      </c>
      <c r="P1950">
        <v>8801</v>
      </c>
      <c r="Q1950" s="4" t="s">
        <v>23</v>
      </c>
      <c r="R1950" s="4" t="s">
        <v>24</v>
      </c>
    </row>
    <row r="1951" spans="1:19">
      <c r="A1951" s="4" t="s">
        <v>2158</v>
      </c>
      <c r="B1951" s="4" t="s">
        <v>196</v>
      </c>
      <c r="C1951" s="4" t="s">
        <v>199</v>
      </c>
      <c r="D1951" s="4" t="s">
        <v>68</v>
      </c>
      <c r="E1951" s="4" t="s">
        <v>197</v>
      </c>
      <c r="F1951" s="3">
        <v>42825</v>
      </c>
      <c r="G1951" s="3">
        <v>42827</v>
      </c>
      <c r="H1951">
        <v>0</v>
      </c>
      <c r="I1951" s="4" t="s">
        <v>9016</v>
      </c>
      <c r="J1951" s="4" t="s">
        <v>9015</v>
      </c>
      <c r="K1951" s="4" t="s">
        <v>9010</v>
      </c>
      <c r="L1951">
        <v>5482</v>
      </c>
      <c r="M1951" s="4" t="s">
        <v>9322</v>
      </c>
      <c r="N1951">
        <v>2000</v>
      </c>
      <c r="O1951">
        <v>1223.72</v>
      </c>
      <c r="P1951">
        <v>2497</v>
      </c>
      <c r="Q1951" s="4" t="s">
        <v>69</v>
      </c>
      <c r="R1951" s="4" t="s">
        <v>24</v>
      </c>
      <c r="S1951">
        <v>2</v>
      </c>
    </row>
    <row r="1952" spans="1:19">
      <c r="A1952" s="4" t="s">
        <v>2159</v>
      </c>
      <c r="B1952" s="4" t="s">
        <v>203</v>
      </c>
      <c r="C1952" s="4" t="s">
        <v>171</v>
      </c>
      <c r="D1952" s="4" t="s">
        <v>53</v>
      </c>
      <c r="E1952" s="4" t="s">
        <v>172</v>
      </c>
      <c r="F1952" s="3">
        <v>42825</v>
      </c>
      <c r="G1952" s="3">
        <v>42834</v>
      </c>
      <c r="H1952">
        <v>901</v>
      </c>
      <c r="I1952" s="4" t="s">
        <v>9023</v>
      </c>
      <c r="J1952" s="4" t="s">
        <v>9024</v>
      </c>
      <c r="K1952" s="4" t="s">
        <v>9010</v>
      </c>
      <c r="L1952">
        <v>1096</v>
      </c>
      <c r="M1952" s="4" t="s">
        <v>33</v>
      </c>
      <c r="N1952">
        <v>1990</v>
      </c>
      <c r="O1952">
        <v>4968.91</v>
      </c>
      <c r="P1952">
        <v>7523</v>
      </c>
      <c r="Q1952" s="4" t="s">
        <v>23</v>
      </c>
      <c r="R1952" s="4" t="s">
        <v>24</v>
      </c>
      <c r="S1952">
        <v>9</v>
      </c>
    </row>
    <row r="1953" spans="1:19">
      <c r="A1953" s="4" t="s">
        <v>2160</v>
      </c>
      <c r="B1953" s="4" t="s">
        <v>203</v>
      </c>
      <c r="C1953" s="4" t="s">
        <v>192</v>
      </c>
      <c r="D1953" s="4" t="s">
        <v>49</v>
      </c>
      <c r="E1953" s="4" t="s">
        <v>172</v>
      </c>
      <c r="F1953" s="3">
        <v>42825</v>
      </c>
      <c r="G1953" s="3">
        <v>42890</v>
      </c>
      <c r="H1953">
        <v>3438</v>
      </c>
      <c r="I1953" s="4" t="s">
        <v>9023</v>
      </c>
      <c r="J1953" s="4" t="s">
        <v>9024</v>
      </c>
      <c r="K1953" s="4" t="s">
        <v>9012</v>
      </c>
      <c r="L1953">
        <v>3393</v>
      </c>
      <c r="M1953" s="4" t="s">
        <v>9322</v>
      </c>
      <c r="N1953">
        <v>2010</v>
      </c>
      <c r="O1953">
        <v>587.72</v>
      </c>
      <c r="P1953">
        <v>1501</v>
      </c>
      <c r="Q1953" s="4" t="s">
        <v>23</v>
      </c>
      <c r="R1953" s="4" t="s">
        <v>24</v>
      </c>
      <c r="S1953">
        <v>65</v>
      </c>
    </row>
    <row r="1954" spans="1:19">
      <c r="A1954" s="4" t="s">
        <v>2161</v>
      </c>
      <c r="B1954" s="4" t="s">
        <v>191</v>
      </c>
      <c r="C1954" s="4" t="s">
        <v>179</v>
      </c>
      <c r="D1954" s="4" t="s">
        <v>54</v>
      </c>
      <c r="E1954" s="4" t="s">
        <v>172</v>
      </c>
      <c r="F1954" s="3">
        <v>42825</v>
      </c>
      <c r="G1954" s="3">
        <v>42833</v>
      </c>
      <c r="H1954">
        <v>589</v>
      </c>
      <c r="I1954" s="4" t="s">
        <v>9026</v>
      </c>
      <c r="J1954" s="4" t="s">
        <v>9024</v>
      </c>
      <c r="K1954" s="4" t="s">
        <v>9010</v>
      </c>
      <c r="L1954">
        <v>550</v>
      </c>
      <c r="M1954" s="4" t="s">
        <v>55</v>
      </c>
      <c r="N1954">
        <v>1995</v>
      </c>
      <c r="O1954">
        <v>1825.82</v>
      </c>
      <c r="P1954">
        <v>5595</v>
      </c>
      <c r="Q1954" s="4" t="s">
        <v>23</v>
      </c>
      <c r="R1954" s="4" t="s">
        <v>56</v>
      </c>
      <c r="S1954">
        <v>8</v>
      </c>
    </row>
    <row r="1955" spans="1:19">
      <c r="A1955" s="4" t="s">
        <v>2162</v>
      </c>
      <c r="B1955" s="4" t="s">
        <v>219</v>
      </c>
      <c r="C1955" s="4" t="s">
        <v>177</v>
      </c>
      <c r="D1955" s="4" t="s">
        <v>98</v>
      </c>
      <c r="E1955" s="4" t="s">
        <v>197</v>
      </c>
      <c r="F1955" s="3">
        <v>42825</v>
      </c>
      <c r="G1955" s="3">
        <v>42906</v>
      </c>
      <c r="H1955">
        <v>0</v>
      </c>
      <c r="I1955" s="4" t="s">
        <v>9026</v>
      </c>
      <c r="J1955" s="4" t="s">
        <v>9024</v>
      </c>
      <c r="K1955" s="4" t="s">
        <v>9012</v>
      </c>
      <c r="L1955">
        <v>55</v>
      </c>
      <c r="M1955" s="4" t="s">
        <v>39</v>
      </c>
      <c r="N1955">
        <v>2002</v>
      </c>
      <c r="O1955">
        <v>349.81</v>
      </c>
      <c r="P1955">
        <v>315</v>
      </c>
      <c r="Q1955" s="4" t="s">
        <v>23</v>
      </c>
      <c r="R1955" s="4" t="s">
        <v>24</v>
      </c>
      <c r="S1955">
        <v>81</v>
      </c>
    </row>
    <row r="1956" spans="1:19">
      <c r="A1956" s="4" t="s">
        <v>2163</v>
      </c>
      <c r="B1956" s="4" t="s">
        <v>219</v>
      </c>
      <c r="C1956" s="4" t="s">
        <v>9011</v>
      </c>
      <c r="D1956" s="4" t="s">
        <v>115</v>
      </c>
      <c r="E1956" s="4" t="s">
        <v>172</v>
      </c>
      <c r="F1956" s="3">
        <v>42825</v>
      </c>
      <c r="G1956" s="3">
        <v>42826</v>
      </c>
      <c r="H1956">
        <v>5073</v>
      </c>
      <c r="I1956" s="4" t="s">
        <v>9026</v>
      </c>
      <c r="J1956" s="4" t="s">
        <v>9024</v>
      </c>
      <c r="K1956" s="4" t="s">
        <v>9010</v>
      </c>
      <c r="L1956">
        <v>4821</v>
      </c>
      <c r="M1956" s="4" t="s">
        <v>46</v>
      </c>
      <c r="N1956">
        <v>2008</v>
      </c>
      <c r="O1956">
        <v>894.37</v>
      </c>
      <c r="P1956">
        <v>1593</v>
      </c>
      <c r="Q1956" s="4" t="s">
        <v>116</v>
      </c>
      <c r="R1956" s="4" t="s">
        <v>24</v>
      </c>
      <c r="S1956">
        <v>1</v>
      </c>
    </row>
    <row r="1957" spans="1:19">
      <c r="A1957" s="4" t="s">
        <v>2164</v>
      </c>
      <c r="B1957" s="4" t="s">
        <v>230</v>
      </c>
      <c r="C1957" s="4" t="s">
        <v>199</v>
      </c>
      <c r="D1957" s="4" t="s">
        <v>24</v>
      </c>
      <c r="E1957" s="4" t="s">
        <v>193</v>
      </c>
      <c r="F1957" s="3">
        <v>42825</v>
      </c>
      <c r="G1957" s="3"/>
      <c r="I1957" s="4" t="s">
        <v>9026</v>
      </c>
      <c r="J1957" s="4" t="s">
        <v>9024</v>
      </c>
      <c r="K1957" s="4" t="s">
        <v>9010</v>
      </c>
      <c r="L1957">
        <v>5482</v>
      </c>
      <c r="M1957" s="4"/>
      <c r="Q1957" s="4"/>
      <c r="R1957" s="4"/>
    </row>
    <row r="1958" spans="1:19">
      <c r="A1958" s="4" t="s">
        <v>2165</v>
      </c>
      <c r="B1958" s="4" t="s">
        <v>230</v>
      </c>
      <c r="C1958" s="4" t="s">
        <v>177</v>
      </c>
      <c r="D1958" s="4" t="s">
        <v>24</v>
      </c>
      <c r="E1958" s="4" t="s">
        <v>193</v>
      </c>
      <c r="F1958" s="3">
        <v>42825</v>
      </c>
      <c r="G1958" s="3"/>
      <c r="I1958" s="4" t="s">
        <v>9026</v>
      </c>
      <c r="J1958" s="4" t="s">
        <v>9024</v>
      </c>
      <c r="K1958" s="4" t="s">
        <v>9012</v>
      </c>
      <c r="L1958">
        <v>55</v>
      </c>
      <c r="M1958" s="4"/>
      <c r="Q1958" s="4"/>
      <c r="R1958" s="4"/>
    </row>
    <row r="1959" spans="1:19">
      <c r="A1959" s="4" t="s">
        <v>2166</v>
      </c>
      <c r="B1959" s="4" t="s">
        <v>230</v>
      </c>
      <c r="C1959" s="4" t="s">
        <v>192</v>
      </c>
      <c r="D1959" s="4" t="s">
        <v>76</v>
      </c>
      <c r="E1959" s="4" t="s">
        <v>197</v>
      </c>
      <c r="F1959" s="3">
        <v>42825</v>
      </c>
      <c r="G1959" s="3">
        <v>42826</v>
      </c>
      <c r="H1959">
        <v>0</v>
      </c>
      <c r="I1959" s="4" t="s">
        <v>9026</v>
      </c>
      <c r="J1959" s="4" t="s">
        <v>9024</v>
      </c>
      <c r="K1959" s="4" t="s">
        <v>9012</v>
      </c>
      <c r="L1959">
        <v>3393</v>
      </c>
      <c r="M1959" s="4" t="s">
        <v>9322</v>
      </c>
      <c r="N1959">
        <v>1997</v>
      </c>
      <c r="O1959">
        <v>8170.38</v>
      </c>
      <c r="P1959">
        <v>16499</v>
      </c>
      <c r="Q1959" s="4" t="s">
        <v>77</v>
      </c>
      <c r="R1959" s="4" t="s">
        <v>24</v>
      </c>
      <c r="S1959">
        <v>1</v>
      </c>
    </row>
    <row r="1960" spans="1:19">
      <c r="A1960" s="4" t="s">
        <v>2167</v>
      </c>
      <c r="B1960" s="4" t="s">
        <v>230</v>
      </c>
      <c r="C1960" s="4" t="s">
        <v>179</v>
      </c>
      <c r="D1960" s="4" t="s">
        <v>84</v>
      </c>
      <c r="E1960" s="4" t="s">
        <v>172</v>
      </c>
      <c r="F1960" s="3">
        <v>42825</v>
      </c>
      <c r="G1960" s="3">
        <v>42827</v>
      </c>
      <c r="H1960">
        <v>609</v>
      </c>
      <c r="I1960" s="4" t="s">
        <v>9026</v>
      </c>
      <c r="J1960" s="4" t="s">
        <v>9024</v>
      </c>
      <c r="K1960" s="4" t="s">
        <v>9010</v>
      </c>
      <c r="L1960">
        <v>550</v>
      </c>
      <c r="M1960" s="4" t="s">
        <v>9322</v>
      </c>
      <c r="N1960">
        <v>1980</v>
      </c>
      <c r="O1960">
        <v>7708.38</v>
      </c>
      <c r="P1960">
        <v>13756</v>
      </c>
      <c r="Q1960" s="4" t="s">
        <v>23</v>
      </c>
      <c r="R1960" s="4" t="s">
        <v>24</v>
      </c>
      <c r="S1960">
        <v>2</v>
      </c>
    </row>
    <row r="1961" spans="1:19">
      <c r="A1961" s="4" t="s">
        <v>2168</v>
      </c>
      <c r="B1961" s="4" t="s">
        <v>230</v>
      </c>
      <c r="C1961" s="4" t="s">
        <v>177</v>
      </c>
      <c r="D1961" s="4" t="s">
        <v>71</v>
      </c>
      <c r="E1961" s="4" t="s">
        <v>172</v>
      </c>
      <c r="F1961" s="3">
        <v>42825</v>
      </c>
      <c r="G1961" s="3">
        <v>42826</v>
      </c>
      <c r="H1961">
        <v>55</v>
      </c>
      <c r="I1961" s="4" t="s">
        <v>9026</v>
      </c>
      <c r="J1961" s="4" t="s">
        <v>9024</v>
      </c>
      <c r="K1961" s="4" t="s">
        <v>9012</v>
      </c>
      <c r="L1961">
        <v>55</v>
      </c>
      <c r="M1961" s="4" t="s">
        <v>46</v>
      </c>
      <c r="N1961">
        <v>2000</v>
      </c>
      <c r="O1961">
        <v>2952.73</v>
      </c>
      <c r="P1961">
        <v>5107</v>
      </c>
      <c r="Q1961" s="4" t="s">
        <v>23</v>
      </c>
      <c r="R1961" s="4" t="s">
        <v>24</v>
      </c>
      <c r="S1961">
        <v>1</v>
      </c>
    </row>
    <row r="1962" spans="1:19">
      <c r="A1962" s="4" t="s">
        <v>2169</v>
      </c>
      <c r="B1962" s="4" t="s">
        <v>187</v>
      </c>
      <c r="C1962" s="4" t="s">
        <v>177</v>
      </c>
      <c r="D1962" s="4" t="s">
        <v>53</v>
      </c>
      <c r="E1962" s="4" t="s">
        <v>197</v>
      </c>
      <c r="F1962" s="3">
        <v>42825</v>
      </c>
      <c r="G1962" s="3">
        <v>42837</v>
      </c>
      <c r="H1962">
        <v>0</v>
      </c>
      <c r="I1962" s="4" t="s">
        <v>9023</v>
      </c>
      <c r="J1962" s="4" t="s">
        <v>9024</v>
      </c>
      <c r="K1962" s="4" t="s">
        <v>9012</v>
      </c>
      <c r="L1962">
        <v>55</v>
      </c>
      <c r="M1962" s="4" t="s">
        <v>33</v>
      </c>
      <c r="N1962">
        <v>1990</v>
      </c>
      <c r="O1962">
        <v>4968.91</v>
      </c>
      <c r="P1962">
        <v>7523</v>
      </c>
      <c r="Q1962" s="4" t="s">
        <v>23</v>
      </c>
      <c r="R1962" s="4" t="s">
        <v>24</v>
      </c>
      <c r="S1962">
        <v>12</v>
      </c>
    </row>
    <row r="1963" spans="1:19">
      <c r="A1963" s="4" t="s">
        <v>2170</v>
      </c>
      <c r="B1963" s="4" t="s">
        <v>201</v>
      </c>
      <c r="C1963" s="4" t="s">
        <v>171</v>
      </c>
      <c r="D1963" s="4" t="s">
        <v>72</v>
      </c>
      <c r="E1963" s="4" t="s">
        <v>197</v>
      </c>
      <c r="F1963" s="3">
        <v>42825</v>
      </c>
      <c r="G1963" s="3">
        <v>42837</v>
      </c>
      <c r="H1963">
        <v>0</v>
      </c>
      <c r="I1963" s="4" t="s">
        <v>9026</v>
      </c>
      <c r="J1963" s="4" t="s">
        <v>9024</v>
      </c>
      <c r="K1963" s="4" t="s">
        <v>9010</v>
      </c>
      <c r="L1963">
        <v>1096</v>
      </c>
      <c r="M1963" s="4" t="s">
        <v>73</v>
      </c>
      <c r="N1963">
        <v>2003</v>
      </c>
      <c r="O1963">
        <v>692.19</v>
      </c>
      <c r="P1963">
        <v>1922</v>
      </c>
      <c r="Q1963" s="4" t="s">
        <v>23</v>
      </c>
      <c r="R1963" s="4" t="s">
        <v>24</v>
      </c>
      <c r="S1963">
        <v>12</v>
      </c>
    </row>
    <row r="1964" spans="1:19">
      <c r="A1964" s="4" t="s">
        <v>2171</v>
      </c>
      <c r="B1964" s="4" t="s">
        <v>201</v>
      </c>
      <c r="C1964" s="4" t="s">
        <v>199</v>
      </c>
      <c r="D1964" s="4" t="s">
        <v>42</v>
      </c>
      <c r="E1964" s="4" t="s">
        <v>172</v>
      </c>
      <c r="F1964" s="3">
        <v>42825</v>
      </c>
      <c r="G1964" s="3">
        <v>42835</v>
      </c>
      <c r="H1964">
        <v>5637</v>
      </c>
      <c r="I1964" s="4" t="s">
        <v>9026</v>
      </c>
      <c r="J1964" s="4" t="s">
        <v>9024</v>
      </c>
      <c r="K1964" s="4" t="s">
        <v>9010</v>
      </c>
      <c r="L1964">
        <v>5482</v>
      </c>
      <c r="M1964" s="4" t="s">
        <v>26</v>
      </c>
      <c r="N1964">
        <v>2017</v>
      </c>
      <c r="O1964">
        <v>4.54</v>
      </c>
      <c r="P1964">
        <v>9</v>
      </c>
      <c r="Q1964" s="4" t="s">
        <v>23</v>
      </c>
      <c r="R1964" s="4" t="s">
        <v>24</v>
      </c>
      <c r="S1964">
        <v>10</v>
      </c>
    </row>
    <row r="1965" spans="1:19">
      <c r="A1965" s="4" t="s">
        <v>2172</v>
      </c>
      <c r="B1965" s="4" t="s">
        <v>201</v>
      </c>
      <c r="C1965" s="4" t="s">
        <v>199</v>
      </c>
      <c r="D1965" s="4" t="s">
        <v>97</v>
      </c>
      <c r="E1965" s="4" t="s">
        <v>172</v>
      </c>
      <c r="F1965" s="3">
        <v>42825</v>
      </c>
      <c r="G1965" s="3">
        <v>42836</v>
      </c>
      <c r="H1965">
        <v>5793</v>
      </c>
      <c r="I1965" s="4" t="s">
        <v>9026</v>
      </c>
      <c r="J1965" s="4" t="s">
        <v>9024</v>
      </c>
      <c r="K1965" s="4" t="s">
        <v>9010</v>
      </c>
      <c r="L1965">
        <v>5482</v>
      </c>
      <c r="M1965" s="4" t="s">
        <v>33</v>
      </c>
      <c r="N1965">
        <v>2001</v>
      </c>
      <c r="O1965">
        <v>2437.85</v>
      </c>
      <c r="P1965">
        <v>4874</v>
      </c>
      <c r="Q1965" s="4" t="s">
        <v>23</v>
      </c>
      <c r="R1965" s="4" t="s">
        <v>24</v>
      </c>
      <c r="S1965">
        <v>11</v>
      </c>
    </row>
    <row r="1966" spans="1:19">
      <c r="A1966" s="4" t="s">
        <v>2173</v>
      </c>
      <c r="B1966" s="4" t="s">
        <v>232</v>
      </c>
      <c r="C1966" s="4" t="s">
        <v>177</v>
      </c>
      <c r="D1966" s="4" t="s">
        <v>40</v>
      </c>
      <c r="E1966" s="4" t="s">
        <v>197</v>
      </c>
      <c r="F1966" s="3">
        <v>42825</v>
      </c>
      <c r="G1966" s="3">
        <v>42837</v>
      </c>
      <c r="H1966">
        <v>0</v>
      </c>
      <c r="I1966" s="4" t="s">
        <v>9021</v>
      </c>
      <c r="J1966" s="4" t="s">
        <v>9019</v>
      </c>
      <c r="K1966" s="4" t="s">
        <v>9012</v>
      </c>
      <c r="L1966">
        <v>55</v>
      </c>
      <c r="M1966" s="4" t="s">
        <v>39</v>
      </c>
      <c r="N1966">
        <v>1989</v>
      </c>
      <c r="O1966">
        <v>665.06</v>
      </c>
      <c r="P1966">
        <v>1095</v>
      </c>
      <c r="Q1966" s="4" t="s">
        <v>23</v>
      </c>
      <c r="R1966" s="4" t="s">
        <v>24</v>
      </c>
      <c r="S1966">
        <v>12</v>
      </c>
    </row>
    <row r="1967" spans="1:19">
      <c r="A1967" s="4" t="s">
        <v>2174</v>
      </c>
      <c r="B1967" s="4" t="s">
        <v>205</v>
      </c>
      <c r="C1967" s="4" t="s">
        <v>179</v>
      </c>
      <c r="D1967" s="4" t="s">
        <v>81</v>
      </c>
      <c r="E1967" s="4" t="s">
        <v>197</v>
      </c>
      <c r="F1967" s="3">
        <v>42825</v>
      </c>
      <c r="G1967" s="3">
        <v>42830</v>
      </c>
      <c r="H1967">
        <v>0</v>
      </c>
      <c r="I1967" s="4" t="s">
        <v>9023</v>
      </c>
      <c r="J1967" s="4" t="s">
        <v>9024</v>
      </c>
      <c r="K1967" s="4" t="s">
        <v>9010</v>
      </c>
      <c r="L1967">
        <v>550</v>
      </c>
      <c r="M1967" s="4" t="s">
        <v>33</v>
      </c>
      <c r="N1967">
        <v>1989</v>
      </c>
      <c r="O1967">
        <v>1388.67</v>
      </c>
      <c r="P1967">
        <v>3583</v>
      </c>
      <c r="Q1967" s="4" t="s">
        <v>23</v>
      </c>
      <c r="R1967" s="4" t="s">
        <v>24</v>
      </c>
      <c r="S1967">
        <v>5</v>
      </c>
    </row>
    <row r="1968" spans="1:19">
      <c r="A1968" s="4" t="s">
        <v>2175</v>
      </c>
      <c r="B1968" s="4" t="s">
        <v>205</v>
      </c>
      <c r="C1968" s="4" t="s">
        <v>192</v>
      </c>
      <c r="D1968" s="4" t="s">
        <v>44</v>
      </c>
      <c r="E1968" s="4" t="s">
        <v>197</v>
      </c>
      <c r="F1968" s="3">
        <v>42825</v>
      </c>
      <c r="G1968" s="3">
        <v>42885</v>
      </c>
      <c r="H1968">
        <v>0</v>
      </c>
      <c r="I1968" s="4" t="s">
        <v>9023</v>
      </c>
      <c r="J1968" s="4" t="s">
        <v>9024</v>
      </c>
      <c r="K1968" s="4" t="s">
        <v>9012</v>
      </c>
      <c r="L1968">
        <v>3393</v>
      </c>
      <c r="M1968" s="4" t="s">
        <v>36</v>
      </c>
      <c r="N1968">
        <v>2013</v>
      </c>
      <c r="O1968">
        <v>98.79</v>
      </c>
      <c r="P1968">
        <v>96</v>
      </c>
      <c r="Q1968" s="4" t="s">
        <v>23</v>
      </c>
      <c r="R1968" s="4" t="s">
        <v>35</v>
      </c>
      <c r="S1968">
        <v>60</v>
      </c>
    </row>
    <row r="1969" spans="1:19">
      <c r="A1969" s="4" t="s">
        <v>2176</v>
      </c>
      <c r="B1969" s="4" t="s">
        <v>205</v>
      </c>
      <c r="C1969" s="4" t="s">
        <v>179</v>
      </c>
      <c r="D1969" s="4" t="s">
        <v>76</v>
      </c>
      <c r="E1969" s="4" t="s">
        <v>172</v>
      </c>
      <c r="F1969" s="3">
        <v>42825</v>
      </c>
      <c r="G1969" s="3">
        <v>42832</v>
      </c>
      <c r="H1969">
        <v>520</v>
      </c>
      <c r="I1969" s="4" t="s">
        <v>9023</v>
      </c>
      <c r="J1969" s="4" t="s">
        <v>9024</v>
      </c>
      <c r="K1969" s="4" t="s">
        <v>9010</v>
      </c>
      <c r="L1969">
        <v>550</v>
      </c>
      <c r="M1969" s="4" t="s">
        <v>9322</v>
      </c>
      <c r="N1969">
        <v>1997</v>
      </c>
      <c r="O1969">
        <v>8170.38</v>
      </c>
      <c r="P1969">
        <v>16499</v>
      </c>
      <c r="Q1969" s="4" t="s">
        <v>77</v>
      </c>
      <c r="R1969" s="4" t="s">
        <v>24</v>
      </c>
      <c r="S1969">
        <v>7</v>
      </c>
    </row>
    <row r="1970" spans="1:19">
      <c r="A1970" s="4" t="s">
        <v>2177</v>
      </c>
      <c r="B1970" s="4" t="s">
        <v>205</v>
      </c>
      <c r="C1970" s="4" t="s">
        <v>192</v>
      </c>
      <c r="D1970" s="4" t="s">
        <v>59</v>
      </c>
      <c r="E1970" s="4" t="s">
        <v>172</v>
      </c>
      <c r="F1970" s="3">
        <v>42825</v>
      </c>
      <c r="G1970" s="3">
        <v>42827</v>
      </c>
      <c r="H1970">
        <v>4080</v>
      </c>
      <c r="I1970" s="4" t="s">
        <v>9023</v>
      </c>
      <c r="J1970" s="4" t="s">
        <v>9024</v>
      </c>
      <c r="K1970" s="4" t="s">
        <v>9012</v>
      </c>
      <c r="L1970">
        <v>3393</v>
      </c>
      <c r="M1970" s="4" t="s">
        <v>60</v>
      </c>
      <c r="N1970">
        <v>1988</v>
      </c>
      <c r="O1970">
        <v>2059.9</v>
      </c>
      <c r="P1970">
        <v>3644</v>
      </c>
      <c r="Q1970" s="4" t="s">
        <v>23</v>
      </c>
      <c r="R1970" s="4" t="s">
        <v>24</v>
      </c>
      <c r="S1970">
        <v>2</v>
      </c>
    </row>
    <row r="1971" spans="1:19">
      <c r="A1971" s="4" t="s">
        <v>2178</v>
      </c>
      <c r="B1971" s="4" t="s">
        <v>208</v>
      </c>
      <c r="C1971" s="4" t="s">
        <v>179</v>
      </c>
      <c r="D1971" s="4" t="s">
        <v>47</v>
      </c>
      <c r="E1971" s="4" t="s">
        <v>172</v>
      </c>
      <c r="F1971" s="3">
        <v>42825</v>
      </c>
      <c r="G1971" s="3">
        <v>42916</v>
      </c>
      <c r="H1971">
        <v>526</v>
      </c>
      <c r="I1971" s="4" t="s">
        <v>9014</v>
      </c>
      <c r="J1971" s="4" t="s">
        <v>9015</v>
      </c>
      <c r="K1971" s="4" t="s">
        <v>9010</v>
      </c>
      <c r="L1971">
        <v>550</v>
      </c>
      <c r="M1971" s="4" t="s">
        <v>46</v>
      </c>
      <c r="N1971">
        <v>1986</v>
      </c>
      <c r="O1971">
        <v>2403.58</v>
      </c>
      <c r="P1971">
        <v>8801</v>
      </c>
      <c r="Q1971" s="4" t="s">
        <v>23</v>
      </c>
      <c r="R1971" s="4" t="s">
        <v>24</v>
      </c>
      <c r="S1971">
        <v>91</v>
      </c>
    </row>
    <row r="1972" spans="1:19">
      <c r="A1972" s="4" t="s">
        <v>2179</v>
      </c>
      <c r="B1972" s="4" t="s">
        <v>208</v>
      </c>
      <c r="C1972" s="4" t="s">
        <v>177</v>
      </c>
      <c r="D1972" s="4" t="s">
        <v>106</v>
      </c>
      <c r="E1972" s="4" t="s">
        <v>172</v>
      </c>
      <c r="F1972" s="3">
        <v>42825</v>
      </c>
      <c r="G1972" s="3">
        <v>42872</v>
      </c>
      <c r="H1972">
        <v>57</v>
      </c>
      <c r="I1972" s="4" t="s">
        <v>9014</v>
      </c>
      <c r="J1972" s="4" t="s">
        <v>9015</v>
      </c>
      <c r="K1972" s="4" t="s">
        <v>9012</v>
      </c>
      <c r="L1972">
        <v>55</v>
      </c>
      <c r="M1972" s="4" t="s">
        <v>46</v>
      </c>
      <c r="N1972">
        <v>2012</v>
      </c>
      <c r="O1972">
        <v>45.39</v>
      </c>
      <c r="P1972">
        <v>100</v>
      </c>
      <c r="Q1972" s="4" t="s">
        <v>23</v>
      </c>
      <c r="R1972" s="4" t="s">
        <v>47</v>
      </c>
      <c r="S1972">
        <v>47</v>
      </c>
    </row>
    <row r="1973" spans="1:19">
      <c r="A1973" s="4" t="s">
        <v>2180</v>
      </c>
      <c r="B1973" s="4" t="s">
        <v>185</v>
      </c>
      <c r="C1973" s="4" t="s">
        <v>9011</v>
      </c>
      <c r="D1973" s="4" t="s">
        <v>24</v>
      </c>
      <c r="E1973" s="4" t="s">
        <v>193</v>
      </c>
      <c r="F1973" s="3">
        <v>42825</v>
      </c>
      <c r="G1973" s="3"/>
      <c r="I1973" s="4" t="s">
        <v>9023</v>
      </c>
      <c r="J1973" s="4" t="s">
        <v>9024</v>
      </c>
      <c r="K1973" s="4" t="s">
        <v>9010</v>
      </c>
      <c r="L1973">
        <v>4821</v>
      </c>
      <c r="M1973" s="4"/>
      <c r="Q1973" s="4"/>
      <c r="R1973" s="4"/>
    </row>
    <row r="1974" spans="1:19">
      <c r="A1974" s="4" t="s">
        <v>2181</v>
      </c>
      <c r="B1974" s="4" t="s">
        <v>185</v>
      </c>
      <c r="C1974" s="4" t="s">
        <v>192</v>
      </c>
      <c r="D1974" s="4" t="s">
        <v>122</v>
      </c>
      <c r="E1974" s="4" t="s">
        <v>197</v>
      </c>
      <c r="F1974" s="3">
        <v>42825</v>
      </c>
      <c r="G1974" s="3">
        <v>42834</v>
      </c>
      <c r="H1974">
        <v>0</v>
      </c>
      <c r="I1974" s="4" t="s">
        <v>9023</v>
      </c>
      <c r="J1974" s="4" t="s">
        <v>9024</v>
      </c>
      <c r="K1974" s="4" t="s">
        <v>9012</v>
      </c>
      <c r="L1974">
        <v>3393</v>
      </c>
      <c r="M1974" s="4" t="s">
        <v>58</v>
      </c>
      <c r="N1974">
        <v>1993</v>
      </c>
      <c r="O1974">
        <v>7537.24</v>
      </c>
      <c r="P1974">
        <v>20293</v>
      </c>
      <c r="Q1974" s="4" t="s">
        <v>23</v>
      </c>
      <c r="R1974" s="4" t="s">
        <v>24</v>
      </c>
      <c r="S1974">
        <v>9</v>
      </c>
    </row>
    <row r="1975" spans="1:19">
      <c r="A1975" s="4" t="s">
        <v>2182</v>
      </c>
      <c r="B1975" s="4" t="s">
        <v>185</v>
      </c>
      <c r="C1975" s="4" t="s">
        <v>177</v>
      </c>
      <c r="D1975" s="4" t="s">
        <v>124</v>
      </c>
      <c r="E1975" s="4" t="s">
        <v>172</v>
      </c>
      <c r="F1975" s="3">
        <v>42825</v>
      </c>
      <c r="G1975" s="3">
        <v>42914</v>
      </c>
      <c r="H1975">
        <v>54</v>
      </c>
      <c r="I1975" s="4" t="s">
        <v>9023</v>
      </c>
      <c r="J1975" s="4" t="s">
        <v>9024</v>
      </c>
      <c r="K1975" s="4" t="s">
        <v>9012</v>
      </c>
      <c r="L1975">
        <v>55</v>
      </c>
      <c r="M1975" s="4" t="s">
        <v>60</v>
      </c>
      <c r="N1975">
        <v>1983</v>
      </c>
      <c r="O1975">
        <v>2871.35</v>
      </c>
      <c r="P1975">
        <v>9561</v>
      </c>
      <c r="Q1975" s="4" t="s">
        <v>23</v>
      </c>
      <c r="R1975" s="4" t="s">
        <v>24</v>
      </c>
      <c r="S1975">
        <v>89</v>
      </c>
    </row>
    <row r="1976" spans="1:19">
      <c r="A1976" s="4" t="s">
        <v>2183</v>
      </c>
      <c r="B1976" s="4" t="s">
        <v>185</v>
      </c>
      <c r="C1976" s="4" t="s">
        <v>192</v>
      </c>
      <c r="D1976" s="4" t="s">
        <v>115</v>
      </c>
      <c r="E1976" s="4" t="s">
        <v>172</v>
      </c>
      <c r="F1976" s="3">
        <v>42825</v>
      </c>
      <c r="G1976" s="3">
        <v>42837</v>
      </c>
      <c r="H1976">
        <v>3367</v>
      </c>
      <c r="I1976" s="4" t="s">
        <v>9023</v>
      </c>
      <c r="J1976" s="4" t="s">
        <v>9024</v>
      </c>
      <c r="K1976" s="4" t="s">
        <v>9012</v>
      </c>
      <c r="L1976">
        <v>3393</v>
      </c>
      <c r="M1976" s="4" t="s">
        <v>46</v>
      </c>
      <c r="N1976">
        <v>2008</v>
      </c>
      <c r="O1976">
        <v>894.37</v>
      </c>
      <c r="P1976">
        <v>1593</v>
      </c>
      <c r="Q1976" s="4" t="s">
        <v>116</v>
      </c>
      <c r="R1976" s="4" t="s">
        <v>24</v>
      </c>
      <c r="S1976">
        <v>12</v>
      </c>
    </row>
    <row r="1977" spans="1:19">
      <c r="A1977" s="4" t="s">
        <v>2184</v>
      </c>
      <c r="B1977" s="4" t="s">
        <v>216</v>
      </c>
      <c r="C1977" s="4" t="s">
        <v>192</v>
      </c>
      <c r="D1977" s="4" t="s">
        <v>24</v>
      </c>
      <c r="E1977" s="4" t="s">
        <v>193</v>
      </c>
      <c r="F1977" s="3">
        <v>42825</v>
      </c>
      <c r="G1977" s="3"/>
      <c r="I1977" s="4" t="s">
        <v>9018</v>
      </c>
      <c r="J1977" s="4" t="s">
        <v>9019</v>
      </c>
      <c r="K1977" s="4" t="s">
        <v>9012</v>
      </c>
      <c r="L1977">
        <v>3393</v>
      </c>
      <c r="M1977" s="4"/>
      <c r="Q1977" s="4"/>
      <c r="R1977" s="4"/>
    </row>
    <row r="1978" spans="1:19">
      <c r="A1978" s="4" t="s">
        <v>2185</v>
      </c>
      <c r="B1978" s="4" t="s">
        <v>181</v>
      </c>
      <c r="C1978" s="4" t="s">
        <v>179</v>
      </c>
      <c r="D1978" s="4" t="s">
        <v>44</v>
      </c>
      <c r="E1978" s="4" t="s">
        <v>172</v>
      </c>
      <c r="F1978" s="3">
        <v>42825</v>
      </c>
      <c r="G1978" s="3">
        <v>42831</v>
      </c>
      <c r="H1978">
        <v>430</v>
      </c>
      <c r="I1978" s="4" t="s">
        <v>9026</v>
      </c>
      <c r="J1978" s="4" t="s">
        <v>9024</v>
      </c>
      <c r="K1978" s="4" t="s">
        <v>9010</v>
      </c>
      <c r="L1978">
        <v>550</v>
      </c>
      <c r="M1978" s="4" t="s">
        <v>36</v>
      </c>
      <c r="N1978">
        <v>2013</v>
      </c>
      <c r="O1978">
        <v>98.79</v>
      </c>
      <c r="P1978">
        <v>96</v>
      </c>
      <c r="Q1978" s="4" t="s">
        <v>23</v>
      </c>
      <c r="R1978" s="4" t="s">
        <v>35</v>
      </c>
      <c r="S1978">
        <v>6</v>
      </c>
    </row>
    <row r="1979" spans="1:19">
      <c r="A1979" s="4" t="s">
        <v>2186</v>
      </c>
      <c r="B1979" s="4" t="s">
        <v>183</v>
      </c>
      <c r="C1979" s="4" t="s">
        <v>179</v>
      </c>
      <c r="D1979" s="4" t="s">
        <v>76</v>
      </c>
      <c r="E1979" s="4" t="s">
        <v>172</v>
      </c>
      <c r="F1979" s="3">
        <v>42826</v>
      </c>
      <c r="G1979" s="3">
        <v>42860</v>
      </c>
      <c r="H1979">
        <v>518</v>
      </c>
      <c r="I1979" s="4" t="s">
        <v>9014</v>
      </c>
      <c r="J1979" s="4" t="s">
        <v>9015</v>
      </c>
      <c r="K1979" s="4" t="s">
        <v>9010</v>
      </c>
      <c r="L1979">
        <v>550</v>
      </c>
      <c r="M1979" s="4" t="s">
        <v>9322</v>
      </c>
      <c r="N1979">
        <v>1997</v>
      </c>
      <c r="O1979">
        <v>8170.38</v>
      </c>
      <c r="P1979">
        <v>16499</v>
      </c>
      <c r="Q1979" s="4" t="s">
        <v>77</v>
      </c>
      <c r="R1979" s="4" t="s">
        <v>24</v>
      </c>
      <c r="S1979">
        <v>34</v>
      </c>
    </row>
    <row r="1980" spans="1:19">
      <c r="A1980" s="4" t="s">
        <v>2187</v>
      </c>
      <c r="B1980" s="4" t="s">
        <v>261</v>
      </c>
      <c r="C1980" s="4" t="s">
        <v>171</v>
      </c>
      <c r="D1980" s="4" t="s">
        <v>120</v>
      </c>
      <c r="E1980" s="4" t="s">
        <v>197</v>
      </c>
      <c r="F1980" s="3">
        <v>42826</v>
      </c>
      <c r="G1980" s="3">
        <v>42837</v>
      </c>
      <c r="H1980">
        <v>0</v>
      </c>
      <c r="I1980" s="4" t="s">
        <v>9021</v>
      </c>
      <c r="J1980" s="4" t="s">
        <v>9019</v>
      </c>
      <c r="K1980" s="4" t="s">
        <v>9010</v>
      </c>
      <c r="L1980">
        <v>1096</v>
      </c>
      <c r="M1980" s="4" t="s">
        <v>58</v>
      </c>
      <c r="N1980">
        <v>1998</v>
      </c>
      <c r="O1980">
        <v>2022.14</v>
      </c>
      <c r="P1980">
        <v>5113</v>
      </c>
      <c r="Q1980" s="4" t="s">
        <v>23</v>
      </c>
      <c r="R1980" s="4" t="s">
        <v>24</v>
      </c>
      <c r="S1980">
        <v>11</v>
      </c>
    </row>
    <row r="1981" spans="1:19">
      <c r="A1981" s="4" t="s">
        <v>2188</v>
      </c>
      <c r="B1981" s="4" t="s">
        <v>246</v>
      </c>
      <c r="C1981" s="4" t="s">
        <v>177</v>
      </c>
      <c r="D1981" s="4" t="s">
        <v>24</v>
      </c>
      <c r="E1981" s="4" t="s">
        <v>193</v>
      </c>
      <c r="F1981" s="3">
        <v>42826</v>
      </c>
      <c r="G1981" s="3"/>
      <c r="I1981" s="4" t="s">
        <v>9021</v>
      </c>
      <c r="J1981" s="4" t="s">
        <v>9019</v>
      </c>
      <c r="K1981" s="4" t="s">
        <v>9012</v>
      </c>
      <c r="L1981">
        <v>55</v>
      </c>
      <c r="M1981" s="4"/>
      <c r="Q1981" s="4"/>
      <c r="R1981" s="4"/>
    </row>
    <row r="1982" spans="1:19">
      <c r="A1982" s="4" t="s">
        <v>2189</v>
      </c>
      <c r="B1982" s="4" t="s">
        <v>279</v>
      </c>
      <c r="C1982" s="4" t="s">
        <v>171</v>
      </c>
      <c r="D1982" s="4" t="s">
        <v>130</v>
      </c>
      <c r="E1982" s="4" t="s">
        <v>197</v>
      </c>
      <c r="F1982" s="3">
        <v>42826</v>
      </c>
      <c r="G1982" s="3">
        <v>42836</v>
      </c>
      <c r="H1982">
        <v>0</v>
      </c>
      <c r="I1982" s="4" t="s">
        <v>9018</v>
      </c>
      <c r="J1982" s="4" t="s">
        <v>9019</v>
      </c>
      <c r="K1982" s="4" t="s">
        <v>9010</v>
      </c>
      <c r="L1982">
        <v>1096</v>
      </c>
      <c r="M1982" s="4" t="s">
        <v>36</v>
      </c>
      <c r="N1982">
        <v>1979</v>
      </c>
      <c r="O1982">
        <v>4478.47</v>
      </c>
      <c r="P1982">
        <v>13809</v>
      </c>
      <c r="Q1982" s="4" t="s">
        <v>23</v>
      </c>
      <c r="R1982" s="4" t="s">
        <v>24</v>
      </c>
      <c r="S1982">
        <v>10</v>
      </c>
    </row>
    <row r="1983" spans="1:19">
      <c r="A1983" s="4" t="s">
        <v>2190</v>
      </c>
      <c r="B1983" s="4" t="s">
        <v>210</v>
      </c>
      <c r="C1983" s="4" t="s">
        <v>9011</v>
      </c>
      <c r="D1983" s="4" t="s">
        <v>105</v>
      </c>
      <c r="E1983" s="4" t="s">
        <v>193</v>
      </c>
      <c r="F1983" s="3">
        <v>42826</v>
      </c>
      <c r="G1983" s="3"/>
      <c r="I1983" s="4" t="s">
        <v>9021</v>
      </c>
      <c r="J1983" s="4" t="s">
        <v>9019</v>
      </c>
      <c r="K1983" s="4" t="s">
        <v>9010</v>
      </c>
      <c r="L1983">
        <v>4821</v>
      </c>
      <c r="M1983" s="4" t="s">
        <v>36</v>
      </c>
      <c r="N1983">
        <v>1996</v>
      </c>
      <c r="O1983">
        <v>6354.87</v>
      </c>
      <c r="P1983">
        <v>16780</v>
      </c>
      <c r="Q1983" s="4" t="s">
        <v>23</v>
      </c>
      <c r="R1983" s="4" t="s">
        <v>35</v>
      </c>
    </row>
    <row r="1984" spans="1:19">
      <c r="A1984" s="4" t="s">
        <v>2191</v>
      </c>
      <c r="B1984" s="4" t="s">
        <v>210</v>
      </c>
      <c r="C1984" s="4" t="s">
        <v>9011</v>
      </c>
      <c r="D1984" s="4" t="s">
        <v>40</v>
      </c>
      <c r="E1984" s="4" t="s">
        <v>197</v>
      </c>
      <c r="F1984" s="3">
        <v>42826</v>
      </c>
      <c r="G1984" s="3">
        <v>42828</v>
      </c>
      <c r="H1984">
        <v>0</v>
      </c>
      <c r="I1984" s="4" t="s">
        <v>9021</v>
      </c>
      <c r="J1984" s="4" t="s">
        <v>9019</v>
      </c>
      <c r="K1984" s="4" t="s">
        <v>9010</v>
      </c>
      <c r="L1984">
        <v>4821</v>
      </c>
      <c r="M1984" s="4" t="s">
        <v>39</v>
      </c>
      <c r="N1984">
        <v>1989</v>
      </c>
      <c r="O1984">
        <v>665.06</v>
      </c>
      <c r="P1984">
        <v>1095</v>
      </c>
      <c r="Q1984" s="4" t="s">
        <v>23</v>
      </c>
      <c r="R1984" s="4" t="s">
        <v>24</v>
      </c>
      <c r="S1984">
        <v>2</v>
      </c>
    </row>
    <row r="1985" spans="1:19">
      <c r="A1985" s="4" t="s">
        <v>2192</v>
      </c>
      <c r="B1985" s="4" t="s">
        <v>174</v>
      </c>
      <c r="C1985" s="4" t="s">
        <v>199</v>
      </c>
      <c r="D1985" s="4" t="s">
        <v>29</v>
      </c>
      <c r="E1985" s="4" t="s">
        <v>172</v>
      </c>
      <c r="F1985" s="3">
        <v>42826</v>
      </c>
      <c r="G1985" s="3">
        <v>42833</v>
      </c>
      <c r="H1985">
        <v>5798</v>
      </c>
      <c r="I1985" s="4" t="s">
        <v>9016</v>
      </c>
      <c r="J1985" s="4" t="s">
        <v>9015</v>
      </c>
      <c r="K1985" s="4" t="s">
        <v>9010</v>
      </c>
      <c r="L1985">
        <v>5482</v>
      </c>
      <c r="M1985" s="4" t="s">
        <v>26</v>
      </c>
      <c r="N1985">
        <v>2012</v>
      </c>
      <c r="O1985">
        <v>587.34</v>
      </c>
      <c r="P1985">
        <v>1356</v>
      </c>
      <c r="Q1985" s="4" t="s">
        <v>30</v>
      </c>
      <c r="R1985" s="4" t="s">
        <v>24</v>
      </c>
      <c r="S1985">
        <v>7</v>
      </c>
    </row>
    <row r="1986" spans="1:19">
      <c r="A1986" s="4" t="s">
        <v>2193</v>
      </c>
      <c r="B1986" s="4" t="s">
        <v>174</v>
      </c>
      <c r="C1986" s="4" t="s">
        <v>9011</v>
      </c>
      <c r="D1986" s="4" t="s">
        <v>27</v>
      </c>
      <c r="E1986" s="4" t="s">
        <v>172</v>
      </c>
      <c r="F1986" s="3">
        <v>42826</v>
      </c>
      <c r="G1986" s="3">
        <v>42835</v>
      </c>
      <c r="H1986">
        <v>4685</v>
      </c>
      <c r="I1986" s="4" t="s">
        <v>9016</v>
      </c>
      <c r="J1986" s="4" t="s">
        <v>9015</v>
      </c>
      <c r="K1986" s="4" t="s">
        <v>9010</v>
      </c>
      <c r="L1986">
        <v>4821</v>
      </c>
      <c r="M1986" s="4" t="s">
        <v>26</v>
      </c>
      <c r="N1986">
        <v>1986</v>
      </c>
      <c r="O1986">
        <v>647.17999999999995</v>
      </c>
      <c r="P1986">
        <v>1185</v>
      </c>
      <c r="Q1986" s="4" t="s">
        <v>28</v>
      </c>
      <c r="R1986" s="4" t="s">
        <v>24</v>
      </c>
      <c r="S1986">
        <v>9</v>
      </c>
    </row>
    <row r="1987" spans="1:19">
      <c r="A1987" s="4" t="s">
        <v>2194</v>
      </c>
      <c r="B1987" s="4" t="s">
        <v>174</v>
      </c>
      <c r="C1987" s="4" t="s">
        <v>192</v>
      </c>
      <c r="D1987" s="4" t="s">
        <v>66</v>
      </c>
      <c r="E1987" s="4" t="s">
        <v>172</v>
      </c>
      <c r="F1987" s="3">
        <v>42826</v>
      </c>
      <c r="G1987" s="3">
        <v>42903</v>
      </c>
      <c r="H1987">
        <v>3228</v>
      </c>
      <c r="I1987" s="4" t="s">
        <v>9016</v>
      </c>
      <c r="J1987" s="4" t="s">
        <v>9015</v>
      </c>
      <c r="K1987" s="4" t="s">
        <v>9012</v>
      </c>
      <c r="L1987">
        <v>3393</v>
      </c>
      <c r="M1987" s="4" t="s">
        <v>33</v>
      </c>
      <c r="N1987">
        <v>2007</v>
      </c>
      <c r="O1987">
        <v>894.33</v>
      </c>
      <c r="P1987">
        <v>1635</v>
      </c>
      <c r="Q1987" s="4" t="s">
        <v>67</v>
      </c>
      <c r="R1987" s="4" t="s">
        <v>24</v>
      </c>
      <c r="S1987">
        <v>77</v>
      </c>
    </row>
    <row r="1988" spans="1:19">
      <c r="A1988" s="4" t="s">
        <v>2195</v>
      </c>
      <c r="B1988" s="4" t="s">
        <v>263</v>
      </c>
      <c r="C1988" s="4" t="s">
        <v>179</v>
      </c>
      <c r="D1988" s="4" t="s">
        <v>78</v>
      </c>
      <c r="E1988" s="4" t="s">
        <v>197</v>
      </c>
      <c r="F1988" s="3">
        <v>42826</v>
      </c>
      <c r="G1988" s="3">
        <v>42828</v>
      </c>
      <c r="H1988">
        <v>0</v>
      </c>
      <c r="I1988" s="4" t="s">
        <v>9021</v>
      </c>
      <c r="J1988" s="4" t="s">
        <v>9019</v>
      </c>
      <c r="K1988" s="4" t="s">
        <v>9010</v>
      </c>
      <c r="L1988">
        <v>550</v>
      </c>
      <c r="M1988" s="4" t="s">
        <v>55</v>
      </c>
      <c r="N1988">
        <v>1994</v>
      </c>
      <c r="O1988">
        <v>6395.05</v>
      </c>
      <c r="P1988">
        <v>20275</v>
      </c>
      <c r="Q1988" s="4" t="s">
        <v>23</v>
      </c>
      <c r="R1988" s="4" t="s">
        <v>24</v>
      </c>
      <c r="S1988">
        <v>2</v>
      </c>
    </row>
    <row r="1989" spans="1:19">
      <c r="A1989" s="4" t="s">
        <v>2196</v>
      </c>
      <c r="B1989" s="4" t="s">
        <v>212</v>
      </c>
      <c r="C1989" s="4" t="s">
        <v>179</v>
      </c>
      <c r="D1989" s="4" t="s">
        <v>97</v>
      </c>
      <c r="E1989" s="4" t="s">
        <v>172</v>
      </c>
      <c r="F1989" s="3">
        <v>42826</v>
      </c>
      <c r="G1989" s="3">
        <v>42908</v>
      </c>
      <c r="H1989">
        <v>452</v>
      </c>
      <c r="I1989" s="4" t="s">
        <v>9023</v>
      </c>
      <c r="J1989" s="4" t="s">
        <v>9024</v>
      </c>
      <c r="K1989" s="4" t="s">
        <v>9010</v>
      </c>
      <c r="L1989">
        <v>550</v>
      </c>
      <c r="M1989" s="4" t="s">
        <v>33</v>
      </c>
      <c r="N1989">
        <v>2001</v>
      </c>
      <c r="O1989">
        <v>2437.85</v>
      </c>
      <c r="P1989">
        <v>4874</v>
      </c>
      <c r="Q1989" s="4" t="s">
        <v>23</v>
      </c>
      <c r="R1989" s="4" t="s">
        <v>24</v>
      </c>
      <c r="S1989">
        <v>82</v>
      </c>
    </row>
    <row r="1990" spans="1:19">
      <c r="A1990" s="4" t="s">
        <v>2197</v>
      </c>
      <c r="B1990" s="4" t="s">
        <v>196</v>
      </c>
      <c r="C1990" s="4" t="s">
        <v>171</v>
      </c>
      <c r="D1990" s="4" t="s">
        <v>42</v>
      </c>
      <c r="E1990" s="4" t="s">
        <v>197</v>
      </c>
      <c r="F1990" s="3">
        <v>42826</v>
      </c>
      <c r="G1990" s="3">
        <v>42836</v>
      </c>
      <c r="H1990">
        <v>0</v>
      </c>
      <c r="I1990" s="4" t="s">
        <v>9016</v>
      </c>
      <c r="J1990" s="4" t="s">
        <v>9015</v>
      </c>
      <c r="K1990" s="4" t="s">
        <v>9010</v>
      </c>
      <c r="L1990">
        <v>1096</v>
      </c>
      <c r="M1990" s="4" t="s">
        <v>26</v>
      </c>
      <c r="N1990">
        <v>2017</v>
      </c>
      <c r="O1990">
        <v>4.54</v>
      </c>
      <c r="P1990">
        <v>9</v>
      </c>
      <c r="Q1990" s="4" t="s">
        <v>23</v>
      </c>
      <c r="R1990" s="4" t="s">
        <v>24</v>
      </c>
      <c r="S1990">
        <v>10</v>
      </c>
    </row>
    <row r="1991" spans="1:19">
      <c r="A1991" s="4" t="s">
        <v>2198</v>
      </c>
      <c r="B1991" s="4" t="s">
        <v>203</v>
      </c>
      <c r="C1991" s="4" t="s">
        <v>192</v>
      </c>
      <c r="D1991" s="4" t="s">
        <v>24</v>
      </c>
      <c r="E1991" s="4" t="s">
        <v>193</v>
      </c>
      <c r="F1991" s="3">
        <v>42826</v>
      </c>
      <c r="G1991" s="3"/>
      <c r="I1991" s="4" t="s">
        <v>9023</v>
      </c>
      <c r="J1991" s="4" t="s">
        <v>9024</v>
      </c>
      <c r="K1991" s="4" t="s">
        <v>9012</v>
      </c>
      <c r="L1991">
        <v>3393</v>
      </c>
      <c r="M1991" s="4"/>
      <c r="Q1991" s="4"/>
      <c r="R1991" s="4"/>
    </row>
    <row r="1992" spans="1:19">
      <c r="A1992" s="4" t="s">
        <v>2199</v>
      </c>
      <c r="B1992" s="4" t="s">
        <v>343</v>
      </c>
      <c r="C1992" s="4" t="s">
        <v>179</v>
      </c>
      <c r="D1992" s="4" t="s">
        <v>51</v>
      </c>
      <c r="E1992" s="4" t="s">
        <v>172</v>
      </c>
      <c r="F1992" s="3">
        <v>42826</v>
      </c>
      <c r="G1992" s="3">
        <v>42833</v>
      </c>
      <c r="H1992">
        <v>565</v>
      </c>
      <c r="I1992" s="4" t="s">
        <v>9016</v>
      </c>
      <c r="J1992" s="4" t="s">
        <v>9015</v>
      </c>
      <c r="K1992" s="4" t="s">
        <v>9010</v>
      </c>
      <c r="L1992">
        <v>550</v>
      </c>
      <c r="M1992" s="4" t="s">
        <v>36</v>
      </c>
      <c r="N1992">
        <v>1982</v>
      </c>
      <c r="O1992">
        <v>4618</v>
      </c>
      <c r="P1992">
        <v>10083</v>
      </c>
      <c r="Q1992" s="4" t="s">
        <v>23</v>
      </c>
      <c r="R1992" s="4" t="s">
        <v>24</v>
      </c>
      <c r="S1992">
        <v>7</v>
      </c>
    </row>
    <row r="1993" spans="1:19">
      <c r="A1993" s="4" t="s">
        <v>2200</v>
      </c>
      <c r="B1993" s="4" t="s">
        <v>343</v>
      </c>
      <c r="C1993" s="4" t="s">
        <v>171</v>
      </c>
      <c r="D1993" s="4" t="s">
        <v>92</v>
      </c>
      <c r="E1993" s="4" t="s">
        <v>172</v>
      </c>
      <c r="F1993" s="3">
        <v>42826</v>
      </c>
      <c r="G1993" s="3">
        <v>42891</v>
      </c>
      <c r="H1993">
        <v>1184</v>
      </c>
      <c r="I1993" s="4" t="s">
        <v>9016</v>
      </c>
      <c r="J1993" s="4" t="s">
        <v>9015</v>
      </c>
      <c r="K1993" s="4" t="s">
        <v>9010</v>
      </c>
      <c r="L1993">
        <v>1096</v>
      </c>
      <c r="M1993" s="4" t="s">
        <v>73</v>
      </c>
      <c r="N1993">
        <v>1997</v>
      </c>
      <c r="O1993">
        <v>2041.73</v>
      </c>
      <c r="P1993">
        <v>5276</v>
      </c>
      <c r="Q1993" s="4" t="s">
        <v>23</v>
      </c>
      <c r="R1993" s="4" t="s">
        <v>24</v>
      </c>
      <c r="S1993">
        <v>65</v>
      </c>
    </row>
    <row r="1994" spans="1:19">
      <c r="A1994" s="4" t="s">
        <v>2201</v>
      </c>
      <c r="B1994" s="4" t="s">
        <v>219</v>
      </c>
      <c r="C1994" s="4" t="s">
        <v>171</v>
      </c>
      <c r="D1994" s="4" t="s">
        <v>75</v>
      </c>
      <c r="E1994" s="4" t="s">
        <v>172</v>
      </c>
      <c r="F1994" s="3">
        <v>42826</v>
      </c>
      <c r="G1994" s="3">
        <v>42908</v>
      </c>
      <c r="H1994">
        <v>1150</v>
      </c>
      <c r="I1994" s="4" t="s">
        <v>9026</v>
      </c>
      <c r="J1994" s="4" t="s">
        <v>9024</v>
      </c>
      <c r="K1994" s="4" t="s">
        <v>9010</v>
      </c>
      <c r="L1994">
        <v>1096</v>
      </c>
      <c r="M1994" s="4" t="s">
        <v>73</v>
      </c>
      <c r="N1994">
        <v>1982</v>
      </c>
      <c r="O1994">
        <v>792.46</v>
      </c>
      <c r="P1994">
        <v>1299</v>
      </c>
      <c r="Q1994" s="4" t="s">
        <v>23</v>
      </c>
      <c r="R1994" s="4" t="s">
        <v>24</v>
      </c>
      <c r="S1994">
        <v>82</v>
      </c>
    </row>
    <row r="1995" spans="1:19">
      <c r="A1995" s="4" t="s">
        <v>2202</v>
      </c>
      <c r="B1995" s="4" t="s">
        <v>230</v>
      </c>
      <c r="C1995" s="4" t="s">
        <v>179</v>
      </c>
      <c r="D1995" s="4" t="s">
        <v>80</v>
      </c>
      <c r="E1995" s="4" t="s">
        <v>193</v>
      </c>
      <c r="F1995" s="3">
        <v>42826</v>
      </c>
      <c r="G1995" s="3"/>
      <c r="I1995" s="4" t="s">
        <v>9026</v>
      </c>
      <c r="J1995" s="4" t="s">
        <v>9024</v>
      </c>
      <c r="K1995" s="4" t="s">
        <v>9010</v>
      </c>
      <c r="L1995">
        <v>550</v>
      </c>
      <c r="M1995" s="4" t="s">
        <v>9322</v>
      </c>
      <c r="N1995">
        <v>2011</v>
      </c>
      <c r="O1995">
        <v>527.11</v>
      </c>
      <c r="P1995">
        <v>1428</v>
      </c>
      <c r="Q1995" s="4" t="s">
        <v>23</v>
      </c>
      <c r="R1995" s="4" t="s">
        <v>21</v>
      </c>
    </row>
    <row r="1996" spans="1:19">
      <c r="A1996" s="4" t="s">
        <v>2203</v>
      </c>
      <c r="B1996" s="4" t="s">
        <v>230</v>
      </c>
      <c r="C1996" s="4" t="s">
        <v>171</v>
      </c>
      <c r="D1996" s="4" t="s">
        <v>108</v>
      </c>
      <c r="E1996" s="4" t="s">
        <v>172</v>
      </c>
      <c r="F1996" s="3">
        <v>42826</v>
      </c>
      <c r="G1996" s="3">
        <v>42879</v>
      </c>
      <c r="H1996">
        <v>1110</v>
      </c>
      <c r="I1996" s="4" t="s">
        <v>9026</v>
      </c>
      <c r="J1996" s="4" t="s">
        <v>9024</v>
      </c>
      <c r="K1996" s="4" t="s">
        <v>9010</v>
      </c>
      <c r="L1996">
        <v>1096</v>
      </c>
      <c r="M1996" s="4" t="s">
        <v>33</v>
      </c>
      <c r="N1996">
        <v>1996</v>
      </c>
      <c r="O1996">
        <v>2214.94</v>
      </c>
      <c r="P1996">
        <v>5374</v>
      </c>
      <c r="Q1996" s="4" t="s">
        <v>23</v>
      </c>
      <c r="R1996" s="4" t="s">
        <v>24</v>
      </c>
      <c r="S1996">
        <v>53</v>
      </c>
    </row>
    <row r="1997" spans="1:19">
      <c r="A1997" s="4" t="s">
        <v>2204</v>
      </c>
      <c r="B1997" s="4" t="s">
        <v>256</v>
      </c>
      <c r="C1997" s="4" t="s">
        <v>192</v>
      </c>
      <c r="D1997" s="4" t="s">
        <v>131</v>
      </c>
      <c r="E1997" s="4" t="s">
        <v>197</v>
      </c>
      <c r="F1997" s="3">
        <v>42826</v>
      </c>
      <c r="G1997" s="3">
        <v>42835</v>
      </c>
      <c r="H1997">
        <v>0</v>
      </c>
      <c r="I1997" s="4" t="s">
        <v>9014</v>
      </c>
      <c r="J1997" s="4" t="s">
        <v>9015</v>
      </c>
      <c r="K1997" s="4" t="s">
        <v>9012</v>
      </c>
      <c r="L1997">
        <v>3393</v>
      </c>
      <c r="M1997" s="4" t="s">
        <v>26</v>
      </c>
      <c r="N1997">
        <v>1984</v>
      </c>
      <c r="O1997">
        <v>441.08</v>
      </c>
      <c r="P1997">
        <v>1210</v>
      </c>
      <c r="Q1997" s="4" t="s">
        <v>23</v>
      </c>
      <c r="R1997" s="4" t="s">
        <v>24</v>
      </c>
      <c r="S1997">
        <v>9</v>
      </c>
    </row>
    <row r="1998" spans="1:19">
      <c r="A1998" s="4" t="s">
        <v>2205</v>
      </c>
      <c r="B1998" s="4" t="s">
        <v>187</v>
      </c>
      <c r="C1998" s="4" t="s">
        <v>192</v>
      </c>
      <c r="D1998" s="4" t="s">
        <v>81</v>
      </c>
      <c r="E1998" s="4" t="s">
        <v>172</v>
      </c>
      <c r="F1998" s="3">
        <v>42826</v>
      </c>
      <c r="G1998" s="3">
        <v>42831</v>
      </c>
      <c r="H1998">
        <v>3817</v>
      </c>
      <c r="I1998" s="4" t="s">
        <v>9023</v>
      </c>
      <c r="J1998" s="4" t="s">
        <v>9024</v>
      </c>
      <c r="K1998" s="4" t="s">
        <v>9012</v>
      </c>
      <c r="L1998">
        <v>3393</v>
      </c>
      <c r="M1998" s="4" t="s">
        <v>33</v>
      </c>
      <c r="N1998">
        <v>1989</v>
      </c>
      <c r="O1998">
        <v>1388.67</v>
      </c>
      <c r="P1998">
        <v>3583</v>
      </c>
      <c r="Q1998" s="4" t="s">
        <v>23</v>
      </c>
      <c r="R1998" s="4" t="s">
        <v>24</v>
      </c>
      <c r="S1998">
        <v>5</v>
      </c>
    </row>
    <row r="1999" spans="1:19">
      <c r="A1999" s="4" t="s">
        <v>2206</v>
      </c>
      <c r="B1999" s="4" t="s">
        <v>244</v>
      </c>
      <c r="C1999" s="4" t="s">
        <v>192</v>
      </c>
      <c r="D1999" s="4" t="s">
        <v>104</v>
      </c>
      <c r="E1999" s="4" t="s">
        <v>197</v>
      </c>
      <c r="F1999" s="3">
        <v>42826</v>
      </c>
      <c r="G1999" s="3">
        <v>42835</v>
      </c>
      <c r="H1999">
        <v>0</v>
      </c>
      <c r="I1999" s="4" t="s">
        <v>9016</v>
      </c>
      <c r="J1999" s="4" t="s">
        <v>9015</v>
      </c>
      <c r="K1999" s="4" t="s">
        <v>9012</v>
      </c>
      <c r="L1999">
        <v>3393</v>
      </c>
      <c r="M1999" s="4" t="s">
        <v>9322</v>
      </c>
      <c r="N1999">
        <v>1983</v>
      </c>
      <c r="O1999">
        <v>1008.06</v>
      </c>
      <c r="P1999">
        <v>1238</v>
      </c>
      <c r="Q1999" s="4" t="s">
        <v>23</v>
      </c>
      <c r="R1999" s="4" t="s">
        <v>24</v>
      </c>
      <c r="S1999">
        <v>9</v>
      </c>
    </row>
    <row r="2000" spans="1:19">
      <c r="A2000" s="4" t="s">
        <v>2207</v>
      </c>
      <c r="B2000" s="4" t="s">
        <v>170</v>
      </c>
      <c r="C2000" s="4" t="s">
        <v>192</v>
      </c>
      <c r="D2000" s="4" t="s">
        <v>29</v>
      </c>
      <c r="E2000" s="4" t="s">
        <v>197</v>
      </c>
      <c r="F2000" s="3">
        <v>42826</v>
      </c>
      <c r="G2000" s="3">
        <v>42831</v>
      </c>
      <c r="H2000">
        <v>0</v>
      </c>
      <c r="I2000" s="4" t="s">
        <v>9014</v>
      </c>
      <c r="J2000" s="4" t="s">
        <v>9015</v>
      </c>
      <c r="K2000" s="4" t="s">
        <v>9012</v>
      </c>
      <c r="L2000">
        <v>3393</v>
      </c>
      <c r="M2000" s="4" t="s">
        <v>26</v>
      </c>
      <c r="N2000">
        <v>2012</v>
      </c>
      <c r="O2000">
        <v>587.34</v>
      </c>
      <c r="P2000">
        <v>1356</v>
      </c>
      <c r="Q2000" s="4" t="s">
        <v>30</v>
      </c>
      <c r="R2000" s="4" t="s">
        <v>24</v>
      </c>
      <c r="S2000">
        <v>5</v>
      </c>
    </row>
    <row r="2001" spans="1:19">
      <c r="A2001" s="4" t="s">
        <v>2208</v>
      </c>
      <c r="B2001" s="4" t="s">
        <v>189</v>
      </c>
      <c r="C2001" s="4" t="s">
        <v>179</v>
      </c>
      <c r="D2001" s="4" t="s">
        <v>76</v>
      </c>
      <c r="E2001" s="4" t="s">
        <v>172</v>
      </c>
      <c r="F2001" s="3">
        <v>42826</v>
      </c>
      <c r="G2001" s="3">
        <v>42835</v>
      </c>
      <c r="H2001">
        <v>531</v>
      </c>
      <c r="I2001" s="4" t="s">
        <v>9016</v>
      </c>
      <c r="J2001" s="4" t="s">
        <v>9015</v>
      </c>
      <c r="K2001" s="4" t="s">
        <v>9010</v>
      </c>
      <c r="L2001">
        <v>550</v>
      </c>
      <c r="M2001" s="4" t="s">
        <v>9322</v>
      </c>
      <c r="N2001">
        <v>1997</v>
      </c>
      <c r="O2001">
        <v>8170.38</v>
      </c>
      <c r="P2001">
        <v>16499</v>
      </c>
      <c r="Q2001" s="4" t="s">
        <v>77</v>
      </c>
      <c r="R2001" s="4" t="s">
        <v>24</v>
      </c>
      <c r="S2001">
        <v>9</v>
      </c>
    </row>
    <row r="2002" spans="1:19">
      <c r="A2002" s="4" t="s">
        <v>2209</v>
      </c>
      <c r="B2002" s="4" t="s">
        <v>232</v>
      </c>
      <c r="C2002" s="4" t="s">
        <v>199</v>
      </c>
      <c r="D2002" s="4" t="s">
        <v>117</v>
      </c>
      <c r="E2002" s="4" t="s">
        <v>197</v>
      </c>
      <c r="F2002" s="3">
        <v>42826</v>
      </c>
      <c r="G2002" s="3">
        <v>42829</v>
      </c>
      <c r="H2002">
        <v>0</v>
      </c>
      <c r="I2002" s="4" t="s">
        <v>9021</v>
      </c>
      <c r="J2002" s="4" t="s">
        <v>9019</v>
      </c>
      <c r="K2002" s="4" t="s">
        <v>9010</v>
      </c>
      <c r="L2002">
        <v>5482</v>
      </c>
      <c r="M2002" s="4" t="s">
        <v>26</v>
      </c>
      <c r="N2002">
        <v>1996</v>
      </c>
      <c r="O2002">
        <v>439.21</v>
      </c>
      <c r="P2002">
        <v>792</v>
      </c>
      <c r="Q2002" s="4" t="s">
        <v>23</v>
      </c>
      <c r="R2002" s="4" t="s">
        <v>24</v>
      </c>
      <c r="S2002">
        <v>3</v>
      </c>
    </row>
    <row r="2003" spans="1:19">
      <c r="A2003" s="4" t="s">
        <v>2210</v>
      </c>
      <c r="B2003" s="4" t="s">
        <v>232</v>
      </c>
      <c r="C2003" s="4" t="s">
        <v>192</v>
      </c>
      <c r="D2003" s="4" t="s">
        <v>95</v>
      </c>
      <c r="E2003" s="4" t="s">
        <v>197</v>
      </c>
      <c r="F2003" s="3">
        <v>42826</v>
      </c>
      <c r="G2003" s="3">
        <v>42827</v>
      </c>
      <c r="H2003">
        <v>0</v>
      </c>
      <c r="I2003" s="4" t="s">
        <v>9021</v>
      </c>
      <c r="J2003" s="4" t="s">
        <v>9019</v>
      </c>
      <c r="K2003" s="4" t="s">
        <v>9012</v>
      </c>
      <c r="L2003">
        <v>3393</v>
      </c>
      <c r="M2003" s="4" t="s">
        <v>60</v>
      </c>
      <c r="N2003">
        <v>1997</v>
      </c>
      <c r="O2003">
        <v>882.12</v>
      </c>
      <c r="P2003">
        <v>2769</v>
      </c>
      <c r="Q2003" s="4" t="s">
        <v>23</v>
      </c>
      <c r="R2003" s="4" t="s">
        <v>24</v>
      </c>
      <c r="S2003">
        <v>1</v>
      </c>
    </row>
    <row r="2004" spans="1:19">
      <c r="A2004" s="4" t="s">
        <v>2211</v>
      </c>
      <c r="B2004" s="4" t="s">
        <v>205</v>
      </c>
      <c r="C2004" s="4" t="s">
        <v>177</v>
      </c>
      <c r="D2004" s="4" t="s">
        <v>32</v>
      </c>
      <c r="E2004" s="4" t="s">
        <v>172</v>
      </c>
      <c r="F2004" s="3">
        <v>42826</v>
      </c>
      <c r="G2004" s="3">
        <v>42832</v>
      </c>
      <c r="H2004">
        <v>51</v>
      </c>
      <c r="I2004" s="4" t="s">
        <v>9023</v>
      </c>
      <c r="J2004" s="4" t="s">
        <v>9024</v>
      </c>
      <c r="K2004" s="4" t="s">
        <v>9012</v>
      </c>
      <c r="L2004">
        <v>55</v>
      </c>
      <c r="M2004" s="4" t="s">
        <v>33</v>
      </c>
      <c r="N2004">
        <v>2009</v>
      </c>
      <c r="O2004">
        <v>497.11</v>
      </c>
      <c r="P2004">
        <v>1588</v>
      </c>
      <c r="Q2004" s="4" t="s">
        <v>23</v>
      </c>
      <c r="R2004" s="4" t="s">
        <v>24</v>
      </c>
      <c r="S2004">
        <v>6</v>
      </c>
    </row>
    <row r="2005" spans="1:19">
      <c r="A2005" s="4" t="s">
        <v>2212</v>
      </c>
      <c r="B2005" s="4" t="s">
        <v>226</v>
      </c>
      <c r="C2005" s="4" t="s">
        <v>192</v>
      </c>
      <c r="D2005" s="4" t="s">
        <v>115</v>
      </c>
      <c r="E2005" s="4" t="s">
        <v>193</v>
      </c>
      <c r="F2005" s="3">
        <v>42826</v>
      </c>
      <c r="G2005" s="3"/>
      <c r="I2005" s="4" t="s">
        <v>9018</v>
      </c>
      <c r="J2005" s="4" t="s">
        <v>9019</v>
      </c>
      <c r="K2005" s="4" t="s">
        <v>9012</v>
      </c>
      <c r="L2005">
        <v>3393</v>
      </c>
      <c r="M2005" s="4" t="s">
        <v>46</v>
      </c>
      <c r="N2005">
        <v>2008</v>
      </c>
      <c r="O2005">
        <v>894.37</v>
      </c>
      <c r="P2005">
        <v>1593</v>
      </c>
      <c r="Q2005" s="4" t="s">
        <v>116</v>
      </c>
      <c r="R2005" s="4" t="s">
        <v>24</v>
      </c>
    </row>
    <row r="2006" spans="1:19">
      <c r="A2006" s="4" t="s">
        <v>2213</v>
      </c>
      <c r="B2006" s="4" t="s">
        <v>226</v>
      </c>
      <c r="C2006" s="4" t="s">
        <v>9011</v>
      </c>
      <c r="D2006" s="4" t="s">
        <v>88</v>
      </c>
      <c r="E2006" s="4" t="s">
        <v>172</v>
      </c>
      <c r="F2006" s="3">
        <v>42826</v>
      </c>
      <c r="G2006" s="3">
        <v>42867</v>
      </c>
      <c r="H2006">
        <v>5106</v>
      </c>
      <c r="I2006" s="4" t="s">
        <v>9018</v>
      </c>
      <c r="J2006" s="4" t="s">
        <v>9019</v>
      </c>
      <c r="K2006" s="4" t="s">
        <v>9010</v>
      </c>
      <c r="L2006">
        <v>4821</v>
      </c>
      <c r="M2006" s="4" t="s">
        <v>46</v>
      </c>
      <c r="N2006">
        <v>1984</v>
      </c>
      <c r="O2006">
        <v>3027.46</v>
      </c>
      <c r="P2006">
        <v>9516</v>
      </c>
      <c r="Q2006" s="4" t="s">
        <v>89</v>
      </c>
      <c r="R2006" s="4" t="s">
        <v>24</v>
      </c>
      <c r="S2006">
        <v>41</v>
      </c>
    </row>
    <row r="2007" spans="1:19">
      <c r="A2007" s="4" t="s">
        <v>2214</v>
      </c>
      <c r="B2007" s="4" t="s">
        <v>208</v>
      </c>
      <c r="C2007" s="4" t="s">
        <v>192</v>
      </c>
      <c r="D2007" s="4" t="s">
        <v>66</v>
      </c>
      <c r="E2007" s="4" t="s">
        <v>197</v>
      </c>
      <c r="F2007" s="3">
        <v>42826</v>
      </c>
      <c r="G2007" s="3">
        <v>42838</v>
      </c>
      <c r="H2007">
        <v>0</v>
      </c>
      <c r="I2007" s="4" t="s">
        <v>9014</v>
      </c>
      <c r="J2007" s="4" t="s">
        <v>9015</v>
      </c>
      <c r="K2007" s="4" t="s">
        <v>9012</v>
      </c>
      <c r="L2007">
        <v>3393</v>
      </c>
      <c r="M2007" s="4" t="s">
        <v>33</v>
      </c>
      <c r="N2007">
        <v>2007</v>
      </c>
      <c r="O2007">
        <v>894.33</v>
      </c>
      <c r="P2007">
        <v>1635</v>
      </c>
      <c r="Q2007" s="4" t="s">
        <v>67</v>
      </c>
      <c r="R2007" s="4" t="s">
        <v>24</v>
      </c>
      <c r="S2007">
        <v>12</v>
      </c>
    </row>
    <row r="2008" spans="1:19">
      <c r="A2008" s="4" t="s">
        <v>2215</v>
      </c>
      <c r="B2008" s="4" t="s">
        <v>208</v>
      </c>
      <c r="C2008" s="4" t="s">
        <v>177</v>
      </c>
      <c r="D2008" s="4" t="s">
        <v>109</v>
      </c>
      <c r="E2008" s="4" t="s">
        <v>172</v>
      </c>
      <c r="F2008" s="3">
        <v>42826</v>
      </c>
      <c r="G2008" s="3">
        <v>42827</v>
      </c>
      <c r="H2008">
        <v>60</v>
      </c>
      <c r="I2008" s="4" t="s">
        <v>9014</v>
      </c>
      <c r="J2008" s="4" t="s">
        <v>9015</v>
      </c>
      <c r="K2008" s="4" t="s">
        <v>9012</v>
      </c>
      <c r="L2008">
        <v>55</v>
      </c>
      <c r="M2008" s="4" t="s">
        <v>58</v>
      </c>
      <c r="N2008">
        <v>1987</v>
      </c>
      <c r="O2008">
        <v>1698.2</v>
      </c>
      <c r="P2008">
        <v>3798</v>
      </c>
      <c r="Q2008" s="4" t="s">
        <v>23</v>
      </c>
      <c r="R2008" s="4" t="s">
        <v>24</v>
      </c>
      <c r="S2008">
        <v>1</v>
      </c>
    </row>
    <row r="2009" spans="1:19">
      <c r="A2009" s="4" t="s">
        <v>2216</v>
      </c>
      <c r="B2009" s="4" t="s">
        <v>185</v>
      </c>
      <c r="C2009" s="4" t="s">
        <v>9011</v>
      </c>
      <c r="D2009" s="4" t="s">
        <v>83</v>
      </c>
      <c r="E2009" s="4" t="s">
        <v>193</v>
      </c>
      <c r="F2009" s="3">
        <v>42826</v>
      </c>
      <c r="G2009" s="3"/>
      <c r="I2009" s="4" t="s">
        <v>9023</v>
      </c>
      <c r="J2009" s="4" t="s">
        <v>9024</v>
      </c>
      <c r="K2009" s="4" t="s">
        <v>9010</v>
      </c>
      <c r="L2009">
        <v>4821</v>
      </c>
      <c r="M2009" s="4" t="s">
        <v>33</v>
      </c>
      <c r="N2009">
        <v>2004</v>
      </c>
      <c r="O2009">
        <v>702.72</v>
      </c>
      <c r="P2009">
        <v>1831</v>
      </c>
      <c r="Q2009" s="4" t="s">
        <v>23</v>
      </c>
      <c r="R2009" s="4" t="s">
        <v>24</v>
      </c>
    </row>
    <row r="2010" spans="1:19">
      <c r="A2010" s="4" t="s">
        <v>2217</v>
      </c>
      <c r="B2010" s="4" t="s">
        <v>185</v>
      </c>
      <c r="C2010" s="4" t="s">
        <v>9011</v>
      </c>
      <c r="D2010" s="4" t="s">
        <v>124</v>
      </c>
      <c r="E2010" s="4" t="s">
        <v>197</v>
      </c>
      <c r="F2010" s="3">
        <v>42826</v>
      </c>
      <c r="G2010" s="3">
        <v>42834</v>
      </c>
      <c r="H2010">
        <v>0</v>
      </c>
      <c r="I2010" s="4" t="s">
        <v>9023</v>
      </c>
      <c r="J2010" s="4" t="s">
        <v>9024</v>
      </c>
      <c r="K2010" s="4" t="s">
        <v>9010</v>
      </c>
      <c r="L2010">
        <v>4821</v>
      </c>
      <c r="M2010" s="4" t="s">
        <v>60</v>
      </c>
      <c r="N2010">
        <v>1983</v>
      </c>
      <c r="O2010">
        <v>2871.35</v>
      </c>
      <c r="P2010">
        <v>9561</v>
      </c>
      <c r="Q2010" s="4" t="s">
        <v>23</v>
      </c>
      <c r="R2010" s="4" t="s">
        <v>24</v>
      </c>
      <c r="S2010">
        <v>8</v>
      </c>
    </row>
    <row r="2011" spans="1:19">
      <c r="A2011" s="4" t="s">
        <v>2218</v>
      </c>
      <c r="B2011" s="4" t="s">
        <v>235</v>
      </c>
      <c r="C2011" s="4" t="s">
        <v>199</v>
      </c>
      <c r="D2011" s="4" t="s">
        <v>130</v>
      </c>
      <c r="E2011" s="4" t="s">
        <v>197</v>
      </c>
      <c r="F2011" s="3">
        <v>42826</v>
      </c>
      <c r="G2011" s="3">
        <v>42834</v>
      </c>
      <c r="H2011">
        <v>0</v>
      </c>
      <c r="I2011" s="4" t="s">
        <v>9018</v>
      </c>
      <c r="J2011" s="4" t="s">
        <v>9019</v>
      </c>
      <c r="K2011" s="4" t="s">
        <v>9010</v>
      </c>
      <c r="L2011">
        <v>5482</v>
      </c>
      <c r="M2011" s="4" t="s">
        <v>36</v>
      </c>
      <c r="N2011">
        <v>1979</v>
      </c>
      <c r="O2011">
        <v>4478.47</v>
      </c>
      <c r="P2011">
        <v>13809</v>
      </c>
      <c r="Q2011" s="4" t="s">
        <v>23</v>
      </c>
      <c r="R2011" s="4" t="s">
        <v>24</v>
      </c>
      <c r="S2011">
        <v>8</v>
      </c>
    </row>
    <row r="2012" spans="1:19">
      <c r="A2012" s="4" t="s">
        <v>2219</v>
      </c>
      <c r="B2012" s="4" t="s">
        <v>181</v>
      </c>
      <c r="C2012" s="4" t="s">
        <v>171</v>
      </c>
      <c r="D2012" s="4" t="s">
        <v>76</v>
      </c>
      <c r="E2012" s="4" t="s">
        <v>197</v>
      </c>
      <c r="F2012" s="3">
        <v>42826</v>
      </c>
      <c r="G2012" s="3">
        <v>42827</v>
      </c>
      <c r="H2012">
        <v>0</v>
      </c>
      <c r="I2012" s="4" t="s">
        <v>9026</v>
      </c>
      <c r="J2012" s="4" t="s">
        <v>9024</v>
      </c>
      <c r="K2012" s="4" t="s">
        <v>9010</v>
      </c>
      <c r="L2012">
        <v>1096</v>
      </c>
      <c r="M2012" s="4" t="s">
        <v>9322</v>
      </c>
      <c r="N2012">
        <v>1997</v>
      </c>
      <c r="O2012">
        <v>8170.38</v>
      </c>
      <c r="P2012">
        <v>16499</v>
      </c>
      <c r="Q2012" s="4" t="s">
        <v>77</v>
      </c>
      <c r="R2012" s="4" t="s">
        <v>24</v>
      </c>
      <c r="S2012">
        <v>1</v>
      </c>
    </row>
    <row r="2013" spans="1:19">
      <c r="A2013" s="4" t="s">
        <v>2220</v>
      </c>
      <c r="B2013" s="4" t="s">
        <v>181</v>
      </c>
      <c r="C2013" s="4" t="s">
        <v>9011</v>
      </c>
      <c r="D2013" s="4" t="s">
        <v>75</v>
      </c>
      <c r="E2013" s="4" t="s">
        <v>172</v>
      </c>
      <c r="F2013" s="3">
        <v>42826</v>
      </c>
      <c r="G2013" s="3">
        <v>42915</v>
      </c>
      <c r="H2013">
        <v>5079</v>
      </c>
      <c r="I2013" s="4" t="s">
        <v>9026</v>
      </c>
      <c r="J2013" s="4" t="s">
        <v>9024</v>
      </c>
      <c r="K2013" s="4" t="s">
        <v>9010</v>
      </c>
      <c r="L2013">
        <v>4821</v>
      </c>
      <c r="M2013" s="4" t="s">
        <v>73</v>
      </c>
      <c r="N2013">
        <v>1982</v>
      </c>
      <c r="O2013">
        <v>792.46</v>
      </c>
      <c r="P2013">
        <v>1299</v>
      </c>
      <c r="Q2013" s="4" t="s">
        <v>23</v>
      </c>
      <c r="R2013" s="4" t="s">
        <v>24</v>
      </c>
      <c r="S2013">
        <v>89</v>
      </c>
    </row>
    <row r="2014" spans="1:19">
      <c r="A2014" s="4" t="s">
        <v>2221</v>
      </c>
      <c r="B2014" s="4" t="s">
        <v>183</v>
      </c>
      <c r="C2014" s="4" t="s">
        <v>179</v>
      </c>
      <c r="D2014" s="4" t="s">
        <v>111</v>
      </c>
      <c r="E2014" s="4" t="s">
        <v>172</v>
      </c>
      <c r="F2014" s="3">
        <v>42827</v>
      </c>
      <c r="G2014" s="3">
        <v>42906</v>
      </c>
      <c r="H2014">
        <v>460</v>
      </c>
      <c r="I2014" s="4" t="s">
        <v>9014</v>
      </c>
      <c r="J2014" s="4" t="s">
        <v>9015</v>
      </c>
      <c r="K2014" s="4" t="s">
        <v>9010</v>
      </c>
      <c r="L2014">
        <v>550</v>
      </c>
      <c r="M2014" s="4" t="s">
        <v>33</v>
      </c>
      <c r="N2014">
        <v>1988</v>
      </c>
      <c r="O2014">
        <v>1376.8</v>
      </c>
      <c r="P2014">
        <v>1165</v>
      </c>
      <c r="Q2014" s="4" t="s">
        <v>112</v>
      </c>
      <c r="R2014" s="4" t="s">
        <v>24</v>
      </c>
      <c r="S2014">
        <v>79</v>
      </c>
    </row>
    <row r="2015" spans="1:19">
      <c r="A2015" s="4" t="s">
        <v>2222</v>
      </c>
      <c r="B2015" s="4" t="s">
        <v>261</v>
      </c>
      <c r="C2015" s="4" t="s">
        <v>192</v>
      </c>
      <c r="D2015" s="4" t="s">
        <v>24</v>
      </c>
      <c r="E2015" s="4" t="s">
        <v>193</v>
      </c>
      <c r="F2015" s="3">
        <v>42827</v>
      </c>
      <c r="G2015" s="3"/>
      <c r="I2015" s="4" t="s">
        <v>9021</v>
      </c>
      <c r="J2015" s="4" t="s">
        <v>9019</v>
      </c>
      <c r="K2015" s="4" t="s">
        <v>9012</v>
      </c>
      <c r="L2015">
        <v>3393</v>
      </c>
      <c r="M2015" s="4"/>
      <c r="Q2015" s="4"/>
      <c r="R2015" s="4"/>
    </row>
    <row r="2016" spans="1:19">
      <c r="A2016" s="4" t="s">
        <v>2223</v>
      </c>
      <c r="B2016" s="4" t="s">
        <v>261</v>
      </c>
      <c r="C2016" s="4" t="s">
        <v>171</v>
      </c>
      <c r="D2016" s="4" t="s">
        <v>80</v>
      </c>
      <c r="E2016" s="4" t="s">
        <v>197</v>
      </c>
      <c r="F2016" s="3">
        <v>42827</v>
      </c>
      <c r="G2016" s="3">
        <v>42910</v>
      </c>
      <c r="H2016">
        <v>0</v>
      </c>
      <c r="I2016" s="4" t="s">
        <v>9021</v>
      </c>
      <c r="J2016" s="4" t="s">
        <v>9019</v>
      </c>
      <c r="K2016" s="4" t="s">
        <v>9010</v>
      </c>
      <c r="L2016">
        <v>1096</v>
      </c>
      <c r="M2016" s="4" t="s">
        <v>9322</v>
      </c>
      <c r="N2016">
        <v>2011</v>
      </c>
      <c r="O2016">
        <v>527.11</v>
      </c>
      <c r="P2016">
        <v>1428</v>
      </c>
      <c r="Q2016" s="4" t="s">
        <v>23</v>
      </c>
      <c r="R2016" s="4" t="s">
        <v>21</v>
      </c>
      <c r="S2016">
        <v>83</v>
      </c>
    </row>
    <row r="2017" spans="1:19">
      <c r="A2017" s="4" t="s">
        <v>2224</v>
      </c>
      <c r="B2017" s="4" t="s">
        <v>304</v>
      </c>
      <c r="C2017" s="4" t="s">
        <v>192</v>
      </c>
      <c r="D2017" s="4" t="s">
        <v>48</v>
      </c>
      <c r="E2017" s="4" t="s">
        <v>172</v>
      </c>
      <c r="F2017" s="3">
        <v>42827</v>
      </c>
      <c r="G2017" s="3">
        <v>42835</v>
      </c>
      <c r="H2017">
        <v>3343</v>
      </c>
      <c r="I2017" s="4" t="s">
        <v>9014</v>
      </c>
      <c r="J2017" s="4" t="s">
        <v>9015</v>
      </c>
      <c r="K2017" s="4" t="s">
        <v>9012</v>
      </c>
      <c r="L2017">
        <v>3393</v>
      </c>
      <c r="M2017" s="4" t="s">
        <v>39</v>
      </c>
      <c r="N2017">
        <v>1998</v>
      </c>
      <c r="O2017">
        <v>217.87</v>
      </c>
      <c r="P2017">
        <v>551</v>
      </c>
      <c r="Q2017" s="4" t="s">
        <v>23</v>
      </c>
      <c r="R2017" s="4" t="s">
        <v>24</v>
      </c>
      <c r="S2017">
        <v>8</v>
      </c>
    </row>
    <row r="2018" spans="1:19">
      <c r="A2018" s="4" t="s">
        <v>2225</v>
      </c>
      <c r="B2018" s="4" t="s">
        <v>279</v>
      </c>
      <c r="C2018" s="4" t="s">
        <v>199</v>
      </c>
      <c r="D2018" s="4" t="s">
        <v>123</v>
      </c>
      <c r="E2018" s="4" t="s">
        <v>172</v>
      </c>
      <c r="F2018" s="3">
        <v>42827</v>
      </c>
      <c r="G2018" s="3">
        <v>42883</v>
      </c>
      <c r="H2018">
        <v>5125</v>
      </c>
      <c r="I2018" s="4" t="s">
        <v>9018</v>
      </c>
      <c r="J2018" s="4" t="s">
        <v>9019</v>
      </c>
      <c r="K2018" s="4" t="s">
        <v>9010</v>
      </c>
      <c r="L2018">
        <v>5482</v>
      </c>
      <c r="M2018" s="4" t="s">
        <v>39</v>
      </c>
      <c r="N2018">
        <v>1989</v>
      </c>
      <c r="O2018">
        <v>3838.39</v>
      </c>
      <c r="P2018">
        <v>8274</v>
      </c>
      <c r="Q2018" s="4" t="s">
        <v>23</v>
      </c>
      <c r="R2018" s="4" t="s">
        <v>24</v>
      </c>
      <c r="S2018">
        <v>56</v>
      </c>
    </row>
    <row r="2019" spans="1:19">
      <c r="A2019" s="4" t="s">
        <v>2226</v>
      </c>
      <c r="B2019" s="4" t="s">
        <v>174</v>
      </c>
      <c r="C2019" s="4" t="s">
        <v>192</v>
      </c>
      <c r="D2019" s="4" t="s">
        <v>29</v>
      </c>
      <c r="E2019" s="4" t="s">
        <v>172</v>
      </c>
      <c r="F2019" s="3">
        <v>42827</v>
      </c>
      <c r="G2019" s="3">
        <v>42836</v>
      </c>
      <c r="H2019">
        <v>3263</v>
      </c>
      <c r="I2019" s="4" t="s">
        <v>9016</v>
      </c>
      <c r="J2019" s="4" t="s">
        <v>9015</v>
      </c>
      <c r="K2019" s="4" t="s">
        <v>9012</v>
      </c>
      <c r="L2019">
        <v>3393</v>
      </c>
      <c r="M2019" s="4" t="s">
        <v>26</v>
      </c>
      <c r="N2019">
        <v>2012</v>
      </c>
      <c r="O2019">
        <v>587.34</v>
      </c>
      <c r="P2019">
        <v>1356</v>
      </c>
      <c r="Q2019" s="4" t="s">
        <v>30</v>
      </c>
      <c r="R2019" s="4" t="s">
        <v>24</v>
      </c>
      <c r="S2019">
        <v>9</v>
      </c>
    </row>
    <row r="2020" spans="1:19">
      <c r="A2020" s="4" t="s">
        <v>2227</v>
      </c>
      <c r="B2020" s="4" t="s">
        <v>212</v>
      </c>
      <c r="C2020" s="4" t="s">
        <v>171</v>
      </c>
      <c r="D2020" s="4" t="s">
        <v>53</v>
      </c>
      <c r="E2020" s="4" t="s">
        <v>172</v>
      </c>
      <c r="F2020" s="3">
        <v>42827</v>
      </c>
      <c r="G2020" s="3">
        <v>42833</v>
      </c>
      <c r="H2020">
        <v>976</v>
      </c>
      <c r="I2020" s="4" t="s">
        <v>9023</v>
      </c>
      <c r="J2020" s="4" t="s">
        <v>9024</v>
      </c>
      <c r="K2020" s="4" t="s">
        <v>9010</v>
      </c>
      <c r="L2020">
        <v>1096</v>
      </c>
      <c r="M2020" s="4" t="s">
        <v>33</v>
      </c>
      <c r="N2020">
        <v>1990</v>
      </c>
      <c r="O2020">
        <v>4968.91</v>
      </c>
      <c r="P2020">
        <v>7523</v>
      </c>
      <c r="Q2020" s="4" t="s">
        <v>23</v>
      </c>
      <c r="R2020" s="4" t="s">
        <v>24</v>
      </c>
      <c r="S2020">
        <v>6</v>
      </c>
    </row>
    <row r="2021" spans="1:19">
      <c r="A2021" s="4" t="s">
        <v>2228</v>
      </c>
      <c r="B2021" s="4" t="s">
        <v>237</v>
      </c>
      <c r="C2021" s="4" t="s">
        <v>9011</v>
      </c>
      <c r="D2021" s="4" t="s">
        <v>99</v>
      </c>
      <c r="E2021" s="4" t="s">
        <v>172</v>
      </c>
      <c r="F2021" s="3">
        <v>42827</v>
      </c>
      <c r="G2021" s="3">
        <v>42834</v>
      </c>
      <c r="H2021">
        <v>4746</v>
      </c>
      <c r="I2021" s="4" t="s">
        <v>9018</v>
      </c>
      <c r="J2021" s="4" t="s">
        <v>9019</v>
      </c>
      <c r="K2021" s="4" t="s">
        <v>9010</v>
      </c>
      <c r="L2021">
        <v>4821</v>
      </c>
      <c r="M2021" s="4" t="s">
        <v>33</v>
      </c>
      <c r="N2021">
        <v>2003</v>
      </c>
      <c r="O2021">
        <v>1419.98</v>
      </c>
      <c r="P2021">
        <v>4018</v>
      </c>
      <c r="Q2021" s="4" t="s">
        <v>23</v>
      </c>
      <c r="R2021" s="4" t="s">
        <v>24</v>
      </c>
      <c r="S2021">
        <v>7</v>
      </c>
    </row>
    <row r="2022" spans="1:19">
      <c r="A2022" s="4" t="s">
        <v>2229</v>
      </c>
      <c r="B2022" s="4" t="s">
        <v>196</v>
      </c>
      <c r="C2022" s="4" t="s">
        <v>171</v>
      </c>
      <c r="D2022" s="4" t="s">
        <v>43</v>
      </c>
      <c r="E2022" s="4" t="s">
        <v>197</v>
      </c>
      <c r="F2022" s="3">
        <v>42827</v>
      </c>
      <c r="G2022" s="3">
        <v>42828</v>
      </c>
      <c r="H2022">
        <v>0</v>
      </c>
      <c r="I2022" s="4" t="s">
        <v>9016</v>
      </c>
      <c r="J2022" s="4" t="s">
        <v>9015</v>
      </c>
      <c r="K2022" s="4" t="s">
        <v>9010</v>
      </c>
      <c r="L2022">
        <v>1096</v>
      </c>
      <c r="M2022" s="4" t="s">
        <v>9322</v>
      </c>
      <c r="N2022">
        <v>2005</v>
      </c>
      <c r="O2022">
        <v>1520.66</v>
      </c>
      <c r="P2022">
        <v>1806</v>
      </c>
      <c r="Q2022" s="4" t="s">
        <v>23</v>
      </c>
      <c r="R2022" s="4" t="s">
        <v>24</v>
      </c>
      <c r="S2022">
        <v>1</v>
      </c>
    </row>
    <row r="2023" spans="1:19">
      <c r="A2023" s="4" t="s">
        <v>2230</v>
      </c>
      <c r="B2023" s="4" t="s">
        <v>196</v>
      </c>
      <c r="C2023" s="4" t="s">
        <v>179</v>
      </c>
      <c r="D2023" s="4" t="s">
        <v>41</v>
      </c>
      <c r="E2023" s="4" t="s">
        <v>172</v>
      </c>
      <c r="F2023" s="3">
        <v>42827</v>
      </c>
      <c r="G2023" s="3">
        <v>42836</v>
      </c>
      <c r="H2023">
        <v>507</v>
      </c>
      <c r="I2023" s="4" t="s">
        <v>9016</v>
      </c>
      <c r="J2023" s="4" t="s">
        <v>9015</v>
      </c>
      <c r="K2023" s="4" t="s">
        <v>9010</v>
      </c>
      <c r="L2023">
        <v>550</v>
      </c>
      <c r="M2023" s="4" t="s">
        <v>36</v>
      </c>
      <c r="N2023">
        <v>1998</v>
      </c>
      <c r="O2023">
        <v>2714.9</v>
      </c>
      <c r="P2023">
        <v>2641</v>
      </c>
      <c r="Q2023" s="4" t="s">
        <v>23</v>
      </c>
      <c r="R2023" s="4" t="s">
        <v>21</v>
      </c>
      <c r="S2023">
        <v>9</v>
      </c>
    </row>
    <row r="2024" spans="1:19">
      <c r="A2024" s="4" t="s">
        <v>2231</v>
      </c>
      <c r="B2024" s="4" t="s">
        <v>191</v>
      </c>
      <c r="C2024" s="4" t="s">
        <v>199</v>
      </c>
      <c r="D2024" s="4" t="s">
        <v>24</v>
      </c>
      <c r="E2024" s="4" t="s">
        <v>193</v>
      </c>
      <c r="F2024" s="3">
        <v>42827</v>
      </c>
      <c r="G2024" s="3"/>
      <c r="I2024" s="4" t="s">
        <v>9026</v>
      </c>
      <c r="J2024" s="4" t="s">
        <v>9024</v>
      </c>
      <c r="K2024" s="4" t="s">
        <v>9010</v>
      </c>
      <c r="L2024">
        <v>5482</v>
      </c>
      <c r="M2024" s="4"/>
      <c r="Q2024" s="4"/>
      <c r="R2024" s="4"/>
    </row>
    <row r="2025" spans="1:19">
      <c r="A2025" s="4" t="s">
        <v>2232</v>
      </c>
      <c r="B2025" s="4" t="s">
        <v>191</v>
      </c>
      <c r="C2025" s="4" t="s">
        <v>179</v>
      </c>
      <c r="D2025" s="4" t="s">
        <v>84</v>
      </c>
      <c r="E2025" s="4" t="s">
        <v>197</v>
      </c>
      <c r="F2025" s="3">
        <v>42827</v>
      </c>
      <c r="G2025" s="3">
        <v>42839</v>
      </c>
      <c r="H2025">
        <v>0</v>
      </c>
      <c r="I2025" s="4" t="s">
        <v>9026</v>
      </c>
      <c r="J2025" s="4" t="s">
        <v>9024</v>
      </c>
      <c r="K2025" s="4" t="s">
        <v>9010</v>
      </c>
      <c r="L2025">
        <v>550</v>
      </c>
      <c r="M2025" s="4" t="s">
        <v>9322</v>
      </c>
      <c r="N2025">
        <v>1980</v>
      </c>
      <c r="O2025">
        <v>7708.38</v>
      </c>
      <c r="P2025">
        <v>13756</v>
      </c>
      <c r="Q2025" s="4" t="s">
        <v>23</v>
      </c>
      <c r="R2025" s="4" t="s">
        <v>24</v>
      </c>
      <c r="S2025">
        <v>12</v>
      </c>
    </row>
    <row r="2026" spans="1:19">
      <c r="A2026" s="4" t="s">
        <v>2233</v>
      </c>
      <c r="B2026" s="4" t="s">
        <v>191</v>
      </c>
      <c r="C2026" s="4" t="s">
        <v>9011</v>
      </c>
      <c r="D2026" s="4" t="s">
        <v>53</v>
      </c>
      <c r="E2026" s="4" t="s">
        <v>172</v>
      </c>
      <c r="F2026" s="3">
        <v>42827</v>
      </c>
      <c r="G2026" s="3">
        <v>42834</v>
      </c>
      <c r="H2026">
        <v>5693</v>
      </c>
      <c r="I2026" s="4" t="s">
        <v>9026</v>
      </c>
      <c r="J2026" s="4" t="s">
        <v>9024</v>
      </c>
      <c r="K2026" s="4" t="s">
        <v>9010</v>
      </c>
      <c r="L2026">
        <v>4821</v>
      </c>
      <c r="M2026" s="4" t="s">
        <v>33</v>
      </c>
      <c r="N2026">
        <v>1990</v>
      </c>
      <c r="O2026">
        <v>4968.91</v>
      </c>
      <c r="P2026">
        <v>7523</v>
      </c>
      <c r="Q2026" s="4" t="s">
        <v>23</v>
      </c>
      <c r="R2026" s="4" t="s">
        <v>24</v>
      </c>
      <c r="S2026">
        <v>7</v>
      </c>
    </row>
    <row r="2027" spans="1:19">
      <c r="A2027" s="4" t="s">
        <v>2234</v>
      </c>
      <c r="B2027" s="4" t="s">
        <v>219</v>
      </c>
      <c r="C2027" s="4" t="s">
        <v>9011</v>
      </c>
      <c r="D2027" s="4" t="s">
        <v>24</v>
      </c>
      <c r="E2027" s="4" t="s">
        <v>193</v>
      </c>
      <c r="F2027" s="3">
        <v>42827</v>
      </c>
      <c r="G2027" s="3"/>
      <c r="I2027" s="4" t="s">
        <v>9026</v>
      </c>
      <c r="J2027" s="4" t="s">
        <v>9024</v>
      </c>
      <c r="K2027" s="4" t="s">
        <v>9010</v>
      </c>
      <c r="L2027">
        <v>4821</v>
      </c>
      <c r="M2027" s="4"/>
      <c r="Q2027" s="4"/>
      <c r="R2027" s="4"/>
    </row>
    <row r="2028" spans="1:19">
      <c r="A2028" s="4" t="s">
        <v>2235</v>
      </c>
      <c r="B2028" s="4" t="s">
        <v>219</v>
      </c>
      <c r="C2028" s="4" t="s">
        <v>171</v>
      </c>
      <c r="D2028" s="4" t="s">
        <v>53</v>
      </c>
      <c r="E2028" s="4" t="s">
        <v>197</v>
      </c>
      <c r="F2028" s="3">
        <v>42827</v>
      </c>
      <c r="G2028" s="3">
        <v>42839</v>
      </c>
      <c r="H2028">
        <v>0</v>
      </c>
      <c r="I2028" s="4" t="s">
        <v>9026</v>
      </c>
      <c r="J2028" s="4" t="s">
        <v>9024</v>
      </c>
      <c r="K2028" s="4" t="s">
        <v>9010</v>
      </c>
      <c r="L2028">
        <v>1096</v>
      </c>
      <c r="M2028" s="4" t="s">
        <v>33</v>
      </c>
      <c r="N2028">
        <v>1990</v>
      </c>
      <c r="O2028">
        <v>4968.91</v>
      </c>
      <c r="P2028">
        <v>7523</v>
      </c>
      <c r="Q2028" s="4" t="s">
        <v>23</v>
      </c>
      <c r="R2028" s="4" t="s">
        <v>24</v>
      </c>
      <c r="S2028">
        <v>12</v>
      </c>
    </row>
    <row r="2029" spans="1:19">
      <c r="A2029" s="4" t="s">
        <v>2236</v>
      </c>
      <c r="B2029" s="4" t="s">
        <v>230</v>
      </c>
      <c r="C2029" s="4" t="s">
        <v>179</v>
      </c>
      <c r="D2029" s="4" t="s">
        <v>86</v>
      </c>
      <c r="E2029" s="4" t="s">
        <v>197</v>
      </c>
      <c r="F2029" s="3">
        <v>42827</v>
      </c>
      <c r="G2029" s="3">
        <v>42828</v>
      </c>
      <c r="H2029">
        <v>0</v>
      </c>
      <c r="I2029" s="4" t="s">
        <v>9026</v>
      </c>
      <c r="J2029" s="4" t="s">
        <v>9024</v>
      </c>
      <c r="K2029" s="4" t="s">
        <v>9010</v>
      </c>
      <c r="L2029">
        <v>550</v>
      </c>
      <c r="M2029" s="4" t="s">
        <v>26</v>
      </c>
      <c r="N2029">
        <v>1985</v>
      </c>
      <c r="O2029">
        <v>2741.37</v>
      </c>
      <c r="P2029">
        <v>9226</v>
      </c>
      <c r="Q2029" s="4" t="s">
        <v>23</v>
      </c>
      <c r="R2029" s="4" t="s">
        <v>24</v>
      </c>
      <c r="S2029">
        <v>1</v>
      </c>
    </row>
    <row r="2030" spans="1:19">
      <c r="A2030" s="4" t="s">
        <v>2237</v>
      </c>
      <c r="B2030" s="4" t="s">
        <v>230</v>
      </c>
      <c r="C2030" s="4" t="s">
        <v>179</v>
      </c>
      <c r="D2030" s="4" t="s">
        <v>38</v>
      </c>
      <c r="E2030" s="4" t="s">
        <v>172</v>
      </c>
      <c r="F2030" s="3">
        <v>42827</v>
      </c>
      <c r="G2030" s="3">
        <v>42835</v>
      </c>
      <c r="H2030">
        <v>488</v>
      </c>
      <c r="I2030" s="4" t="s">
        <v>9026</v>
      </c>
      <c r="J2030" s="4" t="s">
        <v>9024</v>
      </c>
      <c r="K2030" s="4" t="s">
        <v>9010</v>
      </c>
      <c r="L2030">
        <v>550</v>
      </c>
      <c r="M2030" s="4" t="s">
        <v>39</v>
      </c>
      <c r="N2030">
        <v>1993</v>
      </c>
      <c r="O2030">
        <v>4269.8999999999996</v>
      </c>
      <c r="P2030">
        <v>6472</v>
      </c>
      <c r="Q2030" s="4" t="s">
        <v>23</v>
      </c>
      <c r="R2030" s="4" t="s">
        <v>40</v>
      </c>
      <c r="S2030">
        <v>8</v>
      </c>
    </row>
    <row r="2031" spans="1:19">
      <c r="A2031" s="4" t="s">
        <v>2238</v>
      </c>
      <c r="B2031" s="4" t="s">
        <v>230</v>
      </c>
      <c r="C2031" s="4" t="s">
        <v>179</v>
      </c>
      <c r="D2031" s="4" t="s">
        <v>102</v>
      </c>
      <c r="E2031" s="4" t="s">
        <v>172</v>
      </c>
      <c r="F2031" s="3">
        <v>42827</v>
      </c>
      <c r="G2031" s="3">
        <v>42875</v>
      </c>
      <c r="H2031">
        <v>605</v>
      </c>
      <c r="I2031" s="4" t="s">
        <v>9026</v>
      </c>
      <c r="J2031" s="4" t="s">
        <v>9024</v>
      </c>
      <c r="K2031" s="4" t="s">
        <v>9010</v>
      </c>
      <c r="L2031">
        <v>550</v>
      </c>
      <c r="M2031" s="4" t="s">
        <v>55</v>
      </c>
      <c r="N2031">
        <v>1994</v>
      </c>
      <c r="O2031">
        <v>1188.42</v>
      </c>
      <c r="P2031">
        <v>3015</v>
      </c>
      <c r="Q2031" s="4" t="s">
        <v>23</v>
      </c>
      <c r="R2031" s="4" t="s">
        <v>24</v>
      </c>
      <c r="S2031">
        <v>48</v>
      </c>
    </row>
    <row r="2032" spans="1:19">
      <c r="A2032" s="4" t="s">
        <v>2239</v>
      </c>
      <c r="B2032" s="4" t="s">
        <v>187</v>
      </c>
      <c r="C2032" s="4" t="s">
        <v>9011</v>
      </c>
      <c r="D2032" s="4" t="s">
        <v>24</v>
      </c>
      <c r="E2032" s="4" t="s">
        <v>193</v>
      </c>
      <c r="F2032" s="3">
        <v>42827</v>
      </c>
      <c r="G2032" s="3"/>
      <c r="I2032" s="4" t="s">
        <v>9023</v>
      </c>
      <c r="J2032" s="4" t="s">
        <v>9024</v>
      </c>
      <c r="K2032" s="4" t="s">
        <v>9010</v>
      </c>
      <c r="L2032">
        <v>4821</v>
      </c>
      <c r="M2032" s="4"/>
      <c r="Q2032" s="4"/>
      <c r="R2032" s="4"/>
    </row>
    <row r="2033" spans="1:19">
      <c r="A2033" s="4" t="s">
        <v>2240</v>
      </c>
      <c r="B2033" s="4" t="s">
        <v>187</v>
      </c>
      <c r="C2033" s="4" t="s">
        <v>199</v>
      </c>
      <c r="D2033" s="4" t="s">
        <v>122</v>
      </c>
      <c r="E2033" s="4" t="s">
        <v>197</v>
      </c>
      <c r="F2033" s="3">
        <v>42827</v>
      </c>
      <c r="G2033" s="3">
        <v>42870</v>
      </c>
      <c r="H2033">
        <v>0</v>
      </c>
      <c r="I2033" s="4" t="s">
        <v>9023</v>
      </c>
      <c r="J2033" s="4" t="s">
        <v>9024</v>
      </c>
      <c r="K2033" s="4" t="s">
        <v>9010</v>
      </c>
      <c r="L2033">
        <v>5482</v>
      </c>
      <c r="M2033" s="4" t="s">
        <v>58</v>
      </c>
      <c r="N2033">
        <v>1993</v>
      </c>
      <c r="O2033">
        <v>7537.24</v>
      </c>
      <c r="P2033">
        <v>20293</v>
      </c>
      <c r="Q2033" s="4" t="s">
        <v>23</v>
      </c>
      <c r="R2033" s="4" t="s">
        <v>24</v>
      </c>
      <c r="S2033">
        <v>43</v>
      </c>
    </row>
    <row r="2034" spans="1:19">
      <c r="A2034" s="4" t="s">
        <v>2241</v>
      </c>
      <c r="B2034" s="4" t="s">
        <v>244</v>
      </c>
      <c r="C2034" s="4" t="s">
        <v>171</v>
      </c>
      <c r="D2034" s="4" t="s">
        <v>61</v>
      </c>
      <c r="E2034" s="4" t="s">
        <v>172</v>
      </c>
      <c r="F2034" s="3">
        <v>42827</v>
      </c>
      <c r="G2034" s="3">
        <v>42836</v>
      </c>
      <c r="H2034">
        <v>949</v>
      </c>
      <c r="I2034" s="4" t="s">
        <v>9016</v>
      </c>
      <c r="J2034" s="4" t="s">
        <v>9015</v>
      </c>
      <c r="K2034" s="4" t="s">
        <v>9010</v>
      </c>
      <c r="L2034">
        <v>1096</v>
      </c>
      <c r="M2034" s="4" t="s">
        <v>58</v>
      </c>
      <c r="N2034">
        <v>1991</v>
      </c>
      <c r="O2034">
        <v>2819.5</v>
      </c>
      <c r="P2034">
        <v>7227</v>
      </c>
      <c r="Q2034" s="4" t="s">
        <v>23</v>
      </c>
      <c r="R2034" s="4" t="s">
        <v>62</v>
      </c>
      <c r="S2034">
        <v>9</v>
      </c>
    </row>
    <row r="2035" spans="1:19">
      <c r="A2035" s="4" t="s">
        <v>2242</v>
      </c>
      <c r="B2035" s="4" t="s">
        <v>201</v>
      </c>
      <c r="C2035" s="4" t="s">
        <v>171</v>
      </c>
      <c r="D2035" s="4" t="s">
        <v>54</v>
      </c>
      <c r="E2035" s="4" t="s">
        <v>172</v>
      </c>
      <c r="F2035" s="3">
        <v>42827</v>
      </c>
      <c r="G2035" s="3">
        <v>42829</v>
      </c>
      <c r="H2035">
        <v>882</v>
      </c>
      <c r="I2035" s="4" t="s">
        <v>9026</v>
      </c>
      <c r="J2035" s="4" t="s">
        <v>9024</v>
      </c>
      <c r="K2035" s="4" t="s">
        <v>9010</v>
      </c>
      <c r="L2035">
        <v>1096</v>
      </c>
      <c r="M2035" s="4" t="s">
        <v>55</v>
      </c>
      <c r="N2035">
        <v>1995</v>
      </c>
      <c r="O2035">
        <v>1825.82</v>
      </c>
      <c r="P2035">
        <v>5595</v>
      </c>
      <c r="Q2035" s="4" t="s">
        <v>23</v>
      </c>
      <c r="R2035" s="4" t="s">
        <v>56</v>
      </c>
      <c r="S2035">
        <v>2</v>
      </c>
    </row>
    <row r="2036" spans="1:19">
      <c r="A2036" s="4" t="s">
        <v>2243</v>
      </c>
      <c r="B2036" s="4" t="s">
        <v>201</v>
      </c>
      <c r="C2036" s="4" t="s">
        <v>171</v>
      </c>
      <c r="D2036" s="4" t="s">
        <v>71</v>
      </c>
      <c r="E2036" s="4" t="s">
        <v>172</v>
      </c>
      <c r="F2036" s="3">
        <v>42827</v>
      </c>
      <c r="G2036" s="3">
        <v>42908</v>
      </c>
      <c r="H2036">
        <v>1096</v>
      </c>
      <c r="I2036" s="4" t="s">
        <v>9026</v>
      </c>
      <c r="J2036" s="4" t="s">
        <v>9024</v>
      </c>
      <c r="K2036" s="4" t="s">
        <v>9010</v>
      </c>
      <c r="L2036">
        <v>1096</v>
      </c>
      <c r="M2036" s="4" t="s">
        <v>46</v>
      </c>
      <c r="N2036">
        <v>2000</v>
      </c>
      <c r="O2036">
        <v>2952.73</v>
      </c>
      <c r="P2036">
        <v>5107</v>
      </c>
      <c r="Q2036" s="4" t="s">
        <v>23</v>
      </c>
      <c r="R2036" s="4" t="s">
        <v>24</v>
      </c>
      <c r="S2036">
        <v>81</v>
      </c>
    </row>
    <row r="2037" spans="1:19">
      <c r="A2037" s="4" t="s">
        <v>2244</v>
      </c>
      <c r="B2037" s="4" t="s">
        <v>232</v>
      </c>
      <c r="C2037" s="4" t="s">
        <v>179</v>
      </c>
      <c r="D2037" s="4" t="s">
        <v>52</v>
      </c>
      <c r="E2037" s="4" t="s">
        <v>197</v>
      </c>
      <c r="F2037" s="3">
        <v>42827</v>
      </c>
      <c r="G2037" s="3">
        <v>42835</v>
      </c>
      <c r="H2037">
        <v>0</v>
      </c>
      <c r="I2037" s="4" t="s">
        <v>9021</v>
      </c>
      <c r="J2037" s="4" t="s">
        <v>9019</v>
      </c>
      <c r="K2037" s="4" t="s">
        <v>9010</v>
      </c>
      <c r="L2037">
        <v>550</v>
      </c>
      <c r="M2037" s="4" t="s">
        <v>46</v>
      </c>
      <c r="N2037">
        <v>1999</v>
      </c>
      <c r="O2037">
        <v>1197.44</v>
      </c>
      <c r="P2037">
        <v>2570</v>
      </c>
      <c r="Q2037" s="4" t="s">
        <v>23</v>
      </c>
      <c r="R2037" s="4" t="s">
        <v>24</v>
      </c>
      <c r="S2037">
        <v>8</v>
      </c>
    </row>
    <row r="2038" spans="1:19">
      <c r="A2038" s="4" t="s">
        <v>2245</v>
      </c>
      <c r="B2038" s="4" t="s">
        <v>232</v>
      </c>
      <c r="C2038" s="4" t="s">
        <v>179</v>
      </c>
      <c r="D2038" s="4" t="s">
        <v>52</v>
      </c>
      <c r="E2038" s="4" t="s">
        <v>172</v>
      </c>
      <c r="F2038" s="3">
        <v>42827</v>
      </c>
      <c r="G2038" s="3">
        <v>42951</v>
      </c>
      <c r="H2038">
        <v>572</v>
      </c>
      <c r="I2038" s="4" t="s">
        <v>9021</v>
      </c>
      <c r="J2038" s="4" t="s">
        <v>9019</v>
      </c>
      <c r="K2038" s="4" t="s">
        <v>9010</v>
      </c>
      <c r="L2038">
        <v>550</v>
      </c>
      <c r="M2038" s="4" t="s">
        <v>46</v>
      </c>
      <c r="N2038">
        <v>1999</v>
      </c>
      <c r="O2038">
        <v>1197.44</v>
      </c>
      <c r="P2038">
        <v>2570</v>
      </c>
      <c r="Q2038" s="4" t="s">
        <v>23</v>
      </c>
      <c r="R2038" s="4" t="s">
        <v>24</v>
      </c>
      <c r="S2038">
        <v>124</v>
      </c>
    </row>
    <row r="2039" spans="1:19">
      <c r="A2039" s="4" t="s">
        <v>2246</v>
      </c>
      <c r="B2039" s="4" t="s">
        <v>226</v>
      </c>
      <c r="C2039" s="4" t="s">
        <v>192</v>
      </c>
      <c r="D2039" s="4" t="s">
        <v>34</v>
      </c>
      <c r="E2039" s="4" t="s">
        <v>197</v>
      </c>
      <c r="F2039" s="3">
        <v>42827</v>
      </c>
      <c r="G2039" s="3">
        <v>42832</v>
      </c>
      <c r="H2039">
        <v>0</v>
      </c>
      <c r="I2039" s="4" t="s">
        <v>9018</v>
      </c>
      <c r="J2039" s="4" t="s">
        <v>9019</v>
      </c>
      <c r="K2039" s="4" t="s">
        <v>9012</v>
      </c>
      <c r="L2039">
        <v>3393</v>
      </c>
      <c r="M2039" s="4" t="s">
        <v>9322</v>
      </c>
      <c r="N2039">
        <v>1993</v>
      </c>
      <c r="O2039">
        <v>1242.32</v>
      </c>
      <c r="P2039">
        <v>3027</v>
      </c>
      <c r="Q2039" s="4" t="s">
        <v>23</v>
      </c>
      <c r="R2039" s="4" t="s">
        <v>21</v>
      </c>
      <c r="S2039">
        <v>5</v>
      </c>
    </row>
    <row r="2040" spans="1:19">
      <c r="A2040" s="4" t="s">
        <v>2247</v>
      </c>
      <c r="B2040" s="4" t="s">
        <v>226</v>
      </c>
      <c r="C2040" s="4" t="s">
        <v>9011</v>
      </c>
      <c r="D2040" s="4" t="s">
        <v>83</v>
      </c>
      <c r="E2040" s="4" t="s">
        <v>172</v>
      </c>
      <c r="F2040" s="3">
        <v>42827</v>
      </c>
      <c r="G2040" s="3">
        <v>42837</v>
      </c>
      <c r="H2040">
        <v>3731</v>
      </c>
      <c r="I2040" s="4" t="s">
        <v>9018</v>
      </c>
      <c r="J2040" s="4" t="s">
        <v>9019</v>
      </c>
      <c r="K2040" s="4" t="s">
        <v>9010</v>
      </c>
      <c r="L2040">
        <v>4821</v>
      </c>
      <c r="M2040" s="4" t="s">
        <v>33</v>
      </c>
      <c r="N2040">
        <v>2004</v>
      </c>
      <c r="O2040">
        <v>702.72</v>
      </c>
      <c r="P2040">
        <v>1831</v>
      </c>
      <c r="Q2040" s="4" t="s">
        <v>23</v>
      </c>
      <c r="R2040" s="4" t="s">
        <v>24</v>
      </c>
      <c r="S2040">
        <v>10</v>
      </c>
    </row>
    <row r="2041" spans="1:19">
      <c r="A2041" s="4" t="s">
        <v>2248</v>
      </c>
      <c r="B2041" s="4" t="s">
        <v>208</v>
      </c>
      <c r="C2041" s="4" t="s">
        <v>177</v>
      </c>
      <c r="D2041" s="4" t="s">
        <v>85</v>
      </c>
      <c r="E2041" s="4" t="s">
        <v>197</v>
      </c>
      <c r="F2041" s="3">
        <v>42827</v>
      </c>
      <c r="G2041" s="3">
        <v>42837</v>
      </c>
      <c r="H2041">
        <v>0</v>
      </c>
      <c r="I2041" s="4" t="s">
        <v>9014</v>
      </c>
      <c r="J2041" s="4" t="s">
        <v>9015</v>
      </c>
      <c r="K2041" s="4" t="s">
        <v>9012</v>
      </c>
      <c r="L2041">
        <v>55</v>
      </c>
      <c r="M2041" s="4" t="s">
        <v>46</v>
      </c>
      <c r="N2041">
        <v>1985</v>
      </c>
      <c r="O2041">
        <v>375.43</v>
      </c>
      <c r="P2041">
        <v>1190</v>
      </c>
      <c r="Q2041" s="4" t="s">
        <v>23</v>
      </c>
      <c r="R2041" s="4" t="s">
        <v>24</v>
      </c>
      <c r="S2041">
        <v>10</v>
      </c>
    </row>
    <row r="2042" spans="1:19">
      <c r="A2042" s="4" t="s">
        <v>2249</v>
      </c>
      <c r="B2042" s="4" t="s">
        <v>181</v>
      </c>
      <c r="C2042" s="4" t="s">
        <v>171</v>
      </c>
      <c r="D2042" s="4" t="s">
        <v>76</v>
      </c>
      <c r="E2042" s="4" t="s">
        <v>172</v>
      </c>
      <c r="F2042" s="3">
        <v>42827</v>
      </c>
      <c r="G2042" s="3">
        <v>42899</v>
      </c>
      <c r="H2042">
        <v>1214</v>
      </c>
      <c r="I2042" s="4" t="s">
        <v>9026</v>
      </c>
      <c r="J2042" s="4" t="s">
        <v>9024</v>
      </c>
      <c r="K2042" s="4" t="s">
        <v>9010</v>
      </c>
      <c r="L2042">
        <v>1096</v>
      </c>
      <c r="M2042" s="4" t="s">
        <v>9322</v>
      </c>
      <c r="N2042">
        <v>1997</v>
      </c>
      <c r="O2042">
        <v>8170.38</v>
      </c>
      <c r="P2042">
        <v>16499</v>
      </c>
      <c r="Q2042" s="4" t="s">
        <v>77</v>
      </c>
      <c r="R2042" s="4" t="s">
        <v>24</v>
      </c>
      <c r="S2042">
        <v>72</v>
      </c>
    </row>
    <row r="2043" spans="1:19">
      <c r="A2043" s="4" t="s">
        <v>2250</v>
      </c>
      <c r="B2043" s="4" t="s">
        <v>181</v>
      </c>
      <c r="C2043" s="4" t="s">
        <v>9011</v>
      </c>
      <c r="D2043" s="4" t="s">
        <v>115</v>
      </c>
      <c r="E2043" s="4" t="s">
        <v>172</v>
      </c>
      <c r="F2043" s="3">
        <v>42827</v>
      </c>
      <c r="G2043" s="3">
        <v>42828</v>
      </c>
      <c r="H2043">
        <v>4444</v>
      </c>
      <c r="I2043" s="4" t="s">
        <v>9026</v>
      </c>
      <c r="J2043" s="4" t="s">
        <v>9024</v>
      </c>
      <c r="K2043" s="4" t="s">
        <v>9010</v>
      </c>
      <c r="L2043">
        <v>4821</v>
      </c>
      <c r="M2043" s="4" t="s">
        <v>46</v>
      </c>
      <c r="N2043">
        <v>2008</v>
      </c>
      <c r="O2043">
        <v>894.37</v>
      </c>
      <c r="P2043">
        <v>1593</v>
      </c>
      <c r="Q2043" s="4" t="s">
        <v>116</v>
      </c>
      <c r="R2043" s="4" t="s">
        <v>24</v>
      </c>
      <c r="S2043">
        <v>1</v>
      </c>
    </row>
    <row r="2044" spans="1:19">
      <c r="A2044" s="4" t="s">
        <v>2251</v>
      </c>
      <c r="B2044" s="4" t="s">
        <v>183</v>
      </c>
      <c r="C2044" s="4" t="s">
        <v>179</v>
      </c>
      <c r="D2044" s="4" t="s">
        <v>100</v>
      </c>
      <c r="E2044" s="4" t="s">
        <v>172</v>
      </c>
      <c r="F2044" s="3">
        <v>42828</v>
      </c>
      <c r="G2044" s="3">
        <v>42913</v>
      </c>
      <c r="H2044">
        <v>524</v>
      </c>
      <c r="I2044" s="4" t="s">
        <v>9014</v>
      </c>
      <c r="J2044" s="4" t="s">
        <v>9015</v>
      </c>
      <c r="K2044" s="4" t="s">
        <v>9010</v>
      </c>
      <c r="L2044">
        <v>550</v>
      </c>
      <c r="M2044" s="4" t="s">
        <v>9322</v>
      </c>
      <c r="N2044">
        <v>1987</v>
      </c>
      <c r="O2044">
        <v>2938.67</v>
      </c>
      <c r="P2044">
        <v>8775</v>
      </c>
      <c r="Q2044" s="4" t="s">
        <v>101</v>
      </c>
      <c r="R2044" s="4" t="s">
        <v>24</v>
      </c>
      <c r="S2044">
        <v>85</v>
      </c>
    </row>
    <row r="2045" spans="1:19">
      <c r="A2045" s="4" t="s">
        <v>2252</v>
      </c>
      <c r="B2045" s="4" t="s">
        <v>246</v>
      </c>
      <c r="C2045" s="4" t="s">
        <v>171</v>
      </c>
      <c r="D2045" s="4" t="s">
        <v>24</v>
      </c>
      <c r="E2045" s="4" t="s">
        <v>193</v>
      </c>
      <c r="F2045" s="3">
        <v>42828</v>
      </c>
      <c r="G2045" s="3"/>
      <c r="I2045" s="4" t="s">
        <v>9021</v>
      </c>
      <c r="J2045" s="4" t="s">
        <v>9019</v>
      </c>
      <c r="K2045" s="4" t="s">
        <v>9010</v>
      </c>
      <c r="L2045">
        <v>1096</v>
      </c>
      <c r="M2045" s="4"/>
      <c r="Q2045" s="4"/>
      <c r="R2045" s="4"/>
    </row>
    <row r="2046" spans="1:19">
      <c r="A2046" s="4" t="s">
        <v>2253</v>
      </c>
      <c r="B2046" s="4" t="s">
        <v>246</v>
      </c>
      <c r="C2046" s="4" t="s">
        <v>199</v>
      </c>
      <c r="D2046" s="4" t="s">
        <v>24</v>
      </c>
      <c r="E2046" s="4" t="s">
        <v>193</v>
      </c>
      <c r="F2046" s="3">
        <v>42828</v>
      </c>
      <c r="G2046" s="3"/>
      <c r="I2046" s="4" t="s">
        <v>9021</v>
      </c>
      <c r="J2046" s="4" t="s">
        <v>9019</v>
      </c>
      <c r="K2046" s="4" t="s">
        <v>9010</v>
      </c>
      <c r="L2046">
        <v>5482</v>
      </c>
      <c r="M2046" s="4"/>
      <c r="Q2046" s="4"/>
      <c r="R2046" s="4"/>
    </row>
    <row r="2047" spans="1:19">
      <c r="A2047" s="4" t="s">
        <v>2254</v>
      </c>
      <c r="B2047" s="4" t="s">
        <v>246</v>
      </c>
      <c r="C2047" s="4" t="s">
        <v>171</v>
      </c>
      <c r="D2047" s="4" t="s">
        <v>35</v>
      </c>
      <c r="E2047" s="4" t="s">
        <v>172</v>
      </c>
      <c r="F2047" s="3">
        <v>42828</v>
      </c>
      <c r="G2047" s="3">
        <v>42875</v>
      </c>
      <c r="H2047">
        <v>997</v>
      </c>
      <c r="I2047" s="4" t="s">
        <v>9021</v>
      </c>
      <c r="J2047" s="4" t="s">
        <v>9019</v>
      </c>
      <c r="K2047" s="4" t="s">
        <v>9010</v>
      </c>
      <c r="L2047">
        <v>1096</v>
      </c>
      <c r="M2047" s="4" t="s">
        <v>36</v>
      </c>
      <c r="N2047">
        <v>2002</v>
      </c>
      <c r="O2047">
        <v>987.39</v>
      </c>
      <c r="P2047">
        <v>2253</v>
      </c>
      <c r="Q2047" s="4" t="s">
        <v>23</v>
      </c>
      <c r="R2047" s="4" t="s">
        <v>24</v>
      </c>
      <c r="S2047">
        <v>47</v>
      </c>
    </row>
    <row r="2048" spans="1:19">
      <c r="A2048" s="4" t="s">
        <v>2255</v>
      </c>
      <c r="B2048" s="4" t="s">
        <v>279</v>
      </c>
      <c r="C2048" s="4" t="s">
        <v>192</v>
      </c>
      <c r="D2048" s="4" t="s">
        <v>25</v>
      </c>
      <c r="E2048" s="4" t="s">
        <v>172</v>
      </c>
      <c r="F2048" s="3">
        <v>42828</v>
      </c>
      <c r="G2048" s="3">
        <v>42835</v>
      </c>
      <c r="H2048">
        <v>2794</v>
      </c>
      <c r="I2048" s="4" t="s">
        <v>9018</v>
      </c>
      <c r="J2048" s="4" t="s">
        <v>9019</v>
      </c>
      <c r="K2048" s="4" t="s">
        <v>9012</v>
      </c>
      <c r="L2048">
        <v>3393</v>
      </c>
      <c r="M2048" s="4" t="s">
        <v>26</v>
      </c>
      <c r="N2048">
        <v>1999</v>
      </c>
      <c r="O2048">
        <v>251.41</v>
      </c>
      <c r="P2048">
        <v>495</v>
      </c>
      <c r="Q2048" s="4" t="s">
        <v>23</v>
      </c>
      <c r="R2048" s="4" t="s">
        <v>24</v>
      </c>
      <c r="S2048">
        <v>7</v>
      </c>
    </row>
    <row r="2049" spans="1:19">
      <c r="A2049" s="4" t="s">
        <v>2256</v>
      </c>
      <c r="B2049" s="4" t="s">
        <v>174</v>
      </c>
      <c r="C2049" s="4" t="s">
        <v>177</v>
      </c>
      <c r="D2049" s="4" t="s">
        <v>100</v>
      </c>
      <c r="E2049" s="4" t="s">
        <v>172</v>
      </c>
      <c r="F2049" s="3">
        <v>42828</v>
      </c>
      <c r="G2049" s="3">
        <v>42834</v>
      </c>
      <c r="H2049">
        <v>53</v>
      </c>
      <c r="I2049" s="4" t="s">
        <v>9016</v>
      </c>
      <c r="J2049" s="4" t="s">
        <v>9015</v>
      </c>
      <c r="K2049" s="4" t="s">
        <v>9012</v>
      </c>
      <c r="L2049">
        <v>55</v>
      </c>
      <c r="M2049" s="4" t="s">
        <v>9322</v>
      </c>
      <c r="N2049">
        <v>1987</v>
      </c>
      <c r="O2049">
        <v>2938.67</v>
      </c>
      <c r="P2049">
        <v>8775</v>
      </c>
      <c r="Q2049" s="4" t="s">
        <v>101</v>
      </c>
      <c r="R2049" s="4" t="s">
        <v>24</v>
      </c>
      <c r="S2049">
        <v>6</v>
      </c>
    </row>
    <row r="2050" spans="1:19">
      <c r="A2050" s="4" t="s">
        <v>2257</v>
      </c>
      <c r="B2050" s="4" t="s">
        <v>174</v>
      </c>
      <c r="C2050" s="4" t="s">
        <v>192</v>
      </c>
      <c r="D2050" s="4" t="s">
        <v>68</v>
      </c>
      <c r="E2050" s="4" t="s">
        <v>172</v>
      </c>
      <c r="F2050" s="3">
        <v>42828</v>
      </c>
      <c r="G2050" s="3">
        <v>42838</v>
      </c>
      <c r="H2050">
        <v>3141</v>
      </c>
      <c r="I2050" s="4" t="s">
        <v>9016</v>
      </c>
      <c r="J2050" s="4" t="s">
        <v>9015</v>
      </c>
      <c r="K2050" s="4" t="s">
        <v>9012</v>
      </c>
      <c r="L2050">
        <v>3393</v>
      </c>
      <c r="M2050" s="4" t="s">
        <v>9322</v>
      </c>
      <c r="N2050">
        <v>2000</v>
      </c>
      <c r="O2050">
        <v>1223.72</v>
      </c>
      <c r="P2050">
        <v>2497</v>
      </c>
      <c r="Q2050" s="4" t="s">
        <v>69</v>
      </c>
      <c r="R2050" s="4" t="s">
        <v>24</v>
      </c>
      <c r="S2050">
        <v>10</v>
      </c>
    </row>
    <row r="2051" spans="1:19">
      <c r="A2051" s="4" t="s">
        <v>2258</v>
      </c>
      <c r="B2051" s="4" t="s">
        <v>263</v>
      </c>
      <c r="C2051" s="4" t="s">
        <v>177</v>
      </c>
      <c r="D2051" s="4" t="s">
        <v>107</v>
      </c>
      <c r="E2051" s="4" t="s">
        <v>197</v>
      </c>
      <c r="F2051" s="3">
        <v>42828</v>
      </c>
      <c r="G2051" s="3">
        <v>42840</v>
      </c>
      <c r="H2051">
        <v>0</v>
      </c>
      <c r="I2051" s="4" t="s">
        <v>9021</v>
      </c>
      <c r="J2051" s="4" t="s">
        <v>9019</v>
      </c>
      <c r="K2051" s="4" t="s">
        <v>9012</v>
      </c>
      <c r="L2051">
        <v>55</v>
      </c>
      <c r="M2051" s="4" t="s">
        <v>26</v>
      </c>
      <c r="N2051">
        <v>1994</v>
      </c>
      <c r="O2051">
        <v>2818.38</v>
      </c>
      <c r="P2051">
        <v>6290</v>
      </c>
      <c r="Q2051" s="4" t="s">
        <v>23</v>
      </c>
      <c r="R2051" s="4" t="s">
        <v>24</v>
      </c>
      <c r="S2051">
        <v>12</v>
      </c>
    </row>
    <row r="2052" spans="1:19">
      <c r="A2052" s="4" t="s">
        <v>2259</v>
      </c>
      <c r="B2052" s="4" t="s">
        <v>263</v>
      </c>
      <c r="C2052" s="4" t="s">
        <v>171</v>
      </c>
      <c r="D2052" s="4" t="s">
        <v>31</v>
      </c>
      <c r="E2052" s="4" t="s">
        <v>172</v>
      </c>
      <c r="F2052" s="3">
        <v>42828</v>
      </c>
      <c r="G2052" s="3">
        <v>42912</v>
      </c>
      <c r="H2052">
        <v>1109</v>
      </c>
      <c r="I2052" s="4" t="s">
        <v>9021</v>
      </c>
      <c r="J2052" s="4" t="s">
        <v>9019</v>
      </c>
      <c r="K2052" s="4" t="s">
        <v>9010</v>
      </c>
      <c r="L2052">
        <v>1096</v>
      </c>
      <c r="M2052" s="4" t="s">
        <v>26</v>
      </c>
      <c r="N2052">
        <v>1991</v>
      </c>
      <c r="O2052">
        <v>326.82</v>
      </c>
      <c r="P2052">
        <v>1016</v>
      </c>
      <c r="Q2052" s="4" t="s">
        <v>23</v>
      </c>
      <c r="R2052" s="4" t="s">
        <v>24</v>
      </c>
      <c r="S2052">
        <v>84</v>
      </c>
    </row>
    <row r="2053" spans="1:19">
      <c r="A2053" s="4" t="s">
        <v>2260</v>
      </c>
      <c r="B2053" s="4" t="s">
        <v>263</v>
      </c>
      <c r="C2053" s="4" t="s">
        <v>199</v>
      </c>
      <c r="D2053" s="4" t="s">
        <v>80</v>
      </c>
      <c r="E2053" s="4" t="s">
        <v>172</v>
      </c>
      <c r="F2053" s="3">
        <v>42828</v>
      </c>
      <c r="G2053" s="3">
        <v>42839</v>
      </c>
      <c r="H2053">
        <v>5691</v>
      </c>
      <c r="I2053" s="4" t="s">
        <v>9021</v>
      </c>
      <c r="J2053" s="4" t="s">
        <v>9019</v>
      </c>
      <c r="K2053" s="4" t="s">
        <v>9010</v>
      </c>
      <c r="L2053">
        <v>5482</v>
      </c>
      <c r="M2053" s="4" t="s">
        <v>9322</v>
      </c>
      <c r="N2053">
        <v>2011</v>
      </c>
      <c r="O2053">
        <v>527.11</v>
      </c>
      <c r="P2053">
        <v>1428</v>
      </c>
      <c r="Q2053" s="4" t="s">
        <v>23</v>
      </c>
      <c r="R2053" s="4" t="s">
        <v>21</v>
      </c>
      <c r="S2053">
        <v>11</v>
      </c>
    </row>
    <row r="2054" spans="1:19">
      <c r="A2054" s="4" t="s">
        <v>2261</v>
      </c>
      <c r="B2054" s="4" t="s">
        <v>212</v>
      </c>
      <c r="C2054" s="4" t="s">
        <v>9011</v>
      </c>
      <c r="D2054" s="4" t="s">
        <v>24</v>
      </c>
      <c r="E2054" s="4" t="s">
        <v>193</v>
      </c>
      <c r="F2054" s="3">
        <v>42828</v>
      </c>
      <c r="G2054" s="3"/>
      <c r="I2054" s="4" t="s">
        <v>9023</v>
      </c>
      <c r="J2054" s="4" t="s">
        <v>9024</v>
      </c>
      <c r="K2054" s="4" t="s">
        <v>9010</v>
      </c>
      <c r="L2054">
        <v>4821</v>
      </c>
      <c r="M2054" s="4"/>
      <c r="Q2054" s="4"/>
      <c r="R2054" s="4"/>
    </row>
    <row r="2055" spans="1:19">
      <c r="A2055" s="4" t="s">
        <v>2262</v>
      </c>
      <c r="B2055" s="4" t="s">
        <v>212</v>
      </c>
      <c r="C2055" s="4" t="s">
        <v>177</v>
      </c>
      <c r="D2055" s="4" t="s">
        <v>90</v>
      </c>
      <c r="E2055" s="4" t="s">
        <v>172</v>
      </c>
      <c r="F2055" s="3">
        <v>42828</v>
      </c>
      <c r="G2055" s="3">
        <v>42832</v>
      </c>
      <c r="H2055">
        <v>52</v>
      </c>
      <c r="I2055" s="4" t="s">
        <v>9023</v>
      </c>
      <c r="J2055" s="4" t="s">
        <v>9024</v>
      </c>
      <c r="K2055" s="4" t="s">
        <v>9012</v>
      </c>
      <c r="L2055">
        <v>55</v>
      </c>
      <c r="M2055" s="4" t="s">
        <v>73</v>
      </c>
      <c r="N2055">
        <v>1987</v>
      </c>
      <c r="O2055">
        <v>405.59</v>
      </c>
      <c r="P2055">
        <v>1179</v>
      </c>
      <c r="Q2055" s="4" t="s">
        <v>91</v>
      </c>
      <c r="R2055" s="4" t="s">
        <v>92</v>
      </c>
      <c r="S2055">
        <v>4</v>
      </c>
    </row>
    <row r="2056" spans="1:19">
      <c r="A2056" s="4" t="s">
        <v>2263</v>
      </c>
      <c r="B2056" s="4" t="s">
        <v>196</v>
      </c>
      <c r="C2056" s="4" t="s">
        <v>177</v>
      </c>
      <c r="D2056" s="4" t="s">
        <v>76</v>
      </c>
      <c r="E2056" s="4" t="s">
        <v>197</v>
      </c>
      <c r="F2056" s="3">
        <v>42828</v>
      </c>
      <c r="G2056" s="3">
        <v>42835</v>
      </c>
      <c r="H2056">
        <v>0</v>
      </c>
      <c r="I2056" s="4" t="s">
        <v>9016</v>
      </c>
      <c r="J2056" s="4" t="s">
        <v>9015</v>
      </c>
      <c r="K2056" s="4" t="s">
        <v>9012</v>
      </c>
      <c r="L2056">
        <v>55</v>
      </c>
      <c r="M2056" s="4" t="s">
        <v>9322</v>
      </c>
      <c r="N2056">
        <v>1997</v>
      </c>
      <c r="O2056">
        <v>8170.38</v>
      </c>
      <c r="P2056">
        <v>16499</v>
      </c>
      <c r="Q2056" s="4" t="s">
        <v>77</v>
      </c>
      <c r="R2056" s="4" t="s">
        <v>24</v>
      </c>
      <c r="S2056">
        <v>7</v>
      </c>
    </row>
    <row r="2057" spans="1:19">
      <c r="A2057" s="4" t="s">
        <v>2264</v>
      </c>
      <c r="B2057" s="4" t="s">
        <v>196</v>
      </c>
      <c r="C2057" s="4" t="s">
        <v>179</v>
      </c>
      <c r="D2057" s="4" t="s">
        <v>27</v>
      </c>
      <c r="E2057" s="4" t="s">
        <v>172</v>
      </c>
      <c r="F2057" s="3">
        <v>42828</v>
      </c>
      <c r="G2057" s="3">
        <v>42830</v>
      </c>
      <c r="H2057">
        <v>532</v>
      </c>
      <c r="I2057" s="4" t="s">
        <v>9016</v>
      </c>
      <c r="J2057" s="4" t="s">
        <v>9015</v>
      </c>
      <c r="K2057" s="4" t="s">
        <v>9010</v>
      </c>
      <c r="L2057">
        <v>550</v>
      </c>
      <c r="M2057" s="4" t="s">
        <v>26</v>
      </c>
      <c r="N2057">
        <v>1986</v>
      </c>
      <c r="O2057">
        <v>647.17999999999995</v>
      </c>
      <c r="P2057">
        <v>1185</v>
      </c>
      <c r="Q2057" s="4" t="s">
        <v>28</v>
      </c>
      <c r="R2057" s="4" t="s">
        <v>24</v>
      </c>
      <c r="S2057">
        <v>2</v>
      </c>
    </row>
    <row r="2058" spans="1:19">
      <c r="A2058" s="4" t="s">
        <v>2265</v>
      </c>
      <c r="B2058" s="4" t="s">
        <v>196</v>
      </c>
      <c r="C2058" s="4" t="s">
        <v>9011</v>
      </c>
      <c r="D2058" s="4" t="s">
        <v>79</v>
      </c>
      <c r="E2058" s="4" t="s">
        <v>172</v>
      </c>
      <c r="F2058" s="3">
        <v>42828</v>
      </c>
      <c r="G2058" s="3">
        <v>42829</v>
      </c>
      <c r="H2058">
        <v>5615</v>
      </c>
      <c r="I2058" s="4" t="s">
        <v>9016</v>
      </c>
      <c r="J2058" s="4" t="s">
        <v>9015</v>
      </c>
      <c r="K2058" s="4" t="s">
        <v>9010</v>
      </c>
      <c r="L2058">
        <v>4821</v>
      </c>
      <c r="M2058" s="4" t="s">
        <v>26</v>
      </c>
      <c r="N2058">
        <v>2002</v>
      </c>
      <c r="O2058">
        <v>3178.24</v>
      </c>
      <c r="P2058">
        <v>4540</v>
      </c>
      <c r="Q2058" s="4" t="s">
        <v>23</v>
      </c>
      <c r="R2058" s="4" t="s">
        <v>24</v>
      </c>
      <c r="S2058">
        <v>1</v>
      </c>
    </row>
    <row r="2059" spans="1:19">
      <c r="A2059" s="4" t="s">
        <v>2266</v>
      </c>
      <c r="B2059" s="4" t="s">
        <v>203</v>
      </c>
      <c r="C2059" s="4" t="s">
        <v>171</v>
      </c>
      <c r="D2059" s="4" t="s">
        <v>24</v>
      </c>
      <c r="E2059" s="4" t="s">
        <v>193</v>
      </c>
      <c r="F2059" s="3">
        <v>42828</v>
      </c>
      <c r="G2059" s="3"/>
      <c r="I2059" s="4" t="s">
        <v>9023</v>
      </c>
      <c r="J2059" s="4" t="s">
        <v>9024</v>
      </c>
      <c r="K2059" s="4" t="s">
        <v>9010</v>
      </c>
      <c r="L2059">
        <v>1096</v>
      </c>
      <c r="M2059" s="4"/>
      <c r="Q2059" s="4"/>
      <c r="R2059" s="4"/>
    </row>
    <row r="2060" spans="1:19">
      <c r="A2060" s="4" t="s">
        <v>2267</v>
      </c>
      <c r="B2060" s="4" t="s">
        <v>191</v>
      </c>
      <c r="C2060" s="4" t="s">
        <v>179</v>
      </c>
      <c r="D2060" s="4" t="s">
        <v>71</v>
      </c>
      <c r="E2060" s="4" t="s">
        <v>197</v>
      </c>
      <c r="F2060" s="3">
        <v>42828</v>
      </c>
      <c r="G2060" s="3">
        <v>42829</v>
      </c>
      <c r="H2060">
        <v>0</v>
      </c>
      <c r="I2060" s="4" t="s">
        <v>9026</v>
      </c>
      <c r="J2060" s="4" t="s">
        <v>9024</v>
      </c>
      <c r="K2060" s="4" t="s">
        <v>9010</v>
      </c>
      <c r="L2060">
        <v>550</v>
      </c>
      <c r="M2060" s="4" t="s">
        <v>46</v>
      </c>
      <c r="N2060">
        <v>2000</v>
      </c>
      <c r="O2060">
        <v>2952.73</v>
      </c>
      <c r="P2060">
        <v>5107</v>
      </c>
      <c r="Q2060" s="4" t="s">
        <v>23</v>
      </c>
      <c r="R2060" s="4" t="s">
        <v>24</v>
      </c>
      <c r="S2060">
        <v>1</v>
      </c>
    </row>
    <row r="2061" spans="1:19">
      <c r="A2061" s="4" t="s">
        <v>2268</v>
      </c>
      <c r="B2061" s="4" t="s">
        <v>219</v>
      </c>
      <c r="C2061" s="4" t="s">
        <v>9011</v>
      </c>
      <c r="D2061" s="4" t="s">
        <v>54</v>
      </c>
      <c r="E2061" s="4" t="s">
        <v>197</v>
      </c>
      <c r="F2061" s="3">
        <v>42828</v>
      </c>
      <c r="G2061" s="3">
        <v>42881</v>
      </c>
      <c r="H2061">
        <v>0</v>
      </c>
      <c r="I2061" s="4" t="s">
        <v>9026</v>
      </c>
      <c r="J2061" s="4" t="s">
        <v>9024</v>
      </c>
      <c r="K2061" s="4" t="s">
        <v>9010</v>
      </c>
      <c r="L2061">
        <v>4821</v>
      </c>
      <c r="M2061" s="4" t="s">
        <v>55</v>
      </c>
      <c r="N2061">
        <v>1995</v>
      </c>
      <c r="O2061">
        <v>1825.82</v>
      </c>
      <c r="P2061">
        <v>5595</v>
      </c>
      <c r="Q2061" s="4" t="s">
        <v>23</v>
      </c>
      <c r="R2061" s="4" t="s">
        <v>56</v>
      </c>
      <c r="S2061">
        <v>53</v>
      </c>
    </row>
    <row r="2062" spans="1:19">
      <c r="A2062" s="4" t="s">
        <v>2269</v>
      </c>
      <c r="B2062" s="4" t="s">
        <v>219</v>
      </c>
      <c r="C2062" s="4" t="s">
        <v>179</v>
      </c>
      <c r="D2062" s="4" t="s">
        <v>81</v>
      </c>
      <c r="E2062" s="4" t="s">
        <v>172</v>
      </c>
      <c r="F2062" s="3">
        <v>42828</v>
      </c>
      <c r="G2062" s="3">
        <v>42837</v>
      </c>
      <c r="H2062">
        <v>565</v>
      </c>
      <c r="I2062" s="4" t="s">
        <v>9026</v>
      </c>
      <c r="J2062" s="4" t="s">
        <v>9024</v>
      </c>
      <c r="K2062" s="4" t="s">
        <v>9010</v>
      </c>
      <c r="L2062">
        <v>550</v>
      </c>
      <c r="M2062" s="4" t="s">
        <v>33</v>
      </c>
      <c r="N2062">
        <v>1989</v>
      </c>
      <c r="O2062">
        <v>1388.67</v>
      </c>
      <c r="P2062">
        <v>3583</v>
      </c>
      <c r="Q2062" s="4" t="s">
        <v>23</v>
      </c>
      <c r="R2062" s="4" t="s">
        <v>24</v>
      </c>
      <c r="S2062">
        <v>9</v>
      </c>
    </row>
    <row r="2063" spans="1:19">
      <c r="A2063" s="4" t="s">
        <v>2270</v>
      </c>
      <c r="B2063" s="4" t="s">
        <v>256</v>
      </c>
      <c r="C2063" s="4" t="s">
        <v>179</v>
      </c>
      <c r="D2063" s="4" t="s">
        <v>103</v>
      </c>
      <c r="E2063" s="4" t="s">
        <v>197</v>
      </c>
      <c r="F2063" s="3">
        <v>42828</v>
      </c>
      <c r="G2063" s="3">
        <v>42836</v>
      </c>
      <c r="H2063">
        <v>0</v>
      </c>
      <c r="I2063" s="4" t="s">
        <v>9014</v>
      </c>
      <c r="J2063" s="4" t="s">
        <v>9015</v>
      </c>
      <c r="K2063" s="4" t="s">
        <v>9010</v>
      </c>
      <c r="L2063">
        <v>550</v>
      </c>
      <c r="M2063" s="4" t="s">
        <v>26</v>
      </c>
      <c r="N2063">
        <v>1992</v>
      </c>
      <c r="O2063">
        <v>3922.42</v>
      </c>
      <c r="P2063">
        <v>6837</v>
      </c>
      <c r="Q2063" s="4" t="s">
        <v>23</v>
      </c>
      <c r="R2063" s="4" t="s">
        <v>24</v>
      </c>
      <c r="S2063">
        <v>8</v>
      </c>
    </row>
    <row r="2064" spans="1:19">
      <c r="A2064" s="4" t="s">
        <v>2271</v>
      </c>
      <c r="B2064" s="4" t="s">
        <v>187</v>
      </c>
      <c r="C2064" s="4" t="s">
        <v>179</v>
      </c>
      <c r="D2064" s="4" t="s">
        <v>72</v>
      </c>
      <c r="E2064" s="4" t="s">
        <v>193</v>
      </c>
      <c r="F2064" s="3">
        <v>42828</v>
      </c>
      <c r="G2064" s="3"/>
      <c r="I2064" s="4" t="s">
        <v>9023</v>
      </c>
      <c r="J2064" s="4" t="s">
        <v>9024</v>
      </c>
      <c r="K2064" s="4" t="s">
        <v>9010</v>
      </c>
      <c r="L2064">
        <v>550</v>
      </c>
      <c r="M2064" s="4" t="s">
        <v>73</v>
      </c>
      <c r="N2064">
        <v>2003</v>
      </c>
      <c r="O2064">
        <v>692.19</v>
      </c>
      <c r="P2064">
        <v>1922</v>
      </c>
      <c r="Q2064" s="4" t="s">
        <v>23</v>
      </c>
      <c r="R2064" s="4" t="s">
        <v>24</v>
      </c>
    </row>
    <row r="2065" spans="1:19">
      <c r="A2065" s="4" t="s">
        <v>2272</v>
      </c>
      <c r="B2065" s="4" t="s">
        <v>187</v>
      </c>
      <c r="C2065" s="4" t="s">
        <v>179</v>
      </c>
      <c r="D2065" s="4" t="s">
        <v>80</v>
      </c>
      <c r="E2065" s="4" t="s">
        <v>193</v>
      </c>
      <c r="F2065" s="3">
        <v>42828</v>
      </c>
      <c r="G2065" s="3"/>
      <c r="I2065" s="4" t="s">
        <v>9023</v>
      </c>
      <c r="J2065" s="4" t="s">
        <v>9024</v>
      </c>
      <c r="K2065" s="4" t="s">
        <v>9010</v>
      </c>
      <c r="L2065">
        <v>550</v>
      </c>
      <c r="M2065" s="4" t="s">
        <v>9322</v>
      </c>
      <c r="N2065">
        <v>2011</v>
      </c>
      <c r="O2065">
        <v>527.11</v>
      </c>
      <c r="P2065">
        <v>1428</v>
      </c>
      <c r="Q2065" s="4" t="s">
        <v>23</v>
      </c>
      <c r="R2065" s="4" t="s">
        <v>21</v>
      </c>
    </row>
    <row r="2066" spans="1:19">
      <c r="A2066" s="4" t="s">
        <v>2273</v>
      </c>
      <c r="B2066" s="4" t="s">
        <v>232</v>
      </c>
      <c r="C2066" s="4" t="s">
        <v>9011</v>
      </c>
      <c r="D2066" s="4" t="s">
        <v>65</v>
      </c>
      <c r="E2066" s="4" t="s">
        <v>197</v>
      </c>
      <c r="F2066" s="3">
        <v>42828</v>
      </c>
      <c r="G2066" s="3">
        <v>42830</v>
      </c>
      <c r="H2066">
        <v>0</v>
      </c>
      <c r="I2066" s="4" t="s">
        <v>9021</v>
      </c>
      <c r="J2066" s="4" t="s">
        <v>9019</v>
      </c>
      <c r="K2066" s="4" t="s">
        <v>9010</v>
      </c>
      <c r="L2066">
        <v>4821</v>
      </c>
      <c r="M2066" s="4" t="s">
        <v>33</v>
      </c>
      <c r="N2066">
        <v>1990</v>
      </c>
      <c r="O2066">
        <v>2520.83</v>
      </c>
      <c r="P2066">
        <v>3502</v>
      </c>
      <c r="Q2066" s="4" t="s">
        <v>23</v>
      </c>
      <c r="R2066" s="4" t="s">
        <v>24</v>
      </c>
      <c r="S2066">
        <v>2</v>
      </c>
    </row>
    <row r="2067" spans="1:19">
      <c r="A2067" s="4" t="s">
        <v>2274</v>
      </c>
      <c r="B2067" s="4" t="s">
        <v>232</v>
      </c>
      <c r="C2067" s="4" t="s">
        <v>9011</v>
      </c>
      <c r="D2067" s="4" t="s">
        <v>125</v>
      </c>
      <c r="E2067" s="4" t="s">
        <v>172</v>
      </c>
      <c r="F2067" s="3">
        <v>42828</v>
      </c>
      <c r="G2067" s="3">
        <v>42839</v>
      </c>
      <c r="H2067">
        <v>3991</v>
      </c>
      <c r="I2067" s="4" t="s">
        <v>9021</v>
      </c>
      <c r="J2067" s="4" t="s">
        <v>9019</v>
      </c>
      <c r="K2067" s="4" t="s">
        <v>9010</v>
      </c>
      <c r="L2067">
        <v>4821</v>
      </c>
      <c r="M2067" s="4" t="s">
        <v>33</v>
      </c>
      <c r="N2067">
        <v>2005</v>
      </c>
      <c r="O2067">
        <v>2261.0500000000002</v>
      </c>
      <c r="P2067">
        <v>3851</v>
      </c>
      <c r="Q2067" s="4" t="s">
        <v>23</v>
      </c>
      <c r="R2067" s="4" t="s">
        <v>24</v>
      </c>
      <c r="S2067">
        <v>11</v>
      </c>
    </row>
    <row r="2068" spans="1:19">
      <c r="A2068" s="4" t="s">
        <v>2275</v>
      </c>
      <c r="B2068" s="4" t="s">
        <v>226</v>
      </c>
      <c r="C2068" s="4" t="s">
        <v>9011</v>
      </c>
      <c r="D2068" s="4" t="s">
        <v>83</v>
      </c>
      <c r="E2068" s="4" t="s">
        <v>172</v>
      </c>
      <c r="F2068" s="3">
        <v>42828</v>
      </c>
      <c r="G2068" s="3">
        <v>42875</v>
      </c>
      <c r="H2068">
        <v>5763</v>
      </c>
      <c r="I2068" s="4" t="s">
        <v>9018</v>
      </c>
      <c r="J2068" s="4" t="s">
        <v>9019</v>
      </c>
      <c r="K2068" s="4" t="s">
        <v>9010</v>
      </c>
      <c r="L2068">
        <v>4821</v>
      </c>
      <c r="M2068" s="4" t="s">
        <v>33</v>
      </c>
      <c r="N2068">
        <v>2004</v>
      </c>
      <c r="O2068">
        <v>702.72</v>
      </c>
      <c r="P2068">
        <v>1831</v>
      </c>
      <c r="Q2068" s="4" t="s">
        <v>23</v>
      </c>
      <c r="R2068" s="4" t="s">
        <v>24</v>
      </c>
      <c r="S2068">
        <v>47</v>
      </c>
    </row>
    <row r="2069" spans="1:19">
      <c r="A2069" s="4" t="s">
        <v>2276</v>
      </c>
      <c r="B2069" s="4" t="s">
        <v>208</v>
      </c>
      <c r="C2069" s="4" t="s">
        <v>177</v>
      </c>
      <c r="D2069" s="4" t="s">
        <v>43</v>
      </c>
      <c r="E2069" s="4" t="s">
        <v>197</v>
      </c>
      <c r="F2069" s="3">
        <v>42828</v>
      </c>
      <c r="G2069" s="3">
        <v>42839</v>
      </c>
      <c r="H2069">
        <v>0</v>
      </c>
      <c r="I2069" s="4" t="s">
        <v>9014</v>
      </c>
      <c r="J2069" s="4" t="s">
        <v>9015</v>
      </c>
      <c r="K2069" s="4" t="s">
        <v>9012</v>
      </c>
      <c r="L2069">
        <v>55</v>
      </c>
      <c r="M2069" s="4" t="s">
        <v>9322</v>
      </c>
      <c r="N2069">
        <v>2005</v>
      </c>
      <c r="O2069">
        <v>1520.66</v>
      </c>
      <c r="P2069">
        <v>1806</v>
      </c>
      <c r="Q2069" s="4" t="s">
        <v>23</v>
      </c>
      <c r="R2069" s="4" t="s">
        <v>24</v>
      </c>
      <c r="S2069">
        <v>11</v>
      </c>
    </row>
    <row r="2070" spans="1:19">
      <c r="A2070" s="4" t="s">
        <v>2277</v>
      </c>
      <c r="B2070" s="4" t="s">
        <v>185</v>
      </c>
      <c r="C2070" s="4" t="s">
        <v>177</v>
      </c>
      <c r="D2070" s="4" t="s">
        <v>24</v>
      </c>
      <c r="E2070" s="4" t="s">
        <v>193</v>
      </c>
      <c r="F2070" s="3">
        <v>42828</v>
      </c>
      <c r="G2070" s="3"/>
      <c r="I2070" s="4" t="s">
        <v>9023</v>
      </c>
      <c r="J2070" s="4" t="s">
        <v>9024</v>
      </c>
      <c r="K2070" s="4" t="s">
        <v>9012</v>
      </c>
      <c r="L2070">
        <v>55</v>
      </c>
      <c r="M2070" s="4"/>
      <c r="Q2070" s="4"/>
      <c r="R2070" s="4"/>
    </row>
    <row r="2071" spans="1:19">
      <c r="A2071" s="4" t="s">
        <v>2278</v>
      </c>
      <c r="B2071" s="4" t="s">
        <v>185</v>
      </c>
      <c r="C2071" s="4" t="s">
        <v>192</v>
      </c>
      <c r="D2071" s="4" t="s">
        <v>38</v>
      </c>
      <c r="E2071" s="4" t="s">
        <v>197</v>
      </c>
      <c r="F2071" s="3">
        <v>42828</v>
      </c>
      <c r="G2071" s="3">
        <v>42836</v>
      </c>
      <c r="H2071">
        <v>0</v>
      </c>
      <c r="I2071" s="4" t="s">
        <v>9023</v>
      </c>
      <c r="J2071" s="4" t="s">
        <v>9024</v>
      </c>
      <c r="K2071" s="4" t="s">
        <v>9012</v>
      </c>
      <c r="L2071">
        <v>3393</v>
      </c>
      <c r="M2071" s="4" t="s">
        <v>39</v>
      </c>
      <c r="N2071">
        <v>1993</v>
      </c>
      <c r="O2071">
        <v>4269.8999999999996</v>
      </c>
      <c r="P2071">
        <v>6472</v>
      </c>
      <c r="Q2071" s="4" t="s">
        <v>23</v>
      </c>
      <c r="R2071" s="4" t="s">
        <v>40</v>
      </c>
      <c r="S2071">
        <v>8</v>
      </c>
    </row>
    <row r="2072" spans="1:19">
      <c r="A2072" s="4" t="s">
        <v>2279</v>
      </c>
      <c r="B2072" s="4" t="s">
        <v>185</v>
      </c>
      <c r="C2072" s="4" t="s">
        <v>179</v>
      </c>
      <c r="D2072" s="4" t="s">
        <v>81</v>
      </c>
      <c r="E2072" s="4" t="s">
        <v>172</v>
      </c>
      <c r="F2072" s="3">
        <v>42828</v>
      </c>
      <c r="G2072" s="3">
        <v>42840</v>
      </c>
      <c r="H2072">
        <v>456</v>
      </c>
      <c r="I2072" s="4" t="s">
        <v>9023</v>
      </c>
      <c r="J2072" s="4" t="s">
        <v>9024</v>
      </c>
      <c r="K2072" s="4" t="s">
        <v>9010</v>
      </c>
      <c r="L2072">
        <v>550</v>
      </c>
      <c r="M2072" s="4" t="s">
        <v>33</v>
      </c>
      <c r="N2072">
        <v>1989</v>
      </c>
      <c r="O2072">
        <v>1388.67</v>
      </c>
      <c r="P2072">
        <v>3583</v>
      </c>
      <c r="Q2072" s="4" t="s">
        <v>23</v>
      </c>
      <c r="R2072" s="4" t="s">
        <v>24</v>
      </c>
      <c r="S2072">
        <v>12</v>
      </c>
    </row>
    <row r="2073" spans="1:19">
      <c r="A2073" s="4" t="s">
        <v>2280</v>
      </c>
      <c r="B2073" s="4" t="s">
        <v>235</v>
      </c>
      <c r="C2073" s="4" t="s">
        <v>177</v>
      </c>
      <c r="D2073" s="4" t="s">
        <v>24</v>
      </c>
      <c r="E2073" s="4" t="s">
        <v>193</v>
      </c>
      <c r="F2073" s="3">
        <v>42828</v>
      </c>
      <c r="G2073" s="3"/>
      <c r="I2073" s="4" t="s">
        <v>9018</v>
      </c>
      <c r="J2073" s="4" t="s">
        <v>9019</v>
      </c>
      <c r="K2073" s="4" t="s">
        <v>9012</v>
      </c>
      <c r="L2073">
        <v>55</v>
      </c>
      <c r="M2073" s="4"/>
      <c r="Q2073" s="4"/>
      <c r="R2073" s="4"/>
    </row>
    <row r="2074" spans="1:19">
      <c r="A2074" s="4" t="s">
        <v>2281</v>
      </c>
      <c r="B2074" s="4" t="s">
        <v>235</v>
      </c>
      <c r="C2074" s="4" t="s">
        <v>177</v>
      </c>
      <c r="D2074" s="4" t="s">
        <v>34</v>
      </c>
      <c r="E2074" s="4" t="s">
        <v>197</v>
      </c>
      <c r="F2074" s="3">
        <v>42828</v>
      </c>
      <c r="G2074" s="3">
        <v>42830</v>
      </c>
      <c r="H2074">
        <v>0</v>
      </c>
      <c r="I2074" s="4" t="s">
        <v>9018</v>
      </c>
      <c r="J2074" s="4" t="s">
        <v>9019</v>
      </c>
      <c r="K2074" s="4" t="s">
        <v>9012</v>
      </c>
      <c r="L2074">
        <v>55</v>
      </c>
      <c r="M2074" s="4" t="s">
        <v>9322</v>
      </c>
      <c r="N2074">
        <v>1993</v>
      </c>
      <c r="O2074">
        <v>1242.32</v>
      </c>
      <c r="P2074">
        <v>3027</v>
      </c>
      <c r="Q2074" s="4" t="s">
        <v>23</v>
      </c>
      <c r="R2074" s="4" t="s">
        <v>21</v>
      </c>
      <c r="S2074">
        <v>2</v>
      </c>
    </row>
    <row r="2075" spans="1:19">
      <c r="A2075" s="4" t="s">
        <v>2282</v>
      </c>
      <c r="B2075" s="4" t="s">
        <v>183</v>
      </c>
      <c r="C2075" s="4" t="s">
        <v>179</v>
      </c>
      <c r="D2075" s="4" t="s">
        <v>48</v>
      </c>
      <c r="E2075" s="4" t="s">
        <v>172</v>
      </c>
      <c r="F2075" s="3">
        <v>42829</v>
      </c>
      <c r="G2075" s="3">
        <v>42836</v>
      </c>
      <c r="H2075">
        <v>582</v>
      </c>
      <c r="I2075" s="4" t="s">
        <v>9014</v>
      </c>
      <c r="J2075" s="4" t="s">
        <v>9015</v>
      </c>
      <c r="K2075" s="4" t="s">
        <v>9010</v>
      </c>
      <c r="L2075">
        <v>550</v>
      </c>
      <c r="M2075" s="4" t="s">
        <v>39</v>
      </c>
      <c r="N2075">
        <v>1998</v>
      </c>
      <c r="O2075">
        <v>217.87</v>
      </c>
      <c r="P2075">
        <v>551</v>
      </c>
      <c r="Q2075" s="4" t="s">
        <v>23</v>
      </c>
      <c r="R2075" s="4" t="s">
        <v>24</v>
      </c>
      <c r="S2075">
        <v>7</v>
      </c>
    </row>
    <row r="2076" spans="1:19">
      <c r="A2076" s="4" t="s">
        <v>2283</v>
      </c>
      <c r="B2076" s="4" t="s">
        <v>183</v>
      </c>
      <c r="C2076" s="4" t="s">
        <v>177</v>
      </c>
      <c r="D2076" s="4" t="s">
        <v>48</v>
      </c>
      <c r="E2076" s="4" t="s">
        <v>172</v>
      </c>
      <c r="F2076" s="3">
        <v>42829</v>
      </c>
      <c r="G2076" s="3">
        <v>42837</v>
      </c>
      <c r="H2076">
        <v>59</v>
      </c>
      <c r="I2076" s="4" t="s">
        <v>9014</v>
      </c>
      <c r="J2076" s="4" t="s">
        <v>9015</v>
      </c>
      <c r="K2076" s="4" t="s">
        <v>9012</v>
      </c>
      <c r="L2076">
        <v>55</v>
      </c>
      <c r="M2076" s="4" t="s">
        <v>39</v>
      </c>
      <c r="N2076">
        <v>1998</v>
      </c>
      <c r="O2076">
        <v>217.87</v>
      </c>
      <c r="P2076">
        <v>551</v>
      </c>
      <c r="Q2076" s="4" t="s">
        <v>23</v>
      </c>
      <c r="R2076" s="4" t="s">
        <v>24</v>
      </c>
      <c r="S2076">
        <v>8</v>
      </c>
    </row>
    <row r="2077" spans="1:19">
      <c r="A2077" s="4" t="s">
        <v>2284</v>
      </c>
      <c r="B2077" s="4" t="s">
        <v>261</v>
      </c>
      <c r="C2077" s="4" t="s">
        <v>192</v>
      </c>
      <c r="D2077" s="4" t="s">
        <v>50</v>
      </c>
      <c r="E2077" s="4" t="s">
        <v>172</v>
      </c>
      <c r="F2077" s="3">
        <v>42829</v>
      </c>
      <c r="G2077" s="3">
        <v>42834</v>
      </c>
      <c r="H2077">
        <v>3259</v>
      </c>
      <c r="I2077" s="4" t="s">
        <v>9021</v>
      </c>
      <c r="J2077" s="4" t="s">
        <v>9019</v>
      </c>
      <c r="K2077" s="4" t="s">
        <v>9012</v>
      </c>
      <c r="L2077">
        <v>3393</v>
      </c>
      <c r="M2077" s="4" t="s">
        <v>9322</v>
      </c>
      <c r="N2077">
        <v>1992</v>
      </c>
      <c r="O2077">
        <v>1712.68</v>
      </c>
      <c r="P2077">
        <v>3194</v>
      </c>
      <c r="Q2077" s="4" t="s">
        <v>23</v>
      </c>
      <c r="R2077" s="4" t="s">
        <v>21</v>
      </c>
      <c r="S2077">
        <v>5</v>
      </c>
    </row>
    <row r="2078" spans="1:19">
      <c r="A2078" s="4" t="s">
        <v>2285</v>
      </c>
      <c r="B2078" s="4" t="s">
        <v>279</v>
      </c>
      <c r="C2078" s="4" t="s">
        <v>199</v>
      </c>
      <c r="D2078" s="4" t="s">
        <v>24</v>
      </c>
      <c r="E2078" s="4" t="s">
        <v>193</v>
      </c>
      <c r="F2078" s="3">
        <v>42829</v>
      </c>
      <c r="G2078" s="3"/>
      <c r="I2078" s="4" t="s">
        <v>9018</v>
      </c>
      <c r="J2078" s="4" t="s">
        <v>9019</v>
      </c>
      <c r="K2078" s="4" t="s">
        <v>9010</v>
      </c>
      <c r="L2078">
        <v>5482</v>
      </c>
      <c r="M2078" s="4"/>
      <c r="Q2078" s="4"/>
      <c r="R2078" s="4"/>
    </row>
    <row r="2079" spans="1:19">
      <c r="A2079" s="4" t="s">
        <v>2286</v>
      </c>
      <c r="B2079" s="4" t="s">
        <v>279</v>
      </c>
      <c r="C2079" s="4" t="s">
        <v>179</v>
      </c>
      <c r="D2079" s="4" t="s">
        <v>63</v>
      </c>
      <c r="E2079" s="4" t="s">
        <v>197</v>
      </c>
      <c r="F2079" s="3">
        <v>42829</v>
      </c>
      <c r="G2079" s="3">
        <v>42865</v>
      </c>
      <c r="H2079">
        <v>0</v>
      </c>
      <c r="I2079" s="4" t="s">
        <v>9018</v>
      </c>
      <c r="J2079" s="4" t="s">
        <v>9019</v>
      </c>
      <c r="K2079" s="4" t="s">
        <v>9010</v>
      </c>
      <c r="L2079">
        <v>550</v>
      </c>
      <c r="M2079" s="4" t="s">
        <v>33</v>
      </c>
      <c r="N2079">
        <v>1995</v>
      </c>
      <c r="O2079">
        <v>5158.71</v>
      </c>
      <c r="P2079">
        <v>17479</v>
      </c>
      <c r="Q2079" s="4" t="s">
        <v>64</v>
      </c>
      <c r="R2079" s="4" t="s">
        <v>24</v>
      </c>
      <c r="S2079">
        <v>36</v>
      </c>
    </row>
    <row r="2080" spans="1:19">
      <c r="A2080" s="4" t="s">
        <v>2287</v>
      </c>
      <c r="B2080" s="4" t="s">
        <v>279</v>
      </c>
      <c r="C2080" s="4" t="s">
        <v>171</v>
      </c>
      <c r="D2080" s="4" t="s">
        <v>82</v>
      </c>
      <c r="E2080" s="4" t="s">
        <v>197</v>
      </c>
      <c r="F2080" s="3">
        <v>42829</v>
      </c>
      <c r="G2080" s="3">
        <v>42836</v>
      </c>
      <c r="H2080">
        <v>0</v>
      </c>
      <c r="I2080" s="4" t="s">
        <v>9018</v>
      </c>
      <c r="J2080" s="4" t="s">
        <v>9019</v>
      </c>
      <c r="K2080" s="4" t="s">
        <v>9010</v>
      </c>
      <c r="L2080">
        <v>1096</v>
      </c>
      <c r="M2080" s="4" t="s">
        <v>36</v>
      </c>
      <c r="N2080">
        <v>1982</v>
      </c>
      <c r="O2080">
        <v>11698.03</v>
      </c>
      <c r="P2080">
        <v>34288</v>
      </c>
      <c r="Q2080" s="4" t="s">
        <v>23</v>
      </c>
      <c r="R2080" s="4" t="s">
        <v>24</v>
      </c>
      <c r="S2080">
        <v>7</v>
      </c>
    </row>
    <row r="2081" spans="1:19">
      <c r="A2081" s="4" t="s">
        <v>2288</v>
      </c>
      <c r="B2081" s="4" t="s">
        <v>279</v>
      </c>
      <c r="C2081" s="4" t="s">
        <v>179</v>
      </c>
      <c r="D2081" s="4" t="s">
        <v>121</v>
      </c>
      <c r="E2081" s="4" t="s">
        <v>172</v>
      </c>
      <c r="F2081" s="3">
        <v>42829</v>
      </c>
      <c r="G2081" s="3">
        <v>42836</v>
      </c>
      <c r="H2081">
        <v>593</v>
      </c>
      <c r="I2081" s="4" t="s">
        <v>9018</v>
      </c>
      <c r="J2081" s="4" t="s">
        <v>9019</v>
      </c>
      <c r="K2081" s="4" t="s">
        <v>9010</v>
      </c>
      <c r="L2081">
        <v>550</v>
      </c>
      <c r="M2081" s="4" t="s">
        <v>58</v>
      </c>
      <c r="N2081">
        <v>1993</v>
      </c>
      <c r="O2081">
        <v>646.1</v>
      </c>
      <c r="P2081">
        <v>883</v>
      </c>
      <c r="Q2081" s="4" t="s">
        <v>23</v>
      </c>
      <c r="R2081" s="4" t="s">
        <v>62</v>
      </c>
      <c r="S2081">
        <v>7</v>
      </c>
    </row>
    <row r="2082" spans="1:19">
      <c r="A2082" s="4" t="s">
        <v>2289</v>
      </c>
      <c r="B2082" s="4" t="s">
        <v>279</v>
      </c>
      <c r="C2082" s="4" t="s">
        <v>9011</v>
      </c>
      <c r="D2082" s="4" t="s">
        <v>99</v>
      </c>
      <c r="E2082" s="4" t="s">
        <v>172</v>
      </c>
      <c r="F2082" s="3">
        <v>42829</v>
      </c>
      <c r="G2082" s="3">
        <v>42912</v>
      </c>
      <c r="H2082">
        <v>5197</v>
      </c>
      <c r="I2082" s="4" t="s">
        <v>9018</v>
      </c>
      <c r="J2082" s="4" t="s">
        <v>9019</v>
      </c>
      <c r="K2082" s="4" t="s">
        <v>9010</v>
      </c>
      <c r="L2082">
        <v>4821</v>
      </c>
      <c r="M2082" s="4" t="s">
        <v>33</v>
      </c>
      <c r="N2082">
        <v>2003</v>
      </c>
      <c r="O2082">
        <v>1419.98</v>
      </c>
      <c r="P2082">
        <v>4018</v>
      </c>
      <c r="Q2082" s="4" t="s">
        <v>23</v>
      </c>
      <c r="R2082" s="4" t="s">
        <v>24</v>
      </c>
      <c r="S2082">
        <v>83</v>
      </c>
    </row>
    <row r="2083" spans="1:19">
      <c r="A2083" s="4" t="s">
        <v>2290</v>
      </c>
      <c r="B2083" s="4" t="s">
        <v>174</v>
      </c>
      <c r="C2083" s="4" t="s">
        <v>9011</v>
      </c>
      <c r="D2083" s="4" t="s">
        <v>45</v>
      </c>
      <c r="E2083" s="4" t="s">
        <v>197</v>
      </c>
      <c r="F2083" s="3">
        <v>42829</v>
      </c>
      <c r="G2083" s="3">
        <v>42840</v>
      </c>
      <c r="H2083">
        <v>0</v>
      </c>
      <c r="I2083" s="4" t="s">
        <v>9016</v>
      </c>
      <c r="J2083" s="4" t="s">
        <v>9015</v>
      </c>
      <c r="K2083" s="4" t="s">
        <v>9010</v>
      </c>
      <c r="L2083">
        <v>4821</v>
      </c>
      <c r="M2083" s="4" t="s">
        <v>46</v>
      </c>
      <c r="N2083">
        <v>1995</v>
      </c>
      <c r="O2083">
        <v>2173.98</v>
      </c>
      <c r="P2083">
        <v>2928</v>
      </c>
      <c r="Q2083" s="4" t="s">
        <v>23</v>
      </c>
      <c r="R2083" s="4" t="s">
        <v>47</v>
      </c>
      <c r="S2083">
        <v>11</v>
      </c>
    </row>
    <row r="2084" spans="1:19">
      <c r="A2084" s="4" t="s">
        <v>2291</v>
      </c>
      <c r="B2084" s="4" t="s">
        <v>174</v>
      </c>
      <c r="C2084" s="4" t="s">
        <v>9011</v>
      </c>
      <c r="D2084" s="4" t="s">
        <v>85</v>
      </c>
      <c r="E2084" s="4" t="s">
        <v>197</v>
      </c>
      <c r="F2084" s="3">
        <v>42829</v>
      </c>
      <c r="G2084" s="3">
        <v>42907</v>
      </c>
      <c r="H2084">
        <v>0</v>
      </c>
      <c r="I2084" s="4" t="s">
        <v>9016</v>
      </c>
      <c r="J2084" s="4" t="s">
        <v>9015</v>
      </c>
      <c r="K2084" s="4" t="s">
        <v>9010</v>
      </c>
      <c r="L2084">
        <v>4821</v>
      </c>
      <c r="M2084" s="4" t="s">
        <v>46</v>
      </c>
      <c r="N2084">
        <v>1985</v>
      </c>
      <c r="O2084">
        <v>375.43</v>
      </c>
      <c r="P2084">
        <v>1190</v>
      </c>
      <c r="Q2084" s="4" t="s">
        <v>23</v>
      </c>
      <c r="R2084" s="4" t="s">
        <v>24</v>
      </c>
      <c r="S2084">
        <v>78</v>
      </c>
    </row>
    <row r="2085" spans="1:19">
      <c r="A2085" s="4" t="s">
        <v>2292</v>
      </c>
      <c r="B2085" s="4" t="s">
        <v>174</v>
      </c>
      <c r="C2085" s="4" t="s">
        <v>177</v>
      </c>
      <c r="D2085" s="4" t="s">
        <v>110</v>
      </c>
      <c r="E2085" s="4" t="s">
        <v>197</v>
      </c>
      <c r="F2085" s="3">
        <v>42829</v>
      </c>
      <c r="G2085" s="3">
        <v>42837</v>
      </c>
      <c r="H2085">
        <v>0</v>
      </c>
      <c r="I2085" s="4" t="s">
        <v>9016</v>
      </c>
      <c r="J2085" s="4" t="s">
        <v>9015</v>
      </c>
      <c r="K2085" s="4" t="s">
        <v>9012</v>
      </c>
      <c r="L2085">
        <v>55</v>
      </c>
      <c r="M2085" s="4" t="s">
        <v>60</v>
      </c>
      <c r="N2085">
        <v>1997</v>
      </c>
      <c r="O2085">
        <v>291.27</v>
      </c>
      <c r="P2085">
        <v>586</v>
      </c>
      <c r="Q2085" s="4" t="s">
        <v>23</v>
      </c>
      <c r="R2085" s="4" t="s">
        <v>24</v>
      </c>
      <c r="S2085">
        <v>8</v>
      </c>
    </row>
    <row r="2086" spans="1:19">
      <c r="A2086" s="4" t="s">
        <v>2293</v>
      </c>
      <c r="B2086" s="4" t="s">
        <v>174</v>
      </c>
      <c r="C2086" s="4" t="s">
        <v>192</v>
      </c>
      <c r="D2086" s="4" t="s">
        <v>57</v>
      </c>
      <c r="E2086" s="4" t="s">
        <v>172</v>
      </c>
      <c r="F2086" s="3">
        <v>42829</v>
      </c>
      <c r="G2086" s="3">
        <v>42904</v>
      </c>
      <c r="H2086">
        <v>3031</v>
      </c>
      <c r="I2086" s="4" t="s">
        <v>9016</v>
      </c>
      <c r="J2086" s="4" t="s">
        <v>9015</v>
      </c>
      <c r="K2086" s="4" t="s">
        <v>9012</v>
      </c>
      <c r="L2086">
        <v>3393</v>
      </c>
      <c r="M2086" s="4" t="s">
        <v>58</v>
      </c>
      <c r="N2086">
        <v>2006</v>
      </c>
      <c r="O2086">
        <v>1102.43</v>
      </c>
      <c r="P2086">
        <v>1759</v>
      </c>
      <c r="Q2086" s="4" t="s">
        <v>23</v>
      </c>
      <c r="R2086" s="4" t="s">
        <v>24</v>
      </c>
      <c r="S2086">
        <v>75</v>
      </c>
    </row>
    <row r="2087" spans="1:19">
      <c r="A2087" s="4" t="s">
        <v>2294</v>
      </c>
      <c r="B2087" s="4" t="s">
        <v>263</v>
      </c>
      <c r="C2087" s="4" t="s">
        <v>9011</v>
      </c>
      <c r="D2087" s="4" t="s">
        <v>65</v>
      </c>
      <c r="E2087" s="4" t="s">
        <v>197</v>
      </c>
      <c r="F2087" s="3">
        <v>42829</v>
      </c>
      <c r="G2087" s="3">
        <v>42840</v>
      </c>
      <c r="H2087">
        <v>0</v>
      </c>
      <c r="I2087" s="4" t="s">
        <v>9021</v>
      </c>
      <c r="J2087" s="4" t="s">
        <v>9019</v>
      </c>
      <c r="K2087" s="4" t="s">
        <v>9010</v>
      </c>
      <c r="L2087">
        <v>4821</v>
      </c>
      <c r="M2087" s="4" t="s">
        <v>33</v>
      </c>
      <c r="N2087">
        <v>1990</v>
      </c>
      <c r="O2087">
        <v>2520.83</v>
      </c>
      <c r="P2087">
        <v>3502</v>
      </c>
      <c r="Q2087" s="4" t="s">
        <v>23</v>
      </c>
      <c r="R2087" s="4" t="s">
        <v>24</v>
      </c>
      <c r="S2087">
        <v>11</v>
      </c>
    </row>
    <row r="2088" spans="1:19">
      <c r="A2088" s="4" t="s">
        <v>2295</v>
      </c>
      <c r="B2088" s="4" t="s">
        <v>263</v>
      </c>
      <c r="C2088" s="4" t="s">
        <v>9011</v>
      </c>
      <c r="D2088" s="4" t="s">
        <v>127</v>
      </c>
      <c r="E2088" s="4" t="s">
        <v>172</v>
      </c>
      <c r="F2088" s="3">
        <v>42829</v>
      </c>
      <c r="G2088" s="3">
        <v>42880</v>
      </c>
      <c r="H2088">
        <v>5244</v>
      </c>
      <c r="I2088" s="4" t="s">
        <v>9021</v>
      </c>
      <c r="J2088" s="4" t="s">
        <v>9019</v>
      </c>
      <c r="K2088" s="4" t="s">
        <v>9010</v>
      </c>
      <c r="L2088">
        <v>4821</v>
      </c>
      <c r="M2088" s="4" t="s">
        <v>9322</v>
      </c>
      <c r="N2088">
        <v>2011</v>
      </c>
      <c r="O2088">
        <v>40.79</v>
      </c>
      <c r="P2088">
        <v>142</v>
      </c>
      <c r="Q2088" s="4" t="s">
        <v>128</v>
      </c>
      <c r="R2088" s="4" t="s">
        <v>24</v>
      </c>
      <c r="S2088">
        <v>51</v>
      </c>
    </row>
    <row r="2089" spans="1:19">
      <c r="A2089" s="4" t="s">
        <v>2296</v>
      </c>
      <c r="B2089" s="4" t="s">
        <v>212</v>
      </c>
      <c r="C2089" s="4" t="s">
        <v>177</v>
      </c>
      <c r="D2089" s="4" t="s">
        <v>24</v>
      </c>
      <c r="E2089" s="4" t="s">
        <v>193</v>
      </c>
      <c r="F2089" s="3">
        <v>42829</v>
      </c>
      <c r="G2089" s="3"/>
      <c r="I2089" s="4" t="s">
        <v>9023</v>
      </c>
      <c r="J2089" s="4" t="s">
        <v>9024</v>
      </c>
      <c r="K2089" s="4" t="s">
        <v>9012</v>
      </c>
      <c r="L2089">
        <v>55</v>
      </c>
      <c r="M2089" s="4"/>
      <c r="Q2089" s="4"/>
      <c r="R2089" s="4"/>
    </row>
    <row r="2090" spans="1:19">
      <c r="A2090" s="4" t="s">
        <v>2297</v>
      </c>
      <c r="B2090" s="4" t="s">
        <v>212</v>
      </c>
      <c r="C2090" s="4" t="s">
        <v>177</v>
      </c>
      <c r="D2090" s="4" t="s">
        <v>72</v>
      </c>
      <c r="E2090" s="4" t="s">
        <v>197</v>
      </c>
      <c r="F2090" s="3">
        <v>42829</v>
      </c>
      <c r="G2090" s="3">
        <v>42835</v>
      </c>
      <c r="H2090">
        <v>0</v>
      </c>
      <c r="I2090" s="4" t="s">
        <v>9023</v>
      </c>
      <c r="J2090" s="4" t="s">
        <v>9024</v>
      </c>
      <c r="K2090" s="4" t="s">
        <v>9012</v>
      </c>
      <c r="L2090">
        <v>55</v>
      </c>
      <c r="M2090" s="4" t="s">
        <v>73</v>
      </c>
      <c r="N2090">
        <v>2003</v>
      </c>
      <c r="O2090">
        <v>692.19</v>
      </c>
      <c r="P2090">
        <v>1922</v>
      </c>
      <c r="Q2090" s="4" t="s">
        <v>23</v>
      </c>
      <c r="R2090" s="4" t="s">
        <v>24</v>
      </c>
      <c r="S2090">
        <v>6</v>
      </c>
    </row>
    <row r="2091" spans="1:19">
      <c r="A2091" s="4" t="s">
        <v>2298</v>
      </c>
      <c r="B2091" s="4" t="s">
        <v>237</v>
      </c>
      <c r="C2091" s="4" t="s">
        <v>199</v>
      </c>
      <c r="D2091" s="4" t="s">
        <v>95</v>
      </c>
      <c r="E2091" s="4" t="s">
        <v>172</v>
      </c>
      <c r="F2091" s="3">
        <v>42829</v>
      </c>
      <c r="G2091" s="3">
        <v>42906</v>
      </c>
      <c r="H2091">
        <v>5946</v>
      </c>
      <c r="I2091" s="4" t="s">
        <v>9018</v>
      </c>
      <c r="J2091" s="4" t="s">
        <v>9019</v>
      </c>
      <c r="K2091" s="4" t="s">
        <v>9010</v>
      </c>
      <c r="L2091">
        <v>5482</v>
      </c>
      <c r="M2091" s="4" t="s">
        <v>60</v>
      </c>
      <c r="N2091">
        <v>1997</v>
      </c>
      <c r="O2091">
        <v>882.12</v>
      </c>
      <c r="P2091">
        <v>2769</v>
      </c>
      <c r="Q2091" s="4" t="s">
        <v>23</v>
      </c>
      <c r="R2091" s="4" t="s">
        <v>24</v>
      </c>
      <c r="S2091">
        <v>77</v>
      </c>
    </row>
    <row r="2092" spans="1:19">
      <c r="A2092" s="4" t="s">
        <v>2299</v>
      </c>
      <c r="B2092" s="4" t="s">
        <v>203</v>
      </c>
      <c r="C2092" s="4" t="s">
        <v>171</v>
      </c>
      <c r="D2092" s="4" t="s">
        <v>62</v>
      </c>
      <c r="E2092" s="4" t="s">
        <v>197</v>
      </c>
      <c r="F2092" s="3">
        <v>42829</v>
      </c>
      <c r="G2092" s="3">
        <v>42833</v>
      </c>
      <c r="H2092">
        <v>0</v>
      </c>
      <c r="I2092" s="4" t="s">
        <v>9023</v>
      </c>
      <c r="J2092" s="4" t="s">
        <v>9024</v>
      </c>
      <c r="K2092" s="4" t="s">
        <v>9010</v>
      </c>
      <c r="L2092">
        <v>1096</v>
      </c>
      <c r="M2092" s="4" t="s">
        <v>58</v>
      </c>
      <c r="N2092">
        <v>2008</v>
      </c>
      <c r="O2092">
        <v>52.5</v>
      </c>
      <c r="P2092">
        <v>165</v>
      </c>
      <c r="Q2092" s="4" t="s">
        <v>23</v>
      </c>
      <c r="R2092" s="4" t="s">
        <v>24</v>
      </c>
      <c r="S2092">
        <v>4</v>
      </c>
    </row>
    <row r="2093" spans="1:19">
      <c r="A2093" s="4" t="s">
        <v>2300</v>
      </c>
      <c r="B2093" s="4" t="s">
        <v>191</v>
      </c>
      <c r="C2093" s="4" t="s">
        <v>199</v>
      </c>
      <c r="D2093" s="4" t="s">
        <v>86</v>
      </c>
      <c r="E2093" s="4" t="s">
        <v>197</v>
      </c>
      <c r="F2093" s="3">
        <v>42829</v>
      </c>
      <c r="G2093" s="3">
        <v>42836</v>
      </c>
      <c r="H2093">
        <v>0</v>
      </c>
      <c r="I2093" s="4" t="s">
        <v>9026</v>
      </c>
      <c r="J2093" s="4" t="s">
        <v>9024</v>
      </c>
      <c r="K2093" s="4" t="s">
        <v>9010</v>
      </c>
      <c r="L2093">
        <v>5482</v>
      </c>
      <c r="M2093" s="4" t="s">
        <v>26</v>
      </c>
      <c r="N2093">
        <v>1985</v>
      </c>
      <c r="O2093">
        <v>2741.37</v>
      </c>
      <c r="P2093">
        <v>9226</v>
      </c>
      <c r="Q2093" s="4" t="s">
        <v>23</v>
      </c>
      <c r="R2093" s="4" t="s">
        <v>24</v>
      </c>
      <c r="S2093">
        <v>7</v>
      </c>
    </row>
    <row r="2094" spans="1:19">
      <c r="A2094" s="4" t="s">
        <v>2301</v>
      </c>
      <c r="B2094" s="4" t="s">
        <v>191</v>
      </c>
      <c r="C2094" s="4" t="s">
        <v>9011</v>
      </c>
      <c r="D2094" s="4" t="s">
        <v>108</v>
      </c>
      <c r="E2094" s="4" t="s">
        <v>172</v>
      </c>
      <c r="F2094" s="3">
        <v>42829</v>
      </c>
      <c r="G2094" s="3">
        <v>42892</v>
      </c>
      <c r="H2094">
        <v>4335</v>
      </c>
      <c r="I2094" s="4" t="s">
        <v>9026</v>
      </c>
      <c r="J2094" s="4" t="s">
        <v>9024</v>
      </c>
      <c r="K2094" s="4" t="s">
        <v>9010</v>
      </c>
      <c r="L2094">
        <v>4821</v>
      </c>
      <c r="M2094" s="4" t="s">
        <v>33</v>
      </c>
      <c r="N2094">
        <v>1996</v>
      </c>
      <c r="O2094">
        <v>2214.94</v>
      </c>
      <c r="P2094">
        <v>5374</v>
      </c>
      <c r="Q2094" s="4" t="s">
        <v>23</v>
      </c>
      <c r="R2094" s="4" t="s">
        <v>24</v>
      </c>
      <c r="S2094">
        <v>63</v>
      </c>
    </row>
    <row r="2095" spans="1:19">
      <c r="A2095" s="4" t="s">
        <v>2302</v>
      </c>
      <c r="B2095" s="4" t="s">
        <v>343</v>
      </c>
      <c r="C2095" s="4" t="s">
        <v>199</v>
      </c>
      <c r="D2095" s="4" t="s">
        <v>57</v>
      </c>
      <c r="E2095" s="4" t="s">
        <v>197</v>
      </c>
      <c r="F2095" s="3">
        <v>42829</v>
      </c>
      <c r="G2095" s="3">
        <v>42831</v>
      </c>
      <c r="H2095">
        <v>0</v>
      </c>
      <c r="I2095" s="4" t="s">
        <v>9016</v>
      </c>
      <c r="J2095" s="4" t="s">
        <v>9015</v>
      </c>
      <c r="K2095" s="4" t="s">
        <v>9010</v>
      </c>
      <c r="L2095">
        <v>5482</v>
      </c>
      <c r="M2095" s="4" t="s">
        <v>58</v>
      </c>
      <c r="N2095">
        <v>2006</v>
      </c>
      <c r="O2095">
        <v>1102.43</v>
      </c>
      <c r="P2095">
        <v>1759</v>
      </c>
      <c r="Q2095" s="4" t="s">
        <v>23</v>
      </c>
      <c r="R2095" s="4" t="s">
        <v>24</v>
      </c>
      <c r="S2095">
        <v>2</v>
      </c>
    </row>
    <row r="2096" spans="1:19">
      <c r="A2096" s="4" t="s">
        <v>2303</v>
      </c>
      <c r="B2096" s="4" t="s">
        <v>343</v>
      </c>
      <c r="C2096" s="4" t="s">
        <v>9011</v>
      </c>
      <c r="D2096" s="4" t="s">
        <v>85</v>
      </c>
      <c r="E2096" s="4" t="s">
        <v>172</v>
      </c>
      <c r="F2096" s="3">
        <v>42829</v>
      </c>
      <c r="G2096" s="3">
        <v>42831</v>
      </c>
      <c r="H2096">
        <v>5063</v>
      </c>
      <c r="I2096" s="4" t="s">
        <v>9016</v>
      </c>
      <c r="J2096" s="4" t="s">
        <v>9015</v>
      </c>
      <c r="K2096" s="4" t="s">
        <v>9010</v>
      </c>
      <c r="L2096">
        <v>4821</v>
      </c>
      <c r="M2096" s="4" t="s">
        <v>46</v>
      </c>
      <c r="N2096">
        <v>1985</v>
      </c>
      <c r="O2096">
        <v>375.43</v>
      </c>
      <c r="P2096">
        <v>1190</v>
      </c>
      <c r="Q2096" s="4" t="s">
        <v>23</v>
      </c>
      <c r="R2096" s="4" t="s">
        <v>24</v>
      </c>
      <c r="S2096">
        <v>2</v>
      </c>
    </row>
    <row r="2097" spans="1:19">
      <c r="A2097" s="4" t="s">
        <v>2304</v>
      </c>
      <c r="B2097" s="4" t="s">
        <v>343</v>
      </c>
      <c r="C2097" s="4" t="s">
        <v>9011</v>
      </c>
      <c r="D2097" s="4" t="s">
        <v>111</v>
      </c>
      <c r="E2097" s="4" t="s">
        <v>172</v>
      </c>
      <c r="F2097" s="3">
        <v>42829</v>
      </c>
      <c r="G2097" s="3">
        <v>42835</v>
      </c>
      <c r="H2097">
        <v>5032</v>
      </c>
      <c r="I2097" s="4" t="s">
        <v>9016</v>
      </c>
      <c r="J2097" s="4" t="s">
        <v>9015</v>
      </c>
      <c r="K2097" s="4" t="s">
        <v>9010</v>
      </c>
      <c r="L2097">
        <v>4821</v>
      </c>
      <c r="M2097" s="4" t="s">
        <v>33</v>
      </c>
      <c r="N2097">
        <v>1988</v>
      </c>
      <c r="O2097">
        <v>1376.8</v>
      </c>
      <c r="P2097">
        <v>1165</v>
      </c>
      <c r="Q2097" s="4" t="s">
        <v>112</v>
      </c>
      <c r="R2097" s="4" t="s">
        <v>24</v>
      </c>
      <c r="S2097">
        <v>6</v>
      </c>
    </row>
    <row r="2098" spans="1:19">
      <c r="A2098" s="4" t="s">
        <v>2305</v>
      </c>
      <c r="B2098" s="4" t="s">
        <v>219</v>
      </c>
      <c r="C2098" s="4" t="s">
        <v>9011</v>
      </c>
      <c r="D2098" s="4" t="s">
        <v>86</v>
      </c>
      <c r="E2098" s="4" t="s">
        <v>172</v>
      </c>
      <c r="F2098" s="3">
        <v>42829</v>
      </c>
      <c r="G2098" s="3">
        <v>42886</v>
      </c>
      <c r="H2098">
        <v>4398</v>
      </c>
      <c r="I2098" s="4" t="s">
        <v>9026</v>
      </c>
      <c r="J2098" s="4" t="s">
        <v>9024</v>
      </c>
      <c r="K2098" s="4" t="s">
        <v>9010</v>
      </c>
      <c r="L2098">
        <v>4821</v>
      </c>
      <c r="M2098" s="4" t="s">
        <v>26</v>
      </c>
      <c r="N2098">
        <v>1985</v>
      </c>
      <c r="O2098">
        <v>2741.37</v>
      </c>
      <c r="P2098">
        <v>9226</v>
      </c>
      <c r="Q2098" s="4" t="s">
        <v>23</v>
      </c>
      <c r="R2098" s="4" t="s">
        <v>24</v>
      </c>
      <c r="S2098">
        <v>57</v>
      </c>
    </row>
    <row r="2099" spans="1:19">
      <c r="A2099" s="4" t="s">
        <v>2306</v>
      </c>
      <c r="B2099" s="4" t="s">
        <v>219</v>
      </c>
      <c r="C2099" s="4" t="s">
        <v>9011</v>
      </c>
      <c r="D2099" s="4" t="s">
        <v>105</v>
      </c>
      <c r="E2099" s="4" t="s">
        <v>172</v>
      </c>
      <c r="F2099" s="3">
        <v>42829</v>
      </c>
      <c r="G2099" s="3">
        <v>42831</v>
      </c>
      <c r="H2099">
        <v>4449</v>
      </c>
      <c r="I2099" s="4" t="s">
        <v>9026</v>
      </c>
      <c r="J2099" s="4" t="s">
        <v>9024</v>
      </c>
      <c r="K2099" s="4" t="s">
        <v>9010</v>
      </c>
      <c r="L2099">
        <v>4821</v>
      </c>
      <c r="M2099" s="4" t="s">
        <v>36</v>
      </c>
      <c r="N2099">
        <v>1996</v>
      </c>
      <c r="O2099">
        <v>6354.87</v>
      </c>
      <c r="P2099">
        <v>16780</v>
      </c>
      <c r="Q2099" s="4" t="s">
        <v>23</v>
      </c>
      <c r="R2099" s="4" t="s">
        <v>35</v>
      </c>
      <c r="S2099">
        <v>2</v>
      </c>
    </row>
    <row r="2100" spans="1:19">
      <c r="A2100" s="4" t="s">
        <v>2307</v>
      </c>
      <c r="B2100" s="4" t="s">
        <v>230</v>
      </c>
      <c r="C2100" s="4" t="s">
        <v>199</v>
      </c>
      <c r="D2100" s="4" t="s">
        <v>32</v>
      </c>
      <c r="E2100" s="4" t="s">
        <v>197</v>
      </c>
      <c r="F2100" s="3">
        <v>42829</v>
      </c>
      <c r="G2100" s="3">
        <v>42865</v>
      </c>
      <c r="H2100">
        <v>0</v>
      </c>
      <c r="I2100" s="4" t="s">
        <v>9026</v>
      </c>
      <c r="J2100" s="4" t="s">
        <v>9024</v>
      </c>
      <c r="K2100" s="4" t="s">
        <v>9010</v>
      </c>
      <c r="L2100">
        <v>5482</v>
      </c>
      <c r="M2100" s="4" t="s">
        <v>33</v>
      </c>
      <c r="N2100">
        <v>2009</v>
      </c>
      <c r="O2100">
        <v>497.11</v>
      </c>
      <c r="P2100">
        <v>1588</v>
      </c>
      <c r="Q2100" s="4" t="s">
        <v>23</v>
      </c>
      <c r="R2100" s="4" t="s">
        <v>24</v>
      </c>
      <c r="S2100">
        <v>36</v>
      </c>
    </row>
    <row r="2101" spans="1:19">
      <c r="A2101" s="4" t="s">
        <v>2308</v>
      </c>
      <c r="B2101" s="4" t="s">
        <v>256</v>
      </c>
      <c r="C2101" s="4" t="s">
        <v>179</v>
      </c>
      <c r="D2101" s="4" t="s">
        <v>119</v>
      </c>
      <c r="E2101" s="4" t="s">
        <v>197</v>
      </c>
      <c r="F2101" s="3">
        <v>42829</v>
      </c>
      <c r="G2101" s="3">
        <v>42831</v>
      </c>
      <c r="H2101">
        <v>0</v>
      </c>
      <c r="I2101" s="4" t="s">
        <v>9014</v>
      </c>
      <c r="J2101" s="4" t="s">
        <v>9015</v>
      </c>
      <c r="K2101" s="4" t="s">
        <v>9010</v>
      </c>
      <c r="L2101">
        <v>550</v>
      </c>
      <c r="M2101" s="4" t="s">
        <v>55</v>
      </c>
      <c r="N2101">
        <v>1988</v>
      </c>
      <c r="O2101">
        <v>5266.09</v>
      </c>
      <c r="P2101">
        <v>8595</v>
      </c>
      <c r="Q2101" s="4" t="s">
        <v>23</v>
      </c>
      <c r="R2101" s="4" t="s">
        <v>56</v>
      </c>
      <c r="S2101">
        <v>2</v>
      </c>
    </row>
    <row r="2102" spans="1:19">
      <c r="A2102" s="4" t="s">
        <v>2309</v>
      </c>
      <c r="B2102" s="4" t="s">
        <v>256</v>
      </c>
      <c r="C2102" s="4" t="s">
        <v>192</v>
      </c>
      <c r="D2102" s="4" t="s">
        <v>79</v>
      </c>
      <c r="E2102" s="4" t="s">
        <v>197</v>
      </c>
      <c r="F2102" s="3">
        <v>42829</v>
      </c>
      <c r="G2102" s="3">
        <v>42840</v>
      </c>
      <c r="H2102">
        <v>0</v>
      </c>
      <c r="I2102" s="4" t="s">
        <v>9014</v>
      </c>
      <c r="J2102" s="4" t="s">
        <v>9015</v>
      </c>
      <c r="K2102" s="4" t="s">
        <v>9012</v>
      </c>
      <c r="L2102">
        <v>3393</v>
      </c>
      <c r="M2102" s="4" t="s">
        <v>26</v>
      </c>
      <c r="N2102">
        <v>2002</v>
      </c>
      <c r="O2102">
        <v>3178.24</v>
      </c>
      <c r="P2102">
        <v>4540</v>
      </c>
      <c r="Q2102" s="4" t="s">
        <v>23</v>
      </c>
      <c r="R2102" s="4" t="s">
        <v>24</v>
      </c>
      <c r="S2102">
        <v>11</v>
      </c>
    </row>
    <row r="2103" spans="1:19">
      <c r="A2103" s="4" t="s">
        <v>2310</v>
      </c>
      <c r="B2103" s="4" t="s">
        <v>256</v>
      </c>
      <c r="C2103" s="4" t="s">
        <v>177</v>
      </c>
      <c r="D2103" s="4" t="s">
        <v>61</v>
      </c>
      <c r="E2103" s="4" t="s">
        <v>172</v>
      </c>
      <c r="F2103" s="3">
        <v>42829</v>
      </c>
      <c r="G2103" s="3">
        <v>42886</v>
      </c>
      <c r="H2103">
        <v>50</v>
      </c>
      <c r="I2103" s="4" t="s">
        <v>9014</v>
      </c>
      <c r="J2103" s="4" t="s">
        <v>9015</v>
      </c>
      <c r="K2103" s="4" t="s">
        <v>9012</v>
      </c>
      <c r="L2103">
        <v>55</v>
      </c>
      <c r="M2103" s="4" t="s">
        <v>58</v>
      </c>
      <c r="N2103">
        <v>1991</v>
      </c>
      <c r="O2103">
        <v>2819.5</v>
      </c>
      <c r="P2103">
        <v>7227</v>
      </c>
      <c r="Q2103" s="4" t="s">
        <v>23</v>
      </c>
      <c r="R2103" s="4" t="s">
        <v>62</v>
      </c>
      <c r="S2103">
        <v>57</v>
      </c>
    </row>
    <row r="2104" spans="1:19">
      <c r="A2104" s="4" t="s">
        <v>2311</v>
      </c>
      <c r="B2104" s="4" t="s">
        <v>187</v>
      </c>
      <c r="C2104" s="4" t="s">
        <v>171</v>
      </c>
      <c r="D2104" s="4" t="s">
        <v>24</v>
      </c>
      <c r="E2104" s="4" t="s">
        <v>193</v>
      </c>
      <c r="F2104" s="3">
        <v>42829</v>
      </c>
      <c r="G2104" s="3"/>
      <c r="I2104" s="4" t="s">
        <v>9023</v>
      </c>
      <c r="J2104" s="4" t="s">
        <v>9024</v>
      </c>
      <c r="K2104" s="4" t="s">
        <v>9010</v>
      </c>
      <c r="L2104">
        <v>1096</v>
      </c>
      <c r="M2104" s="4"/>
      <c r="Q2104" s="4"/>
      <c r="R2104" s="4"/>
    </row>
    <row r="2105" spans="1:19">
      <c r="A2105" s="4" t="s">
        <v>2312</v>
      </c>
      <c r="B2105" s="4" t="s">
        <v>187</v>
      </c>
      <c r="C2105" s="4" t="s">
        <v>179</v>
      </c>
      <c r="D2105" s="4" t="s">
        <v>71</v>
      </c>
      <c r="E2105" s="4" t="s">
        <v>172</v>
      </c>
      <c r="F2105" s="3">
        <v>42829</v>
      </c>
      <c r="G2105" s="3">
        <v>42889</v>
      </c>
      <c r="H2105">
        <v>605</v>
      </c>
      <c r="I2105" s="4" t="s">
        <v>9023</v>
      </c>
      <c r="J2105" s="4" t="s">
        <v>9024</v>
      </c>
      <c r="K2105" s="4" t="s">
        <v>9010</v>
      </c>
      <c r="L2105">
        <v>550</v>
      </c>
      <c r="M2105" s="4" t="s">
        <v>46</v>
      </c>
      <c r="N2105">
        <v>2000</v>
      </c>
      <c r="O2105">
        <v>2952.73</v>
      </c>
      <c r="P2105">
        <v>5107</v>
      </c>
      <c r="Q2105" s="4" t="s">
        <v>23</v>
      </c>
      <c r="R2105" s="4" t="s">
        <v>24</v>
      </c>
      <c r="S2105">
        <v>60</v>
      </c>
    </row>
    <row r="2106" spans="1:19">
      <c r="A2106" s="4" t="s">
        <v>2313</v>
      </c>
      <c r="B2106" s="4" t="s">
        <v>187</v>
      </c>
      <c r="C2106" s="4" t="s">
        <v>177</v>
      </c>
      <c r="D2106" s="4" t="s">
        <v>105</v>
      </c>
      <c r="E2106" s="4" t="s">
        <v>172</v>
      </c>
      <c r="F2106" s="3">
        <v>42829</v>
      </c>
      <c r="G2106" s="3">
        <v>42833</v>
      </c>
      <c r="H2106">
        <v>57</v>
      </c>
      <c r="I2106" s="4" t="s">
        <v>9023</v>
      </c>
      <c r="J2106" s="4" t="s">
        <v>9024</v>
      </c>
      <c r="K2106" s="4" t="s">
        <v>9012</v>
      </c>
      <c r="L2106">
        <v>55</v>
      </c>
      <c r="M2106" s="4" t="s">
        <v>36</v>
      </c>
      <c r="N2106">
        <v>1996</v>
      </c>
      <c r="O2106">
        <v>6354.87</v>
      </c>
      <c r="P2106">
        <v>16780</v>
      </c>
      <c r="Q2106" s="4" t="s">
        <v>23</v>
      </c>
      <c r="R2106" s="4" t="s">
        <v>35</v>
      </c>
      <c r="S2106">
        <v>4</v>
      </c>
    </row>
    <row r="2107" spans="1:19">
      <c r="A2107" s="4" t="s">
        <v>2314</v>
      </c>
      <c r="B2107" s="4" t="s">
        <v>187</v>
      </c>
      <c r="C2107" s="4" t="s">
        <v>192</v>
      </c>
      <c r="D2107" s="4" t="s">
        <v>38</v>
      </c>
      <c r="E2107" s="4" t="s">
        <v>172</v>
      </c>
      <c r="F2107" s="3">
        <v>42829</v>
      </c>
      <c r="G2107" s="3">
        <v>42896</v>
      </c>
      <c r="H2107">
        <v>2882</v>
      </c>
      <c r="I2107" s="4" t="s">
        <v>9023</v>
      </c>
      <c r="J2107" s="4" t="s">
        <v>9024</v>
      </c>
      <c r="K2107" s="4" t="s">
        <v>9012</v>
      </c>
      <c r="L2107">
        <v>3393</v>
      </c>
      <c r="M2107" s="4" t="s">
        <v>39</v>
      </c>
      <c r="N2107">
        <v>1993</v>
      </c>
      <c r="O2107">
        <v>4269.8999999999996</v>
      </c>
      <c r="P2107">
        <v>6472</v>
      </c>
      <c r="Q2107" s="4" t="s">
        <v>23</v>
      </c>
      <c r="R2107" s="4" t="s">
        <v>40</v>
      </c>
      <c r="S2107">
        <v>67</v>
      </c>
    </row>
    <row r="2108" spans="1:19">
      <c r="A2108" s="4" t="s">
        <v>2315</v>
      </c>
      <c r="B2108" s="4" t="s">
        <v>244</v>
      </c>
      <c r="C2108" s="4" t="s">
        <v>192</v>
      </c>
      <c r="D2108" s="4" t="s">
        <v>70</v>
      </c>
      <c r="E2108" s="4" t="s">
        <v>172</v>
      </c>
      <c r="F2108" s="3">
        <v>42829</v>
      </c>
      <c r="G2108" s="3">
        <v>42891</v>
      </c>
      <c r="H2108">
        <v>3011</v>
      </c>
      <c r="I2108" s="4" t="s">
        <v>9016</v>
      </c>
      <c r="J2108" s="4" t="s">
        <v>9015</v>
      </c>
      <c r="K2108" s="4" t="s">
        <v>9012</v>
      </c>
      <c r="L2108">
        <v>3393</v>
      </c>
      <c r="M2108" s="4" t="s">
        <v>55</v>
      </c>
      <c r="N2108">
        <v>2007</v>
      </c>
      <c r="O2108">
        <v>86.68</v>
      </c>
      <c r="P2108">
        <v>187</v>
      </c>
      <c r="Q2108" s="4" t="s">
        <v>23</v>
      </c>
      <c r="R2108" s="4" t="s">
        <v>56</v>
      </c>
      <c r="S2108">
        <v>62</v>
      </c>
    </row>
    <row r="2109" spans="1:19">
      <c r="A2109" s="4" t="s">
        <v>2316</v>
      </c>
      <c r="B2109" s="4" t="s">
        <v>201</v>
      </c>
      <c r="C2109" s="4" t="s">
        <v>199</v>
      </c>
      <c r="D2109" s="4" t="s">
        <v>24</v>
      </c>
      <c r="E2109" s="4" t="s">
        <v>193</v>
      </c>
      <c r="F2109" s="3">
        <v>42829</v>
      </c>
      <c r="G2109" s="3"/>
      <c r="I2109" s="4" t="s">
        <v>9026</v>
      </c>
      <c r="J2109" s="4" t="s">
        <v>9024</v>
      </c>
      <c r="K2109" s="4" t="s">
        <v>9010</v>
      </c>
      <c r="L2109">
        <v>5482</v>
      </c>
      <c r="M2109" s="4"/>
      <c r="Q2109" s="4"/>
      <c r="R2109" s="4"/>
    </row>
    <row r="2110" spans="1:19">
      <c r="A2110" s="4" t="s">
        <v>2317</v>
      </c>
      <c r="B2110" s="4" t="s">
        <v>201</v>
      </c>
      <c r="C2110" s="4" t="s">
        <v>171</v>
      </c>
      <c r="D2110" s="4" t="s">
        <v>102</v>
      </c>
      <c r="E2110" s="4" t="s">
        <v>172</v>
      </c>
      <c r="F2110" s="3">
        <v>42829</v>
      </c>
      <c r="G2110" s="3">
        <v>42836</v>
      </c>
      <c r="H2110">
        <v>1181</v>
      </c>
      <c r="I2110" s="4" t="s">
        <v>9026</v>
      </c>
      <c r="J2110" s="4" t="s">
        <v>9024</v>
      </c>
      <c r="K2110" s="4" t="s">
        <v>9010</v>
      </c>
      <c r="L2110">
        <v>1096</v>
      </c>
      <c r="M2110" s="4" t="s">
        <v>55</v>
      </c>
      <c r="N2110">
        <v>1994</v>
      </c>
      <c r="O2110">
        <v>1188.42</v>
      </c>
      <c r="P2110">
        <v>3015</v>
      </c>
      <c r="Q2110" s="4" t="s">
        <v>23</v>
      </c>
      <c r="R2110" s="4" t="s">
        <v>24</v>
      </c>
      <c r="S2110">
        <v>7</v>
      </c>
    </row>
    <row r="2111" spans="1:19">
      <c r="A2111" s="4" t="s">
        <v>2318</v>
      </c>
      <c r="B2111" s="4" t="s">
        <v>189</v>
      </c>
      <c r="C2111" s="4" t="s">
        <v>171</v>
      </c>
      <c r="D2111" s="4" t="s">
        <v>27</v>
      </c>
      <c r="E2111" s="4" t="s">
        <v>172</v>
      </c>
      <c r="F2111" s="3">
        <v>42829</v>
      </c>
      <c r="G2111" s="3">
        <v>42897</v>
      </c>
      <c r="H2111">
        <v>1067</v>
      </c>
      <c r="I2111" s="4" t="s">
        <v>9016</v>
      </c>
      <c r="J2111" s="4" t="s">
        <v>9015</v>
      </c>
      <c r="K2111" s="4" t="s">
        <v>9010</v>
      </c>
      <c r="L2111">
        <v>1096</v>
      </c>
      <c r="M2111" s="4" t="s">
        <v>26</v>
      </c>
      <c r="N2111">
        <v>1986</v>
      </c>
      <c r="O2111">
        <v>647.17999999999995</v>
      </c>
      <c r="P2111">
        <v>1185</v>
      </c>
      <c r="Q2111" s="4" t="s">
        <v>28</v>
      </c>
      <c r="R2111" s="4" t="s">
        <v>24</v>
      </c>
      <c r="S2111">
        <v>68</v>
      </c>
    </row>
    <row r="2112" spans="1:19">
      <c r="A2112" s="4" t="s">
        <v>2319</v>
      </c>
      <c r="B2112" s="4" t="s">
        <v>232</v>
      </c>
      <c r="C2112" s="4" t="s">
        <v>179</v>
      </c>
      <c r="D2112" s="4" t="s">
        <v>50</v>
      </c>
      <c r="E2112" s="4" t="s">
        <v>197</v>
      </c>
      <c r="F2112" s="3">
        <v>42829</v>
      </c>
      <c r="G2112" s="3">
        <v>42838</v>
      </c>
      <c r="H2112">
        <v>0</v>
      </c>
      <c r="I2112" s="4" t="s">
        <v>9021</v>
      </c>
      <c r="J2112" s="4" t="s">
        <v>9019</v>
      </c>
      <c r="K2112" s="4" t="s">
        <v>9010</v>
      </c>
      <c r="L2112">
        <v>550</v>
      </c>
      <c r="M2112" s="4" t="s">
        <v>9322</v>
      </c>
      <c r="N2112">
        <v>1992</v>
      </c>
      <c r="O2112">
        <v>1712.68</v>
      </c>
      <c r="P2112">
        <v>3194</v>
      </c>
      <c r="Q2112" s="4" t="s">
        <v>23</v>
      </c>
      <c r="R2112" s="4" t="s">
        <v>21</v>
      </c>
      <c r="S2112">
        <v>9</v>
      </c>
    </row>
    <row r="2113" spans="1:19">
      <c r="A2113" s="4" t="s">
        <v>2320</v>
      </c>
      <c r="B2113" s="4" t="s">
        <v>232</v>
      </c>
      <c r="C2113" s="4" t="s">
        <v>179</v>
      </c>
      <c r="D2113" s="4" t="s">
        <v>78</v>
      </c>
      <c r="E2113" s="4" t="s">
        <v>197</v>
      </c>
      <c r="F2113" s="3">
        <v>42829</v>
      </c>
      <c r="G2113" s="3">
        <v>42834</v>
      </c>
      <c r="H2113">
        <v>0</v>
      </c>
      <c r="I2113" s="4" t="s">
        <v>9021</v>
      </c>
      <c r="J2113" s="4" t="s">
        <v>9019</v>
      </c>
      <c r="K2113" s="4" t="s">
        <v>9010</v>
      </c>
      <c r="L2113">
        <v>550</v>
      </c>
      <c r="M2113" s="4" t="s">
        <v>55</v>
      </c>
      <c r="N2113">
        <v>1994</v>
      </c>
      <c r="O2113">
        <v>6395.05</v>
      </c>
      <c r="P2113">
        <v>20275</v>
      </c>
      <c r="Q2113" s="4" t="s">
        <v>23</v>
      </c>
      <c r="R2113" s="4" t="s">
        <v>24</v>
      </c>
      <c r="S2113">
        <v>5</v>
      </c>
    </row>
    <row r="2114" spans="1:19">
      <c r="A2114" s="4" t="s">
        <v>2321</v>
      </c>
      <c r="B2114" s="4" t="s">
        <v>208</v>
      </c>
      <c r="C2114" s="4" t="s">
        <v>177</v>
      </c>
      <c r="D2114" s="4" t="s">
        <v>79</v>
      </c>
      <c r="E2114" s="4" t="s">
        <v>172</v>
      </c>
      <c r="F2114" s="3">
        <v>42829</v>
      </c>
      <c r="G2114" s="3">
        <v>42831</v>
      </c>
      <c r="H2114">
        <v>54</v>
      </c>
      <c r="I2114" s="4" t="s">
        <v>9014</v>
      </c>
      <c r="J2114" s="4" t="s">
        <v>9015</v>
      </c>
      <c r="K2114" s="4" t="s">
        <v>9012</v>
      </c>
      <c r="L2114">
        <v>55</v>
      </c>
      <c r="M2114" s="4" t="s">
        <v>26</v>
      </c>
      <c r="N2114">
        <v>2002</v>
      </c>
      <c r="O2114">
        <v>3178.24</v>
      </c>
      <c r="P2114">
        <v>4540</v>
      </c>
      <c r="Q2114" s="4" t="s">
        <v>23</v>
      </c>
      <c r="R2114" s="4" t="s">
        <v>24</v>
      </c>
      <c r="S2114">
        <v>2</v>
      </c>
    </row>
    <row r="2115" spans="1:19">
      <c r="A2115" s="4" t="s">
        <v>2322</v>
      </c>
      <c r="B2115" s="4" t="s">
        <v>181</v>
      </c>
      <c r="C2115" s="4" t="s">
        <v>179</v>
      </c>
      <c r="D2115" s="4" t="s">
        <v>97</v>
      </c>
      <c r="E2115" s="4" t="s">
        <v>172</v>
      </c>
      <c r="F2115" s="3">
        <v>42829</v>
      </c>
      <c r="G2115" s="3">
        <v>42915</v>
      </c>
      <c r="H2115">
        <v>564</v>
      </c>
      <c r="I2115" s="4" t="s">
        <v>9026</v>
      </c>
      <c r="J2115" s="4" t="s">
        <v>9024</v>
      </c>
      <c r="K2115" s="4" t="s">
        <v>9010</v>
      </c>
      <c r="L2115">
        <v>550</v>
      </c>
      <c r="M2115" s="4" t="s">
        <v>33</v>
      </c>
      <c r="N2115">
        <v>2001</v>
      </c>
      <c r="O2115">
        <v>2437.85</v>
      </c>
      <c r="P2115">
        <v>4874</v>
      </c>
      <c r="Q2115" s="4" t="s">
        <v>23</v>
      </c>
      <c r="R2115" s="4" t="s">
        <v>24</v>
      </c>
      <c r="S2115">
        <v>86</v>
      </c>
    </row>
    <row r="2116" spans="1:19">
      <c r="A2116" s="4" t="s">
        <v>2323</v>
      </c>
      <c r="B2116" s="4" t="s">
        <v>183</v>
      </c>
      <c r="C2116" s="4" t="s">
        <v>171</v>
      </c>
      <c r="D2116" s="4" t="s">
        <v>43</v>
      </c>
      <c r="E2116" s="4" t="s">
        <v>197</v>
      </c>
      <c r="F2116" s="3">
        <v>42830</v>
      </c>
      <c r="G2116" s="3">
        <v>42831</v>
      </c>
      <c r="H2116">
        <v>0</v>
      </c>
      <c r="I2116" s="4" t="s">
        <v>9014</v>
      </c>
      <c r="J2116" s="4" t="s">
        <v>9015</v>
      </c>
      <c r="K2116" s="4" t="s">
        <v>9010</v>
      </c>
      <c r="L2116">
        <v>1096</v>
      </c>
      <c r="M2116" s="4" t="s">
        <v>9322</v>
      </c>
      <c r="N2116">
        <v>2005</v>
      </c>
      <c r="O2116">
        <v>1520.66</v>
      </c>
      <c r="P2116">
        <v>1806</v>
      </c>
      <c r="Q2116" s="4" t="s">
        <v>23</v>
      </c>
      <c r="R2116" s="4" t="s">
        <v>24</v>
      </c>
      <c r="S2116">
        <v>1</v>
      </c>
    </row>
    <row r="2117" spans="1:19">
      <c r="A2117" s="4" t="s">
        <v>2324</v>
      </c>
      <c r="B2117" s="4" t="s">
        <v>183</v>
      </c>
      <c r="C2117" s="4" t="s">
        <v>177</v>
      </c>
      <c r="D2117" s="4" t="s">
        <v>27</v>
      </c>
      <c r="E2117" s="4" t="s">
        <v>172</v>
      </c>
      <c r="F2117" s="3">
        <v>42830</v>
      </c>
      <c r="G2117" s="3">
        <v>42839</v>
      </c>
      <c r="H2117">
        <v>57</v>
      </c>
      <c r="I2117" s="4" t="s">
        <v>9014</v>
      </c>
      <c r="J2117" s="4" t="s">
        <v>9015</v>
      </c>
      <c r="K2117" s="4" t="s">
        <v>9012</v>
      </c>
      <c r="L2117">
        <v>55</v>
      </c>
      <c r="M2117" s="4" t="s">
        <v>26</v>
      </c>
      <c r="N2117">
        <v>1986</v>
      </c>
      <c r="O2117">
        <v>647.17999999999995</v>
      </c>
      <c r="P2117">
        <v>1185</v>
      </c>
      <c r="Q2117" s="4" t="s">
        <v>28</v>
      </c>
      <c r="R2117" s="4" t="s">
        <v>24</v>
      </c>
      <c r="S2117">
        <v>9</v>
      </c>
    </row>
    <row r="2118" spans="1:19">
      <c r="A2118" s="4" t="s">
        <v>2325</v>
      </c>
      <c r="B2118" s="4" t="s">
        <v>246</v>
      </c>
      <c r="C2118" s="4" t="s">
        <v>9011</v>
      </c>
      <c r="D2118" s="4" t="s">
        <v>125</v>
      </c>
      <c r="E2118" s="4" t="s">
        <v>172</v>
      </c>
      <c r="F2118" s="3">
        <v>42830</v>
      </c>
      <c r="G2118" s="3">
        <v>42916</v>
      </c>
      <c r="H2118">
        <v>5558</v>
      </c>
      <c r="I2118" s="4" t="s">
        <v>9021</v>
      </c>
      <c r="J2118" s="4" t="s">
        <v>9019</v>
      </c>
      <c r="K2118" s="4" t="s">
        <v>9010</v>
      </c>
      <c r="L2118">
        <v>4821</v>
      </c>
      <c r="M2118" s="4" t="s">
        <v>33</v>
      </c>
      <c r="N2118">
        <v>2005</v>
      </c>
      <c r="O2118">
        <v>2261.0500000000002</v>
      </c>
      <c r="P2118">
        <v>3851</v>
      </c>
      <c r="Q2118" s="4" t="s">
        <v>23</v>
      </c>
      <c r="R2118" s="4" t="s">
        <v>24</v>
      </c>
      <c r="S2118">
        <v>86</v>
      </c>
    </row>
    <row r="2119" spans="1:19">
      <c r="A2119" s="4" t="s">
        <v>2326</v>
      </c>
      <c r="B2119" s="4" t="s">
        <v>304</v>
      </c>
      <c r="C2119" s="4" t="s">
        <v>199</v>
      </c>
      <c r="D2119" s="4" t="s">
        <v>119</v>
      </c>
      <c r="E2119" s="4" t="s">
        <v>197</v>
      </c>
      <c r="F2119" s="3">
        <v>42830</v>
      </c>
      <c r="G2119" s="3">
        <v>42835</v>
      </c>
      <c r="H2119">
        <v>0</v>
      </c>
      <c r="I2119" s="4" t="s">
        <v>9014</v>
      </c>
      <c r="J2119" s="4" t="s">
        <v>9015</v>
      </c>
      <c r="K2119" s="4" t="s">
        <v>9010</v>
      </c>
      <c r="L2119">
        <v>5482</v>
      </c>
      <c r="M2119" s="4" t="s">
        <v>55</v>
      </c>
      <c r="N2119">
        <v>1988</v>
      </c>
      <c r="O2119">
        <v>5266.09</v>
      </c>
      <c r="P2119">
        <v>8595</v>
      </c>
      <c r="Q2119" s="4" t="s">
        <v>23</v>
      </c>
      <c r="R2119" s="4" t="s">
        <v>56</v>
      </c>
      <c r="S2119">
        <v>5</v>
      </c>
    </row>
    <row r="2120" spans="1:19">
      <c r="A2120" s="4" t="s">
        <v>2327</v>
      </c>
      <c r="B2120" s="4" t="s">
        <v>279</v>
      </c>
      <c r="C2120" s="4" t="s">
        <v>179</v>
      </c>
      <c r="D2120" s="4" t="s">
        <v>107</v>
      </c>
      <c r="E2120" s="4" t="s">
        <v>197</v>
      </c>
      <c r="F2120" s="3">
        <v>42830</v>
      </c>
      <c r="G2120" s="3">
        <v>42832</v>
      </c>
      <c r="H2120">
        <v>0</v>
      </c>
      <c r="I2120" s="4" t="s">
        <v>9018</v>
      </c>
      <c r="J2120" s="4" t="s">
        <v>9019</v>
      </c>
      <c r="K2120" s="4" t="s">
        <v>9010</v>
      </c>
      <c r="L2120">
        <v>550</v>
      </c>
      <c r="M2120" s="4" t="s">
        <v>26</v>
      </c>
      <c r="N2120">
        <v>1994</v>
      </c>
      <c r="O2120">
        <v>2818.38</v>
      </c>
      <c r="P2120">
        <v>6290</v>
      </c>
      <c r="Q2120" s="4" t="s">
        <v>23</v>
      </c>
      <c r="R2120" s="4" t="s">
        <v>24</v>
      </c>
      <c r="S2120">
        <v>2</v>
      </c>
    </row>
    <row r="2121" spans="1:19">
      <c r="A2121" s="4" t="s">
        <v>2328</v>
      </c>
      <c r="B2121" s="4" t="s">
        <v>279</v>
      </c>
      <c r="C2121" s="4" t="s">
        <v>171</v>
      </c>
      <c r="D2121" s="4" t="s">
        <v>35</v>
      </c>
      <c r="E2121" s="4" t="s">
        <v>172</v>
      </c>
      <c r="F2121" s="3">
        <v>42830</v>
      </c>
      <c r="G2121" s="3">
        <v>42835</v>
      </c>
      <c r="H2121">
        <v>1083</v>
      </c>
      <c r="I2121" s="4" t="s">
        <v>9018</v>
      </c>
      <c r="J2121" s="4" t="s">
        <v>9019</v>
      </c>
      <c r="K2121" s="4" t="s">
        <v>9010</v>
      </c>
      <c r="L2121">
        <v>1096</v>
      </c>
      <c r="M2121" s="4" t="s">
        <v>36</v>
      </c>
      <c r="N2121">
        <v>2002</v>
      </c>
      <c r="O2121">
        <v>987.39</v>
      </c>
      <c r="P2121">
        <v>2253</v>
      </c>
      <c r="Q2121" s="4" t="s">
        <v>23</v>
      </c>
      <c r="R2121" s="4" t="s">
        <v>24</v>
      </c>
      <c r="S2121">
        <v>5</v>
      </c>
    </row>
    <row r="2122" spans="1:19">
      <c r="A2122" s="4" t="s">
        <v>2329</v>
      </c>
      <c r="B2122" s="4" t="s">
        <v>174</v>
      </c>
      <c r="C2122" s="4" t="s">
        <v>9011</v>
      </c>
      <c r="D2122" s="4" t="s">
        <v>119</v>
      </c>
      <c r="E2122" s="4" t="s">
        <v>172</v>
      </c>
      <c r="F2122" s="3">
        <v>42830</v>
      </c>
      <c r="G2122" s="3">
        <v>42831</v>
      </c>
      <c r="H2122">
        <v>5647</v>
      </c>
      <c r="I2122" s="4" t="s">
        <v>9016</v>
      </c>
      <c r="J2122" s="4" t="s">
        <v>9015</v>
      </c>
      <c r="K2122" s="4" t="s">
        <v>9010</v>
      </c>
      <c r="L2122">
        <v>4821</v>
      </c>
      <c r="M2122" s="4" t="s">
        <v>55</v>
      </c>
      <c r="N2122">
        <v>1988</v>
      </c>
      <c r="O2122">
        <v>5266.09</v>
      </c>
      <c r="P2122">
        <v>8595</v>
      </c>
      <c r="Q2122" s="4" t="s">
        <v>23</v>
      </c>
      <c r="R2122" s="4" t="s">
        <v>56</v>
      </c>
      <c r="S2122">
        <v>1</v>
      </c>
    </row>
    <row r="2123" spans="1:19">
      <c r="A2123" s="4" t="s">
        <v>2330</v>
      </c>
      <c r="B2123" s="4" t="s">
        <v>263</v>
      </c>
      <c r="C2123" s="4" t="s">
        <v>179</v>
      </c>
      <c r="D2123" s="4" t="s">
        <v>127</v>
      </c>
      <c r="E2123" s="4" t="s">
        <v>197</v>
      </c>
      <c r="F2123" s="3">
        <v>42830</v>
      </c>
      <c r="G2123" s="3">
        <v>42954</v>
      </c>
      <c r="H2123">
        <v>0</v>
      </c>
      <c r="I2123" s="4" t="s">
        <v>9021</v>
      </c>
      <c r="J2123" s="4" t="s">
        <v>9019</v>
      </c>
      <c r="K2123" s="4" t="s">
        <v>9010</v>
      </c>
      <c r="L2123">
        <v>550</v>
      </c>
      <c r="M2123" s="4" t="s">
        <v>9322</v>
      </c>
      <c r="N2123">
        <v>2011</v>
      </c>
      <c r="O2123">
        <v>40.79</v>
      </c>
      <c r="P2123">
        <v>142</v>
      </c>
      <c r="Q2123" s="4" t="s">
        <v>128</v>
      </c>
      <c r="R2123" s="4" t="s">
        <v>24</v>
      </c>
      <c r="S2123">
        <v>124</v>
      </c>
    </row>
    <row r="2124" spans="1:19">
      <c r="A2124" s="4" t="s">
        <v>2331</v>
      </c>
      <c r="B2124" s="4" t="s">
        <v>263</v>
      </c>
      <c r="C2124" s="4" t="s">
        <v>9011</v>
      </c>
      <c r="D2124" s="4" t="s">
        <v>107</v>
      </c>
      <c r="E2124" s="4" t="s">
        <v>172</v>
      </c>
      <c r="F2124" s="3">
        <v>42830</v>
      </c>
      <c r="G2124" s="3">
        <v>42905</v>
      </c>
      <c r="H2124">
        <v>4648</v>
      </c>
      <c r="I2124" s="4" t="s">
        <v>9021</v>
      </c>
      <c r="J2124" s="4" t="s">
        <v>9019</v>
      </c>
      <c r="K2124" s="4" t="s">
        <v>9010</v>
      </c>
      <c r="L2124">
        <v>4821</v>
      </c>
      <c r="M2124" s="4" t="s">
        <v>26</v>
      </c>
      <c r="N2124">
        <v>1994</v>
      </c>
      <c r="O2124">
        <v>2818.38</v>
      </c>
      <c r="P2124">
        <v>6290</v>
      </c>
      <c r="Q2124" s="4" t="s">
        <v>23</v>
      </c>
      <c r="R2124" s="4" t="s">
        <v>24</v>
      </c>
      <c r="S2124">
        <v>75</v>
      </c>
    </row>
    <row r="2125" spans="1:19">
      <c r="A2125" s="4" t="s">
        <v>2332</v>
      </c>
      <c r="B2125" s="4" t="s">
        <v>263</v>
      </c>
      <c r="C2125" s="4" t="s">
        <v>177</v>
      </c>
      <c r="D2125" s="4" t="s">
        <v>99</v>
      </c>
      <c r="E2125" s="4" t="s">
        <v>172</v>
      </c>
      <c r="F2125" s="3">
        <v>42830</v>
      </c>
      <c r="G2125" s="3">
        <v>42839</v>
      </c>
      <c r="H2125">
        <v>50</v>
      </c>
      <c r="I2125" s="4" t="s">
        <v>9021</v>
      </c>
      <c r="J2125" s="4" t="s">
        <v>9019</v>
      </c>
      <c r="K2125" s="4" t="s">
        <v>9012</v>
      </c>
      <c r="L2125">
        <v>55</v>
      </c>
      <c r="M2125" s="4" t="s">
        <v>33</v>
      </c>
      <c r="N2125">
        <v>2003</v>
      </c>
      <c r="O2125">
        <v>1419.98</v>
      </c>
      <c r="P2125">
        <v>4018</v>
      </c>
      <c r="Q2125" s="4" t="s">
        <v>23</v>
      </c>
      <c r="R2125" s="4" t="s">
        <v>24</v>
      </c>
      <c r="S2125">
        <v>9</v>
      </c>
    </row>
    <row r="2126" spans="1:19">
      <c r="A2126" s="4" t="s">
        <v>2333</v>
      </c>
      <c r="B2126" s="4" t="s">
        <v>196</v>
      </c>
      <c r="C2126" s="4" t="s">
        <v>192</v>
      </c>
      <c r="D2126" s="4" t="s">
        <v>76</v>
      </c>
      <c r="E2126" s="4" t="s">
        <v>197</v>
      </c>
      <c r="F2126" s="3">
        <v>42830</v>
      </c>
      <c r="G2126" s="3">
        <v>42832</v>
      </c>
      <c r="H2126">
        <v>0</v>
      </c>
      <c r="I2126" s="4" t="s">
        <v>9016</v>
      </c>
      <c r="J2126" s="4" t="s">
        <v>9015</v>
      </c>
      <c r="K2126" s="4" t="s">
        <v>9012</v>
      </c>
      <c r="L2126">
        <v>3393</v>
      </c>
      <c r="M2126" s="4" t="s">
        <v>9322</v>
      </c>
      <c r="N2126">
        <v>1997</v>
      </c>
      <c r="O2126">
        <v>8170.38</v>
      </c>
      <c r="P2126">
        <v>16499</v>
      </c>
      <c r="Q2126" s="4" t="s">
        <v>77</v>
      </c>
      <c r="R2126" s="4" t="s">
        <v>24</v>
      </c>
      <c r="S2126">
        <v>2</v>
      </c>
    </row>
    <row r="2127" spans="1:19">
      <c r="A2127" s="4" t="s">
        <v>2334</v>
      </c>
      <c r="B2127" s="4" t="s">
        <v>191</v>
      </c>
      <c r="C2127" s="4" t="s">
        <v>179</v>
      </c>
      <c r="D2127" s="4" t="s">
        <v>82</v>
      </c>
      <c r="E2127" s="4" t="s">
        <v>197</v>
      </c>
      <c r="F2127" s="3">
        <v>42830</v>
      </c>
      <c r="G2127" s="3">
        <v>42885</v>
      </c>
      <c r="H2127">
        <v>0</v>
      </c>
      <c r="I2127" s="4" t="s">
        <v>9026</v>
      </c>
      <c r="J2127" s="4" t="s">
        <v>9024</v>
      </c>
      <c r="K2127" s="4" t="s">
        <v>9010</v>
      </c>
      <c r="L2127">
        <v>550</v>
      </c>
      <c r="M2127" s="4" t="s">
        <v>36</v>
      </c>
      <c r="N2127">
        <v>1982</v>
      </c>
      <c r="O2127">
        <v>11698.03</v>
      </c>
      <c r="P2127">
        <v>34288</v>
      </c>
      <c r="Q2127" s="4" t="s">
        <v>23</v>
      </c>
      <c r="R2127" s="4" t="s">
        <v>24</v>
      </c>
      <c r="S2127">
        <v>55</v>
      </c>
    </row>
    <row r="2128" spans="1:19">
      <c r="A2128" s="4" t="s">
        <v>2335</v>
      </c>
      <c r="B2128" s="4" t="s">
        <v>191</v>
      </c>
      <c r="C2128" s="4" t="s">
        <v>9011</v>
      </c>
      <c r="D2128" s="4" t="s">
        <v>108</v>
      </c>
      <c r="E2128" s="4" t="s">
        <v>197</v>
      </c>
      <c r="F2128" s="3">
        <v>42830</v>
      </c>
      <c r="G2128" s="3">
        <v>42832</v>
      </c>
      <c r="H2128">
        <v>0</v>
      </c>
      <c r="I2128" s="4" t="s">
        <v>9026</v>
      </c>
      <c r="J2128" s="4" t="s">
        <v>9024</v>
      </c>
      <c r="K2128" s="4" t="s">
        <v>9010</v>
      </c>
      <c r="L2128">
        <v>4821</v>
      </c>
      <c r="M2128" s="4" t="s">
        <v>33</v>
      </c>
      <c r="N2128">
        <v>1996</v>
      </c>
      <c r="O2128">
        <v>2214.94</v>
      </c>
      <c r="P2128">
        <v>5374</v>
      </c>
      <c r="Q2128" s="4" t="s">
        <v>23</v>
      </c>
      <c r="R2128" s="4" t="s">
        <v>24</v>
      </c>
      <c r="S2128">
        <v>2</v>
      </c>
    </row>
    <row r="2129" spans="1:19">
      <c r="A2129" s="4" t="s">
        <v>2336</v>
      </c>
      <c r="B2129" s="4" t="s">
        <v>343</v>
      </c>
      <c r="C2129" s="4" t="s">
        <v>179</v>
      </c>
      <c r="D2129" s="4" t="s">
        <v>45</v>
      </c>
      <c r="E2129" s="4" t="s">
        <v>197</v>
      </c>
      <c r="F2129" s="3">
        <v>42830</v>
      </c>
      <c r="G2129" s="3">
        <v>42954</v>
      </c>
      <c r="H2129">
        <v>0</v>
      </c>
      <c r="I2129" s="4" t="s">
        <v>9016</v>
      </c>
      <c r="J2129" s="4" t="s">
        <v>9015</v>
      </c>
      <c r="K2129" s="4" t="s">
        <v>9010</v>
      </c>
      <c r="L2129">
        <v>550</v>
      </c>
      <c r="M2129" s="4" t="s">
        <v>46</v>
      </c>
      <c r="N2129">
        <v>1995</v>
      </c>
      <c r="O2129">
        <v>2173.98</v>
      </c>
      <c r="P2129">
        <v>2928</v>
      </c>
      <c r="Q2129" s="4" t="s">
        <v>23</v>
      </c>
      <c r="R2129" s="4" t="s">
        <v>47</v>
      </c>
      <c r="S2129">
        <v>124</v>
      </c>
    </row>
    <row r="2130" spans="1:19">
      <c r="A2130" s="4" t="s">
        <v>2337</v>
      </c>
      <c r="B2130" s="4" t="s">
        <v>343</v>
      </c>
      <c r="C2130" s="4" t="s">
        <v>179</v>
      </c>
      <c r="D2130" s="4" t="s">
        <v>100</v>
      </c>
      <c r="E2130" s="4" t="s">
        <v>172</v>
      </c>
      <c r="F2130" s="3">
        <v>42830</v>
      </c>
      <c r="G2130" s="3">
        <v>42867</v>
      </c>
      <c r="H2130">
        <v>505</v>
      </c>
      <c r="I2130" s="4" t="s">
        <v>9016</v>
      </c>
      <c r="J2130" s="4" t="s">
        <v>9015</v>
      </c>
      <c r="K2130" s="4" t="s">
        <v>9010</v>
      </c>
      <c r="L2130">
        <v>550</v>
      </c>
      <c r="M2130" s="4" t="s">
        <v>9322</v>
      </c>
      <c r="N2130">
        <v>1987</v>
      </c>
      <c r="O2130">
        <v>2938.67</v>
      </c>
      <c r="P2130">
        <v>8775</v>
      </c>
      <c r="Q2130" s="4" t="s">
        <v>101</v>
      </c>
      <c r="R2130" s="4" t="s">
        <v>24</v>
      </c>
      <c r="S2130">
        <v>37</v>
      </c>
    </row>
    <row r="2131" spans="1:19">
      <c r="A2131" s="4" t="s">
        <v>2338</v>
      </c>
      <c r="B2131" s="4" t="s">
        <v>230</v>
      </c>
      <c r="C2131" s="4" t="s">
        <v>9011</v>
      </c>
      <c r="D2131" s="4" t="s">
        <v>49</v>
      </c>
      <c r="E2131" s="4" t="s">
        <v>197</v>
      </c>
      <c r="F2131" s="3">
        <v>42830</v>
      </c>
      <c r="G2131" s="3">
        <v>42840</v>
      </c>
      <c r="H2131">
        <v>0</v>
      </c>
      <c r="I2131" s="4" t="s">
        <v>9026</v>
      </c>
      <c r="J2131" s="4" t="s">
        <v>9024</v>
      </c>
      <c r="K2131" s="4" t="s">
        <v>9010</v>
      </c>
      <c r="L2131">
        <v>4821</v>
      </c>
      <c r="M2131" s="4" t="s">
        <v>9322</v>
      </c>
      <c r="N2131">
        <v>2010</v>
      </c>
      <c r="O2131">
        <v>587.72</v>
      </c>
      <c r="P2131">
        <v>1501</v>
      </c>
      <c r="Q2131" s="4" t="s">
        <v>23</v>
      </c>
      <c r="R2131" s="4" t="s">
        <v>24</v>
      </c>
      <c r="S2131">
        <v>10</v>
      </c>
    </row>
    <row r="2132" spans="1:19">
      <c r="A2132" s="4" t="s">
        <v>2339</v>
      </c>
      <c r="B2132" s="4" t="s">
        <v>230</v>
      </c>
      <c r="C2132" s="4" t="s">
        <v>179</v>
      </c>
      <c r="D2132" s="4" t="s">
        <v>72</v>
      </c>
      <c r="E2132" s="4" t="s">
        <v>172</v>
      </c>
      <c r="F2132" s="3">
        <v>42830</v>
      </c>
      <c r="G2132" s="3">
        <v>42831</v>
      </c>
      <c r="H2132">
        <v>450</v>
      </c>
      <c r="I2132" s="4" t="s">
        <v>9026</v>
      </c>
      <c r="J2132" s="4" t="s">
        <v>9024</v>
      </c>
      <c r="K2132" s="4" t="s">
        <v>9010</v>
      </c>
      <c r="L2132">
        <v>550</v>
      </c>
      <c r="M2132" s="4" t="s">
        <v>73</v>
      </c>
      <c r="N2132">
        <v>2003</v>
      </c>
      <c r="O2132">
        <v>692.19</v>
      </c>
      <c r="P2132">
        <v>1922</v>
      </c>
      <c r="Q2132" s="4" t="s">
        <v>23</v>
      </c>
      <c r="R2132" s="4" t="s">
        <v>24</v>
      </c>
      <c r="S2132">
        <v>1</v>
      </c>
    </row>
    <row r="2133" spans="1:19">
      <c r="A2133" s="4" t="s">
        <v>2340</v>
      </c>
      <c r="B2133" s="4" t="s">
        <v>230</v>
      </c>
      <c r="C2133" s="4" t="s">
        <v>199</v>
      </c>
      <c r="D2133" s="4" t="s">
        <v>32</v>
      </c>
      <c r="E2133" s="4" t="s">
        <v>172</v>
      </c>
      <c r="F2133" s="3">
        <v>42830</v>
      </c>
      <c r="G2133" s="3">
        <v>42876</v>
      </c>
      <c r="H2133">
        <v>4983</v>
      </c>
      <c r="I2133" s="4" t="s">
        <v>9026</v>
      </c>
      <c r="J2133" s="4" t="s">
        <v>9024</v>
      </c>
      <c r="K2133" s="4" t="s">
        <v>9010</v>
      </c>
      <c r="L2133">
        <v>5482</v>
      </c>
      <c r="M2133" s="4" t="s">
        <v>33</v>
      </c>
      <c r="N2133">
        <v>2009</v>
      </c>
      <c r="O2133">
        <v>497.11</v>
      </c>
      <c r="P2133">
        <v>1588</v>
      </c>
      <c r="Q2133" s="4" t="s">
        <v>23</v>
      </c>
      <c r="R2133" s="4" t="s">
        <v>24</v>
      </c>
      <c r="S2133">
        <v>46</v>
      </c>
    </row>
    <row r="2134" spans="1:19">
      <c r="A2134" s="4" t="s">
        <v>2341</v>
      </c>
      <c r="B2134" s="4" t="s">
        <v>256</v>
      </c>
      <c r="C2134" s="4" t="s">
        <v>171</v>
      </c>
      <c r="D2134" s="4" t="s">
        <v>103</v>
      </c>
      <c r="E2134" s="4" t="s">
        <v>172</v>
      </c>
      <c r="F2134" s="3">
        <v>42830</v>
      </c>
      <c r="G2134" s="3">
        <v>42905</v>
      </c>
      <c r="H2134">
        <v>1140</v>
      </c>
      <c r="I2134" s="4" t="s">
        <v>9014</v>
      </c>
      <c r="J2134" s="4" t="s">
        <v>9015</v>
      </c>
      <c r="K2134" s="4" t="s">
        <v>9010</v>
      </c>
      <c r="L2134">
        <v>1096</v>
      </c>
      <c r="M2134" s="4" t="s">
        <v>26</v>
      </c>
      <c r="N2134">
        <v>1992</v>
      </c>
      <c r="O2134">
        <v>3922.42</v>
      </c>
      <c r="P2134">
        <v>6837</v>
      </c>
      <c r="Q2134" s="4" t="s">
        <v>23</v>
      </c>
      <c r="R2134" s="4" t="s">
        <v>24</v>
      </c>
      <c r="S2134">
        <v>75</v>
      </c>
    </row>
    <row r="2135" spans="1:19">
      <c r="A2135" s="4" t="s">
        <v>2342</v>
      </c>
      <c r="B2135" s="4" t="s">
        <v>187</v>
      </c>
      <c r="C2135" s="4" t="s">
        <v>177</v>
      </c>
      <c r="D2135" s="4" t="s">
        <v>24</v>
      </c>
      <c r="E2135" s="4" t="s">
        <v>193</v>
      </c>
      <c r="F2135" s="3">
        <v>42830</v>
      </c>
      <c r="G2135" s="3"/>
      <c r="I2135" s="4" t="s">
        <v>9023</v>
      </c>
      <c r="J2135" s="4" t="s">
        <v>9024</v>
      </c>
      <c r="K2135" s="4" t="s">
        <v>9012</v>
      </c>
      <c r="L2135">
        <v>55</v>
      </c>
      <c r="M2135" s="4"/>
      <c r="Q2135" s="4"/>
      <c r="R2135" s="4"/>
    </row>
    <row r="2136" spans="1:19">
      <c r="A2136" s="4" t="s">
        <v>2343</v>
      </c>
      <c r="B2136" s="4" t="s">
        <v>187</v>
      </c>
      <c r="C2136" s="4" t="s">
        <v>171</v>
      </c>
      <c r="D2136" s="4" t="s">
        <v>54</v>
      </c>
      <c r="E2136" s="4" t="s">
        <v>197</v>
      </c>
      <c r="F2136" s="3">
        <v>42830</v>
      </c>
      <c r="G2136" s="3">
        <v>42832</v>
      </c>
      <c r="H2136">
        <v>0</v>
      </c>
      <c r="I2136" s="4" t="s">
        <v>9023</v>
      </c>
      <c r="J2136" s="4" t="s">
        <v>9024</v>
      </c>
      <c r="K2136" s="4" t="s">
        <v>9010</v>
      </c>
      <c r="L2136">
        <v>1096</v>
      </c>
      <c r="M2136" s="4" t="s">
        <v>55</v>
      </c>
      <c r="N2136">
        <v>1995</v>
      </c>
      <c r="O2136">
        <v>1825.82</v>
      </c>
      <c r="P2136">
        <v>5595</v>
      </c>
      <c r="Q2136" s="4" t="s">
        <v>23</v>
      </c>
      <c r="R2136" s="4" t="s">
        <v>56</v>
      </c>
      <c r="S2136">
        <v>2</v>
      </c>
    </row>
    <row r="2137" spans="1:19">
      <c r="A2137" s="4" t="s">
        <v>2344</v>
      </c>
      <c r="B2137" s="4" t="s">
        <v>187</v>
      </c>
      <c r="C2137" s="4" t="s">
        <v>192</v>
      </c>
      <c r="D2137" s="4" t="s">
        <v>81</v>
      </c>
      <c r="E2137" s="4" t="s">
        <v>172</v>
      </c>
      <c r="F2137" s="3">
        <v>42830</v>
      </c>
      <c r="G2137" s="3">
        <v>42908</v>
      </c>
      <c r="H2137">
        <v>3188</v>
      </c>
      <c r="I2137" s="4" t="s">
        <v>9023</v>
      </c>
      <c r="J2137" s="4" t="s">
        <v>9024</v>
      </c>
      <c r="K2137" s="4" t="s">
        <v>9012</v>
      </c>
      <c r="L2137">
        <v>3393</v>
      </c>
      <c r="M2137" s="4" t="s">
        <v>33</v>
      </c>
      <c r="N2137">
        <v>1989</v>
      </c>
      <c r="O2137">
        <v>1388.67</v>
      </c>
      <c r="P2137">
        <v>3583</v>
      </c>
      <c r="Q2137" s="4" t="s">
        <v>23</v>
      </c>
      <c r="R2137" s="4" t="s">
        <v>24</v>
      </c>
      <c r="S2137">
        <v>78</v>
      </c>
    </row>
    <row r="2138" spans="1:19">
      <c r="A2138" s="4" t="s">
        <v>2345</v>
      </c>
      <c r="B2138" s="4" t="s">
        <v>232</v>
      </c>
      <c r="C2138" s="4" t="s">
        <v>179</v>
      </c>
      <c r="D2138" s="4" t="s">
        <v>107</v>
      </c>
      <c r="E2138" s="4" t="s">
        <v>197</v>
      </c>
      <c r="F2138" s="3">
        <v>42830</v>
      </c>
      <c r="G2138" s="3">
        <v>42831</v>
      </c>
      <c r="H2138">
        <v>0</v>
      </c>
      <c r="I2138" s="4" t="s">
        <v>9021</v>
      </c>
      <c r="J2138" s="4" t="s">
        <v>9019</v>
      </c>
      <c r="K2138" s="4" t="s">
        <v>9010</v>
      </c>
      <c r="L2138">
        <v>550</v>
      </c>
      <c r="M2138" s="4" t="s">
        <v>26</v>
      </c>
      <c r="N2138">
        <v>1994</v>
      </c>
      <c r="O2138">
        <v>2818.38</v>
      </c>
      <c r="P2138">
        <v>6290</v>
      </c>
      <c r="Q2138" s="4" t="s">
        <v>23</v>
      </c>
      <c r="R2138" s="4" t="s">
        <v>24</v>
      </c>
      <c r="S2138">
        <v>1</v>
      </c>
    </row>
    <row r="2139" spans="1:19">
      <c r="A2139" s="4" t="s">
        <v>2346</v>
      </c>
      <c r="B2139" s="4" t="s">
        <v>232</v>
      </c>
      <c r="C2139" s="4" t="s">
        <v>171</v>
      </c>
      <c r="D2139" s="4" t="s">
        <v>123</v>
      </c>
      <c r="E2139" s="4" t="s">
        <v>172</v>
      </c>
      <c r="F2139" s="3">
        <v>42830</v>
      </c>
      <c r="G2139" s="3">
        <v>42949</v>
      </c>
      <c r="H2139">
        <v>1091</v>
      </c>
      <c r="I2139" s="4" t="s">
        <v>9021</v>
      </c>
      <c r="J2139" s="4" t="s">
        <v>9019</v>
      </c>
      <c r="K2139" s="4" t="s">
        <v>9010</v>
      </c>
      <c r="L2139">
        <v>1096</v>
      </c>
      <c r="M2139" s="4" t="s">
        <v>39</v>
      </c>
      <c r="N2139">
        <v>1989</v>
      </c>
      <c r="O2139">
        <v>3838.39</v>
      </c>
      <c r="P2139">
        <v>8274</v>
      </c>
      <c r="Q2139" s="4" t="s">
        <v>23</v>
      </c>
      <c r="R2139" s="4" t="s">
        <v>24</v>
      </c>
      <c r="S2139">
        <v>119</v>
      </c>
    </row>
    <row r="2140" spans="1:19">
      <c r="A2140" s="4" t="s">
        <v>2347</v>
      </c>
      <c r="B2140" s="4" t="s">
        <v>232</v>
      </c>
      <c r="C2140" s="4" t="s">
        <v>199</v>
      </c>
      <c r="D2140" s="4" t="s">
        <v>31</v>
      </c>
      <c r="E2140" s="4" t="s">
        <v>172</v>
      </c>
      <c r="F2140" s="3">
        <v>42830</v>
      </c>
      <c r="G2140" s="3">
        <v>42837</v>
      </c>
      <c r="H2140">
        <v>5095</v>
      </c>
      <c r="I2140" s="4" t="s">
        <v>9021</v>
      </c>
      <c r="J2140" s="4" t="s">
        <v>9019</v>
      </c>
      <c r="K2140" s="4" t="s">
        <v>9010</v>
      </c>
      <c r="L2140">
        <v>5482</v>
      </c>
      <c r="M2140" s="4" t="s">
        <v>26</v>
      </c>
      <c r="N2140">
        <v>1991</v>
      </c>
      <c r="O2140">
        <v>326.82</v>
      </c>
      <c r="P2140">
        <v>1016</v>
      </c>
      <c r="Q2140" s="4" t="s">
        <v>23</v>
      </c>
      <c r="R2140" s="4" t="s">
        <v>24</v>
      </c>
      <c r="S2140">
        <v>7</v>
      </c>
    </row>
    <row r="2141" spans="1:19">
      <c r="A2141" s="4" t="s">
        <v>2348</v>
      </c>
      <c r="B2141" s="4" t="s">
        <v>232</v>
      </c>
      <c r="C2141" s="4" t="s">
        <v>177</v>
      </c>
      <c r="D2141" s="4" t="s">
        <v>42</v>
      </c>
      <c r="E2141" s="4" t="s">
        <v>172</v>
      </c>
      <c r="F2141" s="3">
        <v>42830</v>
      </c>
      <c r="G2141" s="3">
        <v>42949</v>
      </c>
      <c r="H2141">
        <v>51</v>
      </c>
      <c r="I2141" s="4" t="s">
        <v>9021</v>
      </c>
      <c r="J2141" s="4" t="s">
        <v>9019</v>
      </c>
      <c r="K2141" s="4" t="s">
        <v>9012</v>
      </c>
      <c r="L2141">
        <v>55</v>
      </c>
      <c r="M2141" s="4" t="s">
        <v>26</v>
      </c>
      <c r="N2141">
        <v>2017</v>
      </c>
      <c r="O2141">
        <v>4.54</v>
      </c>
      <c r="P2141">
        <v>9</v>
      </c>
      <c r="Q2141" s="4" t="s">
        <v>23</v>
      </c>
      <c r="R2141" s="4" t="s">
        <v>24</v>
      </c>
      <c r="S2141">
        <v>119</v>
      </c>
    </row>
    <row r="2142" spans="1:19">
      <c r="A2142" s="4" t="s">
        <v>2349</v>
      </c>
      <c r="B2142" s="4" t="s">
        <v>205</v>
      </c>
      <c r="C2142" s="4" t="s">
        <v>177</v>
      </c>
      <c r="D2142" s="4" t="s">
        <v>72</v>
      </c>
      <c r="E2142" s="4" t="s">
        <v>172</v>
      </c>
      <c r="F2142" s="3">
        <v>42830</v>
      </c>
      <c r="G2142" s="3">
        <v>42905</v>
      </c>
      <c r="H2142">
        <v>62</v>
      </c>
      <c r="I2142" s="4" t="s">
        <v>9023</v>
      </c>
      <c r="J2142" s="4" t="s">
        <v>9024</v>
      </c>
      <c r="K2142" s="4" t="s">
        <v>9012</v>
      </c>
      <c r="L2142">
        <v>55</v>
      </c>
      <c r="M2142" s="4" t="s">
        <v>73</v>
      </c>
      <c r="N2142">
        <v>2003</v>
      </c>
      <c r="O2142">
        <v>692.19</v>
      </c>
      <c r="P2142">
        <v>1922</v>
      </c>
      <c r="Q2142" s="4" t="s">
        <v>23</v>
      </c>
      <c r="R2142" s="4" t="s">
        <v>24</v>
      </c>
      <c r="S2142">
        <v>75</v>
      </c>
    </row>
    <row r="2143" spans="1:19">
      <c r="A2143" s="4" t="s">
        <v>2350</v>
      </c>
      <c r="B2143" s="4" t="s">
        <v>185</v>
      </c>
      <c r="C2143" s="4" t="s">
        <v>179</v>
      </c>
      <c r="D2143" s="4" t="s">
        <v>129</v>
      </c>
      <c r="E2143" s="4" t="s">
        <v>172</v>
      </c>
      <c r="F2143" s="3">
        <v>42830</v>
      </c>
      <c r="G2143" s="3">
        <v>42914</v>
      </c>
      <c r="H2143">
        <v>550</v>
      </c>
      <c r="I2143" s="4" t="s">
        <v>9023</v>
      </c>
      <c r="J2143" s="4" t="s">
        <v>9024</v>
      </c>
      <c r="K2143" s="4" t="s">
        <v>9010</v>
      </c>
      <c r="L2143">
        <v>550</v>
      </c>
      <c r="M2143" s="4" t="s">
        <v>39</v>
      </c>
      <c r="N2143">
        <v>1992</v>
      </c>
      <c r="O2143">
        <v>324.19</v>
      </c>
      <c r="P2143">
        <v>978</v>
      </c>
      <c r="Q2143" s="4" t="s">
        <v>23</v>
      </c>
      <c r="R2143" s="4" t="s">
        <v>24</v>
      </c>
      <c r="S2143">
        <v>84</v>
      </c>
    </row>
    <row r="2144" spans="1:19">
      <c r="A2144" s="4" t="s">
        <v>2351</v>
      </c>
      <c r="B2144" s="4" t="s">
        <v>216</v>
      </c>
      <c r="C2144" s="4" t="s">
        <v>177</v>
      </c>
      <c r="D2144" s="4" t="s">
        <v>65</v>
      </c>
      <c r="E2144" s="4" t="s">
        <v>172</v>
      </c>
      <c r="F2144" s="3">
        <v>42830</v>
      </c>
      <c r="G2144" s="3">
        <v>42832</v>
      </c>
      <c r="H2144">
        <v>45</v>
      </c>
      <c r="I2144" s="4" t="s">
        <v>9018</v>
      </c>
      <c r="J2144" s="4" t="s">
        <v>9019</v>
      </c>
      <c r="K2144" s="4" t="s">
        <v>9012</v>
      </c>
      <c r="L2144">
        <v>55</v>
      </c>
      <c r="M2144" s="4" t="s">
        <v>33</v>
      </c>
      <c r="N2144">
        <v>1990</v>
      </c>
      <c r="O2144">
        <v>2520.83</v>
      </c>
      <c r="P2144">
        <v>3502</v>
      </c>
      <c r="Q2144" s="4" t="s">
        <v>23</v>
      </c>
      <c r="R2144" s="4" t="s">
        <v>24</v>
      </c>
      <c r="S2144">
        <v>2</v>
      </c>
    </row>
    <row r="2145" spans="1:19">
      <c r="A2145" s="4" t="s">
        <v>2352</v>
      </c>
      <c r="B2145" s="4" t="s">
        <v>181</v>
      </c>
      <c r="C2145" s="4" t="s">
        <v>179</v>
      </c>
      <c r="D2145" s="4" t="s">
        <v>24</v>
      </c>
      <c r="E2145" s="4" t="s">
        <v>193</v>
      </c>
      <c r="F2145" s="3">
        <v>42830</v>
      </c>
      <c r="G2145" s="3"/>
      <c r="I2145" s="4" t="s">
        <v>9026</v>
      </c>
      <c r="J2145" s="4" t="s">
        <v>9024</v>
      </c>
      <c r="K2145" s="4" t="s">
        <v>9010</v>
      </c>
      <c r="L2145">
        <v>550</v>
      </c>
      <c r="M2145" s="4"/>
      <c r="Q2145" s="4"/>
      <c r="R2145" s="4"/>
    </row>
    <row r="2146" spans="1:19">
      <c r="A2146" s="4" t="s">
        <v>2353</v>
      </c>
      <c r="B2146" s="4" t="s">
        <v>183</v>
      </c>
      <c r="C2146" s="4" t="s">
        <v>179</v>
      </c>
      <c r="D2146" s="4" t="s">
        <v>51</v>
      </c>
      <c r="E2146" s="4" t="s">
        <v>172</v>
      </c>
      <c r="F2146" s="3">
        <v>42831</v>
      </c>
      <c r="G2146" s="3">
        <v>42895</v>
      </c>
      <c r="H2146">
        <v>527</v>
      </c>
      <c r="I2146" s="4" t="s">
        <v>9014</v>
      </c>
      <c r="J2146" s="4" t="s">
        <v>9015</v>
      </c>
      <c r="K2146" s="4" t="s">
        <v>9010</v>
      </c>
      <c r="L2146">
        <v>550</v>
      </c>
      <c r="M2146" s="4" t="s">
        <v>36</v>
      </c>
      <c r="N2146">
        <v>1982</v>
      </c>
      <c r="O2146">
        <v>4618</v>
      </c>
      <c r="P2146">
        <v>10083</v>
      </c>
      <c r="Q2146" s="4" t="s">
        <v>23</v>
      </c>
      <c r="R2146" s="4" t="s">
        <v>24</v>
      </c>
      <c r="S2146">
        <v>64</v>
      </c>
    </row>
    <row r="2147" spans="1:19">
      <c r="A2147" s="4" t="s">
        <v>2354</v>
      </c>
      <c r="B2147" s="4" t="s">
        <v>246</v>
      </c>
      <c r="C2147" s="4" t="s">
        <v>179</v>
      </c>
      <c r="D2147" s="4" t="s">
        <v>83</v>
      </c>
      <c r="E2147" s="4" t="s">
        <v>197</v>
      </c>
      <c r="F2147" s="3">
        <v>42831</v>
      </c>
      <c r="G2147" s="3">
        <v>42840</v>
      </c>
      <c r="H2147">
        <v>0</v>
      </c>
      <c r="I2147" s="4" t="s">
        <v>9021</v>
      </c>
      <c r="J2147" s="4" t="s">
        <v>9019</v>
      </c>
      <c r="K2147" s="4" t="s">
        <v>9010</v>
      </c>
      <c r="L2147">
        <v>550</v>
      </c>
      <c r="M2147" s="4" t="s">
        <v>33</v>
      </c>
      <c r="N2147">
        <v>2004</v>
      </c>
      <c r="O2147">
        <v>702.72</v>
      </c>
      <c r="P2147">
        <v>1831</v>
      </c>
      <c r="Q2147" s="4" t="s">
        <v>23</v>
      </c>
      <c r="R2147" s="4" t="s">
        <v>24</v>
      </c>
      <c r="S2147">
        <v>9</v>
      </c>
    </row>
    <row r="2148" spans="1:19">
      <c r="A2148" s="4" t="s">
        <v>2355</v>
      </c>
      <c r="B2148" s="4" t="s">
        <v>246</v>
      </c>
      <c r="C2148" s="4" t="s">
        <v>171</v>
      </c>
      <c r="D2148" s="4" t="s">
        <v>123</v>
      </c>
      <c r="E2148" s="4" t="s">
        <v>197</v>
      </c>
      <c r="F2148" s="3">
        <v>42831</v>
      </c>
      <c r="G2148" s="3">
        <v>42885</v>
      </c>
      <c r="H2148">
        <v>0</v>
      </c>
      <c r="I2148" s="4" t="s">
        <v>9021</v>
      </c>
      <c r="J2148" s="4" t="s">
        <v>9019</v>
      </c>
      <c r="K2148" s="4" t="s">
        <v>9010</v>
      </c>
      <c r="L2148">
        <v>1096</v>
      </c>
      <c r="M2148" s="4" t="s">
        <v>39</v>
      </c>
      <c r="N2148">
        <v>1989</v>
      </c>
      <c r="O2148">
        <v>3838.39</v>
      </c>
      <c r="P2148">
        <v>8274</v>
      </c>
      <c r="Q2148" s="4" t="s">
        <v>23</v>
      </c>
      <c r="R2148" s="4" t="s">
        <v>24</v>
      </c>
      <c r="S2148">
        <v>54</v>
      </c>
    </row>
    <row r="2149" spans="1:19">
      <c r="A2149" s="4" t="s">
        <v>2356</v>
      </c>
      <c r="B2149" s="4" t="s">
        <v>210</v>
      </c>
      <c r="C2149" s="4" t="s">
        <v>192</v>
      </c>
      <c r="D2149" s="4" t="s">
        <v>24</v>
      </c>
      <c r="E2149" s="4" t="s">
        <v>193</v>
      </c>
      <c r="F2149" s="3">
        <v>42831</v>
      </c>
      <c r="G2149" s="3"/>
      <c r="I2149" s="4" t="s">
        <v>9021</v>
      </c>
      <c r="J2149" s="4" t="s">
        <v>9019</v>
      </c>
      <c r="K2149" s="4" t="s">
        <v>9012</v>
      </c>
      <c r="L2149">
        <v>3393</v>
      </c>
      <c r="M2149" s="4"/>
      <c r="Q2149" s="4"/>
      <c r="R2149" s="4"/>
    </row>
    <row r="2150" spans="1:19">
      <c r="A2150" s="4" t="s">
        <v>2357</v>
      </c>
      <c r="B2150" s="4" t="s">
        <v>174</v>
      </c>
      <c r="C2150" s="4" t="s">
        <v>192</v>
      </c>
      <c r="D2150" s="4" t="s">
        <v>48</v>
      </c>
      <c r="E2150" s="4" t="s">
        <v>197</v>
      </c>
      <c r="F2150" s="3">
        <v>42831</v>
      </c>
      <c r="G2150" s="3">
        <v>42833</v>
      </c>
      <c r="H2150">
        <v>0</v>
      </c>
      <c r="I2150" s="4" t="s">
        <v>9016</v>
      </c>
      <c r="J2150" s="4" t="s">
        <v>9015</v>
      </c>
      <c r="K2150" s="4" t="s">
        <v>9012</v>
      </c>
      <c r="L2150">
        <v>3393</v>
      </c>
      <c r="M2150" s="4" t="s">
        <v>39</v>
      </c>
      <c r="N2150">
        <v>1998</v>
      </c>
      <c r="O2150">
        <v>217.87</v>
      </c>
      <c r="P2150">
        <v>551</v>
      </c>
      <c r="Q2150" s="4" t="s">
        <v>23</v>
      </c>
      <c r="R2150" s="4" t="s">
        <v>24</v>
      </c>
      <c r="S2150">
        <v>2</v>
      </c>
    </row>
    <row r="2151" spans="1:19">
      <c r="A2151" s="4" t="s">
        <v>2358</v>
      </c>
      <c r="B2151" s="4" t="s">
        <v>174</v>
      </c>
      <c r="C2151" s="4" t="s">
        <v>177</v>
      </c>
      <c r="D2151" s="4" t="s">
        <v>104</v>
      </c>
      <c r="E2151" s="4" t="s">
        <v>172</v>
      </c>
      <c r="F2151" s="3">
        <v>42831</v>
      </c>
      <c r="G2151" s="3">
        <v>42839</v>
      </c>
      <c r="H2151">
        <v>64</v>
      </c>
      <c r="I2151" s="4" t="s">
        <v>9016</v>
      </c>
      <c r="J2151" s="4" t="s">
        <v>9015</v>
      </c>
      <c r="K2151" s="4" t="s">
        <v>9012</v>
      </c>
      <c r="L2151">
        <v>55</v>
      </c>
      <c r="M2151" s="4" t="s">
        <v>9322</v>
      </c>
      <c r="N2151">
        <v>1983</v>
      </c>
      <c r="O2151">
        <v>1008.06</v>
      </c>
      <c r="P2151">
        <v>1238</v>
      </c>
      <c r="Q2151" s="4" t="s">
        <v>23</v>
      </c>
      <c r="R2151" s="4" t="s">
        <v>24</v>
      </c>
      <c r="S2151">
        <v>8</v>
      </c>
    </row>
    <row r="2152" spans="1:19">
      <c r="A2152" s="4" t="s">
        <v>2359</v>
      </c>
      <c r="B2152" s="4" t="s">
        <v>263</v>
      </c>
      <c r="C2152" s="4" t="s">
        <v>192</v>
      </c>
      <c r="D2152" s="4" t="s">
        <v>99</v>
      </c>
      <c r="E2152" s="4" t="s">
        <v>172</v>
      </c>
      <c r="F2152" s="3">
        <v>42831</v>
      </c>
      <c r="G2152" s="3">
        <v>42840</v>
      </c>
      <c r="H2152">
        <v>3655</v>
      </c>
      <c r="I2152" s="4" t="s">
        <v>9021</v>
      </c>
      <c r="J2152" s="4" t="s">
        <v>9019</v>
      </c>
      <c r="K2152" s="4" t="s">
        <v>9012</v>
      </c>
      <c r="L2152">
        <v>3393</v>
      </c>
      <c r="M2152" s="4" t="s">
        <v>33</v>
      </c>
      <c r="N2152">
        <v>2003</v>
      </c>
      <c r="O2152">
        <v>1419.98</v>
      </c>
      <c r="P2152">
        <v>4018</v>
      </c>
      <c r="Q2152" s="4" t="s">
        <v>23</v>
      </c>
      <c r="R2152" s="4" t="s">
        <v>24</v>
      </c>
      <c r="S2152">
        <v>9</v>
      </c>
    </row>
    <row r="2153" spans="1:19">
      <c r="A2153" s="4" t="s">
        <v>2360</v>
      </c>
      <c r="B2153" s="4" t="s">
        <v>212</v>
      </c>
      <c r="C2153" s="4" t="s">
        <v>265</v>
      </c>
      <c r="D2153" s="4" t="s">
        <v>24</v>
      </c>
      <c r="E2153" s="4" t="s">
        <v>193</v>
      </c>
      <c r="F2153" s="3">
        <v>42831</v>
      </c>
      <c r="G2153" s="3"/>
      <c r="I2153" s="4" t="s">
        <v>9023</v>
      </c>
      <c r="J2153" s="4" t="s">
        <v>9024</v>
      </c>
      <c r="K2153" s="4" t="s">
        <v>9013</v>
      </c>
      <c r="L2153">
        <v>26768</v>
      </c>
      <c r="M2153" s="4"/>
      <c r="Q2153" s="4"/>
      <c r="R2153" s="4"/>
    </row>
    <row r="2154" spans="1:19">
      <c r="A2154" s="4" t="s">
        <v>2361</v>
      </c>
      <c r="B2154" s="4" t="s">
        <v>212</v>
      </c>
      <c r="C2154" s="4" t="s">
        <v>177</v>
      </c>
      <c r="D2154" s="4" t="s">
        <v>24</v>
      </c>
      <c r="E2154" s="4" t="s">
        <v>193</v>
      </c>
      <c r="F2154" s="3">
        <v>42831</v>
      </c>
      <c r="G2154" s="3"/>
      <c r="I2154" s="4" t="s">
        <v>9023</v>
      </c>
      <c r="J2154" s="4" t="s">
        <v>9024</v>
      </c>
      <c r="K2154" s="4" t="s">
        <v>9012</v>
      </c>
      <c r="L2154">
        <v>55</v>
      </c>
      <c r="M2154" s="4"/>
      <c r="Q2154" s="4"/>
      <c r="R2154" s="4"/>
    </row>
    <row r="2155" spans="1:19">
      <c r="A2155" s="4" t="s">
        <v>2362</v>
      </c>
      <c r="B2155" s="4" t="s">
        <v>196</v>
      </c>
      <c r="C2155" s="4" t="s">
        <v>177</v>
      </c>
      <c r="D2155" s="4" t="s">
        <v>29</v>
      </c>
      <c r="E2155" s="4" t="s">
        <v>197</v>
      </c>
      <c r="F2155" s="3">
        <v>42831</v>
      </c>
      <c r="G2155" s="3">
        <v>42841</v>
      </c>
      <c r="H2155">
        <v>0</v>
      </c>
      <c r="I2155" s="4" t="s">
        <v>9016</v>
      </c>
      <c r="J2155" s="4" t="s">
        <v>9015</v>
      </c>
      <c r="K2155" s="4" t="s">
        <v>9012</v>
      </c>
      <c r="L2155">
        <v>55</v>
      </c>
      <c r="M2155" s="4" t="s">
        <v>26</v>
      </c>
      <c r="N2155">
        <v>2012</v>
      </c>
      <c r="O2155">
        <v>587.34</v>
      </c>
      <c r="P2155">
        <v>1356</v>
      </c>
      <c r="Q2155" s="4" t="s">
        <v>30</v>
      </c>
      <c r="R2155" s="4" t="s">
        <v>24</v>
      </c>
      <c r="S2155">
        <v>10</v>
      </c>
    </row>
    <row r="2156" spans="1:19">
      <c r="A2156" s="4" t="s">
        <v>2363</v>
      </c>
      <c r="B2156" s="4" t="s">
        <v>196</v>
      </c>
      <c r="C2156" s="4" t="s">
        <v>192</v>
      </c>
      <c r="D2156" s="4" t="s">
        <v>104</v>
      </c>
      <c r="E2156" s="4" t="s">
        <v>197</v>
      </c>
      <c r="F2156" s="3">
        <v>42831</v>
      </c>
      <c r="G2156" s="3">
        <v>42838</v>
      </c>
      <c r="H2156">
        <v>0</v>
      </c>
      <c r="I2156" s="4" t="s">
        <v>9016</v>
      </c>
      <c r="J2156" s="4" t="s">
        <v>9015</v>
      </c>
      <c r="K2156" s="4" t="s">
        <v>9012</v>
      </c>
      <c r="L2156">
        <v>3393</v>
      </c>
      <c r="M2156" s="4" t="s">
        <v>9322</v>
      </c>
      <c r="N2156">
        <v>1983</v>
      </c>
      <c r="O2156">
        <v>1008.06</v>
      </c>
      <c r="P2156">
        <v>1238</v>
      </c>
      <c r="Q2156" s="4" t="s">
        <v>23</v>
      </c>
      <c r="R2156" s="4" t="s">
        <v>24</v>
      </c>
      <c r="S2156">
        <v>7</v>
      </c>
    </row>
    <row r="2157" spans="1:19">
      <c r="A2157" s="4" t="s">
        <v>2364</v>
      </c>
      <c r="B2157" s="4" t="s">
        <v>203</v>
      </c>
      <c r="C2157" s="4" t="s">
        <v>192</v>
      </c>
      <c r="D2157" s="4" t="s">
        <v>24</v>
      </c>
      <c r="E2157" s="4" t="s">
        <v>193</v>
      </c>
      <c r="F2157" s="3">
        <v>42831</v>
      </c>
      <c r="G2157" s="3"/>
      <c r="I2157" s="4" t="s">
        <v>9023</v>
      </c>
      <c r="J2157" s="4" t="s">
        <v>9024</v>
      </c>
      <c r="K2157" s="4" t="s">
        <v>9012</v>
      </c>
      <c r="L2157">
        <v>3393</v>
      </c>
      <c r="M2157" s="4"/>
      <c r="Q2157" s="4"/>
      <c r="R2157" s="4"/>
    </row>
    <row r="2158" spans="1:19">
      <c r="A2158" s="4" t="s">
        <v>2365</v>
      </c>
      <c r="B2158" s="4" t="s">
        <v>191</v>
      </c>
      <c r="C2158" s="4" t="s">
        <v>179</v>
      </c>
      <c r="D2158" s="4" t="s">
        <v>59</v>
      </c>
      <c r="E2158" s="4" t="s">
        <v>172</v>
      </c>
      <c r="F2158" s="3">
        <v>42831</v>
      </c>
      <c r="G2158" s="3">
        <v>42876</v>
      </c>
      <c r="H2158">
        <v>561</v>
      </c>
      <c r="I2158" s="4" t="s">
        <v>9026</v>
      </c>
      <c r="J2158" s="4" t="s">
        <v>9024</v>
      </c>
      <c r="K2158" s="4" t="s">
        <v>9010</v>
      </c>
      <c r="L2158">
        <v>550</v>
      </c>
      <c r="M2158" s="4" t="s">
        <v>60</v>
      </c>
      <c r="N2158">
        <v>1988</v>
      </c>
      <c r="O2158">
        <v>2059.9</v>
      </c>
      <c r="P2158">
        <v>3644</v>
      </c>
      <c r="Q2158" s="4" t="s">
        <v>23</v>
      </c>
      <c r="R2158" s="4" t="s">
        <v>24</v>
      </c>
      <c r="S2158">
        <v>45</v>
      </c>
    </row>
    <row r="2159" spans="1:19">
      <c r="A2159" s="4" t="s">
        <v>2366</v>
      </c>
      <c r="B2159" s="4" t="s">
        <v>219</v>
      </c>
      <c r="C2159" s="4" t="s">
        <v>171</v>
      </c>
      <c r="D2159" s="4" t="s">
        <v>24</v>
      </c>
      <c r="E2159" s="4" t="s">
        <v>193</v>
      </c>
      <c r="F2159" s="3">
        <v>42831</v>
      </c>
      <c r="G2159" s="3"/>
      <c r="I2159" s="4" t="s">
        <v>9026</v>
      </c>
      <c r="J2159" s="4" t="s">
        <v>9024</v>
      </c>
      <c r="K2159" s="4" t="s">
        <v>9010</v>
      </c>
      <c r="L2159">
        <v>1096</v>
      </c>
      <c r="M2159" s="4"/>
      <c r="Q2159" s="4"/>
      <c r="R2159" s="4"/>
    </row>
    <row r="2160" spans="1:19">
      <c r="A2160" s="4" t="s">
        <v>2367</v>
      </c>
      <c r="B2160" s="4" t="s">
        <v>230</v>
      </c>
      <c r="C2160" s="4" t="s">
        <v>179</v>
      </c>
      <c r="D2160" s="4" t="s">
        <v>75</v>
      </c>
      <c r="E2160" s="4" t="s">
        <v>197</v>
      </c>
      <c r="F2160" s="3">
        <v>42831</v>
      </c>
      <c r="G2160" s="3">
        <v>42953</v>
      </c>
      <c r="H2160">
        <v>0</v>
      </c>
      <c r="I2160" s="4" t="s">
        <v>9026</v>
      </c>
      <c r="J2160" s="4" t="s">
        <v>9024</v>
      </c>
      <c r="K2160" s="4" t="s">
        <v>9010</v>
      </c>
      <c r="L2160">
        <v>550</v>
      </c>
      <c r="M2160" s="4" t="s">
        <v>73</v>
      </c>
      <c r="N2160">
        <v>1982</v>
      </c>
      <c r="O2160">
        <v>792.46</v>
      </c>
      <c r="P2160">
        <v>1299</v>
      </c>
      <c r="Q2160" s="4" t="s">
        <v>23</v>
      </c>
      <c r="R2160" s="4" t="s">
        <v>24</v>
      </c>
      <c r="S2160">
        <v>122</v>
      </c>
    </row>
    <row r="2161" spans="1:19">
      <c r="A2161" s="4" t="s">
        <v>2368</v>
      </c>
      <c r="B2161" s="4" t="s">
        <v>230</v>
      </c>
      <c r="C2161" s="4" t="s">
        <v>171</v>
      </c>
      <c r="D2161" s="4" t="s">
        <v>54</v>
      </c>
      <c r="E2161" s="4" t="s">
        <v>197</v>
      </c>
      <c r="F2161" s="3">
        <v>42831</v>
      </c>
      <c r="G2161" s="3">
        <v>42841</v>
      </c>
      <c r="H2161">
        <v>0</v>
      </c>
      <c r="I2161" s="4" t="s">
        <v>9026</v>
      </c>
      <c r="J2161" s="4" t="s">
        <v>9024</v>
      </c>
      <c r="K2161" s="4" t="s">
        <v>9010</v>
      </c>
      <c r="L2161">
        <v>1096</v>
      </c>
      <c r="M2161" s="4" t="s">
        <v>55</v>
      </c>
      <c r="N2161">
        <v>1995</v>
      </c>
      <c r="O2161">
        <v>1825.82</v>
      </c>
      <c r="P2161">
        <v>5595</v>
      </c>
      <c r="Q2161" s="4" t="s">
        <v>23</v>
      </c>
      <c r="R2161" s="4" t="s">
        <v>56</v>
      </c>
      <c r="S2161">
        <v>10</v>
      </c>
    </row>
    <row r="2162" spans="1:19">
      <c r="A2162" s="4" t="s">
        <v>2369</v>
      </c>
      <c r="B2162" s="4" t="s">
        <v>230</v>
      </c>
      <c r="C2162" s="4" t="s">
        <v>199</v>
      </c>
      <c r="D2162" s="4" t="s">
        <v>97</v>
      </c>
      <c r="E2162" s="4" t="s">
        <v>172</v>
      </c>
      <c r="F2162" s="3">
        <v>42831</v>
      </c>
      <c r="G2162" s="3">
        <v>42832</v>
      </c>
      <c r="H2162">
        <v>6154</v>
      </c>
      <c r="I2162" s="4" t="s">
        <v>9026</v>
      </c>
      <c r="J2162" s="4" t="s">
        <v>9024</v>
      </c>
      <c r="K2162" s="4" t="s">
        <v>9010</v>
      </c>
      <c r="L2162">
        <v>5482</v>
      </c>
      <c r="M2162" s="4" t="s">
        <v>33</v>
      </c>
      <c r="N2162">
        <v>2001</v>
      </c>
      <c r="O2162">
        <v>2437.85</v>
      </c>
      <c r="P2162">
        <v>4874</v>
      </c>
      <c r="Q2162" s="4" t="s">
        <v>23</v>
      </c>
      <c r="R2162" s="4" t="s">
        <v>24</v>
      </c>
      <c r="S2162">
        <v>1</v>
      </c>
    </row>
    <row r="2163" spans="1:19">
      <c r="A2163" s="4" t="s">
        <v>2370</v>
      </c>
      <c r="B2163" s="4" t="s">
        <v>230</v>
      </c>
      <c r="C2163" s="4" t="s">
        <v>9011</v>
      </c>
      <c r="D2163" s="4" t="s">
        <v>38</v>
      </c>
      <c r="E2163" s="4" t="s">
        <v>172</v>
      </c>
      <c r="F2163" s="3">
        <v>42831</v>
      </c>
      <c r="G2163" s="3">
        <v>42837</v>
      </c>
      <c r="H2163">
        <v>4756</v>
      </c>
      <c r="I2163" s="4" t="s">
        <v>9026</v>
      </c>
      <c r="J2163" s="4" t="s">
        <v>9024</v>
      </c>
      <c r="K2163" s="4" t="s">
        <v>9010</v>
      </c>
      <c r="L2163">
        <v>4821</v>
      </c>
      <c r="M2163" s="4" t="s">
        <v>39</v>
      </c>
      <c r="N2163">
        <v>1993</v>
      </c>
      <c r="O2163">
        <v>4269.8999999999996</v>
      </c>
      <c r="P2163">
        <v>6472</v>
      </c>
      <c r="Q2163" s="4" t="s">
        <v>23</v>
      </c>
      <c r="R2163" s="4" t="s">
        <v>40</v>
      </c>
      <c r="S2163">
        <v>6</v>
      </c>
    </row>
    <row r="2164" spans="1:19">
      <c r="A2164" s="4" t="s">
        <v>2371</v>
      </c>
      <c r="B2164" s="4" t="s">
        <v>256</v>
      </c>
      <c r="C2164" s="4" t="s">
        <v>179</v>
      </c>
      <c r="D2164" s="4" t="s">
        <v>111</v>
      </c>
      <c r="E2164" s="4" t="s">
        <v>197</v>
      </c>
      <c r="F2164" s="3">
        <v>42831</v>
      </c>
      <c r="G2164" s="3">
        <v>42839</v>
      </c>
      <c r="H2164">
        <v>0</v>
      </c>
      <c r="I2164" s="4" t="s">
        <v>9014</v>
      </c>
      <c r="J2164" s="4" t="s">
        <v>9015</v>
      </c>
      <c r="K2164" s="4" t="s">
        <v>9010</v>
      </c>
      <c r="L2164">
        <v>550</v>
      </c>
      <c r="M2164" s="4" t="s">
        <v>33</v>
      </c>
      <c r="N2164">
        <v>1988</v>
      </c>
      <c r="O2164">
        <v>1376.8</v>
      </c>
      <c r="P2164">
        <v>1165</v>
      </c>
      <c r="Q2164" s="4" t="s">
        <v>112</v>
      </c>
      <c r="R2164" s="4" t="s">
        <v>24</v>
      </c>
      <c r="S2164">
        <v>8</v>
      </c>
    </row>
    <row r="2165" spans="1:19">
      <c r="A2165" s="4" t="s">
        <v>2372</v>
      </c>
      <c r="B2165" s="4" t="s">
        <v>256</v>
      </c>
      <c r="C2165" s="4" t="s">
        <v>177</v>
      </c>
      <c r="D2165" s="4" t="s">
        <v>70</v>
      </c>
      <c r="E2165" s="4" t="s">
        <v>172</v>
      </c>
      <c r="F2165" s="3">
        <v>42831</v>
      </c>
      <c r="G2165" s="3">
        <v>42885</v>
      </c>
      <c r="H2165">
        <v>61</v>
      </c>
      <c r="I2165" s="4" t="s">
        <v>9014</v>
      </c>
      <c r="J2165" s="4" t="s">
        <v>9015</v>
      </c>
      <c r="K2165" s="4" t="s">
        <v>9012</v>
      </c>
      <c r="L2165">
        <v>55</v>
      </c>
      <c r="M2165" s="4" t="s">
        <v>55</v>
      </c>
      <c r="N2165">
        <v>2007</v>
      </c>
      <c r="O2165">
        <v>86.68</v>
      </c>
      <c r="P2165">
        <v>187</v>
      </c>
      <c r="Q2165" s="4" t="s">
        <v>23</v>
      </c>
      <c r="R2165" s="4" t="s">
        <v>56</v>
      </c>
      <c r="S2165">
        <v>54</v>
      </c>
    </row>
    <row r="2166" spans="1:19">
      <c r="A2166" s="4" t="s">
        <v>2373</v>
      </c>
      <c r="B2166" s="4" t="s">
        <v>170</v>
      </c>
      <c r="C2166" s="4" t="s">
        <v>179</v>
      </c>
      <c r="D2166" s="4" t="s">
        <v>92</v>
      </c>
      <c r="E2166" s="4" t="s">
        <v>172</v>
      </c>
      <c r="F2166" s="3">
        <v>42831</v>
      </c>
      <c r="G2166" s="3">
        <v>42910</v>
      </c>
      <c r="H2166">
        <v>575</v>
      </c>
      <c r="I2166" s="4" t="s">
        <v>9014</v>
      </c>
      <c r="J2166" s="4" t="s">
        <v>9015</v>
      </c>
      <c r="K2166" s="4" t="s">
        <v>9010</v>
      </c>
      <c r="L2166">
        <v>550</v>
      </c>
      <c r="M2166" s="4" t="s">
        <v>73</v>
      </c>
      <c r="N2166">
        <v>1997</v>
      </c>
      <c r="O2166">
        <v>2041.73</v>
      </c>
      <c r="P2166">
        <v>5276</v>
      </c>
      <c r="Q2166" s="4" t="s">
        <v>23</v>
      </c>
      <c r="R2166" s="4" t="s">
        <v>24</v>
      </c>
      <c r="S2166">
        <v>79</v>
      </c>
    </row>
    <row r="2167" spans="1:19">
      <c r="A2167" s="4" t="s">
        <v>2374</v>
      </c>
      <c r="B2167" s="4" t="s">
        <v>170</v>
      </c>
      <c r="C2167" s="4" t="s">
        <v>171</v>
      </c>
      <c r="D2167" s="4" t="s">
        <v>57</v>
      </c>
      <c r="E2167" s="4" t="s">
        <v>172</v>
      </c>
      <c r="F2167" s="3">
        <v>42831</v>
      </c>
      <c r="G2167" s="3">
        <v>42877</v>
      </c>
      <c r="H2167">
        <v>1147</v>
      </c>
      <c r="I2167" s="4" t="s">
        <v>9014</v>
      </c>
      <c r="J2167" s="4" t="s">
        <v>9015</v>
      </c>
      <c r="K2167" s="4" t="s">
        <v>9010</v>
      </c>
      <c r="L2167">
        <v>1096</v>
      </c>
      <c r="M2167" s="4" t="s">
        <v>58</v>
      </c>
      <c r="N2167">
        <v>2006</v>
      </c>
      <c r="O2167">
        <v>1102.43</v>
      </c>
      <c r="P2167">
        <v>1759</v>
      </c>
      <c r="Q2167" s="4" t="s">
        <v>23</v>
      </c>
      <c r="R2167" s="4" t="s">
        <v>24</v>
      </c>
      <c r="S2167">
        <v>46</v>
      </c>
    </row>
    <row r="2168" spans="1:19">
      <c r="A2168" s="4" t="s">
        <v>2375</v>
      </c>
      <c r="B2168" s="4" t="s">
        <v>170</v>
      </c>
      <c r="C2168" s="4" t="s">
        <v>192</v>
      </c>
      <c r="D2168" s="4" t="s">
        <v>61</v>
      </c>
      <c r="E2168" s="4" t="s">
        <v>172</v>
      </c>
      <c r="F2168" s="3">
        <v>42831</v>
      </c>
      <c r="G2168" s="3">
        <v>42898</v>
      </c>
      <c r="H2168">
        <v>3161</v>
      </c>
      <c r="I2168" s="4" t="s">
        <v>9014</v>
      </c>
      <c r="J2168" s="4" t="s">
        <v>9015</v>
      </c>
      <c r="K2168" s="4" t="s">
        <v>9012</v>
      </c>
      <c r="L2168">
        <v>3393</v>
      </c>
      <c r="M2168" s="4" t="s">
        <v>58</v>
      </c>
      <c r="N2168">
        <v>1991</v>
      </c>
      <c r="O2168">
        <v>2819.5</v>
      </c>
      <c r="P2168">
        <v>7227</v>
      </c>
      <c r="Q2168" s="4" t="s">
        <v>23</v>
      </c>
      <c r="R2168" s="4" t="s">
        <v>62</v>
      </c>
      <c r="S2168">
        <v>67</v>
      </c>
    </row>
    <row r="2169" spans="1:19">
      <c r="A2169" s="4" t="s">
        <v>2376</v>
      </c>
      <c r="B2169" s="4" t="s">
        <v>189</v>
      </c>
      <c r="C2169" s="4" t="s">
        <v>179</v>
      </c>
      <c r="D2169" s="4" t="s">
        <v>79</v>
      </c>
      <c r="E2169" s="4" t="s">
        <v>197</v>
      </c>
      <c r="F2169" s="3">
        <v>42831</v>
      </c>
      <c r="G2169" s="3">
        <v>42841</v>
      </c>
      <c r="H2169">
        <v>0</v>
      </c>
      <c r="I2169" s="4" t="s">
        <v>9016</v>
      </c>
      <c r="J2169" s="4" t="s">
        <v>9015</v>
      </c>
      <c r="K2169" s="4" t="s">
        <v>9010</v>
      </c>
      <c r="L2169">
        <v>550</v>
      </c>
      <c r="M2169" s="4" t="s">
        <v>26</v>
      </c>
      <c r="N2169">
        <v>2002</v>
      </c>
      <c r="O2169">
        <v>3178.24</v>
      </c>
      <c r="P2169">
        <v>4540</v>
      </c>
      <c r="Q2169" s="4" t="s">
        <v>23</v>
      </c>
      <c r="R2169" s="4" t="s">
        <v>24</v>
      </c>
      <c r="S2169">
        <v>10</v>
      </c>
    </row>
    <row r="2170" spans="1:19">
      <c r="A2170" s="4" t="s">
        <v>2377</v>
      </c>
      <c r="B2170" s="4" t="s">
        <v>185</v>
      </c>
      <c r="C2170" s="4" t="s">
        <v>192</v>
      </c>
      <c r="D2170" s="4" t="s">
        <v>42</v>
      </c>
      <c r="E2170" s="4" t="s">
        <v>197</v>
      </c>
      <c r="F2170" s="3">
        <v>42831</v>
      </c>
      <c r="G2170" s="3">
        <v>42839</v>
      </c>
      <c r="H2170">
        <v>0</v>
      </c>
      <c r="I2170" s="4" t="s">
        <v>9023</v>
      </c>
      <c r="J2170" s="4" t="s">
        <v>9024</v>
      </c>
      <c r="K2170" s="4" t="s">
        <v>9012</v>
      </c>
      <c r="L2170">
        <v>3393</v>
      </c>
      <c r="M2170" s="4" t="s">
        <v>26</v>
      </c>
      <c r="N2170">
        <v>2017</v>
      </c>
      <c r="O2170">
        <v>4.54</v>
      </c>
      <c r="P2170">
        <v>9</v>
      </c>
      <c r="Q2170" s="4" t="s">
        <v>23</v>
      </c>
      <c r="R2170" s="4" t="s">
        <v>24</v>
      </c>
      <c r="S2170">
        <v>8</v>
      </c>
    </row>
    <row r="2171" spans="1:19">
      <c r="A2171" s="4" t="s">
        <v>2378</v>
      </c>
      <c r="B2171" s="4" t="s">
        <v>185</v>
      </c>
      <c r="C2171" s="4" t="s">
        <v>179</v>
      </c>
      <c r="D2171" s="4" t="s">
        <v>105</v>
      </c>
      <c r="E2171" s="4" t="s">
        <v>172</v>
      </c>
      <c r="F2171" s="3">
        <v>42831</v>
      </c>
      <c r="G2171" s="3">
        <v>42859</v>
      </c>
      <c r="H2171">
        <v>525</v>
      </c>
      <c r="I2171" s="4" t="s">
        <v>9023</v>
      </c>
      <c r="J2171" s="4" t="s">
        <v>9024</v>
      </c>
      <c r="K2171" s="4" t="s">
        <v>9010</v>
      </c>
      <c r="L2171">
        <v>550</v>
      </c>
      <c r="M2171" s="4" t="s">
        <v>36</v>
      </c>
      <c r="N2171">
        <v>1996</v>
      </c>
      <c r="O2171">
        <v>6354.87</v>
      </c>
      <c r="P2171">
        <v>16780</v>
      </c>
      <c r="Q2171" s="4" t="s">
        <v>23</v>
      </c>
      <c r="R2171" s="4" t="s">
        <v>35</v>
      </c>
      <c r="S2171">
        <v>28</v>
      </c>
    </row>
    <row r="2172" spans="1:19">
      <c r="A2172" s="4" t="s">
        <v>2379</v>
      </c>
      <c r="B2172" s="4" t="s">
        <v>181</v>
      </c>
      <c r="C2172" s="4" t="s">
        <v>9011</v>
      </c>
      <c r="D2172" s="4" t="s">
        <v>44</v>
      </c>
      <c r="E2172" s="4" t="s">
        <v>172</v>
      </c>
      <c r="F2172" s="3">
        <v>42831</v>
      </c>
      <c r="G2172" s="3">
        <v>42837</v>
      </c>
      <c r="H2172">
        <v>4168</v>
      </c>
      <c r="I2172" s="4" t="s">
        <v>9026</v>
      </c>
      <c r="J2172" s="4" t="s">
        <v>9024</v>
      </c>
      <c r="K2172" s="4" t="s">
        <v>9010</v>
      </c>
      <c r="L2172">
        <v>4821</v>
      </c>
      <c r="M2172" s="4" t="s">
        <v>36</v>
      </c>
      <c r="N2172">
        <v>2013</v>
      </c>
      <c r="O2172">
        <v>98.79</v>
      </c>
      <c r="P2172">
        <v>96</v>
      </c>
      <c r="Q2172" s="4" t="s">
        <v>23</v>
      </c>
      <c r="R2172" s="4" t="s">
        <v>35</v>
      </c>
      <c r="S2172">
        <v>6</v>
      </c>
    </row>
    <row r="2173" spans="1:19">
      <c r="A2173" s="4" t="s">
        <v>2380</v>
      </c>
      <c r="B2173" s="4" t="s">
        <v>183</v>
      </c>
      <c r="C2173" s="4" t="s">
        <v>179</v>
      </c>
      <c r="D2173" s="4" t="s">
        <v>92</v>
      </c>
      <c r="E2173" s="4" t="s">
        <v>172</v>
      </c>
      <c r="F2173" s="3">
        <v>42832</v>
      </c>
      <c r="G2173" s="3">
        <v>42833</v>
      </c>
      <c r="H2173">
        <v>596</v>
      </c>
      <c r="I2173" s="4" t="s">
        <v>9014</v>
      </c>
      <c r="J2173" s="4" t="s">
        <v>9015</v>
      </c>
      <c r="K2173" s="4" t="s">
        <v>9010</v>
      </c>
      <c r="L2173">
        <v>550</v>
      </c>
      <c r="M2173" s="4" t="s">
        <v>73</v>
      </c>
      <c r="N2173">
        <v>1997</v>
      </c>
      <c r="O2173">
        <v>2041.73</v>
      </c>
      <c r="P2173">
        <v>5276</v>
      </c>
      <c r="Q2173" s="4" t="s">
        <v>23</v>
      </c>
      <c r="R2173" s="4" t="s">
        <v>24</v>
      </c>
      <c r="S2173">
        <v>1</v>
      </c>
    </row>
    <row r="2174" spans="1:19">
      <c r="A2174" s="4" t="s">
        <v>2381</v>
      </c>
      <c r="B2174" s="4" t="s">
        <v>261</v>
      </c>
      <c r="C2174" s="4" t="s">
        <v>9011</v>
      </c>
      <c r="D2174" s="4" t="s">
        <v>24</v>
      </c>
      <c r="E2174" s="4" t="s">
        <v>193</v>
      </c>
      <c r="F2174" s="3">
        <v>42832</v>
      </c>
      <c r="G2174" s="3"/>
      <c r="I2174" s="4" t="s">
        <v>9021</v>
      </c>
      <c r="J2174" s="4" t="s">
        <v>9019</v>
      </c>
      <c r="K2174" s="4" t="s">
        <v>9010</v>
      </c>
      <c r="L2174">
        <v>4821</v>
      </c>
      <c r="M2174" s="4"/>
      <c r="Q2174" s="4"/>
      <c r="R2174" s="4"/>
    </row>
    <row r="2175" spans="1:19">
      <c r="A2175" s="4" t="s">
        <v>2382</v>
      </c>
      <c r="B2175" s="4" t="s">
        <v>261</v>
      </c>
      <c r="C2175" s="4" t="s">
        <v>177</v>
      </c>
      <c r="D2175" s="4" t="s">
        <v>130</v>
      </c>
      <c r="E2175" s="4" t="s">
        <v>172</v>
      </c>
      <c r="F2175" s="3">
        <v>42832</v>
      </c>
      <c r="G2175" s="3">
        <v>42840</v>
      </c>
      <c r="H2175">
        <v>59</v>
      </c>
      <c r="I2175" s="4" t="s">
        <v>9021</v>
      </c>
      <c r="J2175" s="4" t="s">
        <v>9019</v>
      </c>
      <c r="K2175" s="4" t="s">
        <v>9012</v>
      </c>
      <c r="L2175">
        <v>55</v>
      </c>
      <c r="M2175" s="4" t="s">
        <v>36</v>
      </c>
      <c r="N2175">
        <v>1979</v>
      </c>
      <c r="O2175">
        <v>4478.47</v>
      </c>
      <c r="P2175">
        <v>13809</v>
      </c>
      <c r="Q2175" s="4" t="s">
        <v>23</v>
      </c>
      <c r="R2175" s="4" t="s">
        <v>24</v>
      </c>
      <c r="S2175">
        <v>8</v>
      </c>
    </row>
    <row r="2176" spans="1:19">
      <c r="A2176" s="4" t="s">
        <v>2383</v>
      </c>
      <c r="B2176" s="4" t="s">
        <v>246</v>
      </c>
      <c r="C2176" s="4" t="s">
        <v>9011</v>
      </c>
      <c r="D2176" s="4" t="s">
        <v>95</v>
      </c>
      <c r="E2176" s="4" t="s">
        <v>197</v>
      </c>
      <c r="F2176" s="3">
        <v>42832</v>
      </c>
      <c r="G2176" s="3">
        <v>42869</v>
      </c>
      <c r="H2176">
        <v>0</v>
      </c>
      <c r="I2176" s="4" t="s">
        <v>9021</v>
      </c>
      <c r="J2176" s="4" t="s">
        <v>9019</v>
      </c>
      <c r="K2176" s="4" t="s">
        <v>9010</v>
      </c>
      <c r="L2176">
        <v>4821</v>
      </c>
      <c r="M2176" s="4" t="s">
        <v>60</v>
      </c>
      <c r="N2176">
        <v>1997</v>
      </c>
      <c r="O2176">
        <v>882.12</v>
      </c>
      <c r="P2176">
        <v>2769</v>
      </c>
      <c r="Q2176" s="4" t="s">
        <v>23</v>
      </c>
      <c r="R2176" s="4" t="s">
        <v>24</v>
      </c>
      <c r="S2176">
        <v>37</v>
      </c>
    </row>
    <row r="2177" spans="1:19">
      <c r="A2177" s="4" t="s">
        <v>2384</v>
      </c>
      <c r="B2177" s="4" t="s">
        <v>279</v>
      </c>
      <c r="C2177" s="4" t="s">
        <v>192</v>
      </c>
      <c r="D2177" s="4" t="s">
        <v>24</v>
      </c>
      <c r="E2177" s="4" t="s">
        <v>193</v>
      </c>
      <c r="F2177" s="3">
        <v>42832</v>
      </c>
      <c r="G2177" s="3"/>
      <c r="I2177" s="4" t="s">
        <v>9018</v>
      </c>
      <c r="J2177" s="4" t="s">
        <v>9019</v>
      </c>
      <c r="K2177" s="4" t="s">
        <v>9012</v>
      </c>
      <c r="L2177">
        <v>3393</v>
      </c>
      <c r="M2177" s="4"/>
      <c r="Q2177" s="4"/>
      <c r="R2177" s="4"/>
    </row>
    <row r="2178" spans="1:19">
      <c r="A2178" s="4" t="s">
        <v>2385</v>
      </c>
      <c r="B2178" s="4" t="s">
        <v>279</v>
      </c>
      <c r="C2178" s="4" t="s">
        <v>199</v>
      </c>
      <c r="D2178" s="4" t="s">
        <v>84</v>
      </c>
      <c r="E2178" s="4" t="s">
        <v>172</v>
      </c>
      <c r="F2178" s="3">
        <v>42832</v>
      </c>
      <c r="G2178" s="3">
        <v>42840</v>
      </c>
      <c r="H2178">
        <v>5684</v>
      </c>
      <c r="I2178" s="4" t="s">
        <v>9018</v>
      </c>
      <c r="J2178" s="4" t="s">
        <v>9019</v>
      </c>
      <c r="K2178" s="4" t="s">
        <v>9010</v>
      </c>
      <c r="L2178">
        <v>5482</v>
      </c>
      <c r="M2178" s="4" t="s">
        <v>9322</v>
      </c>
      <c r="N2178">
        <v>1980</v>
      </c>
      <c r="O2178">
        <v>7708.38</v>
      </c>
      <c r="P2178">
        <v>13756</v>
      </c>
      <c r="Q2178" s="4" t="s">
        <v>23</v>
      </c>
      <c r="R2178" s="4" t="s">
        <v>24</v>
      </c>
      <c r="S2178">
        <v>8</v>
      </c>
    </row>
    <row r="2179" spans="1:19">
      <c r="A2179" s="4" t="s">
        <v>2386</v>
      </c>
      <c r="B2179" s="4" t="s">
        <v>210</v>
      </c>
      <c r="C2179" s="4" t="s">
        <v>192</v>
      </c>
      <c r="D2179" s="4" t="s">
        <v>82</v>
      </c>
      <c r="E2179" s="4" t="s">
        <v>197</v>
      </c>
      <c r="F2179" s="3">
        <v>42832</v>
      </c>
      <c r="G2179" s="3">
        <v>42840</v>
      </c>
      <c r="H2179">
        <v>0</v>
      </c>
      <c r="I2179" s="4" t="s">
        <v>9021</v>
      </c>
      <c r="J2179" s="4" t="s">
        <v>9019</v>
      </c>
      <c r="K2179" s="4" t="s">
        <v>9012</v>
      </c>
      <c r="L2179">
        <v>3393</v>
      </c>
      <c r="M2179" s="4" t="s">
        <v>36</v>
      </c>
      <c r="N2179">
        <v>1982</v>
      </c>
      <c r="O2179">
        <v>11698.03</v>
      </c>
      <c r="P2179">
        <v>34288</v>
      </c>
      <c r="Q2179" s="4" t="s">
        <v>23</v>
      </c>
      <c r="R2179" s="4" t="s">
        <v>24</v>
      </c>
      <c r="S2179">
        <v>8</v>
      </c>
    </row>
    <row r="2180" spans="1:19">
      <c r="A2180" s="4" t="s">
        <v>2387</v>
      </c>
      <c r="B2180" s="4" t="s">
        <v>174</v>
      </c>
      <c r="C2180" s="4" t="s">
        <v>9011</v>
      </c>
      <c r="D2180" s="4" t="s">
        <v>70</v>
      </c>
      <c r="E2180" s="4" t="s">
        <v>172</v>
      </c>
      <c r="F2180" s="3">
        <v>42832</v>
      </c>
      <c r="G2180" s="3">
        <v>42840</v>
      </c>
      <c r="H2180">
        <v>4413</v>
      </c>
      <c r="I2180" s="4" t="s">
        <v>9016</v>
      </c>
      <c r="J2180" s="4" t="s">
        <v>9015</v>
      </c>
      <c r="K2180" s="4" t="s">
        <v>9010</v>
      </c>
      <c r="L2180">
        <v>4821</v>
      </c>
      <c r="M2180" s="4" t="s">
        <v>55</v>
      </c>
      <c r="N2180">
        <v>2007</v>
      </c>
      <c r="O2180">
        <v>86.68</v>
      </c>
      <c r="P2180">
        <v>187</v>
      </c>
      <c r="Q2180" s="4" t="s">
        <v>23</v>
      </c>
      <c r="R2180" s="4" t="s">
        <v>56</v>
      </c>
      <c r="S2180">
        <v>8</v>
      </c>
    </row>
    <row r="2181" spans="1:19">
      <c r="A2181" s="4" t="s">
        <v>2388</v>
      </c>
      <c r="B2181" s="4" t="s">
        <v>263</v>
      </c>
      <c r="C2181" s="4" t="s">
        <v>192</v>
      </c>
      <c r="D2181" s="4" t="s">
        <v>96</v>
      </c>
      <c r="E2181" s="4" t="s">
        <v>197</v>
      </c>
      <c r="F2181" s="3">
        <v>42832</v>
      </c>
      <c r="G2181" s="3">
        <v>42842</v>
      </c>
      <c r="H2181">
        <v>0</v>
      </c>
      <c r="I2181" s="4" t="s">
        <v>9021</v>
      </c>
      <c r="J2181" s="4" t="s">
        <v>9019</v>
      </c>
      <c r="K2181" s="4" t="s">
        <v>9012</v>
      </c>
      <c r="L2181">
        <v>3393</v>
      </c>
      <c r="M2181" s="4" t="s">
        <v>58</v>
      </c>
      <c r="N2181">
        <v>1994</v>
      </c>
      <c r="O2181">
        <v>355.23</v>
      </c>
      <c r="P2181">
        <v>853</v>
      </c>
      <c r="Q2181" s="4" t="s">
        <v>23</v>
      </c>
      <c r="R2181" s="4" t="s">
        <v>24</v>
      </c>
      <c r="S2181">
        <v>10</v>
      </c>
    </row>
    <row r="2182" spans="1:19">
      <c r="A2182" s="4" t="s">
        <v>2389</v>
      </c>
      <c r="B2182" s="4" t="s">
        <v>263</v>
      </c>
      <c r="C2182" s="4" t="s">
        <v>192</v>
      </c>
      <c r="D2182" s="4" t="s">
        <v>121</v>
      </c>
      <c r="E2182" s="4" t="s">
        <v>197</v>
      </c>
      <c r="F2182" s="3">
        <v>42832</v>
      </c>
      <c r="G2182" s="3">
        <v>42840</v>
      </c>
      <c r="H2182">
        <v>0</v>
      </c>
      <c r="I2182" s="4" t="s">
        <v>9021</v>
      </c>
      <c r="J2182" s="4" t="s">
        <v>9019</v>
      </c>
      <c r="K2182" s="4" t="s">
        <v>9012</v>
      </c>
      <c r="L2182">
        <v>3393</v>
      </c>
      <c r="M2182" s="4" t="s">
        <v>58</v>
      </c>
      <c r="N2182">
        <v>1993</v>
      </c>
      <c r="O2182">
        <v>646.1</v>
      </c>
      <c r="P2182">
        <v>883</v>
      </c>
      <c r="Q2182" s="4" t="s">
        <v>23</v>
      </c>
      <c r="R2182" s="4" t="s">
        <v>62</v>
      </c>
      <c r="S2182">
        <v>8</v>
      </c>
    </row>
    <row r="2183" spans="1:19">
      <c r="A2183" s="4" t="s">
        <v>2390</v>
      </c>
      <c r="B2183" s="4" t="s">
        <v>263</v>
      </c>
      <c r="C2183" s="4" t="s">
        <v>9011</v>
      </c>
      <c r="D2183" s="4" t="s">
        <v>88</v>
      </c>
      <c r="E2183" s="4" t="s">
        <v>172</v>
      </c>
      <c r="F2183" s="3">
        <v>42832</v>
      </c>
      <c r="G2183" s="3">
        <v>42838</v>
      </c>
      <c r="H2183">
        <v>4152</v>
      </c>
      <c r="I2183" s="4" t="s">
        <v>9021</v>
      </c>
      <c r="J2183" s="4" t="s">
        <v>9019</v>
      </c>
      <c r="K2183" s="4" t="s">
        <v>9010</v>
      </c>
      <c r="L2183">
        <v>4821</v>
      </c>
      <c r="M2183" s="4" t="s">
        <v>46</v>
      </c>
      <c r="N2183">
        <v>1984</v>
      </c>
      <c r="O2183">
        <v>3027.46</v>
      </c>
      <c r="P2183">
        <v>9516</v>
      </c>
      <c r="Q2183" s="4" t="s">
        <v>89</v>
      </c>
      <c r="R2183" s="4" t="s">
        <v>24</v>
      </c>
      <c r="S2183">
        <v>6</v>
      </c>
    </row>
    <row r="2184" spans="1:19">
      <c r="A2184" s="4" t="s">
        <v>2391</v>
      </c>
      <c r="B2184" s="4" t="s">
        <v>212</v>
      </c>
      <c r="C2184" s="4" t="s">
        <v>177</v>
      </c>
      <c r="D2184" s="4" t="s">
        <v>44</v>
      </c>
      <c r="E2184" s="4" t="s">
        <v>172</v>
      </c>
      <c r="F2184" s="3">
        <v>42832</v>
      </c>
      <c r="G2184" s="3">
        <v>42910</v>
      </c>
      <c r="H2184">
        <v>51</v>
      </c>
      <c r="I2184" s="4" t="s">
        <v>9023</v>
      </c>
      <c r="J2184" s="4" t="s">
        <v>9024</v>
      </c>
      <c r="K2184" s="4" t="s">
        <v>9012</v>
      </c>
      <c r="L2184">
        <v>55</v>
      </c>
      <c r="M2184" s="4" t="s">
        <v>36</v>
      </c>
      <c r="N2184">
        <v>2013</v>
      </c>
      <c r="O2184">
        <v>98.79</v>
      </c>
      <c r="P2184">
        <v>96</v>
      </c>
      <c r="Q2184" s="4" t="s">
        <v>23</v>
      </c>
      <c r="R2184" s="4" t="s">
        <v>35</v>
      </c>
      <c r="S2184">
        <v>78</v>
      </c>
    </row>
    <row r="2185" spans="1:19">
      <c r="A2185" s="4" t="s">
        <v>2392</v>
      </c>
      <c r="B2185" s="4" t="s">
        <v>237</v>
      </c>
      <c r="C2185" s="4" t="s">
        <v>179</v>
      </c>
      <c r="D2185" s="4" t="s">
        <v>126</v>
      </c>
      <c r="E2185" s="4" t="s">
        <v>197</v>
      </c>
      <c r="F2185" s="3">
        <v>42832</v>
      </c>
      <c r="G2185" s="3">
        <v>42840</v>
      </c>
      <c r="H2185">
        <v>0</v>
      </c>
      <c r="I2185" s="4" t="s">
        <v>9018</v>
      </c>
      <c r="J2185" s="4" t="s">
        <v>9019</v>
      </c>
      <c r="K2185" s="4" t="s">
        <v>9010</v>
      </c>
      <c r="L2185">
        <v>550</v>
      </c>
      <c r="M2185" s="4" t="s">
        <v>33</v>
      </c>
      <c r="N2185">
        <v>2010</v>
      </c>
      <c r="O2185">
        <v>71.12</v>
      </c>
      <c r="P2185">
        <v>144</v>
      </c>
      <c r="Q2185" s="4" t="s">
        <v>23</v>
      </c>
      <c r="R2185" s="4" t="s">
        <v>24</v>
      </c>
      <c r="S2185">
        <v>8</v>
      </c>
    </row>
    <row r="2186" spans="1:19">
      <c r="A2186" s="4" t="s">
        <v>2393</v>
      </c>
      <c r="B2186" s="4" t="s">
        <v>196</v>
      </c>
      <c r="C2186" s="4" t="s">
        <v>192</v>
      </c>
      <c r="D2186" s="4" t="s">
        <v>118</v>
      </c>
      <c r="E2186" s="4" t="s">
        <v>197</v>
      </c>
      <c r="F2186" s="3">
        <v>42832</v>
      </c>
      <c r="G2186" s="3">
        <v>42843</v>
      </c>
      <c r="H2186">
        <v>0</v>
      </c>
      <c r="I2186" s="4" t="s">
        <v>9016</v>
      </c>
      <c r="J2186" s="4" t="s">
        <v>9015</v>
      </c>
      <c r="K2186" s="4" t="s">
        <v>9012</v>
      </c>
      <c r="L2186">
        <v>3393</v>
      </c>
      <c r="M2186" s="4" t="s">
        <v>33</v>
      </c>
      <c r="N2186">
        <v>1995</v>
      </c>
      <c r="O2186">
        <v>332.43</v>
      </c>
      <c r="P2186">
        <v>799</v>
      </c>
      <c r="Q2186" s="4" t="s">
        <v>23</v>
      </c>
      <c r="R2186" s="4" t="s">
        <v>24</v>
      </c>
      <c r="S2186">
        <v>11</v>
      </c>
    </row>
    <row r="2187" spans="1:19">
      <c r="A2187" s="4" t="s">
        <v>2394</v>
      </c>
      <c r="B2187" s="4" t="s">
        <v>191</v>
      </c>
      <c r="C2187" s="4" t="s">
        <v>171</v>
      </c>
      <c r="D2187" s="4" t="s">
        <v>56</v>
      </c>
      <c r="E2187" s="4" t="s">
        <v>172</v>
      </c>
      <c r="F2187" s="3">
        <v>42832</v>
      </c>
      <c r="G2187" s="3">
        <v>42873</v>
      </c>
      <c r="H2187">
        <v>1103</v>
      </c>
      <c r="I2187" s="4" t="s">
        <v>9026</v>
      </c>
      <c r="J2187" s="4" t="s">
        <v>9024</v>
      </c>
      <c r="K2187" s="4" t="s">
        <v>9010</v>
      </c>
      <c r="L2187">
        <v>1096</v>
      </c>
      <c r="M2187" s="4" t="s">
        <v>55</v>
      </c>
      <c r="N2187">
        <v>1999</v>
      </c>
      <c r="O2187">
        <v>1699.85</v>
      </c>
      <c r="P2187">
        <v>5108</v>
      </c>
      <c r="Q2187" s="4" t="s">
        <v>23</v>
      </c>
      <c r="R2187" s="4" t="s">
        <v>24</v>
      </c>
      <c r="S2187">
        <v>41</v>
      </c>
    </row>
    <row r="2188" spans="1:19">
      <c r="A2188" s="4" t="s">
        <v>2395</v>
      </c>
      <c r="B2188" s="4" t="s">
        <v>343</v>
      </c>
      <c r="C2188" s="4" t="s">
        <v>171</v>
      </c>
      <c r="D2188" s="4" t="s">
        <v>92</v>
      </c>
      <c r="E2188" s="4" t="s">
        <v>172</v>
      </c>
      <c r="F2188" s="3">
        <v>42832</v>
      </c>
      <c r="G2188" s="3">
        <v>42834</v>
      </c>
      <c r="H2188">
        <v>1091</v>
      </c>
      <c r="I2188" s="4" t="s">
        <v>9016</v>
      </c>
      <c r="J2188" s="4" t="s">
        <v>9015</v>
      </c>
      <c r="K2188" s="4" t="s">
        <v>9010</v>
      </c>
      <c r="L2188">
        <v>1096</v>
      </c>
      <c r="M2188" s="4" t="s">
        <v>73</v>
      </c>
      <c r="N2188">
        <v>1997</v>
      </c>
      <c r="O2188">
        <v>2041.73</v>
      </c>
      <c r="P2188">
        <v>5276</v>
      </c>
      <c r="Q2188" s="4" t="s">
        <v>23</v>
      </c>
      <c r="R2188" s="4" t="s">
        <v>24</v>
      </c>
      <c r="S2188">
        <v>2</v>
      </c>
    </row>
    <row r="2189" spans="1:19">
      <c r="A2189" s="4" t="s">
        <v>2396</v>
      </c>
      <c r="B2189" s="4" t="s">
        <v>343</v>
      </c>
      <c r="C2189" s="4" t="s">
        <v>171</v>
      </c>
      <c r="D2189" s="4" t="s">
        <v>131</v>
      </c>
      <c r="E2189" s="4" t="s">
        <v>172</v>
      </c>
      <c r="F2189" s="3">
        <v>42832</v>
      </c>
      <c r="G2189" s="3">
        <v>42842</v>
      </c>
      <c r="H2189">
        <v>1189</v>
      </c>
      <c r="I2189" s="4" t="s">
        <v>9016</v>
      </c>
      <c r="J2189" s="4" t="s">
        <v>9015</v>
      </c>
      <c r="K2189" s="4" t="s">
        <v>9010</v>
      </c>
      <c r="L2189">
        <v>1096</v>
      </c>
      <c r="M2189" s="4" t="s">
        <v>26</v>
      </c>
      <c r="N2189">
        <v>1984</v>
      </c>
      <c r="O2189">
        <v>441.08</v>
      </c>
      <c r="P2189">
        <v>1210</v>
      </c>
      <c r="Q2189" s="4" t="s">
        <v>23</v>
      </c>
      <c r="R2189" s="4" t="s">
        <v>24</v>
      </c>
      <c r="S2189">
        <v>10</v>
      </c>
    </row>
    <row r="2190" spans="1:19">
      <c r="A2190" s="4" t="s">
        <v>2397</v>
      </c>
      <c r="B2190" s="4" t="s">
        <v>343</v>
      </c>
      <c r="C2190" s="4" t="s">
        <v>9011</v>
      </c>
      <c r="D2190" s="4" t="s">
        <v>111</v>
      </c>
      <c r="E2190" s="4" t="s">
        <v>172</v>
      </c>
      <c r="F2190" s="3">
        <v>42832</v>
      </c>
      <c r="G2190" s="3">
        <v>42913</v>
      </c>
      <c r="H2190">
        <v>4534</v>
      </c>
      <c r="I2190" s="4" t="s">
        <v>9016</v>
      </c>
      <c r="J2190" s="4" t="s">
        <v>9015</v>
      </c>
      <c r="K2190" s="4" t="s">
        <v>9010</v>
      </c>
      <c r="L2190">
        <v>4821</v>
      </c>
      <c r="M2190" s="4" t="s">
        <v>33</v>
      </c>
      <c r="N2190">
        <v>1988</v>
      </c>
      <c r="O2190">
        <v>1376.8</v>
      </c>
      <c r="P2190">
        <v>1165</v>
      </c>
      <c r="Q2190" s="4" t="s">
        <v>112</v>
      </c>
      <c r="R2190" s="4" t="s">
        <v>24</v>
      </c>
      <c r="S2190">
        <v>81</v>
      </c>
    </row>
    <row r="2191" spans="1:19">
      <c r="A2191" s="4" t="s">
        <v>2398</v>
      </c>
      <c r="B2191" s="4" t="s">
        <v>219</v>
      </c>
      <c r="C2191" s="4" t="s">
        <v>179</v>
      </c>
      <c r="D2191" s="4" t="s">
        <v>62</v>
      </c>
      <c r="E2191" s="4" t="s">
        <v>197</v>
      </c>
      <c r="F2191" s="3">
        <v>42832</v>
      </c>
      <c r="G2191" s="3">
        <v>42867</v>
      </c>
      <c r="H2191">
        <v>0</v>
      </c>
      <c r="I2191" s="4" t="s">
        <v>9026</v>
      </c>
      <c r="J2191" s="4" t="s">
        <v>9024</v>
      </c>
      <c r="K2191" s="4" t="s">
        <v>9010</v>
      </c>
      <c r="L2191">
        <v>550</v>
      </c>
      <c r="M2191" s="4" t="s">
        <v>58</v>
      </c>
      <c r="N2191">
        <v>2008</v>
      </c>
      <c r="O2191">
        <v>52.5</v>
      </c>
      <c r="P2191">
        <v>165</v>
      </c>
      <c r="Q2191" s="4" t="s">
        <v>23</v>
      </c>
      <c r="R2191" s="4" t="s">
        <v>24</v>
      </c>
      <c r="S2191">
        <v>35</v>
      </c>
    </row>
    <row r="2192" spans="1:19">
      <c r="A2192" s="4" t="s">
        <v>2399</v>
      </c>
      <c r="B2192" s="4" t="s">
        <v>219</v>
      </c>
      <c r="C2192" s="4" t="s">
        <v>171</v>
      </c>
      <c r="D2192" s="4" t="s">
        <v>84</v>
      </c>
      <c r="E2192" s="4" t="s">
        <v>197</v>
      </c>
      <c r="F2192" s="3">
        <v>42832</v>
      </c>
      <c r="G2192" s="3">
        <v>42841</v>
      </c>
      <c r="H2192">
        <v>0</v>
      </c>
      <c r="I2192" s="4" t="s">
        <v>9026</v>
      </c>
      <c r="J2192" s="4" t="s">
        <v>9024</v>
      </c>
      <c r="K2192" s="4" t="s">
        <v>9010</v>
      </c>
      <c r="L2192">
        <v>1096</v>
      </c>
      <c r="M2192" s="4" t="s">
        <v>9322</v>
      </c>
      <c r="N2192">
        <v>1980</v>
      </c>
      <c r="O2192">
        <v>7708.38</v>
      </c>
      <c r="P2192">
        <v>13756</v>
      </c>
      <c r="Q2192" s="4" t="s">
        <v>23</v>
      </c>
      <c r="R2192" s="4" t="s">
        <v>24</v>
      </c>
      <c r="S2192">
        <v>9</v>
      </c>
    </row>
    <row r="2193" spans="1:19">
      <c r="A2193" s="4" t="s">
        <v>2400</v>
      </c>
      <c r="B2193" s="4" t="s">
        <v>230</v>
      </c>
      <c r="C2193" s="4" t="s">
        <v>179</v>
      </c>
      <c r="D2193" s="4" t="s">
        <v>24</v>
      </c>
      <c r="E2193" s="4" t="s">
        <v>193</v>
      </c>
      <c r="F2193" s="3">
        <v>42832</v>
      </c>
      <c r="G2193" s="3"/>
      <c r="I2193" s="4" t="s">
        <v>9026</v>
      </c>
      <c r="J2193" s="4" t="s">
        <v>9024</v>
      </c>
      <c r="K2193" s="4" t="s">
        <v>9010</v>
      </c>
      <c r="L2193">
        <v>550</v>
      </c>
      <c r="M2193" s="4"/>
      <c r="Q2193" s="4"/>
      <c r="R2193" s="4"/>
    </row>
    <row r="2194" spans="1:19">
      <c r="A2194" s="4" t="s">
        <v>2401</v>
      </c>
      <c r="B2194" s="4" t="s">
        <v>230</v>
      </c>
      <c r="C2194" s="4" t="s">
        <v>192</v>
      </c>
      <c r="D2194" s="4" t="s">
        <v>24</v>
      </c>
      <c r="E2194" s="4" t="s">
        <v>193</v>
      </c>
      <c r="F2194" s="3">
        <v>42832</v>
      </c>
      <c r="G2194" s="3"/>
      <c r="I2194" s="4" t="s">
        <v>9026</v>
      </c>
      <c r="J2194" s="4" t="s">
        <v>9024</v>
      </c>
      <c r="K2194" s="4" t="s">
        <v>9012</v>
      </c>
      <c r="L2194">
        <v>3393</v>
      </c>
      <c r="M2194" s="4"/>
      <c r="Q2194" s="4"/>
      <c r="R2194" s="4"/>
    </row>
    <row r="2195" spans="1:19">
      <c r="A2195" s="4" t="s">
        <v>2402</v>
      </c>
      <c r="B2195" s="4" t="s">
        <v>256</v>
      </c>
      <c r="C2195" s="4" t="s">
        <v>179</v>
      </c>
      <c r="D2195" s="4" t="s">
        <v>41</v>
      </c>
      <c r="E2195" s="4" t="s">
        <v>197</v>
      </c>
      <c r="F2195" s="3">
        <v>42832</v>
      </c>
      <c r="G2195" s="3">
        <v>42841</v>
      </c>
      <c r="H2195">
        <v>0</v>
      </c>
      <c r="I2195" s="4" t="s">
        <v>9014</v>
      </c>
      <c r="J2195" s="4" t="s">
        <v>9015</v>
      </c>
      <c r="K2195" s="4" t="s">
        <v>9010</v>
      </c>
      <c r="L2195">
        <v>550</v>
      </c>
      <c r="M2195" s="4" t="s">
        <v>36</v>
      </c>
      <c r="N2195">
        <v>1998</v>
      </c>
      <c r="O2195">
        <v>2714.9</v>
      </c>
      <c r="P2195">
        <v>2641</v>
      </c>
      <c r="Q2195" s="4" t="s">
        <v>23</v>
      </c>
      <c r="R2195" s="4" t="s">
        <v>21</v>
      </c>
      <c r="S2195">
        <v>9</v>
      </c>
    </row>
    <row r="2196" spans="1:19">
      <c r="A2196" s="4" t="s">
        <v>2403</v>
      </c>
      <c r="B2196" s="4" t="s">
        <v>187</v>
      </c>
      <c r="C2196" s="4" t="s">
        <v>179</v>
      </c>
      <c r="D2196" s="4" t="s">
        <v>42</v>
      </c>
      <c r="E2196" s="4" t="s">
        <v>172</v>
      </c>
      <c r="F2196" s="3">
        <v>42832</v>
      </c>
      <c r="G2196" s="3">
        <v>42838</v>
      </c>
      <c r="H2196">
        <v>522</v>
      </c>
      <c r="I2196" s="4" t="s">
        <v>9023</v>
      </c>
      <c r="J2196" s="4" t="s">
        <v>9024</v>
      </c>
      <c r="K2196" s="4" t="s">
        <v>9010</v>
      </c>
      <c r="L2196">
        <v>550</v>
      </c>
      <c r="M2196" s="4" t="s">
        <v>26</v>
      </c>
      <c r="N2196">
        <v>2017</v>
      </c>
      <c r="O2196">
        <v>4.54</v>
      </c>
      <c r="P2196">
        <v>9</v>
      </c>
      <c r="Q2196" s="4" t="s">
        <v>23</v>
      </c>
      <c r="R2196" s="4" t="s">
        <v>24</v>
      </c>
      <c r="S2196">
        <v>6</v>
      </c>
    </row>
    <row r="2197" spans="1:19">
      <c r="A2197" s="4" t="s">
        <v>2404</v>
      </c>
      <c r="B2197" s="4" t="s">
        <v>187</v>
      </c>
      <c r="C2197" s="4" t="s">
        <v>9011</v>
      </c>
      <c r="D2197" s="4" t="s">
        <v>71</v>
      </c>
      <c r="E2197" s="4" t="s">
        <v>172</v>
      </c>
      <c r="F2197" s="3">
        <v>42832</v>
      </c>
      <c r="G2197" s="3">
        <v>42882</v>
      </c>
      <c r="H2197">
        <v>5012</v>
      </c>
      <c r="I2197" s="4" t="s">
        <v>9023</v>
      </c>
      <c r="J2197" s="4" t="s">
        <v>9024</v>
      </c>
      <c r="K2197" s="4" t="s">
        <v>9010</v>
      </c>
      <c r="L2197">
        <v>4821</v>
      </c>
      <c r="M2197" s="4" t="s">
        <v>46</v>
      </c>
      <c r="N2197">
        <v>2000</v>
      </c>
      <c r="O2197">
        <v>2952.73</v>
      </c>
      <c r="P2197">
        <v>5107</v>
      </c>
      <c r="Q2197" s="4" t="s">
        <v>23</v>
      </c>
      <c r="R2197" s="4" t="s">
        <v>24</v>
      </c>
      <c r="S2197">
        <v>50</v>
      </c>
    </row>
    <row r="2198" spans="1:19">
      <c r="A2198" s="4" t="s">
        <v>2405</v>
      </c>
      <c r="B2198" s="4" t="s">
        <v>201</v>
      </c>
      <c r="C2198" s="4" t="s">
        <v>171</v>
      </c>
      <c r="D2198" s="4" t="s">
        <v>102</v>
      </c>
      <c r="E2198" s="4" t="s">
        <v>172</v>
      </c>
      <c r="F2198" s="3">
        <v>42832</v>
      </c>
      <c r="G2198" s="3">
        <v>42833</v>
      </c>
      <c r="H2198">
        <v>1109</v>
      </c>
      <c r="I2198" s="4" t="s">
        <v>9026</v>
      </c>
      <c r="J2198" s="4" t="s">
        <v>9024</v>
      </c>
      <c r="K2198" s="4" t="s">
        <v>9010</v>
      </c>
      <c r="L2198">
        <v>1096</v>
      </c>
      <c r="M2198" s="4" t="s">
        <v>55</v>
      </c>
      <c r="N2198">
        <v>1994</v>
      </c>
      <c r="O2198">
        <v>1188.42</v>
      </c>
      <c r="P2198">
        <v>3015</v>
      </c>
      <c r="Q2198" s="4" t="s">
        <v>23</v>
      </c>
      <c r="R2198" s="4" t="s">
        <v>24</v>
      </c>
      <c r="S2198">
        <v>1</v>
      </c>
    </row>
    <row r="2199" spans="1:19">
      <c r="A2199" s="4" t="s">
        <v>2406</v>
      </c>
      <c r="B2199" s="4" t="s">
        <v>170</v>
      </c>
      <c r="C2199" s="4" t="s">
        <v>199</v>
      </c>
      <c r="D2199" s="4" t="s">
        <v>66</v>
      </c>
      <c r="E2199" s="4" t="s">
        <v>172</v>
      </c>
      <c r="F2199" s="3">
        <v>42832</v>
      </c>
      <c r="G2199" s="3">
        <v>42838</v>
      </c>
      <c r="H2199">
        <v>4659</v>
      </c>
      <c r="I2199" s="4" t="s">
        <v>9014</v>
      </c>
      <c r="J2199" s="4" t="s">
        <v>9015</v>
      </c>
      <c r="K2199" s="4" t="s">
        <v>9010</v>
      </c>
      <c r="L2199">
        <v>5482</v>
      </c>
      <c r="M2199" s="4" t="s">
        <v>33</v>
      </c>
      <c r="N2199">
        <v>2007</v>
      </c>
      <c r="O2199">
        <v>894.33</v>
      </c>
      <c r="P2199">
        <v>1635</v>
      </c>
      <c r="Q2199" s="4" t="s">
        <v>67</v>
      </c>
      <c r="R2199" s="4" t="s">
        <v>24</v>
      </c>
      <c r="S2199">
        <v>6</v>
      </c>
    </row>
    <row r="2200" spans="1:19">
      <c r="A2200" s="4" t="s">
        <v>2407</v>
      </c>
      <c r="B2200" s="4" t="s">
        <v>189</v>
      </c>
      <c r="C2200" s="4" t="s">
        <v>179</v>
      </c>
      <c r="D2200" s="4" t="s">
        <v>37</v>
      </c>
      <c r="E2200" s="4" t="s">
        <v>197</v>
      </c>
      <c r="F2200" s="3">
        <v>42832</v>
      </c>
      <c r="G2200" s="3">
        <v>42841</v>
      </c>
      <c r="H2200">
        <v>0</v>
      </c>
      <c r="I2200" s="4" t="s">
        <v>9016</v>
      </c>
      <c r="J2200" s="4" t="s">
        <v>9015</v>
      </c>
      <c r="K2200" s="4" t="s">
        <v>9010</v>
      </c>
      <c r="L2200">
        <v>550</v>
      </c>
      <c r="M2200" s="4" t="s">
        <v>33</v>
      </c>
      <c r="N2200">
        <v>2001</v>
      </c>
      <c r="O2200">
        <v>718.62</v>
      </c>
      <c r="P2200">
        <v>2448</v>
      </c>
      <c r="Q2200" s="4" t="s">
        <v>23</v>
      </c>
      <c r="R2200" s="4" t="s">
        <v>24</v>
      </c>
      <c r="S2200">
        <v>9</v>
      </c>
    </row>
    <row r="2201" spans="1:19">
      <c r="A2201" s="4" t="s">
        <v>2408</v>
      </c>
      <c r="B2201" s="4" t="s">
        <v>208</v>
      </c>
      <c r="C2201" s="4" t="s">
        <v>199</v>
      </c>
      <c r="D2201" s="4" t="s">
        <v>41</v>
      </c>
      <c r="E2201" s="4" t="s">
        <v>197</v>
      </c>
      <c r="F2201" s="3">
        <v>42832</v>
      </c>
      <c r="G2201" s="3">
        <v>42899</v>
      </c>
      <c r="H2201">
        <v>0</v>
      </c>
      <c r="I2201" s="4" t="s">
        <v>9014</v>
      </c>
      <c r="J2201" s="4" t="s">
        <v>9015</v>
      </c>
      <c r="K2201" s="4" t="s">
        <v>9010</v>
      </c>
      <c r="L2201">
        <v>5482</v>
      </c>
      <c r="M2201" s="4" t="s">
        <v>36</v>
      </c>
      <c r="N2201">
        <v>1998</v>
      </c>
      <c r="O2201">
        <v>2714.9</v>
      </c>
      <c r="P2201">
        <v>2641</v>
      </c>
      <c r="Q2201" s="4" t="s">
        <v>23</v>
      </c>
      <c r="R2201" s="4" t="s">
        <v>21</v>
      </c>
      <c r="S2201">
        <v>67</v>
      </c>
    </row>
    <row r="2202" spans="1:19">
      <c r="A2202" s="4" t="s">
        <v>2409</v>
      </c>
      <c r="B2202" s="4" t="s">
        <v>208</v>
      </c>
      <c r="C2202" s="4" t="s">
        <v>199</v>
      </c>
      <c r="D2202" s="4" t="s">
        <v>119</v>
      </c>
      <c r="E2202" s="4" t="s">
        <v>197</v>
      </c>
      <c r="F2202" s="3">
        <v>42832</v>
      </c>
      <c r="G2202" s="3">
        <v>42834</v>
      </c>
      <c r="H2202">
        <v>0</v>
      </c>
      <c r="I2202" s="4" t="s">
        <v>9014</v>
      </c>
      <c r="J2202" s="4" t="s">
        <v>9015</v>
      </c>
      <c r="K2202" s="4" t="s">
        <v>9010</v>
      </c>
      <c r="L2202">
        <v>5482</v>
      </c>
      <c r="M2202" s="4" t="s">
        <v>55</v>
      </c>
      <c r="N2202">
        <v>1988</v>
      </c>
      <c r="O2202">
        <v>5266.09</v>
      </c>
      <c r="P2202">
        <v>8595</v>
      </c>
      <c r="Q2202" s="4" t="s">
        <v>23</v>
      </c>
      <c r="R2202" s="4" t="s">
        <v>56</v>
      </c>
      <c r="S2202">
        <v>2</v>
      </c>
    </row>
    <row r="2203" spans="1:19">
      <c r="A2203" s="4" t="s">
        <v>2410</v>
      </c>
      <c r="B2203" s="4" t="s">
        <v>208</v>
      </c>
      <c r="C2203" s="4" t="s">
        <v>177</v>
      </c>
      <c r="D2203" s="4" t="s">
        <v>85</v>
      </c>
      <c r="E2203" s="4" t="s">
        <v>197</v>
      </c>
      <c r="F2203" s="3">
        <v>42832</v>
      </c>
      <c r="G2203" s="3">
        <v>42885</v>
      </c>
      <c r="H2203">
        <v>0</v>
      </c>
      <c r="I2203" s="4" t="s">
        <v>9014</v>
      </c>
      <c r="J2203" s="4" t="s">
        <v>9015</v>
      </c>
      <c r="K2203" s="4" t="s">
        <v>9012</v>
      </c>
      <c r="L2203">
        <v>55</v>
      </c>
      <c r="M2203" s="4" t="s">
        <v>46</v>
      </c>
      <c r="N2203">
        <v>1985</v>
      </c>
      <c r="O2203">
        <v>375.43</v>
      </c>
      <c r="P2203">
        <v>1190</v>
      </c>
      <c r="Q2203" s="4" t="s">
        <v>23</v>
      </c>
      <c r="R2203" s="4" t="s">
        <v>24</v>
      </c>
      <c r="S2203">
        <v>53</v>
      </c>
    </row>
    <row r="2204" spans="1:19">
      <c r="A2204" s="4" t="s">
        <v>2411</v>
      </c>
      <c r="B2204" s="4" t="s">
        <v>208</v>
      </c>
      <c r="C2204" s="4" t="s">
        <v>192</v>
      </c>
      <c r="D2204" s="4" t="s">
        <v>100</v>
      </c>
      <c r="E2204" s="4" t="s">
        <v>197</v>
      </c>
      <c r="F2204" s="3">
        <v>42832</v>
      </c>
      <c r="G2204" s="3">
        <v>42837</v>
      </c>
      <c r="H2204">
        <v>0</v>
      </c>
      <c r="I2204" s="4" t="s">
        <v>9014</v>
      </c>
      <c r="J2204" s="4" t="s">
        <v>9015</v>
      </c>
      <c r="K2204" s="4" t="s">
        <v>9012</v>
      </c>
      <c r="L2204">
        <v>3393</v>
      </c>
      <c r="M2204" s="4" t="s">
        <v>9322</v>
      </c>
      <c r="N2204">
        <v>1987</v>
      </c>
      <c r="O2204">
        <v>2938.67</v>
      </c>
      <c r="P2204">
        <v>8775</v>
      </c>
      <c r="Q2204" s="4" t="s">
        <v>101</v>
      </c>
      <c r="R2204" s="4" t="s">
        <v>24</v>
      </c>
      <c r="S2204">
        <v>5</v>
      </c>
    </row>
    <row r="2205" spans="1:19">
      <c r="A2205" s="4" t="s">
        <v>2412</v>
      </c>
      <c r="B2205" s="4" t="s">
        <v>185</v>
      </c>
      <c r="C2205" s="4" t="s">
        <v>179</v>
      </c>
      <c r="D2205" s="4" t="s">
        <v>24</v>
      </c>
      <c r="E2205" s="4" t="s">
        <v>193</v>
      </c>
      <c r="F2205" s="3">
        <v>42832</v>
      </c>
      <c r="G2205" s="3"/>
      <c r="I2205" s="4" t="s">
        <v>9023</v>
      </c>
      <c r="J2205" s="4" t="s">
        <v>9024</v>
      </c>
      <c r="K2205" s="4" t="s">
        <v>9010</v>
      </c>
      <c r="L2205">
        <v>550</v>
      </c>
      <c r="M2205" s="4"/>
      <c r="Q2205" s="4"/>
      <c r="R2205" s="4"/>
    </row>
    <row r="2206" spans="1:19">
      <c r="A2206" s="4" t="s">
        <v>2413</v>
      </c>
      <c r="B2206" s="4" t="s">
        <v>185</v>
      </c>
      <c r="C2206" s="4" t="s">
        <v>192</v>
      </c>
      <c r="D2206" s="4" t="s">
        <v>84</v>
      </c>
      <c r="E2206" s="4" t="s">
        <v>197</v>
      </c>
      <c r="F2206" s="3">
        <v>42832</v>
      </c>
      <c r="G2206" s="3">
        <v>42841</v>
      </c>
      <c r="H2206">
        <v>0</v>
      </c>
      <c r="I2206" s="4" t="s">
        <v>9023</v>
      </c>
      <c r="J2206" s="4" t="s">
        <v>9024</v>
      </c>
      <c r="K2206" s="4" t="s">
        <v>9012</v>
      </c>
      <c r="L2206">
        <v>3393</v>
      </c>
      <c r="M2206" s="4" t="s">
        <v>9322</v>
      </c>
      <c r="N2206">
        <v>1980</v>
      </c>
      <c r="O2206">
        <v>7708.38</v>
      </c>
      <c r="P2206">
        <v>13756</v>
      </c>
      <c r="Q2206" s="4" t="s">
        <v>23</v>
      </c>
      <c r="R2206" s="4" t="s">
        <v>24</v>
      </c>
      <c r="S2206">
        <v>9</v>
      </c>
    </row>
    <row r="2207" spans="1:19">
      <c r="A2207" s="4" t="s">
        <v>2414</v>
      </c>
      <c r="B2207" s="4" t="s">
        <v>181</v>
      </c>
      <c r="C2207" s="4" t="s">
        <v>192</v>
      </c>
      <c r="D2207" s="4" t="s">
        <v>59</v>
      </c>
      <c r="E2207" s="4" t="s">
        <v>197</v>
      </c>
      <c r="F2207" s="3">
        <v>42832</v>
      </c>
      <c r="G2207" s="3">
        <v>42838</v>
      </c>
      <c r="H2207">
        <v>0</v>
      </c>
      <c r="I2207" s="4" t="s">
        <v>9026</v>
      </c>
      <c r="J2207" s="4" t="s">
        <v>9024</v>
      </c>
      <c r="K2207" s="4" t="s">
        <v>9012</v>
      </c>
      <c r="L2207">
        <v>3393</v>
      </c>
      <c r="M2207" s="4" t="s">
        <v>60</v>
      </c>
      <c r="N2207">
        <v>1988</v>
      </c>
      <c r="O2207">
        <v>2059.9</v>
      </c>
      <c r="P2207">
        <v>3644</v>
      </c>
      <c r="Q2207" s="4" t="s">
        <v>23</v>
      </c>
      <c r="R2207" s="4" t="s">
        <v>24</v>
      </c>
      <c r="S2207">
        <v>6</v>
      </c>
    </row>
    <row r="2208" spans="1:19">
      <c r="A2208" s="4" t="s">
        <v>2415</v>
      </c>
      <c r="B2208" s="4" t="s">
        <v>183</v>
      </c>
      <c r="C2208" s="4" t="s">
        <v>192</v>
      </c>
      <c r="D2208" s="4" t="s">
        <v>45</v>
      </c>
      <c r="E2208" s="4" t="s">
        <v>197</v>
      </c>
      <c r="F2208" s="3">
        <v>42833</v>
      </c>
      <c r="G2208" s="3">
        <v>42840</v>
      </c>
      <c r="H2208">
        <v>0</v>
      </c>
      <c r="I2208" s="4" t="s">
        <v>9014</v>
      </c>
      <c r="J2208" s="4" t="s">
        <v>9015</v>
      </c>
      <c r="K2208" s="4" t="s">
        <v>9012</v>
      </c>
      <c r="L2208">
        <v>3393</v>
      </c>
      <c r="M2208" s="4" t="s">
        <v>46</v>
      </c>
      <c r="N2208">
        <v>1995</v>
      </c>
      <c r="O2208">
        <v>2173.98</v>
      </c>
      <c r="P2208">
        <v>2928</v>
      </c>
      <c r="Q2208" s="4" t="s">
        <v>23</v>
      </c>
      <c r="R2208" s="4" t="s">
        <v>47</v>
      </c>
      <c r="S2208">
        <v>7</v>
      </c>
    </row>
    <row r="2209" spans="1:19">
      <c r="A2209" s="4" t="s">
        <v>2416</v>
      </c>
      <c r="B2209" s="4" t="s">
        <v>183</v>
      </c>
      <c r="C2209" s="4" t="s">
        <v>171</v>
      </c>
      <c r="D2209" s="4" t="s">
        <v>109</v>
      </c>
      <c r="E2209" s="4" t="s">
        <v>172</v>
      </c>
      <c r="F2209" s="3">
        <v>42833</v>
      </c>
      <c r="G2209" s="3">
        <v>42840</v>
      </c>
      <c r="H2209">
        <v>1142</v>
      </c>
      <c r="I2209" s="4" t="s">
        <v>9014</v>
      </c>
      <c r="J2209" s="4" t="s">
        <v>9015</v>
      </c>
      <c r="K2209" s="4" t="s">
        <v>9010</v>
      </c>
      <c r="L2209">
        <v>1096</v>
      </c>
      <c r="M2209" s="4" t="s">
        <v>58</v>
      </c>
      <c r="N2209">
        <v>1987</v>
      </c>
      <c r="O2209">
        <v>1698.2</v>
      </c>
      <c r="P2209">
        <v>3798</v>
      </c>
      <c r="Q2209" s="4" t="s">
        <v>23</v>
      </c>
      <c r="R2209" s="4" t="s">
        <v>24</v>
      </c>
      <c r="S2209">
        <v>7</v>
      </c>
    </row>
    <row r="2210" spans="1:19">
      <c r="A2210" s="4" t="s">
        <v>2417</v>
      </c>
      <c r="B2210" s="4" t="s">
        <v>246</v>
      </c>
      <c r="C2210" s="4" t="s">
        <v>9011</v>
      </c>
      <c r="D2210" s="4" t="s">
        <v>24</v>
      </c>
      <c r="E2210" s="4" t="s">
        <v>193</v>
      </c>
      <c r="F2210" s="3">
        <v>42833</v>
      </c>
      <c r="G2210" s="3"/>
      <c r="I2210" s="4" t="s">
        <v>9021</v>
      </c>
      <c r="J2210" s="4" t="s">
        <v>9019</v>
      </c>
      <c r="K2210" s="4" t="s">
        <v>9010</v>
      </c>
      <c r="L2210">
        <v>4821</v>
      </c>
      <c r="M2210" s="4"/>
      <c r="Q2210" s="4"/>
      <c r="R2210" s="4"/>
    </row>
    <row r="2211" spans="1:19">
      <c r="A2211" s="4" t="s">
        <v>2418</v>
      </c>
      <c r="B2211" s="4" t="s">
        <v>279</v>
      </c>
      <c r="C2211" s="4" t="s">
        <v>179</v>
      </c>
      <c r="D2211" s="4" t="s">
        <v>126</v>
      </c>
      <c r="E2211" s="4" t="s">
        <v>172</v>
      </c>
      <c r="F2211" s="3">
        <v>42833</v>
      </c>
      <c r="G2211" s="3">
        <v>42882</v>
      </c>
      <c r="H2211">
        <v>491</v>
      </c>
      <c r="I2211" s="4" t="s">
        <v>9018</v>
      </c>
      <c r="J2211" s="4" t="s">
        <v>9019</v>
      </c>
      <c r="K2211" s="4" t="s">
        <v>9010</v>
      </c>
      <c r="L2211">
        <v>550</v>
      </c>
      <c r="M2211" s="4" t="s">
        <v>33</v>
      </c>
      <c r="N2211">
        <v>2010</v>
      </c>
      <c r="O2211">
        <v>71.12</v>
      </c>
      <c r="P2211">
        <v>144</v>
      </c>
      <c r="Q2211" s="4" t="s">
        <v>23</v>
      </c>
      <c r="R2211" s="4" t="s">
        <v>24</v>
      </c>
      <c r="S2211">
        <v>49</v>
      </c>
    </row>
    <row r="2212" spans="1:19">
      <c r="A2212" s="4" t="s">
        <v>2419</v>
      </c>
      <c r="B2212" s="4" t="s">
        <v>210</v>
      </c>
      <c r="C2212" s="4" t="s">
        <v>199</v>
      </c>
      <c r="D2212" s="4" t="s">
        <v>124</v>
      </c>
      <c r="E2212" s="4" t="s">
        <v>193</v>
      </c>
      <c r="F2212" s="3">
        <v>42833</v>
      </c>
      <c r="G2212" s="3"/>
      <c r="I2212" s="4" t="s">
        <v>9021</v>
      </c>
      <c r="J2212" s="4" t="s">
        <v>9019</v>
      </c>
      <c r="K2212" s="4" t="s">
        <v>9010</v>
      </c>
      <c r="L2212">
        <v>5482</v>
      </c>
      <c r="M2212" s="4" t="s">
        <v>60</v>
      </c>
      <c r="N2212">
        <v>1983</v>
      </c>
      <c r="O2212">
        <v>2871.35</v>
      </c>
      <c r="P2212">
        <v>9561</v>
      </c>
      <c r="Q2212" s="4" t="s">
        <v>23</v>
      </c>
      <c r="R2212" s="4" t="s">
        <v>24</v>
      </c>
    </row>
    <row r="2213" spans="1:19">
      <c r="A2213" s="4" t="s">
        <v>2420</v>
      </c>
      <c r="B2213" s="4" t="s">
        <v>174</v>
      </c>
      <c r="C2213" s="4" t="s">
        <v>9011</v>
      </c>
      <c r="D2213" s="4" t="s">
        <v>57</v>
      </c>
      <c r="E2213" s="4" t="s">
        <v>197</v>
      </c>
      <c r="F2213" s="3">
        <v>42833</v>
      </c>
      <c r="G2213" s="3">
        <v>42843</v>
      </c>
      <c r="H2213">
        <v>0</v>
      </c>
      <c r="I2213" s="4" t="s">
        <v>9016</v>
      </c>
      <c r="J2213" s="4" t="s">
        <v>9015</v>
      </c>
      <c r="K2213" s="4" t="s">
        <v>9010</v>
      </c>
      <c r="L2213">
        <v>4821</v>
      </c>
      <c r="M2213" s="4" t="s">
        <v>58</v>
      </c>
      <c r="N2213">
        <v>2006</v>
      </c>
      <c r="O2213">
        <v>1102.43</v>
      </c>
      <c r="P2213">
        <v>1759</v>
      </c>
      <c r="Q2213" s="4" t="s">
        <v>23</v>
      </c>
      <c r="R2213" s="4" t="s">
        <v>24</v>
      </c>
      <c r="S2213">
        <v>10</v>
      </c>
    </row>
    <row r="2214" spans="1:19">
      <c r="A2214" s="4" t="s">
        <v>2421</v>
      </c>
      <c r="B2214" s="4" t="s">
        <v>174</v>
      </c>
      <c r="C2214" s="4" t="s">
        <v>177</v>
      </c>
      <c r="D2214" s="4" t="s">
        <v>48</v>
      </c>
      <c r="E2214" s="4" t="s">
        <v>197</v>
      </c>
      <c r="F2214" s="3">
        <v>42833</v>
      </c>
      <c r="G2214" s="3">
        <v>42839</v>
      </c>
      <c r="H2214">
        <v>0</v>
      </c>
      <c r="I2214" s="4" t="s">
        <v>9016</v>
      </c>
      <c r="J2214" s="4" t="s">
        <v>9015</v>
      </c>
      <c r="K2214" s="4" t="s">
        <v>9012</v>
      </c>
      <c r="L2214">
        <v>55</v>
      </c>
      <c r="M2214" s="4" t="s">
        <v>39</v>
      </c>
      <c r="N2214">
        <v>1998</v>
      </c>
      <c r="O2214">
        <v>217.87</v>
      </c>
      <c r="P2214">
        <v>551</v>
      </c>
      <c r="Q2214" s="4" t="s">
        <v>23</v>
      </c>
      <c r="R2214" s="4" t="s">
        <v>24</v>
      </c>
      <c r="S2214">
        <v>6</v>
      </c>
    </row>
    <row r="2215" spans="1:19">
      <c r="A2215" s="4" t="s">
        <v>2422</v>
      </c>
      <c r="B2215" s="4" t="s">
        <v>174</v>
      </c>
      <c r="C2215" s="4" t="s">
        <v>9011</v>
      </c>
      <c r="D2215" s="4" t="s">
        <v>61</v>
      </c>
      <c r="E2215" s="4" t="s">
        <v>172</v>
      </c>
      <c r="F2215" s="3">
        <v>42833</v>
      </c>
      <c r="G2215" s="3">
        <v>42834</v>
      </c>
      <c r="H2215">
        <v>5678</v>
      </c>
      <c r="I2215" s="4" t="s">
        <v>9016</v>
      </c>
      <c r="J2215" s="4" t="s">
        <v>9015</v>
      </c>
      <c r="K2215" s="4" t="s">
        <v>9010</v>
      </c>
      <c r="L2215">
        <v>4821</v>
      </c>
      <c r="M2215" s="4" t="s">
        <v>58</v>
      </c>
      <c r="N2215">
        <v>1991</v>
      </c>
      <c r="O2215">
        <v>2819.5</v>
      </c>
      <c r="P2215">
        <v>7227</v>
      </c>
      <c r="Q2215" s="4" t="s">
        <v>23</v>
      </c>
      <c r="R2215" s="4" t="s">
        <v>62</v>
      </c>
      <c r="S2215">
        <v>1</v>
      </c>
    </row>
    <row r="2216" spans="1:19">
      <c r="A2216" s="4" t="s">
        <v>2423</v>
      </c>
      <c r="B2216" s="4" t="s">
        <v>263</v>
      </c>
      <c r="C2216" s="4" t="s">
        <v>9011</v>
      </c>
      <c r="D2216" s="4" t="s">
        <v>31</v>
      </c>
      <c r="E2216" s="4" t="s">
        <v>197</v>
      </c>
      <c r="F2216" s="3">
        <v>42833</v>
      </c>
      <c r="G2216" s="3">
        <v>42841</v>
      </c>
      <c r="H2216">
        <v>0</v>
      </c>
      <c r="I2216" s="4" t="s">
        <v>9021</v>
      </c>
      <c r="J2216" s="4" t="s">
        <v>9019</v>
      </c>
      <c r="K2216" s="4" t="s">
        <v>9010</v>
      </c>
      <c r="L2216">
        <v>4821</v>
      </c>
      <c r="M2216" s="4" t="s">
        <v>26</v>
      </c>
      <c r="N2216">
        <v>1991</v>
      </c>
      <c r="O2216">
        <v>326.82</v>
      </c>
      <c r="P2216">
        <v>1016</v>
      </c>
      <c r="Q2216" s="4" t="s">
        <v>23</v>
      </c>
      <c r="R2216" s="4" t="s">
        <v>24</v>
      </c>
      <c r="S2216">
        <v>8</v>
      </c>
    </row>
    <row r="2217" spans="1:19">
      <c r="A2217" s="4" t="s">
        <v>2424</v>
      </c>
      <c r="B2217" s="4" t="s">
        <v>263</v>
      </c>
      <c r="C2217" s="4" t="s">
        <v>179</v>
      </c>
      <c r="D2217" s="4" t="s">
        <v>113</v>
      </c>
      <c r="E2217" s="4" t="s">
        <v>172</v>
      </c>
      <c r="F2217" s="3">
        <v>42833</v>
      </c>
      <c r="G2217" s="3">
        <v>42900</v>
      </c>
      <c r="H2217">
        <v>547</v>
      </c>
      <c r="I2217" s="4" t="s">
        <v>9021</v>
      </c>
      <c r="J2217" s="4" t="s">
        <v>9019</v>
      </c>
      <c r="K2217" s="4" t="s">
        <v>9010</v>
      </c>
      <c r="L2217">
        <v>550</v>
      </c>
      <c r="M2217" s="4" t="s">
        <v>33</v>
      </c>
      <c r="N2217">
        <v>2000</v>
      </c>
      <c r="O2217">
        <v>167.89</v>
      </c>
      <c r="P2217">
        <v>493</v>
      </c>
      <c r="Q2217" s="4" t="s">
        <v>114</v>
      </c>
      <c r="R2217" s="4" t="s">
        <v>24</v>
      </c>
      <c r="S2217">
        <v>67</v>
      </c>
    </row>
    <row r="2218" spans="1:19">
      <c r="A2218" s="4" t="s">
        <v>2425</v>
      </c>
      <c r="B2218" s="4" t="s">
        <v>237</v>
      </c>
      <c r="C2218" s="4" t="s">
        <v>179</v>
      </c>
      <c r="D2218" s="4" t="s">
        <v>120</v>
      </c>
      <c r="E2218" s="4" t="s">
        <v>197</v>
      </c>
      <c r="F2218" s="3">
        <v>42833</v>
      </c>
      <c r="G2218" s="3">
        <v>42841</v>
      </c>
      <c r="H2218">
        <v>0</v>
      </c>
      <c r="I2218" s="4" t="s">
        <v>9018</v>
      </c>
      <c r="J2218" s="4" t="s">
        <v>9019</v>
      </c>
      <c r="K2218" s="4" t="s">
        <v>9010</v>
      </c>
      <c r="L2218">
        <v>550</v>
      </c>
      <c r="M2218" s="4" t="s">
        <v>58</v>
      </c>
      <c r="N2218">
        <v>1998</v>
      </c>
      <c r="O2218">
        <v>2022.14</v>
      </c>
      <c r="P2218">
        <v>5113</v>
      </c>
      <c r="Q2218" s="4" t="s">
        <v>23</v>
      </c>
      <c r="R2218" s="4" t="s">
        <v>24</v>
      </c>
      <c r="S2218">
        <v>8</v>
      </c>
    </row>
    <row r="2219" spans="1:19">
      <c r="A2219" s="4" t="s">
        <v>2426</v>
      </c>
      <c r="B2219" s="4" t="s">
        <v>203</v>
      </c>
      <c r="C2219" s="4" t="s">
        <v>171</v>
      </c>
      <c r="D2219" s="4" t="s">
        <v>108</v>
      </c>
      <c r="E2219" s="4" t="s">
        <v>172</v>
      </c>
      <c r="F2219" s="3">
        <v>42833</v>
      </c>
      <c r="G2219" s="3">
        <v>42880</v>
      </c>
      <c r="H2219">
        <v>935</v>
      </c>
      <c r="I2219" s="4" t="s">
        <v>9023</v>
      </c>
      <c r="J2219" s="4" t="s">
        <v>9024</v>
      </c>
      <c r="K2219" s="4" t="s">
        <v>9010</v>
      </c>
      <c r="L2219">
        <v>1096</v>
      </c>
      <c r="M2219" s="4" t="s">
        <v>33</v>
      </c>
      <c r="N2219">
        <v>1996</v>
      </c>
      <c r="O2219">
        <v>2214.94</v>
      </c>
      <c r="P2219">
        <v>5374</v>
      </c>
      <c r="Q2219" s="4" t="s">
        <v>23</v>
      </c>
      <c r="R2219" s="4" t="s">
        <v>24</v>
      </c>
      <c r="S2219">
        <v>47</v>
      </c>
    </row>
    <row r="2220" spans="1:19">
      <c r="A2220" s="4" t="s">
        <v>2427</v>
      </c>
      <c r="B2220" s="4" t="s">
        <v>203</v>
      </c>
      <c r="C2220" s="4" t="s">
        <v>199</v>
      </c>
      <c r="D2220" s="4" t="s">
        <v>105</v>
      </c>
      <c r="E2220" s="4" t="s">
        <v>172</v>
      </c>
      <c r="F2220" s="3">
        <v>42833</v>
      </c>
      <c r="G2220" s="3">
        <v>42835</v>
      </c>
      <c r="H2220">
        <v>4761</v>
      </c>
      <c r="I2220" s="4" t="s">
        <v>9023</v>
      </c>
      <c r="J2220" s="4" t="s">
        <v>9024</v>
      </c>
      <c r="K2220" s="4" t="s">
        <v>9010</v>
      </c>
      <c r="L2220">
        <v>5482</v>
      </c>
      <c r="M2220" s="4" t="s">
        <v>36</v>
      </c>
      <c r="N2220">
        <v>1996</v>
      </c>
      <c r="O2220">
        <v>6354.87</v>
      </c>
      <c r="P2220">
        <v>16780</v>
      </c>
      <c r="Q2220" s="4" t="s">
        <v>23</v>
      </c>
      <c r="R2220" s="4" t="s">
        <v>35</v>
      </c>
      <c r="S2220">
        <v>2</v>
      </c>
    </row>
    <row r="2221" spans="1:19">
      <c r="A2221" s="4" t="s">
        <v>2428</v>
      </c>
      <c r="B2221" s="4" t="s">
        <v>203</v>
      </c>
      <c r="C2221" s="4" t="s">
        <v>192</v>
      </c>
      <c r="D2221" s="4" t="s">
        <v>93</v>
      </c>
      <c r="E2221" s="4" t="s">
        <v>172</v>
      </c>
      <c r="F2221" s="3">
        <v>42833</v>
      </c>
      <c r="G2221" s="3">
        <v>42839</v>
      </c>
      <c r="H2221">
        <v>3224</v>
      </c>
      <c r="I2221" s="4" t="s">
        <v>9023</v>
      </c>
      <c r="J2221" s="4" t="s">
        <v>9024</v>
      </c>
      <c r="K2221" s="4" t="s">
        <v>9012</v>
      </c>
      <c r="L2221">
        <v>3393</v>
      </c>
      <c r="M2221" s="4" t="s">
        <v>73</v>
      </c>
      <c r="N2221">
        <v>1991</v>
      </c>
      <c r="O2221">
        <v>1012.72</v>
      </c>
      <c r="P2221">
        <v>3492</v>
      </c>
      <c r="Q2221" s="4" t="s">
        <v>94</v>
      </c>
      <c r="R2221" s="4" t="s">
        <v>24</v>
      </c>
      <c r="S2221">
        <v>6</v>
      </c>
    </row>
    <row r="2222" spans="1:19">
      <c r="A2222" s="4" t="s">
        <v>2429</v>
      </c>
      <c r="B2222" s="4" t="s">
        <v>219</v>
      </c>
      <c r="C2222" s="4" t="s">
        <v>179</v>
      </c>
      <c r="D2222" s="4" t="s">
        <v>115</v>
      </c>
      <c r="E2222" s="4" t="s">
        <v>172</v>
      </c>
      <c r="F2222" s="3">
        <v>42833</v>
      </c>
      <c r="G2222" s="3">
        <v>42842</v>
      </c>
      <c r="H2222">
        <v>501</v>
      </c>
      <c r="I2222" s="4" t="s">
        <v>9026</v>
      </c>
      <c r="J2222" s="4" t="s">
        <v>9024</v>
      </c>
      <c r="K2222" s="4" t="s">
        <v>9010</v>
      </c>
      <c r="L2222">
        <v>550</v>
      </c>
      <c r="M2222" s="4" t="s">
        <v>46</v>
      </c>
      <c r="N2222">
        <v>2008</v>
      </c>
      <c r="O2222">
        <v>894.37</v>
      </c>
      <c r="P2222">
        <v>1593</v>
      </c>
      <c r="Q2222" s="4" t="s">
        <v>116</v>
      </c>
      <c r="R2222" s="4" t="s">
        <v>24</v>
      </c>
      <c r="S2222">
        <v>9</v>
      </c>
    </row>
    <row r="2223" spans="1:19">
      <c r="A2223" s="4" t="s">
        <v>2430</v>
      </c>
      <c r="B2223" s="4" t="s">
        <v>256</v>
      </c>
      <c r="C2223" s="4" t="s">
        <v>192</v>
      </c>
      <c r="D2223" s="4" t="s">
        <v>110</v>
      </c>
      <c r="E2223" s="4" t="s">
        <v>172</v>
      </c>
      <c r="F2223" s="3">
        <v>42833</v>
      </c>
      <c r="G2223" s="3">
        <v>42842</v>
      </c>
      <c r="H2223">
        <v>3532</v>
      </c>
      <c r="I2223" s="4" t="s">
        <v>9014</v>
      </c>
      <c r="J2223" s="4" t="s">
        <v>9015</v>
      </c>
      <c r="K2223" s="4" t="s">
        <v>9012</v>
      </c>
      <c r="L2223">
        <v>3393</v>
      </c>
      <c r="M2223" s="4" t="s">
        <v>60</v>
      </c>
      <c r="N2223">
        <v>1997</v>
      </c>
      <c r="O2223">
        <v>291.27</v>
      </c>
      <c r="P2223">
        <v>586</v>
      </c>
      <c r="Q2223" s="4" t="s">
        <v>23</v>
      </c>
      <c r="R2223" s="4" t="s">
        <v>24</v>
      </c>
      <c r="S2223">
        <v>9</v>
      </c>
    </row>
    <row r="2224" spans="1:19">
      <c r="A2224" s="4" t="s">
        <v>2431</v>
      </c>
      <c r="B2224" s="4" t="s">
        <v>187</v>
      </c>
      <c r="C2224" s="4" t="s">
        <v>192</v>
      </c>
      <c r="D2224" s="4" t="s">
        <v>24</v>
      </c>
      <c r="E2224" s="4" t="s">
        <v>193</v>
      </c>
      <c r="F2224" s="3">
        <v>42833</v>
      </c>
      <c r="G2224" s="3"/>
      <c r="I2224" s="4" t="s">
        <v>9023</v>
      </c>
      <c r="J2224" s="4" t="s">
        <v>9024</v>
      </c>
      <c r="K2224" s="4" t="s">
        <v>9012</v>
      </c>
      <c r="L2224">
        <v>3393</v>
      </c>
      <c r="M2224" s="4"/>
      <c r="Q2224" s="4"/>
      <c r="R2224" s="4"/>
    </row>
    <row r="2225" spans="1:19">
      <c r="A2225" s="4" t="s">
        <v>2432</v>
      </c>
      <c r="B2225" s="4" t="s">
        <v>201</v>
      </c>
      <c r="C2225" s="4" t="s">
        <v>9011</v>
      </c>
      <c r="D2225" s="4" t="s">
        <v>122</v>
      </c>
      <c r="E2225" s="4" t="s">
        <v>172</v>
      </c>
      <c r="F2225" s="3">
        <v>42833</v>
      </c>
      <c r="G2225" s="3">
        <v>42837</v>
      </c>
      <c r="H2225">
        <v>4320</v>
      </c>
      <c r="I2225" s="4" t="s">
        <v>9026</v>
      </c>
      <c r="J2225" s="4" t="s">
        <v>9024</v>
      </c>
      <c r="K2225" s="4" t="s">
        <v>9010</v>
      </c>
      <c r="L2225">
        <v>4821</v>
      </c>
      <c r="M2225" s="4" t="s">
        <v>58</v>
      </c>
      <c r="N2225">
        <v>1993</v>
      </c>
      <c r="O2225">
        <v>7537.24</v>
      </c>
      <c r="P2225">
        <v>20293</v>
      </c>
      <c r="Q2225" s="4" t="s">
        <v>23</v>
      </c>
      <c r="R2225" s="4" t="s">
        <v>24</v>
      </c>
      <c r="S2225">
        <v>4</v>
      </c>
    </row>
    <row r="2226" spans="1:19">
      <c r="A2226" s="4" t="s">
        <v>2433</v>
      </c>
      <c r="B2226" s="4" t="s">
        <v>170</v>
      </c>
      <c r="C2226" s="4" t="s">
        <v>177</v>
      </c>
      <c r="D2226" s="4" t="s">
        <v>66</v>
      </c>
      <c r="E2226" s="4" t="s">
        <v>197</v>
      </c>
      <c r="F2226" s="3">
        <v>42833</v>
      </c>
      <c r="G2226" s="3">
        <v>42835</v>
      </c>
      <c r="H2226">
        <v>0</v>
      </c>
      <c r="I2226" s="4" t="s">
        <v>9014</v>
      </c>
      <c r="J2226" s="4" t="s">
        <v>9015</v>
      </c>
      <c r="K2226" s="4" t="s">
        <v>9012</v>
      </c>
      <c r="L2226">
        <v>55</v>
      </c>
      <c r="M2226" s="4" t="s">
        <v>33</v>
      </c>
      <c r="N2226">
        <v>2007</v>
      </c>
      <c r="O2226">
        <v>894.33</v>
      </c>
      <c r="P2226">
        <v>1635</v>
      </c>
      <c r="Q2226" s="4" t="s">
        <v>67</v>
      </c>
      <c r="R2226" s="4" t="s">
        <v>24</v>
      </c>
      <c r="S2226">
        <v>2</v>
      </c>
    </row>
    <row r="2227" spans="1:19">
      <c r="A2227" s="4" t="s">
        <v>2434</v>
      </c>
      <c r="B2227" s="4" t="s">
        <v>232</v>
      </c>
      <c r="C2227" s="4" t="s">
        <v>171</v>
      </c>
      <c r="D2227" s="4" t="s">
        <v>130</v>
      </c>
      <c r="E2227" s="4" t="s">
        <v>172</v>
      </c>
      <c r="F2227" s="3">
        <v>42833</v>
      </c>
      <c r="G2227" s="3">
        <v>42897</v>
      </c>
      <c r="H2227">
        <v>1123</v>
      </c>
      <c r="I2227" s="4" t="s">
        <v>9021</v>
      </c>
      <c r="J2227" s="4" t="s">
        <v>9019</v>
      </c>
      <c r="K2227" s="4" t="s">
        <v>9010</v>
      </c>
      <c r="L2227">
        <v>1096</v>
      </c>
      <c r="M2227" s="4" t="s">
        <v>36</v>
      </c>
      <c r="N2227">
        <v>1979</v>
      </c>
      <c r="O2227">
        <v>4478.47</v>
      </c>
      <c r="P2227">
        <v>13809</v>
      </c>
      <c r="Q2227" s="4" t="s">
        <v>23</v>
      </c>
      <c r="R2227" s="4" t="s">
        <v>24</v>
      </c>
      <c r="S2227">
        <v>64</v>
      </c>
    </row>
    <row r="2228" spans="1:19">
      <c r="A2228" s="4" t="s">
        <v>2435</v>
      </c>
      <c r="B2228" s="4" t="s">
        <v>226</v>
      </c>
      <c r="C2228" s="4" t="s">
        <v>9011</v>
      </c>
      <c r="D2228" s="4" t="s">
        <v>123</v>
      </c>
      <c r="E2228" s="4" t="s">
        <v>172</v>
      </c>
      <c r="F2228" s="3">
        <v>42833</v>
      </c>
      <c r="G2228" s="3">
        <v>42834</v>
      </c>
      <c r="H2228">
        <v>5217</v>
      </c>
      <c r="I2228" s="4" t="s">
        <v>9018</v>
      </c>
      <c r="J2228" s="4" t="s">
        <v>9019</v>
      </c>
      <c r="K2228" s="4" t="s">
        <v>9010</v>
      </c>
      <c r="L2228">
        <v>4821</v>
      </c>
      <c r="M2228" s="4" t="s">
        <v>39</v>
      </c>
      <c r="N2228">
        <v>1989</v>
      </c>
      <c r="O2228">
        <v>3838.39</v>
      </c>
      <c r="P2228">
        <v>8274</v>
      </c>
      <c r="Q2228" s="4" t="s">
        <v>23</v>
      </c>
      <c r="R2228" s="4" t="s">
        <v>24</v>
      </c>
      <c r="S2228">
        <v>1</v>
      </c>
    </row>
    <row r="2229" spans="1:19">
      <c r="A2229" s="4" t="s">
        <v>2436</v>
      </c>
      <c r="B2229" s="4" t="s">
        <v>208</v>
      </c>
      <c r="C2229" s="4" t="s">
        <v>177</v>
      </c>
      <c r="D2229" s="4" t="s">
        <v>41</v>
      </c>
      <c r="E2229" s="4" t="s">
        <v>197</v>
      </c>
      <c r="F2229" s="3">
        <v>42833</v>
      </c>
      <c r="G2229" s="3">
        <v>42882</v>
      </c>
      <c r="H2229">
        <v>0</v>
      </c>
      <c r="I2229" s="4" t="s">
        <v>9014</v>
      </c>
      <c r="J2229" s="4" t="s">
        <v>9015</v>
      </c>
      <c r="K2229" s="4" t="s">
        <v>9012</v>
      </c>
      <c r="L2229">
        <v>55</v>
      </c>
      <c r="M2229" s="4" t="s">
        <v>36</v>
      </c>
      <c r="N2229">
        <v>1998</v>
      </c>
      <c r="O2229">
        <v>2714.9</v>
      </c>
      <c r="P2229">
        <v>2641</v>
      </c>
      <c r="Q2229" s="4" t="s">
        <v>23</v>
      </c>
      <c r="R2229" s="4" t="s">
        <v>21</v>
      </c>
      <c r="S2229">
        <v>49</v>
      </c>
    </row>
    <row r="2230" spans="1:19">
      <c r="A2230" s="4" t="s">
        <v>2437</v>
      </c>
      <c r="B2230" s="4" t="s">
        <v>185</v>
      </c>
      <c r="C2230" s="4" t="s">
        <v>9011</v>
      </c>
      <c r="D2230" s="4" t="s">
        <v>24</v>
      </c>
      <c r="E2230" s="4" t="s">
        <v>193</v>
      </c>
      <c r="F2230" s="3">
        <v>42833</v>
      </c>
      <c r="G2230" s="3"/>
      <c r="I2230" s="4" t="s">
        <v>9023</v>
      </c>
      <c r="J2230" s="4" t="s">
        <v>9024</v>
      </c>
      <c r="K2230" s="4" t="s">
        <v>9010</v>
      </c>
      <c r="L2230">
        <v>4821</v>
      </c>
      <c r="M2230" s="4"/>
      <c r="Q2230" s="4"/>
      <c r="R2230" s="4"/>
    </row>
    <row r="2231" spans="1:19">
      <c r="A2231" s="4" t="s">
        <v>2438</v>
      </c>
      <c r="B2231" s="4" t="s">
        <v>185</v>
      </c>
      <c r="C2231" s="4" t="s">
        <v>179</v>
      </c>
      <c r="D2231" s="4" t="s">
        <v>86</v>
      </c>
      <c r="E2231" s="4" t="s">
        <v>172</v>
      </c>
      <c r="F2231" s="3">
        <v>42833</v>
      </c>
      <c r="G2231" s="3">
        <v>42896</v>
      </c>
      <c r="H2231">
        <v>595</v>
      </c>
      <c r="I2231" s="4" t="s">
        <v>9023</v>
      </c>
      <c r="J2231" s="4" t="s">
        <v>9024</v>
      </c>
      <c r="K2231" s="4" t="s">
        <v>9010</v>
      </c>
      <c r="L2231">
        <v>550</v>
      </c>
      <c r="M2231" s="4" t="s">
        <v>26</v>
      </c>
      <c r="N2231">
        <v>1985</v>
      </c>
      <c r="O2231">
        <v>2741.37</v>
      </c>
      <c r="P2231">
        <v>9226</v>
      </c>
      <c r="Q2231" s="4" t="s">
        <v>23</v>
      </c>
      <c r="R2231" s="4" t="s">
        <v>24</v>
      </c>
      <c r="S2231">
        <v>63</v>
      </c>
    </row>
    <row r="2232" spans="1:19">
      <c r="A2232" s="4" t="s">
        <v>2439</v>
      </c>
      <c r="B2232" s="4" t="s">
        <v>185</v>
      </c>
      <c r="C2232" s="4" t="s">
        <v>199</v>
      </c>
      <c r="D2232" s="4" t="s">
        <v>84</v>
      </c>
      <c r="E2232" s="4" t="s">
        <v>172</v>
      </c>
      <c r="F2232" s="3">
        <v>42833</v>
      </c>
      <c r="G2232" s="3">
        <v>42841</v>
      </c>
      <c r="H2232">
        <v>5848</v>
      </c>
      <c r="I2232" s="4" t="s">
        <v>9023</v>
      </c>
      <c r="J2232" s="4" t="s">
        <v>9024</v>
      </c>
      <c r="K2232" s="4" t="s">
        <v>9010</v>
      </c>
      <c r="L2232">
        <v>5482</v>
      </c>
      <c r="M2232" s="4" t="s">
        <v>9322</v>
      </c>
      <c r="N2232">
        <v>1980</v>
      </c>
      <c r="O2232">
        <v>7708.38</v>
      </c>
      <c r="P2232">
        <v>13756</v>
      </c>
      <c r="Q2232" s="4" t="s">
        <v>23</v>
      </c>
      <c r="R2232" s="4" t="s">
        <v>24</v>
      </c>
      <c r="S2232">
        <v>8</v>
      </c>
    </row>
    <row r="2233" spans="1:19">
      <c r="A2233" s="4" t="s">
        <v>2440</v>
      </c>
      <c r="B2233" s="4" t="s">
        <v>181</v>
      </c>
      <c r="C2233" s="4" t="s">
        <v>179</v>
      </c>
      <c r="D2233" s="4" t="s">
        <v>54</v>
      </c>
      <c r="E2233" s="4" t="s">
        <v>197</v>
      </c>
      <c r="F2233" s="3">
        <v>42833</v>
      </c>
      <c r="G2233" s="3">
        <v>42834</v>
      </c>
      <c r="H2233">
        <v>0</v>
      </c>
      <c r="I2233" s="4" t="s">
        <v>9026</v>
      </c>
      <c r="J2233" s="4" t="s">
        <v>9024</v>
      </c>
      <c r="K2233" s="4" t="s">
        <v>9010</v>
      </c>
      <c r="L2233">
        <v>550</v>
      </c>
      <c r="M2233" s="4" t="s">
        <v>55</v>
      </c>
      <c r="N2233">
        <v>1995</v>
      </c>
      <c r="O2233">
        <v>1825.82</v>
      </c>
      <c r="P2233">
        <v>5595</v>
      </c>
      <c r="Q2233" s="4" t="s">
        <v>23</v>
      </c>
      <c r="R2233" s="4" t="s">
        <v>56</v>
      </c>
      <c r="S2233">
        <v>1</v>
      </c>
    </row>
    <row r="2234" spans="1:19">
      <c r="A2234" s="4" t="s">
        <v>2441</v>
      </c>
      <c r="B2234" s="4" t="s">
        <v>181</v>
      </c>
      <c r="C2234" s="4" t="s">
        <v>177</v>
      </c>
      <c r="D2234" s="4" t="s">
        <v>97</v>
      </c>
      <c r="E2234" s="4" t="s">
        <v>197</v>
      </c>
      <c r="F2234" s="3">
        <v>42833</v>
      </c>
      <c r="G2234" s="3">
        <v>42838</v>
      </c>
      <c r="H2234">
        <v>0</v>
      </c>
      <c r="I2234" s="4" t="s">
        <v>9026</v>
      </c>
      <c r="J2234" s="4" t="s">
        <v>9024</v>
      </c>
      <c r="K2234" s="4" t="s">
        <v>9012</v>
      </c>
      <c r="L2234">
        <v>55</v>
      </c>
      <c r="M2234" s="4" t="s">
        <v>33</v>
      </c>
      <c r="N2234">
        <v>2001</v>
      </c>
      <c r="O2234">
        <v>2437.85</v>
      </c>
      <c r="P2234">
        <v>4874</v>
      </c>
      <c r="Q2234" s="4" t="s">
        <v>23</v>
      </c>
      <c r="R2234" s="4" t="s">
        <v>24</v>
      </c>
      <c r="S2234">
        <v>5</v>
      </c>
    </row>
    <row r="2235" spans="1:19">
      <c r="A2235" s="4" t="s">
        <v>2442</v>
      </c>
      <c r="B2235" s="4" t="s">
        <v>181</v>
      </c>
      <c r="C2235" s="4" t="s">
        <v>199</v>
      </c>
      <c r="D2235" s="4" t="s">
        <v>122</v>
      </c>
      <c r="E2235" s="4" t="s">
        <v>172</v>
      </c>
      <c r="F2235" s="3">
        <v>42833</v>
      </c>
      <c r="G2235" s="3">
        <v>42842</v>
      </c>
      <c r="H2235">
        <v>5884</v>
      </c>
      <c r="I2235" s="4" t="s">
        <v>9026</v>
      </c>
      <c r="J2235" s="4" t="s">
        <v>9024</v>
      </c>
      <c r="K2235" s="4" t="s">
        <v>9010</v>
      </c>
      <c r="L2235">
        <v>5482</v>
      </c>
      <c r="M2235" s="4" t="s">
        <v>58</v>
      </c>
      <c r="N2235">
        <v>1993</v>
      </c>
      <c r="O2235">
        <v>7537.24</v>
      </c>
      <c r="P2235">
        <v>20293</v>
      </c>
      <c r="Q2235" s="4" t="s">
        <v>23</v>
      </c>
      <c r="R2235" s="4" t="s">
        <v>24</v>
      </c>
      <c r="S2235">
        <v>9</v>
      </c>
    </row>
    <row r="2236" spans="1:19">
      <c r="A2236" s="4" t="s">
        <v>2443</v>
      </c>
      <c r="B2236" s="4" t="s">
        <v>183</v>
      </c>
      <c r="C2236" s="4" t="s">
        <v>192</v>
      </c>
      <c r="D2236" s="4" t="s">
        <v>27</v>
      </c>
      <c r="E2236" s="4" t="s">
        <v>172</v>
      </c>
      <c r="F2236" s="3">
        <v>42834</v>
      </c>
      <c r="G2236" s="3">
        <v>42888</v>
      </c>
      <c r="H2236">
        <v>3666</v>
      </c>
      <c r="I2236" s="4" t="s">
        <v>9014</v>
      </c>
      <c r="J2236" s="4" t="s">
        <v>9015</v>
      </c>
      <c r="K2236" s="4" t="s">
        <v>9012</v>
      </c>
      <c r="L2236">
        <v>3393</v>
      </c>
      <c r="M2236" s="4" t="s">
        <v>26</v>
      </c>
      <c r="N2236">
        <v>1986</v>
      </c>
      <c r="O2236">
        <v>647.17999999999995</v>
      </c>
      <c r="P2236">
        <v>1185</v>
      </c>
      <c r="Q2236" s="4" t="s">
        <v>28</v>
      </c>
      <c r="R2236" s="4" t="s">
        <v>24</v>
      </c>
      <c r="S2236">
        <v>54</v>
      </c>
    </row>
    <row r="2237" spans="1:19">
      <c r="A2237" s="4" t="s">
        <v>2444</v>
      </c>
      <c r="B2237" s="4" t="s">
        <v>261</v>
      </c>
      <c r="C2237" s="4" t="s">
        <v>179</v>
      </c>
      <c r="D2237" s="4" t="s">
        <v>126</v>
      </c>
      <c r="E2237" s="4" t="s">
        <v>197</v>
      </c>
      <c r="F2237" s="3">
        <v>42834</v>
      </c>
      <c r="G2237" s="3">
        <v>42843</v>
      </c>
      <c r="H2237">
        <v>0</v>
      </c>
      <c r="I2237" s="4" t="s">
        <v>9021</v>
      </c>
      <c r="J2237" s="4" t="s">
        <v>9019</v>
      </c>
      <c r="K2237" s="4" t="s">
        <v>9010</v>
      </c>
      <c r="L2237">
        <v>550</v>
      </c>
      <c r="M2237" s="4" t="s">
        <v>33</v>
      </c>
      <c r="N2237">
        <v>2010</v>
      </c>
      <c r="O2237">
        <v>71.12</v>
      </c>
      <c r="P2237">
        <v>144</v>
      </c>
      <c r="Q2237" s="4" t="s">
        <v>23</v>
      </c>
      <c r="R2237" s="4" t="s">
        <v>24</v>
      </c>
      <c r="S2237">
        <v>9</v>
      </c>
    </row>
    <row r="2238" spans="1:19">
      <c r="A2238" s="4" t="s">
        <v>2445</v>
      </c>
      <c r="B2238" s="4" t="s">
        <v>246</v>
      </c>
      <c r="C2238" s="4" t="s">
        <v>179</v>
      </c>
      <c r="D2238" s="4" t="s">
        <v>84</v>
      </c>
      <c r="E2238" s="4" t="s">
        <v>172</v>
      </c>
      <c r="F2238" s="3">
        <v>42834</v>
      </c>
      <c r="G2238" s="3">
        <v>42845</v>
      </c>
      <c r="H2238">
        <v>598</v>
      </c>
      <c r="I2238" s="4" t="s">
        <v>9021</v>
      </c>
      <c r="J2238" s="4" t="s">
        <v>9019</v>
      </c>
      <c r="K2238" s="4" t="s">
        <v>9010</v>
      </c>
      <c r="L2238">
        <v>550</v>
      </c>
      <c r="M2238" s="4" t="s">
        <v>9322</v>
      </c>
      <c r="N2238">
        <v>1980</v>
      </c>
      <c r="O2238">
        <v>7708.38</v>
      </c>
      <c r="P2238">
        <v>13756</v>
      </c>
      <c r="Q2238" s="4" t="s">
        <v>23</v>
      </c>
      <c r="R2238" s="4" t="s">
        <v>24</v>
      </c>
      <c r="S2238">
        <v>11</v>
      </c>
    </row>
    <row r="2239" spans="1:19">
      <c r="A2239" s="4" t="s">
        <v>2446</v>
      </c>
      <c r="B2239" s="4" t="s">
        <v>246</v>
      </c>
      <c r="C2239" s="4" t="s">
        <v>192</v>
      </c>
      <c r="D2239" s="4" t="s">
        <v>78</v>
      </c>
      <c r="E2239" s="4" t="s">
        <v>172</v>
      </c>
      <c r="F2239" s="3">
        <v>42834</v>
      </c>
      <c r="G2239" s="3">
        <v>42841</v>
      </c>
      <c r="H2239">
        <v>3275</v>
      </c>
      <c r="I2239" s="4" t="s">
        <v>9021</v>
      </c>
      <c r="J2239" s="4" t="s">
        <v>9019</v>
      </c>
      <c r="K2239" s="4" t="s">
        <v>9012</v>
      </c>
      <c r="L2239">
        <v>3393</v>
      </c>
      <c r="M2239" s="4" t="s">
        <v>55</v>
      </c>
      <c r="N2239">
        <v>1994</v>
      </c>
      <c r="O2239">
        <v>6395.05</v>
      </c>
      <c r="P2239">
        <v>20275</v>
      </c>
      <c r="Q2239" s="4" t="s">
        <v>23</v>
      </c>
      <c r="R2239" s="4" t="s">
        <v>24</v>
      </c>
      <c r="S2239">
        <v>7</v>
      </c>
    </row>
    <row r="2240" spans="1:19">
      <c r="A2240" s="4" t="s">
        <v>2447</v>
      </c>
      <c r="B2240" s="4" t="s">
        <v>304</v>
      </c>
      <c r="C2240" s="4" t="s">
        <v>179</v>
      </c>
      <c r="D2240" s="4" t="s">
        <v>61</v>
      </c>
      <c r="E2240" s="4" t="s">
        <v>197</v>
      </c>
      <c r="F2240" s="3">
        <v>42834</v>
      </c>
      <c r="G2240" s="3">
        <v>42835</v>
      </c>
      <c r="H2240">
        <v>0</v>
      </c>
      <c r="I2240" s="4" t="s">
        <v>9014</v>
      </c>
      <c r="J2240" s="4" t="s">
        <v>9015</v>
      </c>
      <c r="K2240" s="4" t="s">
        <v>9010</v>
      </c>
      <c r="L2240">
        <v>550</v>
      </c>
      <c r="M2240" s="4" t="s">
        <v>58</v>
      </c>
      <c r="N2240">
        <v>1991</v>
      </c>
      <c r="O2240">
        <v>2819.5</v>
      </c>
      <c r="P2240">
        <v>7227</v>
      </c>
      <c r="Q2240" s="4" t="s">
        <v>23</v>
      </c>
      <c r="R2240" s="4" t="s">
        <v>62</v>
      </c>
      <c r="S2240">
        <v>1</v>
      </c>
    </row>
    <row r="2241" spans="1:19">
      <c r="A2241" s="4" t="s">
        <v>2448</v>
      </c>
      <c r="B2241" s="4" t="s">
        <v>304</v>
      </c>
      <c r="C2241" s="4" t="s">
        <v>179</v>
      </c>
      <c r="D2241" s="4" t="s">
        <v>79</v>
      </c>
      <c r="E2241" s="4" t="s">
        <v>197</v>
      </c>
      <c r="F2241" s="3">
        <v>42834</v>
      </c>
      <c r="G2241" s="3">
        <v>42843</v>
      </c>
      <c r="H2241">
        <v>0</v>
      </c>
      <c r="I2241" s="4" t="s">
        <v>9014</v>
      </c>
      <c r="J2241" s="4" t="s">
        <v>9015</v>
      </c>
      <c r="K2241" s="4" t="s">
        <v>9010</v>
      </c>
      <c r="L2241">
        <v>550</v>
      </c>
      <c r="M2241" s="4" t="s">
        <v>26</v>
      </c>
      <c r="N2241">
        <v>2002</v>
      </c>
      <c r="O2241">
        <v>3178.24</v>
      </c>
      <c r="P2241">
        <v>4540</v>
      </c>
      <c r="Q2241" s="4" t="s">
        <v>23</v>
      </c>
      <c r="R2241" s="4" t="s">
        <v>24</v>
      </c>
      <c r="S2241">
        <v>9</v>
      </c>
    </row>
    <row r="2242" spans="1:19">
      <c r="A2242" s="4" t="s">
        <v>2449</v>
      </c>
      <c r="B2242" s="4" t="s">
        <v>304</v>
      </c>
      <c r="C2242" s="4" t="s">
        <v>177</v>
      </c>
      <c r="D2242" s="4" t="s">
        <v>131</v>
      </c>
      <c r="E2242" s="4" t="s">
        <v>197</v>
      </c>
      <c r="F2242" s="3">
        <v>42834</v>
      </c>
      <c r="G2242" s="3">
        <v>42845</v>
      </c>
      <c r="H2242">
        <v>0</v>
      </c>
      <c r="I2242" s="4" t="s">
        <v>9014</v>
      </c>
      <c r="J2242" s="4" t="s">
        <v>9015</v>
      </c>
      <c r="K2242" s="4" t="s">
        <v>9012</v>
      </c>
      <c r="L2242">
        <v>55</v>
      </c>
      <c r="M2242" s="4" t="s">
        <v>26</v>
      </c>
      <c r="N2242">
        <v>1984</v>
      </c>
      <c r="O2242">
        <v>441.08</v>
      </c>
      <c r="P2242">
        <v>1210</v>
      </c>
      <c r="Q2242" s="4" t="s">
        <v>23</v>
      </c>
      <c r="R2242" s="4" t="s">
        <v>24</v>
      </c>
      <c r="S2242">
        <v>11</v>
      </c>
    </row>
    <row r="2243" spans="1:19">
      <c r="A2243" s="4" t="s">
        <v>2450</v>
      </c>
      <c r="B2243" s="4" t="s">
        <v>279</v>
      </c>
      <c r="C2243" s="4" t="s">
        <v>192</v>
      </c>
      <c r="D2243" s="4" t="s">
        <v>24</v>
      </c>
      <c r="E2243" s="4" t="s">
        <v>193</v>
      </c>
      <c r="F2243" s="3">
        <v>42834</v>
      </c>
      <c r="G2243" s="3"/>
      <c r="I2243" s="4" t="s">
        <v>9018</v>
      </c>
      <c r="J2243" s="4" t="s">
        <v>9019</v>
      </c>
      <c r="K2243" s="4" t="s">
        <v>9012</v>
      </c>
      <c r="L2243">
        <v>3393</v>
      </c>
      <c r="M2243" s="4"/>
      <c r="Q2243" s="4"/>
      <c r="R2243" s="4"/>
    </row>
    <row r="2244" spans="1:19">
      <c r="A2244" s="4" t="s">
        <v>2451</v>
      </c>
      <c r="B2244" s="4" t="s">
        <v>210</v>
      </c>
      <c r="C2244" s="4" t="s">
        <v>9011</v>
      </c>
      <c r="D2244" s="4" t="s">
        <v>25</v>
      </c>
      <c r="E2244" s="4" t="s">
        <v>197</v>
      </c>
      <c r="F2244" s="3">
        <v>42834</v>
      </c>
      <c r="G2244" s="3">
        <v>42885</v>
      </c>
      <c r="H2244">
        <v>0</v>
      </c>
      <c r="I2244" s="4" t="s">
        <v>9021</v>
      </c>
      <c r="J2244" s="4" t="s">
        <v>9019</v>
      </c>
      <c r="K2244" s="4" t="s">
        <v>9010</v>
      </c>
      <c r="L2244">
        <v>4821</v>
      </c>
      <c r="M2244" s="4" t="s">
        <v>26</v>
      </c>
      <c r="N2244">
        <v>1999</v>
      </c>
      <c r="O2244">
        <v>251.41</v>
      </c>
      <c r="P2244">
        <v>495</v>
      </c>
      <c r="Q2244" s="4" t="s">
        <v>23</v>
      </c>
      <c r="R2244" s="4" t="s">
        <v>24</v>
      </c>
      <c r="S2244">
        <v>51</v>
      </c>
    </row>
    <row r="2245" spans="1:19">
      <c r="A2245" s="4" t="s">
        <v>2452</v>
      </c>
      <c r="B2245" s="4" t="s">
        <v>174</v>
      </c>
      <c r="C2245" s="4" t="s">
        <v>9011</v>
      </c>
      <c r="D2245" s="4" t="s">
        <v>103</v>
      </c>
      <c r="E2245" s="4" t="s">
        <v>172</v>
      </c>
      <c r="F2245" s="3">
        <v>42834</v>
      </c>
      <c r="G2245" s="3">
        <v>42843</v>
      </c>
      <c r="H2245">
        <v>4978</v>
      </c>
      <c r="I2245" s="4" t="s">
        <v>9016</v>
      </c>
      <c r="J2245" s="4" t="s">
        <v>9015</v>
      </c>
      <c r="K2245" s="4" t="s">
        <v>9010</v>
      </c>
      <c r="L2245">
        <v>4821</v>
      </c>
      <c r="M2245" s="4" t="s">
        <v>26</v>
      </c>
      <c r="N2245">
        <v>1992</v>
      </c>
      <c r="O2245">
        <v>3922.42</v>
      </c>
      <c r="P2245">
        <v>6837</v>
      </c>
      <c r="Q2245" s="4" t="s">
        <v>23</v>
      </c>
      <c r="R2245" s="4" t="s">
        <v>24</v>
      </c>
      <c r="S2245">
        <v>9</v>
      </c>
    </row>
    <row r="2246" spans="1:19">
      <c r="A2246" s="4" t="s">
        <v>2453</v>
      </c>
      <c r="B2246" s="4" t="s">
        <v>212</v>
      </c>
      <c r="C2246" s="4" t="s">
        <v>177</v>
      </c>
      <c r="D2246" s="4" t="s">
        <v>44</v>
      </c>
      <c r="E2246" s="4" t="s">
        <v>172</v>
      </c>
      <c r="F2246" s="3">
        <v>42834</v>
      </c>
      <c r="G2246" s="3">
        <v>42884</v>
      </c>
      <c r="H2246">
        <v>56</v>
      </c>
      <c r="I2246" s="4" t="s">
        <v>9023</v>
      </c>
      <c r="J2246" s="4" t="s">
        <v>9024</v>
      </c>
      <c r="K2246" s="4" t="s">
        <v>9012</v>
      </c>
      <c r="L2246">
        <v>55</v>
      </c>
      <c r="M2246" s="4" t="s">
        <v>36</v>
      </c>
      <c r="N2246">
        <v>2013</v>
      </c>
      <c r="O2246">
        <v>98.79</v>
      </c>
      <c r="P2246">
        <v>96</v>
      </c>
      <c r="Q2246" s="4" t="s">
        <v>23</v>
      </c>
      <c r="R2246" s="4" t="s">
        <v>35</v>
      </c>
      <c r="S2246">
        <v>50</v>
      </c>
    </row>
    <row r="2247" spans="1:19">
      <c r="A2247" s="4" t="s">
        <v>2454</v>
      </c>
      <c r="B2247" s="4" t="s">
        <v>196</v>
      </c>
      <c r="C2247" s="4" t="s">
        <v>192</v>
      </c>
      <c r="D2247" s="4" t="s">
        <v>47</v>
      </c>
      <c r="E2247" s="4" t="s">
        <v>172</v>
      </c>
      <c r="F2247" s="3">
        <v>42834</v>
      </c>
      <c r="G2247" s="3">
        <v>42839</v>
      </c>
      <c r="H2247">
        <v>3077</v>
      </c>
      <c r="I2247" s="4" t="s">
        <v>9016</v>
      </c>
      <c r="J2247" s="4" t="s">
        <v>9015</v>
      </c>
      <c r="K2247" s="4" t="s">
        <v>9012</v>
      </c>
      <c r="L2247">
        <v>3393</v>
      </c>
      <c r="M2247" s="4" t="s">
        <v>46</v>
      </c>
      <c r="N2247">
        <v>1986</v>
      </c>
      <c r="O2247">
        <v>2403.58</v>
      </c>
      <c r="P2247">
        <v>8801</v>
      </c>
      <c r="Q2247" s="4" t="s">
        <v>23</v>
      </c>
      <c r="R2247" s="4" t="s">
        <v>24</v>
      </c>
      <c r="S2247">
        <v>5</v>
      </c>
    </row>
    <row r="2248" spans="1:19">
      <c r="A2248" s="4" t="s">
        <v>2455</v>
      </c>
      <c r="B2248" s="4" t="s">
        <v>203</v>
      </c>
      <c r="C2248" s="4" t="s">
        <v>171</v>
      </c>
      <c r="D2248" s="4" t="s">
        <v>76</v>
      </c>
      <c r="E2248" s="4" t="s">
        <v>172</v>
      </c>
      <c r="F2248" s="3">
        <v>42834</v>
      </c>
      <c r="G2248" s="3">
        <v>42842</v>
      </c>
      <c r="H2248">
        <v>974</v>
      </c>
      <c r="I2248" s="4" t="s">
        <v>9023</v>
      </c>
      <c r="J2248" s="4" t="s">
        <v>9024</v>
      </c>
      <c r="K2248" s="4" t="s">
        <v>9010</v>
      </c>
      <c r="L2248">
        <v>1096</v>
      </c>
      <c r="M2248" s="4" t="s">
        <v>9322</v>
      </c>
      <c r="N2248">
        <v>1997</v>
      </c>
      <c r="O2248">
        <v>8170.38</v>
      </c>
      <c r="P2248">
        <v>16499</v>
      </c>
      <c r="Q2248" s="4" t="s">
        <v>77</v>
      </c>
      <c r="R2248" s="4" t="s">
        <v>24</v>
      </c>
      <c r="S2248">
        <v>8</v>
      </c>
    </row>
    <row r="2249" spans="1:19">
      <c r="A2249" s="4" t="s">
        <v>2456</v>
      </c>
      <c r="B2249" s="4" t="s">
        <v>219</v>
      </c>
      <c r="C2249" s="4" t="s">
        <v>171</v>
      </c>
      <c r="D2249" s="4" t="s">
        <v>38</v>
      </c>
      <c r="E2249" s="4" t="s">
        <v>172</v>
      </c>
      <c r="F2249" s="3">
        <v>42834</v>
      </c>
      <c r="G2249" s="3">
        <v>42835</v>
      </c>
      <c r="H2249">
        <v>915</v>
      </c>
      <c r="I2249" s="4" t="s">
        <v>9026</v>
      </c>
      <c r="J2249" s="4" t="s">
        <v>9024</v>
      </c>
      <c r="K2249" s="4" t="s">
        <v>9010</v>
      </c>
      <c r="L2249">
        <v>1096</v>
      </c>
      <c r="M2249" s="4" t="s">
        <v>39</v>
      </c>
      <c r="N2249">
        <v>1993</v>
      </c>
      <c r="O2249">
        <v>4269.8999999999996</v>
      </c>
      <c r="P2249">
        <v>6472</v>
      </c>
      <c r="Q2249" s="4" t="s">
        <v>23</v>
      </c>
      <c r="R2249" s="4" t="s">
        <v>40</v>
      </c>
      <c r="S2249">
        <v>1</v>
      </c>
    </row>
    <row r="2250" spans="1:19">
      <c r="A2250" s="4" t="s">
        <v>2457</v>
      </c>
      <c r="B2250" s="4" t="s">
        <v>230</v>
      </c>
      <c r="C2250" s="4" t="s">
        <v>171</v>
      </c>
      <c r="D2250" s="4" t="s">
        <v>108</v>
      </c>
      <c r="E2250" s="4" t="s">
        <v>197</v>
      </c>
      <c r="F2250" s="3">
        <v>42834</v>
      </c>
      <c r="G2250" s="3">
        <v>42959</v>
      </c>
      <c r="H2250">
        <v>0</v>
      </c>
      <c r="I2250" s="4" t="s">
        <v>9026</v>
      </c>
      <c r="J2250" s="4" t="s">
        <v>9024</v>
      </c>
      <c r="K2250" s="4" t="s">
        <v>9010</v>
      </c>
      <c r="L2250">
        <v>1096</v>
      </c>
      <c r="M2250" s="4" t="s">
        <v>33</v>
      </c>
      <c r="N2250">
        <v>1996</v>
      </c>
      <c r="O2250">
        <v>2214.94</v>
      </c>
      <c r="P2250">
        <v>5374</v>
      </c>
      <c r="Q2250" s="4" t="s">
        <v>23</v>
      </c>
      <c r="R2250" s="4" t="s">
        <v>24</v>
      </c>
      <c r="S2250">
        <v>125</v>
      </c>
    </row>
    <row r="2251" spans="1:19">
      <c r="A2251" s="4" t="s">
        <v>2458</v>
      </c>
      <c r="B2251" s="4" t="s">
        <v>230</v>
      </c>
      <c r="C2251" s="4" t="s">
        <v>192</v>
      </c>
      <c r="D2251" s="4" t="s">
        <v>32</v>
      </c>
      <c r="E2251" s="4" t="s">
        <v>197</v>
      </c>
      <c r="F2251" s="3">
        <v>42834</v>
      </c>
      <c r="G2251" s="3">
        <v>42841</v>
      </c>
      <c r="H2251">
        <v>0</v>
      </c>
      <c r="I2251" s="4" t="s">
        <v>9026</v>
      </c>
      <c r="J2251" s="4" t="s">
        <v>9024</v>
      </c>
      <c r="K2251" s="4" t="s">
        <v>9012</v>
      </c>
      <c r="L2251">
        <v>3393</v>
      </c>
      <c r="M2251" s="4" t="s">
        <v>33</v>
      </c>
      <c r="N2251">
        <v>2009</v>
      </c>
      <c r="O2251">
        <v>497.11</v>
      </c>
      <c r="P2251">
        <v>1588</v>
      </c>
      <c r="Q2251" s="4" t="s">
        <v>23</v>
      </c>
      <c r="R2251" s="4" t="s">
        <v>24</v>
      </c>
      <c r="S2251">
        <v>7</v>
      </c>
    </row>
    <row r="2252" spans="1:19">
      <c r="A2252" s="4" t="s">
        <v>2459</v>
      </c>
      <c r="B2252" s="4" t="s">
        <v>230</v>
      </c>
      <c r="C2252" s="4" t="s">
        <v>171</v>
      </c>
      <c r="D2252" s="4" t="s">
        <v>42</v>
      </c>
      <c r="E2252" s="4" t="s">
        <v>172</v>
      </c>
      <c r="F2252" s="3">
        <v>42834</v>
      </c>
      <c r="G2252" s="3">
        <v>42906</v>
      </c>
      <c r="H2252">
        <v>983</v>
      </c>
      <c r="I2252" s="4" t="s">
        <v>9026</v>
      </c>
      <c r="J2252" s="4" t="s">
        <v>9024</v>
      </c>
      <c r="K2252" s="4" t="s">
        <v>9010</v>
      </c>
      <c r="L2252">
        <v>1096</v>
      </c>
      <c r="M2252" s="4" t="s">
        <v>26</v>
      </c>
      <c r="N2252">
        <v>2017</v>
      </c>
      <c r="O2252">
        <v>4.54</v>
      </c>
      <c r="P2252">
        <v>9</v>
      </c>
      <c r="Q2252" s="4" t="s">
        <v>23</v>
      </c>
      <c r="R2252" s="4" t="s">
        <v>24</v>
      </c>
      <c r="S2252">
        <v>72</v>
      </c>
    </row>
    <row r="2253" spans="1:19">
      <c r="A2253" s="4" t="s">
        <v>2460</v>
      </c>
      <c r="B2253" s="4" t="s">
        <v>244</v>
      </c>
      <c r="C2253" s="4" t="s">
        <v>171</v>
      </c>
      <c r="D2253" s="4" t="s">
        <v>47</v>
      </c>
      <c r="E2253" s="4" t="s">
        <v>172</v>
      </c>
      <c r="F2253" s="3">
        <v>42834</v>
      </c>
      <c r="G2253" s="3">
        <v>42835</v>
      </c>
      <c r="H2253">
        <v>1204</v>
      </c>
      <c r="I2253" s="4" t="s">
        <v>9016</v>
      </c>
      <c r="J2253" s="4" t="s">
        <v>9015</v>
      </c>
      <c r="K2253" s="4" t="s">
        <v>9010</v>
      </c>
      <c r="L2253">
        <v>1096</v>
      </c>
      <c r="M2253" s="4" t="s">
        <v>46</v>
      </c>
      <c r="N2253">
        <v>1986</v>
      </c>
      <c r="O2253">
        <v>2403.58</v>
      </c>
      <c r="P2253">
        <v>8801</v>
      </c>
      <c r="Q2253" s="4" t="s">
        <v>23</v>
      </c>
      <c r="R2253" s="4" t="s">
        <v>24</v>
      </c>
      <c r="S2253">
        <v>1</v>
      </c>
    </row>
    <row r="2254" spans="1:19">
      <c r="A2254" s="4" t="s">
        <v>2461</v>
      </c>
      <c r="B2254" s="4" t="s">
        <v>170</v>
      </c>
      <c r="C2254" s="4" t="s">
        <v>199</v>
      </c>
      <c r="D2254" s="4" t="s">
        <v>42</v>
      </c>
      <c r="E2254" s="4" t="s">
        <v>197</v>
      </c>
      <c r="F2254" s="3">
        <v>42834</v>
      </c>
      <c r="G2254" s="3">
        <v>42841</v>
      </c>
      <c r="H2254">
        <v>0</v>
      </c>
      <c r="I2254" s="4" t="s">
        <v>9014</v>
      </c>
      <c r="J2254" s="4" t="s">
        <v>9015</v>
      </c>
      <c r="K2254" s="4" t="s">
        <v>9010</v>
      </c>
      <c r="L2254">
        <v>5482</v>
      </c>
      <c r="M2254" s="4" t="s">
        <v>26</v>
      </c>
      <c r="N2254">
        <v>2017</v>
      </c>
      <c r="O2254">
        <v>4.54</v>
      </c>
      <c r="P2254">
        <v>9</v>
      </c>
      <c r="Q2254" s="4" t="s">
        <v>23</v>
      </c>
      <c r="R2254" s="4" t="s">
        <v>24</v>
      </c>
      <c r="S2254">
        <v>7</v>
      </c>
    </row>
    <row r="2255" spans="1:19">
      <c r="A2255" s="4" t="s">
        <v>2462</v>
      </c>
      <c r="B2255" s="4" t="s">
        <v>189</v>
      </c>
      <c r="C2255" s="4" t="s">
        <v>171</v>
      </c>
      <c r="D2255" s="4" t="s">
        <v>85</v>
      </c>
      <c r="E2255" s="4" t="s">
        <v>172</v>
      </c>
      <c r="F2255" s="3">
        <v>42834</v>
      </c>
      <c r="G2255" s="3">
        <v>42835</v>
      </c>
      <c r="H2255">
        <v>970</v>
      </c>
      <c r="I2255" s="4" t="s">
        <v>9016</v>
      </c>
      <c r="J2255" s="4" t="s">
        <v>9015</v>
      </c>
      <c r="K2255" s="4" t="s">
        <v>9010</v>
      </c>
      <c r="L2255">
        <v>1096</v>
      </c>
      <c r="M2255" s="4" t="s">
        <v>46</v>
      </c>
      <c r="N2255">
        <v>1985</v>
      </c>
      <c r="O2255">
        <v>375.43</v>
      </c>
      <c r="P2255">
        <v>1190</v>
      </c>
      <c r="Q2255" s="4" t="s">
        <v>23</v>
      </c>
      <c r="R2255" s="4" t="s">
        <v>24</v>
      </c>
      <c r="S2255">
        <v>1</v>
      </c>
    </row>
    <row r="2256" spans="1:19">
      <c r="A2256" s="4" t="s">
        <v>2463</v>
      </c>
      <c r="B2256" s="4" t="s">
        <v>232</v>
      </c>
      <c r="C2256" s="4" t="s">
        <v>179</v>
      </c>
      <c r="D2256" s="4" t="s">
        <v>25</v>
      </c>
      <c r="E2256" s="4" t="s">
        <v>172</v>
      </c>
      <c r="F2256" s="3">
        <v>42834</v>
      </c>
      <c r="G2256" s="3">
        <v>42841</v>
      </c>
      <c r="H2256">
        <v>575</v>
      </c>
      <c r="I2256" s="4" t="s">
        <v>9021</v>
      </c>
      <c r="J2256" s="4" t="s">
        <v>9019</v>
      </c>
      <c r="K2256" s="4" t="s">
        <v>9010</v>
      </c>
      <c r="L2256">
        <v>550</v>
      </c>
      <c r="M2256" s="4" t="s">
        <v>26</v>
      </c>
      <c r="N2256">
        <v>1999</v>
      </c>
      <c r="O2256">
        <v>251.41</v>
      </c>
      <c r="P2256">
        <v>495</v>
      </c>
      <c r="Q2256" s="4" t="s">
        <v>23</v>
      </c>
      <c r="R2256" s="4" t="s">
        <v>24</v>
      </c>
      <c r="S2256">
        <v>7</v>
      </c>
    </row>
    <row r="2257" spans="1:19">
      <c r="A2257" s="4" t="s">
        <v>2464</v>
      </c>
      <c r="B2257" s="4" t="s">
        <v>226</v>
      </c>
      <c r="C2257" s="4" t="s">
        <v>199</v>
      </c>
      <c r="D2257" s="4" t="s">
        <v>63</v>
      </c>
      <c r="E2257" s="4" t="s">
        <v>172</v>
      </c>
      <c r="F2257" s="3">
        <v>42834</v>
      </c>
      <c r="G2257" s="3">
        <v>42904</v>
      </c>
      <c r="H2257">
        <v>5986</v>
      </c>
      <c r="I2257" s="4" t="s">
        <v>9018</v>
      </c>
      <c r="J2257" s="4" t="s">
        <v>9019</v>
      </c>
      <c r="K2257" s="4" t="s">
        <v>9010</v>
      </c>
      <c r="L2257">
        <v>5482</v>
      </c>
      <c r="M2257" s="4" t="s">
        <v>33</v>
      </c>
      <c r="N2257">
        <v>1995</v>
      </c>
      <c r="O2257">
        <v>5158.71</v>
      </c>
      <c r="P2257">
        <v>17479</v>
      </c>
      <c r="Q2257" s="4" t="s">
        <v>64</v>
      </c>
      <c r="R2257" s="4" t="s">
        <v>24</v>
      </c>
      <c r="S2257">
        <v>70</v>
      </c>
    </row>
    <row r="2258" spans="1:19">
      <c r="A2258" s="4" t="s">
        <v>2465</v>
      </c>
      <c r="B2258" s="4" t="s">
        <v>208</v>
      </c>
      <c r="C2258" s="4" t="s">
        <v>171</v>
      </c>
      <c r="D2258" s="4" t="s">
        <v>57</v>
      </c>
      <c r="E2258" s="4" t="s">
        <v>197</v>
      </c>
      <c r="F2258" s="3">
        <v>42834</v>
      </c>
      <c r="G2258" s="3">
        <v>42846</v>
      </c>
      <c r="H2258">
        <v>0</v>
      </c>
      <c r="I2258" s="4" t="s">
        <v>9014</v>
      </c>
      <c r="J2258" s="4" t="s">
        <v>9015</v>
      </c>
      <c r="K2258" s="4" t="s">
        <v>9010</v>
      </c>
      <c r="L2258">
        <v>1096</v>
      </c>
      <c r="M2258" s="4" t="s">
        <v>58</v>
      </c>
      <c r="N2258">
        <v>2006</v>
      </c>
      <c r="O2258">
        <v>1102.43</v>
      </c>
      <c r="P2258">
        <v>1759</v>
      </c>
      <c r="Q2258" s="4" t="s">
        <v>23</v>
      </c>
      <c r="R2258" s="4" t="s">
        <v>24</v>
      </c>
      <c r="S2258">
        <v>12</v>
      </c>
    </row>
    <row r="2259" spans="1:19">
      <c r="A2259" s="4" t="s">
        <v>2466</v>
      </c>
      <c r="B2259" s="4" t="s">
        <v>185</v>
      </c>
      <c r="C2259" s="4" t="s">
        <v>177</v>
      </c>
      <c r="D2259" s="4" t="s">
        <v>102</v>
      </c>
      <c r="E2259" s="4" t="s">
        <v>172</v>
      </c>
      <c r="F2259" s="3">
        <v>42834</v>
      </c>
      <c r="G2259" s="3">
        <v>42902</v>
      </c>
      <c r="H2259">
        <v>64</v>
      </c>
      <c r="I2259" s="4" t="s">
        <v>9023</v>
      </c>
      <c r="J2259" s="4" t="s">
        <v>9024</v>
      </c>
      <c r="K2259" s="4" t="s">
        <v>9012</v>
      </c>
      <c r="L2259">
        <v>55</v>
      </c>
      <c r="M2259" s="4" t="s">
        <v>55</v>
      </c>
      <c r="N2259">
        <v>1994</v>
      </c>
      <c r="O2259">
        <v>1188.42</v>
      </c>
      <c r="P2259">
        <v>3015</v>
      </c>
      <c r="Q2259" s="4" t="s">
        <v>23</v>
      </c>
      <c r="R2259" s="4" t="s">
        <v>24</v>
      </c>
      <c r="S2259">
        <v>68</v>
      </c>
    </row>
    <row r="2260" spans="1:19">
      <c r="A2260" s="4" t="s">
        <v>2467</v>
      </c>
      <c r="B2260" s="4" t="s">
        <v>216</v>
      </c>
      <c r="C2260" s="4" t="s">
        <v>177</v>
      </c>
      <c r="D2260" s="4" t="s">
        <v>24</v>
      </c>
      <c r="E2260" s="4" t="s">
        <v>193</v>
      </c>
      <c r="F2260" s="3">
        <v>42834</v>
      </c>
      <c r="G2260" s="3"/>
      <c r="I2260" s="4" t="s">
        <v>9018</v>
      </c>
      <c r="J2260" s="4" t="s">
        <v>9019</v>
      </c>
      <c r="K2260" s="4" t="s">
        <v>9012</v>
      </c>
      <c r="L2260">
        <v>55</v>
      </c>
      <c r="M2260" s="4"/>
      <c r="Q2260" s="4"/>
      <c r="R2260" s="4"/>
    </row>
    <row r="2261" spans="1:19">
      <c r="A2261" s="4" t="s">
        <v>2468</v>
      </c>
      <c r="B2261" s="4" t="s">
        <v>181</v>
      </c>
      <c r="C2261" s="4" t="s">
        <v>171</v>
      </c>
      <c r="D2261" s="4" t="s">
        <v>127</v>
      </c>
      <c r="E2261" s="4" t="s">
        <v>193</v>
      </c>
      <c r="F2261" s="3">
        <v>42834</v>
      </c>
      <c r="G2261" s="3"/>
      <c r="I2261" s="4" t="s">
        <v>9026</v>
      </c>
      <c r="J2261" s="4" t="s">
        <v>9024</v>
      </c>
      <c r="K2261" s="4" t="s">
        <v>9010</v>
      </c>
      <c r="L2261">
        <v>1096</v>
      </c>
      <c r="M2261" s="4" t="s">
        <v>9322</v>
      </c>
      <c r="N2261">
        <v>2011</v>
      </c>
      <c r="O2261">
        <v>40.79</v>
      </c>
      <c r="P2261">
        <v>142</v>
      </c>
      <c r="Q2261" s="4" t="s">
        <v>128</v>
      </c>
      <c r="R2261" s="4" t="s">
        <v>24</v>
      </c>
    </row>
    <row r="2262" spans="1:19">
      <c r="A2262" s="4" t="s">
        <v>2469</v>
      </c>
      <c r="B2262" s="4" t="s">
        <v>181</v>
      </c>
      <c r="C2262" s="4" t="s">
        <v>179</v>
      </c>
      <c r="D2262" s="4" t="s">
        <v>105</v>
      </c>
      <c r="E2262" s="4" t="s">
        <v>197</v>
      </c>
      <c r="F2262" s="3">
        <v>42834</v>
      </c>
      <c r="G2262" s="3">
        <v>42840</v>
      </c>
      <c r="H2262">
        <v>0</v>
      </c>
      <c r="I2262" s="4" t="s">
        <v>9026</v>
      </c>
      <c r="J2262" s="4" t="s">
        <v>9024</v>
      </c>
      <c r="K2262" s="4" t="s">
        <v>9010</v>
      </c>
      <c r="L2262">
        <v>550</v>
      </c>
      <c r="M2262" s="4" t="s">
        <v>36</v>
      </c>
      <c r="N2262">
        <v>1996</v>
      </c>
      <c r="O2262">
        <v>6354.87</v>
      </c>
      <c r="P2262">
        <v>16780</v>
      </c>
      <c r="Q2262" s="4" t="s">
        <v>23</v>
      </c>
      <c r="R2262" s="4" t="s">
        <v>35</v>
      </c>
      <c r="S2262">
        <v>6</v>
      </c>
    </row>
    <row r="2263" spans="1:19">
      <c r="A2263" s="4" t="s">
        <v>2470</v>
      </c>
      <c r="B2263" s="4" t="s">
        <v>181</v>
      </c>
      <c r="C2263" s="4" t="s">
        <v>192</v>
      </c>
      <c r="D2263" s="4" t="s">
        <v>81</v>
      </c>
      <c r="E2263" s="4" t="s">
        <v>172</v>
      </c>
      <c r="F2263" s="3">
        <v>42834</v>
      </c>
      <c r="G2263" s="3">
        <v>42912</v>
      </c>
      <c r="H2263">
        <v>3070</v>
      </c>
      <c r="I2263" s="4" t="s">
        <v>9026</v>
      </c>
      <c r="J2263" s="4" t="s">
        <v>9024</v>
      </c>
      <c r="K2263" s="4" t="s">
        <v>9012</v>
      </c>
      <c r="L2263">
        <v>3393</v>
      </c>
      <c r="M2263" s="4" t="s">
        <v>33</v>
      </c>
      <c r="N2263">
        <v>1989</v>
      </c>
      <c r="O2263">
        <v>1388.67</v>
      </c>
      <c r="P2263">
        <v>3583</v>
      </c>
      <c r="Q2263" s="4" t="s">
        <v>23</v>
      </c>
      <c r="R2263" s="4" t="s">
        <v>24</v>
      </c>
      <c r="S2263">
        <v>78</v>
      </c>
    </row>
    <row r="2264" spans="1:19">
      <c r="A2264" s="4" t="s">
        <v>2471</v>
      </c>
      <c r="B2264" s="4" t="s">
        <v>183</v>
      </c>
      <c r="C2264" s="4" t="s">
        <v>177</v>
      </c>
      <c r="D2264" s="4" t="s">
        <v>57</v>
      </c>
      <c r="E2264" s="4" t="s">
        <v>197</v>
      </c>
      <c r="F2264" s="3">
        <v>42835</v>
      </c>
      <c r="G2264" s="3">
        <v>42836</v>
      </c>
      <c r="H2264">
        <v>0</v>
      </c>
      <c r="I2264" s="4" t="s">
        <v>9014</v>
      </c>
      <c r="J2264" s="4" t="s">
        <v>9015</v>
      </c>
      <c r="K2264" s="4" t="s">
        <v>9012</v>
      </c>
      <c r="L2264">
        <v>55</v>
      </c>
      <c r="M2264" s="4" t="s">
        <v>58</v>
      </c>
      <c r="N2264">
        <v>2006</v>
      </c>
      <c r="O2264">
        <v>1102.43</v>
      </c>
      <c r="P2264">
        <v>1759</v>
      </c>
      <c r="Q2264" s="4" t="s">
        <v>23</v>
      </c>
      <c r="R2264" s="4" t="s">
        <v>24</v>
      </c>
      <c r="S2264">
        <v>1</v>
      </c>
    </row>
    <row r="2265" spans="1:19">
      <c r="A2265" s="4" t="s">
        <v>2472</v>
      </c>
      <c r="B2265" s="4" t="s">
        <v>261</v>
      </c>
      <c r="C2265" s="4" t="s">
        <v>179</v>
      </c>
      <c r="D2265" s="4" t="s">
        <v>78</v>
      </c>
      <c r="E2265" s="4" t="s">
        <v>197</v>
      </c>
      <c r="F2265" s="3">
        <v>42835</v>
      </c>
      <c r="G2265" s="3">
        <v>42836</v>
      </c>
      <c r="H2265">
        <v>0</v>
      </c>
      <c r="I2265" s="4" t="s">
        <v>9021</v>
      </c>
      <c r="J2265" s="4" t="s">
        <v>9019</v>
      </c>
      <c r="K2265" s="4" t="s">
        <v>9010</v>
      </c>
      <c r="L2265">
        <v>550</v>
      </c>
      <c r="M2265" s="4" t="s">
        <v>55</v>
      </c>
      <c r="N2265">
        <v>1994</v>
      </c>
      <c r="O2265">
        <v>6395.05</v>
      </c>
      <c r="P2265">
        <v>20275</v>
      </c>
      <c r="Q2265" s="4" t="s">
        <v>23</v>
      </c>
      <c r="R2265" s="4" t="s">
        <v>24</v>
      </c>
      <c r="S2265">
        <v>1</v>
      </c>
    </row>
    <row r="2266" spans="1:19">
      <c r="A2266" s="4" t="s">
        <v>2473</v>
      </c>
      <c r="B2266" s="4" t="s">
        <v>246</v>
      </c>
      <c r="C2266" s="4" t="s">
        <v>171</v>
      </c>
      <c r="D2266" s="4" t="s">
        <v>88</v>
      </c>
      <c r="E2266" s="4" t="s">
        <v>197</v>
      </c>
      <c r="F2266" s="3">
        <v>42835</v>
      </c>
      <c r="G2266" s="3">
        <v>42842</v>
      </c>
      <c r="H2266">
        <v>0</v>
      </c>
      <c r="I2266" s="4" t="s">
        <v>9021</v>
      </c>
      <c r="J2266" s="4" t="s">
        <v>9019</v>
      </c>
      <c r="K2266" s="4" t="s">
        <v>9010</v>
      </c>
      <c r="L2266">
        <v>1096</v>
      </c>
      <c r="M2266" s="4" t="s">
        <v>46</v>
      </c>
      <c r="N2266">
        <v>1984</v>
      </c>
      <c r="O2266">
        <v>3027.46</v>
      </c>
      <c r="P2266">
        <v>9516</v>
      </c>
      <c r="Q2266" s="4" t="s">
        <v>89</v>
      </c>
      <c r="R2266" s="4" t="s">
        <v>24</v>
      </c>
      <c r="S2266">
        <v>7</v>
      </c>
    </row>
    <row r="2267" spans="1:19">
      <c r="A2267" s="4" t="s">
        <v>2474</v>
      </c>
      <c r="B2267" s="4" t="s">
        <v>304</v>
      </c>
      <c r="C2267" s="4" t="s">
        <v>177</v>
      </c>
      <c r="D2267" s="4" t="s">
        <v>100</v>
      </c>
      <c r="E2267" s="4" t="s">
        <v>197</v>
      </c>
      <c r="F2267" s="3">
        <v>42835</v>
      </c>
      <c r="G2267" s="3">
        <v>42845</v>
      </c>
      <c r="H2267">
        <v>0</v>
      </c>
      <c r="I2267" s="4" t="s">
        <v>9014</v>
      </c>
      <c r="J2267" s="4" t="s">
        <v>9015</v>
      </c>
      <c r="K2267" s="4" t="s">
        <v>9012</v>
      </c>
      <c r="L2267">
        <v>55</v>
      </c>
      <c r="M2267" s="4" t="s">
        <v>9322</v>
      </c>
      <c r="N2267">
        <v>1987</v>
      </c>
      <c r="O2267">
        <v>2938.67</v>
      </c>
      <c r="P2267">
        <v>8775</v>
      </c>
      <c r="Q2267" s="4" t="s">
        <v>101</v>
      </c>
      <c r="R2267" s="4" t="s">
        <v>24</v>
      </c>
      <c r="S2267">
        <v>10</v>
      </c>
    </row>
    <row r="2268" spans="1:19">
      <c r="A2268" s="4" t="s">
        <v>2475</v>
      </c>
      <c r="B2268" s="4" t="s">
        <v>304</v>
      </c>
      <c r="C2268" s="4" t="s">
        <v>192</v>
      </c>
      <c r="D2268" s="4" t="s">
        <v>79</v>
      </c>
      <c r="E2268" s="4" t="s">
        <v>172</v>
      </c>
      <c r="F2268" s="3">
        <v>42835</v>
      </c>
      <c r="G2268" s="3">
        <v>42843</v>
      </c>
      <c r="H2268">
        <v>3409</v>
      </c>
      <c r="I2268" s="4" t="s">
        <v>9014</v>
      </c>
      <c r="J2268" s="4" t="s">
        <v>9015</v>
      </c>
      <c r="K2268" s="4" t="s">
        <v>9012</v>
      </c>
      <c r="L2268">
        <v>3393</v>
      </c>
      <c r="M2268" s="4" t="s">
        <v>26</v>
      </c>
      <c r="N2268">
        <v>2002</v>
      </c>
      <c r="O2268">
        <v>3178.24</v>
      </c>
      <c r="P2268">
        <v>4540</v>
      </c>
      <c r="Q2268" s="4" t="s">
        <v>23</v>
      </c>
      <c r="R2268" s="4" t="s">
        <v>24</v>
      </c>
      <c r="S2268">
        <v>8</v>
      </c>
    </row>
    <row r="2269" spans="1:19">
      <c r="A2269" s="4" t="s">
        <v>2476</v>
      </c>
      <c r="B2269" s="4" t="s">
        <v>210</v>
      </c>
      <c r="C2269" s="4" t="s">
        <v>199</v>
      </c>
      <c r="D2269" s="4" t="s">
        <v>21</v>
      </c>
      <c r="E2269" s="4" t="s">
        <v>172</v>
      </c>
      <c r="F2269" s="3">
        <v>42835</v>
      </c>
      <c r="G2269" s="3">
        <v>42897</v>
      </c>
      <c r="H2269">
        <v>5721</v>
      </c>
      <c r="I2269" s="4" t="s">
        <v>9021</v>
      </c>
      <c r="J2269" s="4" t="s">
        <v>9019</v>
      </c>
      <c r="K2269" s="4" t="s">
        <v>9010</v>
      </c>
      <c r="L2269">
        <v>5482</v>
      </c>
      <c r="M2269" s="4" t="s">
        <v>9322</v>
      </c>
      <c r="N2269">
        <v>1996</v>
      </c>
      <c r="O2269">
        <v>1100.04</v>
      </c>
      <c r="P2269">
        <v>2822</v>
      </c>
      <c r="Q2269" s="4" t="s">
        <v>23</v>
      </c>
      <c r="R2269" s="4" t="s">
        <v>24</v>
      </c>
      <c r="S2269">
        <v>62</v>
      </c>
    </row>
    <row r="2270" spans="1:19">
      <c r="A2270" s="4" t="s">
        <v>2477</v>
      </c>
      <c r="B2270" s="4" t="s">
        <v>210</v>
      </c>
      <c r="C2270" s="4" t="s">
        <v>9011</v>
      </c>
      <c r="D2270" s="4" t="s">
        <v>63</v>
      </c>
      <c r="E2270" s="4" t="s">
        <v>172</v>
      </c>
      <c r="F2270" s="3">
        <v>42835</v>
      </c>
      <c r="G2270" s="3">
        <v>42914</v>
      </c>
      <c r="H2270">
        <v>5039</v>
      </c>
      <c r="I2270" s="4" t="s">
        <v>9021</v>
      </c>
      <c r="J2270" s="4" t="s">
        <v>9019</v>
      </c>
      <c r="K2270" s="4" t="s">
        <v>9010</v>
      </c>
      <c r="L2270">
        <v>4821</v>
      </c>
      <c r="M2270" s="4" t="s">
        <v>33</v>
      </c>
      <c r="N2270">
        <v>1995</v>
      </c>
      <c r="O2270">
        <v>5158.71</v>
      </c>
      <c r="P2270">
        <v>17479</v>
      </c>
      <c r="Q2270" s="4" t="s">
        <v>64</v>
      </c>
      <c r="R2270" s="4" t="s">
        <v>24</v>
      </c>
      <c r="S2270">
        <v>79</v>
      </c>
    </row>
    <row r="2271" spans="1:19">
      <c r="A2271" s="4" t="s">
        <v>2478</v>
      </c>
      <c r="B2271" s="4" t="s">
        <v>210</v>
      </c>
      <c r="C2271" s="4" t="s">
        <v>9011</v>
      </c>
      <c r="D2271" s="4" t="s">
        <v>123</v>
      </c>
      <c r="E2271" s="4" t="s">
        <v>172</v>
      </c>
      <c r="F2271" s="3">
        <v>42835</v>
      </c>
      <c r="G2271" s="3">
        <v>42836</v>
      </c>
      <c r="H2271">
        <v>5000</v>
      </c>
      <c r="I2271" s="4" t="s">
        <v>9021</v>
      </c>
      <c r="J2271" s="4" t="s">
        <v>9019</v>
      </c>
      <c r="K2271" s="4" t="s">
        <v>9010</v>
      </c>
      <c r="L2271">
        <v>4821</v>
      </c>
      <c r="M2271" s="4" t="s">
        <v>39</v>
      </c>
      <c r="N2271">
        <v>1989</v>
      </c>
      <c r="O2271">
        <v>3838.39</v>
      </c>
      <c r="P2271">
        <v>8274</v>
      </c>
      <c r="Q2271" s="4" t="s">
        <v>23</v>
      </c>
      <c r="R2271" s="4" t="s">
        <v>24</v>
      </c>
      <c r="S2271">
        <v>1</v>
      </c>
    </row>
    <row r="2272" spans="1:19">
      <c r="A2272" s="4" t="s">
        <v>2479</v>
      </c>
      <c r="B2272" s="4" t="s">
        <v>174</v>
      </c>
      <c r="C2272" s="4" t="s">
        <v>179</v>
      </c>
      <c r="D2272" s="4" t="s">
        <v>76</v>
      </c>
      <c r="E2272" s="4" t="s">
        <v>197</v>
      </c>
      <c r="F2272" s="3">
        <v>42835</v>
      </c>
      <c r="G2272" s="3">
        <v>42843</v>
      </c>
      <c r="H2272">
        <v>0</v>
      </c>
      <c r="I2272" s="4" t="s">
        <v>9016</v>
      </c>
      <c r="J2272" s="4" t="s">
        <v>9015</v>
      </c>
      <c r="K2272" s="4" t="s">
        <v>9010</v>
      </c>
      <c r="L2272">
        <v>550</v>
      </c>
      <c r="M2272" s="4" t="s">
        <v>9322</v>
      </c>
      <c r="N2272">
        <v>1997</v>
      </c>
      <c r="O2272">
        <v>8170.38</v>
      </c>
      <c r="P2272">
        <v>16499</v>
      </c>
      <c r="Q2272" s="4" t="s">
        <v>77</v>
      </c>
      <c r="R2272" s="4" t="s">
        <v>24</v>
      </c>
      <c r="S2272">
        <v>8</v>
      </c>
    </row>
    <row r="2273" spans="1:19">
      <c r="A2273" s="4" t="s">
        <v>2480</v>
      </c>
      <c r="B2273" s="4" t="s">
        <v>174</v>
      </c>
      <c r="C2273" s="4" t="s">
        <v>9011</v>
      </c>
      <c r="D2273" s="4" t="s">
        <v>41</v>
      </c>
      <c r="E2273" s="4" t="s">
        <v>197</v>
      </c>
      <c r="F2273" s="3">
        <v>42835</v>
      </c>
      <c r="G2273" s="3">
        <v>42843</v>
      </c>
      <c r="H2273">
        <v>0</v>
      </c>
      <c r="I2273" s="4" t="s">
        <v>9016</v>
      </c>
      <c r="J2273" s="4" t="s">
        <v>9015</v>
      </c>
      <c r="K2273" s="4" t="s">
        <v>9010</v>
      </c>
      <c r="L2273">
        <v>4821</v>
      </c>
      <c r="M2273" s="4" t="s">
        <v>36</v>
      </c>
      <c r="N2273">
        <v>1998</v>
      </c>
      <c r="O2273">
        <v>2714.9</v>
      </c>
      <c r="P2273">
        <v>2641</v>
      </c>
      <c r="Q2273" s="4" t="s">
        <v>23</v>
      </c>
      <c r="R2273" s="4" t="s">
        <v>21</v>
      </c>
      <c r="S2273">
        <v>8</v>
      </c>
    </row>
    <row r="2274" spans="1:19">
      <c r="A2274" s="4" t="s">
        <v>2481</v>
      </c>
      <c r="B2274" s="4" t="s">
        <v>174</v>
      </c>
      <c r="C2274" s="4" t="s">
        <v>199</v>
      </c>
      <c r="D2274" s="4" t="s">
        <v>70</v>
      </c>
      <c r="E2274" s="4" t="s">
        <v>172</v>
      </c>
      <c r="F2274" s="3">
        <v>42835</v>
      </c>
      <c r="G2274" s="3">
        <v>42841</v>
      </c>
      <c r="H2274">
        <v>4955</v>
      </c>
      <c r="I2274" s="4" t="s">
        <v>9016</v>
      </c>
      <c r="J2274" s="4" t="s">
        <v>9015</v>
      </c>
      <c r="K2274" s="4" t="s">
        <v>9010</v>
      </c>
      <c r="L2274">
        <v>5482</v>
      </c>
      <c r="M2274" s="4" t="s">
        <v>55</v>
      </c>
      <c r="N2274">
        <v>2007</v>
      </c>
      <c r="O2274">
        <v>86.68</v>
      </c>
      <c r="P2274">
        <v>187</v>
      </c>
      <c r="Q2274" s="4" t="s">
        <v>23</v>
      </c>
      <c r="R2274" s="4" t="s">
        <v>56</v>
      </c>
      <c r="S2274">
        <v>6</v>
      </c>
    </row>
    <row r="2275" spans="1:19">
      <c r="A2275" s="4" t="s">
        <v>2482</v>
      </c>
      <c r="B2275" s="4" t="s">
        <v>174</v>
      </c>
      <c r="C2275" s="4" t="s">
        <v>9011</v>
      </c>
      <c r="D2275" s="4" t="s">
        <v>42</v>
      </c>
      <c r="E2275" s="4" t="s">
        <v>172</v>
      </c>
      <c r="F2275" s="3">
        <v>42835</v>
      </c>
      <c r="G2275" s="3">
        <v>42842</v>
      </c>
      <c r="H2275">
        <v>5065</v>
      </c>
      <c r="I2275" s="4" t="s">
        <v>9016</v>
      </c>
      <c r="J2275" s="4" t="s">
        <v>9015</v>
      </c>
      <c r="K2275" s="4" t="s">
        <v>9010</v>
      </c>
      <c r="L2275">
        <v>4821</v>
      </c>
      <c r="M2275" s="4" t="s">
        <v>26</v>
      </c>
      <c r="N2275">
        <v>2017</v>
      </c>
      <c r="O2275">
        <v>4.54</v>
      </c>
      <c r="P2275">
        <v>9</v>
      </c>
      <c r="Q2275" s="4" t="s">
        <v>23</v>
      </c>
      <c r="R2275" s="4" t="s">
        <v>24</v>
      </c>
      <c r="S2275">
        <v>7</v>
      </c>
    </row>
    <row r="2276" spans="1:19">
      <c r="A2276" s="4" t="s">
        <v>2483</v>
      </c>
      <c r="B2276" s="4" t="s">
        <v>174</v>
      </c>
      <c r="C2276" s="4" t="s">
        <v>9011</v>
      </c>
      <c r="D2276" s="4" t="s">
        <v>68</v>
      </c>
      <c r="E2276" s="4" t="s">
        <v>172</v>
      </c>
      <c r="F2276" s="3">
        <v>42835</v>
      </c>
      <c r="G2276" s="3">
        <v>42842</v>
      </c>
      <c r="H2276">
        <v>4343</v>
      </c>
      <c r="I2276" s="4" t="s">
        <v>9016</v>
      </c>
      <c r="J2276" s="4" t="s">
        <v>9015</v>
      </c>
      <c r="K2276" s="4" t="s">
        <v>9010</v>
      </c>
      <c r="L2276">
        <v>4821</v>
      </c>
      <c r="M2276" s="4" t="s">
        <v>9322</v>
      </c>
      <c r="N2276">
        <v>2000</v>
      </c>
      <c r="O2276">
        <v>1223.72</v>
      </c>
      <c r="P2276">
        <v>2497</v>
      </c>
      <c r="Q2276" s="4" t="s">
        <v>69</v>
      </c>
      <c r="R2276" s="4" t="s">
        <v>24</v>
      </c>
      <c r="S2276">
        <v>7</v>
      </c>
    </row>
    <row r="2277" spans="1:19">
      <c r="A2277" s="4" t="s">
        <v>2484</v>
      </c>
      <c r="B2277" s="4" t="s">
        <v>174</v>
      </c>
      <c r="C2277" s="4" t="s">
        <v>9011</v>
      </c>
      <c r="D2277" s="4" t="s">
        <v>109</v>
      </c>
      <c r="E2277" s="4" t="s">
        <v>172</v>
      </c>
      <c r="F2277" s="3">
        <v>42835</v>
      </c>
      <c r="G2277" s="3">
        <v>42845</v>
      </c>
      <c r="H2277">
        <v>3892</v>
      </c>
      <c r="I2277" s="4" t="s">
        <v>9016</v>
      </c>
      <c r="J2277" s="4" t="s">
        <v>9015</v>
      </c>
      <c r="K2277" s="4" t="s">
        <v>9010</v>
      </c>
      <c r="L2277">
        <v>4821</v>
      </c>
      <c r="M2277" s="4" t="s">
        <v>58</v>
      </c>
      <c r="N2277">
        <v>1987</v>
      </c>
      <c r="O2277">
        <v>1698.2</v>
      </c>
      <c r="P2277">
        <v>3798</v>
      </c>
      <c r="Q2277" s="4" t="s">
        <v>23</v>
      </c>
      <c r="R2277" s="4" t="s">
        <v>24</v>
      </c>
      <c r="S2277">
        <v>10</v>
      </c>
    </row>
    <row r="2278" spans="1:19">
      <c r="A2278" s="4" t="s">
        <v>2485</v>
      </c>
      <c r="B2278" s="4" t="s">
        <v>196</v>
      </c>
      <c r="C2278" s="4" t="s">
        <v>179</v>
      </c>
      <c r="D2278" s="4" t="s">
        <v>92</v>
      </c>
      <c r="E2278" s="4" t="s">
        <v>197</v>
      </c>
      <c r="F2278" s="3">
        <v>42835</v>
      </c>
      <c r="G2278" s="3">
        <v>42845</v>
      </c>
      <c r="H2278">
        <v>0</v>
      </c>
      <c r="I2278" s="4" t="s">
        <v>9016</v>
      </c>
      <c r="J2278" s="4" t="s">
        <v>9015</v>
      </c>
      <c r="K2278" s="4" t="s">
        <v>9010</v>
      </c>
      <c r="L2278">
        <v>550</v>
      </c>
      <c r="M2278" s="4" t="s">
        <v>73</v>
      </c>
      <c r="N2278">
        <v>1997</v>
      </c>
      <c r="O2278">
        <v>2041.73</v>
      </c>
      <c r="P2278">
        <v>5276</v>
      </c>
      <c r="Q2278" s="4" t="s">
        <v>23</v>
      </c>
      <c r="R2278" s="4" t="s">
        <v>24</v>
      </c>
      <c r="S2278">
        <v>10</v>
      </c>
    </row>
    <row r="2279" spans="1:19">
      <c r="A2279" s="4" t="s">
        <v>2486</v>
      </c>
      <c r="B2279" s="4" t="s">
        <v>203</v>
      </c>
      <c r="C2279" s="4" t="s">
        <v>192</v>
      </c>
      <c r="D2279" s="4" t="s">
        <v>24</v>
      </c>
      <c r="E2279" s="4" t="s">
        <v>193</v>
      </c>
      <c r="F2279" s="3">
        <v>42835</v>
      </c>
      <c r="G2279" s="3"/>
      <c r="I2279" s="4" t="s">
        <v>9023</v>
      </c>
      <c r="J2279" s="4" t="s">
        <v>9024</v>
      </c>
      <c r="K2279" s="4" t="s">
        <v>9012</v>
      </c>
      <c r="L2279">
        <v>3393</v>
      </c>
      <c r="M2279" s="4"/>
      <c r="Q2279" s="4"/>
      <c r="R2279" s="4"/>
    </row>
    <row r="2280" spans="1:19">
      <c r="A2280" s="4" t="s">
        <v>2487</v>
      </c>
      <c r="B2280" s="4" t="s">
        <v>191</v>
      </c>
      <c r="C2280" s="4" t="s">
        <v>192</v>
      </c>
      <c r="D2280" s="4" t="s">
        <v>38</v>
      </c>
      <c r="E2280" s="4" t="s">
        <v>197</v>
      </c>
      <c r="F2280" s="3">
        <v>42835</v>
      </c>
      <c r="G2280" s="3">
        <v>42836</v>
      </c>
      <c r="H2280">
        <v>0</v>
      </c>
      <c r="I2280" s="4" t="s">
        <v>9026</v>
      </c>
      <c r="J2280" s="4" t="s">
        <v>9024</v>
      </c>
      <c r="K2280" s="4" t="s">
        <v>9012</v>
      </c>
      <c r="L2280">
        <v>3393</v>
      </c>
      <c r="M2280" s="4" t="s">
        <v>39</v>
      </c>
      <c r="N2280">
        <v>1993</v>
      </c>
      <c r="O2280">
        <v>4269.8999999999996</v>
      </c>
      <c r="P2280">
        <v>6472</v>
      </c>
      <c r="Q2280" s="4" t="s">
        <v>23</v>
      </c>
      <c r="R2280" s="4" t="s">
        <v>40</v>
      </c>
      <c r="S2280">
        <v>1</v>
      </c>
    </row>
    <row r="2281" spans="1:19">
      <c r="A2281" s="4" t="s">
        <v>2488</v>
      </c>
      <c r="B2281" s="4" t="s">
        <v>343</v>
      </c>
      <c r="C2281" s="4" t="s">
        <v>171</v>
      </c>
      <c r="D2281" s="4" t="s">
        <v>43</v>
      </c>
      <c r="E2281" s="4" t="s">
        <v>172</v>
      </c>
      <c r="F2281" s="3">
        <v>42835</v>
      </c>
      <c r="G2281" s="3">
        <v>42913</v>
      </c>
      <c r="H2281">
        <v>1115</v>
      </c>
      <c r="I2281" s="4" t="s">
        <v>9016</v>
      </c>
      <c r="J2281" s="4" t="s">
        <v>9015</v>
      </c>
      <c r="K2281" s="4" t="s">
        <v>9010</v>
      </c>
      <c r="L2281">
        <v>1096</v>
      </c>
      <c r="M2281" s="4" t="s">
        <v>9322</v>
      </c>
      <c r="N2281">
        <v>2005</v>
      </c>
      <c r="O2281">
        <v>1520.66</v>
      </c>
      <c r="P2281">
        <v>1806</v>
      </c>
      <c r="Q2281" s="4" t="s">
        <v>23</v>
      </c>
      <c r="R2281" s="4" t="s">
        <v>24</v>
      </c>
      <c r="S2281">
        <v>78</v>
      </c>
    </row>
    <row r="2282" spans="1:19">
      <c r="A2282" s="4" t="s">
        <v>2489</v>
      </c>
      <c r="B2282" s="4" t="s">
        <v>219</v>
      </c>
      <c r="C2282" s="4" t="s">
        <v>179</v>
      </c>
      <c r="D2282" s="4" t="s">
        <v>82</v>
      </c>
      <c r="E2282" s="4" t="s">
        <v>172</v>
      </c>
      <c r="F2282" s="3">
        <v>42835</v>
      </c>
      <c r="G2282" s="3">
        <v>42841</v>
      </c>
      <c r="H2282">
        <v>533</v>
      </c>
      <c r="I2282" s="4" t="s">
        <v>9026</v>
      </c>
      <c r="J2282" s="4" t="s">
        <v>9024</v>
      </c>
      <c r="K2282" s="4" t="s">
        <v>9010</v>
      </c>
      <c r="L2282">
        <v>550</v>
      </c>
      <c r="M2282" s="4" t="s">
        <v>36</v>
      </c>
      <c r="N2282">
        <v>1982</v>
      </c>
      <c r="O2282">
        <v>11698.03</v>
      </c>
      <c r="P2282">
        <v>34288</v>
      </c>
      <c r="Q2282" s="4" t="s">
        <v>23</v>
      </c>
      <c r="R2282" s="4" t="s">
        <v>24</v>
      </c>
      <c r="S2282">
        <v>6</v>
      </c>
    </row>
    <row r="2283" spans="1:19">
      <c r="A2283" s="4" t="s">
        <v>2490</v>
      </c>
      <c r="B2283" s="4" t="s">
        <v>219</v>
      </c>
      <c r="C2283" s="4" t="s">
        <v>171</v>
      </c>
      <c r="D2283" s="4" t="s">
        <v>38</v>
      </c>
      <c r="E2283" s="4" t="s">
        <v>172</v>
      </c>
      <c r="F2283" s="3">
        <v>42835</v>
      </c>
      <c r="G2283" s="3">
        <v>42838</v>
      </c>
      <c r="H2283">
        <v>1290</v>
      </c>
      <c r="I2283" s="4" t="s">
        <v>9026</v>
      </c>
      <c r="J2283" s="4" t="s">
        <v>9024</v>
      </c>
      <c r="K2283" s="4" t="s">
        <v>9010</v>
      </c>
      <c r="L2283">
        <v>1096</v>
      </c>
      <c r="M2283" s="4" t="s">
        <v>39</v>
      </c>
      <c r="N2283">
        <v>1993</v>
      </c>
      <c r="O2283">
        <v>4269.8999999999996</v>
      </c>
      <c r="P2283">
        <v>6472</v>
      </c>
      <c r="Q2283" s="4" t="s">
        <v>23</v>
      </c>
      <c r="R2283" s="4" t="s">
        <v>40</v>
      </c>
      <c r="S2283">
        <v>3</v>
      </c>
    </row>
    <row r="2284" spans="1:19">
      <c r="A2284" s="4" t="s">
        <v>2491</v>
      </c>
      <c r="B2284" s="4" t="s">
        <v>230</v>
      </c>
      <c r="C2284" s="4" t="s">
        <v>179</v>
      </c>
      <c r="D2284" s="4" t="s">
        <v>76</v>
      </c>
      <c r="E2284" s="4" t="s">
        <v>197</v>
      </c>
      <c r="F2284" s="3">
        <v>42835</v>
      </c>
      <c r="G2284" s="3">
        <v>42837</v>
      </c>
      <c r="H2284">
        <v>0</v>
      </c>
      <c r="I2284" s="4" t="s">
        <v>9026</v>
      </c>
      <c r="J2284" s="4" t="s">
        <v>9024</v>
      </c>
      <c r="K2284" s="4" t="s">
        <v>9010</v>
      </c>
      <c r="L2284">
        <v>550</v>
      </c>
      <c r="M2284" s="4" t="s">
        <v>9322</v>
      </c>
      <c r="N2284">
        <v>1997</v>
      </c>
      <c r="O2284">
        <v>8170.38</v>
      </c>
      <c r="P2284">
        <v>16499</v>
      </c>
      <c r="Q2284" s="4" t="s">
        <v>77</v>
      </c>
      <c r="R2284" s="4" t="s">
        <v>24</v>
      </c>
      <c r="S2284">
        <v>2</v>
      </c>
    </row>
    <row r="2285" spans="1:19">
      <c r="A2285" s="4" t="s">
        <v>2492</v>
      </c>
      <c r="B2285" s="4" t="s">
        <v>230</v>
      </c>
      <c r="C2285" s="4" t="s">
        <v>171</v>
      </c>
      <c r="D2285" s="4" t="s">
        <v>72</v>
      </c>
      <c r="E2285" s="4" t="s">
        <v>197</v>
      </c>
      <c r="F2285" s="3">
        <v>42835</v>
      </c>
      <c r="G2285" s="3">
        <v>42899</v>
      </c>
      <c r="H2285">
        <v>0</v>
      </c>
      <c r="I2285" s="4" t="s">
        <v>9026</v>
      </c>
      <c r="J2285" s="4" t="s">
        <v>9024</v>
      </c>
      <c r="K2285" s="4" t="s">
        <v>9010</v>
      </c>
      <c r="L2285">
        <v>1096</v>
      </c>
      <c r="M2285" s="4" t="s">
        <v>73</v>
      </c>
      <c r="N2285">
        <v>2003</v>
      </c>
      <c r="O2285">
        <v>692.19</v>
      </c>
      <c r="P2285">
        <v>1922</v>
      </c>
      <c r="Q2285" s="4" t="s">
        <v>23</v>
      </c>
      <c r="R2285" s="4" t="s">
        <v>24</v>
      </c>
      <c r="S2285">
        <v>64</v>
      </c>
    </row>
    <row r="2286" spans="1:19">
      <c r="A2286" s="4" t="s">
        <v>2493</v>
      </c>
      <c r="B2286" s="4" t="s">
        <v>256</v>
      </c>
      <c r="C2286" s="4" t="s">
        <v>177</v>
      </c>
      <c r="D2286" s="4" t="s">
        <v>51</v>
      </c>
      <c r="E2286" s="4" t="s">
        <v>197</v>
      </c>
      <c r="F2286" s="3">
        <v>42835</v>
      </c>
      <c r="G2286" s="3">
        <v>42837</v>
      </c>
      <c r="H2286">
        <v>0</v>
      </c>
      <c r="I2286" s="4" t="s">
        <v>9014</v>
      </c>
      <c r="J2286" s="4" t="s">
        <v>9015</v>
      </c>
      <c r="K2286" s="4" t="s">
        <v>9012</v>
      </c>
      <c r="L2286">
        <v>55</v>
      </c>
      <c r="M2286" s="4" t="s">
        <v>36</v>
      </c>
      <c r="N2286">
        <v>1982</v>
      </c>
      <c r="O2286">
        <v>4618</v>
      </c>
      <c r="P2286">
        <v>10083</v>
      </c>
      <c r="Q2286" s="4" t="s">
        <v>23</v>
      </c>
      <c r="R2286" s="4" t="s">
        <v>24</v>
      </c>
      <c r="S2286">
        <v>2</v>
      </c>
    </row>
    <row r="2287" spans="1:19">
      <c r="A2287" s="4" t="s">
        <v>2494</v>
      </c>
      <c r="B2287" s="4" t="s">
        <v>256</v>
      </c>
      <c r="C2287" s="4" t="s">
        <v>171</v>
      </c>
      <c r="D2287" s="4" t="s">
        <v>41</v>
      </c>
      <c r="E2287" s="4" t="s">
        <v>172</v>
      </c>
      <c r="F2287" s="3">
        <v>42835</v>
      </c>
      <c r="G2287" s="3">
        <v>42888</v>
      </c>
      <c r="H2287">
        <v>1047</v>
      </c>
      <c r="I2287" s="4" t="s">
        <v>9014</v>
      </c>
      <c r="J2287" s="4" t="s">
        <v>9015</v>
      </c>
      <c r="K2287" s="4" t="s">
        <v>9010</v>
      </c>
      <c r="L2287">
        <v>1096</v>
      </c>
      <c r="M2287" s="4" t="s">
        <v>36</v>
      </c>
      <c r="N2287">
        <v>1998</v>
      </c>
      <c r="O2287">
        <v>2714.9</v>
      </c>
      <c r="P2287">
        <v>2641</v>
      </c>
      <c r="Q2287" s="4" t="s">
        <v>23</v>
      </c>
      <c r="R2287" s="4" t="s">
        <v>21</v>
      </c>
      <c r="S2287">
        <v>53</v>
      </c>
    </row>
    <row r="2288" spans="1:19">
      <c r="A2288" s="4" t="s">
        <v>2495</v>
      </c>
      <c r="B2288" s="4" t="s">
        <v>256</v>
      </c>
      <c r="C2288" s="4" t="s">
        <v>177</v>
      </c>
      <c r="D2288" s="4" t="s">
        <v>70</v>
      </c>
      <c r="E2288" s="4" t="s">
        <v>172</v>
      </c>
      <c r="F2288" s="3">
        <v>42835</v>
      </c>
      <c r="G2288" s="3">
        <v>42843</v>
      </c>
      <c r="H2288">
        <v>47</v>
      </c>
      <c r="I2288" s="4" t="s">
        <v>9014</v>
      </c>
      <c r="J2288" s="4" t="s">
        <v>9015</v>
      </c>
      <c r="K2288" s="4" t="s">
        <v>9012</v>
      </c>
      <c r="L2288">
        <v>55</v>
      </c>
      <c r="M2288" s="4" t="s">
        <v>55</v>
      </c>
      <c r="N2288">
        <v>2007</v>
      </c>
      <c r="O2288">
        <v>86.68</v>
      </c>
      <c r="P2288">
        <v>187</v>
      </c>
      <c r="Q2288" s="4" t="s">
        <v>23</v>
      </c>
      <c r="R2288" s="4" t="s">
        <v>56</v>
      </c>
      <c r="S2288">
        <v>8</v>
      </c>
    </row>
    <row r="2289" spans="1:19">
      <c r="A2289" s="4" t="s">
        <v>2496</v>
      </c>
      <c r="B2289" s="4" t="s">
        <v>187</v>
      </c>
      <c r="C2289" s="4" t="s">
        <v>192</v>
      </c>
      <c r="D2289" s="4" t="s">
        <v>61</v>
      </c>
      <c r="E2289" s="4" t="s">
        <v>193</v>
      </c>
      <c r="F2289" s="3">
        <v>42835</v>
      </c>
      <c r="G2289" s="3"/>
      <c r="I2289" s="4" t="s">
        <v>9023</v>
      </c>
      <c r="J2289" s="4" t="s">
        <v>9024</v>
      </c>
      <c r="K2289" s="4" t="s">
        <v>9012</v>
      </c>
      <c r="L2289">
        <v>3393</v>
      </c>
      <c r="M2289" s="4" t="s">
        <v>58</v>
      </c>
      <c r="N2289">
        <v>1991</v>
      </c>
      <c r="O2289">
        <v>2819.5</v>
      </c>
      <c r="P2289">
        <v>7227</v>
      </c>
      <c r="Q2289" s="4" t="s">
        <v>23</v>
      </c>
      <c r="R2289" s="4" t="s">
        <v>62</v>
      </c>
    </row>
    <row r="2290" spans="1:19">
      <c r="A2290" s="4" t="s">
        <v>2497</v>
      </c>
      <c r="B2290" s="4" t="s">
        <v>244</v>
      </c>
      <c r="C2290" s="4" t="s">
        <v>179</v>
      </c>
      <c r="D2290" s="4" t="s">
        <v>42</v>
      </c>
      <c r="E2290" s="4" t="s">
        <v>197</v>
      </c>
      <c r="F2290" s="3">
        <v>42835</v>
      </c>
      <c r="G2290" s="3">
        <v>42846</v>
      </c>
      <c r="H2290">
        <v>0</v>
      </c>
      <c r="I2290" s="4" t="s">
        <v>9016</v>
      </c>
      <c r="J2290" s="4" t="s">
        <v>9015</v>
      </c>
      <c r="K2290" s="4" t="s">
        <v>9010</v>
      </c>
      <c r="L2290">
        <v>550</v>
      </c>
      <c r="M2290" s="4" t="s">
        <v>26</v>
      </c>
      <c r="N2290">
        <v>2017</v>
      </c>
      <c r="O2290">
        <v>4.54</v>
      </c>
      <c r="P2290">
        <v>9</v>
      </c>
      <c r="Q2290" s="4" t="s">
        <v>23</v>
      </c>
      <c r="R2290" s="4" t="s">
        <v>24</v>
      </c>
      <c r="S2290">
        <v>11</v>
      </c>
    </row>
    <row r="2291" spans="1:19">
      <c r="A2291" s="4" t="s">
        <v>2498</v>
      </c>
      <c r="B2291" s="4" t="s">
        <v>244</v>
      </c>
      <c r="C2291" s="4" t="s">
        <v>9011</v>
      </c>
      <c r="D2291" s="4" t="s">
        <v>100</v>
      </c>
      <c r="E2291" s="4" t="s">
        <v>172</v>
      </c>
      <c r="F2291" s="3">
        <v>42835</v>
      </c>
      <c r="G2291" s="3">
        <v>42895</v>
      </c>
      <c r="H2291">
        <v>4413</v>
      </c>
      <c r="I2291" s="4" t="s">
        <v>9016</v>
      </c>
      <c r="J2291" s="4" t="s">
        <v>9015</v>
      </c>
      <c r="K2291" s="4" t="s">
        <v>9010</v>
      </c>
      <c r="L2291">
        <v>4821</v>
      </c>
      <c r="M2291" s="4" t="s">
        <v>9322</v>
      </c>
      <c r="N2291">
        <v>1987</v>
      </c>
      <c r="O2291">
        <v>2938.67</v>
      </c>
      <c r="P2291">
        <v>8775</v>
      </c>
      <c r="Q2291" s="4" t="s">
        <v>101</v>
      </c>
      <c r="R2291" s="4" t="s">
        <v>24</v>
      </c>
      <c r="S2291">
        <v>60</v>
      </c>
    </row>
    <row r="2292" spans="1:19">
      <c r="A2292" s="4" t="s">
        <v>2499</v>
      </c>
      <c r="B2292" s="4" t="s">
        <v>201</v>
      </c>
      <c r="C2292" s="4" t="s">
        <v>171</v>
      </c>
      <c r="D2292" s="4" t="s">
        <v>76</v>
      </c>
      <c r="E2292" s="4" t="s">
        <v>172</v>
      </c>
      <c r="F2292" s="3">
        <v>42835</v>
      </c>
      <c r="G2292" s="3">
        <v>42912</v>
      </c>
      <c r="H2292">
        <v>950</v>
      </c>
      <c r="I2292" s="4" t="s">
        <v>9026</v>
      </c>
      <c r="J2292" s="4" t="s">
        <v>9024</v>
      </c>
      <c r="K2292" s="4" t="s">
        <v>9010</v>
      </c>
      <c r="L2292">
        <v>1096</v>
      </c>
      <c r="M2292" s="4" t="s">
        <v>9322</v>
      </c>
      <c r="N2292">
        <v>1997</v>
      </c>
      <c r="O2292">
        <v>8170.38</v>
      </c>
      <c r="P2292">
        <v>16499</v>
      </c>
      <c r="Q2292" s="4" t="s">
        <v>77</v>
      </c>
      <c r="R2292" s="4" t="s">
        <v>24</v>
      </c>
      <c r="S2292">
        <v>77</v>
      </c>
    </row>
    <row r="2293" spans="1:19">
      <c r="A2293" s="4" t="s">
        <v>2500</v>
      </c>
      <c r="B2293" s="4" t="s">
        <v>232</v>
      </c>
      <c r="C2293" s="4" t="s">
        <v>9011</v>
      </c>
      <c r="D2293" s="4" t="s">
        <v>99</v>
      </c>
      <c r="E2293" s="4" t="s">
        <v>197</v>
      </c>
      <c r="F2293" s="3">
        <v>42835</v>
      </c>
      <c r="G2293" s="3">
        <v>42841</v>
      </c>
      <c r="H2293">
        <v>0</v>
      </c>
      <c r="I2293" s="4" t="s">
        <v>9021</v>
      </c>
      <c r="J2293" s="4" t="s">
        <v>9019</v>
      </c>
      <c r="K2293" s="4" t="s">
        <v>9010</v>
      </c>
      <c r="L2293">
        <v>4821</v>
      </c>
      <c r="M2293" s="4" t="s">
        <v>33</v>
      </c>
      <c r="N2293">
        <v>2003</v>
      </c>
      <c r="O2293">
        <v>1419.98</v>
      </c>
      <c r="P2293">
        <v>4018</v>
      </c>
      <c r="Q2293" s="4" t="s">
        <v>23</v>
      </c>
      <c r="R2293" s="4" t="s">
        <v>24</v>
      </c>
      <c r="S2293">
        <v>6</v>
      </c>
    </row>
    <row r="2294" spans="1:19">
      <c r="A2294" s="4" t="s">
        <v>2501</v>
      </c>
      <c r="B2294" s="4" t="s">
        <v>232</v>
      </c>
      <c r="C2294" s="4" t="s">
        <v>9011</v>
      </c>
      <c r="D2294" s="4" t="s">
        <v>117</v>
      </c>
      <c r="E2294" s="4" t="s">
        <v>172</v>
      </c>
      <c r="F2294" s="3">
        <v>42835</v>
      </c>
      <c r="G2294" s="3">
        <v>42845</v>
      </c>
      <c r="H2294">
        <v>4136</v>
      </c>
      <c r="I2294" s="4" t="s">
        <v>9021</v>
      </c>
      <c r="J2294" s="4" t="s">
        <v>9019</v>
      </c>
      <c r="K2294" s="4" t="s">
        <v>9010</v>
      </c>
      <c r="L2294">
        <v>4821</v>
      </c>
      <c r="M2294" s="4" t="s">
        <v>26</v>
      </c>
      <c r="N2294">
        <v>1996</v>
      </c>
      <c r="O2294">
        <v>439.21</v>
      </c>
      <c r="P2294">
        <v>792</v>
      </c>
      <c r="Q2294" s="4" t="s">
        <v>23</v>
      </c>
      <c r="R2294" s="4" t="s">
        <v>24</v>
      </c>
      <c r="S2294">
        <v>10</v>
      </c>
    </row>
    <row r="2295" spans="1:19">
      <c r="A2295" s="4" t="s">
        <v>2502</v>
      </c>
      <c r="B2295" s="4" t="s">
        <v>208</v>
      </c>
      <c r="C2295" s="4" t="s">
        <v>177</v>
      </c>
      <c r="D2295" s="4" t="s">
        <v>104</v>
      </c>
      <c r="E2295" s="4" t="s">
        <v>172</v>
      </c>
      <c r="F2295" s="3">
        <v>42835</v>
      </c>
      <c r="G2295" s="3">
        <v>42843</v>
      </c>
      <c r="H2295">
        <v>62</v>
      </c>
      <c r="I2295" s="4" t="s">
        <v>9014</v>
      </c>
      <c r="J2295" s="4" t="s">
        <v>9015</v>
      </c>
      <c r="K2295" s="4" t="s">
        <v>9012</v>
      </c>
      <c r="L2295">
        <v>55</v>
      </c>
      <c r="M2295" s="4" t="s">
        <v>9322</v>
      </c>
      <c r="N2295">
        <v>1983</v>
      </c>
      <c r="O2295">
        <v>1008.06</v>
      </c>
      <c r="P2295">
        <v>1238</v>
      </c>
      <c r="Q2295" s="4" t="s">
        <v>23</v>
      </c>
      <c r="R2295" s="4" t="s">
        <v>24</v>
      </c>
      <c r="S2295">
        <v>8</v>
      </c>
    </row>
    <row r="2296" spans="1:19">
      <c r="A2296" s="4" t="s">
        <v>2503</v>
      </c>
      <c r="B2296" s="4" t="s">
        <v>185</v>
      </c>
      <c r="C2296" s="4" t="s">
        <v>177</v>
      </c>
      <c r="D2296" s="4" t="s">
        <v>81</v>
      </c>
      <c r="E2296" s="4" t="s">
        <v>197</v>
      </c>
      <c r="F2296" s="3">
        <v>42835</v>
      </c>
      <c r="G2296" s="3">
        <v>42843</v>
      </c>
      <c r="H2296">
        <v>0</v>
      </c>
      <c r="I2296" s="4" t="s">
        <v>9023</v>
      </c>
      <c r="J2296" s="4" t="s">
        <v>9024</v>
      </c>
      <c r="K2296" s="4" t="s">
        <v>9012</v>
      </c>
      <c r="L2296">
        <v>55</v>
      </c>
      <c r="M2296" s="4" t="s">
        <v>33</v>
      </c>
      <c r="N2296">
        <v>1989</v>
      </c>
      <c r="O2296">
        <v>1388.67</v>
      </c>
      <c r="P2296">
        <v>3583</v>
      </c>
      <c r="Q2296" s="4" t="s">
        <v>23</v>
      </c>
      <c r="R2296" s="4" t="s">
        <v>24</v>
      </c>
      <c r="S2296">
        <v>8</v>
      </c>
    </row>
    <row r="2297" spans="1:19">
      <c r="A2297" s="4" t="s">
        <v>2504</v>
      </c>
      <c r="B2297" s="4" t="s">
        <v>181</v>
      </c>
      <c r="C2297" s="4" t="s">
        <v>192</v>
      </c>
      <c r="D2297" s="4" t="s">
        <v>24</v>
      </c>
      <c r="E2297" s="4" t="s">
        <v>193</v>
      </c>
      <c r="F2297" s="3">
        <v>42835</v>
      </c>
      <c r="G2297" s="3"/>
      <c r="I2297" s="4" t="s">
        <v>9026</v>
      </c>
      <c r="J2297" s="4" t="s">
        <v>9024</v>
      </c>
      <c r="K2297" s="4" t="s">
        <v>9012</v>
      </c>
      <c r="L2297">
        <v>3393</v>
      </c>
      <c r="M2297" s="4"/>
      <c r="Q2297" s="4"/>
      <c r="R2297" s="4"/>
    </row>
    <row r="2298" spans="1:19">
      <c r="A2298" s="4" t="s">
        <v>2505</v>
      </c>
      <c r="B2298" s="4" t="s">
        <v>181</v>
      </c>
      <c r="C2298" s="4" t="s">
        <v>179</v>
      </c>
      <c r="D2298" s="4" t="s">
        <v>71</v>
      </c>
      <c r="E2298" s="4" t="s">
        <v>172</v>
      </c>
      <c r="F2298" s="3">
        <v>42835</v>
      </c>
      <c r="G2298" s="3">
        <v>42836</v>
      </c>
      <c r="H2298">
        <v>467</v>
      </c>
      <c r="I2298" s="4" t="s">
        <v>9026</v>
      </c>
      <c r="J2298" s="4" t="s">
        <v>9024</v>
      </c>
      <c r="K2298" s="4" t="s">
        <v>9010</v>
      </c>
      <c r="L2298">
        <v>550</v>
      </c>
      <c r="M2298" s="4" t="s">
        <v>46</v>
      </c>
      <c r="N2298">
        <v>2000</v>
      </c>
      <c r="O2298">
        <v>2952.73</v>
      </c>
      <c r="P2298">
        <v>5107</v>
      </c>
      <c r="Q2298" s="4" t="s">
        <v>23</v>
      </c>
      <c r="R2298" s="4" t="s">
        <v>24</v>
      </c>
      <c r="S2298">
        <v>1</v>
      </c>
    </row>
    <row r="2299" spans="1:19">
      <c r="A2299" s="4" t="s">
        <v>2506</v>
      </c>
      <c r="B2299" s="4" t="s">
        <v>261</v>
      </c>
      <c r="C2299" s="4" t="s">
        <v>171</v>
      </c>
      <c r="D2299" s="4" t="s">
        <v>65</v>
      </c>
      <c r="E2299" s="4" t="s">
        <v>172</v>
      </c>
      <c r="F2299" s="3">
        <v>42836</v>
      </c>
      <c r="G2299" s="3">
        <v>42897</v>
      </c>
      <c r="H2299">
        <v>1075</v>
      </c>
      <c r="I2299" s="4" t="s">
        <v>9021</v>
      </c>
      <c r="J2299" s="4" t="s">
        <v>9019</v>
      </c>
      <c r="K2299" s="4" t="s">
        <v>9010</v>
      </c>
      <c r="L2299">
        <v>1096</v>
      </c>
      <c r="M2299" s="4" t="s">
        <v>33</v>
      </c>
      <c r="N2299">
        <v>1990</v>
      </c>
      <c r="O2299">
        <v>2520.83</v>
      </c>
      <c r="P2299">
        <v>3502</v>
      </c>
      <c r="Q2299" s="4" t="s">
        <v>23</v>
      </c>
      <c r="R2299" s="4" t="s">
        <v>24</v>
      </c>
      <c r="S2299">
        <v>61</v>
      </c>
    </row>
    <row r="2300" spans="1:19">
      <c r="A2300" s="4" t="s">
        <v>2507</v>
      </c>
      <c r="B2300" s="4" t="s">
        <v>304</v>
      </c>
      <c r="C2300" s="4" t="s">
        <v>177</v>
      </c>
      <c r="D2300" s="4" t="s">
        <v>27</v>
      </c>
      <c r="E2300" s="4" t="s">
        <v>197</v>
      </c>
      <c r="F2300" s="3">
        <v>42836</v>
      </c>
      <c r="G2300" s="3">
        <v>42844</v>
      </c>
      <c r="H2300">
        <v>0</v>
      </c>
      <c r="I2300" s="4" t="s">
        <v>9014</v>
      </c>
      <c r="J2300" s="4" t="s">
        <v>9015</v>
      </c>
      <c r="K2300" s="4" t="s">
        <v>9012</v>
      </c>
      <c r="L2300">
        <v>55</v>
      </c>
      <c r="M2300" s="4" t="s">
        <v>26</v>
      </c>
      <c r="N2300">
        <v>1986</v>
      </c>
      <c r="O2300">
        <v>647.17999999999995</v>
      </c>
      <c r="P2300">
        <v>1185</v>
      </c>
      <c r="Q2300" s="4" t="s">
        <v>28</v>
      </c>
      <c r="R2300" s="4" t="s">
        <v>24</v>
      </c>
      <c r="S2300">
        <v>8</v>
      </c>
    </row>
    <row r="2301" spans="1:19">
      <c r="A2301" s="4" t="s">
        <v>2508</v>
      </c>
      <c r="B2301" s="4" t="s">
        <v>210</v>
      </c>
      <c r="C2301" s="4" t="s">
        <v>177</v>
      </c>
      <c r="D2301" s="4" t="s">
        <v>95</v>
      </c>
      <c r="E2301" s="4" t="s">
        <v>172</v>
      </c>
      <c r="F2301" s="3">
        <v>42836</v>
      </c>
      <c r="G2301" s="3">
        <v>42838</v>
      </c>
      <c r="H2301">
        <v>52</v>
      </c>
      <c r="I2301" s="4" t="s">
        <v>9021</v>
      </c>
      <c r="J2301" s="4" t="s">
        <v>9019</v>
      </c>
      <c r="K2301" s="4" t="s">
        <v>9012</v>
      </c>
      <c r="L2301">
        <v>55</v>
      </c>
      <c r="M2301" s="4" t="s">
        <v>60</v>
      </c>
      <c r="N2301">
        <v>1997</v>
      </c>
      <c r="O2301">
        <v>882.12</v>
      </c>
      <c r="P2301">
        <v>2769</v>
      </c>
      <c r="Q2301" s="4" t="s">
        <v>23</v>
      </c>
      <c r="R2301" s="4" t="s">
        <v>24</v>
      </c>
      <c r="S2301">
        <v>2</v>
      </c>
    </row>
    <row r="2302" spans="1:19">
      <c r="A2302" s="4" t="s">
        <v>2509</v>
      </c>
      <c r="B2302" s="4" t="s">
        <v>174</v>
      </c>
      <c r="C2302" s="4" t="s">
        <v>9011</v>
      </c>
      <c r="D2302" s="4" t="s">
        <v>47</v>
      </c>
      <c r="E2302" s="4" t="s">
        <v>197</v>
      </c>
      <c r="F2302" s="3">
        <v>42836</v>
      </c>
      <c r="G2302" s="3">
        <v>42844</v>
      </c>
      <c r="H2302">
        <v>0</v>
      </c>
      <c r="I2302" s="4" t="s">
        <v>9016</v>
      </c>
      <c r="J2302" s="4" t="s">
        <v>9015</v>
      </c>
      <c r="K2302" s="4" t="s">
        <v>9010</v>
      </c>
      <c r="L2302">
        <v>4821</v>
      </c>
      <c r="M2302" s="4" t="s">
        <v>46</v>
      </c>
      <c r="N2302">
        <v>1986</v>
      </c>
      <c r="O2302">
        <v>2403.58</v>
      </c>
      <c r="P2302">
        <v>8801</v>
      </c>
      <c r="Q2302" s="4" t="s">
        <v>23</v>
      </c>
      <c r="R2302" s="4" t="s">
        <v>24</v>
      </c>
      <c r="S2302">
        <v>8</v>
      </c>
    </row>
    <row r="2303" spans="1:19">
      <c r="A2303" s="4" t="s">
        <v>2510</v>
      </c>
      <c r="B2303" s="4" t="s">
        <v>174</v>
      </c>
      <c r="C2303" s="4" t="s">
        <v>9011</v>
      </c>
      <c r="D2303" s="4" t="s">
        <v>47</v>
      </c>
      <c r="E2303" s="4" t="s">
        <v>197</v>
      </c>
      <c r="F2303" s="3">
        <v>42836</v>
      </c>
      <c r="G2303" s="3">
        <v>42837</v>
      </c>
      <c r="H2303">
        <v>0</v>
      </c>
      <c r="I2303" s="4" t="s">
        <v>9016</v>
      </c>
      <c r="J2303" s="4" t="s">
        <v>9015</v>
      </c>
      <c r="K2303" s="4" t="s">
        <v>9010</v>
      </c>
      <c r="L2303">
        <v>4821</v>
      </c>
      <c r="M2303" s="4" t="s">
        <v>46</v>
      </c>
      <c r="N2303">
        <v>1986</v>
      </c>
      <c r="O2303">
        <v>2403.58</v>
      </c>
      <c r="P2303">
        <v>8801</v>
      </c>
      <c r="Q2303" s="4" t="s">
        <v>23</v>
      </c>
      <c r="R2303" s="4" t="s">
        <v>24</v>
      </c>
      <c r="S2303">
        <v>1</v>
      </c>
    </row>
    <row r="2304" spans="1:19">
      <c r="A2304" s="4" t="s">
        <v>2511</v>
      </c>
      <c r="B2304" s="4" t="s">
        <v>174</v>
      </c>
      <c r="C2304" s="4" t="s">
        <v>9011</v>
      </c>
      <c r="D2304" s="4" t="s">
        <v>42</v>
      </c>
      <c r="E2304" s="4" t="s">
        <v>172</v>
      </c>
      <c r="F2304" s="3">
        <v>42836</v>
      </c>
      <c r="G2304" s="3">
        <v>42843</v>
      </c>
      <c r="H2304">
        <v>4837</v>
      </c>
      <c r="I2304" s="4" t="s">
        <v>9016</v>
      </c>
      <c r="J2304" s="4" t="s">
        <v>9015</v>
      </c>
      <c r="K2304" s="4" t="s">
        <v>9010</v>
      </c>
      <c r="L2304">
        <v>4821</v>
      </c>
      <c r="M2304" s="4" t="s">
        <v>26</v>
      </c>
      <c r="N2304">
        <v>2017</v>
      </c>
      <c r="O2304">
        <v>4.54</v>
      </c>
      <c r="P2304">
        <v>9</v>
      </c>
      <c r="Q2304" s="4" t="s">
        <v>23</v>
      </c>
      <c r="R2304" s="4" t="s">
        <v>24</v>
      </c>
      <c r="S2304">
        <v>7</v>
      </c>
    </row>
    <row r="2305" spans="1:19">
      <c r="A2305" s="4" t="s">
        <v>2512</v>
      </c>
      <c r="B2305" s="4" t="s">
        <v>263</v>
      </c>
      <c r="C2305" s="4" t="s">
        <v>171</v>
      </c>
      <c r="D2305" s="4" t="s">
        <v>99</v>
      </c>
      <c r="E2305" s="4" t="s">
        <v>197</v>
      </c>
      <c r="F2305" s="3">
        <v>42836</v>
      </c>
      <c r="G2305" s="3">
        <v>42843</v>
      </c>
      <c r="H2305">
        <v>0</v>
      </c>
      <c r="I2305" s="4" t="s">
        <v>9021</v>
      </c>
      <c r="J2305" s="4" t="s">
        <v>9019</v>
      </c>
      <c r="K2305" s="4" t="s">
        <v>9010</v>
      </c>
      <c r="L2305">
        <v>1096</v>
      </c>
      <c r="M2305" s="4" t="s">
        <v>33</v>
      </c>
      <c r="N2305">
        <v>2003</v>
      </c>
      <c r="O2305">
        <v>1419.98</v>
      </c>
      <c r="P2305">
        <v>4018</v>
      </c>
      <c r="Q2305" s="4" t="s">
        <v>23</v>
      </c>
      <c r="R2305" s="4" t="s">
        <v>24</v>
      </c>
      <c r="S2305">
        <v>7</v>
      </c>
    </row>
    <row r="2306" spans="1:19">
      <c r="A2306" s="4" t="s">
        <v>2513</v>
      </c>
      <c r="B2306" s="4" t="s">
        <v>212</v>
      </c>
      <c r="C2306" s="4" t="s">
        <v>179</v>
      </c>
      <c r="D2306" s="4" t="s">
        <v>54</v>
      </c>
      <c r="E2306" s="4" t="s">
        <v>197</v>
      </c>
      <c r="F2306" s="3">
        <v>42836</v>
      </c>
      <c r="G2306" s="3">
        <v>42908</v>
      </c>
      <c r="H2306">
        <v>0</v>
      </c>
      <c r="I2306" s="4" t="s">
        <v>9023</v>
      </c>
      <c r="J2306" s="4" t="s">
        <v>9024</v>
      </c>
      <c r="K2306" s="4" t="s">
        <v>9010</v>
      </c>
      <c r="L2306">
        <v>550</v>
      </c>
      <c r="M2306" s="4" t="s">
        <v>55</v>
      </c>
      <c r="N2306">
        <v>1995</v>
      </c>
      <c r="O2306">
        <v>1825.82</v>
      </c>
      <c r="P2306">
        <v>5595</v>
      </c>
      <c r="Q2306" s="4" t="s">
        <v>23</v>
      </c>
      <c r="R2306" s="4" t="s">
        <v>56</v>
      </c>
      <c r="S2306">
        <v>72</v>
      </c>
    </row>
    <row r="2307" spans="1:19">
      <c r="A2307" s="4" t="s">
        <v>2514</v>
      </c>
      <c r="B2307" s="4" t="s">
        <v>212</v>
      </c>
      <c r="C2307" s="4" t="s">
        <v>171</v>
      </c>
      <c r="D2307" s="4" t="s">
        <v>122</v>
      </c>
      <c r="E2307" s="4" t="s">
        <v>172</v>
      </c>
      <c r="F2307" s="3">
        <v>42836</v>
      </c>
      <c r="G2307" s="3">
        <v>42838</v>
      </c>
      <c r="H2307">
        <v>1163</v>
      </c>
      <c r="I2307" s="4" t="s">
        <v>9023</v>
      </c>
      <c r="J2307" s="4" t="s">
        <v>9024</v>
      </c>
      <c r="K2307" s="4" t="s">
        <v>9010</v>
      </c>
      <c r="L2307">
        <v>1096</v>
      </c>
      <c r="M2307" s="4" t="s">
        <v>58</v>
      </c>
      <c r="N2307">
        <v>1993</v>
      </c>
      <c r="O2307">
        <v>7537.24</v>
      </c>
      <c r="P2307">
        <v>20293</v>
      </c>
      <c r="Q2307" s="4" t="s">
        <v>23</v>
      </c>
      <c r="R2307" s="4" t="s">
        <v>24</v>
      </c>
      <c r="S2307">
        <v>2</v>
      </c>
    </row>
    <row r="2308" spans="1:19">
      <c r="A2308" s="4" t="s">
        <v>2515</v>
      </c>
      <c r="B2308" s="4" t="s">
        <v>196</v>
      </c>
      <c r="C2308" s="4" t="s">
        <v>179</v>
      </c>
      <c r="D2308" s="4" t="s">
        <v>104</v>
      </c>
      <c r="E2308" s="4" t="s">
        <v>197</v>
      </c>
      <c r="F2308" s="3">
        <v>42836</v>
      </c>
      <c r="G2308" s="3">
        <v>42846</v>
      </c>
      <c r="H2308">
        <v>0</v>
      </c>
      <c r="I2308" s="4" t="s">
        <v>9016</v>
      </c>
      <c r="J2308" s="4" t="s">
        <v>9015</v>
      </c>
      <c r="K2308" s="4" t="s">
        <v>9010</v>
      </c>
      <c r="L2308">
        <v>550</v>
      </c>
      <c r="M2308" s="4" t="s">
        <v>9322</v>
      </c>
      <c r="N2308">
        <v>1983</v>
      </c>
      <c r="O2308">
        <v>1008.06</v>
      </c>
      <c r="P2308">
        <v>1238</v>
      </c>
      <c r="Q2308" s="4" t="s">
        <v>23</v>
      </c>
      <c r="R2308" s="4" t="s">
        <v>24</v>
      </c>
      <c r="S2308">
        <v>10</v>
      </c>
    </row>
    <row r="2309" spans="1:19">
      <c r="A2309" s="4" t="s">
        <v>2516</v>
      </c>
      <c r="B2309" s="4" t="s">
        <v>191</v>
      </c>
      <c r="C2309" s="4" t="s">
        <v>199</v>
      </c>
      <c r="D2309" s="4" t="s">
        <v>102</v>
      </c>
      <c r="E2309" s="4" t="s">
        <v>197</v>
      </c>
      <c r="F2309" s="3">
        <v>42836</v>
      </c>
      <c r="G2309" s="3">
        <v>42896</v>
      </c>
      <c r="H2309">
        <v>0</v>
      </c>
      <c r="I2309" s="4" t="s">
        <v>9026</v>
      </c>
      <c r="J2309" s="4" t="s">
        <v>9024</v>
      </c>
      <c r="K2309" s="4" t="s">
        <v>9010</v>
      </c>
      <c r="L2309">
        <v>5482</v>
      </c>
      <c r="M2309" s="4" t="s">
        <v>55</v>
      </c>
      <c r="N2309">
        <v>1994</v>
      </c>
      <c r="O2309">
        <v>1188.42</v>
      </c>
      <c r="P2309">
        <v>3015</v>
      </c>
      <c r="Q2309" s="4" t="s">
        <v>23</v>
      </c>
      <c r="R2309" s="4" t="s">
        <v>24</v>
      </c>
      <c r="S2309">
        <v>60</v>
      </c>
    </row>
    <row r="2310" spans="1:19">
      <c r="A2310" s="4" t="s">
        <v>2517</v>
      </c>
      <c r="B2310" s="4" t="s">
        <v>219</v>
      </c>
      <c r="C2310" s="4" t="s">
        <v>179</v>
      </c>
      <c r="D2310" s="4" t="s">
        <v>84</v>
      </c>
      <c r="E2310" s="4" t="s">
        <v>197</v>
      </c>
      <c r="F2310" s="3">
        <v>42836</v>
      </c>
      <c r="G2310" s="3">
        <v>42838</v>
      </c>
      <c r="H2310">
        <v>0</v>
      </c>
      <c r="I2310" s="4" t="s">
        <v>9026</v>
      </c>
      <c r="J2310" s="4" t="s">
        <v>9024</v>
      </c>
      <c r="K2310" s="4" t="s">
        <v>9010</v>
      </c>
      <c r="L2310">
        <v>550</v>
      </c>
      <c r="M2310" s="4" t="s">
        <v>9322</v>
      </c>
      <c r="N2310">
        <v>1980</v>
      </c>
      <c r="O2310">
        <v>7708.38</v>
      </c>
      <c r="P2310">
        <v>13756</v>
      </c>
      <c r="Q2310" s="4" t="s">
        <v>23</v>
      </c>
      <c r="R2310" s="4" t="s">
        <v>24</v>
      </c>
      <c r="S2310">
        <v>2</v>
      </c>
    </row>
    <row r="2311" spans="1:19">
      <c r="A2311" s="4" t="s">
        <v>2518</v>
      </c>
      <c r="B2311" s="4" t="s">
        <v>230</v>
      </c>
      <c r="C2311" s="4" t="s">
        <v>171</v>
      </c>
      <c r="D2311" s="4" t="s">
        <v>24</v>
      </c>
      <c r="E2311" s="4" t="s">
        <v>193</v>
      </c>
      <c r="F2311" s="3">
        <v>42836</v>
      </c>
      <c r="G2311" s="3"/>
      <c r="I2311" s="4" t="s">
        <v>9026</v>
      </c>
      <c r="J2311" s="4" t="s">
        <v>9024</v>
      </c>
      <c r="K2311" s="4" t="s">
        <v>9010</v>
      </c>
      <c r="L2311">
        <v>1096</v>
      </c>
      <c r="M2311" s="4"/>
      <c r="Q2311" s="4"/>
      <c r="R2311" s="4"/>
    </row>
    <row r="2312" spans="1:19">
      <c r="A2312" s="4" t="s">
        <v>2519</v>
      </c>
      <c r="B2312" s="4" t="s">
        <v>230</v>
      </c>
      <c r="C2312" s="4" t="s">
        <v>179</v>
      </c>
      <c r="D2312" s="4" t="s">
        <v>74</v>
      </c>
      <c r="E2312" s="4" t="s">
        <v>197</v>
      </c>
      <c r="F2312" s="3">
        <v>42836</v>
      </c>
      <c r="G2312" s="3">
        <v>42838</v>
      </c>
      <c r="H2312">
        <v>0</v>
      </c>
      <c r="I2312" s="4" t="s">
        <v>9026</v>
      </c>
      <c r="J2312" s="4" t="s">
        <v>9024</v>
      </c>
      <c r="K2312" s="4" t="s">
        <v>9010</v>
      </c>
      <c r="L2312">
        <v>550</v>
      </c>
      <c r="M2312" s="4" t="s">
        <v>33</v>
      </c>
      <c r="N2312">
        <v>2003</v>
      </c>
      <c r="O2312">
        <v>223.8</v>
      </c>
      <c r="P2312">
        <v>299</v>
      </c>
      <c r="Q2312" s="4" t="s">
        <v>23</v>
      </c>
      <c r="R2312" s="4" t="s">
        <v>24</v>
      </c>
      <c r="S2312">
        <v>2</v>
      </c>
    </row>
    <row r="2313" spans="1:19">
      <c r="A2313" s="4" t="s">
        <v>2520</v>
      </c>
      <c r="B2313" s="4" t="s">
        <v>230</v>
      </c>
      <c r="C2313" s="4" t="s">
        <v>179</v>
      </c>
      <c r="D2313" s="4" t="s">
        <v>108</v>
      </c>
      <c r="E2313" s="4" t="s">
        <v>197</v>
      </c>
      <c r="F2313" s="3">
        <v>42836</v>
      </c>
      <c r="G2313" s="3">
        <v>42843</v>
      </c>
      <c r="H2313">
        <v>0</v>
      </c>
      <c r="I2313" s="4" t="s">
        <v>9026</v>
      </c>
      <c r="J2313" s="4" t="s">
        <v>9024</v>
      </c>
      <c r="K2313" s="4" t="s">
        <v>9010</v>
      </c>
      <c r="L2313">
        <v>550</v>
      </c>
      <c r="M2313" s="4" t="s">
        <v>33</v>
      </c>
      <c r="N2313">
        <v>1996</v>
      </c>
      <c r="O2313">
        <v>2214.94</v>
      </c>
      <c r="P2313">
        <v>5374</v>
      </c>
      <c r="Q2313" s="4" t="s">
        <v>23</v>
      </c>
      <c r="R2313" s="4" t="s">
        <v>24</v>
      </c>
      <c r="S2313">
        <v>7</v>
      </c>
    </row>
    <row r="2314" spans="1:19">
      <c r="A2314" s="4" t="s">
        <v>2521</v>
      </c>
      <c r="B2314" s="4" t="s">
        <v>230</v>
      </c>
      <c r="C2314" s="4" t="s">
        <v>179</v>
      </c>
      <c r="D2314" s="4" t="s">
        <v>49</v>
      </c>
      <c r="E2314" s="4" t="s">
        <v>172</v>
      </c>
      <c r="F2314" s="3">
        <v>42836</v>
      </c>
      <c r="G2314" s="3">
        <v>42843</v>
      </c>
      <c r="H2314">
        <v>568</v>
      </c>
      <c r="I2314" s="4" t="s">
        <v>9026</v>
      </c>
      <c r="J2314" s="4" t="s">
        <v>9024</v>
      </c>
      <c r="K2314" s="4" t="s">
        <v>9010</v>
      </c>
      <c r="L2314">
        <v>550</v>
      </c>
      <c r="M2314" s="4" t="s">
        <v>9322</v>
      </c>
      <c r="N2314">
        <v>2010</v>
      </c>
      <c r="O2314">
        <v>587.72</v>
      </c>
      <c r="P2314">
        <v>1501</v>
      </c>
      <c r="Q2314" s="4" t="s">
        <v>23</v>
      </c>
      <c r="R2314" s="4" t="s">
        <v>24</v>
      </c>
      <c r="S2314">
        <v>7</v>
      </c>
    </row>
    <row r="2315" spans="1:19">
      <c r="A2315" s="4" t="s">
        <v>2522</v>
      </c>
      <c r="B2315" s="4" t="s">
        <v>230</v>
      </c>
      <c r="C2315" s="4" t="s">
        <v>9011</v>
      </c>
      <c r="D2315" s="4" t="s">
        <v>102</v>
      </c>
      <c r="E2315" s="4" t="s">
        <v>172</v>
      </c>
      <c r="F2315" s="3">
        <v>42836</v>
      </c>
      <c r="G2315" s="3">
        <v>42905</v>
      </c>
      <c r="H2315">
        <v>5063</v>
      </c>
      <c r="I2315" s="4" t="s">
        <v>9026</v>
      </c>
      <c r="J2315" s="4" t="s">
        <v>9024</v>
      </c>
      <c r="K2315" s="4" t="s">
        <v>9010</v>
      </c>
      <c r="L2315">
        <v>4821</v>
      </c>
      <c r="M2315" s="4" t="s">
        <v>55</v>
      </c>
      <c r="N2315">
        <v>1994</v>
      </c>
      <c r="O2315">
        <v>1188.42</v>
      </c>
      <c r="P2315">
        <v>3015</v>
      </c>
      <c r="Q2315" s="4" t="s">
        <v>23</v>
      </c>
      <c r="R2315" s="4" t="s">
        <v>24</v>
      </c>
      <c r="S2315">
        <v>69</v>
      </c>
    </row>
    <row r="2316" spans="1:19">
      <c r="A2316" s="4" t="s">
        <v>2523</v>
      </c>
      <c r="B2316" s="4" t="s">
        <v>170</v>
      </c>
      <c r="C2316" s="4" t="s">
        <v>192</v>
      </c>
      <c r="D2316" s="4" t="s">
        <v>45</v>
      </c>
      <c r="E2316" s="4" t="s">
        <v>197</v>
      </c>
      <c r="F2316" s="3">
        <v>42836</v>
      </c>
      <c r="G2316" s="3">
        <v>42846</v>
      </c>
      <c r="H2316">
        <v>0</v>
      </c>
      <c r="I2316" s="4" t="s">
        <v>9014</v>
      </c>
      <c r="J2316" s="4" t="s">
        <v>9015</v>
      </c>
      <c r="K2316" s="4" t="s">
        <v>9012</v>
      </c>
      <c r="L2316">
        <v>3393</v>
      </c>
      <c r="M2316" s="4" t="s">
        <v>46</v>
      </c>
      <c r="N2316">
        <v>1995</v>
      </c>
      <c r="O2316">
        <v>2173.98</v>
      </c>
      <c r="P2316">
        <v>2928</v>
      </c>
      <c r="Q2316" s="4" t="s">
        <v>23</v>
      </c>
      <c r="R2316" s="4" t="s">
        <v>47</v>
      </c>
      <c r="S2316">
        <v>10</v>
      </c>
    </row>
    <row r="2317" spans="1:19">
      <c r="A2317" s="4" t="s">
        <v>2524</v>
      </c>
      <c r="B2317" s="4" t="s">
        <v>170</v>
      </c>
      <c r="C2317" s="4" t="s">
        <v>177</v>
      </c>
      <c r="D2317" s="4" t="s">
        <v>104</v>
      </c>
      <c r="E2317" s="4" t="s">
        <v>172</v>
      </c>
      <c r="F2317" s="3">
        <v>42836</v>
      </c>
      <c r="G2317" s="3">
        <v>42892</v>
      </c>
      <c r="H2317">
        <v>46</v>
      </c>
      <c r="I2317" s="4" t="s">
        <v>9014</v>
      </c>
      <c r="J2317" s="4" t="s">
        <v>9015</v>
      </c>
      <c r="K2317" s="4" t="s">
        <v>9012</v>
      </c>
      <c r="L2317">
        <v>55</v>
      </c>
      <c r="M2317" s="4" t="s">
        <v>9322</v>
      </c>
      <c r="N2317">
        <v>1983</v>
      </c>
      <c r="O2317">
        <v>1008.06</v>
      </c>
      <c r="P2317">
        <v>1238</v>
      </c>
      <c r="Q2317" s="4" t="s">
        <v>23</v>
      </c>
      <c r="R2317" s="4" t="s">
        <v>24</v>
      </c>
      <c r="S2317">
        <v>56</v>
      </c>
    </row>
    <row r="2318" spans="1:19">
      <c r="A2318" s="4" t="s">
        <v>2525</v>
      </c>
      <c r="B2318" s="4" t="s">
        <v>189</v>
      </c>
      <c r="C2318" s="4" t="s">
        <v>192</v>
      </c>
      <c r="D2318" s="4" t="s">
        <v>45</v>
      </c>
      <c r="E2318" s="4" t="s">
        <v>197</v>
      </c>
      <c r="F2318" s="3">
        <v>42836</v>
      </c>
      <c r="G2318" s="3">
        <v>42837</v>
      </c>
      <c r="H2318">
        <v>0</v>
      </c>
      <c r="I2318" s="4" t="s">
        <v>9016</v>
      </c>
      <c r="J2318" s="4" t="s">
        <v>9015</v>
      </c>
      <c r="K2318" s="4" t="s">
        <v>9012</v>
      </c>
      <c r="L2318">
        <v>3393</v>
      </c>
      <c r="M2318" s="4" t="s">
        <v>46</v>
      </c>
      <c r="N2318">
        <v>1995</v>
      </c>
      <c r="O2318">
        <v>2173.98</v>
      </c>
      <c r="P2318">
        <v>2928</v>
      </c>
      <c r="Q2318" s="4" t="s">
        <v>23</v>
      </c>
      <c r="R2318" s="4" t="s">
        <v>47</v>
      </c>
      <c r="S2318">
        <v>1</v>
      </c>
    </row>
    <row r="2319" spans="1:19">
      <c r="A2319" s="4" t="s">
        <v>2526</v>
      </c>
      <c r="B2319" s="4" t="s">
        <v>189</v>
      </c>
      <c r="C2319" s="4" t="s">
        <v>179</v>
      </c>
      <c r="D2319" s="4" t="s">
        <v>70</v>
      </c>
      <c r="E2319" s="4" t="s">
        <v>172</v>
      </c>
      <c r="F2319" s="3">
        <v>42836</v>
      </c>
      <c r="G2319" s="3">
        <v>42837</v>
      </c>
      <c r="H2319">
        <v>504</v>
      </c>
      <c r="I2319" s="4" t="s">
        <v>9016</v>
      </c>
      <c r="J2319" s="4" t="s">
        <v>9015</v>
      </c>
      <c r="K2319" s="4" t="s">
        <v>9010</v>
      </c>
      <c r="L2319">
        <v>550</v>
      </c>
      <c r="M2319" s="4" t="s">
        <v>55</v>
      </c>
      <c r="N2319">
        <v>2007</v>
      </c>
      <c r="O2319">
        <v>86.68</v>
      </c>
      <c r="P2319">
        <v>187</v>
      </c>
      <c r="Q2319" s="4" t="s">
        <v>23</v>
      </c>
      <c r="R2319" s="4" t="s">
        <v>56</v>
      </c>
      <c r="S2319">
        <v>1</v>
      </c>
    </row>
    <row r="2320" spans="1:19">
      <c r="A2320" s="4" t="s">
        <v>2527</v>
      </c>
      <c r="B2320" s="4" t="s">
        <v>189</v>
      </c>
      <c r="C2320" s="4" t="s">
        <v>177</v>
      </c>
      <c r="D2320" s="4" t="s">
        <v>70</v>
      </c>
      <c r="E2320" s="4" t="s">
        <v>172</v>
      </c>
      <c r="F2320" s="3">
        <v>42836</v>
      </c>
      <c r="G2320" s="3">
        <v>42838</v>
      </c>
      <c r="H2320">
        <v>55</v>
      </c>
      <c r="I2320" s="4" t="s">
        <v>9016</v>
      </c>
      <c r="J2320" s="4" t="s">
        <v>9015</v>
      </c>
      <c r="K2320" s="4" t="s">
        <v>9012</v>
      </c>
      <c r="L2320">
        <v>55</v>
      </c>
      <c r="M2320" s="4" t="s">
        <v>55</v>
      </c>
      <c r="N2320">
        <v>2007</v>
      </c>
      <c r="O2320">
        <v>86.68</v>
      </c>
      <c r="P2320">
        <v>187</v>
      </c>
      <c r="Q2320" s="4" t="s">
        <v>23</v>
      </c>
      <c r="R2320" s="4" t="s">
        <v>56</v>
      </c>
      <c r="S2320">
        <v>2</v>
      </c>
    </row>
    <row r="2321" spans="1:19">
      <c r="A2321" s="4" t="s">
        <v>2528</v>
      </c>
      <c r="B2321" s="4" t="s">
        <v>205</v>
      </c>
      <c r="C2321" s="4" t="s">
        <v>9011</v>
      </c>
      <c r="D2321" s="4" t="s">
        <v>75</v>
      </c>
      <c r="E2321" s="4" t="s">
        <v>172</v>
      </c>
      <c r="F2321" s="3">
        <v>42836</v>
      </c>
      <c r="G2321" s="3">
        <v>42903</v>
      </c>
      <c r="H2321">
        <v>4760</v>
      </c>
      <c r="I2321" s="4" t="s">
        <v>9023</v>
      </c>
      <c r="J2321" s="4" t="s">
        <v>9024</v>
      </c>
      <c r="K2321" s="4" t="s">
        <v>9010</v>
      </c>
      <c r="L2321">
        <v>4821</v>
      </c>
      <c r="M2321" s="4" t="s">
        <v>73</v>
      </c>
      <c r="N2321">
        <v>1982</v>
      </c>
      <c r="O2321">
        <v>792.46</v>
      </c>
      <c r="P2321">
        <v>1299</v>
      </c>
      <c r="Q2321" s="4" t="s">
        <v>23</v>
      </c>
      <c r="R2321" s="4" t="s">
        <v>24</v>
      </c>
      <c r="S2321">
        <v>67</v>
      </c>
    </row>
    <row r="2322" spans="1:19">
      <c r="A2322" s="4" t="s">
        <v>2529</v>
      </c>
      <c r="B2322" s="4" t="s">
        <v>208</v>
      </c>
      <c r="C2322" s="4" t="s">
        <v>179</v>
      </c>
      <c r="D2322" s="4" t="s">
        <v>37</v>
      </c>
      <c r="E2322" s="4" t="s">
        <v>197</v>
      </c>
      <c r="F2322" s="3">
        <v>42836</v>
      </c>
      <c r="G2322" s="3">
        <v>42846</v>
      </c>
      <c r="H2322">
        <v>0</v>
      </c>
      <c r="I2322" s="4" t="s">
        <v>9014</v>
      </c>
      <c r="J2322" s="4" t="s">
        <v>9015</v>
      </c>
      <c r="K2322" s="4" t="s">
        <v>9010</v>
      </c>
      <c r="L2322">
        <v>550</v>
      </c>
      <c r="M2322" s="4" t="s">
        <v>33</v>
      </c>
      <c r="N2322">
        <v>2001</v>
      </c>
      <c r="O2322">
        <v>718.62</v>
      </c>
      <c r="P2322">
        <v>2448</v>
      </c>
      <c r="Q2322" s="4" t="s">
        <v>23</v>
      </c>
      <c r="R2322" s="4" t="s">
        <v>24</v>
      </c>
      <c r="S2322">
        <v>10</v>
      </c>
    </row>
    <row r="2323" spans="1:19">
      <c r="A2323" s="4" t="s">
        <v>2530</v>
      </c>
      <c r="B2323" s="4" t="s">
        <v>208</v>
      </c>
      <c r="C2323" s="4" t="s">
        <v>192</v>
      </c>
      <c r="D2323" s="4" t="s">
        <v>61</v>
      </c>
      <c r="E2323" s="4" t="s">
        <v>197</v>
      </c>
      <c r="F2323" s="3">
        <v>42836</v>
      </c>
      <c r="G2323" s="3">
        <v>42843</v>
      </c>
      <c r="H2323">
        <v>0</v>
      </c>
      <c r="I2323" s="4" t="s">
        <v>9014</v>
      </c>
      <c r="J2323" s="4" t="s">
        <v>9015</v>
      </c>
      <c r="K2323" s="4" t="s">
        <v>9012</v>
      </c>
      <c r="L2323">
        <v>3393</v>
      </c>
      <c r="M2323" s="4" t="s">
        <v>58</v>
      </c>
      <c r="N2323">
        <v>1991</v>
      </c>
      <c r="O2323">
        <v>2819.5</v>
      </c>
      <c r="P2323">
        <v>7227</v>
      </c>
      <c r="Q2323" s="4" t="s">
        <v>23</v>
      </c>
      <c r="R2323" s="4" t="s">
        <v>62</v>
      </c>
      <c r="S2323">
        <v>7</v>
      </c>
    </row>
    <row r="2324" spans="1:19">
      <c r="A2324" s="4" t="s">
        <v>2531</v>
      </c>
      <c r="B2324" s="4" t="s">
        <v>185</v>
      </c>
      <c r="C2324" s="4" t="s">
        <v>9011</v>
      </c>
      <c r="D2324" s="4" t="s">
        <v>53</v>
      </c>
      <c r="E2324" s="4" t="s">
        <v>172</v>
      </c>
      <c r="F2324" s="3">
        <v>42836</v>
      </c>
      <c r="G2324" s="3">
        <v>42907</v>
      </c>
      <c r="H2324">
        <v>4653</v>
      </c>
      <c r="I2324" s="4" t="s">
        <v>9023</v>
      </c>
      <c r="J2324" s="4" t="s">
        <v>9024</v>
      </c>
      <c r="K2324" s="4" t="s">
        <v>9010</v>
      </c>
      <c r="L2324">
        <v>4821</v>
      </c>
      <c r="M2324" s="4" t="s">
        <v>33</v>
      </c>
      <c r="N2324">
        <v>1990</v>
      </c>
      <c r="O2324">
        <v>4968.91</v>
      </c>
      <c r="P2324">
        <v>7523</v>
      </c>
      <c r="Q2324" s="4" t="s">
        <v>23</v>
      </c>
      <c r="R2324" s="4" t="s">
        <v>24</v>
      </c>
      <c r="S2324">
        <v>71</v>
      </c>
    </row>
    <row r="2325" spans="1:19">
      <c r="A2325" s="4" t="s">
        <v>2532</v>
      </c>
      <c r="B2325" s="4" t="s">
        <v>216</v>
      </c>
      <c r="C2325" s="4" t="s">
        <v>177</v>
      </c>
      <c r="D2325" s="4" t="s">
        <v>24</v>
      </c>
      <c r="E2325" s="4" t="s">
        <v>193</v>
      </c>
      <c r="F2325" s="3">
        <v>42836</v>
      </c>
      <c r="G2325" s="3"/>
      <c r="I2325" s="4" t="s">
        <v>9018</v>
      </c>
      <c r="J2325" s="4" t="s">
        <v>9019</v>
      </c>
      <c r="K2325" s="4" t="s">
        <v>9012</v>
      </c>
      <c r="L2325">
        <v>55</v>
      </c>
      <c r="M2325" s="4"/>
      <c r="Q2325" s="4"/>
      <c r="R2325" s="4"/>
    </row>
    <row r="2326" spans="1:19">
      <c r="A2326" s="4" t="s">
        <v>2533</v>
      </c>
      <c r="B2326" s="4" t="s">
        <v>216</v>
      </c>
      <c r="C2326" s="4" t="s">
        <v>177</v>
      </c>
      <c r="D2326" s="4" t="s">
        <v>96</v>
      </c>
      <c r="E2326" s="4" t="s">
        <v>197</v>
      </c>
      <c r="F2326" s="3">
        <v>42836</v>
      </c>
      <c r="G2326" s="3">
        <v>42847</v>
      </c>
      <c r="H2326">
        <v>0</v>
      </c>
      <c r="I2326" s="4" t="s">
        <v>9018</v>
      </c>
      <c r="J2326" s="4" t="s">
        <v>9019</v>
      </c>
      <c r="K2326" s="4" t="s">
        <v>9012</v>
      </c>
      <c r="L2326">
        <v>55</v>
      </c>
      <c r="M2326" s="4" t="s">
        <v>58</v>
      </c>
      <c r="N2326">
        <v>1994</v>
      </c>
      <c r="O2326">
        <v>355.23</v>
      </c>
      <c r="P2326">
        <v>853</v>
      </c>
      <c r="Q2326" s="4" t="s">
        <v>23</v>
      </c>
      <c r="R2326" s="4" t="s">
        <v>24</v>
      </c>
      <c r="S2326">
        <v>11</v>
      </c>
    </row>
    <row r="2327" spans="1:19">
      <c r="A2327" s="4" t="s">
        <v>2534</v>
      </c>
      <c r="B2327" s="4" t="s">
        <v>216</v>
      </c>
      <c r="C2327" s="4" t="s">
        <v>177</v>
      </c>
      <c r="D2327" s="4" t="s">
        <v>40</v>
      </c>
      <c r="E2327" s="4" t="s">
        <v>172</v>
      </c>
      <c r="F2327" s="3">
        <v>42836</v>
      </c>
      <c r="G2327" s="3">
        <v>42837</v>
      </c>
      <c r="H2327">
        <v>55</v>
      </c>
      <c r="I2327" s="4" t="s">
        <v>9018</v>
      </c>
      <c r="J2327" s="4" t="s">
        <v>9019</v>
      </c>
      <c r="K2327" s="4" t="s">
        <v>9012</v>
      </c>
      <c r="L2327">
        <v>55</v>
      </c>
      <c r="M2327" s="4" t="s">
        <v>39</v>
      </c>
      <c r="N2327">
        <v>1989</v>
      </c>
      <c r="O2327">
        <v>665.06</v>
      </c>
      <c r="P2327">
        <v>1095</v>
      </c>
      <c r="Q2327" s="4" t="s">
        <v>23</v>
      </c>
      <c r="R2327" s="4" t="s">
        <v>24</v>
      </c>
      <c r="S2327">
        <v>1</v>
      </c>
    </row>
    <row r="2328" spans="1:19">
      <c r="A2328" s="4" t="s">
        <v>2535</v>
      </c>
      <c r="B2328" s="4" t="s">
        <v>183</v>
      </c>
      <c r="C2328" s="4" t="s">
        <v>179</v>
      </c>
      <c r="D2328" s="4" t="s">
        <v>104</v>
      </c>
      <c r="E2328" s="4" t="s">
        <v>197</v>
      </c>
      <c r="F2328" s="3">
        <v>42837</v>
      </c>
      <c r="G2328" s="3">
        <v>42843</v>
      </c>
      <c r="H2328">
        <v>0</v>
      </c>
      <c r="I2328" s="4" t="s">
        <v>9014</v>
      </c>
      <c r="J2328" s="4" t="s">
        <v>9015</v>
      </c>
      <c r="K2328" s="4" t="s">
        <v>9010</v>
      </c>
      <c r="L2328">
        <v>550</v>
      </c>
      <c r="M2328" s="4" t="s">
        <v>9322</v>
      </c>
      <c r="N2328">
        <v>1983</v>
      </c>
      <c r="O2328">
        <v>1008.06</v>
      </c>
      <c r="P2328">
        <v>1238</v>
      </c>
      <c r="Q2328" s="4" t="s">
        <v>23</v>
      </c>
      <c r="R2328" s="4" t="s">
        <v>24</v>
      </c>
      <c r="S2328">
        <v>6</v>
      </c>
    </row>
    <row r="2329" spans="1:19">
      <c r="A2329" s="4" t="s">
        <v>2536</v>
      </c>
      <c r="B2329" s="4" t="s">
        <v>261</v>
      </c>
      <c r="C2329" s="4" t="s">
        <v>171</v>
      </c>
      <c r="D2329" s="4" t="s">
        <v>66</v>
      </c>
      <c r="E2329" s="4" t="s">
        <v>193</v>
      </c>
      <c r="F2329" s="3">
        <v>42837</v>
      </c>
      <c r="G2329" s="3"/>
      <c r="I2329" s="4" t="s">
        <v>9021</v>
      </c>
      <c r="J2329" s="4" t="s">
        <v>9019</v>
      </c>
      <c r="K2329" s="4" t="s">
        <v>9010</v>
      </c>
      <c r="L2329">
        <v>1096</v>
      </c>
      <c r="M2329" s="4" t="s">
        <v>33</v>
      </c>
      <c r="N2329">
        <v>2007</v>
      </c>
      <c r="O2329">
        <v>894.33</v>
      </c>
      <c r="P2329">
        <v>1635</v>
      </c>
      <c r="Q2329" s="4" t="s">
        <v>67</v>
      </c>
      <c r="R2329" s="4" t="s">
        <v>24</v>
      </c>
    </row>
    <row r="2330" spans="1:19">
      <c r="A2330" s="4" t="s">
        <v>2537</v>
      </c>
      <c r="B2330" s="4" t="s">
        <v>261</v>
      </c>
      <c r="C2330" s="4" t="s">
        <v>192</v>
      </c>
      <c r="D2330" s="4" t="s">
        <v>84</v>
      </c>
      <c r="E2330" s="4" t="s">
        <v>172</v>
      </c>
      <c r="F2330" s="3">
        <v>42837</v>
      </c>
      <c r="G2330" s="3">
        <v>42847</v>
      </c>
      <c r="H2330">
        <v>3223</v>
      </c>
      <c r="I2330" s="4" t="s">
        <v>9021</v>
      </c>
      <c r="J2330" s="4" t="s">
        <v>9019</v>
      </c>
      <c r="K2330" s="4" t="s">
        <v>9012</v>
      </c>
      <c r="L2330">
        <v>3393</v>
      </c>
      <c r="M2330" s="4" t="s">
        <v>9322</v>
      </c>
      <c r="N2330">
        <v>1980</v>
      </c>
      <c r="O2330">
        <v>7708.38</v>
      </c>
      <c r="P2330">
        <v>13756</v>
      </c>
      <c r="Q2330" s="4" t="s">
        <v>23</v>
      </c>
      <c r="R2330" s="4" t="s">
        <v>24</v>
      </c>
      <c r="S2330">
        <v>10</v>
      </c>
    </row>
    <row r="2331" spans="1:19">
      <c r="A2331" s="4" t="s">
        <v>2538</v>
      </c>
      <c r="B2331" s="4" t="s">
        <v>246</v>
      </c>
      <c r="C2331" s="4" t="s">
        <v>199</v>
      </c>
      <c r="D2331" s="4" t="s">
        <v>25</v>
      </c>
      <c r="E2331" s="4" t="s">
        <v>197</v>
      </c>
      <c r="F2331" s="3">
        <v>42837</v>
      </c>
      <c r="G2331" s="3">
        <v>42842</v>
      </c>
      <c r="H2331">
        <v>0</v>
      </c>
      <c r="I2331" s="4" t="s">
        <v>9021</v>
      </c>
      <c r="J2331" s="4" t="s">
        <v>9019</v>
      </c>
      <c r="K2331" s="4" t="s">
        <v>9010</v>
      </c>
      <c r="L2331">
        <v>5482</v>
      </c>
      <c r="M2331" s="4" t="s">
        <v>26</v>
      </c>
      <c r="N2331">
        <v>1999</v>
      </c>
      <c r="O2331">
        <v>251.41</v>
      </c>
      <c r="P2331">
        <v>495</v>
      </c>
      <c r="Q2331" s="4" t="s">
        <v>23</v>
      </c>
      <c r="R2331" s="4" t="s">
        <v>24</v>
      </c>
      <c r="S2331">
        <v>5</v>
      </c>
    </row>
    <row r="2332" spans="1:19">
      <c r="A2332" s="4" t="s">
        <v>2539</v>
      </c>
      <c r="B2332" s="4" t="s">
        <v>246</v>
      </c>
      <c r="C2332" s="4" t="s">
        <v>179</v>
      </c>
      <c r="D2332" s="4" t="s">
        <v>126</v>
      </c>
      <c r="E2332" s="4" t="s">
        <v>172</v>
      </c>
      <c r="F2332" s="3">
        <v>42837</v>
      </c>
      <c r="G2332" s="3">
        <v>42844</v>
      </c>
      <c r="H2332">
        <v>553</v>
      </c>
      <c r="I2332" s="4" t="s">
        <v>9021</v>
      </c>
      <c r="J2332" s="4" t="s">
        <v>9019</v>
      </c>
      <c r="K2332" s="4" t="s">
        <v>9010</v>
      </c>
      <c r="L2332">
        <v>550</v>
      </c>
      <c r="M2332" s="4" t="s">
        <v>33</v>
      </c>
      <c r="N2332">
        <v>2010</v>
      </c>
      <c r="O2332">
        <v>71.12</v>
      </c>
      <c r="P2332">
        <v>144</v>
      </c>
      <c r="Q2332" s="4" t="s">
        <v>23</v>
      </c>
      <c r="R2332" s="4" t="s">
        <v>24</v>
      </c>
      <c r="S2332">
        <v>7</v>
      </c>
    </row>
    <row r="2333" spans="1:19">
      <c r="A2333" s="4" t="s">
        <v>2540</v>
      </c>
      <c r="B2333" s="4" t="s">
        <v>246</v>
      </c>
      <c r="C2333" s="4" t="s">
        <v>171</v>
      </c>
      <c r="D2333" s="4" t="s">
        <v>65</v>
      </c>
      <c r="E2333" s="4" t="s">
        <v>172</v>
      </c>
      <c r="F2333" s="3">
        <v>42837</v>
      </c>
      <c r="G2333" s="3">
        <v>42839</v>
      </c>
      <c r="H2333">
        <v>1114</v>
      </c>
      <c r="I2333" s="4" t="s">
        <v>9021</v>
      </c>
      <c r="J2333" s="4" t="s">
        <v>9019</v>
      </c>
      <c r="K2333" s="4" t="s">
        <v>9010</v>
      </c>
      <c r="L2333">
        <v>1096</v>
      </c>
      <c r="M2333" s="4" t="s">
        <v>33</v>
      </c>
      <c r="N2333">
        <v>1990</v>
      </c>
      <c r="O2333">
        <v>2520.83</v>
      </c>
      <c r="P2333">
        <v>3502</v>
      </c>
      <c r="Q2333" s="4" t="s">
        <v>23</v>
      </c>
      <c r="R2333" s="4" t="s">
        <v>24</v>
      </c>
      <c r="S2333">
        <v>2</v>
      </c>
    </row>
    <row r="2334" spans="1:19">
      <c r="A2334" s="4" t="s">
        <v>2541</v>
      </c>
      <c r="B2334" s="4" t="s">
        <v>304</v>
      </c>
      <c r="C2334" s="4" t="s">
        <v>192</v>
      </c>
      <c r="D2334" s="4" t="s">
        <v>45</v>
      </c>
      <c r="E2334" s="4" t="s">
        <v>172</v>
      </c>
      <c r="F2334" s="3">
        <v>42837</v>
      </c>
      <c r="G2334" s="3">
        <v>42845</v>
      </c>
      <c r="H2334">
        <v>3785</v>
      </c>
      <c r="I2334" s="4" t="s">
        <v>9014</v>
      </c>
      <c r="J2334" s="4" t="s">
        <v>9015</v>
      </c>
      <c r="K2334" s="4" t="s">
        <v>9012</v>
      </c>
      <c r="L2334">
        <v>3393</v>
      </c>
      <c r="M2334" s="4" t="s">
        <v>46</v>
      </c>
      <c r="N2334">
        <v>1995</v>
      </c>
      <c r="O2334">
        <v>2173.98</v>
      </c>
      <c r="P2334">
        <v>2928</v>
      </c>
      <c r="Q2334" s="4" t="s">
        <v>23</v>
      </c>
      <c r="R2334" s="4" t="s">
        <v>47</v>
      </c>
      <c r="S2334">
        <v>8</v>
      </c>
    </row>
    <row r="2335" spans="1:19">
      <c r="A2335" s="4" t="s">
        <v>2542</v>
      </c>
      <c r="B2335" s="4" t="s">
        <v>279</v>
      </c>
      <c r="C2335" s="4" t="s">
        <v>199</v>
      </c>
      <c r="D2335" s="4" t="s">
        <v>100</v>
      </c>
      <c r="E2335" s="4" t="s">
        <v>193</v>
      </c>
      <c r="F2335" s="3">
        <v>42837</v>
      </c>
      <c r="G2335" s="3"/>
      <c r="I2335" s="4" t="s">
        <v>9018</v>
      </c>
      <c r="J2335" s="4" t="s">
        <v>9019</v>
      </c>
      <c r="K2335" s="4" t="s">
        <v>9010</v>
      </c>
      <c r="L2335">
        <v>5482</v>
      </c>
      <c r="M2335" s="4" t="s">
        <v>9322</v>
      </c>
      <c r="N2335">
        <v>1987</v>
      </c>
      <c r="O2335">
        <v>2938.67</v>
      </c>
      <c r="P2335">
        <v>8775</v>
      </c>
      <c r="Q2335" s="4" t="s">
        <v>101</v>
      </c>
      <c r="R2335" s="4" t="s">
        <v>24</v>
      </c>
    </row>
    <row r="2336" spans="1:19">
      <c r="A2336" s="4" t="s">
        <v>2543</v>
      </c>
      <c r="B2336" s="4" t="s">
        <v>174</v>
      </c>
      <c r="C2336" s="4" t="s">
        <v>171</v>
      </c>
      <c r="D2336" s="4" t="s">
        <v>111</v>
      </c>
      <c r="E2336" s="4" t="s">
        <v>197</v>
      </c>
      <c r="F2336" s="3">
        <v>42837</v>
      </c>
      <c r="G2336" s="3">
        <v>42839</v>
      </c>
      <c r="H2336">
        <v>0</v>
      </c>
      <c r="I2336" s="4" t="s">
        <v>9016</v>
      </c>
      <c r="J2336" s="4" t="s">
        <v>9015</v>
      </c>
      <c r="K2336" s="4" t="s">
        <v>9010</v>
      </c>
      <c r="L2336">
        <v>1096</v>
      </c>
      <c r="M2336" s="4" t="s">
        <v>33</v>
      </c>
      <c r="N2336">
        <v>1988</v>
      </c>
      <c r="O2336">
        <v>1376.8</v>
      </c>
      <c r="P2336">
        <v>1165</v>
      </c>
      <c r="Q2336" s="4" t="s">
        <v>112</v>
      </c>
      <c r="R2336" s="4" t="s">
        <v>24</v>
      </c>
      <c r="S2336">
        <v>2</v>
      </c>
    </row>
    <row r="2337" spans="1:19">
      <c r="A2337" s="4" t="s">
        <v>2544</v>
      </c>
      <c r="B2337" s="4" t="s">
        <v>174</v>
      </c>
      <c r="C2337" s="4" t="s">
        <v>192</v>
      </c>
      <c r="D2337" s="4" t="s">
        <v>70</v>
      </c>
      <c r="E2337" s="4" t="s">
        <v>197</v>
      </c>
      <c r="F2337" s="3">
        <v>42837</v>
      </c>
      <c r="G2337" s="3">
        <v>42914</v>
      </c>
      <c r="H2337">
        <v>0</v>
      </c>
      <c r="I2337" s="4" t="s">
        <v>9016</v>
      </c>
      <c r="J2337" s="4" t="s">
        <v>9015</v>
      </c>
      <c r="K2337" s="4" t="s">
        <v>9012</v>
      </c>
      <c r="L2337">
        <v>3393</v>
      </c>
      <c r="M2337" s="4" t="s">
        <v>55</v>
      </c>
      <c r="N2337">
        <v>2007</v>
      </c>
      <c r="O2337">
        <v>86.68</v>
      </c>
      <c r="P2337">
        <v>187</v>
      </c>
      <c r="Q2337" s="4" t="s">
        <v>23</v>
      </c>
      <c r="R2337" s="4" t="s">
        <v>56</v>
      </c>
      <c r="S2337">
        <v>77</v>
      </c>
    </row>
    <row r="2338" spans="1:19">
      <c r="A2338" s="4" t="s">
        <v>2545</v>
      </c>
      <c r="B2338" s="4" t="s">
        <v>263</v>
      </c>
      <c r="C2338" s="4" t="s">
        <v>9011</v>
      </c>
      <c r="D2338" s="4" t="s">
        <v>125</v>
      </c>
      <c r="E2338" s="4" t="s">
        <v>172</v>
      </c>
      <c r="F2338" s="3">
        <v>42837</v>
      </c>
      <c r="G2338" s="3">
        <v>42838</v>
      </c>
      <c r="H2338">
        <v>5316</v>
      </c>
      <c r="I2338" s="4" t="s">
        <v>9021</v>
      </c>
      <c r="J2338" s="4" t="s">
        <v>9019</v>
      </c>
      <c r="K2338" s="4" t="s">
        <v>9010</v>
      </c>
      <c r="L2338">
        <v>4821</v>
      </c>
      <c r="M2338" s="4" t="s">
        <v>33</v>
      </c>
      <c r="N2338">
        <v>2005</v>
      </c>
      <c r="O2338">
        <v>2261.0500000000002</v>
      </c>
      <c r="P2338">
        <v>3851</v>
      </c>
      <c r="Q2338" s="4" t="s">
        <v>23</v>
      </c>
      <c r="R2338" s="4" t="s">
        <v>24</v>
      </c>
      <c r="S2338">
        <v>1</v>
      </c>
    </row>
    <row r="2339" spans="1:19">
      <c r="A2339" s="4" t="s">
        <v>2546</v>
      </c>
      <c r="B2339" s="4" t="s">
        <v>203</v>
      </c>
      <c r="C2339" s="4" t="s">
        <v>177</v>
      </c>
      <c r="D2339" s="4" t="s">
        <v>71</v>
      </c>
      <c r="E2339" s="4" t="s">
        <v>197</v>
      </c>
      <c r="F2339" s="3">
        <v>42837</v>
      </c>
      <c r="G2339" s="3">
        <v>42841</v>
      </c>
      <c r="H2339">
        <v>0</v>
      </c>
      <c r="I2339" s="4" t="s">
        <v>9023</v>
      </c>
      <c r="J2339" s="4" t="s">
        <v>9024</v>
      </c>
      <c r="K2339" s="4" t="s">
        <v>9012</v>
      </c>
      <c r="L2339">
        <v>55</v>
      </c>
      <c r="M2339" s="4" t="s">
        <v>46</v>
      </c>
      <c r="N2339">
        <v>2000</v>
      </c>
      <c r="O2339">
        <v>2952.73</v>
      </c>
      <c r="P2339">
        <v>5107</v>
      </c>
      <c r="Q2339" s="4" t="s">
        <v>23</v>
      </c>
      <c r="R2339" s="4" t="s">
        <v>24</v>
      </c>
      <c r="S2339">
        <v>4</v>
      </c>
    </row>
    <row r="2340" spans="1:19">
      <c r="A2340" s="4" t="s">
        <v>2547</v>
      </c>
      <c r="B2340" s="4" t="s">
        <v>343</v>
      </c>
      <c r="C2340" s="4" t="s">
        <v>9011</v>
      </c>
      <c r="D2340" s="4" t="s">
        <v>37</v>
      </c>
      <c r="E2340" s="4" t="s">
        <v>197</v>
      </c>
      <c r="F2340" s="3">
        <v>42837</v>
      </c>
      <c r="G2340" s="3">
        <v>42849</v>
      </c>
      <c r="H2340">
        <v>0</v>
      </c>
      <c r="I2340" s="4" t="s">
        <v>9016</v>
      </c>
      <c r="J2340" s="4" t="s">
        <v>9015</v>
      </c>
      <c r="K2340" s="4" t="s">
        <v>9010</v>
      </c>
      <c r="L2340">
        <v>4821</v>
      </c>
      <c r="M2340" s="4" t="s">
        <v>33</v>
      </c>
      <c r="N2340">
        <v>2001</v>
      </c>
      <c r="O2340">
        <v>718.62</v>
      </c>
      <c r="P2340">
        <v>2448</v>
      </c>
      <c r="Q2340" s="4" t="s">
        <v>23</v>
      </c>
      <c r="R2340" s="4" t="s">
        <v>24</v>
      </c>
      <c r="S2340">
        <v>12</v>
      </c>
    </row>
    <row r="2341" spans="1:19">
      <c r="A2341" s="4" t="s">
        <v>2548</v>
      </c>
      <c r="B2341" s="4" t="s">
        <v>343</v>
      </c>
      <c r="C2341" s="4" t="s">
        <v>179</v>
      </c>
      <c r="D2341" s="4" t="s">
        <v>51</v>
      </c>
      <c r="E2341" s="4" t="s">
        <v>172</v>
      </c>
      <c r="F2341" s="3">
        <v>42837</v>
      </c>
      <c r="G2341" s="3">
        <v>42909</v>
      </c>
      <c r="H2341">
        <v>531</v>
      </c>
      <c r="I2341" s="4" t="s">
        <v>9016</v>
      </c>
      <c r="J2341" s="4" t="s">
        <v>9015</v>
      </c>
      <c r="K2341" s="4" t="s">
        <v>9010</v>
      </c>
      <c r="L2341">
        <v>550</v>
      </c>
      <c r="M2341" s="4" t="s">
        <v>36</v>
      </c>
      <c r="N2341">
        <v>1982</v>
      </c>
      <c r="O2341">
        <v>4618</v>
      </c>
      <c r="P2341">
        <v>10083</v>
      </c>
      <c r="Q2341" s="4" t="s">
        <v>23</v>
      </c>
      <c r="R2341" s="4" t="s">
        <v>24</v>
      </c>
      <c r="S2341">
        <v>72</v>
      </c>
    </row>
    <row r="2342" spans="1:19">
      <c r="A2342" s="4" t="s">
        <v>2549</v>
      </c>
      <c r="B2342" s="4" t="s">
        <v>343</v>
      </c>
      <c r="C2342" s="4" t="s">
        <v>179</v>
      </c>
      <c r="D2342" s="4" t="s">
        <v>100</v>
      </c>
      <c r="E2342" s="4" t="s">
        <v>172</v>
      </c>
      <c r="F2342" s="3">
        <v>42837</v>
      </c>
      <c r="G2342" s="3">
        <v>42902</v>
      </c>
      <c r="H2342">
        <v>544</v>
      </c>
      <c r="I2342" s="4" t="s">
        <v>9016</v>
      </c>
      <c r="J2342" s="4" t="s">
        <v>9015</v>
      </c>
      <c r="K2342" s="4" t="s">
        <v>9010</v>
      </c>
      <c r="L2342">
        <v>550</v>
      </c>
      <c r="M2342" s="4" t="s">
        <v>9322</v>
      </c>
      <c r="N2342">
        <v>1987</v>
      </c>
      <c r="O2342">
        <v>2938.67</v>
      </c>
      <c r="P2342">
        <v>8775</v>
      </c>
      <c r="Q2342" s="4" t="s">
        <v>101</v>
      </c>
      <c r="R2342" s="4" t="s">
        <v>24</v>
      </c>
      <c r="S2342">
        <v>65</v>
      </c>
    </row>
    <row r="2343" spans="1:19">
      <c r="A2343" s="4" t="s">
        <v>2550</v>
      </c>
      <c r="B2343" s="4" t="s">
        <v>219</v>
      </c>
      <c r="C2343" s="4" t="s">
        <v>179</v>
      </c>
      <c r="D2343" s="4" t="s">
        <v>124</v>
      </c>
      <c r="E2343" s="4" t="s">
        <v>172</v>
      </c>
      <c r="F2343" s="3">
        <v>42837</v>
      </c>
      <c r="G2343" s="3">
        <v>42838</v>
      </c>
      <c r="H2343">
        <v>478</v>
      </c>
      <c r="I2343" s="4" t="s">
        <v>9026</v>
      </c>
      <c r="J2343" s="4" t="s">
        <v>9024</v>
      </c>
      <c r="K2343" s="4" t="s">
        <v>9010</v>
      </c>
      <c r="L2343">
        <v>550</v>
      </c>
      <c r="M2343" s="4" t="s">
        <v>60</v>
      </c>
      <c r="N2343">
        <v>1983</v>
      </c>
      <c r="O2343">
        <v>2871.35</v>
      </c>
      <c r="P2343">
        <v>9561</v>
      </c>
      <c r="Q2343" s="4" t="s">
        <v>23</v>
      </c>
      <c r="R2343" s="4" t="s">
        <v>24</v>
      </c>
      <c r="S2343">
        <v>1</v>
      </c>
    </row>
    <row r="2344" spans="1:19">
      <c r="A2344" s="4" t="s">
        <v>2551</v>
      </c>
      <c r="B2344" s="4" t="s">
        <v>219</v>
      </c>
      <c r="C2344" s="4" t="s">
        <v>9011</v>
      </c>
      <c r="D2344" s="4" t="s">
        <v>59</v>
      </c>
      <c r="E2344" s="4" t="s">
        <v>172</v>
      </c>
      <c r="F2344" s="3">
        <v>42837</v>
      </c>
      <c r="G2344" s="3">
        <v>42847</v>
      </c>
      <c r="H2344">
        <v>5672</v>
      </c>
      <c r="I2344" s="4" t="s">
        <v>9026</v>
      </c>
      <c r="J2344" s="4" t="s">
        <v>9024</v>
      </c>
      <c r="K2344" s="4" t="s">
        <v>9010</v>
      </c>
      <c r="L2344">
        <v>4821</v>
      </c>
      <c r="M2344" s="4" t="s">
        <v>60</v>
      </c>
      <c r="N2344">
        <v>1988</v>
      </c>
      <c r="O2344">
        <v>2059.9</v>
      </c>
      <c r="P2344">
        <v>3644</v>
      </c>
      <c r="Q2344" s="4" t="s">
        <v>23</v>
      </c>
      <c r="R2344" s="4" t="s">
        <v>24</v>
      </c>
      <c r="S2344">
        <v>10</v>
      </c>
    </row>
    <row r="2345" spans="1:19">
      <c r="A2345" s="4" t="s">
        <v>2552</v>
      </c>
      <c r="B2345" s="4" t="s">
        <v>219</v>
      </c>
      <c r="C2345" s="4" t="s">
        <v>177</v>
      </c>
      <c r="D2345" s="4" t="s">
        <v>71</v>
      </c>
      <c r="E2345" s="4" t="s">
        <v>172</v>
      </c>
      <c r="F2345" s="3">
        <v>42837</v>
      </c>
      <c r="G2345" s="3">
        <v>42844</v>
      </c>
      <c r="H2345">
        <v>51</v>
      </c>
      <c r="I2345" s="4" t="s">
        <v>9026</v>
      </c>
      <c r="J2345" s="4" t="s">
        <v>9024</v>
      </c>
      <c r="K2345" s="4" t="s">
        <v>9012</v>
      </c>
      <c r="L2345">
        <v>55</v>
      </c>
      <c r="M2345" s="4" t="s">
        <v>46</v>
      </c>
      <c r="N2345">
        <v>2000</v>
      </c>
      <c r="O2345">
        <v>2952.73</v>
      </c>
      <c r="P2345">
        <v>5107</v>
      </c>
      <c r="Q2345" s="4" t="s">
        <v>23</v>
      </c>
      <c r="R2345" s="4" t="s">
        <v>24</v>
      </c>
      <c r="S2345">
        <v>7</v>
      </c>
    </row>
    <row r="2346" spans="1:19">
      <c r="A2346" s="4" t="s">
        <v>2553</v>
      </c>
      <c r="B2346" s="4" t="s">
        <v>219</v>
      </c>
      <c r="C2346" s="4" t="s">
        <v>192</v>
      </c>
      <c r="D2346" s="4" t="s">
        <v>84</v>
      </c>
      <c r="E2346" s="4" t="s">
        <v>172</v>
      </c>
      <c r="F2346" s="3">
        <v>42837</v>
      </c>
      <c r="G2346" s="3">
        <v>42844</v>
      </c>
      <c r="H2346">
        <v>3141</v>
      </c>
      <c r="I2346" s="4" t="s">
        <v>9026</v>
      </c>
      <c r="J2346" s="4" t="s">
        <v>9024</v>
      </c>
      <c r="K2346" s="4" t="s">
        <v>9012</v>
      </c>
      <c r="L2346">
        <v>3393</v>
      </c>
      <c r="M2346" s="4" t="s">
        <v>9322</v>
      </c>
      <c r="N2346">
        <v>1980</v>
      </c>
      <c r="O2346">
        <v>7708.38</v>
      </c>
      <c r="P2346">
        <v>13756</v>
      </c>
      <c r="Q2346" s="4" t="s">
        <v>23</v>
      </c>
      <c r="R2346" s="4" t="s">
        <v>24</v>
      </c>
      <c r="S2346">
        <v>7</v>
      </c>
    </row>
    <row r="2347" spans="1:19">
      <c r="A2347" s="4" t="s">
        <v>2554</v>
      </c>
      <c r="B2347" s="4" t="s">
        <v>230</v>
      </c>
      <c r="C2347" s="4" t="s">
        <v>9011</v>
      </c>
      <c r="D2347" s="4" t="s">
        <v>24</v>
      </c>
      <c r="E2347" s="4" t="s">
        <v>193</v>
      </c>
      <c r="F2347" s="3">
        <v>42837</v>
      </c>
      <c r="G2347" s="3"/>
      <c r="I2347" s="4" t="s">
        <v>9026</v>
      </c>
      <c r="J2347" s="4" t="s">
        <v>9024</v>
      </c>
      <c r="K2347" s="4" t="s">
        <v>9010</v>
      </c>
      <c r="L2347">
        <v>4821</v>
      </c>
      <c r="M2347" s="4"/>
      <c r="Q2347" s="4"/>
      <c r="R2347" s="4"/>
    </row>
    <row r="2348" spans="1:19">
      <c r="A2348" s="4" t="s">
        <v>2555</v>
      </c>
      <c r="B2348" s="4" t="s">
        <v>230</v>
      </c>
      <c r="C2348" s="4" t="s">
        <v>9011</v>
      </c>
      <c r="D2348" s="4" t="s">
        <v>49</v>
      </c>
      <c r="E2348" s="4" t="s">
        <v>197</v>
      </c>
      <c r="F2348" s="3">
        <v>42837</v>
      </c>
      <c r="G2348" s="3">
        <v>42838</v>
      </c>
      <c r="H2348">
        <v>0</v>
      </c>
      <c r="I2348" s="4" t="s">
        <v>9026</v>
      </c>
      <c r="J2348" s="4" t="s">
        <v>9024</v>
      </c>
      <c r="K2348" s="4" t="s">
        <v>9010</v>
      </c>
      <c r="L2348">
        <v>4821</v>
      </c>
      <c r="M2348" s="4" t="s">
        <v>9322</v>
      </c>
      <c r="N2348">
        <v>2010</v>
      </c>
      <c r="O2348">
        <v>587.72</v>
      </c>
      <c r="P2348">
        <v>1501</v>
      </c>
      <c r="Q2348" s="4" t="s">
        <v>23</v>
      </c>
      <c r="R2348" s="4" t="s">
        <v>24</v>
      </c>
      <c r="S2348">
        <v>1</v>
      </c>
    </row>
    <row r="2349" spans="1:19">
      <c r="A2349" s="4" t="s">
        <v>2556</v>
      </c>
      <c r="B2349" s="4" t="s">
        <v>230</v>
      </c>
      <c r="C2349" s="4" t="s">
        <v>177</v>
      </c>
      <c r="D2349" s="4" t="s">
        <v>74</v>
      </c>
      <c r="E2349" s="4" t="s">
        <v>197</v>
      </c>
      <c r="F2349" s="3">
        <v>42837</v>
      </c>
      <c r="G2349" s="3">
        <v>42841</v>
      </c>
      <c r="H2349">
        <v>0</v>
      </c>
      <c r="I2349" s="4" t="s">
        <v>9026</v>
      </c>
      <c r="J2349" s="4" t="s">
        <v>9024</v>
      </c>
      <c r="K2349" s="4" t="s">
        <v>9012</v>
      </c>
      <c r="L2349">
        <v>55</v>
      </c>
      <c r="M2349" s="4" t="s">
        <v>33</v>
      </c>
      <c r="N2349">
        <v>2003</v>
      </c>
      <c r="O2349">
        <v>223.8</v>
      </c>
      <c r="P2349">
        <v>299</v>
      </c>
      <c r="Q2349" s="4" t="s">
        <v>23</v>
      </c>
      <c r="R2349" s="4" t="s">
        <v>24</v>
      </c>
      <c r="S2349">
        <v>4</v>
      </c>
    </row>
    <row r="2350" spans="1:19">
      <c r="A2350" s="4" t="s">
        <v>2557</v>
      </c>
      <c r="B2350" s="4" t="s">
        <v>187</v>
      </c>
      <c r="C2350" s="4" t="s">
        <v>177</v>
      </c>
      <c r="D2350" s="4" t="s">
        <v>62</v>
      </c>
      <c r="E2350" s="4" t="s">
        <v>197</v>
      </c>
      <c r="F2350" s="3">
        <v>42837</v>
      </c>
      <c r="G2350" s="3">
        <v>42838</v>
      </c>
      <c r="H2350">
        <v>0</v>
      </c>
      <c r="I2350" s="4" t="s">
        <v>9023</v>
      </c>
      <c r="J2350" s="4" t="s">
        <v>9024</v>
      </c>
      <c r="K2350" s="4" t="s">
        <v>9012</v>
      </c>
      <c r="L2350">
        <v>55</v>
      </c>
      <c r="M2350" s="4" t="s">
        <v>58</v>
      </c>
      <c r="N2350">
        <v>2008</v>
      </c>
      <c r="O2350">
        <v>52.5</v>
      </c>
      <c r="P2350">
        <v>165</v>
      </c>
      <c r="Q2350" s="4" t="s">
        <v>23</v>
      </c>
      <c r="R2350" s="4" t="s">
        <v>24</v>
      </c>
      <c r="S2350">
        <v>1</v>
      </c>
    </row>
    <row r="2351" spans="1:19">
      <c r="A2351" s="4" t="s">
        <v>2558</v>
      </c>
      <c r="B2351" s="4" t="s">
        <v>244</v>
      </c>
      <c r="C2351" s="4" t="s">
        <v>171</v>
      </c>
      <c r="D2351" s="4" t="s">
        <v>41</v>
      </c>
      <c r="E2351" s="4" t="s">
        <v>197</v>
      </c>
      <c r="F2351" s="3">
        <v>42837</v>
      </c>
      <c r="G2351" s="3">
        <v>42838</v>
      </c>
      <c r="H2351">
        <v>0</v>
      </c>
      <c r="I2351" s="4" t="s">
        <v>9016</v>
      </c>
      <c r="J2351" s="4" t="s">
        <v>9015</v>
      </c>
      <c r="K2351" s="4" t="s">
        <v>9010</v>
      </c>
      <c r="L2351">
        <v>1096</v>
      </c>
      <c r="M2351" s="4" t="s">
        <v>36</v>
      </c>
      <c r="N2351">
        <v>1998</v>
      </c>
      <c r="O2351">
        <v>2714.9</v>
      </c>
      <c r="P2351">
        <v>2641</v>
      </c>
      <c r="Q2351" s="4" t="s">
        <v>23</v>
      </c>
      <c r="R2351" s="4" t="s">
        <v>21</v>
      </c>
      <c r="S2351">
        <v>1</v>
      </c>
    </row>
    <row r="2352" spans="1:19">
      <c r="A2352" s="4" t="s">
        <v>2559</v>
      </c>
      <c r="B2352" s="4" t="s">
        <v>244</v>
      </c>
      <c r="C2352" s="4" t="s">
        <v>199</v>
      </c>
      <c r="D2352" s="4" t="s">
        <v>76</v>
      </c>
      <c r="E2352" s="4" t="s">
        <v>197</v>
      </c>
      <c r="F2352" s="3">
        <v>42837</v>
      </c>
      <c r="G2352" s="3">
        <v>42839</v>
      </c>
      <c r="H2352">
        <v>0</v>
      </c>
      <c r="I2352" s="4" t="s">
        <v>9016</v>
      </c>
      <c r="J2352" s="4" t="s">
        <v>9015</v>
      </c>
      <c r="K2352" s="4" t="s">
        <v>9010</v>
      </c>
      <c r="L2352">
        <v>5482</v>
      </c>
      <c r="M2352" s="4" t="s">
        <v>9322</v>
      </c>
      <c r="N2352">
        <v>1997</v>
      </c>
      <c r="O2352">
        <v>8170.38</v>
      </c>
      <c r="P2352">
        <v>16499</v>
      </c>
      <c r="Q2352" s="4" t="s">
        <v>77</v>
      </c>
      <c r="R2352" s="4" t="s">
        <v>24</v>
      </c>
      <c r="S2352">
        <v>2</v>
      </c>
    </row>
    <row r="2353" spans="1:19">
      <c r="A2353" s="4" t="s">
        <v>2560</v>
      </c>
      <c r="B2353" s="4" t="s">
        <v>170</v>
      </c>
      <c r="C2353" s="4" t="s">
        <v>199</v>
      </c>
      <c r="D2353" s="4" t="s">
        <v>43</v>
      </c>
      <c r="E2353" s="4" t="s">
        <v>197</v>
      </c>
      <c r="F2353" s="3">
        <v>42837</v>
      </c>
      <c r="G2353" s="3">
        <v>42847</v>
      </c>
      <c r="H2353">
        <v>0</v>
      </c>
      <c r="I2353" s="4" t="s">
        <v>9014</v>
      </c>
      <c r="J2353" s="4" t="s">
        <v>9015</v>
      </c>
      <c r="K2353" s="4" t="s">
        <v>9010</v>
      </c>
      <c r="L2353">
        <v>5482</v>
      </c>
      <c r="M2353" s="4" t="s">
        <v>9322</v>
      </c>
      <c r="N2353">
        <v>2005</v>
      </c>
      <c r="O2353">
        <v>1520.66</v>
      </c>
      <c r="P2353">
        <v>1806</v>
      </c>
      <c r="Q2353" s="4" t="s">
        <v>23</v>
      </c>
      <c r="R2353" s="4" t="s">
        <v>24</v>
      </c>
      <c r="S2353">
        <v>10</v>
      </c>
    </row>
    <row r="2354" spans="1:19">
      <c r="A2354" s="4" t="s">
        <v>2561</v>
      </c>
      <c r="B2354" s="4" t="s">
        <v>232</v>
      </c>
      <c r="C2354" s="4" t="s">
        <v>199</v>
      </c>
      <c r="D2354" s="4" t="s">
        <v>82</v>
      </c>
      <c r="E2354" s="4" t="s">
        <v>172</v>
      </c>
      <c r="F2354" s="3">
        <v>42837</v>
      </c>
      <c r="G2354" s="3">
        <v>42907</v>
      </c>
      <c r="H2354">
        <v>5393</v>
      </c>
      <c r="I2354" s="4" t="s">
        <v>9021</v>
      </c>
      <c r="J2354" s="4" t="s">
        <v>9019</v>
      </c>
      <c r="K2354" s="4" t="s">
        <v>9010</v>
      </c>
      <c r="L2354">
        <v>5482</v>
      </c>
      <c r="M2354" s="4" t="s">
        <v>36</v>
      </c>
      <c r="N2354">
        <v>1982</v>
      </c>
      <c r="O2354">
        <v>11698.03</v>
      </c>
      <c r="P2354">
        <v>34288</v>
      </c>
      <c r="Q2354" s="4" t="s">
        <v>23</v>
      </c>
      <c r="R2354" s="4" t="s">
        <v>24</v>
      </c>
      <c r="S2354">
        <v>70</v>
      </c>
    </row>
    <row r="2355" spans="1:19">
      <c r="A2355" s="4" t="s">
        <v>2562</v>
      </c>
      <c r="B2355" s="4" t="s">
        <v>205</v>
      </c>
      <c r="C2355" s="4" t="s">
        <v>177</v>
      </c>
      <c r="D2355" s="4" t="s">
        <v>51</v>
      </c>
      <c r="E2355" s="4" t="s">
        <v>193</v>
      </c>
      <c r="F2355" s="3">
        <v>42837</v>
      </c>
      <c r="G2355" s="3"/>
      <c r="I2355" s="4" t="s">
        <v>9023</v>
      </c>
      <c r="J2355" s="4" t="s">
        <v>9024</v>
      </c>
      <c r="K2355" s="4" t="s">
        <v>9012</v>
      </c>
      <c r="L2355">
        <v>55</v>
      </c>
      <c r="M2355" s="4" t="s">
        <v>36</v>
      </c>
      <c r="N2355">
        <v>1982</v>
      </c>
      <c r="O2355">
        <v>4618</v>
      </c>
      <c r="P2355">
        <v>10083</v>
      </c>
      <c r="Q2355" s="4" t="s">
        <v>23</v>
      </c>
      <c r="R2355" s="4" t="s">
        <v>24</v>
      </c>
    </row>
    <row r="2356" spans="1:19">
      <c r="A2356" s="4" t="s">
        <v>2563</v>
      </c>
      <c r="B2356" s="4" t="s">
        <v>208</v>
      </c>
      <c r="C2356" s="4" t="s">
        <v>177</v>
      </c>
      <c r="D2356" s="4" t="s">
        <v>110</v>
      </c>
      <c r="E2356" s="4" t="s">
        <v>197</v>
      </c>
      <c r="F2356" s="3">
        <v>42837</v>
      </c>
      <c r="G2356" s="3">
        <v>42844</v>
      </c>
      <c r="H2356">
        <v>0</v>
      </c>
      <c r="I2356" s="4" t="s">
        <v>9014</v>
      </c>
      <c r="J2356" s="4" t="s">
        <v>9015</v>
      </c>
      <c r="K2356" s="4" t="s">
        <v>9012</v>
      </c>
      <c r="L2356">
        <v>55</v>
      </c>
      <c r="M2356" s="4" t="s">
        <v>60</v>
      </c>
      <c r="N2356">
        <v>1997</v>
      </c>
      <c r="O2356">
        <v>291.27</v>
      </c>
      <c r="P2356">
        <v>586</v>
      </c>
      <c r="Q2356" s="4" t="s">
        <v>23</v>
      </c>
      <c r="R2356" s="4" t="s">
        <v>24</v>
      </c>
      <c r="S2356">
        <v>7</v>
      </c>
    </row>
    <row r="2357" spans="1:19">
      <c r="A2357" s="4" t="s">
        <v>2564</v>
      </c>
      <c r="B2357" s="4" t="s">
        <v>185</v>
      </c>
      <c r="C2357" s="4" t="s">
        <v>177</v>
      </c>
      <c r="D2357" s="4" t="s">
        <v>24</v>
      </c>
      <c r="E2357" s="4" t="s">
        <v>193</v>
      </c>
      <c r="F2357" s="3">
        <v>42837</v>
      </c>
      <c r="G2357" s="3"/>
      <c r="I2357" s="4" t="s">
        <v>9023</v>
      </c>
      <c r="J2357" s="4" t="s">
        <v>9024</v>
      </c>
      <c r="K2357" s="4" t="s">
        <v>9012</v>
      </c>
      <c r="L2357">
        <v>55</v>
      </c>
      <c r="M2357" s="4"/>
      <c r="Q2357" s="4"/>
      <c r="R2357" s="4"/>
    </row>
    <row r="2358" spans="1:19">
      <c r="A2358" s="4" t="s">
        <v>2565</v>
      </c>
      <c r="B2358" s="4" t="s">
        <v>185</v>
      </c>
      <c r="C2358" s="4" t="s">
        <v>192</v>
      </c>
      <c r="D2358" s="4" t="s">
        <v>87</v>
      </c>
      <c r="E2358" s="4" t="s">
        <v>193</v>
      </c>
      <c r="F2358" s="3">
        <v>42837</v>
      </c>
      <c r="G2358" s="3"/>
      <c r="I2358" s="4" t="s">
        <v>9023</v>
      </c>
      <c r="J2358" s="4" t="s">
        <v>9024</v>
      </c>
      <c r="K2358" s="4" t="s">
        <v>9012</v>
      </c>
      <c r="L2358">
        <v>3393</v>
      </c>
      <c r="M2358" s="4" t="s">
        <v>26</v>
      </c>
      <c r="N2358">
        <v>2004</v>
      </c>
      <c r="O2358">
        <v>1618.89</v>
      </c>
      <c r="P2358">
        <v>3889</v>
      </c>
      <c r="Q2358" s="4" t="s">
        <v>23</v>
      </c>
      <c r="R2358" s="4" t="s">
        <v>24</v>
      </c>
    </row>
    <row r="2359" spans="1:19">
      <c r="A2359" s="4" t="s">
        <v>2566</v>
      </c>
      <c r="B2359" s="4" t="s">
        <v>185</v>
      </c>
      <c r="C2359" s="4" t="s">
        <v>199</v>
      </c>
      <c r="D2359" s="4" t="s">
        <v>72</v>
      </c>
      <c r="E2359" s="4" t="s">
        <v>197</v>
      </c>
      <c r="F2359" s="3">
        <v>42837</v>
      </c>
      <c r="G2359" s="3">
        <v>42844</v>
      </c>
      <c r="H2359">
        <v>0</v>
      </c>
      <c r="I2359" s="4" t="s">
        <v>9023</v>
      </c>
      <c r="J2359" s="4" t="s">
        <v>9024</v>
      </c>
      <c r="K2359" s="4" t="s">
        <v>9010</v>
      </c>
      <c r="L2359">
        <v>5482</v>
      </c>
      <c r="M2359" s="4" t="s">
        <v>73</v>
      </c>
      <c r="N2359">
        <v>2003</v>
      </c>
      <c r="O2359">
        <v>692.19</v>
      </c>
      <c r="P2359">
        <v>1922</v>
      </c>
      <c r="Q2359" s="4" t="s">
        <v>23</v>
      </c>
      <c r="R2359" s="4" t="s">
        <v>24</v>
      </c>
      <c r="S2359">
        <v>7</v>
      </c>
    </row>
    <row r="2360" spans="1:19">
      <c r="A2360" s="4" t="s">
        <v>2567</v>
      </c>
      <c r="B2360" s="4" t="s">
        <v>185</v>
      </c>
      <c r="C2360" s="4" t="s">
        <v>179</v>
      </c>
      <c r="D2360" s="4" t="s">
        <v>76</v>
      </c>
      <c r="E2360" s="4" t="s">
        <v>172</v>
      </c>
      <c r="F2360" s="3">
        <v>42837</v>
      </c>
      <c r="G2360" s="3">
        <v>42892</v>
      </c>
      <c r="H2360">
        <v>638</v>
      </c>
      <c r="I2360" s="4" t="s">
        <v>9023</v>
      </c>
      <c r="J2360" s="4" t="s">
        <v>9024</v>
      </c>
      <c r="K2360" s="4" t="s">
        <v>9010</v>
      </c>
      <c r="L2360">
        <v>550</v>
      </c>
      <c r="M2360" s="4" t="s">
        <v>9322</v>
      </c>
      <c r="N2360">
        <v>1997</v>
      </c>
      <c r="O2360">
        <v>8170.38</v>
      </c>
      <c r="P2360">
        <v>16499</v>
      </c>
      <c r="Q2360" s="4" t="s">
        <v>77</v>
      </c>
      <c r="R2360" s="4" t="s">
        <v>24</v>
      </c>
      <c r="S2360">
        <v>55</v>
      </c>
    </row>
    <row r="2361" spans="1:19">
      <c r="A2361" s="4" t="s">
        <v>2568</v>
      </c>
      <c r="B2361" s="4" t="s">
        <v>185</v>
      </c>
      <c r="C2361" s="4" t="s">
        <v>177</v>
      </c>
      <c r="D2361" s="4" t="s">
        <v>81</v>
      </c>
      <c r="E2361" s="4" t="s">
        <v>172</v>
      </c>
      <c r="F2361" s="3">
        <v>42837</v>
      </c>
      <c r="G2361" s="3">
        <v>42848</v>
      </c>
      <c r="H2361">
        <v>50</v>
      </c>
      <c r="I2361" s="4" t="s">
        <v>9023</v>
      </c>
      <c r="J2361" s="4" t="s">
        <v>9024</v>
      </c>
      <c r="K2361" s="4" t="s">
        <v>9012</v>
      </c>
      <c r="L2361">
        <v>55</v>
      </c>
      <c r="M2361" s="4" t="s">
        <v>33</v>
      </c>
      <c r="N2361">
        <v>1989</v>
      </c>
      <c r="O2361">
        <v>1388.67</v>
      </c>
      <c r="P2361">
        <v>3583</v>
      </c>
      <c r="Q2361" s="4" t="s">
        <v>23</v>
      </c>
      <c r="R2361" s="4" t="s">
        <v>24</v>
      </c>
      <c r="S2361">
        <v>11</v>
      </c>
    </row>
    <row r="2362" spans="1:19">
      <c r="A2362" s="4" t="s">
        <v>2569</v>
      </c>
      <c r="B2362" s="4" t="s">
        <v>216</v>
      </c>
      <c r="C2362" s="4" t="s">
        <v>192</v>
      </c>
      <c r="D2362" s="4" t="s">
        <v>31</v>
      </c>
      <c r="E2362" s="4" t="s">
        <v>197</v>
      </c>
      <c r="F2362" s="3">
        <v>42837</v>
      </c>
      <c r="G2362" s="3">
        <v>42843</v>
      </c>
      <c r="H2362">
        <v>0</v>
      </c>
      <c r="I2362" s="4" t="s">
        <v>9018</v>
      </c>
      <c r="J2362" s="4" t="s">
        <v>9019</v>
      </c>
      <c r="K2362" s="4" t="s">
        <v>9012</v>
      </c>
      <c r="L2362">
        <v>3393</v>
      </c>
      <c r="M2362" s="4" t="s">
        <v>26</v>
      </c>
      <c r="N2362">
        <v>1991</v>
      </c>
      <c r="O2362">
        <v>326.82</v>
      </c>
      <c r="P2362">
        <v>1016</v>
      </c>
      <c r="Q2362" s="4" t="s">
        <v>23</v>
      </c>
      <c r="R2362" s="4" t="s">
        <v>24</v>
      </c>
      <c r="S2362">
        <v>6</v>
      </c>
    </row>
    <row r="2363" spans="1:19">
      <c r="A2363" s="4" t="s">
        <v>2570</v>
      </c>
      <c r="B2363" s="4" t="s">
        <v>181</v>
      </c>
      <c r="C2363" s="4" t="s">
        <v>9011</v>
      </c>
      <c r="D2363" s="4" t="s">
        <v>75</v>
      </c>
      <c r="E2363" s="4" t="s">
        <v>172</v>
      </c>
      <c r="F2363" s="3">
        <v>42837</v>
      </c>
      <c r="G2363" s="3">
        <v>42847</v>
      </c>
      <c r="H2363">
        <v>4272</v>
      </c>
      <c r="I2363" s="4" t="s">
        <v>9026</v>
      </c>
      <c r="J2363" s="4" t="s">
        <v>9024</v>
      </c>
      <c r="K2363" s="4" t="s">
        <v>9010</v>
      </c>
      <c r="L2363">
        <v>4821</v>
      </c>
      <c r="M2363" s="4" t="s">
        <v>73</v>
      </c>
      <c r="N2363">
        <v>1982</v>
      </c>
      <c r="O2363">
        <v>792.46</v>
      </c>
      <c r="P2363">
        <v>1299</v>
      </c>
      <c r="Q2363" s="4" t="s">
        <v>23</v>
      </c>
      <c r="R2363" s="4" t="s">
        <v>24</v>
      </c>
      <c r="S2363">
        <v>10</v>
      </c>
    </row>
    <row r="2364" spans="1:19">
      <c r="A2364" s="4" t="s">
        <v>2571</v>
      </c>
      <c r="B2364" s="4" t="s">
        <v>183</v>
      </c>
      <c r="C2364" s="4" t="s">
        <v>171</v>
      </c>
      <c r="D2364" s="4" t="s">
        <v>29</v>
      </c>
      <c r="E2364" s="4" t="s">
        <v>197</v>
      </c>
      <c r="F2364" s="3">
        <v>42838</v>
      </c>
      <c r="G2364" s="3">
        <v>42840</v>
      </c>
      <c r="H2364">
        <v>0</v>
      </c>
      <c r="I2364" s="4" t="s">
        <v>9014</v>
      </c>
      <c r="J2364" s="4" t="s">
        <v>9015</v>
      </c>
      <c r="K2364" s="4" t="s">
        <v>9010</v>
      </c>
      <c r="L2364">
        <v>1096</v>
      </c>
      <c r="M2364" s="4" t="s">
        <v>26</v>
      </c>
      <c r="N2364">
        <v>2012</v>
      </c>
      <c r="O2364">
        <v>587.34</v>
      </c>
      <c r="P2364">
        <v>1356</v>
      </c>
      <c r="Q2364" s="4" t="s">
        <v>30</v>
      </c>
      <c r="R2364" s="4" t="s">
        <v>24</v>
      </c>
      <c r="S2364">
        <v>2</v>
      </c>
    </row>
    <row r="2365" spans="1:19">
      <c r="A2365" s="4" t="s">
        <v>2572</v>
      </c>
      <c r="B2365" s="4" t="s">
        <v>183</v>
      </c>
      <c r="C2365" s="4" t="s">
        <v>177</v>
      </c>
      <c r="D2365" s="4" t="s">
        <v>47</v>
      </c>
      <c r="E2365" s="4" t="s">
        <v>172</v>
      </c>
      <c r="F2365" s="3">
        <v>42838</v>
      </c>
      <c r="G2365" s="3">
        <v>42840</v>
      </c>
      <c r="H2365">
        <v>58</v>
      </c>
      <c r="I2365" s="4" t="s">
        <v>9014</v>
      </c>
      <c r="J2365" s="4" t="s">
        <v>9015</v>
      </c>
      <c r="K2365" s="4" t="s">
        <v>9012</v>
      </c>
      <c r="L2365">
        <v>55</v>
      </c>
      <c r="M2365" s="4" t="s">
        <v>46</v>
      </c>
      <c r="N2365">
        <v>1986</v>
      </c>
      <c r="O2365">
        <v>2403.58</v>
      </c>
      <c r="P2365">
        <v>8801</v>
      </c>
      <c r="Q2365" s="4" t="s">
        <v>23</v>
      </c>
      <c r="R2365" s="4" t="s">
        <v>24</v>
      </c>
      <c r="S2365">
        <v>2</v>
      </c>
    </row>
    <row r="2366" spans="1:19">
      <c r="A2366" s="4" t="s">
        <v>2573</v>
      </c>
      <c r="B2366" s="4" t="s">
        <v>261</v>
      </c>
      <c r="C2366" s="4" t="s">
        <v>171</v>
      </c>
      <c r="D2366" s="4" t="s">
        <v>95</v>
      </c>
      <c r="E2366" s="4" t="s">
        <v>172</v>
      </c>
      <c r="F2366" s="3">
        <v>42838</v>
      </c>
      <c r="G2366" s="3">
        <v>42839</v>
      </c>
      <c r="H2366">
        <v>1088</v>
      </c>
      <c r="I2366" s="4" t="s">
        <v>9021</v>
      </c>
      <c r="J2366" s="4" t="s">
        <v>9019</v>
      </c>
      <c r="K2366" s="4" t="s">
        <v>9010</v>
      </c>
      <c r="L2366">
        <v>1096</v>
      </c>
      <c r="M2366" s="4" t="s">
        <v>60</v>
      </c>
      <c r="N2366">
        <v>1997</v>
      </c>
      <c r="O2366">
        <v>882.12</v>
      </c>
      <c r="P2366">
        <v>2769</v>
      </c>
      <c r="Q2366" s="4" t="s">
        <v>23</v>
      </c>
      <c r="R2366" s="4" t="s">
        <v>24</v>
      </c>
      <c r="S2366">
        <v>1</v>
      </c>
    </row>
    <row r="2367" spans="1:19">
      <c r="A2367" s="4" t="s">
        <v>2574</v>
      </c>
      <c r="B2367" s="4" t="s">
        <v>279</v>
      </c>
      <c r="C2367" s="4" t="s">
        <v>179</v>
      </c>
      <c r="D2367" s="4" t="s">
        <v>50</v>
      </c>
      <c r="E2367" s="4" t="s">
        <v>197</v>
      </c>
      <c r="F2367" s="3">
        <v>42838</v>
      </c>
      <c r="G2367" s="3">
        <v>42848</v>
      </c>
      <c r="H2367">
        <v>0</v>
      </c>
      <c r="I2367" s="4" t="s">
        <v>9018</v>
      </c>
      <c r="J2367" s="4" t="s">
        <v>9019</v>
      </c>
      <c r="K2367" s="4" t="s">
        <v>9010</v>
      </c>
      <c r="L2367">
        <v>550</v>
      </c>
      <c r="M2367" s="4" t="s">
        <v>9322</v>
      </c>
      <c r="N2367">
        <v>1992</v>
      </c>
      <c r="O2367">
        <v>1712.68</v>
      </c>
      <c r="P2367">
        <v>3194</v>
      </c>
      <c r="Q2367" s="4" t="s">
        <v>23</v>
      </c>
      <c r="R2367" s="4" t="s">
        <v>21</v>
      </c>
      <c r="S2367">
        <v>10</v>
      </c>
    </row>
    <row r="2368" spans="1:19">
      <c r="A2368" s="4" t="s">
        <v>2575</v>
      </c>
      <c r="B2368" s="4" t="s">
        <v>279</v>
      </c>
      <c r="C2368" s="4" t="s">
        <v>9011</v>
      </c>
      <c r="D2368" s="4" t="s">
        <v>107</v>
      </c>
      <c r="E2368" s="4" t="s">
        <v>197</v>
      </c>
      <c r="F2368" s="3">
        <v>42838</v>
      </c>
      <c r="G2368" s="3">
        <v>42843</v>
      </c>
      <c r="H2368">
        <v>0</v>
      </c>
      <c r="I2368" s="4" t="s">
        <v>9018</v>
      </c>
      <c r="J2368" s="4" t="s">
        <v>9019</v>
      </c>
      <c r="K2368" s="4" t="s">
        <v>9010</v>
      </c>
      <c r="L2368">
        <v>4821</v>
      </c>
      <c r="M2368" s="4" t="s">
        <v>26</v>
      </c>
      <c r="N2368">
        <v>1994</v>
      </c>
      <c r="O2368">
        <v>2818.38</v>
      </c>
      <c r="P2368">
        <v>6290</v>
      </c>
      <c r="Q2368" s="4" t="s">
        <v>23</v>
      </c>
      <c r="R2368" s="4" t="s">
        <v>24</v>
      </c>
      <c r="S2368">
        <v>5</v>
      </c>
    </row>
    <row r="2369" spans="1:19">
      <c r="A2369" s="4" t="s">
        <v>2576</v>
      </c>
      <c r="B2369" s="4" t="s">
        <v>210</v>
      </c>
      <c r="C2369" s="4" t="s">
        <v>179</v>
      </c>
      <c r="D2369" s="4" t="s">
        <v>99</v>
      </c>
      <c r="E2369" s="4" t="s">
        <v>197</v>
      </c>
      <c r="F2369" s="3">
        <v>42838</v>
      </c>
      <c r="G2369" s="3">
        <v>42845</v>
      </c>
      <c r="H2369">
        <v>0</v>
      </c>
      <c r="I2369" s="4" t="s">
        <v>9021</v>
      </c>
      <c r="J2369" s="4" t="s">
        <v>9019</v>
      </c>
      <c r="K2369" s="4" t="s">
        <v>9010</v>
      </c>
      <c r="L2369">
        <v>550</v>
      </c>
      <c r="M2369" s="4" t="s">
        <v>33</v>
      </c>
      <c r="N2369">
        <v>2003</v>
      </c>
      <c r="O2369">
        <v>1419.98</v>
      </c>
      <c r="P2369">
        <v>4018</v>
      </c>
      <c r="Q2369" s="4" t="s">
        <v>23</v>
      </c>
      <c r="R2369" s="4" t="s">
        <v>24</v>
      </c>
      <c r="S2369">
        <v>7</v>
      </c>
    </row>
    <row r="2370" spans="1:19">
      <c r="A2370" s="4" t="s">
        <v>2577</v>
      </c>
      <c r="B2370" s="4" t="s">
        <v>210</v>
      </c>
      <c r="C2370" s="4" t="s">
        <v>9011</v>
      </c>
      <c r="D2370" s="4" t="s">
        <v>82</v>
      </c>
      <c r="E2370" s="4" t="s">
        <v>197</v>
      </c>
      <c r="F2370" s="3">
        <v>42838</v>
      </c>
      <c r="G2370" s="3">
        <v>42868</v>
      </c>
      <c r="H2370">
        <v>0</v>
      </c>
      <c r="I2370" s="4" t="s">
        <v>9021</v>
      </c>
      <c r="J2370" s="4" t="s">
        <v>9019</v>
      </c>
      <c r="K2370" s="4" t="s">
        <v>9010</v>
      </c>
      <c r="L2370">
        <v>4821</v>
      </c>
      <c r="M2370" s="4" t="s">
        <v>36</v>
      </c>
      <c r="N2370">
        <v>1982</v>
      </c>
      <c r="O2370">
        <v>11698.03</v>
      </c>
      <c r="P2370">
        <v>34288</v>
      </c>
      <c r="Q2370" s="4" t="s">
        <v>23</v>
      </c>
      <c r="R2370" s="4" t="s">
        <v>24</v>
      </c>
      <c r="S2370">
        <v>30</v>
      </c>
    </row>
    <row r="2371" spans="1:19">
      <c r="A2371" s="4" t="s">
        <v>2578</v>
      </c>
      <c r="B2371" s="4" t="s">
        <v>174</v>
      </c>
      <c r="C2371" s="4" t="s">
        <v>179</v>
      </c>
      <c r="D2371" s="4" t="s">
        <v>27</v>
      </c>
      <c r="E2371" s="4" t="s">
        <v>197</v>
      </c>
      <c r="F2371" s="3">
        <v>42838</v>
      </c>
      <c r="G2371" s="3">
        <v>42845</v>
      </c>
      <c r="H2371">
        <v>0</v>
      </c>
      <c r="I2371" s="4" t="s">
        <v>9016</v>
      </c>
      <c r="J2371" s="4" t="s">
        <v>9015</v>
      </c>
      <c r="K2371" s="4" t="s">
        <v>9010</v>
      </c>
      <c r="L2371">
        <v>550</v>
      </c>
      <c r="M2371" s="4" t="s">
        <v>26</v>
      </c>
      <c r="N2371">
        <v>1986</v>
      </c>
      <c r="O2371">
        <v>647.17999999999995</v>
      </c>
      <c r="P2371">
        <v>1185</v>
      </c>
      <c r="Q2371" s="4" t="s">
        <v>28</v>
      </c>
      <c r="R2371" s="4" t="s">
        <v>24</v>
      </c>
      <c r="S2371">
        <v>7</v>
      </c>
    </row>
    <row r="2372" spans="1:19">
      <c r="A2372" s="4" t="s">
        <v>2579</v>
      </c>
      <c r="B2372" s="4" t="s">
        <v>174</v>
      </c>
      <c r="C2372" s="4" t="s">
        <v>9011</v>
      </c>
      <c r="D2372" s="4" t="s">
        <v>68</v>
      </c>
      <c r="E2372" s="4" t="s">
        <v>197</v>
      </c>
      <c r="F2372" s="3">
        <v>42838</v>
      </c>
      <c r="G2372" s="3">
        <v>42839</v>
      </c>
      <c r="H2372">
        <v>0</v>
      </c>
      <c r="I2372" s="4" t="s">
        <v>9016</v>
      </c>
      <c r="J2372" s="4" t="s">
        <v>9015</v>
      </c>
      <c r="K2372" s="4" t="s">
        <v>9010</v>
      </c>
      <c r="L2372">
        <v>4821</v>
      </c>
      <c r="M2372" s="4" t="s">
        <v>9322</v>
      </c>
      <c r="N2372">
        <v>2000</v>
      </c>
      <c r="O2372">
        <v>1223.72</v>
      </c>
      <c r="P2372">
        <v>2497</v>
      </c>
      <c r="Q2372" s="4" t="s">
        <v>69</v>
      </c>
      <c r="R2372" s="4" t="s">
        <v>24</v>
      </c>
      <c r="S2372">
        <v>1</v>
      </c>
    </row>
    <row r="2373" spans="1:19">
      <c r="A2373" s="4" t="s">
        <v>2580</v>
      </c>
      <c r="B2373" s="4" t="s">
        <v>174</v>
      </c>
      <c r="C2373" s="4" t="s">
        <v>171</v>
      </c>
      <c r="D2373" s="4" t="s">
        <v>48</v>
      </c>
      <c r="E2373" s="4" t="s">
        <v>172</v>
      </c>
      <c r="F2373" s="3">
        <v>42838</v>
      </c>
      <c r="G2373" s="3">
        <v>42844</v>
      </c>
      <c r="H2373">
        <v>1327</v>
      </c>
      <c r="I2373" s="4" t="s">
        <v>9016</v>
      </c>
      <c r="J2373" s="4" t="s">
        <v>9015</v>
      </c>
      <c r="K2373" s="4" t="s">
        <v>9010</v>
      </c>
      <c r="L2373">
        <v>1096</v>
      </c>
      <c r="M2373" s="4" t="s">
        <v>39</v>
      </c>
      <c r="N2373">
        <v>1998</v>
      </c>
      <c r="O2373">
        <v>217.87</v>
      </c>
      <c r="P2373">
        <v>551</v>
      </c>
      <c r="Q2373" s="4" t="s">
        <v>23</v>
      </c>
      <c r="R2373" s="4" t="s">
        <v>24</v>
      </c>
      <c r="S2373">
        <v>6</v>
      </c>
    </row>
    <row r="2374" spans="1:19">
      <c r="A2374" s="4" t="s">
        <v>2581</v>
      </c>
      <c r="B2374" s="4" t="s">
        <v>174</v>
      </c>
      <c r="C2374" s="4" t="s">
        <v>171</v>
      </c>
      <c r="D2374" s="4" t="s">
        <v>51</v>
      </c>
      <c r="E2374" s="4" t="s">
        <v>172</v>
      </c>
      <c r="F2374" s="3">
        <v>42838</v>
      </c>
      <c r="G2374" s="3">
        <v>42913</v>
      </c>
      <c r="H2374">
        <v>923</v>
      </c>
      <c r="I2374" s="4" t="s">
        <v>9016</v>
      </c>
      <c r="J2374" s="4" t="s">
        <v>9015</v>
      </c>
      <c r="K2374" s="4" t="s">
        <v>9010</v>
      </c>
      <c r="L2374">
        <v>1096</v>
      </c>
      <c r="M2374" s="4" t="s">
        <v>36</v>
      </c>
      <c r="N2374">
        <v>1982</v>
      </c>
      <c r="O2374">
        <v>4618</v>
      </c>
      <c r="P2374">
        <v>10083</v>
      </c>
      <c r="Q2374" s="4" t="s">
        <v>23</v>
      </c>
      <c r="R2374" s="4" t="s">
        <v>24</v>
      </c>
      <c r="S2374">
        <v>75</v>
      </c>
    </row>
    <row r="2375" spans="1:19">
      <c r="A2375" s="4" t="s">
        <v>2582</v>
      </c>
      <c r="B2375" s="4" t="s">
        <v>174</v>
      </c>
      <c r="C2375" s="4" t="s">
        <v>171</v>
      </c>
      <c r="D2375" s="4" t="s">
        <v>106</v>
      </c>
      <c r="E2375" s="4" t="s">
        <v>172</v>
      </c>
      <c r="F2375" s="3">
        <v>42838</v>
      </c>
      <c r="G2375" s="3">
        <v>42848</v>
      </c>
      <c r="H2375">
        <v>1058</v>
      </c>
      <c r="I2375" s="4" t="s">
        <v>9016</v>
      </c>
      <c r="J2375" s="4" t="s">
        <v>9015</v>
      </c>
      <c r="K2375" s="4" t="s">
        <v>9010</v>
      </c>
      <c r="L2375">
        <v>1096</v>
      </c>
      <c r="M2375" s="4" t="s">
        <v>46</v>
      </c>
      <c r="N2375">
        <v>2012</v>
      </c>
      <c r="O2375">
        <v>45.39</v>
      </c>
      <c r="P2375">
        <v>100</v>
      </c>
      <c r="Q2375" s="4" t="s">
        <v>23</v>
      </c>
      <c r="R2375" s="4" t="s">
        <v>47</v>
      </c>
      <c r="S2375">
        <v>10</v>
      </c>
    </row>
    <row r="2376" spans="1:19">
      <c r="A2376" s="4" t="s">
        <v>2583</v>
      </c>
      <c r="B2376" s="4" t="s">
        <v>174</v>
      </c>
      <c r="C2376" s="4" t="s">
        <v>199</v>
      </c>
      <c r="D2376" s="4" t="s">
        <v>111</v>
      </c>
      <c r="E2376" s="4" t="s">
        <v>172</v>
      </c>
      <c r="F2376" s="3">
        <v>42838</v>
      </c>
      <c r="G2376" s="3">
        <v>42846</v>
      </c>
      <c r="H2376">
        <v>5220</v>
      </c>
      <c r="I2376" s="4" t="s">
        <v>9016</v>
      </c>
      <c r="J2376" s="4" t="s">
        <v>9015</v>
      </c>
      <c r="K2376" s="4" t="s">
        <v>9010</v>
      </c>
      <c r="L2376">
        <v>5482</v>
      </c>
      <c r="M2376" s="4" t="s">
        <v>33</v>
      </c>
      <c r="N2376">
        <v>1988</v>
      </c>
      <c r="O2376">
        <v>1376.8</v>
      </c>
      <c r="P2376">
        <v>1165</v>
      </c>
      <c r="Q2376" s="4" t="s">
        <v>112</v>
      </c>
      <c r="R2376" s="4" t="s">
        <v>24</v>
      </c>
      <c r="S2376">
        <v>8</v>
      </c>
    </row>
    <row r="2377" spans="1:19">
      <c r="A2377" s="4" t="s">
        <v>2584</v>
      </c>
      <c r="B2377" s="4" t="s">
        <v>196</v>
      </c>
      <c r="C2377" s="4" t="s">
        <v>199</v>
      </c>
      <c r="D2377" s="4" t="s">
        <v>42</v>
      </c>
      <c r="E2377" s="4" t="s">
        <v>197</v>
      </c>
      <c r="F2377" s="3">
        <v>42838</v>
      </c>
      <c r="G2377" s="3">
        <v>42844</v>
      </c>
      <c r="H2377">
        <v>0</v>
      </c>
      <c r="I2377" s="4" t="s">
        <v>9016</v>
      </c>
      <c r="J2377" s="4" t="s">
        <v>9015</v>
      </c>
      <c r="K2377" s="4" t="s">
        <v>9010</v>
      </c>
      <c r="L2377">
        <v>5482</v>
      </c>
      <c r="M2377" s="4" t="s">
        <v>26</v>
      </c>
      <c r="N2377">
        <v>2017</v>
      </c>
      <c r="O2377">
        <v>4.54</v>
      </c>
      <c r="P2377">
        <v>9</v>
      </c>
      <c r="Q2377" s="4" t="s">
        <v>23</v>
      </c>
      <c r="R2377" s="4" t="s">
        <v>24</v>
      </c>
      <c r="S2377">
        <v>6</v>
      </c>
    </row>
    <row r="2378" spans="1:19">
      <c r="A2378" s="4" t="s">
        <v>2585</v>
      </c>
      <c r="B2378" s="4" t="s">
        <v>196</v>
      </c>
      <c r="C2378" s="4" t="s">
        <v>177</v>
      </c>
      <c r="D2378" s="4" t="s">
        <v>103</v>
      </c>
      <c r="E2378" s="4" t="s">
        <v>172</v>
      </c>
      <c r="F2378" s="3">
        <v>42838</v>
      </c>
      <c r="G2378" s="3">
        <v>42847</v>
      </c>
      <c r="H2378">
        <v>55</v>
      </c>
      <c r="I2378" s="4" t="s">
        <v>9016</v>
      </c>
      <c r="J2378" s="4" t="s">
        <v>9015</v>
      </c>
      <c r="K2378" s="4" t="s">
        <v>9012</v>
      </c>
      <c r="L2378">
        <v>55</v>
      </c>
      <c r="M2378" s="4" t="s">
        <v>26</v>
      </c>
      <c r="N2378">
        <v>1992</v>
      </c>
      <c r="O2378">
        <v>3922.42</v>
      </c>
      <c r="P2378">
        <v>6837</v>
      </c>
      <c r="Q2378" s="4" t="s">
        <v>23</v>
      </c>
      <c r="R2378" s="4" t="s">
        <v>24</v>
      </c>
      <c r="S2378">
        <v>9</v>
      </c>
    </row>
    <row r="2379" spans="1:19">
      <c r="A2379" s="4" t="s">
        <v>2586</v>
      </c>
      <c r="B2379" s="4" t="s">
        <v>203</v>
      </c>
      <c r="C2379" s="4" t="s">
        <v>192</v>
      </c>
      <c r="D2379" s="4" t="s">
        <v>44</v>
      </c>
      <c r="E2379" s="4" t="s">
        <v>197</v>
      </c>
      <c r="F2379" s="3">
        <v>42838</v>
      </c>
      <c r="G2379" s="3">
        <v>42845</v>
      </c>
      <c r="H2379">
        <v>0</v>
      </c>
      <c r="I2379" s="4" t="s">
        <v>9023</v>
      </c>
      <c r="J2379" s="4" t="s">
        <v>9024</v>
      </c>
      <c r="K2379" s="4" t="s">
        <v>9012</v>
      </c>
      <c r="L2379">
        <v>3393</v>
      </c>
      <c r="M2379" s="4" t="s">
        <v>36</v>
      </c>
      <c r="N2379">
        <v>2013</v>
      </c>
      <c r="O2379">
        <v>98.79</v>
      </c>
      <c r="P2379">
        <v>96</v>
      </c>
      <c r="Q2379" s="4" t="s">
        <v>23</v>
      </c>
      <c r="R2379" s="4" t="s">
        <v>35</v>
      </c>
      <c r="S2379">
        <v>7</v>
      </c>
    </row>
    <row r="2380" spans="1:19">
      <c r="A2380" s="4" t="s">
        <v>2587</v>
      </c>
      <c r="B2380" s="4" t="s">
        <v>203</v>
      </c>
      <c r="C2380" s="4" t="s">
        <v>177</v>
      </c>
      <c r="D2380" s="4" t="s">
        <v>75</v>
      </c>
      <c r="E2380" s="4" t="s">
        <v>172</v>
      </c>
      <c r="F2380" s="3">
        <v>42838</v>
      </c>
      <c r="G2380" s="3">
        <v>42909</v>
      </c>
      <c r="H2380">
        <v>62</v>
      </c>
      <c r="I2380" s="4" t="s">
        <v>9023</v>
      </c>
      <c r="J2380" s="4" t="s">
        <v>9024</v>
      </c>
      <c r="K2380" s="4" t="s">
        <v>9012</v>
      </c>
      <c r="L2380">
        <v>55</v>
      </c>
      <c r="M2380" s="4" t="s">
        <v>73</v>
      </c>
      <c r="N2380">
        <v>1982</v>
      </c>
      <c r="O2380">
        <v>792.46</v>
      </c>
      <c r="P2380">
        <v>1299</v>
      </c>
      <c r="Q2380" s="4" t="s">
        <v>23</v>
      </c>
      <c r="R2380" s="4" t="s">
        <v>24</v>
      </c>
      <c r="S2380">
        <v>71</v>
      </c>
    </row>
    <row r="2381" spans="1:19">
      <c r="A2381" s="4" t="s">
        <v>2588</v>
      </c>
      <c r="B2381" s="4" t="s">
        <v>191</v>
      </c>
      <c r="C2381" s="4" t="s">
        <v>171</v>
      </c>
      <c r="D2381" s="4" t="s">
        <v>62</v>
      </c>
      <c r="E2381" s="4" t="s">
        <v>172</v>
      </c>
      <c r="F2381" s="3">
        <v>42838</v>
      </c>
      <c r="G2381" s="3">
        <v>42845</v>
      </c>
      <c r="H2381">
        <v>996</v>
      </c>
      <c r="I2381" s="4" t="s">
        <v>9026</v>
      </c>
      <c r="J2381" s="4" t="s">
        <v>9024</v>
      </c>
      <c r="K2381" s="4" t="s">
        <v>9010</v>
      </c>
      <c r="L2381">
        <v>1096</v>
      </c>
      <c r="M2381" s="4" t="s">
        <v>58</v>
      </c>
      <c r="N2381">
        <v>2008</v>
      </c>
      <c r="O2381">
        <v>52.5</v>
      </c>
      <c r="P2381">
        <v>165</v>
      </c>
      <c r="Q2381" s="4" t="s">
        <v>23</v>
      </c>
      <c r="R2381" s="4" t="s">
        <v>24</v>
      </c>
      <c r="S2381">
        <v>7</v>
      </c>
    </row>
    <row r="2382" spans="1:19">
      <c r="A2382" s="4" t="s">
        <v>2589</v>
      </c>
      <c r="B2382" s="4" t="s">
        <v>219</v>
      </c>
      <c r="C2382" s="4" t="s">
        <v>9011</v>
      </c>
      <c r="D2382" s="4" t="s">
        <v>24</v>
      </c>
      <c r="E2382" s="4" t="s">
        <v>193</v>
      </c>
      <c r="F2382" s="3">
        <v>42838</v>
      </c>
      <c r="G2382" s="3"/>
      <c r="I2382" s="4" t="s">
        <v>9026</v>
      </c>
      <c r="J2382" s="4" t="s">
        <v>9024</v>
      </c>
      <c r="K2382" s="4" t="s">
        <v>9010</v>
      </c>
      <c r="L2382">
        <v>4821</v>
      </c>
      <c r="M2382" s="4"/>
      <c r="Q2382" s="4"/>
      <c r="R2382" s="4"/>
    </row>
    <row r="2383" spans="1:19">
      <c r="A2383" s="4" t="s">
        <v>2590</v>
      </c>
      <c r="B2383" s="4" t="s">
        <v>219</v>
      </c>
      <c r="C2383" s="4" t="s">
        <v>179</v>
      </c>
      <c r="D2383" s="4" t="s">
        <v>102</v>
      </c>
      <c r="E2383" s="4" t="s">
        <v>197</v>
      </c>
      <c r="F2383" s="3">
        <v>42838</v>
      </c>
      <c r="G2383" s="3">
        <v>42895</v>
      </c>
      <c r="H2383">
        <v>0</v>
      </c>
      <c r="I2383" s="4" t="s">
        <v>9026</v>
      </c>
      <c r="J2383" s="4" t="s">
        <v>9024</v>
      </c>
      <c r="K2383" s="4" t="s">
        <v>9010</v>
      </c>
      <c r="L2383">
        <v>550</v>
      </c>
      <c r="M2383" s="4" t="s">
        <v>55</v>
      </c>
      <c r="N2383">
        <v>1994</v>
      </c>
      <c r="O2383">
        <v>1188.42</v>
      </c>
      <c r="P2383">
        <v>3015</v>
      </c>
      <c r="Q2383" s="4" t="s">
        <v>23</v>
      </c>
      <c r="R2383" s="4" t="s">
        <v>24</v>
      </c>
      <c r="S2383">
        <v>57</v>
      </c>
    </row>
    <row r="2384" spans="1:19">
      <c r="A2384" s="4" t="s">
        <v>2591</v>
      </c>
      <c r="B2384" s="4" t="s">
        <v>219</v>
      </c>
      <c r="C2384" s="4" t="s">
        <v>179</v>
      </c>
      <c r="D2384" s="4" t="s">
        <v>76</v>
      </c>
      <c r="E2384" s="4" t="s">
        <v>172</v>
      </c>
      <c r="F2384" s="3">
        <v>42838</v>
      </c>
      <c r="G2384" s="3">
        <v>42847</v>
      </c>
      <c r="H2384">
        <v>543</v>
      </c>
      <c r="I2384" s="4" t="s">
        <v>9026</v>
      </c>
      <c r="J2384" s="4" t="s">
        <v>9024</v>
      </c>
      <c r="K2384" s="4" t="s">
        <v>9010</v>
      </c>
      <c r="L2384">
        <v>550</v>
      </c>
      <c r="M2384" s="4" t="s">
        <v>9322</v>
      </c>
      <c r="N2384">
        <v>1997</v>
      </c>
      <c r="O2384">
        <v>8170.38</v>
      </c>
      <c r="P2384">
        <v>16499</v>
      </c>
      <c r="Q2384" s="4" t="s">
        <v>77</v>
      </c>
      <c r="R2384" s="4" t="s">
        <v>24</v>
      </c>
      <c r="S2384">
        <v>9</v>
      </c>
    </row>
    <row r="2385" spans="1:19">
      <c r="A2385" s="4" t="s">
        <v>2592</v>
      </c>
      <c r="B2385" s="4" t="s">
        <v>230</v>
      </c>
      <c r="C2385" s="4" t="s">
        <v>9011</v>
      </c>
      <c r="D2385" s="4" t="s">
        <v>75</v>
      </c>
      <c r="E2385" s="4" t="s">
        <v>197</v>
      </c>
      <c r="F2385" s="3">
        <v>42838</v>
      </c>
      <c r="G2385" s="3">
        <v>42844</v>
      </c>
      <c r="H2385">
        <v>0</v>
      </c>
      <c r="I2385" s="4" t="s">
        <v>9026</v>
      </c>
      <c r="J2385" s="4" t="s">
        <v>9024</v>
      </c>
      <c r="K2385" s="4" t="s">
        <v>9010</v>
      </c>
      <c r="L2385">
        <v>4821</v>
      </c>
      <c r="M2385" s="4" t="s">
        <v>73</v>
      </c>
      <c r="N2385">
        <v>1982</v>
      </c>
      <c r="O2385">
        <v>792.46</v>
      </c>
      <c r="P2385">
        <v>1299</v>
      </c>
      <c r="Q2385" s="4" t="s">
        <v>23</v>
      </c>
      <c r="R2385" s="4" t="s">
        <v>24</v>
      </c>
      <c r="S2385">
        <v>6</v>
      </c>
    </row>
    <row r="2386" spans="1:19">
      <c r="A2386" s="4" t="s">
        <v>2593</v>
      </c>
      <c r="B2386" s="4" t="s">
        <v>230</v>
      </c>
      <c r="C2386" s="4" t="s">
        <v>9011</v>
      </c>
      <c r="D2386" s="4" t="s">
        <v>124</v>
      </c>
      <c r="E2386" s="4" t="s">
        <v>197</v>
      </c>
      <c r="F2386" s="3">
        <v>42838</v>
      </c>
      <c r="G2386" s="3">
        <v>42846</v>
      </c>
      <c r="H2386">
        <v>0</v>
      </c>
      <c r="I2386" s="4" t="s">
        <v>9026</v>
      </c>
      <c r="J2386" s="4" t="s">
        <v>9024</v>
      </c>
      <c r="K2386" s="4" t="s">
        <v>9010</v>
      </c>
      <c r="L2386">
        <v>4821</v>
      </c>
      <c r="M2386" s="4" t="s">
        <v>60</v>
      </c>
      <c r="N2386">
        <v>1983</v>
      </c>
      <c r="O2386">
        <v>2871.35</v>
      </c>
      <c r="P2386">
        <v>9561</v>
      </c>
      <c r="Q2386" s="4" t="s">
        <v>23</v>
      </c>
      <c r="R2386" s="4" t="s">
        <v>24</v>
      </c>
      <c r="S2386">
        <v>8</v>
      </c>
    </row>
    <row r="2387" spans="1:19">
      <c r="A2387" s="4" t="s">
        <v>2594</v>
      </c>
      <c r="B2387" s="4" t="s">
        <v>170</v>
      </c>
      <c r="C2387" s="4" t="s">
        <v>177</v>
      </c>
      <c r="D2387" s="4" t="s">
        <v>92</v>
      </c>
      <c r="E2387" s="4" t="s">
        <v>197</v>
      </c>
      <c r="F2387" s="3">
        <v>42838</v>
      </c>
      <c r="G2387" s="3">
        <v>42963</v>
      </c>
      <c r="H2387">
        <v>0</v>
      </c>
      <c r="I2387" s="4" t="s">
        <v>9014</v>
      </c>
      <c r="J2387" s="4" t="s">
        <v>9015</v>
      </c>
      <c r="K2387" s="4" t="s">
        <v>9012</v>
      </c>
      <c r="L2387">
        <v>55</v>
      </c>
      <c r="M2387" s="4" t="s">
        <v>73</v>
      </c>
      <c r="N2387">
        <v>1997</v>
      </c>
      <c r="O2387">
        <v>2041.73</v>
      </c>
      <c r="P2387">
        <v>5276</v>
      </c>
      <c r="Q2387" s="4" t="s">
        <v>23</v>
      </c>
      <c r="R2387" s="4" t="s">
        <v>24</v>
      </c>
      <c r="S2387">
        <v>125</v>
      </c>
    </row>
    <row r="2388" spans="1:19">
      <c r="A2388" s="4" t="s">
        <v>2595</v>
      </c>
      <c r="B2388" s="4" t="s">
        <v>189</v>
      </c>
      <c r="C2388" s="4" t="s">
        <v>171</v>
      </c>
      <c r="D2388" s="4" t="s">
        <v>106</v>
      </c>
      <c r="E2388" s="4" t="s">
        <v>197</v>
      </c>
      <c r="F2388" s="3">
        <v>42838</v>
      </c>
      <c r="G2388" s="3">
        <v>42902</v>
      </c>
      <c r="H2388">
        <v>0</v>
      </c>
      <c r="I2388" s="4" t="s">
        <v>9016</v>
      </c>
      <c r="J2388" s="4" t="s">
        <v>9015</v>
      </c>
      <c r="K2388" s="4" t="s">
        <v>9010</v>
      </c>
      <c r="L2388">
        <v>1096</v>
      </c>
      <c r="M2388" s="4" t="s">
        <v>46</v>
      </c>
      <c r="N2388">
        <v>2012</v>
      </c>
      <c r="O2388">
        <v>45.39</v>
      </c>
      <c r="P2388">
        <v>100</v>
      </c>
      <c r="Q2388" s="4" t="s">
        <v>23</v>
      </c>
      <c r="R2388" s="4" t="s">
        <v>47</v>
      </c>
      <c r="S2388">
        <v>64</v>
      </c>
    </row>
    <row r="2389" spans="1:19">
      <c r="A2389" s="4" t="s">
        <v>2596</v>
      </c>
      <c r="B2389" s="4" t="s">
        <v>208</v>
      </c>
      <c r="C2389" s="4" t="s">
        <v>177</v>
      </c>
      <c r="D2389" s="4" t="s">
        <v>57</v>
      </c>
      <c r="E2389" s="4" t="s">
        <v>197</v>
      </c>
      <c r="F2389" s="3">
        <v>42838</v>
      </c>
      <c r="G2389" s="3">
        <v>42881</v>
      </c>
      <c r="H2389">
        <v>0</v>
      </c>
      <c r="I2389" s="4" t="s">
        <v>9014</v>
      </c>
      <c r="J2389" s="4" t="s">
        <v>9015</v>
      </c>
      <c r="K2389" s="4" t="s">
        <v>9012</v>
      </c>
      <c r="L2389">
        <v>55</v>
      </c>
      <c r="M2389" s="4" t="s">
        <v>58</v>
      </c>
      <c r="N2389">
        <v>2006</v>
      </c>
      <c r="O2389">
        <v>1102.43</v>
      </c>
      <c r="P2389">
        <v>1759</v>
      </c>
      <c r="Q2389" s="4" t="s">
        <v>23</v>
      </c>
      <c r="R2389" s="4" t="s">
        <v>24</v>
      </c>
      <c r="S2389">
        <v>43</v>
      </c>
    </row>
    <row r="2390" spans="1:19">
      <c r="A2390" s="4" t="s">
        <v>2597</v>
      </c>
      <c r="B2390" s="4" t="s">
        <v>208</v>
      </c>
      <c r="C2390" s="4" t="s">
        <v>177</v>
      </c>
      <c r="D2390" s="4" t="s">
        <v>29</v>
      </c>
      <c r="E2390" s="4" t="s">
        <v>172</v>
      </c>
      <c r="F2390" s="3">
        <v>42838</v>
      </c>
      <c r="G2390" s="3">
        <v>42847</v>
      </c>
      <c r="H2390">
        <v>56</v>
      </c>
      <c r="I2390" s="4" t="s">
        <v>9014</v>
      </c>
      <c r="J2390" s="4" t="s">
        <v>9015</v>
      </c>
      <c r="K2390" s="4" t="s">
        <v>9012</v>
      </c>
      <c r="L2390">
        <v>55</v>
      </c>
      <c r="M2390" s="4" t="s">
        <v>26</v>
      </c>
      <c r="N2390">
        <v>2012</v>
      </c>
      <c r="O2390">
        <v>587.34</v>
      </c>
      <c r="P2390">
        <v>1356</v>
      </c>
      <c r="Q2390" s="4" t="s">
        <v>30</v>
      </c>
      <c r="R2390" s="4" t="s">
        <v>24</v>
      </c>
      <c r="S2390">
        <v>9</v>
      </c>
    </row>
    <row r="2391" spans="1:19">
      <c r="A2391" s="4" t="s">
        <v>2598</v>
      </c>
      <c r="B2391" s="4" t="s">
        <v>185</v>
      </c>
      <c r="C2391" s="4" t="s">
        <v>199</v>
      </c>
      <c r="D2391" s="4" t="s">
        <v>82</v>
      </c>
      <c r="E2391" s="4" t="s">
        <v>197</v>
      </c>
      <c r="F2391" s="3">
        <v>42838</v>
      </c>
      <c r="G2391" s="3">
        <v>42845</v>
      </c>
      <c r="H2391">
        <v>0</v>
      </c>
      <c r="I2391" s="4" t="s">
        <v>9023</v>
      </c>
      <c r="J2391" s="4" t="s">
        <v>9024</v>
      </c>
      <c r="K2391" s="4" t="s">
        <v>9010</v>
      </c>
      <c r="L2391">
        <v>5482</v>
      </c>
      <c r="M2391" s="4" t="s">
        <v>36</v>
      </c>
      <c r="N2391">
        <v>1982</v>
      </c>
      <c r="O2391">
        <v>11698.03</v>
      </c>
      <c r="P2391">
        <v>34288</v>
      </c>
      <c r="Q2391" s="4" t="s">
        <v>23</v>
      </c>
      <c r="R2391" s="4" t="s">
        <v>24</v>
      </c>
      <c r="S2391">
        <v>7</v>
      </c>
    </row>
    <row r="2392" spans="1:19">
      <c r="A2392" s="4" t="s">
        <v>2599</v>
      </c>
      <c r="B2392" s="4" t="s">
        <v>185</v>
      </c>
      <c r="C2392" s="4" t="s">
        <v>192</v>
      </c>
      <c r="D2392" s="4" t="s">
        <v>32</v>
      </c>
      <c r="E2392" s="4" t="s">
        <v>197</v>
      </c>
      <c r="F2392" s="3">
        <v>42838</v>
      </c>
      <c r="G2392" s="3">
        <v>42848</v>
      </c>
      <c r="H2392">
        <v>0</v>
      </c>
      <c r="I2392" s="4" t="s">
        <v>9023</v>
      </c>
      <c r="J2392" s="4" t="s">
        <v>9024</v>
      </c>
      <c r="K2392" s="4" t="s">
        <v>9012</v>
      </c>
      <c r="L2392">
        <v>3393</v>
      </c>
      <c r="M2392" s="4" t="s">
        <v>33</v>
      </c>
      <c r="N2392">
        <v>2009</v>
      </c>
      <c r="O2392">
        <v>497.11</v>
      </c>
      <c r="P2392">
        <v>1588</v>
      </c>
      <c r="Q2392" s="4" t="s">
        <v>23</v>
      </c>
      <c r="R2392" s="4" t="s">
        <v>24</v>
      </c>
      <c r="S2392">
        <v>10</v>
      </c>
    </row>
    <row r="2393" spans="1:19">
      <c r="A2393" s="4" t="s">
        <v>2600</v>
      </c>
      <c r="B2393" s="4" t="s">
        <v>216</v>
      </c>
      <c r="C2393" s="4" t="s">
        <v>171</v>
      </c>
      <c r="D2393" s="4" t="s">
        <v>113</v>
      </c>
      <c r="E2393" s="4" t="s">
        <v>172</v>
      </c>
      <c r="F2393" s="3">
        <v>42838</v>
      </c>
      <c r="G2393" s="3">
        <v>42896</v>
      </c>
      <c r="H2393">
        <v>1145</v>
      </c>
      <c r="I2393" s="4" t="s">
        <v>9018</v>
      </c>
      <c r="J2393" s="4" t="s">
        <v>9019</v>
      </c>
      <c r="K2393" s="4" t="s">
        <v>9010</v>
      </c>
      <c r="L2393">
        <v>1096</v>
      </c>
      <c r="M2393" s="4" t="s">
        <v>33</v>
      </c>
      <c r="N2393">
        <v>2000</v>
      </c>
      <c r="O2393">
        <v>167.89</v>
      </c>
      <c r="P2393">
        <v>493</v>
      </c>
      <c r="Q2393" s="4" t="s">
        <v>114</v>
      </c>
      <c r="R2393" s="4" t="s">
        <v>24</v>
      </c>
      <c r="S2393">
        <v>58</v>
      </c>
    </row>
    <row r="2394" spans="1:19">
      <c r="A2394" s="4" t="s">
        <v>2601</v>
      </c>
      <c r="B2394" s="4" t="s">
        <v>235</v>
      </c>
      <c r="C2394" s="4" t="s">
        <v>9011</v>
      </c>
      <c r="D2394" s="4" t="s">
        <v>107</v>
      </c>
      <c r="E2394" s="4" t="s">
        <v>197</v>
      </c>
      <c r="F2394" s="3">
        <v>42838</v>
      </c>
      <c r="G2394" s="3">
        <v>42851</v>
      </c>
      <c r="H2394">
        <v>0</v>
      </c>
      <c r="I2394" s="4" t="s">
        <v>9018</v>
      </c>
      <c r="J2394" s="4" t="s">
        <v>9019</v>
      </c>
      <c r="K2394" s="4" t="s">
        <v>9010</v>
      </c>
      <c r="L2394">
        <v>4821</v>
      </c>
      <c r="M2394" s="4" t="s">
        <v>26</v>
      </c>
      <c r="N2394">
        <v>1994</v>
      </c>
      <c r="O2394">
        <v>2818.38</v>
      </c>
      <c r="P2394">
        <v>6290</v>
      </c>
      <c r="Q2394" s="4" t="s">
        <v>23</v>
      </c>
      <c r="R2394" s="4" t="s">
        <v>24</v>
      </c>
      <c r="S2394">
        <v>13</v>
      </c>
    </row>
    <row r="2395" spans="1:19">
      <c r="A2395" s="4" t="s">
        <v>2602</v>
      </c>
      <c r="B2395" s="4" t="s">
        <v>181</v>
      </c>
      <c r="C2395" s="4" t="s">
        <v>179</v>
      </c>
      <c r="D2395" s="4" t="s">
        <v>24</v>
      </c>
      <c r="E2395" s="4" t="s">
        <v>193</v>
      </c>
      <c r="F2395" s="3">
        <v>42838</v>
      </c>
      <c r="G2395" s="3"/>
      <c r="I2395" s="4" t="s">
        <v>9026</v>
      </c>
      <c r="J2395" s="4" t="s">
        <v>9024</v>
      </c>
      <c r="K2395" s="4" t="s">
        <v>9010</v>
      </c>
      <c r="L2395">
        <v>550</v>
      </c>
      <c r="M2395" s="4"/>
      <c r="Q2395" s="4"/>
      <c r="R2395" s="4"/>
    </row>
    <row r="2396" spans="1:19">
      <c r="A2396" s="4" t="s">
        <v>2603</v>
      </c>
      <c r="B2396" s="4" t="s">
        <v>181</v>
      </c>
      <c r="C2396" s="4" t="s">
        <v>192</v>
      </c>
      <c r="D2396" s="4" t="s">
        <v>24</v>
      </c>
      <c r="E2396" s="4" t="s">
        <v>193</v>
      </c>
      <c r="F2396" s="3">
        <v>42838</v>
      </c>
      <c r="G2396" s="3"/>
      <c r="I2396" s="4" t="s">
        <v>9026</v>
      </c>
      <c r="J2396" s="4" t="s">
        <v>9024</v>
      </c>
      <c r="K2396" s="4" t="s">
        <v>9012</v>
      </c>
      <c r="L2396">
        <v>3393</v>
      </c>
      <c r="M2396" s="4"/>
      <c r="Q2396" s="4"/>
      <c r="R2396" s="4"/>
    </row>
    <row r="2397" spans="1:19">
      <c r="A2397" s="4" t="s">
        <v>2604</v>
      </c>
      <c r="B2397" s="4" t="s">
        <v>246</v>
      </c>
      <c r="C2397" s="4" t="s">
        <v>199</v>
      </c>
      <c r="D2397" s="4" t="s">
        <v>127</v>
      </c>
      <c r="E2397" s="4" t="s">
        <v>197</v>
      </c>
      <c r="F2397" s="3">
        <v>42839</v>
      </c>
      <c r="G2397" s="3">
        <v>42844</v>
      </c>
      <c r="H2397">
        <v>0</v>
      </c>
      <c r="I2397" s="4" t="s">
        <v>9021</v>
      </c>
      <c r="J2397" s="4" t="s">
        <v>9019</v>
      </c>
      <c r="K2397" s="4" t="s">
        <v>9010</v>
      </c>
      <c r="L2397">
        <v>5482</v>
      </c>
      <c r="M2397" s="4" t="s">
        <v>9322</v>
      </c>
      <c r="N2397">
        <v>2011</v>
      </c>
      <c r="O2397">
        <v>40.79</v>
      </c>
      <c r="P2397">
        <v>142</v>
      </c>
      <c r="Q2397" s="4" t="s">
        <v>128</v>
      </c>
      <c r="R2397" s="4" t="s">
        <v>24</v>
      </c>
      <c r="S2397">
        <v>5</v>
      </c>
    </row>
    <row r="2398" spans="1:19">
      <c r="A2398" s="4" t="s">
        <v>2605</v>
      </c>
      <c r="B2398" s="4" t="s">
        <v>246</v>
      </c>
      <c r="C2398" s="4" t="s">
        <v>9011</v>
      </c>
      <c r="D2398" s="4" t="s">
        <v>34</v>
      </c>
      <c r="E2398" s="4" t="s">
        <v>197</v>
      </c>
      <c r="F2398" s="3">
        <v>42839</v>
      </c>
      <c r="G2398" s="3">
        <v>42847</v>
      </c>
      <c r="H2398">
        <v>0</v>
      </c>
      <c r="I2398" s="4" t="s">
        <v>9021</v>
      </c>
      <c r="J2398" s="4" t="s">
        <v>9019</v>
      </c>
      <c r="K2398" s="4" t="s">
        <v>9010</v>
      </c>
      <c r="L2398">
        <v>4821</v>
      </c>
      <c r="M2398" s="4" t="s">
        <v>9322</v>
      </c>
      <c r="N2398">
        <v>1993</v>
      </c>
      <c r="O2398">
        <v>1242.32</v>
      </c>
      <c r="P2398">
        <v>3027</v>
      </c>
      <c r="Q2398" s="4" t="s">
        <v>23</v>
      </c>
      <c r="R2398" s="4" t="s">
        <v>21</v>
      </c>
      <c r="S2398">
        <v>8</v>
      </c>
    </row>
    <row r="2399" spans="1:19">
      <c r="A2399" s="4" t="s">
        <v>2606</v>
      </c>
      <c r="B2399" s="4" t="s">
        <v>246</v>
      </c>
      <c r="C2399" s="4" t="s">
        <v>192</v>
      </c>
      <c r="D2399" s="4" t="s">
        <v>120</v>
      </c>
      <c r="E2399" s="4" t="s">
        <v>197</v>
      </c>
      <c r="F2399" s="3">
        <v>42839</v>
      </c>
      <c r="G2399" s="3">
        <v>42844</v>
      </c>
      <c r="H2399">
        <v>0</v>
      </c>
      <c r="I2399" s="4" t="s">
        <v>9021</v>
      </c>
      <c r="J2399" s="4" t="s">
        <v>9019</v>
      </c>
      <c r="K2399" s="4" t="s">
        <v>9012</v>
      </c>
      <c r="L2399">
        <v>3393</v>
      </c>
      <c r="M2399" s="4" t="s">
        <v>58</v>
      </c>
      <c r="N2399">
        <v>1998</v>
      </c>
      <c r="O2399">
        <v>2022.14</v>
      </c>
      <c r="P2399">
        <v>5113</v>
      </c>
      <c r="Q2399" s="4" t="s">
        <v>23</v>
      </c>
      <c r="R2399" s="4" t="s">
        <v>24</v>
      </c>
      <c r="S2399">
        <v>5</v>
      </c>
    </row>
    <row r="2400" spans="1:19">
      <c r="A2400" s="4" t="s">
        <v>2607</v>
      </c>
      <c r="B2400" s="4" t="s">
        <v>279</v>
      </c>
      <c r="C2400" s="4" t="s">
        <v>171</v>
      </c>
      <c r="D2400" s="4" t="s">
        <v>40</v>
      </c>
      <c r="E2400" s="4" t="s">
        <v>172</v>
      </c>
      <c r="F2400" s="3">
        <v>42839</v>
      </c>
      <c r="G2400" s="3">
        <v>42848</v>
      </c>
      <c r="H2400">
        <v>1033</v>
      </c>
      <c r="I2400" s="4" t="s">
        <v>9018</v>
      </c>
      <c r="J2400" s="4" t="s">
        <v>9019</v>
      </c>
      <c r="K2400" s="4" t="s">
        <v>9010</v>
      </c>
      <c r="L2400">
        <v>1096</v>
      </c>
      <c r="M2400" s="4" t="s">
        <v>39</v>
      </c>
      <c r="N2400">
        <v>1989</v>
      </c>
      <c r="O2400">
        <v>665.06</v>
      </c>
      <c r="P2400">
        <v>1095</v>
      </c>
      <c r="Q2400" s="4" t="s">
        <v>23</v>
      </c>
      <c r="R2400" s="4" t="s">
        <v>24</v>
      </c>
      <c r="S2400">
        <v>9</v>
      </c>
    </row>
    <row r="2401" spans="1:19">
      <c r="A2401" s="4" t="s">
        <v>2608</v>
      </c>
      <c r="B2401" s="4" t="s">
        <v>210</v>
      </c>
      <c r="C2401" s="4" t="s">
        <v>192</v>
      </c>
      <c r="D2401" s="4" t="s">
        <v>117</v>
      </c>
      <c r="E2401" s="4" t="s">
        <v>197</v>
      </c>
      <c r="F2401" s="3">
        <v>42839</v>
      </c>
      <c r="G2401" s="3">
        <v>42845</v>
      </c>
      <c r="H2401">
        <v>0</v>
      </c>
      <c r="I2401" s="4" t="s">
        <v>9021</v>
      </c>
      <c r="J2401" s="4" t="s">
        <v>9019</v>
      </c>
      <c r="K2401" s="4" t="s">
        <v>9012</v>
      </c>
      <c r="L2401">
        <v>3393</v>
      </c>
      <c r="M2401" s="4" t="s">
        <v>26</v>
      </c>
      <c r="N2401">
        <v>1996</v>
      </c>
      <c r="O2401">
        <v>439.21</v>
      </c>
      <c r="P2401">
        <v>792</v>
      </c>
      <c r="Q2401" s="4" t="s">
        <v>23</v>
      </c>
      <c r="R2401" s="4" t="s">
        <v>24</v>
      </c>
      <c r="S2401">
        <v>6</v>
      </c>
    </row>
    <row r="2402" spans="1:19">
      <c r="A2402" s="4" t="s">
        <v>2609</v>
      </c>
      <c r="B2402" s="4" t="s">
        <v>174</v>
      </c>
      <c r="C2402" s="4" t="s">
        <v>171</v>
      </c>
      <c r="D2402" s="4" t="s">
        <v>70</v>
      </c>
      <c r="E2402" s="4" t="s">
        <v>197</v>
      </c>
      <c r="F2402" s="3">
        <v>42839</v>
      </c>
      <c r="G2402" s="3">
        <v>42840</v>
      </c>
      <c r="H2402">
        <v>0</v>
      </c>
      <c r="I2402" s="4" t="s">
        <v>9016</v>
      </c>
      <c r="J2402" s="4" t="s">
        <v>9015</v>
      </c>
      <c r="K2402" s="4" t="s">
        <v>9010</v>
      </c>
      <c r="L2402">
        <v>1096</v>
      </c>
      <c r="M2402" s="4" t="s">
        <v>55</v>
      </c>
      <c r="N2402">
        <v>2007</v>
      </c>
      <c r="O2402">
        <v>86.68</v>
      </c>
      <c r="P2402">
        <v>187</v>
      </c>
      <c r="Q2402" s="4" t="s">
        <v>23</v>
      </c>
      <c r="R2402" s="4" t="s">
        <v>56</v>
      </c>
      <c r="S2402">
        <v>1</v>
      </c>
    </row>
    <row r="2403" spans="1:19">
      <c r="A2403" s="4" t="s">
        <v>2610</v>
      </c>
      <c r="B2403" s="4" t="s">
        <v>174</v>
      </c>
      <c r="C2403" s="4" t="s">
        <v>9011</v>
      </c>
      <c r="D2403" s="4" t="s">
        <v>119</v>
      </c>
      <c r="E2403" s="4" t="s">
        <v>197</v>
      </c>
      <c r="F2403" s="3">
        <v>42839</v>
      </c>
      <c r="G2403" s="3">
        <v>42841</v>
      </c>
      <c r="H2403">
        <v>0</v>
      </c>
      <c r="I2403" s="4" t="s">
        <v>9016</v>
      </c>
      <c r="J2403" s="4" t="s">
        <v>9015</v>
      </c>
      <c r="K2403" s="4" t="s">
        <v>9010</v>
      </c>
      <c r="L2403">
        <v>4821</v>
      </c>
      <c r="M2403" s="4" t="s">
        <v>55</v>
      </c>
      <c r="N2403">
        <v>1988</v>
      </c>
      <c r="O2403">
        <v>5266.09</v>
      </c>
      <c r="P2403">
        <v>8595</v>
      </c>
      <c r="Q2403" s="4" t="s">
        <v>23</v>
      </c>
      <c r="R2403" s="4" t="s">
        <v>56</v>
      </c>
      <c r="S2403">
        <v>2</v>
      </c>
    </row>
    <row r="2404" spans="1:19">
      <c r="A2404" s="4" t="s">
        <v>2611</v>
      </c>
      <c r="B2404" s="4" t="s">
        <v>174</v>
      </c>
      <c r="C2404" s="4" t="s">
        <v>9011</v>
      </c>
      <c r="D2404" s="4" t="s">
        <v>37</v>
      </c>
      <c r="E2404" s="4" t="s">
        <v>172</v>
      </c>
      <c r="F2404" s="3">
        <v>42839</v>
      </c>
      <c r="G2404" s="3">
        <v>42961</v>
      </c>
      <c r="H2404">
        <v>4359</v>
      </c>
      <c r="I2404" s="4" t="s">
        <v>9016</v>
      </c>
      <c r="J2404" s="4" t="s">
        <v>9015</v>
      </c>
      <c r="K2404" s="4" t="s">
        <v>9010</v>
      </c>
      <c r="L2404">
        <v>4821</v>
      </c>
      <c r="M2404" s="4" t="s">
        <v>33</v>
      </c>
      <c r="N2404">
        <v>2001</v>
      </c>
      <c r="O2404">
        <v>718.62</v>
      </c>
      <c r="P2404">
        <v>2448</v>
      </c>
      <c r="Q2404" s="4" t="s">
        <v>23</v>
      </c>
      <c r="R2404" s="4" t="s">
        <v>24</v>
      </c>
      <c r="S2404">
        <v>122</v>
      </c>
    </row>
    <row r="2405" spans="1:19">
      <c r="A2405" s="4" t="s">
        <v>2612</v>
      </c>
      <c r="B2405" s="4" t="s">
        <v>174</v>
      </c>
      <c r="C2405" s="4" t="s">
        <v>9011</v>
      </c>
      <c r="D2405" s="4" t="s">
        <v>92</v>
      </c>
      <c r="E2405" s="4" t="s">
        <v>172</v>
      </c>
      <c r="F2405" s="3">
        <v>42839</v>
      </c>
      <c r="G2405" s="3">
        <v>42888</v>
      </c>
      <c r="H2405">
        <v>4575</v>
      </c>
      <c r="I2405" s="4" t="s">
        <v>9016</v>
      </c>
      <c r="J2405" s="4" t="s">
        <v>9015</v>
      </c>
      <c r="K2405" s="4" t="s">
        <v>9010</v>
      </c>
      <c r="L2405">
        <v>4821</v>
      </c>
      <c r="M2405" s="4" t="s">
        <v>73</v>
      </c>
      <c r="N2405">
        <v>1997</v>
      </c>
      <c r="O2405">
        <v>2041.73</v>
      </c>
      <c r="P2405">
        <v>5276</v>
      </c>
      <c r="Q2405" s="4" t="s">
        <v>23</v>
      </c>
      <c r="R2405" s="4" t="s">
        <v>24</v>
      </c>
      <c r="S2405">
        <v>49</v>
      </c>
    </row>
    <row r="2406" spans="1:19">
      <c r="A2406" s="4" t="s">
        <v>2613</v>
      </c>
      <c r="B2406" s="4" t="s">
        <v>174</v>
      </c>
      <c r="C2406" s="4" t="s">
        <v>177</v>
      </c>
      <c r="D2406" s="4" t="s">
        <v>57</v>
      </c>
      <c r="E2406" s="4" t="s">
        <v>172</v>
      </c>
      <c r="F2406" s="3">
        <v>42839</v>
      </c>
      <c r="G2406" s="3">
        <v>42847</v>
      </c>
      <c r="H2406">
        <v>53</v>
      </c>
      <c r="I2406" s="4" t="s">
        <v>9016</v>
      </c>
      <c r="J2406" s="4" t="s">
        <v>9015</v>
      </c>
      <c r="K2406" s="4" t="s">
        <v>9012</v>
      </c>
      <c r="L2406">
        <v>55</v>
      </c>
      <c r="M2406" s="4" t="s">
        <v>58</v>
      </c>
      <c r="N2406">
        <v>2006</v>
      </c>
      <c r="O2406">
        <v>1102.43</v>
      </c>
      <c r="P2406">
        <v>1759</v>
      </c>
      <c r="Q2406" s="4" t="s">
        <v>23</v>
      </c>
      <c r="R2406" s="4" t="s">
        <v>24</v>
      </c>
      <c r="S2406">
        <v>8</v>
      </c>
    </row>
    <row r="2407" spans="1:19">
      <c r="A2407" s="4" t="s">
        <v>2614</v>
      </c>
      <c r="B2407" s="4" t="s">
        <v>212</v>
      </c>
      <c r="C2407" s="4" t="s">
        <v>179</v>
      </c>
      <c r="D2407" s="4" t="s">
        <v>81</v>
      </c>
      <c r="E2407" s="4" t="s">
        <v>172</v>
      </c>
      <c r="F2407" s="3">
        <v>42839</v>
      </c>
      <c r="G2407" s="3">
        <v>42841</v>
      </c>
      <c r="H2407">
        <v>597</v>
      </c>
      <c r="I2407" s="4" t="s">
        <v>9023</v>
      </c>
      <c r="J2407" s="4" t="s">
        <v>9024</v>
      </c>
      <c r="K2407" s="4" t="s">
        <v>9010</v>
      </c>
      <c r="L2407">
        <v>550</v>
      </c>
      <c r="M2407" s="4" t="s">
        <v>33</v>
      </c>
      <c r="N2407">
        <v>1989</v>
      </c>
      <c r="O2407">
        <v>1388.67</v>
      </c>
      <c r="P2407">
        <v>3583</v>
      </c>
      <c r="Q2407" s="4" t="s">
        <v>23</v>
      </c>
      <c r="R2407" s="4" t="s">
        <v>24</v>
      </c>
      <c r="S2407">
        <v>2</v>
      </c>
    </row>
    <row r="2408" spans="1:19">
      <c r="A2408" s="4" t="s">
        <v>2615</v>
      </c>
      <c r="B2408" s="4" t="s">
        <v>212</v>
      </c>
      <c r="C2408" s="4" t="s">
        <v>192</v>
      </c>
      <c r="D2408" s="4" t="s">
        <v>129</v>
      </c>
      <c r="E2408" s="4" t="s">
        <v>172</v>
      </c>
      <c r="F2408" s="3">
        <v>42839</v>
      </c>
      <c r="G2408" s="3">
        <v>42902</v>
      </c>
      <c r="H2408">
        <v>3179</v>
      </c>
      <c r="I2408" s="4" t="s">
        <v>9023</v>
      </c>
      <c r="J2408" s="4" t="s">
        <v>9024</v>
      </c>
      <c r="K2408" s="4" t="s">
        <v>9012</v>
      </c>
      <c r="L2408">
        <v>3393</v>
      </c>
      <c r="M2408" s="4" t="s">
        <v>39</v>
      </c>
      <c r="N2408">
        <v>1992</v>
      </c>
      <c r="O2408">
        <v>324.19</v>
      </c>
      <c r="P2408">
        <v>978</v>
      </c>
      <c r="Q2408" s="4" t="s">
        <v>23</v>
      </c>
      <c r="R2408" s="4" t="s">
        <v>24</v>
      </c>
      <c r="S2408">
        <v>63</v>
      </c>
    </row>
    <row r="2409" spans="1:19">
      <c r="A2409" s="4" t="s">
        <v>2616</v>
      </c>
      <c r="B2409" s="4" t="s">
        <v>196</v>
      </c>
      <c r="C2409" s="4" t="s">
        <v>179</v>
      </c>
      <c r="D2409" s="4" t="s">
        <v>68</v>
      </c>
      <c r="E2409" s="4" t="s">
        <v>197</v>
      </c>
      <c r="F2409" s="3">
        <v>42839</v>
      </c>
      <c r="G2409" s="3">
        <v>42902</v>
      </c>
      <c r="H2409">
        <v>0</v>
      </c>
      <c r="I2409" s="4" t="s">
        <v>9016</v>
      </c>
      <c r="J2409" s="4" t="s">
        <v>9015</v>
      </c>
      <c r="K2409" s="4" t="s">
        <v>9010</v>
      </c>
      <c r="L2409">
        <v>550</v>
      </c>
      <c r="M2409" s="4" t="s">
        <v>9322</v>
      </c>
      <c r="N2409">
        <v>2000</v>
      </c>
      <c r="O2409">
        <v>1223.72</v>
      </c>
      <c r="P2409">
        <v>2497</v>
      </c>
      <c r="Q2409" s="4" t="s">
        <v>69</v>
      </c>
      <c r="R2409" s="4" t="s">
        <v>24</v>
      </c>
      <c r="S2409">
        <v>63</v>
      </c>
    </row>
    <row r="2410" spans="1:19">
      <c r="A2410" s="4" t="s">
        <v>2617</v>
      </c>
      <c r="B2410" s="4" t="s">
        <v>196</v>
      </c>
      <c r="C2410" s="4" t="s">
        <v>177</v>
      </c>
      <c r="D2410" s="4" t="s">
        <v>109</v>
      </c>
      <c r="E2410" s="4" t="s">
        <v>172</v>
      </c>
      <c r="F2410" s="3">
        <v>42839</v>
      </c>
      <c r="G2410" s="3">
        <v>42840</v>
      </c>
      <c r="H2410">
        <v>57</v>
      </c>
      <c r="I2410" s="4" t="s">
        <v>9016</v>
      </c>
      <c r="J2410" s="4" t="s">
        <v>9015</v>
      </c>
      <c r="K2410" s="4" t="s">
        <v>9012</v>
      </c>
      <c r="L2410">
        <v>55</v>
      </c>
      <c r="M2410" s="4" t="s">
        <v>58</v>
      </c>
      <c r="N2410">
        <v>1987</v>
      </c>
      <c r="O2410">
        <v>1698.2</v>
      </c>
      <c r="P2410">
        <v>3798</v>
      </c>
      <c r="Q2410" s="4" t="s">
        <v>23</v>
      </c>
      <c r="R2410" s="4" t="s">
        <v>24</v>
      </c>
      <c r="S2410">
        <v>1</v>
      </c>
    </row>
    <row r="2411" spans="1:19">
      <c r="A2411" s="4" t="s">
        <v>2618</v>
      </c>
      <c r="B2411" s="4" t="s">
        <v>203</v>
      </c>
      <c r="C2411" s="4" t="s">
        <v>192</v>
      </c>
      <c r="D2411" s="4" t="s">
        <v>76</v>
      </c>
      <c r="E2411" s="4" t="s">
        <v>197</v>
      </c>
      <c r="F2411" s="3">
        <v>42839</v>
      </c>
      <c r="G2411" s="3">
        <v>42840</v>
      </c>
      <c r="H2411">
        <v>0</v>
      </c>
      <c r="I2411" s="4" t="s">
        <v>9023</v>
      </c>
      <c r="J2411" s="4" t="s">
        <v>9024</v>
      </c>
      <c r="K2411" s="4" t="s">
        <v>9012</v>
      </c>
      <c r="L2411">
        <v>3393</v>
      </c>
      <c r="M2411" s="4" t="s">
        <v>9322</v>
      </c>
      <c r="N2411">
        <v>1997</v>
      </c>
      <c r="O2411">
        <v>8170.38</v>
      </c>
      <c r="P2411">
        <v>16499</v>
      </c>
      <c r="Q2411" s="4" t="s">
        <v>77</v>
      </c>
      <c r="R2411" s="4" t="s">
        <v>24</v>
      </c>
      <c r="S2411">
        <v>1</v>
      </c>
    </row>
    <row r="2412" spans="1:19">
      <c r="A2412" s="4" t="s">
        <v>2619</v>
      </c>
      <c r="B2412" s="4" t="s">
        <v>203</v>
      </c>
      <c r="C2412" s="4" t="s">
        <v>192</v>
      </c>
      <c r="D2412" s="4" t="s">
        <v>105</v>
      </c>
      <c r="E2412" s="4" t="s">
        <v>172</v>
      </c>
      <c r="F2412" s="3">
        <v>42839</v>
      </c>
      <c r="G2412" s="3">
        <v>42849</v>
      </c>
      <c r="H2412">
        <v>2997</v>
      </c>
      <c r="I2412" s="4" t="s">
        <v>9023</v>
      </c>
      <c r="J2412" s="4" t="s">
        <v>9024</v>
      </c>
      <c r="K2412" s="4" t="s">
        <v>9012</v>
      </c>
      <c r="L2412">
        <v>3393</v>
      </c>
      <c r="M2412" s="4" t="s">
        <v>36</v>
      </c>
      <c r="N2412">
        <v>1996</v>
      </c>
      <c r="O2412">
        <v>6354.87</v>
      </c>
      <c r="P2412">
        <v>16780</v>
      </c>
      <c r="Q2412" s="4" t="s">
        <v>23</v>
      </c>
      <c r="R2412" s="4" t="s">
        <v>35</v>
      </c>
      <c r="S2412">
        <v>10</v>
      </c>
    </row>
    <row r="2413" spans="1:19">
      <c r="A2413" s="4" t="s">
        <v>2620</v>
      </c>
      <c r="B2413" s="4" t="s">
        <v>191</v>
      </c>
      <c r="C2413" s="4" t="s">
        <v>179</v>
      </c>
      <c r="D2413" s="4" t="s">
        <v>54</v>
      </c>
      <c r="E2413" s="4" t="s">
        <v>172</v>
      </c>
      <c r="F2413" s="3">
        <v>42839</v>
      </c>
      <c r="G2413" s="3">
        <v>42884</v>
      </c>
      <c r="H2413">
        <v>545</v>
      </c>
      <c r="I2413" s="4" t="s">
        <v>9026</v>
      </c>
      <c r="J2413" s="4" t="s">
        <v>9024</v>
      </c>
      <c r="K2413" s="4" t="s">
        <v>9010</v>
      </c>
      <c r="L2413">
        <v>550</v>
      </c>
      <c r="M2413" s="4" t="s">
        <v>55</v>
      </c>
      <c r="N2413">
        <v>1995</v>
      </c>
      <c r="O2413">
        <v>1825.82</v>
      </c>
      <c r="P2413">
        <v>5595</v>
      </c>
      <c r="Q2413" s="4" t="s">
        <v>23</v>
      </c>
      <c r="R2413" s="4" t="s">
        <v>56</v>
      </c>
      <c r="S2413">
        <v>45</v>
      </c>
    </row>
    <row r="2414" spans="1:19">
      <c r="A2414" s="4" t="s">
        <v>2621</v>
      </c>
      <c r="B2414" s="4" t="s">
        <v>343</v>
      </c>
      <c r="C2414" s="4" t="s">
        <v>179</v>
      </c>
      <c r="D2414" s="4" t="s">
        <v>131</v>
      </c>
      <c r="E2414" s="4" t="s">
        <v>172</v>
      </c>
      <c r="F2414" s="3">
        <v>42839</v>
      </c>
      <c r="G2414" s="3">
        <v>42850</v>
      </c>
      <c r="H2414">
        <v>565</v>
      </c>
      <c r="I2414" s="4" t="s">
        <v>9016</v>
      </c>
      <c r="J2414" s="4" t="s">
        <v>9015</v>
      </c>
      <c r="K2414" s="4" t="s">
        <v>9010</v>
      </c>
      <c r="L2414">
        <v>550</v>
      </c>
      <c r="M2414" s="4" t="s">
        <v>26</v>
      </c>
      <c r="N2414">
        <v>1984</v>
      </c>
      <c r="O2414">
        <v>441.08</v>
      </c>
      <c r="P2414">
        <v>1210</v>
      </c>
      <c r="Q2414" s="4" t="s">
        <v>23</v>
      </c>
      <c r="R2414" s="4" t="s">
        <v>24</v>
      </c>
      <c r="S2414">
        <v>11</v>
      </c>
    </row>
    <row r="2415" spans="1:19">
      <c r="A2415" s="4" t="s">
        <v>2622</v>
      </c>
      <c r="B2415" s="4" t="s">
        <v>343</v>
      </c>
      <c r="C2415" s="4" t="s">
        <v>177</v>
      </c>
      <c r="D2415" s="4" t="s">
        <v>119</v>
      </c>
      <c r="E2415" s="4" t="s">
        <v>172</v>
      </c>
      <c r="F2415" s="3">
        <v>42839</v>
      </c>
      <c r="G2415" s="3">
        <v>42849</v>
      </c>
      <c r="H2415">
        <v>54</v>
      </c>
      <c r="I2415" s="4" t="s">
        <v>9016</v>
      </c>
      <c r="J2415" s="4" t="s">
        <v>9015</v>
      </c>
      <c r="K2415" s="4" t="s">
        <v>9012</v>
      </c>
      <c r="L2415">
        <v>55</v>
      </c>
      <c r="M2415" s="4" t="s">
        <v>55</v>
      </c>
      <c r="N2415">
        <v>1988</v>
      </c>
      <c r="O2415">
        <v>5266.09</v>
      </c>
      <c r="P2415">
        <v>8595</v>
      </c>
      <c r="Q2415" s="4" t="s">
        <v>23</v>
      </c>
      <c r="R2415" s="4" t="s">
        <v>56</v>
      </c>
      <c r="S2415">
        <v>10</v>
      </c>
    </row>
    <row r="2416" spans="1:19">
      <c r="A2416" s="4" t="s">
        <v>2623</v>
      </c>
      <c r="B2416" s="4" t="s">
        <v>219</v>
      </c>
      <c r="C2416" s="4" t="s">
        <v>9011</v>
      </c>
      <c r="D2416" s="4" t="s">
        <v>24</v>
      </c>
      <c r="E2416" s="4" t="s">
        <v>193</v>
      </c>
      <c r="F2416" s="3">
        <v>42839</v>
      </c>
      <c r="G2416" s="3"/>
      <c r="I2416" s="4" t="s">
        <v>9026</v>
      </c>
      <c r="J2416" s="4" t="s">
        <v>9024</v>
      </c>
      <c r="K2416" s="4" t="s">
        <v>9010</v>
      </c>
      <c r="L2416">
        <v>4821</v>
      </c>
      <c r="M2416" s="4"/>
      <c r="Q2416" s="4"/>
      <c r="R2416" s="4"/>
    </row>
    <row r="2417" spans="1:19">
      <c r="A2417" s="4" t="s">
        <v>2624</v>
      </c>
      <c r="B2417" s="4" t="s">
        <v>219</v>
      </c>
      <c r="C2417" s="4" t="s">
        <v>179</v>
      </c>
      <c r="D2417" s="4" t="s">
        <v>81</v>
      </c>
      <c r="E2417" s="4" t="s">
        <v>197</v>
      </c>
      <c r="F2417" s="3">
        <v>42839</v>
      </c>
      <c r="G2417" s="3">
        <v>42840</v>
      </c>
      <c r="H2417">
        <v>0</v>
      </c>
      <c r="I2417" s="4" t="s">
        <v>9026</v>
      </c>
      <c r="J2417" s="4" t="s">
        <v>9024</v>
      </c>
      <c r="K2417" s="4" t="s">
        <v>9010</v>
      </c>
      <c r="L2417">
        <v>550</v>
      </c>
      <c r="M2417" s="4" t="s">
        <v>33</v>
      </c>
      <c r="N2417">
        <v>1989</v>
      </c>
      <c r="O2417">
        <v>1388.67</v>
      </c>
      <c r="P2417">
        <v>3583</v>
      </c>
      <c r="Q2417" s="4" t="s">
        <v>23</v>
      </c>
      <c r="R2417" s="4" t="s">
        <v>24</v>
      </c>
      <c r="S2417">
        <v>1</v>
      </c>
    </row>
    <row r="2418" spans="1:19">
      <c r="A2418" s="4" t="s">
        <v>2625</v>
      </c>
      <c r="B2418" s="4" t="s">
        <v>219</v>
      </c>
      <c r="C2418" s="4" t="s">
        <v>9011</v>
      </c>
      <c r="D2418" s="4" t="s">
        <v>115</v>
      </c>
      <c r="E2418" s="4" t="s">
        <v>172</v>
      </c>
      <c r="F2418" s="3">
        <v>42839</v>
      </c>
      <c r="G2418" s="3">
        <v>42846</v>
      </c>
      <c r="H2418">
        <v>4991</v>
      </c>
      <c r="I2418" s="4" t="s">
        <v>9026</v>
      </c>
      <c r="J2418" s="4" t="s">
        <v>9024</v>
      </c>
      <c r="K2418" s="4" t="s">
        <v>9010</v>
      </c>
      <c r="L2418">
        <v>4821</v>
      </c>
      <c r="M2418" s="4" t="s">
        <v>46</v>
      </c>
      <c r="N2418">
        <v>2008</v>
      </c>
      <c r="O2418">
        <v>894.37</v>
      </c>
      <c r="P2418">
        <v>1593</v>
      </c>
      <c r="Q2418" s="4" t="s">
        <v>116</v>
      </c>
      <c r="R2418" s="4" t="s">
        <v>24</v>
      </c>
      <c r="S2418">
        <v>7</v>
      </c>
    </row>
    <row r="2419" spans="1:19">
      <c r="A2419" s="4" t="s">
        <v>2626</v>
      </c>
      <c r="B2419" s="4" t="s">
        <v>187</v>
      </c>
      <c r="C2419" s="4" t="s">
        <v>179</v>
      </c>
      <c r="D2419" s="4" t="s">
        <v>24</v>
      </c>
      <c r="E2419" s="4" t="s">
        <v>193</v>
      </c>
      <c r="F2419" s="3">
        <v>42839</v>
      </c>
      <c r="G2419" s="3"/>
      <c r="I2419" s="4" t="s">
        <v>9023</v>
      </c>
      <c r="J2419" s="4" t="s">
        <v>9024</v>
      </c>
      <c r="K2419" s="4" t="s">
        <v>9010</v>
      </c>
      <c r="L2419">
        <v>550</v>
      </c>
      <c r="M2419" s="4"/>
      <c r="Q2419" s="4"/>
      <c r="R2419" s="4"/>
    </row>
    <row r="2420" spans="1:19">
      <c r="A2420" s="4" t="s">
        <v>2627</v>
      </c>
      <c r="B2420" s="4" t="s">
        <v>187</v>
      </c>
      <c r="C2420" s="4" t="s">
        <v>177</v>
      </c>
      <c r="D2420" s="4" t="s">
        <v>24</v>
      </c>
      <c r="E2420" s="4" t="s">
        <v>193</v>
      </c>
      <c r="F2420" s="3">
        <v>42839</v>
      </c>
      <c r="G2420" s="3"/>
      <c r="I2420" s="4" t="s">
        <v>9023</v>
      </c>
      <c r="J2420" s="4" t="s">
        <v>9024</v>
      </c>
      <c r="K2420" s="4" t="s">
        <v>9012</v>
      </c>
      <c r="L2420">
        <v>55</v>
      </c>
      <c r="M2420" s="4"/>
      <c r="Q2420" s="4"/>
      <c r="R2420" s="4"/>
    </row>
    <row r="2421" spans="1:19">
      <c r="A2421" s="4" t="s">
        <v>2628</v>
      </c>
      <c r="B2421" s="4" t="s">
        <v>201</v>
      </c>
      <c r="C2421" s="4" t="s">
        <v>199</v>
      </c>
      <c r="D2421" s="4" t="s">
        <v>76</v>
      </c>
      <c r="E2421" s="4" t="s">
        <v>197</v>
      </c>
      <c r="F2421" s="3">
        <v>42839</v>
      </c>
      <c r="G2421" s="3">
        <v>42844</v>
      </c>
      <c r="H2421">
        <v>0</v>
      </c>
      <c r="I2421" s="4" t="s">
        <v>9026</v>
      </c>
      <c r="J2421" s="4" t="s">
        <v>9024</v>
      </c>
      <c r="K2421" s="4" t="s">
        <v>9010</v>
      </c>
      <c r="L2421">
        <v>5482</v>
      </c>
      <c r="M2421" s="4" t="s">
        <v>9322</v>
      </c>
      <c r="N2421">
        <v>1997</v>
      </c>
      <c r="O2421">
        <v>8170.38</v>
      </c>
      <c r="P2421">
        <v>16499</v>
      </c>
      <c r="Q2421" s="4" t="s">
        <v>77</v>
      </c>
      <c r="R2421" s="4" t="s">
        <v>24</v>
      </c>
      <c r="S2421">
        <v>5</v>
      </c>
    </row>
    <row r="2422" spans="1:19">
      <c r="A2422" s="4" t="s">
        <v>2629</v>
      </c>
      <c r="B2422" s="4" t="s">
        <v>201</v>
      </c>
      <c r="C2422" s="4" t="s">
        <v>192</v>
      </c>
      <c r="D2422" s="4" t="s">
        <v>32</v>
      </c>
      <c r="E2422" s="4" t="s">
        <v>197</v>
      </c>
      <c r="F2422" s="3">
        <v>42839</v>
      </c>
      <c r="G2422" s="3">
        <v>42841</v>
      </c>
      <c r="H2422">
        <v>0</v>
      </c>
      <c r="I2422" s="4" t="s">
        <v>9026</v>
      </c>
      <c r="J2422" s="4" t="s">
        <v>9024</v>
      </c>
      <c r="K2422" s="4" t="s">
        <v>9012</v>
      </c>
      <c r="L2422">
        <v>3393</v>
      </c>
      <c r="M2422" s="4" t="s">
        <v>33</v>
      </c>
      <c r="N2422">
        <v>2009</v>
      </c>
      <c r="O2422">
        <v>497.11</v>
      </c>
      <c r="P2422">
        <v>1588</v>
      </c>
      <c r="Q2422" s="4" t="s">
        <v>23</v>
      </c>
      <c r="R2422" s="4" t="s">
        <v>24</v>
      </c>
      <c r="S2422">
        <v>2</v>
      </c>
    </row>
    <row r="2423" spans="1:19">
      <c r="A2423" s="4" t="s">
        <v>2630</v>
      </c>
      <c r="B2423" s="4" t="s">
        <v>226</v>
      </c>
      <c r="C2423" s="4" t="s">
        <v>9011</v>
      </c>
      <c r="D2423" s="4" t="s">
        <v>107</v>
      </c>
      <c r="E2423" s="4" t="s">
        <v>172</v>
      </c>
      <c r="F2423" s="3">
        <v>42839</v>
      </c>
      <c r="G2423" s="3">
        <v>42902</v>
      </c>
      <c r="H2423">
        <v>5546</v>
      </c>
      <c r="I2423" s="4" t="s">
        <v>9018</v>
      </c>
      <c r="J2423" s="4" t="s">
        <v>9019</v>
      </c>
      <c r="K2423" s="4" t="s">
        <v>9010</v>
      </c>
      <c r="L2423">
        <v>4821</v>
      </c>
      <c r="M2423" s="4" t="s">
        <v>26</v>
      </c>
      <c r="N2423">
        <v>1994</v>
      </c>
      <c r="O2423">
        <v>2818.38</v>
      </c>
      <c r="P2423">
        <v>6290</v>
      </c>
      <c r="Q2423" s="4" t="s">
        <v>23</v>
      </c>
      <c r="R2423" s="4" t="s">
        <v>24</v>
      </c>
      <c r="S2423">
        <v>63</v>
      </c>
    </row>
    <row r="2424" spans="1:19">
      <c r="A2424" s="4" t="s">
        <v>2631</v>
      </c>
      <c r="B2424" s="4" t="s">
        <v>185</v>
      </c>
      <c r="C2424" s="4" t="s">
        <v>177</v>
      </c>
      <c r="D2424" s="4" t="s">
        <v>76</v>
      </c>
      <c r="E2424" s="4" t="s">
        <v>172</v>
      </c>
      <c r="F2424" s="3">
        <v>42839</v>
      </c>
      <c r="G2424" s="3">
        <v>42845</v>
      </c>
      <c r="H2424">
        <v>59</v>
      </c>
      <c r="I2424" s="4" t="s">
        <v>9023</v>
      </c>
      <c r="J2424" s="4" t="s">
        <v>9024</v>
      </c>
      <c r="K2424" s="4" t="s">
        <v>9012</v>
      </c>
      <c r="L2424">
        <v>55</v>
      </c>
      <c r="M2424" s="4" t="s">
        <v>9322</v>
      </c>
      <c r="N2424">
        <v>1997</v>
      </c>
      <c r="O2424">
        <v>8170.38</v>
      </c>
      <c r="P2424">
        <v>16499</v>
      </c>
      <c r="Q2424" s="4" t="s">
        <v>77</v>
      </c>
      <c r="R2424" s="4" t="s">
        <v>24</v>
      </c>
      <c r="S2424">
        <v>6</v>
      </c>
    </row>
    <row r="2425" spans="1:19">
      <c r="A2425" s="4" t="s">
        <v>2632</v>
      </c>
      <c r="B2425" s="4" t="s">
        <v>183</v>
      </c>
      <c r="C2425" s="4" t="s">
        <v>171</v>
      </c>
      <c r="D2425" s="4" t="s">
        <v>110</v>
      </c>
      <c r="E2425" s="4" t="s">
        <v>197</v>
      </c>
      <c r="F2425" s="3">
        <v>42840</v>
      </c>
      <c r="G2425" s="3">
        <v>42848</v>
      </c>
      <c r="H2425">
        <v>0</v>
      </c>
      <c r="I2425" s="4" t="s">
        <v>9014</v>
      </c>
      <c r="J2425" s="4" t="s">
        <v>9015</v>
      </c>
      <c r="K2425" s="4" t="s">
        <v>9010</v>
      </c>
      <c r="L2425">
        <v>1096</v>
      </c>
      <c r="M2425" s="4" t="s">
        <v>60</v>
      </c>
      <c r="N2425">
        <v>1997</v>
      </c>
      <c r="O2425">
        <v>291.27</v>
      </c>
      <c r="P2425">
        <v>586</v>
      </c>
      <c r="Q2425" s="4" t="s">
        <v>23</v>
      </c>
      <c r="R2425" s="4" t="s">
        <v>24</v>
      </c>
      <c r="S2425">
        <v>8</v>
      </c>
    </row>
    <row r="2426" spans="1:19">
      <c r="A2426" s="4" t="s">
        <v>2633</v>
      </c>
      <c r="B2426" s="4" t="s">
        <v>183</v>
      </c>
      <c r="C2426" s="4" t="s">
        <v>177</v>
      </c>
      <c r="D2426" s="4" t="s">
        <v>110</v>
      </c>
      <c r="E2426" s="4" t="s">
        <v>197</v>
      </c>
      <c r="F2426" s="3">
        <v>42840</v>
      </c>
      <c r="G2426" s="3">
        <v>42845</v>
      </c>
      <c r="H2426">
        <v>0</v>
      </c>
      <c r="I2426" s="4" t="s">
        <v>9014</v>
      </c>
      <c r="J2426" s="4" t="s">
        <v>9015</v>
      </c>
      <c r="K2426" s="4" t="s">
        <v>9012</v>
      </c>
      <c r="L2426">
        <v>55</v>
      </c>
      <c r="M2426" s="4" t="s">
        <v>60</v>
      </c>
      <c r="N2426">
        <v>1997</v>
      </c>
      <c r="O2426">
        <v>291.27</v>
      </c>
      <c r="P2426">
        <v>586</v>
      </c>
      <c r="Q2426" s="4" t="s">
        <v>23</v>
      </c>
      <c r="R2426" s="4" t="s">
        <v>24</v>
      </c>
      <c r="S2426">
        <v>5</v>
      </c>
    </row>
    <row r="2427" spans="1:19">
      <c r="A2427" s="4" t="s">
        <v>2634</v>
      </c>
      <c r="B2427" s="4" t="s">
        <v>183</v>
      </c>
      <c r="C2427" s="4" t="s">
        <v>199</v>
      </c>
      <c r="D2427" s="4" t="s">
        <v>110</v>
      </c>
      <c r="E2427" s="4" t="s">
        <v>172</v>
      </c>
      <c r="F2427" s="3">
        <v>42840</v>
      </c>
      <c r="G2427" s="3">
        <v>42841</v>
      </c>
      <c r="H2427">
        <v>5082</v>
      </c>
      <c r="I2427" s="4" t="s">
        <v>9014</v>
      </c>
      <c r="J2427" s="4" t="s">
        <v>9015</v>
      </c>
      <c r="K2427" s="4" t="s">
        <v>9010</v>
      </c>
      <c r="L2427">
        <v>5482</v>
      </c>
      <c r="M2427" s="4" t="s">
        <v>60</v>
      </c>
      <c r="N2427">
        <v>1997</v>
      </c>
      <c r="O2427">
        <v>291.27</v>
      </c>
      <c r="P2427">
        <v>586</v>
      </c>
      <c r="Q2427" s="4" t="s">
        <v>23</v>
      </c>
      <c r="R2427" s="4" t="s">
        <v>24</v>
      </c>
      <c r="S2427">
        <v>1</v>
      </c>
    </row>
    <row r="2428" spans="1:19">
      <c r="A2428" s="4" t="s">
        <v>2635</v>
      </c>
      <c r="B2428" s="4" t="s">
        <v>261</v>
      </c>
      <c r="C2428" s="4" t="s">
        <v>199</v>
      </c>
      <c r="D2428" s="4" t="s">
        <v>80</v>
      </c>
      <c r="E2428" s="4" t="s">
        <v>172</v>
      </c>
      <c r="F2428" s="3">
        <v>42840</v>
      </c>
      <c r="G2428" s="3">
        <v>42849</v>
      </c>
      <c r="H2428">
        <v>5293</v>
      </c>
      <c r="I2428" s="4" t="s">
        <v>9021</v>
      </c>
      <c r="J2428" s="4" t="s">
        <v>9019</v>
      </c>
      <c r="K2428" s="4" t="s">
        <v>9010</v>
      </c>
      <c r="L2428">
        <v>5482</v>
      </c>
      <c r="M2428" s="4" t="s">
        <v>9322</v>
      </c>
      <c r="N2428">
        <v>2011</v>
      </c>
      <c r="O2428">
        <v>527.11</v>
      </c>
      <c r="P2428">
        <v>1428</v>
      </c>
      <c r="Q2428" s="4" t="s">
        <v>23</v>
      </c>
      <c r="R2428" s="4" t="s">
        <v>21</v>
      </c>
      <c r="S2428">
        <v>9</v>
      </c>
    </row>
    <row r="2429" spans="1:19">
      <c r="A2429" s="4" t="s">
        <v>2636</v>
      </c>
      <c r="B2429" s="4" t="s">
        <v>304</v>
      </c>
      <c r="C2429" s="4" t="s">
        <v>171</v>
      </c>
      <c r="D2429" s="4" t="s">
        <v>76</v>
      </c>
      <c r="E2429" s="4" t="s">
        <v>172</v>
      </c>
      <c r="F2429" s="3">
        <v>42840</v>
      </c>
      <c r="G2429" s="3">
        <v>42913</v>
      </c>
      <c r="H2429">
        <v>1163</v>
      </c>
      <c r="I2429" s="4" t="s">
        <v>9014</v>
      </c>
      <c r="J2429" s="4" t="s">
        <v>9015</v>
      </c>
      <c r="K2429" s="4" t="s">
        <v>9010</v>
      </c>
      <c r="L2429">
        <v>1096</v>
      </c>
      <c r="M2429" s="4" t="s">
        <v>9322</v>
      </c>
      <c r="N2429">
        <v>1997</v>
      </c>
      <c r="O2429">
        <v>8170.38</v>
      </c>
      <c r="P2429">
        <v>16499</v>
      </c>
      <c r="Q2429" s="4" t="s">
        <v>77</v>
      </c>
      <c r="R2429" s="4" t="s">
        <v>24</v>
      </c>
      <c r="S2429">
        <v>73</v>
      </c>
    </row>
    <row r="2430" spans="1:19">
      <c r="A2430" s="4" t="s">
        <v>2637</v>
      </c>
      <c r="B2430" s="4" t="s">
        <v>263</v>
      </c>
      <c r="C2430" s="4" t="s">
        <v>177</v>
      </c>
      <c r="D2430" s="4" t="s">
        <v>63</v>
      </c>
      <c r="E2430" s="4" t="s">
        <v>172</v>
      </c>
      <c r="F2430" s="3">
        <v>42840</v>
      </c>
      <c r="G2430" s="3">
        <v>42841</v>
      </c>
      <c r="H2430">
        <v>49</v>
      </c>
      <c r="I2430" s="4" t="s">
        <v>9021</v>
      </c>
      <c r="J2430" s="4" t="s">
        <v>9019</v>
      </c>
      <c r="K2430" s="4" t="s">
        <v>9012</v>
      </c>
      <c r="L2430">
        <v>55</v>
      </c>
      <c r="M2430" s="4" t="s">
        <v>33</v>
      </c>
      <c r="N2430">
        <v>1995</v>
      </c>
      <c r="O2430">
        <v>5158.71</v>
      </c>
      <c r="P2430">
        <v>17479</v>
      </c>
      <c r="Q2430" s="4" t="s">
        <v>64</v>
      </c>
      <c r="R2430" s="4" t="s">
        <v>24</v>
      </c>
      <c r="S2430">
        <v>1</v>
      </c>
    </row>
    <row r="2431" spans="1:19">
      <c r="A2431" s="4" t="s">
        <v>2638</v>
      </c>
      <c r="B2431" s="4" t="s">
        <v>237</v>
      </c>
      <c r="C2431" s="4" t="s">
        <v>177</v>
      </c>
      <c r="D2431" s="4" t="s">
        <v>50</v>
      </c>
      <c r="E2431" s="4" t="s">
        <v>172</v>
      </c>
      <c r="F2431" s="3">
        <v>42840</v>
      </c>
      <c r="G2431" s="3">
        <v>42856</v>
      </c>
      <c r="H2431">
        <v>53</v>
      </c>
      <c r="I2431" s="4" t="s">
        <v>9018</v>
      </c>
      <c r="J2431" s="4" t="s">
        <v>9019</v>
      </c>
      <c r="K2431" s="4" t="s">
        <v>9012</v>
      </c>
      <c r="L2431">
        <v>55</v>
      </c>
      <c r="M2431" s="4" t="s">
        <v>9322</v>
      </c>
      <c r="N2431">
        <v>1992</v>
      </c>
      <c r="O2431">
        <v>1712.68</v>
      </c>
      <c r="P2431">
        <v>3194</v>
      </c>
      <c r="Q2431" s="4" t="s">
        <v>23</v>
      </c>
      <c r="R2431" s="4" t="s">
        <v>21</v>
      </c>
      <c r="S2431">
        <v>16</v>
      </c>
    </row>
    <row r="2432" spans="1:19">
      <c r="A2432" s="4" t="s">
        <v>2639</v>
      </c>
      <c r="B2432" s="4" t="s">
        <v>196</v>
      </c>
      <c r="C2432" s="4" t="s">
        <v>192</v>
      </c>
      <c r="D2432" s="4" t="s">
        <v>27</v>
      </c>
      <c r="E2432" s="4" t="s">
        <v>197</v>
      </c>
      <c r="F2432" s="3">
        <v>42840</v>
      </c>
      <c r="G2432" s="3">
        <v>42841</v>
      </c>
      <c r="H2432">
        <v>0</v>
      </c>
      <c r="I2432" s="4" t="s">
        <v>9016</v>
      </c>
      <c r="J2432" s="4" t="s">
        <v>9015</v>
      </c>
      <c r="K2432" s="4" t="s">
        <v>9012</v>
      </c>
      <c r="L2432">
        <v>3393</v>
      </c>
      <c r="M2432" s="4" t="s">
        <v>26</v>
      </c>
      <c r="N2432">
        <v>1986</v>
      </c>
      <c r="O2432">
        <v>647.17999999999995</v>
      </c>
      <c r="P2432">
        <v>1185</v>
      </c>
      <c r="Q2432" s="4" t="s">
        <v>28</v>
      </c>
      <c r="R2432" s="4" t="s">
        <v>24</v>
      </c>
      <c r="S2432">
        <v>1</v>
      </c>
    </row>
    <row r="2433" spans="1:19">
      <c r="A2433" s="4" t="s">
        <v>2640</v>
      </c>
      <c r="B2433" s="4" t="s">
        <v>196</v>
      </c>
      <c r="C2433" s="4" t="s">
        <v>192</v>
      </c>
      <c r="D2433" s="4" t="s">
        <v>70</v>
      </c>
      <c r="E2433" s="4" t="s">
        <v>197</v>
      </c>
      <c r="F2433" s="3">
        <v>42840</v>
      </c>
      <c r="G2433" s="3">
        <v>42898</v>
      </c>
      <c r="H2433">
        <v>0</v>
      </c>
      <c r="I2433" s="4" t="s">
        <v>9016</v>
      </c>
      <c r="J2433" s="4" t="s">
        <v>9015</v>
      </c>
      <c r="K2433" s="4" t="s">
        <v>9012</v>
      </c>
      <c r="L2433">
        <v>3393</v>
      </c>
      <c r="M2433" s="4" t="s">
        <v>55</v>
      </c>
      <c r="N2433">
        <v>2007</v>
      </c>
      <c r="O2433">
        <v>86.68</v>
      </c>
      <c r="P2433">
        <v>187</v>
      </c>
      <c r="Q2433" s="4" t="s">
        <v>23</v>
      </c>
      <c r="R2433" s="4" t="s">
        <v>56</v>
      </c>
      <c r="S2433">
        <v>58</v>
      </c>
    </row>
    <row r="2434" spans="1:19">
      <c r="A2434" s="4" t="s">
        <v>2641</v>
      </c>
      <c r="B2434" s="4" t="s">
        <v>203</v>
      </c>
      <c r="C2434" s="4" t="s">
        <v>171</v>
      </c>
      <c r="D2434" s="4" t="s">
        <v>87</v>
      </c>
      <c r="E2434" s="4" t="s">
        <v>197</v>
      </c>
      <c r="F2434" s="3">
        <v>42840</v>
      </c>
      <c r="G2434" s="3">
        <v>42849</v>
      </c>
      <c r="H2434">
        <v>0</v>
      </c>
      <c r="I2434" s="4" t="s">
        <v>9023</v>
      </c>
      <c r="J2434" s="4" t="s">
        <v>9024</v>
      </c>
      <c r="K2434" s="4" t="s">
        <v>9010</v>
      </c>
      <c r="L2434">
        <v>1096</v>
      </c>
      <c r="M2434" s="4" t="s">
        <v>26</v>
      </c>
      <c r="N2434">
        <v>2004</v>
      </c>
      <c r="O2434">
        <v>1618.89</v>
      </c>
      <c r="P2434">
        <v>3889</v>
      </c>
      <c r="Q2434" s="4" t="s">
        <v>23</v>
      </c>
      <c r="R2434" s="4" t="s">
        <v>24</v>
      </c>
      <c r="S2434">
        <v>9</v>
      </c>
    </row>
    <row r="2435" spans="1:19">
      <c r="A2435" s="4" t="s">
        <v>2642</v>
      </c>
      <c r="B2435" s="4" t="s">
        <v>219</v>
      </c>
      <c r="C2435" s="4" t="s">
        <v>171</v>
      </c>
      <c r="D2435" s="4" t="s">
        <v>24</v>
      </c>
      <c r="E2435" s="4" t="s">
        <v>193</v>
      </c>
      <c r="F2435" s="3">
        <v>42840</v>
      </c>
      <c r="G2435" s="3"/>
      <c r="I2435" s="4" t="s">
        <v>9026</v>
      </c>
      <c r="J2435" s="4" t="s">
        <v>9024</v>
      </c>
      <c r="K2435" s="4" t="s">
        <v>9010</v>
      </c>
      <c r="L2435">
        <v>1096</v>
      </c>
      <c r="M2435" s="4"/>
      <c r="Q2435" s="4"/>
      <c r="R2435" s="4"/>
    </row>
    <row r="2436" spans="1:19">
      <c r="A2436" s="4" t="s">
        <v>2643</v>
      </c>
      <c r="B2436" s="4" t="s">
        <v>219</v>
      </c>
      <c r="C2436" s="4" t="s">
        <v>179</v>
      </c>
      <c r="D2436" s="4" t="s">
        <v>53</v>
      </c>
      <c r="E2436" s="4" t="s">
        <v>197</v>
      </c>
      <c r="F2436" s="3">
        <v>42840</v>
      </c>
      <c r="G2436" s="3">
        <v>42846</v>
      </c>
      <c r="H2436">
        <v>0</v>
      </c>
      <c r="I2436" s="4" t="s">
        <v>9026</v>
      </c>
      <c r="J2436" s="4" t="s">
        <v>9024</v>
      </c>
      <c r="K2436" s="4" t="s">
        <v>9010</v>
      </c>
      <c r="L2436">
        <v>550</v>
      </c>
      <c r="M2436" s="4" t="s">
        <v>33</v>
      </c>
      <c r="N2436">
        <v>1990</v>
      </c>
      <c r="O2436">
        <v>4968.91</v>
      </c>
      <c r="P2436">
        <v>7523</v>
      </c>
      <c r="Q2436" s="4" t="s">
        <v>23</v>
      </c>
      <c r="R2436" s="4" t="s">
        <v>24</v>
      </c>
      <c r="S2436">
        <v>6</v>
      </c>
    </row>
    <row r="2437" spans="1:19">
      <c r="A2437" s="4" t="s">
        <v>2644</v>
      </c>
      <c r="B2437" s="4" t="s">
        <v>230</v>
      </c>
      <c r="C2437" s="4" t="s">
        <v>179</v>
      </c>
      <c r="D2437" s="4" t="s">
        <v>24</v>
      </c>
      <c r="E2437" s="4" t="s">
        <v>193</v>
      </c>
      <c r="F2437" s="3">
        <v>42840</v>
      </c>
      <c r="G2437" s="3"/>
      <c r="I2437" s="4" t="s">
        <v>9026</v>
      </c>
      <c r="J2437" s="4" t="s">
        <v>9024</v>
      </c>
      <c r="K2437" s="4" t="s">
        <v>9010</v>
      </c>
      <c r="L2437">
        <v>550</v>
      </c>
      <c r="M2437" s="4"/>
      <c r="Q2437" s="4"/>
      <c r="R2437" s="4"/>
    </row>
    <row r="2438" spans="1:19">
      <c r="A2438" s="4" t="s">
        <v>2645</v>
      </c>
      <c r="B2438" s="4" t="s">
        <v>230</v>
      </c>
      <c r="C2438" s="4" t="s">
        <v>179</v>
      </c>
      <c r="D2438" s="4" t="s">
        <v>115</v>
      </c>
      <c r="E2438" s="4" t="s">
        <v>197</v>
      </c>
      <c r="F2438" s="3">
        <v>42840</v>
      </c>
      <c r="G2438" s="3">
        <v>42954</v>
      </c>
      <c r="H2438">
        <v>0</v>
      </c>
      <c r="I2438" s="4" t="s">
        <v>9026</v>
      </c>
      <c r="J2438" s="4" t="s">
        <v>9024</v>
      </c>
      <c r="K2438" s="4" t="s">
        <v>9010</v>
      </c>
      <c r="L2438">
        <v>550</v>
      </c>
      <c r="M2438" s="4" t="s">
        <v>46</v>
      </c>
      <c r="N2438">
        <v>2008</v>
      </c>
      <c r="O2438">
        <v>894.37</v>
      </c>
      <c r="P2438">
        <v>1593</v>
      </c>
      <c r="Q2438" s="4" t="s">
        <v>116</v>
      </c>
      <c r="R2438" s="4" t="s">
        <v>24</v>
      </c>
      <c r="S2438">
        <v>114</v>
      </c>
    </row>
    <row r="2439" spans="1:19">
      <c r="A2439" s="4" t="s">
        <v>2646</v>
      </c>
      <c r="B2439" s="4" t="s">
        <v>170</v>
      </c>
      <c r="C2439" s="4" t="s">
        <v>192</v>
      </c>
      <c r="D2439" s="4" t="s">
        <v>41</v>
      </c>
      <c r="E2439" s="4" t="s">
        <v>197</v>
      </c>
      <c r="F2439" s="3">
        <v>42840</v>
      </c>
      <c r="G2439" s="3">
        <v>42842</v>
      </c>
      <c r="H2439">
        <v>0</v>
      </c>
      <c r="I2439" s="4" t="s">
        <v>9014</v>
      </c>
      <c r="J2439" s="4" t="s">
        <v>9015</v>
      </c>
      <c r="K2439" s="4" t="s">
        <v>9012</v>
      </c>
      <c r="L2439">
        <v>3393</v>
      </c>
      <c r="M2439" s="4" t="s">
        <v>36</v>
      </c>
      <c r="N2439">
        <v>1998</v>
      </c>
      <c r="O2439">
        <v>2714.9</v>
      </c>
      <c r="P2439">
        <v>2641</v>
      </c>
      <c r="Q2439" s="4" t="s">
        <v>23</v>
      </c>
      <c r="R2439" s="4" t="s">
        <v>21</v>
      </c>
      <c r="S2439">
        <v>2</v>
      </c>
    </row>
    <row r="2440" spans="1:19">
      <c r="A2440" s="4" t="s">
        <v>2647</v>
      </c>
      <c r="B2440" s="4" t="s">
        <v>208</v>
      </c>
      <c r="C2440" s="4" t="s">
        <v>192</v>
      </c>
      <c r="D2440" s="4" t="s">
        <v>57</v>
      </c>
      <c r="E2440" s="4" t="s">
        <v>172</v>
      </c>
      <c r="F2440" s="3">
        <v>42840</v>
      </c>
      <c r="G2440" s="3">
        <v>42874</v>
      </c>
      <c r="H2440">
        <v>3641</v>
      </c>
      <c r="I2440" s="4" t="s">
        <v>9014</v>
      </c>
      <c r="J2440" s="4" t="s">
        <v>9015</v>
      </c>
      <c r="K2440" s="4" t="s">
        <v>9012</v>
      </c>
      <c r="L2440">
        <v>3393</v>
      </c>
      <c r="M2440" s="4" t="s">
        <v>58</v>
      </c>
      <c r="N2440">
        <v>2006</v>
      </c>
      <c r="O2440">
        <v>1102.43</v>
      </c>
      <c r="P2440">
        <v>1759</v>
      </c>
      <c r="Q2440" s="4" t="s">
        <v>23</v>
      </c>
      <c r="R2440" s="4" t="s">
        <v>24</v>
      </c>
      <c r="S2440">
        <v>34</v>
      </c>
    </row>
    <row r="2441" spans="1:19">
      <c r="A2441" s="4" t="s">
        <v>2648</v>
      </c>
      <c r="B2441" s="4" t="s">
        <v>216</v>
      </c>
      <c r="C2441" s="4" t="s">
        <v>177</v>
      </c>
      <c r="D2441" s="4" t="s">
        <v>98</v>
      </c>
      <c r="E2441" s="4" t="s">
        <v>193</v>
      </c>
      <c r="F2441" s="3">
        <v>42840</v>
      </c>
      <c r="G2441" s="3"/>
      <c r="I2441" s="4" t="s">
        <v>9018</v>
      </c>
      <c r="J2441" s="4" t="s">
        <v>9019</v>
      </c>
      <c r="K2441" s="4" t="s">
        <v>9012</v>
      </c>
      <c r="L2441">
        <v>55</v>
      </c>
      <c r="M2441" s="4" t="s">
        <v>39</v>
      </c>
      <c r="N2441">
        <v>2002</v>
      </c>
      <c r="O2441">
        <v>349.81</v>
      </c>
      <c r="P2441">
        <v>315</v>
      </c>
      <c r="Q2441" s="4" t="s">
        <v>23</v>
      </c>
      <c r="R2441" s="4" t="s">
        <v>24</v>
      </c>
    </row>
    <row r="2442" spans="1:19">
      <c r="A2442" s="4" t="s">
        <v>2649</v>
      </c>
      <c r="B2442" s="4" t="s">
        <v>216</v>
      </c>
      <c r="C2442" s="4" t="s">
        <v>179</v>
      </c>
      <c r="D2442" s="4" t="s">
        <v>42</v>
      </c>
      <c r="E2442" s="4" t="s">
        <v>197</v>
      </c>
      <c r="F2442" s="3">
        <v>42840</v>
      </c>
      <c r="G2442" s="3">
        <v>42842</v>
      </c>
      <c r="H2442">
        <v>0</v>
      </c>
      <c r="I2442" s="4" t="s">
        <v>9018</v>
      </c>
      <c r="J2442" s="4" t="s">
        <v>9019</v>
      </c>
      <c r="K2442" s="4" t="s">
        <v>9010</v>
      </c>
      <c r="L2442">
        <v>550</v>
      </c>
      <c r="M2442" s="4" t="s">
        <v>26</v>
      </c>
      <c r="N2442">
        <v>2017</v>
      </c>
      <c r="O2442">
        <v>4.54</v>
      </c>
      <c r="P2442">
        <v>9</v>
      </c>
      <c r="Q2442" s="4" t="s">
        <v>23</v>
      </c>
      <c r="R2442" s="4" t="s">
        <v>24</v>
      </c>
      <c r="S2442">
        <v>2</v>
      </c>
    </row>
    <row r="2443" spans="1:19">
      <c r="A2443" s="4" t="s">
        <v>2650</v>
      </c>
      <c r="B2443" s="4" t="s">
        <v>181</v>
      </c>
      <c r="C2443" s="4" t="s">
        <v>179</v>
      </c>
      <c r="D2443" s="4" t="s">
        <v>42</v>
      </c>
      <c r="E2443" s="4" t="s">
        <v>172</v>
      </c>
      <c r="F2443" s="3">
        <v>42840</v>
      </c>
      <c r="G2443" s="3">
        <v>42878</v>
      </c>
      <c r="H2443">
        <v>501</v>
      </c>
      <c r="I2443" s="4" t="s">
        <v>9026</v>
      </c>
      <c r="J2443" s="4" t="s">
        <v>9024</v>
      </c>
      <c r="K2443" s="4" t="s">
        <v>9010</v>
      </c>
      <c r="L2443">
        <v>550</v>
      </c>
      <c r="M2443" s="4" t="s">
        <v>26</v>
      </c>
      <c r="N2443">
        <v>2017</v>
      </c>
      <c r="O2443">
        <v>4.54</v>
      </c>
      <c r="P2443">
        <v>9</v>
      </c>
      <c r="Q2443" s="4" t="s">
        <v>23</v>
      </c>
      <c r="R2443" s="4" t="s">
        <v>24</v>
      </c>
      <c r="S2443">
        <v>38</v>
      </c>
    </row>
    <row r="2444" spans="1:19">
      <c r="A2444" s="4" t="s">
        <v>2651</v>
      </c>
      <c r="B2444" s="4" t="s">
        <v>181</v>
      </c>
      <c r="C2444" s="4" t="s">
        <v>199</v>
      </c>
      <c r="D2444" s="4" t="s">
        <v>84</v>
      </c>
      <c r="E2444" s="4" t="s">
        <v>172</v>
      </c>
      <c r="F2444" s="3">
        <v>42840</v>
      </c>
      <c r="G2444" s="3">
        <v>42845</v>
      </c>
      <c r="H2444">
        <v>4687</v>
      </c>
      <c r="I2444" s="4" t="s">
        <v>9026</v>
      </c>
      <c r="J2444" s="4" t="s">
        <v>9024</v>
      </c>
      <c r="K2444" s="4" t="s">
        <v>9010</v>
      </c>
      <c r="L2444">
        <v>5482</v>
      </c>
      <c r="M2444" s="4" t="s">
        <v>9322</v>
      </c>
      <c r="N2444">
        <v>1980</v>
      </c>
      <c r="O2444">
        <v>7708.38</v>
      </c>
      <c r="P2444">
        <v>13756</v>
      </c>
      <c r="Q2444" s="4" t="s">
        <v>23</v>
      </c>
      <c r="R2444" s="4" t="s">
        <v>24</v>
      </c>
      <c r="S2444">
        <v>5</v>
      </c>
    </row>
    <row r="2445" spans="1:19">
      <c r="A2445" s="4" t="s">
        <v>2652</v>
      </c>
      <c r="B2445" s="4" t="s">
        <v>183</v>
      </c>
      <c r="C2445" s="4" t="s">
        <v>179</v>
      </c>
      <c r="D2445" s="4" t="s">
        <v>45</v>
      </c>
      <c r="E2445" s="4" t="s">
        <v>172</v>
      </c>
      <c r="F2445" s="3">
        <v>42841</v>
      </c>
      <c r="G2445" s="3">
        <v>42909</v>
      </c>
      <c r="H2445">
        <v>626</v>
      </c>
      <c r="I2445" s="4" t="s">
        <v>9014</v>
      </c>
      <c r="J2445" s="4" t="s">
        <v>9015</v>
      </c>
      <c r="K2445" s="4" t="s">
        <v>9010</v>
      </c>
      <c r="L2445">
        <v>550</v>
      </c>
      <c r="M2445" s="4" t="s">
        <v>46</v>
      </c>
      <c r="N2445">
        <v>1995</v>
      </c>
      <c r="O2445">
        <v>2173.98</v>
      </c>
      <c r="P2445">
        <v>2928</v>
      </c>
      <c r="Q2445" s="4" t="s">
        <v>23</v>
      </c>
      <c r="R2445" s="4" t="s">
        <v>47</v>
      </c>
      <c r="S2445">
        <v>68</v>
      </c>
    </row>
    <row r="2446" spans="1:19">
      <c r="A2446" s="4" t="s">
        <v>2653</v>
      </c>
      <c r="B2446" s="4" t="s">
        <v>183</v>
      </c>
      <c r="C2446" s="4" t="s">
        <v>179</v>
      </c>
      <c r="D2446" s="4" t="s">
        <v>57</v>
      </c>
      <c r="E2446" s="4" t="s">
        <v>172</v>
      </c>
      <c r="F2446" s="3">
        <v>42841</v>
      </c>
      <c r="G2446" s="3">
        <v>42950</v>
      </c>
      <c r="H2446">
        <v>489</v>
      </c>
      <c r="I2446" s="4" t="s">
        <v>9014</v>
      </c>
      <c r="J2446" s="4" t="s">
        <v>9015</v>
      </c>
      <c r="K2446" s="4" t="s">
        <v>9010</v>
      </c>
      <c r="L2446">
        <v>550</v>
      </c>
      <c r="M2446" s="4" t="s">
        <v>58</v>
      </c>
      <c r="N2446">
        <v>2006</v>
      </c>
      <c r="O2446">
        <v>1102.43</v>
      </c>
      <c r="P2446">
        <v>1759</v>
      </c>
      <c r="Q2446" s="4" t="s">
        <v>23</v>
      </c>
      <c r="R2446" s="4" t="s">
        <v>24</v>
      </c>
      <c r="S2446">
        <v>109</v>
      </c>
    </row>
    <row r="2447" spans="1:19">
      <c r="A2447" s="4" t="s">
        <v>2654</v>
      </c>
      <c r="B2447" s="4" t="s">
        <v>246</v>
      </c>
      <c r="C2447" s="4" t="s">
        <v>9011</v>
      </c>
      <c r="D2447" s="4" t="s">
        <v>127</v>
      </c>
      <c r="E2447" s="4" t="s">
        <v>172</v>
      </c>
      <c r="F2447" s="3">
        <v>42841</v>
      </c>
      <c r="G2447" s="3">
        <v>42852</v>
      </c>
      <c r="H2447">
        <v>4852</v>
      </c>
      <c r="I2447" s="4" t="s">
        <v>9021</v>
      </c>
      <c r="J2447" s="4" t="s">
        <v>9019</v>
      </c>
      <c r="K2447" s="4" t="s">
        <v>9010</v>
      </c>
      <c r="L2447">
        <v>4821</v>
      </c>
      <c r="M2447" s="4" t="s">
        <v>9322</v>
      </c>
      <c r="N2447">
        <v>2011</v>
      </c>
      <c r="O2447">
        <v>40.79</v>
      </c>
      <c r="P2447">
        <v>142</v>
      </c>
      <c r="Q2447" s="4" t="s">
        <v>128</v>
      </c>
      <c r="R2447" s="4" t="s">
        <v>24</v>
      </c>
      <c r="S2447">
        <v>11</v>
      </c>
    </row>
    <row r="2448" spans="1:19">
      <c r="A2448" s="4" t="s">
        <v>2655</v>
      </c>
      <c r="B2448" s="4" t="s">
        <v>304</v>
      </c>
      <c r="C2448" s="4" t="s">
        <v>192</v>
      </c>
      <c r="D2448" s="4" t="s">
        <v>92</v>
      </c>
      <c r="E2448" s="4" t="s">
        <v>197</v>
      </c>
      <c r="F2448" s="3">
        <v>42841</v>
      </c>
      <c r="G2448" s="3">
        <v>42914</v>
      </c>
      <c r="H2448">
        <v>0</v>
      </c>
      <c r="I2448" s="4" t="s">
        <v>9014</v>
      </c>
      <c r="J2448" s="4" t="s">
        <v>9015</v>
      </c>
      <c r="K2448" s="4" t="s">
        <v>9012</v>
      </c>
      <c r="L2448">
        <v>3393</v>
      </c>
      <c r="M2448" s="4" t="s">
        <v>73</v>
      </c>
      <c r="N2448">
        <v>1997</v>
      </c>
      <c r="O2448">
        <v>2041.73</v>
      </c>
      <c r="P2448">
        <v>5276</v>
      </c>
      <c r="Q2448" s="4" t="s">
        <v>23</v>
      </c>
      <c r="R2448" s="4" t="s">
        <v>24</v>
      </c>
      <c r="S2448">
        <v>73</v>
      </c>
    </row>
    <row r="2449" spans="1:19">
      <c r="A2449" s="4" t="s">
        <v>2656</v>
      </c>
      <c r="B2449" s="4" t="s">
        <v>210</v>
      </c>
      <c r="C2449" s="4" t="s">
        <v>171</v>
      </c>
      <c r="D2449" s="4" t="s">
        <v>35</v>
      </c>
      <c r="E2449" s="4" t="s">
        <v>172</v>
      </c>
      <c r="F2449" s="3">
        <v>42841</v>
      </c>
      <c r="G2449" s="3">
        <v>42892</v>
      </c>
      <c r="H2449">
        <v>1192</v>
      </c>
      <c r="I2449" s="4" t="s">
        <v>9021</v>
      </c>
      <c r="J2449" s="4" t="s">
        <v>9019</v>
      </c>
      <c r="K2449" s="4" t="s">
        <v>9010</v>
      </c>
      <c r="L2449">
        <v>1096</v>
      </c>
      <c r="M2449" s="4" t="s">
        <v>36</v>
      </c>
      <c r="N2449">
        <v>2002</v>
      </c>
      <c r="O2449">
        <v>987.39</v>
      </c>
      <c r="P2449">
        <v>2253</v>
      </c>
      <c r="Q2449" s="4" t="s">
        <v>23</v>
      </c>
      <c r="R2449" s="4" t="s">
        <v>24</v>
      </c>
      <c r="S2449">
        <v>51</v>
      </c>
    </row>
    <row r="2450" spans="1:19">
      <c r="A2450" s="4" t="s">
        <v>2657</v>
      </c>
      <c r="B2450" s="4" t="s">
        <v>210</v>
      </c>
      <c r="C2450" s="4" t="s">
        <v>9011</v>
      </c>
      <c r="D2450" s="4" t="s">
        <v>50</v>
      </c>
      <c r="E2450" s="4" t="s">
        <v>172</v>
      </c>
      <c r="F2450" s="3">
        <v>42841</v>
      </c>
      <c r="G2450" s="3">
        <v>42842</v>
      </c>
      <c r="H2450">
        <v>5104</v>
      </c>
      <c r="I2450" s="4" t="s">
        <v>9021</v>
      </c>
      <c r="J2450" s="4" t="s">
        <v>9019</v>
      </c>
      <c r="K2450" s="4" t="s">
        <v>9010</v>
      </c>
      <c r="L2450">
        <v>4821</v>
      </c>
      <c r="M2450" s="4" t="s">
        <v>9322</v>
      </c>
      <c r="N2450">
        <v>1992</v>
      </c>
      <c r="O2450">
        <v>1712.68</v>
      </c>
      <c r="P2450">
        <v>3194</v>
      </c>
      <c r="Q2450" s="4" t="s">
        <v>23</v>
      </c>
      <c r="R2450" s="4" t="s">
        <v>21</v>
      </c>
      <c r="S2450">
        <v>1</v>
      </c>
    </row>
    <row r="2451" spans="1:19">
      <c r="A2451" s="4" t="s">
        <v>2658</v>
      </c>
      <c r="B2451" s="4" t="s">
        <v>174</v>
      </c>
      <c r="C2451" s="4" t="s">
        <v>9011</v>
      </c>
      <c r="D2451" s="4" t="s">
        <v>41</v>
      </c>
      <c r="E2451" s="4" t="s">
        <v>172</v>
      </c>
      <c r="F2451" s="3">
        <v>42841</v>
      </c>
      <c r="G2451" s="3">
        <v>42956</v>
      </c>
      <c r="H2451">
        <v>5820</v>
      </c>
      <c r="I2451" s="4" t="s">
        <v>9016</v>
      </c>
      <c r="J2451" s="4" t="s">
        <v>9015</v>
      </c>
      <c r="K2451" s="4" t="s">
        <v>9010</v>
      </c>
      <c r="L2451">
        <v>4821</v>
      </c>
      <c r="M2451" s="4" t="s">
        <v>36</v>
      </c>
      <c r="N2451">
        <v>1998</v>
      </c>
      <c r="O2451">
        <v>2714.9</v>
      </c>
      <c r="P2451">
        <v>2641</v>
      </c>
      <c r="Q2451" s="4" t="s">
        <v>23</v>
      </c>
      <c r="R2451" s="4" t="s">
        <v>21</v>
      </c>
      <c r="S2451">
        <v>115</v>
      </c>
    </row>
    <row r="2452" spans="1:19">
      <c r="A2452" s="4" t="s">
        <v>2659</v>
      </c>
      <c r="B2452" s="4" t="s">
        <v>263</v>
      </c>
      <c r="C2452" s="4" t="s">
        <v>192</v>
      </c>
      <c r="D2452" s="4" t="s">
        <v>21</v>
      </c>
      <c r="E2452" s="4" t="s">
        <v>172</v>
      </c>
      <c r="F2452" s="3">
        <v>42841</v>
      </c>
      <c r="G2452" s="3">
        <v>42952</v>
      </c>
      <c r="H2452">
        <v>3012</v>
      </c>
      <c r="I2452" s="4" t="s">
        <v>9021</v>
      </c>
      <c r="J2452" s="4" t="s">
        <v>9019</v>
      </c>
      <c r="K2452" s="4" t="s">
        <v>9012</v>
      </c>
      <c r="L2452">
        <v>3393</v>
      </c>
      <c r="M2452" s="4" t="s">
        <v>9322</v>
      </c>
      <c r="N2452">
        <v>1996</v>
      </c>
      <c r="O2452">
        <v>1100.04</v>
      </c>
      <c r="P2452">
        <v>2822</v>
      </c>
      <c r="Q2452" s="4" t="s">
        <v>23</v>
      </c>
      <c r="R2452" s="4" t="s">
        <v>24</v>
      </c>
      <c r="S2452">
        <v>111</v>
      </c>
    </row>
    <row r="2453" spans="1:19">
      <c r="A2453" s="4" t="s">
        <v>2660</v>
      </c>
      <c r="B2453" s="4" t="s">
        <v>237</v>
      </c>
      <c r="C2453" s="4" t="s">
        <v>199</v>
      </c>
      <c r="D2453" s="4" t="s">
        <v>113</v>
      </c>
      <c r="E2453" s="4" t="s">
        <v>197</v>
      </c>
      <c r="F2453" s="3">
        <v>42841</v>
      </c>
      <c r="G2453" s="3">
        <v>42847</v>
      </c>
      <c r="H2453">
        <v>0</v>
      </c>
      <c r="I2453" s="4" t="s">
        <v>9018</v>
      </c>
      <c r="J2453" s="4" t="s">
        <v>9019</v>
      </c>
      <c r="K2453" s="4" t="s">
        <v>9010</v>
      </c>
      <c r="L2453">
        <v>5482</v>
      </c>
      <c r="M2453" s="4" t="s">
        <v>33</v>
      </c>
      <c r="N2453">
        <v>2000</v>
      </c>
      <c r="O2453">
        <v>167.89</v>
      </c>
      <c r="P2453">
        <v>493</v>
      </c>
      <c r="Q2453" s="4" t="s">
        <v>114</v>
      </c>
      <c r="R2453" s="4" t="s">
        <v>24</v>
      </c>
      <c r="S2453">
        <v>6</v>
      </c>
    </row>
    <row r="2454" spans="1:19">
      <c r="A2454" s="4" t="s">
        <v>2661</v>
      </c>
      <c r="B2454" s="4" t="s">
        <v>237</v>
      </c>
      <c r="C2454" s="4" t="s">
        <v>9011</v>
      </c>
      <c r="D2454" s="4" t="s">
        <v>88</v>
      </c>
      <c r="E2454" s="4" t="s">
        <v>197</v>
      </c>
      <c r="F2454" s="3">
        <v>42841</v>
      </c>
      <c r="G2454" s="3">
        <v>42843</v>
      </c>
      <c r="H2454">
        <v>0</v>
      </c>
      <c r="I2454" s="4" t="s">
        <v>9018</v>
      </c>
      <c r="J2454" s="4" t="s">
        <v>9019</v>
      </c>
      <c r="K2454" s="4" t="s">
        <v>9010</v>
      </c>
      <c r="L2454">
        <v>4821</v>
      </c>
      <c r="M2454" s="4" t="s">
        <v>46</v>
      </c>
      <c r="N2454">
        <v>1984</v>
      </c>
      <c r="O2454">
        <v>3027.46</v>
      </c>
      <c r="P2454">
        <v>9516</v>
      </c>
      <c r="Q2454" s="4" t="s">
        <v>89</v>
      </c>
      <c r="R2454" s="4" t="s">
        <v>24</v>
      </c>
      <c r="S2454">
        <v>2</v>
      </c>
    </row>
    <row r="2455" spans="1:19">
      <c r="A2455" s="4" t="s">
        <v>2662</v>
      </c>
      <c r="B2455" s="4" t="s">
        <v>237</v>
      </c>
      <c r="C2455" s="4" t="s">
        <v>9011</v>
      </c>
      <c r="D2455" s="4" t="s">
        <v>84</v>
      </c>
      <c r="E2455" s="4" t="s">
        <v>172</v>
      </c>
      <c r="F2455" s="3">
        <v>42841</v>
      </c>
      <c r="G2455" s="3">
        <v>42848</v>
      </c>
      <c r="H2455">
        <v>3930</v>
      </c>
      <c r="I2455" s="4" t="s">
        <v>9018</v>
      </c>
      <c r="J2455" s="4" t="s">
        <v>9019</v>
      </c>
      <c r="K2455" s="4" t="s">
        <v>9010</v>
      </c>
      <c r="L2455">
        <v>4821</v>
      </c>
      <c r="M2455" s="4" t="s">
        <v>9322</v>
      </c>
      <c r="N2455">
        <v>1980</v>
      </c>
      <c r="O2455">
        <v>7708.38</v>
      </c>
      <c r="P2455">
        <v>13756</v>
      </c>
      <c r="Q2455" s="4" t="s">
        <v>23</v>
      </c>
      <c r="R2455" s="4" t="s">
        <v>24</v>
      </c>
      <c r="S2455">
        <v>7</v>
      </c>
    </row>
    <row r="2456" spans="1:19">
      <c r="A2456" s="4" t="s">
        <v>2663</v>
      </c>
      <c r="B2456" s="4" t="s">
        <v>196</v>
      </c>
      <c r="C2456" s="4" t="s">
        <v>171</v>
      </c>
      <c r="D2456" s="4" t="s">
        <v>48</v>
      </c>
      <c r="E2456" s="4" t="s">
        <v>172</v>
      </c>
      <c r="F2456" s="3">
        <v>42841</v>
      </c>
      <c r="G2456" s="3">
        <v>42847</v>
      </c>
      <c r="H2456">
        <v>1055</v>
      </c>
      <c r="I2456" s="4" t="s">
        <v>9016</v>
      </c>
      <c r="J2456" s="4" t="s">
        <v>9015</v>
      </c>
      <c r="K2456" s="4" t="s">
        <v>9010</v>
      </c>
      <c r="L2456">
        <v>1096</v>
      </c>
      <c r="M2456" s="4" t="s">
        <v>39</v>
      </c>
      <c r="N2456">
        <v>1998</v>
      </c>
      <c r="O2456">
        <v>217.87</v>
      </c>
      <c r="P2456">
        <v>551</v>
      </c>
      <c r="Q2456" s="4" t="s">
        <v>23</v>
      </c>
      <c r="R2456" s="4" t="s">
        <v>24</v>
      </c>
      <c r="S2456">
        <v>6</v>
      </c>
    </row>
    <row r="2457" spans="1:19">
      <c r="A2457" s="4" t="s">
        <v>2664</v>
      </c>
      <c r="B2457" s="4" t="s">
        <v>203</v>
      </c>
      <c r="C2457" s="4" t="s">
        <v>192</v>
      </c>
      <c r="D2457" s="4" t="s">
        <v>32</v>
      </c>
      <c r="E2457" s="4" t="s">
        <v>197</v>
      </c>
      <c r="F2457" s="3">
        <v>42841</v>
      </c>
      <c r="G2457" s="3">
        <v>42847</v>
      </c>
      <c r="H2457">
        <v>0</v>
      </c>
      <c r="I2457" s="4" t="s">
        <v>9023</v>
      </c>
      <c r="J2457" s="4" t="s">
        <v>9024</v>
      </c>
      <c r="K2457" s="4" t="s">
        <v>9012</v>
      </c>
      <c r="L2457">
        <v>3393</v>
      </c>
      <c r="M2457" s="4" t="s">
        <v>33</v>
      </c>
      <c r="N2457">
        <v>2009</v>
      </c>
      <c r="O2457">
        <v>497.11</v>
      </c>
      <c r="P2457">
        <v>1588</v>
      </c>
      <c r="Q2457" s="4" t="s">
        <v>23</v>
      </c>
      <c r="R2457" s="4" t="s">
        <v>24</v>
      </c>
      <c r="S2457">
        <v>6</v>
      </c>
    </row>
    <row r="2458" spans="1:19">
      <c r="A2458" s="4" t="s">
        <v>2665</v>
      </c>
      <c r="B2458" s="4" t="s">
        <v>343</v>
      </c>
      <c r="C2458" s="4" t="s">
        <v>179</v>
      </c>
      <c r="D2458" s="4" t="s">
        <v>106</v>
      </c>
      <c r="E2458" s="4" t="s">
        <v>172</v>
      </c>
      <c r="F2458" s="3">
        <v>42841</v>
      </c>
      <c r="G2458" s="3">
        <v>42849</v>
      </c>
      <c r="H2458">
        <v>538</v>
      </c>
      <c r="I2458" s="4" t="s">
        <v>9016</v>
      </c>
      <c r="J2458" s="4" t="s">
        <v>9015</v>
      </c>
      <c r="K2458" s="4" t="s">
        <v>9010</v>
      </c>
      <c r="L2458">
        <v>550</v>
      </c>
      <c r="M2458" s="4" t="s">
        <v>46</v>
      </c>
      <c r="N2458">
        <v>2012</v>
      </c>
      <c r="O2458">
        <v>45.39</v>
      </c>
      <c r="P2458">
        <v>100</v>
      </c>
      <c r="Q2458" s="4" t="s">
        <v>23</v>
      </c>
      <c r="R2458" s="4" t="s">
        <v>47</v>
      </c>
      <c r="S2458">
        <v>8</v>
      </c>
    </row>
    <row r="2459" spans="1:19">
      <c r="A2459" s="4" t="s">
        <v>2666</v>
      </c>
      <c r="B2459" s="4" t="s">
        <v>343</v>
      </c>
      <c r="C2459" s="4" t="s">
        <v>177</v>
      </c>
      <c r="D2459" s="4" t="s">
        <v>48</v>
      </c>
      <c r="E2459" s="4" t="s">
        <v>172</v>
      </c>
      <c r="F2459" s="3">
        <v>42841</v>
      </c>
      <c r="G2459" s="3">
        <v>42848</v>
      </c>
      <c r="H2459">
        <v>68</v>
      </c>
      <c r="I2459" s="4" t="s">
        <v>9016</v>
      </c>
      <c r="J2459" s="4" t="s">
        <v>9015</v>
      </c>
      <c r="K2459" s="4" t="s">
        <v>9012</v>
      </c>
      <c r="L2459">
        <v>55</v>
      </c>
      <c r="M2459" s="4" t="s">
        <v>39</v>
      </c>
      <c r="N2459">
        <v>1998</v>
      </c>
      <c r="O2459">
        <v>217.87</v>
      </c>
      <c r="P2459">
        <v>551</v>
      </c>
      <c r="Q2459" s="4" t="s">
        <v>23</v>
      </c>
      <c r="R2459" s="4" t="s">
        <v>24</v>
      </c>
      <c r="S2459">
        <v>7</v>
      </c>
    </row>
    <row r="2460" spans="1:19">
      <c r="A2460" s="4" t="s">
        <v>2667</v>
      </c>
      <c r="B2460" s="4" t="s">
        <v>230</v>
      </c>
      <c r="C2460" s="4" t="s">
        <v>9011</v>
      </c>
      <c r="D2460" s="4" t="s">
        <v>24</v>
      </c>
      <c r="E2460" s="4" t="s">
        <v>193</v>
      </c>
      <c r="F2460" s="3">
        <v>42841</v>
      </c>
      <c r="G2460" s="3"/>
      <c r="I2460" s="4" t="s">
        <v>9026</v>
      </c>
      <c r="J2460" s="4" t="s">
        <v>9024</v>
      </c>
      <c r="K2460" s="4" t="s">
        <v>9010</v>
      </c>
      <c r="L2460">
        <v>4821</v>
      </c>
      <c r="M2460" s="4"/>
      <c r="Q2460" s="4"/>
      <c r="R2460" s="4"/>
    </row>
    <row r="2461" spans="1:19">
      <c r="A2461" s="4" t="s">
        <v>2668</v>
      </c>
      <c r="B2461" s="4" t="s">
        <v>230</v>
      </c>
      <c r="C2461" s="4" t="s">
        <v>192</v>
      </c>
      <c r="D2461" s="4" t="s">
        <v>93</v>
      </c>
      <c r="E2461" s="4" t="s">
        <v>197</v>
      </c>
      <c r="F2461" s="3">
        <v>42841</v>
      </c>
      <c r="G2461" s="3">
        <v>42848</v>
      </c>
      <c r="H2461">
        <v>0</v>
      </c>
      <c r="I2461" s="4" t="s">
        <v>9026</v>
      </c>
      <c r="J2461" s="4" t="s">
        <v>9024</v>
      </c>
      <c r="K2461" s="4" t="s">
        <v>9012</v>
      </c>
      <c r="L2461">
        <v>3393</v>
      </c>
      <c r="M2461" s="4" t="s">
        <v>73</v>
      </c>
      <c r="N2461">
        <v>1991</v>
      </c>
      <c r="O2461">
        <v>1012.72</v>
      </c>
      <c r="P2461">
        <v>3492</v>
      </c>
      <c r="Q2461" s="4" t="s">
        <v>94</v>
      </c>
      <c r="R2461" s="4" t="s">
        <v>24</v>
      </c>
      <c r="S2461">
        <v>7</v>
      </c>
    </row>
    <row r="2462" spans="1:19">
      <c r="A2462" s="4" t="s">
        <v>2669</v>
      </c>
      <c r="B2462" s="4" t="s">
        <v>201</v>
      </c>
      <c r="C2462" s="4" t="s">
        <v>179</v>
      </c>
      <c r="D2462" s="4" t="s">
        <v>93</v>
      </c>
      <c r="E2462" s="4" t="s">
        <v>172</v>
      </c>
      <c r="F2462" s="3">
        <v>42841</v>
      </c>
      <c r="G2462" s="3">
        <v>42853</v>
      </c>
      <c r="H2462">
        <v>572</v>
      </c>
      <c r="I2462" s="4" t="s">
        <v>9026</v>
      </c>
      <c r="J2462" s="4" t="s">
        <v>9024</v>
      </c>
      <c r="K2462" s="4" t="s">
        <v>9010</v>
      </c>
      <c r="L2462">
        <v>550</v>
      </c>
      <c r="M2462" s="4" t="s">
        <v>73</v>
      </c>
      <c r="N2462">
        <v>1991</v>
      </c>
      <c r="O2462">
        <v>1012.72</v>
      </c>
      <c r="P2462">
        <v>3492</v>
      </c>
      <c r="Q2462" s="4" t="s">
        <v>94</v>
      </c>
      <c r="R2462" s="4" t="s">
        <v>24</v>
      </c>
      <c r="S2462">
        <v>12</v>
      </c>
    </row>
    <row r="2463" spans="1:19">
      <c r="A2463" s="4" t="s">
        <v>2670</v>
      </c>
      <c r="B2463" s="4" t="s">
        <v>201</v>
      </c>
      <c r="C2463" s="4" t="s">
        <v>171</v>
      </c>
      <c r="D2463" s="4" t="s">
        <v>74</v>
      </c>
      <c r="E2463" s="4" t="s">
        <v>172</v>
      </c>
      <c r="F2463" s="3">
        <v>42841</v>
      </c>
      <c r="G2463" s="3">
        <v>42849</v>
      </c>
      <c r="H2463">
        <v>1234</v>
      </c>
      <c r="I2463" s="4" t="s">
        <v>9026</v>
      </c>
      <c r="J2463" s="4" t="s">
        <v>9024</v>
      </c>
      <c r="K2463" s="4" t="s">
        <v>9010</v>
      </c>
      <c r="L2463">
        <v>1096</v>
      </c>
      <c r="M2463" s="4" t="s">
        <v>33</v>
      </c>
      <c r="N2463">
        <v>2003</v>
      </c>
      <c r="O2463">
        <v>223.8</v>
      </c>
      <c r="P2463">
        <v>299</v>
      </c>
      <c r="Q2463" s="4" t="s">
        <v>23</v>
      </c>
      <c r="R2463" s="4" t="s">
        <v>24</v>
      </c>
      <c r="S2463">
        <v>8</v>
      </c>
    </row>
    <row r="2464" spans="1:19">
      <c r="A2464" s="4" t="s">
        <v>2671</v>
      </c>
      <c r="B2464" s="4" t="s">
        <v>170</v>
      </c>
      <c r="C2464" s="4" t="s">
        <v>179</v>
      </c>
      <c r="D2464" s="4" t="s">
        <v>103</v>
      </c>
      <c r="E2464" s="4" t="s">
        <v>197</v>
      </c>
      <c r="F2464" s="3">
        <v>42841</v>
      </c>
      <c r="G2464" s="3">
        <v>42843</v>
      </c>
      <c r="H2464">
        <v>0</v>
      </c>
      <c r="I2464" s="4" t="s">
        <v>9014</v>
      </c>
      <c r="J2464" s="4" t="s">
        <v>9015</v>
      </c>
      <c r="K2464" s="4" t="s">
        <v>9010</v>
      </c>
      <c r="L2464">
        <v>550</v>
      </c>
      <c r="M2464" s="4" t="s">
        <v>26</v>
      </c>
      <c r="N2464">
        <v>1992</v>
      </c>
      <c r="O2464">
        <v>3922.42</v>
      </c>
      <c r="P2464">
        <v>6837</v>
      </c>
      <c r="Q2464" s="4" t="s">
        <v>23</v>
      </c>
      <c r="R2464" s="4" t="s">
        <v>24</v>
      </c>
      <c r="S2464">
        <v>2</v>
      </c>
    </row>
    <row r="2465" spans="1:19">
      <c r="A2465" s="4" t="s">
        <v>2672</v>
      </c>
      <c r="B2465" s="4" t="s">
        <v>208</v>
      </c>
      <c r="C2465" s="4" t="s">
        <v>177</v>
      </c>
      <c r="D2465" s="4" t="s">
        <v>79</v>
      </c>
      <c r="E2465" s="4" t="s">
        <v>197</v>
      </c>
      <c r="F2465" s="3">
        <v>42841</v>
      </c>
      <c r="G2465" s="3">
        <v>42842</v>
      </c>
      <c r="H2465">
        <v>0</v>
      </c>
      <c r="I2465" s="4" t="s">
        <v>9014</v>
      </c>
      <c r="J2465" s="4" t="s">
        <v>9015</v>
      </c>
      <c r="K2465" s="4" t="s">
        <v>9012</v>
      </c>
      <c r="L2465">
        <v>55</v>
      </c>
      <c r="M2465" s="4" t="s">
        <v>26</v>
      </c>
      <c r="N2465">
        <v>2002</v>
      </c>
      <c r="O2465">
        <v>3178.24</v>
      </c>
      <c r="P2465">
        <v>4540</v>
      </c>
      <c r="Q2465" s="4" t="s">
        <v>23</v>
      </c>
      <c r="R2465" s="4" t="s">
        <v>24</v>
      </c>
      <c r="S2465">
        <v>1</v>
      </c>
    </row>
    <row r="2466" spans="1:19">
      <c r="A2466" s="4" t="s">
        <v>2673</v>
      </c>
      <c r="B2466" s="4" t="s">
        <v>185</v>
      </c>
      <c r="C2466" s="4" t="s">
        <v>9011</v>
      </c>
      <c r="D2466" s="4" t="s">
        <v>24</v>
      </c>
      <c r="E2466" s="4" t="s">
        <v>193</v>
      </c>
      <c r="F2466" s="3">
        <v>42841</v>
      </c>
      <c r="G2466" s="3"/>
      <c r="I2466" s="4" t="s">
        <v>9023</v>
      </c>
      <c r="J2466" s="4" t="s">
        <v>9024</v>
      </c>
      <c r="K2466" s="4" t="s">
        <v>9010</v>
      </c>
      <c r="L2466">
        <v>4821</v>
      </c>
      <c r="M2466" s="4"/>
      <c r="Q2466" s="4"/>
      <c r="R2466" s="4"/>
    </row>
    <row r="2467" spans="1:19">
      <c r="A2467" s="4" t="s">
        <v>2674</v>
      </c>
      <c r="B2467" s="4" t="s">
        <v>185</v>
      </c>
      <c r="C2467" s="4" t="s">
        <v>177</v>
      </c>
      <c r="D2467" s="4" t="s">
        <v>98</v>
      </c>
      <c r="E2467" s="4" t="s">
        <v>172</v>
      </c>
      <c r="F2467" s="3">
        <v>42841</v>
      </c>
      <c r="G2467" s="3">
        <v>42859</v>
      </c>
      <c r="H2467">
        <v>56</v>
      </c>
      <c r="I2467" s="4" t="s">
        <v>9023</v>
      </c>
      <c r="J2467" s="4" t="s">
        <v>9024</v>
      </c>
      <c r="K2467" s="4" t="s">
        <v>9012</v>
      </c>
      <c r="L2467">
        <v>55</v>
      </c>
      <c r="M2467" s="4" t="s">
        <v>39</v>
      </c>
      <c r="N2467">
        <v>2002</v>
      </c>
      <c r="O2467">
        <v>349.81</v>
      </c>
      <c r="P2467">
        <v>315</v>
      </c>
      <c r="Q2467" s="4" t="s">
        <v>23</v>
      </c>
      <c r="R2467" s="4" t="s">
        <v>24</v>
      </c>
      <c r="S2467">
        <v>18</v>
      </c>
    </row>
    <row r="2468" spans="1:19">
      <c r="A2468" s="4" t="s">
        <v>2675</v>
      </c>
      <c r="B2468" s="4" t="s">
        <v>216</v>
      </c>
      <c r="C2468" s="4" t="s">
        <v>177</v>
      </c>
      <c r="D2468" s="4" t="s">
        <v>126</v>
      </c>
      <c r="E2468" s="4" t="s">
        <v>197</v>
      </c>
      <c r="F2468" s="3">
        <v>42841</v>
      </c>
      <c r="G2468" s="3">
        <v>42858</v>
      </c>
      <c r="H2468">
        <v>0</v>
      </c>
      <c r="I2468" s="4" t="s">
        <v>9018</v>
      </c>
      <c r="J2468" s="4" t="s">
        <v>9019</v>
      </c>
      <c r="K2468" s="4" t="s">
        <v>9012</v>
      </c>
      <c r="L2468">
        <v>55</v>
      </c>
      <c r="M2468" s="4" t="s">
        <v>33</v>
      </c>
      <c r="N2468">
        <v>2010</v>
      </c>
      <c r="O2468">
        <v>71.12</v>
      </c>
      <c r="P2468">
        <v>144</v>
      </c>
      <c r="Q2468" s="4" t="s">
        <v>23</v>
      </c>
      <c r="R2468" s="4" t="s">
        <v>24</v>
      </c>
      <c r="S2468">
        <v>17</v>
      </c>
    </row>
    <row r="2469" spans="1:19">
      <c r="A2469" s="4" t="s">
        <v>2676</v>
      </c>
      <c r="B2469" s="4" t="s">
        <v>181</v>
      </c>
      <c r="C2469" s="4" t="s">
        <v>177</v>
      </c>
      <c r="D2469" s="4" t="s">
        <v>49</v>
      </c>
      <c r="E2469" s="4" t="s">
        <v>197</v>
      </c>
      <c r="F2469" s="3">
        <v>42841</v>
      </c>
      <c r="G2469" s="3">
        <v>42850</v>
      </c>
      <c r="H2469">
        <v>0</v>
      </c>
      <c r="I2469" s="4" t="s">
        <v>9026</v>
      </c>
      <c r="J2469" s="4" t="s">
        <v>9024</v>
      </c>
      <c r="K2469" s="4" t="s">
        <v>9012</v>
      </c>
      <c r="L2469">
        <v>55</v>
      </c>
      <c r="M2469" s="4" t="s">
        <v>9322</v>
      </c>
      <c r="N2469">
        <v>2010</v>
      </c>
      <c r="O2469">
        <v>587.72</v>
      </c>
      <c r="P2469">
        <v>1501</v>
      </c>
      <c r="Q2469" s="4" t="s">
        <v>23</v>
      </c>
      <c r="R2469" s="4" t="s">
        <v>24</v>
      </c>
      <c r="S2469">
        <v>9</v>
      </c>
    </row>
    <row r="2470" spans="1:19">
      <c r="A2470" s="4" t="s">
        <v>2677</v>
      </c>
      <c r="B2470" s="4" t="s">
        <v>183</v>
      </c>
      <c r="C2470" s="4" t="s">
        <v>177</v>
      </c>
      <c r="D2470" s="4" t="s">
        <v>92</v>
      </c>
      <c r="E2470" s="4" t="s">
        <v>172</v>
      </c>
      <c r="F2470" s="3">
        <v>42842</v>
      </c>
      <c r="G2470" s="3">
        <v>42851</v>
      </c>
      <c r="H2470">
        <v>52</v>
      </c>
      <c r="I2470" s="4" t="s">
        <v>9014</v>
      </c>
      <c r="J2470" s="4" t="s">
        <v>9015</v>
      </c>
      <c r="K2470" s="4" t="s">
        <v>9012</v>
      </c>
      <c r="L2470">
        <v>55</v>
      </c>
      <c r="M2470" s="4" t="s">
        <v>73</v>
      </c>
      <c r="N2470">
        <v>1997</v>
      </c>
      <c r="O2470">
        <v>2041.73</v>
      </c>
      <c r="P2470">
        <v>5276</v>
      </c>
      <c r="Q2470" s="4" t="s">
        <v>23</v>
      </c>
      <c r="R2470" s="4" t="s">
        <v>24</v>
      </c>
      <c r="S2470">
        <v>9</v>
      </c>
    </row>
    <row r="2471" spans="1:19">
      <c r="A2471" s="4" t="s">
        <v>2678</v>
      </c>
      <c r="B2471" s="4" t="s">
        <v>183</v>
      </c>
      <c r="C2471" s="4" t="s">
        <v>192</v>
      </c>
      <c r="D2471" s="4" t="s">
        <v>41</v>
      </c>
      <c r="E2471" s="4" t="s">
        <v>172</v>
      </c>
      <c r="F2471" s="3">
        <v>42842</v>
      </c>
      <c r="G2471" s="3">
        <v>42849</v>
      </c>
      <c r="H2471">
        <v>3668</v>
      </c>
      <c r="I2471" s="4" t="s">
        <v>9014</v>
      </c>
      <c r="J2471" s="4" t="s">
        <v>9015</v>
      </c>
      <c r="K2471" s="4" t="s">
        <v>9012</v>
      </c>
      <c r="L2471">
        <v>3393</v>
      </c>
      <c r="M2471" s="4" t="s">
        <v>36</v>
      </c>
      <c r="N2471">
        <v>1998</v>
      </c>
      <c r="O2471">
        <v>2714.9</v>
      </c>
      <c r="P2471">
        <v>2641</v>
      </c>
      <c r="Q2471" s="4" t="s">
        <v>23</v>
      </c>
      <c r="R2471" s="4" t="s">
        <v>21</v>
      </c>
      <c r="S2471">
        <v>7</v>
      </c>
    </row>
    <row r="2472" spans="1:19">
      <c r="A2472" s="4" t="s">
        <v>2679</v>
      </c>
      <c r="B2472" s="4" t="s">
        <v>261</v>
      </c>
      <c r="C2472" s="4" t="s">
        <v>179</v>
      </c>
      <c r="D2472" s="4" t="s">
        <v>99</v>
      </c>
      <c r="E2472" s="4" t="s">
        <v>197</v>
      </c>
      <c r="F2472" s="3">
        <v>42842</v>
      </c>
      <c r="G2472" s="3">
        <v>42844</v>
      </c>
      <c r="H2472">
        <v>0</v>
      </c>
      <c r="I2472" s="4" t="s">
        <v>9021</v>
      </c>
      <c r="J2472" s="4" t="s">
        <v>9019</v>
      </c>
      <c r="K2472" s="4" t="s">
        <v>9010</v>
      </c>
      <c r="L2472">
        <v>550</v>
      </c>
      <c r="M2472" s="4" t="s">
        <v>33</v>
      </c>
      <c r="N2472">
        <v>2003</v>
      </c>
      <c r="O2472">
        <v>1419.98</v>
      </c>
      <c r="P2472">
        <v>4018</v>
      </c>
      <c r="Q2472" s="4" t="s">
        <v>23</v>
      </c>
      <c r="R2472" s="4" t="s">
        <v>24</v>
      </c>
      <c r="S2472">
        <v>2</v>
      </c>
    </row>
    <row r="2473" spans="1:19">
      <c r="A2473" s="4" t="s">
        <v>2680</v>
      </c>
      <c r="B2473" s="4" t="s">
        <v>261</v>
      </c>
      <c r="C2473" s="4" t="s">
        <v>192</v>
      </c>
      <c r="D2473" s="4" t="s">
        <v>130</v>
      </c>
      <c r="E2473" s="4" t="s">
        <v>172</v>
      </c>
      <c r="F2473" s="3">
        <v>42842</v>
      </c>
      <c r="G2473" s="3">
        <v>42951</v>
      </c>
      <c r="H2473">
        <v>3138</v>
      </c>
      <c r="I2473" s="4" t="s">
        <v>9021</v>
      </c>
      <c r="J2473" s="4" t="s">
        <v>9019</v>
      </c>
      <c r="K2473" s="4" t="s">
        <v>9012</v>
      </c>
      <c r="L2473">
        <v>3393</v>
      </c>
      <c r="M2473" s="4" t="s">
        <v>36</v>
      </c>
      <c r="N2473">
        <v>1979</v>
      </c>
      <c r="O2473">
        <v>4478.47</v>
      </c>
      <c r="P2473">
        <v>13809</v>
      </c>
      <c r="Q2473" s="4" t="s">
        <v>23</v>
      </c>
      <c r="R2473" s="4" t="s">
        <v>24</v>
      </c>
      <c r="S2473">
        <v>109</v>
      </c>
    </row>
    <row r="2474" spans="1:19">
      <c r="A2474" s="4" t="s">
        <v>2681</v>
      </c>
      <c r="B2474" s="4" t="s">
        <v>304</v>
      </c>
      <c r="C2474" s="4" t="s">
        <v>177</v>
      </c>
      <c r="D2474" s="4" t="s">
        <v>43</v>
      </c>
      <c r="E2474" s="4" t="s">
        <v>197</v>
      </c>
      <c r="F2474" s="3">
        <v>42842</v>
      </c>
      <c r="G2474" s="3">
        <v>42844</v>
      </c>
      <c r="H2474">
        <v>0</v>
      </c>
      <c r="I2474" s="4" t="s">
        <v>9014</v>
      </c>
      <c r="J2474" s="4" t="s">
        <v>9015</v>
      </c>
      <c r="K2474" s="4" t="s">
        <v>9012</v>
      </c>
      <c r="L2474">
        <v>55</v>
      </c>
      <c r="M2474" s="4" t="s">
        <v>9322</v>
      </c>
      <c r="N2474">
        <v>2005</v>
      </c>
      <c r="O2474">
        <v>1520.66</v>
      </c>
      <c r="P2474">
        <v>1806</v>
      </c>
      <c r="Q2474" s="4" t="s">
        <v>23</v>
      </c>
      <c r="R2474" s="4" t="s">
        <v>24</v>
      </c>
      <c r="S2474">
        <v>2</v>
      </c>
    </row>
    <row r="2475" spans="1:19">
      <c r="A2475" s="4" t="s">
        <v>2682</v>
      </c>
      <c r="B2475" s="4" t="s">
        <v>279</v>
      </c>
      <c r="C2475" s="4" t="s">
        <v>179</v>
      </c>
      <c r="D2475" s="4" t="s">
        <v>95</v>
      </c>
      <c r="E2475" s="4" t="s">
        <v>197</v>
      </c>
      <c r="F2475" s="3">
        <v>42842</v>
      </c>
      <c r="G2475" s="3">
        <v>42843</v>
      </c>
      <c r="H2475">
        <v>0</v>
      </c>
      <c r="I2475" s="4" t="s">
        <v>9018</v>
      </c>
      <c r="J2475" s="4" t="s">
        <v>9019</v>
      </c>
      <c r="K2475" s="4" t="s">
        <v>9010</v>
      </c>
      <c r="L2475">
        <v>550</v>
      </c>
      <c r="M2475" s="4" t="s">
        <v>60</v>
      </c>
      <c r="N2475">
        <v>1997</v>
      </c>
      <c r="O2475">
        <v>882.12</v>
      </c>
      <c r="P2475">
        <v>2769</v>
      </c>
      <c r="Q2475" s="4" t="s">
        <v>23</v>
      </c>
      <c r="R2475" s="4" t="s">
        <v>24</v>
      </c>
      <c r="S2475">
        <v>1</v>
      </c>
    </row>
    <row r="2476" spans="1:19">
      <c r="A2476" s="4" t="s">
        <v>2683</v>
      </c>
      <c r="B2476" s="4" t="s">
        <v>279</v>
      </c>
      <c r="C2476" s="4" t="s">
        <v>179</v>
      </c>
      <c r="D2476" s="4" t="s">
        <v>127</v>
      </c>
      <c r="E2476" s="4" t="s">
        <v>197</v>
      </c>
      <c r="F2476" s="3">
        <v>42842</v>
      </c>
      <c r="G2476" s="3">
        <v>42846</v>
      </c>
      <c r="H2476">
        <v>0</v>
      </c>
      <c r="I2476" s="4" t="s">
        <v>9018</v>
      </c>
      <c r="J2476" s="4" t="s">
        <v>9019</v>
      </c>
      <c r="K2476" s="4" t="s">
        <v>9010</v>
      </c>
      <c r="L2476">
        <v>550</v>
      </c>
      <c r="M2476" s="4" t="s">
        <v>9322</v>
      </c>
      <c r="N2476">
        <v>2011</v>
      </c>
      <c r="O2476">
        <v>40.79</v>
      </c>
      <c r="P2476">
        <v>142</v>
      </c>
      <c r="Q2476" s="4" t="s">
        <v>128</v>
      </c>
      <c r="R2476" s="4" t="s">
        <v>24</v>
      </c>
      <c r="S2476">
        <v>4</v>
      </c>
    </row>
    <row r="2477" spans="1:19">
      <c r="A2477" s="4" t="s">
        <v>2684</v>
      </c>
      <c r="B2477" s="4" t="s">
        <v>279</v>
      </c>
      <c r="C2477" s="4" t="s">
        <v>9011</v>
      </c>
      <c r="D2477" s="4" t="s">
        <v>80</v>
      </c>
      <c r="E2477" s="4" t="s">
        <v>172</v>
      </c>
      <c r="F2477" s="3">
        <v>42842</v>
      </c>
      <c r="G2477" s="3">
        <v>42887</v>
      </c>
      <c r="H2477">
        <v>5032</v>
      </c>
      <c r="I2477" s="4" t="s">
        <v>9018</v>
      </c>
      <c r="J2477" s="4" t="s">
        <v>9019</v>
      </c>
      <c r="K2477" s="4" t="s">
        <v>9010</v>
      </c>
      <c r="L2477">
        <v>4821</v>
      </c>
      <c r="M2477" s="4" t="s">
        <v>9322</v>
      </c>
      <c r="N2477">
        <v>2011</v>
      </c>
      <c r="O2477">
        <v>527.11</v>
      </c>
      <c r="P2477">
        <v>1428</v>
      </c>
      <c r="Q2477" s="4" t="s">
        <v>23</v>
      </c>
      <c r="R2477" s="4" t="s">
        <v>21</v>
      </c>
      <c r="S2477">
        <v>45</v>
      </c>
    </row>
    <row r="2478" spans="1:19">
      <c r="A2478" s="4" t="s">
        <v>2685</v>
      </c>
      <c r="B2478" s="4" t="s">
        <v>210</v>
      </c>
      <c r="C2478" s="4" t="s">
        <v>171</v>
      </c>
      <c r="D2478" s="4" t="s">
        <v>99</v>
      </c>
      <c r="E2478" s="4" t="s">
        <v>172</v>
      </c>
      <c r="F2478" s="3">
        <v>42842</v>
      </c>
      <c r="G2478" s="3">
        <v>42845</v>
      </c>
      <c r="H2478">
        <v>1310</v>
      </c>
      <c r="I2478" s="4" t="s">
        <v>9021</v>
      </c>
      <c r="J2478" s="4" t="s">
        <v>9019</v>
      </c>
      <c r="K2478" s="4" t="s">
        <v>9010</v>
      </c>
      <c r="L2478">
        <v>1096</v>
      </c>
      <c r="M2478" s="4" t="s">
        <v>33</v>
      </c>
      <c r="N2478">
        <v>2003</v>
      </c>
      <c r="O2478">
        <v>1419.98</v>
      </c>
      <c r="P2478">
        <v>4018</v>
      </c>
      <c r="Q2478" s="4" t="s">
        <v>23</v>
      </c>
      <c r="R2478" s="4" t="s">
        <v>24</v>
      </c>
      <c r="S2478">
        <v>3</v>
      </c>
    </row>
    <row r="2479" spans="1:19">
      <c r="A2479" s="4" t="s">
        <v>2686</v>
      </c>
      <c r="B2479" s="4" t="s">
        <v>210</v>
      </c>
      <c r="C2479" s="4" t="s">
        <v>199</v>
      </c>
      <c r="D2479" s="4" t="s">
        <v>88</v>
      </c>
      <c r="E2479" s="4" t="s">
        <v>172</v>
      </c>
      <c r="F2479" s="3">
        <v>42842</v>
      </c>
      <c r="G2479" s="3">
        <v>42913</v>
      </c>
      <c r="H2479">
        <v>5076</v>
      </c>
      <c r="I2479" s="4" t="s">
        <v>9021</v>
      </c>
      <c r="J2479" s="4" t="s">
        <v>9019</v>
      </c>
      <c r="K2479" s="4" t="s">
        <v>9010</v>
      </c>
      <c r="L2479">
        <v>5482</v>
      </c>
      <c r="M2479" s="4" t="s">
        <v>46</v>
      </c>
      <c r="N2479">
        <v>1984</v>
      </c>
      <c r="O2479">
        <v>3027.46</v>
      </c>
      <c r="P2479">
        <v>9516</v>
      </c>
      <c r="Q2479" s="4" t="s">
        <v>89</v>
      </c>
      <c r="R2479" s="4" t="s">
        <v>24</v>
      </c>
      <c r="S2479">
        <v>71</v>
      </c>
    </row>
    <row r="2480" spans="1:19">
      <c r="A2480" s="4" t="s">
        <v>2687</v>
      </c>
      <c r="B2480" s="4" t="s">
        <v>210</v>
      </c>
      <c r="C2480" s="4" t="s">
        <v>192</v>
      </c>
      <c r="D2480" s="4" t="s">
        <v>121</v>
      </c>
      <c r="E2480" s="4" t="s">
        <v>172</v>
      </c>
      <c r="F2480" s="3">
        <v>42842</v>
      </c>
      <c r="G2480" s="3">
        <v>42905</v>
      </c>
      <c r="H2480">
        <v>3641</v>
      </c>
      <c r="I2480" s="4" t="s">
        <v>9021</v>
      </c>
      <c r="J2480" s="4" t="s">
        <v>9019</v>
      </c>
      <c r="K2480" s="4" t="s">
        <v>9012</v>
      </c>
      <c r="L2480">
        <v>3393</v>
      </c>
      <c r="M2480" s="4" t="s">
        <v>58</v>
      </c>
      <c r="N2480">
        <v>1993</v>
      </c>
      <c r="O2480">
        <v>646.1</v>
      </c>
      <c r="P2480">
        <v>883</v>
      </c>
      <c r="Q2480" s="4" t="s">
        <v>23</v>
      </c>
      <c r="R2480" s="4" t="s">
        <v>62</v>
      </c>
      <c r="S2480">
        <v>63</v>
      </c>
    </row>
    <row r="2481" spans="1:19">
      <c r="A2481" s="4" t="s">
        <v>2688</v>
      </c>
      <c r="B2481" s="4" t="s">
        <v>174</v>
      </c>
      <c r="C2481" s="4" t="s">
        <v>9011</v>
      </c>
      <c r="D2481" s="4" t="s">
        <v>43</v>
      </c>
      <c r="E2481" s="4" t="s">
        <v>197</v>
      </c>
      <c r="F2481" s="3">
        <v>42842</v>
      </c>
      <c r="G2481" s="3">
        <v>42843</v>
      </c>
      <c r="H2481">
        <v>0</v>
      </c>
      <c r="I2481" s="4" t="s">
        <v>9016</v>
      </c>
      <c r="J2481" s="4" t="s">
        <v>9015</v>
      </c>
      <c r="K2481" s="4" t="s">
        <v>9010</v>
      </c>
      <c r="L2481">
        <v>4821</v>
      </c>
      <c r="M2481" s="4" t="s">
        <v>9322</v>
      </c>
      <c r="N2481">
        <v>2005</v>
      </c>
      <c r="O2481">
        <v>1520.66</v>
      </c>
      <c r="P2481">
        <v>1806</v>
      </c>
      <c r="Q2481" s="4" t="s">
        <v>23</v>
      </c>
      <c r="R2481" s="4" t="s">
        <v>24</v>
      </c>
      <c r="S2481">
        <v>1</v>
      </c>
    </row>
    <row r="2482" spans="1:19">
      <c r="A2482" s="4" t="s">
        <v>2689</v>
      </c>
      <c r="B2482" s="4" t="s">
        <v>174</v>
      </c>
      <c r="C2482" s="4" t="s">
        <v>171</v>
      </c>
      <c r="D2482" s="4" t="s">
        <v>92</v>
      </c>
      <c r="E2482" s="4" t="s">
        <v>172</v>
      </c>
      <c r="F2482" s="3">
        <v>42842</v>
      </c>
      <c r="G2482" s="3">
        <v>42850</v>
      </c>
      <c r="H2482">
        <v>1170</v>
      </c>
      <c r="I2482" s="4" t="s">
        <v>9016</v>
      </c>
      <c r="J2482" s="4" t="s">
        <v>9015</v>
      </c>
      <c r="K2482" s="4" t="s">
        <v>9010</v>
      </c>
      <c r="L2482">
        <v>1096</v>
      </c>
      <c r="M2482" s="4" t="s">
        <v>73</v>
      </c>
      <c r="N2482">
        <v>1997</v>
      </c>
      <c r="O2482">
        <v>2041.73</v>
      </c>
      <c r="P2482">
        <v>5276</v>
      </c>
      <c r="Q2482" s="4" t="s">
        <v>23</v>
      </c>
      <c r="R2482" s="4" t="s">
        <v>24</v>
      </c>
      <c r="S2482">
        <v>8</v>
      </c>
    </row>
    <row r="2483" spans="1:19">
      <c r="A2483" s="4" t="s">
        <v>2690</v>
      </c>
      <c r="B2483" s="4" t="s">
        <v>174</v>
      </c>
      <c r="C2483" s="4" t="s">
        <v>9011</v>
      </c>
      <c r="D2483" s="4" t="s">
        <v>48</v>
      </c>
      <c r="E2483" s="4" t="s">
        <v>172</v>
      </c>
      <c r="F2483" s="3">
        <v>42842</v>
      </c>
      <c r="G2483" s="3">
        <v>42856</v>
      </c>
      <c r="H2483">
        <v>4226</v>
      </c>
      <c r="I2483" s="4" t="s">
        <v>9016</v>
      </c>
      <c r="J2483" s="4" t="s">
        <v>9015</v>
      </c>
      <c r="K2483" s="4" t="s">
        <v>9010</v>
      </c>
      <c r="L2483">
        <v>4821</v>
      </c>
      <c r="M2483" s="4" t="s">
        <v>39</v>
      </c>
      <c r="N2483">
        <v>1998</v>
      </c>
      <c r="O2483">
        <v>217.87</v>
      </c>
      <c r="P2483">
        <v>551</v>
      </c>
      <c r="Q2483" s="4" t="s">
        <v>23</v>
      </c>
      <c r="R2483" s="4" t="s">
        <v>24</v>
      </c>
      <c r="S2483">
        <v>14</v>
      </c>
    </row>
    <row r="2484" spans="1:19">
      <c r="A2484" s="4" t="s">
        <v>2691</v>
      </c>
      <c r="B2484" s="4" t="s">
        <v>212</v>
      </c>
      <c r="C2484" s="4" t="s">
        <v>177</v>
      </c>
      <c r="D2484" s="4" t="s">
        <v>24</v>
      </c>
      <c r="E2484" s="4" t="s">
        <v>193</v>
      </c>
      <c r="F2484" s="3">
        <v>42842</v>
      </c>
      <c r="G2484" s="3"/>
      <c r="I2484" s="4" t="s">
        <v>9023</v>
      </c>
      <c r="J2484" s="4" t="s">
        <v>9024</v>
      </c>
      <c r="K2484" s="4" t="s">
        <v>9012</v>
      </c>
      <c r="L2484">
        <v>55</v>
      </c>
      <c r="M2484" s="4"/>
      <c r="Q2484" s="4"/>
      <c r="R2484" s="4"/>
    </row>
    <row r="2485" spans="1:19">
      <c r="A2485" s="4" t="s">
        <v>2692</v>
      </c>
      <c r="B2485" s="4" t="s">
        <v>212</v>
      </c>
      <c r="C2485" s="4" t="s">
        <v>192</v>
      </c>
      <c r="D2485" s="4" t="s">
        <v>72</v>
      </c>
      <c r="E2485" s="4" t="s">
        <v>197</v>
      </c>
      <c r="F2485" s="3">
        <v>42842</v>
      </c>
      <c r="G2485" s="3">
        <v>42843</v>
      </c>
      <c r="H2485">
        <v>0</v>
      </c>
      <c r="I2485" s="4" t="s">
        <v>9023</v>
      </c>
      <c r="J2485" s="4" t="s">
        <v>9024</v>
      </c>
      <c r="K2485" s="4" t="s">
        <v>9012</v>
      </c>
      <c r="L2485">
        <v>3393</v>
      </c>
      <c r="M2485" s="4" t="s">
        <v>73</v>
      </c>
      <c r="N2485">
        <v>2003</v>
      </c>
      <c r="O2485">
        <v>692.19</v>
      </c>
      <c r="P2485">
        <v>1922</v>
      </c>
      <c r="Q2485" s="4" t="s">
        <v>23</v>
      </c>
      <c r="R2485" s="4" t="s">
        <v>24</v>
      </c>
      <c r="S2485">
        <v>1</v>
      </c>
    </row>
    <row r="2486" spans="1:19">
      <c r="A2486" s="4" t="s">
        <v>2693</v>
      </c>
      <c r="B2486" s="4" t="s">
        <v>196</v>
      </c>
      <c r="C2486" s="4" t="s">
        <v>9011</v>
      </c>
      <c r="D2486" s="4" t="s">
        <v>66</v>
      </c>
      <c r="E2486" s="4" t="s">
        <v>172</v>
      </c>
      <c r="F2486" s="3">
        <v>42842</v>
      </c>
      <c r="G2486" s="3">
        <v>42849</v>
      </c>
      <c r="H2486">
        <v>4784</v>
      </c>
      <c r="I2486" s="4" t="s">
        <v>9016</v>
      </c>
      <c r="J2486" s="4" t="s">
        <v>9015</v>
      </c>
      <c r="K2486" s="4" t="s">
        <v>9010</v>
      </c>
      <c r="L2486">
        <v>4821</v>
      </c>
      <c r="M2486" s="4" t="s">
        <v>33</v>
      </c>
      <c r="N2486">
        <v>2007</v>
      </c>
      <c r="O2486">
        <v>894.33</v>
      </c>
      <c r="P2486">
        <v>1635</v>
      </c>
      <c r="Q2486" s="4" t="s">
        <v>67</v>
      </c>
      <c r="R2486" s="4" t="s">
        <v>24</v>
      </c>
      <c r="S2486">
        <v>7</v>
      </c>
    </row>
    <row r="2487" spans="1:19">
      <c r="A2487" s="4" t="s">
        <v>2694</v>
      </c>
      <c r="B2487" s="4" t="s">
        <v>203</v>
      </c>
      <c r="C2487" s="4" t="s">
        <v>171</v>
      </c>
      <c r="D2487" s="4" t="s">
        <v>54</v>
      </c>
      <c r="E2487" s="4" t="s">
        <v>197</v>
      </c>
      <c r="F2487" s="3">
        <v>42842</v>
      </c>
      <c r="G2487" s="3">
        <v>42850</v>
      </c>
      <c r="H2487">
        <v>0</v>
      </c>
      <c r="I2487" s="4" t="s">
        <v>9023</v>
      </c>
      <c r="J2487" s="4" t="s">
        <v>9024</v>
      </c>
      <c r="K2487" s="4" t="s">
        <v>9010</v>
      </c>
      <c r="L2487">
        <v>1096</v>
      </c>
      <c r="M2487" s="4" t="s">
        <v>55</v>
      </c>
      <c r="N2487">
        <v>1995</v>
      </c>
      <c r="O2487">
        <v>1825.82</v>
      </c>
      <c r="P2487">
        <v>5595</v>
      </c>
      <c r="Q2487" s="4" t="s">
        <v>23</v>
      </c>
      <c r="R2487" s="4" t="s">
        <v>56</v>
      </c>
      <c r="S2487">
        <v>8</v>
      </c>
    </row>
    <row r="2488" spans="1:19">
      <c r="A2488" s="4" t="s">
        <v>2695</v>
      </c>
      <c r="B2488" s="4" t="s">
        <v>203</v>
      </c>
      <c r="C2488" s="4" t="s">
        <v>192</v>
      </c>
      <c r="D2488" s="4" t="s">
        <v>32</v>
      </c>
      <c r="E2488" s="4" t="s">
        <v>197</v>
      </c>
      <c r="F2488" s="3">
        <v>42842</v>
      </c>
      <c r="G2488" s="3">
        <v>42844</v>
      </c>
      <c r="H2488">
        <v>0</v>
      </c>
      <c r="I2488" s="4" t="s">
        <v>9023</v>
      </c>
      <c r="J2488" s="4" t="s">
        <v>9024</v>
      </c>
      <c r="K2488" s="4" t="s">
        <v>9012</v>
      </c>
      <c r="L2488">
        <v>3393</v>
      </c>
      <c r="M2488" s="4" t="s">
        <v>33</v>
      </c>
      <c r="N2488">
        <v>2009</v>
      </c>
      <c r="O2488">
        <v>497.11</v>
      </c>
      <c r="P2488">
        <v>1588</v>
      </c>
      <c r="Q2488" s="4" t="s">
        <v>23</v>
      </c>
      <c r="R2488" s="4" t="s">
        <v>24</v>
      </c>
      <c r="S2488">
        <v>2</v>
      </c>
    </row>
    <row r="2489" spans="1:19">
      <c r="A2489" s="4" t="s">
        <v>2696</v>
      </c>
      <c r="B2489" s="4" t="s">
        <v>191</v>
      </c>
      <c r="C2489" s="4" t="s">
        <v>179</v>
      </c>
      <c r="D2489" s="4" t="s">
        <v>24</v>
      </c>
      <c r="E2489" s="4" t="s">
        <v>193</v>
      </c>
      <c r="F2489" s="3">
        <v>42842</v>
      </c>
      <c r="G2489" s="3"/>
      <c r="I2489" s="4" t="s">
        <v>9026</v>
      </c>
      <c r="J2489" s="4" t="s">
        <v>9024</v>
      </c>
      <c r="K2489" s="4" t="s">
        <v>9010</v>
      </c>
      <c r="L2489">
        <v>550</v>
      </c>
      <c r="M2489" s="4"/>
      <c r="Q2489" s="4"/>
      <c r="R2489" s="4"/>
    </row>
    <row r="2490" spans="1:19">
      <c r="A2490" s="4" t="s">
        <v>2697</v>
      </c>
      <c r="B2490" s="4" t="s">
        <v>191</v>
      </c>
      <c r="C2490" s="4" t="s">
        <v>192</v>
      </c>
      <c r="D2490" s="4" t="s">
        <v>62</v>
      </c>
      <c r="E2490" s="4" t="s">
        <v>197</v>
      </c>
      <c r="F2490" s="3">
        <v>42842</v>
      </c>
      <c r="G2490" s="3">
        <v>42959</v>
      </c>
      <c r="H2490">
        <v>0</v>
      </c>
      <c r="I2490" s="4" t="s">
        <v>9026</v>
      </c>
      <c r="J2490" s="4" t="s">
        <v>9024</v>
      </c>
      <c r="K2490" s="4" t="s">
        <v>9012</v>
      </c>
      <c r="L2490">
        <v>3393</v>
      </c>
      <c r="M2490" s="4" t="s">
        <v>58</v>
      </c>
      <c r="N2490">
        <v>2008</v>
      </c>
      <c r="O2490">
        <v>52.5</v>
      </c>
      <c r="P2490">
        <v>165</v>
      </c>
      <c r="Q2490" s="4" t="s">
        <v>23</v>
      </c>
      <c r="R2490" s="4" t="s">
        <v>24</v>
      </c>
      <c r="S2490">
        <v>117</v>
      </c>
    </row>
    <row r="2491" spans="1:19">
      <c r="A2491" s="4" t="s">
        <v>2698</v>
      </c>
      <c r="B2491" s="4" t="s">
        <v>191</v>
      </c>
      <c r="C2491" s="4" t="s">
        <v>9011</v>
      </c>
      <c r="D2491" s="4" t="s">
        <v>71</v>
      </c>
      <c r="E2491" s="4" t="s">
        <v>172</v>
      </c>
      <c r="F2491" s="3">
        <v>42842</v>
      </c>
      <c r="G2491" s="3">
        <v>42849</v>
      </c>
      <c r="H2491">
        <v>5451</v>
      </c>
      <c r="I2491" s="4" t="s">
        <v>9026</v>
      </c>
      <c r="J2491" s="4" t="s">
        <v>9024</v>
      </c>
      <c r="K2491" s="4" t="s">
        <v>9010</v>
      </c>
      <c r="L2491">
        <v>4821</v>
      </c>
      <c r="M2491" s="4" t="s">
        <v>46</v>
      </c>
      <c r="N2491">
        <v>2000</v>
      </c>
      <c r="O2491">
        <v>2952.73</v>
      </c>
      <c r="P2491">
        <v>5107</v>
      </c>
      <c r="Q2491" s="4" t="s">
        <v>23</v>
      </c>
      <c r="R2491" s="4" t="s">
        <v>24</v>
      </c>
      <c r="S2491">
        <v>7</v>
      </c>
    </row>
    <row r="2492" spans="1:19">
      <c r="A2492" s="4" t="s">
        <v>2699</v>
      </c>
      <c r="B2492" s="4" t="s">
        <v>219</v>
      </c>
      <c r="C2492" s="4" t="s">
        <v>179</v>
      </c>
      <c r="D2492" s="4" t="s">
        <v>54</v>
      </c>
      <c r="E2492" s="4" t="s">
        <v>172</v>
      </c>
      <c r="F2492" s="3">
        <v>42842</v>
      </c>
      <c r="G2492" s="3">
        <v>42844</v>
      </c>
      <c r="H2492">
        <v>527</v>
      </c>
      <c r="I2492" s="4" t="s">
        <v>9026</v>
      </c>
      <c r="J2492" s="4" t="s">
        <v>9024</v>
      </c>
      <c r="K2492" s="4" t="s">
        <v>9010</v>
      </c>
      <c r="L2492">
        <v>550</v>
      </c>
      <c r="M2492" s="4" t="s">
        <v>55</v>
      </c>
      <c r="N2492">
        <v>1995</v>
      </c>
      <c r="O2492">
        <v>1825.82</v>
      </c>
      <c r="P2492">
        <v>5595</v>
      </c>
      <c r="Q2492" s="4" t="s">
        <v>23</v>
      </c>
      <c r="R2492" s="4" t="s">
        <v>56</v>
      </c>
      <c r="S2492">
        <v>2</v>
      </c>
    </row>
    <row r="2493" spans="1:19">
      <c r="A2493" s="4" t="s">
        <v>2700</v>
      </c>
      <c r="B2493" s="4" t="s">
        <v>230</v>
      </c>
      <c r="C2493" s="4" t="s">
        <v>199</v>
      </c>
      <c r="D2493" s="4" t="s">
        <v>24</v>
      </c>
      <c r="E2493" s="4" t="s">
        <v>193</v>
      </c>
      <c r="F2493" s="3">
        <v>42842</v>
      </c>
      <c r="G2493" s="3"/>
      <c r="I2493" s="4" t="s">
        <v>9026</v>
      </c>
      <c r="J2493" s="4" t="s">
        <v>9024</v>
      </c>
      <c r="K2493" s="4" t="s">
        <v>9010</v>
      </c>
      <c r="L2493">
        <v>5482</v>
      </c>
      <c r="M2493" s="4"/>
      <c r="Q2493" s="4"/>
      <c r="R2493" s="4"/>
    </row>
    <row r="2494" spans="1:19">
      <c r="A2494" s="4" t="s">
        <v>2701</v>
      </c>
      <c r="B2494" s="4" t="s">
        <v>230</v>
      </c>
      <c r="C2494" s="4" t="s">
        <v>9011</v>
      </c>
      <c r="D2494" s="4" t="s">
        <v>24</v>
      </c>
      <c r="E2494" s="4" t="s">
        <v>193</v>
      </c>
      <c r="F2494" s="3">
        <v>42842</v>
      </c>
      <c r="G2494" s="3"/>
      <c r="I2494" s="4" t="s">
        <v>9026</v>
      </c>
      <c r="J2494" s="4" t="s">
        <v>9024</v>
      </c>
      <c r="K2494" s="4" t="s">
        <v>9010</v>
      </c>
      <c r="L2494">
        <v>4821</v>
      </c>
      <c r="M2494" s="4"/>
      <c r="Q2494" s="4"/>
      <c r="R2494" s="4"/>
    </row>
    <row r="2495" spans="1:19">
      <c r="A2495" s="4" t="s">
        <v>2702</v>
      </c>
      <c r="B2495" s="4" t="s">
        <v>230</v>
      </c>
      <c r="C2495" s="4" t="s">
        <v>199</v>
      </c>
      <c r="D2495" s="4" t="s">
        <v>124</v>
      </c>
      <c r="E2495" s="4" t="s">
        <v>197</v>
      </c>
      <c r="F2495" s="3">
        <v>42842</v>
      </c>
      <c r="G2495" s="3">
        <v>42850</v>
      </c>
      <c r="H2495">
        <v>0</v>
      </c>
      <c r="I2495" s="4" t="s">
        <v>9026</v>
      </c>
      <c r="J2495" s="4" t="s">
        <v>9024</v>
      </c>
      <c r="K2495" s="4" t="s">
        <v>9010</v>
      </c>
      <c r="L2495">
        <v>5482</v>
      </c>
      <c r="M2495" s="4" t="s">
        <v>60</v>
      </c>
      <c r="N2495">
        <v>1983</v>
      </c>
      <c r="O2495">
        <v>2871.35</v>
      </c>
      <c r="P2495">
        <v>9561</v>
      </c>
      <c r="Q2495" s="4" t="s">
        <v>23</v>
      </c>
      <c r="R2495" s="4" t="s">
        <v>24</v>
      </c>
      <c r="S2495">
        <v>8</v>
      </c>
    </row>
    <row r="2496" spans="1:19">
      <c r="A2496" s="4" t="s">
        <v>2703</v>
      </c>
      <c r="B2496" s="4" t="s">
        <v>230</v>
      </c>
      <c r="C2496" s="4" t="s">
        <v>199</v>
      </c>
      <c r="D2496" s="4" t="s">
        <v>124</v>
      </c>
      <c r="E2496" s="4" t="s">
        <v>197</v>
      </c>
      <c r="F2496" s="3">
        <v>42842</v>
      </c>
      <c r="G2496" s="3">
        <v>42844</v>
      </c>
      <c r="H2496">
        <v>0</v>
      </c>
      <c r="I2496" s="4" t="s">
        <v>9026</v>
      </c>
      <c r="J2496" s="4" t="s">
        <v>9024</v>
      </c>
      <c r="K2496" s="4" t="s">
        <v>9010</v>
      </c>
      <c r="L2496">
        <v>5482</v>
      </c>
      <c r="M2496" s="4" t="s">
        <v>60</v>
      </c>
      <c r="N2496">
        <v>1983</v>
      </c>
      <c r="O2496">
        <v>2871.35</v>
      </c>
      <c r="P2496">
        <v>9561</v>
      </c>
      <c r="Q2496" s="4" t="s">
        <v>23</v>
      </c>
      <c r="R2496" s="4" t="s">
        <v>24</v>
      </c>
      <c r="S2496">
        <v>2</v>
      </c>
    </row>
    <row r="2497" spans="1:19">
      <c r="A2497" s="4" t="s">
        <v>2704</v>
      </c>
      <c r="B2497" s="4" t="s">
        <v>230</v>
      </c>
      <c r="C2497" s="4" t="s">
        <v>9011</v>
      </c>
      <c r="D2497" s="4" t="s">
        <v>105</v>
      </c>
      <c r="E2497" s="4" t="s">
        <v>197</v>
      </c>
      <c r="F2497" s="3">
        <v>42842</v>
      </c>
      <c r="G2497" s="3">
        <v>42843</v>
      </c>
      <c r="H2497">
        <v>0</v>
      </c>
      <c r="I2497" s="4" t="s">
        <v>9026</v>
      </c>
      <c r="J2497" s="4" t="s">
        <v>9024</v>
      </c>
      <c r="K2497" s="4" t="s">
        <v>9010</v>
      </c>
      <c r="L2497">
        <v>4821</v>
      </c>
      <c r="M2497" s="4" t="s">
        <v>36</v>
      </c>
      <c r="N2497">
        <v>1996</v>
      </c>
      <c r="O2497">
        <v>6354.87</v>
      </c>
      <c r="P2497">
        <v>16780</v>
      </c>
      <c r="Q2497" s="4" t="s">
        <v>23</v>
      </c>
      <c r="R2497" s="4" t="s">
        <v>35</v>
      </c>
      <c r="S2497">
        <v>1</v>
      </c>
    </row>
    <row r="2498" spans="1:19">
      <c r="A2498" s="4" t="s">
        <v>2705</v>
      </c>
      <c r="B2498" s="4" t="s">
        <v>230</v>
      </c>
      <c r="C2498" s="4" t="s">
        <v>199</v>
      </c>
      <c r="D2498" s="4" t="s">
        <v>53</v>
      </c>
      <c r="E2498" s="4" t="s">
        <v>172</v>
      </c>
      <c r="F2498" s="3">
        <v>42842</v>
      </c>
      <c r="G2498" s="3">
        <v>42844</v>
      </c>
      <c r="H2498">
        <v>5408</v>
      </c>
      <c r="I2498" s="4" t="s">
        <v>9026</v>
      </c>
      <c r="J2498" s="4" t="s">
        <v>9024</v>
      </c>
      <c r="K2498" s="4" t="s">
        <v>9010</v>
      </c>
      <c r="L2498">
        <v>5482</v>
      </c>
      <c r="M2498" s="4" t="s">
        <v>33</v>
      </c>
      <c r="N2498">
        <v>1990</v>
      </c>
      <c r="O2498">
        <v>4968.91</v>
      </c>
      <c r="P2498">
        <v>7523</v>
      </c>
      <c r="Q2498" s="4" t="s">
        <v>23</v>
      </c>
      <c r="R2498" s="4" t="s">
        <v>24</v>
      </c>
      <c r="S2498">
        <v>2</v>
      </c>
    </row>
    <row r="2499" spans="1:19">
      <c r="A2499" s="4" t="s">
        <v>2706</v>
      </c>
      <c r="B2499" s="4" t="s">
        <v>256</v>
      </c>
      <c r="C2499" s="4" t="s">
        <v>171</v>
      </c>
      <c r="D2499" s="4" t="s">
        <v>43</v>
      </c>
      <c r="E2499" s="4" t="s">
        <v>197</v>
      </c>
      <c r="F2499" s="3">
        <v>42842</v>
      </c>
      <c r="G2499" s="3">
        <v>42857</v>
      </c>
      <c r="H2499">
        <v>0</v>
      </c>
      <c r="I2499" s="4" t="s">
        <v>9014</v>
      </c>
      <c r="J2499" s="4" t="s">
        <v>9015</v>
      </c>
      <c r="K2499" s="4" t="s">
        <v>9010</v>
      </c>
      <c r="L2499">
        <v>1096</v>
      </c>
      <c r="M2499" s="4" t="s">
        <v>9322</v>
      </c>
      <c r="N2499">
        <v>2005</v>
      </c>
      <c r="O2499">
        <v>1520.66</v>
      </c>
      <c r="P2499">
        <v>1806</v>
      </c>
      <c r="Q2499" s="4" t="s">
        <v>23</v>
      </c>
      <c r="R2499" s="4" t="s">
        <v>24</v>
      </c>
      <c r="S2499">
        <v>15</v>
      </c>
    </row>
    <row r="2500" spans="1:19">
      <c r="A2500" s="4" t="s">
        <v>2707</v>
      </c>
      <c r="B2500" s="4" t="s">
        <v>256</v>
      </c>
      <c r="C2500" s="4" t="s">
        <v>199</v>
      </c>
      <c r="D2500" s="4" t="s">
        <v>79</v>
      </c>
      <c r="E2500" s="4" t="s">
        <v>197</v>
      </c>
      <c r="F2500" s="3">
        <v>42842</v>
      </c>
      <c r="G2500" s="3">
        <v>42849</v>
      </c>
      <c r="H2500">
        <v>0</v>
      </c>
      <c r="I2500" s="4" t="s">
        <v>9014</v>
      </c>
      <c r="J2500" s="4" t="s">
        <v>9015</v>
      </c>
      <c r="K2500" s="4" t="s">
        <v>9010</v>
      </c>
      <c r="L2500">
        <v>5482</v>
      </c>
      <c r="M2500" s="4" t="s">
        <v>26</v>
      </c>
      <c r="N2500">
        <v>2002</v>
      </c>
      <c r="O2500">
        <v>3178.24</v>
      </c>
      <c r="P2500">
        <v>4540</v>
      </c>
      <c r="Q2500" s="4" t="s">
        <v>23</v>
      </c>
      <c r="R2500" s="4" t="s">
        <v>24</v>
      </c>
      <c r="S2500">
        <v>7</v>
      </c>
    </row>
    <row r="2501" spans="1:19">
      <c r="A2501" s="4" t="s">
        <v>2708</v>
      </c>
      <c r="B2501" s="4" t="s">
        <v>256</v>
      </c>
      <c r="C2501" s="4" t="s">
        <v>177</v>
      </c>
      <c r="D2501" s="4" t="s">
        <v>85</v>
      </c>
      <c r="E2501" s="4" t="s">
        <v>172</v>
      </c>
      <c r="F2501" s="3">
        <v>42842</v>
      </c>
      <c r="G2501" s="3">
        <v>42909</v>
      </c>
      <c r="H2501">
        <v>48</v>
      </c>
      <c r="I2501" s="4" t="s">
        <v>9014</v>
      </c>
      <c r="J2501" s="4" t="s">
        <v>9015</v>
      </c>
      <c r="K2501" s="4" t="s">
        <v>9012</v>
      </c>
      <c r="L2501">
        <v>55</v>
      </c>
      <c r="M2501" s="4" t="s">
        <v>46</v>
      </c>
      <c r="N2501">
        <v>1985</v>
      </c>
      <c r="O2501">
        <v>375.43</v>
      </c>
      <c r="P2501">
        <v>1190</v>
      </c>
      <c r="Q2501" s="4" t="s">
        <v>23</v>
      </c>
      <c r="R2501" s="4" t="s">
        <v>24</v>
      </c>
      <c r="S2501">
        <v>67</v>
      </c>
    </row>
    <row r="2502" spans="1:19">
      <c r="A2502" s="4" t="s">
        <v>2709</v>
      </c>
      <c r="B2502" s="4" t="s">
        <v>187</v>
      </c>
      <c r="C2502" s="4" t="s">
        <v>179</v>
      </c>
      <c r="D2502" s="4" t="s">
        <v>32</v>
      </c>
      <c r="E2502" s="4" t="s">
        <v>193</v>
      </c>
      <c r="F2502" s="3">
        <v>42842</v>
      </c>
      <c r="G2502" s="3"/>
      <c r="I2502" s="4" t="s">
        <v>9023</v>
      </c>
      <c r="J2502" s="4" t="s">
        <v>9024</v>
      </c>
      <c r="K2502" s="4" t="s">
        <v>9010</v>
      </c>
      <c r="L2502">
        <v>550</v>
      </c>
      <c r="M2502" s="4" t="s">
        <v>33</v>
      </c>
      <c r="N2502">
        <v>2009</v>
      </c>
      <c r="O2502">
        <v>497.11</v>
      </c>
      <c r="P2502">
        <v>1588</v>
      </c>
      <c r="Q2502" s="4" t="s">
        <v>23</v>
      </c>
      <c r="R2502" s="4" t="s">
        <v>24</v>
      </c>
    </row>
    <row r="2503" spans="1:19">
      <c r="A2503" s="4" t="s">
        <v>2710</v>
      </c>
      <c r="B2503" s="4" t="s">
        <v>187</v>
      </c>
      <c r="C2503" s="4" t="s">
        <v>179</v>
      </c>
      <c r="D2503" s="4" t="s">
        <v>97</v>
      </c>
      <c r="E2503" s="4" t="s">
        <v>172</v>
      </c>
      <c r="F2503" s="3">
        <v>42842</v>
      </c>
      <c r="G2503" s="3">
        <v>42849</v>
      </c>
      <c r="H2503">
        <v>527</v>
      </c>
      <c r="I2503" s="4" t="s">
        <v>9023</v>
      </c>
      <c r="J2503" s="4" t="s">
        <v>9024</v>
      </c>
      <c r="K2503" s="4" t="s">
        <v>9010</v>
      </c>
      <c r="L2503">
        <v>550</v>
      </c>
      <c r="M2503" s="4" t="s">
        <v>33</v>
      </c>
      <c r="N2503">
        <v>2001</v>
      </c>
      <c r="O2503">
        <v>2437.85</v>
      </c>
      <c r="P2503">
        <v>4874</v>
      </c>
      <c r="Q2503" s="4" t="s">
        <v>23</v>
      </c>
      <c r="R2503" s="4" t="s">
        <v>24</v>
      </c>
      <c r="S2503">
        <v>7</v>
      </c>
    </row>
    <row r="2504" spans="1:19">
      <c r="A2504" s="4" t="s">
        <v>2711</v>
      </c>
      <c r="B2504" s="4" t="s">
        <v>244</v>
      </c>
      <c r="C2504" s="4" t="s">
        <v>171</v>
      </c>
      <c r="D2504" s="4" t="s">
        <v>45</v>
      </c>
      <c r="E2504" s="4" t="s">
        <v>172</v>
      </c>
      <c r="F2504" s="3">
        <v>42842</v>
      </c>
      <c r="G2504" s="3">
        <v>42848</v>
      </c>
      <c r="H2504">
        <v>1160</v>
      </c>
      <c r="I2504" s="4" t="s">
        <v>9016</v>
      </c>
      <c r="J2504" s="4" t="s">
        <v>9015</v>
      </c>
      <c r="K2504" s="4" t="s">
        <v>9010</v>
      </c>
      <c r="L2504">
        <v>1096</v>
      </c>
      <c r="M2504" s="4" t="s">
        <v>46</v>
      </c>
      <c r="N2504">
        <v>1995</v>
      </c>
      <c r="O2504">
        <v>2173.98</v>
      </c>
      <c r="P2504">
        <v>2928</v>
      </c>
      <c r="Q2504" s="4" t="s">
        <v>23</v>
      </c>
      <c r="R2504" s="4" t="s">
        <v>47</v>
      </c>
      <c r="S2504">
        <v>6</v>
      </c>
    </row>
    <row r="2505" spans="1:19">
      <c r="A2505" s="4" t="s">
        <v>2712</v>
      </c>
      <c r="B2505" s="4" t="s">
        <v>189</v>
      </c>
      <c r="C2505" s="4" t="s">
        <v>179</v>
      </c>
      <c r="D2505" s="4" t="s">
        <v>47</v>
      </c>
      <c r="E2505" s="4" t="s">
        <v>172</v>
      </c>
      <c r="F2505" s="3">
        <v>42842</v>
      </c>
      <c r="G2505" s="3">
        <v>42892</v>
      </c>
      <c r="H2505">
        <v>491</v>
      </c>
      <c r="I2505" s="4" t="s">
        <v>9016</v>
      </c>
      <c r="J2505" s="4" t="s">
        <v>9015</v>
      </c>
      <c r="K2505" s="4" t="s">
        <v>9010</v>
      </c>
      <c r="L2505">
        <v>550</v>
      </c>
      <c r="M2505" s="4" t="s">
        <v>46</v>
      </c>
      <c r="N2505">
        <v>1986</v>
      </c>
      <c r="O2505">
        <v>2403.58</v>
      </c>
      <c r="P2505">
        <v>8801</v>
      </c>
      <c r="Q2505" s="4" t="s">
        <v>23</v>
      </c>
      <c r="R2505" s="4" t="s">
        <v>24</v>
      </c>
      <c r="S2505">
        <v>50</v>
      </c>
    </row>
    <row r="2506" spans="1:19">
      <c r="A2506" s="4" t="s">
        <v>2713</v>
      </c>
      <c r="B2506" s="4" t="s">
        <v>232</v>
      </c>
      <c r="C2506" s="4" t="s">
        <v>179</v>
      </c>
      <c r="D2506" s="4" t="s">
        <v>120</v>
      </c>
      <c r="E2506" s="4" t="s">
        <v>172</v>
      </c>
      <c r="F2506" s="3">
        <v>42842</v>
      </c>
      <c r="G2506" s="3">
        <v>42844</v>
      </c>
      <c r="H2506">
        <v>555</v>
      </c>
      <c r="I2506" s="4" t="s">
        <v>9021</v>
      </c>
      <c r="J2506" s="4" t="s">
        <v>9019</v>
      </c>
      <c r="K2506" s="4" t="s">
        <v>9010</v>
      </c>
      <c r="L2506">
        <v>550</v>
      </c>
      <c r="M2506" s="4" t="s">
        <v>58</v>
      </c>
      <c r="N2506">
        <v>1998</v>
      </c>
      <c r="O2506">
        <v>2022.14</v>
      </c>
      <c r="P2506">
        <v>5113</v>
      </c>
      <c r="Q2506" s="4" t="s">
        <v>23</v>
      </c>
      <c r="R2506" s="4" t="s">
        <v>24</v>
      </c>
      <c r="S2506">
        <v>2</v>
      </c>
    </row>
    <row r="2507" spans="1:19">
      <c r="A2507" s="4" t="s">
        <v>2714</v>
      </c>
      <c r="B2507" s="4" t="s">
        <v>205</v>
      </c>
      <c r="C2507" s="4" t="s">
        <v>179</v>
      </c>
      <c r="D2507" s="4" t="s">
        <v>24</v>
      </c>
      <c r="E2507" s="4" t="s">
        <v>193</v>
      </c>
      <c r="F2507" s="3">
        <v>42842</v>
      </c>
      <c r="G2507" s="3"/>
      <c r="I2507" s="4" t="s">
        <v>9023</v>
      </c>
      <c r="J2507" s="4" t="s">
        <v>9024</v>
      </c>
      <c r="K2507" s="4" t="s">
        <v>9010</v>
      </c>
      <c r="L2507">
        <v>550</v>
      </c>
      <c r="M2507" s="4"/>
      <c r="Q2507" s="4"/>
      <c r="R2507" s="4"/>
    </row>
    <row r="2508" spans="1:19">
      <c r="A2508" s="4" t="s">
        <v>2715</v>
      </c>
      <c r="B2508" s="4" t="s">
        <v>205</v>
      </c>
      <c r="C2508" s="4" t="s">
        <v>9011</v>
      </c>
      <c r="D2508" s="4" t="s">
        <v>24</v>
      </c>
      <c r="E2508" s="4" t="s">
        <v>193</v>
      </c>
      <c r="F2508" s="3">
        <v>42842</v>
      </c>
      <c r="G2508" s="3"/>
      <c r="I2508" s="4" t="s">
        <v>9023</v>
      </c>
      <c r="J2508" s="4" t="s">
        <v>9024</v>
      </c>
      <c r="K2508" s="4" t="s">
        <v>9010</v>
      </c>
      <c r="L2508">
        <v>4821</v>
      </c>
      <c r="M2508" s="4"/>
      <c r="Q2508" s="4"/>
      <c r="R2508" s="4"/>
    </row>
    <row r="2509" spans="1:19">
      <c r="A2509" s="4" t="s">
        <v>2716</v>
      </c>
      <c r="B2509" s="4" t="s">
        <v>205</v>
      </c>
      <c r="C2509" s="4" t="s">
        <v>177</v>
      </c>
      <c r="D2509" s="4" t="s">
        <v>87</v>
      </c>
      <c r="E2509" s="4" t="s">
        <v>197</v>
      </c>
      <c r="F2509" s="3">
        <v>42842</v>
      </c>
      <c r="G2509" s="3">
        <v>42852</v>
      </c>
      <c r="H2509">
        <v>0</v>
      </c>
      <c r="I2509" s="4" t="s">
        <v>9023</v>
      </c>
      <c r="J2509" s="4" t="s">
        <v>9024</v>
      </c>
      <c r="K2509" s="4" t="s">
        <v>9012</v>
      </c>
      <c r="L2509">
        <v>55</v>
      </c>
      <c r="M2509" s="4" t="s">
        <v>26</v>
      </c>
      <c r="N2509">
        <v>2004</v>
      </c>
      <c r="O2509">
        <v>1618.89</v>
      </c>
      <c r="P2509">
        <v>3889</v>
      </c>
      <c r="Q2509" s="4" t="s">
        <v>23</v>
      </c>
      <c r="R2509" s="4" t="s">
        <v>24</v>
      </c>
      <c r="S2509">
        <v>10</v>
      </c>
    </row>
    <row r="2510" spans="1:19">
      <c r="A2510" s="4" t="s">
        <v>2717</v>
      </c>
      <c r="B2510" s="4" t="s">
        <v>208</v>
      </c>
      <c r="C2510" s="4" t="s">
        <v>177</v>
      </c>
      <c r="D2510" s="4" t="s">
        <v>79</v>
      </c>
      <c r="E2510" s="4" t="s">
        <v>172</v>
      </c>
      <c r="F2510" s="3">
        <v>42842</v>
      </c>
      <c r="G2510" s="3">
        <v>42848</v>
      </c>
      <c r="H2510">
        <v>62</v>
      </c>
      <c r="I2510" s="4" t="s">
        <v>9014</v>
      </c>
      <c r="J2510" s="4" t="s">
        <v>9015</v>
      </c>
      <c r="K2510" s="4" t="s">
        <v>9012</v>
      </c>
      <c r="L2510">
        <v>55</v>
      </c>
      <c r="M2510" s="4" t="s">
        <v>26</v>
      </c>
      <c r="N2510">
        <v>2002</v>
      </c>
      <c r="O2510">
        <v>3178.24</v>
      </c>
      <c r="P2510">
        <v>4540</v>
      </c>
      <c r="Q2510" s="4" t="s">
        <v>23</v>
      </c>
      <c r="R2510" s="4" t="s">
        <v>24</v>
      </c>
      <c r="S2510">
        <v>6</v>
      </c>
    </row>
    <row r="2511" spans="1:19">
      <c r="A2511" s="4" t="s">
        <v>2718</v>
      </c>
      <c r="B2511" s="4" t="s">
        <v>216</v>
      </c>
      <c r="C2511" s="4" t="s">
        <v>177</v>
      </c>
      <c r="D2511" s="4" t="s">
        <v>63</v>
      </c>
      <c r="E2511" s="4" t="s">
        <v>197</v>
      </c>
      <c r="F2511" s="3">
        <v>42842</v>
      </c>
      <c r="G2511" s="3">
        <v>42851</v>
      </c>
      <c r="H2511">
        <v>0</v>
      </c>
      <c r="I2511" s="4" t="s">
        <v>9018</v>
      </c>
      <c r="J2511" s="4" t="s">
        <v>9019</v>
      </c>
      <c r="K2511" s="4" t="s">
        <v>9012</v>
      </c>
      <c r="L2511">
        <v>55</v>
      </c>
      <c r="M2511" s="4" t="s">
        <v>33</v>
      </c>
      <c r="N2511">
        <v>1995</v>
      </c>
      <c r="O2511">
        <v>5158.71</v>
      </c>
      <c r="P2511">
        <v>17479</v>
      </c>
      <c r="Q2511" s="4" t="s">
        <v>64</v>
      </c>
      <c r="R2511" s="4" t="s">
        <v>24</v>
      </c>
      <c r="S2511">
        <v>9</v>
      </c>
    </row>
    <row r="2512" spans="1:19">
      <c r="A2512" s="4" t="s">
        <v>2719</v>
      </c>
      <c r="B2512" s="4" t="s">
        <v>216</v>
      </c>
      <c r="C2512" s="4" t="s">
        <v>177</v>
      </c>
      <c r="D2512" s="4" t="s">
        <v>84</v>
      </c>
      <c r="E2512" s="4" t="s">
        <v>172</v>
      </c>
      <c r="F2512" s="3">
        <v>42842</v>
      </c>
      <c r="G2512" s="3">
        <v>42850</v>
      </c>
      <c r="H2512">
        <v>56</v>
      </c>
      <c r="I2512" s="4" t="s">
        <v>9018</v>
      </c>
      <c r="J2512" s="4" t="s">
        <v>9019</v>
      </c>
      <c r="K2512" s="4" t="s">
        <v>9012</v>
      </c>
      <c r="L2512">
        <v>55</v>
      </c>
      <c r="M2512" s="4" t="s">
        <v>9322</v>
      </c>
      <c r="N2512">
        <v>1980</v>
      </c>
      <c r="O2512">
        <v>7708.38</v>
      </c>
      <c r="P2512">
        <v>13756</v>
      </c>
      <c r="Q2512" s="4" t="s">
        <v>23</v>
      </c>
      <c r="R2512" s="4" t="s">
        <v>24</v>
      </c>
      <c r="S2512">
        <v>8</v>
      </c>
    </row>
    <row r="2513" spans="1:19">
      <c r="A2513" s="4" t="s">
        <v>2720</v>
      </c>
      <c r="B2513" s="4" t="s">
        <v>235</v>
      </c>
      <c r="C2513" s="4" t="s">
        <v>192</v>
      </c>
      <c r="D2513" s="4" t="s">
        <v>117</v>
      </c>
      <c r="E2513" s="4" t="s">
        <v>172</v>
      </c>
      <c r="F2513" s="3">
        <v>42842</v>
      </c>
      <c r="G2513" s="3">
        <v>42848</v>
      </c>
      <c r="H2513">
        <v>3490</v>
      </c>
      <c r="I2513" s="4" t="s">
        <v>9018</v>
      </c>
      <c r="J2513" s="4" t="s">
        <v>9019</v>
      </c>
      <c r="K2513" s="4" t="s">
        <v>9012</v>
      </c>
      <c r="L2513">
        <v>3393</v>
      </c>
      <c r="M2513" s="4" t="s">
        <v>26</v>
      </c>
      <c r="N2513">
        <v>1996</v>
      </c>
      <c r="O2513">
        <v>439.21</v>
      </c>
      <c r="P2513">
        <v>792</v>
      </c>
      <c r="Q2513" s="4" t="s">
        <v>23</v>
      </c>
      <c r="R2513" s="4" t="s">
        <v>24</v>
      </c>
      <c r="S2513">
        <v>6</v>
      </c>
    </row>
    <row r="2514" spans="1:19">
      <c r="A2514" s="4" t="s">
        <v>2721</v>
      </c>
      <c r="B2514" s="4" t="s">
        <v>181</v>
      </c>
      <c r="C2514" s="4" t="s">
        <v>9011</v>
      </c>
      <c r="D2514" s="4" t="s">
        <v>124</v>
      </c>
      <c r="E2514" s="4" t="s">
        <v>197</v>
      </c>
      <c r="F2514" s="3">
        <v>42842</v>
      </c>
      <c r="G2514" s="3">
        <v>42910</v>
      </c>
      <c r="H2514">
        <v>0</v>
      </c>
      <c r="I2514" s="4" t="s">
        <v>9026</v>
      </c>
      <c r="J2514" s="4" t="s">
        <v>9024</v>
      </c>
      <c r="K2514" s="4" t="s">
        <v>9010</v>
      </c>
      <c r="L2514">
        <v>4821</v>
      </c>
      <c r="M2514" s="4" t="s">
        <v>60</v>
      </c>
      <c r="N2514">
        <v>1983</v>
      </c>
      <c r="O2514">
        <v>2871.35</v>
      </c>
      <c r="P2514">
        <v>9561</v>
      </c>
      <c r="Q2514" s="4" t="s">
        <v>23</v>
      </c>
      <c r="R2514" s="4" t="s">
        <v>24</v>
      </c>
      <c r="S2514">
        <v>68</v>
      </c>
    </row>
    <row r="2515" spans="1:19">
      <c r="A2515" s="4" t="s">
        <v>2722</v>
      </c>
      <c r="B2515" s="4" t="s">
        <v>183</v>
      </c>
      <c r="C2515" s="4" t="s">
        <v>177</v>
      </c>
      <c r="D2515" s="4" t="s">
        <v>27</v>
      </c>
      <c r="E2515" s="4" t="s">
        <v>197</v>
      </c>
      <c r="F2515" s="3">
        <v>42843</v>
      </c>
      <c r="G2515" s="3">
        <v>42849</v>
      </c>
      <c r="H2515">
        <v>0</v>
      </c>
      <c r="I2515" s="4" t="s">
        <v>9014</v>
      </c>
      <c r="J2515" s="4" t="s">
        <v>9015</v>
      </c>
      <c r="K2515" s="4" t="s">
        <v>9012</v>
      </c>
      <c r="L2515">
        <v>55</v>
      </c>
      <c r="M2515" s="4" t="s">
        <v>26</v>
      </c>
      <c r="N2515">
        <v>1986</v>
      </c>
      <c r="O2515">
        <v>647.17999999999995</v>
      </c>
      <c r="P2515">
        <v>1185</v>
      </c>
      <c r="Q2515" s="4" t="s">
        <v>28</v>
      </c>
      <c r="R2515" s="4" t="s">
        <v>24</v>
      </c>
      <c r="S2515">
        <v>6</v>
      </c>
    </row>
    <row r="2516" spans="1:19">
      <c r="A2516" s="4" t="s">
        <v>2723</v>
      </c>
      <c r="B2516" s="4" t="s">
        <v>183</v>
      </c>
      <c r="C2516" s="4" t="s">
        <v>177</v>
      </c>
      <c r="D2516" s="4" t="s">
        <v>27</v>
      </c>
      <c r="E2516" s="4" t="s">
        <v>172</v>
      </c>
      <c r="F2516" s="3">
        <v>42843</v>
      </c>
      <c r="G2516" s="3">
        <v>42850</v>
      </c>
      <c r="H2516">
        <v>51</v>
      </c>
      <c r="I2516" s="4" t="s">
        <v>9014</v>
      </c>
      <c r="J2516" s="4" t="s">
        <v>9015</v>
      </c>
      <c r="K2516" s="4" t="s">
        <v>9012</v>
      </c>
      <c r="L2516">
        <v>55</v>
      </c>
      <c r="M2516" s="4" t="s">
        <v>26</v>
      </c>
      <c r="N2516">
        <v>1986</v>
      </c>
      <c r="O2516">
        <v>647.17999999999995</v>
      </c>
      <c r="P2516">
        <v>1185</v>
      </c>
      <c r="Q2516" s="4" t="s">
        <v>28</v>
      </c>
      <c r="R2516" s="4" t="s">
        <v>24</v>
      </c>
      <c r="S2516">
        <v>7</v>
      </c>
    </row>
    <row r="2517" spans="1:19">
      <c r="A2517" s="4" t="s">
        <v>2724</v>
      </c>
      <c r="B2517" s="4" t="s">
        <v>183</v>
      </c>
      <c r="C2517" s="4" t="s">
        <v>177</v>
      </c>
      <c r="D2517" s="4" t="s">
        <v>42</v>
      </c>
      <c r="E2517" s="4" t="s">
        <v>172</v>
      </c>
      <c r="F2517" s="3">
        <v>42843</v>
      </c>
      <c r="G2517" s="3">
        <v>42906</v>
      </c>
      <c r="H2517">
        <v>54</v>
      </c>
      <c r="I2517" s="4" t="s">
        <v>9014</v>
      </c>
      <c r="J2517" s="4" t="s">
        <v>9015</v>
      </c>
      <c r="K2517" s="4" t="s">
        <v>9012</v>
      </c>
      <c r="L2517">
        <v>55</v>
      </c>
      <c r="M2517" s="4" t="s">
        <v>26</v>
      </c>
      <c r="N2517">
        <v>2017</v>
      </c>
      <c r="O2517">
        <v>4.54</v>
      </c>
      <c r="P2517">
        <v>9</v>
      </c>
      <c r="Q2517" s="4" t="s">
        <v>23</v>
      </c>
      <c r="R2517" s="4" t="s">
        <v>24</v>
      </c>
      <c r="S2517">
        <v>63</v>
      </c>
    </row>
    <row r="2518" spans="1:19">
      <c r="A2518" s="4" t="s">
        <v>2725</v>
      </c>
      <c r="B2518" s="4" t="s">
        <v>183</v>
      </c>
      <c r="C2518" s="4" t="s">
        <v>177</v>
      </c>
      <c r="D2518" s="4" t="s">
        <v>43</v>
      </c>
      <c r="E2518" s="4" t="s">
        <v>172</v>
      </c>
      <c r="F2518" s="3">
        <v>42843</v>
      </c>
      <c r="G2518" s="3">
        <v>42852</v>
      </c>
      <c r="H2518">
        <v>56</v>
      </c>
      <c r="I2518" s="4" t="s">
        <v>9014</v>
      </c>
      <c r="J2518" s="4" t="s">
        <v>9015</v>
      </c>
      <c r="K2518" s="4" t="s">
        <v>9012</v>
      </c>
      <c r="L2518">
        <v>55</v>
      </c>
      <c r="M2518" s="4" t="s">
        <v>9322</v>
      </c>
      <c r="N2518">
        <v>2005</v>
      </c>
      <c r="O2518">
        <v>1520.66</v>
      </c>
      <c r="P2518">
        <v>1806</v>
      </c>
      <c r="Q2518" s="4" t="s">
        <v>23</v>
      </c>
      <c r="R2518" s="4" t="s">
        <v>24</v>
      </c>
      <c r="S2518">
        <v>9</v>
      </c>
    </row>
    <row r="2519" spans="1:19">
      <c r="A2519" s="4" t="s">
        <v>2726</v>
      </c>
      <c r="B2519" s="4" t="s">
        <v>261</v>
      </c>
      <c r="C2519" s="4" t="s">
        <v>9011</v>
      </c>
      <c r="D2519" s="4" t="s">
        <v>82</v>
      </c>
      <c r="E2519" s="4" t="s">
        <v>197</v>
      </c>
      <c r="F2519" s="3">
        <v>42843</v>
      </c>
      <c r="G2519" s="3">
        <v>42882</v>
      </c>
      <c r="H2519">
        <v>0</v>
      </c>
      <c r="I2519" s="4" t="s">
        <v>9021</v>
      </c>
      <c r="J2519" s="4" t="s">
        <v>9019</v>
      </c>
      <c r="K2519" s="4" t="s">
        <v>9010</v>
      </c>
      <c r="L2519">
        <v>4821</v>
      </c>
      <c r="M2519" s="4" t="s">
        <v>36</v>
      </c>
      <c r="N2519">
        <v>1982</v>
      </c>
      <c r="O2519">
        <v>11698.03</v>
      </c>
      <c r="P2519">
        <v>34288</v>
      </c>
      <c r="Q2519" s="4" t="s">
        <v>23</v>
      </c>
      <c r="R2519" s="4" t="s">
        <v>24</v>
      </c>
      <c r="S2519">
        <v>39</v>
      </c>
    </row>
    <row r="2520" spans="1:19">
      <c r="A2520" s="4" t="s">
        <v>2727</v>
      </c>
      <c r="B2520" s="4" t="s">
        <v>246</v>
      </c>
      <c r="C2520" s="4" t="s">
        <v>192</v>
      </c>
      <c r="D2520" s="4" t="s">
        <v>65</v>
      </c>
      <c r="E2520" s="4" t="s">
        <v>172</v>
      </c>
      <c r="F2520" s="3">
        <v>42843</v>
      </c>
      <c r="G2520" s="3">
        <v>42951</v>
      </c>
      <c r="H2520">
        <v>3808</v>
      </c>
      <c r="I2520" s="4" t="s">
        <v>9021</v>
      </c>
      <c r="J2520" s="4" t="s">
        <v>9019</v>
      </c>
      <c r="K2520" s="4" t="s">
        <v>9012</v>
      </c>
      <c r="L2520">
        <v>3393</v>
      </c>
      <c r="M2520" s="4" t="s">
        <v>33</v>
      </c>
      <c r="N2520">
        <v>1990</v>
      </c>
      <c r="O2520">
        <v>2520.83</v>
      </c>
      <c r="P2520">
        <v>3502</v>
      </c>
      <c r="Q2520" s="4" t="s">
        <v>23</v>
      </c>
      <c r="R2520" s="4" t="s">
        <v>24</v>
      </c>
      <c r="S2520">
        <v>108</v>
      </c>
    </row>
    <row r="2521" spans="1:19">
      <c r="A2521" s="4" t="s">
        <v>2728</v>
      </c>
      <c r="B2521" s="4" t="s">
        <v>279</v>
      </c>
      <c r="C2521" s="4" t="s">
        <v>199</v>
      </c>
      <c r="D2521" s="4" t="s">
        <v>125</v>
      </c>
      <c r="E2521" s="4" t="s">
        <v>197</v>
      </c>
      <c r="F2521" s="3">
        <v>42843</v>
      </c>
      <c r="G2521" s="3">
        <v>42859</v>
      </c>
      <c r="H2521">
        <v>0</v>
      </c>
      <c r="I2521" s="4" t="s">
        <v>9018</v>
      </c>
      <c r="J2521" s="4" t="s">
        <v>9019</v>
      </c>
      <c r="K2521" s="4" t="s">
        <v>9010</v>
      </c>
      <c r="L2521">
        <v>5482</v>
      </c>
      <c r="M2521" s="4" t="s">
        <v>33</v>
      </c>
      <c r="N2521">
        <v>2005</v>
      </c>
      <c r="O2521">
        <v>2261.0500000000002</v>
      </c>
      <c r="P2521">
        <v>3851</v>
      </c>
      <c r="Q2521" s="4" t="s">
        <v>23</v>
      </c>
      <c r="R2521" s="4" t="s">
        <v>24</v>
      </c>
      <c r="S2521">
        <v>16</v>
      </c>
    </row>
    <row r="2522" spans="1:19">
      <c r="A2522" s="4" t="s">
        <v>2729</v>
      </c>
      <c r="B2522" s="4" t="s">
        <v>279</v>
      </c>
      <c r="C2522" s="4" t="s">
        <v>192</v>
      </c>
      <c r="D2522" s="4" t="s">
        <v>84</v>
      </c>
      <c r="E2522" s="4" t="s">
        <v>172</v>
      </c>
      <c r="F2522" s="3">
        <v>42843</v>
      </c>
      <c r="G2522" s="3">
        <v>42858</v>
      </c>
      <c r="H2522">
        <v>3041</v>
      </c>
      <c r="I2522" s="4" t="s">
        <v>9018</v>
      </c>
      <c r="J2522" s="4" t="s">
        <v>9019</v>
      </c>
      <c r="K2522" s="4" t="s">
        <v>9012</v>
      </c>
      <c r="L2522">
        <v>3393</v>
      </c>
      <c r="M2522" s="4" t="s">
        <v>9322</v>
      </c>
      <c r="N2522">
        <v>1980</v>
      </c>
      <c r="O2522">
        <v>7708.38</v>
      </c>
      <c r="P2522">
        <v>13756</v>
      </c>
      <c r="Q2522" s="4" t="s">
        <v>23</v>
      </c>
      <c r="R2522" s="4" t="s">
        <v>24</v>
      </c>
      <c r="S2522">
        <v>15</v>
      </c>
    </row>
    <row r="2523" spans="1:19">
      <c r="A2523" s="4" t="s">
        <v>2730</v>
      </c>
      <c r="B2523" s="4" t="s">
        <v>263</v>
      </c>
      <c r="C2523" s="4" t="s">
        <v>179</v>
      </c>
      <c r="D2523" s="4" t="s">
        <v>123</v>
      </c>
      <c r="E2523" s="4" t="s">
        <v>197</v>
      </c>
      <c r="F2523" s="3">
        <v>42843</v>
      </c>
      <c r="G2523" s="3">
        <v>42850</v>
      </c>
      <c r="H2523">
        <v>0</v>
      </c>
      <c r="I2523" s="4" t="s">
        <v>9021</v>
      </c>
      <c r="J2523" s="4" t="s">
        <v>9019</v>
      </c>
      <c r="K2523" s="4" t="s">
        <v>9010</v>
      </c>
      <c r="L2523">
        <v>550</v>
      </c>
      <c r="M2523" s="4" t="s">
        <v>39</v>
      </c>
      <c r="N2523">
        <v>1989</v>
      </c>
      <c r="O2523">
        <v>3838.39</v>
      </c>
      <c r="P2523">
        <v>8274</v>
      </c>
      <c r="Q2523" s="4" t="s">
        <v>23</v>
      </c>
      <c r="R2523" s="4" t="s">
        <v>24</v>
      </c>
      <c r="S2523">
        <v>7</v>
      </c>
    </row>
    <row r="2524" spans="1:19">
      <c r="A2524" s="4" t="s">
        <v>2731</v>
      </c>
      <c r="B2524" s="4" t="s">
        <v>212</v>
      </c>
      <c r="C2524" s="4" t="s">
        <v>265</v>
      </c>
      <c r="D2524" s="4" t="s">
        <v>123</v>
      </c>
      <c r="E2524" s="4" t="s">
        <v>193</v>
      </c>
      <c r="F2524" s="3">
        <v>42843</v>
      </c>
      <c r="G2524" s="3"/>
      <c r="I2524" s="4" t="s">
        <v>9023</v>
      </c>
      <c r="J2524" s="4" t="s">
        <v>9024</v>
      </c>
      <c r="K2524" s="4" t="s">
        <v>9013</v>
      </c>
      <c r="L2524">
        <v>26768</v>
      </c>
      <c r="M2524" s="4" t="s">
        <v>39</v>
      </c>
      <c r="N2524">
        <v>1989</v>
      </c>
      <c r="O2524">
        <v>3838.39</v>
      </c>
      <c r="P2524">
        <v>8274</v>
      </c>
      <c r="Q2524" s="4" t="s">
        <v>23</v>
      </c>
      <c r="R2524" s="4" t="s">
        <v>24</v>
      </c>
    </row>
    <row r="2525" spans="1:19">
      <c r="A2525" s="4" t="s">
        <v>2732</v>
      </c>
      <c r="B2525" s="4" t="s">
        <v>237</v>
      </c>
      <c r="C2525" s="4" t="s">
        <v>192</v>
      </c>
      <c r="D2525" s="4" t="s">
        <v>42</v>
      </c>
      <c r="E2525" s="4" t="s">
        <v>197</v>
      </c>
      <c r="F2525" s="3">
        <v>42843</v>
      </c>
      <c r="G2525" s="3">
        <v>42855</v>
      </c>
      <c r="H2525">
        <v>0</v>
      </c>
      <c r="I2525" s="4" t="s">
        <v>9018</v>
      </c>
      <c r="J2525" s="4" t="s">
        <v>9019</v>
      </c>
      <c r="K2525" s="4" t="s">
        <v>9012</v>
      </c>
      <c r="L2525">
        <v>3393</v>
      </c>
      <c r="M2525" s="4" t="s">
        <v>26</v>
      </c>
      <c r="N2525">
        <v>2017</v>
      </c>
      <c r="O2525">
        <v>4.54</v>
      </c>
      <c r="P2525">
        <v>9</v>
      </c>
      <c r="Q2525" s="4" t="s">
        <v>23</v>
      </c>
      <c r="R2525" s="4" t="s">
        <v>24</v>
      </c>
      <c r="S2525">
        <v>12</v>
      </c>
    </row>
    <row r="2526" spans="1:19">
      <c r="A2526" s="4" t="s">
        <v>2733</v>
      </c>
      <c r="B2526" s="4" t="s">
        <v>196</v>
      </c>
      <c r="C2526" s="4" t="s">
        <v>9011</v>
      </c>
      <c r="D2526" s="4" t="s">
        <v>79</v>
      </c>
      <c r="E2526" s="4" t="s">
        <v>197</v>
      </c>
      <c r="F2526" s="3">
        <v>42843</v>
      </c>
      <c r="G2526" s="3">
        <v>42859</v>
      </c>
      <c r="H2526">
        <v>0</v>
      </c>
      <c r="I2526" s="4" t="s">
        <v>9016</v>
      </c>
      <c r="J2526" s="4" t="s">
        <v>9015</v>
      </c>
      <c r="K2526" s="4" t="s">
        <v>9010</v>
      </c>
      <c r="L2526">
        <v>4821</v>
      </c>
      <c r="M2526" s="4" t="s">
        <v>26</v>
      </c>
      <c r="N2526">
        <v>2002</v>
      </c>
      <c r="O2526">
        <v>3178.24</v>
      </c>
      <c r="P2526">
        <v>4540</v>
      </c>
      <c r="Q2526" s="4" t="s">
        <v>23</v>
      </c>
      <c r="R2526" s="4" t="s">
        <v>24</v>
      </c>
      <c r="S2526">
        <v>16</v>
      </c>
    </row>
    <row r="2527" spans="1:19">
      <c r="A2527" s="4" t="s">
        <v>2734</v>
      </c>
      <c r="B2527" s="4" t="s">
        <v>203</v>
      </c>
      <c r="C2527" s="4" t="s">
        <v>199</v>
      </c>
      <c r="D2527" s="4" t="s">
        <v>71</v>
      </c>
      <c r="E2527" s="4" t="s">
        <v>197</v>
      </c>
      <c r="F2527" s="3">
        <v>42843</v>
      </c>
      <c r="G2527" s="3">
        <v>42848</v>
      </c>
      <c r="H2527">
        <v>0</v>
      </c>
      <c r="I2527" s="4" t="s">
        <v>9023</v>
      </c>
      <c r="J2527" s="4" t="s">
        <v>9024</v>
      </c>
      <c r="K2527" s="4" t="s">
        <v>9010</v>
      </c>
      <c r="L2527">
        <v>5482</v>
      </c>
      <c r="M2527" s="4" t="s">
        <v>46</v>
      </c>
      <c r="N2527">
        <v>2000</v>
      </c>
      <c r="O2527">
        <v>2952.73</v>
      </c>
      <c r="P2527">
        <v>5107</v>
      </c>
      <c r="Q2527" s="4" t="s">
        <v>23</v>
      </c>
      <c r="R2527" s="4" t="s">
        <v>24</v>
      </c>
      <c r="S2527">
        <v>5</v>
      </c>
    </row>
    <row r="2528" spans="1:19">
      <c r="A2528" s="4" t="s">
        <v>2735</v>
      </c>
      <c r="B2528" s="4" t="s">
        <v>191</v>
      </c>
      <c r="C2528" s="4" t="s">
        <v>192</v>
      </c>
      <c r="D2528" s="4" t="s">
        <v>24</v>
      </c>
      <c r="E2528" s="4" t="s">
        <v>193</v>
      </c>
      <c r="F2528" s="3">
        <v>42843</v>
      </c>
      <c r="G2528" s="3"/>
      <c r="I2528" s="4" t="s">
        <v>9026</v>
      </c>
      <c r="J2528" s="4" t="s">
        <v>9024</v>
      </c>
      <c r="K2528" s="4" t="s">
        <v>9012</v>
      </c>
      <c r="L2528">
        <v>3393</v>
      </c>
      <c r="M2528" s="4"/>
      <c r="Q2528" s="4"/>
      <c r="R2528" s="4"/>
    </row>
    <row r="2529" spans="1:19">
      <c r="A2529" s="4" t="s">
        <v>2736</v>
      </c>
      <c r="B2529" s="4" t="s">
        <v>191</v>
      </c>
      <c r="C2529" s="4" t="s">
        <v>171</v>
      </c>
      <c r="D2529" s="4" t="s">
        <v>62</v>
      </c>
      <c r="E2529" s="4" t="s">
        <v>197</v>
      </c>
      <c r="F2529" s="3">
        <v>42843</v>
      </c>
      <c r="G2529" s="3">
        <v>42845</v>
      </c>
      <c r="H2529">
        <v>0</v>
      </c>
      <c r="I2529" s="4" t="s">
        <v>9026</v>
      </c>
      <c r="J2529" s="4" t="s">
        <v>9024</v>
      </c>
      <c r="K2529" s="4" t="s">
        <v>9010</v>
      </c>
      <c r="L2529">
        <v>1096</v>
      </c>
      <c r="M2529" s="4" t="s">
        <v>58</v>
      </c>
      <c r="N2529">
        <v>2008</v>
      </c>
      <c r="O2529">
        <v>52.5</v>
      </c>
      <c r="P2529">
        <v>165</v>
      </c>
      <c r="Q2529" s="4" t="s">
        <v>23</v>
      </c>
      <c r="R2529" s="4" t="s">
        <v>24</v>
      </c>
      <c r="S2529">
        <v>2</v>
      </c>
    </row>
    <row r="2530" spans="1:19">
      <c r="A2530" s="4" t="s">
        <v>2737</v>
      </c>
      <c r="B2530" s="4" t="s">
        <v>191</v>
      </c>
      <c r="C2530" s="4" t="s">
        <v>177</v>
      </c>
      <c r="D2530" s="4" t="s">
        <v>82</v>
      </c>
      <c r="E2530" s="4" t="s">
        <v>172</v>
      </c>
      <c r="F2530" s="3">
        <v>42843</v>
      </c>
      <c r="G2530" s="3">
        <v>42854</v>
      </c>
      <c r="H2530">
        <v>44</v>
      </c>
      <c r="I2530" s="4" t="s">
        <v>9026</v>
      </c>
      <c r="J2530" s="4" t="s">
        <v>9024</v>
      </c>
      <c r="K2530" s="4" t="s">
        <v>9012</v>
      </c>
      <c r="L2530">
        <v>55</v>
      </c>
      <c r="M2530" s="4" t="s">
        <v>36</v>
      </c>
      <c r="N2530">
        <v>1982</v>
      </c>
      <c r="O2530">
        <v>11698.03</v>
      </c>
      <c r="P2530">
        <v>34288</v>
      </c>
      <c r="Q2530" s="4" t="s">
        <v>23</v>
      </c>
      <c r="R2530" s="4" t="s">
        <v>24</v>
      </c>
      <c r="S2530">
        <v>11</v>
      </c>
    </row>
    <row r="2531" spans="1:19">
      <c r="A2531" s="4" t="s">
        <v>2738</v>
      </c>
      <c r="B2531" s="4" t="s">
        <v>219</v>
      </c>
      <c r="C2531" s="4" t="s">
        <v>199</v>
      </c>
      <c r="D2531" s="4" t="s">
        <v>122</v>
      </c>
      <c r="E2531" s="4" t="s">
        <v>197</v>
      </c>
      <c r="F2531" s="3">
        <v>42843</v>
      </c>
      <c r="G2531" s="3">
        <v>42849</v>
      </c>
      <c r="H2531">
        <v>0</v>
      </c>
      <c r="I2531" s="4" t="s">
        <v>9026</v>
      </c>
      <c r="J2531" s="4" t="s">
        <v>9024</v>
      </c>
      <c r="K2531" s="4" t="s">
        <v>9010</v>
      </c>
      <c r="L2531">
        <v>5482</v>
      </c>
      <c r="M2531" s="4" t="s">
        <v>58</v>
      </c>
      <c r="N2531">
        <v>1993</v>
      </c>
      <c r="O2531">
        <v>7537.24</v>
      </c>
      <c r="P2531">
        <v>20293</v>
      </c>
      <c r="Q2531" s="4" t="s">
        <v>23</v>
      </c>
      <c r="R2531" s="4" t="s">
        <v>24</v>
      </c>
      <c r="S2531">
        <v>6</v>
      </c>
    </row>
    <row r="2532" spans="1:19">
      <c r="A2532" s="4" t="s">
        <v>2739</v>
      </c>
      <c r="B2532" s="4" t="s">
        <v>219</v>
      </c>
      <c r="C2532" s="4" t="s">
        <v>179</v>
      </c>
      <c r="D2532" s="4" t="s">
        <v>49</v>
      </c>
      <c r="E2532" s="4" t="s">
        <v>172</v>
      </c>
      <c r="F2532" s="3">
        <v>42843</v>
      </c>
      <c r="G2532" s="3">
        <v>42849</v>
      </c>
      <c r="H2532">
        <v>552</v>
      </c>
      <c r="I2532" s="4" t="s">
        <v>9026</v>
      </c>
      <c r="J2532" s="4" t="s">
        <v>9024</v>
      </c>
      <c r="K2532" s="4" t="s">
        <v>9010</v>
      </c>
      <c r="L2532">
        <v>550</v>
      </c>
      <c r="M2532" s="4" t="s">
        <v>9322</v>
      </c>
      <c r="N2532">
        <v>2010</v>
      </c>
      <c r="O2532">
        <v>587.72</v>
      </c>
      <c r="P2532">
        <v>1501</v>
      </c>
      <c r="Q2532" s="4" t="s">
        <v>23</v>
      </c>
      <c r="R2532" s="4" t="s">
        <v>24</v>
      </c>
      <c r="S2532">
        <v>6</v>
      </c>
    </row>
    <row r="2533" spans="1:19">
      <c r="A2533" s="4" t="s">
        <v>2740</v>
      </c>
      <c r="B2533" s="4" t="s">
        <v>230</v>
      </c>
      <c r="C2533" s="4" t="s">
        <v>199</v>
      </c>
      <c r="D2533" s="4" t="s">
        <v>96</v>
      </c>
      <c r="E2533" s="4" t="s">
        <v>193</v>
      </c>
      <c r="F2533" s="3">
        <v>42843</v>
      </c>
      <c r="G2533" s="3"/>
      <c r="I2533" s="4" t="s">
        <v>9026</v>
      </c>
      <c r="J2533" s="4" t="s">
        <v>9024</v>
      </c>
      <c r="K2533" s="4" t="s">
        <v>9010</v>
      </c>
      <c r="L2533">
        <v>5482</v>
      </c>
      <c r="M2533" s="4" t="s">
        <v>58</v>
      </c>
      <c r="N2533">
        <v>1994</v>
      </c>
      <c r="O2533">
        <v>355.23</v>
      </c>
      <c r="P2533">
        <v>853</v>
      </c>
      <c r="Q2533" s="4" t="s">
        <v>23</v>
      </c>
      <c r="R2533" s="4" t="s">
        <v>24</v>
      </c>
    </row>
    <row r="2534" spans="1:19">
      <c r="A2534" s="4" t="s">
        <v>2741</v>
      </c>
      <c r="B2534" s="4" t="s">
        <v>230</v>
      </c>
      <c r="C2534" s="4" t="s">
        <v>179</v>
      </c>
      <c r="D2534" s="4" t="s">
        <v>93</v>
      </c>
      <c r="E2534" s="4" t="s">
        <v>172</v>
      </c>
      <c r="F2534" s="3">
        <v>42843</v>
      </c>
      <c r="G2534" s="3">
        <v>42851</v>
      </c>
      <c r="H2534">
        <v>474</v>
      </c>
      <c r="I2534" s="4" t="s">
        <v>9026</v>
      </c>
      <c r="J2534" s="4" t="s">
        <v>9024</v>
      </c>
      <c r="K2534" s="4" t="s">
        <v>9010</v>
      </c>
      <c r="L2534">
        <v>550</v>
      </c>
      <c r="M2534" s="4" t="s">
        <v>73</v>
      </c>
      <c r="N2534">
        <v>1991</v>
      </c>
      <c r="O2534">
        <v>1012.72</v>
      </c>
      <c r="P2534">
        <v>3492</v>
      </c>
      <c r="Q2534" s="4" t="s">
        <v>94</v>
      </c>
      <c r="R2534" s="4" t="s">
        <v>24</v>
      </c>
      <c r="S2534">
        <v>8</v>
      </c>
    </row>
    <row r="2535" spans="1:19">
      <c r="A2535" s="4" t="s">
        <v>2742</v>
      </c>
      <c r="B2535" s="4" t="s">
        <v>230</v>
      </c>
      <c r="C2535" s="4" t="s">
        <v>171</v>
      </c>
      <c r="D2535" s="4" t="s">
        <v>122</v>
      </c>
      <c r="E2535" s="4" t="s">
        <v>172</v>
      </c>
      <c r="F2535" s="3">
        <v>42843</v>
      </c>
      <c r="G2535" s="3">
        <v>42847</v>
      </c>
      <c r="H2535">
        <v>1158</v>
      </c>
      <c r="I2535" s="4" t="s">
        <v>9026</v>
      </c>
      <c r="J2535" s="4" t="s">
        <v>9024</v>
      </c>
      <c r="K2535" s="4" t="s">
        <v>9010</v>
      </c>
      <c r="L2535">
        <v>1096</v>
      </c>
      <c r="M2535" s="4" t="s">
        <v>58</v>
      </c>
      <c r="N2535">
        <v>1993</v>
      </c>
      <c r="O2535">
        <v>7537.24</v>
      </c>
      <c r="P2535">
        <v>20293</v>
      </c>
      <c r="Q2535" s="4" t="s">
        <v>23</v>
      </c>
      <c r="R2535" s="4" t="s">
        <v>24</v>
      </c>
      <c r="S2535">
        <v>4</v>
      </c>
    </row>
    <row r="2536" spans="1:19">
      <c r="A2536" s="4" t="s">
        <v>2743</v>
      </c>
      <c r="B2536" s="4" t="s">
        <v>230</v>
      </c>
      <c r="C2536" s="4" t="s">
        <v>199</v>
      </c>
      <c r="D2536" s="4" t="s">
        <v>54</v>
      </c>
      <c r="E2536" s="4" t="s">
        <v>172</v>
      </c>
      <c r="F2536" s="3">
        <v>42843</v>
      </c>
      <c r="G2536" s="3">
        <v>42844</v>
      </c>
      <c r="H2536">
        <v>5839</v>
      </c>
      <c r="I2536" s="4" t="s">
        <v>9026</v>
      </c>
      <c r="J2536" s="4" t="s">
        <v>9024</v>
      </c>
      <c r="K2536" s="4" t="s">
        <v>9010</v>
      </c>
      <c r="L2536">
        <v>5482</v>
      </c>
      <c r="M2536" s="4" t="s">
        <v>55</v>
      </c>
      <c r="N2536">
        <v>1995</v>
      </c>
      <c r="O2536">
        <v>1825.82</v>
      </c>
      <c r="P2536">
        <v>5595</v>
      </c>
      <c r="Q2536" s="4" t="s">
        <v>23</v>
      </c>
      <c r="R2536" s="4" t="s">
        <v>56</v>
      </c>
      <c r="S2536">
        <v>1</v>
      </c>
    </row>
    <row r="2537" spans="1:19">
      <c r="A2537" s="4" t="s">
        <v>2744</v>
      </c>
      <c r="B2537" s="4" t="s">
        <v>230</v>
      </c>
      <c r="C2537" s="4" t="s">
        <v>9011</v>
      </c>
      <c r="D2537" s="4" t="s">
        <v>108</v>
      </c>
      <c r="E2537" s="4" t="s">
        <v>172</v>
      </c>
      <c r="F2537" s="3">
        <v>42843</v>
      </c>
      <c r="G2537" s="3">
        <v>42953</v>
      </c>
      <c r="H2537">
        <v>4554</v>
      </c>
      <c r="I2537" s="4" t="s">
        <v>9026</v>
      </c>
      <c r="J2537" s="4" t="s">
        <v>9024</v>
      </c>
      <c r="K2537" s="4" t="s">
        <v>9010</v>
      </c>
      <c r="L2537">
        <v>4821</v>
      </c>
      <c r="M2537" s="4" t="s">
        <v>33</v>
      </c>
      <c r="N2537">
        <v>1996</v>
      </c>
      <c r="O2537">
        <v>2214.94</v>
      </c>
      <c r="P2537">
        <v>5374</v>
      </c>
      <c r="Q2537" s="4" t="s">
        <v>23</v>
      </c>
      <c r="R2537" s="4" t="s">
        <v>24</v>
      </c>
      <c r="S2537">
        <v>110</v>
      </c>
    </row>
    <row r="2538" spans="1:19">
      <c r="A2538" s="4" t="s">
        <v>2745</v>
      </c>
      <c r="B2538" s="4" t="s">
        <v>230</v>
      </c>
      <c r="C2538" s="4" t="s">
        <v>9011</v>
      </c>
      <c r="D2538" s="4" t="s">
        <v>122</v>
      </c>
      <c r="E2538" s="4" t="s">
        <v>172</v>
      </c>
      <c r="F2538" s="3">
        <v>42843</v>
      </c>
      <c r="G2538" s="3">
        <v>42849</v>
      </c>
      <c r="H2538">
        <v>5078</v>
      </c>
      <c r="I2538" s="4" t="s">
        <v>9026</v>
      </c>
      <c r="J2538" s="4" t="s">
        <v>9024</v>
      </c>
      <c r="K2538" s="4" t="s">
        <v>9010</v>
      </c>
      <c r="L2538">
        <v>4821</v>
      </c>
      <c r="M2538" s="4" t="s">
        <v>58</v>
      </c>
      <c r="N2538">
        <v>1993</v>
      </c>
      <c r="O2538">
        <v>7537.24</v>
      </c>
      <c r="P2538">
        <v>20293</v>
      </c>
      <c r="Q2538" s="4" t="s">
        <v>23</v>
      </c>
      <c r="R2538" s="4" t="s">
        <v>24</v>
      </c>
      <c r="S2538">
        <v>6</v>
      </c>
    </row>
    <row r="2539" spans="1:19">
      <c r="A2539" s="4" t="s">
        <v>2746</v>
      </c>
      <c r="B2539" s="4" t="s">
        <v>256</v>
      </c>
      <c r="C2539" s="4" t="s">
        <v>171</v>
      </c>
      <c r="D2539" s="4" t="s">
        <v>66</v>
      </c>
      <c r="E2539" s="4" t="s">
        <v>197</v>
      </c>
      <c r="F2539" s="3">
        <v>42843</v>
      </c>
      <c r="G2539" s="3">
        <v>42851</v>
      </c>
      <c r="H2539">
        <v>0</v>
      </c>
      <c r="I2539" s="4" t="s">
        <v>9014</v>
      </c>
      <c r="J2539" s="4" t="s">
        <v>9015</v>
      </c>
      <c r="K2539" s="4" t="s">
        <v>9010</v>
      </c>
      <c r="L2539">
        <v>1096</v>
      </c>
      <c r="M2539" s="4" t="s">
        <v>33</v>
      </c>
      <c r="N2539">
        <v>2007</v>
      </c>
      <c r="O2539">
        <v>894.33</v>
      </c>
      <c r="P2539">
        <v>1635</v>
      </c>
      <c r="Q2539" s="4" t="s">
        <v>67</v>
      </c>
      <c r="R2539" s="4" t="s">
        <v>24</v>
      </c>
      <c r="S2539">
        <v>8</v>
      </c>
    </row>
    <row r="2540" spans="1:19">
      <c r="A2540" s="4" t="s">
        <v>2747</v>
      </c>
      <c r="B2540" s="4" t="s">
        <v>187</v>
      </c>
      <c r="C2540" s="4" t="s">
        <v>179</v>
      </c>
      <c r="D2540" s="4" t="s">
        <v>38</v>
      </c>
      <c r="E2540" s="4" t="s">
        <v>172</v>
      </c>
      <c r="F2540" s="3">
        <v>42843</v>
      </c>
      <c r="G2540" s="3">
        <v>42890</v>
      </c>
      <c r="H2540">
        <v>561</v>
      </c>
      <c r="I2540" s="4" t="s">
        <v>9023</v>
      </c>
      <c r="J2540" s="4" t="s">
        <v>9024</v>
      </c>
      <c r="K2540" s="4" t="s">
        <v>9010</v>
      </c>
      <c r="L2540">
        <v>550</v>
      </c>
      <c r="M2540" s="4" t="s">
        <v>39</v>
      </c>
      <c r="N2540">
        <v>1993</v>
      </c>
      <c r="O2540">
        <v>4269.8999999999996</v>
      </c>
      <c r="P2540">
        <v>6472</v>
      </c>
      <c r="Q2540" s="4" t="s">
        <v>23</v>
      </c>
      <c r="R2540" s="4" t="s">
        <v>40</v>
      </c>
      <c r="S2540">
        <v>47</v>
      </c>
    </row>
    <row r="2541" spans="1:19">
      <c r="A2541" s="4" t="s">
        <v>2748</v>
      </c>
      <c r="B2541" s="4" t="s">
        <v>201</v>
      </c>
      <c r="C2541" s="4" t="s">
        <v>171</v>
      </c>
      <c r="D2541" s="4" t="s">
        <v>24</v>
      </c>
      <c r="E2541" s="4" t="s">
        <v>193</v>
      </c>
      <c r="F2541" s="3">
        <v>42843</v>
      </c>
      <c r="G2541" s="3"/>
      <c r="I2541" s="4" t="s">
        <v>9026</v>
      </c>
      <c r="J2541" s="4" t="s">
        <v>9024</v>
      </c>
      <c r="K2541" s="4" t="s">
        <v>9010</v>
      </c>
      <c r="L2541">
        <v>1096</v>
      </c>
      <c r="M2541" s="4"/>
      <c r="Q2541" s="4"/>
      <c r="R2541" s="4"/>
    </row>
    <row r="2542" spans="1:19">
      <c r="A2542" s="4" t="s">
        <v>2749</v>
      </c>
      <c r="B2542" s="4" t="s">
        <v>201</v>
      </c>
      <c r="C2542" s="4" t="s">
        <v>171</v>
      </c>
      <c r="D2542" s="4" t="s">
        <v>59</v>
      </c>
      <c r="E2542" s="4" t="s">
        <v>197</v>
      </c>
      <c r="F2542" s="3">
        <v>42843</v>
      </c>
      <c r="G2542" s="3">
        <v>42847</v>
      </c>
      <c r="H2542">
        <v>0</v>
      </c>
      <c r="I2542" s="4" t="s">
        <v>9026</v>
      </c>
      <c r="J2542" s="4" t="s">
        <v>9024</v>
      </c>
      <c r="K2542" s="4" t="s">
        <v>9010</v>
      </c>
      <c r="L2542">
        <v>1096</v>
      </c>
      <c r="M2542" s="4" t="s">
        <v>60</v>
      </c>
      <c r="N2542">
        <v>1988</v>
      </c>
      <c r="O2542">
        <v>2059.9</v>
      </c>
      <c r="P2542">
        <v>3644</v>
      </c>
      <c r="Q2542" s="4" t="s">
        <v>23</v>
      </c>
      <c r="R2542" s="4" t="s">
        <v>24</v>
      </c>
      <c r="S2542">
        <v>4</v>
      </c>
    </row>
    <row r="2543" spans="1:19">
      <c r="A2543" s="4" t="s">
        <v>2750</v>
      </c>
      <c r="B2543" s="4" t="s">
        <v>189</v>
      </c>
      <c r="C2543" s="4" t="s">
        <v>192</v>
      </c>
      <c r="D2543" s="4" t="s">
        <v>103</v>
      </c>
      <c r="E2543" s="4" t="s">
        <v>197</v>
      </c>
      <c r="F2543" s="3">
        <v>42843</v>
      </c>
      <c r="G2543" s="3">
        <v>42877</v>
      </c>
      <c r="H2543">
        <v>0</v>
      </c>
      <c r="I2543" s="4" t="s">
        <v>9016</v>
      </c>
      <c r="J2543" s="4" t="s">
        <v>9015</v>
      </c>
      <c r="K2543" s="4" t="s">
        <v>9012</v>
      </c>
      <c r="L2543">
        <v>3393</v>
      </c>
      <c r="M2543" s="4" t="s">
        <v>26</v>
      </c>
      <c r="N2543">
        <v>1992</v>
      </c>
      <c r="O2543">
        <v>3922.42</v>
      </c>
      <c r="P2543">
        <v>6837</v>
      </c>
      <c r="Q2543" s="4" t="s">
        <v>23</v>
      </c>
      <c r="R2543" s="4" t="s">
        <v>24</v>
      </c>
      <c r="S2543">
        <v>34</v>
      </c>
    </row>
    <row r="2544" spans="1:19">
      <c r="A2544" s="4" t="s">
        <v>2751</v>
      </c>
      <c r="B2544" s="4" t="s">
        <v>189</v>
      </c>
      <c r="C2544" s="4" t="s">
        <v>192</v>
      </c>
      <c r="D2544" s="4" t="s">
        <v>47</v>
      </c>
      <c r="E2544" s="4" t="s">
        <v>172</v>
      </c>
      <c r="F2544" s="3">
        <v>42843</v>
      </c>
      <c r="G2544" s="3">
        <v>42844</v>
      </c>
      <c r="H2544">
        <v>3392</v>
      </c>
      <c r="I2544" s="4" t="s">
        <v>9016</v>
      </c>
      <c r="J2544" s="4" t="s">
        <v>9015</v>
      </c>
      <c r="K2544" s="4" t="s">
        <v>9012</v>
      </c>
      <c r="L2544">
        <v>3393</v>
      </c>
      <c r="M2544" s="4" t="s">
        <v>46</v>
      </c>
      <c r="N2544">
        <v>1986</v>
      </c>
      <c r="O2544">
        <v>2403.58</v>
      </c>
      <c r="P2544">
        <v>8801</v>
      </c>
      <c r="Q2544" s="4" t="s">
        <v>23</v>
      </c>
      <c r="R2544" s="4" t="s">
        <v>24</v>
      </c>
      <c r="S2544">
        <v>1</v>
      </c>
    </row>
    <row r="2545" spans="1:19">
      <c r="A2545" s="4" t="s">
        <v>2752</v>
      </c>
      <c r="B2545" s="4" t="s">
        <v>226</v>
      </c>
      <c r="C2545" s="4" t="s">
        <v>199</v>
      </c>
      <c r="D2545" s="4" t="s">
        <v>24</v>
      </c>
      <c r="E2545" s="4" t="s">
        <v>193</v>
      </c>
      <c r="F2545" s="3">
        <v>42843</v>
      </c>
      <c r="G2545" s="3"/>
      <c r="I2545" s="4" t="s">
        <v>9018</v>
      </c>
      <c r="J2545" s="4" t="s">
        <v>9019</v>
      </c>
      <c r="K2545" s="4" t="s">
        <v>9010</v>
      </c>
      <c r="L2545">
        <v>5482</v>
      </c>
      <c r="M2545" s="4"/>
      <c r="Q2545" s="4"/>
      <c r="R2545" s="4"/>
    </row>
    <row r="2546" spans="1:19">
      <c r="A2546" s="4" t="s">
        <v>2753</v>
      </c>
      <c r="B2546" s="4" t="s">
        <v>185</v>
      </c>
      <c r="C2546" s="4" t="s">
        <v>177</v>
      </c>
      <c r="D2546" s="4" t="s">
        <v>24</v>
      </c>
      <c r="E2546" s="4" t="s">
        <v>193</v>
      </c>
      <c r="F2546" s="3">
        <v>42843</v>
      </c>
      <c r="G2546" s="3"/>
      <c r="I2546" s="4" t="s">
        <v>9023</v>
      </c>
      <c r="J2546" s="4" t="s">
        <v>9024</v>
      </c>
      <c r="K2546" s="4" t="s">
        <v>9012</v>
      </c>
      <c r="L2546">
        <v>55</v>
      </c>
      <c r="M2546" s="4"/>
      <c r="Q2546" s="4"/>
      <c r="R2546" s="4"/>
    </row>
    <row r="2547" spans="1:19">
      <c r="A2547" s="4" t="s">
        <v>2754</v>
      </c>
      <c r="B2547" s="4" t="s">
        <v>185</v>
      </c>
      <c r="C2547" s="4" t="s">
        <v>192</v>
      </c>
      <c r="D2547" s="4" t="s">
        <v>24</v>
      </c>
      <c r="E2547" s="4" t="s">
        <v>193</v>
      </c>
      <c r="F2547" s="3">
        <v>42843</v>
      </c>
      <c r="G2547" s="3"/>
      <c r="I2547" s="4" t="s">
        <v>9023</v>
      </c>
      <c r="J2547" s="4" t="s">
        <v>9024</v>
      </c>
      <c r="K2547" s="4" t="s">
        <v>9012</v>
      </c>
      <c r="L2547">
        <v>3393</v>
      </c>
      <c r="M2547" s="4"/>
      <c r="Q2547" s="4"/>
      <c r="R2547" s="4"/>
    </row>
    <row r="2548" spans="1:19">
      <c r="A2548" s="4" t="s">
        <v>2755</v>
      </c>
      <c r="B2548" s="4" t="s">
        <v>185</v>
      </c>
      <c r="C2548" s="4" t="s">
        <v>9011</v>
      </c>
      <c r="D2548" s="4" t="s">
        <v>53</v>
      </c>
      <c r="E2548" s="4" t="s">
        <v>172</v>
      </c>
      <c r="F2548" s="3">
        <v>42843</v>
      </c>
      <c r="G2548" s="3">
        <v>42845</v>
      </c>
      <c r="H2548">
        <v>5040</v>
      </c>
      <c r="I2548" s="4" t="s">
        <v>9023</v>
      </c>
      <c r="J2548" s="4" t="s">
        <v>9024</v>
      </c>
      <c r="K2548" s="4" t="s">
        <v>9010</v>
      </c>
      <c r="L2548">
        <v>4821</v>
      </c>
      <c r="M2548" s="4" t="s">
        <v>33</v>
      </c>
      <c r="N2548">
        <v>1990</v>
      </c>
      <c r="O2548">
        <v>4968.91</v>
      </c>
      <c r="P2548">
        <v>7523</v>
      </c>
      <c r="Q2548" s="4" t="s">
        <v>23</v>
      </c>
      <c r="R2548" s="4" t="s">
        <v>24</v>
      </c>
      <c r="S2548">
        <v>2</v>
      </c>
    </row>
    <row r="2549" spans="1:19">
      <c r="A2549" s="4" t="s">
        <v>2756</v>
      </c>
      <c r="B2549" s="4" t="s">
        <v>216</v>
      </c>
      <c r="C2549" s="4" t="s">
        <v>177</v>
      </c>
      <c r="D2549" s="4" t="s">
        <v>24</v>
      </c>
      <c r="E2549" s="4" t="s">
        <v>193</v>
      </c>
      <c r="F2549" s="3">
        <v>42843</v>
      </c>
      <c r="G2549" s="3"/>
      <c r="I2549" s="4" t="s">
        <v>9018</v>
      </c>
      <c r="J2549" s="4" t="s">
        <v>9019</v>
      </c>
      <c r="K2549" s="4" t="s">
        <v>9012</v>
      </c>
      <c r="L2549">
        <v>55</v>
      </c>
      <c r="M2549" s="4"/>
      <c r="Q2549" s="4"/>
      <c r="R2549" s="4"/>
    </row>
    <row r="2550" spans="1:19">
      <c r="A2550" s="4" t="s">
        <v>2757</v>
      </c>
      <c r="B2550" s="4" t="s">
        <v>216</v>
      </c>
      <c r="C2550" s="4" t="s">
        <v>177</v>
      </c>
      <c r="D2550" s="4" t="s">
        <v>24</v>
      </c>
      <c r="E2550" s="4" t="s">
        <v>193</v>
      </c>
      <c r="F2550" s="3">
        <v>42843</v>
      </c>
      <c r="G2550" s="3"/>
      <c r="I2550" s="4" t="s">
        <v>9018</v>
      </c>
      <c r="J2550" s="4" t="s">
        <v>9019</v>
      </c>
      <c r="K2550" s="4" t="s">
        <v>9012</v>
      </c>
      <c r="L2550">
        <v>55</v>
      </c>
      <c r="M2550" s="4"/>
      <c r="Q2550" s="4"/>
      <c r="R2550" s="4"/>
    </row>
    <row r="2551" spans="1:19">
      <c r="A2551" s="4" t="s">
        <v>2758</v>
      </c>
      <c r="B2551" s="4" t="s">
        <v>181</v>
      </c>
      <c r="C2551" s="4" t="s">
        <v>9011</v>
      </c>
      <c r="D2551" s="4" t="s">
        <v>71</v>
      </c>
      <c r="E2551" s="4" t="s">
        <v>197</v>
      </c>
      <c r="F2551" s="3">
        <v>42843</v>
      </c>
      <c r="G2551" s="3">
        <v>42849</v>
      </c>
      <c r="H2551">
        <v>0</v>
      </c>
      <c r="I2551" s="4" t="s">
        <v>9026</v>
      </c>
      <c r="J2551" s="4" t="s">
        <v>9024</v>
      </c>
      <c r="K2551" s="4" t="s">
        <v>9010</v>
      </c>
      <c r="L2551">
        <v>4821</v>
      </c>
      <c r="M2551" s="4" t="s">
        <v>46</v>
      </c>
      <c r="N2551">
        <v>2000</v>
      </c>
      <c r="O2551">
        <v>2952.73</v>
      </c>
      <c r="P2551">
        <v>5107</v>
      </c>
      <c r="Q2551" s="4" t="s">
        <v>23</v>
      </c>
      <c r="R2551" s="4" t="s">
        <v>24</v>
      </c>
      <c r="S2551">
        <v>6</v>
      </c>
    </row>
    <row r="2552" spans="1:19">
      <c r="A2552" s="4" t="s">
        <v>2759</v>
      </c>
      <c r="B2552" s="4" t="s">
        <v>181</v>
      </c>
      <c r="C2552" s="4" t="s">
        <v>192</v>
      </c>
      <c r="D2552" s="4" t="s">
        <v>102</v>
      </c>
      <c r="E2552" s="4" t="s">
        <v>197</v>
      </c>
      <c r="F2552" s="3">
        <v>42843</v>
      </c>
      <c r="G2552" s="3">
        <v>42850</v>
      </c>
      <c r="H2552">
        <v>0</v>
      </c>
      <c r="I2552" s="4" t="s">
        <v>9026</v>
      </c>
      <c r="J2552" s="4" t="s">
        <v>9024</v>
      </c>
      <c r="K2552" s="4" t="s">
        <v>9012</v>
      </c>
      <c r="L2552">
        <v>3393</v>
      </c>
      <c r="M2552" s="4" t="s">
        <v>55</v>
      </c>
      <c r="N2552">
        <v>1994</v>
      </c>
      <c r="O2552">
        <v>1188.42</v>
      </c>
      <c r="P2552">
        <v>3015</v>
      </c>
      <c r="Q2552" s="4" t="s">
        <v>23</v>
      </c>
      <c r="R2552" s="4" t="s">
        <v>24</v>
      </c>
      <c r="S2552">
        <v>7</v>
      </c>
    </row>
    <row r="2553" spans="1:19">
      <c r="A2553" s="4" t="s">
        <v>2760</v>
      </c>
      <c r="B2553" s="4" t="s">
        <v>181</v>
      </c>
      <c r="C2553" s="4" t="s">
        <v>199</v>
      </c>
      <c r="D2553" s="4" t="s">
        <v>56</v>
      </c>
      <c r="E2553" s="4" t="s">
        <v>172</v>
      </c>
      <c r="F2553" s="3">
        <v>42843</v>
      </c>
      <c r="G2553" s="3">
        <v>42850</v>
      </c>
      <c r="H2553">
        <v>5853</v>
      </c>
      <c r="I2553" s="4" t="s">
        <v>9026</v>
      </c>
      <c r="J2553" s="4" t="s">
        <v>9024</v>
      </c>
      <c r="K2553" s="4" t="s">
        <v>9010</v>
      </c>
      <c r="L2553">
        <v>5482</v>
      </c>
      <c r="M2553" s="4" t="s">
        <v>55</v>
      </c>
      <c r="N2553">
        <v>1999</v>
      </c>
      <c r="O2553">
        <v>1699.85</v>
      </c>
      <c r="P2553">
        <v>5108</v>
      </c>
      <c r="Q2553" s="4" t="s">
        <v>23</v>
      </c>
      <c r="R2553" s="4" t="s">
        <v>24</v>
      </c>
      <c r="S2553">
        <v>7</v>
      </c>
    </row>
    <row r="2554" spans="1:19">
      <c r="A2554" s="4" t="s">
        <v>2761</v>
      </c>
      <c r="B2554" s="4" t="s">
        <v>183</v>
      </c>
      <c r="C2554" s="4" t="s">
        <v>177</v>
      </c>
      <c r="D2554" s="4" t="s">
        <v>106</v>
      </c>
      <c r="E2554" s="4" t="s">
        <v>172</v>
      </c>
      <c r="F2554" s="3">
        <v>42844</v>
      </c>
      <c r="G2554" s="3">
        <v>42850</v>
      </c>
      <c r="H2554">
        <v>49</v>
      </c>
      <c r="I2554" s="4" t="s">
        <v>9014</v>
      </c>
      <c r="J2554" s="4" t="s">
        <v>9015</v>
      </c>
      <c r="K2554" s="4" t="s">
        <v>9012</v>
      </c>
      <c r="L2554">
        <v>55</v>
      </c>
      <c r="M2554" s="4" t="s">
        <v>46</v>
      </c>
      <c r="N2554">
        <v>2012</v>
      </c>
      <c r="O2554">
        <v>45.39</v>
      </c>
      <c r="P2554">
        <v>100</v>
      </c>
      <c r="Q2554" s="4" t="s">
        <v>23</v>
      </c>
      <c r="R2554" s="4" t="s">
        <v>47</v>
      </c>
      <c r="S2554">
        <v>6</v>
      </c>
    </row>
    <row r="2555" spans="1:19">
      <c r="A2555" s="4" t="s">
        <v>2762</v>
      </c>
      <c r="B2555" s="4" t="s">
        <v>261</v>
      </c>
      <c r="C2555" s="4" t="s">
        <v>179</v>
      </c>
      <c r="D2555" s="4" t="s">
        <v>24</v>
      </c>
      <c r="E2555" s="4" t="s">
        <v>193</v>
      </c>
      <c r="F2555" s="3">
        <v>42844</v>
      </c>
      <c r="G2555" s="3"/>
      <c r="I2555" s="4" t="s">
        <v>9021</v>
      </c>
      <c r="J2555" s="4" t="s">
        <v>9019</v>
      </c>
      <c r="K2555" s="4" t="s">
        <v>9010</v>
      </c>
      <c r="L2555">
        <v>550</v>
      </c>
      <c r="M2555" s="4"/>
      <c r="Q2555" s="4"/>
      <c r="R2555" s="4"/>
    </row>
    <row r="2556" spans="1:19">
      <c r="A2556" s="4" t="s">
        <v>2763</v>
      </c>
      <c r="B2556" s="4" t="s">
        <v>261</v>
      </c>
      <c r="C2556" s="4" t="s">
        <v>171</v>
      </c>
      <c r="D2556" s="4" t="s">
        <v>65</v>
      </c>
      <c r="E2556" s="4" t="s">
        <v>172</v>
      </c>
      <c r="F2556" s="3">
        <v>42844</v>
      </c>
      <c r="G2556" s="3">
        <v>42854</v>
      </c>
      <c r="H2556">
        <v>1080</v>
      </c>
      <c r="I2556" s="4" t="s">
        <v>9021</v>
      </c>
      <c r="J2556" s="4" t="s">
        <v>9019</v>
      </c>
      <c r="K2556" s="4" t="s">
        <v>9010</v>
      </c>
      <c r="L2556">
        <v>1096</v>
      </c>
      <c r="M2556" s="4" t="s">
        <v>33</v>
      </c>
      <c r="N2556">
        <v>1990</v>
      </c>
      <c r="O2556">
        <v>2520.83</v>
      </c>
      <c r="P2556">
        <v>3502</v>
      </c>
      <c r="Q2556" s="4" t="s">
        <v>23</v>
      </c>
      <c r="R2556" s="4" t="s">
        <v>24</v>
      </c>
      <c r="S2556">
        <v>10</v>
      </c>
    </row>
    <row r="2557" spans="1:19">
      <c r="A2557" s="4" t="s">
        <v>2764</v>
      </c>
      <c r="B2557" s="4" t="s">
        <v>304</v>
      </c>
      <c r="C2557" s="4" t="s">
        <v>179</v>
      </c>
      <c r="D2557" s="4" t="s">
        <v>66</v>
      </c>
      <c r="E2557" s="4" t="s">
        <v>197</v>
      </c>
      <c r="F2557" s="3">
        <v>42844</v>
      </c>
      <c r="G2557" s="3">
        <v>42853</v>
      </c>
      <c r="H2557">
        <v>0</v>
      </c>
      <c r="I2557" s="4" t="s">
        <v>9014</v>
      </c>
      <c r="J2557" s="4" t="s">
        <v>9015</v>
      </c>
      <c r="K2557" s="4" t="s">
        <v>9010</v>
      </c>
      <c r="L2557">
        <v>550</v>
      </c>
      <c r="M2557" s="4" t="s">
        <v>33</v>
      </c>
      <c r="N2557">
        <v>2007</v>
      </c>
      <c r="O2557">
        <v>894.33</v>
      </c>
      <c r="P2557">
        <v>1635</v>
      </c>
      <c r="Q2557" s="4" t="s">
        <v>67</v>
      </c>
      <c r="R2557" s="4" t="s">
        <v>24</v>
      </c>
      <c r="S2557">
        <v>9</v>
      </c>
    </row>
    <row r="2558" spans="1:19">
      <c r="A2558" s="4" t="s">
        <v>2765</v>
      </c>
      <c r="B2558" s="4" t="s">
        <v>304</v>
      </c>
      <c r="C2558" s="4" t="s">
        <v>177</v>
      </c>
      <c r="D2558" s="4" t="s">
        <v>85</v>
      </c>
      <c r="E2558" s="4" t="s">
        <v>172</v>
      </c>
      <c r="F2558" s="3">
        <v>42844</v>
      </c>
      <c r="G2558" s="3">
        <v>42845</v>
      </c>
      <c r="H2558">
        <v>55</v>
      </c>
      <c r="I2558" s="4" t="s">
        <v>9014</v>
      </c>
      <c r="J2558" s="4" t="s">
        <v>9015</v>
      </c>
      <c r="K2558" s="4" t="s">
        <v>9012</v>
      </c>
      <c r="L2558">
        <v>55</v>
      </c>
      <c r="M2558" s="4" t="s">
        <v>46</v>
      </c>
      <c r="N2558">
        <v>1985</v>
      </c>
      <c r="O2558">
        <v>375.43</v>
      </c>
      <c r="P2558">
        <v>1190</v>
      </c>
      <c r="Q2558" s="4" t="s">
        <v>23</v>
      </c>
      <c r="R2558" s="4" t="s">
        <v>24</v>
      </c>
      <c r="S2558">
        <v>1</v>
      </c>
    </row>
    <row r="2559" spans="1:19">
      <c r="A2559" s="4" t="s">
        <v>2766</v>
      </c>
      <c r="B2559" s="4" t="s">
        <v>279</v>
      </c>
      <c r="C2559" s="4" t="s">
        <v>179</v>
      </c>
      <c r="D2559" s="4" t="s">
        <v>24</v>
      </c>
      <c r="E2559" s="4" t="s">
        <v>193</v>
      </c>
      <c r="F2559" s="3">
        <v>42844</v>
      </c>
      <c r="G2559" s="3"/>
      <c r="I2559" s="4" t="s">
        <v>9018</v>
      </c>
      <c r="J2559" s="4" t="s">
        <v>9019</v>
      </c>
      <c r="K2559" s="4" t="s">
        <v>9010</v>
      </c>
      <c r="L2559">
        <v>550</v>
      </c>
      <c r="M2559" s="4"/>
      <c r="Q2559" s="4"/>
      <c r="R2559" s="4"/>
    </row>
    <row r="2560" spans="1:19">
      <c r="A2560" s="4" t="s">
        <v>2767</v>
      </c>
      <c r="B2560" s="4" t="s">
        <v>210</v>
      </c>
      <c r="C2560" s="4" t="s">
        <v>171</v>
      </c>
      <c r="D2560" s="4" t="s">
        <v>21</v>
      </c>
      <c r="E2560" s="4" t="s">
        <v>172</v>
      </c>
      <c r="F2560" s="3">
        <v>42844</v>
      </c>
      <c r="G2560" s="3">
        <v>42877</v>
      </c>
      <c r="H2560">
        <v>1282</v>
      </c>
      <c r="I2560" s="4" t="s">
        <v>9021</v>
      </c>
      <c r="J2560" s="4" t="s">
        <v>9019</v>
      </c>
      <c r="K2560" s="4" t="s">
        <v>9010</v>
      </c>
      <c r="L2560">
        <v>1096</v>
      </c>
      <c r="M2560" s="4" t="s">
        <v>9322</v>
      </c>
      <c r="N2560">
        <v>1996</v>
      </c>
      <c r="O2560">
        <v>1100.04</v>
      </c>
      <c r="P2560">
        <v>2822</v>
      </c>
      <c r="Q2560" s="4" t="s">
        <v>23</v>
      </c>
      <c r="R2560" s="4" t="s">
        <v>24</v>
      </c>
      <c r="S2560">
        <v>33</v>
      </c>
    </row>
    <row r="2561" spans="1:19">
      <c r="A2561" s="4" t="s">
        <v>2768</v>
      </c>
      <c r="B2561" s="4" t="s">
        <v>212</v>
      </c>
      <c r="C2561" s="4" t="s">
        <v>265</v>
      </c>
      <c r="D2561" s="4" t="s">
        <v>87</v>
      </c>
      <c r="E2561" s="4" t="s">
        <v>172</v>
      </c>
      <c r="F2561" s="3">
        <v>42844</v>
      </c>
      <c r="G2561" s="3">
        <v>42845</v>
      </c>
      <c r="H2561">
        <v>23746</v>
      </c>
      <c r="I2561" s="4" t="s">
        <v>9023</v>
      </c>
      <c r="J2561" s="4" t="s">
        <v>9024</v>
      </c>
      <c r="K2561" s="4" t="s">
        <v>9013</v>
      </c>
      <c r="L2561">
        <v>26768</v>
      </c>
      <c r="M2561" s="4" t="s">
        <v>26</v>
      </c>
      <c r="N2561">
        <v>2004</v>
      </c>
      <c r="O2561">
        <v>1618.89</v>
      </c>
      <c r="P2561">
        <v>3889</v>
      </c>
      <c r="Q2561" s="4" t="s">
        <v>23</v>
      </c>
      <c r="R2561" s="4" t="s">
        <v>24</v>
      </c>
      <c r="S2561">
        <v>1</v>
      </c>
    </row>
    <row r="2562" spans="1:19">
      <c r="A2562" s="4" t="s">
        <v>2769</v>
      </c>
      <c r="B2562" s="4" t="s">
        <v>237</v>
      </c>
      <c r="C2562" s="4" t="s">
        <v>179</v>
      </c>
      <c r="D2562" s="4" t="s">
        <v>40</v>
      </c>
      <c r="E2562" s="4" t="s">
        <v>197</v>
      </c>
      <c r="F2562" s="3">
        <v>42844</v>
      </c>
      <c r="G2562" s="3">
        <v>42853</v>
      </c>
      <c r="H2562">
        <v>0</v>
      </c>
      <c r="I2562" s="4" t="s">
        <v>9018</v>
      </c>
      <c r="J2562" s="4" t="s">
        <v>9019</v>
      </c>
      <c r="K2562" s="4" t="s">
        <v>9010</v>
      </c>
      <c r="L2562">
        <v>550</v>
      </c>
      <c r="M2562" s="4" t="s">
        <v>39</v>
      </c>
      <c r="N2562">
        <v>1989</v>
      </c>
      <c r="O2562">
        <v>665.06</v>
      </c>
      <c r="P2562">
        <v>1095</v>
      </c>
      <c r="Q2562" s="4" t="s">
        <v>23</v>
      </c>
      <c r="R2562" s="4" t="s">
        <v>24</v>
      </c>
      <c r="S2562">
        <v>9</v>
      </c>
    </row>
    <row r="2563" spans="1:19">
      <c r="A2563" s="4" t="s">
        <v>2770</v>
      </c>
      <c r="B2563" s="4" t="s">
        <v>203</v>
      </c>
      <c r="C2563" s="4" t="s">
        <v>192</v>
      </c>
      <c r="D2563" s="4" t="s">
        <v>24</v>
      </c>
      <c r="E2563" s="4" t="s">
        <v>193</v>
      </c>
      <c r="F2563" s="3">
        <v>42844</v>
      </c>
      <c r="G2563" s="3"/>
      <c r="I2563" s="4" t="s">
        <v>9023</v>
      </c>
      <c r="J2563" s="4" t="s">
        <v>9024</v>
      </c>
      <c r="K2563" s="4" t="s">
        <v>9012</v>
      </c>
      <c r="L2563">
        <v>3393</v>
      </c>
      <c r="M2563" s="4"/>
      <c r="Q2563" s="4"/>
      <c r="R2563" s="4"/>
    </row>
    <row r="2564" spans="1:19">
      <c r="A2564" s="4" t="s">
        <v>2771</v>
      </c>
      <c r="B2564" s="4" t="s">
        <v>191</v>
      </c>
      <c r="C2564" s="4" t="s">
        <v>179</v>
      </c>
      <c r="D2564" s="4" t="s">
        <v>49</v>
      </c>
      <c r="E2564" s="4" t="s">
        <v>197</v>
      </c>
      <c r="F2564" s="3">
        <v>42844</v>
      </c>
      <c r="G2564" s="3">
        <v>42856</v>
      </c>
      <c r="H2564">
        <v>0</v>
      </c>
      <c r="I2564" s="4" t="s">
        <v>9026</v>
      </c>
      <c r="J2564" s="4" t="s">
        <v>9024</v>
      </c>
      <c r="K2564" s="4" t="s">
        <v>9010</v>
      </c>
      <c r="L2564">
        <v>550</v>
      </c>
      <c r="M2564" s="4" t="s">
        <v>9322</v>
      </c>
      <c r="N2564">
        <v>2010</v>
      </c>
      <c r="O2564">
        <v>587.72</v>
      </c>
      <c r="P2564">
        <v>1501</v>
      </c>
      <c r="Q2564" s="4" t="s">
        <v>23</v>
      </c>
      <c r="R2564" s="4" t="s">
        <v>24</v>
      </c>
      <c r="S2564">
        <v>12</v>
      </c>
    </row>
    <row r="2565" spans="1:19">
      <c r="A2565" s="4" t="s">
        <v>2772</v>
      </c>
      <c r="B2565" s="4" t="s">
        <v>219</v>
      </c>
      <c r="C2565" s="4" t="s">
        <v>179</v>
      </c>
      <c r="D2565" s="4" t="s">
        <v>62</v>
      </c>
      <c r="E2565" s="4" t="s">
        <v>197</v>
      </c>
      <c r="F2565" s="3">
        <v>42844</v>
      </c>
      <c r="G2565" s="3">
        <v>42963</v>
      </c>
      <c r="H2565">
        <v>0</v>
      </c>
      <c r="I2565" s="4" t="s">
        <v>9026</v>
      </c>
      <c r="J2565" s="4" t="s">
        <v>9024</v>
      </c>
      <c r="K2565" s="4" t="s">
        <v>9010</v>
      </c>
      <c r="L2565">
        <v>550</v>
      </c>
      <c r="M2565" s="4" t="s">
        <v>58</v>
      </c>
      <c r="N2565">
        <v>2008</v>
      </c>
      <c r="O2565">
        <v>52.5</v>
      </c>
      <c r="P2565">
        <v>165</v>
      </c>
      <c r="Q2565" s="4" t="s">
        <v>23</v>
      </c>
      <c r="R2565" s="4" t="s">
        <v>24</v>
      </c>
      <c r="S2565">
        <v>119</v>
      </c>
    </row>
    <row r="2566" spans="1:19">
      <c r="A2566" s="4" t="s">
        <v>2773</v>
      </c>
      <c r="B2566" s="4" t="s">
        <v>256</v>
      </c>
      <c r="C2566" s="4" t="s">
        <v>192</v>
      </c>
      <c r="D2566" s="4" t="s">
        <v>111</v>
      </c>
      <c r="E2566" s="4" t="s">
        <v>197</v>
      </c>
      <c r="F2566" s="3">
        <v>42844</v>
      </c>
      <c r="G2566" s="3">
        <v>42846</v>
      </c>
      <c r="H2566">
        <v>0</v>
      </c>
      <c r="I2566" s="4" t="s">
        <v>9014</v>
      </c>
      <c r="J2566" s="4" t="s">
        <v>9015</v>
      </c>
      <c r="K2566" s="4" t="s">
        <v>9012</v>
      </c>
      <c r="L2566">
        <v>3393</v>
      </c>
      <c r="M2566" s="4" t="s">
        <v>33</v>
      </c>
      <c r="N2566">
        <v>1988</v>
      </c>
      <c r="O2566">
        <v>1376.8</v>
      </c>
      <c r="P2566">
        <v>1165</v>
      </c>
      <c r="Q2566" s="4" t="s">
        <v>112</v>
      </c>
      <c r="R2566" s="4" t="s">
        <v>24</v>
      </c>
      <c r="S2566">
        <v>2</v>
      </c>
    </row>
    <row r="2567" spans="1:19">
      <c r="A2567" s="4" t="s">
        <v>2774</v>
      </c>
      <c r="B2567" s="4" t="s">
        <v>201</v>
      </c>
      <c r="C2567" s="4" t="s">
        <v>171</v>
      </c>
      <c r="D2567" s="4" t="s">
        <v>38</v>
      </c>
      <c r="E2567" s="4" t="s">
        <v>197</v>
      </c>
      <c r="F2567" s="3">
        <v>42844</v>
      </c>
      <c r="G2567" s="3">
        <v>42852</v>
      </c>
      <c r="H2567">
        <v>0</v>
      </c>
      <c r="I2567" s="4" t="s">
        <v>9026</v>
      </c>
      <c r="J2567" s="4" t="s">
        <v>9024</v>
      </c>
      <c r="K2567" s="4" t="s">
        <v>9010</v>
      </c>
      <c r="L2567">
        <v>1096</v>
      </c>
      <c r="M2567" s="4" t="s">
        <v>39</v>
      </c>
      <c r="N2567">
        <v>1993</v>
      </c>
      <c r="O2567">
        <v>4269.8999999999996</v>
      </c>
      <c r="P2567">
        <v>6472</v>
      </c>
      <c r="Q2567" s="4" t="s">
        <v>23</v>
      </c>
      <c r="R2567" s="4" t="s">
        <v>40</v>
      </c>
      <c r="S2567">
        <v>8</v>
      </c>
    </row>
    <row r="2568" spans="1:19">
      <c r="A2568" s="4" t="s">
        <v>2775</v>
      </c>
      <c r="B2568" s="4" t="s">
        <v>189</v>
      </c>
      <c r="C2568" s="4" t="s">
        <v>179</v>
      </c>
      <c r="D2568" s="4" t="s">
        <v>37</v>
      </c>
      <c r="E2568" s="4" t="s">
        <v>197</v>
      </c>
      <c r="F2568" s="3">
        <v>42844</v>
      </c>
      <c r="G2568" s="3">
        <v>42846</v>
      </c>
      <c r="H2568">
        <v>0</v>
      </c>
      <c r="I2568" s="4" t="s">
        <v>9016</v>
      </c>
      <c r="J2568" s="4" t="s">
        <v>9015</v>
      </c>
      <c r="K2568" s="4" t="s">
        <v>9010</v>
      </c>
      <c r="L2568">
        <v>550</v>
      </c>
      <c r="M2568" s="4" t="s">
        <v>33</v>
      </c>
      <c r="N2568">
        <v>2001</v>
      </c>
      <c r="O2568">
        <v>718.62</v>
      </c>
      <c r="P2568">
        <v>2448</v>
      </c>
      <c r="Q2568" s="4" t="s">
        <v>23</v>
      </c>
      <c r="R2568" s="4" t="s">
        <v>24</v>
      </c>
      <c r="S2568">
        <v>2</v>
      </c>
    </row>
    <row r="2569" spans="1:19">
      <c r="A2569" s="4" t="s">
        <v>2776</v>
      </c>
      <c r="B2569" s="4" t="s">
        <v>232</v>
      </c>
      <c r="C2569" s="4" t="s">
        <v>177</v>
      </c>
      <c r="D2569" s="4" t="s">
        <v>96</v>
      </c>
      <c r="E2569" s="4" t="s">
        <v>197</v>
      </c>
      <c r="F2569" s="3">
        <v>42844</v>
      </c>
      <c r="G2569" s="3">
        <v>42845</v>
      </c>
      <c r="H2569">
        <v>0</v>
      </c>
      <c r="I2569" s="4" t="s">
        <v>9021</v>
      </c>
      <c r="J2569" s="4" t="s">
        <v>9019</v>
      </c>
      <c r="K2569" s="4" t="s">
        <v>9012</v>
      </c>
      <c r="L2569">
        <v>55</v>
      </c>
      <c r="M2569" s="4" t="s">
        <v>58</v>
      </c>
      <c r="N2569">
        <v>1994</v>
      </c>
      <c r="O2569">
        <v>355.23</v>
      </c>
      <c r="P2569">
        <v>853</v>
      </c>
      <c r="Q2569" s="4" t="s">
        <v>23</v>
      </c>
      <c r="R2569" s="4" t="s">
        <v>24</v>
      </c>
      <c r="S2569">
        <v>1</v>
      </c>
    </row>
    <row r="2570" spans="1:19">
      <c r="A2570" s="4" t="s">
        <v>2777</v>
      </c>
      <c r="B2570" s="4" t="s">
        <v>232</v>
      </c>
      <c r="C2570" s="4" t="s">
        <v>177</v>
      </c>
      <c r="D2570" s="4" t="s">
        <v>96</v>
      </c>
      <c r="E2570" s="4" t="s">
        <v>172</v>
      </c>
      <c r="F2570" s="3">
        <v>42844</v>
      </c>
      <c r="G2570" s="3">
        <v>42852</v>
      </c>
      <c r="H2570">
        <v>61</v>
      </c>
      <c r="I2570" s="4" t="s">
        <v>9021</v>
      </c>
      <c r="J2570" s="4" t="s">
        <v>9019</v>
      </c>
      <c r="K2570" s="4" t="s">
        <v>9012</v>
      </c>
      <c r="L2570">
        <v>55</v>
      </c>
      <c r="M2570" s="4" t="s">
        <v>58</v>
      </c>
      <c r="N2570">
        <v>1994</v>
      </c>
      <c r="O2570">
        <v>355.23</v>
      </c>
      <c r="P2570">
        <v>853</v>
      </c>
      <c r="Q2570" s="4" t="s">
        <v>23</v>
      </c>
      <c r="R2570" s="4" t="s">
        <v>24</v>
      </c>
      <c r="S2570">
        <v>8</v>
      </c>
    </row>
    <row r="2571" spans="1:19">
      <c r="A2571" s="4" t="s">
        <v>2778</v>
      </c>
      <c r="B2571" s="4" t="s">
        <v>205</v>
      </c>
      <c r="C2571" s="4" t="s">
        <v>177</v>
      </c>
      <c r="D2571" s="4" t="s">
        <v>81</v>
      </c>
      <c r="E2571" s="4" t="s">
        <v>197</v>
      </c>
      <c r="F2571" s="3">
        <v>42844</v>
      </c>
      <c r="G2571" s="3">
        <v>42855</v>
      </c>
      <c r="H2571">
        <v>0</v>
      </c>
      <c r="I2571" s="4" t="s">
        <v>9023</v>
      </c>
      <c r="J2571" s="4" t="s">
        <v>9024</v>
      </c>
      <c r="K2571" s="4" t="s">
        <v>9012</v>
      </c>
      <c r="L2571">
        <v>55</v>
      </c>
      <c r="M2571" s="4" t="s">
        <v>33</v>
      </c>
      <c r="N2571">
        <v>1989</v>
      </c>
      <c r="O2571">
        <v>1388.67</v>
      </c>
      <c r="P2571">
        <v>3583</v>
      </c>
      <c r="Q2571" s="4" t="s">
        <v>23</v>
      </c>
      <c r="R2571" s="4" t="s">
        <v>24</v>
      </c>
      <c r="S2571">
        <v>11</v>
      </c>
    </row>
    <row r="2572" spans="1:19">
      <c r="A2572" s="4" t="s">
        <v>2779</v>
      </c>
      <c r="B2572" s="4" t="s">
        <v>205</v>
      </c>
      <c r="C2572" s="4" t="s">
        <v>179</v>
      </c>
      <c r="D2572" s="4" t="s">
        <v>71</v>
      </c>
      <c r="E2572" s="4" t="s">
        <v>172</v>
      </c>
      <c r="F2572" s="3">
        <v>42844</v>
      </c>
      <c r="G2572" s="3">
        <v>42853</v>
      </c>
      <c r="H2572">
        <v>600</v>
      </c>
      <c r="I2572" s="4" t="s">
        <v>9023</v>
      </c>
      <c r="J2572" s="4" t="s">
        <v>9024</v>
      </c>
      <c r="K2572" s="4" t="s">
        <v>9010</v>
      </c>
      <c r="L2572">
        <v>550</v>
      </c>
      <c r="M2572" s="4" t="s">
        <v>46</v>
      </c>
      <c r="N2572">
        <v>2000</v>
      </c>
      <c r="O2572">
        <v>2952.73</v>
      </c>
      <c r="P2572">
        <v>5107</v>
      </c>
      <c r="Q2572" s="4" t="s">
        <v>23</v>
      </c>
      <c r="R2572" s="4" t="s">
        <v>24</v>
      </c>
      <c r="S2572">
        <v>9</v>
      </c>
    </row>
    <row r="2573" spans="1:19">
      <c r="A2573" s="4" t="s">
        <v>2780</v>
      </c>
      <c r="B2573" s="4" t="s">
        <v>226</v>
      </c>
      <c r="C2573" s="4" t="s">
        <v>9011</v>
      </c>
      <c r="D2573" s="4" t="s">
        <v>25</v>
      </c>
      <c r="E2573" s="4" t="s">
        <v>193</v>
      </c>
      <c r="F2573" s="3">
        <v>42844</v>
      </c>
      <c r="G2573" s="3"/>
      <c r="I2573" s="4" t="s">
        <v>9018</v>
      </c>
      <c r="J2573" s="4" t="s">
        <v>9019</v>
      </c>
      <c r="K2573" s="4" t="s">
        <v>9010</v>
      </c>
      <c r="L2573">
        <v>4821</v>
      </c>
      <c r="M2573" s="4" t="s">
        <v>26</v>
      </c>
      <c r="N2573">
        <v>1999</v>
      </c>
      <c r="O2573">
        <v>251.41</v>
      </c>
      <c r="P2573">
        <v>495</v>
      </c>
      <c r="Q2573" s="4" t="s">
        <v>23</v>
      </c>
      <c r="R2573" s="4" t="s">
        <v>24</v>
      </c>
    </row>
    <row r="2574" spans="1:19">
      <c r="A2574" s="4" t="s">
        <v>2781</v>
      </c>
      <c r="B2574" s="4" t="s">
        <v>226</v>
      </c>
      <c r="C2574" s="4" t="s">
        <v>199</v>
      </c>
      <c r="D2574" s="4" t="s">
        <v>96</v>
      </c>
      <c r="E2574" s="4" t="s">
        <v>172</v>
      </c>
      <c r="F2574" s="3">
        <v>42844</v>
      </c>
      <c r="G2574" s="3">
        <v>42845</v>
      </c>
      <c r="H2574">
        <v>5805</v>
      </c>
      <c r="I2574" s="4" t="s">
        <v>9018</v>
      </c>
      <c r="J2574" s="4" t="s">
        <v>9019</v>
      </c>
      <c r="K2574" s="4" t="s">
        <v>9010</v>
      </c>
      <c r="L2574">
        <v>5482</v>
      </c>
      <c r="M2574" s="4" t="s">
        <v>58</v>
      </c>
      <c r="N2574">
        <v>1994</v>
      </c>
      <c r="O2574">
        <v>355.23</v>
      </c>
      <c r="P2574">
        <v>853</v>
      </c>
      <c r="Q2574" s="4" t="s">
        <v>23</v>
      </c>
      <c r="R2574" s="4" t="s">
        <v>24</v>
      </c>
      <c r="S2574">
        <v>1</v>
      </c>
    </row>
    <row r="2575" spans="1:19">
      <c r="A2575" s="4" t="s">
        <v>2782</v>
      </c>
      <c r="B2575" s="4" t="s">
        <v>208</v>
      </c>
      <c r="C2575" s="4" t="s">
        <v>177</v>
      </c>
      <c r="D2575" s="4" t="s">
        <v>76</v>
      </c>
      <c r="E2575" s="4" t="s">
        <v>172</v>
      </c>
      <c r="F2575" s="3">
        <v>42844</v>
      </c>
      <c r="G2575" s="3">
        <v>42913</v>
      </c>
      <c r="H2575">
        <v>58</v>
      </c>
      <c r="I2575" s="4" t="s">
        <v>9014</v>
      </c>
      <c r="J2575" s="4" t="s">
        <v>9015</v>
      </c>
      <c r="K2575" s="4" t="s">
        <v>9012</v>
      </c>
      <c r="L2575">
        <v>55</v>
      </c>
      <c r="M2575" s="4" t="s">
        <v>9322</v>
      </c>
      <c r="N2575">
        <v>1997</v>
      </c>
      <c r="O2575">
        <v>8170.38</v>
      </c>
      <c r="P2575">
        <v>16499</v>
      </c>
      <c r="Q2575" s="4" t="s">
        <v>77</v>
      </c>
      <c r="R2575" s="4" t="s">
        <v>24</v>
      </c>
      <c r="S2575">
        <v>69</v>
      </c>
    </row>
    <row r="2576" spans="1:19">
      <c r="A2576" s="4" t="s">
        <v>2783</v>
      </c>
      <c r="B2576" s="4" t="s">
        <v>208</v>
      </c>
      <c r="C2576" s="4" t="s">
        <v>177</v>
      </c>
      <c r="D2576" s="4" t="s">
        <v>106</v>
      </c>
      <c r="E2576" s="4" t="s">
        <v>172</v>
      </c>
      <c r="F2576" s="3">
        <v>42844</v>
      </c>
      <c r="G2576" s="3">
        <v>42950</v>
      </c>
      <c r="H2576">
        <v>52</v>
      </c>
      <c r="I2576" s="4" t="s">
        <v>9014</v>
      </c>
      <c r="J2576" s="4" t="s">
        <v>9015</v>
      </c>
      <c r="K2576" s="4" t="s">
        <v>9012</v>
      </c>
      <c r="L2576">
        <v>55</v>
      </c>
      <c r="M2576" s="4" t="s">
        <v>46</v>
      </c>
      <c r="N2576">
        <v>2012</v>
      </c>
      <c r="O2576">
        <v>45.39</v>
      </c>
      <c r="P2576">
        <v>100</v>
      </c>
      <c r="Q2576" s="4" t="s">
        <v>23</v>
      </c>
      <c r="R2576" s="4" t="s">
        <v>47</v>
      </c>
      <c r="S2576">
        <v>106</v>
      </c>
    </row>
    <row r="2577" spans="1:19">
      <c r="A2577" s="4" t="s">
        <v>2784</v>
      </c>
      <c r="B2577" s="4" t="s">
        <v>216</v>
      </c>
      <c r="C2577" s="4" t="s">
        <v>177</v>
      </c>
      <c r="D2577" s="4" t="s">
        <v>65</v>
      </c>
      <c r="E2577" s="4" t="s">
        <v>197</v>
      </c>
      <c r="F2577" s="3">
        <v>42844</v>
      </c>
      <c r="G2577" s="3">
        <v>42846</v>
      </c>
      <c r="H2577">
        <v>0</v>
      </c>
      <c r="I2577" s="4" t="s">
        <v>9018</v>
      </c>
      <c r="J2577" s="4" t="s">
        <v>9019</v>
      </c>
      <c r="K2577" s="4" t="s">
        <v>9012</v>
      </c>
      <c r="L2577">
        <v>55</v>
      </c>
      <c r="M2577" s="4" t="s">
        <v>33</v>
      </c>
      <c r="N2577">
        <v>1990</v>
      </c>
      <c r="O2577">
        <v>2520.83</v>
      </c>
      <c r="P2577">
        <v>3502</v>
      </c>
      <c r="Q2577" s="4" t="s">
        <v>23</v>
      </c>
      <c r="R2577" s="4" t="s">
        <v>24</v>
      </c>
      <c r="S2577">
        <v>2</v>
      </c>
    </row>
    <row r="2578" spans="1:19">
      <c r="A2578" s="4" t="s">
        <v>2785</v>
      </c>
      <c r="B2578" s="4" t="s">
        <v>181</v>
      </c>
      <c r="C2578" s="4" t="s">
        <v>179</v>
      </c>
      <c r="D2578" s="4" t="s">
        <v>76</v>
      </c>
      <c r="E2578" s="4" t="s">
        <v>193</v>
      </c>
      <c r="F2578" s="3">
        <v>42844</v>
      </c>
      <c r="G2578" s="3"/>
      <c r="I2578" s="4" t="s">
        <v>9026</v>
      </c>
      <c r="J2578" s="4" t="s">
        <v>9024</v>
      </c>
      <c r="K2578" s="4" t="s">
        <v>9010</v>
      </c>
      <c r="L2578">
        <v>550</v>
      </c>
      <c r="M2578" s="4" t="s">
        <v>9322</v>
      </c>
      <c r="N2578">
        <v>1997</v>
      </c>
      <c r="O2578">
        <v>8170.38</v>
      </c>
      <c r="P2578">
        <v>16499</v>
      </c>
      <c r="Q2578" s="4" t="s">
        <v>77</v>
      </c>
      <c r="R2578" s="4" t="s">
        <v>24</v>
      </c>
    </row>
    <row r="2579" spans="1:19">
      <c r="A2579" s="4" t="s">
        <v>2786</v>
      </c>
      <c r="B2579" s="4" t="s">
        <v>261</v>
      </c>
      <c r="C2579" s="4" t="s">
        <v>177</v>
      </c>
      <c r="D2579" s="4" t="s">
        <v>107</v>
      </c>
      <c r="E2579" s="4" t="s">
        <v>172</v>
      </c>
      <c r="F2579" s="3">
        <v>42845</v>
      </c>
      <c r="G2579" s="3">
        <v>42902</v>
      </c>
      <c r="H2579">
        <v>55</v>
      </c>
      <c r="I2579" s="4" t="s">
        <v>9021</v>
      </c>
      <c r="J2579" s="4" t="s">
        <v>9019</v>
      </c>
      <c r="K2579" s="4" t="s">
        <v>9012</v>
      </c>
      <c r="L2579">
        <v>55</v>
      </c>
      <c r="M2579" s="4" t="s">
        <v>26</v>
      </c>
      <c r="N2579">
        <v>1994</v>
      </c>
      <c r="O2579">
        <v>2818.38</v>
      </c>
      <c r="P2579">
        <v>6290</v>
      </c>
      <c r="Q2579" s="4" t="s">
        <v>23</v>
      </c>
      <c r="R2579" s="4" t="s">
        <v>24</v>
      </c>
      <c r="S2579">
        <v>57</v>
      </c>
    </row>
    <row r="2580" spans="1:19">
      <c r="A2580" s="4" t="s">
        <v>2787</v>
      </c>
      <c r="B2580" s="4" t="s">
        <v>246</v>
      </c>
      <c r="C2580" s="4" t="s">
        <v>171</v>
      </c>
      <c r="D2580" s="4" t="s">
        <v>21</v>
      </c>
      <c r="E2580" s="4" t="s">
        <v>172</v>
      </c>
      <c r="F2580" s="3">
        <v>42845</v>
      </c>
      <c r="G2580" s="3">
        <v>42957</v>
      </c>
      <c r="H2580">
        <v>1161</v>
      </c>
      <c r="I2580" s="4" t="s">
        <v>9021</v>
      </c>
      <c r="J2580" s="4" t="s">
        <v>9019</v>
      </c>
      <c r="K2580" s="4" t="s">
        <v>9010</v>
      </c>
      <c r="L2580">
        <v>1096</v>
      </c>
      <c r="M2580" s="4" t="s">
        <v>9322</v>
      </c>
      <c r="N2580">
        <v>1996</v>
      </c>
      <c r="O2580">
        <v>1100.04</v>
      </c>
      <c r="P2580">
        <v>2822</v>
      </c>
      <c r="Q2580" s="4" t="s">
        <v>23</v>
      </c>
      <c r="R2580" s="4" t="s">
        <v>24</v>
      </c>
      <c r="S2580">
        <v>112</v>
      </c>
    </row>
    <row r="2581" spans="1:19">
      <c r="A2581" s="4" t="s">
        <v>2788</v>
      </c>
      <c r="B2581" s="4" t="s">
        <v>246</v>
      </c>
      <c r="C2581" s="4" t="s">
        <v>9011</v>
      </c>
      <c r="D2581" s="4" t="s">
        <v>99</v>
      </c>
      <c r="E2581" s="4" t="s">
        <v>172</v>
      </c>
      <c r="F2581" s="3">
        <v>42845</v>
      </c>
      <c r="G2581" s="3">
        <v>42850</v>
      </c>
      <c r="H2581">
        <v>5091</v>
      </c>
      <c r="I2581" s="4" t="s">
        <v>9021</v>
      </c>
      <c r="J2581" s="4" t="s">
        <v>9019</v>
      </c>
      <c r="K2581" s="4" t="s">
        <v>9010</v>
      </c>
      <c r="L2581">
        <v>4821</v>
      </c>
      <c r="M2581" s="4" t="s">
        <v>33</v>
      </c>
      <c r="N2581">
        <v>2003</v>
      </c>
      <c r="O2581">
        <v>1419.98</v>
      </c>
      <c r="P2581">
        <v>4018</v>
      </c>
      <c r="Q2581" s="4" t="s">
        <v>23</v>
      </c>
      <c r="R2581" s="4" t="s">
        <v>24</v>
      </c>
      <c r="S2581">
        <v>5</v>
      </c>
    </row>
    <row r="2582" spans="1:19">
      <c r="A2582" s="4" t="s">
        <v>2789</v>
      </c>
      <c r="B2582" s="4" t="s">
        <v>246</v>
      </c>
      <c r="C2582" s="4" t="s">
        <v>177</v>
      </c>
      <c r="D2582" s="4" t="s">
        <v>50</v>
      </c>
      <c r="E2582" s="4" t="s">
        <v>172</v>
      </c>
      <c r="F2582" s="3">
        <v>42845</v>
      </c>
      <c r="G2582" s="3">
        <v>42847</v>
      </c>
      <c r="H2582">
        <v>59</v>
      </c>
      <c r="I2582" s="4" t="s">
        <v>9021</v>
      </c>
      <c r="J2582" s="4" t="s">
        <v>9019</v>
      </c>
      <c r="K2582" s="4" t="s">
        <v>9012</v>
      </c>
      <c r="L2582">
        <v>55</v>
      </c>
      <c r="M2582" s="4" t="s">
        <v>9322</v>
      </c>
      <c r="N2582">
        <v>1992</v>
      </c>
      <c r="O2582">
        <v>1712.68</v>
      </c>
      <c r="P2582">
        <v>3194</v>
      </c>
      <c r="Q2582" s="4" t="s">
        <v>23</v>
      </c>
      <c r="R2582" s="4" t="s">
        <v>21</v>
      </c>
      <c r="S2582">
        <v>2</v>
      </c>
    </row>
    <row r="2583" spans="1:19">
      <c r="A2583" s="4" t="s">
        <v>2790</v>
      </c>
      <c r="B2583" s="4" t="s">
        <v>279</v>
      </c>
      <c r="C2583" s="4" t="s">
        <v>199</v>
      </c>
      <c r="D2583" s="4" t="s">
        <v>99</v>
      </c>
      <c r="E2583" s="4" t="s">
        <v>197</v>
      </c>
      <c r="F2583" s="3">
        <v>42845</v>
      </c>
      <c r="G2583" s="3">
        <v>42856</v>
      </c>
      <c r="H2583">
        <v>0</v>
      </c>
      <c r="I2583" s="4" t="s">
        <v>9018</v>
      </c>
      <c r="J2583" s="4" t="s">
        <v>9019</v>
      </c>
      <c r="K2583" s="4" t="s">
        <v>9010</v>
      </c>
      <c r="L2583">
        <v>5482</v>
      </c>
      <c r="M2583" s="4" t="s">
        <v>33</v>
      </c>
      <c r="N2583">
        <v>2003</v>
      </c>
      <c r="O2583">
        <v>1419.98</v>
      </c>
      <c r="P2583">
        <v>4018</v>
      </c>
      <c r="Q2583" s="4" t="s">
        <v>23</v>
      </c>
      <c r="R2583" s="4" t="s">
        <v>24</v>
      </c>
      <c r="S2583">
        <v>11</v>
      </c>
    </row>
    <row r="2584" spans="1:19">
      <c r="A2584" s="4" t="s">
        <v>2791</v>
      </c>
      <c r="B2584" s="4" t="s">
        <v>210</v>
      </c>
      <c r="C2584" s="4" t="s">
        <v>179</v>
      </c>
      <c r="D2584" s="4" t="s">
        <v>95</v>
      </c>
      <c r="E2584" s="4" t="s">
        <v>197</v>
      </c>
      <c r="F2584" s="3">
        <v>42845</v>
      </c>
      <c r="G2584" s="3">
        <v>42847</v>
      </c>
      <c r="H2584">
        <v>0</v>
      </c>
      <c r="I2584" s="4" t="s">
        <v>9021</v>
      </c>
      <c r="J2584" s="4" t="s">
        <v>9019</v>
      </c>
      <c r="K2584" s="4" t="s">
        <v>9010</v>
      </c>
      <c r="L2584">
        <v>550</v>
      </c>
      <c r="M2584" s="4" t="s">
        <v>60</v>
      </c>
      <c r="N2584">
        <v>1997</v>
      </c>
      <c r="O2584">
        <v>882.12</v>
      </c>
      <c r="P2584">
        <v>2769</v>
      </c>
      <c r="Q2584" s="4" t="s">
        <v>23</v>
      </c>
      <c r="R2584" s="4" t="s">
        <v>24</v>
      </c>
      <c r="S2584">
        <v>2</v>
      </c>
    </row>
    <row r="2585" spans="1:19">
      <c r="A2585" s="4" t="s">
        <v>2792</v>
      </c>
      <c r="B2585" s="4" t="s">
        <v>174</v>
      </c>
      <c r="C2585" s="4" t="s">
        <v>9011</v>
      </c>
      <c r="D2585" s="4" t="s">
        <v>70</v>
      </c>
      <c r="E2585" s="4" t="s">
        <v>197</v>
      </c>
      <c r="F2585" s="3">
        <v>42845</v>
      </c>
      <c r="G2585" s="3">
        <v>42855</v>
      </c>
      <c r="H2585">
        <v>0</v>
      </c>
      <c r="I2585" s="4" t="s">
        <v>9016</v>
      </c>
      <c r="J2585" s="4" t="s">
        <v>9015</v>
      </c>
      <c r="K2585" s="4" t="s">
        <v>9010</v>
      </c>
      <c r="L2585">
        <v>4821</v>
      </c>
      <c r="M2585" s="4" t="s">
        <v>55</v>
      </c>
      <c r="N2585">
        <v>2007</v>
      </c>
      <c r="O2585">
        <v>86.68</v>
      </c>
      <c r="P2585">
        <v>187</v>
      </c>
      <c r="Q2585" s="4" t="s">
        <v>23</v>
      </c>
      <c r="R2585" s="4" t="s">
        <v>56</v>
      </c>
      <c r="S2585">
        <v>10</v>
      </c>
    </row>
    <row r="2586" spans="1:19">
      <c r="A2586" s="4" t="s">
        <v>2793</v>
      </c>
      <c r="B2586" s="4" t="s">
        <v>174</v>
      </c>
      <c r="C2586" s="4" t="s">
        <v>179</v>
      </c>
      <c r="D2586" s="4" t="s">
        <v>104</v>
      </c>
      <c r="E2586" s="4" t="s">
        <v>172</v>
      </c>
      <c r="F2586" s="3">
        <v>42845</v>
      </c>
      <c r="G2586" s="3">
        <v>42853</v>
      </c>
      <c r="H2586">
        <v>549</v>
      </c>
      <c r="I2586" s="4" t="s">
        <v>9016</v>
      </c>
      <c r="J2586" s="4" t="s">
        <v>9015</v>
      </c>
      <c r="K2586" s="4" t="s">
        <v>9010</v>
      </c>
      <c r="L2586">
        <v>550</v>
      </c>
      <c r="M2586" s="4" t="s">
        <v>9322</v>
      </c>
      <c r="N2586">
        <v>1983</v>
      </c>
      <c r="O2586">
        <v>1008.06</v>
      </c>
      <c r="P2586">
        <v>1238</v>
      </c>
      <c r="Q2586" s="4" t="s">
        <v>23</v>
      </c>
      <c r="R2586" s="4" t="s">
        <v>24</v>
      </c>
      <c r="S2586">
        <v>8</v>
      </c>
    </row>
    <row r="2587" spans="1:19">
      <c r="A2587" s="4" t="s">
        <v>2794</v>
      </c>
      <c r="B2587" s="4" t="s">
        <v>263</v>
      </c>
      <c r="C2587" s="4" t="s">
        <v>171</v>
      </c>
      <c r="D2587" s="4" t="s">
        <v>126</v>
      </c>
      <c r="E2587" s="4" t="s">
        <v>197</v>
      </c>
      <c r="F2587" s="3">
        <v>42845</v>
      </c>
      <c r="G2587" s="3">
        <v>42849</v>
      </c>
      <c r="H2587">
        <v>0</v>
      </c>
      <c r="I2587" s="4" t="s">
        <v>9021</v>
      </c>
      <c r="J2587" s="4" t="s">
        <v>9019</v>
      </c>
      <c r="K2587" s="4" t="s">
        <v>9010</v>
      </c>
      <c r="L2587">
        <v>1096</v>
      </c>
      <c r="M2587" s="4" t="s">
        <v>33</v>
      </c>
      <c r="N2587">
        <v>2010</v>
      </c>
      <c r="O2587">
        <v>71.12</v>
      </c>
      <c r="P2587">
        <v>144</v>
      </c>
      <c r="Q2587" s="4" t="s">
        <v>23</v>
      </c>
      <c r="R2587" s="4" t="s">
        <v>24</v>
      </c>
      <c r="S2587">
        <v>4</v>
      </c>
    </row>
    <row r="2588" spans="1:19">
      <c r="A2588" s="4" t="s">
        <v>2795</v>
      </c>
      <c r="B2588" s="4" t="s">
        <v>212</v>
      </c>
      <c r="C2588" s="4" t="s">
        <v>265</v>
      </c>
      <c r="D2588" s="4" t="s">
        <v>97</v>
      </c>
      <c r="E2588" s="4" t="s">
        <v>172</v>
      </c>
      <c r="F2588" s="3">
        <v>42845</v>
      </c>
      <c r="G2588" s="3">
        <v>42914</v>
      </c>
      <c r="H2588">
        <v>24949</v>
      </c>
      <c r="I2588" s="4" t="s">
        <v>9023</v>
      </c>
      <c r="J2588" s="4" t="s">
        <v>9024</v>
      </c>
      <c r="K2588" s="4" t="s">
        <v>9013</v>
      </c>
      <c r="L2588">
        <v>26768</v>
      </c>
      <c r="M2588" s="4" t="s">
        <v>33</v>
      </c>
      <c r="N2588">
        <v>2001</v>
      </c>
      <c r="O2588">
        <v>2437.85</v>
      </c>
      <c r="P2588">
        <v>4874</v>
      </c>
      <c r="Q2588" s="4" t="s">
        <v>23</v>
      </c>
      <c r="R2588" s="4" t="s">
        <v>24</v>
      </c>
      <c r="S2588">
        <v>69</v>
      </c>
    </row>
    <row r="2589" spans="1:19">
      <c r="A2589" s="4" t="s">
        <v>2796</v>
      </c>
      <c r="B2589" s="4" t="s">
        <v>196</v>
      </c>
      <c r="C2589" s="4" t="s">
        <v>171</v>
      </c>
      <c r="D2589" s="4" t="s">
        <v>66</v>
      </c>
      <c r="E2589" s="4" t="s">
        <v>197</v>
      </c>
      <c r="F2589" s="3">
        <v>42845</v>
      </c>
      <c r="G2589" s="3">
        <v>42857</v>
      </c>
      <c r="H2589">
        <v>0</v>
      </c>
      <c r="I2589" s="4" t="s">
        <v>9016</v>
      </c>
      <c r="J2589" s="4" t="s">
        <v>9015</v>
      </c>
      <c r="K2589" s="4" t="s">
        <v>9010</v>
      </c>
      <c r="L2589">
        <v>1096</v>
      </c>
      <c r="M2589" s="4" t="s">
        <v>33</v>
      </c>
      <c r="N2589">
        <v>2007</v>
      </c>
      <c r="O2589">
        <v>894.33</v>
      </c>
      <c r="P2589">
        <v>1635</v>
      </c>
      <c r="Q2589" s="4" t="s">
        <v>67</v>
      </c>
      <c r="R2589" s="4" t="s">
        <v>24</v>
      </c>
      <c r="S2589">
        <v>12</v>
      </c>
    </row>
    <row r="2590" spans="1:19">
      <c r="A2590" s="4" t="s">
        <v>2797</v>
      </c>
      <c r="B2590" s="4" t="s">
        <v>191</v>
      </c>
      <c r="C2590" s="4" t="s">
        <v>9011</v>
      </c>
      <c r="D2590" s="4" t="s">
        <v>93</v>
      </c>
      <c r="E2590" s="4" t="s">
        <v>197</v>
      </c>
      <c r="F2590" s="3">
        <v>42845</v>
      </c>
      <c r="G2590" s="3">
        <v>42864</v>
      </c>
      <c r="H2590">
        <v>0</v>
      </c>
      <c r="I2590" s="4" t="s">
        <v>9026</v>
      </c>
      <c r="J2590" s="4" t="s">
        <v>9024</v>
      </c>
      <c r="K2590" s="4" t="s">
        <v>9010</v>
      </c>
      <c r="L2590">
        <v>4821</v>
      </c>
      <c r="M2590" s="4" t="s">
        <v>73</v>
      </c>
      <c r="N2590">
        <v>1991</v>
      </c>
      <c r="O2590">
        <v>1012.72</v>
      </c>
      <c r="P2590">
        <v>3492</v>
      </c>
      <c r="Q2590" s="4" t="s">
        <v>94</v>
      </c>
      <c r="R2590" s="4" t="s">
        <v>24</v>
      </c>
      <c r="S2590">
        <v>19</v>
      </c>
    </row>
    <row r="2591" spans="1:19">
      <c r="A2591" s="4" t="s">
        <v>2798</v>
      </c>
      <c r="B2591" s="4" t="s">
        <v>191</v>
      </c>
      <c r="C2591" s="4" t="s">
        <v>199</v>
      </c>
      <c r="D2591" s="4" t="s">
        <v>53</v>
      </c>
      <c r="E2591" s="4" t="s">
        <v>172</v>
      </c>
      <c r="F2591" s="3">
        <v>42845</v>
      </c>
      <c r="G2591" s="3">
        <v>42857</v>
      </c>
      <c r="H2591">
        <v>4985</v>
      </c>
      <c r="I2591" s="4" t="s">
        <v>9026</v>
      </c>
      <c r="J2591" s="4" t="s">
        <v>9024</v>
      </c>
      <c r="K2591" s="4" t="s">
        <v>9010</v>
      </c>
      <c r="L2591">
        <v>5482</v>
      </c>
      <c r="M2591" s="4" t="s">
        <v>33</v>
      </c>
      <c r="N2591">
        <v>1990</v>
      </c>
      <c r="O2591">
        <v>4968.91</v>
      </c>
      <c r="P2591">
        <v>7523</v>
      </c>
      <c r="Q2591" s="4" t="s">
        <v>23</v>
      </c>
      <c r="R2591" s="4" t="s">
        <v>24</v>
      </c>
      <c r="S2591">
        <v>12</v>
      </c>
    </row>
    <row r="2592" spans="1:19">
      <c r="A2592" s="4" t="s">
        <v>2799</v>
      </c>
      <c r="B2592" s="4" t="s">
        <v>343</v>
      </c>
      <c r="C2592" s="4" t="s">
        <v>179</v>
      </c>
      <c r="D2592" s="4" t="s">
        <v>118</v>
      </c>
      <c r="E2592" s="4" t="s">
        <v>197</v>
      </c>
      <c r="F2592" s="3">
        <v>42845</v>
      </c>
      <c r="G2592" s="3">
        <v>42847</v>
      </c>
      <c r="H2592">
        <v>0</v>
      </c>
      <c r="I2592" s="4" t="s">
        <v>9016</v>
      </c>
      <c r="J2592" s="4" t="s">
        <v>9015</v>
      </c>
      <c r="K2592" s="4" t="s">
        <v>9010</v>
      </c>
      <c r="L2592">
        <v>550</v>
      </c>
      <c r="M2592" s="4" t="s">
        <v>33</v>
      </c>
      <c r="N2592">
        <v>1995</v>
      </c>
      <c r="O2592">
        <v>332.43</v>
      </c>
      <c r="P2592">
        <v>799</v>
      </c>
      <c r="Q2592" s="4" t="s">
        <v>23</v>
      </c>
      <c r="R2592" s="4" t="s">
        <v>24</v>
      </c>
      <c r="S2592">
        <v>2</v>
      </c>
    </row>
    <row r="2593" spans="1:19">
      <c r="A2593" s="4" t="s">
        <v>2800</v>
      </c>
      <c r="B2593" s="4" t="s">
        <v>343</v>
      </c>
      <c r="C2593" s="4" t="s">
        <v>179</v>
      </c>
      <c r="D2593" s="4" t="s">
        <v>43</v>
      </c>
      <c r="E2593" s="4" t="s">
        <v>172</v>
      </c>
      <c r="F2593" s="3">
        <v>42845</v>
      </c>
      <c r="G2593" s="3">
        <v>42854</v>
      </c>
      <c r="H2593">
        <v>657</v>
      </c>
      <c r="I2593" s="4" t="s">
        <v>9016</v>
      </c>
      <c r="J2593" s="4" t="s">
        <v>9015</v>
      </c>
      <c r="K2593" s="4" t="s">
        <v>9010</v>
      </c>
      <c r="L2593">
        <v>550</v>
      </c>
      <c r="M2593" s="4" t="s">
        <v>9322</v>
      </c>
      <c r="N2593">
        <v>2005</v>
      </c>
      <c r="O2593">
        <v>1520.66</v>
      </c>
      <c r="P2593">
        <v>1806</v>
      </c>
      <c r="Q2593" s="4" t="s">
        <v>23</v>
      </c>
      <c r="R2593" s="4" t="s">
        <v>24</v>
      </c>
      <c r="S2593">
        <v>9</v>
      </c>
    </row>
    <row r="2594" spans="1:19">
      <c r="A2594" s="4" t="s">
        <v>2801</v>
      </c>
      <c r="B2594" s="4" t="s">
        <v>343</v>
      </c>
      <c r="C2594" s="4" t="s">
        <v>179</v>
      </c>
      <c r="D2594" s="4" t="s">
        <v>111</v>
      </c>
      <c r="E2594" s="4" t="s">
        <v>172</v>
      </c>
      <c r="F2594" s="3">
        <v>42845</v>
      </c>
      <c r="G2594" s="3">
        <v>42916</v>
      </c>
      <c r="H2594">
        <v>628</v>
      </c>
      <c r="I2594" s="4" t="s">
        <v>9016</v>
      </c>
      <c r="J2594" s="4" t="s">
        <v>9015</v>
      </c>
      <c r="K2594" s="4" t="s">
        <v>9010</v>
      </c>
      <c r="L2594">
        <v>550</v>
      </c>
      <c r="M2594" s="4" t="s">
        <v>33</v>
      </c>
      <c r="N2594">
        <v>1988</v>
      </c>
      <c r="O2594">
        <v>1376.8</v>
      </c>
      <c r="P2594">
        <v>1165</v>
      </c>
      <c r="Q2594" s="4" t="s">
        <v>112</v>
      </c>
      <c r="R2594" s="4" t="s">
        <v>24</v>
      </c>
      <c r="S2594">
        <v>71</v>
      </c>
    </row>
    <row r="2595" spans="1:19">
      <c r="A2595" s="4" t="s">
        <v>2802</v>
      </c>
      <c r="B2595" s="4" t="s">
        <v>343</v>
      </c>
      <c r="C2595" s="4" t="s">
        <v>171</v>
      </c>
      <c r="D2595" s="4" t="s">
        <v>43</v>
      </c>
      <c r="E2595" s="4" t="s">
        <v>172</v>
      </c>
      <c r="F2595" s="3">
        <v>42845</v>
      </c>
      <c r="G2595" s="3">
        <v>42901</v>
      </c>
      <c r="H2595">
        <v>1183</v>
      </c>
      <c r="I2595" s="4" t="s">
        <v>9016</v>
      </c>
      <c r="J2595" s="4" t="s">
        <v>9015</v>
      </c>
      <c r="K2595" s="4" t="s">
        <v>9010</v>
      </c>
      <c r="L2595">
        <v>1096</v>
      </c>
      <c r="M2595" s="4" t="s">
        <v>9322</v>
      </c>
      <c r="N2595">
        <v>2005</v>
      </c>
      <c r="O2595">
        <v>1520.66</v>
      </c>
      <c r="P2595">
        <v>1806</v>
      </c>
      <c r="Q2595" s="4" t="s">
        <v>23</v>
      </c>
      <c r="R2595" s="4" t="s">
        <v>24</v>
      </c>
      <c r="S2595">
        <v>56</v>
      </c>
    </row>
    <row r="2596" spans="1:19">
      <c r="A2596" s="4" t="s">
        <v>2803</v>
      </c>
      <c r="B2596" s="4" t="s">
        <v>343</v>
      </c>
      <c r="C2596" s="4" t="s">
        <v>199</v>
      </c>
      <c r="D2596" s="4" t="s">
        <v>48</v>
      </c>
      <c r="E2596" s="4" t="s">
        <v>172</v>
      </c>
      <c r="F2596" s="3">
        <v>42845</v>
      </c>
      <c r="G2596" s="3">
        <v>42950</v>
      </c>
      <c r="H2596">
        <v>5203</v>
      </c>
      <c r="I2596" s="4" t="s">
        <v>9016</v>
      </c>
      <c r="J2596" s="4" t="s">
        <v>9015</v>
      </c>
      <c r="K2596" s="4" t="s">
        <v>9010</v>
      </c>
      <c r="L2596">
        <v>5482</v>
      </c>
      <c r="M2596" s="4" t="s">
        <v>39</v>
      </c>
      <c r="N2596">
        <v>1998</v>
      </c>
      <c r="O2596">
        <v>217.87</v>
      </c>
      <c r="P2596">
        <v>551</v>
      </c>
      <c r="Q2596" s="4" t="s">
        <v>23</v>
      </c>
      <c r="R2596" s="4" t="s">
        <v>24</v>
      </c>
      <c r="S2596">
        <v>105</v>
      </c>
    </row>
    <row r="2597" spans="1:19">
      <c r="A2597" s="4" t="s">
        <v>2804</v>
      </c>
      <c r="B2597" s="4" t="s">
        <v>343</v>
      </c>
      <c r="C2597" s="4" t="s">
        <v>177</v>
      </c>
      <c r="D2597" s="4" t="s">
        <v>70</v>
      </c>
      <c r="E2597" s="4" t="s">
        <v>172</v>
      </c>
      <c r="F2597" s="3">
        <v>42845</v>
      </c>
      <c r="G2597" s="3">
        <v>42852</v>
      </c>
      <c r="H2597">
        <v>56</v>
      </c>
      <c r="I2597" s="4" t="s">
        <v>9016</v>
      </c>
      <c r="J2597" s="4" t="s">
        <v>9015</v>
      </c>
      <c r="K2597" s="4" t="s">
        <v>9012</v>
      </c>
      <c r="L2597">
        <v>55</v>
      </c>
      <c r="M2597" s="4" t="s">
        <v>55</v>
      </c>
      <c r="N2597">
        <v>2007</v>
      </c>
      <c r="O2597">
        <v>86.68</v>
      </c>
      <c r="P2597">
        <v>187</v>
      </c>
      <c r="Q2597" s="4" t="s">
        <v>23</v>
      </c>
      <c r="R2597" s="4" t="s">
        <v>56</v>
      </c>
      <c r="S2597">
        <v>7</v>
      </c>
    </row>
    <row r="2598" spans="1:19">
      <c r="A2598" s="4" t="s">
        <v>2805</v>
      </c>
      <c r="B2598" s="4" t="s">
        <v>219</v>
      </c>
      <c r="C2598" s="4" t="s">
        <v>177</v>
      </c>
      <c r="D2598" s="4" t="s">
        <v>24</v>
      </c>
      <c r="E2598" s="4" t="s">
        <v>193</v>
      </c>
      <c r="F2598" s="3">
        <v>42845</v>
      </c>
      <c r="G2598" s="3"/>
      <c r="I2598" s="4" t="s">
        <v>9026</v>
      </c>
      <c r="J2598" s="4" t="s">
        <v>9024</v>
      </c>
      <c r="K2598" s="4" t="s">
        <v>9012</v>
      </c>
      <c r="L2598">
        <v>55</v>
      </c>
      <c r="M2598" s="4"/>
      <c r="Q2598" s="4"/>
      <c r="R2598" s="4"/>
    </row>
    <row r="2599" spans="1:19">
      <c r="A2599" s="4" t="s">
        <v>2806</v>
      </c>
      <c r="B2599" s="4" t="s">
        <v>219</v>
      </c>
      <c r="C2599" s="4" t="s">
        <v>179</v>
      </c>
      <c r="D2599" s="4" t="s">
        <v>32</v>
      </c>
      <c r="E2599" s="4" t="s">
        <v>172</v>
      </c>
      <c r="F2599" s="3">
        <v>42845</v>
      </c>
      <c r="G2599" s="3">
        <v>42853</v>
      </c>
      <c r="H2599">
        <v>502</v>
      </c>
      <c r="I2599" s="4" t="s">
        <v>9026</v>
      </c>
      <c r="J2599" s="4" t="s">
        <v>9024</v>
      </c>
      <c r="K2599" s="4" t="s">
        <v>9010</v>
      </c>
      <c r="L2599">
        <v>550</v>
      </c>
      <c r="M2599" s="4" t="s">
        <v>33</v>
      </c>
      <c r="N2599">
        <v>2009</v>
      </c>
      <c r="O2599">
        <v>497.11</v>
      </c>
      <c r="P2599">
        <v>1588</v>
      </c>
      <c r="Q2599" s="4" t="s">
        <v>23</v>
      </c>
      <c r="R2599" s="4" t="s">
        <v>24</v>
      </c>
      <c r="S2599">
        <v>8</v>
      </c>
    </row>
    <row r="2600" spans="1:19">
      <c r="A2600" s="4" t="s">
        <v>2807</v>
      </c>
      <c r="B2600" s="4" t="s">
        <v>230</v>
      </c>
      <c r="C2600" s="4" t="s">
        <v>179</v>
      </c>
      <c r="D2600" s="4" t="s">
        <v>24</v>
      </c>
      <c r="E2600" s="4" t="s">
        <v>193</v>
      </c>
      <c r="F2600" s="3">
        <v>42845</v>
      </c>
      <c r="G2600" s="3"/>
      <c r="I2600" s="4" t="s">
        <v>9026</v>
      </c>
      <c r="J2600" s="4" t="s">
        <v>9024</v>
      </c>
      <c r="K2600" s="4" t="s">
        <v>9010</v>
      </c>
      <c r="L2600">
        <v>550</v>
      </c>
      <c r="M2600" s="4"/>
      <c r="Q2600" s="4"/>
      <c r="R2600" s="4"/>
    </row>
    <row r="2601" spans="1:19">
      <c r="A2601" s="4" t="s">
        <v>2808</v>
      </c>
      <c r="B2601" s="4" t="s">
        <v>230</v>
      </c>
      <c r="C2601" s="4" t="s">
        <v>179</v>
      </c>
      <c r="D2601" s="4" t="s">
        <v>122</v>
      </c>
      <c r="E2601" s="4" t="s">
        <v>172</v>
      </c>
      <c r="F2601" s="3">
        <v>42845</v>
      </c>
      <c r="G2601" s="3">
        <v>42911</v>
      </c>
      <c r="H2601">
        <v>527</v>
      </c>
      <c r="I2601" s="4" t="s">
        <v>9026</v>
      </c>
      <c r="J2601" s="4" t="s">
        <v>9024</v>
      </c>
      <c r="K2601" s="4" t="s">
        <v>9010</v>
      </c>
      <c r="L2601">
        <v>550</v>
      </c>
      <c r="M2601" s="4" t="s">
        <v>58</v>
      </c>
      <c r="N2601">
        <v>1993</v>
      </c>
      <c r="O2601">
        <v>7537.24</v>
      </c>
      <c r="P2601">
        <v>20293</v>
      </c>
      <c r="Q2601" s="4" t="s">
        <v>23</v>
      </c>
      <c r="R2601" s="4" t="s">
        <v>24</v>
      </c>
      <c r="S2601">
        <v>66</v>
      </c>
    </row>
    <row r="2602" spans="1:19">
      <c r="A2602" s="4" t="s">
        <v>2809</v>
      </c>
      <c r="B2602" s="4" t="s">
        <v>187</v>
      </c>
      <c r="C2602" s="4" t="s">
        <v>177</v>
      </c>
      <c r="D2602" s="4" t="s">
        <v>122</v>
      </c>
      <c r="E2602" s="4" t="s">
        <v>197</v>
      </c>
      <c r="F2602" s="3">
        <v>42845</v>
      </c>
      <c r="G2602" s="3">
        <v>42846</v>
      </c>
      <c r="H2602">
        <v>0</v>
      </c>
      <c r="I2602" s="4" t="s">
        <v>9023</v>
      </c>
      <c r="J2602" s="4" t="s">
        <v>9024</v>
      </c>
      <c r="K2602" s="4" t="s">
        <v>9012</v>
      </c>
      <c r="L2602">
        <v>55</v>
      </c>
      <c r="M2602" s="4" t="s">
        <v>58</v>
      </c>
      <c r="N2602">
        <v>1993</v>
      </c>
      <c r="O2602">
        <v>7537.24</v>
      </c>
      <c r="P2602">
        <v>20293</v>
      </c>
      <c r="Q2602" s="4" t="s">
        <v>23</v>
      </c>
      <c r="R2602" s="4" t="s">
        <v>24</v>
      </c>
      <c r="S2602">
        <v>1</v>
      </c>
    </row>
    <row r="2603" spans="1:19">
      <c r="A2603" s="4" t="s">
        <v>2810</v>
      </c>
      <c r="B2603" s="4" t="s">
        <v>244</v>
      </c>
      <c r="C2603" s="4" t="s">
        <v>177</v>
      </c>
      <c r="D2603" s="4" t="s">
        <v>57</v>
      </c>
      <c r="E2603" s="4" t="s">
        <v>172</v>
      </c>
      <c r="F2603" s="3">
        <v>42845</v>
      </c>
      <c r="G2603" s="3">
        <v>42853</v>
      </c>
      <c r="H2603">
        <v>64</v>
      </c>
      <c r="I2603" s="4" t="s">
        <v>9016</v>
      </c>
      <c r="J2603" s="4" t="s">
        <v>9015</v>
      </c>
      <c r="K2603" s="4" t="s">
        <v>9012</v>
      </c>
      <c r="L2603">
        <v>55</v>
      </c>
      <c r="M2603" s="4" t="s">
        <v>58</v>
      </c>
      <c r="N2603">
        <v>2006</v>
      </c>
      <c r="O2603">
        <v>1102.43</v>
      </c>
      <c r="P2603">
        <v>1759</v>
      </c>
      <c r="Q2603" s="4" t="s">
        <v>23</v>
      </c>
      <c r="R2603" s="4" t="s">
        <v>24</v>
      </c>
      <c r="S2603">
        <v>8</v>
      </c>
    </row>
    <row r="2604" spans="1:19">
      <c r="A2604" s="4" t="s">
        <v>2811</v>
      </c>
      <c r="B2604" s="4" t="s">
        <v>201</v>
      </c>
      <c r="C2604" s="4" t="s">
        <v>179</v>
      </c>
      <c r="D2604" s="4" t="s">
        <v>105</v>
      </c>
      <c r="E2604" s="4" t="s">
        <v>172</v>
      </c>
      <c r="F2604" s="3">
        <v>42845</v>
      </c>
      <c r="G2604" s="3">
        <v>42852</v>
      </c>
      <c r="H2604">
        <v>579</v>
      </c>
      <c r="I2604" s="4" t="s">
        <v>9026</v>
      </c>
      <c r="J2604" s="4" t="s">
        <v>9024</v>
      </c>
      <c r="K2604" s="4" t="s">
        <v>9010</v>
      </c>
      <c r="L2604">
        <v>550</v>
      </c>
      <c r="M2604" s="4" t="s">
        <v>36</v>
      </c>
      <c r="N2604">
        <v>1996</v>
      </c>
      <c r="O2604">
        <v>6354.87</v>
      </c>
      <c r="P2604">
        <v>16780</v>
      </c>
      <c r="Q2604" s="4" t="s">
        <v>23</v>
      </c>
      <c r="R2604" s="4" t="s">
        <v>35</v>
      </c>
      <c r="S2604">
        <v>7</v>
      </c>
    </row>
    <row r="2605" spans="1:19">
      <c r="A2605" s="4" t="s">
        <v>2812</v>
      </c>
      <c r="B2605" s="4" t="s">
        <v>201</v>
      </c>
      <c r="C2605" s="4" t="s">
        <v>199</v>
      </c>
      <c r="D2605" s="4" t="s">
        <v>87</v>
      </c>
      <c r="E2605" s="4" t="s">
        <v>172</v>
      </c>
      <c r="F2605" s="3">
        <v>42845</v>
      </c>
      <c r="G2605" s="3">
        <v>42855</v>
      </c>
      <c r="H2605">
        <v>5958</v>
      </c>
      <c r="I2605" s="4" t="s">
        <v>9026</v>
      </c>
      <c r="J2605" s="4" t="s">
        <v>9024</v>
      </c>
      <c r="K2605" s="4" t="s">
        <v>9010</v>
      </c>
      <c r="L2605">
        <v>5482</v>
      </c>
      <c r="M2605" s="4" t="s">
        <v>26</v>
      </c>
      <c r="N2605">
        <v>2004</v>
      </c>
      <c r="O2605">
        <v>1618.89</v>
      </c>
      <c r="P2605">
        <v>3889</v>
      </c>
      <c r="Q2605" s="4" t="s">
        <v>23</v>
      </c>
      <c r="R2605" s="4" t="s">
        <v>24</v>
      </c>
      <c r="S2605">
        <v>10</v>
      </c>
    </row>
    <row r="2606" spans="1:19">
      <c r="A2606" s="4" t="s">
        <v>2813</v>
      </c>
      <c r="B2606" s="4" t="s">
        <v>201</v>
      </c>
      <c r="C2606" s="4" t="s">
        <v>9011</v>
      </c>
      <c r="D2606" s="4" t="s">
        <v>105</v>
      </c>
      <c r="E2606" s="4" t="s">
        <v>172</v>
      </c>
      <c r="F2606" s="3">
        <v>42845</v>
      </c>
      <c r="G2606" s="3">
        <v>42882</v>
      </c>
      <c r="H2606">
        <v>4543</v>
      </c>
      <c r="I2606" s="4" t="s">
        <v>9026</v>
      </c>
      <c r="J2606" s="4" t="s">
        <v>9024</v>
      </c>
      <c r="K2606" s="4" t="s">
        <v>9010</v>
      </c>
      <c r="L2606">
        <v>4821</v>
      </c>
      <c r="M2606" s="4" t="s">
        <v>36</v>
      </c>
      <c r="N2606">
        <v>1996</v>
      </c>
      <c r="O2606">
        <v>6354.87</v>
      </c>
      <c r="P2606">
        <v>16780</v>
      </c>
      <c r="Q2606" s="4" t="s">
        <v>23</v>
      </c>
      <c r="R2606" s="4" t="s">
        <v>35</v>
      </c>
      <c r="S2606">
        <v>37</v>
      </c>
    </row>
    <row r="2607" spans="1:19">
      <c r="A2607" s="4" t="s">
        <v>2814</v>
      </c>
      <c r="B2607" s="4" t="s">
        <v>170</v>
      </c>
      <c r="C2607" s="4" t="s">
        <v>179</v>
      </c>
      <c r="D2607" s="4" t="s">
        <v>47</v>
      </c>
      <c r="E2607" s="4" t="s">
        <v>197</v>
      </c>
      <c r="F2607" s="3">
        <v>42845</v>
      </c>
      <c r="G2607" s="3">
        <v>42847</v>
      </c>
      <c r="H2607">
        <v>0</v>
      </c>
      <c r="I2607" s="4" t="s">
        <v>9014</v>
      </c>
      <c r="J2607" s="4" t="s">
        <v>9015</v>
      </c>
      <c r="K2607" s="4" t="s">
        <v>9010</v>
      </c>
      <c r="L2607">
        <v>550</v>
      </c>
      <c r="M2607" s="4" t="s">
        <v>46</v>
      </c>
      <c r="N2607">
        <v>1986</v>
      </c>
      <c r="O2607">
        <v>2403.58</v>
      </c>
      <c r="P2607">
        <v>8801</v>
      </c>
      <c r="Q2607" s="4" t="s">
        <v>23</v>
      </c>
      <c r="R2607" s="4" t="s">
        <v>24</v>
      </c>
      <c r="S2607">
        <v>2</v>
      </c>
    </row>
    <row r="2608" spans="1:19">
      <c r="A2608" s="4" t="s">
        <v>2815</v>
      </c>
      <c r="B2608" s="4" t="s">
        <v>170</v>
      </c>
      <c r="C2608" s="4" t="s">
        <v>177</v>
      </c>
      <c r="D2608" s="4" t="s">
        <v>119</v>
      </c>
      <c r="E2608" s="4" t="s">
        <v>172</v>
      </c>
      <c r="F2608" s="3">
        <v>42845</v>
      </c>
      <c r="G2608" s="3">
        <v>42857</v>
      </c>
      <c r="H2608">
        <v>58</v>
      </c>
      <c r="I2608" s="4" t="s">
        <v>9014</v>
      </c>
      <c r="J2608" s="4" t="s">
        <v>9015</v>
      </c>
      <c r="K2608" s="4" t="s">
        <v>9012</v>
      </c>
      <c r="L2608">
        <v>55</v>
      </c>
      <c r="M2608" s="4" t="s">
        <v>55</v>
      </c>
      <c r="N2608">
        <v>1988</v>
      </c>
      <c r="O2608">
        <v>5266.09</v>
      </c>
      <c r="P2608">
        <v>8595</v>
      </c>
      <c r="Q2608" s="4" t="s">
        <v>23</v>
      </c>
      <c r="R2608" s="4" t="s">
        <v>56</v>
      </c>
      <c r="S2608">
        <v>12</v>
      </c>
    </row>
    <row r="2609" spans="1:19">
      <c r="A2609" s="4" t="s">
        <v>2816</v>
      </c>
      <c r="B2609" s="4" t="s">
        <v>232</v>
      </c>
      <c r="C2609" s="4" t="s">
        <v>171</v>
      </c>
      <c r="D2609" s="4" t="s">
        <v>99</v>
      </c>
      <c r="E2609" s="4" t="s">
        <v>197</v>
      </c>
      <c r="F2609" s="3">
        <v>42845</v>
      </c>
      <c r="G2609" s="3">
        <v>42846</v>
      </c>
      <c r="H2609">
        <v>0</v>
      </c>
      <c r="I2609" s="4" t="s">
        <v>9021</v>
      </c>
      <c r="J2609" s="4" t="s">
        <v>9019</v>
      </c>
      <c r="K2609" s="4" t="s">
        <v>9010</v>
      </c>
      <c r="L2609">
        <v>1096</v>
      </c>
      <c r="M2609" s="4" t="s">
        <v>33</v>
      </c>
      <c r="N2609">
        <v>2003</v>
      </c>
      <c r="O2609">
        <v>1419.98</v>
      </c>
      <c r="P2609">
        <v>4018</v>
      </c>
      <c r="Q2609" s="4" t="s">
        <v>23</v>
      </c>
      <c r="R2609" s="4" t="s">
        <v>24</v>
      </c>
      <c r="S2609">
        <v>1</v>
      </c>
    </row>
    <row r="2610" spans="1:19">
      <c r="A2610" s="4" t="s">
        <v>2817</v>
      </c>
      <c r="B2610" s="4" t="s">
        <v>232</v>
      </c>
      <c r="C2610" s="4" t="s">
        <v>199</v>
      </c>
      <c r="D2610" s="4" t="s">
        <v>121</v>
      </c>
      <c r="E2610" s="4" t="s">
        <v>197</v>
      </c>
      <c r="F2610" s="3">
        <v>42845</v>
      </c>
      <c r="G2610" s="3">
        <v>42852</v>
      </c>
      <c r="H2610">
        <v>0</v>
      </c>
      <c r="I2610" s="4" t="s">
        <v>9021</v>
      </c>
      <c r="J2610" s="4" t="s">
        <v>9019</v>
      </c>
      <c r="K2610" s="4" t="s">
        <v>9010</v>
      </c>
      <c r="L2610">
        <v>5482</v>
      </c>
      <c r="M2610" s="4" t="s">
        <v>58</v>
      </c>
      <c r="N2610">
        <v>1993</v>
      </c>
      <c r="O2610">
        <v>646.1</v>
      </c>
      <c r="P2610">
        <v>883</v>
      </c>
      <c r="Q2610" s="4" t="s">
        <v>23</v>
      </c>
      <c r="R2610" s="4" t="s">
        <v>62</v>
      </c>
      <c r="S2610">
        <v>7</v>
      </c>
    </row>
    <row r="2611" spans="1:19">
      <c r="A2611" s="4" t="s">
        <v>2818</v>
      </c>
      <c r="B2611" s="4" t="s">
        <v>226</v>
      </c>
      <c r="C2611" s="4" t="s">
        <v>171</v>
      </c>
      <c r="D2611" s="4" t="s">
        <v>25</v>
      </c>
      <c r="E2611" s="4" t="s">
        <v>172</v>
      </c>
      <c r="F2611" s="3">
        <v>42845</v>
      </c>
      <c r="G2611" s="3">
        <v>42910</v>
      </c>
      <c r="H2611">
        <v>1036</v>
      </c>
      <c r="I2611" s="4" t="s">
        <v>9018</v>
      </c>
      <c r="J2611" s="4" t="s">
        <v>9019</v>
      </c>
      <c r="K2611" s="4" t="s">
        <v>9010</v>
      </c>
      <c r="L2611">
        <v>1096</v>
      </c>
      <c r="M2611" s="4" t="s">
        <v>26</v>
      </c>
      <c r="N2611">
        <v>1999</v>
      </c>
      <c r="O2611">
        <v>251.41</v>
      </c>
      <c r="P2611">
        <v>495</v>
      </c>
      <c r="Q2611" s="4" t="s">
        <v>23</v>
      </c>
      <c r="R2611" s="4" t="s">
        <v>24</v>
      </c>
      <c r="S2611">
        <v>65</v>
      </c>
    </row>
    <row r="2612" spans="1:19">
      <c r="A2612" s="4" t="s">
        <v>2819</v>
      </c>
      <c r="B2612" s="4" t="s">
        <v>208</v>
      </c>
      <c r="C2612" s="4" t="s">
        <v>199</v>
      </c>
      <c r="D2612" s="4" t="s">
        <v>66</v>
      </c>
      <c r="E2612" s="4" t="s">
        <v>172</v>
      </c>
      <c r="F2612" s="3">
        <v>42845</v>
      </c>
      <c r="G2612" s="3">
        <v>42852</v>
      </c>
      <c r="H2612">
        <v>4878</v>
      </c>
      <c r="I2612" s="4" t="s">
        <v>9014</v>
      </c>
      <c r="J2612" s="4" t="s">
        <v>9015</v>
      </c>
      <c r="K2612" s="4" t="s">
        <v>9010</v>
      </c>
      <c r="L2612">
        <v>5482</v>
      </c>
      <c r="M2612" s="4" t="s">
        <v>33</v>
      </c>
      <c r="N2612">
        <v>2007</v>
      </c>
      <c r="O2612">
        <v>894.33</v>
      </c>
      <c r="P2612">
        <v>1635</v>
      </c>
      <c r="Q2612" s="4" t="s">
        <v>67</v>
      </c>
      <c r="R2612" s="4" t="s">
        <v>24</v>
      </c>
      <c r="S2612">
        <v>7</v>
      </c>
    </row>
    <row r="2613" spans="1:19">
      <c r="A2613" s="4" t="s">
        <v>2820</v>
      </c>
      <c r="B2613" s="4" t="s">
        <v>185</v>
      </c>
      <c r="C2613" s="4" t="s">
        <v>179</v>
      </c>
      <c r="D2613" s="4" t="s">
        <v>54</v>
      </c>
      <c r="E2613" s="4" t="s">
        <v>197</v>
      </c>
      <c r="F2613" s="3">
        <v>42845</v>
      </c>
      <c r="G2613" s="3">
        <v>42853</v>
      </c>
      <c r="H2613">
        <v>0</v>
      </c>
      <c r="I2613" s="4" t="s">
        <v>9023</v>
      </c>
      <c r="J2613" s="4" t="s">
        <v>9024</v>
      </c>
      <c r="K2613" s="4" t="s">
        <v>9010</v>
      </c>
      <c r="L2613">
        <v>550</v>
      </c>
      <c r="M2613" s="4" t="s">
        <v>55</v>
      </c>
      <c r="N2613">
        <v>1995</v>
      </c>
      <c r="O2613">
        <v>1825.82</v>
      </c>
      <c r="P2613">
        <v>5595</v>
      </c>
      <c r="Q2613" s="4" t="s">
        <v>23</v>
      </c>
      <c r="R2613" s="4" t="s">
        <v>56</v>
      </c>
      <c r="S2613">
        <v>8</v>
      </c>
    </row>
    <row r="2614" spans="1:19">
      <c r="A2614" s="4" t="s">
        <v>2821</v>
      </c>
      <c r="B2614" s="4" t="s">
        <v>183</v>
      </c>
      <c r="C2614" s="4" t="s">
        <v>171</v>
      </c>
      <c r="D2614" s="4" t="s">
        <v>111</v>
      </c>
      <c r="E2614" s="4" t="s">
        <v>197</v>
      </c>
      <c r="F2614" s="3">
        <v>42846</v>
      </c>
      <c r="G2614" s="3">
        <v>42860</v>
      </c>
      <c r="H2614">
        <v>0</v>
      </c>
      <c r="I2614" s="4" t="s">
        <v>9014</v>
      </c>
      <c r="J2614" s="4" t="s">
        <v>9015</v>
      </c>
      <c r="K2614" s="4" t="s">
        <v>9010</v>
      </c>
      <c r="L2614">
        <v>1096</v>
      </c>
      <c r="M2614" s="4" t="s">
        <v>33</v>
      </c>
      <c r="N2614">
        <v>1988</v>
      </c>
      <c r="O2614">
        <v>1376.8</v>
      </c>
      <c r="P2614">
        <v>1165</v>
      </c>
      <c r="Q2614" s="4" t="s">
        <v>112</v>
      </c>
      <c r="R2614" s="4" t="s">
        <v>24</v>
      </c>
      <c r="S2614">
        <v>14</v>
      </c>
    </row>
    <row r="2615" spans="1:19">
      <c r="A2615" s="4" t="s">
        <v>2822</v>
      </c>
      <c r="B2615" s="4" t="s">
        <v>246</v>
      </c>
      <c r="C2615" s="4" t="s">
        <v>171</v>
      </c>
      <c r="D2615" s="4" t="s">
        <v>24</v>
      </c>
      <c r="E2615" s="4" t="s">
        <v>193</v>
      </c>
      <c r="F2615" s="3">
        <v>42846</v>
      </c>
      <c r="G2615" s="3"/>
      <c r="I2615" s="4" t="s">
        <v>9021</v>
      </c>
      <c r="J2615" s="4" t="s">
        <v>9019</v>
      </c>
      <c r="K2615" s="4" t="s">
        <v>9010</v>
      </c>
      <c r="L2615">
        <v>1096</v>
      </c>
      <c r="M2615" s="4"/>
      <c r="Q2615" s="4"/>
      <c r="R2615" s="4"/>
    </row>
    <row r="2616" spans="1:19">
      <c r="A2616" s="4" t="s">
        <v>2823</v>
      </c>
      <c r="B2616" s="4" t="s">
        <v>246</v>
      </c>
      <c r="C2616" s="4" t="s">
        <v>171</v>
      </c>
      <c r="D2616" s="4" t="s">
        <v>35</v>
      </c>
      <c r="E2616" s="4" t="s">
        <v>172</v>
      </c>
      <c r="F2616" s="3">
        <v>42846</v>
      </c>
      <c r="G2616" s="3">
        <v>42968</v>
      </c>
      <c r="H2616">
        <v>1033</v>
      </c>
      <c r="I2616" s="4" t="s">
        <v>9021</v>
      </c>
      <c r="J2616" s="4" t="s">
        <v>9019</v>
      </c>
      <c r="K2616" s="4" t="s">
        <v>9010</v>
      </c>
      <c r="L2616">
        <v>1096</v>
      </c>
      <c r="M2616" s="4" t="s">
        <v>36</v>
      </c>
      <c r="N2616">
        <v>2002</v>
      </c>
      <c r="O2616">
        <v>987.39</v>
      </c>
      <c r="P2616">
        <v>2253</v>
      </c>
      <c r="Q2616" s="4" t="s">
        <v>23</v>
      </c>
      <c r="R2616" s="4" t="s">
        <v>24</v>
      </c>
      <c r="S2616">
        <v>122</v>
      </c>
    </row>
    <row r="2617" spans="1:19">
      <c r="A2617" s="4" t="s">
        <v>2824</v>
      </c>
      <c r="B2617" s="4" t="s">
        <v>210</v>
      </c>
      <c r="C2617" s="4" t="s">
        <v>199</v>
      </c>
      <c r="D2617" s="4" t="s">
        <v>126</v>
      </c>
      <c r="E2617" s="4" t="s">
        <v>172</v>
      </c>
      <c r="F2617" s="3">
        <v>42846</v>
      </c>
      <c r="G2617" s="3">
        <v>42898</v>
      </c>
      <c r="H2617">
        <v>5343</v>
      </c>
      <c r="I2617" s="4" t="s">
        <v>9021</v>
      </c>
      <c r="J2617" s="4" t="s">
        <v>9019</v>
      </c>
      <c r="K2617" s="4" t="s">
        <v>9010</v>
      </c>
      <c r="L2617">
        <v>5482</v>
      </c>
      <c r="M2617" s="4" t="s">
        <v>33</v>
      </c>
      <c r="N2617">
        <v>2010</v>
      </c>
      <c r="O2617">
        <v>71.12</v>
      </c>
      <c r="P2617">
        <v>144</v>
      </c>
      <c r="Q2617" s="4" t="s">
        <v>23</v>
      </c>
      <c r="R2617" s="4" t="s">
        <v>24</v>
      </c>
      <c r="S2617">
        <v>52</v>
      </c>
    </row>
    <row r="2618" spans="1:19">
      <c r="A2618" s="4" t="s">
        <v>2825</v>
      </c>
      <c r="B2618" s="4" t="s">
        <v>174</v>
      </c>
      <c r="C2618" s="4" t="s">
        <v>171</v>
      </c>
      <c r="D2618" s="4" t="s">
        <v>43</v>
      </c>
      <c r="E2618" s="4" t="s">
        <v>197</v>
      </c>
      <c r="F2618" s="3">
        <v>42846</v>
      </c>
      <c r="G2618" s="3">
        <v>42855</v>
      </c>
      <c r="H2618">
        <v>0</v>
      </c>
      <c r="I2618" s="4" t="s">
        <v>9016</v>
      </c>
      <c r="J2618" s="4" t="s">
        <v>9015</v>
      </c>
      <c r="K2618" s="4" t="s">
        <v>9010</v>
      </c>
      <c r="L2618">
        <v>1096</v>
      </c>
      <c r="M2618" s="4" t="s">
        <v>9322</v>
      </c>
      <c r="N2618">
        <v>2005</v>
      </c>
      <c r="O2618">
        <v>1520.66</v>
      </c>
      <c r="P2618">
        <v>1806</v>
      </c>
      <c r="Q2618" s="4" t="s">
        <v>23</v>
      </c>
      <c r="R2618" s="4" t="s">
        <v>24</v>
      </c>
      <c r="S2618">
        <v>9</v>
      </c>
    </row>
    <row r="2619" spans="1:19">
      <c r="A2619" s="4" t="s">
        <v>2826</v>
      </c>
      <c r="B2619" s="4" t="s">
        <v>174</v>
      </c>
      <c r="C2619" s="4" t="s">
        <v>9011</v>
      </c>
      <c r="D2619" s="4" t="s">
        <v>109</v>
      </c>
      <c r="E2619" s="4" t="s">
        <v>197</v>
      </c>
      <c r="F2619" s="3">
        <v>42846</v>
      </c>
      <c r="G2619" s="3">
        <v>42852</v>
      </c>
      <c r="H2619">
        <v>0</v>
      </c>
      <c r="I2619" s="4" t="s">
        <v>9016</v>
      </c>
      <c r="J2619" s="4" t="s">
        <v>9015</v>
      </c>
      <c r="K2619" s="4" t="s">
        <v>9010</v>
      </c>
      <c r="L2619">
        <v>4821</v>
      </c>
      <c r="M2619" s="4" t="s">
        <v>58</v>
      </c>
      <c r="N2619">
        <v>1987</v>
      </c>
      <c r="O2619">
        <v>1698.2</v>
      </c>
      <c r="P2619">
        <v>3798</v>
      </c>
      <c r="Q2619" s="4" t="s">
        <v>23</v>
      </c>
      <c r="R2619" s="4" t="s">
        <v>24</v>
      </c>
      <c r="S2619">
        <v>6</v>
      </c>
    </row>
    <row r="2620" spans="1:19">
      <c r="A2620" s="4" t="s">
        <v>2827</v>
      </c>
      <c r="B2620" s="4" t="s">
        <v>174</v>
      </c>
      <c r="C2620" s="4" t="s">
        <v>9011</v>
      </c>
      <c r="D2620" s="4" t="s">
        <v>109</v>
      </c>
      <c r="E2620" s="4" t="s">
        <v>197</v>
      </c>
      <c r="F2620" s="3">
        <v>42846</v>
      </c>
      <c r="G2620" s="3">
        <v>42957</v>
      </c>
      <c r="H2620">
        <v>0</v>
      </c>
      <c r="I2620" s="4" t="s">
        <v>9016</v>
      </c>
      <c r="J2620" s="4" t="s">
        <v>9015</v>
      </c>
      <c r="K2620" s="4" t="s">
        <v>9010</v>
      </c>
      <c r="L2620">
        <v>4821</v>
      </c>
      <c r="M2620" s="4" t="s">
        <v>58</v>
      </c>
      <c r="N2620">
        <v>1987</v>
      </c>
      <c r="O2620">
        <v>1698.2</v>
      </c>
      <c r="P2620">
        <v>3798</v>
      </c>
      <c r="Q2620" s="4" t="s">
        <v>23</v>
      </c>
      <c r="R2620" s="4" t="s">
        <v>24</v>
      </c>
      <c r="S2620">
        <v>111</v>
      </c>
    </row>
    <row r="2621" spans="1:19">
      <c r="A2621" s="4" t="s">
        <v>2828</v>
      </c>
      <c r="B2621" s="4" t="s">
        <v>174</v>
      </c>
      <c r="C2621" s="4" t="s">
        <v>192</v>
      </c>
      <c r="D2621" s="4" t="s">
        <v>57</v>
      </c>
      <c r="E2621" s="4" t="s">
        <v>172</v>
      </c>
      <c r="F2621" s="3">
        <v>42846</v>
      </c>
      <c r="G2621" s="3">
        <v>42851</v>
      </c>
      <c r="H2621">
        <v>3269</v>
      </c>
      <c r="I2621" s="4" t="s">
        <v>9016</v>
      </c>
      <c r="J2621" s="4" t="s">
        <v>9015</v>
      </c>
      <c r="K2621" s="4" t="s">
        <v>9012</v>
      </c>
      <c r="L2621">
        <v>3393</v>
      </c>
      <c r="M2621" s="4" t="s">
        <v>58</v>
      </c>
      <c r="N2621">
        <v>2006</v>
      </c>
      <c r="O2621">
        <v>1102.43</v>
      </c>
      <c r="P2621">
        <v>1759</v>
      </c>
      <c r="Q2621" s="4" t="s">
        <v>23</v>
      </c>
      <c r="R2621" s="4" t="s">
        <v>24</v>
      </c>
      <c r="S2621">
        <v>5</v>
      </c>
    </row>
    <row r="2622" spans="1:19">
      <c r="A2622" s="4" t="s">
        <v>2829</v>
      </c>
      <c r="B2622" s="4" t="s">
        <v>263</v>
      </c>
      <c r="C2622" s="4" t="s">
        <v>179</v>
      </c>
      <c r="D2622" s="4" t="s">
        <v>107</v>
      </c>
      <c r="E2622" s="4" t="s">
        <v>197</v>
      </c>
      <c r="F2622" s="3">
        <v>42846</v>
      </c>
      <c r="G2622" s="3">
        <v>42862</v>
      </c>
      <c r="H2622">
        <v>0</v>
      </c>
      <c r="I2622" s="4" t="s">
        <v>9021</v>
      </c>
      <c r="J2622" s="4" t="s">
        <v>9019</v>
      </c>
      <c r="K2622" s="4" t="s">
        <v>9010</v>
      </c>
      <c r="L2622">
        <v>550</v>
      </c>
      <c r="M2622" s="4" t="s">
        <v>26</v>
      </c>
      <c r="N2622">
        <v>1994</v>
      </c>
      <c r="O2622">
        <v>2818.38</v>
      </c>
      <c r="P2622">
        <v>6290</v>
      </c>
      <c r="Q2622" s="4" t="s">
        <v>23</v>
      </c>
      <c r="R2622" s="4" t="s">
        <v>24</v>
      </c>
      <c r="S2622">
        <v>16</v>
      </c>
    </row>
    <row r="2623" spans="1:19">
      <c r="A2623" s="4" t="s">
        <v>2830</v>
      </c>
      <c r="B2623" s="4" t="s">
        <v>263</v>
      </c>
      <c r="C2623" s="4" t="s">
        <v>9011</v>
      </c>
      <c r="D2623" s="4" t="s">
        <v>21</v>
      </c>
      <c r="E2623" s="4" t="s">
        <v>172</v>
      </c>
      <c r="F2623" s="3">
        <v>42846</v>
      </c>
      <c r="G2623" s="3">
        <v>42852</v>
      </c>
      <c r="H2623">
        <v>4605</v>
      </c>
      <c r="I2623" s="4" t="s">
        <v>9021</v>
      </c>
      <c r="J2623" s="4" t="s">
        <v>9019</v>
      </c>
      <c r="K2623" s="4" t="s">
        <v>9010</v>
      </c>
      <c r="L2623">
        <v>4821</v>
      </c>
      <c r="M2623" s="4" t="s">
        <v>9322</v>
      </c>
      <c r="N2623">
        <v>1996</v>
      </c>
      <c r="O2623">
        <v>1100.04</v>
      </c>
      <c r="P2623">
        <v>2822</v>
      </c>
      <c r="Q2623" s="4" t="s">
        <v>23</v>
      </c>
      <c r="R2623" s="4" t="s">
        <v>24</v>
      </c>
      <c r="S2623">
        <v>6</v>
      </c>
    </row>
    <row r="2624" spans="1:19">
      <c r="A2624" s="4" t="s">
        <v>2831</v>
      </c>
      <c r="B2624" s="4" t="s">
        <v>237</v>
      </c>
      <c r="C2624" s="4" t="s">
        <v>199</v>
      </c>
      <c r="D2624" s="4" t="s">
        <v>88</v>
      </c>
      <c r="E2624" s="4" t="s">
        <v>172</v>
      </c>
      <c r="F2624" s="3">
        <v>42846</v>
      </c>
      <c r="G2624" s="3">
        <v>42898</v>
      </c>
      <c r="H2624">
        <v>4908</v>
      </c>
      <c r="I2624" s="4" t="s">
        <v>9018</v>
      </c>
      <c r="J2624" s="4" t="s">
        <v>9019</v>
      </c>
      <c r="K2624" s="4" t="s">
        <v>9010</v>
      </c>
      <c r="L2624">
        <v>5482</v>
      </c>
      <c r="M2624" s="4" t="s">
        <v>46</v>
      </c>
      <c r="N2624">
        <v>1984</v>
      </c>
      <c r="O2624">
        <v>3027.46</v>
      </c>
      <c r="P2624">
        <v>9516</v>
      </c>
      <c r="Q2624" s="4" t="s">
        <v>89</v>
      </c>
      <c r="R2624" s="4" t="s">
        <v>24</v>
      </c>
      <c r="S2624">
        <v>52</v>
      </c>
    </row>
    <row r="2625" spans="1:19">
      <c r="A2625" s="4" t="s">
        <v>2832</v>
      </c>
      <c r="B2625" s="4" t="s">
        <v>203</v>
      </c>
      <c r="C2625" s="4" t="s">
        <v>192</v>
      </c>
      <c r="D2625" s="4" t="s">
        <v>86</v>
      </c>
      <c r="E2625" s="4" t="s">
        <v>172</v>
      </c>
      <c r="F2625" s="3">
        <v>42846</v>
      </c>
      <c r="G2625" s="3">
        <v>42855</v>
      </c>
      <c r="H2625">
        <v>3303</v>
      </c>
      <c r="I2625" s="4" t="s">
        <v>9023</v>
      </c>
      <c r="J2625" s="4" t="s">
        <v>9024</v>
      </c>
      <c r="K2625" s="4" t="s">
        <v>9012</v>
      </c>
      <c r="L2625">
        <v>3393</v>
      </c>
      <c r="M2625" s="4" t="s">
        <v>26</v>
      </c>
      <c r="N2625">
        <v>1985</v>
      </c>
      <c r="O2625">
        <v>2741.37</v>
      </c>
      <c r="P2625">
        <v>9226</v>
      </c>
      <c r="Q2625" s="4" t="s">
        <v>23</v>
      </c>
      <c r="R2625" s="4" t="s">
        <v>24</v>
      </c>
      <c r="S2625">
        <v>9</v>
      </c>
    </row>
    <row r="2626" spans="1:19">
      <c r="A2626" s="4" t="s">
        <v>2833</v>
      </c>
      <c r="B2626" s="4" t="s">
        <v>343</v>
      </c>
      <c r="C2626" s="4" t="s">
        <v>192</v>
      </c>
      <c r="D2626" s="4" t="s">
        <v>45</v>
      </c>
      <c r="E2626" s="4" t="s">
        <v>197</v>
      </c>
      <c r="F2626" s="3">
        <v>42846</v>
      </c>
      <c r="G2626" s="3">
        <v>42847</v>
      </c>
      <c r="H2626">
        <v>0</v>
      </c>
      <c r="I2626" s="4" t="s">
        <v>9016</v>
      </c>
      <c r="J2626" s="4" t="s">
        <v>9015</v>
      </c>
      <c r="K2626" s="4" t="s">
        <v>9012</v>
      </c>
      <c r="L2626">
        <v>3393</v>
      </c>
      <c r="M2626" s="4" t="s">
        <v>46</v>
      </c>
      <c r="N2626">
        <v>1995</v>
      </c>
      <c r="O2626">
        <v>2173.98</v>
      </c>
      <c r="P2626">
        <v>2928</v>
      </c>
      <c r="Q2626" s="4" t="s">
        <v>23</v>
      </c>
      <c r="R2626" s="4" t="s">
        <v>47</v>
      </c>
      <c r="S2626">
        <v>1</v>
      </c>
    </row>
    <row r="2627" spans="1:19">
      <c r="A2627" s="4" t="s">
        <v>2834</v>
      </c>
      <c r="B2627" s="4" t="s">
        <v>343</v>
      </c>
      <c r="C2627" s="4" t="s">
        <v>192</v>
      </c>
      <c r="D2627" s="4" t="s">
        <v>103</v>
      </c>
      <c r="E2627" s="4" t="s">
        <v>197</v>
      </c>
      <c r="F2627" s="3">
        <v>42846</v>
      </c>
      <c r="G2627" s="3">
        <v>42857</v>
      </c>
      <c r="H2627">
        <v>0</v>
      </c>
      <c r="I2627" s="4" t="s">
        <v>9016</v>
      </c>
      <c r="J2627" s="4" t="s">
        <v>9015</v>
      </c>
      <c r="K2627" s="4" t="s">
        <v>9012</v>
      </c>
      <c r="L2627">
        <v>3393</v>
      </c>
      <c r="M2627" s="4" t="s">
        <v>26</v>
      </c>
      <c r="N2627">
        <v>1992</v>
      </c>
      <c r="O2627">
        <v>3922.42</v>
      </c>
      <c r="P2627">
        <v>6837</v>
      </c>
      <c r="Q2627" s="4" t="s">
        <v>23</v>
      </c>
      <c r="R2627" s="4" t="s">
        <v>24</v>
      </c>
      <c r="S2627">
        <v>11</v>
      </c>
    </row>
    <row r="2628" spans="1:19">
      <c r="A2628" s="4" t="s">
        <v>2835</v>
      </c>
      <c r="B2628" s="4" t="s">
        <v>343</v>
      </c>
      <c r="C2628" s="4" t="s">
        <v>177</v>
      </c>
      <c r="D2628" s="4" t="s">
        <v>111</v>
      </c>
      <c r="E2628" s="4" t="s">
        <v>172</v>
      </c>
      <c r="F2628" s="3">
        <v>42846</v>
      </c>
      <c r="G2628" s="3">
        <v>42847</v>
      </c>
      <c r="H2628">
        <v>55</v>
      </c>
      <c r="I2628" s="4" t="s">
        <v>9016</v>
      </c>
      <c r="J2628" s="4" t="s">
        <v>9015</v>
      </c>
      <c r="K2628" s="4" t="s">
        <v>9012</v>
      </c>
      <c r="L2628">
        <v>55</v>
      </c>
      <c r="M2628" s="4" t="s">
        <v>33</v>
      </c>
      <c r="N2628">
        <v>1988</v>
      </c>
      <c r="O2628">
        <v>1376.8</v>
      </c>
      <c r="P2628">
        <v>1165</v>
      </c>
      <c r="Q2628" s="4" t="s">
        <v>112</v>
      </c>
      <c r="R2628" s="4" t="s">
        <v>24</v>
      </c>
      <c r="S2628">
        <v>1</v>
      </c>
    </row>
    <row r="2629" spans="1:19">
      <c r="A2629" s="4" t="s">
        <v>2836</v>
      </c>
      <c r="B2629" s="4" t="s">
        <v>219</v>
      </c>
      <c r="C2629" s="4" t="s">
        <v>179</v>
      </c>
      <c r="D2629" s="4" t="s">
        <v>87</v>
      </c>
      <c r="E2629" s="4" t="s">
        <v>172</v>
      </c>
      <c r="F2629" s="3">
        <v>42846</v>
      </c>
      <c r="G2629" s="3">
        <v>42915</v>
      </c>
      <c r="H2629">
        <v>531</v>
      </c>
      <c r="I2629" s="4" t="s">
        <v>9026</v>
      </c>
      <c r="J2629" s="4" t="s">
        <v>9024</v>
      </c>
      <c r="K2629" s="4" t="s">
        <v>9010</v>
      </c>
      <c r="L2629">
        <v>550</v>
      </c>
      <c r="M2629" s="4" t="s">
        <v>26</v>
      </c>
      <c r="N2629">
        <v>2004</v>
      </c>
      <c r="O2629">
        <v>1618.89</v>
      </c>
      <c r="P2629">
        <v>3889</v>
      </c>
      <c r="Q2629" s="4" t="s">
        <v>23</v>
      </c>
      <c r="R2629" s="4" t="s">
        <v>24</v>
      </c>
      <c r="S2629">
        <v>69</v>
      </c>
    </row>
    <row r="2630" spans="1:19">
      <c r="A2630" s="4" t="s">
        <v>2837</v>
      </c>
      <c r="B2630" s="4" t="s">
        <v>219</v>
      </c>
      <c r="C2630" s="4" t="s">
        <v>179</v>
      </c>
      <c r="D2630" s="4" t="s">
        <v>93</v>
      </c>
      <c r="E2630" s="4" t="s">
        <v>172</v>
      </c>
      <c r="F2630" s="3">
        <v>42846</v>
      </c>
      <c r="G2630" s="3">
        <v>42859</v>
      </c>
      <c r="H2630">
        <v>557</v>
      </c>
      <c r="I2630" s="4" t="s">
        <v>9026</v>
      </c>
      <c r="J2630" s="4" t="s">
        <v>9024</v>
      </c>
      <c r="K2630" s="4" t="s">
        <v>9010</v>
      </c>
      <c r="L2630">
        <v>550</v>
      </c>
      <c r="M2630" s="4" t="s">
        <v>73</v>
      </c>
      <c r="N2630">
        <v>1991</v>
      </c>
      <c r="O2630">
        <v>1012.72</v>
      </c>
      <c r="P2630">
        <v>3492</v>
      </c>
      <c r="Q2630" s="4" t="s">
        <v>94</v>
      </c>
      <c r="R2630" s="4" t="s">
        <v>24</v>
      </c>
      <c r="S2630">
        <v>13</v>
      </c>
    </row>
    <row r="2631" spans="1:19">
      <c r="A2631" s="4" t="s">
        <v>2838</v>
      </c>
      <c r="B2631" s="4" t="s">
        <v>256</v>
      </c>
      <c r="C2631" s="4" t="s">
        <v>179</v>
      </c>
      <c r="D2631" s="4" t="s">
        <v>76</v>
      </c>
      <c r="E2631" s="4" t="s">
        <v>172</v>
      </c>
      <c r="F2631" s="3">
        <v>42846</v>
      </c>
      <c r="G2631" s="3">
        <v>42898</v>
      </c>
      <c r="H2631">
        <v>489</v>
      </c>
      <c r="I2631" s="4" t="s">
        <v>9014</v>
      </c>
      <c r="J2631" s="4" t="s">
        <v>9015</v>
      </c>
      <c r="K2631" s="4" t="s">
        <v>9010</v>
      </c>
      <c r="L2631">
        <v>550</v>
      </c>
      <c r="M2631" s="4" t="s">
        <v>9322</v>
      </c>
      <c r="N2631">
        <v>1997</v>
      </c>
      <c r="O2631">
        <v>8170.38</v>
      </c>
      <c r="P2631">
        <v>16499</v>
      </c>
      <c r="Q2631" s="4" t="s">
        <v>77</v>
      </c>
      <c r="R2631" s="4" t="s">
        <v>24</v>
      </c>
      <c r="S2631">
        <v>52</v>
      </c>
    </row>
    <row r="2632" spans="1:19">
      <c r="A2632" s="4" t="s">
        <v>2839</v>
      </c>
      <c r="B2632" s="4" t="s">
        <v>244</v>
      </c>
      <c r="C2632" s="4" t="s">
        <v>192</v>
      </c>
      <c r="D2632" s="4" t="s">
        <v>106</v>
      </c>
      <c r="E2632" s="4" t="s">
        <v>197</v>
      </c>
      <c r="F2632" s="3">
        <v>42846</v>
      </c>
      <c r="G2632" s="3">
        <v>42884</v>
      </c>
      <c r="H2632">
        <v>0</v>
      </c>
      <c r="I2632" s="4" t="s">
        <v>9016</v>
      </c>
      <c r="J2632" s="4" t="s">
        <v>9015</v>
      </c>
      <c r="K2632" s="4" t="s">
        <v>9012</v>
      </c>
      <c r="L2632">
        <v>3393</v>
      </c>
      <c r="M2632" s="4" t="s">
        <v>46</v>
      </c>
      <c r="N2632">
        <v>2012</v>
      </c>
      <c r="O2632">
        <v>45.39</v>
      </c>
      <c r="P2632">
        <v>100</v>
      </c>
      <c r="Q2632" s="4" t="s">
        <v>23</v>
      </c>
      <c r="R2632" s="4" t="s">
        <v>47</v>
      </c>
      <c r="S2632">
        <v>38</v>
      </c>
    </row>
    <row r="2633" spans="1:19">
      <c r="A2633" s="4" t="s">
        <v>2840</v>
      </c>
      <c r="B2633" s="4" t="s">
        <v>170</v>
      </c>
      <c r="C2633" s="4" t="s">
        <v>177</v>
      </c>
      <c r="D2633" s="4" t="s">
        <v>111</v>
      </c>
      <c r="E2633" s="4" t="s">
        <v>172</v>
      </c>
      <c r="F2633" s="3">
        <v>42846</v>
      </c>
      <c r="G2633" s="3">
        <v>42861</v>
      </c>
      <c r="H2633">
        <v>60</v>
      </c>
      <c r="I2633" s="4" t="s">
        <v>9014</v>
      </c>
      <c r="J2633" s="4" t="s">
        <v>9015</v>
      </c>
      <c r="K2633" s="4" t="s">
        <v>9012</v>
      </c>
      <c r="L2633">
        <v>55</v>
      </c>
      <c r="M2633" s="4" t="s">
        <v>33</v>
      </c>
      <c r="N2633">
        <v>1988</v>
      </c>
      <c r="O2633">
        <v>1376.8</v>
      </c>
      <c r="P2633">
        <v>1165</v>
      </c>
      <c r="Q2633" s="4" t="s">
        <v>112</v>
      </c>
      <c r="R2633" s="4" t="s">
        <v>24</v>
      </c>
      <c r="S2633">
        <v>15</v>
      </c>
    </row>
    <row r="2634" spans="1:19">
      <c r="A2634" s="4" t="s">
        <v>2841</v>
      </c>
      <c r="B2634" s="4" t="s">
        <v>232</v>
      </c>
      <c r="C2634" s="4" t="s">
        <v>192</v>
      </c>
      <c r="D2634" s="4" t="s">
        <v>25</v>
      </c>
      <c r="E2634" s="4" t="s">
        <v>172</v>
      </c>
      <c r="F2634" s="3">
        <v>42846</v>
      </c>
      <c r="G2634" s="3">
        <v>42890</v>
      </c>
      <c r="H2634">
        <v>2887</v>
      </c>
      <c r="I2634" s="4" t="s">
        <v>9021</v>
      </c>
      <c r="J2634" s="4" t="s">
        <v>9019</v>
      </c>
      <c r="K2634" s="4" t="s">
        <v>9012</v>
      </c>
      <c r="L2634">
        <v>3393</v>
      </c>
      <c r="M2634" s="4" t="s">
        <v>26</v>
      </c>
      <c r="N2634">
        <v>1999</v>
      </c>
      <c r="O2634">
        <v>251.41</v>
      </c>
      <c r="P2634">
        <v>495</v>
      </c>
      <c r="Q2634" s="4" t="s">
        <v>23</v>
      </c>
      <c r="R2634" s="4" t="s">
        <v>24</v>
      </c>
      <c r="S2634">
        <v>44</v>
      </c>
    </row>
    <row r="2635" spans="1:19">
      <c r="A2635" s="4" t="s">
        <v>2842</v>
      </c>
      <c r="B2635" s="4" t="s">
        <v>232</v>
      </c>
      <c r="C2635" s="4" t="s">
        <v>192</v>
      </c>
      <c r="D2635" s="4" t="s">
        <v>52</v>
      </c>
      <c r="E2635" s="4" t="s">
        <v>172</v>
      </c>
      <c r="F2635" s="3">
        <v>42846</v>
      </c>
      <c r="G2635" s="3">
        <v>42857</v>
      </c>
      <c r="H2635">
        <v>3214</v>
      </c>
      <c r="I2635" s="4" t="s">
        <v>9021</v>
      </c>
      <c r="J2635" s="4" t="s">
        <v>9019</v>
      </c>
      <c r="K2635" s="4" t="s">
        <v>9012</v>
      </c>
      <c r="L2635">
        <v>3393</v>
      </c>
      <c r="M2635" s="4" t="s">
        <v>46</v>
      </c>
      <c r="N2635">
        <v>1999</v>
      </c>
      <c r="O2635">
        <v>1197.44</v>
      </c>
      <c r="P2635">
        <v>2570</v>
      </c>
      <c r="Q2635" s="4" t="s">
        <v>23</v>
      </c>
      <c r="R2635" s="4" t="s">
        <v>24</v>
      </c>
      <c r="S2635">
        <v>11</v>
      </c>
    </row>
    <row r="2636" spans="1:19">
      <c r="A2636" s="4" t="s">
        <v>2843</v>
      </c>
      <c r="B2636" s="4" t="s">
        <v>226</v>
      </c>
      <c r="C2636" s="4" t="s">
        <v>192</v>
      </c>
      <c r="D2636" s="4" t="s">
        <v>27</v>
      </c>
      <c r="E2636" s="4" t="s">
        <v>193</v>
      </c>
      <c r="F2636" s="3">
        <v>42846</v>
      </c>
      <c r="G2636" s="3"/>
      <c r="I2636" s="4" t="s">
        <v>9018</v>
      </c>
      <c r="J2636" s="4" t="s">
        <v>9019</v>
      </c>
      <c r="K2636" s="4" t="s">
        <v>9012</v>
      </c>
      <c r="L2636">
        <v>3393</v>
      </c>
      <c r="M2636" s="4" t="s">
        <v>26</v>
      </c>
      <c r="N2636">
        <v>1986</v>
      </c>
      <c r="O2636">
        <v>647.17999999999995</v>
      </c>
      <c r="P2636">
        <v>1185</v>
      </c>
      <c r="Q2636" s="4" t="s">
        <v>28</v>
      </c>
      <c r="R2636" s="4" t="s">
        <v>24</v>
      </c>
    </row>
    <row r="2637" spans="1:19">
      <c r="A2637" s="4" t="s">
        <v>2844</v>
      </c>
      <c r="B2637" s="4" t="s">
        <v>226</v>
      </c>
      <c r="C2637" s="4" t="s">
        <v>192</v>
      </c>
      <c r="D2637" s="4" t="s">
        <v>21</v>
      </c>
      <c r="E2637" s="4" t="s">
        <v>172</v>
      </c>
      <c r="F2637" s="3">
        <v>42846</v>
      </c>
      <c r="G2637" s="3">
        <v>42848</v>
      </c>
      <c r="H2637">
        <v>3850</v>
      </c>
      <c r="I2637" s="4" t="s">
        <v>9018</v>
      </c>
      <c r="J2637" s="4" t="s">
        <v>9019</v>
      </c>
      <c r="K2637" s="4" t="s">
        <v>9012</v>
      </c>
      <c r="L2637">
        <v>3393</v>
      </c>
      <c r="M2637" s="4" t="s">
        <v>9322</v>
      </c>
      <c r="N2637">
        <v>1996</v>
      </c>
      <c r="O2637">
        <v>1100.04</v>
      </c>
      <c r="P2637">
        <v>2822</v>
      </c>
      <c r="Q2637" s="4" t="s">
        <v>23</v>
      </c>
      <c r="R2637" s="4" t="s">
        <v>24</v>
      </c>
      <c r="S2637">
        <v>2</v>
      </c>
    </row>
    <row r="2638" spans="1:19">
      <c r="A2638" s="4" t="s">
        <v>2845</v>
      </c>
      <c r="B2638" s="4" t="s">
        <v>208</v>
      </c>
      <c r="C2638" s="4" t="s">
        <v>177</v>
      </c>
      <c r="D2638" s="4" t="s">
        <v>70</v>
      </c>
      <c r="E2638" s="4" t="s">
        <v>172</v>
      </c>
      <c r="F2638" s="3">
        <v>42846</v>
      </c>
      <c r="G2638" s="3">
        <v>42895</v>
      </c>
      <c r="H2638">
        <v>54</v>
      </c>
      <c r="I2638" s="4" t="s">
        <v>9014</v>
      </c>
      <c r="J2638" s="4" t="s">
        <v>9015</v>
      </c>
      <c r="K2638" s="4" t="s">
        <v>9012</v>
      </c>
      <c r="L2638">
        <v>55</v>
      </c>
      <c r="M2638" s="4" t="s">
        <v>55</v>
      </c>
      <c r="N2638">
        <v>2007</v>
      </c>
      <c r="O2638">
        <v>86.68</v>
      </c>
      <c r="P2638">
        <v>187</v>
      </c>
      <c r="Q2638" s="4" t="s">
        <v>23</v>
      </c>
      <c r="R2638" s="4" t="s">
        <v>56</v>
      </c>
      <c r="S2638">
        <v>49</v>
      </c>
    </row>
    <row r="2639" spans="1:19">
      <c r="A2639" s="4" t="s">
        <v>2846</v>
      </c>
      <c r="B2639" s="4" t="s">
        <v>185</v>
      </c>
      <c r="C2639" s="4" t="s">
        <v>9011</v>
      </c>
      <c r="D2639" s="4" t="s">
        <v>24</v>
      </c>
      <c r="E2639" s="4" t="s">
        <v>193</v>
      </c>
      <c r="F2639" s="3">
        <v>42846</v>
      </c>
      <c r="G2639" s="3"/>
      <c r="I2639" s="4" t="s">
        <v>9023</v>
      </c>
      <c r="J2639" s="4" t="s">
        <v>9024</v>
      </c>
      <c r="K2639" s="4" t="s">
        <v>9010</v>
      </c>
      <c r="L2639">
        <v>4821</v>
      </c>
      <c r="M2639" s="4"/>
      <c r="Q2639" s="4"/>
      <c r="R2639" s="4"/>
    </row>
    <row r="2640" spans="1:19">
      <c r="A2640" s="4" t="s">
        <v>2847</v>
      </c>
      <c r="B2640" s="4" t="s">
        <v>185</v>
      </c>
      <c r="C2640" s="4" t="s">
        <v>177</v>
      </c>
      <c r="D2640" s="4" t="s">
        <v>74</v>
      </c>
      <c r="E2640" s="4" t="s">
        <v>197</v>
      </c>
      <c r="F2640" s="3">
        <v>42846</v>
      </c>
      <c r="G2640" s="3">
        <v>42854</v>
      </c>
      <c r="H2640">
        <v>0</v>
      </c>
      <c r="I2640" s="4" t="s">
        <v>9023</v>
      </c>
      <c r="J2640" s="4" t="s">
        <v>9024</v>
      </c>
      <c r="K2640" s="4" t="s">
        <v>9012</v>
      </c>
      <c r="L2640">
        <v>55</v>
      </c>
      <c r="M2640" s="4" t="s">
        <v>33</v>
      </c>
      <c r="N2640">
        <v>2003</v>
      </c>
      <c r="O2640">
        <v>223.8</v>
      </c>
      <c r="P2640">
        <v>299</v>
      </c>
      <c r="Q2640" s="4" t="s">
        <v>23</v>
      </c>
      <c r="R2640" s="4" t="s">
        <v>24</v>
      </c>
      <c r="S2640">
        <v>8</v>
      </c>
    </row>
    <row r="2641" spans="1:19">
      <c r="A2641" s="4" t="s">
        <v>2848</v>
      </c>
      <c r="B2641" s="4" t="s">
        <v>185</v>
      </c>
      <c r="C2641" s="4" t="s">
        <v>9011</v>
      </c>
      <c r="D2641" s="4" t="s">
        <v>97</v>
      </c>
      <c r="E2641" s="4" t="s">
        <v>172</v>
      </c>
      <c r="F2641" s="3">
        <v>42846</v>
      </c>
      <c r="G2641" s="3">
        <v>42959</v>
      </c>
      <c r="H2641">
        <v>5040</v>
      </c>
      <c r="I2641" s="4" t="s">
        <v>9023</v>
      </c>
      <c r="J2641" s="4" t="s">
        <v>9024</v>
      </c>
      <c r="K2641" s="4" t="s">
        <v>9010</v>
      </c>
      <c r="L2641">
        <v>4821</v>
      </c>
      <c r="M2641" s="4" t="s">
        <v>33</v>
      </c>
      <c r="N2641">
        <v>2001</v>
      </c>
      <c r="O2641">
        <v>2437.85</v>
      </c>
      <c r="P2641">
        <v>4874</v>
      </c>
      <c r="Q2641" s="4" t="s">
        <v>23</v>
      </c>
      <c r="R2641" s="4" t="s">
        <v>24</v>
      </c>
      <c r="S2641">
        <v>113</v>
      </c>
    </row>
    <row r="2642" spans="1:19">
      <c r="A2642" s="4" t="s">
        <v>2849</v>
      </c>
      <c r="B2642" s="4" t="s">
        <v>235</v>
      </c>
      <c r="C2642" s="4" t="s">
        <v>199</v>
      </c>
      <c r="D2642" s="4" t="s">
        <v>80</v>
      </c>
      <c r="E2642" s="4" t="s">
        <v>172</v>
      </c>
      <c r="F2642" s="3">
        <v>42846</v>
      </c>
      <c r="G2642" s="3">
        <v>42847</v>
      </c>
      <c r="H2642">
        <v>6263</v>
      </c>
      <c r="I2642" s="4" t="s">
        <v>9018</v>
      </c>
      <c r="J2642" s="4" t="s">
        <v>9019</v>
      </c>
      <c r="K2642" s="4" t="s">
        <v>9010</v>
      </c>
      <c r="L2642">
        <v>5482</v>
      </c>
      <c r="M2642" s="4" t="s">
        <v>9322</v>
      </c>
      <c r="N2642">
        <v>2011</v>
      </c>
      <c r="O2642">
        <v>527.11</v>
      </c>
      <c r="P2642">
        <v>1428</v>
      </c>
      <c r="Q2642" s="4" t="s">
        <v>23</v>
      </c>
      <c r="R2642" s="4" t="s">
        <v>21</v>
      </c>
      <c r="S2642">
        <v>1</v>
      </c>
    </row>
    <row r="2643" spans="1:19">
      <c r="A2643" s="4" t="s">
        <v>2850</v>
      </c>
      <c r="B2643" s="4" t="s">
        <v>181</v>
      </c>
      <c r="C2643" s="4" t="s">
        <v>9011</v>
      </c>
      <c r="D2643" s="4" t="s">
        <v>105</v>
      </c>
      <c r="E2643" s="4" t="s">
        <v>197</v>
      </c>
      <c r="F2643" s="3">
        <v>42846</v>
      </c>
      <c r="G2643" s="3">
        <v>42857</v>
      </c>
      <c r="H2643">
        <v>0</v>
      </c>
      <c r="I2643" s="4" t="s">
        <v>9026</v>
      </c>
      <c r="J2643" s="4" t="s">
        <v>9024</v>
      </c>
      <c r="K2643" s="4" t="s">
        <v>9010</v>
      </c>
      <c r="L2643">
        <v>4821</v>
      </c>
      <c r="M2643" s="4" t="s">
        <v>36</v>
      </c>
      <c r="N2643">
        <v>1996</v>
      </c>
      <c r="O2643">
        <v>6354.87</v>
      </c>
      <c r="P2643">
        <v>16780</v>
      </c>
      <c r="Q2643" s="4" t="s">
        <v>23</v>
      </c>
      <c r="R2643" s="4" t="s">
        <v>35</v>
      </c>
      <c r="S2643">
        <v>11</v>
      </c>
    </row>
    <row r="2644" spans="1:19">
      <c r="A2644" s="4" t="s">
        <v>2851</v>
      </c>
      <c r="B2644" s="4" t="s">
        <v>181</v>
      </c>
      <c r="C2644" s="4" t="s">
        <v>179</v>
      </c>
      <c r="D2644" s="4" t="s">
        <v>32</v>
      </c>
      <c r="E2644" s="4" t="s">
        <v>172</v>
      </c>
      <c r="F2644" s="3">
        <v>42846</v>
      </c>
      <c r="G2644" s="3">
        <v>42848</v>
      </c>
      <c r="H2644">
        <v>570</v>
      </c>
      <c r="I2644" s="4" t="s">
        <v>9026</v>
      </c>
      <c r="J2644" s="4" t="s">
        <v>9024</v>
      </c>
      <c r="K2644" s="4" t="s">
        <v>9010</v>
      </c>
      <c r="L2644">
        <v>550</v>
      </c>
      <c r="M2644" s="4" t="s">
        <v>33</v>
      </c>
      <c r="N2644">
        <v>2009</v>
      </c>
      <c r="O2644">
        <v>497.11</v>
      </c>
      <c r="P2644">
        <v>1588</v>
      </c>
      <c r="Q2644" s="4" t="s">
        <v>23</v>
      </c>
      <c r="R2644" s="4" t="s">
        <v>24</v>
      </c>
      <c r="S2644">
        <v>2</v>
      </c>
    </row>
    <row r="2645" spans="1:19">
      <c r="A2645" s="4" t="s">
        <v>2852</v>
      </c>
      <c r="B2645" s="4" t="s">
        <v>181</v>
      </c>
      <c r="C2645" s="4" t="s">
        <v>9011</v>
      </c>
      <c r="D2645" s="4" t="s">
        <v>44</v>
      </c>
      <c r="E2645" s="4" t="s">
        <v>172</v>
      </c>
      <c r="F2645" s="3">
        <v>42846</v>
      </c>
      <c r="G2645" s="3">
        <v>42854</v>
      </c>
      <c r="H2645">
        <v>4633</v>
      </c>
      <c r="I2645" s="4" t="s">
        <v>9026</v>
      </c>
      <c r="J2645" s="4" t="s">
        <v>9024</v>
      </c>
      <c r="K2645" s="4" t="s">
        <v>9010</v>
      </c>
      <c r="L2645">
        <v>4821</v>
      </c>
      <c r="M2645" s="4" t="s">
        <v>36</v>
      </c>
      <c r="N2645">
        <v>2013</v>
      </c>
      <c r="O2645">
        <v>98.79</v>
      </c>
      <c r="P2645">
        <v>96</v>
      </c>
      <c r="Q2645" s="4" t="s">
        <v>23</v>
      </c>
      <c r="R2645" s="4" t="s">
        <v>35</v>
      </c>
      <c r="S2645">
        <v>8</v>
      </c>
    </row>
    <row r="2646" spans="1:19">
      <c r="A2646" s="4" t="s">
        <v>2853</v>
      </c>
      <c r="B2646" s="4" t="s">
        <v>261</v>
      </c>
      <c r="C2646" s="4" t="s">
        <v>199</v>
      </c>
      <c r="D2646" s="4" t="s">
        <v>50</v>
      </c>
      <c r="E2646" s="4" t="s">
        <v>197</v>
      </c>
      <c r="F2646" s="3">
        <v>42847</v>
      </c>
      <c r="G2646" s="3">
        <v>42854</v>
      </c>
      <c r="H2646">
        <v>0</v>
      </c>
      <c r="I2646" s="4" t="s">
        <v>9021</v>
      </c>
      <c r="J2646" s="4" t="s">
        <v>9019</v>
      </c>
      <c r="K2646" s="4" t="s">
        <v>9010</v>
      </c>
      <c r="L2646">
        <v>5482</v>
      </c>
      <c r="M2646" s="4" t="s">
        <v>9322</v>
      </c>
      <c r="N2646">
        <v>1992</v>
      </c>
      <c r="O2646">
        <v>1712.68</v>
      </c>
      <c r="P2646">
        <v>3194</v>
      </c>
      <c r="Q2646" s="4" t="s">
        <v>23</v>
      </c>
      <c r="R2646" s="4" t="s">
        <v>21</v>
      </c>
      <c r="S2646">
        <v>7</v>
      </c>
    </row>
    <row r="2647" spans="1:19">
      <c r="A2647" s="4" t="s">
        <v>2854</v>
      </c>
      <c r="B2647" s="4" t="s">
        <v>246</v>
      </c>
      <c r="C2647" s="4" t="s">
        <v>9011</v>
      </c>
      <c r="D2647" s="4" t="s">
        <v>83</v>
      </c>
      <c r="E2647" s="4" t="s">
        <v>197</v>
      </c>
      <c r="F2647" s="3">
        <v>42847</v>
      </c>
      <c r="G2647" s="3">
        <v>42863</v>
      </c>
      <c r="H2647">
        <v>0</v>
      </c>
      <c r="I2647" s="4" t="s">
        <v>9021</v>
      </c>
      <c r="J2647" s="4" t="s">
        <v>9019</v>
      </c>
      <c r="K2647" s="4" t="s">
        <v>9010</v>
      </c>
      <c r="L2647">
        <v>4821</v>
      </c>
      <c r="M2647" s="4" t="s">
        <v>33</v>
      </c>
      <c r="N2647">
        <v>2004</v>
      </c>
      <c r="O2647">
        <v>702.72</v>
      </c>
      <c r="P2647">
        <v>1831</v>
      </c>
      <c r="Q2647" s="4" t="s">
        <v>23</v>
      </c>
      <c r="R2647" s="4" t="s">
        <v>24</v>
      </c>
      <c r="S2647">
        <v>16</v>
      </c>
    </row>
    <row r="2648" spans="1:19">
      <c r="A2648" s="4" t="s">
        <v>2855</v>
      </c>
      <c r="B2648" s="4" t="s">
        <v>246</v>
      </c>
      <c r="C2648" s="4" t="s">
        <v>9011</v>
      </c>
      <c r="D2648" s="4" t="s">
        <v>117</v>
      </c>
      <c r="E2648" s="4" t="s">
        <v>172</v>
      </c>
      <c r="F2648" s="3">
        <v>42847</v>
      </c>
      <c r="G2648" s="3">
        <v>42853</v>
      </c>
      <c r="H2648">
        <v>4891</v>
      </c>
      <c r="I2648" s="4" t="s">
        <v>9021</v>
      </c>
      <c r="J2648" s="4" t="s">
        <v>9019</v>
      </c>
      <c r="K2648" s="4" t="s">
        <v>9010</v>
      </c>
      <c r="L2648">
        <v>4821</v>
      </c>
      <c r="M2648" s="4" t="s">
        <v>26</v>
      </c>
      <c r="N2648">
        <v>1996</v>
      </c>
      <c r="O2648">
        <v>439.21</v>
      </c>
      <c r="P2648">
        <v>792</v>
      </c>
      <c r="Q2648" s="4" t="s">
        <v>23</v>
      </c>
      <c r="R2648" s="4" t="s">
        <v>24</v>
      </c>
      <c r="S2648">
        <v>6</v>
      </c>
    </row>
    <row r="2649" spans="1:19">
      <c r="A2649" s="4" t="s">
        <v>2856</v>
      </c>
      <c r="B2649" s="4" t="s">
        <v>174</v>
      </c>
      <c r="C2649" s="4" t="s">
        <v>199</v>
      </c>
      <c r="D2649" s="4" t="s">
        <v>111</v>
      </c>
      <c r="E2649" s="4" t="s">
        <v>172</v>
      </c>
      <c r="F2649" s="3">
        <v>42847</v>
      </c>
      <c r="G2649" s="3">
        <v>42854</v>
      </c>
      <c r="H2649">
        <v>5858</v>
      </c>
      <c r="I2649" s="4" t="s">
        <v>9016</v>
      </c>
      <c r="J2649" s="4" t="s">
        <v>9015</v>
      </c>
      <c r="K2649" s="4" t="s">
        <v>9010</v>
      </c>
      <c r="L2649">
        <v>5482</v>
      </c>
      <c r="M2649" s="4" t="s">
        <v>33</v>
      </c>
      <c r="N2649">
        <v>1988</v>
      </c>
      <c r="O2649">
        <v>1376.8</v>
      </c>
      <c r="P2649">
        <v>1165</v>
      </c>
      <c r="Q2649" s="4" t="s">
        <v>112</v>
      </c>
      <c r="R2649" s="4" t="s">
        <v>24</v>
      </c>
      <c r="S2649">
        <v>7</v>
      </c>
    </row>
    <row r="2650" spans="1:19">
      <c r="A2650" s="4" t="s">
        <v>2857</v>
      </c>
      <c r="B2650" s="4" t="s">
        <v>174</v>
      </c>
      <c r="C2650" s="4" t="s">
        <v>9011</v>
      </c>
      <c r="D2650" s="4" t="s">
        <v>104</v>
      </c>
      <c r="E2650" s="4" t="s">
        <v>172</v>
      </c>
      <c r="F2650" s="3">
        <v>42847</v>
      </c>
      <c r="G2650" s="3">
        <v>42879</v>
      </c>
      <c r="H2650">
        <v>4939</v>
      </c>
      <c r="I2650" s="4" t="s">
        <v>9016</v>
      </c>
      <c r="J2650" s="4" t="s">
        <v>9015</v>
      </c>
      <c r="K2650" s="4" t="s">
        <v>9010</v>
      </c>
      <c r="L2650">
        <v>4821</v>
      </c>
      <c r="M2650" s="4" t="s">
        <v>9322</v>
      </c>
      <c r="N2650">
        <v>1983</v>
      </c>
      <c r="O2650">
        <v>1008.06</v>
      </c>
      <c r="P2650">
        <v>1238</v>
      </c>
      <c r="Q2650" s="4" t="s">
        <v>23</v>
      </c>
      <c r="R2650" s="4" t="s">
        <v>24</v>
      </c>
      <c r="S2650">
        <v>32</v>
      </c>
    </row>
    <row r="2651" spans="1:19">
      <c r="A2651" s="4" t="s">
        <v>2858</v>
      </c>
      <c r="B2651" s="4" t="s">
        <v>343</v>
      </c>
      <c r="C2651" s="4" t="s">
        <v>179</v>
      </c>
      <c r="D2651" s="4" t="s">
        <v>47</v>
      </c>
      <c r="E2651" s="4" t="s">
        <v>172</v>
      </c>
      <c r="F2651" s="3">
        <v>42847</v>
      </c>
      <c r="G2651" s="3">
        <v>42959</v>
      </c>
      <c r="H2651">
        <v>570</v>
      </c>
      <c r="I2651" s="4" t="s">
        <v>9016</v>
      </c>
      <c r="J2651" s="4" t="s">
        <v>9015</v>
      </c>
      <c r="K2651" s="4" t="s">
        <v>9010</v>
      </c>
      <c r="L2651">
        <v>550</v>
      </c>
      <c r="M2651" s="4" t="s">
        <v>46</v>
      </c>
      <c r="N2651">
        <v>1986</v>
      </c>
      <c r="O2651">
        <v>2403.58</v>
      </c>
      <c r="P2651">
        <v>8801</v>
      </c>
      <c r="Q2651" s="4" t="s">
        <v>23</v>
      </c>
      <c r="R2651" s="4" t="s">
        <v>24</v>
      </c>
      <c r="S2651">
        <v>112</v>
      </c>
    </row>
    <row r="2652" spans="1:19">
      <c r="A2652" s="4" t="s">
        <v>2859</v>
      </c>
      <c r="B2652" s="4" t="s">
        <v>230</v>
      </c>
      <c r="C2652" s="4" t="s">
        <v>192</v>
      </c>
      <c r="D2652" s="4" t="s">
        <v>53</v>
      </c>
      <c r="E2652" s="4" t="s">
        <v>197</v>
      </c>
      <c r="F2652" s="3">
        <v>42847</v>
      </c>
      <c r="G2652" s="3">
        <v>42854</v>
      </c>
      <c r="H2652">
        <v>0</v>
      </c>
      <c r="I2652" s="4" t="s">
        <v>9026</v>
      </c>
      <c r="J2652" s="4" t="s">
        <v>9024</v>
      </c>
      <c r="K2652" s="4" t="s">
        <v>9012</v>
      </c>
      <c r="L2652">
        <v>3393</v>
      </c>
      <c r="M2652" s="4" t="s">
        <v>33</v>
      </c>
      <c r="N2652">
        <v>1990</v>
      </c>
      <c r="O2652">
        <v>4968.91</v>
      </c>
      <c r="P2652">
        <v>7523</v>
      </c>
      <c r="Q2652" s="4" t="s">
        <v>23</v>
      </c>
      <c r="R2652" s="4" t="s">
        <v>24</v>
      </c>
      <c r="S2652">
        <v>7</v>
      </c>
    </row>
    <row r="2653" spans="1:19">
      <c r="A2653" s="4" t="s">
        <v>2860</v>
      </c>
      <c r="B2653" s="4" t="s">
        <v>230</v>
      </c>
      <c r="C2653" s="4" t="s">
        <v>179</v>
      </c>
      <c r="D2653" s="4" t="s">
        <v>124</v>
      </c>
      <c r="E2653" s="4" t="s">
        <v>172</v>
      </c>
      <c r="F2653" s="3">
        <v>42847</v>
      </c>
      <c r="G2653" s="3">
        <v>42855</v>
      </c>
      <c r="H2653">
        <v>500</v>
      </c>
      <c r="I2653" s="4" t="s">
        <v>9026</v>
      </c>
      <c r="J2653" s="4" t="s">
        <v>9024</v>
      </c>
      <c r="K2653" s="4" t="s">
        <v>9010</v>
      </c>
      <c r="L2653">
        <v>550</v>
      </c>
      <c r="M2653" s="4" t="s">
        <v>60</v>
      </c>
      <c r="N2653">
        <v>1983</v>
      </c>
      <c r="O2653">
        <v>2871.35</v>
      </c>
      <c r="P2653">
        <v>9561</v>
      </c>
      <c r="Q2653" s="4" t="s">
        <v>23</v>
      </c>
      <c r="R2653" s="4" t="s">
        <v>24</v>
      </c>
      <c r="S2653">
        <v>8</v>
      </c>
    </row>
    <row r="2654" spans="1:19">
      <c r="A2654" s="4" t="s">
        <v>2861</v>
      </c>
      <c r="B2654" s="4" t="s">
        <v>230</v>
      </c>
      <c r="C2654" s="4" t="s">
        <v>192</v>
      </c>
      <c r="D2654" s="4" t="s">
        <v>82</v>
      </c>
      <c r="E2654" s="4" t="s">
        <v>172</v>
      </c>
      <c r="F2654" s="3">
        <v>42847</v>
      </c>
      <c r="G2654" s="3">
        <v>42848</v>
      </c>
      <c r="H2654">
        <v>3546</v>
      </c>
      <c r="I2654" s="4" t="s">
        <v>9026</v>
      </c>
      <c r="J2654" s="4" t="s">
        <v>9024</v>
      </c>
      <c r="K2654" s="4" t="s">
        <v>9012</v>
      </c>
      <c r="L2654">
        <v>3393</v>
      </c>
      <c r="M2654" s="4" t="s">
        <v>36</v>
      </c>
      <c r="N2654">
        <v>1982</v>
      </c>
      <c r="O2654">
        <v>11698.03</v>
      </c>
      <c r="P2654">
        <v>34288</v>
      </c>
      <c r="Q2654" s="4" t="s">
        <v>23</v>
      </c>
      <c r="R2654" s="4" t="s">
        <v>24</v>
      </c>
      <c r="S2654">
        <v>1</v>
      </c>
    </row>
    <row r="2655" spans="1:19">
      <c r="A2655" s="4" t="s">
        <v>2862</v>
      </c>
      <c r="B2655" s="4" t="s">
        <v>187</v>
      </c>
      <c r="C2655" s="4" t="s">
        <v>179</v>
      </c>
      <c r="D2655" s="4" t="s">
        <v>44</v>
      </c>
      <c r="E2655" s="4" t="s">
        <v>172</v>
      </c>
      <c r="F2655" s="3">
        <v>42847</v>
      </c>
      <c r="G2655" s="3">
        <v>42855</v>
      </c>
      <c r="H2655">
        <v>525</v>
      </c>
      <c r="I2655" s="4" t="s">
        <v>9023</v>
      </c>
      <c r="J2655" s="4" t="s">
        <v>9024</v>
      </c>
      <c r="K2655" s="4" t="s">
        <v>9010</v>
      </c>
      <c r="L2655">
        <v>550</v>
      </c>
      <c r="M2655" s="4" t="s">
        <v>36</v>
      </c>
      <c r="N2655">
        <v>2013</v>
      </c>
      <c r="O2655">
        <v>98.79</v>
      </c>
      <c r="P2655">
        <v>96</v>
      </c>
      <c r="Q2655" s="4" t="s">
        <v>23</v>
      </c>
      <c r="R2655" s="4" t="s">
        <v>35</v>
      </c>
      <c r="S2655">
        <v>8</v>
      </c>
    </row>
    <row r="2656" spans="1:19">
      <c r="A2656" s="4" t="s">
        <v>2863</v>
      </c>
      <c r="B2656" s="4" t="s">
        <v>201</v>
      </c>
      <c r="C2656" s="4" t="s">
        <v>177</v>
      </c>
      <c r="D2656" s="4" t="s">
        <v>24</v>
      </c>
      <c r="E2656" s="4" t="s">
        <v>193</v>
      </c>
      <c r="F2656" s="3">
        <v>42847</v>
      </c>
      <c r="G2656" s="3"/>
      <c r="I2656" s="4" t="s">
        <v>9026</v>
      </c>
      <c r="J2656" s="4" t="s">
        <v>9024</v>
      </c>
      <c r="K2656" s="4" t="s">
        <v>9012</v>
      </c>
      <c r="L2656">
        <v>55</v>
      </c>
      <c r="M2656" s="4"/>
      <c r="Q2656" s="4"/>
      <c r="R2656" s="4"/>
    </row>
    <row r="2657" spans="1:19">
      <c r="A2657" s="4" t="s">
        <v>2864</v>
      </c>
      <c r="B2657" s="4" t="s">
        <v>170</v>
      </c>
      <c r="C2657" s="4" t="s">
        <v>171</v>
      </c>
      <c r="D2657" s="4" t="s">
        <v>43</v>
      </c>
      <c r="E2657" s="4" t="s">
        <v>172</v>
      </c>
      <c r="F2657" s="3">
        <v>42847</v>
      </c>
      <c r="G2657" s="3">
        <v>42852</v>
      </c>
      <c r="H2657">
        <v>1024</v>
      </c>
      <c r="I2657" s="4" t="s">
        <v>9014</v>
      </c>
      <c r="J2657" s="4" t="s">
        <v>9015</v>
      </c>
      <c r="K2657" s="4" t="s">
        <v>9010</v>
      </c>
      <c r="L2657">
        <v>1096</v>
      </c>
      <c r="M2657" s="4" t="s">
        <v>9322</v>
      </c>
      <c r="N2657">
        <v>2005</v>
      </c>
      <c r="O2657">
        <v>1520.66</v>
      </c>
      <c r="P2657">
        <v>1806</v>
      </c>
      <c r="Q2657" s="4" t="s">
        <v>23</v>
      </c>
      <c r="R2657" s="4" t="s">
        <v>24</v>
      </c>
      <c r="S2657">
        <v>5</v>
      </c>
    </row>
    <row r="2658" spans="1:19">
      <c r="A2658" s="4" t="s">
        <v>2865</v>
      </c>
      <c r="B2658" s="4" t="s">
        <v>189</v>
      </c>
      <c r="C2658" s="4" t="s">
        <v>199</v>
      </c>
      <c r="D2658" s="4" t="s">
        <v>111</v>
      </c>
      <c r="E2658" s="4" t="s">
        <v>172</v>
      </c>
      <c r="F2658" s="3">
        <v>42847</v>
      </c>
      <c r="G2658" s="3">
        <v>42855</v>
      </c>
      <c r="H2658">
        <v>6384</v>
      </c>
      <c r="I2658" s="4" t="s">
        <v>9016</v>
      </c>
      <c r="J2658" s="4" t="s">
        <v>9015</v>
      </c>
      <c r="K2658" s="4" t="s">
        <v>9010</v>
      </c>
      <c r="L2658">
        <v>5482</v>
      </c>
      <c r="M2658" s="4" t="s">
        <v>33</v>
      </c>
      <c r="N2658">
        <v>1988</v>
      </c>
      <c r="O2658">
        <v>1376.8</v>
      </c>
      <c r="P2658">
        <v>1165</v>
      </c>
      <c r="Q2658" s="4" t="s">
        <v>112</v>
      </c>
      <c r="R2658" s="4" t="s">
        <v>24</v>
      </c>
      <c r="S2658">
        <v>8</v>
      </c>
    </row>
    <row r="2659" spans="1:19">
      <c r="A2659" s="4" t="s">
        <v>2866</v>
      </c>
      <c r="B2659" s="4" t="s">
        <v>232</v>
      </c>
      <c r="C2659" s="4" t="s">
        <v>179</v>
      </c>
      <c r="D2659" s="4" t="s">
        <v>21</v>
      </c>
      <c r="E2659" s="4" t="s">
        <v>197</v>
      </c>
      <c r="F2659" s="3">
        <v>42847</v>
      </c>
      <c r="G2659" s="3">
        <v>42863</v>
      </c>
      <c r="H2659">
        <v>0</v>
      </c>
      <c r="I2659" s="4" t="s">
        <v>9021</v>
      </c>
      <c r="J2659" s="4" t="s">
        <v>9019</v>
      </c>
      <c r="K2659" s="4" t="s">
        <v>9010</v>
      </c>
      <c r="L2659">
        <v>550</v>
      </c>
      <c r="M2659" s="4" t="s">
        <v>9322</v>
      </c>
      <c r="N2659">
        <v>1996</v>
      </c>
      <c r="O2659">
        <v>1100.04</v>
      </c>
      <c r="P2659">
        <v>2822</v>
      </c>
      <c r="Q2659" s="4" t="s">
        <v>23</v>
      </c>
      <c r="R2659" s="4" t="s">
        <v>24</v>
      </c>
      <c r="S2659">
        <v>16</v>
      </c>
    </row>
    <row r="2660" spans="1:19">
      <c r="A2660" s="4" t="s">
        <v>2867</v>
      </c>
      <c r="B2660" s="4" t="s">
        <v>232</v>
      </c>
      <c r="C2660" s="4" t="s">
        <v>179</v>
      </c>
      <c r="D2660" s="4" t="s">
        <v>52</v>
      </c>
      <c r="E2660" s="4" t="s">
        <v>172</v>
      </c>
      <c r="F2660" s="3">
        <v>42847</v>
      </c>
      <c r="G2660" s="3">
        <v>42910</v>
      </c>
      <c r="H2660">
        <v>587</v>
      </c>
      <c r="I2660" s="4" t="s">
        <v>9021</v>
      </c>
      <c r="J2660" s="4" t="s">
        <v>9019</v>
      </c>
      <c r="K2660" s="4" t="s">
        <v>9010</v>
      </c>
      <c r="L2660">
        <v>550</v>
      </c>
      <c r="M2660" s="4" t="s">
        <v>46</v>
      </c>
      <c r="N2660">
        <v>1999</v>
      </c>
      <c r="O2660">
        <v>1197.44</v>
      </c>
      <c r="P2660">
        <v>2570</v>
      </c>
      <c r="Q2660" s="4" t="s">
        <v>23</v>
      </c>
      <c r="R2660" s="4" t="s">
        <v>24</v>
      </c>
      <c r="S2660">
        <v>63</v>
      </c>
    </row>
    <row r="2661" spans="1:19">
      <c r="A2661" s="4" t="s">
        <v>2868</v>
      </c>
      <c r="B2661" s="4" t="s">
        <v>205</v>
      </c>
      <c r="C2661" s="4" t="s">
        <v>177</v>
      </c>
      <c r="D2661" s="4" t="s">
        <v>86</v>
      </c>
      <c r="E2661" s="4" t="s">
        <v>172</v>
      </c>
      <c r="F2661" s="3">
        <v>42847</v>
      </c>
      <c r="G2661" s="3">
        <v>42853</v>
      </c>
      <c r="H2661">
        <v>55</v>
      </c>
      <c r="I2661" s="4" t="s">
        <v>9023</v>
      </c>
      <c r="J2661" s="4" t="s">
        <v>9024</v>
      </c>
      <c r="K2661" s="4" t="s">
        <v>9012</v>
      </c>
      <c r="L2661">
        <v>55</v>
      </c>
      <c r="M2661" s="4" t="s">
        <v>26</v>
      </c>
      <c r="N2661">
        <v>1985</v>
      </c>
      <c r="O2661">
        <v>2741.37</v>
      </c>
      <c r="P2661">
        <v>9226</v>
      </c>
      <c r="Q2661" s="4" t="s">
        <v>23</v>
      </c>
      <c r="R2661" s="4" t="s">
        <v>24</v>
      </c>
      <c r="S2661">
        <v>6</v>
      </c>
    </row>
    <row r="2662" spans="1:19">
      <c r="A2662" s="4" t="s">
        <v>2869</v>
      </c>
      <c r="B2662" s="4" t="s">
        <v>205</v>
      </c>
      <c r="C2662" s="4" t="s">
        <v>192</v>
      </c>
      <c r="D2662" s="4" t="s">
        <v>124</v>
      </c>
      <c r="E2662" s="4" t="s">
        <v>172</v>
      </c>
      <c r="F2662" s="3">
        <v>42847</v>
      </c>
      <c r="G2662" s="3">
        <v>42855</v>
      </c>
      <c r="H2662">
        <v>3242</v>
      </c>
      <c r="I2662" s="4" t="s">
        <v>9023</v>
      </c>
      <c r="J2662" s="4" t="s">
        <v>9024</v>
      </c>
      <c r="K2662" s="4" t="s">
        <v>9012</v>
      </c>
      <c r="L2662">
        <v>3393</v>
      </c>
      <c r="M2662" s="4" t="s">
        <v>60</v>
      </c>
      <c r="N2662">
        <v>1983</v>
      </c>
      <c r="O2662">
        <v>2871.35</v>
      </c>
      <c r="P2662">
        <v>9561</v>
      </c>
      <c r="Q2662" s="4" t="s">
        <v>23</v>
      </c>
      <c r="R2662" s="4" t="s">
        <v>24</v>
      </c>
      <c r="S2662">
        <v>8</v>
      </c>
    </row>
    <row r="2663" spans="1:19">
      <c r="A2663" s="4" t="s">
        <v>2870</v>
      </c>
      <c r="B2663" s="4" t="s">
        <v>208</v>
      </c>
      <c r="C2663" s="4" t="s">
        <v>199</v>
      </c>
      <c r="D2663" s="4" t="s">
        <v>131</v>
      </c>
      <c r="E2663" s="4" t="s">
        <v>172</v>
      </c>
      <c r="F2663" s="3">
        <v>42847</v>
      </c>
      <c r="G2663" s="3">
        <v>42881</v>
      </c>
      <c r="H2663">
        <v>5558</v>
      </c>
      <c r="I2663" s="4" t="s">
        <v>9014</v>
      </c>
      <c r="J2663" s="4" t="s">
        <v>9015</v>
      </c>
      <c r="K2663" s="4" t="s">
        <v>9010</v>
      </c>
      <c r="L2663">
        <v>5482</v>
      </c>
      <c r="M2663" s="4" t="s">
        <v>26</v>
      </c>
      <c r="N2663">
        <v>1984</v>
      </c>
      <c r="O2663">
        <v>441.08</v>
      </c>
      <c r="P2663">
        <v>1210</v>
      </c>
      <c r="Q2663" s="4" t="s">
        <v>23</v>
      </c>
      <c r="R2663" s="4" t="s">
        <v>24</v>
      </c>
      <c r="S2663">
        <v>34</v>
      </c>
    </row>
    <row r="2664" spans="1:19">
      <c r="A2664" s="4" t="s">
        <v>2871</v>
      </c>
      <c r="B2664" s="4" t="s">
        <v>185</v>
      </c>
      <c r="C2664" s="4" t="s">
        <v>9011</v>
      </c>
      <c r="D2664" s="4" t="s">
        <v>108</v>
      </c>
      <c r="E2664" s="4" t="s">
        <v>172</v>
      </c>
      <c r="F2664" s="3">
        <v>42847</v>
      </c>
      <c r="G2664" s="3">
        <v>42853</v>
      </c>
      <c r="H2664">
        <v>4869</v>
      </c>
      <c r="I2664" s="4" t="s">
        <v>9023</v>
      </c>
      <c r="J2664" s="4" t="s">
        <v>9024</v>
      </c>
      <c r="K2664" s="4" t="s">
        <v>9010</v>
      </c>
      <c r="L2664">
        <v>4821</v>
      </c>
      <c r="M2664" s="4" t="s">
        <v>33</v>
      </c>
      <c r="N2664">
        <v>1996</v>
      </c>
      <c r="O2664">
        <v>2214.94</v>
      </c>
      <c r="P2664">
        <v>5374</v>
      </c>
      <c r="Q2664" s="4" t="s">
        <v>23</v>
      </c>
      <c r="R2664" s="4" t="s">
        <v>24</v>
      </c>
      <c r="S2664">
        <v>6</v>
      </c>
    </row>
    <row r="2665" spans="1:19">
      <c r="A2665" s="4" t="s">
        <v>2872</v>
      </c>
      <c r="B2665" s="4" t="s">
        <v>185</v>
      </c>
      <c r="C2665" s="4" t="s">
        <v>192</v>
      </c>
      <c r="D2665" s="4" t="s">
        <v>76</v>
      </c>
      <c r="E2665" s="4" t="s">
        <v>172</v>
      </c>
      <c r="F2665" s="3">
        <v>42847</v>
      </c>
      <c r="G2665" s="3">
        <v>42854</v>
      </c>
      <c r="H2665">
        <v>3661</v>
      </c>
      <c r="I2665" s="4" t="s">
        <v>9023</v>
      </c>
      <c r="J2665" s="4" t="s">
        <v>9024</v>
      </c>
      <c r="K2665" s="4" t="s">
        <v>9012</v>
      </c>
      <c r="L2665">
        <v>3393</v>
      </c>
      <c r="M2665" s="4" t="s">
        <v>9322</v>
      </c>
      <c r="N2665">
        <v>1997</v>
      </c>
      <c r="O2665">
        <v>8170.38</v>
      </c>
      <c r="P2665">
        <v>16499</v>
      </c>
      <c r="Q2665" s="4" t="s">
        <v>77</v>
      </c>
      <c r="R2665" s="4" t="s">
        <v>24</v>
      </c>
      <c r="S2665">
        <v>7</v>
      </c>
    </row>
    <row r="2666" spans="1:19">
      <c r="A2666" s="4" t="s">
        <v>2873</v>
      </c>
      <c r="B2666" s="4" t="s">
        <v>216</v>
      </c>
      <c r="C2666" s="4" t="s">
        <v>179</v>
      </c>
      <c r="D2666" s="4" t="s">
        <v>24</v>
      </c>
      <c r="E2666" s="4" t="s">
        <v>193</v>
      </c>
      <c r="F2666" s="3">
        <v>42847</v>
      </c>
      <c r="G2666" s="3"/>
      <c r="I2666" s="4" t="s">
        <v>9018</v>
      </c>
      <c r="J2666" s="4" t="s">
        <v>9019</v>
      </c>
      <c r="K2666" s="4" t="s">
        <v>9010</v>
      </c>
      <c r="L2666">
        <v>550</v>
      </c>
      <c r="M2666" s="4"/>
      <c r="Q2666" s="4"/>
      <c r="R2666" s="4"/>
    </row>
    <row r="2667" spans="1:19">
      <c r="A2667" s="4" t="s">
        <v>2874</v>
      </c>
      <c r="B2667" s="4" t="s">
        <v>216</v>
      </c>
      <c r="C2667" s="4" t="s">
        <v>177</v>
      </c>
      <c r="D2667" s="4" t="s">
        <v>24</v>
      </c>
      <c r="E2667" s="4" t="s">
        <v>193</v>
      </c>
      <c r="F2667" s="3">
        <v>42847</v>
      </c>
      <c r="G2667" s="3"/>
      <c r="I2667" s="4" t="s">
        <v>9018</v>
      </c>
      <c r="J2667" s="4" t="s">
        <v>9019</v>
      </c>
      <c r="K2667" s="4" t="s">
        <v>9012</v>
      </c>
      <c r="L2667">
        <v>55</v>
      </c>
      <c r="M2667" s="4"/>
      <c r="Q2667" s="4"/>
      <c r="R2667" s="4"/>
    </row>
    <row r="2668" spans="1:19">
      <c r="A2668" s="4" t="s">
        <v>2875</v>
      </c>
      <c r="B2668" s="4" t="s">
        <v>181</v>
      </c>
      <c r="C2668" s="4" t="s">
        <v>9011</v>
      </c>
      <c r="D2668" s="4" t="s">
        <v>82</v>
      </c>
      <c r="E2668" s="4" t="s">
        <v>172</v>
      </c>
      <c r="F2668" s="3">
        <v>42847</v>
      </c>
      <c r="G2668" s="3">
        <v>42854</v>
      </c>
      <c r="H2668">
        <v>5456</v>
      </c>
      <c r="I2668" s="4" t="s">
        <v>9026</v>
      </c>
      <c r="J2668" s="4" t="s">
        <v>9024</v>
      </c>
      <c r="K2668" s="4" t="s">
        <v>9010</v>
      </c>
      <c r="L2668">
        <v>4821</v>
      </c>
      <c r="M2668" s="4" t="s">
        <v>36</v>
      </c>
      <c r="N2668">
        <v>1982</v>
      </c>
      <c r="O2668">
        <v>11698.03</v>
      </c>
      <c r="P2668">
        <v>34288</v>
      </c>
      <c r="Q2668" s="4" t="s">
        <v>23</v>
      </c>
      <c r="R2668" s="4" t="s">
        <v>24</v>
      </c>
      <c r="S2668">
        <v>7</v>
      </c>
    </row>
    <row r="2669" spans="1:19">
      <c r="A2669" s="4" t="s">
        <v>2876</v>
      </c>
      <c r="B2669" s="4" t="s">
        <v>183</v>
      </c>
      <c r="C2669" s="4" t="s">
        <v>177</v>
      </c>
      <c r="D2669" s="4" t="s">
        <v>68</v>
      </c>
      <c r="E2669" s="4" t="s">
        <v>197</v>
      </c>
      <c r="F2669" s="3">
        <v>42848</v>
      </c>
      <c r="G2669" s="3">
        <v>42973</v>
      </c>
      <c r="H2669">
        <v>0</v>
      </c>
      <c r="I2669" s="4" t="s">
        <v>9014</v>
      </c>
      <c r="J2669" s="4" t="s">
        <v>9015</v>
      </c>
      <c r="K2669" s="4" t="s">
        <v>9012</v>
      </c>
      <c r="L2669">
        <v>55</v>
      </c>
      <c r="M2669" s="4" t="s">
        <v>9322</v>
      </c>
      <c r="N2669">
        <v>2000</v>
      </c>
      <c r="O2669">
        <v>1223.72</v>
      </c>
      <c r="P2669">
        <v>2497</v>
      </c>
      <c r="Q2669" s="4" t="s">
        <v>69</v>
      </c>
      <c r="R2669" s="4" t="s">
        <v>24</v>
      </c>
      <c r="S2669">
        <v>125</v>
      </c>
    </row>
    <row r="2670" spans="1:19">
      <c r="A2670" s="4" t="s">
        <v>2877</v>
      </c>
      <c r="B2670" s="4" t="s">
        <v>261</v>
      </c>
      <c r="C2670" s="4" t="s">
        <v>9011</v>
      </c>
      <c r="D2670" s="4" t="s">
        <v>99</v>
      </c>
      <c r="E2670" s="4" t="s">
        <v>197</v>
      </c>
      <c r="F2670" s="3">
        <v>42848</v>
      </c>
      <c r="G2670" s="3">
        <v>42849</v>
      </c>
      <c r="H2670">
        <v>0</v>
      </c>
      <c r="I2670" s="4" t="s">
        <v>9021</v>
      </c>
      <c r="J2670" s="4" t="s">
        <v>9019</v>
      </c>
      <c r="K2670" s="4" t="s">
        <v>9010</v>
      </c>
      <c r="L2670">
        <v>4821</v>
      </c>
      <c r="M2670" s="4" t="s">
        <v>33</v>
      </c>
      <c r="N2670">
        <v>2003</v>
      </c>
      <c r="O2670">
        <v>1419.98</v>
      </c>
      <c r="P2670">
        <v>4018</v>
      </c>
      <c r="Q2670" s="4" t="s">
        <v>23</v>
      </c>
      <c r="R2670" s="4" t="s">
        <v>24</v>
      </c>
      <c r="S2670">
        <v>1</v>
      </c>
    </row>
    <row r="2671" spans="1:19">
      <c r="A2671" s="4" t="s">
        <v>2878</v>
      </c>
      <c r="B2671" s="4" t="s">
        <v>246</v>
      </c>
      <c r="C2671" s="4" t="s">
        <v>179</v>
      </c>
      <c r="D2671" s="4" t="s">
        <v>63</v>
      </c>
      <c r="E2671" s="4" t="s">
        <v>197</v>
      </c>
      <c r="F2671" s="3">
        <v>42848</v>
      </c>
      <c r="G2671" s="3">
        <v>42855</v>
      </c>
      <c r="H2671">
        <v>0</v>
      </c>
      <c r="I2671" s="4" t="s">
        <v>9021</v>
      </c>
      <c r="J2671" s="4" t="s">
        <v>9019</v>
      </c>
      <c r="K2671" s="4" t="s">
        <v>9010</v>
      </c>
      <c r="L2671">
        <v>550</v>
      </c>
      <c r="M2671" s="4" t="s">
        <v>33</v>
      </c>
      <c r="N2671">
        <v>1995</v>
      </c>
      <c r="O2671">
        <v>5158.71</v>
      </c>
      <c r="P2671">
        <v>17479</v>
      </c>
      <c r="Q2671" s="4" t="s">
        <v>64</v>
      </c>
      <c r="R2671" s="4" t="s">
        <v>24</v>
      </c>
      <c r="S2671">
        <v>7</v>
      </c>
    </row>
    <row r="2672" spans="1:19">
      <c r="A2672" s="4" t="s">
        <v>2879</v>
      </c>
      <c r="B2672" s="4" t="s">
        <v>246</v>
      </c>
      <c r="C2672" s="4" t="s">
        <v>192</v>
      </c>
      <c r="D2672" s="4" t="s">
        <v>120</v>
      </c>
      <c r="E2672" s="4" t="s">
        <v>197</v>
      </c>
      <c r="F2672" s="3">
        <v>42848</v>
      </c>
      <c r="G2672" s="3">
        <v>42967</v>
      </c>
      <c r="H2672">
        <v>0</v>
      </c>
      <c r="I2672" s="4" t="s">
        <v>9021</v>
      </c>
      <c r="J2672" s="4" t="s">
        <v>9019</v>
      </c>
      <c r="K2672" s="4" t="s">
        <v>9012</v>
      </c>
      <c r="L2672">
        <v>3393</v>
      </c>
      <c r="M2672" s="4" t="s">
        <v>58</v>
      </c>
      <c r="N2672">
        <v>1998</v>
      </c>
      <c r="O2672">
        <v>2022.14</v>
      </c>
      <c r="P2672">
        <v>5113</v>
      </c>
      <c r="Q2672" s="4" t="s">
        <v>23</v>
      </c>
      <c r="R2672" s="4" t="s">
        <v>24</v>
      </c>
      <c r="S2672">
        <v>119</v>
      </c>
    </row>
    <row r="2673" spans="1:19">
      <c r="A2673" s="4" t="s">
        <v>2880</v>
      </c>
      <c r="B2673" s="4" t="s">
        <v>279</v>
      </c>
      <c r="C2673" s="4" t="s">
        <v>9011</v>
      </c>
      <c r="D2673" s="4" t="s">
        <v>88</v>
      </c>
      <c r="E2673" s="4" t="s">
        <v>197</v>
      </c>
      <c r="F2673" s="3">
        <v>42848</v>
      </c>
      <c r="G2673" s="3">
        <v>42855</v>
      </c>
      <c r="H2673">
        <v>0</v>
      </c>
      <c r="I2673" s="4" t="s">
        <v>9018</v>
      </c>
      <c r="J2673" s="4" t="s">
        <v>9019</v>
      </c>
      <c r="K2673" s="4" t="s">
        <v>9010</v>
      </c>
      <c r="L2673">
        <v>4821</v>
      </c>
      <c r="M2673" s="4" t="s">
        <v>46</v>
      </c>
      <c r="N2673">
        <v>1984</v>
      </c>
      <c r="O2673">
        <v>3027.46</v>
      </c>
      <c r="P2673">
        <v>9516</v>
      </c>
      <c r="Q2673" s="4" t="s">
        <v>89</v>
      </c>
      <c r="R2673" s="4" t="s">
        <v>24</v>
      </c>
      <c r="S2673">
        <v>7</v>
      </c>
    </row>
    <row r="2674" spans="1:19">
      <c r="A2674" s="4" t="s">
        <v>2881</v>
      </c>
      <c r="B2674" s="4" t="s">
        <v>279</v>
      </c>
      <c r="C2674" s="4" t="s">
        <v>199</v>
      </c>
      <c r="D2674" s="4" t="s">
        <v>130</v>
      </c>
      <c r="E2674" s="4" t="s">
        <v>172</v>
      </c>
      <c r="F2674" s="3">
        <v>42848</v>
      </c>
      <c r="G2674" s="3">
        <v>42849</v>
      </c>
      <c r="H2674">
        <v>5780</v>
      </c>
      <c r="I2674" s="4" t="s">
        <v>9018</v>
      </c>
      <c r="J2674" s="4" t="s">
        <v>9019</v>
      </c>
      <c r="K2674" s="4" t="s">
        <v>9010</v>
      </c>
      <c r="L2674">
        <v>5482</v>
      </c>
      <c r="M2674" s="4" t="s">
        <v>36</v>
      </c>
      <c r="N2674">
        <v>1979</v>
      </c>
      <c r="O2674">
        <v>4478.47</v>
      </c>
      <c r="P2674">
        <v>13809</v>
      </c>
      <c r="Q2674" s="4" t="s">
        <v>23</v>
      </c>
      <c r="R2674" s="4" t="s">
        <v>24</v>
      </c>
      <c r="S2674">
        <v>1</v>
      </c>
    </row>
    <row r="2675" spans="1:19">
      <c r="A2675" s="4" t="s">
        <v>2882</v>
      </c>
      <c r="B2675" s="4" t="s">
        <v>279</v>
      </c>
      <c r="C2675" s="4" t="s">
        <v>9011</v>
      </c>
      <c r="D2675" s="4" t="s">
        <v>127</v>
      </c>
      <c r="E2675" s="4" t="s">
        <v>172</v>
      </c>
      <c r="F2675" s="3">
        <v>42848</v>
      </c>
      <c r="G2675" s="3">
        <v>42855</v>
      </c>
      <c r="H2675">
        <v>5787</v>
      </c>
      <c r="I2675" s="4" t="s">
        <v>9018</v>
      </c>
      <c r="J2675" s="4" t="s">
        <v>9019</v>
      </c>
      <c r="K2675" s="4" t="s">
        <v>9010</v>
      </c>
      <c r="L2675">
        <v>4821</v>
      </c>
      <c r="M2675" s="4" t="s">
        <v>9322</v>
      </c>
      <c r="N2675">
        <v>2011</v>
      </c>
      <c r="O2675">
        <v>40.79</v>
      </c>
      <c r="P2675">
        <v>142</v>
      </c>
      <c r="Q2675" s="4" t="s">
        <v>128</v>
      </c>
      <c r="R2675" s="4" t="s">
        <v>24</v>
      </c>
      <c r="S2675">
        <v>7</v>
      </c>
    </row>
    <row r="2676" spans="1:19">
      <c r="A2676" s="4" t="s">
        <v>2883</v>
      </c>
      <c r="B2676" s="4" t="s">
        <v>210</v>
      </c>
      <c r="C2676" s="4" t="s">
        <v>9011</v>
      </c>
      <c r="D2676" s="4" t="s">
        <v>31</v>
      </c>
      <c r="E2676" s="4" t="s">
        <v>172</v>
      </c>
      <c r="F2676" s="3">
        <v>42848</v>
      </c>
      <c r="G2676" s="3">
        <v>42850</v>
      </c>
      <c r="H2676">
        <v>5149</v>
      </c>
      <c r="I2676" s="4" t="s">
        <v>9021</v>
      </c>
      <c r="J2676" s="4" t="s">
        <v>9019</v>
      </c>
      <c r="K2676" s="4" t="s">
        <v>9010</v>
      </c>
      <c r="L2676">
        <v>4821</v>
      </c>
      <c r="M2676" s="4" t="s">
        <v>26</v>
      </c>
      <c r="N2676">
        <v>1991</v>
      </c>
      <c r="O2676">
        <v>326.82</v>
      </c>
      <c r="P2676">
        <v>1016</v>
      </c>
      <c r="Q2676" s="4" t="s">
        <v>23</v>
      </c>
      <c r="R2676" s="4" t="s">
        <v>24</v>
      </c>
      <c r="S2676">
        <v>2</v>
      </c>
    </row>
    <row r="2677" spans="1:19">
      <c r="A2677" s="4" t="s">
        <v>2884</v>
      </c>
      <c r="B2677" s="4" t="s">
        <v>263</v>
      </c>
      <c r="C2677" s="4" t="s">
        <v>171</v>
      </c>
      <c r="D2677" s="4" t="s">
        <v>63</v>
      </c>
      <c r="E2677" s="4" t="s">
        <v>197</v>
      </c>
      <c r="F2677" s="3">
        <v>42848</v>
      </c>
      <c r="G2677" s="3">
        <v>42973</v>
      </c>
      <c r="H2677">
        <v>0</v>
      </c>
      <c r="I2677" s="4" t="s">
        <v>9021</v>
      </c>
      <c r="J2677" s="4" t="s">
        <v>9019</v>
      </c>
      <c r="K2677" s="4" t="s">
        <v>9010</v>
      </c>
      <c r="L2677">
        <v>1096</v>
      </c>
      <c r="M2677" s="4" t="s">
        <v>33</v>
      </c>
      <c r="N2677">
        <v>1995</v>
      </c>
      <c r="O2677">
        <v>5158.71</v>
      </c>
      <c r="P2677">
        <v>17479</v>
      </c>
      <c r="Q2677" s="4" t="s">
        <v>64</v>
      </c>
      <c r="R2677" s="4" t="s">
        <v>24</v>
      </c>
      <c r="S2677">
        <v>125</v>
      </c>
    </row>
    <row r="2678" spans="1:19">
      <c r="A2678" s="4" t="s">
        <v>2885</v>
      </c>
      <c r="B2678" s="4" t="s">
        <v>263</v>
      </c>
      <c r="C2678" s="4" t="s">
        <v>9011</v>
      </c>
      <c r="D2678" s="4" t="s">
        <v>25</v>
      </c>
      <c r="E2678" s="4" t="s">
        <v>172</v>
      </c>
      <c r="F2678" s="3">
        <v>42848</v>
      </c>
      <c r="G2678" s="3">
        <v>42889</v>
      </c>
      <c r="H2678">
        <v>5100</v>
      </c>
      <c r="I2678" s="4" t="s">
        <v>9021</v>
      </c>
      <c r="J2678" s="4" t="s">
        <v>9019</v>
      </c>
      <c r="K2678" s="4" t="s">
        <v>9010</v>
      </c>
      <c r="L2678">
        <v>4821</v>
      </c>
      <c r="M2678" s="4" t="s">
        <v>26</v>
      </c>
      <c r="N2678">
        <v>1999</v>
      </c>
      <c r="O2678">
        <v>251.41</v>
      </c>
      <c r="P2678">
        <v>495</v>
      </c>
      <c r="Q2678" s="4" t="s">
        <v>23</v>
      </c>
      <c r="R2678" s="4" t="s">
        <v>24</v>
      </c>
      <c r="S2678">
        <v>41</v>
      </c>
    </row>
    <row r="2679" spans="1:19">
      <c r="A2679" s="4" t="s">
        <v>2886</v>
      </c>
      <c r="B2679" s="4" t="s">
        <v>263</v>
      </c>
      <c r="C2679" s="4" t="s">
        <v>9011</v>
      </c>
      <c r="D2679" s="4" t="s">
        <v>121</v>
      </c>
      <c r="E2679" s="4" t="s">
        <v>172</v>
      </c>
      <c r="F2679" s="3">
        <v>42848</v>
      </c>
      <c r="G2679" s="3">
        <v>42855</v>
      </c>
      <c r="H2679">
        <v>4810</v>
      </c>
      <c r="I2679" s="4" t="s">
        <v>9021</v>
      </c>
      <c r="J2679" s="4" t="s">
        <v>9019</v>
      </c>
      <c r="K2679" s="4" t="s">
        <v>9010</v>
      </c>
      <c r="L2679">
        <v>4821</v>
      </c>
      <c r="M2679" s="4" t="s">
        <v>58</v>
      </c>
      <c r="N2679">
        <v>1993</v>
      </c>
      <c r="O2679">
        <v>646.1</v>
      </c>
      <c r="P2679">
        <v>883</v>
      </c>
      <c r="Q2679" s="4" t="s">
        <v>23</v>
      </c>
      <c r="R2679" s="4" t="s">
        <v>62</v>
      </c>
      <c r="S2679">
        <v>7</v>
      </c>
    </row>
    <row r="2680" spans="1:19">
      <c r="A2680" s="4" t="s">
        <v>2887</v>
      </c>
      <c r="B2680" s="4" t="s">
        <v>212</v>
      </c>
      <c r="C2680" s="4" t="s">
        <v>177</v>
      </c>
      <c r="D2680" s="4" t="s">
        <v>71</v>
      </c>
      <c r="E2680" s="4" t="s">
        <v>197</v>
      </c>
      <c r="F2680" s="3">
        <v>42848</v>
      </c>
      <c r="G2680" s="3">
        <v>42859</v>
      </c>
      <c r="H2680">
        <v>0</v>
      </c>
      <c r="I2680" s="4" t="s">
        <v>9023</v>
      </c>
      <c r="J2680" s="4" t="s">
        <v>9024</v>
      </c>
      <c r="K2680" s="4" t="s">
        <v>9012</v>
      </c>
      <c r="L2680">
        <v>55</v>
      </c>
      <c r="M2680" s="4" t="s">
        <v>46</v>
      </c>
      <c r="N2680">
        <v>2000</v>
      </c>
      <c r="O2680">
        <v>2952.73</v>
      </c>
      <c r="P2680">
        <v>5107</v>
      </c>
      <c r="Q2680" s="4" t="s">
        <v>23</v>
      </c>
      <c r="R2680" s="4" t="s">
        <v>24</v>
      </c>
      <c r="S2680">
        <v>11</v>
      </c>
    </row>
    <row r="2681" spans="1:19">
      <c r="A2681" s="4" t="s">
        <v>2888</v>
      </c>
      <c r="B2681" s="4" t="s">
        <v>212</v>
      </c>
      <c r="C2681" s="4" t="s">
        <v>192</v>
      </c>
      <c r="D2681" s="4" t="s">
        <v>32</v>
      </c>
      <c r="E2681" s="4" t="s">
        <v>197</v>
      </c>
      <c r="F2681" s="3">
        <v>42848</v>
      </c>
      <c r="G2681" s="3">
        <v>42948</v>
      </c>
      <c r="H2681">
        <v>0</v>
      </c>
      <c r="I2681" s="4" t="s">
        <v>9023</v>
      </c>
      <c r="J2681" s="4" t="s">
        <v>9024</v>
      </c>
      <c r="K2681" s="4" t="s">
        <v>9012</v>
      </c>
      <c r="L2681">
        <v>3393</v>
      </c>
      <c r="M2681" s="4" t="s">
        <v>33</v>
      </c>
      <c r="N2681">
        <v>2009</v>
      </c>
      <c r="O2681">
        <v>497.11</v>
      </c>
      <c r="P2681">
        <v>1588</v>
      </c>
      <c r="Q2681" s="4" t="s">
        <v>23</v>
      </c>
      <c r="R2681" s="4" t="s">
        <v>24</v>
      </c>
      <c r="S2681">
        <v>100</v>
      </c>
    </row>
    <row r="2682" spans="1:19">
      <c r="A2682" s="4" t="s">
        <v>2889</v>
      </c>
      <c r="B2682" s="4" t="s">
        <v>196</v>
      </c>
      <c r="C2682" s="4" t="s">
        <v>179</v>
      </c>
      <c r="D2682" s="4" t="s">
        <v>27</v>
      </c>
      <c r="E2682" s="4" t="s">
        <v>172</v>
      </c>
      <c r="F2682" s="3">
        <v>42848</v>
      </c>
      <c r="G2682" s="3">
        <v>42849</v>
      </c>
      <c r="H2682">
        <v>560</v>
      </c>
      <c r="I2682" s="4" t="s">
        <v>9016</v>
      </c>
      <c r="J2682" s="4" t="s">
        <v>9015</v>
      </c>
      <c r="K2682" s="4" t="s">
        <v>9010</v>
      </c>
      <c r="L2682">
        <v>550</v>
      </c>
      <c r="M2682" s="4" t="s">
        <v>26</v>
      </c>
      <c r="N2682">
        <v>1986</v>
      </c>
      <c r="O2682">
        <v>647.17999999999995</v>
      </c>
      <c r="P2682">
        <v>1185</v>
      </c>
      <c r="Q2682" s="4" t="s">
        <v>28</v>
      </c>
      <c r="R2682" s="4" t="s">
        <v>24</v>
      </c>
      <c r="S2682">
        <v>1</v>
      </c>
    </row>
    <row r="2683" spans="1:19">
      <c r="A2683" s="4" t="s">
        <v>2890</v>
      </c>
      <c r="B2683" s="4" t="s">
        <v>196</v>
      </c>
      <c r="C2683" s="4" t="s">
        <v>9011</v>
      </c>
      <c r="D2683" s="4" t="s">
        <v>47</v>
      </c>
      <c r="E2683" s="4" t="s">
        <v>172</v>
      </c>
      <c r="F2683" s="3">
        <v>42848</v>
      </c>
      <c r="G2683" s="3">
        <v>42857</v>
      </c>
      <c r="H2683">
        <v>4916</v>
      </c>
      <c r="I2683" s="4" t="s">
        <v>9016</v>
      </c>
      <c r="J2683" s="4" t="s">
        <v>9015</v>
      </c>
      <c r="K2683" s="4" t="s">
        <v>9010</v>
      </c>
      <c r="L2683">
        <v>4821</v>
      </c>
      <c r="M2683" s="4" t="s">
        <v>46</v>
      </c>
      <c r="N2683">
        <v>1986</v>
      </c>
      <c r="O2683">
        <v>2403.58</v>
      </c>
      <c r="P2683">
        <v>8801</v>
      </c>
      <c r="Q2683" s="4" t="s">
        <v>23</v>
      </c>
      <c r="R2683" s="4" t="s">
        <v>24</v>
      </c>
      <c r="S2683">
        <v>9</v>
      </c>
    </row>
    <row r="2684" spans="1:19">
      <c r="A2684" s="4" t="s">
        <v>2891</v>
      </c>
      <c r="B2684" s="4" t="s">
        <v>191</v>
      </c>
      <c r="C2684" s="4" t="s">
        <v>177</v>
      </c>
      <c r="D2684" s="4" t="s">
        <v>24</v>
      </c>
      <c r="E2684" s="4" t="s">
        <v>193</v>
      </c>
      <c r="F2684" s="3">
        <v>42848</v>
      </c>
      <c r="G2684" s="3"/>
      <c r="I2684" s="4" t="s">
        <v>9026</v>
      </c>
      <c r="J2684" s="4" t="s">
        <v>9024</v>
      </c>
      <c r="K2684" s="4" t="s">
        <v>9012</v>
      </c>
      <c r="L2684">
        <v>55</v>
      </c>
      <c r="M2684" s="4"/>
      <c r="Q2684" s="4"/>
      <c r="R2684" s="4"/>
    </row>
    <row r="2685" spans="1:19">
      <c r="A2685" s="4" t="s">
        <v>2892</v>
      </c>
      <c r="B2685" s="4" t="s">
        <v>191</v>
      </c>
      <c r="C2685" s="4" t="s">
        <v>177</v>
      </c>
      <c r="D2685" s="4" t="s">
        <v>93</v>
      </c>
      <c r="E2685" s="4" t="s">
        <v>172</v>
      </c>
      <c r="F2685" s="3">
        <v>42848</v>
      </c>
      <c r="G2685" s="3">
        <v>42897</v>
      </c>
      <c r="H2685">
        <v>45</v>
      </c>
      <c r="I2685" s="4" t="s">
        <v>9026</v>
      </c>
      <c r="J2685" s="4" t="s">
        <v>9024</v>
      </c>
      <c r="K2685" s="4" t="s">
        <v>9012</v>
      </c>
      <c r="L2685">
        <v>55</v>
      </c>
      <c r="M2685" s="4" t="s">
        <v>73</v>
      </c>
      <c r="N2685">
        <v>1991</v>
      </c>
      <c r="O2685">
        <v>1012.72</v>
      </c>
      <c r="P2685">
        <v>3492</v>
      </c>
      <c r="Q2685" s="4" t="s">
        <v>94</v>
      </c>
      <c r="R2685" s="4" t="s">
        <v>24</v>
      </c>
      <c r="S2685">
        <v>49</v>
      </c>
    </row>
    <row r="2686" spans="1:19">
      <c r="A2686" s="4" t="s">
        <v>2893</v>
      </c>
      <c r="B2686" s="4" t="s">
        <v>219</v>
      </c>
      <c r="C2686" s="4" t="s">
        <v>171</v>
      </c>
      <c r="D2686" s="4" t="s">
        <v>84</v>
      </c>
      <c r="E2686" s="4" t="s">
        <v>197</v>
      </c>
      <c r="F2686" s="3">
        <v>42848</v>
      </c>
      <c r="G2686" s="3">
        <v>42850</v>
      </c>
      <c r="H2686">
        <v>0</v>
      </c>
      <c r="I2686" s="4" t="s">
        <v>9026</v>
      </c>
      <c r="J2686" s="4" t="s">
        <v>9024</v>
      </c>
      <c r="K2686" s="4" t="s">
        <v>9010</v>
      </c>
      <c r="L2686">
        <v>1096</v>
      </c>
      <c r="M2686" s="4" t="s">
        <v>9322</v>
      </c>
      <c r="N2686">
        <v>1980</v>
      </c>
      <c r="O2686">
        <v>7708.38</v>
      </c>
      <c r="P2686">
        <v>13756</v>
      </c>
      <c r="Q2686" s="4" t="s">
        <v>23</v>
      </c>
      <c r="R2686" s="4" t="s">
        <v>24</v>
      </c>
      <c r="S2686">
        <v>2</v>
      </c>
    </row>
    <row r="2687" spans="1:19">
      <c r="A2687" s="4" t="s">
        <v>2894</v>
      </c>
      <c r="B2687" s="4" t="s">
        <v>219</v>
      </c>
      <c r="C2687" s="4" t="s">
        <v>179</v>
      </c>
      <c r="D2687" s="4" t="s">
        <v>62</v>
      </c>
      <c r="E2687" s="4" t="s">
        <v>172</v>
      </c>
      <c r="F2687" s="3">
        <v>42848</v>
      </c>
      <c r="G2687" s="3">
        <v>42849</v>
      </c>
      <c r="H2687">
        <v>592</v>
      </c>
      <c r="I2687" s="4" t="s">
        <v>9026</v>
      </c>
      <c r="J2687" s="4" t="s">
        <v>9024</v>
      </c>
      <c r="K2687" s="4" t="s">
        <v>9010</v>
      </c>
      <c r="L2687">
        <v>550</v>
      </c>
      <c r="M2687" s="4" t="s">
        <v>58</v>
      </c>
      <c r="N2687">
        <v>2008</v>
      </c>
      <c r="O2687">
        <v>52.5</v>
      </c>
      <c r="P2687">
        <v>165</v>
      </c>
      <c r="Q2687" s="4" t="s">
        <v>23</v>
      </c>
      <c r="R2687" s="4" t="s">
        <v>24</v>
      </c>
      <c r="S2687">
        <v>1</v>
      </c>
    </row>
    <row r="2688" spans="1:19">
      <c r="A2688" s="4" t="s">
        <v>2895</v>
      </c>
      <c r="B2688" s="4" t="s">
        <v>230</v>
      </c>
      <c r="C2688" s="4" t="s">
        <v>179</v>
      </c>
      <c r="D2688" s="4" t="s">
        <v>49</v>
      </c>
      <c r="E2688" s="4" t="s">
        <v>172</v>
      </c>
      <c r="F2688" s="3">
        <v>42848</v>
      </c>
      <c r="G2688" s="3">
        <v>42854</v>
      </c>
      <c r="H2688">
        <v>529</v>
      </c>
      <c r="I2688" s="4" t="s">
        <v>9026</v>
      </c>
      <c r="J2688" s="4" t="s">
        <v>9024</v>
      </c>
      <c r="K2688" s="4" t="s">
        <v>9010</v>
      </c>
      <c r="L2688">
        <v>550</v>
      </c>
      <c r="M2688" s="4" t="s">
        <v>9322</v>
      </c>
      <c r="N2688">
        <v>2010</v>
      </c>
      <c r="O2688">
        <v>587.72</v>
      </c>
      <c r="P2688">
        <v>1501</v>
      </c>
      <c r="Q2688" s="4" t="s">
        <v>23</v>
      </c>
      <c r="R2688" s="4" t="s">
        <v>24</v>
      </c>
      <c r="S2688">
        <v>6</v>
      </c>
    </row>
    <row r="2689" spans="1:19">
      <c r="A2689" s="4" t="s">
        <v>2896</v>
      </c>
      <c r="B2689" s="4" t="s">
        <v>230</v>
      </c>
      <c r="C2689" s="4" t="s">
        <v>9011</v>
      </c>
      <c r="D2689" s="4" t="s">
        <v>81</v>
      </c>
      <c r="E2689" s="4" t="s">
        <v>172</v>
      </c>
      <c r="F2689" s="3">
        <v>42848</v>
      </c>
      <c r="G2689" s="3">
        <v>42851</v>
      </c>
      <c r="H2689">
        <v>5415</v>
      </c>
      <c r="I2689" s="4" t="s">
        <v>9026</v>
      </c>
      <c r="J2689" s="4" t="s">
        <v>9024</v>
      </c>
      <c r="K2689" s="4" t="s">
        <v>9010</v>
      </c>
      <c r="L2689">
        <v>4821</v>
      </c>
      <c r="M2689" s="4" t="s">
        <v>33</v>
      </c>
      <c r="N2689">
        <v>1989</v>
      </c>
      <c r="O2689">
        <v>1388.67</v>
      </c>
      <c r="P2689">
        <v>3583</v>
      </c>
      <c r="Q2689" s="4" t="s">
        <v>23</v>
      </c>
      <c r="R2689" s="4" t="s">
        <v>24</v>
      </c>
      <c r="S2689">
        <v>3</v>
      </c>
    </row>
    <row r="2690" spans="1:19">
      <c r="A2690" s="4" t="s">
        <v>2897</v>
      </c>
      <c r="B2690" s="4" t="s">
        <v>256</v>
      </c>
      <c r="C2690" s="4" t="s">
        <v>199</v>
      </c>
      <c r="D2690" s="4" t="s">
        <v>111</v>
      </c>
      <c r="E2690" s="4" t="s">
        <v>197</v>
      </c>
      <c r="F2690" s="3">
        <v>42848</v>
      </c>
      <c r="G2690" s="3">
        <v>42857</v>
      </c>
      <c r="H2690">
        <v>0</v>
      </c>
      <c r="I2690" s="4" t="s">
        <v>9014</v>
      </c>
      <c r="J2690" s="4" t="s">
        <v>9015</v>
      </c>
      <c r="K2690" s="4" t="s">
        <v>9010</v>
      </c>
      <c r="L2690">
        <v>5482</v>
      </c>
      <c r="M2690" s="4" t="s">
        <v>33</v>
      </c>
      <c r="N2690">
        <v>1988</v>
      </c>
      <c r="O2690">
        <v>1376.8</v>
      </c>
      <c r="P2690">
        <v>1165</v>
      </c>
      <c r="Q2690" s="4" t="s">
        <v>112</v>
      </c>
      <c r="R2690" s="4" t="s">
        <v>24</v>
      </c>
      <c r="S2690">
        <v>9</v>
      </c>
    </row>
    <row r="2691" spans="1:19">
      <c r="A2691" s="4" t="s">
        <v>2898</v>
      </c>
      <c r="B2691" s="4" t="s">
        <v>256</v>
      </c>
      <c r="C2691" s="4" t="s">
        <v>179</v>
      </c>
      <c r="D2691" s="4" t="s">
        <v>29</v>
      </c>
      <c r="E2691" s="4" t="s">
        <v>172</v>
      </c>
      <c r="F2691" s="3">
        <v>42848</v>
      </c>
      <c r="G2691" s="3">
        <v>42901</v>
      </c>
      <c r="H2691">
        <v>518</v>
      </c>
      <c r="I2691" s="4" t="s">
        <v>9014</v>
      </c>
      <c r="J2691" s="4" t="s">
        <v>9015</v>
      </c>
      <c r="K2691" s="4" t="s">
        <v>9010</v>
      </c>
      <c r="L2691">
        <v>550</v>
      </c>
      <c r="M2691" s="4" t="s">
        <v>26</v>
      </c>
      <c r="N2691">
        <v>2012</v>
      </c>
      <c r="O2691">
        <v>587.34</v>
      </c>
      <c r="P2691">
        <v>1356</v>
      </c>
      <c r="Q2691" s="4" t="s">
        <v>30</v>
      </c>
      <c r="R2691" s="4" t="s">
        <v>24</v>
      </c>
      <c r="S2691">
        <v>53</v>
      </c>
    </row>
    <row r="2692" spans="1:19">
      <c r="A2692" s="4" t="s">
        <v>2899</v>
      </c>
      <c r="B2692" s="4" t="s">
        <v>256</v>
      </c>
      <c r="C2692" s="4" t="s">
        <v>177</v>
      </c>
      <c r="D2692" s="4" t="s">
        <v>92</v>
      </c>
      <c r="E2692" s="4" t="s">
        <v>172</v>
      </c>
      <c r="F2692" s="3">
        <v>42848</v>
      </c>
      <c r="G2692" s="3">
        <v>42958</v>
      </c>
      <c r="H2692">
        <v>52</v>
      </c>
      <c r="I2692" s="4" t="s">
        <v>9014</v>
      </c>
      <c r="J2692" s="4" t="s">
        <v>9015</v>
      </c>
      <c r="K2692" s="4" t="s">
        <v>9012</v>
      </c>
      <c r="L2692">
        <v>55</v>
      </c>
      <c r="M2692" s="4" t="s">
        <v>73</v>
      </c>
      <c r="N2692">
        <v>1997</v>
      </c>
      <c r="O2692">
        <v>2041.73</v>
      </c>
      <c r="P2692">
        <v>5276</v>
      </c>
      <c r="Q2692" s="4" t="s">
        <v>23</v>
      </c>
      <c r="R2692" s="4" t="s">
        <v>24</v>
      </c>
      <c r="S2692">
        <v>110</v>
      </c>
    </row>
    <row r="2693" spans="1:19">
      <c r="A2693" s="4" t="s">
        <v>2900</v>
      </c>
      <c r="B2693" s="4" t="s">
        <v>187</v>
      </c>
      <c r="C2693" s="4" t="s">
        <v>192</v>
      </c>
      <c r="D2693" s="4" t="s">
        <v>24</v>
      </c>
      <c r="E2693" s="4" t="s">
        <v>193</v>
      </c>
      <c r="F2693" s="3">
        <v>42848</v>
      </c>
      <c r="G2693" s="3"/>
      <c r="I2693" s="4" t="s">
        <v>9023</v>
      </c>
      <c r="J2693" s="4" t="s">
        <v>9024</v>
      </c>
      <c r="K2693" s="4" t="s">
        <v>9012</v>
      </c>
      <c r="L2693">
        <v>3393</v>
      </c>
      <c r="M2693" s="4"/>
      <c r="Q2693" s="4"/>
      <c r="R2693" s="4"/>
    </row>
    <row r="2694" spans="1:19">
      <c r="A2694" s="4" t="s">
        <v>2901</v>
      </c>
      <c r="B2694" s="4" t="s">
        <v>187</v>
      </c>
      <c r="C2694" s="4" t="s">
        <v>177</v>
      </c>
      <c r="D2694" s="4" t="s">
        <v>86</v>
      </c>
      <c r="E2694" s="4" t="s">
        <v>197</v>
      </c>
      <c r="F2694" s="3">
        <v>42848</v>
      </c>
      <c r="G2694" s="3">
        <v>42849</v>
      </c>
      <c r="H2694">
        <v>0</v>
      </c>
      <c r="I2694" s="4" t="s">
        <v>9023</v>
      </c>
      <c r="J2694" s="4" t="s">
        <v>9024</v>
      </c>
      <c r="K2694" s="4" t="s">
        <v>9012</v>
      </c>
      <c r="L2694">
        <v>55</v>
      </c>
      <c r="M2694" s="4" t="s">
        <v>26</v>
      </c>
      <c r="N2694">
        <v>1985</v>
      </c>
      <c r="O2694">
        <v>2741.37</v>
      </c>
      <c r="P2694">
        <v>9226</v>
      </c>
      <c r="Q2694" s="4" t="s">
        <v>23</v>
      </c>
      <c r="R2694" s="4" t="s">
        <v>24</v>
      </c>
      <c r="S2694">
        <v>1</v>
      </c>
    </row>
    <row r="2695" spans="1:19">
      <c r="A2695" s="4" t="s">
        <v>2902</v>
      </c>
      <c r="B2695" s="4" t="s">
        <v>170</v>
      </c>
      <c r="C2695" s="4" t="s">
        <v>177</v>
      </c>
      <c r="D2695" s="4" t="s">
        <v>61</v>
      </c>
      <c r="E2695" s="4" t="s">
        <v>172</v>
      </c>
      <c r="F2695" s="3">
        <v>42848</v>
      </c>
      <c r="G2695" s="3">
        <v>42911</v>
      </c>
      <c r="H2695">
        <v>51</v>
      </c>
      <c r="I2695" s="4" t="s">
        <v>9014</v>
      </c>
      <c r="J2695" s="4" t="s">
        <v>9015</v>
      </c>
      <c r="K2695" s="4" t="s">
        <v>9012</v>
      </c>
      <c r="L2695">
        <v>55</v>
      </c>
      <c r="M2695" s="4" t="s">
        <v>58</v>
      </c>
      <c r="N2695">
        <v>1991</v>
      </c>
      <c r="O2695">
        <v>2819.5</v>
      </c>
      <c r="P2695">
        <v>7227</v>
      </c>
      <c r="Q2695" s="4" t="s">
        <v>23</v>
      </c>
      <c r="R2695" s="4" t="s">
        <v>62</v>
      </c>
      <c r="S2695">
        <v>63</v>
      </c>
    </row>
    <row r="2696" spans="1:19">
      <c r="A2696" s="4" t="s">
        <v>2903</v>
      </c>
      <c r="B2696" s="4" t="s">
        <v>189</v>
      </c>
      <c r="C2696" s="4" t="s">
        <v>179</v>
      </c>
      <c r="D2696" s="4" t="s">
        <v>66</v>
      </c>
      <c r="E2696" s="4" t="s">
        <v>172</v>
      </c>
      <c r="F2696" s="3">
        <v>42848</v>
      </c>
      <c r="G2696" s="3">
        <v>42849</v>
      </c>
      <c r="H2696">
        <v>554</v>
      </c>
      <c r="I2696" s="4" t="s">
        <v>9016</v>
      </c>
      <c r="J2696" s="4" t="s">
        <v>9015</v>
      </c>
      <c r="K2696" s="4" t="s">
        <v>9010</v>
      </c>
      <c r="L2696">
        <v>550</v>
      </c>
      <c r="M2696" s="4" t="s">
        <v>33</v>
      </c>
      <c r="N2696">
        <v>2007</v>
      </c>
      <c r="O2696">
        <v>894.33</v>
      </c>
      <c r="P2696">
        <v>1635</v>
      </c>
      <c r="Q2696" s="4" t="s">
        <v>67</v>
      </c>
      <c r="R2696" s="4" t="s">
        <v>24</v>
      </c>
      <c r="S2696">
        <v>1</v>
      </c>
    </row>
    <row r="2697" spans="1:19">
      <c r="A2697" s="4" t="s">
        <v>2904</v>
      </c>
      <c r="B2697" s="4" t="s">
        <v>189</v>
      </c>
      <c r="C2697" s="4" t="s">
        <v>9011</v>
      </c>
      <c r="D2697" s="4" t="s">
        <v>104</v>
      </c>
      <c r="E2697" s="4" t="s">
        <v>172</v>
      </c>
      <c r="F2697" s="3">
        <v>42848</v>
      </c>
      <c r="G2697" s="3">
        <v>42979</v>
      </c>
      <c r="H2697">
        <v>4835</v>
      </c>
      <c r="I2697" s="4" t="s">
        <v>9016</v>
      </c>
      <c r="J2697" s="4" t="s">
        <v>9015</v>
      </c>
      <c r="K2697" s="4" t="s">
        <v>9010</v>
      </c>
      <c r="L2697">
        <v>4821</v>
      </c>
      <c r="M2697" s="4" t="s">
        <v>9322</v>
      </c>
      <c r="N2697">
        <v>1983</v>
      </c>
      <c r="O2697">
        <v>1008.06</v>
      </c>
      <c r="P2697">
        <v>1238</v>
      </c>
      <c r="Q2697" s="4" t="s">
        <v>23</v>
      </c>
      <c r="R2697" s="4" t="s">
        <v>24</v>
      </c>
      <c r="S2697">
        <v>131</v>
      </c>
    </row>
    <row r="2698" spans="1:19">
      <c r="A2698" s="4" t="s">
        <v>2905</v>
      </c>
      <c r="B2698" s="4" t="s">
        <v>232</v>
      </c>
      <c r="C2698" s="4" t="s">
        <v>192</v>
      </c>
      <c r="D2698" s="4" t="s">
        <v>95</v>
      </c>
      <c r="E2698" s="4" t="s">
        <v>197</v>
      </c>
      <c r="F2698" s="3">
        <v>42848</v>
      </c>
      <c r="G2698" s="3">
        <v>42849</v>
      </c>
      <c r="H2698">
        <v>0</v>
      </c>
      <c r="I2698" s="4" t="s">
        <v>9021</v>
      </c>
      <c r="J2698" s="4" t="s">
        <v>9019</v>
      </c>
      <c r="K2698" s="4" t="s">
        <v>9012</v>
      </c>
      <c r="L2698">
        <v>3393</v>
      </c>
      <c r="M2698" s="4" t="s">
        <v>60</v>
      </c>
      <c r="N2698">
        <v>1997</v>
      </c>
      <c r="O2698">
        <v>882.12</v>
      </c>
      <c r="P2698">
        <v>2769</v>
      </c>
      <c r="Q2698" s="4" t="s">
        <v>23</v>
      </c>
      <c r="R2698" s="4" t="s">
        <v>24</v>
      </c>
      <c r="S2698">
        <v>1</v>
      </c>
    </row>
    <row r="2699" spans="1:19">
      <c r="A2699" s="4" t="s">
        <v>2906</v>
      </c>
      <c r="B2699" s="4" t="s">
        <v>205</v>
      </c>
      <c r="C2699" s="4" t="s">
        <v>177</v>
      </c>
      <c r="D2699" s="4" t="s">
        <v>24</v>
      </c>
      <c r="E2699" s="4" t="s">
        <v>193</v>
      </c>
      <c r="F2699" s="3">
        <v>42848</v>
      </c>
      <c r="G2699" s="3"/>
      <c r="I2699" s="4" t="s">
        <v>9023</v>
      </c>
      <c r="J2699" s="4" t="s">
        <v>9024</v>
      </c>
      <c r="K2699" s="4" t="s">
        <v>9012</v>
      </c>
      <c r="L2699">
        <v>55</v>
      </c>
      <c r="M2699" s="4"/>
      <c r="Q2699" s="4"/>
      <c r="R2699" s="4"/>
    </row>
    <row r="2700" spans="1:19">
      <c r="A2700" s="4" t="s">
        <v>2907</v>
      </c>
      <c r="B2700" s="4" t="s">
        <v>205</v>
      </c>
      <c r="C2700" s="4" t="s">
        <v>177</v>
      </c>
      <c r="D2700" s="4" t="s">
        <v>32</v>
      </c>
      <c r="E2700" s="4" t="s">
        <v>172</v>
      </c>
      <c r="F2700" s="3">
        <v>42848</v>
      </c>
      <c r="G2700" s="3">
        <v>42855</v>
      </c>
      <c r="H2700">
        <v>59</v>
      </c>
      <c r="I2700" s="4" t="s">
        <v>9023</v>
      </c>
      <c r="J2700" s="4" t="s">
        <v>9024</v>
      </c>
      <c r="K2700" s="4" t="s">
        <v>9012</v>
      </c>
      <c r="L2700">
        <v>55</v>
      </c>
      <c r="M2700" s="4" t="s">
        <v>33</v>
      </c>
      <c r="N2700">
        <v>2009</v>
      </c>
      <c r="O2700">
        <v>497.11</v>
      </c>
      <c r="P2700">
        <v>1588</v>
      </c>
      <c r="Q2700" s="4" t="s">
        <v>23</v>
      </c>
      <c r="R2700" s="4" t="s">
        <v>24</v>
      </c>
      <c r="S2700">
        <v>7</v>
      </c>
    </row>
    <row r="2701" spans="1:19">
      <c r="A2701" s="4" t="s">
        <v>2908</v>
      </c>
      <c r="B2701" s="4" t="s">
        <v>226</v>
      </c>
      <c r="C2701" s="4" t="s">
        <v>192</v>
      </c>
      <c r="D2701" s="4" t="s">
        <v>78</v>
      </c>
      <c r="E2701" s="4" t="s">
        <v>197</v>
      </c>
      <c r="F2701" s="3">
        <v>42848</v>
      </c>
      <c r="G2701" s="3">
        <v>42861</v>
      </c>
      <c r="H2701">
        <v>0</v>
      </c>
      <c r="I2701" s="4" t="s">
        <v>9018</v>
      </c>
      <c r="J2701" s="4" t="s">
        <v>9019</v>
      </c>
      <c r="K2701" s="4" t="s">
        <v>9012</v>
      </c>
      <c r="L2701">
        <v>3393</v>
      </c>
      <c r="M2701" s="4" t="s">
        <v>55</v>
      </c>
      <c r="N2701">
        <v>1994</v>
      </c>
      <c r="O2701">
        <v>6395.05</v>
      </c>
      <c r="P2701">
        <v>20275</v>
      </c>
      <c r="Q2701" s="4" t="s">
        <v>23</v>
      </c>
      <c r="R2701" s="4" t="s">
        <v>24</v>
      </c>
      <c r="S2701">
        <v>13</v>
      </c>
    </row>
    <row r="2702" spans="1:19">
      <c r="A2702" s="4" t="s">
        <v>2909</v>
      </c>
      <c r="B2702" s="4" t="s">
        <v>208</v>
      </c>
      <c r="C2702" s="4" t="s">
        <v>177</v>
      </c>
      <c r="D2702" s="4" t="s">
        <v>131</v>
      </c>
      <c r="E2702" s="4" t="s">
        <v>197</v>
      </c>
      <c r="F2702" s="3">
        <v>42848</v>
      </c>
      <c r="G2702" s="3">
        <v>42860</v>
      </c>
      <c r="H2702">
        <v>0</v>
      </c>
      <c r="I2702" s="4" t="s">
        <v>9014</v>
      </c>
      <c r="J2702" s="4" t="s">
        <v>9015</v>
      </c>
      <c r="K2702" s="4" t="s">
        <v>9012</v>
      </c>
      <c r="L2702">
        <v>55</v>
      </c>
      <c r="M2702" s="4" t="s">
        <v>26</v>
      </c>
      <c r="N2702">
        <v>1984</v>
      </c>
      <c r="O2702">
        <v>441.08</v>
      </c>
      <c r="P2702">
        <v>1210</v>
      </c>
      <c r="Q2702" s="4" t="s">
        <v>23</v>
      </c>
      <c r="R2702" s="4" t="s">
        <v>24</v>
      </c>
      <c r="S2702">
        <v>12</v>
      </c>
    </row>
    <row r="2703" spans="1:19">
      <c r="A2703" s="4" t="s">
        <v>2910</v>
      </c>
      <c r="B2703" s="4" t="s">
        <v>208</v>
      </c>
      <c r="C2703" s="4" t="s">
        <v>192</v>
      </c>
      <c r="D2703" s="4" t="s">
        <v>51</v>
      </c>
      <c r="E2703" s="4" t="s">
        <v>197</v>
      </c>
      <c r="F2703" s="3">
        <v>42848</v>
      </c>
      <c r="G2703" s="3">
        <v>42953</v>
      </c>
      <c r="H2703">
        <v>0</v>
      </c>
      <c r="I2703" s="4" t="s">
        <v>9014</v>
      </c>
      <c r="J2703" s="4" t="s">
        <v>9015</v>
      </c>
      <c r="K2703" s="4" t="s">
        <v>9012</v>
      </c>
      <c r="L2703">
        <v>3393</v>
      </c>
      <c r="M2703" s="4" t="s">
        <v>36</v>
      </c>
      <c r="N2703">
        <v>1982</v>
      </c>
      <c r="O2703">
        <v>4618</v>
      </c>
      <c r="P2703">
        <v>10083</v>
      </c>
      <c r="Q2703" s="4" t="s">
        <v>23</v>
      </c>
      <c r="R2703" s="4" t="s">
        <v>24</v>
      </c>
      <c r="S2703">
        <v>105</v>
      </c>
    </row>
    <row r="2704" spans="1:19">
      <c r="A2704" s="4" t="s">
        <v>2911</v>
      </c>
      <c r="B2704" s="4" t="s">
        <v>185</v>
      </c>
      <c r="C2704" s="4" t="s">
        <v>9011</v>
      </c>
      <c r="D2704" s="4" t="s">
        <v>97</v>
      </c>
      <c r="E2704" s="4" t="s">
        <v>197</v>
      </c>
      <c r="F2704" s="3">
        <v>42848</v>
      </c>
      <c r="G2704" s="3">
        <v>42960</v>
      </c>
      <c r="H2704">
        <v>0</v>
      </c>
      <c r="I2704" s="4" t="s">
        <v>9023</v>
      </c>
      <c r="J2704" s="4" t="s">
        <v>9024</v>
      </c>
      <c r="K2704" s="4" t="s">
        <v>9010</v>
      </c>
      <c r="L2704">
        <v>4821</v>
      </c>
      <c r="M2704" s="4" t="s">
        <v>33</v>
      </c>
      <c r="N2704">
        <v>2001</v>
      </c>
      <c r="O2704">
        <v>2437.85</v>
      </c>
      <c r="P2704">
        <v>4874</v>
      </c>
      <c r="Q2704" s="4" t="s">
        <v>23</v>
      </c>
      <c r="R2704" s="4" t="s">
        <v>24</v>
      </c>
      <c r="S2704">
        <v>112</v>
      </c>
    </row>
    <row r="2705" spans="1:19">
      <c r="A2705" s="4" t="s">
        <v>2912</v>
      </c>
      <c r="B2705" s="4" t="s">
        <v>185</v>
      </c>
      <c r="C2705" s="4" t="s">
        <v>177</v>
      </c>
      <c r="D2705" s="4" t="s">
        <v>93</v>
      </c>
      <c r="E2705" s="4" t="s">
        <v>197</v>
      </c>
      <c r="F2705" s="3">
        <v>42848</v>
      </c>
      <c r="G2705" s="3">
        <v>42855</v>
      </c>
      <c r="H2705">
        <v>0</v>
      </c>
      <c r="I2705" s="4" t="s">
        <v>9023</v>
      </c>
      <c r="J2705" s="4" t="s">
        <v>9024</v>
      </c>
      <c r="K2705" s="4" t="s">
        <v>9012</v>
      </c>
      <c r="L2705">
        <v>55</v>
      </c>
      <c r="M2705" s="4" t="s">
        <v>73</v>
      </c>
      <c r="N2705">
        <v>1991</v>
      </c>
      <c r="O2705">
        <v>1012.72</v>
      </c>
      <c r="P2705">
        <v>3492</v>
      </c>
      <c r="Q2705" s="4" t="s">
        <v>94</v>
      </c>
      <c r="R2705" s="4" t="s">
        <v>24</v>
      </c>
      <c r="S2705">
        <v>7</v>
      </c>
    </row>
    <row r="2706" spans="1:19">
      <c r="A2706" s="4" t="s">
        <v>2913</v>
      </c>
      <c r="B2706" s="4" t="s">
        <v>216</v>
      </c>
      <c r="C2706" s="4" t="s">
        <v>199</v>
      </c>
      <c r="D2706" s="4" t="s">
        <v>123</v>
      </c>
      <c r="E2706" s="4" t="s">
        <v>172</v>
      </c>
      <c r="F2706" s="3">
        <v>42848</v>
      </c>
      <c r="G2706" s="3">
        <v>42863</v>
      </c>
      <c r="H2706">
        <v>5813</v>
      </c>
      <c r="I2706" s="4" t="s">
        <v>9018</v>
      </c>
      <c r="J2706" s="4" t="s">
        <v>9019</v>
      </c>
      <c r="K2706" s="4" t="s">
        <v>9010</v>
      </c>
      <c r="L2706">
        <v>5482</v>
      </c>
      <c r="M2706" s="4" t="s">
        <v>39</v>
      </c>
      <c r="N2706">
        <v>1989</v>
      </c>
      <c r="O2706">
        <v>3838.39</v>
      </c>
      <c r="P2706">
        <v>8274</v>
      </c>
      <c r="Q2706" s="4" t="s">
        <v>23</v>
      </c>
      <c r="R2706" s="4" t="s">
        <v>24</v>
      </c>
      <c r="S2706">
        <v>15</v>
      </c>
    </row>
    <row r="2707" spans="1:19">
      <c r="A2707" s="4" t="s">
        <v>2914</v>
      </c>
      <c r="B2707" s="4" t="s">
        <v>235</v>
      </c>
      <c r="C2707" s="4" t="s">
        <v>9011</v>
      </c>
      <c r="D2707" s="4" t="s">
        <v>96</v>
      </c>
      <c r="E2707" s="4" t="s">
        <v>172</v>
      </c>
      <c r="F2707" s="3">
        <v>42848</v>
      </c>
      <c r="G2707" s="3">
        <v>42856</v>
      </c>
      <c r="H2707">
        <v>5414</v>
      </c>
      <c r="I2707" s="4" t="s">
        <v>9018</v>
      </c>
      <c r="J2707" s="4" t="s">
        <v>9019</v>
      </c>
      <c r="K2707" s="4" t="s">
        <v>9010</v>
      </c>
      <c r="L2707">
        <v>4821</v>
      </c>
      <c r="M2707" s="4" t="s">
        <v>58</v>
      </c>
      <c r="N2707">
        <v>1994</v>
      </c>
      <c r="O2707">
        <v>355.23</v>
      </c>
      <c r="P2707">
        <v>853</v>
      </c>
      <c r="Q2707" s="4" t="s">
        <v>23</v>
      </c>
      <c r="R2707" s="4" t="s">
        <v>24</v>
      </c>
      <c r="S2707">
        <v>8</v>
      </c>
    </row>
    <row r="2708" spans="1:19">
      <c r="A2708" s="4" t="s">
        <v>2915</v>
      </c>
      <c r="B2708" s="4" t="s">
        <v>181</v>
      </c>
      <c r="C2708" s="4" t="s">
        <v>199</v>
      </c>
      <c r="D2708" s="4" t="s">
        <v>122</v>
      </c>
      <c r="E2708" s="4" t="s">
        <v>197</v>
      </c>
      <c r="F2708" s="3">
        <v>42848</v>
      </c>
      <c r="G2708" s="3">
        <v>42853</v>
      </c>
      <c r="H2708">
        <v>0</v>
      </c>
      <c r="I2708" s="4" t="s">
        <v>9026</v>
      </c>
      <c r="J2708" s="4" t="s">
        <v>9024</v>
      </c>
      <c r="K2708" s="4" t="s">
        <v>9010</v>
      </c>
      <c r="L2708">
        <v>5482</v>
      </c>
      <c r="M2708" s="4" t="s">
        <v>58</v>
      </c>
      <c r="N2708">
        <v>1993</v>
      </c>
      <c r="O2708">
        <v>7537.24</v>
      </c>
      <c r="P2708">
        <v>20293</v>
      </c>
      <c r="Q2708" s="4" t="s">
        <v>23</v>
      </c>
      <c r="R2708" s="4" t="s">
        <v>24</v>
      </c>
      <c r="S2708">
        <v>5</v>
      </c>
    </row>
    <row r="2709" spans="1:19">
      <c r="A2709" s="4" t="s">
        <v>2916</v>
      </c>
      <c r="B2709" s="4" t="s">
        <v>183</v>
      </c>
      <c r="C2709" s="4" t="s">
        <v>177</v>
      </c>
      <c r="D2709" s="4" t="s">
        <v>103</v>
      </c>
      <c r="E2709" s="4" t="s">
        <v>172</v>
      </c>
      <c r="F2709" s="3">
        <v>42849</v>
      </c>
      <c r="G2709" s="3">
        <v>42850</v>
      </c>
      <c r="H2709">
        <v>62</v>
      </c>
      <c r="I2709" s="4" t="s">
        <v>9014</v>
      </c>
      <c r="J2709" s="4" t="s">
        <v>9015</v>
      </c>
      <c r="K2709" s="4" t="s">
        <v>9012</v>
      </c>
      <c r="L2709">
        <v>55</v>
      </c>
      <c r="M2709" s="4" t="s">
        <v>26</v>
      </c>
      <c r="N2709">
        <v>1992</v>
      </c>
      <c r="O2709">
        <v>3922.42</v>
      </c>
      <c r="P2709">
        <v>6837</v>
      </c>
      <c r="Q2709" s="4" t="s">
        <v>23</v>
      </c>
      <c r="R2709" s="4" t="s">
        <v>24</v>
      </c>
      <c r="S2709">
        <v>1</v>
      </c>
    </row>
    <row r="2710" spans="1:19">
      <c r="A2710" s="4" t="s">
        <v>2917</v>
      </c>
      <c r="B2710" s="4" t="s">
        <v>279</v>
      </c>
      <c r="C2710" s="4" t="s">
        <v>192</v>
      </c>
      <c r="D2710" s="4" t="s">
        <v>24</v>
      </c>
      <c r="E2710" s="4" t="s">
        <v>193</v>
      </c>
      <c r="F2710" s="3">
        <v>42849</v>
      </c>
      <c r="G2710" s="3"/>
      <c r="I2710" s="4" t="s">
        <v>9018</v>
      </c>
      <c r="J2710" s="4" t="s">
        <v>9019</v>
      </c>
      <c r="K2710" s="4" t="s">
        <v>9012</v>
      </c>
      <c r="L2710">
        <v>3393</v>
      </c>
      <c r="M2710" s="4"/>
      <c r="Q2710" s="4"/>
      <c r="R2710" s="4"/>
    </row>
    <row r="2711" spans="1:19">
      <c r="A2711" s="4" t="s">
        <v>2918</v>
      </c>
      <c r="B2711" s="4" t="s">
        <v>279</v>
      </c>
      <c r="C2711" s="4" t="s">
        <v>9011</v>
      </c>
      <c r="D2711" s="4" t="s">
        <v>99</v>
      </c>
      <c r="E2711" s="4" t="s">
        <v>172</v>
      </c>
      <c r="F2711" s="3">
        <v>42849</v>
      </c>
      <c r="G2711" s="3">
        <v>42951</v>
      </c>
      <c r="H2711">
        <v>4505</v>
      </c>
      <c r="I2711" s="4" t="s">
        <v>9018</v>
      </c>
      <c r="J2711" s="4" t="s">
        <v>9019</v>
      </c>
      <c r="K2711" s="4" t="s">
        <v>9010</v>
      </c>
      <c r="L2711">
        <v>4821</v>
      </c>
      <c r="M2711" s="4" t="s">
        <v>33</v>
      </c>
      <c r="N2711">
        <v>2003</v>
      </c>
      <c r="O2711">
        <v>1419.98</v>
      </c>
      <c r="P2711">
        <v>4018</v>
      </c>
      <c r="Q2711" s="4" t="s">
        <v>23</v>
      </c>
      <c r="R2711" s="4" t="s">
        <v>24</v>
      </c>
      <c r="S2711">
        <v>102</v>
      </c>
    </row>
    <row r="2712" spans="1:19">
      <c r="A2712" s="4" t="s">
        <v>2919</v>
      </c>
      <c r="B2712" s="4" t="s">
        <v>174</v>
      </c>
      <c r="C2712" s="4" t="s">
        <v>9011</v>
      </c>
      <c r="D2712" s="4" t="s">
        <v>79</v>
      </c>
      <c r="E2712" s="4" t="s">
        <v>197</v>
      </c>
      <c r="F2712" s="3">
        <v>42849</v>
      </c>
      <c r="G2712" s="3">
        <v>42855</v>
      </c>
      <c r="H2712">
        <v>0</v>
      </c>
      <c r="I2712" s="4" t="s">
        <v>9016</v>
      </c>
      <c r="J2712" s="4" t="s">
        <v>9015</v>
      </c>
      <c r="K2712" s="4" t="s">
        <v>9010</v>
      </c>
      <c r="L2712">
        <v>4821</v>
      </c>
      <c r="M2712" s="4" t="s">
        <v>26</v>
      </c>
      <c r="N2712">
        <v>2002</v>
      </c>
      <c r="O2712">
        <v>3178.24</v>
      </c>
      <c r="P2712">
        <v>4540</v>
      </c>
      <c r="Q2712" s="4" t="s">
        <v>23</v>
      </c>
      <c r="R2712" s="4" t="s">
        <v>24</v>
      </c>
      <c r="S2712">
        <v>6</v>
      </c>
    </row>
    <row r="2713" spans="1:19">
      <c r="A2713" s="4" t="s">
        <v>2920</v>
      </c>
      <c r="B2713" s="4" t="s">
        <v>174</v>
      </c>
      <c r="C2713" s="4" t="s">
        <v>171</v>
      </c>
      <c r="D2713" s="4" t="s">
        <v>85</v>
      </c>
      <c r="E2713" s="4" t="s">
        <v>172</v>
      </c>
      <c r="F2713" s="3">
        <v>42849</v>
      </c>
      <c r="G2713" s="3">
        <v>42861</v>
      </c>
      <c r="H2713">
        <v>1020</v>
      </c>
      <c r="I2713" s="4" t="s">
        <v>9016</v>
      </c>
      <c r="J2713" s="4" t="s">
        <v>9015</v>
      </c>
      <c r="K2713" s="4" t="s">
        <v>9010</v>
      </c>
      <c r="L2713">
        <v>1096</v>
      </c>
      <c r="M2713" s="4" t="s">
        <v>46</v>
      </c>
      <c r="N2713">
        <v>1985</v>
      </c>
      <c r="O2713">
        <v>375.43</v>
      </c>
      <c r="P2713">
        <v>1190</v>
      </c>
      <c r="Q2713" s="4" t="s">
        <v>23</v>
      </c>
      <c r="R2713" s="4" t="s">
        <v>24</v>
      </c>
      <c r="S2713">
        <v>12</v>
      </c>
    </row>
    <row r="2714" spans="1:19">
      <c r="A2714" s="4" t="s">
        <v>2921</v>
      </c>
      <c r="B2714" s="4" t="s">
        <v>174</v>
      </c>
      <c r="C2714" s="4" t="s">
        <v>199</v>
      </c>
      <c r="D2714" s="4" t="s">
        <v>48</v>
      </c>
      <c r="E2714" s="4" t="s">
        <v>172</v>
      </c>
      <c r="F2714" s="3">
        <v>42849</v>
      </c>
      <c r="G2714" s="3">
        <v>42854</v>
      </c>
      <c r="H2714">
        <v>5029</v>
      </c>
      <c r="I2714" s="4" t="s">
        <v>9016</v>
      </c>
      <c r="J2714" s="4" t="s">
        <v>9015</v>
      </c>
      <c r="K2714" s="4" t="s">
        <v>9010</v>
      </c>
      <c r="L2714">
        <v>5482</v>
      </c>
      <c r="M2714" s="4" t="s">
        <v>39</v>
      </c>
      <c r="N2714">
        <v>1998</v>
      </c>
      <c r="O2714">
        <v>217.87</v>
      </c>
      <c r="P2714">
        <v>551</v>
      </c>
      <c r="Q2714" s="4" t="s">
        <v>23</v>
      </c>
      <c r="R2714" s="4" t="s">
        <v>24</v>
      </c>
      <c r="S2714">
        <v>5</v>
      </c>
    </row>
    <row r="2715" spans="1:19">
      <c r="A2715" s="4" t="s">
        <v>2922</v>
      </c>
      <c r="B2715" s="4" t="s">
        <v>174</v>
      </c>
      <c r="C2715" s="4" t="s">
        <v>9011</v>
      </c>
      <c r="D2715" s="4" t="s">
        <v>106</v>
      </c>
      <c r="E2715" s="4" t="s">
        <v>172</v>
      </c>
      <c r="F2715" s="3">
        <v>42849</v>
      </c>
      <c r="G2715" s="3">
        <v>42962</v>
      </c>
      <c r="H2715">
        <v>5191</v>
      </c>
      <c r="I2715" s="4" t="s">
        <v>9016</v>
      </c>
      <c r="J2715" s="4" t="s">
        <v>9015</v>
      </c>
      <c r="K2715" s="4" t="s">
        <v>9010</v>
      </c>
      <c r="L2715">
        <v>4821</v>
      </c>
      <c r="M2715" s="4" t="s">
        <v>46</v>
      </c>
      <c r="N2715">
        <v>2012</v>
      </c>
      <c r="O2715">
        <v>45.39</v>
      </c>
      <c r="P2715">
        <v>100</v>
      </c>
      <c r="Q2715" s="4" t="s">
        <v>23</v>
      </c>
      <c r="R2715" s="4" t="s">
        <v>47</v>
      </c>
      <c r="S2715">
        <v>113</v>
      </c>
    </row>
    <row r="2716" spans="1:19">
      <c r="A2716" s="4" t="s">
        <v>2923</v>
      </c>
      <c r="B2716" s="4" t="s">
        <v>237</v>
      </c>
      <c r="C2716" s="4" t="s">
        <v>179</v>
      </c>
      <c r="D2716" s="4" t="s">
        <v>130</v>
      </c>
      <c r="E2716" s="4" t="s">
        <v>197</v>
      </c>
      <c r="F2716" s="3">
        <v>42849</v>
      </c>
      <c r="G2716" s="3">
        <v>42861</v>
      </c>
      <c r="H2716">
        <v>0</v>
      </c>
      <c r="I2716" s="4" t="s">
        <v>9018</v>
      </c>
      <c r="J2716" s="4" t="s">
        <v>9019</v>
      </c>
      <c r="K2716" s="4" t="s">
        <v>9010</v>
      </c>
      <c r="L2716">
        <v>550</v>
      </c>
      <c r="M2716" s="4" t="s">
        <v>36</v>
      </c>
      <c r="N2716">
        <v>1979</v>
      </c>
      <c r="O2716">
        <v>4478.47</v>
      </c>
      <c r="P2716">
        <v>13809</v>
      </c>
      <c r="Q2716" s="4" t="s">
        <v>23</v>
      </c>
      <c r="R2716" s="4" t="s">
        <v>24</v>
      </c>
      <c r="S2716">
        <v>12</v>
      </c>
    </row>
    <row r="2717" spans="1:19">
      <c r="A2717" s="4" t="s">
        <v>2924</v>
      </c>
      <c r="B2717" s="4" t="s">
        <v>196</v>
      </c>
      <c r="C2717" s="4" t="s">
        <v>9011</v>
      </c>
      <c r="D2717" s="4" t="s">
        <v>51</v>
      </c>
      <c r="E2717" s="4" t="s">
        <v>197</v>
      </c>
      <c r="F2717" s="3">
        <v>42849</v>
      </c>
      <c r="G2717" s="3">
        <v>42858</v>
      </c>
      <c r="H2717">
        <v>0</v>
      </c>
      <c r="I2717" s="4" t="s">
        <v>9016</v>
      </c>
      <c r="J2717" s="4" t="s">
        <v>9015</v>
      </c>
      <c r="K2717" s="4" t="s">
        <v>9010</v>
      </c>
      <c r="L2717">
        <v>4821</v>
      </c>
      <c r="M2717" s="4" t="s">
        <v>36</v>
      </c>
      <c r="N2717">
        <v>1982</v>
      </c>
      <c r="O2717">
        <v>4618</v>
      </c>
      <c r="P2717">
        <v>10083</v>
      </c>
      <c r="Q2717" s="4" t="s">
        <v>23</v>
      </c>
      <c r="R2717" s="4" t="s">
        <v>24</v>
      </c>
      <c r="S2717">
        <v>9</v>
      </c>
    </row>
    <row r="2718" spans="1:19">
      <c r="A2718" s="4" t="s">
        <v>2925</v>
      </c>
      <c r="B2718" s="4" t="s">
        <v>203</v>
      </c>
      <c r="C2718" s="4" t="s">
        <v>192</v>
      </c>
      <c r="D2718" s="4" t="s">
        <v>24</v>
      </c>
      <c r="E2718" s="4" t="s">
        <v>193</v>
      </c>
      <c r="F2718" s="3">
        <v>42849</v>
      </c>
      <c r="G2718" s="3"/>
      <c r="I2718" s="4" t="s">
        <v>9023</v>
      </c>
      <c r="J2718" s="4" t="s">
        <v>9024</v>
      </c>
      <c r="K2718" s="4" t="s">
        <v>9012</v>
      </c>
      <c r="L2718">
        <v>3393</v>
      </c>
      <c r="M2718" s="4"/>
      <c r="Q2718" s="4"/>
      <c r="R2718" s="4"/>
    </row>
    <row r="2719" spans="1:19">
      <c r="A2719" s="4" t="s">
        <v>2926</v>
      </c>
      <c r="B2719" s="4" t="s">
        <v>191</v>
      </c>
      <c r="C2719" s="4" t="s">
        <v>192</v>
      </c>
      <c r="D2719" s="4" t="s">
        <v>105</v>
      </c>
      <c r="E2719" s="4" t="s">
        <v>172</v>
      </c>
      <c r="F2719" s="3">
        <v>42849</v>
      </c>
      <c r="G2719" s="3">
        <v>42860</v>
      </c>
      <c r="H2719">
        <v>3042</v>
      </c>
      <c r="I2719" s="4" t="s">
        <v>9026</v>
      </c>
      <c r="J2719" s="4" t="s">
        <v>9024</v>
      </c>
      <c r="K2719" s="4" t="s">
        <v>9012</v>
      </c>
      <c r="L2719">
        <v>3393</v>
      </c>
      <c r="M2719" s="4" t="s">
        <v>36</v>
      </c>
      <c r="N2719">
        <v>1996</v>
      </c>
      <c r="O2719">
        <v>6354.87</v>
      </c>
      <c r="P2719">
        <v>16780</v>
      </c>
      <c r="Q2719" s="4" t="s">
        <v>23</v>
      </c>
      <c r="R2719" s="4" t="s">
        <v>35</v>
      </c>
      <c r="S2719">
        <v>11</v>
      </c>
    </row>
    <row r="2720" spans="1:19">
      <c r="A2720" s="4" t="s">
        <v>2927</v>
      </c>
      <c r="B2720" s="4" t="s">
        <v>343</v>
      </c>
      <c r="C2720" s="4" t="s">
        <v>179</v>
      </c>
      <c r="D2720" s="4" t="s">
        <v>68</v>
      </c>
      <c r="E2720" s="4" t="s">
        <v>172</v>
      </c>
      <c r="F2720" s="3">
        <v>42849</v>
      </c>
      <c r="G2720" s="3">
        <v>42851</v>
      </c>
      <c r="H2720">
        <v>580</v>
      </c>
      <c r="I2720" s="4" t="s">
        <v>9016</v>
      </c>
      <c r="J2720" s="4" t="s">
        <v>9015</v>
      </c>
      <c r="K2720" s="4" t="s">
        <v>9010</v>
      </c>
      <c r="L2720">
        <v>550</v>
      </c>
      <c r="M2720" s="4" t="s">
        <v>9322</v>
      </c>
      <c r="N2720">
        <v>2000</v>
      </c>
      <c r="O2720">
        <v>1223.72</v>
      </c>
      <c r="P2720">
        <v>2497</v>
      </c>
      <c r="Q2720" s="4" t="s">
        <v>69</v>
      </c>
      <c r="R2720" s="4" t="s">
        <v>24</v>
      </c>
      <c r="S2720">
        <v>2</v>
      </c>
    </row>
    <row r="2721" spans="1:19">
      <c r="A2721" s="4" t="s">
        <v>2928</v>
      </c>
      <c r="B2721" s="4" t="s">
        <v>219</v>
      </c>
      <c r="C2721" s="4" t="s">
        <v>171</v>
      </c>
      <c r="D2721" s="4" t="s">
        <v>24</v>
      </c>
      <c r="E2721" s="4" t="s">
        <v>193</v>
      </c>
      <c r="F2721" s="3">
        <v>42849</v>
      </c>
      <c r="G2721" s="3"/>
      <c r="I2721" s="4" t="s">
        <v>9026</v>
      </c>
      <c r="J2721" s="4" t="s">
        <v>9024</v>
      </c>
      <c r="K2721" s="4" t="s">
        <v>9010</v>
      </c>
      <c r="L2721">
        <v>1096</v>
      </c>
      <c r="M2721" s="4"/>
      <c r="Q2721" s="4"/>
      <c r="R2721" s="4"/>
    </row>
    <row r="2722" spans="1:19">
      <c r="A2722" s="4" t="s">
        <v>2929</v>
      </c>
      <c r="B2722" s="4" t="s">
        <v>230</v>
      </c>
      <c r="C2722" s="4" t="s">
        <v>179</v>
      </c>
      <c r="D2722" s="4" t="s">
        <v>90</v>
      </c>
      <c r="E2722" s="4" t="s">
        <v>172</v>
      </c>
      <c r="F2722" s="3">
        <v>42849</v>
      </c>
      <c r="G2722" s="3">
        <v>42981</v>
      </c>
      <c r="H2722">
        <v>616</v>
      </c>
      <c r="I2722" s="4" t="s">
        <v>9026</v>
      </c>
      <c r="J2722" s="4" t="s">
        <v>9024</v>
      </c>
      <c r="K2722" s="4" t="s">
        <v>9010</v>
      </c>
      <c r="L2722">
        <v>550</v>
      </c>
      <c r="M2722" s="4" t="s">
        <v>73</v>
      </c>
      <c r="N2722">
        <v>1987</v>
      </c>
      <c r="O2722">
        <v>405.59</v>
      </c>
      <c r="P2722">
        <v>1179</v>
      </c>
      <c r="Q2722" s="4" t="s">
        <v>91</v>
      </c>
      <c r="R2722" s="4" t="s">
        <v>92</v>
      </c>
      <c r="S2722">
        <v>132</v>
      </c>
    </row>
    <row r="2723" spans="1:19">
      <c r="A2723" s="4" t="s">
        <v>2930</v>
      </c>
      <c r="B2723" s="4" t="s">
        <v>187</v>
      </c>
      <c r="C2723" s="4" t="s">
        <v>171</v>
      </c>
      <c r="D2723" s="4" t="s">
        <v>81</v>
      </c>
      <c r="E2723" s="4" t="s">
        <v>172</v>
      </c>
      <c r="F2723" s="3">
        <v>42849</v>
      </c>
      <c r="G2723" s="3">
        <v>42854</v>
      </c>
      <c r="H2723">
        <v>788</v>
      </c>
      <c r="I2723" s="4" t="s">
        <v>9023</v>
      </c>
      <c r="J2723" s="4" t="s">
        <v>9024</v>
      </c>
      <c r="K2723" s="4" t="s">
        <v>9010</v>
      </c>
      <c r="L2723">
        <v>1096</v>
      </c>
      <c r="M2723" s="4" t="s">
        <v>33</v>
      </c>
      <c r="N2723">
        <v>1989</v>
      </c>
      <c r="O2723">
        <v>1388.67</v>
      </c>
      <c r="P2723">
        <v>3583</v>
      </c>
      <c r="Q2723" s="4" t="s">
        <v>23</v>
      </c>
      <c r="R2723" s="4" t="s">
        <v>24</v>
      </c>
      <c r="S2723">
        <v>5</v>
      </c>
    </row>
    <row r="2724" spans="1:19">
      <c r="A2724" s="4" t="s">
        <v>2931</v>
      </c>
      <c r="B2724" s="4" t="s">
        <v>201</v>
      </c>
      <c r="C2724" s="4" t="s">
        <v>179</v>
      </c>
      <c r="D2724" s="4" t="s">
        <v>82</v>
      </c>
      <c r="E2724" s="4" t="s">
        <v>197</v>
      </c>
      <c r="F2724" s="3">
        <v>42849</v>
      </c>
      <c r="G2724" s="3">
        <v>42851</v>
      </c>
      <c r="H2724">
        <v>0</v>
      </c>
      <c r="I2724" s="4" t="s">
        <v>9026</v>
      </c>
      <c r="J2724" s="4" t="s">
        <v>9024</v>
      </c>
      <c r="K2724" s="4" t="s">
        <v>9010</v>
      </c>
      <c r="L2724">
        <v>550</v>
      </c>
      <c r="M2724" s="4" t="s">
        <v>36</v>
      </c>
      <c r="N2724">
        <v>1982</v>
      </c>
      <c r="O2724">
        <v>11698.03</v>
      </c>
      <c r="P2724">
        <v>34288</v>
      </c>
      <c r="Q2724" s="4" t="s">
        <v>23</v>
      </c>
      <c r="R2724" s="4" t="s">
        <v>24</v>
      </c>
      <c r="S2724">
        <v>2</v>
      </c>
    </row>
    <row r="2725" spans="1:19">
      <c r="A2725" s="4" t="s">
        <v>2932</v>
      </c>
      <c r="B2725" s="4" t="s">
        <v>232</v>
      </c>
      <c r="C2725" s="4" t="s">
        <v>9011</v>
      </c>
      <c r="D2725" s="4" t="s">
        <v>121</v>
      </c>
      <c r="E2725" s="4" t="s">
        <v>172</v>
      </c>
      <c r="F2725" s="3">
        <v>42849</v>
      </c>
      <c r="G2725" s="3">
        <v>42850</v>
      </c>
      <c r="H2725">
        <v>4980</v>
      </c>
      <c r="I2725" s="4" t="s">
        <v>9021</v>
      </c>
      <c r="J2725" s="4" t="s">
        <v>9019</v>
      </c>
      <c r="K2725" s="4" t="s">
        <v>9010</v>
      </c>
      <c r="L2725">
        <v>4821</v>
      </c>
      <c r="M2725" s="4" t="s">
        <v>58</v>
      </c>
      <c r="N2725">
        <v>1993</v>
      </c>
      <c r="O2725">
        <v>646.1</v>
      </c>
      <c r="P2725">
        <v>883</v>
      </c>
      <c r="Q2725" s="4" t="s">
        <v>23</v>
      </c>
      <c r="R2725" s="4" t="s">
        <v>62</v>
      </c>
      <c r="S2725">
        <v>1</v>
      </c>
    </row>
    <row r="2726" spans="1:19">
      <c r="A2726" s="4" t="s">
        <v>2933</v>
      </c>
      <c r="B2726" s="4" t="s">
        <v>185</v>
      </c>
      <c r="C2726" s="4" t="s">
        <v>177</v>
      </c>
      <c r="D2726" s="4" t="s">
        <v>24</v>
      </c>
      <c r="E2726" s="4" t="s">
        <v>193</v>
      </c>
      <c r="F2726" s="3">
        <v>42849</v>
      </c>
      <c r="G2726" s="3"/>
      <c r="I2726" s="4" t="s">
        <v>9023</v>
      </c>
      <c r="J2726" s="4" t="s">
        <v>9024</v>
      </c>
      <c r="K2726" s="4" t="s">
        <v>9012</v>
      </c>
      <c r="L2726">
        <v>55</v>
      </c>
      <c r="M2726" s="4"/>
      <c r="Q2726" s="4"/>
      <c r="R2726" s="4"/>
    </row>
    <row r="2727" spans="1:19">
      <c r="A2727" s="4" t="s">
        <v>2934</v>
      </c>
      <c r="B2727" s="4" t="s">
        <v>185</v>
      </c>
      <c r="C2727" s="4" t="s">
        <v>177</v>
      </c>
      <c r="D2727" s="4" t="s">
        <v>24</v>
      </c>
      <c r="E2727" s="4" t="s">
        <v>193</v>
      </c>
      <c r="F2727" s="3">
        <v>42849</v>
      </c>
      <c r="G2727" s="3"/>
      <c r="I2727" s="4" t="s">
        <v>9023</v>
      </c>
      <c r="J2727" s="4" t="s">
        <v>9024</v>
      </c>
      <c r="K2727" s="4" t="s">
        <v>9012</v>
      </c>
      <c r="L2727">
        <v>55</v>
      </c>
      <c r="M2727" s="4"/>
      <c r="Q2727" s="4"/>
      <c r="R2727" s="4"/>
    </row>
    <row r="2728" spans="1:19">
      <c r="A2728" s="4" t="s">
        <v>2935</v>
      </c>
      <c r="B2728" s="4" t="s">
        <v>185</v>
      </c>
      <c r="C2728" s="4" t="s">
        <v>179</v>
      </c>
      <c r="D2728" s="4" t="s">
        <v>72</v>
      </c>
      <c r="E2728" s="4" t="s">
        <v>197</v>
      </c>
      <c r="F2728" s="3">
        <v>42849</v>
      </c>
      <c r="G2728" s="3">
        <v>42957</v>
      </c>
      <c r="H2728">
        <v>0</v>
      </c>
      <c r="I2728" s="4" t="s">
        <v>9023</v>
      </c>
      <c r="J2728" s="4" t="s">
        <v>9024</v>
      </c>
      <c r="K2728" s="4" t="s">
        <v>9010</v>
      </c>
      <c r="L2728">
        <v>550</v>
      </c>
      <c r="M2728" s="4" t="s">
        <v>73</v>
      </c>
      <c r="N2728">
        <v>2003</v>
      </c>
      <c r="O2728">
        <v>692.19</v>
      </c>
      <c r="P2728">
        <v>1922</v>
      </c>
      <c r="Q2728" s="4" t="s">
        <v>23</v>
      </c>
      <c r="R2728" s="4" t="s">
        <v>24</v>
      </c>
      <c r="S2728">
        <v>108</v>
      </c>
    </row>
    <row r="2729" spans="1:19">
      <c r="A2729" s="4" t="s">
        <v>2936</v>
      </c>
      <c r="B2729" s="4" t="s">
        <v>216</v>
      </c>
      <c r="C2729" s="4" t="s">
        <v>192</v>
      </c>
      <c r="D2729" s="4" t="s">
        <v>31</v>
      </c>
      <c r="E2729" s="4" t="s">
        <v>172</v>
      </c>
      <c r="F2729" s="3">
        <v>42849</v>
      </c>
      <c r="G2729" s="3">
        <v>42951</v>
      </c>
      <c r="H2729">
        <v>2981</v>
      </c>
      <c r="I2729" s="4" t="s">
        <v>9018</v>
      </c>
      <c r="J2729" s="4" t="s">
        <v>9019</v>
      </c>
      <c r="K2729" s="4" t="s">
        <v>9012</v>
      </c>
      <c r="L2729">
        <v>3393</v>
      </c>
      <c r="M2729" s="4" t="s">
        <v>26</v>
      </c>
      <c r="N2729">
        <v>1991</v>
      </c>
      <c r="O2729">
        <v>326.82</v>
      </c>
      <c r="P2729">
        <v>1016</v>
      </c>
      <c r="Q2729" s="4" t="s">
        <v>23</v>
      </c>
      <c r="R2729" s="4" t="s">
        <v>24</v>
      </c>
      <c r="S2729">
        <v>102</v>
      </c>
    </row>
    <row r="2730" spans="1:19">
      <c r="A2730" s="4" t="s">
        <v>2937</v>
      </c>
      <c r="B2730" s="4" t="s">
        <v>181</v>
      </c>
      <c r="C2730" s="4" t="s">
        <v>179</v>
      </c>
      <c r="D2730" s="4" t="s">
        <v>59</v>
      </c>
      <c r="E2730" s="4" t="s">
        <v>197</v>
      </c>
      <c r="F2730" s="3">
        <v>42849</v>
      </c>
      <c r="G2730" s="3">
        <v>42855</v>
      </c>
      <c r="H2730">
        <v>0</v>
      </c>
      <c r="I2730" s="4" t="s">
        <v>9026</v>
      </c>
      <c r="J2730" s="4" t="s">
        <v>9024</v>
      </c>
      <c r="K2730" s="4" t="s">
        <v>9010</v>
      </c>
      <c r="L2730">
        <v>550</v>
      </c>
      <c r="M2730" s="4" t="s">
        <v>60</v>
      </c>
      <c r="N2730">
        <v>1988</v>
      </c>
      <c r="O2730">
        <v>2059.9</v>
      </c>
      <c r="P2730">
        <v>3644</v>
      </c>
      <c r="Q2730" s="4" t="s">
        <v>23</v>
      </c>
      <c r="R2730" s="4" t="s">
        <v>24</v>
      </c>
      <c r="S2730">
        <v>6</v>
      </c>
    </row>
    <row r="2731" spans="1:19">
      <c r="A2731" s="4" t="s">
        <v>2938</v>
      </c>
      <c r="B2731" s="4" t="s">
        <v>181</v>
      </c>
      <c r="C2731" s="4" t="s">
        <v>199</v>
      </c>
      <c r="D2731" s="4" t="s">
        <v>72</v>
      </c>
      <c r="E2731" s="4" t="s">
        <v>197</v>
      </c>
      <c r="F2731" s="3">
        <v>42849</v>
      </c>
      <c r="G2731" s="3">
        <v>42852</v>
      </c>
      <c r="H2731">
        <v>0</v>
      </c>
      <c r="I2731" s="4" t="s">
        <v>9026</v>
      </c>
      <c r="J2731" s="4" t="s">
        <v>9024</v>
      </c>
      <c r="K2731" s="4" t="s">
        <v>9010</v>
      </c>
      <c r="L2731">
        <v>5482</v>
      </c>
      <c r="M2731" s="4" t="s">
        <v>73</v>
      </c>
      <c r="N2731">
        <v>2003</v>
      </c>
      <c r="O2731">
        <v>692.19</v>
      </c>
      <c r="P2731">
        <v>1922</v>
      </c>
      <c r="Q2731" s="4" t="s">
        <v>23</v>
      </c>
      <c r="R2731" s="4" t="s">
        <v>24</v>
      </c>
      <c r="S2731">
        <v>3</v>
      </c>
    </row>
    <row r="2732" spans="1:19">
      <c r="A2732" s="4" t="s">
        <v>2939</v>
      </c>
      <c r="B2732" s="4" t="s">
        <v>261</v>
      </c>
      <c r="C2732" s="4" t="s">
        <v>171</v>
      </c>
      <c r="D2732" s="4" t="s">
        <v>24</v>
      </c>
      <c r="E2732" s="4" t="s">
        <v>193</v>
      </c>
      <c r="F2732" s="3">
        <v>42850</v>
      </c>
      <c r="G2732" s="3"/>
      <c r="I2732" s="4" t="s">
        <v>9021</v>
      </c>
      <c r="J2732" s="4" t="s">
        <v>9019</v>
      </c>
      <c r="K2732" s="4" t="s">
        <v>9010</v>
      </c>
      <c r="L2732">
        <v>1096</v>
      </c>
      <c r="M2732" s="4"/>
      <c r="Q2732" s="4"/>
      <c r="R2732" s="4"/>
    </row>
    <row r="2733" spans="1:19">
      <c r="A2733" s="4" t="s">
        <v>2940</v>
      </c>
      <c r="B2733" s="4" t="s">
        <v>261</v>
      </c>
      <c r="C2733" s="4" t="s">
        <v>179</v>
      </c>
      <c r="D2733" s="4" t="s">
        <v>127</v>
      </c>
      <c r="E2733" s="4" t="s">
        <v>172</v>
      </c>
      <c r="F2733" s="3">
        <v>42850</v>
      </c>
      <c r="G2733" s="3">
        <v>42852</v>
      </c>
      <c r="H2733">
        <v>560</v>
      </c>
      <c r="I2733" s="4" t="s">
        <v>9021</v>
      </c>
      <c r="J2733" s="4" t="s">
        <v>9019</v>
      </c>
      <c r="K2733" s="4" t="s">
        <v>9010</v>
      </c>
      <c r="L2733">
        <v>550</v>
      </c>
      <c r="M2733" s="4" t="s">
        <v>9322</v>
      </c>
      <c r="N2733">
        <v>2011</v>
      </c>
      <c r="O2733">
        <v>40.79</v>
      </c>
      <c r="P2733">
        <v>142</v>
      </c>
      <c r="Q2733" s="4" t="s">
        <v>128</v>
      </c>
      <c r="R2733" s="4" t="s">
        <v>24</v>
      </c>
      <c r="S2733">
        <v>2</v>
      </c>
    </row>
    <row r="2734" spans="1:19">
      <c r="A2734" s="4" t="s">
        <v>2941</v>
      </c>
      <c r="B2734" s="4" t="s">
        <v>246</v>
      </c>
      <c r="C2734" s="4" t="s">
        <v>9011</v>
      </c>
      <c r="D2734" s="4" t="s">
        <v>24</v>
      </c>
      <c r="E2734" s="4" t="s">
        <v>193</v>
      </c>
      <c r="F2734" s="3">
        <v>42850</v>
      </c>
      <c r="G2734" s="3"/>
      <c r="I2734" s="4" t="s">
        <v>9021</v>
      </c>
      <c r="J2734" s="4" t="s">
        <v>9019</v>
      </c>
      <c r="K2734" s="4" t="s">
        <v>9010</v>
      </c>
      <c r="L2734">
        <v>4821</v>
      </c>
      <c r="M2734" s="4"/>
      <c r="Q2734" s="4"/>
      <c r="R2734" s="4"/>
    </row>
    <row r="2735" spans="1:19">
      <c r="A2735" s="4" t="s">
        <v>2942</v>
      </c>
      <c r="B2735" s="4" t="s">
        <v>246</v>
      </c>
      <c r="C2735" s="4" t="s">
        <v>192</v>
      </c>
      <c r="D2735" s="4" t="s">
        <v>50</v>
      </c>
      <c r="E2735" s="4" t="s">
        <v>172</v>
      </c>
      <c r="F2735" s="3">
        <v>42850</v>
      </c>
      <c r="G2735" s="3">
        <v>42865</v>
      </c>
      <c r="H2735">
        <v>3844</v>
      </c>
      <c r="I2735" s="4" t="s">
        <v>9021</v>
      </c>
      <c r="J2735" s="4" t="s">
        <v>9019</v>
      </c>
      <c r="K2735" s="4" t="s">
        <v>9012</v>
      </c>
      <c r="L2735">
        <v>3393</v>
      </c>
      <c r="M2735" s="4" t="s">
        <v>9322</v>
      </c>
      <c r="N2735">
        <v>1992</v>
      </c>
      <c r="O2735">
        <v>1712.68</v>
      </c>
      <c r="P2735">
        <v>3194</v>
      </c>
      <c r="Q2735" s="4" t="s">
        <v>23</v>
      </c>
      <c r="R2735" s="4" t="s">
        <v>21</v>
      </c>
      <c r="S2735">
        <v>15</v>
      </c>
    </row>
    <row r="2736" spans="1:19">
      <c r="A2736" s="4" t="s">
        <v>2943</v>
      </c>
      <c r="B2736" s="4" t="s">
        <v>279</v>
      </c>
      <c r="C2736" s="4" t="s">
        <v>179</v>
      </c>
      <c r="D2736" s="4" t="s">
        <v>34</v>
      </c>
      <c r="E2736" s="4" t="s">
        <v>172</v>
      </c>
      <c r="F2736" s="3">
        <v>42850</v>
      </c>
      <c r="G2736" s="3">
        <v>42861</v>
      </c>
      <c r="H2736">
        <v>562</v>
      </c>
      <c r="I2736" s="4" t="s">
        <v>9018</v>
      </c>
      <c r="J2736" s="4" t="s">
        <v>9019</v>
      </c>
      <c r="K2736" s="4" t="s">
        <v>9010</v>
      </c>
      <c r="L2736">
        <v>550</v>
      </c>
      <c r="M2736" s="4" t="s">
        <v>9322</v>
      </c>
      <c r="N2736">
        <v>1993</v>
      </c>
      <c r="O2736">
        <v>1242.32</v>
      </c>
      <c r="P2736">
        <v>3027</v>
      </c>
      <c r="Q2736" s="4" t="s">
        <v>23</v>
      </c>
      <c r="R2736" s="4" t="s">
        <v>21</v>
      </c>
      <c r="S2736">
        <v>11</v>
      </c>
    </row>
    <row r="2737" spans="1:19">
      <c r="A2737" s="4" t="s">
        <v>2944</v>
      </c>
      <c r="B2737" s="4" t="s">
        <v>210</v>
      </c>
      <c r="C2737" s="4" t="s">
        <v>177</v>
      </c>
      <c r="D2737" s="4" t="s">
        <v>117</v>
      </c>
      <c r="E2737" s="4" t="s">
        <v>172</v>
      </c>
      <c r="F2737" s="3">
        <v>42850</v>
      </c>
      <c r="G2737" s="3">
        <v>42856</v>
      </c>
      <c r="H2737">
        <v>51</v>
      </c>
      <c r="I2737" s="4" t="s">
        <v>9021</v>
      </c>
      <c r="J2737" s="4" t="s">
        <v>9019</v>
      </c>
      <c r="K2737" s="4" t="s">
        <v>9012</v>
      </c>
      <c r="L2737">
        <v>55</v>
      </c>
      <c r="M2737" s="4" t="s">
        <v>26</v>
      </c>
      <c r="N2737">
        <v>1996</v>
      </c>
      <c r="O2737">
        <v>439.21</v>
      </c>
      <c r="P2737">
        <v>792</v>
      </c>
      <c r="Q2737" s="4" t="s">
        <v>23</v>
      </c>
      <c r="R2737" s="4" t="s">
        <v>24</v>
      </c>
      <c r="S2737">
        <v>6</v>
      </c>
    </row>
    <row r="2738" spans="1:19">
      <c r="A2738" s="4" t="s">
        <v>2945</v>
      </c>
      <c r="B2738" s="4" t="s">
        <v>174</v>
      </c>
      <c r="C2738" s="4" t="s">
        <v>171</v>
      </c>
      <c r="D2738" s="4" t="s">
        <v>57</v>
      </c>
      <c r="E2738" s="4" t="s">
        <v>172</v>
      </c>
      <c r="F2738" s="3">
        <v>42850</v>
      </c>
      <c r="G2738" s="3">
        <v>42906</v>
      </c>
      <c r="H2738">
        <v>984</v>
      </c>
      <c r="I2738" s="4" t="s">
        <v>9016</v>
      </c>
      <c r="J2738" s="4" t="s">
        <v>9015</v>
      </c>
      <c r="K2738" s="4" t="s">
        <v>9010</v>
      </c>
      <c r="L2738">
        <v>1096</v>
      </c>
      <c r="M2738" s="4" t="s">
        <v>58</v>
      </c>
      <c r="N2738">
        <v>2006</v>
      </c>
      <c r="O2738">
        <v>1102.43</v>
      </c>
      <c r="P2738">
        <v>1759</v>
      </c>
      <c r="Q2738" s="4" t="s">
        <v>23</v>
      </c>
      <c r="R2738" s="4" t="s">
        <v>24</v>
      </c>
      <c r="S2738">
        <v>56</v>
      </c>
    </row>
    <row r="2739" spans="1:19">
      <c r="A2739" s="4" t="s">
        <v>2946</v>
      </c>
      <c r="B2739" s="4" t="s">
        <v>174</v>
      </c>
      <c r="C2739" s="4" t="s">
        <v>9011</v>
      </c>
      <c r="D2739" s="4" t="s">
        <v>70</v>
      </c>
      <c r="E2739" s="4" t="s">
        <v>172</v>
      </c>
      <c r="F2739" s="3">
        <v>42850</v>
      </c>
      <c r="G2739" s="3">
        <v>42893</v>
      </c>
      <c r="H2739">
        <v>4923</v>
      </c>
      <c r="I2739" s="4" t="s">
        <v>9016</v>
      </c>
      <c r="J2739" s="4" t="s">
        <v>9015</v>
      </c>
      <c r="K2739" s="4" t="s">
        <v>9010</v>
      </c>
      <c r="L2739">
        <v>4821</v>
      </c>
      <c r="M2739" s="4" t="s">
        <v>55</v>
      </c>
      <c r="N2739">
        <v>2007</v>
      </c>
      <c r="O2739">
        <v>86.68</v>
      </c>
      <c r="P2739">
        <v>187</v>
      </c>
      <c r="Q2739" s="4" t="s">
        <v>23</v>
      </c>
      <c r="R2739" s="4" t="s">
        <v>56</v>
      </c>
      <c r="S2739">
        <v>43</v>
      </c>
    </row>
    <row r="2740" spans="1:19">
      <c r="A2740" s="4" t="s">
        <v>2947</v>
      </c>
      <c r="B2740" s="4" t="s">
        <v>203</v>
      </c>
      <c r="C2740" s="4" t="s">
        <v>171</v>
      </c>
      <c r="D2740" s="4" t="s">
        <v>24</v>
      </c>
      <c r="E2740" s="4" t="s">
        <v>193</v>
      </c>
      <c r="F2740" s="3">
        <v>42850</v>
      </c>
      <c r="G2740" s="3"/>
      <c r="I2740" s="4" t="s">
        <v>9023</v>
      </c>
      <c r="J2740" s="4" t="s">
        <v>9024</v>
      </c>
      <c r="K2740" s="4" t="s">
        <v>9010</v>
      </c>
      <c r="L2740">
        <v>1096</v>
      </c>
      <c r="M2740" s="4"/>
      <c r="Q2740" s="4"/>
      <c r="R2740" s="4"/>
    </row>
    <row r="2741" spans="1:19">
      <c r="A2741" s="4" t="s">
        <v>2948</v>
      </c>
      <c r="B2741" s="4" t="s">
        <v>191</v>
      </c>
      <c r="C2741" s="4" t="s">
        <v>179</v>
      </c>
      <c r="D2741" s="4" t="s">
        <v>54</v>
      </c>
      <c r="E2741" s="4" t="s">
        <v>197</v>
      </c>
      <c r="F2741" s="3">
        <v>42850</v>
      </c>
      <c r="G2741" s="3">
        <v>42950</v>
      </c>
      <c r="H2741">
        <v>0</v>
      </c>
      <c r="I2741" s="4" t="s">
        <v>9026</v>
      </c>
      <c r="J2741" s="4" t="s">
        <v>9024</v>
      </c>
      <c r="K2741" s="4" t="s">
        <v>9010</v>
      </c>
      <c r="L2741">
        <v>550</v>
      </c>
      <c r="M2741" s="4" t="s">
        <v>55</v>
      </c>
      <c r="N2741">
        <v>1995</v>
      </c>
      <c r="O2741">
        <v>1825.82</v>
      </c>
      <c r="P2741">
        <v>5595</v>
      </c>
      <c r="Q2741" s="4" t="s">
        <v>23</v>
      </c>
      <c r="R2741" s="4" t="s">
        <v>56</v>
      </c>
      <c r="S2741">
        <v>100</v>
      </c>
    </row>
    <row r="2742" spans="1:19">
      <c r="A2742" s="4" t="s">
        <v>2949</v>
      </c>
      <c r="B2742" s="4" t="s">
        <v>230</v>
      </c>
      <c r="C2742" s="4" t="s">
        <v>9011</v>
      </c>
      <c r="D2742" s="4" t="s">
        <v>115</v>
      </c>
      <c r="E2742" s="4" t="s">
        <v>197</v>
      </c>
      <c r="F2742" s="3">
        <v>42850</v>
      </c>
      <c r="G2742" s="3">
        <v>42852</v>
      </c>
      <c r="H2742">
        <v>0</v>
      </c>
      <c r="I2742" s="4" t="s">
        <v>9026</v>
      </c>
      <c r="J2742" s="4" t="s">
        <v>9024</v>
      </c>
      <c r="K2742" s="4" t="s">
        <v>9010</v>
      </c>
      <c r="L2742">
        <v>4821</v>
      </c>
      <c r="M2742" s="4" t="s">
        <v>46</v>
      </c>
      <c r="N2742">
        <v>2008</v>
      </c>
      <c r="O2742">
        <v>894.37</v>
      </c>
      <c r="P2742">
        <v>1593</v>
      </c>
      <c r="Q2742" s="4" t="s">
        <v>116</v>
      </c>
      <c r="R2742" s="4" t="s">
        <v>24</v>
      </c>
      <c r="S2742">
        <v>2</v>
      </c>
    </row>
    <row r="2743" spans="1:19">
      <c r="A2743" s="4" t="s">
        <v>2950</v>
      </c>
      <c r="B2743" s="4" t="s">
        <v>256</v>
      </c>
      <c r="C2743" s="4" t="s">
        <v>179</v>
      </c>
      <c r="D2743" s="4" t="s">
        <v>76</v>
      </c>
      <c r="E2743" s="4" t="s">
        <v>197</v>
      </c>
      <c r="F2743" s="3">
        <v>42850</v>
      </c>
      <c r="G2743" s="3">
        <v>42963</v>
      </c>
      <c r="H2743">
        <v>0</v>
      </c>
      <c r="I2743" s="4" t="s">
        <v>9014</v>
      </c>
      <c r="J2743" s="4" t="s">
        <v>9015</v>
      </c>
      <c r="K2743" s="4" t="s">
        <v>9010</v>
      </c>
      <c r="L2743">
        <v>550</v>
      </c>
      <c r="M2743" s="4" t="s">
        <v>9322</v>
      </c>
      <c r="N2743">
        <v>1997</v>
      </c>
      <c r="O2743">
        <v>8170.38</v>
      </c>
      <c r="P2743">
        <v>16499</v>
      </c>
      <c r="Q2743" s="4" t="s">
        <v>77</v>
      </c>
      <c r="R2743" s="4" t="s">
        <v>24</v>
      </c>
      <c r="S2743">
        <v>113</v>
      </c>
    </row>
    <row r="2744" spans="1:19">
      <c r="A2744" s="4" t="s">
        <v>2951</v>
      </c>
      <c r="B2744" s="4" t="s">
        <v>244</v>
      </c>
      <c r="C2744" s="4" t="s">
        <v>192</v>
      </c>
      <c r="D2744" s="4" t="s">
        <v>85</v>
      </c>
      <c r="E2744" s="4" t="s">
        <v>197</v>
      </c>
      <c r="F2744" s="3">
        <v>42850</v>
      </c>
      <c r="G2744" s="3">
        <v>42857</v>
      </c>
      <c r="H2744">
        <v>0</v>
      </c>
      <c r="I2744" s="4" t="s">
        <v>9016</v>
      </c>
      <c r="J2744" s="4" t="s">
        <v>9015</v>
      </c>
      <c r="K2744" s="4" t="s">
        <v>9012</v>
      </c>
      <c r="L2744">
        <v>3393</v>
      </c>
      <c r="M2744" s="4" t="s">
        <v>46</v>
      </c>
      <c r="N2744">
        <v>1985</v>
      </c>
      <c r="O2744">
        <v>375.43</v>
      </c>
      <c r="P2744">
        <v>1190</v>
      </c>
      <c r="Q2744" s="4" t="s">
        <v>23</v>
      </c>
      <c r="R2744" s="4" t="s">
        <v>24</v>
      </c>
      <c r="S2744">
        <v>7</v>
      </c>
    </row>
    <row r="2745" spans="1:19">
      <c r="A2745" s="4" t="s">
        <v>2952</v>
      </c>
      <c r="B2745" s="4" t="s">
        <v>201</v>
      </c>
      <c r="C2745" s="4" t="s">
        <v>9011</v>
      </c>
      <c r="D2745" s="4" t="s">
        <v>24</v>
      </c>
      <c r="E2745" s="4" t="s">
        <v>193</v>
      </c>
      <c r="F2745" s="3">
        <v>42850</v>
      </c>
      <c r="G2745" s="3"/>
      <c r="I2745" s="4" t="s">
        <v>9026</v>
      </c>
      <c r="J2745" s="4" t="s">
        <v>9024</v>
      </c>
      <c r="K2745" s="4" t="s">
        <v>9010</v>
      </c>
      <c r="L2745">
        <v>4821</v>
      </c>
      <c r="M2745" s="4"/>
      <c r="Q2745" s="4"/>
      <c r="R2745" s="4"/>
    </row>
    <row r="2746" spans="1:19">
      <c r="A2746" s="4" t="s">
        <v>2953</v>
      </c>
      <c r="B2746" s="4" t="s">
        <v>201</v>
      </c>
      <c r="C2746" s="4" t="s">
        <v>171</v>
      </c>
      <c r="D2746" s="4" t="s">
        <v>124</v>
      </c>
      <c r="E2746" s="4" t="s">
        <v>172</v>
      </c>
      <c r="F2746" s="3">
        <v>42850</v>
      </c>
      <c r="G2746" s="3">
        <v>42851</v>
      </c>
      <c r="H2746">
        <v>1113</v>
      </c>
      <c r="I2746" s="4" t="s">
        <v>9026</v>
      </c>
      <c r="J2746" s="4" t="s">
        <v>9024</v>
      </c>
      <c r="K2746" s="4" t="s">
        <v>9010</v>
      </c>
      <c r="L2746">
        <v>1096</v>
      </c>
      <c r="M2746" s="4" t="s">
        <v>60</v>
      </c>
      <c r="N2746">
        <v>1983</v>
      </c>
      <c r="O2746">
        <v>2871.35</v>
      </c>
      <c r="P2746">
        <v>9561</v>
      </c>
      <c r="Q2746" s="4" t="s">
        <v>23</v>
      </c>
      <c r="R2746" s="4" t="s">
        <v>24</v>
      </c>
      <c r="S2746">
        <v>1</v>
      </c>
    </row>
    <row r="2747" spans="1:19">
      <c r="A2747" s="4" t="s">
        <v>2954</v>
      </c>
      <c r="B2747" s="4" t="s">
        <v>189</v>
      </c>
      <c r="C2747" s="4" t="s">
        <v>199</v>
      </c>
      <c r="D2747" s="4" t="s">
        <v>119</v>
      </c>
      <c r="E2747" s="4" t="s">
        <v>172</v>
      </c>
      <c r="F2747" s="3">
        <v>42850</v>
      </c>
      <c r="G2747" s="3">
        <v>42866</v>
      </c>
      <c r="H2747">
        <v>6039</v>
      </c>
      <c r="I2747" s="4" t="s">
        <v>9016</v>
      </c>
      <c r="J2747" s="4" t="s">
        <v>9015</v>
      </c>
      <c r="K2747" s="4" t="s">
        <v>9010</v>
      </c>
      <c r="L2747">
        <v>5482</v>
      </c>
      <c r="M2747" s="4" t="s">
        <v>55</v>
      </c>
      <c r="N2747">
        <v>1988</v>
      </c>
      <c r="O2747">
        <v>5266.09</v>
      </c>
      <c r="P2747">
        <v>8595</v>
      </c>
      <c r="Q2747" s="4" t="s">
        <v>23</v>
      </c>
      <c r="R2747" s="4" t="s">
        <v>56</v>
      </c>
      <c r="S2747">
        <v>16</v>
      </c>
    </row>
    <row r="2748" spans="1:19">
      <c r="A2748" s="4" t="s">
        <v>2955</v>
      </c>
      <c r="B2748" s="4" t="s">
        <v>232</v>
      </c>
      <c r="C2748" s="4" t="s">
        <v>179</v>
      </c>
      <c r="D2748" s="4" t="s">
        <v>40</v>
      </c>
      <c r="E2748" s="4" t="s">
        <v>172</v>
      </c>
      <c r="F2748" s="3">
        <v>42850</v>
      </c>
      <c r="G2748" s="3">
        <v>42890</v>
      </c>
      <c r="H2748">
        <v>538</v>
      </c>
      <c r="I2748" s="4" t="s">
        <v>9021</v>
      </c>
      <c r="J2748" s="4" t="s">
        <v>9019</v>
      </c>
      <c r="K2748" s="4" t="s">
        <v>9010</v>
      </c>
      <c r="L2748">
        <v>550</v>
      </c>
      <c r="M2748" s="4" t="s">
        <v>39</v>
      </c>
      <c r="N2748">
        <v>1989</v>
      </c>
      <c r="O2748">
        <v>665.06</v>
      </c>
      <c r="P2748">
        <v>1095</v>
      </c>
      <c r="Q2748" s="4" t="s">
        <v>23</v>
      </c>
      <c r="R2748" s="4" t="s">
        <v>24</v>
      </c>
      <c r="S2748">
        <v>40</v>
      </c>
    </row>
    <row r="2749" spans="1:19">
      <c r="A2749" s="4" t="s">
        <v>2956</v>
      </c>
      <c r="B2749" s="4" t="s">
        <v>208</v>
      </c>
      <c r="C2749" s="4" t="s">
        <v>192</v>
      </c>
      <c r="D2749" s="4" t="s">
        <v>68</v>
      </c>
      <c r="E2749" s="4" t="s">
        <v>197</v>
      </c>
      <c r="F2749" s="3">
        <v>42850</v>
      </c>
      <c r="G2749" s="3">
        <v>42852</v>
      </c>
      <c r="H2749">
        <v>0</v>
      </c>
      <c r="I2749" s="4" t="s">
        <v>9014</v>
      </c>
      <c r="J2749" s="4" t="s">
        <v>9015</v>
      </c>
      <c r="K2749" s="4" t="s">
        <v>9012</v>
      </c>
      <c r="L2749">
        <v>3393</v>
      </c>
      <c r="M2749" s="4" t="s">
        <v>9322</v>
      </c>
      <c r="N2749">
        <v>2000</v>
      </c>
      <c r="O2749">
        <v>1223.72</v>
      </c>
      <c r="P2749">
        <v>2497</v>
      </c>
      <c r="Q2749" s="4" t="s">
        <v>69</v>
      </c>
      <c r="R2749" s="4" t="s">
        <v>24</v>
      </c>
      <c r="S2749">
        <v>2</v>
      </c>
    </row>
    <row r="2750" spans="1:19">
      <c r="A2750" s="4" t="s">
        <v>2957</v>
      </c>
      <c r="B2750" s="4" t="s">
        <v>185</v>
      </c>
      <c r="C2750" s="4" t="s">
        <v>9011</v>
      </c>
      <c r="D2750" s="4" t="s">
        <v>74</v>
      </c>
      <c r="E2750" s="4" t="s">
        <v>172</v>
      </c>
      <c r="F2750" s="3">
        <v>42850</v>
      </c>
      <c r="G2750" s="3">
        <v>42877</v>
      </c>
      <c r="H2750">
        <v>4364</v>
      </c>
      <c r="I2750" s="4" t="s">
        <v>9023</v>
      </c>
      <c r="J2750" s="4" t="s">
        <v>9024</v>
      </c>
      <c r="K2750" s="4" t="s">
        <v>9010</v>
      </c>
      <c r="L2750">
        <v>4821</v>
      </c>
      <c r="M2750" s="4" t="s">
        <v>33</v>
      </c>
      <c r="N2750">
        <v>2003</v>
      </c>
      <c r="O2750">
        <v>223.8</v>
      </c>
      <c r="P2750">
        <v>299</v>
      </c>
      <c r="Q2750" s="4" t="s">
        <v>23</v>
      </c>
      <c r="R2750" s="4" t="s">
        <v>24</v>
      </c>
      <c r="S2750">
        <v>27</v>
      </c>
    </row>
    <row r="2751" spans="1:19">
      <c r="A2751" s="4" t="s">
        <v>2958</v>
      </c>
      <c r="B2751" s="4" t="s">
        <v>216</v>
      </c>
      <c r="C2751" s="4" t="s">
        <v>171</v>
      </c>
      <c r="D2751" s="4" t="s">
        <v>24</v>
      </c>
      <c r="E2751" s="4" t="s">
        <v>193</v>
      </c>
      <c r="F2751" s="3">
        <v>42850</v>
      </c>
      <c r="G2751" s="3"/>
      <c r="I2751" s="4" t="s">
        <v>9018</v>
      </c>
      <c r="J2751" s="4" t="s">
        <v>9019</v>
      </c>
      <c r="K2751" s="4" t="s">
        <v>9010</v>
      </c>
      <c r="L2751">
        <v>1096</v>
      </c>
      <c r="M2751" s="4"/>
      <c r="Q2751" s="4"/>
      <c r="R2751" s="4"/>
    </row>
    <row r="2752" spans="1:19">
      <c r="A2752" s="4" t="s">
        <v>2959</v>
      </c>
      <c r="B2752" s="4" t="s">
        <v>235</v>
      </c>
      <c r="C2752" s="4" t="s">
        <v>179</v>
      </c>
      <c r="D2752" s="4" t="s">
        <v>24</v>
      </c>
      <c r="E2752" s="4" t="s">
        <v>193</v>
      </c>
      <c r="F2752" s="3">
        <v>42850</v>
      </c>
      <c r="G2752" s="3"/>
      <c r="I2752" s="4" t="s">
        <v>9018</v>
      </c>
      <c r="J2752" s="4" t="s">
        <v>9019</v>
      </c>
      <c r="K2752" s="4" t="s">
        <v>9010</v>
      </c>
      <c r="L2752">
        <v>550</v>
      </c>
      <c r="M2752" s="4"/>
      <c r="Q2752" s="4"/>
      <c r="R2752" s="4"/>
    </row>
    <row r="2753" spans="1:19">
      <c r="A2753" s="4" t="s">
        <v>2960</v>
      </c>
      <c r="B2753" s="4" t="s">
        <v>181</v>
      </c>
      <c r="C2753" s="4" t="s">
        <v>179</v>
      </c>
      <c r="D2753" s="4" t="s">
        <v>86</v>
      </c>
      <c r="E2753" s="4" t="s">
        <v>197</v>
      </c>
      <c r="F2753" s="3">
        <v>42850</v>
      </c>
      <c r="G2753" s="3">
        <v>42954</v>
      </c>
      <c r="H2753">
        <v>0</v>
      </c>
      <c r="I2753" s="4" t="s">
        <v>9026</v>
      </c>
      <c r="J2753" s="4" t="s">
        <v>9024</v>
      </c>
      <c r="K2753" s="4" t="s">
        <v>9010</v>
      </c>
      <c r="L2753">
        <v>550</v>
      </c>
      <c r="M2753" s="4" t="s">
        <v>26</v>
      </c>
      <c r="N2753">
        <v>1985</v>
      </c>
      <c r="O2753">
        <v>2741.37</v>
      </c>
      <c r="P2753">
        <v>9226</v>
      </c>
      <c r="Q2753" s="4" t="s">
        <v>23</v>
      </c>
      <c r="R2753" s="4" t="s">
        <v>24</v>
      </c>
      <c r="S2753">
        <v>104</v>
      </c>
    </row>
    <row r="2754" spans="1:19">
      <c r="A2754" s="4" t="s">
        <v>2961</v>
      </c>
      <c r="B2754" s="4" t="s">
        <v>181</v>
      </c>
      <c r="C2754" s="4" t="s">
        <v>179</v>
      </c>
      <c r="D2754" s="4" t="s">
        <v>102</v>
      </c>
      <c r="E2754" s="4" t="s">
        <v>172</v>
      </c>
      <c r="F2754" s="3">
        <v>42850</v>
      </c>
      <c r="G2754" s="3">
        <v>42852</v>
      </c>
      <c r="H2754">
        <v>464</v>
      </c>
      <c r="I2754" s="4" t="s">
        <v>9026</v>
      </c>
      <c r="J2754" s="4" t="s">
        <v>9024</v>
      </c>
      <c r="K2754" s="4" t="s">
        <v>9010</v>
      </c>
      <c r="L2754">
        <v>550</v>
      </c>
      <c r="M2754" s="4" t="s">
        <v>55</v>
      </c>
      <c r="N2754">
        <v>1994</v>
      </c>
      <c r="O2754">
        <v>1188.42</v>
      </c>
      <c r="P2754">
        <v>3015</v>
      </c>
      <c r="Q2754" s="4" t="s">
        <v>23</v>
      </c>
      <c r="R2754" s="4" t="s">
        <v>24</v>
      </c>
      <c r="S2754">
        <v>2</v>
      </c>
    </row>
    <row r="2755" spans="1:19">
      <c r="A2755" s="4" t="s">
        <v>2962</v>
      </c>
      <c r="B2755" s="4" t="s">
        <v>183</v>
      </c>
      <c r="C2755" s="4" t="s">
        <v>171</v>
      </c>
      <c r="D2755" s="4" t="s">
        <v>37</v>
      </c>
      <c r="E2755" s="4" t="s">
        <v>197</v>
      </c>
      <c r="F2755" s="3">
        <v>42851</v>
      </c>
      <c r="G2755" s="3">
        <v>42948</v>
      </c>
      <c r="H2755">
        <v>0</v>
      </c>
      <c r="I2755" s="4" t="s">
        <v>9014</v>
      </c>
      <c r="J2755" s="4" t="s">
        <v>9015</v>
      </c>
      <c r="K2755" s="4" t="s">
        <v>9010</v>
      </c>
      <c r="L2755">
        <v>1096</v>
      </c>
      <c r="M2755" s="4" t="s">
        <v>33</v>
      </c>
      <c r="N2755">
        <v>2001</v>
      </c>
      <c r="O2755">
        <v>718.62</v>
      </c>
      <c r="P2755">
        <v>2448</v>
      </c>
      <c r="Q2755" s="4" t="s">
        <v>23</v>
      </c>
      <c r="R2755" s="4" t="s">
        <v>24</v>
      </c>
      <c r="S2755">
        <v>97</v>
      </c>
    </row>
    <row r="2756" spans="1:19">
      <c r="A2756" s="4" t="s">
        <v>2963</v>
      </c>
      <c r="B2756" s="4" t="s">
        <v>183</v>
      </c>
      <c r="C2756" s="4" t="s">
        <v>199</v>
      </c>
      <c r="D2756" s="4" t="s">
        <v>92</v>
      </c>
      <c r="E2756" s="4" t="s">
        <v>197</v>
      </c>
      <c r="F2756" s="3">
        <v>42851</v>
      </c>
      <c r="G2756" s="3">
        <v>42948</v>
      </c>
      <c r="H2756">
        <v>0</v>
      </c>
      <c r="I2756" s="4" t="s">
        <v>9014</v>
      </c>
      <c r="J2756" s="4" t="s">
        <v>9015</v>
      </c>
      <c r="K2756" s="4" t="s">
        <v>9010</v>
      </c>
      <c r="L2756">
        <v>5482</v>
      </c>
      <c r="M2756" s="4" t="s">
        <v>73</v>
      </c>
      <c r="N2756">
        <v>1997</v>
      </c>
      <c r="O2756">
        <v>2041.73</v>
      </c>
      <c r="P2756">
        <v>5276</v>
      </c>
      <c r="Q2756" s="4" t="s">
        <v>23</v>
      </c>
      <c r="R2756" s="4" t="s">
        <v>24</v>
      </c>
      <c r="S2756">
        <v>97</v>
      </c>
    </row>
    <row r="2757" spans="1:19">
      <c r="A2757" s="4" t="s">
        <v>2964</v>
      </c>
      <c r="B2757" s="4" t="s">
        <v>183</v>
      </c>
      <c r="C2757" s="4" t="s">
        <v>171</v>
      </c>
      <c r="D2757" s="4" t="s">
        <v>76</v>
      </c>
      <c r="E2757" s="4" t="s">
        <v>172</v>
      </c>
      <c r="F2757" s="3">
        <v>42851</v>
      </c>
      <c r="G2757" s="3">
        <v>42916</v>
      </c>
      <c r="H2757">
        <v>1073</v>
      </c>
      <c r="I2757" s="4" t="s">
        <v>9014</v>
      </c>
      <c r="J2757" s="4" t="s">
        <v>9015</v>
      </c>
      <c r="K2757" s="4" t="s">
        <v>9010</v>
      </c>
      <c r="L2757">
        <v>1096</v>
      </c>
      <c r="M2757" s="4" t="s">
        <v>9322</v>
      </c>
      <c r="N2757">
        <v>1997</v>
      </c>
      <c r="O2757">
        <v>8170.38</v>
      </c>
      <c r="P2757">
        <v>16499</v>
      </c>
      <c r="Q2757" s="4" t="s">
        <v>77</v>
      </c>
      <c r="R2757" s="4" t="s">
        <v>24</v>
      </c>
      <c r="S2757">
        <v>65</v>
      </c>
    </row>
    <row r="2758" spans="1:19">
      <c r="A2758" s="4" t="s">
        <v>2965</v>
      </c>
      <c r="B2758" s="4" t="s">
        <v>261</v>
      </c>
      <c r="C2758" s="4" t="s">
        <v>179</v>
      </c>
      <c r="D2758" s="4" t="s">
        <v>120</v>
      </c>
      <c r="E2758" s="4" t="s">
        <v>197</v>
      </c>
      <c r="F2758" s="3">
        <v>42851</v>
      </c>
      <c r="G2758" s="3">
        <v>42853</v>
      </c>
      <c r="H2758">
        <v>0</v>
      </c>
      <c r="I2758" s="4" t="s">
        <v>9021</v>
      </c>
      <c r="J2758" s="4" t="s">
        <v>9019</v>
      </c>
      <c r="K2758" s="4" t="s">
        <v>9010</v>
      </c>
      <c r="L2758">
        <v>550</v>
      </c>
      <c r="M2758" s="4" t="s">
        <v>58</v>
      </c>
      <c r="N2758">
        <v>1998</v>
      </c>
      <c r="O2758">
        <v>2022.14</v>
      </c>
      <c r="P2758">
        <v>5113</v>
      </c>
      <c r="Q2758" s="4" t="s">
        <v>23</v>
      </c>
      <c r="R2758" s="4" t="s">
        <v>24</v>
      </c>
      <c r="S2758">
        <v>2</v>
      </c>
    </row>
    <row r="2759" spans="1:19">
      <c r="A2759" s="4" t="s">
        <v>2966</v>
      </c>
      <c r="B2759" s="4" t="s">
        <v>261</v>
      </c>
      <c r="C2759" s="4" t="s">
        <v>171</v>
      </c>
      <c r="D2759" s="4" t="s">
        <v>52</v>
      </c>
      <c r="E2759" s="4" t="s">
        <v>197</v>
      </c>
      <c r="F2759" s="3">
        <v>42851</v>
      </c>
      <c r="G2759" s="3">
        <v>42856</v>
      </c>
      <c r="H2759">
        <v>0</v>
      </c>
      <c r="I2759" s="4" t="s">
        <v>9021</v>
      </c>
      <c r="J2759" s="4" t="s">
        <v>9019</v>
      </c>
      <c r="K2759" s="4" t="s">
        <v>9010</v>
      </c>
      <c r="L2759">
        <v>1096</v>
      </c>
      <c r="M2759" s="4" t="s">
        <v>46</v>
      </c>
      <c r="N2759">
        <v>1999</v>
      </c>
      <c r="O2759">
        <v>1197.44</v>
      </c>
      <c r="P2759">
        <v>2570</v>
      </c>
      <c r="Q2759" s="4" t="s">
        <v>23</v>
      </c>
      <c r="R2759" s="4" t="s">
        <v>24</v>
      </c>
      <c r="S2759">
        <v>5</v>
      </c>
    </row>
    <row r="2760" spans="1:19">
      <c r="A2760" s="4" t="s">
        <v>2967</v>
      </c>
      <c r="B2760" s="4" t="s">
        <v>246</v>
      </c>
      <c r="C2760" s="4" t="s">
        <v>9011</v>
      </c>
      <c r="D2760" s="4" t="s">
        <v>40</v>
      </c>
      <c r="E2760" s="4" t="s">
        <v>197</v>
      </c>
      <c r="F2760" s="3">
        <v>42851</v>
      </c>
      <c r="G2760" s="3">
        <v>42956</v>
      </c>
      <c r="H2760">
        <v>0</v>
      </c>
      <c r="I2760" s="4" t="s">
        <v>9021</v>
      </c>
      <c r="J2760" s="4" t="s">
        <v>9019</v>
      </c>
      <c r="K2760" s="4" t="s">
        <v>9010</v>
      </c>
      <c r="L2760">
        <v>4821</v>
      </c>
      <c r="M2760" s="4" t="s">
        <v>39</v>
      </c>
      <c r="N2760">
        <v>1989</v>
      </c>
      <c r="O2760">
        <v>665.06</v>
      </c>
      <c r="P2760">
        <v>1095</v>
      </c>
      <c r="Q2760" s="4" t="s">
        <v>23</v>
      </c>
      <c r="R2760" s="4" t="s">
        <v>24</v>
      </c>
      <c r="S2760">
        <v>105</v>
      </c>
    </row>
    <row r="2761" spans="1:19">
      <c r="A2761" s="4" t="s">
        <v>2968</v>
      </c>
      <c r="B2761" s="4" t="s">
        <v>279</v>
      </c>
      <c r="C2761" s="4" t="s">
        <v>199</v>
      </c>
      <c r="D2761" s="4" t="s">
        <v>24</v>
      </c>
      <c r="E2761" s="4" t="s">
        <v>193</v>
      </c>
      <c r="F2761" s="3">
        <v>42851</v>
      </c>
      <c r="G2761" s="3"/>
      <c r="I2761" s="4" t="s">
        <v>9018</v>
      </c>
      <c r="J2761" s="4" t="s">
        <v>9019</v>
      </c>
      <c r="K2761" s="4" t="s">
        <v>9010</v>
      </c>
      <c r="L2761">
        <v>5482</v>
      </c>
      <c r="M2761" s="4"/>
      <c r="Q2761" s="4"/>
      <c r="R2761" s="4"/>
    </row>
    <row r="2762" spans="1:19">
      <c r="A2762" s="4" t="s">
        <v>2969</v>
      </c>
      <c r="B2762" s="4" t="s">
        <v>279</v>
      </c>
      <c r="C2762" s="4" t="s">
        <v>177</v>
      </c>
      <c r="D2762" s="4" t="s">
        <v>52</v>
      </c>
      <c r="E2762" s="4" t="s">
        <v>197</v>
      </c>
      <c r="F2762" s="3">
        <v>42851</v>
      </c>
      <c r="G2762" s="3">
        <v>42951</v>
      </c>
      <c r="H2762">
        <v>0</v>
      </c>
      <c r="I2762" s="4" t="s">
        <v>9018</v>
      </c>
      <c r="J2762" s="4" t="s">
        <v>9019</v>
      </c>
      <c r="K2762" s="4" t="s">
        <v>9012</v>
      </c>
      <c r="L2762">
        <v>55</v>
      </c>
      <c r="M2762" s="4" t="s">
        <v>46</v>
      </c>
      <c r="N2762">
        <v>1999</v>
      </c>
      <c r="O2762">
        <v>1197.44</v>
      </c>
      <c r="P2762">
        <v>2570</v>
      </c>
      <c r="Q2762" s="4" t="s">
        <v>23</v>
      </c>
      <c r="R2762" s="4" t="s">
        <v>24</v>
      </c>
      <c r="S2762">
        <v>100</v>
      </c>
    </row>
    <row r="2763" spans="1:19">
      <c r="A2763" s="4" t="s">
        <v>2970</v>
      </c>
      <c r="B2763" s="4" t="s">
        <v>210</v>
      </c>
      <c r="C2763" s="4" t="s">
        <v>192</v>
      </c>
      <c r="D2763" s="4" t="s">
        <v>24</v>
      </c>
      <c r="E2763" s="4" t="s">
        <v>193</v>
      </c>
      <c r="F2763" s="3">
        <v>42851</v>
      </c>
      <c r="G2763" s="3"/>
      <c r="I2763" s="4" t="s">
        <v>9021</v>
      </c>
      <c r="J2763" s="4" t="s">
        <v>9019</v>
      </c>
      <c r="K2763" s="4" t="s">
        <v>9012</v>
      </c>
      <c r="L2763">
        <v>3393</v>
      </c>
      <c r="M2763" s="4"/>
      <c r="Q2763" s="4"/>
      <c r="R2763" s="4"/>
    </row>
    <row r="2764" spans="1:19">
      <c r="A2764" s="4" t="s">
        <v>2971</v>
      </c>
      <c r="B2764" s="4" t="s">
        <v>174</v>
      </c>
      <c r="C2764" s="4" t="s">
        <v>171</v>
      </c>
      <c r="D2764" s="4" t="s">
        <v>68</v>
      </c>
      <c r="E2764" s="4" t="s">
        <v>197</v>
      </c>
      <c r="F2764" s="3">
        <v>42851</v>
      </c>
      <c r="G2764" s="3">
        <v>42956</v>
      </c>
      <c r="H2764">
        <v>0</v>
      </c>
      <c r="I2764" s="4" t="s">
        <v>9016</v>
      </c>
      <c r="J2764" s="4" t="s">
        <v>9015</v>
      </c>
      <c r="K2764" s="4" t="s">
        <v>9010</v>
      </c>
      <c r="L2764">
        <v>1096</v>
      </c>
      <c r="M2764" s="4" t="s">
        <v>9322</v>
      </c>
      <c r="N2764">
        <v>2000</v>
      </c>
      <c r="O2764">
        <v>1223.72</v>
      </c>
      <c r="P2764">
        <v>2497</v>
      </c>
      <c r="Q2764" s="4" t="s">
        <v>69</v>
      </c>
      <c r="R2764" s="4" t="s">
        <v>24</v>
      </c>
      <c r="S2764">
        <v>105</v>
      </c>
    </row>
    <row r="2765" spans="1:19">
      <c r="A2765" s="4" t="s">
        <v>2972</v>
      </c>
      <c r="B2765" s="4" t="s">
        <v>174</v>
      </c>
      <c r="C2765" s="4" t="s">
        <v>171</v>
      </c>
      <c r="D2765" s="4" t="s">
        <v>104</v>
      </c>
      <c r="E2765" s="4" t="s">
        <v>172</v>
      </c>
      <c r="F2765" s="3">
        <v>42851</v>
      </c>
      <c r="G2765" s="3">
        <v>42866</v>
      </c>
      <c r="H2765">
        <v>1055</v>
      </c>
      <c r="I2765" s="4" t="s">
        <v>9016</v>
      </c>
      <c r="J2765" s="4" t="s">
        <v>9015</v>
      </c>
      <c r="K2765" s="4" t="s">
        <v>9010</v>
      </c>
      <c r="L2765">
        <v>1096</v>
      </c>
      <c r="M2765" s="4" t="s">
        <v>9322</v>
      </c>
      <c r="N2765">
        <v>1983</v>
      </c>
      <c r="O2765">
        <v>1008.06</v>
      </c>
      <c r="P2765">
        <v>1238</v>
      </c>
      <c r="Q2765" s="4" t="s">
        <v>23</v>
      </c>
      <c r="R2765" s="4" t="s">
        <v>24</v>
      </c>
      <c r="S2765">
        <v>15</v>
      </c>
    </row>
    <row r="2766" spans="1:19">
      <c r="A2766" s="4" t="s">
        <v>2973</v>
      </c>
      <c r="B2766" s="4" t="s">
        <v>212</v>
      </c>
      <c r="C2766" s="4" t="s">
        <v>177</v>
      </c>
      <c r="D2766" s="4" t="s">
        <v>54</v>
      </c>
      <c r="E2766" s="4" t="s">
        <v>172</v>
      </c>
      <c r="F2766" s="3">
        <v>42851</v>
      </c>
      <c r="G2766" s="3">
        <v>42853</v>
      </c>
      <c r="H2766">
        <v>43</v>
      </c>
      <c r="I2766" s="4" t="s">
        <v>9023</v>
      </c>
      <c r="J2766" s="4" t="s">
        <v>9024</v>
      </c>
      <c r="K2766" s="4" t="s">
        <v>9012</v>
      </c>
      <c r="L2766">
        <v>55</v>
      </c>
      <c r="M2766" s="4" t="s">
        <v>55</v>
      </c>
      <c r="N2766">
        <v>1995</v>
      </c>
      <c r="O2766">
        <v>1825.82</v>
      </c>
      <c r="P2766">
        <v>5595</v>
      </c>
      <c r="Q2766" s="4" t="s">
        <v>23</v>
      </c>
      <c r="R2766" s="4" t="s">
        <v>56</v>
      </c>
      <c r="S2766">
        <v>2</v>
      </c>
    </row>
    <row r="2767" spans="1:19">
      <c r="A2767" s="4" t="s">
        <v>2974</v>
      </c>
      <c r="B2767" s="4" t="s">
        <v>191</v>
      </c>
      <c r="C2767" s="4" t="s">
        <v>179</v>
      </c>
      <c r="D2767" s="4" t="s">
        <v>76</v>
      </c>
      <c r="E2767" s="4" t="s">
        <v>197</v>
      </c>
      <c r="F2767" s="3">
        <v>42851</v>
      </c>
      <c r="G2767" s="3">
        <v>42859</v>
      </c>
      <c r="H2767">
        <v>0</v>
      </c>
      <c r="I2767" s="4" t="s">
        <v>9026</v>
      </c>
      <c r="J2767" s="4" t="s">
        <v>9024</v>
      </c>
      <c r="K2767" s="4" t="s">
        <v>9010</v>
      </c>
      <c r="L2767">
        <v>550</v>
      </c>
      <c r="M2767" s="4" t="s">
        <v>9322</v>
      </c>
      <c r="N2767">
        <v>1997</v>
      </c>
      <c r="O2767">
        <v>8170.38</v>
      </c>
      <c r="P2767">
        <v>16499</v>
      </c>
      <c r="Q2767" s="4" t="s">
        <v>77</v>
      </c>
      <c r="R2767" s="4" t="s">
        <v>24</v>
      </c>
      <c r="S2767">
        <v>8</v>
      </c>
    </row>
    <row r="2768" spans="1:19">
      <c r="A2768" s="4" t="s">
        <v>2975</v>
      </c>
      <c r="B2768" s="4" t="s">
        <v>191</v>
      </c>
      <c r="C2768" s="4" t="s">
        <v>177</v>
      </c>
      <c r="D2768" s="4" t="s">
        <v>62</v>
      </c>
      <c r="E2768" s="4" t="s">
        <v>172</v>
      </c>
      <c r="F2768" s="3">
        <v>42851</v>
      </c>
      <c r="G2768" s="3">
        <v>42853</v>
      </c>
      <c r="H2768">
        <v>49</v>
      </c>
      <c r="I2768" s="4" t="s">
        <v>9026</v>
      </c>
      <c r="J2768" s="4" t="s">
        <v>9024</v>
      </c>
      <c r="K2768" s="4" t="s">
        <v>9012</v>
      </c>
      <c r="L2768">
        <v>55</v>
      </c>
      <c r="M2768" s="4" t="s">
        <v>58</v>
      </c>
      <c r="N2768">
        <v>2008</v>
      </c>
      <c r="O2768">
        <v>52.5</v>
      </c>
      <c r="P2768">
        <v>165</v>
      </c>
      <c r="Q2768" s="4" t="s">
        <v>23</v>
      </c>
      <c r="R2768" s="4" t="s">
        <v>24</v>
      </c>
      <c r="S2768">
        <v>2</v>
      </c>
    </row>
    <row r="2769" spans="1:19">
      <c r="A2769" s="4" t="s">
        <v>2976</v>
      </c>
      <c r="B2769" s="4" t="s">
        <v>219</v>
      </c>
      <c r="C2769" s="4" t="s">
        <v>171</v>
      </c>
      <c r="D2769" s="4" t="s">
        <v>90</v>
      </c>
      <c r="E2769" s="4" t="s">
        <v>197</v>
      </c>
      <c r="F2769" s="3">
        <v>42851</v>
      </c>
      <c r="G2769" s="3">
        <v>42853</v>
      </c>
      <c r="H2769">
        <v>0</v>
      </c>
      <c r="I2769" s="4" t="s">
        <v>9026</v>
      </c>
      <c r="J2769" s="4" t="s">
        <v>9024</v>
      </c>
      <c r="K2769" s="4" t="s">
        <v>9010</v>
      </c>
      <c r="L2769">
        <v>1096</v>
      </c>
      <c r="M2769" s="4" t="s">
        <v>73</v>
      </c>
      <c r="N2769">
        <v>1987</v>
      </c>
      <c r="O2769">
        <v>405.59</v>
      </c>
      <c r="P2769">
        <v>1179</v>
      </c>
      <c r="Q2769" s="4" t="s">
        <v>91</v>
      </c>
      <c r="R2769" s="4" t="s">
        <v>92</v>
      </c>
      <c r="S2769">
        <v>2</v>
      </c>
    </row>
    <row r="2770" spans="1:19">
      <c r="A2770" s="4" t="s">
        <v>2977</v>
      </c>
      <c r="B2770" s="4" t="s">
        <v>219</v>
      </c>
      <c r="C2770" s="4" t="s">
        <v>9011</v>
      </c>
      <c r="D2770" s="4" t="s">
        <v>124</v>
      </c>
      <c r="E2770" s="4" t="s">
        <v>197</v>
      </c>
      <c r="F2770" s="3">
        <v>42851</v>
      </c>
      <c r="G2770" s="3">
        <v>42853</v>
      </c>
      <c r="H2770">
        <v>0</v>
      </c>
      <c r="I2770" s="4" t="s">
        <v>9026</v>
      </c>
      <c r="J2770" s="4" t="s">
        <v>9024</v>
      </c>
      <c r="K2770" s="4" t="s">
        <v>9010</v>
      </c>
      <c r="L2770">
        <v>4821</v>
      </c>
      <c r="M2770" s="4" t="s">
        <v>60</v>
      </c>
      <c r="N2770">
        <v>1983</v>
      </c>
      <c r="O2770">
        <v>2871.35</v>
      </c>
      <c r="P2770">
        <v>9561</v>
      </c>
      <c r="Q2770" s="4" t="s">
        <v>23</v>
      </c>
      <c r="R2770" s="4" t="s">
        <v>24</v>
      </c>
      <c r="S2770">
        <v>2</v>
      </c>
    </row>
    <row r="2771" spans="1:19">
      <c r="A2771" s="4" t="s">
        <v>2978</v>
      </c>
      <c r="B2771" s="4" t="s">
        <v>230</v>
      </c>
      <c r="C2771" s="4" t="s">
        <v>9011</v>
      </c>
      <c r="D2771" s="4" t="s">
        <v>86</v>
      </c>
      <c r="E2771" s="4" t="s">
        <v>172</v>
      </c>
      <c r="F2771" s="3">
        <v>42851</v>
      </c>
      <c r="G2771" s="3">
        <v>42955</v>
      </c>
      <c r="H2771">
        <v>4901</v>
      </c>
      <c r="I2771" s="4" t="s">
        <v>9026</v>
      </c>
      <c r="J2771" s="4" t="s">
        <v>9024</v>
      </c>
      <c r="K2771" s="4" t="s">
        <v>9010</v>
      </c>
      <c r="L2771">
        <v>4821</v>
      </c>
      <c r="M2771" s="4" t="s">
        <v>26</v>
      </c>
      <c r="N2771">
        <v>1985</v>
      </c>
      <c r="O2771">
        <v>2741.37</v>
      </c>
      <c r="P2771">
        <v>9226</v>
      </c>
      <c r="Q2771" s="4" t="s">
        <v>23</v>
      </c>
      <c r="R2771" s="4" t="s">
        <v>24</v>
      </c>
      <c r="S2771">
        <v>104</v>
      </c>
    </row>
    <row r="2772" spans="1:19">
      <c r="A2772" s="4" t="s">
        <v>2979</v>
      </c>
      <c r="B2772" s="4" t="s">
        <v>256</v>
      </c>
      <c r="C2772" s="4" t="s">
        <v>179</v>
      </c>
      <c r="D2772" s="4" t="s">
        <v>109</v>
      </c>
      <c r="E2772" s="4" t="s">
        <v>172</v>
      </c>
      <c r="F2772" s="3">
        <v>42851</v>
      </c>
      <c r="G2772" s="3">
        <v>42852</v>
      </c>
      <c r="H2772">
        <v>517</v>
      </c>
      <c r="I2772" s="4" t="s">
        <v>9014</v>
      </c>
      <c r="J2772" s="4" t="s">
        <v>9015</v>
      </c>
      <c r="K2772" s="4" t="s">
        <v>9010</v>
      </c>
      <c r="L2772">
        <v>550</v>
      </c>
      <c r="M2772" s="4" t="s">
        <v>58</v>
      </c>
      <c r="N2772">
        <v>1987</v>
      </c>
      <c r="O2772">
        <v>1698.2</v>
      </c>
      <c r="P2772">
        <v>3798</v>
      </c>
      <c r="Q2772" s="4" t="s">
        <v>23</v>
      </c>
      <c r="R2772" s="4" t="s">
        <v>24</v>
      </c>
      <c r="S2772">
        <v>1</v>
      </c>
    </row>
    <row r="2773" spans="1:19">
      <c r="A2773" s="4" t="s">
        <v>2980</v>
      </c>
      <c r="B2773" s="4" t="s">
        <v>244</v>
      </c>
      <c r="C2773" s="4" t="s">
        <v>171</v>
      </c>
      <c r="D2773" s="4" t="s">
        <v>61</v>
      </c>
      <c r="E2773" s="4" t="s">
        <v>172</v>
      </c>
      <c r="F2773" s="3">
        <v>42851</v>
      </c>
      <c r="G2773" s="3">
        <v>42899</v>
      </c>
      <c r="H2773">
        <v>1105</v>
      </c>
      <c r="I2773" s="4" t="s">
        <v>9016</v>
      </c>
      <c r="J2773" s="4" t="s">
        <v>9015</v>
      </c>
      <c r="K2773" s="4" t="s">
        <v>9010</v>
      </c>
      <c r="L2773">
        <v>1096</v>
      </c>
      <c r="M2773" s="4" t="s">
        <v>58</v>
      </c>
      <c r="N2773">
        <v>1991</v>
      </c>
      <c r="O2773">
        <v>2819.5</v>
      </c>
      <c r="P2773">
        <v>7227</v>
      </c>
      <c r="Q2773" s="4" t="s">
        <v>23</v>
      </c>
      <c r="R2773" s="4" t="s">
        <v>62</v>
      </c>
      <c r="S2773">
        <v>48</v>
      </c>
    </row>
    <row r="2774" spans="1:19">
      <c r="A2774" s="4" t="s">
        <v>2981</v>
      </c>
      <c r="B2774" s="4" t="s">
        <v>201</v>
      </c>
      <c r="C2774" s="4" t="s">
        <v>179</v>
      </c>
      <c r="D2774" s="4" t="s">
        <v>90</v>
      </c>
      <c r="E2774" s="4" t="s">
        <v>172</v>
      </c>
      <c r="F2774" s="3">
        <v>42851</v>
      </c>
      <c r="G2774" s="3">
        <v>42865</v>
      </c>
      <c r="H2774">
        <v>556</v>
      </c>
      <c r="I2774" s="4" t="s">
        <v>9026</v>
      </c>
      <c r="J2774" s="4" t="s">
        <v>9024</v>
      </c>
      <c r="K2774" s="4" t="s">
        <v>9010</v>
      </c>
      <c r="L2774">
        <v>550</v>
      </c>
      <c r="M2774" s="4" t="s">
        <v>73</v>
      </c>
      <c r="N2774">
        <v>1987</v>
      </c>
      <c r="O2774">
        <v>405.59</v>
      </c>
      <c r="P2774">
        <v>1179</v>
      </c>
      <c r="Q2774" s="4" t="s">
        <v>91</v>
      </c>
      <c r="R2774" s="4" t="s">
        <v>92</v>
      </c>
      <c r="S2774">
        <v>14</v>
      </c>
    </row>
    <row r="2775" spans="1:19">
      <c r="A2775" s="4" t="s">
        <v>2982</v>
      </c>
      <c r="B2775" s="4" t="s">
        <v>170</v>
      </c>
      <c r="C2775" s="4" t="s">
        <v>192</v>
      </c>
      <c r="D2775" s="4" t="s">
        <v>119</v>
      </c>
      <c r="E2775" s="4" t="s">
        <v>172</v>
      </c>
      <c r="F2775" s="3">
        <v>42851</v>
      </c>
      <c r="G2775" s="3">
        <v>42963</v>
      </c>
      <c r="H2775">
        <v>3025</v>
      </c>
      <c r="I2775" s="4" t="s">
        <v>9014</v>
      </c>
      <c r="J2775" s="4" t="s">
        <v>9015</v>
      </c>
      <c r="K2775" s="4" t="s">
        <v>9012</v>
      </c>
      <c r="L2775">
        <v>3393</v>
      </c>
      <c r="M2775" s="4" t="s">
        <v>55</v>
      </c>
      <c r="N2775">
        <v>1988</v>
      </c>
      <c r="O2775">
        <v>5266.09</v>
      </c>
      <c r="P2775">
        <v>8595</v>
      </c>
      <c r="Q2775" s="4" t="s">
        <v>23</v>
      </c>
      <c r="R2775" s="4" t="s">
        <v>56</v>
      </c>
      <c r="S2775">
        <v>112</v>
      </c>
    </row>
    <row r="2776" spans="1:19">
      <c r="A2776" s="4" t="s">
        <v>2983</v>
      </c>
      <c r="B2776" s="4" t="s">
        <v>189</v>
      </c>
      <c r="C2776" s="4" t="s">
        <v>177</v>
      </c>
      <c r="D2776" s="4" t="s">
        <v>42</v>
      </c>
      <c r="E2776" s="4" t="s">
        <v>172</v>
      </c>
      <c r="F2776" s="3">
        <v>42851</v>
      </c>
      <c r="G2776" s="3">
        <v>42891</v>
      </c>
      <c r="H2776">
        <v>54</v>
      </c>
      <c r="I2776" s="4" t="s">
        <v>9016</v>
      </c>
      <c r="J2776" s="4" t="s">
        <v>9015</v>
      </c>
      <c r="K2776" s="4" t="s">
        <v>9012</v>
      </c>
      <c r="L2776">
        <v>55</v>
      </c>
      <c r="M2776" s="4" t="s">
        <v>26</v>
      </c>
      <c r="N2776">
        <v>2017</v>
      </c>
      <c r="O2776">
        <v>4.54</v>
      </c>
      <c r="P2776">
        <v>9</v>
      </c>
      <c r="Q2776" s="4" t="s">
        <v>23</v>
      </c>
      <c r="R2776" s="4" t="s">
        <v>24</v>
      </c>
      <c r="S2776">
        <v>40</v>
      </c>
    </row>
    <row r="2777" spans="1:19">
      <c r="A2777" s="4" t="s">
        <v>2984</v>
      </c>
      <c r="B2777" s="4" t="s">
        <v>205</v>
      </c>
      <c r="C2777" s="4" t="s">
        <v>177</v>
      </c>
      <c r="D2777" s="4" t="s">
        <v>42</v>
      </c>
      <c r="E2777" s="4" t="s">
        <v>172</v>
      </c>
      <c r="F2777" s="3">
        <v>42851</v>
      </c>
      <c r="G2777" s="3">
        <v>42853</v>
      </c>
      <c r="H2777">
        <v>53</v>
      </c>
      <c r="I2777" s="4" t="s">
        <v>9023</v>
      </c>
      <c r="J2777" s="4" t="s">
        <v>9024</v>
      </c>
      <c r="K2777" s="4" t="s">
        <v>9012</v>
      </c>
      <c r="L2777">
        <v>55</v>
      </c>
      <c r="M2777" s="4" t="s">
        <v>26</v>
      </c>
      <c r="N2777">
        <v>2017</v>
      </c>
      <c r="O2777">
        <v>4.54</v>
      </c>
      <c r="P2777">
        <v>9</v>
      </c>
      <c r="Q2777" s="4" t="s">
        <v>23</v>
      </c>
      <c r="R2777" s="4" t="s">
        <v>24</v>
      </c>
      <c r="S2777">
        <v>2</v>
      </c>
    </row>
    <row r="2778" spans="1:19">
      <c r="A2778" s="4" t="s">
        <v>2985</v>
      </c>
      <c r="B2778" s="4" t="s">
        <v>185</v>
      </c>
      <c r="C2778" s="4" t="s">
        <v>9011</v>
      </c>
      <c r="D2778" s="4" t="s">
        <v>93</v>
      </c>
      <c r="E2778" s="4" t="s">
        <v>172</v>
      </c>
      <c r="F2778" s="3">
        <v>42851</v>
      </c>
      <c r="G2778" s="3">
        <v>42852</v>
      </c>
      <c r="H2778">
        <v>4735</v>
      </c>
      <c r="I2778" s="4" t="s">
        <v>9023</v>
      </c>
      <c r="J2778" s="4" t="s">
        <v>9024</v>
      </c>
      <c r="K2778" s="4" t="s">
        <v>9010</v>
      </c>
      <c r="L2778">
        <v>4821</v>
      </c>
      <c r="M2778" s="4" t="s">
        <v>73</v>
      </c>
      <c r="N2778">
        <v>1991</v>
      </c>
      <c r="O2778">
        <v>1012.72</v>
      </c>
      <c r="P2778">
        <v>3492</v>
      </c>
      <c r="Q2778" s="4" t="s">
        <v>94</v>
      </c>
      <c r="R2778" s="4" t="s">
        <v>24</v>
      </c>
      <c r="S2778">
        <v>1</v>
      </c>
    </row>
    <row r="2779" spans="1:19">
      <c r="A2779" s="4" t="s">
        <v>2986</v>
      </c>
      <c r="B2779" s="4" t="s">
        <v>181</v>
      </c>
      <c r="C2779" s="4" t="s">
        <v>179</v>
      </c>
      <c r="D2779" s="4" t="s">
        <v>24</v>
      </c>
      <c r="E2779" s="4" t="s">
        <v>193</v>
      </c>
      <c r="F2779" s="3">
        <v>42851</v>
      </c>
      <c r="G2779" s="3"/>
      <c r="I2779" s="4" t="s">
        <v>9026</v>
      </c>
      <c r="J2779" s="4" t="s">
        <v>9024</v>
      </c>
      <c r="K2779" s="4" t="s">
        <v>9010</v>
      </c>
      <c r="L2779">
        <v>550</v>
      </c>
      <c r="M2779" s="4"/>
      <c r="Q2779" s="4"/>
      <c r="R2779" s="4"/>
    </row>
    <row r="2780" spans="1:19">
      <c r="A2780" s="4" t="s">
        <v>2987</v>
      </c>
      <c r="B2780" s="4" t="s">
        <v>261</v>
      </c>
      <c r="C2780" s="4" t="s">
        <v>179</v>
      </c>
      <c r="D2780" s="4" t="s">
        <v>84</v>
      </c>
      <c r="E2780" s="4" t="s">
        <v>172</v>
      </c>
      <c r="F2780" s="3">
        <v>42852</v>
      </c>
      <c r="G2780" s="3">
        <v>42854</v>
      </c>
      <c r="H2780">
        <v>584</v>
      </c>
      <c r="I2780" s="4" t="s">
        <v>9021</v>
      </c>
      <c r="J2780" s="4" t="s">
        <v>9019</v>
      </c>
      <c r="K2780" s="4" t="s">
        <v>9010</v>
      </c>
      <c r="L2780">
        <v>550</v>
      </c>
      <c r="M2780" s="4" t="s">
        <v>9322</v>
      </c>
      <c r="N2780">
        <v>1980</v>
      </c>
      <c r="O2780">
        <v>7708.38</v>
      </c>
      <c r="P2780">
        <v>13756</v>
      </c>
      <c r="Q2780" s="4" t="s">
        <v>23</v>
      </c>
      <c r="R2780" s="4" t="s">
        <v>24</v>
      </c>
      <c r="S2780">
        <v>2</v>
      </c>
    </row>
    <row r="2781" spans="1:19">
      <c r="A2781" s="4" t="s">
        <v>2988</v>
      </c>
      <c r="B2781" s="4" t="s">
        <v>246</v>
      </c>
      <c r="C2781" s="4" t="s">
        <v>9011</v>
      </c>
      <c r="D2781" s="4" t="s">
        <v>120</v>
      </c>
      <c r="E2781" s="4" t="s">
        <v>197</v>
      </c>
      <c r="F2781" s="3">
        <v>42852</v>
      </c>
      <c r="G2781" s="3">
        <v>42867</v>
      </c>
      <c r="H2781">
        <v>0</v>
      </c>
      <c r="I2781" s="4" t="s">
        <v>9021</v>
      </c>
      <c r="J2781" s="4" t="s">
        <v>9019</v>
      </c>
      <c r="K2781" s="4" t="s">
        <v>9010</v>
      </c>
      <c r="L2781">
        <v>4821</v>
      </c>
      <c r="M2781" s="4" t="s">
        <v>58</v>
      </c>
      <c r="N2781">
        <v>1998</v>
      </c>
      <c r="O2781">
        <v>2022.14</v>
      </c>
      <c r="P2781">
        <v>5113</v>
      </c>
      <c r="Q2781" s="4" t="s">
        <v>23</v>
      </c>
      <c r="R2781" s="4" t="s">
        <v>24</v>
      </c>
      <c r="S2781">
        <v>15</v>
      </c>
    </row>
    <row r="2782" spans="1:19">
      <c r="A2782" s="4" t="s">
        <v>2989</v>
      </c>
      <c r="B2782" s="4" t="s">
        <v>210</v>
      </c>
      <c r="C2782" s="4" t="s">
        <v>199</v>
      </c>
      <c r="D2782" s="4" t="s">
        <v>24</v>
      </c>
      <c r="E2782" s="4" t="s">
        <v>193</v>
      </c>
      <c r="F2782" s="3">
        <v>42852</v>
      </c>
      <c r="G2782" s="3"/>
      <c r="I2782" s="4" t="s">
        <v>9021</v>
      </c>
      <c r="J2782" s="4" t="s">
        <v>9019</v>
      </c>
      <c r="K2782" s="4" t="s">
        <v>9010</v>
      </c>
      <c r="L2782">
        <v>5482</v>
      </c>
      <c r="M2782" s="4"/>
      <c r="Q2782" s="4"/>
      <c r="R2782" s="4"/>
    </row>
    <row r="2783" spans="1:19">
      <c r="A2783" s="4" t="s">
        <v>2990</v>
      </c>
      <c r="B2783" s="4" t="s">
        <v>210</v>
      </c>
      <c r="C2783" s="4" t="s">
        <v>9011</v>
      </c>
      <c r="D2783" s="4" t="s">
        <v>84</v>
      </c>
      <c r="E2783" s="4" t="s">
        <v>172</v>
      </c>
      <c r="F2783" s="3">
        <v>42852</v>
      </c>
      <c r="G2783" s="3">
        <v>42853</v>
      </c>
      <c r="H2783">
        <v>5676</v>
      </c>
      <c r="I2783" s="4" t="s">
        <v>9021</v>
      </c>
      <c r="J2783" s="4" t="s">
        <v>9019</v>
      </c>
      <c r="K2783" s="4" t="s">
        <v>9010</v>
      </c>
      <c r="L2783">
        <v>4821</v>
      </c>
      <c r="M2783" s="4" t="s">
        <v>9322</v>
      </c>
      <c r="N2783">
        <v>1980</v>
      </c>
      <c r="O2783">
        <v>7708.38</v>
      </c>
      <c r="P2783">
        <v>13756</v>
      </c>
      <c r="Q2783" s="4" t="s">
        <v>23</v>
      </c>
      <c r="R2783" s="4" t="s">
        <v>24</v>
      </c>
      <c r="S2783">
        <v>1</v>
      </c>
    </row>
    <row r="2784" spans="1:19">
      <c r="A2784" s="4" t="s">
        <v>2991</v>
      </c>
      <c r="B2784" s="4" t="s">
        <v>174</v>
      </c>
      <c r="C2784" s="4" t="s">
        <v>179</v>
      </c>
      <c r="D2784" s="4" t="s">
        <v>85</v>
      </c>
      <c r="E2784" s="4" t="s">
        <v>197</v>
      </c>
      <c r="F2784" s="3">
        <v>42852</v>
      </c>
      <c r="G2784" s="3">
        <v>42854</v>
      </c>
      <c r="H2784">
        <v>0</v>
      </c>
      <c r="I2784" s="4" t="s">
        <v>9016</v>
      </c>
      <c r="J2784" s="4" t="s">
        <v>9015</v>
      </c>
      <c r="K2784" s="4" t="s">
        <v>9010</v>
      </c>
      <c r="L2784">
        <v>550</v>
      </c>
      <c r="M2784" s="4" t="s">
        <v>46</v>
      </c>
      <c r="N2784">
        <v>1985</v>
      </c>
      <c r="O2784">
        <v>375.43</v>
      </c>
      <c r="P2784">
        <v>1190</v>
      </c>
      <c r="Q2784" s="4" t="s">
        <v>23</v>
      </c>
      <c r="R2784" s="4" t="s">
        <v>24</v>
      </c>
      <c r="S2784">
        <v>2</v>
      </c>
    </row>
    <row r="2785" spans="1:19">
      <c r="A2785" s="4" t="s">
        <v>2992</v>
      </c>
      <c r="B2785" s="4" t="s">
        <v>174</v>
      </c>
      <c r="C2785" s="4" t="s">
        <v>9011</v>
      </c>
      <c r="D2785" s="4" t="s">
        <v>106</v>
      </c>
      <c r="E2785" s="4" t="s">
        <v>197</v>
      </c>
      <c r="F2785" s="3">
        <v>42852</v>
      </c>
      <c r="G2785" s="3">
        <v>42854</v>
      </c>
      <c r="H2785">
        <v>0</v>
      </c>
      <c r="I2785" s="4" t="s">
        <v>9016</v>
      </c>
      <c r="J2785" s="4" t="s">
        <v>9015</v>
      </c>
      <c r="K2785" s="4" t="s">
        <v>9010</v>
      </c>
      <c r="L2785">
        <v>4821</v>
      </c>
      <c r="M2785" s="4" t="s">
        <v>46</v>
      </c>
      <c r="N2785">
        <v>2012</v>
      </c>
      <c r="O2785">
        <v>45.39</v>
      </c>
      <c r="P2785">
        <v>100</v>
      </c>
      <c r="Q2785" s="4" t="s">
        <v>23</v>
      </c>
      <c r="R2785" s="4" t="s">
        <v>47</v>
      </c>
      <c r="S2785">
        <v>2</v>
      </c>
    </row>
    <row r="2786" spans="1:19">
      <c r="A2786" s="4" t="s">
        <v>2993</v>
      </c>
      <c r="B2786" s="4" t="s">
        <v>174</v>
      </c>
      <c r="C2786" s="4" t="s">
        <v>9011</v>
      </c>
      <c r="D2786" s="4" t="s">
        <v>57</v>
      </c>
      <c r="E2786" s="4" t="s">
        <v>172</v>
      </c>
      <c r="F2786" s="3">
        <v>42852</v>
      </c>
      <c r="G2786" s="3">
        <v>42861</v>
      </c>
      <c r="H2786">
        <v>4727</v>
      </c>
      <c r="I2786" s="4" t="s">
        <v>9016</v>
      </c>
      <c r="J2786" s="4" t="s">
        <v>9015</v>
      </c>
      <c r="K2786" s="4" t="s">
        <v>9010</v>
      </c>
      <c r="L2786">
        <v>4821</v>
      </c>
      <c r="M2786" s="4" t="s">
        <v>58</v>
      </c>
      <c r="N2786">
        <v>2006</v>
      </c>
      <c r="O2786">
        <v>1102.43</v>
      </c>
      <c r="P2786">
        <v>1759</v>
      </c>
      <c r="Q2786" s="4" t="s">
        <v>23</v>
      </c>
      <c r="R2786" s="4" t="s">
        <v>24</v>
      </c>
      <c r="S2786">
        <v>9</v>
      </c>
    </row>
    <row r="2787" spans="1:19">
      <c r="A2787" s="4" t="s">
        <v>2994</v>
      </c>
      <c r="B2787" s="4" t="s">
        <v>237</v>
      </c>
      <c r="C2787" s="4" t="s">
        <v>199</v>
      </c>
      <c r="D2787" s="4" t="s">
        <v>65</v>
      </c>
      <c r="E2787" s="4" t="s">
        <v>197</v>
      </c>
      <c r="F2787" s="3">
        <v>42852</v>
      </c>
      <c r="G2787" s="3">
        <v>42958</v>
      </c>
      <c r="H2787">
        <v>0</v>
      </c>
      <c r="I2787" s="4" t="s">
        <v>9018</v>
      </c>
      <c r="J2787" s="4" t="s">
        <v>9019</v>
      </c>
      <c r="K2787" s="4" t="s">
        <v>9010</v>
      </c>
      <c r="L2787">
        <v>5482</v>
      </c>
      <c r="M2787" s="4" t="s">
        <v>33</v>
      </c>
      <c r="N2787">
        <v>1990</v>
      </c>
      <c r="O2787">
        <v>2520.83</v>
      </c>
      <c r="P2787">
        <v>3502</v>
      </c>
      <c r="Q2787" s="4" t="s">
        <v>23</v>
      </c>
      <c r="R2787" s="4" t="s">
        <v>24</v>
      </c>
      <c r="S2787">
        <v>106</v>
      </c>
    </row>
    <row r="2788" spans="1:19">
      <c r="A2788" s="4" t="s">
        <v>2995</v>
      </c>
      <c r="B2788" s="4" t="s">
        <v>196</v>
      </c>
      <c r="C2788" s="4" t="s">
        <v>171</v>
      </c>
      <c r="D2788" s="4" t="s">
        <v>45</v>
      </c>
      <c r="E2788" s="4" t="s">
        <v>172</v>
      </c>
      <c r="F2788" s="3">
        <v>42852</v>
      </c>
      <c r="G2788" s="3">
        <v>42948</v>
      </c>
      <c r="H2788">
        <v>821</v>
      </c>
      <c r="I2788" s="4" t="s">
        <v>9016</v>
      </c>
      <c r="J2788" s="4" t="s">
        <v>9015</v>
      </c>
      <c r="K2788" s="4" t="s">
        <v>9010</v>
      </c>
      <c r="L2788">
        <v>1096</v>
      </c>
      <c r="M2788" s="4" t="s">
        <v>46</v>
      </c>
      <c r="N2788">
        <v>1995</v>
      </c>
      <c r="O2788">
        <v>2173.98</v>
      </c>
      <c r="P2788">
        <v>2928</v>
      </c>
      <c r="Q2788" s="4" t="s">
        <v>23</v>
      </c>
      <c r="R2788" s="4" t="s">
        <v>47</v>
      </c>
      <c r="S2788">
        <v>96</v>
      </c>
    </row>
    <row r="2789" spans="1:19">
      <c r="A2789" s="4" t="s">
        <v>2996</v>
      </c>
      <c r="B2789" s="4" t="s">
        <v>191</v>
      </c>
      <c r="C2789" s="4" t="s">
        <v>171</v>
      </c>
      <c r="D2789" s="4" t="s">
        <v>62</v>
      </c>
      <c r="E2789" s="4" t="s">
        <v>197</v>
      </c>
      <c r="F2789" s="3">
        <v>42852</v>
      </c>
      <c r="G2789" s="3">
        <v>42872</v>
      </c>
      <c r="H2789">
        <v>0</v>
      </c>
      <c r="I2789" s="4" t="s">
        <v>9026</v>
      </c>
      <c r="J2789" s="4" t="s">
        <v>9024</v>
      </c>
      <c r="K2789" s="4" t="s">
        <v>9010</v>
      </c>
      <c r="L2789">
        <v>1096</v>
      </c>
      <c r="M2789" s="4" t="s">
        <v>58</v>
      </c>
      <c r="N2789">
        <v>2008</v>
      </c>
      <c r="O2789">
        <v>52.5</v>
      </c>
      <c r="P2789">
        <v>165</v>
      </c>
      <c r="Q2789" s="4" t="s">
        <v>23</v>
      </c>
      <c r="R2789" s="4" t="s">
        <v>24</v>
      </c>
      <c r="S2789">
        <v>20</v>
      </c>
    </row>
    <row r="2790" spans="1:19">
      <c r="A2790" s="4" t="s">
        <v>2997</v>
      </c>
      <c r="B2790" s="4" t="s">
        <v>256</v>
      </c>
      <c r="C2790" s="4" t="s">
        <v>171</v>
      </c>
      <c r="D2790" s="4" t="s">
        <v>51</v>
      </c>
      <c r="E2790" s="4" t="s">
        <v>172</v>
      </c>
      <c r="F2790" s="3">
        <v>42852</v>
      </c>
      <c r="G2790" s="3">
        <v>42954</v>
      </c>
      <c r="H2790">
        <v>999</v>
      </c>
      <c r="I2790" s="4" t="s">
        <v>9014</v>
      </c>
      <c r="J2790" s="4" t="s">
        <v>9015</v>
      </c>
      <c r="K2790" s="4" t="s">
        <v>9010</v>
      </c>
      <c r="L2790">
        <v>1096</v>
      </c>
      <c r="M2790" s="4" t="s">
        <v>36</v>
      </c>
      <c r="N2790">
        <v>1982</v>
      </c>
      <c r="O2790">
        <v>4618</v>
      </c>
      <c r="P2790">
        <v>10083</v>
      </c>
      <c r="Q2790" s="4" t="s">
        <v>23</v>
      </c>
      <c r="R2790" s="4" t="s">
        <v>24</v>
      </c>
      <c r="S2790">
        <v>102</v>
      </c>
    </row>
    <row r="2791" spans="1:19">
      <c r="A2791" s="4" t="s">
        <v>2998</v>
      </c>
      <c r="B2791" s="4" t="s">
        <v>256</v>
      </c>
      <c r="C2791" s="4" t="s">
        <v>177</v>
      </c>
      <c r="D2791" s="4" t="s">
        <v>45</v>
      </c>
      <c r="E2791" s="4" t="s">
        <v>172</v>
      </c>
      <c r="F2791" s="3">
        <v>42852</v>
      </c>
      <c r="G2791" s="3">
        <v>42952</v>
      </c>
      <c r="H2791">
        <v>54</v>
      </c>
      <c r="I2791" s="4" t="s">
        <v>9014</v>
      </c>
      <c r="J2791" s="4" t="s">
        <v>9015</v>
      </c>
      <c r="K2791" s="4" t="s">
        <v>9012</v>
      </c>
      <c r="L2791">
        <v>55</v>
      </c>
      <c r="M2791" s="4" t="s">
        <v>46</v>
      </c>
      <c r="N2791">
        <v>1995</v>
      </c>
      <c r="O2791">
        <v>2173.98</v>
      </c>
      <c r="P2791">
        <v>2928</v>
      </c>
      <c r="Q2791" s="4" t="s">
        <v>23</v>
      </c>
      <c r="R2791" s="4" t="s">
        <v>47</v>
      </c>
      <c r="S2791">
        <v>100</v>
      </c>
    </row>
    <row r="2792" spans="1:19">
      <c r="A2792" s="4" t="s">
        <v>2999</v>
      </c>
      <c r="B2792" s="4" t="s">
        <v>244</v>
      </c>
      <c r="C2792" s="4" t="s">
        <v>179</v>
      </c>
      <c r="D2792" s="4" t="s">
        <v>43</v>
      </c>
      <c r="E2792" s="4" t="s">
        <v>197</v>
      </c>
      <c r="F2792" s="3">
        <v>42852</v>
      </c>
      <c r="G2792" s="3">
        <v>42953</v>
      </c>
      <c r="H2792">
        <v>0</v>
      </c>
      <c r="I2792" s="4" t="s">
        <v>9016</v>
      </c>
      <c r="J2792" s="4" t="s">
        <v>9015</v>
      </c>
      <c r="K2792" s="4" t="s">
        <v>9010</v>
      </c>
      <c r="L2792">
        <v>550</v>
      </c>
      <c r="M2792" s="4" t="s">
        <v>9322</v>
      </c>
      <c r="N2792">
        <v>2005</v>
      </c>
      <c r="O2792">
        <v>1520.66</v>
      </c>
      <c r="P2792">
        <v>1806</v>
      </c>
      <c r="Q2792" s="4" t="s">
        <v>23</v>
      </c>
      <c r="R2792" s="4" t="s">
        <v>24</v>
      </c>
      <c r="S2792">
        <v>101</v>
      </c>
    </row>
    <row r="2793" spans="1:19">
      <c r="A2793" s="4" t="s">
        <v>3000</v>
      </c>
      <c r="B2793" s="4" t="s">
        <v>189</v>
      </c>
      <c r="C2793" s="4" t="s">
        <v>192</v>
      </c>
      <c r="D2793" s="4" t="s">
        <v>70</v>
      </c>
      <c r="E2793" s="4" t="s">
        <v>172</v>
      </c>
      <c r="F2793" s="3">
        <v>42852</v>
      </c>
      <c r="G2793" s="3">
        <v>42865</v>
      </c>
      <c r="H2793">
        <v>3397</v>
      </c>
      <c r="I2793" s="4" t="s">
        <v>9016</v>
      </c>
      <c r="J2793" s="4" t="s">
        <v>9015</v>
      </c>
      <c r="K2793" s="4" t="s">
        <v>9012</v>
      </c>
      <c r="L2793">
        <v>3393</v>
      </c>
      <c r="M2793" s="4" t="s">
        <v>55</v>
      </c>
      <c r="N2793">
        <v>2007</v>
      </c>
      <c r="O2793">
        <v>86.68</v>
      </c>
      <c r="P2793">
        <v>187</v>
      </c>
      <c r="Q2793" s="4" t="s">
        <v>23</v>
      </c>
      <c r="R2793" s="4" t="s">
        <v>56</v>
      </c>
      <c r="S2793">
        <v>13</v>
      </c>
    </row>
    <row r="2794" spans="1:19">
      <c r="A2794" s="4" t="s">
        <v>3001</v>
      </c>
      <c r="B2794" s="4" t="s">
        <v>226</v>
      </c>
      <c r="C2794" s="4" t="s">
        <v>179</v>
      </c>
      <c r="D2794" s="4" t="s">
        <v>107</v>
      </c>
      <c r="E2794" s="4" t="s">
        <v>172</v>
      </c>
      <c r="F2794" s="3">
        <v>42852</v>
      </c>
      <c r="G2794" s="3">
        <v>42870</v>
      </c>
      <c r="H2794">
        <v>574</v>
      </c>
      <c r="I2794" s="4" t="s">
        <v>9018</v>
      </c>
      <c r="J2794" s="4" t="s">
        <v>9019</v>
      </c>
      <c r="K2794" s="4" t="s">
        <v>9010</v>
      </c>
      <c r="L2794">
        <v>550</v>
      </c>
      <c r="M2794" s="4" t="s">
        <v>26</v>
      </c>
      <c r="N2794">
        <v>1994</v>
      </c>
      <c r="O2794">
        <v>2818.38</v>
      </c>
      <c r="P2794">
        <v>6290</v>
      </c>
      <c r="Q2794" s="4" t="s">
        <v>23</v>
      </c>
      <c r="R2794" s="4" t="s">
        <v>24</v>
      </c>
      <c r="S2794">
        <v>18</v>
      </c>
    </row>
    <row r="2795" spans="1:19">
      <c r="A2795" s="4" t="s">
        <v>3002</v>
      </c>
      <c r="B2795" s="4" t="s">
        <v>208</v>
      </c>
      <c r="C2795" s="4" t="s">
        <v>177</v>
      </c>
      <c r="D2795" s="4" t="s">
        <v>47</v>
      </c>
      <c r="E2795" s="4" t="s">
        <v>197</v>
      </c>
      <c r="F2795" s="3">
        <v>42852</v>
      </c>
      <c r="G2795" s="3">
        <v>42864</v>
      </c>
      <c r="H2795">
        <v>0</v>
      </c>
      <c r="I2795" s="4" t="s">
        <v>9014</v>
      </c>
      <c r="J2795" s="4" t="s">
        <v>9015</v>
      </c>
      <c r="K2795" s="4" t="s">
        <v>9012</v>
      </c>
      <c r="L2795">
        <v>55</v>
      </c>
      <c r="M2795" s="4" t="s">
        <v>46</v>
      </c>
      <c r="N2795">
        <v>1986</v>
      </c>
      <c r="O2795">
        <v>2403.58</v>
      </c>
      <c r="P2795">
        <v>8801</v>
      </c>
      <c r="Q2795" s="4" t="s">
        <v>23</v>
      </c>
      <c r="R2795" s="4" t="s">
        <v>24</v>
      </c>
      <c r="S2795">
        <v>12</v>
      </c>
    </row>
    <row r="2796" spans="1:19">
      <c r="A2796" s="4" t="s">
        <v>3003</v>
      </c>
      <c r="B2796" s="4" t="s">
        <v>208</v>
      </c>
      <c r="C2796" s="4" t="s">
        <v>177</v>
      </c>
      <c r="D2796" s="4" t="s">
        <v>70</v>
      </c>
      <c r="E2796" s="4" t="s">
        <v>172</v>
      </c>
      <c r="F2796" s="3">
        <v>42852</v>
      </c>
      <c r="G2796" s="3">
        <v>42962</v>
      </c>
      <c r="H2796">
        <v>59</v>
      </c>
      <c r="I2796" s="4" t="s">
        <v>9014</v>
      </c>
      <c r="J2796" s="4" t="s">
        <v>9015</v>
      </c>
      <c r="K2796" s="4" t="s">
        <v>9012</v>
      </c>
      <c r="L2796">
        <v>55</v>
      </c>
      <c r="M2796" s="4" t="s">
        <v>55</v>
      </c>
      <c r="N2796">
        <v>2007</v>
      </c>
      <c r="O2796">
        <v>86.68</v>
      </c>
      <c r="P2796">
        <v>187</v>
      </c>
      <c r="Q2796" s="4" t="s">
        <v>23</v>
      </c>
      <c r="R2796" s="4" t="s">
        <v>56</v>
      </c>
      <c r="S2796">
        <v>110</v>
      </c>
    </row>
    <row r="2797" spans="1:19">
      <c r="A2797" s="4" t="s">
        <v>3004</v>
      </c>
      <c r="B2797" s="4" t="s">
        <v>208</v>
      </c>
      <c r="C2797" s="4" t="s">
        <v>177</v>
      </c>
      <c r="D2797" s="4" t="s">
        <v>119</v>
      </c>
      <c r="E2797" s="4" t="s">
        <v>172</v>
      </c>
      <c r="F2797" s="3">
        <v>42852</v>
      </c>
      <c r="G2797" s="3">
        <v>42854</v>
      </c>
      <c r="H2797">
        <v>60</v>
      </c>
      <c r="I2797" s="4" t="s">
        <v>9014</v>
      </c>
      <c r="J2797" s="4" t="s">
        <v>9015</v>
      </c>
      <c r="K2797" s="4" t="s">
        <v>9012</v>
      </c>
      <c r="L2797">
        <v>55</v>
      </c>
      <c r="M2797" s="4" t="s">
        <v>55</v>
      </c>
      <c r="N2797">
        <v>1988</v>
      </c>
      <c r="O2797">
        <v>5266.09</v>
      </c>
      <c r="P2797">
        <v>8595</v>
      </c>
      <c r="Q2797" s="4" t="s">
        <v>23</v>
      </c>
      <c r="R2797" s="4" t="s">
        <v>56</v>
      </c>
      <c r="S2797">
        <v>2</v>
      </c>
    </row>
    <row r="2798" spans="1:19">
      <c r="A2798" s="4" t="s">
        <v>3005</v>
      </c>
      <c r="B2798" s="4" t="s">
        <v>185</v>
      </c>
      <c r="C2798" s="4" t="s">
        <v>179</v>
      </c>
      <c r="D2798" s="4" t="s">
        <v>87</v>
      </c>
      <c r="E2798" s="4" t="s">
        <v>197</v>
      </c>
      <c r="F2798" s="3">
        <v>42852</v>
      </c>
      <c r="G2798" s="3">
        <v>42854</v>
      </c>
      <c r="H2798">
        <v>0</v>
      </c>
      <c r="I2798" s="4" t="s">
        <v>9023</v>
      </c>
      <c r="J2798" s="4" t="s">
        <v>9024</v>
      </c>
      <c r="K2798" s="4" t="s">
        <v>9010</v>
      </c>
      <c r="L2798">
        <v>550</v>
      </c>
      <c r="M2798" s="4" t="s">
        <v>26</v>
      </c>
      <c r="N2798">
        <v>2004</v>
      </c>
      <c r="O2798">
        <v>1618.89</v>
      </c>
      <c r="P2798">
        <v>3889</v>
      </c>
      <c r="Q2798" s="4" t="s">
        <v>23</v>
      </c>
      <c r="R2798" s="4" t="s">
        <v>24</v>
      </c>
      <c r="S2798">
        <v>2</v>
      </c>
    </row>
    <row r="2799" spans="1:19">
      <c r="A2799" s="4" t="s">
        <v>3006</v>
      </c>
      <c r="B2799" s="4" t="s">
        <v>185</v>
      </c>
      <c r="C2799" s="4" t="s">
        <v>179</v>
      </c>
      <c r="D2799" s="4" t="s">
        <v>129</v>
      </c>
      <c r="E2799" s="4" t="s">
        <v>172</v>
      </c>
      <c r="F2799" s="3">
        <v>42852</v>
      </c>
      <c r="G2799" s="3">
        <v>42870</v>
      </c>
      <c r="H2799">
        <v>573</v>
      </c>
      <c r="I2799" s="4" t="s">
        <v>9023</v>
      </c>
      <c r="J2799" s="4" t="s">
        <v>9024</v>
      </c>
      <c r="K2799" s="4" t="s">
        <v>9010</v>
      </c>
      <c r="L2799">
        <v>550</v>
      </c>
      <c r="M2799" s="4" t="s">
        <v>39</v>
      </c>
      <c r="N2799">
        <v>1992</v>
      </c>
      <c r="O2799">
        <v>324.19</v>
      </c>
      <c r="P2799">
        <v>978</v>
      </c>
      <c r="Q2799" s="4" t="s">
        <v>23</v>
      </c>
      <c r="R2799" s="4" t="s">
        <v>24</v>
      </c>
      <c r="S2799">
        <v>18</v>
      </c>
    </row>
    <row r="2800" spans="1:19">
      <c r="A2800" s="4" t="s">
        <v>3007</v>
      </c>
      <c r="B2800" s="4" t="s">
        <v>185</v>
      </c>
      <c r="C2800" s="4" t="s">
        <v>9011</v>
      </c>
      <c r="D2800" s="4" t="s">
        <v>59</v>
      </c>
      <c r="E2800" s="4" t="s">
        <v>172</v>
      </c>
      <c r="F2800" s="3">
        <v>42852</v>
      </c>
      <c r="G2800" s="3">
        <v>42872</v>
      </c>
      <c r="H2800">
        <v>4406</v>
      </c>
      <c r="I2800" s="4" t="s">
        <v>9023</v>
      </c>
      <c r="J2800" s="4" t="s">
        <v>9024</v>
      </c>
      <c r="K2800" s="4" t="s">
        <v>9010</v>
      </c>
      <c r="L2800">
        <v>4821</v>
      </c>
      <c r="M2800" s="4" t="s">
        <v>60</v>
      </c>
      <c r="N2800">
        <v>1988</v>
      </c>
      <c r="O2800">
        <v>2059.9</v>
      </c>
      <c r="P2800">
        <v>3644</v>
      </c>
      <c r="Q2800" s="4" t="s">
        <v>23</v>
      </c>
      <c r="R2800" s="4" t="s">
        <v>24</v>
      </c>
      <c r="S2800">
        <v>20</v>
      </c>
    </row>
    <row r="2801" spans="1:19">
      <c r="A2801" s="4" t="s">
        <v>3008</v>
      </c>
      <c r="B2801" s="4" t="s">
        <v>216</v>
      </c>
      <c r="C2801" s="4" t="s">
        <v>171</v>
      </c>
      <c r="D2801" s="4" t="s">
        <v>99</v>
      </c>
      <c r="E2801" s="4" t="s">
        <v>172</v>
      </c>
      <c r="F2801" s="3">
        <v>42852</v>
      </c>
      <c r="G2801" s="3">
        <v>42853</v>
      </c>
      <c r="H2801">
        <v>1146</v>
      </c>
      <c r="I2801" s="4" t="s">
        <v>9018</v>
      </c>
      <c r="J2801" s="4" t="s">
        <v>9019</v>
      </c>
      <c r="K2801" s="4" t="s">
        <v>9010</v>
      </c>
      <c r="L2801">
        <v>1096</v>
      </c>
      <c r="M2801" s="4" t="s">
        <v>33</v>
      </c>
      <c r="N2801">
        <v>2003</v>
      </c>
      <c r="O2801">
        <v>1419.98</v>
      </c>
      <c r="P2801">
        <v>4018</v>
      </c>
      <c r="Q2801" s="4" t="s">
        <v>23</v>
      </c>
      <c r="R2801" s="4" t="s">
        <v>24</v>
      </c>
      <c r="S2801">
        <v>1</v>
      </c>
    </row>
    <row r="2802" spans="1:19">
      <c r="A2802" s="4" t="s">
        <v>3009</v>
      </c>
      <c r="B2802" s="4" t="s">
        <v>235</v>
      </c>
      <c r="C2802" s="4" t="s">
        <v>177</v>
      </c>
      <c r="D2802" s="4" t="s">
        <v>24</v>
      </c>
      <c r="E2802" s="4" t="s">
        <v>193</v>
      </c>
      <c r="F2802" s="3">
        <v>42852</v>
      </c>
      <c r="G2802" s="3"/>
      <c r="I2802" s="4" t="s">
        <v>9018</v>
      </c>
      <c r="J2802" s="4" t="s">
        <v>9019</v>
      </c>
      <c r="K2802" s="4" t="s">
        <v>9012</v>
      </c>
      <c r="L2802">
        <v>55</v>
      </c>
      <c r="M2802" s="4"/>
      <c r="Q2802" s="4"/>
      <c r="R2802" s="4"/>
    </row>
    <row r="2803" spans="1:19">
      <c r="A2803" s="4" t="s">
        <v>3010</v>
      </c>
      <c r="B2803" s="4" t="s">
        <v>235</v>
      </c>
      <c r="C2803" s="4" t="s">
        <v>179</v>
      </c>
      <c r="D2803" s="4" t="s">
        <v>83</v>
      </c>
      <c r="E2803" s="4" t="s">
        <v>172</v>
      </c>
      <c r="F2803" s="3">
        <v>42852</v>
      </c>
      <c r="G2803" s="3">
        <v>42868</v>
      </c>
      <c r="H2803">
        <v>525</v>
      </c>
      <c r="I2803" s="4" t="s">
        <v>9018</v>
      </c>
      <c r="J2803" s="4" t="s">
        <v>9019</v>
      </c>
      <c r="K2803" s="4" t="s">
        <v>9010</v>
      </c>
      <c r="L2803">
        <v>550</v>
      </c>
      <c r="M2803" s="4" t="s">
        <v>33</v>
      </c>
      <c r="N2803">
        <v>2004</v>
      </c>
      <c r="O2803">
        <v>702.72</v>
      </c>
      <c r="P2803">
        <v>1831</v>
      </c>
      <c r="Q2803" s="4" t="s">
        <v>23</v>
      </c>
      <c r="R2803" s="4" t="s">
        <v>24</v>
      </c>
      <c r="S2803">
        <v>16</v>
      </c>
    </row>
    <row r="2804" spans="1:19">
      <c r="A2804" s="4" t="s">
        <v>3011</v>
      </c>
      <c r="B2804" s="4" t="s">
        <v>183</v>
      </c>
      <c r="C2804" s="4" t="s">
        <v>179</v>
      </c>
      <c r="D2804" s="4" t="s">
        <v>51</v>
      </c>
      <c r="E2804" s="4" t="s">
        <v>197</v>
      </c>
      <c r="F2804" s="3">
        <v>42853</v>
      </c>
      <c r="G2804" s="3">
        <v>42854</v>
      </c>
      <c r="H2804">
        <v>0</v>
      </c>
      <c r="I2804" s="4" t="s">
        <v>9014</v>
      </c>
      <c r="J2804" s="4" t="s">
        <v>9015</v>
      </c>
      <c r="K2804" s="4" t="s">
        <v>9010</v>
      </c>
      <c r="L2804">
        <v>550</v>
      </c>
      <c r="M2804" s="4" t="s">
        <v>36</v>
      </c>
      <c r="N2804">
        <v>1982</v>
      </c>
      <c r="O2804">
        <v>4618</v>
      </c>
      <c r="P2804">
        <v>10083</v>
      </c>
      <c r="Q2804" s="4" t="s">
        <v>23</v>
      </c>
      <c r="R2804" s="4" t="s">
        <v>24</v>
      </c>
      <c r="S2804">
        <v>1</v>
      </c>
    </row>
    <row r="2805" spans="1:19">
      <c r="A2805" s="4" t="s">
        <v>3012</v>
      </c>
      <c r="B2805" s="4" t="s">
        <v>183</v>
      </c>
      <c r="C2805" s="4" t="s">
        <v>171</v>
      </c>
      <c r="D2805" s="4" t="s">
        <v>106</v>
      </c>
      <c r="E2805" s="4" t="s">
        <v>197</v>
      </c>
      <c r="F2805" s="3">
        <v>42853</v>
      </c>
      <c r="G2805" s="3">
        <v>42984</v>
      </c>
      <c r="H2805">
        <v>0</v>
      </c>
      <c r="I2805" s="4" t="s">
        <v>9014</v>
      </c>
      <c r="J2805" s="4" t="s">
        <v>9015</v>
      </c>
      <c r="K2805" s="4" t="s">
        <v>9010</v>
      </c>
      <c r="L2805">
        <v>1096</v>
      </c>
      <c r="M2805" s="4" t="s">
        <v>46</v>
      </c>
      <c r="N2805">
        <v>2012</v>
      </c>
      <c r="O2805">
        <v>45.39</v>
      </c>
      <c r="P2805">
        <v>100</v>
      </c>
      <c r="Q2805" s="4" t="s">
        <v>23</v>
      </c>
      <c r="R2805" s="4" t="s">
        <v>47</v>
      </c>
      <c r="S2805">
        <v>131</v>
      </c>
    </row>
    <row r="2806" spans="1:19">
      <c r="A2806" s="4" t="s">
        <v>3013</v>
      </c>
      <c r="B2806" s="4" t="s">
        <v>183</v>
      </c>
      <c r="C2806" s="4" t="s">
        <v>192</v>
      </c>
      <c r="D2806" s="4" t="s">
        <v>100</v>
      </c>
      <c r="E2806" s="4" t="s">
        <v>172</v>
      </c>
      <c r="F2806" s="3">
        <v>42853</v>
      </c>
      <c r="G2806" s="3">
        <v>42961</v>
      </c>
      <c r="H2806">
        <v>3334</v>
      </c>
      <c r="I2806" s="4" t="s">
        <v>9014</v>
      </c>
      <c r="J2806" s="4" t="s">
        <v>9015</v>
      </c>
      <c r="K2806" s="4" t="s">
        <v>9012</v>
      </c>
      <c r="L2806">
        <v>3393</v>
      </c>
      <c r="M2806" s="4" t="s">
        <v>9322</v>
      </c>
      <c r="N2806">
        <v>1987</v>
      </c>
      <c r="O2806">
        <v>2938.67</v>
      </c>
      <c r="P2806">
        <v>8775</v>
      </c>
      <c r="Q2806" s="4" t="s">
        <v>101</v>
      </c>
      <c r="R2806" s="4" t="s">
        <v>24</v>
      </c>
      <c r="S2806">
        <v>108</v>
      </c>
    </row>
    <row r="2807" spans="1:19">
      <c r="A2807" s="4" t="s">
        <v>3014</v>
      </c>
      <c r="B2807" s="4" t="s">
        <v>246</v>
      </c>
      <c r="C2807" s="4" t="s">
        <v>179</v>
      </c>
      <c r="D2807" s="4" t="s">
        <v>78</v>
      </c>
      <c r="E2807" s="4" t="s">
        <v>197</v>
      </c>
      <c r="F2807" s="3">
        <v>42853</v>
      </c>
      <c r="G2807" s="3">
        <v>42867</v>
      </c>
      <c r="H2807">
        <v>0</v>
      </c>
      <c r="I2807" s="4" t="s">
        <v>9021</v>
      </c>
      <c r="J2807" s="4" t="s">
        <v>9019</v>
      </c>
      <c r="K2807" s="4" t="s">
        <v>9010</v>
      </c>
      <c r="L2807">
        <v>550</v>
      </c>
      <c r="M2807" s="4" t="s">
        <v>55</v>
      </c>
      <c r="N2807">
        <v>1994</v>
      </c>
      <c r="O2807">
        <v>6395.05</v>
      </c>
      <c r="P2807">
        <v>20275</v>
      </c>
      <c r="Q2807" s="4" t="s">
        <v>23</v>
      </c>
      <c r="R2807" s="4" t="s">
        <v>24</v>
      </c>
      <c r="S2807">
        <v>14</v>
      </c>
    </row>
    <row r="2808" spans="1:19">
      <c r="A2808" s="4" t="s">
        <v>3015</v>
      </c>
      <c r="B2808" s="4" t="s">
        <v>210</v>
      </c>
      <c r="C2808" s="4" t="s">
        <v>171</v>
      </c>
      <c r="D2808" s="4" t="s">
        <v>50</v>
      </c>
      <c r="E2808" s="4" t="s">
        <v>197</v>
      </c>
      <c r="F2808" s="3">
        <v>42853</v>
      </c>
      <c r="G2808" s="3">
        <v>42855</v>
      </c>
      <c r="H2808">
        <v>0</v>
      </c>
      <c r="I2808" s="4" t="s">
        <v>9021</v>
      </c>
      <c r="J2808" s="4" t="s">
        <v>9019</v>
      </c>
      <c r="K2808" s="4" t="s">
        <v>9010</v>
      </c>
      <c r="L2808">
        <v>1096</v>
      </c>
      <c r="M2808" s="4" t="s">
        <v>9322</v>
      </c>
      <c r="N2808">
        <v>1992</v>
      </c>
      <c r="O2808">
        <v>1712.68</v>
      </c>
      <c r="P2808">
        <v>3194</v>
      </c>
      <c r="Q2808" s="4" t="s">
        <v>23</v>
      </c>
      <c r="R2808" s="4" t="s">
        <v>21</v>
      </c>
      <c r="S2808">
        <v>2</v>
      </c>
    </row>
    <row r="2809" spans="1:19">
      <c r="A2809" s="4" t="s">
        <v>3016</v>
      </c>
      <c r="B2809" s="4" t="s">
        <v>263</v>
      </c>
      <c r="C2809" s="4" t="s">
        <v>9011</v>
      </c>
      <c r="D2809" s="4" t="s">
        <v>63</v>
      </c>
      <c r="E2809" s="4" t="s">
        <v>197</v>
      </c>
      <c r="F2809" s="3">
        <v>42853</v>
      </c>
      <c r="G2809" s="3">
        <v>42854</v>
      </c>
      <c r="H2809">
        <v>0</v>
      </c>
      <c r="I2809" s="4" t="s">
        <v>9021</v>
      </c>
      <c r="J2809" s="4" t="s">
        <v>9019</v>
      </c>
      <c r="K2809" s="4" t="s">
        <v>9010</v>
      </c>
      <c r="L2809">
        <v>4821</v>
      </c>
      <c r="M2809" s="4" t="s">
        <v>33</v>
      </c>
      <c r="N2809">
        <v>1995</v>
      </c>
      <c r="O2809">
        <v>5158.71</v>
      </c>
      <c r="P2809">
        <v>17479</v>
      </c>
      <c r="Q2809" s="4" t="s">
        <v>64</v>
      </c>
      <c r="R2809" s="4" t="s">
        <v>24</v>
      </c>
      <c r="S2809">
        <v>1</v>
      </c>
    </row>
    <row r="2810" spans="1:19">
      <c r="A2810" s="4" t="s">
        <v>3017</v>
      </c>
      <c r="B2810" s="4" t="s">
        <v>212</v>
      </c>
      <c r="C2810" s="4" t="s">
        <v>265</v>
      </c>
      <c r="D2810" s="4" t="s">
        <v>86</v>
      </c>
      <c r="E2810" s="4" t="s">
        <v>172</v>
      </c>
      <c r="F2810" s="3">
        <v>42853</v>
      </c>
      <c r="G2810" s="3">
        <v>42904</v>
      </c>
      <c r="H2810">
        <v>27385</v>
      </c>
      <c r="I2810" s="4" t="s">
        <v>9023</v>
      </c>
      <c r="J2810" s="4" t="s">
        <v>9024</v>
      </c>
      <c r="K2810" s="4" t="s">
        <v>9013</v>
      </c>
      <c r="L2810">
        <v>26768</v>
      </c>
      <c r="M2810" s="4" t="s">
        <v>26</v>
      </c>
      <c r="N2810">
        <v>1985</v>
      </c>
      <c r="O2810">
        <v>2741.37</v>
      </c>
      <c r="P2810">
        <v>9226</v>
      </c>
      <c r="Q2810" s="4" t="s">
        <v>23</v>
      </c>
      <c r="R2810" s="4" t="s">
        <v>24</v>
      </c>
      <c r="S2810">
        <v>51</v>
      </c>
    </row>
    <row r="2811" spans="1:19">
      <c r="A2811" s="4" t="s">
        <v>3018</v>
      </c>
      <c r="B2811" s="4" t="s">
        <v>343</v>
      </c>
      <c r="C2811" s="4" t="s">
        <v>179</v>
      </c>
      <c r="D2811" s="4" t="s">
        <v>85</v>
      </c>
      <c r="E2811" s="4" t="s">
        <v>197</v>
      </c>
      <c r="F2811" s="3">
        <v>42853</v>
      </c>
      <c r="G2811" s="3">
        <v>42962</v>
      </c>
      <c r="H2811">
        <v>0</v>
      </c>
      <c r="I2811" s="4" t="s">
        <v>9016</v>
      </c>
      <c r="J2811" s="4" t="s">
        <v>9015</v>
      </c>
      <c r="K2811" s="4" t="s">
        <v>9010</v>
      </c>
      <c r="L2811">
        <v>550</v>
      </c>
      <c r="M2811" s="4" t="s">
        <v>46</v>
      </c>
      <c r="N2811">
        <v>1985</v>
      </c>
      <c r="O2811">
        <v>375.43</v>
      </c>
      <c r="P2811">
        <v>1190</v>
      </c>
      <c r="Q2811" s="4" t="s">
        <v>23</v>
      </c>
      <c r="R2811" s="4" t="s">
        <v>24</v>
      </c>
      <c r="S2811">
        <v>109</v>
      </c>
    </row>
    <row r="2812" spans="1:19">
      <c r="A2812" s="4" t="s">
        <v>3019</v>
      </c>
      <c r="B2812" s="4" t="s">
        <v>219</v>
      </c>
      <c r="C2812" s="4" t="s">
        <v>179</v>
      </c>
      <c r="D2812" s="4" t="s">
        <v>47</v>
      </c>
      <c r="E2812" s="4" t="s">
        <v>193</v>
      </c>
      <c r="F2812" s="3">
        <v>42853</v>
      </c>
      <c r="G2812" s="3"/>
      <c r="I2812" s="4" t="s">
        <v>9026</v>
      </c>
      <c r="J2812" s="4" t="s">
        <v>9024</v>
      </c>
      <c r="K2812" s="4" t="s">
        <v>9010</v>
      </c>
      <c r="L2812">
        <v>550</v>
      </c>
      <c r="M2812" s="4" t="s">
        <v>46</v>
      </c>
      <c r="N2812">
        <v>1986</v>
      </c>
      <c r="O2812">
        <v>2403.58</v>
      </c>
      <c r="P2812">
        <v>8801</v>
      </c>
      <c r="Q2812" s="4" t="s">
        <v>23</v>
      </c>
      <c r="R2812" s="4" t="s">
        <v>24</v>
      </c>
    </row>
    <row r="2813" spans="1:19">
      <c r="A2813" s="4" t="s">
        <v>3020</v>
      </c>
      <c r="B2813" s="4" t="s">
        <v>187</v>
      </c>
      <c r="C2813" s="4" t="s">
        <v>171</v>
      </c>
      <c r="D2813" s="4" t="s">
        <v>87</v>
      </c>
      <c r="E2813" s="4" t="s">
        <v>197</v>
      </c>
      <c r="F2813" s="3">
        <v>42853</v>
      </c>
      <c r="G2813" s="3">
        <v>42854</v>
      </c>
      <c r="H2813">
        <v>0</v>
      </c>
      <c r="I2813" s="4" t="s">
        <v>9023</v>
      </c>
      <c r="J2813" s="4" t="s">
        <v>9024</v>
      </c>
      <c r="K2813" s="4" t="s">
        <v>9010</v>
      </c>
      <c r="L2813">
        <v>1096</v>
      </c>
      <c r="M2813" s="4" t="s">
        <v>26</v>
      </c>
      <c r="N2813">
        <v>2004</v>
      </c>
      <c r="O2813">
        <v>1618.89</v>
      </c>
      <c r="P2813">
        <v>3889</v>
      </c>
      <c r="Q2813" s="4" t="s">
        <v>23</v>
      </c>
      <c r="R2813" s="4" t="s">
        <v>24</v>
      </c>
      <c r="S2813">
        <v>1</v>
      </c>
    </row>
    <row r="2814" spans="1:19">
      <c r="A2814" s="4" t="s">
        <v>3021</v>
      </c>
      <c r="B2814" s="4" t="s">
        <v>170</v>
      </c>
      <c r="C2814" s="4" t="s">
        <v>179</v>
      </c>
      <c r="D2814" s="4" t="s">
        <v>92</v>
      </c>
      <c r="E2814" s="4" t="s">
        <v>172</v>
      </c>
      <c r="F2814" s="3">
        <v>42853</v>
      </c>
      <c r="G2814" s="3">
        <v>42961</v>
      </c>
      <c r="H2814">
        <v>599</v>
      </c>
      <c r="I2814" s="4" t="s">
        <v>9014</v>
      </c>
      <c r="J2814" s="4" t="s">
        <v>9015</v>
      </c>
      <c r="K2814" s="4" t="s">
        <v>9010</v>
      </c>
      <c r="L2814">
        <v>550</v>
      </c>
      <c r="M2814" s="4" t="s">
        <v>73</v>
      </c>
      <c r="N2814">
        <v>1997</v>
      </c>
      <c r="O2814">
        <v>2041.73</v>
      </c>
      <c r="P2814">
        <v>5276</v>
      </c>
      <c r="Q2814" s="4" t="s">
        <v>23</v>
      </c>
      <c r="R2814" s="4" t="s">
        <v>24</v>
      </c>
      <c r="S2814">
        <v>108</v>
      </c>
    </row>
    <row r="2815" spans="1:19">
      <c r="A2815" s="4" t="s">
        <v>3022</v>
      </c>
      <c r="B2815" s="4" t="s">
        <v>226</v>
      </c>
      <c r="C2815" s="4" t="s">
        <v>177</v>
      </c>
      <c r="D2815" s="4" t="s">
        <v>88</v>
      </c>
      <c r="E2815" s="4" t="s">
        <v>172</v>
      </c>
      <c r="F2815" s="3">
        <v>42853</v>
      </c>
      <c r="G2815" s="3">
        <v>42858</v>
      </c>
      <c r="H2815">
        <v>64</v>
      </c>
      <c r="I2815" s="4" t="s">
        <v>9018</v>
      </c>
      <c r="J2815" s="4" t="s">
        <v>9019</v>
      </c>
      <c r="K2815" s="4" t="s">
        <v>9012</v>
      </c>
      <c r="L2815">
        <v>55</v>
      </c>
      <c r="M2815" s="4" t="s">
        <v>46</v>
      </c>
      <c r="N2815">
        <v>1984</v>
      </c>
      <c r="O2815">
        <v>3027.46</v>
      </c>
      <c r="P2815">
        <v>9516</v>
      </c>
      <c r="Q2815" s="4" t="s">
        <v>89</v>
      </c>
      <c r="R2815" s="4" t="s">
        <v>24</v>
      </c>
      <c r="S2815">
        <v>5</v>
      </c>
    </row>
    <row r="2816" spans="1:19">
      <c r="A2816" s="4" t="s">
        <v>3023</v>
      </c>
      <c r="B2816" s="4" t="s">
        <v>185</v>
      </c>
      <c r="C2816" s="4" t="s">
        <v>199</v>
      </c>
      <c r="D2816" s="4" t="s">
        <v>50</v>
      </c>
      <c r="E2816" s="4" t="s">
        <v>193</v>
      </c>
      <c r="F2816" s="3">
        <v>42853</v>
      </c>
      <c r="G2816" s="3"/>
      <c r="I2816" s="4" t="s">
        <v>9023</v>
      </c>
      <c r="J2816" s="4" t="s">
        <v>9024</v>
      </c>
      <c r="K2816" s="4" t="s">
        <v>9010</v>
      </c>
      <c r="L2816">
        <v>5482</v>
      </c>
      <c r="M2816" s="4" t="s">
        <v>9322</v>
      </c>
      <c r="N2816">
        <v>1992</v>
      </c>
      <c r="O2816">
        <v>1712.68</v>
      </c>
      <c r="P2816">
        <v>3194</v>
      </c>
      <c r="Q2816" s="4" t="s">
        <v>23</v>
      </c>
      <c r="R2816" s="4" t="s">
        <v>21</v>
      </c>
    </row>
    <row r="2817" spans="1:19">
      <c r="A2817" s="4" t="s">
        <v>3024</v>
      </c>
      <c r="B2817" s="4" t="s">
        <v>185</v>
      </c>
      <c r="C2817" s="4" t="s">
        <v>9011</v>
      </c>
      <c r="D2817" s="4" t="s">
        <v>105</v>
      </c>
      <c r="E2817" s="4" t="s">
        <v>197</v>
      </c>
      <c r="F2817" s="3">
        <v>42853</v>
      </c>
      <c r="G2817" s="3">
        <v>42861</v>
      </c>
      <c r="H2817">
        <v>0</v>
      </c>
      <c r="I2817" s="4" t="s">
        <v>9023</v>
      </c>
      <c r="J2817" s="4" t="s">
        <v>9024</v>
      </c>
      <c r="K2817" s="4" t="s">
        <v>9010</v>
      </c>
      <c r="L2817">
        <v>4821</v>
      </c>
      <c r="M2817" s="4" t="s">
        <v>36</v>
      </c>
      <c r="N2817">
        <v>1996</v>
      </c>
      <c r="O2817">
        <v>6354.87</v>
      </c>
      <c r="P2817">
        <v>16780</v>
      </c>
      <c r="Q2817" s="4" t="s">
        <v>23</v>
      </c>
      <c r="R2817" s="4" t="s">
        <v>35</v>
      </c>
      <c r="S2817">
        <v>8</v>
      </c>
    </row>
    <row r="2818" spans="1:19">
      <c r="A2818" s="4" t="s">
        <v>3025</v>
      </c>
      <c r="B2818" s="4" t="s">
        <v>185</v>
      </c>
      <c r="C2818" s="4" t="s">
        <v>192</v>
      </c>
      <c r="D2818" s="4" t="s">
        <v>87</v>
      </c>
      <c r="E2818" s="4" t="s">
        <v>197</v>
      </c>
      <c r="F2818" s="3">
        <v>42853</v>
      </c>
      <c r="G2818" s="3">
        <v>42869</v>
      </c>
      <c r="H2818">
        <v>0</v>
      </c>
      <c r="I2818" s="4" t="s">
        <v>9023</v>
      </c>
      <c r="J2818" s="4" t="s">
        <v>9024</v>
      </c>
      <c r="K2818" s="4" t="s">
        <v>9012</v>
      </c>
      <c r="L2818">
        <v>3393</v>
      </c>
      <c r="M2818" s="4" t="s">
        <v>26</v>
      </c>
      <c r="N2818">
        <v>2004</v>
      </c>
      <c r="O2818">
        <v>1618.89</v>
      </c>
      <c r="P2818">
        <v>3889</v>
      </c>
      <c r="Q2818" s="4" t="s">
        <v>23</v>
      </c>
      <c r="R2818" s="4" t="s">
        <v>24</v>
      </c>
      <c r="S2818">
        <v>16</v>
      </c>
    </row>
    <row r="2819" spans="1:19">
      <c r="A2819" s="4" t="s">
        <v>3026</v>
      </c>
      <c r="B2819" s="4" t="s">
        <v>216</v>
      </c>
      <c r="C2819" s="4" t="s">
        <v>177</v>
      </c>
      <c r="D2819" s="4" t="s">
        <v>83</v>
      </c>
      <c r="E2819" s="4" t="s">
        <v>197</v>
      </c>
      <c r="F2819" s="3">
        <v>42853</v>
      </c>
      <c r="G2819" s="3">
        <v>42896</v>
      </c>
      <c r="H2819">
        <v>0</v>
      </c>
      <c r="I2819" s="4" t="s">
        <v>9018</v>
      </c>
      <c r="J2819" s="4" t="s">
        <v>9019</v>
      </c>
      <c r="K2819" s="4" t="s">
        <v>9012</v>
      </c>
      <c r="L2819">
        <v>55</v>
      </c>
      <c r="M2819" s="4" t="s">
        <v>33</v>
      </c>
      <c r="N2819">
        <v>2004</v>
      </c>
      <c r="O2819">
        <v>702.72</v>
      </c>
      <c r="P2819">
        <v>1831</v>
      </c>
      <c r="Q2819" s="4" t="s">
        <v>23</v>
      </c>
      <c r="R2819" s="4" t="s">
        <v>24</v>
      </c>
      <c r="S2819">
        <v>43</v>
      </c>
    </row>
    <row r="2820" spans="1:19">
      <c r="A2820" s="4" t="s">
        <v>3027</v>
      </c>
      <c r="B2820" s="4" t="s">
        <v>183</v>
      </c>
      <c r="C2820" s="4" t="s">
        <v>171</v>
      </c>
      <c r="D2820" s="4" t="s">
        <v>106</v>
      </c>
      <c r="E2820" s="4" t="s">
        <v>172</v>
      </c>
      <c r="F2820" s="3">
        <v>42854</v>
      </c>
      <c r="G2820" s="3">
        <v>42870</v>
      </c>
      <c r="H2820">
        <v>918</v>
      </c>
      <c r="I2820" s="4" t="s">
        <v>9014</v>
      </c>
      <c r="J2820" s="4" t="s">
        <v>9015</v>
      </c>
      <c r="K2820" s="4" t="s">
        <v>9010</v>
      </c>
      <c r="L2820">
        <v>1096</v>
      </c>
      <c r="M2820" s="4" t="s">
        <v>46</v>
      </c>
      <c r="N2820">
        <v>2012</v>
      </c>
      <c r="O2820">
        <v>45.39</v>
      </c>
      <c r="P2820">
        <v>100</v>
      </c>
      <c r="Q2820" s="4" t="s">
        <v>23</v>
      </c>
      <c r="R2820" s="4" t="s">
        <v>47</v>
      </c>
      <c r="S2820">
        <v>16</v>
      </c>
    </row>
    <row r="2821" spans="1:19">
      <c r="A2821" s="4" t="s">
        <v>3028</v>
      </c>
      <c r="B2821" s="4" t="s">
        <v>246</v>
      </c>
      <c r="C2821" s="4" t="s">
        <v>177</v>
      </c>
      <c r="D2821" s="4" t="s">
        <v>24</v>
      </c>
      <c r="E2821" s="4" t="s">
        <v>193</v>
      </c>
      <c r="F2821" s="3">
        <v>42854</v>
      </c>
      <c r="G2821" s="3"/>
      <c r="I2821" s="4" t="s">
        <v>9021</v>
      </c>
      <c r="J2821" s="4" t="s">
        <v>9019</v>
      </c>
      <c r="K2821" s="4" t="s">
        <v>9012</v>
      </c>
      <c r="L2821">
        <v>55</v>
      </c>
      <c r="M2821" s="4"/>
      <c r="Q2821" s="4"/>
      <c r="R2821" s="4"/>
    </row>
    <row r="2822" spans="1:19">
      <c r="A2822" s="4" t="s">
        <v>3029</v>
      </c>
      <c r="B2822" s="4" t="s">
        <v>210</v>
      </c>
      <c r="C2822" s="4" t="s">
        <v>177</v>
      </c>
      <c r="D2822" s="4" t="s">
        <v>35</v>
      </c>
      <c r="E2822" s="4" t="s">
        <v>172</v>
      </c>
      <c r="F2822" s="3">
        <v>42854</v>
      </c>
      <c r="G2822" s="3">
        <v>42859</v>
      </c>
      <c r="H2822">
        <v>60</v>
      </c>
      <c r="I2822" s="4" t="s">
        <v>9021</v>
      </c>
      <c r="J2822" s="4" t="s">
        <v>9019</v>
      </c>
      <c r="K2822" s="4" t="s">
        <v>9012</v>
      </c>
      <c r="L2822">
        <v>55</v>
      </c>
      <c r="M2822" s="4" t="s">
        <v>36</v>
      </c>
      <c r="N2822">
        <v>2002</v>
      </c>
      <c r="O2822">
        <v>987.39</v>
      </c>
      <c r="P2822">
        <v>2253</v>
      </c>
      <c r="Q2822" s="4" t="s">
        <v>23</v>
      </c>
      <c r="R2822" s="4" t="s">
        <v>24</v>
      </c>
      <c r="S2822">
        <v>5</v>
      </c>
    </row>
    <row r="2823" spans="1:19">
      <c r="A2823" s="4" t="s">
        <v>3030</v>
      </c>
      <c r="B2823" s="4" t="s">
        <v>263</v>
      </c>
      <c r="C2823" s="4" t="s">
        <v>9011</v>
      </c>
      <c r="D2823" s="4" t="s">
        <v>95</v>
      </c>
      <c r="E2823" s="4" t="s">
        <v>197</v>
      </c>
      <c r="F2823" s="3">
        <v>42854</v>
      </c>
      <c r="G2823" s="3">
        <v>42865</v>
      </c>
      <c r="H2823">
        <v>0</v>
      </c>
      <c r="I2823" s="4" t="s">
        <v>9021</v>
      </c>
      <c r="J2823" s="4" t="s">
        <v>9019</v>
      </c>
      <c r="K2823" s="4" t="s">
        <v>9010</v>
      </c>
      <c r="L2823">
        <v>4821</v>
      </c>
      <c r="M2823" s="4" t="s">
        <v>60</v>
      </c>
      <c r="N2823">
        <v>1997</v>
      </c>
      <c r="O2823">
        <v>882.12</v>
      </c>
      <c r="P2823">
        <v>2769</v>
      </c>
      <c r="Q2823" s="4" t="s">
        <v>23</v>
      </c>
      <c r="R2823" s="4" t="s">
        <v>24</v>
      </c>
      <c r="S2823">
        <v>11</v>
      </c>
    </row>
    <row r="2824" spans="1:19">
      <c r="A2824" s="4" t="s">
        <v>3031</v>
      </c>
      <c r="B2824" s="4" t="s">
        <v>263</v>
      </c>
      <c r="C2824" s="4" t="s">
        <v>179</v>
      </c>
      <c r="D2824" s="4" t="s">
        <v>65</v>
      </c>
      <c r="E2824" s="4" t="s">
        <v>172</v>
      </c>
      <c r="F2824" s="3">
        <v>42854</v>
      </c>
      <c r="G2824" s="3">
        <v>42861</v>
      </c>
      <c r="H2824">
        <v>519</v>
      </c>
      <c r="I2824" s="4" t="s">
        <v>9021</v>
      </c>
      <c r="J2824" s="4" t="s">
        <v>9019</v>
      </c>
      <c r="K2824" s="4" t="s">
        <v>9010</v>
      </c>
      <c r="L2824">
        <v>550</v>
      </c>
      <c r="M2824" s="4" t="s">
        <v>33</v>
      </c>
      <c r="N2824">
        <v>1990</v>
      </c>
      <c r="O2824">
        <v>2520.83</v>
      </c>
      <c r="P2824">
        <v>3502</v>
      </c>
      <c r="Q2824" s="4" t="s">
        <v>23</v>
      </c>
      <c r="R2824" s="4" t="s">
        <v>24</v>
      </c>
      <c r="S2824">
        <v>7</v>
      </c>
    </row>
    <row r="2825" spans="1:19">
      <c r="A2825" s="4" t="s">
        <v>3032</v>
      </c>
      <c r="B2825" s="4" t="s">
        <v>212</v>
      </c>
      <c r="C2825" s="4" t="s">
        <v>179</v>
      </c>
      <c r="D2825" s="4" t="s">
        <v>24</v>
      </c>
      <c r="E2825" s="4" t="s">
        <v>193</v>
      </c>
      <c r="F2825" s="3">
        <v>42854</v>
      </c>
      <c r="G2825" s="3"/>
      <c r="I2825" s="4" t="s">
        <v>9023</v>
      </c>
      <c r="J2825" s="4" t="s">
        <v>9024</v>
      </c>
      <c r="K2825" s="4" t="s">
        <v>9010</v>
      </c>
      <c r="L2825">
        <v>550</v>
      </c>
      <c r="M2825" s="4"/>
      <c r="Q2825" s="4"/>
      <c r="R2825" s="4"/>
    </row>
    <row r="2826" spans="1:19">
      <c r="A2826" s="4" t="s">
        <v>3033</v>
      </c>
      <c r="B2826" s="4" t="s">
        <v>203</v>
      </c>
      <c r="C2826" s="4" t="s">
        <v>177</v>
      </c>
      <c r="D2826" s="4" t="s">
        <v>25</v>
      </c>
      <c r="E2826" s="4" t="s">
        <v>193</v>
      </c>
      <c r="F2826" s="3">
        <v>42854</v>
      </c>
      <c r="G2826" s="3"/>
      <c r="I2826" s="4" t="s">
        <v>9023</v>
      </c>
      <c r="J2826" s="4" t="s">
        <v>9024</v>
      </c>
      <c r="K2826" s="4" t="s">
        <v>9012</v>
      </c>
      <c r="L2826">
        <v>55</v>
      </c>
      <c r="M2826" s="4" t="s">
        <v>26</v>
      </c>
      <c r="N2826">
        <v>1999</v>
      </c>
      <c r="O2826">
        <v>251.41</v>
      </c>
      <c r="P2826">
        <v>495</v>
      </c>
      <c r="Q2826" s="4" t="s">
        <v>23</v>
      </c>
      <c r="R2826" s="4" t="s">
        <v>24</v>
      </c>
    </row>
    <row r="2827" spans="1:19">
      <c r="A2827" s="4" t="s">
        <v>3034</v>
      </c>
      <c r="B2827" s="4" t="s">
        <v>191</v>
      </c>
      <c r="C2827" s="4" t="s">
        <v>199</v>
      </c>
      <c r="D2827" s="4" t="s">
        <v>105</v>
      </c>
      <c r="E2827" s="4" t="s">
        <v>172</v>
      </c>
      <c r="F2827" s="3">
        <v>42854</v>
      </c>
      <c r="G2827" s="3">
        <v>42859</v>
      </c>
      <c r="H2827">
        <v>4956</v>
      </c>
      <c r="I2827" s="4" t="s">
        <v>9026</v>
      </c>
      <c r="J2827" s="4" t="s">
        <v>9024</v>
      </c>
      <c r="K2827" s="4" t="s">
        <v>9010</v>
      </c>
      <c r="L2827">
        <v>5482</v>
      </c>
      <c r="M2827" s="4" t="s">
        <v>36</v>
      </c>
      <c r="N2827">
        <v>1996</v>
      </c>
      <c r="O2827">
        <v>6354.87</v>
      </c>
      <c r="P2827">
        <v>16780</v>
      </c>
      <c r="Q2827" s="4" t="s">
        <v>23</v>
      </c>
      <c r="R2827" s="4" t="s">
        <v>35</v>
      </c>
      <c r="S2827">
        <v>5</v>
      </c>
    </row>
    <row r="2828" spans="1:19">
      <c r="A2828" s="4" t="s">
        <v>3035</v>
      </c>
      <c r="B2828" s="4" t="s">
        <v>230</v>
      </c>
      <c r="C2828" s="4" t="s">
        <v>192</v>
      </c>
      <c r="D2828" s="4" t="s">
        <v>118</v>
      </c>
      <c r="E2828" s="4" t="s">
        <v>193</v>
      </c>
      <c r="F2828" s="3">
        <v>42854</v>
      </c>
      <c r="G2828" s="3"/>
      <c r="I2828" s="4" t="s">
        <v>9026</v>
      </c>
      <c r="J2828" s="4" t="s">
        <v>9024</v>
      </c>
      <c r="K2828" s="4" t="s">
        <v>9012</v>
      </c>
      <c r="L2828">
        <v>3393</v>
      </c>
      <c r="M2828" s="4" t="s">
        <v>33</v>
      </c>
      <c r="N2828">
        <v>1995</v>
      </c>
      <c r="O2828">
        <v>332.43</v>
      </c>
      <c r="P2828">
        <v>799</v>
      </c>
      <c r="Q2828" s="4" t="s">
        <v>23</v>
      </c>
      <c r="R2828" s="4" t="s">
        <v>24</v>
      </c>
    </row>
    <row r="2829" spans="1:19">
      <c r="A2829" s="4" t="s">
        <v>3036</v>
      </c>
      <c r="B2829" s="4" t="s">
        <v>256</v>
      </c>
      <c r="C2829" s="4" t="s">
        <v>179</v>
      </c>
      <c r="D2829" s="4" t="s">
        <v>119</v>
      </c>
      <c r="E2829" s="4" t="s">
        <v>197</v>
      </c>
      <c r="F2829" s="3">
        <v>42854</v>
      </c>
      <c r="G2829" s="3">
        <v>42872</v>
      </c>
      <c r="H2829">
        <v>0</v>
      </c>
      <c r="I2829" s="4" t="s">
        <v>9014</v>
      </c>
      <c r="J2829" s="4" t="s">
        <v>9015</v>
      </c>
      <c r="K2829" s="4" t="s">
        <v>9010</v>
      </c>
      <c r="L2829">
        <v>550</v>
      </c>
      <c r="M2829" s="4" t="s">
        <v>55</v>
      </c>
      <c r="N2829">
        <v>1988</v>
      </c>
      <c r="O2829">
        <v>5266.09</v>
      </c>
      <c r="P2829">
        <v>8595</v>
      </c>
      <c r="Q2829" s="4" t="s">
        <v>23</v>
      </c>
      <c r="R2829" s="4" t="s">
        <v>56</v>
      </c>
      <c r="S2829">
        <v>18</v>
      </c>
    </row>
    <row r="2830" spans="1:19">
      <c r="A2830" s="4" t="s">
        <v>3037</v>
      </c>
      <c r="B2830" s="4" t="s">
        <v>256</v>
      </c>
      <c r="C2830" s="4" t="s">
        <v>199</v>
      </c>
      <c r="D2830" s="4" t="s">
        <v>100</v>
      </c>
      <c r="E2830" s="4" t="s">
        <v>172</v>
      </c>
      <c r="F2830" s="3">
        <v>42854</v>
      </c>
      <c r="G2830" s="3">
        <v>42955</v>
      </c>
      <c r="H2830">
        <v>5913</v>
      </c>
      <c r="I2830" s="4" t="s">
        <v>9014</v>
      </c>
      <c r="J2830" s="4" t="s">
        <v>9015</v>
      </c>
      <c r="K2830" s="4" t="s">
        <v>9010</v>
      </c>
      <c r="L2830">
        <v>5482</v>
      </c>
      <c r="M2830" s="4" t="s">
        <v>9322</v>
      </c>
      <c r="N2830">
        <v>1987</v>
      </c>
      <c r="O2830">
        <v>2938.67</v>
      </c>
      <c r="P2830">
        <v>8775</v>
      </c>
      <c r="Q2830" s="4" t="s">
        <v>101</v>
      </c>
      <c r="R2830" s="4" t="s">
        <v>24</v>
      </c>
      <c r="S2830">
        <v>101</v>
      </c>
    </row>
    <row r="2831" spans="1:19">
      <c r="A2831" s="4" t="s">
        <v>3038</v>
      </c>
      <c r="B2831" s="4" t="s">
        <v>201</v>
      </c>
      <c r="C2831" s="4" t="s">
        <v>9011</v>
      </c>
      <c r="D2831" s="4" t="s">
        <v>40</v>
      </c>
      <c r="E2831" s="4" t="s">
        <v>193</v>
      </c>
      <c r="F2831" s="3">
        <v>42854</v>
      </c>
      <c r="G2831" s="3"/>
      <c r="I2831" s="4" t="s">
        <v>9026</v>
      </c>
      <c r="J2831" s="4" t="s">
        <v>9024</v>
      </c>
      <c r="K2831" s="4" t="s">
        <v>9010</v>
      </c>
      <c r="L2831">
        <v>4821</v>
      </c>
      <c r="M2831" s="4" t="s">
        <v>39</v>
      </c>
      <c r="N2831">
        <v>1989</v>
      </c>
      <c r="O2831">
        <v>665.06</v>
      </c>
      <c r="P2831">
        <v>1095</v>
      </c>
      <c r="Q2831" s="4" t="s">
        <v>23</v>
      </c>
      <c r="R2831" s="4" t="s">
        <v>24</v>
      </c>
    </row>
    <row r="2832" spans="1:19">
      <c r="A2832" s="4" t="s">
        <v>3039</v>
      </c>
      <c r="B2832" s="4" t="s">
        <v>170</v>
      </c>
      <c r="C2832" s="4" t="s">
        <v>179</v>
      </c>
      <c r="D2832" s="4" t="s">
        <v>29</v>
      </c>
      <c r="E2832" s="4" t="s">
        <v>197</v>
      </c>
      <c r="F2832" s="3">
        <v>42854</v>
      </c>
      <c r="G2832" s="3">
        <v>42886</v>
      </c>
      <c r="H2832">
        <v>0</v>
      </c>
      <c r="I2832" s="4" t="s">
        <v>9014</v>
      </c>
      <c r="J2832" s="4" t="s">
        <v>9015</v>
      </c>
      <c r="K2832" s="4" t="s">
        <v>9010</v>
      </c>
      <c r="L2832">
        <v>550</v>
      </c>
      <c r="M2832" s="4" t="s">
        <v>26</v>
      </c>
      <c r="N2832">
        <v>2012</v>
      </c>
      <c r="O2832">
        <v>587.34</v>
      </c>
      <c r="P2832">
        <v>1356</v>
      </c>
      <c r="Q2832" s="4" t="s">
        <v>30</v>
      </c>
      <c r="R2832" s="4" t="s">
        <v>24</v>
      </c>
      <c r="S2832">
        <v>32</v>
      </c>
    </row>
    <row r="2833" spans="1:19">
      <c r="A2833" s="4" t="s">
        <v>3040</v>
      </c>
      <c r="B2833" s="4" t="s">
        <v>205</v>
      </c>
      <c r="C2833" s="4" t="s">
        <v>171</v>
      </c>
      <c r="D2833" s="4" t="s">
        <v>74</v>
      </c>
      <c r="E2833" s="4" t="s">
        <v>172</v>
      </c>
      <c r="F2833" s="3">
        <v>42854</v>
      </c>
      <c r="G2833" s="3">
        <v>42968</v>
      </c>
      <c r="H2833">
        <v>1210</v>
      </c>
      <c r="I2833" s="4" t="s">
        <v>9023</v>
      </c>
      <c r="J2833" s="4" t="s">
        <v>9024</v>
      </c>
      <c r="K2833" s="4" t="s">
        <v>9010</v>
      </c>
      <c r="L2833">
        <v>1096</v>
      </c>
      <c r="M2833" s="4" t="s">
        <v>33</v>
      </c>
      <c r="N2833">
        <v>2003</v>
      </c>
      <c r="O2833">
        <v>223.8</v>
      </c>
      <c r="P2833">
        <v>299</v>
      </c>
      <c r="Q2833" s="4" t="s">
        <v>23</v>
      </c>
      <c r="R2833" s="4" t="s">
        <v>24</v>
      </c>
      <c r="S2833">
        <v>114</v>
      </c>
    </row>
    <row r="2834" spans="1:19">
      <c r="A2834" s="4" t="s">
        <v>3041</v>
      </c>
      <c r="B2834" s="4" t="s">
        <v>185</v>
      </c>
      <c r="C2834" s="4" t="s">
        <v>192</v>
      </c>
      <c r="D2834" s="4" t="s">
        <v>86</v>
      </c>
      <c r="E2834" s="4" t="s">
        <v>197</v>
      </c>
      <c r="F2834" s="3">
        <v>42854</v>
      </c>
      <c r="G2834" s="3">
        <v>42855</v>
      </c>
      <c r="H2834">
        <v>0</v>
      </c>
      <c r="I2834" s="4" t="s">
        <v>9023</v>
      </c>
      <c r="J2834" s="4" t="s">
        <v>9024</v>
      </c>
      <c r="K2834" s="4" t="s">
        <v>9012</v>
      </c>
      <c r="L2834">
        <v>3393</v>
      </c>
      <c r="M2834" s="4" t="s">
        <v>26</v>
      </c>
      <c r="N2834">
        <v>1985</v>
      </c>
      <c r="O2834">
        <v>2741.37</v>
      </c>
      <c r="P2834">
        <v>9226</v>
      </c>
      <c r="Q2834" s="4" t="s">
        <v>23</v>
      </c>
      <c r="R2834" s="4" t="s">
        <v>24</v>
      </c>
      <c r="S2834">
        <v>1</v>
      </c>
    </row>
    <row r="2835" spans="1:19">
      <c r="A2835" s="4" t="s">
        <v>3042</v>
      </c>
      <c r="B2835" s="4" t="s">
        <v>216</v>
      </c>
      <c r="C2835" s="4" t="s">
        <v>171</v>
      </c>
      <c r="D2835" s="4" t="s">
        <v>24</v>
      </c>
      <c r="E2835" s="4" t="s">
        <v>193</v>
      </c>
      <c r="F2835" s="3">
        <v>42854</v>
      </c>
      <c r="G2835" s="3"/>
      <c r="I2835" s="4" t="s">
        <v>9018</v>
      </c>
      <c r="J2835" s="4" t="s">
        <v>9019</v>
      </c>
      <c r="K2835" s="4" t="s">
        <v>9010</v>
      </c>
      <c r="L2835">
        <v>1096</v>
      </c>
      <c r="M2835" s="4"/>
      <c r="Q2835" s="4"/>
      <c r="R2835" s="4"/>
    </row>
    <row r="2836" spans="1:19">
      <c r="A2836" s="4" t="s">
        <v>3043</v>
      </c>
      <c r="B2836" s="4" t="s">
        <v>304</v>
      </c>
      <c r="C2836" s="4" t="s">
        <v>192</v>
      </c>
      <c r="D2836" s="4" t="s">
        <v>66</v>
      </c>
      <c r="E2836" s="4" t="s">
        <v>172</v>
      </c>
      <c r="F2836" s="3">
        <v>42855</v>
      </c>
      <c r="G2836" s="3">
        <v>42957</v>
      </c>
      <c r="H2836">
        <v>3139</v>
      </c>
      <c r="I2836" s="4" t="s">
        <v>9014</v>
      </c>
      <c r="J2836" s="4" t="s">
        <v>9015</v>
      </c>
      <c r="K2836" s="4" t="s">
        <v>9012</v>
      </c>
      <c r="L2836">
        <v>3393</v>
      </c>
      <c r="M2836" s="4" t="s">
        <v>33</v>
      </c>
      <c r="N2836">
        <v>2007</v>
      </c>
      <c r="O2836">
        <v>894.33</v>
      </c>
      <c r="P2836">
        <v>1635</v>
      </c>
      <c r="Q2836" s="4" t="s">
        <v>67</v>
      </c>
      <c r="R2836" s="4" t="s">
        <v>24</v>
      </c>
      <c r="S2836">
        <v>102</v>
      </c>
    </row>
    <row r="2837" spans="1:19">
      <c r="A2837" s="4" t="s">
        <v>3044</v>
      </c>
      <c r="B2837" s="4" t="s">
        <v>279</v>
      </c>
      <c r="C2837" s="4" t="s">
        <v>179</v>
      </c>
      <c r="D2837" s="4" t="s">
        <v>78</v>
      </c>
      <c r="E2837" s="4" t="s">
        <v>172</v>
      </c>
      <c r="F2837" s="3">
        <v>42855</v>
      </c>
      <c r="G2837" s="3">
        <v>42958</v>
      </c>
      <c r="H2837">
        <v>527</v>
      </c>
      <c r="I2837" s="4" t="s">
        <v>9018</v>
      </c>
      <c r="J2837" s="4" t="s">
        <v>9019</v>
      </c>
      <c r="K2837" s="4" t="s">
        <v>9010</v>
      </c>
      <c r="L2837">
        <v>550</v>
      </c>
      <c r="M2837" s="4" t="s">
        <v>55</v>
      </c>
      <c r="N2837">
        <v>1994</v>
      </c>
      <c r="O2837">
        <v>6395.05</v>
      </c>
      <c r="P2837">
        <v>20275</v>
      </c>
      <c r="Q2837" s="4" t="s">
        <v>23</v>
      </c>
      <c r="R2837" s="4" t="s">
        <v>24</v>
      </c>
      <c r="S2837">
        <v>103</v>
      </c>
    </row>
    <row r="2838" spans="1:19">
      <c r="A2838" s="4" t="s">
        <v>3045</v>
      </c>
      <c r="B2838" s="4" t="s">
        <v>210</v>
      </c>
      <c r="C2838" s="4" t="s">
        <v>199</v>
      </c>
      <c r="D2838" s="4" t="s">
        <v>24</v>
      </c>
      <c r="E2838" s="4" t="s">
        <v>193</v>
      </c>
      <c r="F2838" s="3">
        <v>42855</v>
      </c>
      <c r="G2838" s="3"/>
      <c r="I2838" s="4" t="s">
        <v>9021</v>
      </c>
      <c r="J2838" s="4" t="s">
        <v>9019</v>
      </c>
      <c r="K2838" s="4" t="s">
        <v>9010</v>
      </c>
      <c r="L2838">
        <v>5482</v>
      </c>
      <c r="M2838" s="4"/>
      <c r="Q2838" s="4"/>
      <c r="R2838" s="4"/>
    </row>
    <row r="2839" spans="1:19">
      <c r="A2839" s="4" t="s">
        <v>3046</v>
      </c>
      <c r="B2839" s="4" t="s">
        <v>174</v>
      </c>
      <c r="C2839" s="4" t="s">
        <v>179</v>
      </c>
      <c r="D2839" s="4" t="s">
        <v>51</v>
      </c>
      <c r="E2839" s="4" t="s">
        <v>197</v>
      </c>
      <c r="F2839" s="3">
        <v>42855</v>
      </c>
      <c r="G2839" s="3">
        <v>42859</v>
      </c>
      <c r="H2839">
        <v>0</v>
      </c>
      <c r="I2839" s="4" t="s">
        <v>9016</v>
      </c>
      <c r="J2839" s="4" t="s">
        <v>9015</v>
      </c>
      <c r="K2839" s="4" t="s">
        <v>9010</v>
      </c>
      <c r="L2839">
        <v>550</v>
      </c>
      <c r="M2839" s="4" t="s">
        <v>36</v>
      </c>
      <c r="N2839">
        <v>1982</v>
      </c>
      <c r="O2839">
        <v>4618</v>
      </c>
      <c r="P2839">
        <v>10083</v>
      </c>
      <c r="Q2839" s="4" t="s">
        <v>23</v>
      </c>
      <c r="R2839" s="4" t="s">
        <v>24</v>
      </c>
      <c r="S2839">
        <v>4</v>
      </c>
    </row>
    <row r="2840" spans="1:19">
      <c r="A2840" s="4" t="s">
        <v>3047</v>
      </c>
      <c r="B2840" s="4" t="s">
        <v>203</v>
      </c>
      <c r="C2840" s="4" t="s">
        <v>199</v>
      </c>
      <c r="D2840" s="4" t="s">
        <v>86</v>
      </c>
      <c r="E2840" s="4" t="s">
        <v>172</v>
      </c>
      <c r="F2840" s="3">
        <v>42855</v>
      </c>
      <c r="G2840" s="3">
        <v>42959</v>
      </c>
      <c r="H2840">
        <v>5408</v>
      </c>
      <c r="I2840" s="4" t="s">
        <v>9023</v>
      </c>
      <c r="J2840" s="4" t="s">
        <v>9024</v>
      </c>
      <c r="K2840" s="4" t="s">
        <v>9010</v>
      </c>
      <c r="L2840">
        <v>5482</v>
      </c>
      <c r="M2840" s="4" t="s">
        <v>26</v>
      </c>
      <c r="N2840">
        <v>1985</v>
      </c>
      <c r="O2840">
        <v>2741.37</v>
      </c>
      <c r="P2840">
        <v>9226</v>
      </c>
      <c r="Q2840" s="4" t="s">
        <v>23</v>
      </c>
      <c r="R2840" s="4" t="s">
        <v>24</v>
      </c>
      <c r="S2840">
        <v>104</v>
      </c>
    </row>
    <row r="2841" spans="1:19">
      <c r="A2841" s="4" t="s">
        <v>3048</v>
      </c>
      <c r="B2841" s="4" t="s">
        <v>203</v>
      </c>
      <c r="C2841" s="4" t="s">
        <v>177</v>
      </c>
      <c r="D2841" s="4" t="s">
        <v>74</v>
      </c>
      <c r="E2841" s="4" t="s">
        <v>172</v>
      </c>
      <c r="F2841" s="3">
        <v>42855</v>
      </c>
      <c r="G2841" s="3">
        <v>42959</v>
      </c>
      <c r="H2841">
        <v>62</v>
      </c>
      <c r="I2841" s="4" t="s">
        <v>9023</v>
      </c>
      <c r="J2841" s="4" t="s">
        <v>9024</v>
      </c>
      <c r="K2841" s="4" t="s">
        <v>9012</v>
      </c>
      <c r="L2841">
        <v>55</v>
      </c>
      <c r="M2841" s="4" t="s">
        <v>33</v>
      </c>
      <c r="N2841">
        <v>2003</v>
      </c>
      <c r="O2841">
        <v>223.8</v>
      </c>
      <c r="P2841">
        <v>299</v>
      </c>
      <c r="Q2841" s="4" t="s">
        <v>23</v>
      </c>
      <c r="R2841" s="4" t="s">
        <v>24</v>
      </c>
      <c r="S2841">
        <v>104</v>
      </c>
    </row>
    <row r="2842" spans="1:19">
      <c r="A2842" s="4" t="s">
        <v>3049</v>
      </c>
      <c r="B2842" s="4" t="s">
        <v>343</v>
      </c>
      <c r="C2842" s="4" t="s">
        <v>179</v>
      </c>
      <c r="D2842" s="4" t="s">
        <v>48</v>
      </c>
      <c r="E2842" s="4" t="s">
        <v>172</v>
      </c>
      <c r="F2842" s="3">
        <v>42855</v>
      </c>
      <c r="G2842" s="3">
        <v>42868</v>
      </c>
      <c r="H2842">
        <v>586</v>
      </c>
      <c r="I2842" s="4" t="s">
        <v>9016</v>
      </c>
      <c r="J2842" s="4" t="s">
        <v>9015</v>
      </c>
      <c r="K2842" s="4" t="s">
        <v>9010</v>
      </c>
      <c r="L2842">
        <v>550</v>
      </c>
      <c r="M2842" s="4" t="s">
        <v>39</v>
      </c>
      <c r="N2842">
        <v>1998</v>
      </c>
      <c r="O2842">
        <v>217.87</v>
      </c>
      <c r="P2842">
        <v>551</v>
      </c>
      <c r="Q2842" s="4" t="s">
        <v>23</v>
      </c>
      <c r="R2842" s="4" t="s">
        <v>24</v>
      </c>
      <c r="S2842">
        <v>13</v>
      </c>
    </row>
    <row r="2843" spans="1:19">
      <c r="A2843" s="4" t="s">
        <v>3050</v>
      </c>
      <c r="B2843" s="4" t="s">
        <v>219</v>
      </c>
      <c r="C2843" s="4" t="s">
        <v>9011</v>
      </c>
      <c r="D2843" s="4" t="s">
        <v>90</v>
      </c>
      <c r="E2843" s="4" t="s">
        <v>197</v>
      </c>
      <c r="F2843" s="3">
        <v>42855</v>
      </c>
      <c r="G2843" s="3">
        <v>42856</v>
      </c>
      <c r="H2843">
        <v>0</v>
      </c>
      <c r="I2843" s="4" t="s">
        <v>9026</v>
      </c>
      <c r="J2843" s="4" t="s">
        <v>9024</v>
      </c>
      <c r="K2843" s="4" t="s">
        <v>9010</v>
      </c>
      <c r="L2843">
        <v>4821</v>
      </c>
      <c r="M2843" s="4" t="s">
        <v>73</v>
      </c>
      <c r="N2843">
        <v>1987</v>
      </c>
      <c r="O2843">
        <v>405.59</v>
      </c>
      <c r="P2843">
        <v>1179</v>
      </c>
      <c r="Q2843" s="4" t="s">
        <v>91</v>
      </c>
      <c r="R2843" s="4" t="s">
        <v>92</v>
      </c>
      <c r="S2843">
        <v>1</v>
      </c>
    </row>
    <row r="2844" spans="1:19">
      <c r="A2844" s="4" t="s">
        <v>3051</v>
      </c>
      <c r="B2844" s="4" t="s">
        <v>230</v>
      </c>
      <c r="C2844" s="4" t="s">
        <v>179</v>
      </c>
      <c r="D2844" s="4" t="s">
        <v>87</v>
      </c>
      <c r="E2844" s="4" t="s">
        <v>172</v>
      </c>
      <c r="F2844" s="3">
        <v>42855</v>
      </c>
      <c r="G2844" s="3">
        <v>42953</v>
      </c>
      <c r="H2844">
        <v>532</v>
      </c>
      <c r="I2844" s="4" t="s">
        <v>9026</v>
      </c>
      <c r="J2844" s="4" t="s">
        <v>9024</v>
      </c>
      <c r="K2844" s="4" t="s">
        <v>9010</v>
      </c>
      <c r="L2844">
        <v>550</v>
      </c>
      <c r="M2844" s="4" t="s">
        <v>26</v>
      </c>
      <c r="N2844">
        <v>2004</v>
      </c>
      <c r="O2844">
        <v>1618.89</v>
      </c>
      <c r="P2844">
        <v>3889</v>
      </c>
      <c r="Q2844" s="4" t="s">
        <v>23</v>
      </c>
      <c r="R2844" s="4" t="s">
        <v>24</v>
      </c>
      <c r="S2844">
        <v>98</v>
      </c>
    </row>
    <row r="2845" spans="1:19">
      <c r="A2845" s="4" t="s">
        <v>3052</v>
      </c>
      <c r="B2845" s="4" t="s">
        <v>230</v>
      </c>
      <c r="C2845" s="4" t="s">
        <v>179</v>
      </c>
      <c r="D2845" s="4" t="s">
        <v>93</v>
      </c>
      <c r="E2845" s="4" t="s">
        <v>172</v>
      </c>
      <c r="F2845" s="3">
        <v>42855</v>
      </c>
      <c r="G2845" s="3">
        <v>42960</v>
      </c>
      <c r="H2845">
        <v>585</v>
      </c>
      <c r="I2845" s="4" t="s">
        <v>9026</v>
      </c>
      <c r="J2845" s="4" t="s">
        <v>9024</v>
      </c>
      <c r="K2845" s="4" t="s">
        <v>9010</v>
      </c>
      <c r="L2845">
        <v>550</v>
      </c>
      <c r="M2845" s="4" t="s">
        <v>73</v>
      </c>
      <c r="N2845">
        <v>1991</v>
      </c>
      <c r="O2845">
        <v>1012.72</v>
      </c>
      <c r="P2845">
        <v>3492</v>
      </c>
      <c r="Q2845" s="4" t="s">
        <v>94</v>
      </c>
      <c r="R2845" s="4" t="s">
        <v>24</v>
      </c>
      <c r="S2845">
        <v>105</v>
      </c>
    </row>
    <row r="2846" spans="1:19">
      <c r="A2846" s="4" t="s">
        <v>3053</v>
      </c>
      <c r="B2846" s="4" t="s">
        <v>256</v>
      </c>
      <c r="C2846" s="4" t="s">
        <v>179</v>
      </c>
      <c r="D2846" s="4" t="s">
        <v>103</v>
      </c>
      <c r="E2846" s="4" t="s">
        <v>172</v>
      </c>
      <c r="F2846" s="3">
        <v>42855</v>
      </c>
      <c r="G2846" s="3">
        <v>42958</v>
      </c>
      <c r="H2846">
        <v>583</v>
      </c>
      <c r="I2846" s="4" t="s">
        <v>9014</v>
      </c>
      <c r="J2846" s="4" t="s">
        <v>9015</v>
      </c>
      <c r="K2846" s="4" t="s">
        <v>9010</v>
      </c>
      <c r="L2846">
        <v>550</v>
      </c>
      <c r="M2846" s="4" t="s">
        <v>26</v>
      </c>
      <c r="N2846">
        <v>1992</v>
      </c>
      <c r="O2846">
        <v>3922.42</v>
      </c>
      <c r="P2846">
        <v>6837</v>
      </c>
      <c r="Q2846" s="4" t="s">
        <v>23</v>
      </c>
      <c r="R2846" s="4" t="s">
        <v>24</v>
      </c>
      <c r="S2846">
        <v>103</v>
      </c>
    </row>
    <row r="2847" spans="1:19">
      <c r="A2847" s="4" t="s">
        <v>3054</v>
      </c>
      <c r="B2847" s="4" t="s">
        <v>244</v>
      </c>
      <c r="C2847" s="4" t="s">
        <v>179</v>
      </c>
      <c r="D2847" s="4" t="s">
        <v>100</v>
      </c>
      <c r="E2847" s="4" t="s">
        <v>172</v>
      </c>
      <c r="F2847" s="3">
        <v>42855</v>
      </c>
      <c r="G2847" s="3">
        <v>42980</v>
      </c>
      <c r="H2847">
        <v>433</v>
      </c>
      <c r="I2847" s="4" t="s">
        <v>9016</v>
      </c>
      <c r="J2847" s="4" t="s">
        <v>9015</v>
      </c>
      <c r="K2847" s="4" t="s">
        <v>9010</v>
      </c>
      <c r="L2847">
        <v>550</v>
      </c>
      <c r="M2847" s="4" t="s">
        <v>9322</v>
      </c>
      <c r="N2847">
        <v>1987</v>
      </c>
      <c r="O2847">
        <v>2938.67</v>
      </c>
      <c r="P2847">
        <v>8775</v>
      </c>
      <c r="Q2847" s="4" t="s">
        <v>101</v>
      </c>
      <c r="R2847" s="4" t="s">
        <v>24</v>
      </c>
      <c r="S2847">
        <v>125</v>
      </c>
    </row>
    <row r="2848" spans="1:19">
      <c r="A2848" s="4" t="s">
        <v>3055</v>
      </c>
      <c r="B2848" s="4" t="s">
        <v>189</v>
      </c>
      <c r="C2848" s="4" t="s">
        <v>179</v>
      </c>
      <c r="D2848" s="4" t="s">
        <v>42</v>
      </c>
      <c r="E2848" s="4" t="s">
        <v>172</v>
      </c>
      <c r="F2848" s="3">
        <v>42855</v>
      </c>
      <c r="G2848" s="3">
        <v>42861</v>
      </c>
      <c r="H2848">
        <v>557</v>
      </c>
      <c r="I2848" s="4" t="s">
        <v>9016</v>
      </c>
      <c r="J2848" s="4" t="s">
        <v>9015</v>
      </c>
      <c r="K2848" s="4" t="s">
        <v>9010</v>
      </c>
      <c r="L2848">
        <v>550</v>
      </c>
      <c r="M2848" s="4" t="s">
        <v>26</v>
      </c>
      <c r="N2848">
        <v>2017</v>
      </c>
      <c r="O2848">
        <v>4.54</v>
      </c>
      <c r="P2848">
        <v>9</v>
      </c>
      <c r="Q2848" s="4" t="s">
        <v>23</v>
      </c>
      <c r="R2848" s="4" t="s">
        <v>24</v>
      </c>
      <c r="S2848">
        <v>6</v>
      </c>
    </row>
    <row r="2849" spans="1:19">
      <c r="A2849" s="4" t="s">
        <v>3056</v>
      </c>
      <c r="B2849" s="4" t="s">
        <v>232</v>
      </c>
      <c r="C2849" s="4" t="s">
        <v>9011</v>
      </c>
      <c r="D2849" s="4" t="s">
        <v>96</v>
      </c>
      <c r="E2849" s="4" t="s">
        <v>172</v>
      </c>
      <c r="F2849" s="3">
        <v>42855</v>
      </c>
      <c r="G2849" s="3">
        <v>42864</v>
      </c>
      <c r="H2849">
        <v>4704</v>
      </c>
      <c r="I2849" s="4" t="s">
        <v>9021</v>
      </c>
      <c r="J2849" s="4" t="s">
        <v>9019</v>
      </c>
      <c r="K2849" s="4" t="s">
        <v>9010</v>
      </c>
      <c r="L2849">
        <v>4821</v>
      </c>
      <c r="M2849" s="4" t="s">
        <v>58</v>
      </c>
      <c r="N2849">
        <v>1994</v>
      </c>
      <c r="O2849">
        <v>355.23</v>
      </c>
      <c r="P2849">
        <v>853</v>
      </c>
      <c r="Q2849" s="4" t="s">
        <v>23</v>
      </c>
      <c r="R2849" s="4" t="s">
        <v>24</v>
      </c>
      <c r="S2849">
        <v>9</v>
      </c>
    </row>
    <row r="2850" spans="1:19">
      <c r="A2850" s="4" t="s">
        <v>3057</v>
      </c>
      <c r="B2850" s="4" t="s">
        <v>205</v>
      </c>
      <c r="C2850" s="4" t="s">
        <v>179</v>
      </c>
      <c r="D2850" s="4" t="s">
        <v>24</v>
      </c>
      <c r="E2850" s="4" t="s">
        <v>193</v>
      </c>
      <c r="F2850" s="3">
        <v>42855</v>
      </c>
      <c r="G2850" s="3"/>
      <c r="I2850" s="4" t="s">
        <v>9023</v>
      </c>
      <c r="J2850" s="4" t="s">
        <v>9024</v>
      </c>
      <c r="K2850" s="4" t="s">
        <v>9010</v>
      </c>
      <c r="L2850">
        <v>550</v>
      </c>
      <c r="M2850" s="4"/>
      <c r="Q2850" s="4"/>
      <c r="R2850" s="4"/>
    </row>
    <row r="2851" spans="1:19">
      <c r="A2851" s="4" t="s">
        <v>3058</v>
      </c>
      <c r="B2851" s="4" t="s">
        <v>226</v>
      </c>
      <c r="C2851" s="4" t="s">
        <v>9011</v>
      </c>
      <c r="D2851" s="4" t="s">
        <v>99</v>
      </c>
      <c r="E2851" s="4" t="s">
        <v>172</v>
      </c>
      <c r="F2851" s="3">
        <v>42855</v>
      </c>
      <c r="G2851" s="3">
        <v>42959</v>
      </c>
      <c r="H2851">
        <v>5182</v>
      </c>
      <c r="I2851" s="4" t="s">
        <v>9018</v>
      </c>
      <c r="J2851" s="4" t="s">
        <v>9019</v>
      </c>
      <c r="K2851" s="4" t="s">
        <v>9010</v>
      </c>
      <c r="L2851">
        <v>4821</v>
      </c>
      <c r="M2851" s="4" t="s">
        <v>33</v>
      </c>
      <c r="N2851">
        <v>2003</v>
      </c>
      <c r="O2851">
        <v>1419.98</v>
      </c>
      <c r="P2851">
        <v>4018</v>
      </c>
      <c r="Q2851" s="4" t="s">
        <v>23</v>
      </c>
      <c r="R2851" s="4" t="s">
        <v>24</v>
      </c>
      <c r="S2851">
        <v>104</v>
      </c>
    </row>
    <row r="2852" spans="1:19">
      <c r="A2852" s="4" t="s">
        <v>3059</v>
      </c>
      <c r="B2852" s="4" t="s">
        <v>181</v>
      </c>
      <c r="C2852" s="4" t="s">
        <v>9011</v>
      </c>
      <c r="D2852" s="4" t="s">
        <v>87</v>
      </c>
      <c r="E2852" s="4" t="s">
        <v>172</v>
      </c>
      <c r="F2852" s="3">
        <v>42855</v>
      </c>
      <c r="G2852" s="3">
        <v>42868</v>
      </c>
      <c r="H2852">
        <v>5311</v>
      </c>
      <c r="I2852" s="4" t="s">
        <v>9026</v>
      </c>
      <c r="J2852" s="4" t="s">
        <v>9024</v>
      </c>
      <c r="K2852" s="4" t="s">
        <v>9010</v>
      </c>
      <c r="L2852">
        <v>4821</v>
      </c>
      <c r="M2852" s="4" t="s">
        <v>26</v>
      </c>
      <c r="N2852">
        <v>2004</v>
      </c>
      <c r="O2852">
        <v>1618.89</v>
      </c>
      <c r="P2852">
        <v>3889</v>
      </c>
      <c r="Q2852" s="4" t="s">
        <v>23</v>
      </c>
      <c r="R2852" s="4" t="s">
        <v>24</v>
      </c>
      <c r="S2852">
        <v>13</v>
      </c>
    </row>
    <row r="2853" spans="1:19">
      <c r="A2853" s="4" t="s">
        <v>3060</v>
      </c>
      <c r="B2853" s="4" t="s">
        <v>183</v>
      </c>
      <c r="C2853" s="4" t="s">
        <v>199</v>
      </c>
      <c r="D2853" s="4" t="s">
        <v>42</v>
      </c>
      <c r="E2853" s="4" t="s">
        <v>197</v>
      </c>
      <c r="F2853" s="3">
        <v>42856</v>
      </c>
      <c r="G2853" s="3">
        <v>42873</v>
      </c>
      <c r="H2853">
        <v>0</v>
      </c>
      <c r="I2853" s="4" t="s">
        <v>9014</v>
      </c>
      <c r="J2853" s="4" t="s">
        <v>9015</v>
      </c>
      <c r="K2853" s="4" t="s">
        <v>9010</v>
      </c>
      <c r="L2853">
        <v>5482</v>
      </c>
      <c r="M2853" s="4" t="s">
        <v>26</v>
      </c>
      <c r="N2853">
        <v>2017</v>
      </c>
      <c r="O2853">
        <v>4.54</v>
      </c>
      <c r="P2853">
        <v>9</v>
      </c>
      <c r="Q2853" s="4" t="s">
        <v>23</v>
      </c>
      <c r="R2853" s="4" t="s">
        <v>24</v>
      </c>
      <c r="S2853">
        <v>17</v>
      </c>
    </row>
    <row r="2854" spans="1:19">
      <c r="A2854" s="4" t="s">
        <v>3061</v>
      </c>
      <c r="B2854" s="4" t="s">
        <v>183</v>
      </c>
      <c r="C2854" s="4" t="s">
        <v>177</v>
      </c>
      <c r="D2854" s="4" t="s">
        <v>68</v>
      </c>
      <c r="E2854" s="4" t="s">
        <v>172</v>
      </c>
      <c r="F2854" s="3">
        <v>42856</v>
      </c>
      <c r="G2854" s="3">
        <v>42975</v>
      </c>
      <c r="H2854">
        <v>64</v>
      </c>
      <c r="I2854" s="4" t="s">
        <v>9014</v>
      </c>
      <c r="J2854" s="4" t="s">
        <v>9015</v>
      </c>
      <c r="K2854" s="4" t="s">
        <v>9012</v>
      </c>
      <c r="L2854">
        <v>55</v>
      </c>
      <c r="M2854" s="4" t="s">
        <v>9322</v>
      </c>
      <c r="N2854">
        <v>2000</v>
      </c>
      <c r="O2854">
        <v>1223.72</v>
      </c>
      <c r="P2854">
        <v>2497</v>
      </c>
      <c r="Q2854" s="4" t="s">
        <v>69</v>
      </c>
      <c r="R2854" s="4" t="s">
        <v>24</v>
      </c>
      <c r="S2854">
        <v>119</v>
      </c>
    </row>
    <row r="2855" spans="1:19">
      <c r="A2855" s="4" t="s">
        <v>3062</v>
      </c>
      <c r="B2855" s="4" t="s">
        <v>261</v>
      </c>
      <c r="C2855" s="4" t="s">
        <v>199</v>
      </c>
      <c r="D2855" s="4" t="s">
        <v>24</v>
      </c>
      <c r="E2855" s="4" t="s">
        <v>193</v>
      </c>
      <c r="F2855" s="3">
        <v>42856</v>
      </c>
      <c r="G2855" s="3"/>
      <c r="I2855" s="4" t="s">
        <v>9021</v>
      </c>
      <c r="J2855" s="4" t="s">
        <v>9019</v>
      </c>
      <c r="K2855" s="4" t="s">
        <v>9010</v>
      </c>
      <c r="L2855">
        <v>5482</v>
      </c>
      <c r="M2855" s="4"/>
      <c r="Q2855" s="4"/>
      <c r="R2855" s="4"/>
    </row>
    <row r="2856" spans="1:19">
      <c r="A2856" s="4" t="s">
        <v>3063</v>
      </c>
      <c r="B2856" s="4" t="s">
        <v>279</v>
      </c>
      <c r="C2856" s="4" t="s">
        <v>179</v>
      </c>
      <c r="D2856" s="4" t="s">
        <v>127</v>
      </c>
      <c r="E2856" s="4" t="s">
        <v>193</v>
      </c>
      <c r="F2856" s="3">
        <v>42856</v>
      </c>
      <c r="G2856" s="3"/>
      <c r="I2856" s="4" t="s">
        <v>9018</v>
      </c>
      <c r="J2856" s="4" t="s">
        <v>9019</v>
      </c>
      <c r="K2856" s="4" t="s">
        <v>9010</v>
      </c>
      <c r="L2856">
        <v>550</v>
      </c>
      <c r="M2856" s="4" t="s">
        <v>9322</v>
      </c>
      <c r="N2856">
        <v>2011</v>
      </c>
      <c r="O2856">
        <v>40.79</v>
      </c>
      <c r="P2856">
        <v>142</v>
      </c>
      <c r="Q2856" s="4" t="s">
        <v>128</v>
      </c>
      <c r="R2856" s="4" t="s">
        <v>24</v>
      </c>
    </row>
    <row r="2857" spans="1:19">
      <c r="A2857" s="4" t="s">
        <v>3064</v>
      </c>
      <c r="B2857" s="4" t="s">
        <v>174</v>
      </c>
      <c r="C2857" s="4" t="s">
        <v>171</v>
      </c>
      <c r="D2857" s="4" t="s">
        <v>92</v>
      </c>
      <c r="E2857" s="4" t="s">
        <v>172</v>
      </c>
      <c r="F2857" s="3">
        <v>42856</v>
      </c>
      <c r="G2857" s="3">
        <v>42970</v>
      </c>
      <c r="H2857">
        <v>878</v>
      </c>
      <c r="I2857" s="4" t="s">
        <v>9016</v>
      </c>
      <c r="J2857" s="4" t="s">
        <v>9015</v>
      </c>
      <c r="K2857" s="4" t="s">
        <v>9010</v>
      </c>
      <c r="L2857">
        <v>1096</v>
      </c>
      <c r="M2857" s="4" t="s">
        <v>73</v>
      </c>
      <c r="N2857">
        <v>1997</v>
      </c>
      <c r="O2857">
        <v>2041.73</v>
      </c>
      <c r="P2857">
        <v>5276</v>
      </c>
      <c r="Q2857" s="4" t="s">
        <v>23</v>
      </c>
      <c r="R2857" s="4" t="s">
        <v>24</v>
      </c>
      <c r="S2857">
        <v>114</v>
      </c>
    </row>
    <row r="2858" spans="1:19">
      <c r="A2858" s="4" t="s">
        <v>3065</v>
      </c>
      <c r="B2858" s="4" t="s">
        <v>174</v>
      </c>
      <c r="C2858" s="4" t="s">
        <v>177</v>
      </c>
      <c r="D2858" s="4" t="s">
        <v>66</v>
      </c>
      <c r="E2858" s="4" t="s">
        <v>172</v>
      </c>
      <c r="F2858" s="3">
        <v>42856</v>
      </c>
      <c r="G2858" s="3">
        <v>42857</v>
      </c>
      <c r="H2858">
        <v>59</v>
      </c>
      <c r="I2858" s="4" t="s">
        <v>9016</v>
      </c>
      <c r="J2858" s="4" t="s">
        <v>9015</v>
      </c>
      <c r="K2858" s="4" t="s">
        <v>9012</v>
      </c>
      <c r="L2858">
        <v>55</v>
      </c>
      <c r="M2858" s="4" t="s">
        <v>33</v>
      </c>
      <c r="N2858">
        <v>2007</v>
      </c>
      <c r="O2858">
        <v>894.33</v>
      </c>
      <c r="P2858">
        <v>1635</v>
      </c>
      <c r="Q2858" s="4" t="s">
        <v>67</v>
      </c>
      <c r="R2858" s="4" t="s">
        <v>24</v>
      </c>
      <c r="S2858">
        <v>1</v>
      </c>
    </row>
    <row r="2859" spans="1:19">
      <c r="A2859" s="4" t="s">
        <v>3066</v>
      </c>
      <c r="B2859" s="4" t="s">
        <v>263</v>
      </c>
      <c r="C2859" s="4" t="s">
        <v>179</v>
      </c>
      <c r="D2859" s="4" t="s">
        <v>130</v>
      </c>
      <c r="E2859" s="4" t="s">
        <v>197</v>
      </c>
      <c r="F2859" s="3">
        <v>42856</v>
      </c>
      <c r="G2859" s="3">
        <v>42875</v>
      </c>
      <c r="H2859">
        <v>0</v>
      </c>
      <c r="I2859" s="4" t="s">
        <v>9021</v>
      </c>
      <c r="J2859" s="4" t="s">
        <v>9019</v>
      </c>
      <c r="K2859" s="4" t="s">
        <v>9010</v>
      </c>
      <c r="L2859">
        <v>550</v>
      </c>
      <c r="M2859" s="4" t="s">
        <v>36</v>
      </c>
      <c r="N2859">
        <v>1979</v>
      </c>
      <c r="O2859">
        <v>4478.47</v>
      </c>
      <c r="P2859">
        <v>13809</v>
      </c>
      <c r="Q2859" s="4" t="s">
        <v>23</v>
      </c>
      <c r="R2859" s="4" t="s">
        <v>24</v>
      </c>
      <c r="S2859">
        <v>19</v>
      </c>
    </row>
    <row r="2860" spans="1:19">
      <c r="A2860" s="4" t="s">
        <v>3067</v>
      </c>
      <c r="B2860" s="4" t="s">
        <v>196</v>
      </c>
      <c r="C2860" s="4" t="s">
        <v>9011</v>
      </c>
      <c r="D2860" s="4" t="s">
        <v>111</v>
      </c>
      <c r="E2860" s="4" t="s">
        <v>197</v>
      </c>
      <c r="F2860" s="3">
        <v>42856</v>
      </c>
      <c r="G2860" s="3">
        <v>42954</v>
      </c>
      <c r="H2860">
        <v>0</v>
      </c>
      <c r="I2860" s="4" t="s">
        <v>9016</v>
      </c>
      <c r="J2860" s="4" t="s">
        <v>9015</v>
      </c>
      <c r="K2860" s="4" t="s">
        <v>9010</v>
      </c>
      <c r="L2860">
        <v>4821</v>
      </c>
      <c r="M2860" s="4" t="s">
        <v>33</v>
      </c>
      <c r="N2860">
        <v>1988</v>
      </c>
      <c r="O2860">
        <v>1376.8</v>
      </c>
      <c r="P2860">
        <v>1165</v>
      </c>
      <c r="Q2860" s="4" t="s">
        <v>112</v>
      </c>
      <c r="R2860" s="4" t="s">
        <v>24</v>
      </c>
      <c r="S2860">
        <v>98</v>
      </c>
    </row>
    <row r="2861" spans="1:19">
      <c r="A2861" s="4" t="s">
        <v>3068</v>
      </c>
      <c r="B2861" s="4" t="s">
        <v>191</v>
      </c>
      <c r="C2861" s="4" t="s">
        <v>199</v>
      </c>
      <c r="D2861" s="4" t="s">
        <v>110</v>
      </c>
      <c r="E2861" s="4" t="s">
        <v>193</v>
      </c>
      <c r="F2861" s="3">
        <v>42856</v>
      </c>
      <c r="G2861" s="3"/>
      <c r="I2861" s="4" t="s">
        <v>9026</v>
      </c>
      <c r="J2861" s="4" t="s">
        <v>9024</v>
      </c>
      <c r="K2861" s="4" t="s">
        <v>9010</v>
      </c>
      <c r="L2861">
        <v>5482</v>
      </c>
      <c r="M2861" s="4" t="s">
        <v>60</v>
      </c>
      <c r="N2861">
        <v>1997</v>
      </c>
      <c r="O2861">
        <v>291.27</v>
      </c>
      <c r="P2861">
        <v>586</v>
      </c>
      <c r="Q2861" s="4" t="s">
        <v>23</v>
      </c>
      <c r="R2861" s="4" t="s">
        <v>24</v>
      </c>
    </row>
    <row r="2862" spans="1:19">
      <c r="A2862" s="4" t="s">
        <v>3069</v>
      </c>
      <c r="B2862" s="4" t="s">
        <v>191</v>
      </c>
      <c r="C2862" s="4" t="s">
        <v>177</v>
      </c>
      <c r="D2862" s="4" t="s">
        <v>108</v>
      </c>
      <c r="E2862" s="4" t="s">
        <v>172</v>
      </c>
      <c r="F2862" s="3">
        <v>42856</v>
      </c>
      <c r="G2862" s="3">
        <v>42967</v>
      </c>
      <c r="H2862">
        <v>65</v>
      </c>
      <c r="I2862" s="4" t="s">
        <v>9026</v>
      </c>
      <c r="J2862" s="4" t="s">
        <v>9024</v>
      </c>
      <c r="K2862" s="4" t="s">
        <v>9012</v>
      </c>
      <c r="L2862">
        <v>55</v>
      </c>
      <c r="M2862" s="4" t="s">
        <v>33</v>
      </c>
      <c r="N2862">
        <v>1996</v>
      </c>
      <c r="O2862">
        <v>2214.94</v>
      </c>
      <c r="P2862">
        <v>5374</v>
      </c>
      <c r="Q2862" s="4" t="s">
        <v>23</v>
      </c>
      <c r="R2862" s="4" t="s">
        <v>24</v>
      </c>
      <c r="S2862">
        <v>111</v>
      </c>
    </row>
    <row r="2863" spans="1:19">
      <c r="A2863" s="4" t="s">
        <v>3070</v>
      </c>
      <c r="B2863" s="4" t="s">
        <v>343</v>
      </c>
      <c r="C2863" s="4" t="s">
        <v>179</v>
      </c>
      <c r="D2863" s="4" t="s">
        <v>76</v>
      </c>
      <c r="E2863" s="4" t="s">
        <v>172</v>
      </c>
      <c r="F2863" s="3">
        <v>42856</v>
      </c>
      <c r="G2863" s="3">
        <v>42958</v>
      </c>
      <c r="H2863">
        <v>543</v>
      </c>
      <c r="I2863" s="4" t="s">
        <v>9016</v>
      </c>
      <c r="J2863" s="4" t="s">
        <v>9015</v>
      </c>
      <c r="K2863" s="4" t="s">
        <v>9010</v>
      </c>
      <c r="L2863">
        <v>550</v>
      </c>
      <c r="M2863" s="4" t="s">
        <v>9322</v>
      </c>
      <c r="N2863">
        <v>1997</v>
      </c>
      <c r="O2863">
        <v>8170.38</v>
      </c>
      <c r="P2863">
        <v>16499</v>
      </c>
      <c r="Q2863" s="4" t="s">
        <v>77</v>
      </c>
      <c r="R2863" s="4" t="s">
        <v>24</v>
      </c>
      <c r="S2863">
        <v>102</v>
      </c>
    </row>
    <row r="2864" spans="1:19">
      <c r="A2864" s="4" t="s">
        <v>3071</v>
      </c>
      <c r="B2864" s="4" t="s">
        <v>219</v>
      </c>
      <c r="C2864" s="4" t="s">
        <v>179</v>
      </c>
      <c r="D2864" s="4" t="s">
        <v>34</v>
      </c>
      <c r="E2864" s="4" t="s">
        <v>193</v>
      </c>
      <c r="F2864" s="3">
        <v>42856</v>
      </c>
      <c r="G2864" s="3"/>
      <c r="I2864" s="4" t="s">
        <v>9026</v>
      </c>
      <c r="J2864" s="4" t="s">
        <v>9024</v>
      </c>
      <c r="K2864" s="4" t="s">
        <v>9010</v>
      </c>
      <c r="L2864">
        <v>550</v>
      </c>
      <c r="M2864" s="4" t="s">
        <v>9322</v>
      </c>
      <c r="N2864">
        <v>1993</v>
      </c>
      <c r="O2864">
        <v>1242.32</v>
      </c>
      <c r="P2864">
        <v>3027</v>
      </c>
      <c r="Q2864" s="4" t="s">
        <v>23</v>
      </c>
      <c r="R2864" s="4" t="s">
        <v>21</v>
      </c>
    </row>
    <row r="2865" spans="1:19">
      <c r="A2865" s="4" t="s">
        <v>3072</v>
      </c>
      <c r="B2865" s="4" t="s">
        <v>230</v>
      </c>
      <c r="C2865" s="4" t="s">
        <v>9011</v>
      </c>
      <c r="D2865" s="4" t="s">
        <v>24</v>
      </c>
      <c r="E2865" s="4" t="s">
        <v>193</v>
      </c>
      <c r="F2865" s="3">
        <v>42856</v>
      </c>
      <c r="G2865" s="3"/>
      <c r="I2865" s="4" t="s">
        <v>9026</v>
      </c>
      <c r="J2865" s="4" t="s">
        <v>9024</v>
      </c>
      <c r="K2865" s="4" t="s">
        <v>9010</v>
      </c>
      <c r="L2865">
        <v>4821</v>
      </c>
      <c r="M2865" s="4"/>
      <c r="Q2865" s="4"/>
      <c r="R2865" s="4"/>
    </row>
    <row r="2866" spans="1:19">
      <c r="A2866" s="4" t="s">
        <v>3073</v>
      </c>
      <c r="B2866" s="4" t="s">
        <v>230</v>
      </c>
      <c r="C2866" s="4" t="s">
        <v>179</v>
      </c>
      <c r="D2866" s="4" t="s">
        <v>105</v>
      </c>
      <c r="E2866" s="4" t="s">
        <v>197</v>
      </c>
      <c r="F2866" s="3">
        <v>42856</v>
      </c>
      <c r="G2866" s="3">
        <v>42898</v>
      </c>
      <c r="H2866">
        <v>0</v>
      </c>
      <c r="I2866" s="4" t="s">
        <v>9026</v>
      </c>
      <c r="J2866" s="4" t="s">
        <v>9024</v>
      </c>
      <c r="K2866" s="4" t="s">
        <v>9010</v>
      </c>
      <c r="L2866">
        <v>550</v>
      </c>
      <c r="M2866" s="4" t="s">
        <v>36</v>
      </c>
      <c r="N2866">
        <v>1996</v>
      </c>
      <c r="O2866">
        <v>6354.87</v>
      </c>
      <c r="P2866">
        <v>16780</v>
      </c>
      <c r="Q2866" s="4" t="s">
        <v>23</v>
      </c>
      <c r="R2866" s="4" t="s">
        <v>35</v>
      </c>
      <c r="S2866">
        <v>42</v>
      </c>
    </row>
    <row r="2867" spans="1:19">
      <c r="A2867" s="4" t="s">
        <v>3074</v>
      </c>
      <c r="B2867" s="4" t="s">
        <v>187</v>
      </c>
      <c r="C2867" s="4" t="s">
        <v>192</v>
      </c>
      <c r="D2867" s="4" t="s">
        <v>48</v>
      </c>
      <c r="E2867" s="4" t="s">
        <v>193</v>
      </c>
      <c r="F2867" s="3">
        <v>42856</v>
      </c>
      <c r="G2867" s="3"/>
      <c r="I2867" s="4" t="s">
        <v>9023</v>
      </c>
      <c r="J2867" s="4" t="s">
        <v>9024</v>
      </c>
      <c r="K2867" s="4" t="s">
        <v>9012</v>
      </c>
      <c r="L2867">
        <v>3393</v>
      </c>
      <c r="M2867" s="4" t="s">
        <v>39</v>
      </c>
      <c r="N2867">
        <v>1998</v>
      </c>
      <c r="O2867">
        <v>217.87</v>
      </c>
      <c r="P2867">
        <v>551</v>
      </c>
      <c r="Q2867" s="4" t="s">
        <v>23</v>
      </c>
      <c r="R2867" s="4" t="s">
        <v>24</v>
      </c>
    </row>
    <row r="2868" spans="1:19">
      <c r="A2868" s="4" t="s">
        <v>3075</v>
      </c>
      <c r="B2868" s="4" t="s">
        <v>201</v>
      </c>
      <c r="C2868" s="4" t="s">
        <v>199</v>
      </c>
      <c r="D2868" s="4" t="s">
        <v>24</v>
      </c>
      <c r="E2868" s="4" t="s">
        <v>193</v>
      </c>
      <c r="F2868" s="3">
        <v>42856</v>
      </c>
      <c r="G2868" s="3"/>
      <c r="I2868" s="4" t="s">
        <v>9026</v>
      </c>
      <c r="J2868" s="4" t="s">
        <v>9024</v>
      </c>
      <c r="K2868" s="4" t="s">
        <v>9010</v>
      </c>
      <c r="L2868">
        <v>5482</v>
      </c>
      <c r="M2868" s="4"/>
      <c r="Q2868" s="4"/>
      <c r="R2868" s="4"/>
    </row>
    <row r="2869" spans="1:19">
      <c r="A2869" s="4" t="s">
        <v>3076</v>
      </c>
      <c r="B2869" s="4" t="s">
        <v>170</v>
      </c>
      <c r="C2869" s="4" t="s">
        <v>199</v>
      </c>
      <c r="D2869" s="4" t="s">
        <v>42</v>
      </c>
      <c r="E2869" s="4" t="s">
        <v>197</v>
      </c>
      <c r="F2869" s="3">
        <v>42856</v>
      </c>
      <c r="G2869" s="3">
        <v>42865</v>
      </c>
      <c r="H2869">
        <v>0</v>
      </c>
      <c r="I2869" s="4" t="s">
        <v>9014</v>
      </c>
      <c r="J2869" s="4" t="s">
        <v>9015</v>
      </c>
      <c r="K2869" s="4" t="s">
        <v>9010</v>
      </c>
      <c r="L2869">
        <v>5482</v>
      </c>
      <c r="M2869" s="4" t="s">
        <v>26</v>
      </c>
      <c r="N2869">
        <v>2017</v>
      </c>
      <c r="O2869">
        <v>4.54</v>
      </c>
      <c r="P2869">
        <v>9</v>
      </c>
      <c r="Q2869" s="4" t="s">
        <v>23</v>
      </c>
      <c r="R2869" s="4" t="s">
        <v>24</v>
      </c>
      <c r="S2869">
        <v>9</v>
      </c>
    </row>
    <row r="2870" spans="1:19">
      <c r="A2870" s="4" t="s">
        <v>3077</v>
      </c>
      <c r="B2870" s="4" t="s">
        <v>170</v>
      </c>
      <c r="C2870" s="4" t="s">
        <v>199</v>
      </c>
      <c r="D2870" s="4" t="s">
        <v>92</v>
      </c>
      <c r="E2870" s="4" t="s">
        <v>197</v>
      </c>
      <c r="F2870" s="3">
        <v>42856</v>
      </c>
      <c r="G2870" s="3">
        <v>42862</v>
      </c>
      <c r="H2870">
        <v>0</v>
      </c>
      <c r="I2870" s="4" t="s">
        <v>9014</v>
      </c>
      <c r="J2870" s="4" t="s">
        <v>9015</v>
      </c>
      <c r="K2870" s="4" t="s">
        <v>9010</v>
      </c>
      <c r="L2870">
        <v>5482</v>
      </c>
      <c r="M2870" s="4" t="s">
        <v>73</v>
      </c>
      <c r="N2870">
        <v>1997</v>
      </c>
      <c r="O2870">
        <v>2041.73</v>
      </c>
      <c r="P2870">
        <v>5276</v>
      </c>
      <c r="Q2870" s="4" t="s">
        <v>23</v>
      </c>
      <c r="R2870" s="4" t="s">
        <v>24</v>
      </c>
      <c r="S2870">
        <v>6</v>
      </c>
    </row>
    <row r="2871" spans="1:19">
      <c r="A2871" s="4" t="s">
        <v>3078</v>
      </c>
      <c r="B2871" s="4" t="s">
        <v>170</v>
      </c>
      <c r="C2871" s="4" t="s">
        <v>192</v>
      </c>
      <c r="D2871" s="4" t="s">
        <v>103</v>
      </c>
      <c r="E2871" s="4" t="s">
        <v>172</v>
      </c>
      <c r="F2871" s="3">
        <v>42856</v>
      </c>
      <c r="G2871" s="3">
        <v>42863</v>
      </c>
      <c r="H2871">
        <v>3971</v>
      </c>
      <c r="I2871" s="4" t="s">
        <v>9014</v>
      </c>
      <c r="J2871" s="4" t="s">
        <v>9015</v>
      </c>
      <c r="K2871" s="4" t="s">
        <v>9012</v>
      </c>
      <c r="L2871">
        <v>3393</v>
      </c>
      <c r="M2871" s="4" t="s">
        <v>26</v>
      </c>
      <c r="N2871">
        <v>1992</v>
      </c>
      <c r="O2871">
        <v>3922.42</v>
      </c>
      <c r="P2871">
        <v>6837</v>
      </c>
      <c r="Q2871" s="4" t="s">
        <v>23</v>
      </c>
      <c r="R2871" s="4" t="s">
        <v>24</v>
      </c>
      <c r="S2871">
        <v>7</v>
      </c>
    </row>
    <row r="2872" spans="1:19">
      <c r="A2872" s="4" t="s">
        <v>3079</v>
      </c>
      <c r="B2872" s="4" t="s">
        <v>189</v>
      </c>
      <c r="C2872" s="4" t="s">
        <v>179</v>
      </c>
      <c r="D2872" s="4" t="s">
        <v>106</v>
      </c>
      <c r="E2872" s="4" t="s">
        <v>172</v>
      </c>
      <c r="F2872" s="3">
        <v>42856</v>
      </c>
      <c r="G2872" s="3">
        <v>42871</v>
      </c>
      <c r="H2872">
        <v>554</v>
      </c>
      <c r="I2872" s="4" t="s">
        <v>9016</v>
      </c>
      <c r="J2872" s="4" t="s">
        <v>9015</v>
      </c>
      <c r="K2872" s="4" t="s">
        <v>9010</v>
      </c>
      <c r="L2872">
        <v>550</v>
      </c>
      <c r="M2872" s="4" t="s">
        <v>46</v>
      </c>
      <c r="N2872">
        <v>2012</v>
      </c>
      <c r="O2872">
        <v>45.39</v>
      </c>
      <c r="P2872">
        <v>100</v>
      </c>
      <c r="Q2872" s="4" t="s">
        <v>23</v>
      </c>
      <c r="R2872" s="4" t="s">
        <v>47</v>
      </c>
      <c r="S2872">
        <v>15</v>
      </c>
    </row>
    <row r="2873" spans="1:19">
      <c r="A2873" s="4" t="s">
        <v>3080</v>
      </c>
      <c r="B2873" s="4" t="s">
        <v>185</v>
      </c>
      <c r="C2873" s="4" t="s">
        <v>199</v>
      </c>
      <c r="D2873" s="4" t="s">
        <v>24</v>
      </c>
      <c r="E2873" s="4" t="s">
        <v>193</v>
      </c>
      <c r="F2873" s="3">
        <v>42856</v>
      </c>
      <c r="G2873" s="3"/>
      <c r="I2873" s="4" t="s">
        <v>9023</v>
      </c>
      <c r="J2873" s="4" t="s">
        <v>9024</v>
      </c>
      <c r="K2873" s="4" t="s">
        <v>9010</v>
      </c>
      <c r="L2873">
        <v>5482</v>
      </c>
      <c r="M2873" s="4"/>
      <c r="Q2873" s="4"/>
      <c r="R2873" s="4"/>
    </row>
    <row r="2874" spans="1:19">
      <c r="A2874" s="4" t="s">
        <v>3081</v>
      </c>
      <c r="B2874" s="4" t="s">
        <v>185</v>
      </c>
      <c r="C2874" s="4" t="s">
        <v>192</v>
      </c>
      <c r="D2874" s="4" t="s">
        <v>38</v>
      </c>
      <c r="E2874" s="4" t="s">
        <v>197</v>
      </c>
      <c r="F2874" s="3">
        <v>42856</v>
      </c>
      <c r="G2874" s="3">
        <v>42912</v>
      </c>
      <c r="H2874">
        <v>0</v>
      </c>
      <c r="I2874" s="4" t="s">
        <v>9023</v>
      </c>
      <c r="J2874" s="4" t="s">
        <v>9024</v>
      </c>
      <c r="K2874" s="4" t="s">
        <v>9012</v>
      </c>
      <c r="L2874">
        <v>3393</v>
      </c>
      <c r="M2874" s="4" t="s">
        <v>39</v>
      </c>
      <c r="N2874">
        <v>1993</v>
      </c>
      <c r="O2874">
        <v>4269.8999999999996</v>
      </c>
      <c r="P2874">
        <v>6472</v>
      </c>
      <c r="Q2874" s="4" t="s">
        <v>23</v>
      </c>
      <c r="R2874" s="4" t="s">
        <v>40</v>
      </c>
      <c r="S2874">
        <v>56</v>
      </c>
    </row>
    <row r="2875" spans="1:19">
      <c r="A2875" s="4" t="s">
        <v>3082</v>
      </c>
      <c r="B2875" s="4" t="s">
        <v>185</v>
      </c>
      <c r="C2875" s="4" t="s">
        <v>171</v>
      </c>
      <c r="D2875" s="4" t="s">
        <v>53</v>
      </c>
      <c r="E2875" s="4" t="s">
        <v>172</v>
      </c>
      <c r="F2875" s="3">
        <v>42856</v>
      </c>
      <c r="G2875" s="3">
        <v>42902</v>
      </c>
      <c r="H2875">
        <v>1273</v>
      </c>
      <c r="I2875" s="4" t="s">
        <v>9023</v>
      </c>
      <c r="J2875" s="4" t="s">
        <v>9024</v>
      </c>
      <c r="K2875" s="4" t="s">
        <v>9010</v>
      </c>
      <c r="L2875">
        <v>1096</v>
      </c>
      <c r="M2875" s="4" t="s">
        <v>33</v>
      </c>
      <c r="N2875">
        <v>1990</v>
      </c>
      <c r="O2875">
        <v>4968.91</v>
      </c>
      <c r="P2875">
        <v>7523</v>
      </c>
      <c r="Q2875" s="4" t="s">
        <v>23</v>
      </c>
      <c r="R2875" s="4" t="s">
        <v>24</v>
      </c>
      <c r="S2875">
        <v>46</v>
      </c>
    </row>
    <row r="2876" spans="1:19">
      <c r="A2876" s="4" t="s">
        <v>3083</v>
      </c>
      <c r="B2876" s="4" t="s">
        <v>181</v>
      </c>
      <c r="C2876" s="4" t="s">
        <v>192</v>
      </c>
      <c r="D2876" s="4" t="s">
        <v>120</v>
      </c>
      <c r="E2876" s="4" t="s">
        <v>193</v>
      </c>
      <c r="F2876" s="3">
        <v>42856</v>
      </c>
      <c r="G2876" s="3"/>
      <c r="I2876" s="4" t="s">
        <v>9026</v>
      </c>
      <c r="J2876" s="4" t="s">
        <v>9024</v>
      </c>
      <c r="K2876" s="4" t="s">
        <v>9012</v>
      </c>
      <c r="L2876">
        <v>3393</v>
      </c>
      <c r="M2876" s="4" t="s">
        <v>58</v>
      </c>
      <c r="N2876">
        <v>1998</v>
      </c>
      <c r="O2876">
        <v>2022.14</v>
      </c>
      <c r="P2876">
        <v>5113</v>
      </c>
      <c r="Q2876" s="4" t="s">
        <v>23</v>
      </c>
      <c r="R2876" s="4" t="s">
        <v>24</v>
      </c>
    </row>
    <row r="2877" spans="1:19">
      <c r="A2877" s="4" t="s">
        <v>3084</v>
      </c>
      <c r="B2877" s="4" t="s">
        <v>183</v>
      </c>
      <c r="C2877" s="4" t="s">
        <v>171</v>
      </c>
      <c r="D2877" s="4" t="s">
        <v>43</v>
      </c>
      <c r="E2877" s="4" t="s">
        <v>172</v>
      </c>
      <c r="F2877" s="3">
        <v>42857</v>
      </c>
      <c r="G2877" s="3">
        <v>42866</v>
      </c>
      <c r="H2877">
        <v>1300</v>
      </c>
      <c r="I2877" s="4" t="s">
        <v>9014</v>
      </c>
      <c r="J2877" s="4" t="s">
        <v>9015</v>
      </c>
      <c r="K2877" s="4" t="s">
        <v>9010</v>
      </c>
      <c r="L2877">
        <v>1096</v>
      </c>
      <c r="M2877" s="4" t="s">
        <v>9322</v>
      </c>
      <c r="N2877">
        <v>2005</v>
      </c>
      <c r="O2877">
        <v>1520.66</v>
      </c>
      <c r="P2877">
        <v>1806</v>
      </c>
      <c r="Q2877" s="4" t="s">
        <v>23</v>
      </c>
      <c r="R2877" s="4" t="s">
        <v>24</v>
      </c>
      <c r="S2877">
        <v>9</v>
      </c>
    </row>
    <row r="2878" spans="1:19">
      <c r="A2878" s="4" t="s">
        <v>3085</v>
      </c>
      <c r="B2878" s="4" t="s">
        <v>261</v>
      </c>
      <c r="C2878" s="4" t="s">
        <v>171</v>
      </c>
      <c r="D2878" s="4" t="s">
        <v>24</v>
      </c>
      <c r="E2878" s="4" t="s">
        <v>193</v>
      </c>
      <c r="F2878" s="3">
        <v>42857</v>
      </c>
      <c r="G2878" s="3"/>
      <c r="I2878" s="4" t="s">
        <v>9021</v>
      </c>
      <c r="J2878" s="4" t="s">
        <v>9019</v>
      </c>
      <c r="K2878" s="4" t="s">
        <v>9010</v>
      </c>
      <c r="L2878">
        <v>1096</v>
      </c>
      <c r="M2878" s="4"/>
      <c r="Q2878" s="4"/>
      <c r="R2878" s="4"/>
    </row>
    <row r="2879" spans="1:19">
      <c r="A2879" s="4" t="s">
        <v>3086</v>
      </c>
      <c r="B2879" s="4" t="s">
        <v>261</v>
      </c>
      <c r="C2879" s="4" t="s">
        <v>171</v>
      </c>
      <c r="D2879" s="4" t="s">
        <v>24</v>
      </c>
      <c r="E2879" s="4" t="s">
        <v>193</v>
      </c>
      <c r="F2879" s="3">
        <v>42857</v>
      </c>
      <c r="G2879" s="3"/>
      <c r="I2879" s="4" t="s">
        <v>9021</v>
      </c>
      <c r="J2879" s="4" t="s">
        <v>9019</v>
      </c>
      <c r="K2879" s="4" t="s">
        <v>9010</v>
      </c>
      <c r="L2879">
        <v>1096</v>
      </c>
      <c r="M2879" s="4"/>
      <c r="Q2879" s="4"/>
      <c r="R2879" s="4"/>
    </row>
    <row r="2880" spans="1:19">
      <c r="A2880" s="4" t="s">
        <v>3087</v>
      </c>
      <c r="B2880" s="4" t="s">
        <v>261</v>
      </c>
      <c r="C2880" s="4" t="s">
        <v>199</v>
      </c>
      <c r="D2880" s="4" t="s">
        <v>88</v>
      </c>
      <c r="E2880" s="4" t="s">
        <v>197</v>
      </c>
      <c r="F2880" s="3">
        <v>42857</v>
      </c>
      <c r="G2880" s="3">
        <v>42876</v>
      </c>
      <c r="H2880">
        <v>0</v>
      </c>
      <c r="I2880" s="4" t="s">
        <v>9021</v>
      </c>
      <c r="J2880" s="4" t="s">
        <v>9019</v>
      </c>
      <c r="K2880" s="4" t="s">
        <v>9010</v>
      </c>
      <c r="L2880">
        <v>5482</v>
      </c>
      <c r="M2880" s="4" t="s">
        <v>46</v>
      </c>
      <c r="N2880">
        <v>1984</v>
      </c>
      <c r="O2880">
        <v>3027.46</v>
      </c>
      <c r="P2880">
        <v>9516</v>
      </c>
      <c r="Q2880" s="4" t="s">
        <v>89</v>
      </c>
      <c r="R2880" s="4" t="s">
        <v>24</v>
      </c>
      <c r="S2880">
        <v>19</v>
      </c>
    </row>
    <row r="2881" spans="1:19">
      <c r="A2881" s="4" t="s">
        <v>3088</v>
      </c>
      <c r="B2881" s="4" t="s">
        <v>212</v>
      </c>
      <c r="C2881" s="4" t="s">
        <v>177</v>
      </c>
      <c r="D2881" s="4" t="s">
        <v>42</v>
      </c>
      <c r="E2881" s="4" t="s">
        <v>197</v>
      </c>
      <c r="F2881" s="3">
        <v>42857</v>
      </c>
      <c r="G2881" s="3">
        <v>42961</v>
      </c>
      <c r="H2881">
        <v>0</v>
      </c>
      <c r="I2881" s="4" t="s">
        <v>9023</v>
      </c>
      <c r="J2881" s="4" t="s">
        <v>9024</v>
      </c>
      <c r="K2881" s="4" t="s">
        <v>9012</v>
      </c>
      <c r="L2881">
        <v>55</v>
      </c>
      <c r="M2881" s="4" t="s">
        <v>26</v>
      </c>
      <c r="N2881">
        <v>2017</v>
      </c>
      <c r="O2881">
        <v>4.54</v>
      </c>
      <c r="P2881">
        <v>9</v>
      </c>
      <c r="Q2881" s="4" t="s">
        <v>23</v>
      </c>
      <c r="R2881" s="4" t="s">
        <v>24</v>
      </c>
      <c r="S2881">
        <v>104</v>
      </c>
    </row>
    <row r="2882" spans="1:19">
      <c r="A2882" s="4" t="s">
        <v>3089</v>
      </c>
      <c r="B2882" s="4" t="s">
        <v>203</v>
      </c>
      <c r="C2882" s="4" t="s">
        <v>192</v>
      </c>
      <c r="D2882" s="4" t="s">
        <v>56</v>
      </c>
      <c r="E2882" s="4" t="s">
        <v>172</v>
      </c>
      <c r="F2882" s="3">
        <v>42857</v>
      </c>
      <c r="G2882" s="3">
        <v>42865</v>
      </c>
      <c r="H2882">
        <v>3527</v>
      </c>
      <c r="I2882" s="4" t="s">
        <v>9023</v>
      </c>
      <c r="J2882" s="4" t="s">
        <v>9024</v>
      </c>
      <c r="K2882" s="4" t="s">
        <v>9012</v>
      </c>
      <c r="L2882">
        <v>3393</v>
      </c>
      <c r="M2882" s="4" t="s">
        <v>55</v>
      </c>
      <c r="N2882">
        <v>1999</v>
      </c>
      <c r="O2882">
        <v>1699.85</v>
      </c>
      <c r="P2882">
        <v>5108</v>
      </c>
      <c r="Q2882" s="4" t="s">
        <v>23</v>
      </c>
      <c r="R2882" s="4" t="s">
        <v>24</v>
      </c>
      <c r="S2882">
        <v>8</v>
      </c>
    </row>
    <row r="2883" spans="1:19">
      <c r="A2883" s="4" t="s">
        <v>3090</v>
      </c>
      <c r="B2883" s="4" t="s">
        <v>343</v>
      </c>
      <c r="C2883" s="4" t="s">
        <v>179</v>
      </c>
      <c r="D2883" s="4" t="s">
        <v>104</v>
      </c>
      <c r="E2883" s="4" t="s">
        <v>172</v>
      </c>
      <c r="F2883" s="3">
        <v>42857</v>
      </c>
      <c r="G2883" s="3">
        <v>42861</v>
      </c>
      <c r="H2883">
        <v>526</v>
      </c>
      <c r="I2883" s="4" t="s">
        <v>9016</v>
      </c>
      <c r="J2883" s="4" t="s">
        <v>9015</v>
      </c>
      <c r="K2883" s="4" t="s">
        <v>9010</v>
      </c>
      <c r="L2883">
        <v>550</v>
      </c>
      <c r="M2883" s="4" t="s">
        <v>9322</v>
      </c>
      <c r="N2883">
        <v>1983</v>
      </c>
      <c r="O2883">
        <v>1008.06</v>
      </c>
      <c r="P2883">
        <v>1238</v>
      </c>
      <c r="Q2883" s="4" t="s">
        <v>23</v>
      </c>
      <c r="R2883" s="4" t="s">
        <v>24</v>
      </c>
      <c r="S2883">
        <v>4</v>
      </c>
    </row>
    <row r="2884" spans="1:19">
      <c r="A2884" s="4" t="s">
        <v>3091</v>
      </c>
      <c r="B2884" s="4" t="s">
        <v>219</v>
      </c>
      <c r="C2884" s="4" t="s">
        <v>177</v>
      </c>
      <c r="D2884" s="4" t="s">
        <v>42</v>
      </c>
      <c r="E2884" s="4" t="s">
        <v>197</v>
      </c>
      <c r="F2884" s="3">
        <v>42857</v>
      </c>
      <c r="G2884" s="3">
        <v>42896</v>
      </c>
      <c r="H2884">
        <v>0</v>
      </c>
      <c r="I2884" s="4" t="s">
        <v>9026</v>
      </c>
      <c r="J2884" s="4" t="s">
        <v>9024</v>
      </c>
      <c r="K2884" s="4" t="s">
        <v>9012</v>
      </c>
      <c r="L2884">
        <v>55</v>
      </c>
      <c r="M2884" s="4" t="s">
        <v>26</v>
      </c>
      <c r="N2884">
        <v>2017</v>
      </c>
      <c r="O2884">
        <v>4.54</v>
      </c>
      <c r="P2884">
        <v>9</v>
      </c>
      <c r="Q2884" s="4" t="s">
        <v>23</v>
      </c>
      <c r="R2884" s="4" t="s">
        <v>24</v>
      </c>
      <c r="S2884">
        <v>39</v>
      </c>
    </row>
    <row r="2885" spans="1:19">
      <c r="A2885" s="4" t="s">
        <v>3092</v>
      </c>
      <c r="B2885" s="4" t="s">
        <v>256</v>
      </c>
      <c r="C2885" s="4" t="s">
        <v>179</v>
      </c>
      <c r="D2885" s="4" t="s">
        <v>79</v>
      </c>
      <c r="E2885" s="4" t="s">
        <v>197</v>
      </c>
      <c r="F2885" s="3">
        <v>42857</v>
      </c>
      <c r="G2885" s="3">
        <v>42954</v>
      </c>
      <c r="H2885">
        <v>0</v>
      </c>
      <c r="I2885" s="4" t="s">
        <v>9014</v>
      </c>
      <c r="J2885" s="4" t="s">
        <v>9015</v>
      </c>
      <c r="K2885" s="4" t="s">
        <v>9010</v>
      </c>
      <c r="L2885">
        <v>550</v>
      </c>
      <c r="M2885" s="4" t="s">
        <v>26</v>
      </c>
      <c r="N2885">
        <v>2002</v>
      </c>
      <c r="O2885">
        <v>3178.24</v>
      </c>
      <c r="P2885">
        <v>4540</v>
      </c>
      <c r="Q2885" s="4" t="s">
        <v>23</v>
      </c>
      <c r="R2885" s="4" t="s">
        <v>24</v>
      </c>
      <c r="S2885">
        <v>97</v>
      </c>
    </row>
    <row r="2886" spans="1:19">
      <c r="A2886" s="4" t="s">
        <v>3093</v>
      </c>
      <c r="B2886" s="4" t="s">
        <v>187</v>
      </c>
      <c r="C2886" s="4" t="s">
        <v>179</v>
      </c>
      <c r="D2886" s="4" t="s">
        <v>76</v>
      </c>
      <c r="E2886" s="4" t="s">
        <v>172</v>
      </c>
      <c r="F2886" s="3">
        <v>42857</v>
      </c>
      <c r="G2886" s="3">
        <v>42908</v>
      </c>
      <c r="H2886">
        <v>569</v>
      </c>
      <c r="I2886" s="4" t="s">
        <v>9023</v>
      </c>
      <c r="J2886" s="4" t="s">
        <v>9024</v>
      </c>
      <c r="K2886" s="4" t="s">
        <v>9010</v>
      </c>
      <c r="L2886">
        <v>550</v>
      </c>
      <c r="M2886" s="4" t="s">
        <v>9322</v>
      </c>
      <c r="N2886">
        <v>1997</v>
      </c>
      <c r="O2886">
        <v>8170.38</v>
      </c>
      <c r="P2886">
        <v>16499</v>
      </c>
      <c r="Q2886" s="4" t="s">
        <v>77</v>
      </c>
      <c r="R2886" s="4" t="s">
        <v>24</v>
      </c>
      <c r="S2886">
        <v>51</v>
      </c>
    </row>
    <row r="2887" spans="1:19">
      <c r="A2887" s="4" t="s">
        <v>3094</v>
      </c>
      <c r="B2887" s="4" t="s">
        <v>201</v>
      </c>
      <c r="C2887" s="4" t="s">
        <v>199</v>
      </c>
      <c r="D2887" s="4" t="s">
        <v>105</v>
      </c>
      <c r="E2887" s="4" t="s">
        <v>172</v>
      </c>
      <c r="F2887" s="3">
        <v>42857</v>
      </c>
      <c r="G2887" s="3">
        <v>42869</v>
      </c>
      <c r="H2887">
        <v>6310</v>
      </c>
      <c r="I2887" s="4" t="s">
        <v>9026</v>
      </c>
      <c r="J2887" s="4" t="s">
        <v>9024</v>
      </c>
      <c r="K2887" s="4" t="s">
        <v>9010</v>
      </c>
      <c r="L2887">
        <v>5482</v>
      </c>
      <c r="M2887" s="4" t="s">
        <v>36</v>
      </c>
      <c r="N2887">
        <v>1996</v>
      </c>
      <c r="O2887">
        <v>6354.87</v>
      </c>
      <c r="P2887">
        <v>16780</v>
      </c>
      <c r="Q2887" s="4" t="s">
        <v>23</v>
      </c>
      <c r="R2887" s="4" t="s">
        <v>35</v>
      </c>
      <c r="S2887">
        <v>12</v>
      </c>
    </row>
    <row r="2888" spans="1:19">
      <c r="A2888" s="4" t="s">
        <v>3095</v>
      </c>
      <c r="B2888" s="4" t="s">
        <v>170</v>
      </c>
      <c r="C2888" s="4" t="s">
        <v>192</v>
      </c>
      <c r="D2888" s="4" t="s">
        <v>68</v>
      </c>
      <c r="E2888" s="4" t="s">
        <v>197</v>
      </c>
      <c r="F2888" s="3">
        <v>42857</v>
      </c>
      <c r="G2888" s="3">
        <v>42865</v>
      </c>
      <c r="H2888">
        <v>0</v>
      </c>
      <c r="I2888" s="4" t="s">
        <v>9014</v>
      </c>
      <c r="J2888" s="4" t="s">
        <v>9015</v>
      </c>
      <c r="K2888" s="4" t="s">
        <v>9012</v>
      </c>
      <c r="L2888">
        <v>3393</v>
      </c>
      <c r="M2888" s="4" t="s">
        <v>9322</v>
      </c>
      <c r="N2888">
        <v>2000</v>
      </c>
      <c r="O2888">
        <v>1223.72</v>
      </c>
      <c r="P2888">
        <v>2497</v>
      </c>
      <c r="Q2888" s="4" t="s">
        <v>69</v>
      </c>
      <c r="R2888" s="4" t="s">
        <v>24</v>
      </c>
      <c r="S2888">
        <v>8</v>
      </c>
    </row>
    <row r="2889" spans="1:19">
      <c r="A2889" s="4" t="s">
        <v>3096</v>
      </c>
      <c r="B2889" s="4" t="s">
        <v>232</v>
      </c>
      <c r="C2889" s="4" t="s">
        <v>171</v>
      </c>
      <c r="D2889" s="4" t="s">
        <v>84</v>
      </c>
      <c r="E2889" s="4" t="s">
        <v>172</v>
      </c>
      <c r="F2889" s="3">
        <v>42857</v>
      </c>
      <c r="G2889" s="3">
        <v>42872</v>
      </c>
      <c r="H2889">
        <v>1135</v>
      </c>
      <c r="I2889" s="4" t="s">
        <v>9021</v>
      </c>
      <c r="J2889" s="4" t="s">
        <v>9019</v>
      </c>
      <c r="K2889" s="4" t="s">
        <v>9010</v>
      </c>
      <c r="L2889">
        <v>1096</v>
      </c>
      <c r="M2889" s="4" t="s">
        <v>9322</v>
      </c>
      <c r="N2889">
        <v>1980</v>
      </c>
      <c r="O2889">
        <v>7708.38</v>
      </c>
      <c r="P2889">
        <v>13756</v>
      </c>
      <c r="Q2889" s="4" t="s">
        <v>23</v>
      </c>
      <c r="R2889" s="4" t="s">
        <v>24</v>
      </c>
      <c r="S2889">
        <v>15</v>
      </c>
    </row>
    <row r="2890" spans="1:19">
      <c r="A2890" s="4" t="s">
        <v>3097</v>
      </c>
      <c r="B2890" s="4" t="s">
        <v>205</v>
      </c>
      <c r="C2890" s="4" t="s">
        <v>177</v>
      </c>
      <c r="D2890" s="4" t="s">
        <v>24</v>
      </c>
      <c r="E2890" s="4" t="s">
        <v>193</v>
      </c>
      <c r="F2890" s="3">
        <v>42857</v>
      </c>
      <c r="G2890" s="3"/>
      <c r="I2890" s="4" t="s">
        <v>9023</v>
      </c>
      <c r="J2890" s="4" t="s">
        <v>9024</v>
      </c>
      <c r="K2890" s="4" t="s">
        <v>9012</v>
      </c>
      <c r="L2890">
        <v>55</v>
      </c>
      <c r="M2890" s="4"/>
      <c r="Q2890" s="4"/>
      <c r="R2890" s="4"/>
    </row>
    <row r="2891" spans="1:19">
      <c r="A2891" s="4" t="s">
        <v>3098</v>
      </c>
      <c r="B2891" s="4" t="s">
        <v>208</v>
      </c>
      <c r="C2891" s="4" t="s">
        <v>199</v>
      </c>
      <c r="D2891" s="4" t="s">
        <v>45</v>
      </c>
      <c r="E2891" s="4" t="s">
        <v>172</v>
      </c>
      <c r="F2891" s="3">
        <v>42857</v>
      </c>
      <c r="G2891" s="3">
        <v>42966</v>
      </c>
      <c r="H2891">
        <v>5145</v>
      </c>
      <c r="I2891" s="4" t="s">
        <v>9014</v>
      </c>
      <c r="J2891" s="4" t="s">
        <v>9015</v>
      </c>
      <c r="K2891" s="4" t="s">
        <v>9010</v>
      </c>
      <c r="L2891">
        <v>5482</v>
      </c>
      <c r="M2891" s="4" t="s">
        <v>46</v>
      </c>
      <c r="N2891">
        <v>1995</v>
      </c>
      <c r="O2891">
        <v>2173.98</v>
      </c>
      <c r="P2891">
        <v>2928</v>
      </c>
      <c r="Q2891" s="4" t="s">
        <v>23</v>
      </c>
      <c r="R2891" s="4" t="s">
        <v>47</v>
      </c>
      <c r="S2891">
        <v>109</v>
      </c>
    </row>
    <row r="2892" spans="1:19">
      <c r="A2892" s="4" t="s">
        <v>3099</v>
      </c>
      <c r="B2892" s="4" t="s">
        <v>208</v>
      </c>
      <c r="C2892" s="4" t="s">
        <v>177</v>
      </c>
      <c r="D2892" s="4" t="s">
        <v>37</v>
      </c>
      <c r="E2892" s="4" t="s">
        <v>172</v>
      </c>
      <c r="F2892" s="3">
        <v>42857</v>
      </c>
      <c r="G2892" s="3">
        <v>42956</v>
      </c>
      <c r="H2892">
        <v>54</v>
      </c>
      <c r="I2892" s="4" t="s">
        <v>9014</v>
      </c>
      <c r="J2892" s="4" t="s">
        <v>9015</v>
      </c>
      <c r="K2892" s="4" t="s">
        <v>9012</v>
      </c>
      <c r="L2892">
        <v>55</v>
      </c>
      <c r="M2892" s="4" t="s">
        <v>33</v>
      </c>
      <c r="N2892">
        <v>2001</v>
      </c>
      <c r="O2892">
        <v>718.62</v>
      </c>
      <c r="P2892">
        <v>2448</v>
      </c>
      <c r="Q2892" s="4" t="s">
        <v>23</v>
      </c>
      <c r="R2892" s="4" t="s">
        <v>24</v>
      </c>
      <c r="S2892">
        <v>99</v>
      </c>
    </row>
    <row r="2893" spans="1:19">
      <c r="A2893" s="4" t="s">
        <v>3100</v>
      </c>
      <c r="B2893" s="4" t="s">
        <v>185</v>
      </c>
      <c r="C2893" s="4" t="s">
        <v>9011</v>
      </c>
      <c r="D2893" s="4" t="s">
        <v>105</v>
      </c>
      <c r="E2893" s="4" t="s">
        <v>197</v>
      </c>
      <c r="F2893" s="3">
        <v>42857</v>
      </c>
      <c r="G2893" s="3">
        <v>42872</v>
      </c>
      <c r="H2893">
        <v>0</v>
      </c>
      <c r="I2893" s="4" t="s">
        <v>9023</v>
      </c>
      <c r="J2893" s="4" t="s">
        <v>9024</v>
      </c>
      <c r="K2893" s="4" t="s">
        <v>9010</v>
      </c>
      <c r="L2893">
        <v>4821</v>
      </c>
      <c r="M2893" s="4" t="s">
        <v>36</v>
      </c>
      <c r="N2893">
        <v>1996</v>
      </c>
      <c r="O2893">
        <v>6354.87</v>
      </c>
      <c r="P2893">
        <v>16780</v>
      </c>
      <c r="Q2893" s="4" t="s">
        <v>23</v>
      </c>
      <c r="R2893" s="4" t="s">
        <v>35</v>
      </c>
      <c r="S2893">
        <v>15</v>
      </c>
    </row>
    <row r="2894" spans="1:19">
      <c r="A2894" s="4" t="s">
        <v>3101</v>
      </c>
      <c r="B2894" s="4" t="s">
        <v>181</v>
      </c>
      <c r="C2894" s="4" t="s">
        <v>199</v>
      </c>
      <c r="D2894" s="4" t="s">
        <v>24</v>
      </c>
      <c r="E2894" s="4" t="s">
        <v>193</v>
      </c>
      <c r="F2894" s="3">
        <v>42857</v>
      </c>
      <c r="G2894" s="3"/>
      <c r="I2894" s="4" t="s">
        <v>9026</v>
      </c>
      <c r="J2894" s="4" t="s">
        <v>9024</v>
      </c>
      <c r="K2894" s="4" t="s">
        <v>9010</v>
      </c>
      <c r="L2894">
        <v>5482</v>
      </c>
      <c r="M2894" s="4"/>
      <c r="Q2894" s="4"/>
      <c r="R2894" s="4"/>
    </row>
    <row r="2895" spans="1:19">
      <c r="A2895" s="4" t="s">
        <v>3102</v>
      </c>
      <c r="B2895" s="4" t="s">
        <v>183</v>
      </c>
      <c r="C2895" s="4" t="s">
        <v>177</v>
      </c>
      <c r="D2895" s="4" t="s">
        <v>41</v>
      </c>
      <c r="E2895" s="4" t="s">
        <v>172</v>
      </c>
      <c r="F2895" s="3">
        <v>42858</v>
      </c>
      <c r="G2895" s="3">
        <v>42948</v>
      </c>
      <c r="H2895">
        <v>53</v>
      </c>
      <c r="I2895" s="4" t="s">
        <v>9014</v>
      </c>
      <c r="J2895" s="4" t="s">
        <v>9015</v>
      </c>
      <c r="K2895" s="4" t="s">
        <v>9012</v>
      </c>
      <c r="L2895">
        <v>55</v>
      </c>
      <c r="M2895" s="4" t="s">
        <v>36</v>
      </c>
      <c r="N2895">
        <v>1998</v>
      </c>
      <c r="O2895">
        <v>2714.9</v>
      </c>
      <c r="P2895">
        <v>2641</v>
      </c>
      <c r="Q2895" s="4" t="s">
        <v>23</v>
      </c>
      <c r="R2895" s="4" t="s">
        <v>21</v>
      </c>
      <c r="S2895">
        <v>90</v>
      </c>
    </row>
    <row r="2896" spans="1:19">
      <c r="A2896" s="4" t="s">
        <v>3103</v>
      </c>
      <c r="B2896" s="4" t="s">
        <v>261</v>
      </c>
      <c r="C2896" s="4" t="s">
        <v>179</v>
      </c>
      <c r="D2896" s="4" t="s">
        <v>120</v>
      </c>
      <c r="E2896" s="4" t="s">
        <v>172</v>
      </c>
      <c r="F2896" s="3">
        <v>42858</v>
      </c>
      <c r="G2896" s="3">
        <v>42868</v>
      </c>
      <c r="H2896">
        <v>511</v>
      </c>
      <c r="I2896" s="4" t="s">
        <v>9021</v>
      </c>
      <c r="J2896" s="4" t="s">
        <v>9019</v>
      </c>
      <c r="K2896" s="4" t="s">
        <v>9010</v>
      </c>
      <c r="L2896">
        <v>550</v>
      </c>
      <c r="M2896" s="4" t="s">
        <v>58</v>
      </c>
      <c r="N2896">
        <v>1998</v>
      </c>
      <c r="O2896">
        <v>2022.14</v>
      </c>
      <c r="P2896">
        <v>5113</v>
      </c>
      <c r="Q2896" s="4" t="s">
        <v>23</v>
      </c>
      <c r="R2896" s="4" t="s">
        <v>24</v>
      </c>
      <c r="S2896">
        <v>10</v>
      </c>
    </row>
    <row r="2897" spans="1:19">
      <c r="A2897" s="4" t="s">
        <v>3104</v>
      </c>
      <c r="B2897" s="4" t="s">
        <v>261</v>
      </c>
      <c r="C2897" s="4" t="s">
        <v>199</v>
      </c>
      <c r="D2897" s="4" t="s">
        <v>84</v>
      </c>
      <c r="E2897" s="4" t="s">
        <v>172</v>
      </c>
      <c r="F2897" s="3">
        <v>42858</v>
      </c>
      <c r="G2897" s="3">
        <v>42972</v>
      </c>
      <c r="H2897">
        <v>5747</v>
      </c>
      <c r="I2897" s="4" t="s">
        <v>9021</v>
      </c>
      <c r="J2897" s="4" t="s">
        <v>9019</v>
      </c>
      <c r="K2897" s="4" t="s">
        <v>9010</v>
      </c>
      <c r="L2897">
        <v>5482</v>
      </c>
      <c r="M2897" s="4" t="s">
        <v>9322</v>
      </c>
      <c r="N2897">
        <v>1980</v>
      </c>
      <c r="O2897">
        <v>7708.38</v>
      </c>
      <c r="P2897">
        <v>13756</v>
      </c>
      <c r="Q2897" s="4" t="s">
        <v>23</v>
      </c>
      <c r="R2897" s="4" t="s">
        <v>24</v>
      </c>
      <c r="S2897">
        <v>114</v>
      </c>
    </row>
    <row r="2898" spans="1:19">
      <c r="A2898" s="4" t="s">
        <v>3105</v>
      </c>
      <c r="B2898" s="4" t="s">
        <v>246</v>
      </c>
      <c r="C2898" s="4" t="s">
        <v>9011</v>
      </c>
      <c r="D2898" s="4" t="s">
        <v>47</v>
      </c>
      <c r="E2898" s="4" t="s">
        <v>193</v>
      </c>
      <c r="F2898" s="3">
        <v>42858</v>
      </c>
      <c r="G2898" s="3"/>
      <c r="I2898" s="4" t="s">
        <v>9021</v>
      </c>
      <c r="J2898" s="4" t="s">
        <v>9019</v>
      </c>
      <c r="K2898" s="4" t="s">
        <v>9010</v>
      </c>
      <c r="L2898">
        <v>4821</v>
      </c>
      <c r="M2898" s="4" t="s">
        <v>46</v>
      </c>
      <c r="N2898">
        <v>1986</v>
      </c>
      <c r="O2898">
        <v>2403.58</v>
      </c>
      <c r="P2898">
        <v>8801</v>
      </c>
      <c r="Q2898" s="4" t="s">
        <v>23</v>
      </c>
      <c r="R2898" s="4" t="s">
        <v>24</v>
      </c>
    </row>
    <row r="2899" spans="1:19">
      <c r="A2899" s="4" t="s">
        <v>3106</v>
      </c>
      <c r="B2899" s="4" t="s">
        <v>246</v>
      </c>
      <c r="C2899" s="4" t="s">
        <v>179</v>
      </c>
      <c r="D2899" s="4" t="s">
        <v>21</v>
      </c>
      <c r="E2899" s="4" t="s">
        <v>197</v>
      </c>
      <c r="F2899" s="3">
        <v>42858</v>
      </c>
      <c r="G2899" s="3">
        <v>42948</v>
      </c>
      <c r="H2899">
        <v>0</v>
      </c>
      <c r="I2899" s="4" t="s">
        <v>9021</v>
      </c>
      <c r="J2899" s="4" t="s">
        <v>9019</v>
      </c>
      <c r="K2899" s="4" t="s">
        <v>9010</v>
      </c>
      <c r="L2899">
        <v>550</v>
      </c>
      <c r="M2899" s="4" t="s">
        <v>9322</v>
      </c>
      <c r="N2899">
        <v>1996</v>
      </c>
      <c r="O2899">
        <v>1100.04</v>
      </c>
      <c r="P2899">
        <v>2822</v>
      </c>
      <c r="Q2899" s="4" t="s">
        <v>23</v>
      </c>
      <c r="R2899" s="4" t="s">
        <v>24</v>
      </c>
      <c r="S2899">
        <v>90</v>
      </c>
    </row>
    <row r="2900" spans="1:19">
      <c r="A2900" s="4" t="s">
        <v>3107</v>
      </c>
      <c r="B2900" s="4" t="s">
        <v>174</v>
      </c>
      <c r="C2900" s="4" t="s">
        <v>9011</v>
      </c>
      <c r="D2900" s="4" t="s">
        <v>41</v>
      </c>
      <c r="E2900" s="4" t="s">
        <v>197</v>
      </c>
      <c r="F2900" s="3">
        <v>42858</v>
      </c>
      <c r="G2900" s="3">
        <v>42955</v>
      </c>
      <c r="H2900">
        <v>0</v>
      </c>
      <c r="I2900" s="4" t="s">
        <v>9016</v>
      </c>
      <c r="J2900" s="4" t="s">
        <v>9015</v>
      </c>
      <c r="K2900" s="4" t="s">
        <v>9010</v>
      </c>
      <c r="L2900">
        <v>4821</v>
      </c>
      <c r="M2900" s="4" t="s">
        <v>36</v>
      </c>
      <c r="N2900">
        <v>1998</v>
      </c>
      <c r="O2900">
        <v>2714.9</v>
      </c>
      <c r="P2900">
        <v>2641</v>
      </c>
      <c r="Q2900" s="4" t="s">
        <v>23</v>
      </c>
      <c r="R2900" s="4" t="s">
        <v>21</v>
      </c>
      <c r="S2900">
        <v>97</v>
      </c>
    </row>
    <row r="2901" spans="1:19">
      <c r="A2901" s="4" t="s">
        <v>3108</v>
      </c>
      <c r="B2901" s="4" t="s">
        <v>174</v>
      </c>
      <c r="C2901" s="4" t="s">
        <v>179</v>
      </c>
      <c r="D2901" s="4" t="s">
        <v>47</v>
      </c>
      <c r="E2901" s="4" t="s">
        <v>172</v>
      </c>
      <c r="F2901" s="3">
        <v>42858</v>
      </c>
      <c r="G2901" s="3">
        <v>42958</v>
      </c>
      <c r="H2901">
        <v>596</v>
      </c>
      <c r="I2901" s="4" t="s">
        <v>9016</v>
      </c>
      <c r="J2901" s="4" t="s">
        <v>9015</v>
      </c>
      <c r="K2901" s="4" t="s">
        <v>9010</v>
      </c>
      <c r="L2901">
        <v>550</v>
      </c>
      <c r="M2901" s="4" t="s">
        <v>46</v>
      </c>
      <c r="N2901">
        <v>1986</v>
      </c>
      <c r="O2901">
        <v>2403.58</v>
      </c>
      <c r="P2901">
        <v>8801</v>
      </c>
      <c r="Q2901" s="4" t="s">
        <v>23</v>
      </c>
      <c r="R2901" s="4" t="s">
        <v>24</v>
      </c>
      <c r="S2901">
        <v>100</v>
      </c>
    </row>
    <row r="2902" spans="1:19">
      <c r="A2902" s="4" t="s">
        <v>3109</v>
      </c>
      <c r="B2902" s="4" t="s">
        <v>343</v>
      </c>
      <c r="C2902" s="4" t="s">
        <v>177</v>
      </c>
      <c r="D2902" s="4" t="s">
        <v>43</v>
      </c>
      <c r="E2902" s="4" t="s">
        <v>172</v>
      </c>
      <c r="F2902" s="3">
        <v>42858</v>
      </c>
      <c r="G2902" s="3">
        <v>42869</v>
      </c>
      <c r="H2902">
        <v>60</v>
      </c>
      <c r="I2902" s="4" t="s">
        <v>9016</v>
      </c>
      <c r="J2902" s="4" t="s">
        <v>9015</v>
      </c>
      <c r="K2902" s="4" t="s">
        <v>9012</v>
      </c>
      <c r="L2902">
        <v>55</v>
      </c>
      <c r="M2902" s="4" t="s">
        <v>9322</v>
      </c>
      <c r="N2902">
        <v>2005</v>
      </c>
      <c r="O2902">
        <v>1520.66</v>
      </c>
      <c r="P2902">
        <v>1806</v>
      </c>
      <c r="Q2902" s="4" t="s">
        <v>23</v>
      </c>
      <c r="R2902" s="4" t="s">
        <v>24</v>
      </c>
      <c r="S2902">
        <v>11</v>
      </c>
    </row>
    <row r="2903" spans="1:19">
      <c r="A2903" s="4" t="s">
        <v>3110</v>
      </c>
      <c r="B2903" s="4" t="s">
        <v>219</v>
      </c>
      <c r="C2903" s="4" t="s">
        <v>9011</v>
      </c>
      <c r="D2903" s="4" t="s">
        <v>59</v>
      </c>
      <c r="E2903" s="4" t="s">
        <v>172</v>
      </c>
      <c r="F2903" s="3">
        <v>42858</v>
      </c>
      <c r="G2903" s="3">
        <v>42859</v>
      </c>
      <c r="H2903">
        <v>4372</v>
      </c>
      <c r="I2903" s="4" t="s">
        <v>9026</v>
      </c>
      <c r="J2903" s="4" t="s">
        <v>9024</v>
      </c>
      <c r="K2903" s="4" t="s">
        <v>9010</v>
      </c>
      <c r="L2903">
        <v>4821</v>
      </c>
      <c r="M2903" s="4" t="s">
        <v>60</v>
      </c>
      <c r="N2903">
        <v>1988</v>
      </c>
      <c r="O2903">
        <v>2059.9</v>
      </c>
      <c r="P2903">
        <v>3644</v>
      </c>
      <c r="Q2903" s="4" t="s">
        <v>23</v>
      </c>
      <c r="R2903" s="4" t="s">
        <v>24</v>
      </c>
      <c r="S2903">
        <v>1</v>
      </c>
    </row>
    <row r="2904" spans="1:19">
      <c r="A2904" s="4" t="s">
        <v>3111</v>
      </c>
      <c r="B2904" s="4" t="s">
        <v>230</v>
      </c>
      <c r="C2904" s="4" t="s">
        <v>9011</v>
      </c>
      <c r="D2904" s="4" t="s">
        <v>122</v>
      </c>
      <c r="E2904" s="4" t="s">
        <v>172</v>
      </c>
      <c r="F2904" s="3">
        <v>42858</v>
      </c>
      <c r="G2904" s="3">
        <v>42863</v>
      </c>
      <c r="H2904">
        <v>4604</v>
      </c>
      <c r="I2904" s="4" t="s">
        <v>9026</v>
      </c>
      <c r="J2904" s="4" t="s">
        <v>9024</v>
      </c>
      <c r="K2904" s="4" t="s">
        <v>9010</v>
      </c>
      <c r="L2904">
        <v>4821</v>
      </c>
      <c r="M2904" s="4" t="s">
        <v>58</v>
      </c>
      <c r="N2904">
        <v>1993</v>
      </c>
      <c r="O2904">
        <v>7537.24</v>
      </c>
      <c r="P2904">
        <v>20293</v>
      </c>
      <c r="Q2904" s="4" t="s">
        <v>23</v>
      </c>
      <c r="R2904" s="4" t="s">
        <v>24</v>
      </c>
      <c r="S2904">
        <v>5</v>
      </c>
    </row>
    <row r="2905" spans="1:19">
      <c r="A2905" s="4" t="s">
        <v>3112</v>
      </c>
      <c r="B2905" s="4" t="s">
        <v>187</v>
      </c>
      <c r="C2905" s="4" t="s">
        <v>199</v>
      </c>
      <c r="D2905" s="4" t="s">
        <v>24</v>
      </c>
      <c r="E2905" s="4" t="s">
        <v>193</v>
      </c>
      <c r="F2905" s="3">
        <v>42858</v>
      </c>
      <c r="G2905" s="3"/>
      <c r="I2905" s="4" t="s">
        <v>9023</v>
      </c>
      <c r="J2905" s="4" t="s">
        <v>9024</v>
      </c>
      <c r="K2905" s="4" t="s">
        <v>9010</v>
      </c>
      <c r="L2905">
        <v>5482</v>
      </c>
      <c r="M2905" s="4"/>
      <c r="Q2905" s="4"/>
      <c r="R2905" s="4"/>
    </row>
    <row r="2906" spans="1:19">
      <c r="A2906" s="4" t="s">
        <v>3113</v>
      </c>
      <c r="B2906" s="4" t="s">
        <v>187</v>
      </c>
      <c r="C2906" s="4" t="s">
        <v>192</v>
      </c>
      <c r="D2906" s="4" t="s">
        <v>71</v>
      </c>
      <c r="E2906" s="4" t="s">
        <v>197</v>
      </c>
      <c r="F2906" s="3">
        <v>42858</v>
      </c>
      <c r="G2906" s="3">
        <v>42868</v>
      </c>
      <c r="H2906">
        <v>0</v>
      </c>
      <c r="I2906" s="4" t="s">
        <v>9023</v>
      </c>
      <c r="J2906" s="4" t="s">
        <v>9024</v>
      </c>
      <c r="K2906" s="4" t="s">
        <v>9012</v>
      </c>
      <c r="L2906">
        <v>3393</v>
      </c>
      <c r="M2906" s="4" t="s">
        <v>46</v>
      </c>
      <c r="N2906">
        <v>2000</v>
      </c>
      <c r="O2906">
        <v>2952.73</v>
      </c>
      <c r="P2906">
        <v>5107</v>
      </c>
      <c r="Q2906" s="4" t="s">
        <v>23</v>
      </c>
      <c r="R2906" s="4" t="s">
        <v>24</v>
      </c>
      <c r="S2906">
        <v>10</v>
      </c>
    </row>
    <row r="2907" spans="1:19">
      <c r="A2907" s="4" t="s">
        <v>3114</v>
      </c>
      <c r="B2907" s="4" t="s">
        <v>232</v>
      </c>
      <c r="C2907" s="4" t="s">
        <v>9011</v>
      </c>
      <c r="D2907" s="4" t="s">
        <v>25</v>
      </c>
      <c r="E2907" s="4" t="s">
        <v>172</v>
      </c>
      <c r="F2907" s="3">
        <v>42858</v>
      </c>
      <c r="G2907" s="3">
        <v>42863</v>
      </c>
      <c r="H2907">
        <v>4859</v>
      </c>
      <c r="I2907" s="4" t="s">
        <v>9021</v>
      </c>
      <c r="J2907" s="4" t="s">
        <v>9019</v>
      </c>
      <c r="K2907" s="4" t="s">
        <v>9010</v>
      </c>
      <c r="L2907">
        <v>4821</v>
      </c>
      <c r="M2907" s="4" t="s">
        <v>26</v>
      </c>
      <c r="N2907">
        <v>1999</v>
      </c>
      <c r="O2907">
        <v>251.41</v>
      </c>
      <c r="P2907">
        <v>495</v>
      </c>
      <c r="Q2907" s="4" t="s">
        <v>23</v>
      </c>
      <c r="R2907" s="4" t="s">
        <v>24</v>
      </c>
      <c r="S2907">
        <v>5</v>
      </c>
    </row>
    <row r="2908" spans="1:19">
      <c r="A2908" s="4" t="s">
        <v>3115</v>
      </c>
      <c r="B2908" s="4" t="s">
        <v>185</v>
      </c>
      <c r="C2908" s="4" t="s">
        <v>192</v>
      </c>
      <c r="D2908" s="4" t="s">
        <v>129</v>
      </c>
      <c r="E2908" s="4" t="s">
        <v>172</v>
      </c>
      <c r="F2908" s="3">
        <v>42858</v>
      </c>
      <c r="G2908" s="3">
        <v>42950</v>
      </c>
      <c r="H2908">
        <v>3718</v>
      </c>
      <c r="I2908" s="4" t="s">
        <v>9023</v>
      </c>
      <c r="J2908" s="4" t="s">
        <v>9024</v>
      </c>
      <c r="K2908" s="4" t="s">
        <v>9012</v>
      </c>
      <c r="L2908">
        <v>3393</v>
      </c>
      <c r="M2908" s="4" t="s">
        <v>39</v>
      </c>
      <c r="N2908">
        <v>1992</v>
      </c>
      <c r="O2908">
        <v>324.19</v>
      </c>
      <c r="P2908">
        <v>978</v>
      </c>
      <c r="Q2908" s="4" t="s">
        <v>23</v>
      </c>
      <c r="R2908" s="4" t="s">
        <v>24</v>
      </c>
      <c r="S2908">
        <v>92</v>
      </c>
    </row>
    <row r="2909" spans="1:19">
      <c r="A2909" s="4" t="s">
        <v>3116</v>
      </c>
      <c r="B2909" s="4" t="s">
        <v>216</v>
      </c>
      <c r="C2909" s="4" t="s">
        <v>177</v>
      </c>
      <c r="D2909" s="4" t="s">
        <v>74</v>
      </c>
      <c r="E2909" s="4" t="s">
        <v>193</v>
      </c>
      <c r="F2909" s="3">
        <v>42858</v>
      </c>
      <c r="G2909" s="3"/>
      <c r="I2909" s="4" t="s">
        <v>9018</v>
      </c>
      <c r="J2909" s="4" t="s">
        <v>9019</v>
      </c>
      <c r="K2909" s="4" t="s">
        <v>9012</v>
      </c>
      <c r="L2909">
        <v>55</v>
      </c>
      <c r="M2909" s="4" t="s">
        <v>33</v>
      </c>
      <c r="N2909">
        <v>2003</v>
      </c>
      <c r="O2909">
        <v>223.8</v>
      </c>
      <c r="P2909">
        <v>299</v>
      </c>
      <c r="Q2909" s="4" t="s">
        <v>23</v>
      </c>
      <c r="R2909" s="4" t="s">
        <v>24</v>
      </c>
    </row>
    <row r="2910" spans="1:19">
      <c r="A2910" s="4" t="s">
        <v>3117</v>
      </c>
      <c r="B2910" s="4" t="s">
        <v>216</v>
      </c>
      <c r="C2910" s="4" t="s">
        <v>192</v>
      </c>
      <c r="D2910" s="4" t="s">
        <v>113</v>
      </c>
      <c r="E2910" s="4" t="s">
        <v>197</v>
      </c>
      <c r="F2910" s="3">
        <v>42858</v>
      </c>
      <c r="G2910" s="3">
        <v>42874</v>
      </c>
      <c r="H2910">
        <v>0</v>
      </c>
      <c r="I2910" s="4" t="s">
        <v>9018</v>
      </c>
      <c r="J2910" s="4" t="s">
        <v>9019</v>
      </c>
      <c r="K2910" s="4" t="s">
        <v>9012</v>
      </c>
      <c r="L2910">
        <v>3393</v>
      </c>
      <c r="M2910" s="4" t="s">
        <v>33</v>
      </c>
      <c r="N2910">
        <v>2000</v>
      </c>
      <c r="O2910">
        <v>167.89</v>
      </c>
      <c r="P2910">
        <v>493</v>
      </c>
      <c r="Q2910" s="4" t="s">
        <v>114</v>
      </c>
      <c r="R2910" s="4" t="s">
        <v>24</v>
      </c>
      <c r="S2910">
        <v>16</v>
      </c>
    </row>
    <row r="2911" spans="1:19">
      <c r="A2911" s="4" t="s">
        <v>3118</v>
      </c>
      <c r="B2911" s="4" t="s">
        <v>181</v>
      </c>
      <c r="C2911" s="4" t="s">
        <v>179</v>
      </c>
      <c r="D2911" s="4" t="s">
        <v>76</v>
      </c>
      <c r="E2911" s="4" t="s">
        <v>172</v>
      </c>
      <c r="F2911" s="3">
        <v>42858</v>
      </c>
      <c r="G2911" s="3">
        <v>42885</v>
      </c>
      <c r="H2911">
        <v>493</v>
      </c>
      <c r="I2911" s="4" t="s">
        <v>9026</v>
      </c>
      <c r="J2911" s="4" t="s">
        <v>9024</v>
      </c>
      <c r="K2911" s="4" t="s">
        <v>9010</v>
      </c>
      <c r="L2911">
        <v>550</v>
      </c>
      <c r="M2911" s="4" t="s">
        <v>9322</v>
      </c>
      <c r="N2911">
        <v>1997</v>
      </c>
      <c r="O2911">
        <v>8170.38</v>
      </c>
      <c r="P2911">
        <v>16499</v>
      </c>
      <c r="Q2911" s="4" t="s">
        <v>77</v>
      </c>
      <c r="R2911" s="4" t="s">
        <v>24</v>
      </c>
      <c r="S2911">
        <v>27</v>
      </c>
    </row>
    <row r="2912" spans="1:19">
      <c r="A2912" s="4" t="s">
        <v>3119</v>
      </c>
      <c r="B2912" s="4" t="s">
        <v>183</v>
      </c>
      <c r="C2912" s="4" t="s">
        <v>177</v>
      </c>
      <c r="D2912" s="4" t="s">
        <v>48</v>
      </c>
      <c r="E2912" s="4" t="s">
        <v>172</v>
      </c>
      <c r="F2912" s="3">
        <v>42859</v>
      </c>
      <c r="G2912" s="3">
        <v>42890</v>
      </c>
      <c r="H2912">
        <v>54</v>
      </c>
      <c r="I2912" s="4" t="s">
        <v>9014</v>
      </c>
      <c r="J2912" s="4" t="s">
        <v>9015</v>
      </c>
      <c r="K2912" s="4" t="s">
        <v>9012</v>
      </c>
      <c r="L2912">
        <v>55</v>
      </c>
      <c r="M2912" s="4" t="s">
        <v>39</v>
      </c>
      <c r="N2912">
        <v>1998</v>
      </c>
      <c r="O2912">
        <v>217.87</v>
      </c>
      <c r="P2912">
        <v>551</v>
      </c>
      <c r="Q2912" s="4" t="s">
        <v>23</v>
      </c>
      <c r="R2912" s="4" t="s">
        <v>24</v>
      </c>
      <c r="S2912">
        <v>31</v>
      </c>
    </row>
    <row r="2913" spans="1:19">
      <c r="A2913" s="4" t="s">
        <v>3120</v>
      </c>
      <c r="B2913" s="4" t="s">
        <v>183</v>
      </c>
      <c r="C2913" s="4" t="s">
        <v>177</v>
      </c>
      <c r="D2913" s="4" t="s">
        <v>85</v>
      </c>
      <c r="E2913" s="4" t="s">
        <v>172</v>
      </c>
      <c r="F2913" s="3">
        <v>42859</v>
      </c>
      <c r="G2913" s="3">
        <v>42895</v>
      </c>
      <c r="H2913">
        <v>52</v>
      </c>
      <c r="I2913" s="4" t="s">
        <v>9014</v>
      </c>
      <c r="J2913" s="4" t="s">
        <v>9015</v>
      </c>
      <c r="K2913" s="4" t="s">
        <v>9012</v>
      </c>
      <c r="L2913">
        <v>55</v>
      </c>
      <c r="M2913" s="4" t="s">
        <v>46</v>
      </c>
      <c r="N2913">
        <v>1985</v>
      </c>
      <c r="O2913">
        <v>375.43</v>
      </c>
      <c r="P2913">
        <v>1190</v>
      </c>
      <c r="Q2913" s="4" t="s">
        <v>23</v>
      </c>
      <c r="R2913" s="4" t="s">
        <v>24</v>
      </c>
      <c r="S2913">
        <v>36</v>
      </c>
    </row>
    <row r="2914" spans="1:19">
      <c r="A2914" s="4" t="s">
        <v>3121</v>
      </c>
      <c r="B2914" s="4" t="s">
        <v>183</v>
      </c>
      <c r="C2914" s="4" t="s">
        <v>192</v>
      </c>
      <c r="D2914" s="4" t="s">
        <v>100</v>
      </c>
      <c r="E2914" s="4" t="s">
        <v>172</v>
      </c>
      <c r="F2914" s="3">
        <v>42859</v>
      </c>
      <c r="G2914" s="3">
        <v>42909</v>
      </c>
      <c r="H2914">
        <v>3813</v>
      </c>
      <c r="I2914" s="4" t="s">
        <v>9014</v>
      </c>
      <c r="J2914" s="4" t="s">
        <v>9015</v>
      </c>
      <c r="K2914" s="4" t="s">
        <v>9012</v>
      </c>
      <c r="L2914">
        <v>3393</v>
      </c>
      <c r="M2914" s="4" t="s">
        <v>9322</v>
      </c>
      <c r="N2914">
        <v>1987</v>
      </c>
      <c r="O2914">
        <v>2938.67</v>
      </c>
      <c r="P2914">
        <v>8775</v>
      </c>
      <c r="Q2914" s="4" t="s">
        <v>101</v>
      </c>
      <c r="R2914" s="4" t="s">
        <v>24</v>
      </c>
      <c r="S2914">
        <v>50</v>
      </c>
    </row>
    <row r="2915" spans="1:19">
      <c r="A2915" s="4" t="s">
        <v>3122</v>
      </c>
      <c r="B2915" s="4" t="s">
        <v>210</v>
      </c>
      <c r="C2915" s="4" t="s">
        <v>9011</v>
      </c>
      <c r="D2915" s="4" t="s">
        <v>121</v>
      </c>
      <c r="E2915" s="4" t="s">
        <v>197</v>
      </c>
      <c r="F2915" s="3">
        <v>42859</v>
      </c>
      <c r="G2915" s="3">
        <v>42951</v>
      </c>
      <c r="H2915">
        <v>0</v>
      </c>
      <c r="I2915" s="4" t="s">
        <v>9021</v>
      </c>
      <c r="J2915" s="4" t="s">
        <v>9019</v>
      </c>
      <c r="K2915" s="4" t="s">
        <v>9010</v>
      </c>
      <c r="L2915">
        <v>4821</v>
      </c>
      <c r="M2915" s="4" t="s">
        <v>58</v>
      </c>
      <c r="N2915">
        <v>1993</v>
      </c>
      <c r="O2915">
        <v>646.1</v>
      </c>
      <c r="P2915">
        <v>883</v>
      </c>
      <c r="Q2915" s="4" t="s">
        <v>23</v>
      </c>
      <c r="R2915" s="4" t="s">
        <v>62</v>
      </c>
      <c r="S2915">
        <v>92</v>
      </c>
    </row>
    <row r="2916" spans="1:19">
      <c r="A2916" s="4" t="s">
        <v>3123</v>
      </c>
      <c r="B2916" s="4" t="s">
        <v>174</v>
      </c>
      <c r="C2916" s="4" t="s">
        <v>9011</v>
      </c>
      <c r="D2916" s="4" t="s">
        <v>51</v>
      </c>
      <c r="E2916" s="4" t="s">
        <v>172</v>
      </c>
      <c r="F2916" s="3">
        <v>42859</v>
      </c>
      <c r="G2916" s="3">
        <v>42959</v>
      </c>
      <c r="H2916">
        <v>4935</v>
      </c>
      <c r="I2916" s="4" t="s">
        <v>9016</v>
      </c>
      <c r="J2916" s="4" t="s">
        <v>9015</v>
      </c>
      <c r="K2916" s="4" t="s">
        <v>9010</v>
      </c>
      <c r="L2916">
        <v>4821</v>
      </c>
      <c r="M2916" s="4" t="s">
        <v>36</v>
      </c>
      <c r="N2916">
        <v>1982</v>
      </c>
      <c r="O2916">
        <v>4618</v>
      </c>
      <c r="P2916">
        <v>10083</v>
      </c>
      <c r="Q2916" s="4" t="s">
        <v>23</v>
      </c>
      <c r="R2916" s="4" t="s">
        <v>24</v>
      </c>
      <c r="S2916">
        <v>100</v>
      </c>
    </row>
    <row r="2917" spans="1:19">
      <c r="A2917" s="4" t="s">
        <v>3124</v>
      </c>
      <c r="B2917" s="4" t="s">
        <v>174</v>
      </c>
      <c r="C2917" s="4" t="s">
        <v>192</v>
      </c>
      <c r="D2917" s="4" t="s">
        <v>41</v>
      </c>
      <c r="E2917" s="4" t="s">
        <v>172</v>
      </c>
      <c r="F2917" s="3">
        <v>42859</v>
      </c>
      <c r="G2917" s="3">
        <v>42964</v>
      </c>
      <c r="H2917">
        <v>3560</v>
      </c>
      <c r="I2917" s="4" t="s">
        <v>9016</v>
      </c>
      <c r="J2917" s="4" t="s">
        <v>9015</v>
      </c>
      <c r="K2917" s="4" t="s">
        <v>9012</v>
      </c>
      <c r="L2917">
        <v>3393</v>
      </c>
      <c r="M2917" s="4" t="s">
        <v>36</v>
      </c>
      <c r="N2917">
        <v>1998</v>
      </c>
      <c r="O2917">
        <v>2714.9</v>
      </c>
      <c r="P2917">
        <v>2641</v>
      </c>
      <c r="Q2917" s="4" t="s">
        <v>23</v>
      </c>
      <c r="R2917" s="4" t="s">
        <v>21</v>
      </c>
      <c r="S2917">
        <v>105</v>
      </c>
    </row>
    <row r="2918" spans="1:19">
      <c r="A2918" s="4" t="s">
        <v>3125</v>
      </c>
      <c r="B2918" s="4" t="s">
        <v>343</v>
      </c>
      <c r="C2918" s="4" t="s">
        <v>9011</v>
      </c>
      <c r="D2918" s="4" t="s">
        <v>27</v>
      </c>
      <c r="E2918" s="4" t="s">
        <v>197</v>
      </c>
      <c r="F2918" s="3">
        <v>42859</v>
      </c>
      <c r="G2918" s="3">
        <v>42875</v>
      </c>
      <c r="H2918">
        <v>0</v>
      </c>
      <c r="I2918" s="4" t="s">
        <v>9016</v>
      </c>
      <c r="J2918" s="4" t="s">
        <v>9015</v>
      </c>
      <c r="K2918" s="4" t="s">
        <v>9010</v>
      </c>
      <c r="L2918">
        <v>4821</v>
      </c>
      <c r="M2918" s="4" t="s">
        <v>26</v>
      </c>
      <c r="N2918">
        <v>1986</v>
      </c>
      <c r="O2918">
        <v>647.17999999999995</v>
      </c>
      <c r="P2918">
        <v>1185</v>
      </c>
      <c r="Q2918" s="4" t="s">
        <v>28</v>
      </c>
      <c r="R2918" s="4" t="s">
        <v>24</v>
      </c>
      <c r="S2918">
        <v>16</v>
      </c>
    </row>
    <row r="2919" spans="1:19">
      <c r="A2919" s="4" t="s">
        <v>3126</v>
      </c>
      <c r="B2919" s="4" t="s">
        <v>343</v>
      </c>
      <c r="C2919" s="4" t="s">
        <v>9011</v>
      </c>
      <c r="D2919" s="4" t="s">
        <v>110</v>
      </c>
      <c r="E2919" s="4" t="s">
        <v>197</v>
      </c>
      <c r="F2919" s="3">
        <v>42859</v>
      </c>
      <c r="G2919" s="3">
        <v>42972</v>
      </c>
      <c r="H2919">
        <v>0</v>
      </c>
      <c r="I2919" s="4" t="s">
        <v>9016</v>
      </c>
      <c r="J2919" s="4" t="s">
        <v>9015</v>
      </c>
      <c r="K2919" s="4" t="s">
        <v>9010</v>
      </c>
      <c r="L2919">
        <v>4821</v>
      </c>
      <c r="M2919" s="4" t="s">
        <v>60</v>
      </c>
      <c r="N2919">
        <v>1997</v>
      </c>
      <c r="O2919">
        <v>291.27</v>
      </c>
      <c r="P2919">
        <v>586</v>
      </c>
      <c r="Q2919" s="4" t="s">
        <v>23</v>
      </c>
      <c r="R2919" s="4" t="s">
        <v>24</v>
      </c>
      <c r="S2919">
        <v>113</v>
      </c>
    </row>
    <row r="2920" spans="1:19">
      <c r="A2920" s="4" t="s">
        <v>3127</v>
      </c>
      <c r="B2920" s="4" t="s">
        <v>256</v>
      </c>
      <c r="C2920" s="4" t="s">
        <v>179</v>
      </c>
      <c r="D2920" s="4" t="s">
        <v>103</v>
      </c>
      <c r="E2920" s="4" t="s">
        <v>197</v>
      </c>
      <c r="F2920" s="3">
        <v>42859</v>
      </c>
      <c r="G2920" s="3">
        <v>42865</v>
      </c>
      <c r="H2920">
        <v>0</v>
      </c>
      <c r="I2920" s="4" t="s">
        <v>9014</v>
      </c>
      <c r="J2920" s="4" t="s">
        <v>9015</v>
      </c>
      <c r="K2920" s="4" t="s">
        <v>9010</v>
      </c>
      <c r="L2920">
        <v>550</v>
      </c>
      <c r="M2920" s="4" t="s">
        <v>26</v>
      </c>
      <c r="N2920">
        <v>1992</v>
      </c>
      <c r="O2920">
        <v>3922.42</v>
      </c>
      <c r="P2920">
        <v>6837</v>
      </c>
      <c r="Q2920" s="4" t="s">
        <v>23</v>
      </c>
      <c r="R2920" s="4" t="s">
        <v>24</v>
      </c>
      <c r="S2920">
        <v>6</v>
      </c>
    </row>
    <row r="2921" spans="1:19">
      <c r="A2921" s="4" t="s">
        <v>3128</v>
      </c>
      <c r="B2921" s="4" t="s">
        <v>256</v>
      </c>
      <c r="C2921" s="4" t="s">
        <v>171</v>
      </c>
      <c r="D2921" s="4" t="s">
        <v>27</v>
      </c>
      <c r="E2921" s="4" t="s">
        <v>197</v>
      </c>
      <c r="F2921" s="3">
        <v>42859</v>
      </c>
      <c r="G2921" s="3">
        <v>42967</v>
      </c>
      <c r="H2921">
        <v>0</v>
      </c>
      <c r="I2921" s="4" t="s">
        <v>9014</v>
      </c>
      <c r="J2921" s="4" t="s">
        <v>9015</v>
      </c>
      <c r="K2921" s="4" t="s">
        <v>9010</v>
      </c>
      <c r="L2921">
        <v>1096</v>
      </c>
      <c r="M2921" s="4" t="s">
        <v>26</v>
      </c>
      <c r="N2921">
        <v>1986</v>
      </c>
      <c r="O2921">
        <v>647.17999999999995</v>
      </c>
      <c r="P2921">
        <v>1185</v>
      </c>
      <c r="Q2921" s="4" t="s">
        <v>28</v>
      </c>
      <c r="R2921" s="4" t="s">
        <v>24</v>
      </c>
      <c r="S2921">
        <v>108</v>
      </c>
    </row>
    <row r="2922" spans="1:19">
      <c r="A2922" s="4" t="s">
        <v>3129</v>
      </c>
      <c r="B2922" s="4" t="s">
        <v>256</v>
      </c>
      <c r="C2922" s="4" t="s">
        <v>192</v>
      </c>
      <c r="D2922" s="4" t="s">
        <v>131</v>
      </c>
      <c r="E2922" s="4" t="s">
        <v>197</v>
      </c>
      <c r="F2922" s="3">
        <v>42859</v>
      </c>
      <c r="G2922" s="3">
        <v>42974</v>
      </c>
      <c r="H2922">
        <v>0</v>
      </c>
      <c r="I2922" s="4" t="s">
        <v>9014</v>
      </c>
      <c r="J2922" s="4" t="s">
        <v>9015</v>
      </c>
      <c r="K2922" s="4" t="s">
        <v>9012</v>
      </c>
      <c r="L2922">
        <v>3393</v>
      </c>
      <c r="M2922" s="4" t="s">
        <v>26</v>
      </c>
      <c r="N2922">
        <v>1984</v>
      </c>
      <c r="O2922">
        <v>441.08</v>
      </c>
      <c r="P2922">
        <v>1210</v>
      </c>
      <c r="Q2922" s="4" t="s">
        <v>23</v>
      </c>
      <c r="R2922" s="4" t="s">
        <v>24</v>
      </c>
      <c r="S2922">
        <v>115</v>
      </c>
    </row>
    <row r="2923" spans="1:19">
      <c r="A2923" s="4" t="s">
        <v>3130</v>
      </c>
      <c r="B2923" s="4" t="s">
        <v>189</v>
      </c>
      <c r="C2923" s="4" t="s">
        <v>171</v>
      </c>
      <c r="D2923" s="4" t="s">
        <v>109</v>
      </c>
      <c r="E2923" s="4" t="s">
        <v>197</v>
      </c>
      <c r="F2923" s="3">
        <v>42859</v>
      </c>
      <c r="G2923" s="3">
        <v>42972</v>
      </c>
      <c r="H2923">
        <v>0</v>
      </c>
      <c r="I2923" s="4" t="s">
        <v>9016</v>
      </c>
      <c r="J2923" s="4" t="s">
        <v>9015</v>
      </c>
      <c r="K2923" s="4" t="s">
        <v>9010</v>
      </c>
      <c r="L2923">
        <v>1096</v>
      </c>
      <c r="M2923" s="4" t="s">
        <v>58</v>
      </c>
      <c r="N2923">
        <v>1987</v>
      </c>
      <c r="O2923">
        <v>1698.2</v>
      </c>
      <c r="P2923">
        <v>3798</v>
      </c>
      <c r="Q2923" s="4" t="s">
        <v>23</v>
      </c>
      <c r="R2923" s="4" t="s">
        <v>24</v>
      </c>
      <c r="S2923">
        <v>113</v>
      </c>
    </row>
    <row r="2924" spans="1:19">
      <c r="A2924" s="4" t="s">
        <v>3131</v>
      </c>
      <c r="B2924" s="4" t="s">
        <v>189</v>
      </c>
      <c r="C2924" s="4" t="s">
        <v>179</v>
      </c>
      <c r="D2924" s="4" t="s">
        <v>66</v>
      </c>
      <c r="E2924" s="4" t="s">
        <v>172</v>
      </c>
      <c r="F2924" s="3">
        <v>42859</v>
      </c>
      <c r="G2924" s="3">
        <v>42952</v>
      </c>
      <c r="H2924">
        <v>528</v>
      </c>
      <c r="I2924" s="4" t="s">
        <v>9016</v>
      </c>
      <c r="J2924" s="4" t="s">
        <v>9015</v>
      </c>
      <c r="K2924" s="4" t="s">
        <v>9010</v>
      </c>
      <c r="L2924">
        <v>550</v>
      </c>
      <c r="M2924" s="4" t="s">
        <v>33</v>
      </c>
      <c r="N2924">
        <v>2007</v>
      </c>
      <c r="O2924">
        <v>894.33</v>
      </c>
      <c r="P2924">
        <v>1635</v>
      </c>
      <c r="Q2924" s="4" t="s">
        <v>67</v>
      </c>
      <c r="R2924" s="4" t="s">
        <v>24</v>
      </c>
      <c r="S2924">
        <v>93</v>
      </c>
    </row>
    <row r="2925" spans="1:19">
      <c r="A2925" s="4" t="s">
        <v>3132</v>
      </c>
      <c r="B2925" s="4" t="s">
        <v>189</v>
      </c>
      <c r="C2925" s="4" t="s">
        <v>171</v>
      </c>
      <c r="D2925" s="4" t="s">
        <v>109</v>
      </c>
      <c r="E2925" s="4" t="s">
        <v>172</v>
      </c>
      <c r="F2925" s="3">
        <v>42859</v>
      </c>
      <c r="G2925" s="3">
        <v>42906</v>
      </c>
      <c r="H2925">
        <v>1188</v>
      </c>
      <c r="I2925" s="4" t="s">
        <v>9016</v>
      </c>
      <c r="J2925" s="4" t="s">
        <v>9015</v>
      </c>
      <c r="K2925" s="4" t="s">
        <v>9010</v>
      </c>
      <c r="L2925">
        <v>1096</v>
      </c>
      <c r="M2925" s="4" t="s">
        <v>58</v>
      </c>
      <c r="N2925">
        <v>1987</v>
      </c>
      <c r="O2925">
        <v>1698.2</v>
      </c>
      <c r="P2925">
        <v>3798</v>
      </c>
      <c r="Q2925" s="4" t="s">
        <v>23</v>
      </c>
      <c r="R2925" s="4" t="s">
        <v>24</v>
      </c>
      <c r="S2925">
        <v>47</v>
      </c>
    </row>
    <row r="2926" spans="1:19">
      <c r="A2926" s="4" t="s">
        <v>3133</v>
      </c>
      <c r="B2926" s="4" t="s">
        <v>232</v>
      </c>
      <c r="C2926" s="4" t="s">
        <v>199</v>
      </c>
      <c r="D2926" s="4" t="s">
        <v>123</v>
      </c>
      <c r="E2926" s="4" t="s">
        <v>197</v>
      </c>
      <c r="F2926" s="3">
        <v>42859</v>
      </c>
      <c r="G2926" s="3">
        <v>42993</v>
      </c>
      <c r="H2926">
        <v>0</v>
      </c>
      <c r="I2926" s="4" t="s">
        <v>9021</v>
      </c>
      <c r="J2926" s="4" t="s">
        <v>9019</v>
      </c>
      <c r="K2926" s="4" t="s">
        <v>9010</v>
      </c>
      <c r="L2926">
        <v>5482</v>
      </c>
      <c r="M2926" s="4" t="s">
        <v>39</v>
      </c>
      <c r="N2926">
        <v>1989</v>
      </c>
      <c r="O2926">
        <v>3838.39</v>
      </c>
      <c r="P2926">
        <v>8274</v>
      </c>
      <c r="Q2926" s="4" t="s">
        <v>23</v>
      </c>
      <c r="R2926" s="4" t="s">
        <v>24</v>
      </c>
      <c r="S2926">
        <v>134</v>
      </c>
    </row>
    <row r="2927" spans="1:19">
      <c r="A2927" s="4" t="s">
        <v>3134</v>
      </c>
      <c r="B2927" s="4" t="s">
        <v>208</v>
      </c>
      <c r="C2927" s="4" t="s">
        <v>192</v>
      </c>
      <c r="D2927" s="4" t="s">
        <v>51</v>
      </c>
      <c r="E2927" s="4" t="s">
        <v>197</v>
      </c>
      <c r="F2927" s="3">
        <v>42859</v>
      </c>
      <c r="G2927" s="3">
        <v>42865</v>
      </c>
      <c r="H2927">
        <v>0</v>
      </c>
      <c r="I2927" s="4" t="s">
        <v>9014</v>
      </c>
      <c r="J2927" s="4" t="s">
        <v>9015</v>
      </c>
      <c r="K2927" s="4" t="s">
        <v>9012</v>
      </c>
      <c r="L2927">
        <v>3393</v>
      </c>
      <c r="M2927" s="4" t="s">
        <v>36</v>
      </c>
      <c r="N2927">
        <v>1982</v>
      </c>
      <c r="O2927">
        <v>4618</v>
      </c>
      <c r="P2927">
        <v>10083</v>
      </c>
      <c r="Q2927" s="4" t="s">
        <v>23</v>
      </c>
      <c r="R2927" s="4" t="s">
        <v>24</v>
      </c>
      <c r="S2927">
        <v>6</v>
      </c>
    </row>
    <row r="2928" spans="1:19">
      <c r="A2928" s="4" t="s">
        <v>3135</v>
      </c>
      <c r="B2928" s="4" t="s">
        <v>208</v>
      </c>
      <c r="C2928" s="4" t="s">
        <v>179</v>
      </c>
      <c r="D2928" s="4" t="s">
        <v>27</v>
      </c>
      <c r="E2928" s="4" t="s">
        <v>172</v>
      </c>
      <c r="F2928" s="3">
        <v>42859</v>
      </c>
      <c r="G2928" s="3">
        <v>42956</v>
      </c>
      <c r="H2928">
        <v>590</v>
      </c>
      <c r="I2928" s="4" t="s">
        <v>9014</v>
      </c>
      <c r="J2928" s="4" t="s">
        <v>9015</v>
      </c>
      <c r="K2928" s="4" t="s">
        <v>9010</v>
      </c>
      <c r="L2928">
        <v>550</v>
      </c>
      <c r="M2928" s="4" t="s">
        <v>26</v>
      </c>
      <c r="N2928">
        <v>1986</v>
      </c>
      <c r="O2928">
        <v>647.17999999999995</v>
      </c>
      <c r="P2928">
        <v>1185</v>
      </c>
      <c r="Q2928" s="4" t="s">
        <v>28</v>
      </c>
      <c r="R2928" s="4" t="s">
        <v>24</v>
      </c>
      <c r="S2928">
        <v>97</v>
      </c>
    </row>
    <row r="2929" spans="1:19">
      <c r="A2929" s="4" t="s">
        <v>3136</v>
      </c>
      <c r="B2929" s="4" t="s">
        <v>185</v>
      </c>
      <c r="C2929" s="4" t="s">
        <v>179</v>
      </c>
      <c r="D2929" s="4" t="s">
        <v>124</v>
      </c>
      <c r="E2929" s="4" t="s">
        <v>172</v>
      </c>
      <c r="F2929" s="3">
        <v>42859</v>
      </c>
      <c r="G2929" s="3">
        <v>42961</v>
      </c>
      <c r="H2929">
        <v>578</v>
      </c>
      <c r="I2929" s="4" t="s">
        <v>9023</v>
      </c>
      <c r="J2929" s="4" t="s">
        <v>9024</v>
      </c>
      <c r="K2929" s="4" t="s">
        <v>9010</v>
      </c>
      <c r="L2929">
        <v>550</v>
      </c>
      <c r="M2929" s="4" t="s">
        <v>60</v>
      </c>
      <c r="N2929">
        <v>1983</v>
      </c>
      <c r="O2929">
        <v>2871.35</v>
      </c>
      <c r="P2929">
        <v>9561</v>
      </c>
      <c r="Q2929" s="4" t="s">
        <v>23</v>
      </c>
      <c r="R2929" s="4" t="s">
        <v>24</v>
      </c>
      <c r="S2929">
        <v>102</v>
      </c>
    </row>
    <row r="2930" spans="1:19">
      <c r="A2930" s="4" t="s">
        <v>3137</v>
      </c>
      <c r="B2930" s="4" t="s">
        <v>216</v>
      </c>
      <c r="C2930" s="4" t="s">
        <v>9011</v>
      </c>
      <c r="D2930" s="4" t="s">
        <v>65</v>
      </c>
      <c r="E2930" s="4" t="s">
        <v>197</v>
      </c>
      <c r="F2930" s="3">
        <v>42859</v>
      </c>
      <c r="G2930" s="3">
        <v>42953</v>
      </c>
      <c r="H2930">
        <v>0</v>
      </c>
      <c r="I2930" s="4" t="s">
        <v>9018</v>
      </c>
      <c r="J2930" s="4" t="s">
        <v>9019</v>
      </c>
      <c r="K2930" s="4" t="s">
        <v>9010</v>
      </c>
      <c r="L2930">
        <v>4821</v>
      </c>
      <c r="M2930" s="4" t="s">
        <v>33</v>
      </c>
      <c r="N2930">
        <v>1990</v>
      </c>
      <c r="O2930">
        <v>2520.83</v>
      </c>
      <c r="P2930">
        <v>3502</v>
      </c>
      <c r="Q2930" s="4" t="s">
        <v>23</v>
      </c>
      <c r="R2930" s="4" t="s">
        <v>24</v>
      </c>
      <c r="S2930">
        <v>94</v>
      </c>
    </row>
    <row r="2931" spans="1:19">
      <c r="A2931" s="4" t="s">
        <v>3138</v>
      </c>
      <c r="B2931" s="4" t="s">
        <v>235</v>
      </c>
      <c r="C2931" s="4" t="s">
        <v>192</v>
      </c>
      <c r="D2931" s="4" t="s">
        <v>24</v>
      </c>
      <c r="E2931" s="4" t="s">
        <v>193</v>
      </c>
      <c r="F2931" s="3">
        <v>42859</v>
      </c>
      <c r="G2931" s="3"/>
      <c r="I2931" s="4" t="s">
        <v>9018</v>
      </c>
      <c r="J2931" s="4" t="s">
        <v>9019</v>
      </c>
      <c r="K2931" s="4" t="s">
        <v>9012</v>
      </c>
      <c r="L2931">
        <v>3393</v>
      </c>
      <c r="M2931" s="4"/>
      <c r="Q2931" s="4"/>
      <c r="R2931" s="4"/>
    </row>
    <row r="2932" spans="1:19">
      <c r="A2932" s="4" t="s">
        <v>3139</v>
      </c>
      <c r="B2932" s="4" t="s">
        <v>181</v>
      </c>
      <c r="C2932" s="4" t="s">
        <v>179</v>
      </c>
      <c r="D2932" s="4" t="s">
        <v>87</v>
      </c>
      <c r="E2932" s="4" t="s">
        <v>197</v>
      </c>
      <c r="F2932" s="3">
        <v>42859</v>
      </c>
      <c r="G2932" s="3">
        <v>42864</v>
      </c>
      <c r="H2932">
        <v>0</v>
      </c>
      <c r="I2932" s="4" t="s">
        <v>9026</v>
      </c>
      <c r="J2932" s="4" t="s">
        <v>9024</v>
      </c>
      <c r="K2932" s="4" t="s">
        <v>9010</v>
      </c>
      <c r="L2932">
        <v>550</v>
      </c>
      <c r="M2932" s="4" t="s">
        <v>26</v>
      </c>
      <c r="N2932">
        <v>2004</v>
      </c>
      <c r="O2932">
        <v>1618.89</v>
      </c>
      <c r="P2932">
        <v>3889</v>
      </c>
      <c r="Q2932" s="4" t="s">
        <v>23</v>
      </c>
      <c r="R2932" s="4" t="s">
        <v>24</v>
      </c>
      <c r="S2932">
        <v>5</v>
      </c>
    </row>
    <row r="2933" spans="1:19">
      <c r="A2933" s="4" t="s">
        <v>3140</v>
      </c>
      <c r="B2933" s="4" t="s">
        <v>183</v>
      </c>
      <c r="C2933" s="4" t="s">
        <v>192</v>
      </c>
      <c r="D2933" s="4" t="s">
        <v>29</v>
      </c>
      <c r="E2933" s="4" t="s">
        <v>197</v>
      </c>
      <c r="F2933" s="3">
        <v>42860</v>
      </c>
      <c r="G2933" s="3">
        <v>42962</v>
      </c>
      <c r="H2933">
        <v>0</v>
      </c>
      <c r="I2933" s="4" t="s">
        <v>9014</v>
      </c>
      <c r="J2933" s="4" t="s">
        <v>9015</v>
      </c>
      <c r="K2933" s="4" t="s">
        <v>9012</v>
      </c>
      <c r="L2933">
        <v>3393</v>
      </c>
      <c r="M2933" s="4" t="s">
        <v>26</v>
      </c>
      <c r="N2933">
        <v>2012</v>
      </c>
      <c r="O2933">
        <v>587.34</v>
      </c>
      <c r="P2933">
        <v>1356</v>
      </c>
      <c r="Q2933" s="4" t="s">
        <v>30</v>
      </c>
      <c r="R2933" s="4" t="s">
        <v>24</v>
      </c>
      <c r="S2933">
        <v>102</v>
      </c>
    </row>
    <row r="2934" spans="1:19">
      <c r="A2934" s="4" t="s">
        <v>3141</v>
      </c>
      <c r="B2934" s="4" t="s">
        <v>246</v>
      </c>
      <c r="C2934" s="4" t="s">
        <v>171</v>
      </c>
      <c r="D2934" s="4" t="s">
        <v>122</v>
      </c>
      <c r="E2934" s="4" t="s">
        <v>193</v>
      </c>
      <c r="F2934" s="3">
        <v>42860</v>
      </c>
      <c r="G2934" s="3"/>
      <c r="I2934" s="4" t="s">
        <v>9021</v>
      </c>
      <c r="J2934" s="4" t="s">
        <v>9019</v>
      </c>
      <c r="K2934" s="4" t="s">
        <v>9010</v>
      </c>
      <c r="L2934">
        <v>1096</v>
      </c>
      <c r="M2934" s="4" t="s">
        <v>58</v>
      </c>
      <c r="N2934">
        <v>1993</v>
      </c>
      <c r="O2934">
        <v>7537.24</v>
      </c>
      <c r="P2934">
        <v>20293</v>
      </c>
      <c r="Q2934" s="4" t="s">
        <v>23</v>
      </c>
      <c r="R2934" s="4" t="s">
        <v>24</v>
      </c>
    </row>
    <row r="2935" spans="1:19">
      <c r="A2935" s="4" t="s">
        <v>3142</v>
      </c>
      <c r="B2935" s="4" t="s">
        <v>246</v>
      </c>
      <c r="C2935" s="4" t="s">
        <v>9011</v>
      </c>
      <c r="D2935" s="4" t="s">
        <v>50</v>
      </c>
      <c r="E2935" s="4" t="s">
        <v>172</v>
      </c>
      <c r="F2935" s="3">
        <v>42860</v>
      </c>
      <c r="G2935" s="3">
        <v>42952</v>
      </c>
      <c r="H2935">
        <v>4697</v>
      </c>
      <c r="I2935" s="4" t="s">
        <v>9021</v>
      </c>
      <c r="J2935" s="4" t="s">
        <v>9019</v>
      </c>
      <c r="K2935" s="4" t="s">
        <v>9010</v>
      </c>
      <c r="L2935">
        <v>4821</v>
      </c>
      <c r="M2935" s="4" t="s">
        <v>9322</v>
      </c>
      <c r="N2935">
        <v>1992</v>
      </c>
      <c r="O2935">
        <v>1712.68</v>
      </c>
      <c r="P2935">
        <v>3194</v>
      </c>
      <c r="Q2935" s="4" t="s">
        <v>23</v>
      </c>
      <c r="R2935" s="4" t="s">
        <v>21</v>
      </c>
      <c r="S2935">
        <v>92</v>
      </c>
    </row>
    <row r="2936" spans="1:19">
      <c r="A2936" s="4" t="s">
        <v>3143</v>
      </c>
      <c r="B2936" s="4" t="s">
        <v>263</v>
      </c>
      <c r="C2936" s="4" t="s">
        <v>9011</v>
      </c>
      <c r="D2936" s="4" t="s">
        <v>95</v>
      </c>
      <c r="E2936" s="4" t="s">
        <v>197</v>
      </c>
      <c r="F2936" s="3">
        <v>42860</v>
      </c>
      <c r="G2936" s="3">
        <v>42960</v>
      </c>
      <c r="H2936">
        <v>0</v>
      </c>
      <c r="I2936" s="4" t="s">
        <v>9021</v>
      </c>
      <c r="J2936" s="4" t="s">
        <v>9019</v>
      </c>
      <c r="K2936" s="4" t="s">
        <v>9010</v>
      </c>
      <c r="L2936">
        <v>4821</v>
      </c>
      <c r="M2936" s="4" t="s">
        <v>60</v>
      </c>
      <c r="N2936">
        <v>1997</v>
      </c>
      <c r="O2936">
        <v>882.12</v>
      </c>
      <c r="P2936">
        <v>2769</v>
      </c>
      <c r="Q2936" s="4" t="s">
        <v>23</v>
      </c>
      <c r="R2936" s="4" t="s">
        <v>24</v>
      </c>
      <c r="S2936">
        <v>100</v>
      </c>
    </row>
    <row r="2937" spans="1:19">
      <c r="A2937" s="4" t="s">
        <v>3144</v>
      </c>
      <c r="B2937" s="4" t="s">
        <v>263</v>
      </c>
      <c r="C2937" s="4" t="s">
        <v>9011</v>
      </c>
      <c r="D2937" s="4" t="s">
        <v>95</v>
      </c>
      <c r="E2937" s="4" t="s">
        <v>197</v>
      </c>
      <c r="F2937" s="3">
        <v>42860</v>
      </c>
      <c r="G2937" s="3">
        <v>42885</v>
      </c>
      <c r="H2937">
        <v>0</v>
      </c>
      <c r="I2937" s="4" t="s">
        <v>9021</v>
      </c>
      <c r="J2937" s="4" t="s">
        <v>9019</v>
      </c>
      <c r="K2937" s="4" t="s">
        <v>9010</v>
      </c>
      <c r="L2937">
        <v>4821</v>
      </c>
      <c r="M2937" s="4" t="s">
        <v>60</v>
      </c>
      <c r="N2937">
        <v>1997</v>
      </c>
      <c r="O2937">
        <v>882.12</v>
      </c>
      <c r="P2937">
        <v>2769</v>
      </c>
      <c r="Q2937" s="4" t="s">
        <v>23</v>
      </c>
      <c r="R2937" s="4" t="s">
        <v>24</v>
      </c>
      <c r="S2937">
        <v>25</v>
      </c>
    </row>
    <row r="2938" spans="1:19">
      <c r="A2938" s="4" t="s">
        <v>3145</v>
      </c>
      <c r="B2938" s="4" t="s">
        <v>263</v>
      </c>
      <c r="C2938" s="4" t="s">
        <v>171</v>
      </c>
      <c r="D2938" s="4" t="s">
        <v>83</v>
      </c>
      <c r="E2938" s="4" t="s">
        <v>172</v>
      </c>
      <c r="F2938" s="3">
        <v>42860</v>
      </c>
      <c r="G2938" s="3">
        <v>42973</v>
      </c>
      <c r="H2938">
        <v>1161</v>
      </c>
      <c r="I2938" s="4" t="s">
        <v>9021</v>
      </c>
      <c r="J2938" s="4" t="s">
        <v>9019</v>
      </c>
      <c r="K2938" s="4" t="s">
        <v>9010</v>
      </c>
      <c r="L2938">
        <v>1096</v>
      </c>
      <c r="M2938" s="4" t="s">
        <v>33</v>
      </c>
      <c r="N2938">
        <v>2004</v>
      </c>
      <c r="O2938">
        <v>702.72</v>
      </c>
      <c r="P2938">
        <v>1831</v>
      </c>
      <c r="Q2938" s="4" t="s">
        <v>23</v>
      </c>
      <c r="R2938" s="4" t="s">
        <v>24</v>
      </c>
      <c r="S2938">
        <v>113</v>
      </c>
    </row>
    <row r="2939" spans="1:19">
      <c r="A2939" s="4" t="s">
        <v>3146</v>
      </c>
      <c r="B2939" s="4" t="s">
        <v>263</v>
      </c>
      <c r="C2939" s="4" t="s">
        <v>171</v>
      </c>
      <c r="D2939" s="4" t="s">
        <v>121</v>
      </c>
      <c r="E2939" s="4" t="s">
        <v>172</v>
      </c>
      <c r="F2939" s="3">
        <v>42860</v>
      </c>
      <c r="G2939" s="3">
        <v>42861</v>
      </c>
      <c r="H2939">
        <v>1101</v>
      </c>
      <c r="I2939" s="4" t="s">
        <v>9021</v>
      </c>
      <c r="J2939" s="4" t="s">
        <v>9019</v>
      </c>
      <c r="K2939" s="4" t="s">
        <v>9010</v>
      </c>
      <c r="L2939">
        <v>1096</v>
      </c>
      <c r="M2939" s="4" t="s">
        <v>58</v>
      </c>
      <c r="N2939">
        <v>1993</v>
      </c>
      <c r="O2939">
        <v>646.1</v>
      </c>
      <c r="P2939">
        <v>883</v>
      </c>
      <c r="Q2939" s="4" t="s">
        <v>23</v>
      </c>
      <c r="R2939" s="4" t="s">
        <v>62</v>
      </c>
      <c r="S2939">
        <v>1</v>
      </c>
    </row>
    <row r="2940" spans="1:19">
      <c r="A2940" s="4" t="s">
        <v>3147</v>
      </c>
      <c r="B2940" s="4" t="s">
        <v>343</v>
      </c>
      <c r="C2940" s="4" t="s">
        <v>179</v>
      </c>
      <c r="D2940" s="4" t="s">
        <v>47</v>
      </c>
      <c r="E2940" s="4" t="s">
        <v>172</v>
      </c>
      <c r="F2940" s="3">
        <v>42860</v>
      </c>
      <c r="G2940" s="3">
        <v>42959</v>
      </c>
      <c r="H2940">
        <v>511</v>
      </c>
      <c r="I2940" s="4" t="s">
        <v>9016</v>
      </c>
      <c r="J2940" s="4" t="s">
        <v>9015</v>
      </c>
      <c r="K2940" s="4" t="s">
        <v>9010</v>
      </c>
      <c r="L2940">
        <v>550</v>
      </c>
      <c r="M2940" s="4" t="s">
        <v>46</v>
      </c>
      <c r="N2940">
        <v>1986</v>
      </c>
      <c r="O2940">
        <v>2403.58</v>
      </c>
      <c r="P2940">
        <v>8801</v>
      </c>
      <c r="Q2940" s="4" t="s">
        <v>23</v>
      </c>
      <c r="R2940" s="4" t="s">
        <v>24</v>
      </c>
      <c r="S2940">
        <v>99</v>
      </c>
    </row>
    <row r="2941" spans="1:19">
      <c r="A2941" s="4" t="s">
        <v>3148</v>
      </c>
      <c r="B2941" s="4" t="s">
        <v>343</v>
      </c>
      <c r="C2941" s="4" t="s">
        <v>177</v>
      </c>
      <c r="D2941" s="4" t="s">
        <v>42</v>
      </c>
      <c r="E2941" s="4" t="s">
        <v>172</v>
      </c>
      <c r="F2941" s="3">
        <v>42860</v>
      </c>
      <c r="G2941" s="3">
        <v>42948</v>
      </c>
      <c r="H2941">
        <v>57</v>
      </c>
      <c r="I2941" s="4" t="s">
        <v>9016</v>
      </c>
      <c r="J2941" s="4" t="s">
        <v>9015</v>
      </c>
      <c r="K2941" s="4" t="s">
        <v>9012</v>
      </c>
      <c r="L2941">
        <v>55</v>
      </c>
      <c r="M2941" s="4" t="s">
        <v>26</v>
      </c>
      <c r="N2941">
        <v>2017</v>
      </c>
      <c r="O2941">
        <v>4.54</v>
      </c>
      <c r="P2941">
        <v>9</v>
      </c>
      <c r="Q2941" s="4" t="s">
        <v>23</v>
      </c>
      <c r="R2941" s="4" t="s">
        <v>24</v>
      </c>
      <c r="S2941">
        <v>88</v>
      </c>
    </row>
    <row r="2942" spans="1:19">
      <c r="A2942" s="4" t="s">
        <v>3149</v>
      </c>
      <c r="B2942" s="4" t="s">
        <v>219</v>
      </c>
      <c r="C2942" s="4" t="s">
        <v>177</v>
      </c>
      <c r="D2942" s="4" t="s">
        <v>122</v>
      </c>
      <c r="E2942" s="4" t="s">
        <v>197</v>
      </c>
      <c r="F2942" s="3">
        <v>42860</v>
      </c>
      <c r="G2942" s="3">
        <v>42867</v>
      </c>
      <c r="H2942">
        <v>0</v>
      </c>
      <c r="I2942" s="4" t="s">
        <v>9026</v>
      </c>
      <c r="J2942" s="4" t="s">
        <v>9024</v>
      </c>
      <c r="K2942" s="4" t="s">
        <v>9012</v>
      </c>
      <c r="L2942">
        <v>55</v>
      </c>
      <c r="M2942" s="4" t="s">
        <v>58</v>
      </c>
      <c r="N2942">
        <v>1993</v>
      </c>
      <c r="O2942">
        <v>7537.24</v>
      </c>
      <c r="P2942">
        <v>20293</v>
      </c>
      <c r="Q2942" s="4" t="s">
        <v>23</v>
      </c>
      <c r="R2942" s="4" t="s">
        <v>24</v>
      </c>
      <c r="S2942">
        <v>7</v>
      </c>
    </row>
    <row r="2943" spans="1:19">
      <c r="A2943" s="4" t="s">
        <v>3150</v>
      </c>
      <c r="B2943" s="4" t="s">
        <v>219</v>
      </c>
      <c r="C2943" s="4" t="s">
        <v>179</v>
      </c>
      <c r="D2943" s="4" t="s">
        <v>108</v>
      </c>
      <c r="E2943" s="4" t="s">
        <v>172</v>
      </c>
      <c r="F2943" s="3">
        <v>42860</v>
      </c>
      <c r="G2943" s="3">
        <v>42876</v>
      </c>
      <c r="H2943">
        <v>635</v>
      </c>
      <c r="I2943" s="4" t="s">
        <v>9026</v>
      </c>
      <c r="J2943" s="4" t="s">
        <v>9024</v>
      </c>
      <c r="K2943" s="4" t="s">
        <v>9010</v>
      </c>
      <c r="L2943">
        <v>550</v>
      </c>
      <c r="M2943" s="4" t="s">
        <v>33</v>
      </c>
      <c r="N2943">
        <v>1996</v>
      </c>
      <c r="O2943">
        <v>2214.94</v>
      </c>
      <c r="P2943">
        <v>5374</v>
      </c>
      <c r="Q2943" s="4" t="s">
        <v>23</v>
      </c>
      <c r="R2943" s="4" t="s">
        <v>24</v>
      </c>
      <c r="S2943">
        <v>16</v>
      </c>
    </row>
    <row r="2944" spans="1:19">
      <c r="A2944" s="4" t="s">
        <v>3151</v>
      </c>
      <c r="B2944" s="4" t="s">
        <v>219</v>
      </c>
      <c r="C2944" s="4" t="s">
        <v>9011</v>
      </c>
      <c r="D2944" s="4" t="s">
        <v>90</v>
      </c>
      <c r="E2944" s="4" t="s">
        <v>172</v>
      </c>
      <c r="F2944" s="3">
        <v>42860</v>
      </c>
      <c r="G2944" s="3">
        <v>42963</v>
      </c>
      <c r="H2944">
        <v>4352</v>
      </c>
      <c r="I2944" s="4" t="s">
        <v>9026</v>
      </c>
      <c r="J2944" s="4" t="s">
        <v>9024</v>
      </c>
      <c r="K2944" s="4" t="s">
        <v>9010</v>
      </c>
      <c r="L2944">
        <v>4821</v>
      </c>
      <c r="M2944" s="4" t="s">
        <v>73</v>
      </c>
      <c r="N2944">
        <v>1987</v>
      </c>
      <c r="O2944">
        <v>405.59</v>
      </c>
      <c r="P2944">
        <v>1179</v>
      </c>
      <c r="Q2944" s="4" t="s">
        <v>91</v>
      </c>
      <c r="R2944" s="4" t="s">
        <v>92</v>
      </c>
      <c r="S2944">
        <v>103</v>
      </c>
    </row>
    <row r="2945" spans="1:19">
      <c r="A2945" s="4" t="s">
        <v>3152</v>
      </c>
      <c r="B2945" s="4" t="s">
        <v>230</v>
      </c>
      <c r="C2945" s="4" t="s">
        <v>171</v>
      </c>
      <c r="D2945" s="4" t="s">
        <v>121</v>
      </c>
      <c r="E2945" s="4" t="s">
        <v>193</v>
      </c>
      <c r="F2945" s="3">
        <v>42860</v>
      </c>
      <c r="G2945" s="3"/>
      <c r="I2945" s="4" t="s">
        <v>9026</v>
      </c>
      <c r="J2945" s="4" t="s">
        <v>9024</v>
      </c>
      <c r="K2945" s="4" t="s">
        <v>9010</v>
      </c>
      <c r="L2945">
        <v>1096</v>
      </c>
      <c r="M2945" s="4" t="s">
        <v>58</v>
      </c>
      <c r="N2945">
        <v>1993</v>
      </c>
      <c r="O2945">
        <v>646.1</v>
      </c>
      <c r="P2945">
        <v>883</v>
      </c>
      <c r="Q2945" s="4" t="s">
        <v>23</v>
      </c>
      <c r="R2945" s="4" t="s">
        <v>62</v>
      </c>
    </row>
    <row r="2946" spans="1:19">
      <c r="A2946" s="4" t="s">
        <v>3153</v>
      </c>
      <c r="B2946" s="4" t="s">
        <v>230</v>
      </c>
      <c r="C2946" s="4" t="s">
        <v>177</v>
      </c>
      <c r="D2946" s="4" t="s">
        <v>124</v>
      </c>
      <c r="E2946" s="4" t="s">
        <v>197</v>
      </c>
      <c r="F2946" s="3">
        <v>42860</v>
      </c>
      <c r="G2946" s="3">
        <v>42871</v>
      </c>
      <c r="H2946">
        <v>0</v>
      </c>
      <c r="I2946" s="4" t="s">
        <v>9026</v>
      </c>
      <c r="J2946" s="4" t="s">
        <v>9024</v>
      </c>
      <c r="K2946" s="4" t="s">
        <v>9012</v>
      </c>
      <c r="L2946">
        <v>55</v>
      </c>
      <c r="M2946" s="4" t="s">
        <v>60</v>
      </c>
      <c r="N2946">
        <v>1983</v>
      </c>
      <c r="O2946">
        <v>2871.35</v>
      </c>
      <c r="P2946">
        <v>9561</v>
      </c>
      <c r="Q2946" s="4" t="s">
        <v>23</v>
      </c>
      <c r="R2946" s="4" t="s">
        <v>24</v>
      </c>
      <c r="S2946">
        <v>11</v>
      </c>
    </row>
    <row r="2947" spans="1:19">
      <c r="A2947" s="4" t="s">
        <v>3154</v>
      </c>
      <c r="B2947" s="4" t="s">
        <v>256</v>
      </c>
      <c r="C2947" s="4" t="s">
        <v>199</v>
      </c>
      <c r="D2947" s="4" t="s">
        <v>100</v>
      </c>
      <c r="E2947" s="4" t="s">
        <v>197</v>
      </c>
      <c r="F2947" s="3">
        <v>42860</v>
      </c>
      <c r="G2947" s="3">
        <v>42865</v>
      </c>
      <c r="H2947">
        <v>0</v>
      </c>
      <c r="I2947" s="4" t="s">
        <v>9014</v>
      </c>
      <c r="J2947" s="4" t="s">
        <v>9015</v>
      </c>
      <c r="K2947" s="4" t="s">
        <v>9010</v>
      </c>
      <c r="L2947">
        <v>5482</v>
      </c>
      <c r="M2947" s="4" t="s">
        <v>9322</v>
      </c>
      <c r="N2947">
        <v>1987</v>
      </c>
      <c r="O2947">
        <v>2938.67</v>
      </c>
      <c r="P2947">
        <v>8775</v>
      </c>
      <c r="Q2947" s="4" t="s">
        <v>101</v>
      </c>
      <c r="R2947" s="4" t="s">
        <v>24</v>
      </c>
      <c r="S2947">
        <v>5</v>
      </c>
    </row>
    <row r="2948" spans="1:19">
      <c r="A2948" s="4" t="s">
        <v>3155</v>
      </c>
      <c r="B2948" s="4" t="s">
        <v>256</v>
      </c>
      <c r="C2948" s="4" t="s">
        <v>192</v>
      </c>
      <c r="D2948" s="4" t="s">
        <v>48</v>
      </c>
      <c r="E2948" s="4" t="s">
        <v>172</v>
      </c>
      <c r="F2948" s="3">
        <v>42860</v>
      </c>
      <c r="G2948" s="3">
        <v>42863</v>
      </c>
      <c r="H2948">
        <v>3952</v>
      </c>
      <c r="I2948" s="4" t="s">
        <v>9014</v>
      </c>
      <c r="J2948" s="4" t="s">
        <v>9015</v>
      </c>
      <c r="K2948" s="4" t="s">
        <v>9012</v>
      </c>
      <c r="L2948">
        <v>3393</v>
      </c>
      <c r="M2948" s="4" t="s">
        <v>39</v>
      </c>
      <c r="N2948">
        <v>1998</v>
      </c>
      <c r="O2948">
        <v>217.87</v>
      </c>
      <c r="P2948">
        <v>551</v>
      </c>
      <c r="Q2948" s="4" t="s">
        <v>23</v>
      </c>
      <c r="R2948" s="4" t="s">
        <v>24</v>
      </c>
      <c r="S2948">
        <v>3</v>
      </c>
    </row>
    <row r="2949" spans="1:19">
      <c r="A2949" s="4" t="s">
        <v>3156</v>
      </c>
      <c r="B2949" s="4" t="s">
        <v>187</v>
      </c>
      <c r="C2949" s="4" t="s">
        <v>179</v>
      </c>
      <c r="D2949" s="4" t="s">
        <v>117</v>
      </c>
      <c r="E2949" s="4" t="s">
        <v>193</v>
      </c>
      <c r="F2949" s="3">
        <v>42860</v>
      </c>
      <c r="G2949" s="3"/>
      <c r="I2949" s="4" t="s">
        <v>9023</v>
      </c>
      <c r="J2949" s="4" t="s">
        <v>9024</v>
      </c>
      <c r="K2949" s="4" t="s">
        <v>9010</v>
      </c>
      <c r="L2949">
        <v>550</v>
      </c>
      <c r="M2949" s="4" t="s">
        <v>26</v>
      </c>
      <c r="N2949">
        <v>1996</v>
      </c>
      <c r="O2949">
        <v>439.21</v>
      </c>
      <c r="P2949">
        <v>792</v>
      </c>
      <c r="Q2949" s="4" t="s">
        <v>23</v>
      </c>
      <c r="R2949" s="4" t="s">
        <v>24</v>
      </c>
    </row>
    <row r="2950" spans="1:19">
      <c r="A2950" s="4" t="s">
        <v>3157</v>
      </c>
      <c r="B2950" s="4" t="s">
        <v>187</v>
      </c>
      <c r="C2950" s="4" t="s">
        <v>179</v>
      </c>
      <c r="D2950" s="4" t="s">
        <v>24</v>
      </c>
      <c r="E2950" s="4" t="s">
        <v>193</v>
      </c>
      <c r="F2950" s="3">
        <v>42860</v>
      </c>
      <c r="G2950" s="3"/>
      <c r="I2950" s="4" t="s">
        <v>9023</v>
      </c>
      <c r="J2950" s="4" t="s">
        <v>9024</v>
      </c>
      <c r="K2950" s="4" t="s">
        <v>9010</v>
      </c>
      <c r="L2950">
        <v>550</v>
      </c>
      <c r="M2950" s="4"/>
      <c r="Q2950" s="4"/>
      <c r="R2950" s="4"/>
    </row>
    <row r="2951" spans="1:19">
      <c r="A2951" s="4" t="s">
        <v>3158</v>
      </c>
      <c r="B2951" s="4" t="s">
        <v>187</v>
      </c>
      <c r="C2951" s="4" t="s">
        <v>179</v>
      </c>
      <c r="D2951" s="4" t="s">
        <v>82</v>
      </c>
      <c r="E2951" s="4" t="s">
        <v>172</v>
      </c>
      <c r="F2951" s="3">
        <v>42860</v>
      </c>
      <c r="G2951" s="3">
        <v>42861</v>
      </c>
      <c r="H2951">
        <v>560</v>
      </c>
      <c r="I2951" s="4" t="s">
        <v>9023</v>
      </c>
      <c r="J2951" s="4" t="s">
        <v>9024</v>
      </c>
      <c r="K2951" s="4" t="s">
        <v>9010</v>
      </c>
      <c r="L2951">
        <v>550</v>
      </c>
      <c r="M2951" s="4" t="s">
        <v>36</v>
      </c>
      <c r="N2951">
        <v>1982</v>
      </c>
      <c r="O2951">
        <v>11698.03</v>
      </c>
      <c r="P2951">
        <v>34288</v>
      </c>
      <c r="Q2951" s="4" t="s">
        <v>23</v>
      </c>
      <c r="R2951" s="4" t="s">
        <v>24</v>
      </c>
      <c r="S2951">
        <v>1</v>
      </c>
    </row>
    <row r="2952" spans="1:19">
      <c r="A2952" s="4" t="s">
        <v>3159</v>
      </c>
      <c r="B2952" s="4" t="s">
        <v>244</v>
      </c>
      <c r="C2952" s="4" t="s">
        <v>171</v>
      </c>
      <c r="D2952" s="4" t="s">
        <v>29</v>
      </c>
      <c r="E2952" s="4" t="s">
        <v>197</v>
      </c>
      <c r="F2952" s="3">
        <v>42860</v>
      </c>
      <c r="G2952" s="3">
        <v>42863</v>
      </c>
      <c r="H2952">
        <v>0</v>
      </c>
      <c r="I2952" s="4" t="s">
        <v>9016</v>
      </c>
      <c r="J2952" s="4" t="s">
        <v>9015</v>
      </c>
      <c r="K2952" s="4" t="s">
        <v>9010</v>
      </c>
      <c r="L2952">
        <v>1096</v>
      </c>
      <c r="M2952" s="4" t="s">
        <v>26</v>
      </c>
      <c r="N2952">
        <v>2012</v>
      </c>
      <c r="O2952">
        <v>587.34</v>
      </c>
      <c r="P2952">
        <v>1356</v>
      </c>
      <c r="Q2952" s="4" t="s">
        <v>30</v>
      </c>
      <c r="R2952" s="4" t="s">
        <v>24</v>
      </c>
      <c r="S2952">
        <v>3</v>
      </c>
    </row>
    <row r="2953" spans="1:19">
      <c r="A2953" s="4" t="s">
        <v>3160</v>
      </c>
      <c r="B2953" s="4" t="s">
        <v>189</v>
      </c>
      <c r="C2953" s="4" t="s">
        <v>171</v>
      </c>
      <c r="D2953" s="4" t="s">
        <v>61</v>
      </c>
      <c r="E2953" s="4" t="s">
        <v>172</v>
      </c>
      <c r="F2953" s="3">
        <v>42860</v>
      </c>
      <c r="G2953" s="3">
        <v>42996</v>
      </c>
      <c r="H2953">
        <v>984</v>
      </c>
      <c r="I2953" s="4" t="s">
        <v>9016</v>
      </c>
      <c r="J2953" s="4" t="s">
        <v>9015</v>
      </c>
      <c r="K2953" s="4" t="s">
        <v>9010</v>
      </c>
      <c r="L2953">
        <v>1096</v>
      </c>
      <c r="M2953" s="4" t="s">
        <v>58</v>
      </c>
      <c r="N2953">
        <v>1991</v>
      </c>
      <c r="O2953">
        <v>2819.5</v>
      </c>
      <c r="P2953">
        <v>7227</v>
      </c>
      <c r="Q2953" s="4" t="s">
        <v>23</v>
      </c>
      <c r="R2953" s="4" t="s">
        <v>62</v>
      </c>
      <c r="S2953">
        <v>136</v>
      </c>
    </row>
    <row r="2954" spans="1:19">
      <c r="A2954" s="4" t="s">
        <v>3161</v>
      </c>
      <c r="B2954" s="4" t="s">
        <v>232</v>
      </c>
      <c r="C2954" s="4" t="s">
        <v>192</v>
      </c>
      <c r="D2954" s="4" t="s">
        <v>121</v>
      </c>
      <c r="E2954" s="4" t="s">
        <v>197</v>
      </c>
      <c r="F2954" s="3">
        <v>42860</v>
      </c>
      <c r="G2954" s="3">
        <v>42866</v>
      </c>
      <c r="H2954">
        <v>0</v>
      </c>
      <c r="I2954" s="4" t="s">
        <v>9021</v>
      </c>
      <c r="J2954" s="4" t="s">
        <v>9019</v>
      </c>
      <c r="K2954" s="4" t="s">
        <v>9012</v>
      </c>
      <c r="L2954">
        <v>3393</v>
      </c>
      <c r="M2954" s="4" t="s">
        <v>58</v>
      </c>
      <c r="N2954">
        <v>1993</v>
      </c>
      <c r="O2954">
        <v>646.1</v>
      </c>
      <c r="P2954">
        <v>883</v>
      </c>
      <c r="Q2954" s="4" t="s">
        <v>23</v>
      </c>
      <c r="R2954" s="4" t="s">
        <v>62</v>
      </c>
      <c r="S2954">
        <v>6</v>
      </c>
    </row>
    <row r="2955" spans="1:19">
      <c r="A2955" s="4" t="s">
        <v>3162</v>
      </c>
      <c r="B2955" s="4" t="s">
        <v>185</v>
      </c>
      <c r="C2955" s="4" t="s">
        <v>179</v>
      </c>
      <c r="D2955" s="4" t="s">
        <v>56</v>
      </c>
      <c r="E2955" s="4" t="s">
        <v>172</v>
      </c>
      <c r="F2955" s="3">
        <v>42860</v>
      </c>
      <c r="G2955" s="3">
        <v>42869</v>
      </c>
      <c r="H2955">
        <v>579</v>
      </c>
      <c r="I2955" s="4" t="s">
        <v>9023</v>
      </c>
      <c r="J2955" s="4" t="s">
        <v>9024</v>
      </c>
      <c r="K2955" s="4" t="s">
        <v>9010</v>
      </c>
      <c r="L2955">
        <v>550</v>
      </c>
      <c r="M2955" s="4" t="s">
        <v>55</v>
      </c>
      <c r="N2955">
        <v>1999</v>
      </c>
      <c r="O2955">
        <v>1699.85</v>
      </c>
      <c r="P2955">
        <v>5108</v>
      </c>
      <c r="Q2955" s="4" t="s">
        <v>23</v>
      </c>
      <c r="R2955" s="4" t="s">
        <v>24</v>
      </c>
      <c r="S2955">
        <v>9</v>
      </c>
    </row>
    <row r="2956" spans="1:19">
      <c r="A2956" s="4" t="s">
        <v>3163</v>
      </c>
      <c r="B2956" s="4" t="s">
        <v>185</v>
      </c>
      <c r="C2956" s="4" t="s">
        <v>171</v>
      </c>
      <c r="D2956" s="4" t="s">
        <v>74</v>
      </c>
      <c r="E2956" s="4" t="s">
        <v>172</v>
      </c>
      <c r="F2956" s="3">
        <v>42860</v>
      </c>
      <c r="G2956" s="3">
        <v>42957</v>
      </c>
      <c r="H2956">
        <v>1151</v>
      </c>
      <c r="I2956" s="4" t="s">
        <v>9023</v>
      </c>
      <c r="J2956" s="4" t="s">
        <v>9024</v>
      </c>
      <c r="K2956" s="4" t="s">
        <v>9010</v>
      </c>
      <c r="L2956">
        <v>1096</v>
      </c>
      <c r="M2956" s="4" t="s">
        <v>33</v>
      </c>
      <c r="N2956">
        <v>2003</v>
      </c>
      <c r="O2956">
        <v>223.8</v>
      </c>
      <c r="P2956">
        <v>299</v>
      </c>
      <c r="Q2956" s="4" t="s">
        <v>23</v>
      </c>
      <c r="R2956" s="4" t="s">
        <v>24</v>
      </c>
      <c r="S2956">
        <v>97</v>
      </c>
    </row>
    <row r="2957" spans="1:19">
      <c r="A2957" s="4" t="s">
        <v>3164</v>
      </c>
      <c r="B2957" s="4" t="s">
        <v>216</v>
      </c>
      <c r="C2957" s="4" t="s">
        <v>171</v>
      </c>
      <c r="D2957" s="4" t="s">
        <v>52</v>
      </c>
      <c r="E2957" s="4" t="s">
        <v>172</v>
      </c>
      <c r="F2957" s="3">
        <v>42860</v>
      </c>
      <c r="G2957" s="3">
        <v>42972</v>
      </c>
      <c r="H2957">
        <v>881</v>
      </c>
      <c r="I2957" s="4" t="s">
        <v>9018</v>
      </c>
      <c r="J2957" s="4" t="s">
        <v>9019</v>
      </c>
      <c r="K2957" s="4" t="s">
        <v>9010</v>
      </c>
      <c r="L2957">
        <v>1096</v>
      </c>
      <c r="M2957" s="4" t="s">
        <v>46</v>
      </c>
      <c r="N2957">
        <v>1999</v>
      </c>
      <c r="O2957">
        <v>1197.44</v>
      </c>
      <c r="P2957">
        <v>2570</v>
      </c>
      <c r="Q2957" s="4" t="s">
        <v>23</v>
      </c>
      <c r="R2957" s="4" t="s">
        <v>24</v>
      </c>
      <c r="S2957">
        <v>112</v>
      </c>
    </row>
    <row r="2958" spans="1:19">
      <c r="A2958" s="4" t="s">
        <v>3165</v>
      </c>
      <c r="B2958" s="4" t="s">
        <v>216</v>
      </c>
      <c r="C2958" s="4" t="s">
        <v>177</v>
      </c>
      <c r="D2958" s="4" t="s">
        <v>120</v>
      </c>
      <c r="E2958" s="4" t="s">
        <v>172</v>
      </c>
      <c r="F2958" s="3">
        <v>42860</v>
      </c>
      <c r="G2958" s="3">
        <v>42964</v>
      </c>
      <c r="H2958">
        <v>59</v>
      </c>
      <c r="I2958" s="4" t="s">
        <v>9018</v>
      </c>
      <c r="J2958" s="4" t="s">
        <v>9019</v>
      </c>
      <c r="K2958" s="4" t="s">
        <v>9012</v>
      </c>
      <c r="L2958">
        <v>55</v>
      </c>
      <c r="M2958" s="4" t="s">
        <v>58</v>
      </c>
      <c r="N2958">
        <v>1998</v>
      </c>
      <c r="O2958">
        <v>2022.14</v>
      </c>
      <c r="P2958">
        <v>5113</v>
      </c>
      <c r="Q2958" s="4" t="s">
        <v>23</v>
      </c>
      <c r="R2958" s="4" t="s">
        <v>24</v>
      </c>
      <c r="S2958">
        <v>104</v>
      </c>
    </row>
    <row r="2959" spans="1:19">
      <c r="A2959" s="4" t="s">
        <v>3166</v>
      </c>
      <c r="B2959" s="4" t="s">
        <v>181</v>
      </c>
      <c r="C2959" s="4" t="s">
        <v>179</v>
      </c>
      <c r="D2959" s="4" t="s">
        <v>97</v>
      </c>
      <c r="E2959" s="4" t="s">
        <v>172</v>
      </c>
      <c r="F2959" s="3">
        <v>42860</v>
      </c>
      <c r="G2959" s="3">
        <v>42867</v>
      </c>
      <c r="H2959">
        <v>608</v>
      </c>
      <c r="I2959" s="4" t="s">
        <v>9026</v>
      </c>
      <c r="J2959" s="4" t="s">
        <v>9024</v>
      </c>
      <c r="K2959" s="4" t="s">
        <v>9010</v>
      </c>
      <c r="L2959">
        <v>550</v>
      </c>
      <c r="M2959" s="4" t="s">
        <v>33</v>
      </c>
      <c r="N2959">
        <v>2001</v>
      </c>
      <c r="O2959">
        <v>2437.85</v>
      </c>
      <c r="P2959">
        <v>4874</v>
      </c>
      <c r="Q2959" s="4" t="s">
        <v>23</v>
      </c>
      <c r="R2959" s="4" t="s">
        <v>24</v>
      </c>
      <c r="S2959">
        <v>7</v>
      </c>
    </row>
    <row r="2960" spans="1:19">
      <c r="A2960" s="4" t="s">
        <v>3167</v>
      </c>
      <c r="B2960" s="4" t="s">
        <v>183</v>
      </c>
      <c r="C2960" s="4" t="s">
        <v>199</v>
      </c>
      <c r="D2960" s="4" t="s">
        <v>51</v>
      </c>
      <c r="E2960" s="4" t="s">
        <v>172</v>
      </c>
      <c r="F2960" s="3">
        <v>42861</v>
      </c>
      <c r="G2960" s="3">
        <v>42864</v>
      </c>
      <c r="H2960">
        <v>4784</v>
      </c>
      <c r="I2960" s="4" t="s">
        <v>9014</v>
      </c>
      <c r="J2960" s="4" t="s">
        <v>9015</v>
      </c>
      <c r="K2960" s="4" t="s">
        <v>9010</v>
      </c>
      <c r="L2960">
        <v>5482</v>
      </c>
      <c r="M2960" s="4" t="s">
        <v>36</v>
      </c>
      <c r="N2960">
        <v>1982</v>
      </c>
      <c r="O2960">
        <v>4618</v>
      </c>
      <c r="P2960">
        <v>10083</v>
      </c>
      <c r="Q2960" s="4" t="s">
        <v>23</v>
      </c>
      <c r="R2960" s="4" t="s">
        <v>24</v>
      </c>
      <c r="S2960">
        <v>3</v>
      </c>
    </row>
    <row r="2961" spans="1:19">
      <c r="A2961" s="4" t="s">
        <v>3168</v>
      </c>
      <c r="B2961" s="4" t="s">
        <v>261</v>
      </c>
      <c r="C2961" s="4" t="s">
        <v>192</v>
      </c>
      <c r="D2961" s="4" t="s">
        <v>21</v>
      </c>
      <c r="E2961" s="4" t="s">
        <v>172</v>
      </c>
      <c r="F2961" s="3">
        <v>42861</v>
      </c>
      <c r="G2961" s="3">
        <v>42877</v>
      </c>
      <c r="H2961">
        <v>3370</v>
      </c>
      <c r="I2961" s="4" t="s">
        <v>9021</v>
      </c>
      <c r="J2961" s="4" t="s">
        <v>9019</v>
      </c>
      <c r="K2961" s="4" t="s">
        <v>9012</v>
      </c>
      <c r="L2961">
        <v>3393</v>
      </c>
      <c r="M2961" s="4" t="s">
        <v>9322</v>
      </c>
      <c r="N2961">
        <v>1996</v>
      </c>
      <c r="O2961">
        <v>1100.04</v>
      </c>
      <c r="P2961">
        <v>2822</v>
      </c>
      <c r="Q2961" s="4" t="s">
        <v>23</v>
      </c>
      <c r="R2961" s="4" t="s">
        <v>24</v>
      </c>
      <c r="S2961">
        <v>16</v>
      </c>
    </row>
    <row r="2962" spans="1:19">
      <c r="A2962" s="4" t="s">
        <v>3169</v>
      </c>
      <c r="B2962" s="4" t="s">
        <v>246</v>
      </c>
      <c r="C2962" s="4" t="s">
        <v>177</v>
      </c>
      <c r="D2962" s="4" t="s">
        <v>25</v>
      </c>
      <c r="E2962" s="4" t="s">
        <v>197</v>
      </c>
      <c r="F2962" s="3">
        <v>42861</v>
      </c>
      <c r="G2962" s="3">
        <v>42879</v>
      </c>
      <c r="H2962">
        <v>0</v>
      </c>
      <c r="I2962" s="4" t="s">
        <v>9021</v>
      </c>
      <c r="J2962" s="4" t="s">
        <v>9019</v>
      </c>
      <c r="K2962" s="4" t="s">
        <v>9012</v>
      </c>
      <c r="L2962">
        <v>55</v>
      </c>
      <c r="M2962" s="4" t="s">
        <v>26</v>
      </c>
      <c r="N2962">
        <v>1999</v>
      </c>
      <c r="O2962">
        <v>251.41</v>
      </c>
      <c r="P2962">
        <v>495</v>
      </c>
      <c r="Q2962" s="4" t="s">
        <v>23</v>
      </c>
      <c r="R2962" s="4" t="s">
        <v>24</v>
      </c>
      <c r="S2962">
        <v>18</v>
      </c>
    </row>
    <row r="2963" spans="1:19">
      <c r="A2963" s="4" t="s">
        <v>3170</v>
      </c>
      <c r="B2963" s="4" t="s">
        <v>279</v>
      </c>
      <c r="C2963" s="4" t="s">
        <v>199</v>
      </c>
      <c r="D2963" s="4" t="s">
        <v>63</v>
      </c>
      <c r="E2963" s="4" t="s">
        <v>193</v>
      </c>
      <c r="F2963" s="3">
        <v>42861</v>
      </c>
      <c r="G2963" s="3"/>
      <c r="I2963" s="4" t="s">
        <v>9018</v>
      </c>
      <c r="J2963" s="4" t="s">
        <v>9019</v>
      </c>
      <c r="K2963" s="4" t="s">
        <v>9010</v>
      </c>
      <c r="L2963">
        <v>5482</v>
      </c>
      <c r="M2963" s="4" t="s">
        <v>33</v>
      </c>
      <c r="N2963">
        <v>1995</v>
      </c>
      <c r="O2963">
        <v>5158.71</v>
      </c>
      <c r="P2963">
        <v>17479</v>
      </c>
      <c r="Q2963" s="4" t="s">
        <v>64</v>
      </c>
      <c r="R2963" s="4" t="s">
        <v>24</v>
      </c>
    </row>
    <row r="2964" spans="1:19">
      <c r="A2964" s="4" t="s">
        <v>3171</v>
      </c>
      <c r="B2964" s="4" t="s">
        <v>174</v>
      </c>
      <c r="C2964" s="4" t="s">
        <v>171</v>
      </c>
      <c r="D2964" s="4" t="s">
        <v>61</v>
      </c>
      <c r="E2964" s="4" t="s">
        <v>197</v>
      </c>
      <c r="F2964" s="3">
        <v>42861</v>
      </c>
      <c r="G2964" s="3">
        <v>42988</v>
      </c>
      <c r="H2964">
        <v>0</v>
      </c>
      <c r="I2964" s="4" t="s">
        <v>9016</v>
      </c>
      <c r="J2964" s="4" t="s">
        <v>9015</v>
      </c>
      <c r="K2964" s="4" t="s">
        <v>9010</v>
      </c>
      <c r="L2964">
        <v>1096</v>
      </c>
      <c r="M2964" s="4" t="s">
        <v>58</v>
      </c>
      <c r="N2964">
        <v>1991</v>
      </c>
      <c r="O2964">
        <v>2819.5</v>
      </c>
      <c r="P2964">
        <v>7227</v>
      </c>
      <c r="Q2964" s="4" t="s">
        <v>23</v>
      </c>
      <c r="R2964" s="4" t="s">
        <v>62</v>
      </c>
      <c r="S2964">
        <v>127</v>
      </c>
    </row>
    <row r="2965" spans="1:19">
      <c r="A2965" s="4" t="s">
        <v>3172</v>
      </c>
      <c r="B2965" s="4" t="s">
        <v>174</v>
      </c>
      <c r="C2965" s="4" t="s">
        <v>179</v>
      </c>
      <c r="D2965" s="4" t="s">
        <v>61</v>
      </c>
      <c r="E2965" s="4" t="s">
        <v>172</v>
      </c>
      <c r="F2965" s="3">
        <v>42861</v>
      </c>
      <c r="G2965" s="3">
        <v>42964</v>
      </c>
      <c r="H2965">
        <v>526</v>
      </c>
      <c r="I2965" s="4" t="s">
        <v>9016</v>
      </c>
      <c r="J2965" s="4" t="s">
        <v>9015</v>
      </c>
      <c r="K2965" s="4" t="s">
        <v>9010</v>
      </c>
      <c r="L2965">
        <v>550</v>
      </c>
      <c r="M2965" s="4" t="s">
        <v>58</v>
      </c>
      <c r="N2965">
        <v>1991</v>
      </c>
      <c r="O2965">
        <v>2819.5</v>
      </c>
      <c r="P2965">
        <v>7227</v>
      </c>
      <c r="Q2965" s="4" t="s">
        <v>23</v>
      </c>
      <c r="R2965" s="4" t="s">
        <v>62</v>
      </c>
      <c r="S2965">
        <v>103</v>
      </c>
    </row>
    <row r="2966" spans="1:19">
      <c r="A2966" s="4" t="s">
        <v>3173</v>
      </c>
      <c r="B2966" s="4" t="s">
        <v>263</v>
      </c>
      <c r="C2966" s="4" t="s">
        <v>171</v>
      </c>
      <c r="D2966" s="4" t="s">
        <v>88</v>
      </c>
      <c r="E2966" s="4" t="s">
        <v>197</v>
      </c>
      <c r="F2966" s="3">
        <v>42861</v>
      </c>
      <c r="G2966" s="3">
        <v>42867</v>
      </c>
      <c r="H2966">
        <v>0</v>
      </c>
      <c r="I2966" s="4" t="s">
        <v>9021</v>
      </c>
      <c r="J2966" s="4" t="s">
        <v>9019</v>
      </c>
      <c r="K2966" s="4" t="s">
        <v>9010</v>
      </c>
      <c r="L2966">
        <v>1096</v>
      </c>
      <c r="M2966" s="4" t="s">
        <v>46</v>
      </c>
      <c r="N2966">
        <v>1984</v>
      </c>
      <c r="O2966">
        <v>3027.46</v>
      </c>
      <c r="P2966">
        <v>9516</v>
      </c>
      <c r="Q2966" s="4" t="s">
        <v>89</v>
      </c>
      <c r="R2966" s="4" t="s">
        <v>24</v>
      </c>
      <c r="S2966">
        <v>6</v>
      </c>
    </row>
    <row r="2967" spans="1:19">
      <c r="A2967" s="4" t="s">
        <v>3174</v>
      </c>
      <c r="B2967" s="4" t="s">
        <v>196</v>
      </c>
      <c r="C2967" s="4" t="s">
        <v>9011</v>
      </c>
      <c r="D2967" s="4" t="s">
        <v>76</v>
      </c>
      <c r="E2967" s="4" t="s">
        <v>172</v>
      </c>
      <c r="F2967" s="3">
        <v>42861</v>
      </c>
      <c r="G2967" s="3">
        <v>42915</v>
      </c>
      <c r="H2967">
        <v>5028</v>
      </c>
      <c r="I2967" s="4" t="s">
        <v>9016</v>
      </c>
      <c r="J2967" s="4" t="s">
        <v>9015</v>
      </c>
      <c r="K2967" s="4" t="s">
        <v>9010</v>
      </c>
      <c r="L2967">
        <v>4821</v>
      </c>
      <c r="M2967" s="4" t="s">
        <v>9322</v>
      </c>
      <c r="N2967">
        <v>1997</v>
      </c>
      <c r="O2967">
        <v>8170.38</v>
      </c>
      <c r="P2967">
        <v>16499</v>
      </c>
      <c r="Q2967" s="4" t="s">
        <v>77</v>
      </c>
      <c r="R2967" s="4" t="s">
        <v>24</v>
      </c>
      <c r="S2967">
        <v>54</v>
      </c>
    </row>
    <row r="2968" spans="1:19">
      <c r="A2968" s="4" t="s">
        <v>3175</v>
      </c>
      <c r="B2968" s="4" t="s">
        <v>343</v>
      </c>
      <c r="C2968" s="4" t="s">
        <v>179</v>
      </c>
      <c r="D2968" s="4" t="s">
        <v>42</v>
      </c>
      <c r="E2968" s="4" t="s">
        <v>197</v>
      </c>
      <c r="F2968" s="3">
        <v>42861</v>
      </c>
      <c r="G2968" s="3">
        <v>42878</v>
      </c>
      <c r="H2968">
        <v>0</v>
      </c>
      <c r="I2968" s="4" t="s">
        <v>9016</v>
      </c>
      <c r="J2968" s="4" t="s">
        <v>9015</v>
      </c>
      <c r="K2968" s="4" t="s">
        <v>9010</v>
      </c>
      <c r="L2968">
        <v>550</v>
      </c>
      <c r="M2968" s="4" t="s">
        <v>26</v>
      </c>
      <c r="N2968">
        <v>2017</v>
      </c>
      <c r="O2968">
        <v>4.54</v>
      </c>
      <c r="P2968">
        <v>9</v>
      </c>
      <c r="Q2968" s="4" t="s">
        <v>23</v>
      </c>
      <c r="R2968" s="4" t="s">
        <v>24</v>
      </c>
      <c r="S2968">
        <v>17</v>
      </c>
    </row>
    <row r="2969" spans="1:19">
      <c r="A2969" s="4" t="s">
        <v>3176</v>
      </c>
      <c r="B2969" s="4" t="s">
        <v>343</v>
      </c>
      <c r="C2969" s="4" t="s">
        <v>9011</v>
      </c>
      <c r="D2969" s="4" t="s">
        <v>79</v>
      </c>
      <c r="E2969" s="4" t="s">
        <v>197</v>
      </c>
      <c r="F2969" s="3">
        <v>42861</v>
      </c>
      <c r="G2969" s="3">
        <v>42873</v>
      </c>
      <c r="H2969">
        <v>0</v>
      </c>
      <c r="I2969" s="4" t="s">
        <v>9016</v>
      </c>
      <c r="J2969" s="4" t="s">
        <v>9015</v>
      </c>
      <c r="K2969" s="4" t="s">
        <v>9010</v>
      </c>
      <c r="L2969">
        <v>4821</v>
      </c>
      <c r="M2969" s="4" t="s">
        <v>26</v>
      </c>
      <c r="N2969">
        <v>2002</v>
      </c>
      <c r="O2969">
        <v>3178.24</v>
      </c>
      <c r="P2969">
        <v>4540</v>
      </c>
      <c r="Q2969" s="4" t="s">
        <v>23</v>
      </c>
      <c r="R2969" s="4" t="s">
        <v>24</v>
      </c>
      <c r="S2969">
        <v>12</v>
      </c>
    </row>
    <row r="2970" spans="1:19">
      <c r="A2970" s="4" t="s">
        <v>3177</v>
      </c>
      <c r="B2970" s="4" t="s">
        <v>230</v>
      </c>
      <c r="C2970" s="4" t="s">
        <v>179</v>
      </c>
      <c r="D2970" s="4" t="s">
        <v>78</v>
      </c>
      <c r="E2970" s="4" t="s">
        <v>193</v>
      </c>
      <c r="F2970" s="3">
        <v>42861</v>
      </c>
      <c r="G2970" s="3"/>
      <c r="I2970" s="4" t="s">
        <v>9026</v>
      </c>
      <c r="J2970" s="4" t="s">
        <v>9024</v>
      </c>
      <c r="K2970" s="4" t="s">
        <v>9010</v>
      </c>
      <c r="L2970">
        <v>550</v>
      </c>
      <c r="M2970" s="4" t="s">
        <v>55</v>
      </c>
      <c r="N2970">
        <v>1994</v>
      </c>
      <c r="O2970">
        <v>6395.05</v>
      </c>
      <c r="P2970">
        <v>20275</v>
      </c>
      <c r="Q2970" s="4" t="s">
        <v>23</v>
      </c>
      <c r="R2970" s="4" t="s">
        <v>24</v>
      </c>
    </row>
    <row r="2971" spans="1:19">
      <c r="A2971" s="4" t="s">
        <v>3178</v>
      </c>
      <c r="B2971" s="4" t="s">
        <v>256</v>
      </c>
      <c r="C2971" s="4" t="s">
        <v>179</v>
      </c>
      <c r="D2971" s="4" t="s">
        <v>41</v>
      </c>
      <c r="E2971" s="4" t="s">
        <v>197</v>
      </c>
      <c r="F2971" s="3">
        <v>42861</v>
      </c>
      <c r="G2971" s="3">
        <v>42873</v>
      </c>
      <c r="H2971">
        <v>0</v>
      </c>
      <c r="I2971" s="4" t="s">
        <v>9014</v>
      </c>
      <c r="J2971" s="4" t="s">
        <v>9015</v>
      </c>
      <c r="K2971" s="4" t="s">
        <v>9010</v>
      </c>
      <c r="L2971">
        <v>550</v>
      </c>
      <c r="M2971" s="4" t="s">
        <v>36</v>
      </c>
      <c r="N2971">
        <v>1998</v>
      </c>
      <c r="O2971">
        <v>2714.9</v>
      </c>
      <c r="P2971">
        <v>2641</v>
      </c>
      <c r="Q2971" s="4" t="s">
        <v>23</v>
      </c>
      <c r="R2971" s="4" t="s">
        <v>21</v>
      </c>
      <c r="S2971">
        <v>12</v>
      </c>
    </row>
    <row r="2972" spans="1:19">
      <c r="A2972" s="4" t="s">
        <v>3179</v>
      </c>
      <c r="B2972" s="4" t="s">
        <v>256</v>
      </c>
      <c r="C2972" s="4" t="s">
        <v>179</v>
      </c>
      <c r="D2972" s="4" t="s">
        <v>45</v>
      </c>
      <c r="E2972" s="4" t="s">
        <v>197</v>
      </c>
      <c r="F2972" s="3">
        <v>42861</v>
      </c>
      <c r="G2972" s="3">
        <v>42875</v>
      </c>
      <c r="H2972">
        <v>0</v>
      </c>
      <c r="I2972" s="4" t="s">
        <v>9014</v>
      </c>
      <c r="J2972" s="4" t="s">
        <v>9015</v>
      </c>
      <c r="K2972" s="4" t="s">
        <v>9010</v>
      </c>
      <c r="L2972">
        <v>550</v>
      </c>
      <c r="M2972" s="4" t="s">
        <v>46</v>
      </c>
      <c r="N2972">
        <v>1995</v>
      </c>
      <c r="O2972">
        <v>2173.98</v>
      </c>
      <c r="P2972">
        <v>2928</v>
      </c>
      <c r="Q2972" s="4" t="s">
        <v>23</v>
      </c>
      <c r="R2972" s="4" t="s">
        <v>47</v>
      </c>
      <c r="S2972">
        <v>14</v>
      </c>
    </row>
    <row r="2973" spans="1:19">
      <c r="A2973" s="4" t="s">
        <v>3180</v>
      </c>
      <c r="B2973" s="4" t="s">
        <v>256</v>
      </c>
      <c r="C2973" s="4" t="s">
        <v>192</v>
      </c>
      <c r="D2973" s="4" t="s">
        <v>111</v>
      </c>
      <c r="E2973" s="4" t="s">
        <v>197</v>
      </c>
      <c r="F2973" s="3">
        <v>42861</v>
      </c>
      <c r="G2973" s="3">
        <v>42878</v>
      </c>
      <c r="H2973">
        <v>0</v>
      </c>
      <c r="I2973" s="4" t="s">
        <v>9014</v>
      </c>
      <c r="J2973" s="4" t="s">
        <v>9015</v>
      </c>
      <c r="K2973" s="4" t="s">
        <v>9012</v>
      </c>
      <c r="L2973">
        <v>3393</v>
      </c>
      <c r="M2973" s="4" t="s">
        <v>33</v>
      </c>
      <c r="N2973">
        <v>1988</v>
      </c>
      <c r="O2973">
        <v>1376.8</v>
      </c>
      <c r="P2973">
        <v>1165</v>
      </c>
      <c r="Q2973" s="4" t="s">
        <v>112</v>
      </c>
      <c r="R2973" s="4" t="s">
        <v>24</v>
      </c>
      <c r="S2973">
        <v>17</v>
      </c>
    </row>
    <row r="2974" spans="1:19">
      <c r="A2974" s="4" t="s">
        <v>3181</v>
      </c>
      <c r="B2974" s="4" t="s">
        <v>187</v>
      </c>
      <c r="C2974" s="4" t="s">
        <v>171</v>
      </c>
      <c r="D2974" s="4" t="s">
        <v>24</v>
      </c>
      <c r="E2974" s="4" t="s">
        <v>193</v>
      </c>
      <c r="F2974" s="3">
        <v>42861</v>
      </c>
      <c r="G2974" s="3"/>
      <c r="I2974" s="4" t="s">
        <v>9023</v>
      </c>
      <c r="J2974" s="4" t="s">
        <v>9024</v>
      </c>
      <c r="K2974" s="4" t="s">
        <v>9010</v>
      </c>
      <c r="L2974">
        <v>1096</v>
      </c>
      <c r="M2974" s="4"/>
      <c r="Q2974" s="4"/>
      <c r="R2974" s="4"/>
    </row>
    <row r="2975" spans="1:19">
      <c r="A2975" s="4" t="s">
        <v>3182</v>
      </c>
      <c r="B2975" s="4" t="s">
        <v>170</v>
      </c>
      <c r="C2975" s="4" t="s">
        <v>179</v>
      </c>
      <c r="D2975" s="4" t="s">
        <v>66</v>
      </c>
      <c r="E2975" s="4" t="s">
        <v>172</v>
      </c>
      <c r="F2975" s="3">
        <v>42861</v>
      </c>
      <c r="G2975" s="3">
        <v>42877</v>
      </c>
      <c r="H2975">
        <v>569</v>
      </c>
      <c r="I2975" s="4" t="s">
        <v>9014</v>
      </c>
      <c r="J2975" s="4" t="s">
        <v>9015</v>
      </c>
      <c r="K2975" s="4" t="s">
        <v>9010</v>
      </c>
      <c r="L2975">
        <v>550</v>
      </c>
      <c r="M2975" s="4" t="s">
        <v>33</v>
      </c>
      <c r="N2975">
        <v>2007</v>
      </c>
      <c r="O2975">
        <v>894.33</v>
      </c>
      <c r="P2975">
        <v>1635</v>
      </c>
      <c r="Q2975" s="4" t="s">
        <v>67</v>
      </c>
      <c r="R2975" s="4" t="s">
        <v>24</v>
      </c>
      <c r="S2975">
        <v>16</v>
      </c>
    </row>
    <row r="2976" spans="1:19">
      <c r="A2976" s="4" t="s">
        <v>3183</v>
      </c>
      <c r="B2976" s="4" t="s">
        <v>189</v>
      </c>
      <c r="C2976" s="4" t="s">
        <v>177</v>
      </c>
      <c r="D2976" s="4" t="s">
        <v>41</v>
      </c>
      <c r="E2976" s="4" t="s">
        <v>197</v>
      </c>
      <c r="F2976" s="3">
        <v>42861</v>
      </c>
      <c r="G2976" s="3">
        <v>42881</v>
      </c>
      <c r="H2976">
        <v>0</v>
      </c>
      <c r="I2976" s="4" t="s">
        <v>9016</v>
      </c>
      <c r="J2976" s="4" t="s">
        <v>9015</v>
      </c>
      <c r="K2976" s="4" t="s">
        <v>9012</v>
      </c>
      <c r="L2976">
        <v>55</v>
      </c>
      <c r="M2976" s="4" t="s">
        <v>36</v>
      </c>
      <c r="N2976">
        <v>1998</v>
      </c>
      <c r="O2976">
        <v>2714.9</v>
      </c>
      <c r="P2976">
        <v>2641</v>
      </c>
      <c r="Q2976" s="4" t="s">
        <v>23</v>
      </c>
      <c r="R2976" s="4" t="s">
        <v>21</v>
      </c>
      <c r="S2976">
        <v>20</v>
      </c>
    </row>
    <row r="2977" spans="1:19">
      <c r="A2977" s="4" t="s">
        <v>3184</v>
      </c>
      <c r="B2977" s="4" t="s">
        <v>226</v>
      </c>
      <c r="C2977" s="4" t="s">
        <v>199</v>
      </c>
      <c r="D2977" s="4" t="s">
        <v>65</v>
      </c>
      <c r="E2977" s="4" t="s">
        <v>197</v>
      </c>
      <c r="F2977" s="3">
        <v>42861</v>
      </c>
      <c r="G2977" s="3">
        <v>42949</v>
      </c>
      <c r="H2977">
        <v>0</v>
      </c>
      <c r="I2977" s="4" t="s">
        <v>9018</v>
      </c>
      <c r="J2977" s="4" t="s">
        <v>9019</v>
      </c>
      <c r="K2977" s="4" t="s">
        <v>9010</v>
      </c>
      <c r="L2977">
        <v>5482</v>
      </c>
      <c r="M2977" s="4" t="s">
        <v>33</v>
      </c>
      <c r="N2977">
        <v>1990</v>
      </c>
      <c r="O2977">
        <v>2520.83</v>
      </c>
      <c r="P2977">
        <v>3502</v>
      </c>
      <c r="Q2977" s="4" t="s">
        <v>23</v>
      </c>
      <c r="R2977" s="4" t="s">
        <v>24</v>
      </c>
      <c r="S2977">
        <v>88</v>
      </c>
    </row>
    <row r="2978" spans="1:19">
      <c r="A2978" s="4" t="s">
        <v>3185</v>
      </c>
      <c r="B2978" s="4" t="s">
        <v>226</v>
      </c>
      <c r="C2978" s="4" t="s">
        <v>177</v>
      </c>
      <c r="D2978" s="4" t="s">
        <v>82</v>
      </c>
      <c r="E2978" s="4" t="s">
        <v>172</v>
      </c>
      <c r="F2978" s="3">
        <v>42861</v>
      </c>
      <c r="G2978" s="3">
        <v>42956</v>
      </c>
      <c r="H2978">
        <v>51</v>
      </c>
      <c r="I2978" s="4" t="s">
        <v>9018</v>
      </c>
      <c r="J2978" s="4" t="s">
        <v>9019</v>
      </c>
      <c r="K2978" s="4" t="s">
        <v>9012</v>
      </c>
      <c r="L2978">
        <v>55</v>
      </c>
      <c r="M2978" s="4" t="s">
        <v>36</v>
      </c>
      <c r="N2978">
        <v>1982</v>
      </c>
      <c r="O2978">
        <v>11698.03</v>
      </c>
      <c r="P2978">
        <v>34288</v>
      </c>
      <c r="Q2978" s="4" t="s">
        <v>23</v>
      </c>
      <c r="R2978" s="4" t="s">
        <v>24</v>
      </c>
      <c r="S2978">
        <v>95</v>
      </c>
    </row>
    <row r="2979" spans="1:19">
      <c r="A2979" s="4" t="s">
        <v>3186</v>
      </c>
      <c r="B2979" s="4" t="s">
        <v>185</v>
      </c>
      <c r="C2979" s="4" t="s">
        <v>199</v>
      </c>
      <c r="D2979" s="4" t="s">
        <v>62</v>
      </c>
      <c r="E2979" s="4" t="s">
        <v>193</v>
      </c>
      <c r="F2979" s="3">
        <v>42861</v>
      </c>
      <c r="G2979" s="3"/>
      <c r="I2979" s="4" t="s">
        <v>9023</v>
      </c>
      <c r="J2979" s="4" t="s">
        <v>9024</v>
      </c>
      <c r="K2979" s="4" t="s">
        <v>9010</v>
      </c>
      <c r="L2979">
        <v>5482</v>
      </c>
      <c r="M2979" s="4" t="s">
        <v>58</v>
      </c>
      <c r="N2979">
        <v>2008</v>
      </c>
      <c r="O2979">
        <v>52.5</v>
      </c>
      <c r="P2979">
        <v>165</v>
      </c>
      <c r="Q2979" s="4" t="s">
        <v>23</v>
      </c>
      <c r="R2979" s="4" t="s">
        <v>24</v>
      </c>
    </row>
    <row r="2980" spans="1:19">
      <c r="A2980" s="4" t="s">
        <v>3187</v>
      </c>
      <c r="B2980" s="4" t="s">
        <v>185</v>
      </c>
      <c r="C2980" s="4" t="s">
        <v>9011</v>
      </c>
      <c r="D2980" s="4" t="s">
        <v>24</v>
      </c>
      <c r="E2980" s="4" t="s">
        <v>193</v>
      </c>
      <c r="F2980" s="3">
        <v>42861</v>
      </c>
      <c r="G2980" s="3"/>
      <c r="I2980" s="4" t="s">
        <v>9023</v>
      </c>
      <c r="J2980" s="4" t="s">
        <v>9024</v>
      </c>
      <c r="K2980" s="4" t="s">
        <v>9010</v>
      </c>
      <c r="L2980">
        <v>4821</v>
      </c>
      <c r="M2980" s="4"/>
      <c r="Q2980" s="4"/>
      <c r="R2980" s="4"/>
    </row>
    <row r="2981" spans="1:19">
      <c r="A2981" s="4" t="s">
        <v>3188</v>
      </c>
      <c r="B2981" s="4" t="s">
        <v>183</v>
      </c>
      <c r="C2981" s="4" t="s">
        <v>171</v>
      </c>
      <c r="D2981" s="4" t="s">
        <v>45</v>
      </c>
      <c r="E2981" s="4" t="s">
        <v>197</v>
      </c>
      <c r="F2981" s="3">
        <v>42862</v>
      </c>
      <c r="G2981" s="3">
        <v>42977</v>
      </c>
      <c r="H2981">
        <v>0</v>
      </c>
      <c r="I2981" s="4" t="s">
        <v>9014</v>
      </c>
      <c r="J2981" s="4" t="s">
        <v>9015</v>
      </c>
      <c r="K2981" s="4" t="s">
        <v>9010</v>
      </c>
      <c r="L2981">
        <v>1096</v>
      </c>
      <c r="M2981" s="4" t="s">
        <v>46</v>
      </c>
      <c r="N2981">
        <v>1995</v>
      </c>
      <c r="O2981">
        <v>2173.98</v>
      </c>
      <c r="P2981">
        <v>2928</v>
      </c>
      <c r="Q2981" s="4" t="s">
        <v>23</v>
      </c>
      <c r="R2981" s="4" t="s">
        <v>47</v>
      </c>
      <c r="S2981">
        <v>115</v>
      </c>
    </row>
    <row r="2982" spans="1:19">
      <c r="A2982" s="4" t="s">
        <v>3189</v>
      </c>
      <c r="B2982" s="4" t="s">
        <v>246</v>
      </c>
      <c r="C2982" s="4" t="s">
        <v>192</v>
      </c>
      <c r="D2982" s="4" t="s">
        <v>35</v>
      </c>
      <c r="E2982" s="4" t="s">
        <v>172</v>
      </c>
      <c r="F2982" s="3">
        <v>42862</v>
      </c>
      <c r="G2982" s="3">
        <v>42876</v>
      </c>
      <c r="H2982">
        <v>4287</v>
      </c>
      <c r="I2982" s="4" t="s">
        <v>9021</v>
      </c>
      <c r="J2982" s="4" t="s">
        <v>9019</v>
      </c>
      <c r="K2982" s="4" t="s">
        <v>9012</v>
      </c>
      <c r="L2982">
        <v>3393</v>
      </c>
      <c r="M2982" s="4" t="s">
        <v>36</v>
      </c>
      <c r="N2982">
        <v>2002</v>
      </c>
      <c r="O2982">
        <v>987.39</v>
      </c>
      <c r="P2982">
        <v>2253</v>
      </c>
      <c r="Q2982" s="4" t="s">
        <v>23</v>
      </c>
      <c r="R2982" s="4" t="s">
        <v>24</v>
      </c>
      <c r="S2982">
        <v>14</v>
      </c>
    </row>
    <row r="2983" spans="1:19">
      <c r="A2983" s="4" t="s">
        <v>3190</v>
      </c>
      <c r="B2983" s="4" t="s">
        <v>279</v>
      </c>
      <c r="C2983" s="4" t="s">
        <v>171</v>
      </c>
      <c r="D2983" s="4" t="s">
        <v>99</v>
      </c>
      <c r="E2983" s="4" t="s">
        <v>193</v>
      </c>
      <c r="F2983" s="3">
        <v>42862</v>
      </c>
      <c r="G2983" s="3"/>
      <c r="I2983" s="4" t="s">
        <v>9018</v>
      </c>
      <c r="J2983" s="4" t="s">
        <v>9019</v>
      </c>
      <c r="K2983" s="4" t="s">
        <v>9010</v>
      </c>
      <c r="L2983">
        <v>1096</v>
      </c>
      <c r="M2983" s="4" t="s">
        <v>33</v>
      </c>
      <c r="N2983">
        <v>2003</v>
      </c>
      <c r="O2983">
        <v>1419.98</v>
      </c>
      <c r="P2983">
        <v>4018</v>
      </c>
      <c r="Q2983" s="4" t="s">
        <v>23</v>
      </c>
      <c r="R2983" s="4" t="s">
        <v>24</v>
      </c>
    </row>
    <row r="2984" spans="1:19">
      <c r="A2984" s="4" t="s">
        <v>3191</v>
      </c>
      <c r="B2984" s="4" t="s">
        <v>279</v>
      </c>
      <c r="C2984" s="4" t="s">
        <v>9011</v>
      </c>
      <c r="D2984" s="4" t="s">
        <v>24</v>
      </c>
      <c r="E2984" s="4" t="s">
        <v>193</v>
      </c>
      <c r="F2984" s="3">
        <v>42862</v>
      </c>
      <c r="G2984" s="3"/>
      <c r="I2984" s="4" t="s">
        <v>9018</v>
      </c>
      <c r="J2984" s="4" t="s">
        <v>9019</v>
      </c>
      <c r="K2984" s="4" t="s">
        <v>9010</v>
      </c>
      <c r="L2984">
        <v>4821</v>
      </c>
      <c r="M2984" s="4"/>
      <c r="Q2984" s="4"/>
      <c r="R2984" s="4"/>
    </row>
    <row r="2985" spans="1:19">
      <c r="A2985" s="4" t="s">
        <v>3192</v>
      </c>
      <c r="B2985" s="4" t="s">
        <v>279</v>
      </c>
      <c r="C2985" s="4" t="s">
        <v>9011</v>
      </c>
      <c r="D2985" s="4" t="s">
        <v>95</v>
      </c>
      <c r="E2985" s="4" t="s">
        <v>172</v>
      </c>
      <c r="F2985" s="3">
        <v>42862</v>
      </c>
      <c r="G2985" s="3">
        <v>42870</v>
      </c>
      <c r="H2985">
        <v>3960</v>
      </c>
      <c r="I2985" s="4" t="s">
        <v>9018</v>
      </c>
      <c r="J2985" s="4" t="s">
        <v>9019</v>
      </c>
      <c r="K2985" s="4" t="s">
        <v>9010</v>
      </c>
      <c r="L2985">
        <v>4821</v>
      </c>
      <c r="M2985" s="4" t="s">
        <v>60</v>
      </c>
      <c r="N2985">
        <v>1997</v>
      </c>
      <c r="O2985">
        <v>882.12</v>
      </c>
      <c r="P2985">
        <v>2769</v>
      </c>
      <c r="Q2985" s="4" t="s">
        <v>23</v>
      </c>
      <c r="R2985" s="4" t="s">
        <v>24</v>
      </c>
      <c r="S2985">
        <v>8</v>
      </c>
    </row>
    <row r="2986" spans="1:19">
      <c r="A2986" s="4" t="s">
        <v>3193</v>
      </c>
      <c r="B2986" s="4" t="s">
        <v>263</v>
      </c>
      <c r="C2986" s="4" t="s">
        <v>9011</v>
      </c>
      <c r="D2986" s="4" t="s">
        <v>84</v>
      </c>
      <c r="E2986" s="4" t="s">
        <v>197</v>
      </c>
      <c r="F2986" s="3">
        <v>42862</v>
      </c>
      <c r="G2986" s="3">
        <v>42864</v>
      </c>
      <c r="H2986">
        <v>0</v>
      </c>
      <c r="I2986" s="4" t="s">
        <v>9021</v>
      </c>
      <c r="J2986" s="4" t="s">
        <v>9019</v>
      </c>
      <c r="K2986" s="4" t="s">
        <v>9010</v>
      </c>
      <c r="L2986">
        <v>4821</v>
      </c>
      <c r="M2986" s="4" t="s">
        <v>9322</v>
      </c>
      <c r="N2986">
        <v>1980</v>
      </c>
      <c r="O2986">
        <v>7708.38</v>
      </c>
      <c r="P2986">
        <v>13756</v>
      </c>
      <c r="Q2986" s="4" t="s">
        <v>23</v>
      </c>
      <c r="R2986" s="4" t="s">
        <v>24</v>
      </c>
      <c r="S2986">
        <v>2</v>
      </c>
    </row>
    <row r="2987" spans="1:19">
      <c r="A2987" s="4" t="s">
        <v>3194</v>
      </c>
      <c r="B2987" s="4" t="s">
        <v>343</v>
      </c>
      <c r="C2987" s="4" t="s">
        <v>171</v>
      </c>
      <c r="D2987" s="4" t="s">
        <v>41</v>
      </c>
      <c r="E2987" s="4" t="s">
        <v>172</v>
      </c>
      <c r="F2987" s="3">
        <v>42862</v>
      </c>
      <c r="G2987" s="3">
        <v>42980</v>
      </c>
      <c r="H2987">
        <v>1093</v>
      </c>
      <c r="I2987" s="4" t="s">
        <v>9016</v>
      </c>
      <c r="J2987" s="4" t="s">
        <v>9015</v>
      </c>
      <c r="K2987" s="4" t="s">
        <v>9010</v>
      </c>
      <c r="L2987">
        <v>1096</v>
      </c>
      <c r="M2987" s="4" t="s">
        <v>36</v>
      </c>
      <c r="N2987">
        <v>1998</v>
      </c>
      <c r="O2987">
        <v>2714.9</v>
      </c>
      <c r="P2987">
        <v>2641</v>
      </c>
      <c r="Q2987" s="4" t="s">
        <v>23</v>
      </c>
      <c r="R2987" s="4" t="s">
        <v>21</v>
      </c>
      <c r="S2987">
        <v>118</v>
      </c>
    </row>
    <row r="2988" spans="1:19">
      <c r="A2988" s="4" t="s">
        <v>3195</v>
      </c>
      <c r="B2988" s="4" t="s">
        <v>343</v>
      </c>
      <c r="C2988" s="4" t="s">
        <v>171</v>
      </c>
      <c r="D2988" s="4" t="s">
        <v>92</v>
      </c>
      <c r="E2988" s="4" t="s">
        <v>172</v>
      </c>
      <c r="F2988" s="3">
        <v>42862</v>
      </c>
      <c r="G2988" s="3">
        <v>42957</v>
      </c>
      <c r="H2988">
        <v>1194</v>
      </c>
      <c r="I2988" s="4" t="s">
        <v>9016</v>
      </c>
      <c r="J2988" s="4" t="s">
        <v>9015</v>
      </c>
      <c r="K2988" s="4" t="s">
        <v>9010</v>
      </c>
      <c r="L2988">
        <v>1096</v>
      </c>
      <c r="M2988" s="4" t="s">
        <v>73</v>
      </c>
      <c r="N2988">
        <v>1997</v>
      </c>
      <c r="O2988">
        <v>2041.73</v>
      </c>
      <c r="P2988">
        <v>5276</v>
      </c>
      <c r="Q2988" s="4" t="s">
        <v>23</v>
      </c>
      <c r="R2988" s="4" t="s">
        <v>24</v>
      </c>
      <c r="S2988">
        <v>95</v>
      </c>
    </row>
    <row r="2989" spans="1:19">
      <c r="A2989" s="4" t="s">
        <v>3196</v>
      </c>
      <c r="B2989" s="4" t="s">
        <v>343</v>
      </c>
      <c r="C2989" s="4" t="s">
        <v>9011</v>
      </c>
      <c r="D2989" s="4" t="s">
        <v>100</v>
      </c>
      <c r="E2989" s="4" t="s">
        <v>172</v>
      </c>
      <c r="F2989" s="3">
        <v>42862</v>
      </c>
      <c r="G2989" s="3">
        <v>42961</v>
      </c>
      <c r="H2989">
        <v>5310</v>
      </c>
      <c r="I2989" s="4" t="s">
        <v>9016</v>
      </c>
      <c r="J2989" s="4" t="s">
        <v>9015</v>
      </c>
      <c r="K2989" s="4" t="s">
        <v>9010</v>
      </c>
      <c r="L2989">
        <v>4821</v>
      </c>
      <c r="M2989" s="4" t="s">
        <v>9322</v>
      </c>
      <c r="N2989">
        <v>1987</v>
      </c>
      <c r="O2989">
        <v>2938.67</v>
      </c>
      <c r="P2989">
        <v>8775</v>
      </c>
      <c r="Q2989" s="4" t="s">
        <v>101</v>
      </c>
      <c r="R2989" s="4" t="s">
        <v>24</v>
      </c>
      <c r="S2989">
        <v>99</v>
      </c>
    </row>
    <row r="2990" spans="1:19">
      <c r="A2990" s="4" t="s">
        <v>3197</v>
      </c>
      <c r="B2990" s="4" t="s">
        <v>219</v>
      </c>
      <c r="C2990" s="4" t="s">
        <v>171</v>
      </c>
      <c r="D2990" s="4" t="s">
        <v>32</v>
      </c>
      <c r="E2990" s="4" t="s">
        <v>197</v>
      </c>
      <c r="F2990" s="3">
        <v>42862</v>
      </c>
      <c r="G2990" s="3">
        <v>42951</v>
      </c>
      <c r="H2990">
        <v>0</v>
      </c>
      <c r="I2990" s="4" t="s">
        <v>9026</v>
      </c>
      <c r="J2990" s="4" t="s">
        <v>9024</v>
      </c>
      <c r="K2990" s="4" t="s">
        <v>9010</v>
      </c>
      <c r="L2990">
        <v>1096</v>
      </c>
      <c r="M2990" s="4" t="s">
        <v>33</v>
      </c>
      <c r="N2990">
        <v>2009</v>
      </c>
      <c r="O2990">
        <v>497.11</v>
      </c>
      <c r="P2990">
        <v>1588</v>
      </c>
      <c r="Q2990" s="4" t="s">
        <v>23</v>
      </c>
      <c r="R2990" s="4" t="s">
        <v>24</v>
      </c>
      <c r="S2990">
        <v>89</v>
      </c>
    </row>
    <row r="2991" spans="1:19">
      <c r="A2991" s="4" t="s">
        <v>3198</v>
      </c>
      <c r="B2991" s="4" t="s">
        <v>230</v>
      </c>
      <c r="C2991" s="4" t="s">
        <v>171</v>
      </c>
      <c r="D2991" s="4" t="s">
        <v>53</v>
      </c>
      <c r="E2991" s="4" t="s">
        <v>197</v>
      </c>
      <c r="F2991" s="3">
        <v>42862</v>
      </c>
      <c r="G2991" s="3">
        <v>42875</v>
      </c>
      <c r="H2991">
        <v>0</v>
      </c>
      <c r="I2991" s="4" t="s">
        <v>9026</v>
      </c>
      <c r="J2991" s="4" t="s">
        <v>9024</v>
      </c>
      <c r="K2991" s="4" t="s">
        <v>9010</v>
      </c>
      <c r="L2991">
        <v>1096</v>
      </c>
      <c r="M2991" s="4" t="s">
        <v>33</v>
      </c>
      <c r="N2991">
        <v>1990</v>
      </c>
      <c r="O2991">
        <v>4968.91</v>
      </c>
      <c r="P2991">
        <v>7523</v>
      </c>
      <c r="Q2991" s="4" t="s">
        <v>23</v>
      </c>
      <c r="R2991" s="4" t="s">
        <v>24</v>
      </c>
      <c r="S2991">
        <v>13</v>
      </c>
    </row>
    <row r="2992" spans="1:19">
      <c r="A2992" s="4" t="s">
        <v>3199</v>
      </c>
      <c r="B2992" s="4" t="s">
        <v>256</v>
      </c>
      <c r="C2992" s="4" t="s">
        <v>179</v>
      </c>
      <c r="D2992" s="4" t="s">
        <v>76</v>
      </c>
      <c r="E2992" s="4" t="s">
        <v>197</v>
      </c>
      <c r="F2992" s="3">
        <v>42862</v>
      </c>
      <c r="G2992" s="3">
        <v>42950</v>
      </c>
      <c r="H2992">
        <v>0</v>
      </c>
      <c r="I2992" s="4" t="s">
        <v>9014</v>
      </c>
      <c r="J2992" s="4" t="s">
        <v>9015</v>
      </c>
      <c r="K2992" s="4" t="s">
        <v>9010</v>
      </c>
      <c r="L2992">
        <v>550</v>
      </c>
      <c r="M2992" s="4" t="s">
        <v>9322</v>
      </c>
      <c r="N2992">
        <v>1997</v>
      </c>
      <c r="O2992">
        <v>8170.38</v>
      </c>
      <c r="P2992">
        <v>16499</v>
      </c>
      <c r="Q2992" s="4" t="s">
        <v>77</v>
      </c>
      <c r="R2992" s="4" t="s">
        <v>24</v>
      </c>
      <c r="S2992">
        <v>88</v>
      </c>
    </row>
    <row r="2993" spans="1:19">
      <c r="A2993" s="4" t="s">
        <v>3200</v>
      </c>
      <c r="B2993" s="4" t="s">
        <v>187</v>
      </c>
      <c r="C2993" s="4" t="s">
        <v>199</v>
      </c>
      <c r="D2993" s="4" t="s">
        <v>24</v>
      </c>
      <c r="E2993" s="4" t="s">
        <v>193</v>
      </c>
      <c r="F2993" s="3">
        <v>42862</v>
      </c>
      <c r="G2993" s="3"/>
      <c r="I2993" s="4" t="s">
        <v>9023</v>
      </c>
      <c r="J2993" s="4" t="s">
        <v>9024</v>
      </c>
      <c r="K2993" s="4" t="s">
        <v>9010</v>
      </c>
      <c r="L2993">
        <v>5482</v>
      </c>
      <c r="M2993" s="4"/>
      <c r="Q2993" s="4"/>
      <c r="R2993" s="4"/>
    </row>
    <row r="2994" spans="1:19">
      <c r="A2994" s="4" t="s">
        <v>3201</v>
      </c>
      <c r="B2994" s="4" t="s">
        <v>201</v>
      </c>
      <c r="C2994" s="4" t="s">
        <v>171</v>
      </c>
      <c r="D2994" s="4" t="s">
        <v>62</v>
      </c>
      <c r="E2994" s="4" t="s">
        <v>172</v>
      </c>
      <c r="F2994" s="3">
        <v>42862</v>
      </c>
      <c r="G2994" s="3">
        <v>42955</v>
      </c>
      <c r="H2994">
        <v>1222</v>
      </c>
      <c r="I2994" s="4" t="s">
        <v>9026</v>
      </c>
      <c r="J2994" s="4" t="s">
        <v>9024</v>
      </c>
      <c r="K2994" s="4" t="s">
        <v>9010</v>
      </c>
      <c r="L2994">
        <v>1096</v>
      </c>
      <c r="M2994" s="4" t="s">
        <v>58</v>
      </c>
      <c r="N2994">
        <v>2008</v>
      </c>
      <c r="O2994">
        <v>52.5</v>
      </c>
      <c r="P2994">
        <v>165</v>
      </c>
      <c r="Q2994" s="4" t="s">
        <v>23</v>
      </c>
      <c r="R2994" s="4" t="s">
        <v>24</v>
      </c>
      <c r="S2994">
        <v>93</v>
      </c>
    </row>
    <row r="2995" spans="1:19">
      <c r="A2995" s="4" t="s">
        <v>3202</v>
      </c>
      <c r="B2995" s="4" t="s">
        <v>170</v>
      </c>
      <c r="C2995" s="4" t="s">
        <v>171</v>
      </c>
      <c r="D2995" s="4" t="s">
        <v>47</v>
      </c>
      <c r="E2995" s="4" t="s">
        <v>172</v>
      </c>
      <c r="F2995" s="3">
        <v>42862</v>
      </c>
      <c r="G2995" s="3">
        <v>42952</v>
      </c>
      <c r="H2995">
        <v>901</v>
      </c>
      <c r="I2995" s="4" t="s">
        <v>9014</v>
      </c>
      <c r="J2995" s="4" t="s">
        <v>9015</v>
      </c>
      <c r="K2995" s="4" t="s">
        <v>9010</v>
      </c>
      <c r="L2995">
        <v>1096</v>
      </c>
      <c r="M2995" s="4" t="s">
        <v>46</v>
      </c>
      <c r="N2995">
        <v>1986</v>
      </c>
      <c r="O2995">
        <v>2403.58</v>
      </c>
      <c r="P2995">
        <v>8801</v>
      </c>
      <c r="Q2995" s="4" t="s">
        <v>23</v>
      </c>
      <c r="R2995" s="4" t="s">
        <v>24</v>
      </c>
      <c r="S2995">
        <v>90</v>
      </c>
    </row>
    <row r="2996" spans="1:19">
      <c r="A2996" s="4" t="s">
        <v>3203</v>
      </c>
      <c r="B2996" s="4" t="s">
        <v>232</v>
      </c>
      <c r="C2996" s="4" t="s">
        <v>192</v>
      </c>
      <c r="D2996" s="4" t="s">
        <v>95</v>
      </c>
      <c r="E2996" s="4" t="s">
        <v>197</v>
      </c>
      <c r="F2996" s="3">
        <v>42862</v>
      </c>
      <c r="G2996" s="3">
        <v>42973</v>
      </c>
      <c r="H2996">
        <v>0</v>
      </c>
      <c r="I2996" s="4" t="s">
        <v>9021</v>
      </c>
      <c r="J2996" s="4" t="s">
        <v>9019</v>
      </c>
      <c r="K2996" s="4" t="s">
        <v>9012</v>
      </c>
      <c r="L2996">
        <v>3393</v>
      </c>
      <c r="M2996" s="4" t="s">
        <v>60</v>
      </c>
      <c r="N2996">
        <v>1997</v>
      </c>
      <c r="O2996">
        <v>882.12</v>
      </c>
      <c r="P2996">
        <v>2769</v>
      </c>
      <c r="Q2996" s="4" t="s">
        <v>23</v>
      </c>
      <c r="R2996" s="4" t="s">
        <v>24</v>
      </c>
      <c r="S2996">
        <v>111</v>
      </c>
    </row>
    <row r="2997" spans="1:19">
      <c r="A2997" s="4" t="s">
        <v>3204</v>
      </c>
      <c r="B2997" s="4" t="s">
        <v>232</v>
      </c>
      <c r="C2997" s="4" t="s">
        <v>199</v>
      </c>
      <c r="D2997" s="4" t="s">
        <v>82</v>
      </c>
      <c r="E2997" s="4" t="s">
        <v>172</v>
      </c>
      <c r="F2997" s="3">
        <v>42862</v>
      </c>
      <c r="G2997" s="3">
        <v>42948</v>
      </c>
      <c r="H2997">
        <v>5601</v>
      </c>
      <c r="I2997" s="4" t="s">
        <v>9021</v>
      </c>
      <c r="J2997" s="4" t="s">
        <v>9019</v>
      </c>
      <c r="K2997" s="4" t="s">
        <v>9010</v>
      </c>
      <c r="L2997">
        <v>5482</v>
      </c>
      <c r="M2997" s="4" t="s">
        <v>36</v>
      </c>
      <c r="N2997">
        <v>1982</v>
      </c>
      <c r="O2997">
        <v>11698.03</v>
      </c>
      <c r="P2997">
        <v>34288</v>
      </c>
      <c r="Q2997" s="4" t="s">
        <v>23</v>
      </c>
      <c r="R2997" s="4" t="s">
        <v>24</v>
      </c>
      <c r="S2997">
        <v>86</v>
      </c>
    </row>
    <row r="2998" spans="1:19">
      <c r="A2998" s="4" t="s">
        <v>3205</v>
      </c>
      <c r="B2998" s="4" t="s">
        <v>205</v>
      </c>
      <c r="C2998" s="4" t="s">
        <v>192</v>
      </c>
      <c r="D2998" s="4" t="s">
        <v>24</v>
      </c>
      <c r="E2998" s="4" t="s">
        <v>193</v>
      </c>
      <c r="F2998" s="3">
        <v>42862</v>
      </c>
      <c r="G2998" s="3"/>
      <c r="I2998" s="4" t="s">
        <v>9023</v>
      </c>
      <c r="J2998" s="4" t="s">
        <v>9024</v>
      </c>
      <c r="K2998" s="4" t="s">
        <v>9012</v>
      </c>
      <c r="L2998">
        <v>3393</v>
      </c>
      <c r="M2998" s="4"/>
      <c r="Q2998" s="4"/>
      <c r="R2998" s="4"/>
    </row>
    <row r="2999" spans="1:19">
      <c r="A2999" s="4" t="s">
        <v>3206</v>
      </c>
      <c r="B2999" s="4" t="s">
        <v>216</v>
      </c>
      <c r="C2999" s="4" t="s">
        <v>192</v>
      </c>
      <c r="D2999" s="4" t="s">
        <v>24</v>
      </c>
      <c r="E2999" s="4" t="s">
        <v>193</v>
      </c>
      <c r="F2999" s="3">
        <v>42862</v>
      </c>
      <c r="G2999" s="3"/>
      <c r="I2999" s="4" t="s">
        <v>9018</v>
      </c>
      <c r="J2999" s="4" t="s">
        <v>9019</v>
      </c>
      <c r="K2999" s="4" t="s">
        <v>9012</v>
      </c>
      <c r="L2999">
        <v>3393</v>
      </c>
      <c r="M2999" s="4"/>
      <c r="Q2999" s="4"/>
      <c r="R2999" s="4"/>
    </row>
    <row r="3000" spans="1:19">
      <c r="A3000" s="4" t="s">
        <v>3207</v>
      </c>
      <c r="B3000" s="4" t="s">
        <v>235</v>
      </c>
      <c r="C3000" s="4" t="s">
        <v>171</v>
      </c>
      <c r="D3000" s="4" t="s">
        <v>50</v>
      </c>
      <c r="E3000" s="4" t="s">
        <v>172</v>
      </c>
      <c r="F3000" s="3">
        <v>42862</v>
      </c>
      <c r="G3000" s="3">
        <v>42952</v>
      </c>
      <c r="H3000">
        <v>995</v>
      </c>
      <c r="I3000" s="4" t="s">
        <v>9018</v>
      </c>
      <c r="J3000" s="4" t="s">
        <v>9019</v>
      </c>
      <c r="K3000" s="4" t="s">
        <v>9010</v>
      </c>
      <c r="L3000">
        <v>1096</v>
      </c>
      <c r="M3000" s="4" t="s">
        <v>9322</v>
      </c>
      <c r="N3000">
        <v>1992</v>
      </c>
      <c r="O3000">
        <v>1712.68</v>
      </c>
      <c r="P3000">
        <v>3194</v>
      </c>
      <c r="Q3000" s="4" t="s">
        <v>23</v>
      </c>
      <c r="R3000" s="4" t="s">
        <v>21</v>
      </c>
      <c r="S3000">
        <v>90</v>
      </c>
    </row>
    <row r="3001" spans="1:19">
      <c r="A3001" s="4" t="s">
        <v>3208</v>
      </c>
      <c r="B3001" s="4" t="s">
        <v>235</v>
      </c>
      <c r="C3001" s="4" t="s">
        <v>192</v>
      </c>
      <c r="D3001" s="4" t="s">
        <v>123</v>
      </c>
      <c r="E3001" s="4" t="s">
        <v>172</v>
      </c>
      <c r="F3001" s="3">
        <v>42862</v>
      </c>
      <c r="G3001" s="3">
        <v>42952</v>
      </c>
      <c r="H3001">
        <v>3666</v>
      </c>
      <c r="I3001" s="4" t="s">
        <v>9018</v>
      </c>
      <c r="J3001" s="4" t="s">
        <v>9019</v>
      </c>
      <c r="K3001" s="4" t="s">
        <v>9012</v>
      </c>
      <c r="L3001">
        <v>3393</v>
      </c>
      <c r="M3001" s="4" t="s">
        <v>39</v>
      </c>
      <c r="N3001">
        <v>1989</v>
      </c>
      <c r="O3001">
        <v>3838.39</v>
      </c>
      <c r="P3001">
        <v>8274</v>
      </c>
      <c r="Q3001" s="4" t="s">
        <v>23</v>
      </c>
      <c r="R3001" s="4" t="s">
        <v>24</v>
      </c>
      <c r="S3001">
        <v>90</v>
      </c>
    </row>
    <row r="3002" spans="1:19">
      <c r="A3002" s="4" t="s">
        <v>3209</v>
      </c>
      <c r="B3002" s="4" t="s">
        <v>183</v>
      </c>
      <c r="C3002" s="4" t="s">
        <v>171</v>
      </c>
      <c r="D3002" s="4" t="s">
        <v>131</v>
      </c>
      <c r="E3002" s="4" t="s">
        <v>197</v>
      </c>
      <c r="F3002" s="3">
        <v>42863</v>
      </c>
      <c r="G3002" s="3">
        <v>42873</v>
      </c>
      <c r="H3002">
        <v>0</v>
      </c>
      <c r="I3002" s="4" t="s">
        <v>9014</v>
      </c>
      <c r="J3002" s="4" t="s">
        <v>9015</v>
      </c>
      <c r="K3002" s="4" t="s">
        <v>9010</v>
      </c>
      <c r="L3002">
        <v>1096</v>
      </c>
      <c r="M3002" s="4" t="s">
        <v>26</v>
      </c>
      <c r="N3002">
        <v>1984</v>
      </c>
      <c r="O3002">
        <v>441.08</v>
      </c>
      <c r="P3002">
        <v>1210</v>
      </c>
      <c r="Q3002" s="4" t="s">
        <v>23</v>
      </c>
      <c r="R3002" s="4" t="s">
        <v>24</v>
      </c>
      <c r="S3002">
        <v>10</v>
      </c>
    </row>
    <row r="3003" spans="1:19">
      <c r="A3003" s="4" t="s">
        <v>3210</v>
      </c>
      <c r="B3003" s="4" t="s">
        <v>183</v>
      </c>
      <c r="C3003" s="4" t="s">
        <v>177</v>
      </c>
      <c r="D3003" s="4" t="s">
        <v>106</v>
      </c>
      <c r="E3003" s="4" t="s">
        <v>172</v>
      </c>
      <c r="F3003" s="3">
        <v>42863</v>
      </c>
      <c r="G3003" s="3">
        <v>42874</v>
      </c>
      <c r="H3003">
        <v>56</v>
      </c>
      <c r="I3003" s="4" t="s">
        <v>9014</v>
      </c>
      <c r="J3003" s="4" t="s">
        <v>9015</v>
      </c>
      <c r="K3003" s="4" t="s">
        <v>9012</v>
      </c>
      <c r="L3003">
        <v>55</v>
      </c>
      <c r="M3003" s="4" t="s">
        <v>46</v>
      </c>
      <c r="N3003">
        <v>2012</v>
      </c>
      <c r="O3003">
        <v>45.39</v>
      </c>
      <c r="P3003">
        <v>100</v>
      </c>
      <c r="Q3003" s="4" t="s">
        <v>23</v>
      </c>
      <c r="R3003" s="4" t="s">
        <v>47</v>
      </c>
      <c r="S3003">
        <v>11</v>
      </c>
    </row>
    <row r="3004" spans="1:19">
      <c r="A3004" s="4" t="s">
        <v>3211</v>
      </c>
      <c r="B3004" s="4" t="s">
        <v>246</v>
      </c>
      <c r="C3004" s="4" t="s">
        <v>171</v>
      </c>
      <c r="D3004" s="4" t="s">
        <v>78</v>
      </c>
      <c r="E3004" s="4" t="s">
        <v>172</v>
      </c>
      <c r="F3004" s="3">
        <v>42863</v>
      </c>
      <c r="G3004" s="3">
        <v>42872</v>
      </c>
      <c r="H3004">
        <v>1372</v>
      </c>
      <c r="I3004" s="4" t="s">
        <v>9021</v>
      </c>
      <c r="J3004" s="4" t="s">
        <v>9019</v>
      </c>
      <c r="K3004" s="4" t="s">
        <v>9010</v>
      </c>
      <c r="L3004">
        <v>1096</v>
      </c>
      <c r="M3004" s="4" t="s">
        <v>55</v>
      </c>
      <c r="N3004">
        <v>1994</v>
      </c>
      <c r="O3004">
        <v>6395.05</v>
      </c>
      <c r="P3004">
        <v>20275</v>
      </c>
      <c r="Q3004" s="4" t="s">
        <v>23</v>
      </c>
      <c r="R3004" s="4" t="s">
        <v>24</v>
      </c>
      <c r="S3004">
        <v>9</v>
      </c>
    </row>
    <row r="3005" spans="1:19">
      <c r="A3005" s="4" t="s">
        <v>3212</v>
      </c>
      <c r="B3005" s="4" t="s">
        <v>210</v>
      </c>
      <c r="C3005" s="4" t="s">
        <v>192</v>
      </c>
      <c r="D3005" s="4" t="s">
        <v>34</v>
      </c>
      <c r="E3005" s="4" t="s">
        <v>172</v>
      </c>
      <c r="F3005" s="3">
        <v>42863</v>
      </c>
      <c r="G3005" s="3">
        <v>42948</v>
      </c>
      <c r="H3005">
        <v>3282</v>
      </c>
      <c r="I3005" s="4" t="s">
        <v>9021</v>
      </c>
      <c r="J3005" s="4" t="s">
        <v>9019</v>
      </c>
      <c r="K3005" s="4" t="s">
        <v>9012</v>
      </c>
      <c r="L3005">
        <v>3393</v>
      </c>
      <c r="M3005" s="4" t="s">
        <v>9322</v>
      </c>
      <c r="N3005">
        <v>1993</v>
      </c>
      <c r="O3005">
        <v>1242.32</v>
      </c>
      <c r="P3005">
        <v>3027</v>
      </c>
      <c r="Q3005" s="4" t="s">
        <v>23</v>
      </c>
      <c r="R3005" s="4" t="s">
        <v>21</v>
      </c>
      <c r="S3005">
        <v>85</v>
      </c>
    </row>
    <row r="3006" spans="1:19">
      <c r="A3006" s="4" t="s">
        <v>3213</v>
      </c>
      <c r="B3006" s="4" t="s">
        <v>174</v>
      </c>
      <c r="C3006" s="4" t="s">
        <v>9011</v>
      </c>
      <c r="D3006" s="4" t="s">
        <v>51</v>
      </c>
      <c r="E3006" s="4" t="s">
        <v>197</v>
      </c>
      <c r="F3006" s="3">
        <v>42863</v>
      </c>
      <c r="G3006" s="3">
        <v>42953</v>
      </c>
      <c r="H3006">
        <v>0</v>
      </c>
      <c r="I3006" s="4" t="s">
        <v>9016</v>
      </c>
      <c r="J3006" s="4" t="s">
        <v>9015</v>
      </c>
      <c r="K3006" s="4" t="s">
        <v>9010</v>
      </c>
      <c r="L3006">
        <v>4821</v>
      </c>
      <c r="M3006" s="4" t="s">
        <v>36</v>
      </c>
      <c r="N3006">
        <v>1982</v>
      </c>
      <c r="O3006">
        <v>4618</v>
      </c>
      <c r="P3006">
        <v>10083</v>
      </c>
      <c r="Q3006" s="4" t="s">
        <v>23</v>
      </c>
      <c r="R3006" s="4" t="s">
        <v>24</v>
      </c>
      <c r="S3006">
        <v>90</v>
      </c>
    </row>
    <row r="3007" spans="1:19">
      <c r="A3007" s="4" t="s">
        <v>3214</v>
      </c>
      <c r="B3007" s="4" t="s">
        <v>212</v>
      </c>
      <c r="C3007" s="4" t="s">
        <v>177</v>
      </c>
      <c r="D3007" s="4" t="s">
        <v>44</v>
      </c>
      <c r="E3007" s="4" t="s">
        <v>172</v>
      </c>
      <c r="F3007" s="3">
        <v>42863</v>
      </c>
      <c r="G3007" s="3">
        <v>42965</v>
      </c>
      <c r="H3007">
        <v>43</v>
      </c>
      <c r="I3007" s="4" t="s">
        <v>9023</v>
      </c>
      <c r="J3007" s="4" t="s">
        <v>9024</v>
      </c>
      <c r="K3007" s="4" t="s">
        <v>9012</v>
      </c>
      <c r="L3007">
        <v>55</v>
      </c>
      <c r="M3007" s="4" t="s">
        <v>36</v>
      </c>
      <c r="N3007">
        <v>2013</v>
      </c>
      <c r="O3007">
        <v>98.79</v>
      </c>
      <c r="P3007">
        <v>96</v>
      </c>
      <c r="Q3007" s="4" t="s">
        <v>23</v>
      </c>
      <c r="R3007" s="4" t="s">
        <v>35</v>
      </c>
      <c r="S3007">
        <v>102</v>
      </c>
    </row>
    <row r="3008" spans="1:19">
      <c r="A3008" s="4" t="s">
        <v>3215</v>
      </c>
      <c r="B3008" s="4" t="s">
        <v>212</v>
      </c>
      <c r="C3008" s="4" t="s">
        <v>177</v>
      </c>
      <c r="D3008" s="4" t="s">
        <v>93</v>
      </c>
      <c r="E3008" s="4" t="s">
        <v>172</v>
      </c>
      <c r="F3008" s="3">
        <v>42863</v>
      </c>
      <c r="G3008" s="3">
        <v>42983</v>
      </c>
      <c r="H3008">
        <v>54</v>
      </c>
      <c r="I3008" s="4" t="s">
        <v>9023</v>
      </c>
      <c r="J3008" s="4" t="s">
        <v>9024</v>
      </c>
      <c r="K3008" s="4" t="s">
        <v>9012</v>
      </c>
      <c r="L3008">
        <v>55</v>
      </c>
      <c r="M3008" s="4" t="s">
        <v>73</v>
      </c>
      <c r="N3008">
        <v>1991</v>
      </c>
      <c r="O3008">
        <v>1012.72</v>
      </c>
      <c r="P3008">
        <v>3492</v>
      </c>
      <c r="Q3008" s="4" t="s">
        <v>94</v>
      </c>
      <c r="R3008" s="4" t="s">
        <v>24</v>
      </c>
      <c r="S3008">
        <v>120</v>
      </c>
    </row>
    <row r="3009" spans="1:19">
      <c r="A3009" s="4" t="s">
        <v>3216</v>
      </c>
      <c r="B3009" s="4" t="s">
        <v>343</v>
      </c>
      <c r="C3009" s="4" t="s">
        <v>179</v>
      </c>
      <c r="D3009" s="4" t="s">
        <v>109</v>
      </c>
      <c r="E3009" s="4" t="s">
        <v>197</v>
      </c>
      <c r="F3009" s="3">
        <v>42863</v>
      </c>
      <c r="G3009" s="3">
        <v>42968</v>
      </c>
      <c r="H3009">
        <v>0</v>
      </c>
      <c r="I3009" s="4" t="s">
        <v>9016</v>
      </c>
      <c r="J3009" s="4" t="s">
        <v>9015</v>
      </c>
      <c r="K3009" s="4" t="s">
        <v>9010</v>
      </c>
      <c r="L3009">
        <v>550</v>
      </c>
      <c r="M3009" s="4" t="s">
        <v>58</v>
      </c>
      <c r="N3009">
        <v>1987</v>
      </c>
      <c r="O3009">
        <v>1698.2</v>
      </c>
      <c r="P3009">
        <v>3798</v>
      </c>
      <c r="Q3009" s="4" t="s">
        <v>23</v>
      </c>
      <c r="R3009" s="4" t="s">
        <v>24</v>
      </c>
      <c r="S3009">
        <v>105</v>
      </c>
    </row>
    <row r="3010" spans="1:19">
      <c r="A3010" s="4" t="s">
        <v>3217</v>
      </c>
      <c r="B3010" s="4" t="s">
        <v>219</v>
      </c>
      <c r="C3010" s="4" t="s">
        <v>179</v>
      </c>
      <c r="D3010" s="4" t="s">
        <v>38</v>
      </c>
      <c r="E3010" s="4" t="s">
        <v>172</v>
      </c>
      <c r="F3010" s="3">
        <v>42863</v>
      </c>
      <c r="G3010" s="3">
        <v>42871</v>
      </c>
      <c r="H3010">
        <v>575</v>
      </c>
      <c r="I3010" s="4" t="s">
        <v>9026</v>
      </c>
      <c r="J3010" s="4" t="s">
        <v>9024</v>
      </c>
      <c r="K3010" s="4" t="s">
        <v>9010</v>
      </c>
      <c r="L3010">
        <v>550</v>
      </c>
      <c r="M3010" s="4" t="s">
        <v>39</v>
      </c>
      <c r="N3010">
        <v>1993</v>
      </c>
      <c r="O3010">
        <v>4269.8999999999996</v>
      </c>
      <c r="P3010">
        <v>6472</v>
      </c>
      <c r="Q3010" s="4" t="s">
        <v>23</v>
      </c>
      <c r="R3010" s="4" t="s">
        <v>40</v>
      </c>
      <c r="S3010">
        <v>8</v>
      </c>
    </row>
    <row r="3011" spans="1:19">
      <c r="A3011" s="4" t="s">
        <v>3218</v>
      </c>
      <c r="B3011" s="4" t="s">
        <v>219</v>
      </c>
      <c r="C3011" s="4" t="s">
        <v>171</v>
      </c>
      <c r="D3011" s="4" t="s">
        <v>76</v>
      </c>
      <c r="E3011" s="4" t="s">
        <v>172</v>
      </c>
      <c r="F3011" s="3">
        <v>42863</v>
      </c>
      <c r="G3011" s="3">
        <v>42957</v>
      </c>
      <c r="H3011">
        <v>768</v>
      </c>
      <c r="I3011" s="4" t="s">
        <v>9026</v>
      </c>
      <c r="J3011" s="4" t="s">
        <v>9024</v>
      </c>
      <c r="K3011" s="4" t="s">
        <v>9010</v>
      </c>
      <c r="L3011">
        <v>1096</v>
      </c>
      <c r="M3011" s="4" t="s">
        <v>9322</v>
      </c>
      <c r="N3011">
        <v>1997</v>
      </c>
      <c r="O3011">
        <v>8170.38</v>
      </c>
      <c r="P3011">
        <v>16499</v>
      </c>
      <c r="Q3011" s="4" t="s">
        <v>77</v>
      </c>
      <c r="R3011" s="4" t="s">
        <v>24</v>
      </c>
      <c r="S3011">
        <v>94</v>
      </c>
    </row>
    <row r="3012" spans="1:19">
      <c r="A3012" s="4" t="s">
        <v>3219</v>
      </c>
      <c r="B3012" s="4" t="s">
        <v>219</v>
      </c>
      <c r="C3012" s="4" t="s">
        <v>9011</v>
      </c>
      <c r="D3012" s="4" t="s">
        <v>108</v>
      </c>
      <c r="E3012" s="4" t="s">
        <v>172</v>
      </c>
      <c r="F3012" s="3">
        <v>42863</v>
      </c>
      <c r="G3012" s="3">
        <v>42990</v>
      </c>
      <c r="H3012">
        <v>4426</v>
      </c>
      <c r="I3012" s="4" t="s">
        <v>9026</v>
      </c>
      <c r="J3012" s="4" t="s">
        <v>9024</v>
      </c>
      <c r="K3012" s="4" t="s">
        <v>9010</v>
      </c>
      <c r="L3012">
        <v>4821</v>
      </c>
      <c r="M3012" s="4" t="s">
        <v>33</v>
      </c>
      <c r="N3012">
        <v>1996</v>
      </c>
      <c r="O3012">
        <v>2214.94</v>
      </c>
      <c r="P3012">
        <v>5374</v>
      </c>
      <c r="Q3012" s="4" t="s">
        <v>23</v>
      </c>
      <c r="R3012" s="4" t="s">
        <v>24</v>
      </c>
      <c r="S3012">
        <v>127</v>
      </c>
    </row>
    <row r="3013" spans="1:19">
      <c r="A3013" s="4" t="s">
        <v>3220</v>
      </c>
      <c r="B3013" s="4" t="s">
        <v>256</v>
      </c>
      <c r="C3013" s="4" t="s">
        <v>179</v>
      </c>
      <c r="D3013" s="4" t="s">
        <v>27</v>
      </c>
      <c r="E3013" s="4" t="s">
        <v>197</v>
      </c>
      <c r="F3013" s="3">
        <v>42863</v>
      </c>
      <c r="G3013" s="3">
        <v>42865</v>
      </c>
      <c r="H3013">
        <v>0</v>
      </c>
      <c r="I3013" s="4" t="s">
        <v>9014</v>
      </c>
      <c r="J3013" s="4" t="s">
        <v>9015</v>
      </c>
      <c r="K3013" s="4" t="s">
        <v>9010</v>
      </c>
      <c r="L3013">
        <v>550</v>
      </c>
      <c r="M3013" s="4" t="s">
        <v>26</v>
      </c>
      <c r="N3013">
        <v>1986</v>
      </c>
      <c r="O3013">
        <v>647.17999999999995</v>
      </c>
      <c r="P3013">
        <v>1185</v>
      </c>
      <c r="Q3013" s="4" t="s">
        <v>28</v>
      </c>
      <c r="R3013" s="4" t="s">
        <v>24</v>
      </c>
      <c r="S3013">
        <v>2</v>
      </c>
    </row>
    <row r="3014" spans="1:19">
      <c r="A3014" s="4" t="s">
        <v>3221</v>
      </c>
      <c r="B3014" s="4" t="s">
        <v>256</v>
      </c>
      <c r="C3014" s="4" t="s">
        <v>179</v>
      </c>
      <c r="D3014" s="4" t="s">
        <v>85</v>
      </c>
      <c r="E3014" s="4" t="s">
        <v>172</v>
      </c>
      <c r="F3014" s="3">
        <v>42863</v>
      </c>
      <c r="G3014" s="3">
        <v>42967</v>
      </c>
      <c r="H3014">
        <v>553</v>
      </c>
      <c r="I3014" s="4" t="s">
        <v>9014</v>
      </c>
      <c r="J3014" s="4" t="s">
        <v>9015</v>
      </c>
      <c r="K3014" s="4" t="s">
        <v>9010</v>
      </c>
      <c r="L3014">
        <v>550</v>
      </c>
      <c r="M3014" s="4" t="s">
        <v>46</v>
      </c>
      <c r="N3014">
        <v>1985</v>
      </c>
      <c r="O3014">
        <v>375.43</v>
      </c>
      <c r="P3014">
        <v>1190</v>
      </c>
      <c r="Q3014" s="4" t="s">
        <v>23</v>
      </c>
      <c r="R3014" s="4" t="s">
        <v>24</v>
      </c>
      <c r="S3014">
        <v>104</v>
      </c>
    </row>
    <row r="3015" spans="1:19">
      <c r="A3015" s="4" t="s">
        <v>3222</v>
      </c>
      <c r="B3015" s="4" t="s">
        <v>244</v>
      </c>
      <c r="C3015" s="4" t="s">
        <v>199</v>
      </c>
      <c r="D3015" s="4" t="s">
        <v>41</v>
      </c>
      <c r="E3015" s="4" t="s">
        <v>197</v>
      </c>
      <c r="F3015" s="3">
        <v>42863</v>
      </c>
      <c r="G3015" s="3">
        <v>42875</v>
      </c>
      <c r="H3015">
        <v>0</v>
      </c>
      <c r="I3015" s="4" t="s">
        <v>9016</v>
      </c>
      <c r="J3015" s="4" t="s">
        <v>9015</v>
      </c>
      <c r="K3015" s="4" t="s">
        <v>9010</v>
      </c>
      <c r="L3015">
        <v>5482</v>
      </c>
      <c r="M3015" s="4" t="s">
        <v>36</v>
      </c>
      <c r="N3015">
        <v>1998</v>
      </c>
      <c r="O3015">
        <v>2714.9</v>
      </c>
      <c r="P3015">
        <v>2641</v>
      </c>
      <c r="Q3015" s="4" t="s">
        <v>23</v>
      </c>
      <c r="R3015" s="4" t="s">
        <v>21</v>
      </c>
      <c r="S3015">
        <v>12</v>
      </c>
    </row>
    <row r="3016" spans="1:19">
      <c r="A3016" s="4" t="s">
        <v>3223</v>
      </c>
      <c r="B3016" s="4" t="s">
        <v>201</v>
      </c>
      <c r="C3016" s="4" t="s">
        <v>171</v>
      </c>
      <c r="D3016" s="4" t="s">
        <v>24</v>
      </c>
      <c r="E3016" s="4" t="s">
        <v>193</v>
      </c>
      <c r="F3016" s="3">
        <v>42863</v>
      </c>
      <c r="G3016" s="3"/>
      <c r="I3016" s="4" t="s">
        <v>9026</v>
      </c>
      <c r="J3016" s="4" t="s">
        <v>9024</v>
      </c>
      <c r="K3016" s="4" t="s">
        <v>9010</v>
      </c>
      <c r="L3016">
        <v>1096</v>
      </c>
      <c r="M3016" s="4"/>
      <c r="Q3016" s="4"/>
      <c r="R3016" s="4"/>
    </row>
    <row r="3017" spans="1:19">
      <c r="A3017" s="4" t="s">
        <v>3224</v>
      </c>
      <c r="B3017" s="4" t="s">
        <v>201</v>
      </c>
      <c r="C3017" s="4" t="s">
        <v>171</v>
      </c>
      <c r="D3017" s="4" t="s">
        <v>72</v>
      </c>
      <c r="E3017" s="4" t="s">
        <v>197</v>
      </c>
      <c r="F3017" s="3">
        <v>42863</v>
      </c>
      <c r="G3017" s="3">
        <v>42952</v>
      </c>
      <c r="H3017">
        <v>0</v>
      </c>
      <c r="I3017" s="4" t="s">
        <v>9026</v>
      </c>
      <c r="J3017" s="4" t="s">
        <v>9024</v>
      </c>
      <c r="K3017" s="4" t="s">
        <v>9010</v>
      </c>
      <c r="L3017">
        <v>1096</v>
      </c>
      <c r="M3017" s="4" t="s">
        <v>73</v>
      </c>
      <c r="N3017">
        <v>2003</v>
      </c>
      <c r="O3017">
        <v>692.19</v>
      </c>
      <c r="P3017">
        <v>1922</v>
      </c>
      <c r="Q3017" s="4" t="s">
        <v>23</v>
      </c>
      <c r="R3017" s="4" t="s">
        <v>24</v>
      </c>
      <c r="S3017">
        <v>89</v>
      </c>
    </row>
    <row r="3018" spans="1:19">
      <c r="A3018" s="4" t="s">
        <v>3225</v>
      </c>
      <c r="B3018" s="4" t="s">
        <v>201</v>
      </c>
      <c r="C3018" s="4" t="s">
        <v>199</v>
      </c>
      <c r="D3018" s="4" t="s">
        <v>129</v>
      </c>
      <c r="E3018" s="4" t="s">
        <v>172</v>
      </c>
      <c r="F3018" s="3">
        <v>42863</v>
      </c>
      <c r="G3018" s="3">
        <v>42996</v>
      </c>
      <c r="H3018">
        <v>4786</v>
      </c>
      <c r="I3018" s="4" t="s">
        <v>9026</v>
      </c>
      <c r="J3018" s="4" t="s">
        <v>9024</v>
      </c>
      <c r="K3018" s="4" t="s">
        <v>9010</v>
      </c>
      <c r="L3018">
        <v>5482</v>
      </c>
      <c r="M3018" s="4" t="s">
        <v>39</v>
      </c>
      <c r="N3018">
        <v>1992</v>
      </c>
      <c r="O3018">
        <v>324.19</v>
      </c>
      <c r="P3018">
        <v>978</v>
      </c>
      <c r="Q3018" s="4" t="s">
        <v>23</v>
      </c>
      <c r="R3018" s="4" t="s">
        <v>24</v>
      </c>
      <c r="S3018">
        <v>133</v>
      </c>
    </row>
    <row r="3019" spans="1:19">
      <c r="A3019" s="4" t="s">
        <v>3226</v>
      </c>
      <c r="B3019" s="4" t="s">
        <v>170</v>
      </c>
      <c r="C3019" s="4" t="s">
        <v>192</v>
      </c>
      <c r="D3019" s="4" t="s">
        <v>104</v>
      </c>
      <c r="E3019" s="4" t="s">
        <v>197</v>
      </c>
      <c r="F3019" s="3">
        <v>42863</v>
      </c>
      <c r="G3019" s="3">
        <v>42878</v>
      </c>
      <c r="H3019">
        <v>0</v>
      </c>
      <c r="I3019" s="4" t="s">
        <v>9014</v>
      </c>
      <c r="J3019" s="4" t="s">
        <v>9015</v>
      </c>
      <c r="K3019" s="4" t="s">
        <v>9012</v>
      </c>
      <c r="L3019">
        <v>3393</v>
      </c>
      <c r="M3019" s="4" t="s">
        <v>9322</v>
      </c>
      <c r="N3019">
        <v>1983</v>
      </c>
      <c r="O3019">
        <v>1008.06</v>
      </c>
      <c r="P3019">
        <v>1238</v>
      </c>
      <c r="Q3019" s="4" t="s">
        <v>23</v>
      </c>
      <c r="R3019" s="4" t="s">
        <v>24</v>
      </c>
      <c r="S3019">
        <v>15</v>
      </c>
    </row>
    <row r="3020" spans="1:19">
      <c r="A3020" s="4" t="s">
        <v>3227</v>
      </c>
      <c r="B3020" s="4" t="s">
        <v>232</v>
      </c>
      <c r="C3020" s="4" t="s">
        <v>9011</v>
      </c>
      <c r="D3020" s="4" t="s">
        <v>117</v>
      </c>
      <c r="E3020" s="4" t="s">
        <v>197</v>
      </c>
      <c r="F3020" s="3">
        <v>42863</v>
      </c>
      <c r="G3020" s="3">
        <v>42872</v>
      </c>
      <c r="H3020">
        <v>0</v>
      </c>
      <c r="I3020" s="4" t="s">
        <v>9021</v>
      </c>
      <c r="J3020" s="4" t="s">
        <v>9019</v>
      </c>
      <c r="K3020" s="4" t="s">
        <v>9010</v>
      </c>
      <c r="L3020">
        <v>4821</v>
      </c>
      <c r="M3020" s="4" t="s">
        <v>26</v>
      </c>
      <c r="N3020">
        <v>1996</v>
      </c>
      <c r="O3020">
        <v>439.21</v>
      </c>
      <c r="P3020">
        <v>792</v>
      </c>
      <c r="Q3020" s="4" t="s">
        <v>23</v>
      </c>
      <c r="R3020" s="4" t="s">
        <v>24</v>
      </c>
      <c r="S3020">
        <v>9</v>
      </c>
    </row>
    <row r="3021" spans="1:19">
      <c r="A3021" s="4" t="s">
        <v>3228</v>
      </c>
      <c r="B3021" s="4" t="s">
        <v>208</v>
      </c>
      <c r="C3021" s="4" t="s">
        <v>199</v>
      </c>
      <c r="D3021" s="4" t="s">
        <v>47</v>
      </c>
      <c r="E3021" s="4" t="s">
        <v>197</v>
      </c>
      <c r="F3021" s="3">
        <v>42863</v>
      </c>
      <c r="G3021" s="3">
        <v>42949</v>
      </c>
      <c r="H3021">
        <v>0</v>
      </c>
      <c r="I3021" s="4" t="s">
        <v>9014</v>
      </c>
      <c r="J3021" s="4" t="s">
        <v>9015</v>
      </c>
      <c r="K3021" s="4" t="s">
        <v>9010</v>
      </c>
      <c r="L3021">
        <v>5482</v>
      </c>
      <c r="M3021" s="4" t="s">
        <v>46</v>
      </c>
      <c r="N3021">
        <v>1986</v>
      </c>
      <c r="O3021">
        <v>2403.58</v>
      </c>
      <c r="P3021">
        <v>8801</v>
      </c>
      <c r="Q3021" s="4" t="s">
        <v>23</v>
      </c>
      <c r="R3021" s="4" t="s">
        <v>24</v>
      </c>
      <c r="S3021">
        <v>86</v>
      </c>
    </row>
    <row r="3022" spans="1:19">
      <c r="A3022" s="4" t="s">
        <v>3229</v>
      </c>
      <c r="B3022" s="4" t="s">
        <v>208</v>
      </c>
      <c r="C3022" s="4" t="s">
        <v>177</v>
      </c>
      <c r="D3022" s="4" t="s">
        <v>103</v>
      </c>
      <c r="E3022" s="4" t="s">
        <v>197</v>
      </c>
      <c r="F3022" s="3">
        <v>42863</v>
      </c>
      <c r="G3022" s="3">
        <v>42966</v>
      </c>
      <c r="H3022">
        <v>0</v>
      </c>
      <c r="I3022" s="4" t="s">
        <v>9014</v>
      </c>
      <c r="J3022" s="4" t="s">
        <v>9015</v>
      </c>
      <c r="K3022" s="4" t="s">
        <v>9012</v>
      </c>
      <c r="L3022">
        <v>55</v>
      </c>
      <c r="M3022" s="4" t="s">
        <v>26</v>
      </c>
      <c r="N3022">
        <v>1992</v>
      </c>
      <c r="O3022">
        <v>3922.42</v>
      </c>
      <c r="P3022">
        <v>6837</v>
      </c>
      <c r="Q3022" s="4" t="s">
        <v>23</v>
      </c>
      <c r="R3022" s="4" t="s">
        <v>24</v>
      </c>
      <c r="S3022">
        <v>103</v>
      </c>
    </row>
    <row r="3023" spans="1:19">
      <c r="A3023" s="4" t="s">
        <v>3230</v>
      </c>
      <c r="B3023" s="4" t="s">
        <v>208</v>
      </c>
      <c r="C3023" s="4" t="s">
        <v>199</v>
      </c>
      <c r="D3023" s="4" t="s">
        <v>45</v>
      </c>
      <c r="E3023" s="4" t="s">
        <v>172</v>
      </c>
      <c r="F3023" s="3">
        <v>42863</v>
      </c>
      <c r="G3023" s="3">
        <v>42871</v>
      </c>
      <c r="H3023">
        <v>5338</v>
      </c>
      <c r="I3023" s="4" t="s">
        <v>9014</v>
      </c>
      <c r="J3023" s="4" t="s">
        <v>9015</v>
      </c>
      <c r="K3023" s="4" t="s">
        <v>9010</v>
      </c>
      <c r="L3023">
        <v>5482</v>
      </c>
      <c r="M3023" s="4" t="s">
        <v>46</v>
      </c>
      <c r="N3023">
        <v>1995</v>
      </c>
      <c r="O3023">
        <v>2173.98</v>
      </c>
      <c r="P3023">
        <v>2928</v>
      </c>
      <c r="Q3023" s="4" t="s">
        <v>23</v>
      </c>
      <c r="R3023" s="4" t="s">
        <v>47</v>
      </c>
      <c r="S3023">
        <v>8</v>
      </c>
    </row>
    <row r="3024" spans="1:19">
      <c r="A3024" s="4" t="s">
        <v>3231</v>
      </c>
      <c r="B3024" s="4" t="s">
        <v>181</v>
      </c>
      <c r="C3024" s="4" t="s">
        <v>9011</v>
      </c>
      <c r="D3024" s="4" t="s">
        <v>75</v>
      </c>
      <c r="E3024" s="4" t="s">
        <v>193</v>
      </c>
      <c r="F3024" s="3">
        <v>42863</v>
      </c>
      <c r="G3024" s="3"/>
      <c r="I3024" s="4" t="s">
        <v>9026</v>
      </c>
      <c r="J3024" s="4" t="s">
        <v>9024</v>
      </c>
      <c r="K3024" s="4" t="s">
        <v>9010</v>
      </c>
      <c r="L3024">
        <v>4821</v>
      </c>
      <c r="M3024" s="4" t="s">
        <v>73</v>
      </c>
      <c r="N3024">
        <v>1982</v>
      </c>
      <c r="O3024">
        <v>792.46</v>
      </c>
      <c r="P3024">
        <v>1299</v>
      </c>
      <c r="Q3024" s="4" t="s">
        <v>23</v>
      </c>
      <c r="R3024" s="4" t="s">
        <v>24</v>
      </c>
    </row>
    <row r="3025" spans="1:19">
      <c r="A3025" s="4" t="s">
        <v>3232</v>
      </c>
      <c r="B3025" s="4" t="s">
        <v>181</v>
      </c>
      <c r="C3025" s="4" t="s">
        <v>179</v>
      </c>
      <c r="D3025" s="4" t="s">
        <v>105</v>
      </c>
      <c r="E3025" s="4" t="s">
        <v>197</v>
      </c>
      <c r="F3025" s="3">
        <v>42863</v>
      </c>
      <c r="G3025" s="3">
        <v>42870</v>
      </c>
      <c r="H3025">
        <v>0</v>
      </c>
      <c r="I3025" s="4" t="s">
        <v>9026</v>
      </c>
      <c r="J3025" s="4" t="s">
        <v>9024</v>
      </c>
      <c r="K3025" s="4" t="s">
        <v>9010</v>
      </c>
      <c r="L3025">
        <v>550</v>
      </c>
      <c r="M3025" s="4" t="s">
        <v>36</v>
      </c>
      <c r="N3025">
        <v>1996</v>
      </c>
      <c r="O3025">
        <v>6354.87</v>
      </c>
      <c r="P3025">
        <v>16780</v>
      </c>
      <c r="Q3025" s="4" t="s">
        <v>23</v>
      </c>
      <c r="R3025" s="4" t="s">
        <v>35</v>
      </c>
      <c r="S3025">
        <v>7</v>
      </c>
    </row>
    <row r="3026" spans="1:19">
      <c r="A3026" s="4" t="s">
        <v>3233</v>
      </c>
      <c r="B3026" s="4" t="s">
        <v>183</v>
      </c>
      <c r="C3026" s="4" t="s">
        <v>171</v>
      </c>
      <c r="D3026" s="4" t="s">
        <v>110</v>
      </c>
      <c r="E3026" s="4" t="s">
        <v>172</v>
      </c>
      <c r="F3026" s="3">
        <v>42864</v>
      </c>
      <c r="G3026" s="3">
        <v>42978</v>
      </c>
      <c r="H3026">
        <v>996</v>
      </c>
      <c r="I3026" s="4" t="s">
        <v>9014</v>
      </c>
      <c r="J3026" s="4" t="s">
        <v>9015</v>
      </c>
      <c r="K3026" s="4" t="s">
        <v>9010</v>
      </c>
      <c r="L3026">
        <v>1096</v>
      </c>
      <c r="M3026" s="4" t="s">
        <v>60</v>
      </c>
      <c r="N3026">
        <v>1997</v>
      </c>
      <c r="O3026">
        <v>291.27</v>
      </c>
      <c r="P3026">
        <v>586</v>
      </c>
      <c r="Q3026" s="4" t="s">
        <v>23</v>
      </c>
      <c r="R3026" s="4" t="s">
        <v>24</v>
      </c>
      <c r="S3026">
        <v>114</v>
      </c>
    </row>
    <row r="3027" spans="1:19">
      <c r="A3027" s="4" t="s">
        <v>3234</v>
      </c>
      <c r="B3027" s="4" t="s">
        <v>261</v>
      </c>
      <c r="C3027" s="4" t="s">
        <v>171</v>
      </c>
      <c r="D3027" s="4" t="s">
        <v>24</v>
      </c>
      <c r="E3027" s="4" t="s">
        <v>193</v>
      </c>
      <c r="F3027" s="3">
        <v>42864</v>
      </c>
      <c r="G3027" s="3"/>
      <c r="I3027" s="4" t="s">
        <v>9021</v>
      </c>
      <c r="J3027" s="4" t="s">
        <v>9019</v>
      </c>
      <c r="K3027" s="4" t="s">
        <v>9010</v>
      </c>
      <c r="L3027">
        <v>1096</v>
      </c>
      <c r="M3027" s="4"/>
      <c r="Q3027" s="4"/>
      <c r="R3027" s="4"/>
    </row>
    <row r="3028" spans="1:19">
      <c r="A3028" s="4" t="s">
        <v>3235</v>
      </c>
      <c r="B3028" s="4" t="s">
        <v>261</v>
      </c>
      <c r="C3028" s="4" t="s">
        <v>192</v>
      </c>
      <c r="D3028" s="4" t="s">
        <v>24</v>
      </c>
      <c r="E3028" s="4" t="s">
        <v>193</v>
      </c>
      <c r="F3028" s="3">
        <v>42864</v>
      </c>
      <c r="G3028" s="3"/>
      <c r="I3028" s="4" t="s">
        <v>9021</v>
      </c>
      <c r="J3028" s="4" t="s">
        <v>9019</v>
      </c>
      <c r="K3028" s="4" t="s">
        <v>9012</v>
      </c>
      <c r="L3028">
        <v>3393</v>
      </c>
      <c r="M3028" s="4"/>
      <c r="Q3028" s="4"/>
      <c r="R3028" s="4"/>
    </row>
    <row r="3029" spans="1:19">
      <c r="A3029" s="4" t="s">
        <v>3236</v>
      </c>
      <c r="B3029" s="4" t="s">
        <v>246</v>
      </c>
      <c r="C3029" s="4" t="s">
        <v>192</v>
      </c>
      <c r="D3029" s="4" t="s">
        <v>65</v>
      </c>
      <c r="E3029" s="4" t="s">
        <v>197</v>
      </c>
      <c r="F3029" s="3">
        <v>42864</v>
      </c>
      <c r="G3029" s="3">
        <v>42875</v>
      </c>
      <c r="H3029">
        <v>0</v>
      </c>
      <c r="I3029" s="4" t="s">
        <v>9021</v>
      </c>
      <c r="J3029" s="4" t="s">
        <v>9019</v>
      </c>
      <c r="K3029" s="4" t="s">
        <v>9012</v>
      </c>
      <c r="L3029">
        <v>3393</v>
      </c>
      <c r="M3029" s="4" t="s">
        <v>33</v>
      </c>
      <c r="N3029">
        <v>1990</v>
      </c>
      <c r="O3029">
        <v>2520.83</v>
      </c>
      <c r="P3029">
        <v>3502</v>
      </c>
      <c r="Q3029" s="4" t="s">
        <v>23</v>
      </c>
      <c r="R3029" s="4" t="s">
        <v>24</v>
      </c>
      <c r="S3029">
        <v>11</v>
      </c>
    </row>
    <row r="3030" spans="1:19">
      <c r="A3030" s="4" t="s">
        <v>3237</v>
      </c>
      <c r="B3030" s="4" t="s">
        <v>304</v>
      </c>
      <c r="C3030" s="4" t="s">
        <v>177</v>
      </c>
      <c r="D3030" s="4" t="s">
        <v>51</v>
      </c>
      <c r="E3030" s="4" t="s">
        <v>172</v>
      </c>
      <c r="F3030" s="3">
        <v>42864</v>
      </c>
      <c r="G3030" s="3">
        <v>42956</v>
      </c>
      <c r="H3030">
        <v>63</v>
      </c>
      <c r="I3030" s="4" t="s">
        <v>9014</v>
      </c>
      <c r="J3030" s="4" t="s">
        <v>9015</v>
      </c>
      <c r="K3030" s="4" t="s">
        <v>9012</v>
      </c>
      <c r="L3030">
        <v>55</v>
      </c>
      <c r="M3030" s="4" t="s">
        <v>36</v>
      </c>
      <c r="N3030">
        <v>1982</v>
      </c>
      <c r="O3030">
        <v>4618</v>
      </c>
      <c r="P3030">
        <v>10083</v>
      </c>
      <c r="Q3030" s="4" t="s">
        <v>23</v>
      </c>
      <c r="R3030" s="4" t="s">
        <v>24</v>
      </c>
      <c r="S3030">
        <v>92</v>
      </c>
    </row>
    <row r="3031" spans="1:19">
      <c r="A3031" s="4" t="s">
        <v>3238</v>
      </c>
      <c r="B3031" s="4" t="s">
        <v>210</v>
      </c>
      <c r="C3031" s="4" t="s">
        <v>171</v>
      </c>
      <c r="D3031" s="4" t="s">
        <v>96</v>
      </c>
      <c r="E3031" s="4" t="s">
        <v>197</v>
      </c>
      <c r="F3031" s="3">
        <v>42864</v>
      </c>
      <c r="G3031" s="3">
        <v>42964</v>
      </c>
      <c r="H3031">
        <v>0</v>
      </c>
      <c r="I3031" s="4" t="s">
        <v>9021</v>
      </c>
      <c r="J3031" s="4" t="s">
        <v>9019</v>
      </c>
      <c r="K3031" s="4" t="s">
        <v>9010</v>
      </c>
      <c r="L3031">
        <v>1096</v>
      </c>
      <c r="M3031" s="4" t="s">
        <v>58</v>
      </c>
      <c r="N3031">
        <v>1994</v>
      </c>
      <c r="O3031">
        <v>355.23</v>
      </c>
      <c r="P3031">
        <v>853</v>
      </c>
      <c r="Q3031" s="4" t="s">
        <v>23</v>
      </c>
      <c r="R3031" s="4" t="s">
        <v>24</v>
      </c>
      <c r="S3031">
        <v>100</v>
      </c>
    </row>
    <row r="3032" spans="1:19">
      <c r="A3032" s="4" t="s">
        <v>3239</v>
      </c>
      <c r="B3032" s="4" t="s">
        <v>174</v>
      </c>
      <c r="C3032" s="4" t="s">
        <v>171</v>
      </c>
      <c r="D3032" s="4" t="s">
        <v>47</v>
      </c>
      <c r="E3032" s="4" t="s">
        <v>172</v>
      </c>
      <c r="F3032" s="3">
        <v>42864</v>
      </c>
      <c r="G3032" s="3">
        <v>42874</v>
      </c>
      <c r="H3032">
        <v>1075</v>
      </c>
      <c r="I3032" s="4" t="s">
        <v>9016</v>
      </c>
      <c r="J3032" s="4" t="s">
        <v>9015</v>
      </c>
      <c r="K3032" s="4" t="s">
        <v>9010</v>
      </c>
      <c r="L3032">
        <v>1096</v>
      </c>
      <c r="M3032" s="4" t="s">
        <v>46</v>
      </c>
      <c r="N3032">
        <v>1986</v>
      </c>
      <c r="O3032">
        <v>2403.58</v>
      </c>
      <c r="P3032">
        <v>8801</v>
      </c>
      <c r="Q3032" s="4" t="s">
        <v>23</v>
      </c>
      <c r="R3032" s="4" t="s">
        <v>24</v>
      </c>
      <c r="S3032">
        <v>10</v>
      </c>
    </row>
    <row r="3033" spans="1:19">
      <c r="A3033" s="4" t="s">
        <v>3240</v>
      </c>
      <c r="B3033" s="4" t="s">
        <v>174</v>
      </c>
      <c r="C3033" s="4" t="s">
        <v>9011</v>
      </c>
      <c r="D3033" s="4" t="s">
        <v>92</v>
      </c>
      <c r="E3033" s="4" t="s">
        <v>172</v>
      </c>
      <c r="F3033" s="3">
        <v>42864</v>
      </c>
      <c r="G3033" s="3">
        <v>42879</v>
      </c>
      <c r="H3033">
        <v>5033</v>
      </c>
      <c r="I3033" s="4" t="s">
        <v>9016</v>
      </c>
      <c r="J3033" s="4" t="s">
        <v>9015</v>
      </c>
      <c r="K3033" s="4" t="s">
        <v>9010</v>
      </c>
      <c r="L3033">
        <v>4821</v>
      </c>
      <c r="M3033" s="4" t="s">
        <v>73</v>
      </c>
      <c r="N3033">
        <v>1997</v>
      </c>
      <c r="O3033">
        <v>2041.73</v>
      </c>
      <c r="P3033">
        <v>5276</v>
      </c>
      <c r="Q3033" s="4" t="s">
        <v>23</v>
      </c>
      <c r="R3033" s="4" t="s">
        <v>24</v>
      </c>
      <c r="S3033">
        <v>15</v>
      </c>
    </row>
    <row r="3034" spans="1:19">
      <c r="A3034" s="4" t="s">
        <v>3241</v>
      </c>
      <c r="B3034" s="4" t="s">
        <v>174</v>
      </c>
      <c r="C3034" s="4" t="s">
        <v>192</v>
      </c>
      <c r="D3034" s="4" t="s">
        <v>104</v>
      </c>
      <c r="E3034" s="4" t="s">
        <v>172</v>
      </c>
      <c r="F3034" s="3">
        <v>42864</v>
      </c>
      <c r="G3034" s="3">
        <v>42912</v>
      </c>
      <c r="H3034">
        <v>3249</v>
      </c>
      <c r="I3034" s="4" t="s">
        <v>9016</v>
      </c>
      <c r="J3034" s="4" t="s">
        <v>9015</v>
      </c>
      <c r="K3034" s="4" t="s">
        <v>9012</v>
      </c>
      <c r="L3034">
        <v>3393</v>
      </c>
      <c r="M3034" s="4" t="s">
        <v>9322</v>
      </c>
      <c r="N3034">
        <v>1983</v>
      </c>
      <c r="O3034">
        <v>1008.06</v>
      </c>
      <c r="P3034">
        <v>1238</v>
      </c>
      <c r="Q3034" s="4" t="s">
        <v>23</v>
      </c>
      <c r="R3034" s="4" t="s">
        <v>24</v>
      </c>
      <c r="S3034">
        <v>48</v>
      </c>
    </row>
    <row r="3035" spans="1:19">
      <c r="A3035" s="4" t="s">
        <v>3242</v>
      </c>
      <c r="B3035" s="4" t="s">
        <v>196</v>
      </c>
      <c r="C3035" s="4" t="s">
        <v>171</v>
      </c>
      <c r="D3035" s="4" t="s">
        <v>68</v>
      </c>
      <c r="E3035" s="4" t="s">
        <v>172</v>
      </c>
      <c r="F3035" s="3">
        <v>42864</v>
      </c>
      <c r="G3035" s="3">
        <v>42961</v>
      </c>
      <c r="H3035">
        <v>1015</v>
      </c>
      <c r="I3035" s="4" t="s">
        <v>9016</v>
      </c>
      <c r="J3035" s="4" t="s">
        <v>9015</v>
      </c>
      <c r="K3035" s="4" t="s">
        <v>9010</v>
      </c>
      <c r="L3035">
        <v>1096</v>
      </c>
      <c r="M3035" s="4" t="s">
        <v>9322</v>
      </c>
      <c r="N3035">
        <v>2000</v>
      </c>
      <c r="O3035">
        <v>1223.72</v>
      </c>
      <c r="P3035">
        <v>2497</v>
      </c>
      <c r="Q3035" s="4" t="s">
        <v>69</v>
      </c>
      <c r="R3035" s="4" t="s">
        <v>24</v>
      </c>
      <c r="S3035">
        <v>97</v>
      </c>
    </row>
    <row r="3036" spans="1:19">
      <c r="A3036" s="4" t="s">
        <v>3243</v>
      </c>
      <c r="B3036" s="4" t="s">
        <v>343</v>
      </c>
      <c r="C3036" s="4" t="s">
        <v>179</v>
      </c>
      <c r="D3036" s="4" t="s">
        <v>109</v>
      </c>
      <c r="E3036" s="4" t="s">
        <v>197</v>
      </c>
      <c r="F3036" s="3">
        <v>42864</v>
      </c>
      <c r="G3036" s="3">
        <v>42913</v>
      </c>
      <c r="H3036">
        <v>0</v>
      </c>
      <c r="I3036" s="4" t="s">
        <v>9016</v>
      </c>
      <c r="J3036" s="4" t="s">
        <v>9015</v>
      </c>
      <c r="K3036" s="4" t="s">
        <v>9010</v>
      </c>
      <c r="L3036">
        <v>550</v>
      </c>
      <c r="M3036" s="4" t="s">
        <v>58</v>
      </c>
      <c r="N3036">
        <v>1987</v>
      </c>
      <c r="O3036">
        <v>1698.2</v>
      </c>
      <c r="P3036">
        <v>3798</v>
      </c>
      <c r="Q3036" s="4" t="s">
        <v>23</v>
      </c>
      <c r="R3036" s="4" t="s">
        <v>24</v>
      </c>
      <c r="S3036">
        <v>49</v>
      </c>
    </row>
    <row r="3037" spans="1:19">
      <c r="A3037" s="4" t="s">
        <v>3244</v>
      </c>
      <c r="B3037" s="4" t="s">
        <v>343</v>
      </c>
      <c r="C3037" s="4" t="s">
        <v>171</v>
      </c>
      <c r="D3037" s="4" t="s">
        <v>70</v>
      </c>
      <c r="E3037" s="4" t="s">
        <v>172</v>
      </c>
      <c r="F3037" s="3">
        <v>42864</v>
      </c>
      <c r="G3037" s="3">
        <v>42871</v>
      </c>
      <c r="H3037">
        <v>1100</v>
      </c>
      <c r="I3037" s="4" t="s">
        <v>9016</v>
      </c>
      <c r="J3037" s="4" t="s">
        <v>9015</v>
      </c>
      <c r="K3037" s="4" t="s">
        <v>9010</v>
      </c>
      <c r="L3037">
        <v>1096</v>
      </c>
      <c r="M3037" s="4" t="s">
        <v>55</v>
      </c>
      <c r="N3037">
        <v>2007</v>
      </c>
      <c r="O3037">
        <v>86.68</v>
      </c>
      <c r="P3037">
        <v>187</v>
      </c>
      <c r="Q3037" s="4" t="s">
        <v>23</v>
      </c>
      <c r="R3037" s="4" t="s">
        <v>56</v>
      </c>
      <c r="S3037">
        <v>7</v>
      </c>
    </row>
    <row r="3038" spans="1:19">
      <c r="A3038" s="4" t="s">
        <v>3245</v>
      </c>
      <c r="B3038" s="4" t="s">
        <v>219</v>
      </c>
      <c r="C3038" s="4" t="s">
        <v>199</v>
      </c>
      <c r="D3038" s="4" t="s">
        <v>32</v>
      </c>
      <c r="E3038" s="4" t="s">
        <v>172</v>
      </c>
      <c r="F3038" s="3">
        <v>42864</v>
      </c>
      <c r="G3038" s="3">
        <v>42991</v>
      </c>
      <c r="H3038">
        <v>4755</v>
      </c>
      <c r="I3038" s="4" t="s">
        <v>9026</v>
      </c>
      <c r="J3038" s="4" t="s">
        <v>9024</v>
      </c>
      <c r="K3038" s="4" t="s">
        <v>9010</v>
      </c>
      <c r="L3038">
        <v>5482</v>
      </c>
      <c r="M3038" s="4" t="s">
        <v>33</v>
      </c>
      <c r="N3038">
        <v>2009</v>
      </c>
      <c r="O3038">
        <v>497.11</v>
      </c>
      <c r="P3038">
        <v>1588</v>
      </c>
      <c r="Q3038" s="4" t="s">
        <v>23</v>
      </c>
      <c r="R3038" s="4" t="s">
        <v>24</v>
      </c>
      <c r="S3038">
        <v>127</v>
      </c>
    </row>
    <row r="3039" spans="1:19">
      <c r="A3039" s="4" t="s">
        <v>3246</v>
      </c>
      <c r="B3039" s="4" t="s">
        <v>230</v>
      </c>
      <c r="C3039" s="4" t="s">
        <v>179</v>
      </c>
      <c r="D3039" s="4" t="s">
        <v>82</v>
      </c>
      <c r="E3039" s="4" t="s">
        <v>197</v>
      </c>
      <c r="F3039" s="3">
        <v>42864</v>
      </c>
      <c r="G3039" s="3">
        <v>42955</v>
      </c>
      <c r="H3039">
        <v>0</v>
      </c>
      <c r="I3039" s="4" t="s">
        <v>9026</v>
      </c>
      <c r="J3039" s="4" t="s">
        <v>9024</v>
      </c>
      <c r="K3039" s="4" t="s">
        <v>9010</v>
      </c>
      <c r="L3039">
        <v>550</v>
      </c>
      <c r="M3039" s="4" t="s">
        <v>36</v>
      </c>
      <c r="N3039">
        <v>1982</v>
      </c>
      <c r="O3039">
        <v>11698.03</v>
      </c>
      <c r="P3039">
        <v>34288</v>
      </c>
      <c r="Q3039" s="4" t="s">
        <v>23</v>
      </c>
      <c r="R3039" s="4" t="s">
        <v>24</v>
      </c>
      <c r="S3039">
        <v>91</v>
      </c>
    </row>
    <row r="3040" spans="1:19">
      <c r="A3040" s="4" t="s">
        <v>3247</v>
      </c>
      <c r="B3040" s="4" t="s">
        <v>187</v>
      </c>
      <c r="C3040" s="4" t="s">
        <v>265</v>
      </c>
      <c r="D3040" s="4" t="s">
        <v>24</v>
      </c>
      <c r="E3040" s="4" t="s">
        <v>193</v>
      </c>
      <c r="F3040" s="3">
        <v>42864</v>
      </c>
      <c r="G3040" s="3"/>
      <c r="I3040" s="4" t="s">
        <v>9023</v>
      </c>
      <c r="J3040" s="4" t="s">
        <v>9024</v>
      </c>
      <c r="K3040" s="4" t="s">
        <v>9013</v>
      </c>
      <c r="L3040">
        <v>26768</v>
      </c>
      <c r="M3040" s="4"/>
      <c r="Q3040" s="4"/>
      <c r="R3040" s="4"/>
    </row>
    <row r="3041" spans="1:19">
      <c r="A3041" s="4" t="s">
        <v>3248</v>
      </c>
      <c r="B3041" s="4" t="s">
        <v>187</v>
      </c>
      <c r="C3041" s="4" t="s">
        <v>179</v>
      </c>
      <c r="D3041" s="4" t="s">
        <v>74</v>
      </c>
      <c r="E3041" s="4" t="s">
        <v>193</v>
      </c>
      <c r="F3041" s="3">
        <v>42864</v>
      </c>
      <c r="G3041" s="3"/>
      <c r="I3041" s="4" t="s">
        <v>9023</v>
      </c>
      <c r="J3041" s="4" t="s">
        <v>9024</v>
      </c>
      <c r="K3041" s="4" t="s">
        <v>9010</v>
      </c>
      <c r="L3041">
        <v>550</v>
      </c>
      <c r="M3041" s="4" t="s">
        <v>33</v>
      </c>
      <c r="N3041">
        <v>2003</v>
      </c>
      <c r="O3041">
        <v>223.8</v>
      </c>
      <c r="P3041">
        <v>299</v>
      </c>
      <c r="Q3041" s="4" t="s">
        <v>23</v>
      </c>
      <c r="R3041" s="4" t="s">
        <v>24</v>
      </c>
    </row>
    <row r="3042" spans="1:19">
      <c r="A3042" s="4" t="s">
        <v>3249</v>
      </c>
      <c r="B3042" s="4" t="s">
        <v>187</v>
      </c>
      <c r="C3042" s="4" t="s">
        <v>171</v>
      </c>
      <c r="D3042" s="4" t="s">
        <v>84</v>
      </c>
      <c r="E3042" s="4" t="s">
        <v>197</v>
      </c>
      <c r="F3042" s="3">
        <v>42864</v>
      </c>
      <c r="G3042" s="3">
        <v>42874</v>
      </c>
      <c r="H3042">
        <v>0</v>
      </c>
      <c r="I3042" s="4" t="s">
        <v>9023</v>
      </c>
      <c r="J3042" s="4" t="s">
        <v>9024</v>
      </c>
      <c r="K3042" s="4" t="s">
        <v>9010</v>
      </c>
      <c r="L3042">
        <v>1096</v>
      </c>
      <c r="M3042" s="4" t="s">
        <v>9322</v>
      </c>
      <c r="N3042">
        <v>1980</v>
      </c>
      <c r="O3042">
        <v>7708.38</v>
      </c>
      <c r="P3042">
        <v>13756</v>
      </c>
      <c r="Q3042" s="4" t="s">
        <v>23</v>
      </c>
      <c r="R3042" s="4" t="s">
        <v>24</v>
      </c>
      <c r="S3042">
        <v>10</v>
      </c>
    </row>
    <row r="3043" spans="1:19">
      <c r="A3043" s="4" t="s">
        <v>3250</v>
      </c>
      <c r="B3043" s="4" t="s">
        <v>187</v>
      </c>
      <c r="C3043" s="4" t="s">
        <v>9011</v>
      </c>
      <c r="D3043" s="4" t="s">
        <v>62</v>
      </c>
      <c r="E3043" s="4" t="s">
        <v>197</v>
      </c>
      <c r="F3043" s="3">
        <v>42864</v>
      </c>
      <c r="G3043" s="3">
        <v>42916</v>
      </c>
      <c r="H3043">
        <v>0</v>
      </c>
      <c r="I3043" s="4" t="s">
        <v>9023</v>
      </c>
      <c r="J3043" s="4" t="s">
        <v>9024</v>
      </c>
      <c r="K3043" s="4" t="s">
        <v>9010</v>
      </c>
      <c r="L3043">
        <v>4821</v>
      </c>
      <c r="M3043" s="4" t="s">
        <v>58</v>
      </c>
      <c r="N3043">
        <v>2008</v>
      </c>
      <c r="O3043">
        <v>52.5</v>
      </c>
      <c r="P3043">
        <v>165</v>
      </c>
      <c r="Q3043" s="4" t="s">
        <v>23</v>
      </c>
      <c r="R3043" s="4" t="s">
        <v>24</v>
      </c>
      <c r="S3043">
        <v>52</v>
      </c>
    </row>
    <row r="3044" spans="1:19">
      <c r="A3044" s="4" t="s">
        <v>3251</v>
      </c>
      <c r="B3044" s="4" t="s">
        <v>187</v>
      </c>
      <c r="C3044" s="4" t="s">
        <v>179</v>
      </c>
      <c r="D3044" s="4" t="s">
        <v>81</v>
      </c>
      <c r="E3044" s="4" t="s">
        <v>172</v>
      </c>
      <c r="F3044" s="3">
        <v>42864</v>
      </c>
      <c r="G3044" s="3">
        <v>42865</v>
      </c>
      <c r="H3044">
        <v>541</v>
      </c>
      <c r="I3044" s="4" t="s">
        <v>9023</v>
      </c>
      <c r="J3044" s="4" t="s">
        <v>9024</v>
      </c>
      <c r="K3044" s="4" t="s">
        <v>9010</v>
      </c>
      <c r="L3044">
        <v>550</v>
      </c>
      <c r="M3044" s="4" t="s">
        <v>33</v>
      </c>
      <c r="N3044">
        <v>1989</v>
      </c>
      <c r="O3044">
        <v>1388.67</v>
      </c>
      <c r="P3044">
        <v>3583</v>
      </c>
      <c r="Q3044" s="4" t="s">
        <v>23</v>
      </c>
      <c r="R3044" s="4" t="s">
        <v>24</v>
      </c>
      <c r="S3044">
        <v>1</v>
      </c>
    </row>
    <row r="3045" spans="1:19">
      <c r="A3045" s="4" t="s">
        <v>3252</v>
      </c>
      <c r="B3045" s="4" t="s">
        <v>187</v>
      </c>
      <c r="C3045" s="4" t="s">
        <v>9011</v>
      </c>
      <c r="D3045" s="4" t="s">
        <v>75</v>
      </c>
      <c r="E3045" s="4" t="s">
        <v>172</v>
      </c>
      <c r="F3045" s="3">
        <v>42864</v>
      </c>
      <c r="G3045" s="3">
        <v>42888</v>
      </c>
      <c r="H3045">
        <v>4815</v>
      </c>
      <c r="I3045" s="4" t="s">
        <v>9023</v>
      </c>
      <c r="J3045" s="4" t="s">
        <v>9024</v>
      </c>
      <c r="K3045" s="4" t="s">
        <v>9010</v>
      </c>
      <c r="L3045">
        <v>4821</v>
      </c>
      <c r="M3045" s="4" t="s">
        <v>73</v>
      </c>
      <c r="N3045">
        <v>1982</v>
      </c>
      <c r="O3045">
        <v>792.46</v>
      </c>
      <c r="P3045">
        <v>1299</v>
      </c>
      <c r="Q3045" s="4" t="s">
        <v>23</v>
      </c>
      <c r="R3045" s="4" t="s">
        <v>24</v>
      </c>
      <c r="S3045">
        <v>24</v>
      </c>
    </row>
    <row r="3046" spans="1:19">
      <c r="A3046" s="4" t="s">
        <v>3253</v>
      </c>
      <c r="B3046" s="4" t="s">
        <v>201</v>
      </c>
      <c r="C3046" s="4" t="s">
        <v>171</v>
      </c>
      <c r="D3046" s="4" t="s">
        <v>50</v>
      </c>
      <c r="E3046" s="4" t="s">
        <v>193</v>
      </c>
      <c r="F3046" s="3">
        <v>42864</v>
      </c>
      <c r="G3046" s="3"/>
      <c r="I3046" s="4" t="s">
        <v>9026</v>
      </c>
      <c r="J3046" s="4" t="s">
        <v>9024</v>
      </c>
      <c r="K3046" s="4" t="s">
        <v>9010</v>
      </c>
      <c r="L3046">
        <v>1096</v>
      </c>
      <c r="M3046" s="4" t="s">
        <v>9322</v>
      </c>
      <c r="N3046">
        <v>1992</v>
      </c>
      <c r="O3046">
        <v>1712.68</v>
      </c>
      <c r="P3046">
        <v>3194</v>
      </c>
      <c r="Q3046" s="4" t="s">
        <v>23</v>
      </c>
      <c r="R3046" s="4" t="s">
        <v>21</v>
      </c>
    </row>
    <row r="3047" spans="1:19">
      <c r="A3047" s="4" t="s">
        <v>3254</v>
      </c>
      <c r="B3047" s="4" t="s">
        <v>201</v>
      </c>
      <c r="C3047" s="4" t="s">
        <v>177</v>
      </c>
      <c r="D3047" s="4" t="s">
        <v>84</v>
      </c>
      <c r="E3047" s="4" t="s">
        <v>172</v>
      </c>
      <c r="F3047" s="3">
        <v>42864</v>
      </c>
      <c r="G3047" s="3">
        <v>42867</v>
      </c>
      <c r="H3047">
        <v>57</v>
      </c>
      <c r="I3047" s="4" t="s">
        <v>9026</v>
      </c>
      <c r="J3047" s="4" t="s">
        <v>9024</v>
      </c>
      <c r="K3047" s="4" t="s">
        <v>9012</v>
      </c>
      <c r="L3047">
        <v>55</v>
      </c>
      <c r="M3047" s="4" t="s">
        <v>9322</v>
      </c>
      <c r="N3047">
        <v>1980</v>
      </c>
      <c r="O3047">
        <v>7708.38</v>
      </c>
      <c r="P3047">
        <v>13756</v>
      </c>
      <c r="Q3047" s="4" t="s">
        <v>23</v>
      </c>
      <c r="R3047" s="4" t="s">
        <v>24</v>
      </c>
      <c r="S3047">
        <v>3</v>
      </c>
    </row>
    <row r="3048" spans="1:19">
      <c r="A3048" s="4" t="s">
        <v>3255</v>
      </c>
      <c r="B3048" s="4" t="s">
        <v>189</v>
      </c>
      <c r="C3048" s="4" t="s">
        <v>171</v>
      </c>
      <c r="D3048" s="4" t="s">
        <v>103</v>
      </c>
      <c r="E3048" s="4" t="s">
        <v>197</v>
      </c>
      <c r="F3048" s="3">
        <v>42864</v>
      </c>
      <c r="G3048" s="3">
        <v>42875</v>
      </c>
      <c r="H3048">
        <v>0</v>
      </c>
      <c r="I3048" s="4" t="s">
        <v>9016</v>
      </c>
      <c r="J3048" s="4" t="s">
        <v>9015</v>
      </c>
      <c r="K3048" s="4" t="s">
        <v>9010</v>
      </c>
      <c r="L3048">
        <v>1096</v>
      </c>
      <c r="M3048" s="4" t="s">
        <v>26</v>
      </c>
      <c r="N3048">
        <v>1992</v>
      </c>
      <c r="O3048">
        <v>3922.42</v>
      </c>
      <c r="P3048">
        <v>6837</v>
      </c>
      <c r="Q3048" s="4" t="s">
        <v>23</v>
      </c>
      <c r="R3048" s="4" t="s">
        <v>24</v>
      </c>
      <c r="S3048">
        <v>11</v>
      </c>
    </row>
    <row r="3049" spans="1:19">
      <c r="A3049" s="4" t="s">
        <v>3256</v>
      </c>
      <c r="B3049" s="4" t="s">
        <v>189</v>
      </c>
      <c r="C3049" s="4" t="s">
        <v>177</v>
      </c>
      <c r="D3049" s="4" t="s">
        <v>103</v>
      </c>
      <c r="E3049" s="4" t="s">
        <v>197</v>
      </c>
      <c r="F3049" s="3">
        <v>42864</v>
      </c>
      <c r="G3049" s="3">
        <v>42969</v>
      </c>
      <c r="H3049">
        <v>0</v>
      </c>
      <c r="I3049" s="4" t="s">
        <v>9016</v>
      </c>
      <c r="J3049" s="4" t="s">
        <v>9015</v>
      </c>
      <c r="K3049" s="4" t="s">
        <v>9012</v>
      </c>
      <c r="L3049">
        <v>55</v>
      </c>
      <c r="M3049" s="4" t="s">
        <v>26</v>
      </c>
      <c r="N3049">
        <v>1992</v>
      </c>
      <c r="O3049">
        <v>3922.42</v>
      </c>
      <c r="P3049">
        <v>6837</v>
      </c>
      <c r="Q3049" s="4" t="s">
        <v>23</v>
      </c>
      <c r="R3049" s="4" t="s">
        <v>24</v>
      </c>
      <c r="S3049">
        <v>105</v>
      </c>
    </row>
    <row r="3050" spans="1:19">
      <c r="A3050" s="4" t="s">
        <v>3257</v>
      </c>
      <c r="B3050" s="4" t="s">
        <v>232</v>
      </c>
      <c r="C3050" s="4" t="s">
        <v>199</v>
      </c>
      <c r="D3050" s="4" t="s">
        <v>96</v>
      </c>
      <c r="E3050" s="4" t="s">
        <v>172</v>
      </c>
      <c r="F3050" s="3">
        <v>42864</v>
      </c>
      <c r="G3050" s="3">
        <v>42872</v>
      </c>
      <c r="H3050">
        <v>5406</v>
      </c>
      <c r="I3050" s="4" t="s">
        <v>9021</v>
      </c>
      <c r="J3050" s="4" t="s">
        <v>9019</v>
      </c>
      <c r="K3050" s="4" t="s">
        <v>9010</v>
      </c>
      <c r="L3050">
        <v>5482</v>
      </c>
      <c r="M3050" s="4" t="s">
        <v>58</v>
      </c>
      <c r="N3050">
        <v>1994</v>
      </c>
      <c r="O3050">
        <v>355.23</v>
      </c>
      <c r="P3050">
        <v>853</v>
      </c>
      <c r="Q3050" s="4" t="s">
        <v>23</v>
      </c>
      <c r="R3050" s="4" t="s">
        <v>24</v>
      </c>
      <c r="S3050">
        <v>8</v>
      </c>
    </row>
    <row r="3051" spans="1:19">
      <c r="A3051" s="4" t="s">
        <v>3258</v>
      </c>
      <c r="B3051" s="4" t="s">
        <v>226</v>
      </c>
      <c r="C3051" s="4" t="s">
        <v>9011</v>
      </c>
      <c r="D3051" s="4" t="s">
        <v>24</v>
      </c>
      <c r="E3051" s="4" t="s">
        <v>193</v>
      </c>
      <c r="F3051" s="3">
        <v>42864</v>
      </c>
      <c r="G3051" s="3"/>
      <c r="I3051" s="4" t="s">
        <v>9018</v>
      </c>
      <c r="J3051" s="4" t="s">
        <v>9019</v>
      </c>
      <c r="K3051" s="4" t="s">
        <v>9010</v>
      </c>
      <c r="L3051">
        <v>4821</v>
      </c>
      <c r="M3051" s="4"/>
      <c r="Q3051" s="4"/>
      <c r="R3051" s="4"/>
    </row>
    <row r="3052" spans="1:19">
      <c r="A3052" s="4" t="s">
        <v>3259</v>
      </c>
      <c r="B3052" s="4" t="s">
        <v>185</v>
      </c>
      <c r="C3052" s="4" t="s">
        <v>179</v>
      </c>
      <c r="D3052" s="4" t="s">
        <v>53</v>
      </c>
      <c r="E3052" s="4" t="s">
        <v>197</v>
      </c>
      <c r="F3052" s="3">
        <v>42864</v>
      </c>
      <c r="G3052" s="3">
        <v>42907</v>
      </c>
      <c r="H3052">
        <v>0</v>
      </c>
      <c r="I3052" s="4" t="s">
        <v>9023</v>
      </c>
      <c r="J3052" s="4" t="s">
        <v>9024</v>
      </c>
      <c r="K3052" s="4" t="s">
        <v>9010</v>
      </c>
      <c r="L3052">
        <v>550</v>
      </c>
      <c r="M3052" s="4" t="s">
        <v>33</v>
      </c>
      <c r="N3052">
        <v>1990</v>
      </c>
      <c r="O3052">
        <v>4968.91</v>
      </c>
      <c r="P3052">
        <v>7523</v>
      </c>
      <c r="Q3052" s="4" t="s">
        <v>23</v>
      </c>
      <c r="R3052" s="4" t="s">
        <v>24</v>
      </c>
      <c r="S3052">
        <v>43</v>
      </c>
    </row>
    <row r="3053" spans="1:19">
      <c r="A3053" s="4" t="s">
        <v>3260</v>
      </c>
      <c r="B3053" s="4" t="s">
        <v>185</v>
      </c>
      <c r="C3053" s="4" t="s">
        <v>192</v>
      </c>
      <c r="D3053" s="4" t="s">
        <v>122</v>
      </c>
      <c r="E3053" s="4" t="s">
        <v>197</v>
      </c>
      <c r="F3053" s="3">
        <v>42864</v>
      </c>
      <c r="G3053" s="3">
        <v>42951</v>
      </c>
      <c r="H3053">
        <v>0</v>
      </c>
      <c r="I3053" s="4" t="s">
        <v>9023</v>
      </c>
      <c r="J3053" s="4" t="s">
        <v>9024</v>
      </c>
      <c r="K3053" s="4" t="s">
        <v>9012</v>
      </c>
      <c r="L3053">
        <v>3393</v>
      </c>
      <c r="M3053" s="4" t="s">
        <v>58</v>
      </c>
      <c r="N3053">
        <v>1993</v>
      </c>
      <c r="O3053">
        <v>7537.24</v>
      </c>
      <c r="P3053">
        <v>20293</v>
      </c>
      <c r="Q3053" s="4" t="s">
        <v>23</v>
      </c>
      <c r="R3053" s="4" t="s">
        <v>24</v>
      </c>
      <c r="S3053">
        <v>87</v>
      </c>
    </row>
    <row r="3054" spans="1:19">
      <c r="A3054" s="4" t="s">
        <v>3261</v>
      </c>
      <c r="B3054" s="4" t="s">
        <v>181</v>
      </c>
      <c r="C3054" s="4" t="s">
        <v>179</v>
      </c>
      <c r="D3054" s="4" t="s">
        <v>100</v>
      </c>
      <c r="E3054" s="4" t="s">
        <v>193</v>
      </c>
      <c r="F3054" s="3">
        <v>42864</v>
      </c>
      <c r="G3054" s="3"/>
      <c r="I3054" s="4" t="s">
        <v>9026</v>
      </c>
      <c r="J3054" s="4" t="s">
        <v>9024</v>
      </c>
      <c r="K3054" s="4" t="s">
        <v>9010</v>
      </c>
      <c r="L3054">
        <v>550</v>
      </c>
      <c r="M3054" s="4" t="s">
        <v>9322</v>
      </c>
      <c r="N3054">
        <v>1987</v>
      </c>
      <c r="O3054">
        <v>2938.67</v>
      </c>
      <c r="P3054">
        <v>8775</v>
      </c>
      <c r="Q3054" s="4" t="s">
        <v>101</v>
      </c>
      <c r="R3054" s="4" t="s">
        <v>24</v>
      </c>
    </row>
    <row r="3055" spans="1:19">
      <c r="A3055" s="4" t="s">
        <v>3262</v>
      </c>
      <c r="B3055" s="4" t="s">
        <v>181</v>
      </c>
      <c r="C3055" s="4" t="s">
        <v>199</v>
      </c>
      <c r="D3055" s="4" t="s">
        <v>71</v>
      </c>
      <c r="E3055" s="4" t="s">
        <v>172</v>
      </c>
      <c r="F3055" s="3">
        <v>42864</v>
      </c>
      <c r="G3055" s="3">
        <v>42875</v>
      </c>
      <c r="H3055">
        <v>5042</v>
      </c>
      <c r="I3055" s="4" t="s">
        <v>9026</v>
      </c>
      <c r="J3055" s="4" t="s">
        <v>9024</v>
      </c>
      <c r="K3055" s="4" t="s">
        <v>9010</v>
      </c>
      <c r="L3055">
        <v>5482</v>
      </c>
      <c r="M3055" s="4" t="s">
        <v>46</v>
      </c>
      <c r="N3055">
        <v>2000</v>
      </c>
      <c r="O3055">
        <v>2952.73</v>
      </c>
      <c r="P3055">
        <v>5107</v>
      </c>
      <c r="Q3055" s="4" t="s">
        <v>23</v>
      </c>
      <c r="R3055" s="4" t="s">
        <v>24</v>
      </c>
      <c r="S3055">
        <v>11</v>
      </c>
    </row>
    <row r="3056" spans="1:19">
      <c r="A3056" s="4" t="s">
        <v>3263</v>
      </c>
      <c r="B3056" s="4" t="s">
        <v>181</v>
      </c>
      <c r="C3056" s="4" t="s">
        <v>9011</v>
      </c>
      <c r="D3056" s="4" t="s">
        <v>102</v>
      </c>
      <c r="E3056" s="4" t="s">
        <v>172</v>
      </c>
      <c r="F3056" s="3">
        <v>42864</v>
      </c>
      <c r="G3056" s="3">
        <v>42878</v>
      </c>
      <c r="H3056">
        <v>3969</v>
      </c>
      <c r="I3056" s="4" t="s">
        <v>9026</v>
      </c>
      <c r="J3056" s="4" t="s">
        <v>9024</v>
      </c>
      <c r="K3056" s="4" t="s">
        <v>9010</v>
      </c>
      <c r="L3056">
        <v>4821</v>
      </c>
      <c r="M3056" s="4" t="s">
        <v>55</v>
      </c>
      <c r="N3056">
        <v>1994</v>
      </c>
      <c r="O3056">
        <v>1188.42</v>
      </c>
      <c r="P3056">
        <v>3015</v>
      </c>
      <c r="Q3056" s="4" t="s">
        <v>23</v>
      </c>
      <c r="R3056" s="4" t="s">
        <v>24</v>
      </c>
      <c r="S3056">
        <v>14</v>
      </c>
    </row>
    <row r="3057" spans="1:19">
      <c r="A3057" s="4" t="s">
        <v>3264</v>
      </c>
      <c r="B3057" s="4" t="s">
        <v>183</v>
      </c>
      <c r="C3057" s="4" t="s">
        <v>177</v>
      </c>
      <c r="D3057" s="4" t="s">
        <v>45</v>
      </c>
      <c r="E3057" s="4" t="s">
        <v>197</v>
      </c>
      <c r="F3057" s="3">
        <v>42865</v>
      </c>
      <c r="G3057" s="3">
        <v>42968</v>
      </c>
      <c r="H3057">
        <v>0</v>
      </c>
      <c r="I3057" s="4" t="s">
        <v>9014</v>
      </c>
      <c r="J3057" s="4" t="s">
        <v>9015</v>
      </c>
      <c r="K3057" s="4" t="s">
        <v>9012</v>
      </c>
      <c r="L3057">
        <v>55</v>
      </c>
      <c r="M3057" s="4" t="s">
        <v>46</v>
      </c>
      <c r="N3057">
        <v>1995</v>
      </c>
      <c r="O3057">
        <v>2173.98</v>
      </c>
      <c r="P3057">
        <v>2928</v>
      </c>
      <c r="Q3057" s="4" t="s">
        <v>23</v>
      </c>
      <c r="R3057" s="4" t="s">
        <v>47</v>
      </c>
      <c r="S3057">
        <v>103</v>
      </c>
    </row>
    <row r="3058" spans="1:19">
      <c r="A3058" s="4" t="s">
        <v>3265</v>
      </c>
      <c r="B3058" s="4" t="s">
        <v>183</v>
      </c>
      <c r="C3058" s="4" t="s">
        <v>177</v>
      </c>
      <c r="D3058" s="4" t="s">
        <v>79</v>
      </c>
      <c r="E3058" s="4" t="s">
        <v>172</v>
      </c>
      <c r="F3058" s="3">
        <v>42865</v>
      </c>
      <c r="G3058" s="3">
        <v>42951</v>
      </c>
      <c r="H3058">
        <v>59</v>
      </c>
      <c r="I3058" s="4" t="s">
        <v>9014</v>
      </c>
      <c r="J3058" s="4" t="s">
        <v>9015</v>
      </c>
      <c r="K3058" s="4" t="s">
        <v>9012</v>
      </c>
      <c r="L3058">
        <v>55</v>
      </c>
      <c r="M3058" s="4" t="s">
        <v>26</v>
      </c>
      <c r="N3058">
        <v>2002</v>
      </c>
      <c r="O3058">
        <v>3178.24</v>
      </c>
      <c r="P3058">
        <v>4540</v>
      </c>
      <c r="Q3058" s="4" t="s">
        <v>23</v>
      </c>
      <c r="R3058" s="4" t="s">
        <v>24</v>
      </c>
      <c r="S3058">
        <v>86</v>
      </c>
    </row>
    <row r="3059" spans="1:19">
      <c r="A3059" s="4" t="s">
        <v>3266</v>
      </c>
      <c r="B3059" s="4" t="s">
        <v>246</v>
      </c>
      <c r="C3059" s="4" t="s">
        <v>179</v>
      </c>
      <c r="D3059" s="4" t="s">
        <v>113</v>
      </c>
      <c r="E3059" s="4" t="s">
        <v>172</v>
      </c>
      <c r="F3059" s="3">
        <v>42865</v>
      </c>
      <c r="G3059" s="3">
        <v>42871</v>
      </c>
      <c r="H3059">
        <v>629</v>
      </c>
      <c r="I3059" s="4" t="s">
        <v>9021</v>
      </c>
      <c r="J3059" s="4" t="s">
        <v>9019</v>
      </c>
      <c r="K3059" s="4" t="s">
        <v>9010</v>
      </c>
      <c r="L3059">
        <v>550</v>
      </c>
      <c r="M3059" s="4" t="s">
        <v>33</v>
      </c>
      <c r="N3059">
        <v>2000</v>
      </c>
      <c r="O3059">
        <v>167.89</v>
      </c>
      <c r="P3059">
        <v>493</v>
      </c>
      <c r="Q3059" s="4" t="s">
        <v>114</v>
      </c>
      <c r="R3059" s="4" t="s">
        <v>24</v>
      </c>
      <c r="S3059">
        <v>6</v>
      </c>
    </row>
    <row r="3060" spans="1:19">
      <c r="A3060" s="4" t="s">
        <v>3267</v>
      </c>
      <c r="B3060" s="4" t="s">
        <v>304</v>
      </c>
      <c r="C3060" s="4" t="s">
        <v>177</v>
      </c>
      <c r="D3060" s="4" t="s">
        <v>51</v>
      </c>
      <c r="E3060" s="4" t="s">
        <v>172</v>
      </c>
      <c r="F3060" s="3">
        <v>42865</v>
      </c>
      <c r="G3060" s="3">
        <v>42871</v>
      </c>
      <c r="H3060">
        <v>57</v>
      </c>
      <c r="I3060" s="4" t="s">
        <v>9014</v>
      </c>
      <c r="J3060" s="4" t="s">
        <v>9015</v>
      </c>
      <c r="K3060" s="4" t="s">
        <v>9012</v>
      </c>
      <c r="L3060">
        <v>55</v>
      </c>
      <c r="M3060" s="4" t="s">
        <v>36</v>
      </c>
      <c r="N3060">
        <v>1982</v>
      </c>
      <c r="O3060">
        <v>4618</v>
      </c>
      <c r="P3060">
        <v>10083</v>
      </c>
      <c r="Q3060" s="4" t="s">
        <v>23</v>
      </c>
      <c r="R3060" s="4" t="s">
        <v>24</v>
      </c>
      <c r="S3060">
        <v>6</v>
      </c>
    </row>
    <row r="3061" spans="1:19">
      <c r="A3061" s="4" t="s">
        <v>3268</v>
      </c>
      <c r="B3061" s="4" t="s">
        <v>279</v>
      </c>
      <c r="C3061" s="4" t="s">
        <v>192</v>
      </c>
      <c r="D3061" s="4" t="s">
        <v>84</v>
      </c>
      <c r="E3061" s="4" t="s">
        <v>197</v>
      </c>
      <c r="F3061" s="3">
        <v>42865</v>
      </c>
      <c r="G3061" s="3">
        <v>42869</v>
      </c>
      <c r="H3061">
        <v>0</v>
      </c>
      <c r="I3061" s="4" t="s">
        <v>9018</v>
      </c>
      <c r="J3061" s="4" t="s">
        <v>9019</v>
      </c>
      <c r="K3061" s="4" t="s">
        <v>9012</v>
      </c>
      <c r="L3061">
        <v>3393</v>
      </c>
      <c r="M3061" s="4" t="s">
        <v>9322</v>
      </c>
      <c r="N3061">
        <v>1980</v>
      </c>
      <c r="O3061">
        <v>7708.38</v>
      </c>
      <c r="P3061">
        <v>13756</v>
      </c>
      <c r="Q3061" s="4" t="s">
        <v>23</v>
      </c>
      <c r="R3061" s="4" t="s">
        <v>24</v>
      </c>
      <c r="S3061">
        <v>4</v>
      </c>
    </row>
    <row r="3062" spans="1:19">
      <c r="A3062" s="4" t="s">
        <v>3269</v>
      </c>
      <c r="B3062" s="4" t="s">
        <v>279</v>
      </c>
      <c r="C3062" s="4" t="s">
        <v>9011</v>
      </c>
      <c r="D3062" s="4" t="s">
        <v>107</v>
      </c>
      <c r="E3062" s="4" t="s">
        <v>172</v>
      </c>
      <c r="F3062" s="3">
        <v>42865</v>
      </c>
      <c r="G3062" s="3">
        <v>42953</v>
      </c>
      <c r="H3062">
        <v>4861</v>
      </c>
      <c r="I3062" s="4" t="s">
        <v>9018</v>
      </c>
      <c r="J3062" s="4" t="s">
        <v>9019</v>
      </c>
      <c r="K3062" s="4" t="s">
        <v>9010</v>
      </c>
      <c r="L3062">
        <v>4821</v>
      </c>
      <c r="M3062" s="4" t="s">
        <v>26</v>
      </c>
      <c r="N3062">
        <v>1994</v>
      </c>
      <c r="O3062">
        <v>2818.38</v>
      </c>
      <c r="P3062">
        <v>6290</v>
      </c>
      <c r="Q3062" s="4" t="s">
        <v>23</v>
      </c>
      <c r="R3062" s="4" t="s">
        <v>24</v>
      </c>
      <c r="S3062">
        <v>88</v>
      </c>
    </row>
    <row r="3063" spans="1:19">
      <c r="A3063" s="4" t="s">
        <v>3270</v>
      </c>
      <c r="B3063" s="4" t="s">
        <v>210</v>
      </c>
      <c r="C3063" s="4" t="s">
        <v>192</v>
      </c>
      <c r="D3063" s="4" t="s">
        <v>99</v>
      </c>
      <c r="E3063" s="4" t="s">
        <v>197</v>
      </c>
      <c r="F3063" s="3">
        <v>42865</v>
      </c>
      <c r="G3063" s="3">
        <v>42981</v>
      </c>
      <c r="H3063">
        <v>0</v>
      </c>
      <c r="I3063" s="4" t="s">
        <v>9021</v>
      </c>
      <c r="J3063" s="4" t="s">
        <v>9019</v>
      </c>
      <c r="K3063" s="4" t="s">
        <v>9012</v>
      </c>
      <c r="L3063">
        <v>3393</v>
      </c>
      <c r="M3063" s="4" t="s">
        <v>33</v>
      </c>
      <c r="N3063">
        <v>2003</v>
      </c>
      <c r="O3063">
        <v>1419.98</v>
      </c>
      <c r="P3063">
        <v>4018</v>
      </c>
      <c r="Q3063" s="4" t="s">
        <v>23</v>
      </c>
      <c r="R3063" s="4" t="s">
        <v>24</v>
      </c>
      <c r="S3063">
        <v>116</v>
      </c>
    </row>
    <row r="3064" spans="1:19">
      <c r="A3064" s="4" t="s">
        <v>3271</v>
      </c>
      <c r="B3064" s="4" t="s">
        <v>174</v>
      </c>
      <c r="C3064" s="4" t="s">
        <v>9011</v>
      </c>
      <c r="D3064" s="4" t="s">
        <v>51</v>
      </c>
      <c r="E3064" s="4" t="s">
        <v>197</v>
      </c>
      <c r="F3064" s="3">
        <v>42865</v>
      </c>
      <c r="G3064" s="3">
        <v>42948</v>
      </c>
      <c r="H3064">
        <v>0</v>
      </c>
      <c r="I3064" s="4" t="s">
        <v>9016</v>
      </c>
      <c r="J3064" s="4" t="s">
        <v>9015</v>
      </c>
      <c r="K3064" s="4" t="s">
        <v>9010</v>
      </c>
      <c r="L3064">
        <v>4821</v>
      </c>
      <c r="M3064" s="4" t="s">
        <v>36</v>
      </c>
      <c r="N3064">
        <v>1982</v>
      </c>
      <c r="O3064">
        <v>4618</v>
      </c>
      <c r="P3064">
        <v>10083</v>
      </c>
      <c r="Q3064" s="4" t="s">
        <v>23</v>
      </c>
      <c r="R3064" s="4" t="s">
        <v>24</v>
      </c>
      <c r="S3064">
        <v>83</v>
      </c>
    </row>
    <row r="3065" spans="1:19">
      <c r="A3065" s="4" t="s">
        <v>3272</v>
      </c>
      <c r="B3065" s="4" t="s">
        <v>174</v>
      </c>
      <c r="C3065" s="4" t="s">
        <v>171</v>
      </c>
      <c r="D3065" s="4" t="s">
        <v>131</v>
      </c>
      <c r="E3065" s="4" t="s">
        <v>172</v>
      </c>
      <c r="F3065" s="3">
        <v>42865</v>
      </c>
      <c r="G3065" s="3">
        <v>42885</v>
      </c>
      <c r="H3065">
        <v>980</v>
      </c>
      <c r="I3065" s="4" t="s">
        <v>9016</v>
      </c>
      <c r="J3065" s="4" t="s">
        <v>9015</v>
      </c>
      <c r="K3065" s="4" t="s">
        <v>9010</v>
      </c>
      <c r="L3065">
        <v>1096</v>
      </c>
      <c r="M3065" s="4" t="s">
        <v>26</v>
      </c>
      <c r="N3065">
        <v>1984</v>
      </c>
      <c r="O3065">
        <v>441.08</v>
      </c>
      <c r="P3065">
        <v>1210</v>
      </c>
      <c r="Q3065" s="4" t="s">
        <v>23</v>
      </c>
      <c r="R3065" s="4" t="s">
        <v>24</v>
      </c>
      <c r="S3065">
        <v>20</v>
      </c>
    </row>
    <row r="3066" spans="1:19">
      <c r="A3066" s="4" t="s">
        <v>3273</v>
      </c>
      <c r="B3066" s="4" t="s">
        <v>263</v>
      </c>
      <c r="C3066" s="4" t="s">
        <v>199</v>
      </c>
      <c r="D3066" s="4" t="s">
        <v>120</v>
      </c>
      <c r="E3066" s="4" t="s">
        <v>197</v>
      </c>
      <c r="F3066" s="3">
        <v>42865</v>
      </c>
      <c r="G3066" s="3">
        <v>42872</v>
      </c>
      <c r="H3066">
        <v>0</v>
      </c>
      <c r="I3066" s="4" t="s">
        <v>9021</v>
      </c>
      <c r="J3066" s="4" t="s">
        <v>9019</v>
      </c>
      <c r="K3066" s="4" t="s">
        <v>9010</v>
      </c>
      <c r="L3066">
        <v>5482</v>
      </c>
      <c r="M3066" s="4" t="s">
        <v>58</v>
      </c>
      <c r="N3066">
        <v>1998</v>
      </c>
      <c r="O3066">
        <v>2022.14</v>
      </c>
      <c r="P3066">
        <v>5113</v>
      </c>
      <c r="Q3066" s="4" t="s">
        <v>23</v>
      </c>
      <c r="R3066" s="4" t="s">
        <v>24</v>
      </c>
      <c r="S3066">
        <v>7</v>
      </c>
    </row>
    <row r="3067" spans="1:19">
      <c r="A3067" s="4" t="s">
        <v>3274</v>
      </c>
      <c r="B3067" s="4" t="s">
        <v>263</v>
      </c>
      <c r="C3067" s="4" t="s">
        <v>192</v>
      </c>
      <c r="D3067" s="4" t="s">
        <v>130</v>
      </c>
      <c r="E3067" s="4" t="s">
        <v>197</v>
      </c>
      <c r="F3067" s="3">
        <v>42865</v>
      </c>
      <c r="G3067" s="3">
        <v>42877</v>
      </c>
      <c r="H3067">
        <v>0</v>
      </c>
      <c r="I3067" s="4" t="s">
        <v>9021</v>
      </c>
      <c r="J3067" s="4" t="s">
        <v>9019</v>
      </c>
      <c r="K3067" s="4" t="s">
        <v>9012</v>
      </c>
      <c r="L3067">
        <v>3393</v>
      </c>
      <c r="M3067" s="4" t="s">
        <v>36</v>
      </c>
      <c r="N3067">
        <v>1979</v>
      </c>
      <c r="O3067">
        <v>4478.47</v>
      </c>
      <c r="P3067">
        <v>13809</v>
      </c>
      <c r="Q3067" s="4" t="s">
        <v>23</v>
      </c>
      <c r="R3067" s="4" t="s">
        <v>24</v>
      </c>
      <c r="S3067">
        <v>12</v>
      </c>
    </row>
    <row r="3068" spans="1:19">
      <c r="A3068" s="4" t="s">
        <v>3275</v>
      </c>
      <c r="B3068" s="4" t="s">
        <v>237</v>
      </c>
      <c r="C3068" s="4" t="s">
        <v>9011</v>
      </c>
      <c r="D3068" s="4" t="s">
        <v>82</v>
      </c>
      <c r="E3068" s="4" t="s">
        <v>197</v>
      </c>
      <c r="F3068" s="3">
        <v>42865</v>
      </c>
      <c r="G3068" s="3">
        <v>42971</v>
      </c>
      <c r="H3068">
        <v>0</v>
      </c>
      <c r="I3068" s="4" t="s">
        <v>9018</v>
      </c>
      <c r="J3068" s="4" t="s">
        <v>9019</v>
      </c>
      <c r="K3068" s="4" t="s">
        <v>9010</v>
      </c>
      <c r="L3068">
        <v>4821</v>
      </c>
      <c r="M3068" s="4" t="s">
        <v>36</v>
      </c>
      <c r="N3068">
        <v>1982</v>
      </c>
      <c r="O3068">
        <v>11698.03</v>
      </c>
      <c r="P3068">
        <v>34288</v>
      </c>
      <c r="Q3068" s="4" t="s">
        <v>23</v>
      </c>
      <c r="R3068" s="4" t="s">
        <v>24</v>
      </c>
      <c r="S3068">
        <v>106</v>
      </c>
    </row>
    <row r="3069" spans="1:19">
      <c r="A3069" s="4" t="s">
        <v>3276</v>
      </c>
      <c r="B3069" s="4" t="s">
        <v>196</v>
      </c>
      <c r="C3069" s="4" t="s">
        <v>9011</v>
      </c>
      <c r="D3069" s="4" t="s">
        <v>37</v>
      </c>
      <c r="E3069" s="4" t="s">
        <v>172</v>
      </c>
      <c r="F3069" s="3">
        <v>42865</v>
      </c>
      <c r="G3069" s="3">
        <v>42957</v>
      </c>
      <c r="H3069">
        <v>5361</v>
      </c>
      <c r="I3069" s="4" t="s">
        <v>9016</v>
      </c>
      <c r="J3069" s="4" t="s">
        <v>9015</v>
      </c>
      <c r="K3069" s="4" t="s">
        <v>9010</v>
      </c>
      <c r="L3069">
        <v>4821</v>
      </c>
      <c r="M3069" s="4" t="s">
        <v>33</v>
      </c>
      <c r="N3069">
        <v>2001</v>
      </c>
      <c r="O3069">
        <v>718.62</v>
      </c>
      <c r="P3069">
        <v>2448</v>
      </c>
      <c r="Q3069" s="4" t="s">
        <v>23</v>
      </c>
      <c r="R3069" s="4" t="s">
        <v>24</v>
      </c>
      <c r="S3069">
        <v>92</v>
      </c>
    </row>
    <row r="3070" spans="1:19">
      <c r="A3070" s="4" t="s">
        <v>3277</v>
      </c>
      <c r="B3070" s="4" t="s">
        <v>191</v>
      </c>
      <c r="C3070" s="4" t="s">
        <v>192</v>
      </c>
      <c r="D3070" s="4" t="s">
        <v>86</v>
      </c>
      <c r="E3070" s="4" t="s">
        <v>197</v>
      </c>
      <c r="F3070" s="3">
        <v>42865</v>
      </c>
      <c r="G3070" s="3">
        <v>42958</v>
      </c>
      <c r="H3070">
        <v>0</v>
      </c>
      <c r="I3070" s="4" t="s">
        <v>9026</v>
      </c>
      <c r="J3070" s="4" t="s">
        <v>9024</v>
      </c>
      <c r="K3070" s="4" t="s">
        <v>9012</v>
      </c>
      <c r="L3070">
        <v>3393</v>
      </c>
      <c r="M3070" s="4" t="s">
        <v>26</v>
      </c>
      <c r="N3070">
        <v>1985</v>
      </c>
      <c r="O3070">
        <v>2741.37</v>
      </c>
      <c r="P3070">
        <v>9226</v>
      </c>
      <c r="Q3070" s="4" t="s">
        <v>23</v>
      </c>
      <c r="R3070" s="4" t="s">
        <v>24</v>
      </c>
      <c r="S3070">
        <v>93</v>
      </c>
    </row>
    <row r="3071" spans="1:19">
      <c r="A3071" s="4" t="s">
        <v>3278</v>
      </c>
      <c r="B3071" s="4" t="s">
        <v>219</v>
      </c>
      <c r="C3071" s="4" t="s">
        <v>179</v>
      </c>
      <c r="D3071" s="4" t="s">
        <v>24</v>
      </c>
      <c r="E3071" s="4" t="s">
        <v>193</v>
      </c>
      <c r="F3071" s="3">
        <v>42865</v>
      </c>
      <c r="G3071" s="3"/>
      <c r="I3071" s="4" t="s">
        <v>9026</v>
      </c>
      <c r="J3071" s="4" t="s">
        <v>9024</v>
      </c>
      <c r="K3071" s="4" t="s">
        <v>9010</v>
      </c>
      <c r="L3071">
        <v>550</v>
      </c>
      <c r="M3071" s="4"/>
      <c r="Q3071" s="4"/>
      <c r="R3071" s="4"/>
    </row>
    <row r="3072" spans="1:19">
      <c r="A3072" s="4" t="s">
        <v>3279</v>
      </c>
      <c r="B3072" s="4" t="s">
        <v>219</v>
      </c>
      <c r="C3072" s="4" t="s">
        <v>179</v>
      </c>
      <c r="D3072" s="4" t="s">
        <v>24</v>
      </c>
      <c r="E3072" s="4" t="s">
        <v>193</v>
      </c>
      <c r="F3072" s="3">
        <v>42865</v>
      </c>
      <c r="G3072" s="3"/>
      <c r="I3072" s="4" t="s">
        <v>9026</v>
      </c>
      <c r="J3072" s="4" t="s">
        <v>9024</v>
      </c>
      <c r="K3072" s="4" t="s">
        <v>9010</v>
      </c>
      <c r="L3072">
        <v>550</v>
      </c>
      <c r="M3072" s="4"/>
      <c r="Q3072" s="4"/>
      <c r="R3072" s="4"/>
    </row>
    <row r="3073" spans="1:19">
      <c r="A3073" s="4" t="s">
        <v>3280</v>
      </c>
      <c r="B3073" s="4" t="s">
        <v>219</v>
      </c>
      <c r="C3073" s="4" t="s">
        <v>179</v>
      </c>
      <c r="D3073" s="4" t="s">
        <v>71</v>
      </c>
      <c r="E3073" s="4" t="s">
        <v>197</v>
      </c>
      <c r="F3073" s="3">
        <v>42865</v>
      </c>
      <c r="G3073" s="3">
        <v>42972</v>
      </c>
      <c r="H3073">
        <v>0</v>
      </c>
      <c r="I3073" s="4" t="s">
        <v>9026</v>
      </c>
      <c r="J3073" s="4" t="s">
        <v>9024</v>
      </c>
      <c r="K3073" s="4" t="s">
        <v>9010</v>
      </c>
      <c r="L3073">
        <v>550</v>
      </c>
      <c r="M3073" s="4" t="s">
        <v>46</v>
      </c>
      <c r="N3073">
        <v>2000</v>
      </c>
      <c r="O3073">
        <v>2952.73</v>
      </c>
      <c r="P3073">
        <v>5107</v>
      </c>
      <c r="Q3073" s="4" t="s">
        <v>23</v>
      </c>
      <c r="R3073" s="4" t="s">
        <v>24</v>
      </c>
      <c r="S3073">
        <v>107</v>
      </c>
    </row>
    <row r="3074" spans="1:19">
      <c r="A3074" s="4" t="s">
        <v>3281</v>
      </c>
      <c r="B3074" s="4" t="s">
        <v>230</v>
      </c>
      <c r="C3074" s="4" t="s">
        <v>171</v>
      </c>
      <c r="D3074" s="4" t="s">
        <v>54</v>
      </c>
      <c r="E3074" s="4" t="s">
        <v>172</v>
      </c>
      <c r="F3074" s="3">
        <v>42865</v>
      </c>
      <c r="G3074" s="3">
        <v>42992</v>
      </c>
      <c r="H3074">
        <v>1220</v>
      </c>
      <c r="I3074" s="4" t="s">
        <v>9026</v>
      </c>
      <c r="J3074" s="4" t="s">
        <v>9024</v>
      </c>
      <c r="K3074" s="4" t="s">
        <v>9010</v>
      </c>
      <c r="L3074">
        <v>1096</v>
      </c>
      <c r="M3074" s="4" t="s">
        <v>55</v>
      </c>
      <c r="N3074">
        <v>1995</v>
      </c>
      <c r="O3074">
        <v>1825.82</v>
      </c>
      <c r="P3074">
        <v>5595</v>
      </c>
      <c r="Q3074" s="4" t="s">
        <v>23</v>
      </c>
      <c r="R3074" s="4" t="s">
        <v>56</v>
      </c>
      <c r="S3074">
        <v>127</v>
      </c>
    </row>
    <row r="3075" spans="1:19">
      <c r="A3075" s="4" t="s">
        <v>3282</v>
      </c>
      <c r="B3075" s="4" t="s">
        <v>187</v>
      </c>
      <c r="C3075" s="4" t="s">
        <v>177</v>
      </c>
      <c r="D3075" s="4" t="s">
        <v>49</v>
      </c>
      <c r="E3075" s="4" t="s">
        <v>197</v>
      </c>
      <c r="F3075" s="3">
        <v>42865</v>
      </c>
      <c r="G3075" s="3">
        <v>42877</v>
      </c>
      <c r="H3075">
        <v>0</v>
      </c>
      <c r="I3075" s="4" t="s">
        <v>9023</v>
      </c>
      <c r="J3075" s="4" t="s">
        <v>9024</v>
      </c>
      <c r="K3075" s="4" t="s">
        <v>9012</v>
      </c>
      <c r="L3075">
        <v>55</v>
      </c>
      <c r="M3075" s="4" t="s">
        <v>9322</v>
      </c>
      <c r="N3075">
        <v>2010</v>
      </c>
      <c r="O3075">
        <v>587.72</v>
      </c>
      <c r="P3075">
        <v>1501</v>
      </c>
      <c r="Q3075" s="4" t="s">
        <v>23</v>
      </c>
      <c r="R3075" s="4" t="s">
        <v>24</v>
      </c>
      <c r="S3075">
        <v>12</v>
      </c>
    </row>
    <row r="3076" spans="1:19">
      <c r="A3076" s="4" t="s">
        <v>3283</v>
      </c>
      <c r="B3076" s="4" t="s">
        <v>187</v>
      </c>
      <c r="C3076" s="4" t="s">
        <v>192</v>
      </c>
      <c r="D3076" s="4" t="s">
        <v>108</v>
      </c>
      <c r="E3076" s="4" t="s">
        <v>197</v>
      </c>
      <c r="F3076" s="3">
        <v>42865</v>
      </c>
      <c r="G3076" s="3">
        <v>42871</v>
      </c>
      <c r="H3076">
        <v>0</v>
      </c>
      <c r="I3076" s="4" t="s">
        <v>9023</v>
      </c>
      <c r="J3076" s="4" t="s">
        <v>9024</v>
      </c>
      <c r="K3076" s="4" t="s">
        <v>9012</v>
      </c>
      <c r="L3076">
        <v>3393</v>
      </c>
      <c r="M3076" s="4" t="s">
        <v>33</v>
      </c>
      <c r="N3076">
        <v>1996</v>
      </c>
      <c r="O3076">
        <v>2214.94</v>
      </c>
      <c r="P3076">
        <v>5374</v>
      </c>
      <c r="Q3076" s="4" t="s">
        <v>23</v>
      </c>
      <c r="R3076" s="4" t="s">
        <v>24</v>
      </c>
      <c r="S3076">
        <v>6</v>
      </c>
    </row>
    <row r="3077" spans="1:19">
      <c r="A3077" s="4" t="s">
        <v>3284</v>
      </c>
      <c r="B3077" s="4" t="s">
        <v>187</v>
      </c>
      <c r="C3077" s="4" t="s">
        <v>179</v>
      </c>
      <c r="D3077" s="4" t="s">
        <v>105</v>
      </c>
      <c r="E3077" s="4" t="s">
        <v>172</v>
      </c>
      <c r="F3077" s="3">
        <v>42865</v>
      </c>
      <c r="G3077" s="3">
        <v>42982</v>
      </c>
      <c r="H3077">
        <v>464</v>
      </c>
      <c r="I3077" s="4" t="s">
        <v>9023</v>
      </c>
      <c r="J3077" s="4" t="s">
        <v>9024</v>
      </c>
      <c r="K3077" s="4" t="s">
        <v>9010</v>
      </c>
      <c r="L3077">
        <v>550</v>
      </c>
      <c r="M3077" s="4" t="s">
        <v>36</v>
      </c>
      <c r="N3077">
        <v>1996</v>
      </c>
      <c r="O3077">
        <v>6354.87</v>
      </c>
      <c r="P3077">
        <v>16780</v>
      </c>
      <c r="Q3077" s="4" t="s">
        <v>23</v>
      </c>
      <c r="R3077" s="4" t="s">
        <v>35</v>
      </c>
      <c r="S3077">
        <v>117</v>
      </c>
    </row>
    <row r="3078" spans="1:19">
      <c r="A3078" s="4" t="s">
        <v>3285</v>
      </c>
      <c r="B3078" s="4" t="s">
        <v>244</v>
      </c>
      <c r="C3078" s="4" t="s">
        <v>192</v>
      </c>
      <c r="D3078" s="4" t="s">
        <v>66</v>
      </c>
      <c r="E3078" s="4" t="s">
        <v>172</v>
      </c>
      <c r="F3078" s="3">
        <v>42865</v>
      </c>
      <c r="G3078" s="3">
        <v>42879</v>
      </c>
      <c r="H3078">
        <v>3604</v>
      </c>
      <c r="I3078" s="4" t="s">
        <v>9016</v>
      </c>
      <c r="J3078" s="4" t="s">
        <v>9015</v>
      </c>
      <c r="K3078" s="4" t="s">
        <v>9012</v>
      </c>
      <c r="L3078">
        <v>3393</v>
      </c>
      <c r="M3078" s="4" t="s">
        <v>33</v>
      </c>
      <c r="N3078">
        <v>2007</v>
      </c>
      <c r="O3078">
        <v>894.33</v>
      </c>
      <c r="P3078">
        <v>1635</v>
      </c>
      <c r="Q3078" s="4" t="s">
        <v>67</v>
      </c>
      <c r="R3078" s="4" t="s">
        <v>24</v>
      </c>
      <c r="S3078">
        <v>14</v>
      </c>
    </row>
    <row r="3079" spans="1:19">
      <c r="A3079" s="4" t="s">
        <v>3286</v>
      </c>
      <c r="B3079" s="4" t="s">
        <v>170</v>
      </c>
      <c r="C3079" s="4" t="s">
        <v>179</v>
      </c>
      <c r="D3079" s="4" t="s">
        <v>57</v>
      </c>
      <c r="E3079" s="4" t="s">
        <v>172</v>
      </c>
      <c r="F3079" s="3">
        <v>42865</v>
      </c>
      <c r="G3079" s="3">
        <v>42968</v>
      </c>
      <c r="H3079">
        <v>529</v>
      </c>
      <c r="I3079" s="4" t="s">
        <v>9014</v>
      </c>
      <c r="J3079" s="4" t="s">
        <v>9015</v>
      </c>
      <c r="K3079" s="4" t="s">
        <v>9010</v>
      </c>
      <c r="L3079">
        <v>550</v>
      </c>
      <c r="M3079" s="4" t="s">
        <v>58</v>
      </c>
      <c r="N3079">
        <v>2006</v>
      </c>
      <c r="O3079">
        <v>1102.43</v>
      </c>
      <c r="P3079">
        <v>1759</v>
      </c>
      <c r="Q3079" s="4" t="s">
        <v>23</v>
      </c>
      <c r="R3079" s="4" t="s">
        <v>24</v>
      </c>
      <c r="S3079">
        <v>103</v>
      </c>
    </row>
    <row r="3080" spans="1:19">
      <c r="A3080" s="4" t="s">
        <v>3287</v>
      </c>
      <c r="B3080" s="4" t="s">
        <v>189</v>
      </c>
      <c r="C3080" s="4" t="s">
        <v>171</v>
      </c>
      <c r="D3080" s="4" t="s">
        <v>118</v>
      </c>
      <c r="E3080" s="4" t="s">
        <v>197</v>
      </c>
      <c r="F3080" s="3">
        <v>42865</v>
      </c>
      <c r="G3080" s="3">
        <v>42997</v>
      </c>
      <c r="H3080">
        <v>0</v>
      </c>
      <c r="I3080" s="4" t="s">
        <v>9016</v>
      </c>
      <c r="J3080" s="4" t="s">
        <v>9015</v>
      </c>
      <c r="K3080" s="4" t="s">
        <v>9010</v>
      </c>
      <c r="L3080">
        <v>1096</v>
      </c>
      <c r="M3080" s="4" t="s">
        <v>33</v>
      </c>
      <c r="N3080">
        <v>1995</v>
      </c>
      <c r="O3080">
        <v>332.43</v>
      </c>
      <c r="P3080">
        <v>799</v>
      </c>
      <c r="Q3080" s="4" t="s">
        <v>23</v>
      </c>
      <c r="R3080" s="4" t="s">
        <v>24</v>
      </c>
      <c r="S3080">
        <v>132</v>
      </c>
    </row>
    <row r="3081" spans="1:19">
      <c r="A3081" s="4" t="s">
        <v>3288</v>
      </c>
      <c r="B3081" s="4" t="s">
        <v>205</v>
      </c>
      <c r="C3081" s="4" t="s">
        <v>192</v>
      </c>
      <c r="D3081" s="4" t="s">
        <v>72</v>
      </c>
      <c r="E3081" s="4" t="s">
        <v>197</v>
      </c>
      <c r="F3081" s="3">
        <v>42865</v>
      </c>
      <c r="G3081" s="3">
        <v>42873</v>
      </c>
      <c r="H3081">
        <v>0</v>
      </c>
      <c r="I3081" s="4" t="s">
        <v>9023</v>
      </c>
      <c r="J3081" s="4" t="s">
        <v>9024</v>
      </c>
      <c r="K3081" s="4" t="s">
        <v>9012</v>
      </c>
      <c r="L3081">
        <v>3393</v>
      </c>
      <c r="M3081" s="4" t="s">
        <v>73</v>
      </c>
      <c r="N3081">
        <v>2003</v>
      </c>
      <c r="O3081">
        <v>692.19</v>
      </c>
      <c r="P3081">
        <v>1922</v>
      </c>
      <c r="Q3081" s="4" t="s">
        <v>23</v>
      </c>
      <c r="R3081" s="4" t="s">
        <v>24</v>
      </c>
      <c r="S3081">
        <v>8</v>
      </c>
    </row>
    <row r="3082" spans="1:19">
      <c r="A3082" s="4" t="s">
        <v>3289</v>
      </c>
      <c r="B3082" s="4" t="s">
        <v>226</v>
      </c>
      <c r="C3082" s="4" t="s">
        <v>177</v>
      </c>
      <c r="D3082" s="4" t="s">
        <v>35</v>
      </c>
      <c r="E3082" s="4" t="s">
        <v>172</v>
      </c>
      <c r="F3082" s="3">
        <v>42865</v>
      </c>
      <c r="G3082" s="3">
        <v>42867</v>
      </c>
      <c r="H3082">
        <v>54</v>
      </c>
      <c r="I3082" s="4" t="s">
        <v>9018</v>
      </c>
      <c r="J3082" s="4" t="s">
        <v>9019</v>
      </c>
      <c r="K3082" s="4" t="s">
        <v>9012</v>
      </c>
      <c r="L3082">
        <v>55</v>
      </c>
      <c r="M3082" s="4" t="s">
        <v>36</v>
      </c>
      <c r="N3082">
        <v>2002</v>
      </c>
      <c r="O3082">
        <v>987.39</v>
      </c>
      <c r="P3082">
        <v>2253</v>
      </c>
      <c r="Q3082" s="4" t="s">
        <v>23</v>
      </c>
      <c r="R3082" s="4" t="s">
        <v>24</v>
      </c>
      <c r="S3082">
        <v>2</v>
      </c>
    </row>
    <row r="3083" spans="1:19">
      <c r="A3083" s="4" t="s">
        <v>3290</v>
      </c>
      <c r="B3083" s="4" t="s">
        <v>185</v>
      </c>
      <c r="C3083" s="4" t="s">
        <v>179</v>
      </c>
      <c r="D3083" s="4" t="s">
        <v>43</v>
      </c>
      <c r="E3083" s="4" t="s">
        <v>193</v>
      </c>
      <c r="F3083" s="3">
        <v>42865</v>
      </c>
      <c r="G3083" s="3"/>
      <c r="I3083" s="4" t="s">
        <v>9023</v>
      </c>
      <c r="J3083" s="4" t="s">
        <v>9024</v>
      </c>
      <c r="K3083" s="4" t="s">
        <v>9010</v>
      </c>
      <c r="L3083">
        <v>550</v>
      </c>
      <c r="M3083" s="4" t="s">
        <v>9322</v>
      </c>
      <c r="N3083">
        <v>2005</v>
      </c>
      <c r="O3083">
        <v>1520.66</v>
      </c>
      <c r="P3083">
        <v>1806</v>
      </c>
      <c r="Q3083" s="4" t="s">
        <v>23</v>
      </c>
      <c r="R3083" s="4" t="s">
        <v>24</v>
      </c>
    </row>
    <row r="3084" spans="1:19">
      <c r="A3084" s="4" t="s">
        <v>3291</v>
      </c>
      <c r="B3084" s="4" t="s">
        <v>216</v>
      </c>
      <c r="C3084" s="4" t="s">
        <v>171</v>
      </c>
      <c r="D3084" s="4" t="s">
        <v>21</v>
      </c>
      <c r="E3084" s="4" t="s">
        <v>172</v>
      </c>
      <c r="F3084" s="3">
        <v>42865</v>
      </c>
      <c r="G3084" s="3">
        <v>42883</v>
      </c>
      <c r="H3084">
        <v>1022</v>
      </c>
      <c r="I3084" s="4" t="s">
        <v>9018</v>
      </c>
      <c r="J3084" s="4" t="s">
        <v>9019</v>
      </c>
      <c r="K3084" s="4" t="s">
        <v>9010</v>
      </c>
      <c r="L3084">
        <v>1096</v>
      </c>
      <c r="M3084" s="4" t="s">
        <v>9322</v>
      </c>
      <c r="N3084">
        <v>1996</v>
      </c>
      <c r="O3084">
        <v>1100.04</v>
      </c>
      <c r="P3084">
        <v>2822</v>
      </c>
      <c r="Q3084" s="4" t="s">
        <v>23</v>
      </c>
      <c r="R3084" s="4" t="s">
        <v>24</v>
      </c>
      <c r="S3084">
        <v>18</v>
      </c>
    </row>
    <row r="3085" spans="1:19">
      <c r="A3085" s="4" t="s">
        <v>3292</v>
      </c>
      <c r="B3085" s="4" t="s">
        <v>183</v>
      </c>
      <c r="C3085" s="4" t="s">
        <v>171</v>
      </c>
      <c r="D3085" s="4" t="s">
        <v>103</v>
      </c>
      <c r="E3085" s="4" t="s">
        <v>197</v>
      </c>
      <c r="F3085" s="3">
        <v>42866</v>
      </c>
      <c r="G3085" s="3">
        <v>42950</v>
      </c>
      <c r="H3085">
        <v>0</v>
      </c>
      <c r="I3085" s="4" t="s">
        <v>9014</v>
      </c>
      <c r="J3085" s="4" t="s">
        <v>9015</v>
      </c>
      <c r="K3085" s="4" t="s">
        <v>9010</v>
      </c>
      <c r="L3085">
        <v>1096</v>
      </c>
      <c r="M3085" s="4" t="s">
        <v>26</v>
      </c>
      <c r="N3085">
        <v>1992</v>
      </c>
      <c r="O3085">
        <v>3922.42</v>
      </c>
      <c r="P3085">
        <v>6837</v>
      </c>
      <c r="Q3085" s="4" t="s">
        <v>23</v>
      </c>
      <c r="R3085" s="4" t="s">
        <v>24</v>
      </c>
      <c r="S3085">
        <v>84</v>
      </c>
    </row>
    <row r="3086" spans="1:19">
      <c r="A3086" s="4" t="s">
        <v>3293</v>
      </c>
      <c r="B3086" s="4" t="s">
        <v>183</v>
      </c>
      <c r="C3086" s="4" t="s">
        <v>177</v>
      </c>
      <c r="D3086" s="4" t="s">
        <v>51</v>
      </c>
      <c r="E3086" s="4" t="s">
        <v>172</v>
      </c>
      <c r="F3086" s="3">
        <v>42866</v>
      </c>
      <c r="G3086" s="3">
        <v>42881</v>
      </c>
      <c r="H3086">
        <v>52</v>
      </c>
      <c r="I3086" s="4" t="s">
        <v>9014</v>
      </c>
      <c r="J3086" s="4" t="s">
        <v>9015</v>
      </c>
      <c r="K3086" s="4" t="s">
        <v>9012</v>
      </c>
      <c r="L3086">
        <v>55</v>
      </c>
      <c r="M3086" s="4" t="s">
        <v>36</v>
      </c>
      <c r="N3086">
        <v>1982</v>
      </c>
      <c r="O3086">
        <v>4618</v>
      </c>
      <c r="P3086">
        <v>10083</v>
      </c>
      <c r="Q3086" s="4" t="s">
        <v>23</v>
      </c>
      <c r="R3086" s="4" t="s">
        <v>24</v>
      </c>
      <c r="S3086">
        <v>15</v>
      </c>
    </row>
    <row r="3087" spans="1:19">
      <c r="A3087" s="4" t="s">
        <v>3294</v>
      </c>
      <c r="B3087" s="4" t="s">
        <v>261</v>
      </c>
      <c r="C3087" s="4" t="s">
        <v>179</v>
      </c>
      <c r="D3087" s="4" t="s">
        <v>35</v>
      </c>
      <c r="E3087" s="4" t="s">
        <v>193</v>
      </c>
      <c r="F3087" s="3">
        <v>42866</v>
      </c>
      <c r="G3087" s="3"/>
      <c r="I3087" s="4" t="s">
        <v>9021</v>
      </c>
      <c r="J3087" s="4" t="s">
        <v>9019</v>
      </c>
      <c r="K3087" s="4" t="s">
        <v>9010</v>
      </c>
      <c r="L3087">
        <v>550</v>
      </c>
      <c r="M3087" s="4" t="s">
        <v>36</v>
      </c>
      <c r="N3087">
        <v>2002</v>
      </c>
      <c r="O3087">
        <v>987.39</v>
      </c>
      <c r="P3087">
        <v>2253</v>
      </c>
      <c r="Q3087" s="4" t="s">
        <v>23</v>
      </c>
      <c r="R3087" s="4" t="s">
        <v>24</v>
      </c>
    </row>
    <row r="3088" spans="1:19">
      <c r="A3088" s="4" t="s">
        <v>3295</v>
      </c>
      <c r="B3088" s="4" t="s">
        <v>246</v>
      </c>
      <c r="C3088" s="4" t="s">
        <v>179</v>
      </c>
      <c r="D3088" s="4" t="s">
        <v>127</v>
      </c>
      <c r="E3088" s="4" t="s">
        <v>193</v>
      </c>
      <c r="F3088" s="3">
        <v>42866</v>
      </c>
      <c r="G3088" s="3"/>
      <c r="I3088" s="4" t="s">
        <v>9021</v>
      </c>
      <c r="J3088" s="4" t="s">
        <v>9019</v>
      </c>
      <c r="K3088" s="4" t="s">
        <v>9010</v>
      </c>
      <c r="L3088">
        <v>550</v>
      </c>
      <c r="M3088" s="4" t="s">
        <v>9322</v>
      </c>
      <c r="N3088">
        <v>2011</v>
      </c>
      <c r="O3088">
        <v>40.79</v>
      </c>
      <c r="P3088">
        <v>142</v>
      </c>
      <c r="Q3088" s="4" t="s">
        <v>128</v>
      </c>
      <c r="R3088" s="4" t="s">
        <v>24</v>
      </c>
    </row>
    <row r="3089" spans="1:19">
      <c r="A3089" s="4" t="s">
        <v>3296</v>
      </c>
      <c r="B3089" s="4" t="s">
        <v>279</v>
      </c>
      <c r="C3089" s="4" t="s">
        <v>177</v>
      </c>
      <c r="D3089" s="4" t="s">
        <v>24</v>
      </c>
      <c r="E3089" s="4" t="s">
        <v>193</v>
      </c>
      <c r="F3089" s="3">
        <v>42866</v>
      </c>
      <c r="G3089" s="3"/>
      <c r="I3089" s="4" t="s">
        <v>9018</v>
      </c>
      <c r="J3089" s="4" t="s">
        <v>9019</v>
      </c>
      <c r="K3089" s="4" t="s">
        <v>9012</v>
      </c>
      <c r="L3089">
        <v>55</v>
      </c>
      <c r="M3089" s="4"/>
      <c r="Q3089" s="4"/>
      <c r="R3089" s="4"/>
    </row>
    <row r="3090" spans="1:19">
      <c r="A3090" s="4" t="s">
        <v>3297</v>
      </c>
      <c r="B3090" s="4" t="s">
        <v>174</v>
      </c>
      <c r="C3090" s="4" t="s">
        <v>9011</v>
      </c>
      <c r="D3090" s="4" t="s">
        <v>29</v>
      </c>
      <c r="E3090" s="4" t="s">
        <v>172</v>
      </c>
      <c r="F3090" s="3">
        <v>42866</v>
      </c>
      <c r="G3090" s="3">
        <v>42958</v>
      </c>
      <c r="H3090">
        <v>5037</v>
      </c>
      <c r="I3090" s="4" t="s">
        <v>9016</v>
      </c>
      <c r="J3090" s="4" t="s">
        <v>9015</v>
      </c>
      <c r="K3090" s="4" t="s">
        <v>9010</v>
      </c>
      <c r="L3090">
        <v>4821</v>
      </c>
      <c r="M3090" s="4" t="s">
        <v>26</v>
      </c>
      <c r="N3090">
        <v>2012</v>
      </c>
      <c r="O3090">
        <v>587.34</v>
      </c>
      <c r="P3090">
        <v>1356</v>
      </c>
      <c r="Q3090" s="4" t="s">
        <v>30</v>
      </c>
      <c r="R3090" s="4" t="s">
        <v>24</v>
      </c>
      <c r="S3090">
        <v>92</v>
      </c>
    </row>
    <row r="3091" spans="1:19">
      <c r="A3091" s="4" t="s">
        <v>3298</v>
      </c>
      <c r="B3091" s="4" t="s">
        <v>174</v>
      </c>
      <c r="C3091" s="4" t="s">
        <v>9011</v>
      </c>
      <c r="D3091" s="4" t="s">
        <v>68</v>
      </c>
      <c r="E3091" s="4" t="s">
        <v>172</v>
      </c>
      <c r="F3091" s="3">
        <v>42866</v>
      </c>
      <c r="G3091" s="3">
        <v>42915</v>
      </c>
      <c r="H3091">
        <v>4709</v>
      </c>
      <c r="I3091" s="4" t="s">
        <v>9016</v>
      </c>
      <c r="J3091" s="4" t="s">
        <v>9015</v>
      </c>
      <c r="K3091" s="4" t="s">
        <v>9010</v>
      </c>
      <c r="L3091">
        <v>4821</v>
      </c>
      <c r="M3091" s="4" t="s">
        <v>9322</v>
      </c>
      <c r="N3091">
        <v>2000</v>
      </c>
      <c r="O3091">
        <v>1223.72</v>
      </c>
      <c r="P3091">
        <v>2497</v>
      </c>
      <c r="Q3091" s="4" t="s">
        <v>69</v>
      </c>
      <c r="R3091" s="4" t="s">
        <v>24</v>
      </c>
      <c r="S3091">
        <v>49</v>
      </c>
    </row>
    <row r="3092" spans="1:19">
      <c r="A3092" s="4" t="s">
        <v>3299</v>
      </c>
      <c r="B3092" s="4" t="s">
        <v>174</v>
      </c>
      <c r="C3092" s="4" t="s">
        <v>177</v>
      </c>
      <c r="D3092" s="4" t="s">
        <v>119</v>
      </c>
      <c r="E3092" s="4" t="s">
        <v>172</v>
      </c>
      <c r="F3092" s="3">
        <v>42866</v>
      </c>
      <c r="G3092" s="3">
        <v>42875</v>
      </c>
      <c r="H3092">
        <v>60</v>
      </c>
      <c r="I3092" s="4" t="s">
        <v>9016</v>
      </c>
      <c r="J3092" s="4" t="s">
        <v>9015</v>
      </c>
      <c r="K3092" s="4" t="s">
        <v>9012</v>
      </c>
      <c r="L3092">
        <v>55</v>
      </c>
      <c r="M3092" s="4" t="s">
        <v>55</v>
      </c>
      <c r="N3092">
        <v>1988</v>
      </c>
      <c r="O3092">
        <v>5266.09</v>
      </c>
      <c r="P3092">
        <v>8595</v>
      </c>
      <c r="Q3092" s="4" t="s">
        <v>23</v>
      </c>
      <c r="R3092" s="4" t="s">
        <v>56</v>
      </c>
      <c r="S3092">
        <v>9</v>
      </c>
    </row>
    <row r="3093" spans="1:19">
      <c r="A3093" s="4" t="s">
        <v>3300</v>
      </c>
      <c r="B3093" s="4" t="s">
        <v>174</v>
      </c>
      <c r="C3093" s="4" t="s">
        <v>192</v>
      </c>
      <c r="D3093" s="4" t="s">
        <v>109</v>
      </c>
      <c r="E3093" s="4" t="s">
        <v>172</v>
      </c>
      <c r="F3093" s="3">
        <v>42866</v>
      </c>
      <c r="G3093" s="3">
        <v>42971</v>
      </c>
      <c r="H3093">
        <v>3766</v>
      </c>
      <c r="I3093" s="4" t="s">
        <v>9016</v>
      </c>
      <c r="J3093" s="4" t="s">
        <v>9015</v>
      </c>
      <c r="K3093" s="4" t="s">
        <v>9012</v>
      </c>
      <c r="L3093">
        <v>3393</v>
      </c>
      <c r="M3093" s="4" t="s">
        <v>58</v>
      </c>
      <c r="N3093">
        <v>1987</v>
      </c>
      <c r="O3093">
        <v>1698.2</v>
      </c>
      <c r="P3093">
        <v>3798</v>
      </c>
      <c r="Q3093" s="4" t="s">
        <v>23</v>
      </c>
      <c r="R3093" s="4" t="s">
        <v>24</v>
      </c>
      <c r="S3093">
        <v>105</v>
      </c>
    </row>
    <row r="3094" spans="1:19">
      <c r="A3094" s="4" t="s">
        <v>3301</v>
      </c>
      <c r="B3094" s="4" t="s">
        <v>237</v>
      </c>
      <c r="C3094" s="4" t="s">
        <v>192</v>
      </c>
      <c r="D3094" s="4" t="s">
        <v>50</v>
      </c>
      <c r="E3094" s="4" t="s">
        <v>172</v>
      </c>
      <c r="F3094" s="3">
        <v>42866</v>
      </c>
      <c r="G3094" s="3">
        <v>42958</v>
      </c>
      <c r="H3094">
        <v>3552</v>
      </c>
      <c r="I3094" s="4" t="s">
        <v>9018</v>
      </c>
      <c r="J3094" s="4" t="s">
        <v>9019</v>
      </c>
      <c r="K3094" s="4" t="s">
        <v>9012</v>
      </c>
      <c r="L3094">
        <v>3393</v>
      </c>
      <c r="M3094" s="4" t="s">
        <v>9322</v>
      </c>
      <c r="N3094">
        <v>1992</v>
      </c>
      <c r="O3094">
        <v>1712.68</v>
      </c>
      <c r="P3094">
        <v>3194</v>
      </c>
      <c r="Q3094" s="4" t="s">
        <v>23</v>
      </c>
      <c r="R3094" s="4" t="s">
        <v>21</v>
      </c>
      <c r="S3094">
        <v>92</v>
      </c>
    </row>
    <row r="3095" spans="1:19">
      <c r="A3095" s="4" t="s">
        <v>3302</v>
      </c>
      <c r="B3095" s="4" t="s">
        <v>219</v>
      </c>
      <c r="C3095" s="4" t="s">
        <v>179</v>
      </c>
      <c r="D3095" s="4" t="s">
        <v>24</v>
      </c>
      <c r="E3095" s="4" t="s">
        <v>193</v>
      </c>
      <c r="F3095" s="3">
        <v>42866</v>
      </c>
      <c r="G3095" s="3"/>
      <c r="I3095" s="4" t="s">
        <v>9026</v>
      </c>
      <c r="J3095" s="4" t="s">
        <v>9024</v>
      </c>
      <c r="K3095" s="4" t="s">
        <v>9010</v>
      </c>
      <c r="L3095">
        <v>550</v>
      </c>
      <c r="M3095" s="4"/>
      <c r="Q3095" s="4"/>
      <c r="R3095" s="4"/>
    </row>
    <row r="3096" spans="1:19">
      <c r="A3096" s="4" t="s">
        <v>3303</v>
      </c>
      <c r="B3096" s="4" t="s">
        <v>219</v>
      </c>
      <c r="C3096" s="4" t="s">
        <v>177</v>
      </c>
      <c r="D3096" s="4" t="s">
        <v>32</v>
      </c>
      <c r="E3096" s="4" t="s">
        <v>197</v>
      </c>
      <c r="F3096" s="3">
        <v>42866</v>
      </c>
      <c r="G3096" s="3">
        <v>42980</v>
      </c>
      <c r="H3096">
        <v>0</v>
      </c>
      <c r="I3096" s="4" t="s">
        <v>9026</v>
      </c>
      <c r="J3096" s="4" t="s">
        <v>9024</v>
      </c>
      <c r="K3096" s="4" t="s">
        <v>9012</v>
      </c>
      <c r="L3096">
        <v>55</v>
      </c>
      <c r="M3096" s="4" t="s">
        <v>33</v>
      </c>
      <c r="N3096">
        <v>2009</v>
      </c>
      <c r="O3096">
        <v>497.11</v>
      </c>
      <c r="P3096">
        <v>1588</v>
      </c>
      <c r="Q3096" s="4" t="s">
        <v>23</v>
      </c>
      <c r="R3096" s="4" t="s">
        <v>24</v>
      </c>
      <c r="S3096">
        <v>114</v>
      </c>
    </row>
    <row r="3097" spans="1:19">
      <c r="A3097" s="4" t="s">
        <v>3304</v>
      </c>
      <c r="B3097" s="4" t="s">
        <v>219</v>
      </c>
      <c r="C3097" s="4" t="s">
        <v>192</v>
      </c>
      <c r="D3097" s="4" t="s">
        <v>74</v>
      </c>
      <c r="E3097" s="4" t="s">
        <v>197</v>
      </c>
      <c r="F3097" s="3">
        <v>42866</v>
      </c>
      <c r="G3097" s="3">
        <v>42950</v>
      </c>
      <c r="H3097">
        <v>0</v>
      </c>
      <c r="I3097" s="4" t="s">
        <v>9026</v>
      </c>
      <c r="J3097" s="4" t="s">
        <v>9024</v>
      </c>
      <c r="K3097" s="4" t="s">
        <v>9012</v>
      </c>
      <c r="L3097">
        <v>3393</v>
      </c>
      <c r="M3097" s="4" t="s">
        <v>33</v>
      </c>
      <c r="N3097">
        <v>2003</v>
      </c>
      <c r="O3097">
        <v>223.8</v>
      </c>
      <c r="P3097">
        <v>299</v>
      </c>
      <c r="Q3097" s="4" t="s">
        <v>23</v>
      </c>
      <c r="R3097" s="4" t="s">
        <v>24</v>
      </c>
      <c r="S3097">
        <v>84</v>
      </c>
    </row>
    <row r="3098" spans="1:19">
      <c r="A3098" s="4" t="s">
        <v>3305</v>
      </c>
      <c r="B3098" s="4" t="s">
        <v>230</v>
      </c>
      <c r="C3098" s="4" t="s">
        <v>179</v>
      </c>
      <c r="D3098" s="4" t="s">
        <v>29</v>
      </c>
      <c r="E3098" s="4" t="s">
        <v>193</v>
      </c>
      <c r="F3098" s="3">
        <v>42866</v>
      </c>
      <c r="G3098" s="3"/>
      <c r="I3098" s="4" t="s">
        <v>9026</v>
      </c>
      <c r="J3098" s="4" t="s">
        <v>9024</v>
      </c>
      <c r="K3098" s="4" t="s">
        <v>9010</v>
      </c>
      <c r="L3098">
        <v>550</v>
      </c>
      <c r="M3098" s="4" t="s">
        <v>26</v>
      </c>
      <c r="N3098">
        <v>2012</v>
      </c>
      <c r="O3098">
        <v>587.34</v>
      </c>
      <c r="P3098">
        <v>1356</v>
      </c>
      <c r="Q3098" s="4" t="s">
        <v>30</v>
      </c>
      <c r="R3098" s="4" t="s">
        <v>24</v>
      </c>
    </row>
    <row r="3099" spans="1:19">
      <c r="A3099" s="4" t="s">
        <v>3306</v>
      </c>
      <c r="B3099" s="4" t="s">
        <v>230</v>
      </c>
      <c r="C3099" s="4" t="s">
        <v>9011</v>
      </c>
      <c r="D3099" s="4" t="s">
        <v>82</v>
      </c>
      <c r="E3099" s="4" t="s">
        <v>197</v>
      </c>
      <c r="F3099" s="3">
        <v>42866</v>
      </c>
      <c r="G3099" s="3">
        <v>42885</v>
      </c>
      <c r="H3099">
        <v>0</v>
      </c>
      <c r="I3099" s="4" t="s">
        <v>9026</v>
      </c>
      <c r="J3099" s="4" t="s">
        <v>9024</v>
      </c>
      <c r="K3099" s="4" t="s">
        <v>9010</v>
      </c>
      <c r="L3099">
        <v>4821</v>
      </c>
      <c r="M3099" s="4" t="s">
        <v>36</v>
      </c>
      <c r="N3099">
        <v>1982</v>
      </c>
      <c r="O3099">
        <v>11698.03</v>
      </c>
      <c r="P3099">
        <v>34288</v>
      </c>
      <c r="Q3099" s="4" t="s">
        <v>23</v>
      </c>
      <c r="R3099" s="4" t="s">
        <v>24</v>
      </c>
      <c r="S3099">
        <v>19</v>
      </c>
    </row>
    <row r="3100" spans="1:19">
      <c r="A3100" s="4" t="s">
        <v>3307</v>
      </c>
      <c r="B3100" s="4" t="s">
        <v>187</v>
      </c>
      <c r="C3100" s="4" t="s">
        <v>192</v>
      </c>
      <c r="D3100" s="4" t="s">
        <v>53</v>
      </c>
      <c r="E3100" s="4" t="s">
        <v>197</v>
      </c>
      <c r="F3100" s="3">
        <v>42866</v>
      </c>
      <c r="G3100" s="3">
        <v>42950</v>
      </c>
      <c r="H3100">
        <v>0</v>
      </c>
      <c r="I3100" s="4" t="s">
        <v>9023</v>
      </c>
      <c r="J3100" s="4" t="s">
        <v>9024</v>
      </c>
      <c r="K3100" s="4" t="s">
        <v>9012</v>
      </c>
      <c r="L3100">
        <v>3393</v>
      </c>
      <c r="M3100" s="4" t="s">
        <v>33</v>
      </c>
      <c r="N3100">
        <v>1990</v>
      </c>
      <c r="O3100">
        <v>4968.91</v>
      </c>
      <c r="P3100">
        <v>7523</v>
      </c>
      <c r="Q3100" s="4" t="s">
        <v>23</v>
      </c>
      <c r="R3100" s="4" t="s">
        <v>24</v>
      </c>
      <c r="S3100">
        <v>84</v>
      </c>
    </row>
    <row r="3101" spans="1:19">
      <c r="A3101" s="4" t="s">
        <v>3308</v>
      </c>
      <c r="B3101" s="4" t="s">
        <v>201</v>
      </c>
      <c r="C3101" s="4" t="s">
        <v>199</v>
      </c>
      <c r="D3101" s="4" t="s">
        <v>56</v>
      </c>
      <c r="E3101" s="4" t="s">
        <v>193</v>
      </c>
      <c r="F3101" s="3">
        <v>42866</v>
      </c>
      <c r="G3101" s="3"/>
      <c r="I3101" s="4" t="s">
        <v>9026</v>
      </c>
      <c r="J3101" s="4" t="s">
        <v>9024</v>
      </c>
      <c r="K3101" s="4" t="s">
        <v>9010</v>
      </c>
      <c r="L3101">
        <v>5482</v>
      </c>
      <c r="M3101" s="4" t="s">
        <v>55</v>
      </c>
      <c r="N3101">
        <v>1999</v>
      </c>
      <c r="O3101">
        <v>1699.85</v>
      </c>
      <c r="P3101">
        <v>5108</v>
      </c>
      <c r="Q3101" s="4" t="s">
        <v>23</v>
      </c>
      <c r="R3101" s="4" t="s">
        <v>24</v>
      </c>
    </row>
    <row r="3102" spans="1:19">
      <c r="A3102" s="4" t="s">
        <v>3309</v>
      </c>
      <c r="B3102" s="4" t="s">
        <v>201</v>
      </c>
      <c r="C3102" s="4" t="s">
        <v>179</v>
      </c>
      <c r="D3102" s="4" t="s">
        <v>59</v>
      </c>
      <c r="E3102" s="4" t="s">
        <v>197</v>
      </c>
      <c r="F3102" s="3">
        <v>42866</v>
      </c>
      <c r="G3102" s="3">
        <v>42877</v>
      </c>
      <c r="H3102">
        <v>0</v>
      </c>
      <c r="I3102" s="4" t="s">
        <v>9026</v>
      </c>
      <c r="J3102" s="4" t="s">
        <v>9024</v>
      </c>
      <c r="K3102" s="4" t="s">
        <v>9010</v>
      </c>
      <c r="L3102">
        <v>550</v>
      </c>
      <c r="M3102" s="4" t="s">
        <v>60</v>
      </c>
      <c r="N3102">
        <v>1988</v>
      </c>
      <c r="O3102">
        <v>2059.9</v>
      </c>
      <c r="P3102">
        <v>3644</v>
      </c>
      <c r="Q3102" s="4" t="s">
        <v>23</v>
      </c>
      <c r="R3102" s="4" t="s">
        <v>24</v>
      </c>
      <c r="S3102">
        <v>11</v>
      </c>
    </row>
    <row r="3103" spans="1:19">
      <c r="A3103" s="4" t="s">
        <v>3310</v>
      </c>
      <c r="B3103" s="4" t="s">
        <v>170</v>
      </c>
      <c r="C3103" s="4" t="s">
        <v>179</v>
      </c>
      <c r="D3103" s="4" t="s">
        <v>119</v>
      </c>
      <c r="E3103" s="4" t="s">
        <v>172</v>
      </c>
      <c r="F3103" s="3">
        <v>42866</v>
      </c>
      <c r="G3103" s="3">
        <v>42880</v>
      </c>
      <c r="H3103">
        <v>472</v>
      </c>
      <c r="I3103" s="4" t="s">
        <v>9014</v>
      </c>
      <c r="J3103" s="4" t="s">
        <v>9015</v>
      </c>
      <c r="K3103" s="4" t="s">
        <v>9010</v>
      </c>
      <c r="L3103">
        <v>550</v>
      </c>
      <c r="M3103" s="4" t="s">
        <v>55</v>
      </c>
      <c r="N3103">
        <v>1988</v>
      </c>
      <c r="O3103">
        <v>5266.09</v>
      </c>
      <c r="P3103">
        <v>8595</v>
      </c>
      <c r="Q3103" s="4" t="s">
        <v>23</v>
      </c>
      <c r="R3103" s="4" t="s">
        <v>56</v>
      </c>
      <c r="S3103">
        <v>14</v>
      </c>
    </row>
    <row r="3104" spans="1:19">
      <c r="A3104" s="4" t="s">
        <v>3311</v>
      </c>
      <c r="B3104" s="4" t="s">
        <v>185</v>
      </c>
      <c r="C3104" s="4" t="s">
        <v>199</v>
      </c>
      <c r="D3104" s="4" t="s">
        <v>24</v>
      </c>
      <c r="E3104" s="4" t="s">
        <v>193</v>
      </c>
      <c r="F3104" s="3">
        <v>42866</v>
      </c>
      <c r="G3104" s="3"/>
      <c r="I3104" s="4" t="s">
        <v>9023</v>
      </c>
      <c r="J3104" s="4" t="s">
        <v>9024</v>
      </c>
      <c r="K3104" s="4" t="s">
        <v>9010</v>
      </c>
      <c r="L3104">
        <v>5482</v>
      </c>
      <c r="M3104" s="4"/>
      <c r="Q3104" s="4"/>
      <c r="R3104" s="4"/>
    </row>
    <row r="3105" spans="1:19">
      <c r="A3105" s="4" t="s">
        <v>3312</v>
      </c>
      <c r="B3105" s="4" t="s">
        <v>185</v>
      </c>
      <c r="C3105" s="4" t="s">
        <v>177</v>
      </c>
      <c r="D3105" s="4" t="s">
        <v>38</v>
      </c>
      <c r="E3105" s="4" t="s">
        <v>172</v>
      </c>
      <c r="F3105" s="3">
        <v>42866</v>
      </c>
      <c r="G3105" s="3">
        <v>42875</v>
      </c>
      <c r="H3105">
        <v>56</v>
      </c>
      <c r="I3105" s="4" t="s">
        <v>9023</v>
      </c>
      <c r="J3105" s="4" t="s">
        <v>9024</v>
      </c>
      <c r="K3105" s="4" t="s">
        <v>9012</v>
      </c>
      <c r="L3105">
        <v>55</v>
      </c>
      <c r="M3105" s="4" t="s">
        <v>39</v>
      </c>
      <c r="N3105">
        <v>1993</v>
      </c>
      <c r="O3105">
        <v>4269.8999999999996</v>
      </c>
      <c r="P3105">
        <v>6472</v>
      </c>
      <c r="Q3105" s="4" t="s">
        <v>23</v>
      </c>
      <c r="R3105" s="4" t="s">
        <v>40</v>
      </c>
      <c r="S3105">
        <v>9</v>
      </c>
    </row>
    <row r="3106" spans="1:19">
      <c r="A3106" s="4" t="s">
        <v>3313</v>
      </c>
      <c r="B3106" s="4" t="s">
        <v>216</v>
      </c>
      <c r="C3106" s="4" t="s">
        <v>177</v>
      </c>
      <c r="D3106" s="4" t="s">
        <v>96</v>
      </c>
      <c r="E3106" s="4" t="s">
        <v>172</v>
      </c>
      <c r="F3106" s="3">
        <v>42866</v>
      </c>
      <c r="G3106" s="3">
        <v>42902</v>
      </c>
      <c r="H3106">
        <v>57</v>
      </c>
      <c r="I3106" s="4" t="s">
        <v>9018</v>
      </c>
      <c r="J3106" s="4" t="s">
        <v>9019</v>
      </c>
      <c r="K3106" s="4" t="s">
        <v>9012</v>
      </c>
      <c r="L3106">
        <v>55</v>
      </c>
      <c r="M3106" s="4" t="s">
        <v>58</v>
      </c>
      <c r="N3106">
        <v>1994</v>
      </c>
      <c r="O3106">
        <v>355.23</v>
      </c>
      <c r="P3106">
        <v>853</v>
      </c>
      <c r="Q3106" s="4" t="s">
        <v>23</v>
      </c>
      <c r="R3106" s="4" t="s">
        <v>24</v>
      </c>
      <c r="S3106">
        <v>36</v>
      </c>
    </row>
    <row r="3107" spans="1:19">
      <c r="A3107" s="4" t="s">
        <v>3314</v>
      </c>
      <c r="B3107" s="4" t="s">
        <v>235</v>
      </c>
      <c r="C3107" s="4" t="s">
        <v>192</v>
      </c>
      <c r="D3107" s="4" t="s">
        <v>88</v>
      </c>
      <c r="E3107" s="4" t="s">
        <v>197</v>
      </c>
      <c r="F3107" s="3">
        <v>42866</v>
      </c>
      <c r="G3107" s="3">
        <v>42951</v>
      </c>
      <c r="H3107">
        <v>0</v>
      </c>
      <c r="I3107" s="4" t="s">
        <v>9018</v>
      </c>
      <c r="J3107" s="4" t="s">
        <v>9019</v>
      </c>
      <c r="K3107" s="4" t="s">
        <v>9012</v>
      </c>
      <c r="L3107">
        <v>3393</v>
      </c>
      <c r="M3107" s="4" t="s">
        <v>46</v>
      </c>
      <c r="N3107">
        <v>1984</v>
      </c>
      <c r="O3107">
        <v>3027.46</v>
      </c>
      <c r="P3107">
        <v>9516</v>
      </c>
      <c r="Q3107" s="4" t="s">
        <v>89</v>
      </c>
      <c r="R3107" s="4" t="s">
        <v>24</v>
      </c>
      <c r="S3107">
        <v>85</v>
      </c>
    </row>
    <row r="3108" spans="1:19">
      <c r="A3108" s="4" t="s">
        <v>3315</v>
      </c>
      <c r="B3108" s="4" t="s">
        <v>181</v>
      </c>
      <c r="C3108" s="4" t="s">
        <v>171</v>
      </c>
      <c r="D3108" s="4" t="s">
        <v>93</v>
      </c>
      <c r="E3108" s="4" t="s">
        <v>172</v>
      </c>
      <c r="F3108" s="3">
        <v>42866</v>
      </c>
      <c r="G3108" s="3">
        <v>42964</v>
      </c>
      <c r="H3108">
        <v>776</v>
      </c>
      <c r="I3108" s="4" t="s">
        <v>9026</v>
      </c>
      <c r="J3108" s="4" t="s">
        <v>9024</v>
      </c>
      <c r="K3108" s="4" t="s">
        <v>9010</v>
      </c>
      <c r="L3108">
        <v>1096</v>
      </c>
      <c r="M3108" s="4" t="s">
        <v>73</v>
      </c>
      <c r="N3108">
        <v>1991</v>
      </c>
      <c r="O3108">
        <v>1012.72</v>
      </c>
      <c r="P3108">
        <v>3492</v>
      </c>
      <c r="Q3108" s="4" t="s">
        <v>94</v>
      </c>
      <c r="R3108" s="4" t="s">
        <v>24</v>
      </c>
      <c r="S3108">
        <v>98</v>
      </c>
    </row>
    <row r="3109" spans="1:19">
      <c r="A3109" s="4" t="s">
        <v>3316</v>
      </c>
      <c r="B3109" s="4" t="s">
        <v>183</v>
      </c>
      <c r="C3109" s="4" t="s">
        <v>177</v>
      </c>
      <c r="D3109" s="4" t="s">
        <v>70</v>
      </c>
      <c r="E3109" s="4" t="s">
        <v>197</v>
      </c>
      <c r="F3109" s="3">
        <v>42867</v>
      </c>
      <c r="G3109" s="3">
        <v>42878</v>
      </c>
      <c r="H3109">
        <v>0</v>
      </c>
      <c r="I3109" s="4" t="s">
        <v>9014</v>
      </c>
      <c r="J3109" s="4" t="s">
        <v>9015</v>
      </c>
      <c r="K3109" s="4" t="s">
        <v>9012</v>
      </c>
      <c r="L3109">
        <v>55</v>
      </c>
      <c r="M3109" s="4" t="s">
        <v>55</v>
      </c>
      <c r="N3109">
        <v>2007</v>
      </c>
      <c r="O3109">
        <v>86.68</v>
      </c>
      <c r="P3109">
        <v>187</v>
      </c>
      <c r="Q3109" s="4" t="s">
        <v>23</v>
      </c>
      <c r="R3109" s="4" t="s">
        <v>56</v>
      </c>
      <c r="S3109">
        <v>11</v>
      </c>
    </row>
    <row r="3110" spans="1:19">
      <c r="A3110" s="4" t="s">
        <v>3317</v>
      </c>
      <c r="B3110" s="4" t="s">
        <v>304</v>
      </c>
      <c r="C3110" s="4" t="s">
        <v>177</v>
      </c>
      <c r="D3110" s="4" t="s">
        <v>41</v>
      </c>
      <c r="E3110" s="4" t="s">
        <v>172</v>
      </c>
      <c r="F3110" s="3">
        <v>42867</v>
      </c>
      <c r="G3110" s="3">
        <v>42896</v>
      </c>
      <c r="H3110">
        <v>61</v>
      </c>
      <c r="I3110" s="4" t="s">
        <v>9014</v>
      </c>
      <c r="J3110" s="4" t="s">
        <v>9015</v>
      </c>
      <c r="K3110" s="4" t="s">
        <v>9012</v>
      </c>
      <c r="L3110">
        <v>55</v>
      </c>
      <c r="M3110" s="4" t="s">
        <v>36</v>
      </c>
      <c r="N3110">
        <v>1998</v>
      </c>
      <c r="O3110">
        <v>2714.9</v>
      </c>
      <c r="P3110">
        <v>2641</v>
      </c>
      <c r="Q3110" s="4" t="s">
        <v>23</v>
      </c>
      <c r="R3110" s="4" t="s">
        <v>21</v>
      </c>
      <c r="S3110">
        <v>29</v>
      </c>
    </row>
    <row r="3111" spans="1:19">
      <c r="A3111" s="4" t="s">
        <v>3318</v>
      </c>
      <c r="B3111" s="4" t="s">
        <v>304</v>
      </c>
      <c r="C3111" s="4" t="s">
        <v>192</v>
      </c>
      <c r="D3111" s="4" t="s">
        <v>76</v>
      </c>
      <c r="E3111" s="4" t="s">
        <v>172</v>
      </c>
      <c r="F3111" s="3">
        <v>42867</v>
      </c>
      <c r="G3111" s="3">
        <v>42882</v>
      </c>
      <c r="H3111">
        <v>3831</v>
      </c>
      <c r="I3111" s="4" t="s">
        <v>9014</v>
      </c>
      <c r="J3111" s="4" t="s">
        <v>9015</v>
      </c>
      <c r="K3111" s="4" t="s">
        <v>9012</v>
      </c>
      <c r="L3111">
        <v>3393</v>
      </c>
      <c r="M3111" s="4" t="s">
        <v>9322</v>
      </c>
      <c r="N3111">
        <v>1997</v>
      </c>
      <c r="O3111">
        <v>8170.38</v>
      </c>
      <c r="P3111">
        <v>16499</v>
      </c>
      <c r="Q3111" s="4" t="s">
        <v>77</v>
      </c>
      <c r="R3111" s="4" t="s">
        <v>24</v>
      </c>
      <c r="S3111">
        <v>15</v>
      </c>
    </row>
    <row r="3112" spans="1:19">
      <c r="A3112" s="4" t="s">
        <v>3319</v>
      </c>
      <c r="B3112" s="4" t="s">
        <v>279</v>
      </c>
      <c r="C3112" s="4" t="s">
        <v>192</v>
      </c>
      <c r="D3112" s="4" t="s">
        <v>113</v>
      </c>
      <c r="E3112" s="4" t="s">
        <v>197</v>
      </c>
      <c r="F3112" s="3">
        <v>42867</v>
      </c>
      <c r="G3112" s="3">
        <v>42971</v>
      </c>
      <c r="H3112">
        <v>0</v>
      </c>
      <c r="I3112" s="4" t="s">
        <v>9018</v>
      </c>
      <c r="J3112" s="4" t="s">
        <v>9019</v>
      </c>
      <c r="K3112" s="4" t="s">
        <v>9012</v>
      </c>
      <c r="L3112">
        <v>3393</v>
      </c>
      <c r="M3112" s="4" t="s">
        <v>33</v>
      </c>
      <c r="N3112">
        <v>2000</v>
      </c>
      <c r="O3112">
        <v>167.89</v>
      </c>
      <c r="P3112">
        <v>493</v>
      </c>
      <c r="Q3112" s="4" t="s">
        <v>114</v>
      </c>
      <c r="R3112" s="4" t="s">
        <v>24</v>
      </c>
      <c r="S3112">
        <v>104</v>
      </c>
    </row>
    <row r="3113" spans="1:19">
      <c r="A3113" s="4" t="s">
        <v>3320</v>
      </c>
      <c r="B3113" s="4" t="s">
        <v>196</v>
      </c>
      <c r="C3113" s="4" t="s">
        <v>177</v>
      </c>
      <c r="D3113" s="4" t="s">
        <v>100</v>
      </c>
      <c r="E3113" s="4" t="s">
        <v>172</v>
      </c>
      <c r="F3113" s="3">
        <v>42867</v>
      </c>
      <c r="G3113" s="3">
        <v>42956</v>
      </c>
      <c r="H3113">
        <v>52</v>
      </c>
      <c r="I3113" s="4" t="s">
        <v>9016</v>
      </c>
      <c r="J3113" s="4" t="s">
        <v>9015</v>
      </c>
      <c r="K3113" s="4" t="s">
        <v>9012</v>
      </c>
      <c r="L3113">
        <v>55</v>
      </c>
      <c r="M3113" s="4" t="s">
        <v>9322</v>
      </c>
      <c r="N3113">
        <v>1987</v>
      </c>
      <c r="O3113">
        <v>2938.67</v>
      </c>
      <c r="P3113">
        <v>8775</v>
      </c>
      <c r="Q3113" s="4" t="s">
        <v>101</v>
      </c>
      <c r="R3113" s="4" t="s">
        <v>24</v>
      </c>
      <c r="S3113">
        <v>89</v>
      </c>
    </row>
    <row r="3114" spans="1:19">
      <c r="A3114" s="4" t="s">
        <v>3321</v>
      </c>
      <c r="B3114" s="4" t="s">
        <v>191</v>
      </c>
      <c r="C3114" s="4" t="s">
        <v>9011</v>
      </c>
      <c r="D3114" s="4" t="s">
        <v>62</v>
      </c>
      <c r="E3114" s="4" t="s">
        <v>197</v>
      </c>
      <c r="F3114" s="3">
        <v>42867</v>
      </c>
      <c r="G3114" s="3">
        <v>42948</v>
      </c>
      <c r="H3114">
        <v>0</v>
      </c>
      <c r="I3114" s="4" t="s">
        <v>9026</v>
      </c>
      <c r="J3114" s="4" t="s">
        <v>9024</v>
      </c>
      <c r="K3114" s="4" t="s">
        <v>9010</v>
      </c>
      <c r="L3114">
        <v>4821</v>
      </c>
      <c r="M3114" s="4" t="s">
        <v>58</v>
      </c>
      <c r="N3114">
        <v>2008</v>
      </c>
      <c r="O3114">
        <v>52.5</v>
      </c>
      <c r="P3114">
        <v>165</v>
      </c>
      <c r="Q3114" s="4" t="s">
        <v>23</v>
      </c>
      <c r="R3114" s="4" t="s">
        <v>24</v>
      </c>
      <c r="S3114">
        <v>81</v>
      </c>
    </row>
    <row r="3115" spans="1:19">
      <c r="A3115" s="4" t="s">
        <v>3322</v>
      </c>
      <c r="B3115" s="4" t="s">
        <v>343</v>
      </c>
      <c r="C3115" s="4" t="s">
        <v>192</v>
      </c>
      <c r="D3115" s="4" t="s">
        <v>45</v>
      </c>
      <c r="E3115" s="4" t="s">
        <v>197</v>
      </c>
      <c r="F3115" s="3">
        <v>42867</v>
      </c>
      <c r="G3115" s="3">
        <v>42875</v>
      </c>
      <c r="H3115">
        <v>0</v>
      </c>
      <c r="I3115" s="4" t="s">
        <v>9016</v>
      </c>
      <c r="J3115" s="4" t="s">
        <v>9015</v>
      </c>
      <c r="K3115" s="4" t="s">
        <v>9012</v>
      </c>
      <c r="L3115">
        <v>3393</v>
      </c>
      <c r="M3115" s="4" t="s">
        <v>46</v>
      </c>
      <c r="N3115">
        <v>1995</v>
      </c>
      <c r="O3115">
        <v>2173.98</v>
      </c>
      <c r="P3115">
        <v>2928</v>
      </c>
      <c r="Q3115" s="4" t="s">
        <v>23</v>
      </c>
      <c r="R3115" s="4" t="s">
        <v>47</v>
      </c>
      <c r="S3115">
        <v>8</v>
      </c>
    </row>
    <row r="3116" spans="1:19">
      <c r="A3116" s="4" t="s">
        <v>3323</v>
      </c>
      <c r="B3116" s="4" t="s">
        <v>219</v>
      </c>
      <c r="C3116" s="4" t="s">
        <v>9011</v>
      </c>
      <c r="D3116" s="4" t="s">
        <v>87</v>
      </c>
      <c r="E3116" s="4" t="s">
        <v>197</v>
      </c>
      <c r="F3116" s="3">
        <v>42867</v>
      </c>
      <c r="G3116" s="3">
        <v>42875</v>
      </c>
      <c r="H3116">
        <v>0</v>
      </c>
      <c r="I3116" s="4" t="s">
        <v>9026</v>
      </c>
      <c r="J3116" s="4" t="s">
        <v>9024</v>
      </c>
      <c r="K3116" s="4" t="s">
        <v>9010</v>
      </c>
      <c r="L3116">
        <v>4821</v>
      </c>
      <c r="M3116" s="4" t="s">
        <v>26</v>
      </c>
      <c r="N3116">
        <v>2004</v>
      </c>
      <c r="O3116">
        <v>1618.89</v>
      </c>
      <c r="P3116">
        <v>3889</v>
      </c>
      <c r="Q3116" s="4" t="s">
        <v>23</v>
      </c>
      <c r="R3116" s="4" t="s">
        <v>24</v>
      </c>
      <c r="S3116">
        <v>8</v>
      </c>
    </row>
    <row r="3117" spans="1:19">
      <c r="A3117" s="4" t="s">
        <v>3324</v>
      </c>
      <c r="B3117" s="4" t="s">
        <v>230</v>
      </c>
      <c r="C3117" s="4" t="s">
        <v>9011</v>
      </c>
      <c r="D3117" s="4" t="s">
        <v>84</v>
      </c>
      <c r="E3117" s="4" t="s">
        <v>197</v>
      </c>
      <c r="F3117" s="3">
        <v>42867</v>
      </c>
      <c r="G3117" s="3">
        <v>42950</v>
      </c>
      <c r="H3117">
        <v>0</v>
      </c>
      <c r="I3117" s="4" t="s">
        <v>9026</v>
      </c>
      <c r="J3117" s="4" t="s">
        <v>9024</v>
      </c>
      <c r="K3117" s="4" t="s">
        <v>9010</v>
      </c>
      <c r="L3117">
        <v>4821</v>
      </c>
      <c r="M3117" s="4" t="s">
        <v>9322</v>
      </c>
      <c r="N3117">
        <v>1980</v>
      </c>
      <c r="O3117">
        <v>7708.38</v>
      </c>
      <c r="P3117">
        <v>13756</v>
      </c>
      <c r="Q3117" s="4" t="s">
        <v>23</v>
      </c>
      <c r="R3117" s="4" t="s">
        <v>24</v>
      </c>
      <c r="S3117">
        <v>83</v>
      </c>
    </row>
    <row r="3118" spans="1:19">
      <c r="A3118" s="4" t="s">
        <v>3325</v>
      </c>
      <c r="B3118" s="4" t="s">
        <v>230</v>
      </c>
      <c r="C3118" s="4" t="s">
        <v>199</v>
      </c>
      <c r="D3118" s="4" t="s">
        <v>105</v>
      </c>
      <c r="E3118" s="4" t="s">
        <v>172</v>
      </c>
      <c r="F3118" s="3">
        <v>42867</v>
      </c>
      <c r="G3118" s="3">
        <v>42908</v>
      </c>
      <c r="H3118">
        <v>5698</v>
      </c>
      <c r="I3118" s="4" t="s">
        <v>9026</v>
      </c>
      <c r="J3118" s="4" t="s">
        <v>9024</v>
      </c>
      <c r="K3118" s="4" t="s">
        <v>9010</v>
      </c>
      <c r="L3118">
        <v>5482</v>
      </c>
      <c r="M3118" s="4" t="s">
        <v>36</v>
      </c>
      <c r="N3118">
        <v>1996</v>
      </c>
      <c r="O3118">
        <v>6354.87</v>
      </c>
      <c r="P3118">
        <v>16780</v>
      </c>
      <c r="Q3118" s="4" t="s">
        <v>23</v>
      </c>
      <c r="R3118" s="4" t="s">
        <v>35</v>
      </c>
      <c r="S3118">
        <v>41</v>
      </c>
    </row>
    <row r="3119" spans="1:19">
      <c r="A3119" s="4" t="s">
        <v>3326</v>
      </c>
      <c r="B3119" s="4" t="s">
        <v>256</v>
      </c>
      <c r="C3119" s="4" t="s">
        <v>179</v>
      </c>
      <c r="D3119" s="4" t="s">
        <v>103</v>
      </c>
      <c r="E3119" s="4" t="s">
        <v>172</v>
      </c>
      <c r="F3119" s="3">
        <v>42867</v>
      </c>
      <c r="G3119" s="3">
        <v>42877</v>
      </c>
      <c r="H3119">
        <v>595</v>
      </c>
      <c r="I3119" s="4" t="s">
        <v>9014</v>
      </c>
      <c r="J3119" s="4" t="s">
        <v>9015</v>
      </c>
      <c r="K3119" s="4" t="s">
        <v>9010</v>
      </c>
      <c r="L3119">
        <v>550</v>
      </c>
      <c r="M3119" s="4" t="s">
        <v>26</v>
      </c>
      <c r="N3119">
        <v>1992</v>
      </c>
      <c r="O3119">
        <v>3922.42</v>
      </c>
      <c r="P3119">
        <v>6837</v>
      </c>
      <c r="Q3119" s="4" t="s">
        <v>23</v>
      </c>
      <c r="R3119" s="4" t="s">
        <v>24</v>
      </c>
      <c r="S3119">
        <v>10</v>
      </c>
    </row>
    <row r="3120" spans="1:19">
      <c r="A3120" s="4" t="s">
        <v>3327</v>
      </c>
      <c r="B3120" s="4" t="s">
        <v>244</v>
      </c>
      <c r="C3120" s="4" t="s">
        <v>199</v>
      </c>
      <c r="D3120" s="4" t="s">
        <v>41</v>
      </c>
      <c r="E3120" s="4" t="s">
        <v>197</v>
      </c>
      <c r="F3120" s="3">
        <v>42867</v>
      </c>
      <c r="G3120" s="3">
        <v>42959</v>
      </c>
      <c r="H3120">
        <v>0</v>
      </c>
      <c r="I3120" s="4" t="s">
        <v>9016</v>
      </c>
      <c r="J3120" s="4" t="s">
        <v>9015</v>
      </c>
      <c r="K3120" s="4" t="s">
        <v>9010</v>
      </c>
      <c r="L3120">
        <v>5482</v>
      </c>
      <c r="M3120" s="4" t="s">
        <v>36</v>
      </c>
      <c r="N3120">
        <v>1998</v>
      </c>
      <c r="O3120">
        <v>2714.9</v>
      </c>
      <c r="P3120">
        <v>2641</v>
      </c>
      <c r="Q3120" s="4" t="s">
        <v>23</v>
      </c>
      <c r="R3120" s="4" t="s">
        <v>21</v>
      </c>
      <c r="S3120">
        <v>92</v>
      </c>
    </row>
    <row r="3121" spans="1:19">
      <c r="A3121" s="4" t="s">
        <v>3328</v>
      </c>
      <c r="B3121" s="4" t="s">
        <v>201</v>
      </c>
      <c r="C3121" s="4" t="s">
        <v>171</v>
      </c>
      <c r="D3121" s="4" t="s">
        <v>93</v>
      </c>
      <c r="E3121" s="4" t="s">
        <v>172</v>
      </c>
      <c r="F3121" s="3">
        <v>42867</v>
      </c>
      <c r="G3121" s="3">
        <v>42970</v>
      </c>
      <c r="H3121">
        <v>1144</v>
      </c>
      <c r="I3121" s="4" t="s">
        <v>9026</v>
      </c>
      <c r="J3121" s="4" t="s">
        <v>9024</v>
      </c>
      <c r="K3121" s="4" t="s">
        <v>9010</v>
      </c>
      <c r="L3121">
        <v>1096</v>
      </c>
      <c r="M3121" s="4" t="s">
        <v>73</v>
      </c>
      <c r="N3121">
        <v>1991</v>
      </c>
      <c r="O3121">
        <v>1012.72</v>
      </c>
      <c r="P3121">
        <v>3492</v>
      </c>
      <c r="Q3121" s="4" t="s">
        <v>94</v>
      </c>
      <c r="R3121" s="4" t="s">
        <v>24</v>
      </c>
      <c r="S3121">
        <v>103</v>
      </c>
    </row>
    <row r="3122" spans="1:19">
      <c r="A3122" s="4" t="s">
        <v>3329</v>
      </c>
      <c r="B3122" s="4" t="s">
        <v>170</v>
      </c>
      <c r="C3122" s="4" t="s">
        <v>177</v>
      </c>
      <c r="D3122" s="4" t="s">
        <v>57</v>
      </c>
      <c r="E3122" s="4" t="s">
        <v>172</v>
      </c>
      <c r="F3122" s="3">
        <v>42867</v>
      </c>
      <c r="G3122" s="3">
        <v>42993</v>
      </c>
      <c r="H3122">
        <v>61</v>
      </c>
      <c r="I3122" s="4" t="s">
        <v>9014</v>
      </c>
      <c r="J3122" s="4" t="s">
        <v>9015</v>
      </c>
      <c r="K3122" s="4" t="s">
        <v>9012</v>
      </c>
      <c r="L3122">
        <v>55</v>
      </c>
      <c r="M3122" s="4" t="s">
        <v>58</v>
      </c>
      <c r="N3122">
        <v>2006</v>
      </c>
      <c r="O3122">
        <v>1102.43</v>
      </c>
      <c r="P3122">
        <v>1759</v>
      </c>
      <c r="Q3122" s="4" t="s">
        <v>23</v>
      </c>
      <c r="R3122" s="4" t="s">
        <v>24</v>
      </c>
      <c r="S3122">
        <v>126</v>
      </c>
    </row>
    <row r="3123" spans="1:19">
      <c r="A3123" s="4" t="s">
        <v>3330</v>
      </c>
      <c r="B3123" s="4" t="s">
        <v>232</v>
      </c>
      <c r="C3123" s="4" t="s">
        <v>9011</v>
      </c>
      <c r="D3123" s="4" t="s">
        <v>21</v>
      </c>
      <c r="E3123" s="4" t="s">
        <v>197</v>
      </c>
      <c r="F3123" s="3">
        <v>42867</v>
      </c>
      <c r="G3123" s="3">
        <v>42879</v>
      </c>
      <c r="H3123">
        <v>0</v>
      </c>
      <c r="I3123" s="4" t="s">
        <v>9021</v>
      </c>
      <c r="J3123" s="4" t="s">
        <v>9019</v>
      </c>
      <c r="K3123" s="4" t="s">
        <v>9010</v>
      </c>
      <c r="L3123">
        <v>4821</v>
      </c>
      <c r="M3123" s="4" t="s">
        <v>9322</v>
      </c>
      <c r="N3123">
        <v>1996</v>
      </c>
      <c r="O3123">
        <v>1100.04</v>
      </c>
      <c r="P3123">
        <v>2822</v>
      </c>
      <c r="Q3123" s="4" t="s">
        <v>23</v>
      </c>
      <c r="R3123" s="4" t="s">
        <v>24</v>
      </c>
      <c r="S3123">
        <v>12</v>
      </c>
    </row>
    <row r="3124" spans="1:19">
      <c r="A3124" s="4" t="s">
        <v>3331</v>
      </c>
      <c r="B3124" s="4" t="s">
        <v>232</v>
      </c>
      <c r="C3124" s="4" t="s">
        <v>192</v>
      </c>
      <c r="D3124" s="4" t="s">
        <v>84</v>
      </c>
      <c r="E3124" s="4" t="s">
        <v>197</v>
      </c>
      <c r="F3124" s="3">
        <v>42867</v>
      </c>
      <c r="G3124" s="3">
        <v>42960</v>
      </c>
      <c r="H3124">
        <v>0</v>
      </c>
      <c r="I3124" s="4" t="s">
        <v>9021</v>
      </c>
      <c r="J3124" s="4" t="s">
        <v>9019</v>
      </c>
      <c r="K3124" s="4" t="s">
        <v>9012</v>
      </c>
      <c r="L3124">
        <v>3393</v>
      </c>
      <c r="M3124" s="4" t="s">
        <v>9322</v>
      </c>
      <c r="N3124">
        <v>1980</v>
      </c>
      <c r="O3124">
        <v>7708.38</v>
      </c>
      <c r="P3124">
        <v>13756</v>
      </c>
      <c r="Q3124" s="4" t="s">
        <v>23</v>
      </c>
      <c r="R3124" s="4" t="s">
        <v>24</v>
      </c>
      <c r="S3124">
        <v>93</v>
      </c>
    </row>
    <row r="3125" spans="1:19">
      <c r="A3125" s="4" t="s">
        <v>3332</v>
      </c>
      <c r="B3125" s="4" t="s">
        <v>232</v>
      </c>
      <c r="C3125" s="4" t="s">
        <v>192</v>
      </c>
      <c r="D3125" s="4" t="s">
        <v>99</v>
      </c>
      <c r="E3125" s="4" t="s">
        <v>172</v>
      </c>
      <c r="F3125" s="3">
        <v>42867</v>
      </c>
      <c r="G3125" s="3">
        <v>42870</v>
      </c>
      <c r="H3125">
        <v>3510</v>
      </c>
      <c r="I3125" s="4" t="s">
        <v>9021</v>
      </c>
      <c r="J3125" s="4" t="s">
        <v>9019</v>
      </c>
      <c r="K3125" s="4" t="s">
        <v>9012</v>
      </c>
      <c r="L3125">
        <v>3393</v>
      </c>
      <c r="M3125" s="4" t="s">
        <v>33</v>
      </c>
      <c r="N3125">
        <v>2003</v>
      </c>
      <c r="O3125">
        <v>1419.98</v>
      </c>
      <c r="P3125">
        <v>4018</v>
      </c>
      <c r="Q3125" s="4" t="s">
        <v>23</v>
      </c>
      <c r="R3125" s="4" t="s">
        <v>24</v>
      </c>
      <c r="S3125">
        <v>3</v>
      </c>
    </row>
    <row r="3126" spans="1:19">
      <c r="A3126" s="4" t="s">
        <v>3333</v>
      </c>
      <c r="B3126" s="4" t="s">
        <v>226</v>
      </c>
      <c r="C3126" s="4" t="s">
        <v>179</v>
      </c>
      <c r="D3126" s="4" t="s">
        <v>84</v>
      </c>
      <c r="E3126" s="4" t="s">
        <v>172</v>
      </c>
      <c r="F3126" s="3">
        <v>42867</v>
      </c>
      <c r="G3126" s="3">
        <v>42951</v>
      </c>
      <c r="H3126">
        <v>513</v>
      </c>
      <c r="I3126" s="4" t="s">
        <v>9018</v>
      </c>
      <c r="J3126" s="4" t="s">
        <v>9019</v>
      </c>
      <c r="K3126" s="4" t="s">
        <v>9010</v>
      </c>
      <c r="L3126">
        <v>550</v>
      </c>
      <c r="M3126" s="4" t="s">
        <v>9322</v>
      </c>
      <c r="N3126">
        <v>1980</v>
      </c>
      <c r="O3126">
        <v>7708.38</v>
      </c>
      <c r="P3126">
        <v>13756</v>
      </c>
      <c r="Q3126" s="4" t="s">
        <v>23</v>
      </c>
      <c r="R3126" s="4" t="s">
        <v>24</v>
      </c>
      <c r="S3126">
        <v>84</v>
      </c>
    </row>
    <row r="3127" spans="1:19">
      <c r="A3127" s="4" t="s">
        <v>3334</v>
      </c>
      <c r="B3127" s="4" t="s">
        <v>208</v>
      </c>
      <c r="C3127" s="4" t="s">
        <v>192</v>
      </c>
      <c r="D3127" s="4" t="s">
        <v>118</v>
      </c>
      <c r="E3127" s="4" t="s">
        <v>197</v>
      </c>
      <c r="F3127" s="3">
        <v>42867</v>
      </c>
      <c r="G3127" s="3">
        <v>42961</v>
      </c>
      <c r="H3127">
        <v>0</v>
      </c>
      <c r="I3127" s="4" t="s">
        <v>9014</v>
      </c>
      <c r="J3127" s="4" t="s">
        <v>9015</v>
      </c>
      <c r="K3127" s="4" t="s">
        <v>9012</v>
      </c>
      <c r="L3127">
        <v>3393</v>
      </c>
      <c r="M3127" s="4" t="s">
        <v>33</v>
      </c>
      <c r="N3127">
        <v>1995</v>
      </c>
      <c r="O3127">
        <v>332.43</v>
      </c>
      <c r="P3127">
        <v>799</v>
      </c>
      <c r="Q3127" s="4" t="s">
        <v>23</v>
      </c>
      <c r="R3127" s="4" t="s">
        <v>24</v>
      </c>
      <c r="S3127">
        <v>94</v>
      </c>
    </row>
    <row r="3128" spans="1:19">
      <c r="A3128" s="4" t="s">
        <v>3335</v>
      </c>
      <c r="B3128" s="4" t="s">
        <v>208</v>
      </c>
      <c r="C3128" s="4" t="s">
        <v>171</v>
      </c>
      <c r="D3128" s="4" t="s">
        <v>47</v>
      </c>
      <c r="E3128" s="4" t="s">
        <v>172</v>
      </c>
      <c r="F3128" s="3">
        <v>42867</v>
      </c>
      <c r="G3128" s="3">
        <v>42958</v>
      </c>
      <c r="H3128">
        <v>1083</v>
      </c>
      <c r="I3128" s="4" t="s">
        <v>9014</v>
      </c>
      <c r="J3128" s="4" t="s">
        <v>9015</v>
      </c>
      <c r="K3128" s="4" t="s">
        <v>9010</v>
      </c>
      <c r="L3128">
        <v>1096</v>
      </c>
      <c r="M3128" s="4" t="s">
        <v>46</v>
      </c>
      <c r="N3128">
        <v>1986</v>
      </c>
      <c r="O3128">
        <v>2403.58</v>
      </c>
      <c r="P3128">
        <v>8801</v>
      </c>
      <c r="Q3128" s="4" t="s">
        <v>23</v>
      </c>
      <c r="R3128" s="4" t="s">
        <v>24</v>
      </c>
      <c r="S3128">
        <v>91</v>
      </c>
    </row>
    <row r="3129" spans="1:19">
      <c r="A3129" s="4" t="s">
        <v>3336</v>
      </c>
      <c r="B3129" s="4" t="s">
        <v>185</v>
      </c>
      <c r="C3129" s="4" t="s">
        <v>179</v>
      </c>
      <c r="D3129" s="4" t="s">
        <v>105</v>
      </c>
      <c r="E3129" s="4" t="s">
        <v>197</v>
      </c>
      <c r="F3129" s="3">
        <v>42867</v>
      </c>
      <c r="G3129" s="3">
        <v>42881</v>
      </c>
      <c r="H3129">
        <v>0</v>
      </c>
      <c r="I3129" s="4" t="s">
        <v>9023</v>
      </c>
      <c r="J3129" s="4" t="s">
        <v>9024</v>
      </c>
      <c r="K3129" s="4" t="s">
        <v>9010</v>
      </c>
      <c r="L3129">
        <v>550</v>
      </c>
      <c r="M3129" s="4" t="s">
        <v>36</v>
      </c>
      <c r="N3129">
        <v>1996</v>
      </c>
      <c r="O3129">
        <v>6354.87</v>
      </c>
      <c r="P3129">
        <v>16780</v>
      </c>
      <c r="Q3129" s="4" t="s">
        <v>23</v>
      </c>
      <c r="R3129" s="4" t="s">
        <v>35</v>
      </c>
      <c r="S3129">
        <v>14</v>
      </c>
    </row>
    <row r="3130" spans="1:19">
      <c r="A3130" s="4" t="s">
        <v>3337</v>
      </c>
      <c r="B3130" s="4" t="s">
        <v>185</v>
      </c>
      <c r="C3130" s="4" t="s">
        <v>199</v>
      </c>
      <c r="D3130" s="4" t="s">
        <v>42</v>
      </c>
      <c r="E3130" s="4" t="s">
        <v>172</v>
      </c>
      <c r="F3130" s="3">
        <v>42867</v>
      </c>
      <c r="G3130" s="3">
        <v>42970</v>
      </c>
      <c r="H3130">
        <v>5987</v>
      </c>
      <c r="I3130" s="4" t="s">
        <v>9023</v>
      </c>
      <c r="J3130" s="4" t="s">
        <v>9024</v>
      </c>
      <c r="K3130" s="4" t="s">
        <v>9010</v>
      </c>
      <c r="L3130">
        <v>5482</v>
      </c>
      <c r="M3130" s="4" t="s">
        <v>26</v>
      </c>
      <c r="N3130">
        <v>2017</v>
      </c>
      <c r="O3130">
        <v>4.54</v>
      </c>
      <c r="P3130">
        <v>9</v>
      </c>
      <c r="Q3130" s="4" t="s">
        <v>23</v>
      </c>
      <c r="R3130" s="4" t="s">
        <v>24</v>
      </c>
      <c r="S3130">
        <v>103</v>
      </c>
    </row>
    <row r="3131" spans="1:19">
      <c r="A3131" s="4" t="s">
        <v>3338</v>
      </c>
      <c r="B3131" s="4" t="s">
        <v>183</v>
      </c>
      <c r="C3131" s="4" t="s">
        <v>171</v>
      </c>
      <c r="D3131" s="4" t="s">
        <v>45</v>
      </c>
      <c r="E3131" s="4" t="s">
        <v>172</v>
      </c>
      <c r="F3131" s="3">
        <v>42868</v>
      </c>
      <c r="G3131" s="3">
        <v>42914</v>
      </c>
      <c r="H3131">
        <v>1041</v>
      </c>
      <c r="I3131" s="4" t="s">
        <v>9014</v>
      </c>
      <c r="J3131" s="4" t="s">
        <v>9015</v>
      </c>
      <c r="K3131" s="4" t="s">
        <v>9010</v>
      </c>
      <c r="L3131">
        <v>1096</v>
      </c>
      <c r="M3131" s="4" t="s">
        <v>46</v>
      </c>
      <c r="N3131">
        <v>1995</v>
      </c>
      <c r="O3131">
        <v>2173.98</v>
      </c>
      <c r="P3131">
        <v>2928</v>
      </c>
      <c r="Q3131" s="4" t="s">
        <v>23</v>
      </c>
      <c r="R3131" s="4" t="s">
        <v>47</v>
      </c>
      <c r="S3131">
        <v>46</v>
      </c>
    </row>
    <row r="3132" spans="1:19">
      <c r="A3132" s="4" t="s">
        <v>3339</v>
      </c>
      <c r="B3132" s="4" t="s">
        <v>183</v>
      </c>
      <c r="C3132" s="4" t="s">
        <v>177</v>
      </c>
      <c r="D3132" s="4" t="s">
        <v>61</v>
      </c>
      <c r="E3132" s="4" t="s">
        <v>172</v>
      </c>
      <c r="F3132" s="3">
        <v>42868</v>
      </c>
      <c r="G3132" s="3">
        <v>42951</v>
      </c>
      <c r="H3132">
        <v>54</v>
      </c>
      <c r="I3132" s="4" t="s">
        <v>9014</v>
      </c>
      <c r="J3132" s="4" t="s">
        <v>9015</v>
      </c>
      <c r="K3132" s="4" t="s">
        <v>9012</v>
      </c>
      <c r="L3132">
        <v>55</v>
      </c>
      <c r="M3132" s="4" t="s">
        <v>58</v>
      </c>
      <c r="N3132">
        <v>1991</v>
      </c>
      <c r="O3132">
        <v>2819.5</v>
      </c>
      <c r="P3132">
        <v>7227</v>
      </c>
      <c r="Q3132" s="4" t="s">
        <v>23</v>
      </c>
      <c r="R3132" s="4" t="s">
        <v>62</v>
      </c>
      <c r="S3132">
        <v>83</v>
      </c>
    </row>
    <row r="3133" spans="1:19">
      <c r="A3133" s="4" t="s">
        <v>3340</v>
      </c>
      <c r="B3133" s="4" t="s">
        <v>261</v>
      </c>
      <c r="C3133" s="4" t="s">
        <v>192</v>
      </c>
      <c r="D3133" s="4" t="s">
        <v>40</v>
      </c>
      <c r="E3133" s="4" t="s">
        <v>172</v>
      </c>
      <c r="F3133" s="3">
        <v>42868</v>
      </c>
      <c r="G3133" s="3">
        <v>42887</v>
      </c>
      <c r="H3133">
        <v>2677</v>
      </c>
      <c r="I3133" s="4" t="s">
        <v>9021</v>
      </c>
      <c r="J3133" s="4" t="s">
        <v>9019</v>
      </c>
      <c r="K3133" s="4" t="s">
        <v>9012</v>
      </c>
      <c r="L3133">
        <v>3393</v>
      </c>
      <c r="M3133" s="4" t="s">
        <v>39</v>
      </c>
      <c r="N3133">
        <v>1989</v>
      </c>
      <c r="O3133">
        <v>665.06</v>
      </c>
      <c r="P3133">
        <v>1095</v>
      </c>
      <c r="Q3133" s="4" t="s">
        <v>23</v>
      </c>
      <c r="R3133" s="4" t="s">
        <v>24</v>
      </c>
      <c r="S3133">
        <v>19</v>
      </c>
    </row>
    <row r="3134" spans="1:19">
      <c r="A3134" s="4" t="s">
        <v>3341</v>
      </c>
      <c r="B3134" s="4" t="s">
        <v>304</v>
      </c>
      <c r="C3134" s="4" t="s">
        <v>192</v>
      </c>
      <c r="D3134" s="4" t="s">
        <v>104</v>
      </c>
      <c r="E3134" s="4" t="s">
        <v>172</v>
      </c>
      <c r="F3134" s="3">
        <v>42868</v>
      </c>
      <c r="G3134" s="3">
        <v>42882</v>
      </c>
      <c r="H3134">
        <v>3558</v>
      </c>
      <c r="I3134" s="4" t="s">
        <v>9014</v>
      </c>
      <c r="J3134" s="4" t="s">
        <v>9015</v>
      </c>
      <c r="K3134" s="4" t="s">
        <v>9012</v>
      </c>
      <c r="L3134">
        <v>3393</v>
      </c>
      <c r="M3134" s="4" t="s">
        <v>9322</v>
      </c>
      <c r="N3134">
        <v>1983</v>
      </c>
      <c r="O3134">
        <v>1008.06</v>
      </c>
      <c r="P3134">
        <v>1238</v>
      </c>
      <c r="Q3134" s="4" t="s">
        <v>23</v>
      </c>
      <c r="R3134" s="4" t="s">
        <v>24</v>
      </c>
      <c r="S3134">
        <v>14</v>
      </c>
    </row>
    <row r="3135" spans="1:19">
      <c r="A3135" s="4" t="s">
        <v>3342</v>
      </c>
      <c r="B3135" s="4" t="s">
        <v>279</v>
      </c>
      <c r="C3135" s="4" t="s">
        <v>192</v>
      </c>
      <c r="D3135" s="4" t="s">
        <v>24</v>
      </c>
      <c r="E3135" s="4" t="s">
        <v>193</v>
      </c>
      <c r="F3135" s="3">
        <v>42868</v>
      </c>
      <c r="G3135" s="3"/>
      <c r="I3135" s="4" t="s">
        <v>9018</v>
      </c>
      <c r="J3135" s="4" t="s">
        <v>9019</v>
      </c>
      <c r="K3135" s="4" t="s">
        <v>9012</v>
      </c>
      <c r="L3135">
        <v>3393</v>
      </c>
      <c r="M3135" s="4"/>
      <c r="Q3135" s="4"/>
      <c r="R3135" s="4"/>
    </row>
    <row r="3136" spans="1:19">
      <c r="A3136" s="4" t="s">
        <v>3343</v>
      </c>
      <c r="B3136" s="4" t="s">
        <v>279</v>
      </c>
      <c r="C3136" s="4" t="s">
        <v>179</v>
      </c>
      <c r="D3136" s="4" t="s">
        <v>113</v>
      </c>
      <c r="E3136" s="4" t="s">
        <v>197</v>
      </c>
      <c r="F3136" s="3">
        <v>42868</v>
      </c>
      <c r="G3136" s="3">
        <v>42955</v>
      </c>
      <c r="H3136">
        <v>0</v>
      </c>
      <c r="I3136" s="4" t="s">
        <v>9018</v>
      </c>
      <c r="J3136" s="4" t="s">
        <v>9019</v>
      </c>
      <c r="K3136" s="4" t="s">
        <v>9010</v>
      </c>
      <c r="L3136">
        <v>550</v>
      </c>
      <c r="M3136" s="4" t="s">
        <v>33</v>
      </c>
      <c r="N3136">
        <v>2000</v>
      </c>
      <c r="O3136">
        <v>167.89</v>
      </c>
      <c r="P3136">
        <v>493</v>
      </c>
      <c r="Q3136" s="4" t="s">
        <v>114</v>
      </c>
      <c r="R3136" s="4" t="s">
        <v>24</v>
      </c>
      <c r="S3136">
        <v>87</v>
      </c>
    </row>
    <row r="3137" spans="1:19">
      <c r="A3137" s="4" t="s">
        <v>3344</v>
      </c>
      <c r="B3137" s="4" t="s">
        <v>279</v>
      </c>
      <c r="C3137" s="4" t="s">
        <v>171</v>
      </c>
      <c r="D3137" s="4" t="s">
        <v>99</v>
      </c>
      <c r="E3137" s="4" t="s">
        <v>172</v>
      </c>
      <c r="F3137" s="3">
        <v>42868</v>
      </c>
      <c r="G3137" s="3">
        <v>42967</v>
      </c>
      <c r="H3137">
        <v>866</v>
      </c>
      <c r="I3137" s="4" t="s">
        <v>9018</v>
      </c>
      <c r="J3137" s="4" t="s">
        <v>9019</v>
      </c>
      <c r="K3137" s="4" t="s">
        <v>9010</v>
      </c>
      <c r="L3137">
        <v>1096</v>
      </c>
      <c r="M3137" s="4" t="s">
        <v>33</v>
      </c>
      <c r="N3137">
        <v>2003</v>
      </c>
      <c r="O3137">
        <v>1419.98</v>
      </c>
      <c r="P3137">
        <v>4018</v>
      </c>
      <c r="Q3137" s="4" t="s">
        <v>23</v>
      </c>
      <c r="R3137" s="4" t="s">
        <v>24</v>
      </c>
      <c r="S3137">
        <v>99</v>
      </c>
    </row>
    <row r="3138" spans="1:19">
      <c r="A3138" s="4" t="s">
        <v>3345</v>
      </c>
      <c r="B3138" s="4" t="s">
        <v>174</v>
      </c>
      <c r="C3138" s="4" t="s">
        <v>171</v>
      </c>
      <c r="D3138" s="4" t="s">
        <v>42</v>
      </c>
      <c r="E3138" s="4" t="s">
        <v>172</v>
      </c>
      <c r="F3138" s="3">
        <v>42868</v>
      </c>
      <c r="G3138" s="3">
        <v>42971</v>
      </c>
      <c r="H3138">
        <v>987</v>
      </c>
      <c r="I3138" s="4" t="s">
        <v>9016</v>
      </c>
      <c r="J3138" s="4" t="s">
        <v>9015</v>
      </c>
      <c r="K3138" s="4" t="s">
        <v>9010</v>
      </c>
      <c r="L3138">
        <v>1096</v>
      </c>
      <c r="M3138" s="4" t="s">
        <v>26</v>
      </c>
      <c r="N3138">
        <v>2017</v>
      </c>
      <c r="O3138">
        <v>4.54</v>
      </c>
      <c r="P3138">
        <v>9</v>
      </c>
      <c r="Q3138" s="4" t="s">
        <v>23</v>
      </c>
      <c r="R3138" s="4" t="s">
        <v>24</v>
      </c>
      <c r="S3138">
        <v>103</v>
      </c>
    </row>
    <row r="3139" spans="1:19">
      <c r="A3139" s="4" t="s">
        <v>3346</v>
      </c>
      <c r="B3139" s="4" t="s">
        <v>174</v>
      </c>
      <c r="C3139" s="4" t="s">
        <v>192</v>
      </c>
      <c r="D3139" s="4" t="s">
        <v>51</v>
      </c>
      <c r="E3139" s="4" t="s">
        <v>172</v>
      </c>
      <c r="F3139" s="3">
        <v>42868</v>
      </c>
      <c r="G3139" s="3">
        <v>42962</v>
      </c>
      <c r="H3139">
        <v>3290</v>
      </c>
      <c r="I3139" s="4" t="s">
        <v>9016</v>
      </c>
      <c r="J3139" s="4" t="s">
        <v>9015</v>
      </c>
      <c r="K3139" s="4" t="s">
        <v>9012</v>
      </c>
      <c r="L3139">
        <v>3393</v>
      </c>
      <c r="M3139" s="4" t="s">
        <v>36</v>
      </c>
      <c r="N3139">
        <v>1982</v>
      </c>
      <c r="O3139">
        <v>4618</v>
      </c>
      <c r="P3139">
        <v>10083</v>
      </c>
      <c r="Q3139" s="4" t="s">
        <v>23</v>
      </c>
      <c r="R3139" s="4" t="s">
        <v>24</v>
      </c>
      <c r="S3139">
        <v>94</v>
      </c>
    </row>
    <row r="3140" spans="1:19">
      <c r="A3140" s="4" t="s">
        <v>3347</v>
      </c>
      <c r="B3140" s="4" t="s">
        <v>263</v>
      </c>
      <c r="C3140" s="4" t="s">
        <v>199</v>
      </c>
      <c r="D3140" s="4" t="s">
        <v>123</v>
      </c>
      <c r="E3140" s="4" t="s">
        <v>197</v>
      </c>
      <c r="F3140" s="3">
        <v>42868</v>
      </c>
      <c r="G3140" s="3">
        <v>42956</v>
      </c>
      <c r="H3140">
        <v>0</v>
      </c>
      <c r="I3140" s="4" t="s">
        <v>9021</v>
      </c>
      <c r="J3140" s="4" t="s">
        <v>9019</v>
      </c>
      <c r="K3140" s="4" t="s">
        <v>9010</v>
      </c>
      <c r="L3140">
        <v>5482</v>
      </c>
      <c r="M3140" s="4" t="s">
        <v>39</v>
      </c>
      <c r="N3140">
        <v>1989</v>
      </c>
      <c r="O3140">
        <v>3838.39</v>
      </c>
      <c r="P3140">
        <v>8274</v>
      </c>
      <c r="Q3140" s="4" t="s">
        <v>23</v>
      </c>
      <c r="R3140" s="4" t="s">
        <v>24</v>
      </c>
      <c r="S3140">
        <v>88</v>
      </c>
    </row>
    <row r="3141" spans="1:19">
      <c r="A3141" s="4" t="s">
        <v>3348</v>
      </c>
      <c r="B3141" s="4" t="s">
        <v>263</v>
      </c>
      <c r="C3141" s="4" t="s">
        <v>192</v>
      </c>
      <c r="D3141" s="4" t="s">
        <v>50</v>
      </c>
      <c r="E3141" s="4" t="s">
        <v>197</v>
      </c>
      <c r="F3141" s="3">
        <v>42868</v>
      </c>
      <c r="G3141" s="3">
        <v>42874</v>
      </c>
      <c r="H3141">
        <v>0</v>
      </c>
      <c r="I3141" s="4" t="s">
        <v>9021</v>
      </c>
      <c r="J3141" s="4" t="s">
        <v>9019</v>
      </c>
      <c r="K3141" s="4" t="s">
        <v>9012</v>
      </c>
      <c r="L3141">
        <v>3393</v>
      </c>
      <c r="M3141" s="4" t="s">
        <v>9322</v>
      </c>
      <c r="N3141">
        <v>1992</v>
      </c>
      <c r="O3141">
        <v>1712.68</v>
      </c>
      <c r="P3141">
        <v>3194</v>
      </c>
      <c r="Q3141" s="4" t="s">
        <v>23</v>
      </c>
      <c r="R3141" s="4" t="s">
        <v>21</v>
      </c>
      <c r="S3141">
        <v>6</v>
      </c>
    </row>
    <row r="3142" spans="1:19">
      <c r="A3142" s="4" t="s">
        <v>3349</v>
      </c>
      <c r="B3142" s="4" t="s">
        <v>263</v>
      </c>
      <c r="C3142" s="4" t="s">
        <v>192</v>
      </c>
      <c r="D3142" s="4" t="s">
        <v>88</v>
      </c>
      <c r="E3142" s="4" t="s">
        <v>197</v>
      </c>
      <c r="F3142" s="3">
        <v>42868</v>
      </c>
      <c r="G3142" s="3">
        <v>42872</v>
      </c>
      <c r="H3142">
        <v>0</v>
      </c>
      <c r="I3142" s="4" t="s">
        <v>9021</v>
      </c>
      <c r="J3142" s="4" t="s">
        <v>9019</v>
      </c>
      <c r="K3142" s="4" t="s">
        <v>9012</v>
      </c>
      <c r="L3142">
        <v>3393</v>
      </c>
      <c r="M3142" s="4" t="s">
        <v>46</v>
      </c>
      <c r="N3142">
        <v>1984</v>
      </c>
      <c r="O3142">
        <v>3027.46</v>
      </c>
      <c r="P3142">
        <v>9516</v>
      </c>
      <c r="Q3142" s="4" t="s">
        <v>89</v>
      </c>
      <c r="R3142" s="4" t="s">
        <v>24</v>
      </c>
      <c r="S3142">
        <v>4</v>
      </c>
    </row>
    <row r="3143" spans="1:19">
      <c r="A3143" s="4" t="s">
        <v>3350</v>
      </c>
      <c r="B3143" s="4" t="s">
        <v>212</v>
      </c>
      <c r="C3143" s="4" t="s">
        <v>177</v>
      </c>
      <c r="D3143" s="4" t="s">
        <v>54</v>
      </c>
      <c r="E3143" s="4" t="s">
        <v>172</v>
      </c>
      <c r="F3143" s="3">
        <v>42868</v>
      </c>
      <c r="G3143" s="3">
        <v>42991</v>
      </c>
      <c r="H3143">
        <v>54</v>
      </c>
      <c r="I3143" s="4" t="s">
        <v>9023</v>
      </c>
      <c r="J3143" s="4" t="s">
        <v>9024</v>
      </c>
      <c r="K3143" s="4" t="s">
        <v>9012</v>
      </c>
      <c r="L3143">
        <v>55</v>
      </c>
      <c r="M3143" s="4" t="s">
        <v>55</v>
      </c>
      <c r="N3143">
        <v>1995</v>
      </c>
      <c r="O3143">
        <v>1825.82</v>
      </c>
      <c r="P3143">
        <v>5595</v>
      </c>
      <c r="Q3143" s="4" t="s">
        <v>23</v>
      </c>
      <c r="R3143" s="4" t="s">
        <v>56</v>
      </c>
      <c r="S3143">
        <v>123</v>
      </c>
    </row>
    <row r="3144" spans="1:19">
      <c r="A3144" s="4" t="s">
        <v>3351</v>
      </c>
      <c r="B3144" s="4" t="s">
        <v>203</v>
      </c>
      <c r="C3144" s="4" t="s">
        <v>192</v>
      </c>
      <c r="D3144" s="4" t="s">
        <v>54</v>
      </c>
      <c r="E3144" s="4" t="s">
        <v>193</v>
      </c>
      <c r="F3144" s="3">
        <v>42868</v>
      </c>
      <c r="G3144" s="3"/>
      <c r="I3144" s="4" t="s">
        <v>9023</v>
      </c>
      <c r="J3144" s="4" t="s">
        <v>9024</v>
      </c>
      <c r="K3144" s="4" t="s">
        <v>9012</v>
      </c>
      <c r="L3144">
        <v>3393</v>
      </c>
      <c r="M3144" s="4" t="s">
        <v>55</v>
      </c>
      <c r="N3144">
        <v>1995</v>
      </c>
      <c r="O3144">
        <v>1825.82</v>
      </c>
      <c r="P3144">
        <v>5595</v>
      </c>
      <c r="Q3144" s="4" t="s">
        <v>23</v>
      </c>
      <c r="R3144" s="4" t="s">
        <v>56</v>
      </c>
    </row>
    <row r="3145" spans="1:19">
      <c r="A3145" s="4" t="s">
        <v>3352</v>
      </c>
      <c r="B3145" s="4" t="s">
        <v>203</v>
      </c>
      <c r="C3145" s="4" t="s">
        <v>199</v>
      </c>
      <c r="D3145" s="4" t="s">
        <v>108</v>
      </c>
      <c r="E3145" s="4" t="s">
        <v>172</v>
      </c>
      <c r="F3145" s="3">
        <v>42868</v>
      </c>
      <c r="G3145" s="3">
        <v>42872</v>
      </c>
      <c r="H3145">
        <v>4627</v>
      </c>
      <c r="I3145" s="4" t="s">
        <v>9023</v>
      </c>
      <c r="J3145" s="4" t="s">
        <v>9024</v>
      </c>
      <c r="K3145" s="4" t="s">
        <v>9010</v>
      </c>
      <c r="L3145">
        <v>5482</v>
      </c>
      <c r="M3145" s="4" t="s">
        <v>33</v>
      </c>
      <c r="N3145">
        <v>1996</v>
      </c>
      <c r="O3145">
        <v>2214.94</v>
      </c>
      <c r="P3145">
        <v>5374</v>
      </c>
      <c r="Q3145" s="4" t="s">
        <v>23</v>
      </c>
      <c r="R3145" s="4" t="s">
        <v>24</v>
      </c>
      <c r="S3145">
        <v>4</v>
      </c>
    </row>
    <row r="3146" spans="1:19">
      <c r="A3146" s="4" t="s">
        <v>3353</v>
      </c>
      <c r="B3146" s="4" t="s">
        <v>191</v>
      </c>
      <c r="C3146" s="4" t="s">
        <v>179</v>
      </c>
      <c r="D3146" s="4" t="s">
        <v>72</v>
      </c>
      <c r="E3146" s="4" t="s">
        <v>197</v>
      </c>
      <c r="F3146" s="3">
        <v>42868</v>
      </c>
      <c r="G3146" s="3">
        <v>42969</v>
      </c>
      <c r="H3146">
        <v>0</v>
      </c>
      <c r="I3146" s="4" t="s">
        <v>9026</v>
      </c>
      <c r="J3146" s="4" t="s">
        <v>9024</v>
      </c>
      <c r="K3146" s="4" t="s">
        <v>9010</v>
      </c>
      <c r="L3146">
        <v>550</v>
      </c>
      <c r="M3146" s="4" t="s">
        <v>73</v>
      </c>
      <c r="N3146">
        <v>2003</v>
      </c>
      <c r="O3146">
        <v>692.19</v>
      </c>
      <c r="P3146">
        <v>1922</v>
      </c>
      <c r="Q3146" s="4" t="s">
        <v>23</v>
      </c>
      <c r="R3146" s="4" t="s">
        <v>24</v>
      </c>
      <c r="S3146">
        <v>101</v>
      </c>
    </row>
    <row r="3147" spans="1:19">
      <c r="A3147" s="4" t="s">
        <v>3354</v>
      </c>
      <c r="B3147" s="4" t="s">
        <v>343</v>
      </c>
      <c r="C3147" s="4" t="s">
        <v>9011</v>
      </c>
      <c r="D3147" s="4" t="s">
        <v>41</v>
      </c>
      <c r="E3147" s="4" t="s">
        <v>172</v>
      </c>
      <c r="F3147" s="3">
        <v>42868</v>
      </c>
      <c r="G3147" s="3">
        <v>42984</v>
      </c>
      <c r="H3147">
        <v>5625</v>
      </c>
      <c r="I3147" s="4" t="s">
        <v>9016</v>
      </c>
      <c r="J3147" s="4" t="s">
        <v>9015</v>
      </c>
      <c r="K3147" s="4" t="s">
        <v>9010</v>
      </c>
      <c r="L3147">
        <v>4821</v>
      </c>
      <c r="M3147" s="4" t="s">
        <v>36</v>
      </c>
      <c r="N3147">
        <v>1998</v>
      </c>
      <c r="O3147">
        <v>2714.9</v>
      </c>
      <c r="P3147">
        <v>2641</v>
      </c>
      <c r="Q3147" s="4" t="s">
        <v>23</v>
      </c>
      <c r="R3147" s="4" t="s">
        <v>21</v>
      </c>
      <c r="S3147">
        <v>116</v>
      </c>
    </row>
    <row r="3148" spans="1:19">
      <c r="A3148" s="4" t="s">
        <v>3355</v>
      </c>
      <c r="B3148" s="4" t="s">
        <v>256</v>
      </c>
      <c r="C3148" s="4" t="s">
        <v>179</v>
      </c>
      <c r="D3148" s="4" t="s">
        <v>66</v>
      </c>
      <c r="E3148" s="4" t="s">
        <v>197</v>
      </c>
      <c r="F3148" s="3">
        <v>42868</v>
      </c>
      <c r="G3148" s="3">
        <v>42870</v>
      </c>
      <c r="H3148">
        <v>0</v>
      </c>
      <c r="I3148" s="4" t="s">
        <v>9014</v>
      </c>
      <c r="J3148" s="4" t="s">
        <v>9015</v>
      </c>
      <c r="K3148" s="4" t="s">
        <v>9010</v>
      </c>
      <c r="L3148">
        <v>550</v>
      </c>
      <c r="M3148" s="4" t="s">
        <v>33</v>
      </c>
      <c r="N3148">
        <v>2007</v>
      </c>
      <c r="O3148">
        <v>894.33</v>
      </c>
      <c r="P3148">
        <v>1635</v>
      </c>
      <c r="Q3148" s="4" t="s">
        <v>67</v>
      </c>
      <c r="R3148" s="4" t="s">
        <v>24</v>
      </c>
      <c r="S3148">
        <v>2</v>
      </c>
    </row>
    <row r="3149" spans="1:19">
      <c r="A3149" s="4" t="s">
        <v>3356</v>
      </c>
      <c r="B3149" s="4" t="s">
        <v>187</v>
      </c>
      <c r="C3149" s="4" t="s">
        <v>177</v>
      </c>
      <c r="D3149" s="4" t="s">
        <v>108</v>
      </c>
      <c r="E3149" s="4" t="s">
        <v>172</v>
      </c>
      <c r="F3149" s="3">
        <v>42868</v>
      </c>
      <c r="G3149" s="3">
        <v>42970</v>
      </c>
      <c r="H3149">
        <v>57</v>
      </c>
      <c r="I3149" s="4" t="s">
        <v>9023</v>
      </c>
      <c r="J3149" s="4" t="s">
        <v>9024</v>
      </c>
      <c r="K3149" s="4" t="s">
        <v>9012</v>
      </c>
      <c r="L3149">
        <v>55</v>
      </c>
      <c r="M3149" s="4" t="s">
        <v>33</v>
      </c>
      <c r="N3149">
        <v>1996</v>
      </c>
      <c r="O3149">
        <v>2214.94</v>
      </c>
      <c r="P3149">
        <v>5374</v>
      </c>
      <c r="Q3149" s="4" t="s">
        <v>23</v>
      </c>
      <c r="R3149" s="4" t="s">
        <v>24</v>
      </c>
      <c r="S3149">
        <v>102</v>
      </c>
    </row>
    <row r="3150" spans="1:19">
      <c r="A3150" s="4" t="s">
        <v>3357</v>
      </c>
      <c r="B3150" s="4" t="s">
        <v>189</v>
      </c>
      <c r="C3150" s="4" t="s">
        <v>171</v>
      </c>
      <c r="D3150" s="4" t="s">
        <v>51</v>
      </c>
      <c r="E3150" s="4" t="s">
        <v>197</v>
      </c>
      <c r="F3150" s="3">
        <v>42868</v>
      </c>
      <c r="G3150" s="3">
        <v>42971</v>
      </c>
      <c r="H3150">
        <v>0</v>
      </c>
      <c r="I3150" s="4" t="s">
        <v>9016</v>
      </c>
      <c r="J3150" s="4" t="s">
        <v>9015</v>
      </c>
      <c r="K3150" s="4" t="s">
        <v>9010</v>
      </c>
      <c r="L3150">
        <v>1096</v>
      </c>
      <c r="M3150" s="4" t="s">
        <v>36</v>
      </c>
      <c r="N3150">
        <v>1982</v>
      </c>
      <c r="O3150">
        <v>4618</v>
      </c>
      <c r="P3150">
        <v>10083</v>
      </c>
      <c r="Q3150" s="4" t="s">
        <v>23</v>
      </c>
      <c r="R3150" s="4" t="s">
        <v>24</v>
      </c>
      <c r="S3150">
        <v>103</v>
      </c>
    </row>
    <row r="3151" spans="1:19">
      <c r="A3151" s="4" t="s">
        <v>3358</v>
      </c>
      <c r="B3151" s="4" t="s">
        <v>205</v>
      </c>
      <c r="C3151" s="4" t="s">
        <v>171</v>
      </c>
      <c r="D3151" s="4" t="s">
        <v>108</v>
      </c>
      <c r="E3151" s="4" t="s">
        <v>172</v>
      </c>
      <c r="F3151" s="3">
        <v>42868</v>
      </c>
      <c r="G3151" s="3">
        <v>42948</v>
      </c>
      <c r="H3151">
        <v>1032</v>
      </c>
      <c r="I3151" s="4" t="s">
        <v>9023</v>
      </c>
      <c r="J3151" s="4" t="s">
        <v>9024</v>
      </c>
      <c r="K3151" s="4" t="s">
        <v>9010</v>
      </c>
      <c r="L3151">
        <v>1096</v>
      </c>
      <c r="M3151" s="4" t="s">
        <v>33</v>
      </c>
      <c r="N3151">
        <v>1996</v>
      </c>
      <c r="O3151">
        <v>2214.94</v>
      </c>
      <c r="P3151">
        <v>5374</v>
      </c>
      <c r="Q3151" s="4" t="s">
        <v>23</v>
      </c>
      <c r="R3151" s="4" t="s">
        <v>24</v>
      </c>
      <c r="S3151">
        <v>80</v>
      </c>
    </row>
    <row r="3152" spans="1:19">
      <c r="A3152" s="4" t="s">
        <v>3359</v>
      </c>
      <c r="B3152" s="4" t="s">
        <v>226</v>
      </c>
      <c r="C3152" s="4" t="s">
        <v>179</v>
      </c>
      <c r="D3152" s="4" t="s">
        <v>96</v>
      </c>
      <c r="E3152" s="4" t="s">
        <v>172</v>
      </c>
      <c r="F3152" s="3">
        <v>42868</v>
      </c>
      <c r="G3152" s="3">
        <v>42872</v>
      </c>
      <c r="H3152">
        <v>567</v>
      </c>
      <c r="I3152" s="4" t="s">
        <v>9018</v>
      </c>
      <c r="J3152" s="4" t="s">
        <v>9019</v>
      </c>
      <c r="K3152" s="4" t="s">
        <v>9010</v>
      </c>
      <c r="L3152">
        <v>550</v>
      </c>
      <c r="M3152" s="4" t="s">
        <v>58</v>
      </c>
      <c r="N3152">
        <v>1994</v>
      </c>
      <c r="O3152">
        <v>355.23</v>
      </c>
      <c r="P3152">
        <v>853</v>
      </c>
      <c r="Q3152" s="4" t="s">
        <v>23</v>
      </c>
      <c r="R3152" s="4" t="s">
        <v>24</v>
      </c>
      <c r="S3152">
        <v>4</v>
      </c>
    </row>
    <row r="3153" spans="1:19">
      <c r="A3153" s="4" t="s">
        <v>3360</v>
      </c>
      <c r="B3153" s="4" t="s">
        <v>208</v>
      </c>
      <c r="C3153" s="4" t="s">
        <v>177</v>
      </c>
      <c r="D3153" s="4" t="s">
        <v>51</v>
      </c>
      <c r="E3153" s="4" t="s">
        <v>172</v>
      </c>
      <c r="F3153" s="3">
        <v>42868</v>
      </c>
      <c r="G3153" s="3">
        <v>42874</v>
      </c>
      <c r="H3153">
        <v>58</v>
      </c>
      <c r="I3153" s="4" t="s">
        <v>9014</v>
      </c>
      <c r="J3153" s="4" t="s">
        <v>9015</v>
      </c>
      <c r="K3153" s="4" t="s">
        <v>9012</v>
      </c>
      <c r="L3153">
        <v>55</v>
      </c>
      <c r="M3153" s="4" t="s">
        <v>36</v>
      </c>
      <c r="N3153">
        <v>1982</v>
      </c>
      <c r="O3153">
        <v>4618</v>
      </c>
      <c r="P3153">
        <v>10083</v>
      </c>
      <c r="Q3153" s="4" t="s">
        <v>23</v>
      </c>
      <c r="R3153" s="4" t="s">
        <v>24</v>
      </c>
      <c r="S3153">
        <v>6</v>
      </c>
    </row>
    <row r="3154" spans="1:19">
      <c r="A3154" s="4" t="s">
        <v>3361</v>
      </c>
      <c r="B3154" s="4" t="s">
        <v>183</v>
      </c>
      <c r="C3154" s="4" t="s">
        <v>199</v>
      </c>
      <c r="D3154" s="4" t="s">
        <v>70</v>
      </c>
      <c r="E3154" s="4" t="s">
        <v>197</v>
      </c>
      <c r="F3154" s="3">
        <v>42869</v>
      </c>
      <c r="G3154" s="3">
        <v>42972</v>
      </c>
      <c r="H3154">
        <v>0</v>
      </c>
      <c r="I3154" s="4" t="s">
        <v>9014</v>
      </c>
      <c r="J3154" s="4" t="s">
        <v>9015</v>
      </c>
      <c r="K3154" s="4" t="s">
        <v>9010</v>
      </c>
      <c r="L3154">
        <v>5482</v>
      </c>
      <c r="M3154" s="4" t="s">
        <v>55</v>
      </c>
      <c r="N3154">
        <v>2007</v>
      </c>
      <c r="O3154">
        <v>86.68</v>
      </c>
      <c r="P3154">
        <v>187</v>
      </c>
      <c r="Q3154" s="4" t="s">
        <v>23</v>
      </c>
      <c r="R3154" s="4" t="s">
        <v>56</v>
      </c>
      <c r="S3154">
        <v>103</v>
      </c>
    </row>
    <row r="3155" spans="1:19">
      <c r="A3155" s="4" t="s">
        <v>3362</v>
      </c>
      <c r="B3155" s="4" t="s">
        <v>183</v>
      </c>
      <c r="C3155" s="4" t="s">
        <v>177</v>
      </c>
      <c r="D3155" s="4" t="s">
        <v>104</v>
      </c>
      <c r="E3155" s="4" t="s">
        <v>172</v>
      </c>
      <c r="F3155" s="3">
        <v>42869</v>
      </c>
      <c r="G3155" s="3">
        <v>42877</v>
      </c>
      <c r="H3155">
        <v>50</v>
      </c>
      <c r="I3155" s="4" t="s">
        <v>9014</v>
      </c>
      <c r="J3155" s="4" t="s">
        <v>9015</v>
      </c>
      <c r="K3155" s="4" t="s">
        <v>9012</v>
      </c>
      <c r="L3155">
        <v>55</v>
      </c>
      <c r="M3155" s="4" t="s">
        <v>9322</v>
      </c>
      <c r="N3155">
        <v>1983</v>
      </c>
      <c r="O3155">
        <v>1008.06</v>
      </c>
      <c r="P3155">
        <v>1238</v>
      </c>
      <c r="Q3155" s="4" t="s">
        <v>23</v>
      </c>
      <c r="R3155" s="4" t="s">
        <v>24</v>
      </c>
      <c r="S3155">
        <v>8</v>
      </c>
    </row>
    <row r="3156" spans="1:19">
      <c r="A3156" s="4" t="s">
        <v>3363</v>
      </c>
      <c r="B3156" s="4" t="s">
        <v>261</v>
      </c>
      <c r="C3156" s="4" t="s">
        <v>192</v>
      </c>
      <c r="D3156" s="4" t="s">
        <v>118</v>
      </c>
      <c r="E3156" s="4" t="s">
        <v>193</v>
      </c>
      <c r="F3156" s="3">
        <v>42869</v>
      </c>
      <c r="G3156" s="3"/>
      <c r="I3156" s="4" t="s">
        <v>9021</v>
      </c>
      <c r="J3156" s="4" t="s">
        <v>9019</v>
      </c>
      <c r="K3156" s="4" t="s">
        <v>9012</v>
      </c>
      <c r="L3156">
        <v>3393</v>
      </c>
      <c r="M3156" s="4" t="s">
        <v>33</v>
      </c>
      <c r="N3156">
        <v>1995</v>
      </c>
      <c r="O3156">
        <v>332.43</v>
      </c>
      <c r="P3156">
        <v>799</v>
      </c>
      <c r="Q3156" s="4" t="s">
        <v>23</v>
      </c>
      <c r="R3156" s="4" t="s">
        <v>24</v>
      </c>
    </row>
    <row r="3157" spans="1:19">
      <c r="A3157" s="4" t="s">
        <v>3364</v>
      </c>
      <c r="B3157" s="4" t="s">
        <v>246</v>
      </c>
      <c r="C3157" s="4" t="s">
        <v>171</v>
      </c>
      <c r="D3157" s="4" t="s">
        <v>24</v>
      </c>
      <c r="E3157" s="4" t="s">
        <v>193</v>
      </c>
      <c r="F3157" s="3">
        <v>42869</v>
      </c>
      <c r="G3157" s="3"/>
      <c r="I3157" s="4" t="s">
        <v>9021</v>
      </c>
      <c r="J3157" s="4" t="s">
        <v>9019</v>
      </c>
      <c r="K3157" s="4" t="s">
        <v>9010</v>
      </c>
      <c r="L3157">
        <v>1096</v>
      </c>
      <c r="M3157" s="4"/>
      <c r="Q3157" s="4"/>
      <c r="R3157" s="4"/>
    </row>
    <row r="3158" spans="1:19">
      <c r="A3158" s="4" t="s">
        <v>3365</v>
      </c>
      <c r="B3158" s="4" t="s">
        <v>246</v>
      </c>
      <c r="C3158" s="4" t="s">
        <v>179</v>
      </c>
      <c r="D3158" s="4" t="s">
        <v>88</v>
      </c>
      <c r="E3158" s="4" t="s">
        <v>197</v>
      </c>
      <c r="F3158" s="3">
        <v>42869</v>
      </c>
      <c r="G3158" s="3">
        <v>42949</v>
      </c>
      <c r="H3158">
        <v>0</v>
      </c>
      <c r="I3158" s="4" t="s">
        <v>9021</v>
      </c>
      <c r="J3158" s="4" t="s">
        <v>9019</v>
      </c>
      <c r="K3158" s="4" t="s">
        <v>9010</v>
      </c>
      <c r="L3158">
        <v>550</v>
      </c>
      <c r="M3158" s="4" t="s">
        <v>46</v>
      </c>
      <c r="N3158">
        <v>1984</v>
      </c>
      <c r="O3158">
        <v>3027.46</v>
      </c>
      <c r="P3158">
        <v>9516</v>
      </c>
      <c r="Q3158" s="4" t="s">
        <v>89</v>
      </c>
      <c r="R3158" s="4" t="s">
        <v>24</v>
      </c>
      <c r="S3158">
        <v>80</v>
      </c>
    </row>
    <row r="3159" spans="1:19">
      <c r="A3159" s="4" t="s">
        <v>3366</v>
      </c>
      <c r="B3159" s="4" t="s">
        <v>210</v>
      </c>
      <c r="C3159" s="4" t="s">
        <v>179</v>
      </c>
      <c r="D3159" s="4" t="s">
        <v>35</v>
      </c>
      <c r="E3159" s="4" t="s">
        <v>197</v>
      </c>
      <c r="F3159" s="3">
        <v>42869</v>
      </c>
      <c r="G3159" s="3">
        <v>42887</v>
      </c>
      <c r="H3159">
        <v>0</v>
      </c>
      <c r="I3159" s="4" t="s">
        <v>9021</v>
      </c>
      <c r="J3159" s="4" t="s">
        <v>9019</v>
      </c>
      <c r="K3159" s="4" t="s">
        <v>9010</v>
      </c>
      <c r="L3159">
        <v>550</v>
      </c>
      <c r="M3159" s="4" t="s">
        <v>36</v>
      </c>
      <c r="N3159">
        <v>2002</v>
      </c>
      <c r="O3159">
        <v>987.39</v>
      </c>
      <c r="P3159">
        <v>2253</v>
      </c>
      <c r="Q3159" s="4" t="s">
        <v>23</v>
      </c>
      <c r="R3159" s="4" t="s">
        <v>24</v>
      </c>
      <c r="S3159">
        <v>18</v>
      </c>
    </row>
    <row r="3160" spans="1:19">
      <c r="A3160" s="4" t="s">
        <v>3367</v>
      </c>
      <c r="B3160" s="4" t="s">
        <v>174</v>
      </c>
      <c r="C3160" s="4" t="s">
        <v>177</v>
      </c>
      <c r="D3160" s="4" t="s">
        <v>70</v>
      </c>
      <c r="E3160" s="4" t="s">
        <v>172</v>
      </c>
      <c r="F3160" s="3">
        <v>42869</v>
      </c>
      <c r="G3160" s="3">
        <v>42910</v>
      </c>
      <c r="H3160">
        <v>59</v>
      </c>
      <c r="I3160" s="4" t="s">
        <v>9016</v>
      </c>
      <c r="J3160" s="4" t="s">
        <v>9015</v>
      </c>
      <c r="K3160" s="4" t="s">
        <v>9012</v>
      </c>
      <c r="L3160">
        <v>55</v>
      </c>
      <c r="M3160" s="4" t="s">
        <v>55</v>
      </c>
      <c r="N3160">
        <v>2007</v>
      </c>
      <c r="O3160">
        <v>86.68</v>
      </c>
      <c r="P3160">
        <v>187</v>
      </c>
      <c r="Q3160" s="4" t="s">
        <v>23</v>
      </c>
      <c r="R3160" s="4" t="s">
        <v>56</v>
      </c>
      <c r="S3160">
        <v>41</v>
      </c>
    </row>
    <row r="3161" spans="1:19">
      <c r="A3161" s="4" t="s">
        <v>3368</v>
      </c>
      <c r="B3161" s="4" t="s">
        <v>263</v>
      </c>
      <c r="C3161" s="4" t="s">
        <v>199</v>
      </c>
      <c r="D3161" s="4" t="s">
        <v>120</v>
      </c>
      <c r="E3161" s="4" t="s">
        <v>197</v>
      </c>
      <c r="F3161" s="3">
        <v>42869</v>
      </c>
      <c r="G3161" s="3">
        <v>42961</v>
      </c>
      <c r="H3161">
        <v>0</v>
      </c>
      <c r="I3161" s="4" t="s">
        <v>9021</v>
      </c>
      <c r="J3161" s="4" t="s">
        <v>9019</v>
      </c>
      <c r="K3161" s="4" t="s">
        <v>9010</v>
      </c>
      <c r="L3161">
        <v>5482</v>
      </c>
      <c r="M3161" s="4" t="s">
        <v>58</v>
      </c>
      <c r="N3161">
        <v>1998</v>
      </c>
      <c r="O3161">
        <v>2022.14</v>
      </c>
      <c r="P3161">
        <v>5113</v>
      </c>
      <c r="Q3161" s="4" t="s">
        <v>23</v>
      </c>
      <c r="R3161" s="4" t="s">
        <v>24</v>
      </c>
      <c r="S3161">
        <v>92</v>
      </c>
    </row>
    <row r="3162" spans="1:19">
      <c r="A3162" s="4" t="s">
        <v>3369</v>
      </c>
      <c r="B3162" s="4" t="s">
        <v>263</v>
      </c>
      <c r="C3162" s="4" t="s">
        <v>179</v>
      </c>
      <c r="D3162" s="4" t="s">
        <v>34</v>
      </c>
      <c r="E3162" s="4" t="s">
        <v>172</v>
      </c>
      <c r="F3162" s="3">
        <v>42869</v>
      </c>
      <c r="G3162" s="3">
        <v>42953</v>
      </c>
      <c r="H3162">
        <v>525</v>
      </c>
      <c r="I3162" s="4" t="s">
        <v>9021</v>
      </c>
      <c r="J3162" s="4" t="s">
        <v>9019</v>
      </c>
      <c r="K3162" s="4" t="s">
        <v>9010</v>
      </c>
      <c r="L3162">
        <v>550</v>
      </c>
      <c r="M3162" s="4" t="s">
        <v>9322</v>
      </c>
      <c r="N3162">
        <v>1993</v>
      </c>
      <c r="O3162">
        <v>1242.32</v>
      </c>
      <c r="P3162">
        <v>3027</v>
      </c>
      <c r="Q3162" s="4" t="s">
        <v>23</v>
      </c>
      <c r="R3162" s="4" t="s">
        <v>21</v>
      </c>
      <c r="S3162">
        <v>84</v>
      </c>
    </row>
    <row r="3163" spans="1:19">
      <c r="A3163" s="4" t="s">
        <v>3370</v>
      </c>
      <c r="B3163" s="4" t="s">
        <v>191</v>
      </c>
      <c r="C3163" s="4" t="s">
        <v>199</v>
      </c>
      <c r="D3163" s="4" t="s">
        <v>83</v>
      </c>
      <c r="E3163" s="4" t="s">
        <v>193</v>
      </c>
      <c r="F3163" s="3">
        <v>42869</v>
      </c>
      <c r="G3163" s="3"/>
      <c r="I3163" s="4" t="s">
        <v>9026</v>
      </c>
      <c r="J3163" s="4" t="s">
        <v>9024</v>
      </c>
      <c r="K3163" s="4" t="s">
        <v>9010</v>
      </c>
      <c r="L3163">
        <v>5482</v>
      </c>
      <c r="M3163" s="4" t="s">
        <v>33</v>
      </c>
      <c r="N3163">
        <v>2004</v>
      </c>
      <c r="O3163">
        <v>702.72</v>
      </c>
      <c r="P3163">
        <v>1831</v>
      </c>
      <c r="Q3163" s="4" t="s">
        <v>23</v>
      </c>
      <c r="R3163" s="4" t="s">
        <v>24</v>
      </c>
    </row>
    <row r="3164" spans="1:19">
      <c r="A3164" s="4" t="s">
        <v>3371</v>
      </c>
      <c r="B3164" s="4" t="s">
        <v>191</v>
      </c>
      <c r="C3164" s="4" t="s">
        <v>199</v>
      </c>
      <c r="D3164" s="4" t="s">
        <v>108</v>
      </c>
      <c r="E3164" s="4" t="s">
        <v>172</v>
      </c>
      <c r="F3164" s="3">
        <v>42869</v>
      </c>
      <c r="G3164" s="3">
        <v>42949</v>
      </c>
      <c r="H3164">
        <v>5525</v>
      </c>
      <c r="I3164" s="4" t="s">
        <v>9026</v>
      </c>
      <c r="J3164" s="4" t="s">
        <v>9024</v>
      </c>
      <c r="K3164" s="4" t="s">
        <v>9010</v>
      </c>
      <c r="L3164">
        <v>5482</v>
      </c>
      <c r="M3164" s="4" t="s">
        <v>33</v>
      </c>
      <c r="N3164">
        <v>1996</v>
      </c>
      <c r="O3164">
        <v>2214.94</v>
      </c>
      <c r="P3164">
        <v>5374</v>
      </c>
      <c r="Q3164" s="4" t="s">
        <v>23</v>
      </c>
      <c r="R3164" s="4" t="s">
        <v>24</v>
      </c>
      <c r="S3164">
        <v>80</v>
      </c>
    </row>
    <row r="3165" spans="1:19">
      <c r="A3165" s="4" t="s">
        <v>3372</v>
      </c>
      <c r="B3165" s="4" t="s">
        <v>201</v>
      </c>
      <c r="C3165" s="4" t="s">
        <v>179</v>
      </c>
      <c r="D3165" s="4" t="s">
        <v>24</v>
      </c>
      <c r="E3165" s="4" t="s">
        <v>193</v>
      </c>
      <c r="F3165" s="3">
        <v>42869</v>
      </c>
      <c r="G3165" s="3"/>
      <c r="I3165" s="4" t="s">
        <v>9026</v>
      </c>
      <c r="J3165" s="4" t="s">
        <v>9024</v>
      </c>
      <c r="K3165" s="4" t="s">
        <v>9010</v>
      </c>
      <c r="L3165">
        <v>550</v>
      </c>
      <c r="M3165" s="4"/>
      <c r="Q3165" s="4"/>
      <c r="R3165" s="4"/>
    </row>
    <row r="3166" spans="1:19">
      <c r="A3166" s="4" t="s">
        <v>3373</v>
      </c>
      <c r="B3166" s="4" t="s">
        <v>201</v>
      </c>
      <c r="C3166" s="4" t="s">
        <v>171</v>
      </c>
      <c r="D3166" s="4" t="s">
        <v>96</v>
      </c>
      <c r="E3166" s="4" t="s">
        <v>193</v>
      </c>
      <c r="F3166" s="3">
        <v>42869</v>
      </c>
      <c r="G3166" s="3"/>
      <c r="I3166" s="4" t="s">
        <v>9026</v>
      </c>
      <c r="J3166" s="4" t="s">
        <v>9024</v>
      </c>
      <c r="K3166" s="4" t="s">
        <v>9010</v>
      </c>
      <c r="L3166">
        <v>1096</v>
      </c>
      <c r="M3166" s="4" t="s">
        <v>58</v>
      </c>
      <c r="N3166">
        <v>1994</v>
      </c>
      <c r="O3166">
        <v>355.23</v>
      </c>
      <c r="P3166">
        <v>853</v>
      </c>
      <c r="Q3166" s="4" t="s">
        <v>23</v>
      </c>
      <c r="R3166" s="4" t="s">
        <v>24</v>
      </c>
    </row>
    <row r="3167" spans="1:19">
      <c r="A3167" s="4" t="s">
        <v>3374</v>
      </c>
      <c r="B3167" s="4" t="s">
        <v>201</v>
      </c>
      <c r="C3167" s="4" t="s">
        <v>179</v>
      </c>
      <c r="D3167" s="4" t="s">
        <v>129</v>
      </c>
      <c r="E3167" s="4" t="s">
        <v>172</v>
      </c>
      <c r="F3167" s="3">
        <v>42869</v>
      </c>
      <c r="G3167" s="3">
        <v>42883</v>
      </c>
      <c r="H3167">
        <v>628</v>
      </c>
      <c r="I3167" s="4" t="s">
        <v>9026</v>
      </c>
      <c r="J3167" s="4" t="s">
        <v>9024</v>
      </c>
      <c r="K3167" s="4" t="s">
        <v>9010</v>
      </c>
      <c r="L3167">
        <v>550</v>
      </c>
      <c r="M3167" s="4" t="s">
        <v>39</v>
      </c>
      <c r="N3167">
        <v>1992</v>
      </c>
      <c r="O3167">
        <v>324.19</v>
      </c>
      <c r="P3167">
        <v>978</v>
      </c>
      <c r="Q3167" s="4" t="s">
        <v>23</v>
      </c>
      <c r="R3167" s="4" t="s">
        <v>24</v>
      </c>
      <c r="S3167">
        <v>14</v>
      </c>
    </row>
    <row r="3168" spans="1:19">
      <c r="A3168" s="4" t="s">
        <v>3375</v>
      </c>
      <c r="B3168" s="4" t="s">
        <v>201</v>
      </c>
      <c r="C3168" s="4" t="s">
        <v>171</v>
      </c>
      <c r="D3168" s="4" t="s">
        <v>76</v>
      </c>
      <c r="E3168" s="4" t="s">
        <v>172</v>
      </c>
      <c r="F3168" s="3">
        <v>42869</v>
      </c>
      <c r="G3168" s="3">
        <v>42877</v>
      </c>
      <c r="H3168">
        <v>902</v>
      </c>
      <c r="I3168" s="4" t="s">
        <v>9026</v>
      </c>
      <c r="J3168" s="4" t="s">
        <v>9024</v>
      </c>
      <c r="K3168" s="4" t="s">
        <v>9010</v>
      </c>
      <c r="L3168">
        <v>1096</v>
      </c>
      <c r="M3168" s="4" t="s">
        <v>9322</v>
      </c>
      <c r="N3168">
        <v>1997</v>
      </c>
      <c r="O3168">
        <v>8170.38</v>
      </c>
      <c r="P3168">
        <v>16499</v>
      </c>
      <c r="Q3168" s="4" t="s">
        <v>77</v>
      </c>
      <c r="R3168" s="4" t="s">
        <v>24</v>
      </c>
      <c r="S3168">
        <v>8</v>
      </c>
    </row>
    <row r="3169" spans="1:19">
      <c r="A3169" s="4" t="s">
        <v>3376</v>
      </c>
      <c r="B3169" s="4" t="s">
        <v>189</v>
      </c>
      <c r="C3169" s="4" t="s">
        <v>171</v>
      </c>
      <c r="D3169" s="4" t="s">
        <v>109</v>
      </c>
      <c r="E3169" s="4" t="s">
        <v>172</v>
      </c>
      <c r="F3169" s="3">
        <v>42869</v>
      </c>
      <c r="G3169" s="3">
        <v>42893</v>
      </c>
      <c r="H3169">
        <v>1064</v>
      </c>
      <c r="I3169" s="4" t="s">
        <v>9016</v>
      </c>
      <c r="J3169" s="4" t="s">
        <v>9015</v>
      </c>
      <c r="K3169" s="4" t="s">
        <v>9010</v>
      </c>
      <c r="L3169">
        <v>1096</v>
      </c>
      <c r="M3169" s="4" t="s">
        <v>58</v>
      </c>
      <c r="N3169">
        <v>1987</v>
      </c>
      <c r="O3169">
        <v>1698.2</v>
      </c>
      <c r="P3169">
        <v>3798</v>
      </c>
      <c r="Q3169" s="4" t="s">
        <v>23</v>
      </c>
      <c r="R3169" s="4" t="s">
        <v>24</v>
      </c>
      <c r="S3169">
        <v>24</v>
      </c>
    </row>
    <row r="3170" spans="1:19">
      <c r="A3170" s="4" t="s">
        <v>3377</v>
      </c>
      <c r="B3170" s="4" t="s">
        <v>232</v>
      </c>
      <c r="C3170" s="4" t="s">
        <v>199</v>
      </c>
      <c r="D3170" s="4" t="s">
        <v>130</v>
      </c>
      <c r="E3170" s="4" t="s">
        <v>172</v>
      </c>
      <c r="F3170" s="3">
        <v>42869</v>
      </c>
      <c r="G3170" s="3">
        <v>42967</v>
      </c>
      <c r="H3170">
        <v>6346</v>
      </c>
      <c r="I3170" s="4" t="s">
        <v>9021</v>
      </c>
      <c r="J3170" s="4" t="s">
        <v>9019</v>
      </c>
      <c r="K3170" s="4" t="s">
        <v>9010</v>
      </c>
      <c r="L3170">
        <v>5482</v>
      </c>
      <c r="M3170" s="4" t="s">
        <v>36</v>
      </c>
      <c r="N3170">
        <v>1979</v>
      </c>
      <c r="O3170">
        <v>4478.47</v>
      </c>
      <c r="P3170">
        <v>13809</v>
      </c>
      <c r="Q3170" s="4" t="s">
        <v>23</v>
      </c>
      <c r="R3170" s="4" t="s">
        <v>24</v>
      </c>
      <c r="S3170">
        <v>98</v>
      </c>
    </row>
    <row r="3171" spans="1:19">
      <c r="A3171" s="4" t="s">
        <v>3378</v>
      </c>
      <c r="B3171" s="4" t="s">
        <v>232</v>
      </c>
      <c r="C3171" s="4" t="s">
        <v>192</v>
      </c>
      <c r="D3171" s="4" t="s">
        <v>123</v>
      </c>
      <c r="E3171" s="4" t="s">
        <v>172</v>
      </c>
      <c r="F3171" s="3">
        <v>42869</v>
      </c>
      <c r="G3171" s="3">
        <v>42879</v>
      </c>
      <c r="H3171">
        <v>3089</v>
      </c>
      <c r="I3171" s="4" t="s">
        <v>9021</v>
      </c>
      <c r="J3171" s="4" t="s">
        <v>9019</v>
      </c>
      <c r="K3171" s="4" t="s">
        <v>9012</v>
      </c>
      <c r="L3171">
        <v>3393</v>
      </c>
      <c r="M3171" s="4" t="s">
        <v>39</v>
      </c>
      <c r="N3171">
        <v>1989</v>
      </c>
      <c r="O3171">
        <v>3838.39</v>
      </c>
      <c r="P3171">
        <v>8274</v>
      </c>
      <c r="Q3171" s="4" t="s">
        <v>23</v>
      </c>
      <c r="R3171" s="4" t="s">
        <v>24</v>
      </c>
      <c r="S3171">
        <v>10</v>
      </c>
    </row>
    <row r="3172" spans="1:19">
      <c r="A3172" s="4" t="s">
        <v>3379</v>
      </c>
      <c r="B3172" s="4" t="s">
        <v>205</v>
      </c>
      <c r="C3172" s="4" t="s">
        <v>192</v>
      </c>
      <c r="D3172" s="4" t="s">
        <v>56</v>
      </c>
      <c r="E3172" s="4" t="s">
        <v>172</v>
      </c>
      <c r="F3172" s="3">
        <v>42869</v>
      </c>
      <c r="G3172" s="3">
        <v>42873</v>
      </c>
      <c r="H3172">
        <v>3484</v>
      </c>
      <c r="I3172" s="4" t="s">
        <v>9023</v>
      </c>
      <c r="J3172" s="4" t="s">
        <v>9024</v>
      </c>
      <c r="K3172" s="4" t="s">
        <v>9012</v>
      </c>
      <c r="L3172">
        <v>3393</v>
      </c>
      <c r="M3172" s="4" t="s">
        <v>55</v>
      </c>
      <c r="N3172">
        <v>1999</v>
      </c>
      <c r="O3172">
        <v>1699.85</v>
      </c>
      <c r="P3172">
        <v>5108</v>
      </c>
      <c r="Q3172" s="4" t="s">
        <v>23</v>
      </c>
      <c r="R3172" s="4" t="s">
        <v>24</v>
      </c>
      <c r="S3172">
        <v>4</v>
      </c>
    </row>
    <row r="3173" spans="1:19">
      <c r="A3173" s="4" t="s">
        <v>3380</v>
      </c>
      <c r="B3173" s="4" t="s">
        <v>208</v>
      </c>
      <c r="C3173" s="4" t="s">
        <v>177</v>
      </c>
      <c r="D3173" s="4" t="s">
        <v>79</v>
      </c>
      <c r="E3173" s="4" t="s">
        <v>197</v>
      </c>
      <c r="F3173" s="3">
        <v>42869</v>
      </c>
      <c r="G3173" s="3">
        <v>42971</v>
      </c>
      <c r="H3173">
        <v>0</v>
      </c>
      <c r="I3173" s="4" t="s">
        <v>9014</v>
      </c>
      <c r="J3173" s="4" t="s">
        <v>9015</v>
      </c>
      <c r="K3173" s="4" t="s">
        <v>9012</v>
      </c>
      <c r="L3173">
        <v>55</v>
      </c>
      <c r="M3173" s="4" t="s">
        <v>26</v>
      </c>
      <c r="N3173">
        <v>2002</v>
      </c>
      <c r="O3173">
        <v>3178.24</v>
      </c>
      <c r="P3173">
        <v>4540</v>
      </c>
      <c r="Q3173" s="4" t="s">
        <v>23</v>
      </c>
      <c r="R3173" s="4" t="s">
        <v>24</v>
      </c>
      <c r="S3173">
        <v>102</v>
      </c>
    </row>
    <row r="3174" spans="1:19">
      <c r="A3174" s="4" t="s">
        <v>3381</v>
      </c>
      <c r="B3174" s="4" t="s">
        <v>208</v>
      </c>
      <c r="C3174" s="4" t="s">
        <v>177</v>
      </c>
      <c r="D3174" s="4" t="s">
        <v>104</v>
      </c>
      <c r="E3174" s="4" t="s">
        <v>197</v>
      </c>
      <c r="F3174" s="3">
        <v>42869</v>
      </c>
      <c r="G3174" s="3">
        <v>42953</v>
      </c>
      <c r="H3174">
        <v>0</v>
      </c>
      <c r="I3174" s="4" t="s">
        <v>9014</v>
      </c>
      <c r="J3174" s="4" t="s">
        <v>9015</v>
      </c>
      <c r="K3174" s="4" t="s">
        <v>9012</v>
      </c>
      <c r="L3174">
        <v>55</v>
      </c>
      <c r="M3174" s="4" t="s">
        <v>9322</v>
      </c>
      <c r="N3174">
        <v>1983</v>
      </c>
      <c r="O3174">
        <v>1008.06</v>
      </c>
      <c r="P3174">
        <v>1238</v>
      </c>
      <c r="Q3174" s="4" t="s">
        <v>23</v>
      </c>
      <c r="R3174" s="4" t="s">
        <v>24</v>
      </c>
      <c r="S3174">
        <v>84</v>
      </c>
    </row>
    <row r="3175" spans="1:19">
      <c r="A3175" s="4" t="s">
        <v>3382</v>
      </c>
      <c r="B3175" s="4" t="s">
        <v>208</v>
      </c>
      <c r="C3175" s="4" t="s">
        <v>177</v>
      </c>
      <c r="D3175" s="4" t="s">
        <v>27</v>
      </c>
      <c r="E3175" s="4" t="s">
        <v>172</v>
      </c>
      <c r="F3175" s="3">
        <v>42869</v>
      </c>
      <c r="G3175" s="3">
        <v>42871</v>
      </c>
      <c r="H3175">
        <v>68</v>
      </c>
      <c r="I3175" s="4" t="s">
        <v>9014</v>
      </c>
      <c r="J3175" s="4" t="s">
        <v>9015</v>
      </c>
      <c r="K3175" s="4" t="s">
        <v>9012</v>
      </c>
      <c r="L3175">
        <v>55</v>
      </c>
      <c r="M3175" s="4" t="s">
        <v>26</v>
      </c>
      <c r="N3175">
        <v>1986</v>
      </c>
      <c r="O3175">
        <v>647.17999999999995</v>
      </c>
      <c r="P3175">
        <v>1185</v>
      </c>
      <c r="Q3175" s="4" t="s">
        <v>28</v>
      </c>
      <c r="R3175" s="4" t="s">
        <v>24</v>
      </c>
      <c r="S3175">
        <v>2</v>
      </c>
    </row>
    <row r="3176" spans="1:19">
      <c r="A3176" s="4" t="s">
        <v>3383</v>
      </c>
      <c r="B3176" s="4" t="s">
        <v>185</v>
      </c>
      <c r="C3176" s="4" t="s">
        <v>179</v>
      </c>
      <c r="D3176" s="4" t="s">
        <v>24</v>
      </c>
      <c r="E3176" s="4" t="s">
        <v>193</v>
      </c>
      <c r="F3176" s="3">
        <v>42869</v>
      </c>
      <c r="G3176" s="3"/>
      <c r="I3176" s="4" t="s">
        <v>9023</v>
      </c>
      <c r="J3176" s="4" t="s">
        <v>9024</v>
      </c>
      <c r="K3176" s="4" t="s">
        <v>9010</v>
      </c>
      <c r="L3176">
        <v>550</v>
      </c>
      <c r="M3176" s="4"/>
      <c r="Q3176" s="4"/>
      <c r="R3176" s="4"/>
    </row>
    <row r="3177" spans="1:19">
      <c r="A3177" s="4" t="s">
        <v>3384</v>
      </c>
      <c r="B3177" s="4" t="s">
        <v>185</v>
      </c>
      <c r="C3177" s="4" t="s">
        <v>179</v>
      </c>
      <c r="D3177" s="4" t="s">
        <v>53</v>
      </c>
      <c r="E3177" s="4" t="s">
        <v>172</v>
      </c>
      <c r="F3177" s="3">
        <v>42869</v>
      </c>
      <c r="G3177" s="3">
        <v>42963</v>
      </c>
      <c r="H3177">
        <v>575</v>
      </c>
      <c r="I3177" s="4" t="s">
        <v>9023</v>
      </c>
      <c r="J3177" s="4" t="s">
        <v>9024</v>
      </c>
      <c r="K3177" s="4" t="s">
        <v>9010</v>
      </c>
      <c r="L3177">
        <v>550</v>
      </c>
      <c r="M3177" s="4" t="s">
        <v>33</v>
      </c>
      <c r="N3177">
        <v>1990</v>
      </c>
      <c r="O3177">
        <v>4968.91</v>
      </c>
      <c r="P3177">
        <v>7523</v>
      </c>
      <c r="Q3177" s="4" t="s">
        <v>23</v>
      </c>
      <c r="R3177" s="4" t="s">
        <v>24</v>
      </c>
      <c r="S3177">
        <v>94</v>
      </c>
    </row>
    <row r="3178" spans="1:19">
      <c r="A3178" s="4" t="s">
        <v>3385</v>
      </c>
      <c r="B3178" s="4" t="s">
        <v>216</v>
      </c>
      <c r="C3178" s="4" t="s">
        <v>192</v>
      </c>
      <c r="D3178" s="4" t="s">
        <v>123</v>
      </c>
      <c r="E3178" s="4" t="s">
        <v>172</v>
      </c>
      <c r="F3178" s="3">
        <v>42869</v>
      </c>
      <c r="G3178" s="3">
        <v>42872</v>
      </c>
      <c r="H3178">
        <v>3720</v>
      </c>
      <c r="I3178" s="4" t="s">
        <v>9018</v>
      </c>
      <c r="J3178" s="4" t="s">
        <v>9019</v>
      </c>
      <c r="K3178" s="4" t="s">
        <v>9012</v>
      </c>
      <c r="L3178">
        <v>3393</v>
      </c>
      <c r="M3178" s="4" t="s">
        <v>39</v>
      </c>
      <c r="N3178">
        <v>1989</v>
      </c>
      <c r="O3178">
        <v>3838.39</v>
      </c>
      <c r="P3178">
        <v>8274</v>
      </c>
      <c r="Q3178" s="4" t="s">
        <v>23</v>
      </c>
      <c r="R3178" s="4" t="s">
        <v>24</v>
      </c>
      <c r="S3178">
        <v>3</v>
      </c>
    </row>
    <row r="3179" spans="1:19">
      <c r="A3179" s="4" t="s">
        <v>3386</v>
      </c>
      <c r="B3179" s="4" t="s">
        <v>235</v>
      </c>
      <c r="C3179" s="4" t="s">
        <v>9011</v>
      </c>
      <c r="D3179" s="4" t="s">
        <v>24</v>
      </c>
      <c r="E3179" s="4" t="s">
        <v>193</v>
      </c>
      <c r="F3179" s="3">
        <v>42869</v>
      </c>
      <c r="G3179" s="3"/>
      <c r="I3179" s="4" t="s">
        <v>9018</v>
      </c>
      <c r="J3179" s="4" t="s">
        <v>9019</v>
      </c>
      <c r="K3179" s="4" t="s">
        <v>9010</v>
      </c>
      <c r="L3179">
        <v>4821</v>
      </c>
      <c r="M3179" s="4"/>
      <c r="Q3179" s="4"/>
      <c r="R3179" s="4"/>
    </row>
    <row r="3180" spans="1:19">
      <c r="A3180" s="4" t="s">
        <v>3387</v>
      </c>
      <c r="B3180" s="4" t="s">
        <v>181</v>
      </c>
      <c r="C3180" s="4" t="s">
        <v>199</v>
      </c>
      <c r="D3180" s="4" t="s">
        <v>76</v>
      </c>
      <c r="E3180" s="4" t="s">
        <v>197</v>
      </c>
      <c r="F3180" s="3">
        <v>42869</v>
      </c>
      <c r="G3180" s="3">
        <v>42882</v>
      </c>
      <c r="H3180">
        <v>0</v>
      </c>
      <c r="I3180" s="4" t="s">
        <v>9026</v>
      </c>
      <c r="J3180" s="4" t="s">
        <v>9024</v>
      </c>
      <c r="K3180" s="4" t="s">
        <v>9010</v>
      </c>
      <c r="L3180">
        <v>5482</v>
      </c>
      <c r="M3180" s="4" t="s">
        <v>9322</v>
      </c>
      <c r="N3180">
        <v>1997</v>
      </c>
      <c r="O3180">
        <v>8170.38</v>
      </c>
      <c r="P3180">
        <v>16499</v>
      </c>
      <c r="Q3180" s="4" t="s">
        <v>77</v>
      </c>
      <c r="R3180" s="4" t="s">
        <v>24</v>
      </c>
      <c r="S3180">
        <v>13</v>
      </c>
    </row>
    <row r="3181" spans="1:19">
      <c r="A3181" s="4" t="s">
        <v>3388</v>
      </c>
      <c r="B3181" s="4" t="s">
        <v>246</v>
      </c>
      <c r="C3181" s="4" t="s">
        <v>192</v>
      </c>
      <c r="D3181" s="4" t="s">
        <v>42</v>
      </c>
      <c r="E3181" s="4" t="s">
        <v>193</v>
      </c>
      <c r="F3181" s="3">
        <v>42870</v>
      </c>
      <c r="G3181" s="3"/>
      <c r="I3181" s="4" t="s">
        <v>9021</v>
      </c>
      <c r="J3181" s="4" t="s">
        <v>9019</v>
      </c>
      <c r="K3181" s="4" t="s">
        <v>9012</v>
      </c>
      <c r="L3181">
        <v>3393</v>
      </c>
      <c r="M3181" s="4" t="s">
        <v>26</v>
      </c>
      <c r="N3181">
        <v>2017</v>
      </c>
      <c r="O3181">
        <v>4.54</v>
      </c>
      <c r="P3181">
        <v>9</v>
      </c>
      <c r="Q3181" s="4" t="s">
        <v>23</v>
      </c>
      <c r="R3181" s="4" t="s">
        <v>24</v>
      </c>
    </row>
    <row r="3182" spans="1:19">
      <c r="A3182" s="4" t="s">
        <v>3389</v>
      </c>
      <c r="B3182" s="4" t="s">
        <v>246</v>
      </c>
      <c r="C3182" s="4" t="s">
        <v>171</v>
      </c>
      <c r="D3182" s="4" t="s">
        <v>34</v>
      </c>
      <c r="E3182" s="4" t="s">
        <v>172</v>
      </c>
      <c r="F3182" s="3">
        <v>42870</v>
      </c>
      <c r="G3182" s="3">
        <v>42913</v>
      </c>
      <c r="H3182">
        <v>1078</v>
      </c>
      <c r="I3182" s="4" t="s">
        <v>9021</v>
      </c>
      <c r="J3182" s="4" t="s">
        <v>9019</v>
      </c>
      <c r="K3182" s="4" t="s">
        <v>9010</v>
      </c>
      <c r="L3182">
        <v>1096</v>
      </c>
      <c r="M3182" s="4" t="s">
        <v>9322</v>
      </c>
      <c r="N3182">
        <v>1993</v>
      </c>
      <c r="O3182">
        <v>1242.32</v>
      </c>
      <c r="P3182">
        <v>3027</v>
      </c>
      <c r="Q3182" s="4" t="s">
        <v>23</v>
      </c>
      <c r="R3182" s="4" t="s">
        <v>21</v>
      </c>
      <c r="S3182">
        <v>43</v>
      </c>
    </row>
    <row r="3183" spans="1:19">
      <c r="A3183" s="4" t="s">
        <v>3390</v>
      </c>
      <c r="B3183" s="4" t="s">
        <v>246</v>
      </c>
      <c r="C3183" s="4" t="s">
        <v>9011</v>
      </c>
      <c r="D3183" s="4" t="s">
        <v>113</v>
      </c>
      <c r="E3183" s="4" t="s">
        <v>172</v>
      </c>
      <c r="F3183" s="3">
        <v>42870</v>
      </c>
      <c r="G3183" s="3">
        <v>42878</v>
      </c>
      <c r="H3183">
        <v>3717</v>
      </c>
      <c r="I3183" s="4" t="s">
        <v>9021</v>
      </c>
      <c r="J3183" s="4" t="s">
        <v>9019</v>
      </c>
      <c r="K3183" s="4" t="s">
        <v>9010</v>
      </c>
      <c r="L3183">
        <v>4821</v>
      </c>
      <c r="M3183" s="4" t="s">
        <v>33</v>
      </c>
      <c r="N3183">
        <v>2000</v>
      </c>
      <c r="O3183">
        <v>167.89</v>
      </c>
      <c r="P3183">
        <v>493</v>
      </c>
      <c r="Q3183" s="4" t="s">
        <v>114</v>
      </c>
      <c r="R3183" s="4" t="s">
        <v>24</v>
      </c>
      <c r="S3183">
        <v>8</v>
      </c>
    </row>
    <row r="3184" spans="1:19">
      <c r="A3184" s="4" t="s">
        <v>3391</v>
      </c>
      <c r="B3184" s="4" t="s">
        <v>304</v>
      </c>
      <c r="C3184" s="4" t="s">
        <v>171</v>
      </c>
      <c r="D3184" s="4" t="s">
        <v>76</v>
      </c>
      <c r="E3184" s="4" t="s">
        <v>172</v>
      </c>
      <c r="F3184" s="3">
        <v>42870</v>
      </c>
      <c r="G3184" s="3">
        <v>42885</v>
      </c>
      <c r="H3184">
        <v>1129</v>
      </c>
      <c r="I3184" s="4" t="s">
        <v>9014</v>
      </c>
      <c r="J3184" s="4" t="s">
        <v>9015</v>
      </c>
      <c r="K3184" s="4" t="s">
        <v>9010</v>
      </c>
      <c r="L3184">
        <v>1096</v>
      </c>
      <c r="M3184" s="4" t="s">
        <v>9322</v>
      </c>
      <c r="N3184">
        <v>1997</v>
      </c>
      <c r="O3184">
        <v>8170.38</v>
      </c>
      <c r="P3184">
        <v>16499</v>
      </c>
      <c r="Q3184" s="4" t="s">
        <v>77</v>
      </c>
      <c r="R3184" s="4" t="s">
        <v>24</v>
      </c>
      <c r="S3184">
        <v>15</v>
      </c>
    </row>
    <row r="3185" spans="1:19">
      <c r="A3185" s="4" t="s">
        <v>3392</v>
      </c>
      <c r="B3185" s="4" t="s">
        <v>210</v>
      </c>
      <c r="C3185" s="4" t="s">
        <v>199</v>
      </c>
      <c r="D3185" s="4" t="s">
        <v>86</v>
      </c>
      <c r="E3185" s="4" t="s">
        <v>193</v>
      </c>
      <c r="F3185" s="3">
        <v>42870</v>
      </c>
      <c r="G3185" s="3"/>
      <c r="I3185" s="4" t="s">
        <v>9021</v>
      </c>
      <c r="J3185" s="4" t="s">
        <v>9019</v>
      </c>
      <c r="K3185" s="4" t="s">
        <v>9010</v>
      </c>
      <c r="L3185">
        <v>5482</v>
      </c>
      <c r="M3185" s="4" t="s">
        <v>26</v>
      </c>
      <c r="N3185">
        <v>1985</v>
      </c>
      <c r="O3185">
        <v>2741.37</v>
      </c>
      <c r="P3185">
        <v>9226</v>
      </c>
      <c r="Q3185" s="4" t="s">
        <v>23</v>
      </c>
      <c r="R3185" s="4" t="s">
        <v>24</v>
      </c>
    </row>
    <row r="3186" spans="1:19">
      <c r="A3186" s="4" t="s">
        <v>3393</v>
      </c>
      <c r="B3186" s="4" t="s">
        <v>210</v>
      </c>
      <c r="C3186" s="4" t="s">
        <v>179</v>
      </c>
      <c r="D3186" s="4" t="s">
        <v>120</v>
      </c>
      <c r="E3186" s="4" t="s">
        <v>172</v>
      </c>
      <c r="F3186" s="3">
        <v>42870</v>
      </c>
      <c r="G3186" s="3">
        <v>42993</v>
      </c>
      <c r="H3186">
        <v>536</v>
      </c>
      <c r="I3186" s="4" t="s">
        <v>9021</v>
      </c>
      <c r="J3186" s="4" t="s">
        <v>9019</v>
      </c>
      <c r="K3186" s="4" t="s">
        <v>9010</v>
      </c>
      <c r="L3186">
        <v>550</v>
      </c>
      <c r="M3186" s="4" t="s">
        <v>58</v>
      </c>
      <c r="N3186">
        <v>1998</v>
      </c>
      <c r="O3186">
        <v>2022.14</v>
      </c>
      <c r="P3186">
        <v>5113</v>
      </c>
      <c r="Q3186" s="4" t="s">
        <v>23</v>
      </c>
      <c r="R3186" s="4" t="s">
        <v>24</v>
      </c>
      <c r="S3186">
        <v>123</v>
      </c>
    </row>
    <row r="3187" spans="1:19">
      <c r="A3187" s="4" t="s">
        <v>3394</v>
      </c>
      <c r="B3187" s="4" t="s">
        <v>210</v>
      </c>
      <c r="C3187" s="4" t="s">
        <v>9011</v>
      </c>
      <c r="D3187" s="4" t="s">
        <v>21</v>
      </c>
      <c r="E3187" s="4" t="s">
        <v>172</v>
      </c>
      <c r="F3187" s="3">
        <v>42870</v>
      </c>
      <c r="G3187" s="3">
        <v>42911</v>
      </c>
      <c r="H3187">
        <v>5857</v>
      </c>
      <c r="I3187" s="4" t="s">
        <v>9021</v>
      </c>
      <c r="J3187" s="4" t="s">
        <v>9019</v>
      </c>
      <c r="K3187" s="4" t="s">
        <v>9010</v>
      </c>
      <c r="L3187">
        <v>4821</v>
      </c>
      <c r="M3187" s="4" t="s">
        <v>9322</v>
      </c>
      <c r="N3187">
        <v>1996</v>
      </c>
      <c r="O3187">
        <v>1100.04</v>
      </c>
      <c r="P3187">
        <v>2822</v>
      </c>
      <c r="Q3187" s="4" t="s">
        <v>23</v>
      </c>
      <c r="R3187" s="4" t="s">
        <v>24</v>
      </c>
      <c r="S3187">
        <v>41</v>
      </c>
    </row>
    <row r="3188" spans="1:19">
      <c r="A3188" s="4" t="s">
        <v>3395</v>
      </c>
      <c r="B3188" s="4" t="s">
        <v>212</v>
      </c>
      <c r="C3188" s="4" t="s">
        <v>177</v>
      </c>
      <c r="D3188" s="4" t="s">
        <v>24</v>
      </c>
      <c r="E3188" s="4" t="s">
        <v>193</v>
      </c>
      <c r="F3188" s="3">
        <v>42870</v>
      </c>
      <c r="G3188" s="3"/>
      <c r="I3188" s="4" t="s">
        <v>9023</v>
      </c>
      <c r="J3188" s="4" t="s">
        <v>9024</v>
      </c>
      <c r="K3188" s="4" t="s">
        <v>9012</v>
      </c>
      <c r="L3188">
        <v>55</v>
      </c>
      <c r="M3188" s="4"/>
      <c r="Q3188" s="4"/>
      <c r="R3188" s="4"/>
    </row>
    <row r="3189" spans="1:19">
      <c r="A3189" s="4" t="s">
        <v>3396</v>
      </c>
      <c r="B3189" s="4" t="s">
        <v>203</v>
      </c>
      <c r="C3189" s="4" t="s">
        <v>177</v>
      </c>
      <c r="D3189" s="4" t="s">
        <v>32</v>
      </c>
      <c r="E3189" s="4" t="s">
        <v>197</v>
      </c>
      <c r="F3189" s="3">
        <v>42870</v>
      </c>
      <c r="G3189" s="3">
        <v>42986</v>
      </c>
      <c r="H3189">
        <v>0</v>
      </c>
      <c r="I3189" s="4" t="s">
        <v>9023</v>
      </c>
      <c r="J3189" s="4" t="s">
        <v>9024</v>
      </c>
      <c r="K3189" s="4" t="s">
        <v>9012</v>
      </c>
      <c r="L3189">
        <v>55</v>
      </c>
      <c r="M3189" s="4" t="s">
        <v>33</v>
      </c>
      <c r="N3189">
        <v>2009</v>
      </c>
      <c r="O3189">
        <v>497.11</v>
      </c>
      <c r="P3189">
        <v>1588</v>
      </c>
      <c r="Q3189" s="4" t="s">
        <v>23</v>
      </c>
      <c r="R3189" s="4" t="s">
        <v>24</v>
      </c>
      <c r="S3189">
        <v>116</v>
      </c>
    </row>
    <row r="3190" spans="1:19">
      <c r="A3190" s="4" t="s">
        <v>3397</v>
      </c>
      <c r="B3190" s="4" t="s">
        <v>230</v>
      </c>
      <c r="C3190" s="4" t="s">
        <v>179</v>
      </c>
      <c r="D3190" s="4" t="s">
        <v>24</v>
      </c>
      <c r="E3190" s="4" t="s">
        <v>193</v>
      </c>
      <c r="F3190" s="3">
        <v>42870</v>
      </c>
      <c r="G3190" s="3"/>
      <c r="I3190" s="4" t="s">
        <v>9026</v>
      </c>
      <c r="J3190" s="4" t="s">
        <v>9024</v>
      </c>
      <c r="K3190" s="4" t="s">
        <v>9010</v>
      </c>
      <c r="L3190">
        <v>550</v>
      </c>
      <c r="M3190" s="4"/>
      <c r="Q3190" s="4"/>
      <c r="R3190" s="4"/>
    </row>
    <row r="3191" spans="1:19">
      <c r="A3191" s="4" t="s">
        <v>3398</v>
      </c>
      <c r="B3191" s="4" t="s">
        <v>230</v>
      </c>
      <c r="C3191" s="4" t="s">
        <v>179</v>
      </c>
      <c r="D3191" s="4" t="s">
        <v>124</v>
      </c>
      <c r="E3191" s="4" t="s">
        <v>172</v>
      </c>
      <c r="F3191" s="3">
        <v>42870</v>
      </c>
      <c r="G3191" s="3">
        <v>42880</v>
      </c>
      <c r="H3191">
        <v>549</v>
      </c>
      <c r="I3191" s="4" t="s">
        <v>9026</v>
      </c>
      <c r="J3191" s="4" t="s">
        <v>9024</v>
      </c>
      <c r="K3191" s="4" t="s">
        <v>9010</v>
      </c>
      <c r="L3191">
        <v>550</v>
      </c>
      <c r="M3191" s="4" t="s">
        <v>60</v>
      </c>
      <c r="N3191">
        <v>1983</v>
      </c>
      <c r="O3191">
        <v>2871.35</v>
      </c>
      <c r="P3191">
        <v>9561</v>
      </c>
      <c r="Q3191" s="4" t="s">
        <v>23</v>
      </c>
      <c r="R3191" s="4" t="s">
        <v>24</v>
      </c>
      <c r="S3191">
        <v>10</v>
      </c>
    </row>
    <row r="3192" spans="1:19">
      <c r="A3192" s="4" t="s">
        <v>3399</v>
      </c>
      <c r="B3192" s="4" t="s">
        <v>256</v>
      </c>
      <c r="C3192" s="4" t="s">
        <v>177</v>
      </c>
      <c r="D3192" s="4" t="s">
        <v>111</v>
      </c>
      <c r="E3192" s="4" t="s">
        <v>172</v>
      </c>
      <c r="F3192" s="3">
        <v>42870</v>
      </c>
      <c r="G3192" s="3">
        <v>42985</v>
      </c>
      <c r="H3192">
        <v>61</v>
      </c>
      <c r="I3192" s="4" t="s">
        <v>9014</v>
      </c>
      <c r="J3192" s="4" t="s">
        <v>9015</v>
      </c>
      <c r="K3192" s="4" t="s">
        <v>9012</v>
      </c>
      <c r="L3192">
        <v>55</v>
      </c>
      <c r="M3192" s="4" t="s">
        <v>33</v>
      </c>
      <c r="N3192">
        <v>1988</v>
      </c>
      <c r="O3192">
        <v>1376.8</v>
      </c>
      <c r="P3192">
        <v>1165</v>
      </c>
      <c r="Q3192" s="4" t="s">
        <v>112</v>
      </c>
      <c r="R3192" s="4" t="s">
        <v>24</v>
      </c>
      <c r="S3192">
        <v>115</v>
      </c>
    </row>
    <row r="3193" spans="1:19">
      <c r="A3193" s="4" t="s">
        <v>3400</v>
      </c>
      <c r="B3193" s="4" t="s">
        <v>187</v>
      </c>
      <c r="C3193" s="4" t="s">
        <v>199</v>
      </c>
      <c r="D3193" s="4" t="s">
        <v>105</v>
      </c>
      <c r="E3193" s="4" t="s">
        <v>197</v>
      </c>
      <c r="F3193" s="3">
        <v>42870</v>
      </c>
      <c r="G3193" s="3">
        <v>42954</v>
      </c>
      <c r="H3193">
        <v>0</v>
      </c>
      <c r="I3193" s="4" t="s">
        <v>9023</v>
      </c>
      <c r="J3193" s="4" t="s">
        <v>9024</v>
      </c>
      <c r="K3193" s="4" t="s">
        <v>9010</v>
      </c>
      <c r="L3193">
        <v>5482</v>
      </c>
      <c r="M3193" s="4" t="s">
        <v>36</v>
      </c>
      <c r="N3193">
        <v>1996</v>
      </c>
      <c r="O3193">
        <v>6354.87</v>
      </c>
      <c r="P3193">
        <v>16780</v>
      </c>
      <c r="Q3193" s="4" t="s">
        <v>23</v>
      </c>
      <c r="R3193" s="4" t="s">
        <v>35</v>
      </c>
      <c r="S3193">
        <v>84</v>
      </c>
    </row>
    <row r="3194" spans="1:19">
      <c r="A3194" s="4" t="s">
        <v>3401</v>
      </c>
      <c r="B3194" s="4" t="s">
        <v>244</v>
      </c>
      <c r="C3194" s="4" t="s">
        <v>177</v>
      </c>
      <c r="D3194" s="4" t="s">
        <v>118</v>
      </c>
      <c r="E3194" s="4" t="s">
        <v>197</v>
      </c>
      <c r="F3194" s="3">
        <v>42870</v>
      </c>
      <c r="G3194" s="3">
        <v>42957</v>
      </c>
      <c r="H3194">
        <v>0</v>
      </c>
      <c r="I3194" s="4" t="s">
        <v>9016</v>
      </c>
      <c r="J3194" s="4" t="s">
        <v>9015</v>
      </c>
      <c r="K3194" s="4" t="s">
        <v>9012</v>
      </c>
      <c r="L3194">
        <v>55</v>
      </c>
      <c r="M3194" s="4" t="s">
        <v>33</v>
      </c>
      <c r="N3194">
        <v>1995</v>
      </c>
      <c r="O3194">
        <v>332.43</v>
      </c>
      <c r="P3194">
        <v>799</v>
      </c>
      <c r="Q3194" s="4" t="s">
        <v>23</v>
      </c>
      <c r="R3194" s="4" t="s">
        <v>24</v>
      </c>
      <c r="S3194">
        <v>87</v>
      </c>
    </row>
    <row r="3195" spans="1:19">
      <c r="A3195" s="4" t="s">
        <v>3402</v>
      </c>
      <c r="B3195" s="4" t="s">
        <v>244</v>
      </c>
      <c r="C3195" s="4" t="s">
        <v>192</v>
      </c>
      <c r="D3195" s="4" t="s">
        <v>37</v>
      </c>
      <c r="E3195" s="4" t="s">
        <v>197</v>
      </c>
      <c r="F3195" s="3">
        <v>42870</v>
      </c>
      <c r="G3195" s="3">
        <v>42968</v>
      </c>
      <c r="H3195">
        <v>0</v>
      </c>
      <c r="I3195" s="4" t="s">
        <v>9016</v>
      </c>
      <c r="J3195" s="4" t="s">
        <v>9015</v>
      </c>
      <c r="K3195" s="4" t="s">
        <v>9012</v>
      </c>
      <c r="L3195">
        <v>3393</v>
      </c>
      <c r="M3195" s="4" t="s">
        <v>33</v>
      </c>
      <c r="N3195">
        <v>2001</v>
      </c>
      <c r="O3195">
        <v>718.62</v>
      </c>
      <c r="P3195">
        <v>2448</v>
      </c>
      <c r="Q3195" s="4" t="s">
        <v>23</v>
      </c>
      <c r="R3195" s="4" t="s">
        <v>24</v>
      </c>
      <c r="S3195">
        <v>98</v>
      </c>
    </row>
    <row r="3196" spans="1:19">
      <c r="A3196" s="4" t="s">
        <v>3403</v>
      </c>
      <c r="B3196" s="4" t="s">
        <v>201</v>
      </c>
      <c r="C3196" s="4" t="s">
        <v>179</v>
      </c>
      <c r="D3196" s="4" t="s">
        <v>53</v>
      </c>
      <c r="E3196" s="4" t="s">
        <v>197</v>
      </c>
      <c r="F3196" s="3">
        <v>42870</v>
      </c>
      <c r="G3196" s="3">
        <v>42960</v>
      </c>
      <c r="H3196">
        <v>0</v>
      </c>
      <c r="I3196" s="4" t="s">
        <v>9026</v>
      </c>
      <c r="J3196" s="4" t="s">
        <v>9024</v>
      </c>
      <c r="K3196" s="4" t="s">
        <v>9010</v>
      </c>
      <c r="L3196">
        <v>550</v>
      </c>
      <c r="M3196" s="4" t="s">
        <v>33</v>
      </c>
      <c r="N3196">
        <v>1990</v>
      </c>
      <c r="O3196">
        <v>4968.91</v>
      </c>
      <c r="P3196">
        <v>7523</v>
      </c>
      <c r="Q3196" s="4" t="s">
        <v>23</v>
      </c>
      <c r="R3196" s="4" t="s">
        <v>24</v>
      </c>
      <c r="S3196">
        <v>90</v>
      </c>
    </row>
    <row r="3197" spans="1:19">
      <c r="A3197" s="4" t="s">
        <v>3404</v>
      </c>
      <c r="B3197" s="4" t="s">
        <v>201</v>
      </c>
      <c r="C3197" s="4" t="s">
        <v>171</v>
      </c>
      <c r="D3197" s="4" t="s">
        <v>32</v>
      </c>
      <c r="E3197" s="4" t="s">
        <v>172</v>
      </c>
      <c r="F3197" s="3">
        <v>42870</v>
      </c>
      <c r="G3197" s="3">
        <v>42988</v>
      </c>
      <c r="H3197">
        <v>1101</v>
      </c>
      <c r="I3197" s="4" t="s">
        <v>9026</v>
      </c>
      <c r="J3197" s="4" t="s">
        <v>9024</v>
      </c>
      <c r="K3197" s="4" t="s">
        <v>9010</v>
      </c>
      <c r="L3197">
        <v>1096</v>
      </c>
      <c r="M3197" s="4" t="s">
        <v>33</v>
      </c>
      <c r="N3197">
        <v>2009</v>
      </c>
      <c r="O3197">
        <v>497.11</v>
      </c>
      <c r="P3197">
        <v>1588</v>
      </c>
      <c r="Q3197" s="4" t="s">
        <v>23</v>
      </c>
      <c r="R3197" s="4" t="s">
        <v>24</v>
      </c>
      <c r="S3197">
        <v>118</v>
      </c>
    </row>
    <row r="3198" spans="1:19">
      <c r="A3198" s="4" t="s">
        <v>3405</v>
      </c>
      <c r="B3198" s="4" t="s">
        <v>189</v>
      </c>
      <c r="C3198" s="4" t="s">
        <v>179</v>
      </c>
      <c r="D3198" s="4" t="s">
        <v>47</v>
      </c>
      <c r="E3198" s="4" t="s">
        <v>197</v>
      </c>
      <c r="F3198" s="3">
        <v>42870</v>
      </c>
      <c r="G3198" s="3">
        <v>42958</v>
      </c>
      <c r="H3198">
        <v>0</v>
      </c>
      <c r="I3198" s="4" t="s">
        <v>9016</v>
      </c>
      <c r="J3198" s="4" t="s">
        <v>9015</v>
      </c>
      <c r="K3198" s="4" t="s">
        <v>9010</v>
      </c>
      <c r="L3198">
        <v>550</v>
      </c>
      <c r="M3198" s="4" t="s">
        <v>46</v>
      </c>
      <c r="N3198">
        <v>1986</v>
      </c>
      <c r="O3198">
        <v>2403.58</v>
      </c>
      <c r="P3198">
        <v>8801</v>
      </c>
      <c r="Q3198" s="4" t="s">
        <v>23</v>
      </c>
      <c r="R3198" s="4" t="s">
        <v>24</v>
      </c>
      <c r="S3198">
        <v>88</v>
      </c>
    </row>
    <row r="3199" spans="1:19">
      <c r="A3199" s="4" t="s">
        <v>3406</v>
      </c>
      <c r="B3199" s="4" t="s">
        <v>189</v>
      </c>
      <c r="C3199" s="4" t="s">
        <v>179</v>
      </c>
      <c r="D3199" s="4" t="s">
        <v>51</v>
      </c>
      <c r="E3199" s="4" t="s">
        <v>172</v>
      </c>
      <c r="F3199" s="3">
        <v>42870</v>
      </c>
      <c r="G3199" s="3">
        <v>42913</v>
      </c>
      <c r="H3199">
        <v>603</v>
      </c>
      <c r="I3199" s="4" t="s">
        <v>9016</v>
      </c>
      <c r="J3199" s="4" t="s">
        <v>9015</v>
      </c>
      <c r="K3199" s="4" t="s">
        <v>9010</v>
      </c>
      <c r="L3199">
        <v>550</v>
      </c>
      <c r="M3199" s="4" t="s">
        <v>36</v>
      </c>
      <c r="N3199">
        <v>1982</v>
      </c>
      <c r="O3199">
        <v>4618</v>
      </c>
      <c r="P3199">
        <v>10083</v>
      </c>
      <c r="Q3199" s="4" t="s">
        <v>23</v>
      </c>
      <c r="R3199" s="4" t="s">
        <v>24</v>
      </c>
      <c r="S3199">
        <v>43</v>
      </c>
    </row>
    <row r="3200" spans="1:19">
      <c r="A3200" s="4" t="s">
        <v>3407</v>
      </c>
      <c r="B3200" s="4" t="s">
        <v>189</v>
      </c>
      <c r="C3200" s="4" t="s">
        <v>179</v>
      </c>
      <c r="D3200" s="4" t="s">
        <v>47</v>
      </c>
      <c r="E3200" s="4" t="s">
        <v>172</v>
      </c>
      <c r="F3200" s="3">
        <v>42870</v>
      </c>
      <c r="G3200" s="3">
        <v>42983</v>
      </c>
      <c r="H3200">
        <v>545</v>
      </c>
      <c r="I3200" s="4" t="s">
        <v>9016</v>
      </c>
      <c r="J3200" s="4" t="s">
        <v>9015</v>
      </c>
      <c r="K3200" s="4" t="s">
        <v>9010</v>
      </c>
      <c r="L3200">
        <v>550</v>
      </c>
      <c r="M3200" s="4" t="s">
        <v>46</v>
      </c>
      <c r="N3200">
        <v>1986</v>
      </c>
      <c r="O3200">
        <v>2403.58</v>
      </c>
      <c r="P3200">
        <v>8801</v>
      </c>
      <c r="Q3200" s="4" t="s">
        <v>23</v>
      </c>
      <c r="R3200" s="4" t="s">
        <v>24</v>
      </c>
      <c r="S3200">
        <v>113</v>
      </c>
    </row>
    <row r="3201" spans="1:19">
      <c r="A3201" s="4" t="s">
        <v>3408</v>
      </c>
      <c r="B3201" s="4" t="s">
        <v>232</v>
      </c>
      <c r="C3201" s="4" t="s">
        <v>192</v>
      </c>
      <c r="D3201" s="4" t="s">
        <v>121</v>
      </c>
      <c r="E3201" s="4" t="s">
        <v>197</v>
      </c>
      <c r="F3201" s="3">
        <v>42870</v>
      </c>
      <c r="G3201" s="3">
        <v>42885</v>
      </c>
      <c r="H3201">
        <v>0</v>
      </c>
      <c r="I3201" s="4" t="s">
        <v>9021</v>
      </c>
      <c r="J3201" s="4" t="s">
        <v>9019</v>
      </c>
      <c r="K3201" s="4" t="s">
        <v>9012</v>
      </c>
      <c r="L3201">
        <v>3393</v>
      </c>
      <c r="M3201" s="4" t="s">
        <v>58</v>
      </c>
      <c r="N3201">
        <v>1993</v>
      </c>
      <c r="O3201">
        <v>646.1</v>
      </c>
      <c r="P3201">
        <v>883</v>
      </c>
      <c r="Q3201" s="4" t="s">
        <v>23</v>
      </c>
      <c r="R3201" s="4" t="s">
        <v>62</v>
      </c>
      <c r="S3201">
        <v>15</v>
      </c>
    </row>
    <row r="3202" spans="1:19">
      <c r="A3202" s="4" t="s">
        <v>3409</v>
      </c>
      <c r="B3202" s="4" t="s">
        <v>205</v>
      </c>
      <c r="C3202" s="4" t="s">
        <v>192</v>
      </c>
      <c r="D3202" s="4" t="s">
        <v>24</v>
      </c>
      <c r="E3202" s="4" t="s">
        <v>193</v>
      </c>
      <c r="F3202" s="3">
        <v>42870</v>
      </c>
      <c r="G3202" s="3"/>
      <c r="I3202" s="4" t="s">
        <v>9023</v>
      </c>
      <c r="J3202" s="4" t="s">
        <v>9024</v>
      </c>
      <c r="K3202" s="4" t="s">
        <v>9012</v>
      </c>
      <c r="L3202">
        <v>3393</v>
      </c>
      <c r="M3202" s="4"/>
      <c r="Q3202" s="4"/>
      <c r="R3202" s="4"/>
    </row>
    <row r="3203" spans="1:19">
      <c r="A3203" s="4" t="s">
        <v>3410</v>
      </c>
      <c r="B3203" s="4" t="s">
        <v>226</v>
      </c>
      <c r="C3203" s="4" t="s">
        <v>199</v>
      </c>
      <c r="D3203" s="4" t="s">
        <v>125</v>
      </c>
      <c r="E3203" s="4" t="s">
        <v>197</v>
      </c>
      <c r="F3203" s="3">
        <v>42870</v>
      </c>
      <c r="G3203" s="3">
        <v>42881</v>
      </c>
      <c r="H3203">
        <v>0</v>
      </c>
      <c r="I3203" s="4" t="s">
        <v>9018</v>
      </c>
      <c r="J3203" s="4" t="s">
        <v>9019</v>
      </c>
      <c r="K3203" s="4" t="s">
        <v>9010</v>
      </c>
      <c r="L3203">
        <v>5482</v>
      </c>
      <c r="M3203" s="4" t="s">
        <v>33</v>
      </c>
      <c r="N3203">
        <v>2005</v>
      </c>
      <c r="O3203">
        <v>2261.0500000000002</v>
      </c>
      <c r="P3203">
        <v>3851</v>
      </c>
      <c r="Q3203" s="4" t="s">
        <v>23</v>
      </c>
      <c r="R3203" s="4" t="s">
        <v>24</v>
      </c>
      <c r="S3203">
        <v>11</v>
      </c>
    </row>
    <row r="3204" spans="1:19">
      <c r="A3204" s="4" t="s">
        <v>3411</v>
      </c>
      <c r="B3204" s="4" t="s">
        <v>185</v>
      </c>
      <c r="C3204" s="4" t="s">
        <v>171</v>
      </c>
      <c r="D3204" s="4" t="s">
        <v>53</v>
      </c>
      <c r="E3204" s="4" t="s">
        <v>172</v>
      </c>
      <c r="F3204" s="3">
        <v>42870</v>
      </c>
      <c r="G3204" s="3">
        <v>42972</v>
      </c>
      <c r="H3204">
        <v>959</v>
      </c>
      <c r="I3204" s="4" t="s">
        <v>9023</v>
      </c>
      <c r="J3204" s="4" t="s">
        <v>9024</v>
      </c>
      <c r="K3204" s="4" t="s">
        <v>9010</v>
      </c>
      <c r="L3204">
        <v>1096</v>
      </c>
      <c r="M3204" s="4" t="s">
        <v>33</v>
      </c>
      <c r="N3204">
        <v>1990</v>
      </c>
      <c r="O3204">
        <v>4968.91</v>
      </c>
      <c r="P3204">
        <v>7523</v>
      </c>
      <c r="Q3204" s="4" t="s">
        <v>23</v>
      </c>
      <c r="R3204" s="4" t="s">
        <v>24</v>
      </c>
      <c r="S3204">
        <v>102</v>
      </c>
    </row>
    <row r="3205" spans="1:19">
      <c r="A3205" s="4" t="s">
        <v>3412</v>
      </c>
      <c r="B3205" s="4" t="s">
        <v>185</v>
      </c>
      <c r="C3205" s="4" t="s">
        <v>171</v>
      </c>
      <c r="D3205" s="4" t="s">
        <v>84</v>
      </c>
      <c r="E3205" s="4" t="s">
        <v>172</v>
      </c>
      <c r="F3205" s="3">
        <v>42870</v>
      </c>
      <c r="G3205" s="3">
        <v>42889</v>
      </c>
      <c r="H3205">
        <v>1208</v>
      </c>
      <c r="I3205" s="4" t="s">
        <v>9023</v>
      </c>
      <c r="J3205" s="4" t="s">
        <v>9024</v>
      </c>
      <c r="K3205" s="4" t="s">
        <v>9010</v>
      </c>
      <c r="L3205">
        <v>1096</v>
      </c>
      <c r="M3205" s="4" t="s">
        <v>9322</v>
      </c>
      <c r="N3205">
        <v>1980</v>
      </c>
      <c r="O3205">
        <v>7708.38</v>
      </c>
      <c r="P3205">
        <v>13756</v>
      </c>
      <c r="Q3205" s="4" t="s">
        <v>23</v>
      </c>
      <c r="R3205" s="4" t="s">
        <v>24</v>
      </c>
      <c r="S3205">
        <v>19</v>
      </c>
    </row>
    <row r="3206" spans="1:19">
      <c r="A3206" s="4" t="s">
        <v>3413</v>
      </c>
      <c r="B3206" s="4" t="s">
        <v>185</v>
      </c>
      <c r="C3206" s="4" t="s">
        <v>9011</v>
      </c>
      <c r="D3206" s="4" t="s">
        <v>71</v>
      </c>
      <c r="E3206" s="4" t="s">
        <v>172</v>
      </c>
      <c r="F3206" s="3">
        <v>42870</v>
      </c>
      <c r="G3206" s="3">
        <v>42966</v>
      </c>
      <c r="H3206">
        <v>4246</v>
      </c>
      <c r="I3206" s="4" t="s">
        <v>9023</v>
      </c>
      <c r="J3206" s="4" t="s">
        <v>9024</v>
      </c>
      <c r="K3206" s="4" t="s">
        <v>9010</v>
      </c>
      <c r="L3206">
        <v>4821</v>
      </c>
      <c r="M3206" s="4" t="s">
        <v>46</v>
      </c>
      <c r="N3206">
        <v>2000</v>
      </c>
      <c r="O3206">
        <v>2952.73</v>
      </c>
      <c r="P3206">
        <v>5107</v>
      </c>
      <c r="Q3206" s="4" t="s">
        <v>23</v>
      </c>
      <c r="R3206" s="4" t="s">
        <v>24</v>
      </c>
      <c r="S3206">
        <v>96</v>
      </c>
    </row>
    <row r="3207" spans="1:19">
      <c r="A3207" s="4" t="s">
        <v>3414</v>
      </c>
      <c r="B3207" s="4" t="s">
        <v>216</v>
      </c>
      <c r="C3207" s="4" t="s">
        <v>192</v>
      </c>
      <c r="D3207" s="4" t="s">
        <v>130</v>
      </c>
      <c r="E3207" s="4" t="s">
        <v>172</v>
      </c>
      <c r="F3207" s="3">
        <v>42870</v>
      </c>
      <c r="G3207" s="3">
        <v>43004</v>
      </c>
      <c r="H3207">
        <v>3061</v>
      </c>
      <c r="I3207" s="4" t="s">
        <v>9018</v>
      </c>
      <c r="J3207" s="4" t="s">
        <v>9019</v>
      </c>
      <c r="K3207" s="4" t="s">
        <v>9012</v>
      </c>
      <c r="L3207">
        <v>3393</v>
      </c>
      <c r="M3207" s="4" t="s">
        <v>36</v>
      </c>
      <c r="N3207">
        <v>1979</v>
      </c>
      <c r="O3207">
        <v>4478.47</v>
      </c>
      <c r="P3207">
        <v>13809</v>
      </c>
      <c r="Q3207" s="4" t="s">
        <v>23</v>
      </c>
      <c r="R3207" s="4" t="s">
        <v>24</v>
      </c>
      <c r="S3207">
        <v>134</v>
      </c>
    </row>
    <row r="3208" spans="1:19">
      <c r="A3208" s="4" t="s">
        <v>3415</v>
      </c>
      <c r="B3208" s="4" t="s">
        <v>181</v>
      </c>
      <c r="C3208" s="4" t="s">
        <v>9011</v>
      </c>
      <c r="D3208" s="4" t="s">
        <v>102</v>
      </c>
      <c r="E3208" s="4" t="s">
        <v>197</v>
      </c>
      <c r="F3208" s="3">
        <v>42870</v>
      </c>
      <c r="G3208" s="3">
        <v>42907</v>
      </c>
      <c r="H3208">
        <v>0</v>
      </c>
      <c r="I3208" s="4" t="s">
        <v>9026</v>
      </c>
      <c r="J3208" s="4" t="s">
        <v>9024</v>
      </c>
      <c r="K3208" s="4" t="s">
        <v>9010</v>
      </c>
      <c r="L3208">
        <v>4821</v>
      </c>
      <c r="M3208" s="4" t="s">
        <v>55</v>
      </c>
      <c r="N3208">
        <v>1994</v>
      </c>
      <c r="O3208">
        <v>1188.42</v>
      </c>
      <c r="P3208">
        <v>3015</v>
      </c>
      <c r="Q3208" s="4" t="s">
        <v>23</v>
      </c>
      <c r="R3208" s="4" t="s">
        <v>24</v>
      </c>
      <c r="S3208">
        <v>37</v>
      </c>
    </row>
    <row r="3209" spans="1:19">
      <c r="A3209" s="4" t="s">
        <v>3416</v>
      </c>
      <c r="B3209" s="4" t="s">
        <v>246</v>
      </c>
      <c r="C3209" s="4" t="s">
        <v>9011</v>
      </c>
      <c r="D3209" s="4" t="s">
        <v>42</v>
      </c>
      <c r="E3209" s="4" t="s">
        <v>197</v>
      </c>
      <c r="F3209" s="3">
        <v>42871</v>
      </c>
      <c r="G3209" s="3">
        <v>42960</v>
      </c>
      <c r="H3209">
        <v>0</v>
      </c>
      <c r="I3209" s="4" t="s">
        <v>9021</v>
      </c>
      <c r="J3209" s="4" t="s">
        <v>9019</v>
      </c>
      <c r="K3209" s="4" t="s">
        <v>9010</v>
      </c>
      <c r="L3209">
        <v>4821</v>
      </c>
      <c r="M3209" s="4" t="s">
        <v>26</v>
      </c>
      <c r="N3209">
        <v>2017</v>
      </c>
      <c r="O3209">
        <v>4.54</v>
      </c>
      <c r="P3209">
        <v>9</v>
      </c>
      <c r="Q3209" s="4" t="s">
        <v>23</v>
      </c>
      <c r="R3209" s="4" t="s">
        <v>24</v>
      </c>
      <c r="S3209">
        <v>89</v>
      </c>
    </row>
    <row r="3210" spans="1:19">
      <c r="A3210" s="4" t="s">
        <v>3417</v>
      </c>
      <c r="B3210" s="4" t="s">
        <v>279</v>
      </c>
      <c r="C3210" s="4" t="s">
        <v>192</v>
      </c>
      <c r="D3210" s="4" t="s">
        <v>24</v>
      </c>
      <c r="E3210" s="4" t="s">
        <v>193</v>
      </c>
      <c r="F3210" s="3">
        <v>42871</v>
      </c>
      <c r="G3210" s="3"/>
      <c r="I3210" s="4" t="s">
        <v>9018</v>
      </c>
      <c r="J3210" s="4" t="s">
        <v>9019</v>
      </c>
      <c r="K3210" s="4" t="s">
        <v>9012</v>
      </c>
      <c r="L3210">
        <v>3393</v>
      </c>
      <c r="M3210" s="4"/>
      <c r="Q3210" s="4"/>
      <c r="R3210" s="4"/>
    </row>
    <row r="3211" spans="1:19">
      <c r="A3211" s="4" t="s">
        <v>3418</v>
      </c>
      <c r="B3211" s="4" t="s">
        <v>263</v>
      </c>
      <c r="C3211" s="4" t="s">
        <v>192</v>
      </c>
      <c r="D3211" s="4" t="s">
        <v>40</v>
      </c>
      <c r="E3211" s="4" t="s">
        <v>172</v>
      </c>
      <c r="F3211" s="3">
        <v>42871</v>
      </c>
      <c r="G3211" s="3">
        <v>42960</v>
      </c>
      <c r="H3211">
        <v>3351</v>
      </c>
      <c r="I3211" s="4" t="s">
        <v>9021</v>
      </c>
      <c r="J3211" s="4" t="s">
        <v>9019</v>
      </c>
      <c r="K3211" s="4" t="s">
        <v>9012</v>
      </c>
      <c r="L3211">
        <v>3393</v>
      </c>
      <c r="M3211" s="4" t="s">
        <v>39</v>
      </c>
      <c r="N3211">
        <v>1989</v>
      </c>
      <c r="O3211">
        <v>665.06</v>
      </c>
      <c r="P3211">
        <v>1095</v>
      </c>
      <c r="Q3211" s="4" t="s">
        <v>23</v>
      </c>
      <c r="R3211" s="4" t="s">
        <v>24</v>
      </c>
      <c r="S3211">
        <v>89</v>
      </c>
    </row>
    <row r="3212" spans="1:19">
      <c r="A3212" s="4" t="s">
        <v>3419</v>
      </c>
      <c r="B3212" s="4" t="s">
        <v>212</v>
      </c>
      <c r="C3212" s="4" t="s">
        <v>179</v>
      </c>
      <c r="D3212" s="4" t="s">
        <v>24</v>
      </c>
      <c r="E3212" s="4" t="s">
        <v>193</v>
      </c>
      <c r="F3212" s="3">
        <v>42871</v>
      </c>
      <c r="G3212" s="3"/>
      <c r="I3212" s="4" t="s">
        <v>9023</v>
      </c>
      <c r="J3212" s="4" t="s">
        <v>9024</v>
      </c>
      <c r="K3212" s="4" t="s">
        <v>9010</v>
      </c>
      <c r="L3212">
        <v>550</v>
      </c>
      <c r="M3212" s="4"/>
      <c r="Q3212" s="4"/>
      <c r="R3212" s="4"/>
    </row>
    <row r="3213" spans="1:19">
      <c r="A3213" s="4" t="s">
        <v>3420</v>
      </c>
      <c r="B3213" s="4" t="s">
        <v>203</v>
      </c>
      <c r="C3213" s="4" t="s">
        <v>192</v>
      </c>
      <c r="D3213" s="4" t="s">
        <v>76</v>
      </c>
      <c r="E3213" s="4" t="s">
        <v>172</v>
      </c>
      <c r="F3213" s="3">
        <v>42871</v>
      </c>
      <c r="G3213" s="3">
        <v>42885</v>
      </c>
      <c r="H3213">
        <v>3153</v>
      </c>
      <c r="I3213" s="4" t="s">
        <v>9023</v>
      </c>
      <c r="J3213" s="4" t="s">
        <v>9024</v>
      </c>
      <c r="K3213" s="4" t="s">
        <v>9012</v>
      </c>
      <c r="L3213">
        <v>3393</v>
      </c>
      <c r="M3213" s="4" t="s">
        <v>9322</v>
      </c>
      <c r="N3213">
        <v>1997</v>
      </c>
      <c r="O3213">
        <v>8170.38</v>
      </c>
      <c r="P3213">
        <v>16499</v>
      </c>
      <c r="Q3213" s="4" t="s">
        <v>77</v>
      </c>
      <c r="R3213" s="4" t="s">
        <v>24</v>
      </c>
      <c r="S3213">
        <v>14</v>
      </c>
    </row>
    <row r="3214" spans="1:19">
      <c r="A3214" s="4" t="s">
        <v>3421</v>
      </c>
      <c r="B3214" s="4" t="s">
        <v>191</v>
      </c>
      <c r="C3214" s="4" t="s">
        <v>171</v>
      </c>
      <c r="D3214" s="4" t="s">
        <v>84</v>
      </c>
      <c r="E3214" s="4" t="s">
        <v>197</v>
      </c>
      <c r="F3214" s="3">
        <v>42871</v>
      </c>
      <c r="G3214" s="3">
        <v>42875</v>
      </c>
      <c r="H3214">
        <v>0</v>
      </c>
      <c r="I3214" s="4" t="s">
        <v>9026</v>
      </c>
      <c r="J3214" s="4" t="s">
        <v>9024</v>
      </c>
      <c r="K3214" s="4" t="s">
        <v>9010</v>
      </c>
      <c r="L3214">
        <v>1096</v>
      </c>
      <c r="M3214" s="4" t="s">
        <v>9322</v>
      </c>
      <c r="N3214">
        <v>1980</v>
      </c>
      <c r="O3214">
        <v>7708.38</v>
      </c>
      <c r="P3214">
        <v>13756</v>
      </c>
      <c r="Q3214" s="4" t="s">
        <v>23</v>
      </c>
      <c r="R3214" s="4" t="s">
        <v>24</v>
      </c>
      <c r="S3214">
        <v>4</v>
      </c>
    </row>
    <row r="3215" spans="1:19">
      <c r="A3215" s="4" t="s">
        <v>3422</v>
      </c>
      <c r="B3215" s="4" t="s">
        <v>191</v>
      </c>
      <c r="C3215" s="4" t="s">
        <v>199</v>
      </c>
      <c r="D3215" s="4" t="s">
        <v>81</v>
      </c>
      <c r="E3215" s="4" t="s">
        <v>197</v>
      </c>
      <c r="F3215" s="3">
        <v>42871</v>
      </c>
      <c r="G3215" s="3">
        <v>42882</v>
      </c>
      <c r="H3215">
        <v>0</v>
      </c>
      <c r="I3215" s="4" t="s">
        <v>9026</v>
      </c>
      <c r="J3215" s="4" t="s">
        <v>9024</v>
      </c>
      <c r="K3215" s="4" t="s">
        <v>9010</v>
      </c>
      <c r="L3215">
        <v>5482</v>
      </c>
      <c r="M3215" s="4" t="s">
        <v>33</v>
      </c>
      <c r="N3215">
        <v>1989</v>
      </c>
      <c r="O3215">
        <v>1388.67</v>
      </c>
      <c r="P3215">
        <v>3583</v>
      </c>
      <c r="Q3215" s="4" t="s">
        <v>23</v>
      </c>
      <c r="R3215" s="4" t="s">
        <v>24</v>
      </c>
      <c r="S3215">
        <v>11</v>
      </c>
    </row>
    <row r="3216" spans="1:19">
      <c r="A3216" s="4" t="s">
        <v>3423</v>
      </c>
      <c r="B3216" s="4" t="s">
        <v>219</v>
      </c>
      <c r="C3216" s="4" t="s">
        <v>179</v>
      </c>
      <c r="D3216" s="4" t="s">
        <v>76</v>
      </c>
      <c r="E3216" s="4" t="s">
        <v>197</v>
      </c>
      <c r="F3216" s="3">
        <v>42871</v>
      </c>
      <c r="G3216" s="3">
        <v>42969</v>
      </c>
      <c r="H3216">
        <v>0</v>
      </c>
      <c r="I3216" s="4" t="s">
        <v>9026</v>
      </c>
      <c r="J3216" s="4" t="s">
        <v>9024</v>
      </c>
      <c r="K3216" s="4" t="s">
        <v>9010</v>
      </c>
      <c r="L3216">
        <v>550</v>
      </c>
      <c r="M3216" s="4" t="s">
        <v>9322</v>
      </c>
      <c r="N3216">
        <v>1997</v>
      </c>
      <c r="O3216">
        <v>8170.38</v>
      </c>
      <c r="P3216">
        <v>16499</v>
      </c>
      <c r="Q3216" s="4" t="s">
        <v>77</v>
      </c>
      <c r="R3216" s="4" t="s">
        <v>24</v>
      </c>
      <c r="S3216">
        <v>98</v>
      </c>
    </row>
    <row r="3217" spans="1:19">
      <c r="A3217" s="4" t="s">
        <v>3424</v>
      </c>
      <c r="B3217" s="4" t="s">
        <v>219</v>
      </c>
      <c r="C3217" s="4" t="s">
        <v>179</v>
      </c>
      <c r="D3217" s="4" t="s">
        <v>76</v>
      </c>
      <c r="E3217" s="4" t="s">
        <v>172</v>
      </c>
      <c r="F3217" s="3">
        <v>42871</v>
      </c>
      <c r="G3217" s="3">
        <v>42892</v>
      </c>
      <c r="H3217">
        <v>533</v>
      </c>
      <c r="I3217" s="4" t="s">
        <v>9026</v>
      </c>
      <c r="J3217" s="4" t="s">
        <v>9024</v>
      </c>
      <c r="K3217" s="4" t="s">
        <v>9010</v>
      </c>
      <c r="L3217">
        <v>550</v>
      </c>
      <c r="M3217" s="4" t="s">
        <v>9322</v>
      </c>
      <c r="N3217">
        <v>1997</v>
      </c>
      <c r="O3217">
        <v>8170.38</v>
      </c>
      <c r="P3217">
        <v>16499</v>
      </c>
      <c r="Q3217" s="4" t="s">
        <v>77</v>
      </c>
      <c r="R3217" s="4" t="s">
        <v>24</v>
      </c>
      <c r="S3217">
        <v>21</v>
      </c>
    </row>
    <row r="3218" spans="1:19">
      <c r="A3218" s="4" t="s">
        <v>3425</v>
      </c>
      <c r="B3218" s="4" t="s">
        <v>256</v>
      </c>
      <c r="C3218" s="4" t="s">
        <v>179</v>
      </c>
      <c r="D3218" s="4" t="s">
        <v>29</v>
      </c>
      <c r="E3218" s="4" t="s">
        <v>197</v>
      </c>
      <c r="F3218" s="3">
        <v>42871</v>
      </c>
      <c r="G3218" s="3">
        <v>42971</v>
      </c>
      <c r="H3218">
        <v>0</v>
      </c>
      <c r="I3218" s="4" t="s">
        <v>9014</v>
      </c>
      <c r="J3218" s="4" t="s">
        <v>9015</v>
      </c>
      <c r="K3218" s="4" t="s">
        <v>9010</v>
      </c>
      <c r="L3218">
        <v>550</v>
      </c>
      <c r="M3218" s="4" t="s">
        <v>26</v>
      </c>
      <c r="N3218">
        <v>2012</v>
      </c>
      <c r="O3218">
        <v>587.34</v>
      </c>
      <c r="P3218">
        <v>1356</v>
      </c>
      <c r="Q3218" s="4" t="s">
        <v>30</v>
      </c>
      <c r="R3218" s="4" t="s">
        <v>24</v>
      </c>
      <c r="S3218">
        <v>100</v>
      </c>
    </row>
    <row r="3219" spans="1:19">
      <c r="A3219" s="4" t="s">
        <v>3426</v>
      </c>
      <c r="B3219" s="4" t="s">
        <v>256</v>
      </c>
      <c r="C3219" s="4" t="s">
        <v>177</v>
      </c>
      <c r="D3219" s="4" t="s">
        <v>66</v>
      </c>
      <c r="E3219" s="4" t="s">
        <v>172</v>
      </c>
      <c r="F3219" s="3">
        <v>42871</v>
      </c>
      <c r="G3219" s="3">
        <v>42887</v>
      </c>
      <c r="H3219">
        <v>56</v>
      </c>
      <c r="I3219" s="4" t="s">
        <v>9014</v>
      </c>
      <c r="J3219" s="4" t="s">
        <v>9015</v>
      </c>
      <c r="K3219" s="4" t="s">
        <v>9012</v>
      </c>
      <c r="L3219">
        <v>55</v>
      </c>
      <c r="M3219" s="4" t="s">
        <v>33</v>
      </c>
      <c r="N3219">
        <v>2007</v>
      </c>
      <c r="O3219">
        <v>894.33</v>
      </c>
      <c r="P3219">
        <v>1635</v>
      </c>
      <c r="Q3219" s="4" t="s">
        <v>67</v>
      </c>
      <c r="R3219" s="4" t="s">
        <v>24</v>
      </c>
      <c r="S3219">
        <v>16</v>
      </c>
    </row>
    <row r="3220" spans="1:19">
      <c r="A3220" s="4" t="s">
        <v>3427</v>
      </c>
      <c r="B3220" s="4" t="s">
        <v>244</v>
      </c>
      <c r="C3220" s="4" t="s">
        <v>171</v>
      </c>
      <c r="D3220" s="4" t="s">
        <v>110</v>
      </c>
      <c r="E3220" s="4" t="s">
        <v>197</v>
      </c>
      <c r="F3220" s="3">
        <v>42871</v>
      </c>
      <c r="G3220" s="3">
        <v>42879</v>
      </c>
      <c r="H3220">
        <v>0</v>
      </c>
      <c r="I3220" s="4" t="s">
        <v>9016</v>
      </c>
      <c r="J3220" s="4" t="s">
        <v>9015</v>
      </c>
      <c r="K3220" s="4" t="s">
        <v>9010</v>
      </c>
      <c r="L3220">
        <v>1096</v>
      </c>
      <c r="M3220" s="4" t="s">
        <v>60</v>
      </c>
      <c r="N3220">
        <v>1997</v>
      </c>
      <c r="O3220">
        <v>291.27</v>
      </c>
      <c r="P3220">
        <v>586</v>
      </c>
      <c r="Q3220" s="4" t="s">
        <v>23</v>
      </c>
      <c r="R3220" s="4" t="s">
        <v>24</v>
      </c>
      <c r="S3220">
        <v>8</v>
      </c>
    </row>
    <row r="3221" spans="1:19">
      <c r="A3221" s="4" t="s">
        <v>3428</v>
      </c>
      <c r="B3221" s="4" t="s">
        <v>201</v>
      </c>
      <c r="C3221" s="4" t="s">
        <v>179</v>
      </c>
      <c r="D3221" s="4" t="s">
        <v>59</v>
      </c>
      <c r="E3221" s="4" t="s">
        <v>172</v>
      </c>
      <c r="F3221" s="3">
        <v>42871</v>
      </c>
      <c r="G3221" s="3">
        <v>42951</v>
      </c>
      <c r="H3221">
        <v>522</v>
      </c>
      <c r="I3221" s="4" t="s">
        <v>9026</v>
      </c>
      <c r="J3221" s="4" t="s">
        <v>9024</v>
      </c>
      <c r="K3221" s="4" t="s">
        <v>9010</v>
      </c>
      <c r="L3221">
        <v>550</v>
      </c>
      <c r="M3221" s="4" t="s">
        <v>60</v>
      </c>
      <c r="N3221">
        <v>1988</v>
      </c>
      <c r="O3221">
        <v>2059.9</v>
      </c>
      <c r="P3221">
        <v>3644</v>
      </c>
      <c r="Q3221" s="4" t="s">
        <v>23</v>
      </c>
      <c r="R3221" s="4" t="s">
        <v>24</v>
      </c>
      <c r="S3221">
        <v>80</v>
      </c>
    </row>
    <row r="3222" spans="1:19">
      <c r="A3222" s="4" t="s">
        <v>3429</v>
      </c>
      <c r="B3222" s="4" t="s">
        <v>205</v>
      </c>
      <c r="C3222" s="4" t="s">
        <v>171</v>
      </c>
      <c r="D3222" s="4" t="s">
        <v>24</v>
      </c>
      <c r="E3222" s="4" t="s">
        <v>193</v>
      </c>
      <c r="F3222" s="3">
        <v>42871</v>
      </c>
      <c r="G3222" s="3"/>
      <c r="I3222" s="4" t="s">
        <v>9023</v>
      </c>
      <c r="J3222" s="4" t="s">
        <v>9024</v>
      </c>
      <c r="K3222" s="4" t="s">
        <v>9010</v>
      </c>
      <c r="L3222">
        <v>1096</v>
      </c>
      <c r="M3222" s="4"/>
      <c r="Q3222" s="4"/>
      <c r="R3222" s="4"/>
    </row>
    <row r="3223" spans="1:19">
      <c r="A3223" s="4" t="s">
        <v>3430</v>
      </c>
      <c r="B3223" s="4" t="s">
        <v>205</v>
      </c>
      <c r="C3223" s="4" t="s">
        <v>177</v>
      </c>
      <c r="D3223" s="4" t="s">
        <v>71</v>
      </c>
      <c r="E3223" s="4" t="s">
        <v>172</v>
      </c>
      <c r="F3223" s="3">
        <v>42871</v>
      </c>
      <c r="G3223" s="3">
        <v>42967</v>
      </c>
      <c r="H3223">
        <v>54</v>
      </c>
      <c r="I3223" s="4" t="s">
        <v>9023</v>
      </c>
      <c r="J3223" s="4" t="s">
        <v>9024</v>
      </c>
      <c r="K3223" s="4" t="s">
        <v>9012</v>
      </c>
      <c r="L3223">
        <v>55</v>
      </c>
      <c r="M3223" s="4" t="s">
        <v>46</v>
      </c>
      <c r="N3223">
        <v>2000</v>
      </c>
      <c r="O3223">
        <v>2952.73</v>
      </c>
      <c r="P3223">
        <v>5107</v>
      </c>
      <c r="Q3223" s="4" t="s">
        <v>23</v>
      </c>
      <c r="R3223" s="4" t="s">
        <v>24</v>
      </c>
      <c r="S3223">
        <v>96</v>
      </c>
    </row>
    <row r="3224" spans="1:19">
      <c r="A3224" s="4" t="s">
        <v>3431</v>
      </c>
      <c r="B3224" s="4" t="s">
        <v>226</v>
      </c>
      <c r="C3224" s="4" t="s">
        <v>179</v>
      </c>
      <c r="D3224" s="4" t="s">
        <v>24</v>
      </c>
      <c r="E3224" s="4" t="s">
        <v>193</v>
      </c>
      <c r="F3224" s="3">
        <v>42871</v>
      </c>
      <c r="G3224" s="3"/>
      <c r="I3224" s="4" t="s">
        <v>9018</v>
      </c>
      <c r="J3224" s="4" t="s">
        <v>9019</v>
      </c>
      <c r="K3224" s="4" t="s">
        <v>9010</v>
      </c>
      <c r="L3224">
        <v>550</v>
      </c>
      <c r="M3224" s="4"/>
      <c r="Q3224" s="4"/>
      <c r="R3224" s="4"/>
    </row>
    <row r="3225" spans="1:19">
      <c r="A3225" s="4" t="s">
        <v>3432</v>
      </c>
      <c r="B3225" s="4" t="s">
        <v>185</v>
      </c>
      <c r="C3225" s="4" t="s">
        <v>192</v>
      </c>
      <c r="D3225" s="4" t="s">
        <v>75</v>
      </c>
      <c r="E3225" s="4" t="s">
        <v>197</v>
      </c>
      <c r="F3225" s="3">
        <v>42871</v>
      </c>
      <c r="G3225" s="3">
        <v>42882</v>
      </c>
      <c r="H3225">
        <v>0</v>
      </c>
      <c r="I3225" s="4" t="s">
        <v>9023</v>
      </c>
      <c r="J3225" s="4" t="s">
        <v>9024</v>
      </c>
      <c r="K3225" s="4" t="s">
        <v>9012</v>
      </c>
      <c r="L3225">
        <v>3393</v>
      </c>
      <c r="M3225" s="4" t="s">
        <v>73</v>
      </c>
      <c r="N3225">
        <v>1982</v>
      </c>
      <c r="O3225">
        <v>792.46</v>
      </c>
      <c r="P3225">
        <v>1299</v>
      </c>
      <c r="Q3225" s="4" t="s">
        <v>23</v>
      </c>
      <c r="R3225" s="4" t="s">
        <v>24</v>
      </c>
      <c r="S3225">
        <v>11</v>
      </c>
    </row>
    <row r="3226" spans="1:19">
      <c r="A3226" s="4" t="s">
        <v>3433</v>
      </c>
      <c r="B3226" s="4" t="s">
        <v>185</v>
      </c>
      <c r="C3226" s="4" t="s">
        <v>9011</v>
      </c>
      <c r="D3226" s="4" t="s">
        <v>102</v>
      </c>
      <c r="E3226" s="4" t="s">
        <v>172</v>
      </c>
      <c r="F3226" s="3">
        <v>42871</v>
      </c>
      <c r="G3226" s="3">
        <v>42985</v>
      </c>
      <c r="H3226">
        <v>5154</v>
      </c>
      <c r="I3226" s="4" t="s">
        <v>9023</v>
      </c>
      <c r="J3226" s="4" t="s">
        <v>9024</v>
      </c>
      <c r="K3226" s="4" t="s">
        <v>9010</v>
      </c>
      <c r="L3226">
        <v>4821</v>
      </c>
      <c r="M3226" s="4" t="s">
        <v>55</v>
      </c>
      <c r="N3226">
        <v>1994</v>
      </c>
      <c r="O3226">
        <v>1188.42</v>
      </c>
      <c r="P3226">
        <v>3015</v>
      </c>
      <c r="Q3226" s="4" t="s">
        <v>23</v>
      </c>
      <c r="R3226" s="4" t="s">
        <v>24</v>
      </c>
      <c r="S3226">
        <v>114</v>
      </c>
    </row>
    <row r="3227" spans="1:19">
      <c r="A3227" s="4" t="s">
        <v>3434</v>
      </c>
      <c r="B3227" s="4" t="s">
        <v>216</v>
      </c>
      <c r="C3227" s="4" t="s">
        <v>177</v>
      </c>
      <c r="D3227" s="4" t="s">
        <v>21</v>
      </c>
      <c r="E3227" s="4" t="s">
        <v>197</v>
      </c>
      <c r="F3227" s="3">
        <v>42871</v>
      </c>
      <c r="G3227" s="3">
        <v>42963</v>
      </c>
      <c r="H3227">
        <v>0</v>
      </c>
      <c r="I3227" s="4" t="s">
        <v>9018</v>
      </c>
      <c r="J3227" s="4" t="s">
        <v>9019</v>
      </c>
      <c r="K3227" s="4" t="s">
        <v>9012</v>
      </c>
      <c r="L3227">
        <v>55</v>
      </c>
      <c r="M3227" s="4" t="s">
        <v>9322</v>
      </c>
      <c r="N3227">
        <v>1996</v>
      </c>
      <c r="O3227">
        <v>1100.04</v>
      </c>
      <c r="P3227">
        <v>2822</v>
      </c>
      <c r="Q3227" s="4" t="s">
        <v>23</v>
      </c>
      <c r="R3227" s="4" t="s">
        <v>24</v>
      </c>
      <c r="S3227">
        <v>92</v>
      </c>
    </row>
    <row r="3228" spans="1:19">
      <c r="A3228" s="4" t="s">
        <v>3435</v>
      </c>
      <c r="B3228" s="4" t="s">
        <v>235</v>
      </c>
      <c r="C3228" s="4" t="s">
        <v>192</v>
      </c>
      <c r="D3228" s="4" t="s">
        <v>65</v>
      </c>
      <c r="E3228" s="4" t="s">
        <v>172</v>
      </c>
      <c r="F3228" s="3">
        <v>42871</v>
      </c>
      <c r="G3228" s="3">
        <v>42994</v>
      </c>
      <c r="H3228">
        <v>3483</v>
      </c>
      <c r="I3228" s="4" t="s">
        <v>9018</v>
      </c>
      <c r="J3228" s="4" t="s">
        <v>9019</v>
      </c>
      <c r="K3228" s="4" t="s">
        <v>9012</v>
      </c>
      <c r="L3228">
        <v>3393</v>
      </c>
      <c r="M3228" s="4" t="s">
        <v>33</v>
      </c>
      <c r="N3228">
        <v>1990</v>
      </c>
      <c r="O3228">
        <v>2520.83</v>
      </c>
      <c r="P3228">
        <v>3502</v>
      </c>
      <c r="Q3228" s="4" t="s">
        <v>23</v>
      </c>
      <c r="R3228" s="4" t="s">
        <v>24</v>
      </c>
      <c r="S3228">
        <v>123</v>
      </c>
    </row>
    <row r="3229" spans="1:19">
      <c r="A3229" s="4" t="s">
        <v>3436</v>
      </c>
      <c r="B3229" s="4" t="s">
        <v>246</v>
      </c>
      <c r="C3229" s="4" t="s">
        <v>171</v>
      </c>
      <c r="D3229" s="4" t="s">
        <v>24</v>
      </c>
      <c r="E3229" s="4" t="s">
        <v>193</v>
      </c>
      <c r="F3229" s="3">
        <v>42872</v>
      </c>
      <c r="G3229" s="3"/>
      <c r="I3229" s="4" t="s">
        <v>9021</v>
      </c>
      <c r="J3229" s="4" t="s">
        <v>9019</v>
      </c>
      <c r="K3229" s="4" t="s">
        <v>9010</v>
      </c>
      <c r="L3229">
        <v>1096</v>
      </c>
      <c r="M3229" s="4"/>
      <c r="Q3229" s="4"/>
      <c r="R3229" s="4"/>
    </row>
    <row r="3230" spans="1:19">
      <c r="A3230" s="4" t="s">
        <v>3437</v>
      </c>
      <c r="B3230" s="4" t="s">
        <v>246</v>
      </c>
      <c r="C3230" s="4" t="s">
        <v>177</v>
      </c>
      <c r="D3230" s="4" t="s">
        <v>35</v>
      </c>
      <c r="E3230" s="4" t="s">
        <v>197</v>
      </c>
      <c r="F3230" s="3">
        <v>42872</v>
      </c>
      <c r="G3230" s="3">
        <v>42880</v>
      </c>
      <c r="H3230">
        <v>0</v>
      </c>
      <c r="I3230" s="4" t="s">
        <v>9021</v>
      </c>
      <c r="J3230" s="4" t="s">
        <v>9019</v>
      </c>
      <c r="K3230" s="4" t="s">
        <v>9012</v>
      </c>
      <c r="L3230">
        <v>55</v>
      </c>
      <c r="M3230" s="4" t="s">
        <v>36</v>
      </c>
      <c r="N3230">
        <v>2002</v>
      </c>
      <c r="O3230">
        <v>987.39</v>
      </c>
      <c r="P3230">
        <v>2253</v>
      </c>
      <c r="Q3230" s="4" t="s">
        <v>23</v>
      </c>
      <c r="R3230" s="4" t="s">
        <v>24</v>
      </c>
      <c r="S3230">
        <v>8</v>
      </c>
    </row>
    <row r="3231" spans="1:19">
      <c r="A3231" s="4" t="s">
        <v>3438</v>
      </c>
      <c r="B3231" s="4" t="s">
        <v>174</v>
      </c>
      <c r="C3231" s="4" t="s">
        <v>171</v>
      </c>
      <c r="D3231" s="4" t="s">
        <v>57</v>
      </c>
      <c r="E3231" s="4" t="s">
        <v>172</v>
      </c>
      <c r="F3231" s="3">
        <v>42872</v>
      </c>
      <c r="G3231" s="3">
        <v>42958</v>
      </c>
      <c r="H3231">
        <v>1110</v>
      </c>
      <c r="I3231" s="4" t="s">
        <v>9016</v>
      </c>
      <c r="J3231" s="4" t="s">
        <v>9015</v>
      </c>
      <c r="K3231" s="4" t="s">
        <v>9010</v>
      </c>
      <c r="L3231">
        <v>1096</v>
      </c>
      <c r="M3231" s="4" t="s">
        <v>58</v>
      </c>
      <c r="N3231">
        <v>2006</v>
      </c>
      <c r="O3231">
        <v>1102.43</v>
      </c>
      <c r="P3231">
        <v>1759</v>
      </c>
      <c r="Q3231" s="4" t="s">
        <v>23</v>
      </c>
      <c r="R3231" s="4" t="s">
        <v>24</v>
      </c>
      <c r="S3231">
        <v>86</v>
      </c>
    </row>
    <row r="3232" spans="1:19">
      <c r="A3232" s="4" t="s">
        <v>3439</v>
      </c>
      <c r="B3232" s="4" t="s">
        <v>263</v>
      </c>
      <c r="C3232" s="4" t="s">
        <v>179</v>
      </c>
      <c r="D3232" s="4" t="s">
        <v>120</v>
      </c>
      <c r="E3232" s="4" t="s">
        <v>172</v>
      </c>
      <c r="F3232" s="3">
        <v>42872</v>
      </c>
      <c r="G3232" s="3">
        <v>42882</v>
      </c>
      <c r="H3232">
        <v>441</v>
      </c>
      <c r="I3232" s="4" t="s">
        <v>9021</v>
      </c>
      <c r="J3232" s="4" t="s">
        <v>9019</v>
      </c>
      <c r="K3232" s="4" t="s">
        <v>9010</v>
      </c>
      <c r="L3232">
        <v>550</v>
      </c>
      <c r="M3232" s="4" t="s">
        <v>58</v>
      </c>
      <c r="N3232">
        <v>1998</v>
      </c>
      <c r="O3232">
        <v>2022.14</v>
      </c>
      <c r="P3232">
        <v>5113</v>
      </c>
      <c r="Q3232" s="4" t="s">
        <v>23</v>
      </c>
      <c r="R3232" s="4" t="s">
        <v>24</v>
      </c>
      <c r="S3232">
        <v>10</v>
      </c>
    </row>
    <row r="3233" spans="1:19">
      <c r="A3233" s="4" t="s">
        <v>3440</v>
      </c>
      <c r="B3233" s="4" t="s">
        <v>212</v>
      </c>
      <c r="C3233" s="4" t="s">
        <v>199</v>
      </c>
      <c r="D3233" s="4" t="s">
        <v>24</v>
      </c>
      <c r="E3233" s="4" t="s">
        <v>193</v>
      </c>
      <c r="F3233" s="3">
        <v>42872</v>
      </c>
      <c r="G3233" s="3"/>
      <c r="I3233" s="4" t="s">
        <v>9023</v>
      </c>
      <c r="J3233" s="4" t="s">
        <v>9024</v>
      </c>
      <c r="K3233" s="4" t="s">
        <v>9010</v>
      </c>
      <c r="L3233">
        <v>5482</v>
      </c>
      <c r="M3233" s="4"/>
      <c r="Q3233" s="4"/>
      <c r="R3233" s="4"/>
    </row>
    <row r="3234" spans="1:19">
      <c r="A3234" s="4" t="s">
        <v>3441</v>
      </c>
      <c r="B3234" s="4" t="s">
        <v>212</v>
      </c>
      <c r="C3234" s="4" t="s">
        <v>179</v>
      </c>
      <c r="D3234" s="4" t="s">
        <v>76</v>
      </c>
      <c r="E3234" s="4" t="s">
        <v>172</v>
      </c>
      <c r="F3234" s="3">
        <v>42872</v>
      </c>
      <c r="G3234" s="3">
        <v>42955</v>
      </c>
      <c r="H3234">
        <v>553</v>
      </c>
      <c r="I3234" s="4" t="s">
        <v>9023</v>
      </c>
      <c r="J3234" s="4" t="s">
        <v>9024</v>
      </c>
      <c r="K3234" s="4" t="s">
        <v>9010</v>
      </c>
      <c r="L3234">
        <v>550</v>
      </c>
      <c r="M3234" s="4" t="s">
        <v>9322</v>
      </c>
      <c r="N3234">
        <v>1997</v>
      </c>
      <c r="O3234">
        <v>8170.38</v>
      </c>
      <c r="P3234">
        <v>16499</v>
      </c>
      <c r="Q3234" s="4" t="s">
        <v>77</v>
      </c>
      <c r="R3234" s="4" t="s">
        <v>24</v>
      </c>
      <c r="S3234">
        <v>83</v>
      </c>
    </row>
    <row r="3235" spans="1:19">
      <c r="A3235" s="4" t="s">
        <v>3442</v>
      </c>
      <c r="B3235" s="4" t="s">
        <v>203</v>
      </c>
      <c r="C3235" s="4" t="s">
        <v>192</v>
      </c>
      <c r="D3235" s="4" t="s">
        <v>105</v>
      </c>
      <c r="E3235" s="4" t="s">
        <v>172</v>
      </c>
      <c r="F3235" s="3">
        <v>42872</v>
      </c>
      <c r="G3235" s="3">
        <v>42890</v>
      </c>
      <c r="H3235">
        <v>3624</v>
      </c>
      <c r="I3235" s="4" t="s">
        <v>9023</v>
      </c>
      <c r="J3235" s="4" t="s">
        <v>9024</v>
      </c>
      <c r="K3235" s="4" t="s">
        <v>9012</v>
      </c>
      <c r="L3235">
        <v>3393</v>
      </c>
      <c r="M3235" s="4" t="s">
        <v>36</v>
      </c>
      <c r="N3235">
        <v>1996</v>
      </c>
      <c r="O3235">
        <v>6354.87</v>
      </c>
      <c r="P3235">
        <v>16780</v>
      </c>
      <c r="Q3235" s="4" t="s">
        <v>23</v>
      </c>
      <c r="R3235" s="4" t="s">
        <v>35</v>
      </c>
      <c r="S3235">
        <v>18</v>
      </c>
    </row>
    <row r="3236" spans="1:19">
      <c r="A3236" s="4" t="s">
        <v>3443</v>
      </c>
      <c r="B3236" s="4" t="s">
        <v>343</v>
      </c>
      <c r="C3236" s="4" t="s">
        <v>179</v>
      </c>
      <c r="D3236" s="4" t="s">
        <v>66</v>
      </c>
      <c r="E3236" s="4" t="s">
        <v>197</v>
      </c>
      <c r="F3236" s="3">
        <v>42872</v>
      </c>
      <c r="G3236" s="3">
        <v>42886</v>
      </c>
      <c r="H3236">
        <v>0</v>
      </c>
      <c r="I3236" s="4" t="s">
        <v>9016</v>
      </c>
      <c r="J3236" s="4" t="s">
        <v>9015</v>
      </c>
      <c r="K3236" s="4" t="s">
        <v>9010</v>
      </c>
      <c r="L3236">
        <v>550</v>
      </c>
      <c r="M3236" s="4" t="s">
        <v>33</v>
      </c>
      <c r="N3236">
        <v>2007</v>
      </c>
      <c r="O3236">
        <v>894.33</v>
      </c>
      <c r="P3236">
        <v>1635</v>
      </c>
      <c r="Q3236" s="4" t="s">
        <v>67</v>
      </c>
      <c r="R3236" s="4" t="s">
        <v>24</v>
      </c>
      <c r="S3236">
        <v>14</v>
      </c>
    </row>
    <row r="3237" spans="1:19">
      <c r="A3237" s="4" t="s">
        <v>3444</v>
      </c>
      <c r="B3237" s="4" t="s">
        <v>219</v>
      </c>
      <c r="C3237" s="4" t="s">
        <v>9011</v>
      </c>
      <c r="D3237" s="4" t="s">
        <v>54</v>
      </c>
      <c r="E3237" s="4" t="s">
        <v>197</v>
      </c>
      <c r="F3237" s="3">
        <v>42872</v>
      </c>
      <c r="G3237" s="3">
        <v>42969</v>
      </c>
      <c r="H3237">
        <v>0</v>
      </c>
      <c r="I3237" s="4" t="s">
        <v>9026</v>
      </c>
      <c r="J3237" s="4" t="s">
        <v>9024</v>
      </c>
      <c r="K3237" s="4" t="s">
        <v>9010</v>
      </c>
      <c r="L3237">
        <v>4821</v>
      </c>
      <c r="M3237" s="4" t="s">
        <v>55</v>
      </c>
      <c r="N3237">
        <v>1995</v>
      </c>
      <c r="O3237">
        <v>1825.82</v>
      </c>
      <c r="P3237">
        <v>5595</v>
      </c>
      <c r="Q3237" s="4" t="s">
        <v>23</v>
      </c>
      <c r="R3237" s="4" t="s">
        <v>56</v>
      </c>
      <c r="S3237">
        <v>97</v>
      </c>
    </row>
    <row r="3238" spans="1:19">
      <c r="A3238" s="4" t="s">
        <v>3445</v>
      </c>
      <c r="B3238" s="4" t="s">
        <v>230</v>
      </c>
      <c r="C3238" s="4" t="s">
        <v>192</v>
      </c>
      <c r="D3238" s="4" t="s">
        <v>122</v>
      </c>
      <c r="E3238" s="4" t="s">
        <v>193</v>
      </c>
      <c r="F3238" s="3">
        <v>42872</v>
      </c>
      <c r="G3238" s="3"/>
      <c r="I3238" s="4" t="s">
        <v>9026</v>
      </c>
      <c r="J3238" s="4" t="s">
        <v>9024</v>
      </c>
      <c r="K3238" s="4" t="s">
        <v>9012</v>
      </c>
      <c r="L3238">
        <v>3393</v>
      </c>
      <c r="M3238" s="4" t="s">
        <v>58</v>
      </c>
      <c r="N3238">
        <v>1993</v>
      </c>
      <c r="O3238">
        <v>7537.24</v>
      </c>
      <c r="P3238">
        <v>20293</v>
      </c>
      <c r="Q3238" s="4" t="s">
        <v>23</v>
      </c>
      <c r="R3238" s="4" t="s">
        <v>24</v>
      </c>
    </row>
    <row r="3239" spans="1:19">
      <c r="A3239" s="4" t="s">
        <v>3446</v>
      </c>
      <c r="B3239" s="4" t="s">
        <v>256</v>
      </c>
      <c r="C3239" s="4" t="s">
        <v>177</v>
      </c>
      <c r="D3239" s="4" t="s">
        <v>45</v>
      </c>
      <c r="E3239" s="4" t="s">
        <v>197</v>
      </c>
      <c r="F3239" s="3">
        <v>42872</v>
      </c>
      <c r="G3239" s="3">
        <v>42955</v>
      </c>
      <c r="H3239">
        <v>0</v>
      </c>
      <c r="I3239" s="4" t="s">
        <v>9014</v>
      </c>
      <c r="J3239" s="4" t="s">
        <v>9015</v>
      </c>
      <c r="K3239" s="4" t="s">
        <v>9012</v>
      </c>
      <c r="L3239">
        <v>55</v>
      </c>
      <c r="M3239" s="4" t="s">
        <v>46</v>
      </c>
      <c r="N3239">
        <v>1995</v>
      </c>
      <c r="O3239">
        <v>2173.98</v>
      </c>
      <c r="P3239">
        <v>2928</v>
      </c>
      <c r="Q3239" s="4" t="s">
        <v>23</v>
      </c>
      <c r="R3239" s="4" t="s">
        <v>47</v>
      </c>
      <c r="S3239">
        <v>83</v>
      </c>
    </row>
    <row r="3240" spans="1:19">
      <c r="A3240" s="4" t="s">
        <v>3447</v>
      </c>
      <c r="B3240" s="4" t="s">
        <v>187</v>
      </c>
      <c r="C3240" s="4" t="s">
        <v>9011</v>
      </c>
      <c r="D3240" s="4" t="s">
        <v>86</v>
      </c>
      <c r="E3240" s="4" t="s">
        <v>193</v>
      </c>
      <c r="F3240" s="3">
        <v>42872</v>
      </c>
      <c r="G3240" s="3"/>
      <c r="I3240" s="4" t="s">
        <v>9023</v>
      </c>
      <c r="J3240" s="4" t="s">
        <v>9024</v>
      </c>
      <c r="K3240" s="4" t="s">
        <v>9010</v>
      </c>
      <c r="L3240">
        <v>4821</v>
      </c>
      <c r="M3240" s="4" t="s">
        <v>26</v>
      </c>
      <c r="N3240">
        <v>1985</v>
      </c>
      <c r="O3240">
        <v>2741.37</v>
      </c>
      <c r="P3240">
        <v>9226</v>
      </c>
      <c r="Q3240" s="4" t="s">
        <v>23</v>
      </c>
      <c r="R3240" s="4" t="s">
        <v>24</v>
      </c>
    </row>
    <row r="3241" spans="1:19">
      <c r="A3241" s="4" t="s">
        <v>3448</v>
      </c>
      <c r="B3241" s="4" t="s">
        <v>187</v>
      </c>
      <c r="C3241" s="4" t="s">
        <v>9011</v>
      </c>
      <c r="D3241" s="4" t="s">
        <v>84</v>
      </c>
      <c r="E3241" s="4" t="s">
        <v>197</v>
      </c>
      <c r="F3241" s="3">
        <v>42872</v>
      </c>
      <c r="G3241" s="3">
        <v>42959</v>
      </c>
      <c r="H3241">
        <v>0</v>
      </c>
      <c r="I3241" s="4" t="s">
        <v>9023</v>
      </c>
      <c r="J3241" s="4" t="s">
        <v>9024</v>
      </c>
      <c r="K3241" s="4" t="s">
        <v>9010</v>
      </c>
      <c r="L3241">
        <v>4821</v>
      </c>
      <c r="M3241" s="4" t="s">
        <v>9322</v>
      </c>
      <c r="N3241">
        <v>1980</v>
      </c>
      <c r="O3241">
        <v>7708.38</v>
      </c>
      <c r="P3241">
        <v>13756</v>
      </c>
      <c r="Q3241" s="4" t="s">
        <v>23</v>
      </c>
      <c r="R3241" s="4" t="s">
        <v>24</v>
      </c>
      <c r="S3241">
        <v>87</v>
      </c>
    </row>
    <row r="3242" spans="1:19">
      <c r="A3242" s="4" t="s">
        <v>3449</v>
      </c>
      <c r="B3242" s="4" t="s">
        <v>187</v>
      </c>
      <c r="C3242" s="4" t="s">
        <v>177</v>
      </c>
      <c r="D3242" s="4" t="s">
        <v>81</v>
      </c>
      <c r="E3242" s="4" t="s">
        <v>197</v>
      </c>
      <c r="F3242" s="3">
        <v>42872</v>
      </c>
      <c r="G3242" s="3">
        <v>42965</v>
      </c>
      <c r="H3242">
        <v>0</v>
      </c>
      <c r="I3242" s="4" t="s">
        <v>9023</v>
      </c>
      <c r="J3242" s="4" t="s">
        <v>9024</v>
      </c>
      <c r="K3242" s="4" t="s">
        <v>9012</v>
      </c>
      <c r="L3242">
        <v>55</v>
      </c>
      <c r="M3242" s="4" t="s">
        <v>33</v>
      </c>
      <c r="N3242">
        <v>1989</v>
      </c>
      <c r="O3242">
        <v>1388.67</v>
      </c>
      <c r="P3242">
        <v>3583</v>
      </c>
      <c r="Q3242" s="4" t="s">
        <v>23</v>
      </c>
      <c r="R3242" s="4" t="s">
        <v>24</v>
      </c>
      <c r="S3242">
        <v>93</v>
      </c>
    </row>
    <row r="3243" spans="1:19">
      <c r="A3243" s="4" t="s">
        <v>3450</v>
      </c>
      <c r="B3243" s="4" t="s">
        <v>187</v>
      </c>
      <c r="C3243" s="4" t="s">
        <v>9011</v>
      </c>
      <c r="D3243" s="4" t="s">
        <v>97</v>
      </c>
      <c r="E3243" s="4" t="s">
        <v>172</v>
      </c>
      <c r="F3243" s="3">
        <v>42872</v>
      </c>
      <c r="G3243" s="3">
        <v>42965</v>
      </c>
      <c r="H3243">
        <v>4644</v>
      </c>
      <c r="I3243" s="4" t="s">
        <v>9023</v>
      </c>
      <c r="J3243" s="4" t="s">
        <v>9024</v>
      </c>
      <c r="K3243" s="4" t="s">
        <v>9010</v>
      </c>
      <c r="L3243">
        <v>4821</v>
      </c>
      <c r="M3243" s="4" t="s">
        <v>33</v>
      </c>
      <c r="N3243">
        <v>2001</v>
      </c>
      <c r="O3243">
        <v>2437.85</v>
      </c>
      <c r="P3243">
        <v>4874</v>
      </c>
      <c r="Q3243" s="4" t="s">
        <v>23</v>
      </c>
      <c r="R3243" s="4" t="s">
        <v>24</v>
      </c>
      <c r="S3243">
        <v>93</v>
      </c>
    </row>
    <row r="3244" spans="1:19">
      <c r="A3244" s="4" t="s">
        <v>3451</v>
      </c>
      <c r="B3244" s="4" t="s">
        <v>226</v>
      </c>
      <c r="C3244" s="4" t="s">
        <v>177</v>
      </c>
      <c r="D3244" s="4" t="s">
        <v>120</v>
      </c>
      <c r="E3244" s="4" t="s">
        <v>197</v>
      </c>
      <c r="F3244" s="3">
        <v>42872</v>
      </c>
      <c r="G3244" s="3">
        <v>42884</v>
      </c>
      <c r="H3244">
        <v>0</v>
      </c>
      <c r="I3244" s="4" t="s">
        <v>9018</v>
      </c>
      <c r="J3244" s="4" t="s">
        <v>9019</v>
      </c>
      <c r="K3244" s="4" t="s">
        <v>9012</v>
      </c>
      <c r="L3244">
        <v>55</v>
      </c>
      <c r="M3244" s="4" t="s">
        <v>58</v>
      </c>
      <c r="N3244">
        <v>1998</v>
      </c>
      <c r="O3244">
        <v>2022.14</v>
      </c>
      <c r="P3244">
        <v>5113</v>
      </c>
      <c r="Q3244" s="4" t="s">
        <v>23</v>
      </c>
      <c r="R3244" s="4" t="s">
        <v>24</v>
      </c>
      <c r="S3244">
        <v>12</v>
      </c>
    </row>
    <row r="3245" spans="1:19">
      <c r="A3245" s="4" t="s">
        <v>3452</v>
      </c>
      <c r="B3245" s="4" t="s">
        <v>208</v>
      </c>
      <c r="C3245" s="4" t="s">
        <v>177</v>
      </c>
      <c r="D3245" s="4" t="s">
        <v>41</v>
      </c>
      <c r="E3245" s="4" t="s">
        <v>172</v>
      </c>
      <c r="F3245" s="3">
        <v>42872</v>
      </c>
      <c r="G3245" s="3">
        <v>42998</v>
      </c>
      <c r="H3245">
        <v>51</v>
      </c>
      <c r="I3245" s="4" t="s">
        <v>9014</v>
      </c>
      <c r="J3245" s="4" t="s">
        <v>9015</v>
      </c>
      <c r="K3245" s="4" t="s">
        <v>9012</v>
      </c>
      <c r="L3245">
        <v>55</v>
      </c>
      <c r="M3245" s="4" t="s">
        <v>36</v>
      </c>
      <c r="N3245">
        <v>1998</v>
      </c>
      <c r="O3245">
        <v>2714.9</v>
      </c>
      <c r="P3245">
        <v>2641</v>
      </c>
      <c r="Q3245" s="4" t="s">
        <v>23</v>
      </c>
      <c r="R3245" s="4" t="s">
        <v>21</v>
      </c>
      <c r="S3245">
        <v>126</v>
      </c>
    </row>
    <row r="3246" spans="1:19">
      <c r="A3246" s="4" t="s">
        <v>3453</v>
      </c>
      <c r="B3246" s="4" t="s">
        <v>185</v>
      </c>
      <c r="C3246" s="4" t="s">
        <v>9011</v>
      </c>
      <c r="D3246" s="4" t="s">
        <v>62</v>
      </c>
      <c r="E3246" s="4" t="s">
        <v>172</v>
      </c>
      <c r="F3246" s="3">
        <v>42872</v>
      </c>
      <c r="G3246" s="3">
        <v>42986</v>
      </c>
      <c r="H3246">
        <v>4573</v>
      </c>
      <c r="I3246" s="4" t="s">
        <v>9023</v>
      </c>
      <c r="J3246" s="4" t="s">
        <v>9024</v>
      </c>
      <c r="K3246" s="4" t="s">
        <v>9010</v>
      </c>
      <c r="L3246">
        <v>4821</v>
      </c>
      <c r="M3246" s="4" t="s">
        <v>58</v>
      </c>
      <c r="N3246">
        <v>2008</v>
      </c>
      <c r="O3246">
        <v>52.5</v>
      </c>
      <c r="P3246">
        <v>165</v>
      </c>
      <c r="Q3246" s="4" t="s">
        <v>23</v>
      </c>
      <c r="R3246" s="4" t="s">
        <v>24</v>
      </c>
      <c r="S3246">
        <v>114</v>
      </c>
    </row>
    <row r="3247" spans="1:19">
      <c r="A3247" s="4" t="s">
        <v>3454</v>
      </c>
      <c r="B3247" s="4" t="s">
        <v>216</v>
      </c>
      <c r="C3247" s="4" t="s">
        <v>192</v>
      </c>
      <c r="D3247" s="4" t="s">
        <v>107</v>
      </c>
      <c r="E3247" s="4" t="s">
        <v>172</v>
      </c>
      <c r="F3247" s="3">
        <v>42872</v>
      </c>
      <c r="G3247" s="3">
        <v>42948</v>
      </c>
      <c r="H3247">
        <v>3033</v>
      </c>
      <c r="I3247" s="4" t="s">
        <v>9018</v>
      </c>
      <c r="J3247" s="4" t="s">
        <v>9019</v>
      </c>
      <c r="K3247" s="4" t="s">
        <v>9012</v>
      </c>
      <c r="L3247">
        <v>3393</v>
      </c>
      <c r="M3247" s="4" t="s">
        <v>26</v>
      </c>
      <c r="N3247">
        <v>1994</v>
      </c>
      <c r="O3247">
        <v>2818.38</v>
      </c>
      <c r="P3247">
        <v>6290</v>
      </c>
      <c r="Q3247" s="4" t="s">
        <v>23</v>
      </c>
      <c r="R3247" s="4" t="s">
        <v>24</v>
      </c>
      <c r="S3247">
        <v>76</v>
      </c>
    </row>
    <row r="3248" spans="1:19">
      <c r="A3248" s="4" t="s">
        <v>3455</v>
      </c>
      <c r="B3248" s="4" t="s">
        <v>181</v>
      </c>
      <c r="C3248" s="4" t="s">
        <v>177</v>
      </c>
      <c r="D3248" s="4" t="s">
        <v>75</v>
      </c>
      <c r="E3248" s="4" t="s">
        <v>197</v>
      </c>
      <c r="F3248" s="3">
        <v>42872</v>
      </c>
      <c r="G3248" s="3">
        <v>42881</v>
      </c>
      <c r="H3248">
        <v>0</v>
      </c>
      <c r="I3248" s="4" t="s">
        <v>9026</v>
      </c>
      <c r="J3248" s="4" t="s">
        <v>9024</v>
      </c>
      <c r="K3248" s="4" t="s">
        <v>9012</v>
      </c>
      <c r="L3248">
        <v>55</v>
      </c>
      <c r="M3248" s="4" t="s">
        <v>73</v>
      </c>
      <c r="N3248">
        <v>1982</v>
      </c>
      <c r="O3248">
        <v>792.46</v>
      </c>
      <c r="P3248">
        <v>1299</v>
      </c>
      <c r="Q3248" s="4" t="s">
        <v>23</v>
      </c>
      <c r="R3248" s="4" t="s">
        <v>24</v>
      </c>
      <c r="S3248">
        <v>9</v>
      </c>
    </row>
    <row r="3249" spans="1:19">
      <c r="A3249" s="4" t="s">
        <v>3456</v>
      </c>
      <c r="B3249" s="4" t="s">
        <v>183</v>
      </c>
      <c r="C3249" s="4" t="s">
        <v>177</v>
      </c>
      <c r="D3249" s="4" t="s">
        <v>92</v>
      </c>
      <c r="E3249" s="4" t="s">
        <v>197</v>
      </c>
      <c r="F3249" s="3">
        <v>42873</v>
      </c>
      <c r="G3249" s="3">
        <v>42879</v>
      </c>
      <c r="H3249">
        <v>0</v>
      </c>
      <c r="I3249" s="4" t="s">
        <v>9014</v>
      </c>
      <c r="J3249" s="4" t="s">
        <v>9015</v>
      </c>
      <c r="K3249" s="4" t="s">
        <v>9012</v>
      </c>
      <c r="L3249">
        <v>55</v>
      </c>
      <c r="M3249" s="4" t="s">
        <v>73</v>
      </c>
      <c r="N3249">
        <v>1997</v>
      </c>
      <c r="O3249">
        <v>2041.73</v>
      </c>
      <c r="P3249">
        <v>5276</v>
      </c>
      <c r="Q3249" s="4" t="s">
        <v>23</v>
      </c>
      <c r="R3249" s="4" t="s">
        <v>24</v>
      </c>
      <c r="S3249">
        <v>6</v>
      </c>
    </row>
    <row r="3250" spans="1:19">
      <c r="A3250" s="4" t="s">
        <v>3457</v>
      </c>
      <c r="B3250" s="4" t="s">
        <v>183</v>
      </c>
      <c r="C3250" s="4" t="s">
        <v>177</v>
      </c>
      <c r="D3250" s="4" t="s">
        <v>103</v>
      </c>
      <c r="E3250" s="4" t="s">
        <v>172</v>
      </c>
      <c r="F3250" s="3">
        <v>42873</v>
      </c>
      <c r="G3250" s="3">
        <v>42888</v>
      </c>
      <c r="H3250">
        <v>58</v>
      </c>
      <c r="I3250" s="4" t="s">
        <v>9014</v>
      </c>
      <c r="J3250" s="4" t="s">
        <v>9015</v>
      </c>
      <c r="K3250" s="4" t="s">
        <v>9012</v>
      </c>
      <c r="L3250">
        <v>55</v>
      </c>
      <c r="M3250" s="4" t="s">
        <v>26</v>
      </c>
      <c r="N3250">
        <v>1992</v>
      </c>
      <c r="O3250">
        <v>3922.42</v>
      </c>
      <c r="P3250">
        <v>6837</v>
      </c>
      <c r="Q3250" s="4" t="s">
        <v>23</v>
      </c>
      <c r="R3250" s="4" t="s">
        <v>24</v>
      </c>
      <c r="S3250">
        <v>15</v>
      </c>
    </row>
    <row r="3251" spans="1:19">
      <c r="A3251" s="4" t="s">
        <v>3458</v>
      </c>
      <c r="B3251" s="4" t="s">
        <v>183</v>
      </c>
      <c r="C3251" s="4" t="s">
        <v>177</v>
      </c>
      <c r="D3251" s="4" t="s">
        <v>111</v>
      </c>
      <c r="E3251" s="4" t="s">
        <v>172</v>
      </c>
      <c r="F3251" s="3">
        <v>42873</v>
      </c>
      <c r="G3251" s="3">
        <v>42993</v>
      </c>
      <c r="H3251">
        <v>51</v>
      </c>
      <c r="I3251" s="4" t="s">
        <v>9014</v>
      </c>
      <c r="J3251" s="4" t="s">
        <v>9015</v>
      </c>
      <c r="K3251" s="4" t="s">
        <v>9012</v>
      </c>
      <c r="L3251">
        <v>55</v>
      </c>
      <c r="M3251" s="4" t="s">
        <v>33</v>
      </c>
      <c r="N3251">
        <v>1988</v>
      </c>
      <c r="O3251">
        <v>1376.8</v>
      </c>
      <c r="P3251">
        <v>1165</v>
      </c>
      <c r="Q3251" s="4" t="s">
        <v>112</v>
      </c>
      <c r="R3251" s="4" t="s">
        <v>24</v>
      </c>
      <c r="S3251">
        <v>120</v>
      </c>
    </row>
    <row r="3252" spans="1:19">
      <c r="A3252" s="4" t="s">
        <v>3459</v>
      </c>
      <c r="B3252" s="4" t="s">
        <v>246</v>
      </c>
      <c r="C3252" s="4" t="s">
        <v>9011</v>
      </c>
      <c r="D3252" s="4" t="s">
        <v>40</v>
      </c>
      <c r="E3252" s="4" t="s">
        <v>172</v>
      </c>
      <c r="F3252" s="3">
        <v>42873</v>
      </c>
      <c r="G3252" s="3">
        <v>42949</v>
      </c>
      <c r="H3252">
        <v>4873</v>
      </c>
      <c r="I3252" s="4" t="s">
        <v>9021</v>
      </c>
      <c r="J3252" s="4" t="s">
        <v>9019</v>
      </c>
      <c r="K3252" s="4" t="s">
        <v>9010</v>
      </c>
      <c r="L3252">
        <v>4821</v>
      </c>
      <c r="M3252" s="4" t="s">
        <v>39</v>
      </c>
      <c r="N3252">
        <v>1989</v>
      </c>
      <c r="O3252">
        <v>665.06</v>
      </c>
      <c r="P3252">
        <v>1095</v>
      </c>
      <c r="Q3252" s="4" t="s">
        <v>23</v>
      </c>
      <c r="R3252" s="4" t="s">
        <v>24</v>
      </c>
      <c r="S3252">
        <v>76</v>
      </c>
    </row>
    <row r="3253" spans="1:19">
      <c r="A3253" s="4" t="s">
        <v>3460</v>
      </c>
      <c r="B3253" s="4" t="s">
        <v>279</v>
      </c>
      <c r="C3253" s="4" t="s">
        <v>179</v>
      </c>
      <c r="D3253" s="4" t="s">
        <v>50</v>
      </c>
      <c r="E3253" s="4" t="s">
        <v>193</v>
      </c>
      <c r="F3253" s="3">
        <v>42873</v>
      </c>
      <c r="G3253" s="3"/>
      <c r="I3253" s="4" t="s">
        <v>9018</v>
      </c>
      <c r="J3253" s="4" t="s">
        <v>9019</v>
      </c>
      <c r="K3253" s="4" t="s">
        <v>9010</v>
      </c>
      <c r="L3253">
        <v>550</v>
      </c>
      <c r="M3253" s="4" t="s">
        <v>9322</v>
      </c>
      <c r="N3253">
        <v>1992</v>
      </c>
      <c r="O3253">
        <v>1712.68</v>
      </c>
      <c r="P3253">
        <v>3194</v>
      </c>
      <c r="Q3253" s="4" t="s">
        <v>23</v>
      </c>
      <c r="R3253" s="4" t="s">
        <v>21</v>
      </c>
    </row>
    <row r="3254" spans="1:19">
      <c r="A3254" s="4" t="s">
        <v>3461</v>
      </c>
      <c r="B3254" s="4" t="s">
        <v>174</v>
      </c>
      <c r="C3254" s="4" t="s">
        <v>9011</v>
      </c>
      <c r="D3254" s="4" t="s">
        <v>79</v>
      </c>
      <c r="E3254" s="4" t="s">
        <v>172</v>
      </c>
      <c r="F3254" s="3">
        <v>42873</v>
      </c>
      <c r="G3254" s="3">
        <v>42893</v>
      </c>
      <c r="H3254">
        <v>4606</v>
      </c>
      <c r="I3254" s="4" t="s">
        <v>9016</v>
      </c>
      <c r="J3254" s="4" t="s">
        <v>9015</v>
      </c>
      <c r="K3254" s="4" t="s">
        <v>9010</v>
      </c>
      <c r="L3254">
        <v>4821</v>
      </c>
      <c r="M3254" s="4" t="s">
        <v>26</v>
      </c>
      <c r="N3254">
        <v>2002</v>
      </c>
      <c r="O3254">
        <v>3178.24</v>
      </c>
      <c r="P3254">
        <v>4540</v>
      </c>
      <c r="Q3254" s="4" t="s">
        <v>23</v>
      </c>
      <c r="R3254" s="4" t="s">
        <v>24</v>
      </c>
      <c r="S3254">
        <v>20</v>
      </c>
    </row>
    <row r="3255" spans="1:19">
      <c r="A3255" s="4" t="s">
        <v>3462</v>
      </c>
      <c r="B3255" s="4" t="s">
        <v>263</v>
      </c>
      <c r="C3255" s="4" t="s">
        <v>171</v>
      </c>
      <c r="D3255" s="4" t="s">
        <v>80</v>
      </c>
      <c r="E3255" s="4" t="s">
        <v>172</v>
      </c>
      <c r="F3255" s="3">
        <v>42873</v>
      </c>
      <c r="G3255" s="3">
        <v>42983</v>
      </c>
      <c r="H3255">
        <v>995</v>
      </c>
      <c r="I3255" s="4" t="s">
        <v>9021</v>
      </c>
      <c r="J3255" s="4" t="s">
        <v>9019</v>
      </c>
      <c r="K3255" s="4" t="s">
        <v>9010</v>
      </c>
      <c r="L3255">
        <v>1096</v>
      </c>
      <c r="M3255" s="4" t="s">
        <v>9322</v>
      </c>
      <c r="N3255">
        <v>2011</v>
      </c>
      <c r="O3255">
        <v>527.11</v>
      </c>
      <c r="P3255">
        <v>1428</v>
      </c>
      <c r="Q3255" s="4" t="s">
        <v>23</v>
      </c>
      <c r="R3255" s="4" t="s">
        <v>21</v>
      </c>
      <c r="S3255">
        <v>110</v>
      </c>
    </row>
    <row r="3256" spans="1:19">
      <c r="A3256" s="4" t="s">
        <v>3463</v>
      </c>
      <c r="B3256" s="4" t="s">
        <v>263</v>
      </c>
      <c r="C3256" s="4" t="s">
        <v>9011</v>
      </c>
      <c r="D3256" s="4" t="s">
        <v>120</v>
      </c>
      <c r="E3256" s="4" t="s">
        <v>172</v>
      </c>
      <c r="F3256" s="3">
        <v>42873</v>
      </c>
      <c r="G3256" s="3">
        <v>42957</v>
      </c>
      <c r="H3256">
        <v>4581</v>
      </c>
      <c r="I3256" s="4" t="s">
        <v>9021</v>
      </c>
      <c r="J3256" s="4" t="s">
        <v>9019</v>
      </c>
      <c r="K3256" s="4" t="s">
        <v>9010</v>
      </c>
      <c r="L3256">
        <v>4821</v>
      </c>
      <c r="M3256" s="4" t="s">
        <v>58</v>
      </c>
      <c r="N3256">
        <v>1998</v>
      </c>
      <c r="O3256">
        <v>2022.14</v>
      </c>
      <c r="P3256">
        <v>5113</v>
      </c>
      <c r="Q3256" s="4" t="s">
        <v>23</v>
      </c>
      <c r="R3256" s="4" t="s">
        <v>24</v>
      </c>
      <c r="S3256">
        <v>84</v>
      </c>
    </row>
    <row r="3257" spans="1:19">
      <c r="A3257" s="4" t="s">
        <v>3464</v>
      </c>
      <c r="B3257" s="4" t="s">
        <v>237</v>
      </c>
      <c r="C3257" s="4" t="s">
        <v>9011</v>
      </c>
      <c r="D3257" s="4" t="s">
        <v>40</v>
      </c>
      <c r="E3257" s="4" t="s">
        <v>172</v>
      </c>
      <c r="F3257" s="3">
        <v>42873</v>
      </c>
      <c r="G3257" s="3">
        <v>42961</v>
      </c>
      <c r="H3257">
        <v>4671</v>
      </c>
      <c r="I3257" s="4" t="s">
        <v>9018</v>
      </c>
      <c r="J3257" s="4" t="s">
        <v>9019</v>
      </c>
      <c r="K3257" s="4" t="s">
        <v>9010</v>
      </c>
      <c r="L3257">
        <v>4821</v>
      </c>
      <c r="M3257" s="4" t="s">
        <v>39</v>
      </c>
      <c r="N3257">
        <v>1989</v>
      </c>
      <c r="O3257">
        <v>665.06</v>
      </c>
      <c r="P3257">
        <v>1095</v>
      </c>
      <c r="Q3257" s="4" t="s">
        <v>23</v>
      </c>
      <c r="R3257" s="4" t="s">
        <v>24</v>
      </c>
      <c r="S3257">
        <v>88</v>
      </c>
    </row>
    <row r="3258" spans="1:19">
      <c r="A3258" s="4" t="s">
        <v>3465</v>
      </c>
      <c r="B3258" s="4" t="s">
        <v>203</v>
      </c>
      <c r="C3258" s="4" t="s">
        <v>199</v>
      </c>
      <c r="D3258" s="4" t="s">
        <v>61</v>
      </c>
      <c r="E3258" s="4" t="s">
        <v>193</v>
      </c>
      <c r="F3258" s="3">
        <v>42873</v>
      </c>
      <c r="G3258" s="3"/>
      <c r="I3258" s="4" t="s">
        <v>9023</v>
      </c>
      <c r="J3258" s="4" t="s">
        <v>9024</v>
      </c>
      <c r="K3258" s="4" t="s">
        <v>9010</v>
      </c>
      <c r="L3258">
        <v>5482</v>
      </c>
      <c r="M3258" s="4" t="s">
        <v>58</v>
      </c>
      <c r="N3258">
        <v>1991</v>
      </c>
      <c r="O3258">
        <v>2819.5</v>
      </c>
      <c r="P3258">
        <v>7227</v>
      </c>
      <c r="Q3258" s="4" t="s">
        <v>23</v>
      </c>
      <c r="R3258" s="4" t="s">
        <v>62</v>
      </c>
    </row>
    <row r="3259" spans="1:19">
      <c r="A3259" s="4" t="s">
        <v>3466</v>
      </c>
      <c r="B3259" s="4" t="s">
        <v>203</v>
      </c>
      <c r="C3259" s="4" t="s">
        <v>192</v>
      </c>
      <c r="D3259" s="4" t="s">
        <v>24</v>
      </c>
      <c r="E3259" s="4" t="s">
        <v>193</v>
      </c>
      <c r="F3259" s="3">
        <v>42873</v>
      </c>
      <c r="G3259" s="3"/>
      <c r="I3259" s="4" t="s">
        <v>9023</v>
      </c>
      <c r="J3259" s="4" t="s">
        <v>9024</v>
      </c>
      <c r="K3259" s="4" t="s">
        <v>9012</v>
      </c>
      <c r="L3259">
        <v>3393</v>
      </c>
      <c r="M3259" s="4"/>
      <c r="Q3259" s="4"/>
      <c r="R3259" s="4"/>
    </row>
    <row r="3260" spans="1:19">
      <c r="A3260" s="4" t="s">
        <v>3467</v>
      </c>
      <c r="B3260" s="4" t="s">
        <v>191</v>
      </c>
      <c r="C3260" s="4" t="s">
        <v>199</v>
      </c>
      <c r="D3260" s="4" t="s">
        <v>50</v>
      </c>
      <c r="E3260" s="4" t="s">
        <v>193</v>
      </c>
      <c r="F3260" s="3">
        <v>42873</v>
      </c>
      <c r="G3260" s="3"/>
      <c r="I3260" s="4" t="s">
        <v>9026</v>
      </c>
      <c r="J3260" s="4" t="s">
        <v>9024</v>
      </c>
      <c r="K3260" s="4" t="s">
        <v>9010</v>
      </c>
      <c r="L3260">
        <v>5482</v>
      </c>
      <c r="M3260" s="4" t="s">
        <v>9322</v>
      </c>
      <c r="N3260">
        <v>1992</v>
      </c>
      <c r="O3260">
        <v>1712.68</v>
      </c>
      <c r="P3260">
        <v>3194</v>
      </c>
      <c r="Q3260" s="4" t="s">
        <v>23</v>
      </c>
      <c r="R3260" s="4" t="s">
        <v>21</v>
      </c>
    </row>
    <row r="3261" spans="1:19">
      <c r="A3261" s="4" t="s">
        <v>3468</v>
      </c>
      <c r="B3261" s="4" t="s">
        <v>191</v>
      </c>
      <c r="C3261" s="4" t="s">
        <v>199</v>
      </c>
      <c r="D3261" s="4" t="s">
        <v>24</v>
      </c>
      <c r="E3261" s="4" t="s">
        <v>193</v>
      </c>
      <c r="F3261" s="3">
        <v>42873</v>
      </c>
      <c r="G3261" s="3"/>
      <c r="I3261" s="4" t="s">
        <v>9026</v>
      </c>
      <c r="J3261" s="4" t="s">
        <v>9024</v>
      </c>
      <c r="K3261" s="4" t="s">
        <v>9010</v>
      </c>
      <c r="L3261">
        <v>5482</v>
      </c>
      <c r="M3261" s="4"/>
      <c r="Q3261" s="4"/>
      <c r="R3261" s="4"/>
    </row>
    <row r="3262" spans="1:19">
      <c r="A3262" s="4" t="s">
        <v>3469</v>
      </c>
      <c r="B3262" s="4" t="s">
        <v>230</v>
      </c>
      <c r="C3262" s="4" t="s">
        <v>171</v>
      </c>
      <c r="D3262" s="4" t="s">
        <v>74</v>
      </c>
      <c r="E3262" s="4" t="s">
        <v>193</v>
      </c>
      <c r="F3262" s="3">
        <v>42873</v>
      </c>
      <c r="G3262" s="3"/>
      <c r="I3262" s="4" t="s">
        <v>9026</v>
      </c>
      <c r="J3262" s="4" t="s">
        <v>9024</v>
      </c>
      <c r="K3262" s="4" t="s">
        <v>9010</v>
      </c>
      <c r="L3262">
        <v>1096</v>
      </c>
      <c r="M3262" s="4" t="s">
        <v>33</v>
      </c>
      <c r="N3262">
        <v>2003</v>
      </c>
      <c r="O3262">
        <v>223.8</v>
      </c>
      <c r="P3262">
        <v>299</v>
      </c>
      <c r="Q3262" s="4" t="s">
        <v>23</v>
      </c>
      <c r="R3262" s="4" t="s">
        <v>24</v>
      </c>
    </row>
    <row r="3263" spans="1:19">
      <c r="A3263" s="4" t="s">
        <v>3470</v>
      </c>
      <c r="B3263" s="4" t="s">
        <v>187</v>
      </c>
      <c r="C3263" s="4" t="s">
        <v>265</v>
      </c>
      <c r="D3263" s="4" t="s">
        <v>24</v>
      </c>
      <c r="E3263" s="4" t="s">
        <v>193</v>
      </c>
      <c r="F3263" s="3">
        <v>42873</v>
      </c>
      <c r="G3263" s="3"/>
      <c r="I3263" s="4" t="s">
        <v>9023</v>
      </c>
      <c r="J3263" s="4" t="s">
        <v>9024</v>
      </c>
      <c r="K3263" s="4" t="s">
        <v>9013</v>
      </c>
      <c r="L3263">
        <v>26768</v>
      </c>
      <c r="M3263" s="4"/>
      <c r="Q3263" s="4"/>
      <c r="R3263" s="4"/>
    </row>
    <row r="3264" spans="1:19">
      <c r="A3264" s="4" t="s">
        <v>3471</v>
      </c>
      <c r="B3264" s="4" t="s">
        <v>244</v>
      </c>
      <c r="C3264" s="4" t="s">
        <v>177</v>
      </c>
      <c r="D3264" s="4" t="s">
        <v>29</v>
      </c>
      <c r="E3264" s="4" t="s">
        <v>197</v>
      </c>
      <c r="F3264" s="3">
        <v>42873</v>
      </c>
      <c r="G3264" s="3">
        <v>42988</v>
      </c>
      <c r="H3264">
        <v>0</v>
      </c>
      <c r="I3264" s="4" t="s">
        <v>9016</v>
      </c>
      <c r="J3264" s="4" t="s">
        <v>9015</v>
      </c>
      <c r="K3264" s="4" t="s">
        <v>9012</v>
      </c>
      <c r="L3264">
        <v>55</v>
      </c>
      <c r="M3264" s="4" t="s">
        <v>26</v>
      </c>
      <c r="N3264">
        <v>2012</v>
      </c>
      <c r="O3264">
        <v>587.34</v>
      </c>
      <c r="P3264">
        <v>1356</v>
      </c>
      <c r="Q3264" s="4" t="s">
        <v>30</v>
      </c>
      <c r="R3264" s="4" t="s">
        <v>24</v>
      </c>
      <c r="S3264">
        <v>115</v>
      </c>
    </row>
    <row r="3265" spans="1:19">
      <c r="A3265" s="4" t="s">
        <v>3472</v>
      </c>
      <c r="B3265" s="4" t="s">
        <v>244</v>
      </c>
      <c r="C3265" s="4" t="s">
        <v>199</v>
      </c>
      <c r="D3265" s="4" t="s">
        <v>48</v>
      </c>
      <c r="E3265" s="4" t="s">
        <v>172</v>
      </c>
      <c r="F3265" s="3">
        <v>42873</v>
      </c>
      <c r="G3265" s="3">
        <v>42897</v>
      </c>
      <c r="H3265">
        <v>5241</v>
      </c>
      <c r="I3265" s="4" t="s">
        <v>9016</v>
      </c>
      <c r="J3265" s="4" t="s">
        <v>9015</v>
      </c>
      <c r="K3265" s="4" t="s">
        <v>9010</v>
      </c>
      <c r="L3265">
        <v>5482</v>
      </c>
      <c r="M3265" s="4" t="s">
        <v>39</v>
      </c>
      <c r="N3265">
        <v>1998</v>
      </c>
      <c r="O3265">
        <v>217.87</v>
      </c>
      <c r="P3265">
        <v>551</v>
      </c>
      <c r="Q3265" s="4" t="s">
        <v>23</v>
      </c>
      <c r="R3265" s="4" t="s">
        <v>24</v>
      </c>
      <c r="S3265">
        <v>24</v>
      </c>
    </row>
    <row r="3266" spans="1:19">
      <c r="A3266" s="4" t="s">
        <v>3473</v>
      </c>
      <c r="B3266" s="4" t="s">
        <v>201</v>
      </c>
      <c r="C3266" s="4" t="s">
        <v>171</v>
      </c>
      <c r="D3266" s="4" t="s">
        <v>90</v>
      </c>
      <c r="E3266" s="4" t="s">
        <v>172</v>
      </c>
      <c r="F3266" s="3">
        <v>42873</v>
      </c>
      <c r="G3266" s="3">
        <v>42877</v>
      </c>
      <c r="H3266">
        <v>1082</v>
      </c>
      <c r="I3266" s="4" t="s">
        <v>9026</v>
      </c>
      <c r="J3266" s="4" t="s">
        <v>9024</v>
      </c>
      <c r="K3266" s="4" t="s">
        <v>9010</v>
      </c>
      <c r="L3266">
        <v>1096</v>
      </c>
      <c r="M3266" s="4" t="s">
        <v>73</v>
      </c>
      <c r="N3266">
        <v>1987</v>
      </c>
      <c r="O3266">
        <v>405.59</v>
      </c>
      <c r="P3266">
        <v>1179</v>
      </c>
      <c r="Q3266" s="4" t="s">
        <v>91</v>
      </c>
      <c r="R3266" s="4" t="s">
        <v>92</v>
      </c>
      <c r="S3266">
        <v>4</v>
      </c>
    </row>
    <row r="3267" spans="1:19">
      <c r="A3267" s="4" t="s">
        <v>3474</v>
      </c>
      <c r="B3267" s="4" t="s">
        <v>189</v>
      </c>
      <c r="C3267" s="4" t="s">
        <v>179</v>
      </c>
      <c r="D3267" s="4" t="s">
        <v>104</v>
      </c>
      <c r="E3267" s="4" t="s">
        <v>172</v>
      </c>
      <c r="F3267" s="3">
        <v>42873</v>
      </c>
      <c r="G3267" s="3">
        <v>42891</v>
      </c>
      <c r="H3267">
        <v>616</v>
      </c>
      <c r="I3267" s="4" t="s">
        <v>9016</v>
      </c>
      <c r="J3267" s="4" t="s">
        <v>9015</v>
      </c>
      <c r="K3267" s="4" t="s">
        <v>9010</v>
      </c>
      <c r="L3267">
        <v>550</v>
      </c>
      <c r="M3267" s="4" t="s">
        <v>9322</v>
      </c>
      <c r="N3267">
        <v>1983</v>
      </c>
      <c r="O3267">
        <v>1008.06</v>
      </c>
      <c r="P3267">
        <v>1238</v>
      </c>
      <c r="Q3267" s="4" t="s">
        <v>23</v>
      </c>
      <c r="R3267" s="4" t="s">
        <v>24</v>
      </c>
      <c r="S3267">
        <v>18</v>
      </c>
    </row>
    <row r="3268" spans="1:19">
      <c r="A3268" s="4" t="s">
        <v>3475</v>
      </c>
      <c r="B3268" s="4" t="s">
        <v>205</v>
      </c>
      <c r="C3268" s="4" t="s">
        <v>177</v>
      </c>
      <c r="D3268" s="4" t="s">
        <v>24</v>
      </c>
      <c r="E3268" s="4" t="s">
        <v>193</v>
      </c>
      <c r="F3268" s="3">
        <v>42873</v>
      </c>
      <c r="G3268" s="3"/>
      <c r="I3268" s="4" t="s">
        <v>9023</v>
      </c>
      <c r="J3268" s="4" t="s">
        <v>9024</v>
      </c>
      <c r="K3268" s="4" t="s">
        <v>9012</v>
      </c>
      <c r="L3268">
        <v>55</v>
      </c>
      <c r="M3268" s="4"/>
      <c r="Q3268" s="4"/>
      <c r="R3268" s="4"/>
    </row>
    <row r="3269" spans="1:19">
      <c r="A3269" s="4" t="s">
        <v>3476</v>
      </c>
      <c r="B3269" s="4" t="s">
        <v>226</v>
      </c>
      <c r="C3269" s="4" t="s">
        <v>177</v>
      </c>
      <c r="D3269" s="4" t="s">
        <v>127</v>
      </c>
      <c r="E3269" s="4" t="s">
        <v>197</v>
      </c>
      <c r="F3269" s="3">
        <v>42873</v>
      </c>
      <c r="G3269" s="3">
        <v>42961</v>
      </c>
      <c r="H3269">
        <v>0</v>
      </c>
      <c r="I3269" s="4" t="s">
        <v>9018</v>
      </c>
      <c r="J3269" s="4" t="s">
        <v>9019</v>
      </c>
      <c r="K3269" s="4" t="s">
        <v>9012</v>
      </c>
      <c r="L3269">
        <v>55</v>
      </c>
      <c r="M3269" s="4" t="s">
        <v>9322</v>
      </c>
      <c r="N3269">
        <v>2011</v>
      </c>
      <c r="O3269">
        <v>40.79</v>
      </c>
      <c r="P3269">
        <v>142</v>
      </c>
      <c r="Q3269" s="4" t="s">
        <v>128</v>
      </c>
      <c r="R3269" s="4" t="s">
        <v>24</v>
      </c>
      <c r="S3269">
        <v>88</v>
      </c>
    </row>
    <row r="3270" spans="1:19">
      <c r="A3270" s="4" t="s">
        <v>3477</v>
      </c>
      <c r="B3270" s="4" t="s">
        <v>208</v>
      </c>
      <c r="C3270" s="4" t="s">
        <v>177</v>
      </c>
      <c r="D3270" s="4" t="s">
        <v>57</v>
      </c>
      <c r="E3270" s="4" t="s">
        <v>197</v>
      </c>
      <c r="F3270" s="3">
        <v>42873</v>
      </c>
      <c r="G3270" s="3">
        <v>42879</v>
      </c>
      <c r="H3270">
        <v>0</v>
      </c>
      <c r="I3270" s="4" t="s">
        <v>9014</v>
      </c>
      <c r="J3270" s="4" t="s">
        <v>9015</v>
      </c>
      <c r="K3270" s="4" t="s">
        <v>9012</v>
      </c>
      <c r="L3270">
        <v>55</v>
      </c>
      <c r="M3270" s="4" t="s">
        <v>58</v>
      </c>
      <c r="N3270">
        <v>2006</v>
      </c>
      <c r="O3270">
        <v>1102.43</v>
      </c>
      <c r="P3270">
        <v>1759</v>
      </c>
      <c r="Q3270" s="4" t="s">
        <v>23</v>
      </c>
      <c r="R3270" s="4" t="s">
        <v>24</v>
      </c>
      <c r="S3270">
        <v>6</v>
      </c>
    </row>
    <row r="3271" spans="1:19">
      <c r="A3271" s="4" t="s">
        <v>3478</v>
      </c>
      <c r="B3271" s="4" t="s">
        <v>235</v>
      </c>
      <c r="C3271" s="4" t="s">
        <v>177</v>
      </c>
      <c r="D3271" s="4" t="s">
        <v>24</v>
      </c>
      <c r="E3271" s="4" t="s">
        <v>193</v>
      </c>
      <c r="F3271" s="3">
        <v>42873</v>
      </c>
      <c r="G3271" s="3"/>
      <c r="I3271" s="4" t="s">
        <v>9018</v>
      </c>
      <c r="J3271" s="4" t="s">
        <v>9019</v>
      </c>
      <c r="K3271" s="4" t="s">
        <v>9012</v>
      </c>
      <c r="L3271">
        <v>55</v>
      </c>
      <c r="M3271" s="4"/>
      <c r="Q3271" s="4"/>
      <c r="R3271" s="4"/>
    </row>
    <row r="3272" spans="1:19">
      <c r="A3272" s="4" t="s">
        <v>3479</v>
      </c>
      <c r="B3272" s="4" t="s">
        <v>181</v>
      </c>
      <c r="C3272" s="4" t="s">
        <v>179</v>
      </c>
      <c r="D3272" s="4" t="s">
        <v>24</v>
      </c>
      <c r="E3272" s="4" t="s">
        <v>193</v>
      </c>
      <c r="F3272" s="3">
        <v>42873</v>
      </c>
      <c r="G3272" s="3"/>
      <c r="I3272" s="4" t="s">
        <v>9026</v>
      </c>
      <c r="J3272" s="4" t="s">
        <v>9024</v>
      </c>
      <c r="K3272" s="4" t="s">
        <v>9010</v>
      </c>
      <c r="L3272">
        <v>550</v>
      </c>
      <c r="M3272" s="4"/>
      <c r="Q3272" s="4"/>
      <c r="R3272" s="4"/>
    </row>
    <row r="3273" spans="1:19">
      <c r="A3273" s="4" t="s">
        <v>3480</v>
      </c>
      <c r="B3273" s="4" t="s">
        <v>181</v>
      </c>
      <c r="C3273" s="4" t="s">
        <v>179</v>
      </c>
      <c r="D3273" s="4" t="s">
        <v>124</v>
      </c>
      <c r="E3273" s="4" t="s">
        <v>197</v>
      </c>
      <c r="F3273" s="3">
        <v>42873</v>
      </c>
      <c r="G3273" s="3">
        <v>42911</v>
      </c>
      <c r="H3273">
        <v>0</v>
      </c>
      <c r="I3273" s="4" t="s">
        <v>9026</v>
      </c>
      <c r="J3273" s="4" t="s">
        <v>9024</v>
      </c>
      <c r="K3273" s="4" t="s">
        <v>9010</v>
      </c>
      <c r="L3273">
        <v>550</v>
      </c>
      <c r="M3273" s="4" t="s">
        <v>60</v>
      </c>
      <c r="N3273">
        <v>1983</v>
      </c>
      <c r="O3273">
        <v>2871.35</v>
      </c>
      <c r="P3273">
        <v>9561</v>
      </c>
      <c r="Q3273" s="4" t="s">
        <v>23</v>
      </c>
      <c r="R3273" s="4" t="s">
        <v>24</v>
      </c>
      <c r="S3273">
        <v>38</v>
      </c>
    </row>
    <row r="3274" spans="1:19">
      <c r="A3274" s="4" t="s">
        <v>3481</v>
      </c>
      <c r="B3274" s="4" t="s">
        <v>181</v>
      </c>
      <c r="C3274" s="4" t="s">
        <v>177</v>
      </c>
      <c r="D3274" s="4" t="s">
        <v>87</v>
      </c>
      <c r="E3274" s="4" t="s">
        <v>197</v>
      </c>
      <c r="F3274" s="3">
        <v>42873</v>
      </c>
      <c r="G3274" s="3">
        <v>42878</v>
      </c>
      <c r="H3274">
        <v>0</v>
      </c>
      <c r="I3274" s="4" t="s">
        <v>9026</v>
      </c>
      <c r="J3274" s="4" t="s">
        <v>9024</v>
      </c>
      <c r="K3274" s="4" t="s">
        <v>9012</v>
      </c>
      <c r="L3274">
        <v>55</v>
      </c>
      <c r="M3274" s="4" t="s">
        <v>26</v>
      </c>
      <c r="N3274">
        <v>2004</v>
      </c>
      <c r="O3274">
        <v>1618.89</v>
      </c>
      <c r="P3274">
        <v>3889</v>
      </c>
      <c r="Q3274" s="4" t="s">
        <v>23</v>
      </c>
      <c r="R3274" s="4" t="s">
        <v>24</v>
      </c>
      <c r="S3274">
        <v>5</v>
      </c>
    </row>
    <row r="3275" spans="1:19">
      <c r="A3275" s="4" t="s">
        <v>3482</v>
      </c>
      <c r="B3275" s="4" t="s">
        <v>181</v>
      </c>
      <c r="C3275" s="4" t="s">
        <v>9011</v>
      </c>
      <c r="D3275" s="4" t="s">
        <v>42</v>
      </c>
      <c r="E3275" s="4" t="s">
        <v>172</v>
      </c>
      <c r="F3275" s="3">
        <v>42873</v>
      </c>
      <c r="G3275" s="3">
        <v>42889</v>
      </c>
      <c r="H3275">
        <v>4642</v>
      </c>
      <c r="I3275" s="4" t="s">
        <v>9026</v>
      </c>
      <c r="J3275" s="4" t="s">
        <v>9024</v>
      </c>
      <c r="K3275" s="4" t="s">
        <v>9010</v>
      </c>
      <c r="L3275">
        <v>4821</v>
      </c>
      <c r="M3275" s="4" t="s">
        <v>26</v>
      </c>
      <c r="N3275">
        <v>2017</v>
      </c>
      <c r="O3275">
        <v>4.54</v>
      </c>
      <c r="P3275">
        <v>9</v>
      </c>
      <c r="Q3275" s="4" t="s">
        <v>23</v>
      </c>
      <c r="R3275" s="4" t="s">
        <v>24</v>
      </c>
      <c r="S3275">
        <v>16</v>
      </c>
    </row>
    <row r="3276" spans="1:19">
      <c r="A3276" s="4" t="s">
        <v>3483</v>
      </c>
      <c r="B3276" s="4" t="s">
        <v>183</v>
      </c>
      <c r="C3276" s="4" t="s">
        <v>177</v>
      </c>
      <c r="D3276" s="4" t="s">
        <v>29</v>
      </c>
      <c r="E3276" s="4" t="s">
        <v>172</v>
      </c>
      <c r="F3276" s="3">
        <v>42874</v>
      </c>
      <c r="G3276" s="3">
        <v>42913</v>
      </c>
      <c r="H3276">
        <v>63</v>
      </c>
      <c r="I3276" s="4" t="s">
        <v>9014</v>
      </c>
      <c r="J3276" s="4" t="s">
        <v>9015</v>
      </c>
      <c r="K3276" s="4" t="s">
        <v>9012</v>
      </c>
      <c r="L3276">
        <v>55</v>
      </c>
      <c r="M3276" s="4" t="s">
        <v>26</v>
      </c>
      <c r="N3276">
        <v>2012</v>
      </c>
      <c r="O3276">
        <v>587.34</v>
      </c>
      <c r="P3276">
        <v>1356</v>
      </c>
      <c r="Q3276" s="4" t="s">
        <v>30</v>
      </c>
      <c r="R3276" s="4" t="s">
        <v>24</v>
      </c>
      <c r="S3276">
        <v>39</v>
      </c>
    </row>
    <row r="3277" spans="1:19">
      <c r="A3277" s="4" t="s">
        <v>3484</v>
      </c>
      <c r="B3277" s="4" t="s">
        <v>261</v>
      </c>
      <c r="C3277" s="4" t="s">
        <v>192</v>
      </c>
      <c r="D3277" s="4" t="s">
        <v>84</v>
      </c>
      <c r="E3277" s="4" t="s">
        <v>197</v>
      </c>
      <c r="F3277" s="3">
        <v>42874</v>
      </c>
      <c r="G3277" s="3">
        <v>42875</v>
      </c>
      <c r="H3277">
        <v>0</v>
      </c>
      <c r="I3277" s="4" t="s">
        <v>9021</v>
      </c>
      <c r="J3277" s="4" t="s">
        <v>9019</v>
      </c>
      <c r="K3277" s="4" t="s">
        <v>9012</v>
      </c>
      <c r="L3277">
        <v>3393</v>
      </c>
      <c r="M3277" s="4" t="s">
        <v>9322</v>
      </c>
      <c r="N3277">
        <v>1980</v>
      </c>
      <c r="O3277">
        <v>7708.38</v>
      </c>
      <c r="P3277">
        <v>13756</v>
      </c>
      <c r="Q3277" s="4" t="s">
        <v>23</v>
      </c>
      <c r="R3277" s="4" t="s">
        <v>24</v>
      </c>
      <c r="S3277">
        <v>1</v>
      </c>
    </row>
    <row r="3278" spans="1:19">
      <c r="A3278" s="4" t="s">
        <v>3485</v>
      </c>
      <c r="B3278" s="4" t="s">
        <v>246</v>
      </c>
      <c r="C3278" s="4" t="s">
        <v>171</v>
      </c>
      <c r="D3278" s="4" t="s">
        <v>127</v>
      </c>
      <c r="E3278" s="4" t="s">
        <v>197</v>
      </c>
      <c r="F3278" s="3">
        <v>42874</v>
      </c>
      <c r="G3278" s="3">
        <v>42887</v>
      </c>
      <c r="H3278">
        <v>0</v>
      </c>
      <c r="I3278" s="4" t="s">
        <v>9021</v>
      </c>
      <c r="J3278" s="4" t="s">
        <v>9019</v>
      </c>
      <c r="K3278" s="4" t="s">
        <v>9010</v>
      </c>
      <c r="L3278">
        <v>1096</v>
      </c>
      <c r="M3278" s="4" t="s">
        <v>9322</v>
      </c>
      <c r="N3278">
        <v>2011</v>
      </c>
      <c r="O3278">
        <v>40.79</v>
      </c>
      <c r="P3278">
        <v>142</v>
      </c>
      <c r="Q3278" s="4" t="s">
        <v>128</v>
      </c>
      <c r="R3278" s="4" t="s">
        <v>24</v>
      </c>
      <c r="S3278">
        <v>13</v>
      </c>
    </row>
    <row r="3279" spans="1:19">
      <c r="A3279" s="4" t="s">
        <v>3486</v>
      </c>
      <c r="B3279" s="4" t="s">
        <v>246</v>
      </c>
      <c r="C3279" s="4" t="s">
        <v>171</v>
      </c>
      <c r="D3279" s="4" t="s">
        <v>25</v>
      </c>
      <c r="E3279" s="4" t="s">
        <v>172</v>
      </c>
      <c r="F3279" s="3">
        <v>42874</v>
      </c>
      <c r="G3279" s="3">
        <v>42966</v>
      </c>
      <c r="H3279">
        <v>1131</v>
      </c>
      <c r="I3279" s="4" t="s">
        <v>9021</v>
      </c>
      <c r="J3279" s="4" t="s">
        <v>9019</v>
      </c>
      <c r="K3279" s="4" t="s">
        <v>9010</v>
      </c>
      <c r="L3279">
        <v>1096</v>
      </c>
      <c r="M3279" s="4" t="s">
        <v>26</v>
      </c>
      <c r="N3279">
        <v>1999</v>
      </c>
      <c r="O3279">
        <v>251.41</v>
      </c>
      <c r="P3279">
        <v>495</v>
      </c>
      <c r="Q3279" s="4" t="s">
        <v>23</v>
      </c>
      <c r="R3279" s="4" t="s">
        <v>24</v>
      </c>
      <c r="S3279">
        <v>92</v>
      </c>
    </row>
    <row r="3280" spans="1:19">
      <c r="A3280" s="4" t="s">
        <v>3487</v>
      </c>
      <c r="B3280" s="4" t="s">
        <v>279</v>
      </c>
      <c r="C3280" s="4" t="s">
        <v>179</v>
      </c>
      <c r="D3280" s="4" t="s">
        <v>63</v>
      </c>
      <c r="E3280" s="4" t="s">
        <v>172</v>
      </c>
      <c r="F3280" s="3">
        <v>42874</v>
      </c>
      <c r="G3280" s="3">
        <v>42982</v>
      </c>
      <c r="H3280">
        <v>503</v>
      </c>
      <c r="I3280" s="4" t="s">
        <v>9018</v>
      </c>
      <c r="J3280" s="4" t="s">
        <v>9019</v>
      </c>
      <c r="K3280" s="4" t="s">
        <v>9010</v>
      </c>
      <c r="L3280">
        <v>550</v>
      </c>
      <c r="M3280" s="4" t="s">
        <v>33</v>
      </c>
      <c r="N3280">
        <v>1995</v>
      </c>
      <c r="O3280">
        <v>5158.71</v>
      </c>
      <c r="P3280">
        <v>17479</v>
      </c>
      <c r="Q3280" s="4" t="s">
        <v>64</v>
      </c>
      <c r="R3280" s="4" t="s">
        <v>24</v>
      </c>
      <c r="S3280">
        <v>108</v>
      </c>
    </row>
    <row r="3281" spans="1:19">
      <c r="A3281" s="4" t="s">
        <v>3488</v>
      </c>
      <c r="B3281" s="4" t="s">
        <v>279</v>
      </c>
      <c r="C3281" s="4" t="s">
        <v>179</v>
      </c>
      <c r="D3281" s="4" t="s">
        <v>40</v>
      </c>
      <c r="E3281" s="4" t="s">
        <v>172</v>
      </c>
      <c r="F3281" s="3">
        <v>42874</v>
      </c>
      <c r="G3281" s="3">
        <v>42950</v>
      </c>
      <c r="H3281">
        <v>516</v>
      </c>
      <c r="I3281" s="4" t="s">
        <v>9018</v>
      </c>
      <c r="J3281" s="4" t="s">
        <v>9019</v>
      </c>
      <c r="K3281" s="4" t="s">
        <v>9010</v>
      </c>
      <c r="L3281">
        <v>550</v>
      </c>
      <c r="M3281" s="4" t="s">
        <v>39</v>
      </c>
      <c r="N3281">
        <v>1989</v>
      </c>
      <c r="O3281">
        <v>665.06</v>
      </c>
      <c r="P3281">
        <v>1095</v>
      </c>
      <c r="Q3281" s="4" t="s">
        <v>23</v>
      </c>
      <c r="R3281" s="4" t="s">
        <v>24</v>
      </c>
      <c r="S3281">
        <v>76</v>
      </c>
    </row>
    <row r="3282" spans="1:19">
      <c r="A3282" s="4" t="s">
        <v>3489</v>
      </c>
      <c r="B3282" s="4" t="s">
        <v>210</v>
      </c>
      <c r="C3282" s="4" t="s">
        <v>179</v>
      </c>
      <c r="D3282" s="4" t="s">
        <v>88</v>
      </c>
      <c r="E3282" s="4" t="s">
        <v>172</v>
      </c>
      <c r="F3282" s="3">
        <v>42874</v>
      </c>
      <c r="G3282" s="3">
        <v>42979</v>
      </c>
      <c r="H3282">
        <v>592</v>
      </c>
      <c r="I3282" s="4" t="s">
        <v>9021</v>
      </c>
      <c r="J3282" s="4" t="s">
        <v>9019</v>
      </c>
      <c r="K3282" s="4" t="s">
        <v>9010</v>
      </c>
      <c r="L3282">
        <v>550</v>
      </c>
      <c r="M3282" s="4" t="s">
        <v>46</v>
      </c>
      <c r="N3282">
        <v>1984</v>
      </c>
      <c r="O3282">
        <v>3027.46</v>
      </c>
      <c r="P3282">
        <v>9516</v>
      </c>
      <c r="Q3282" s="4" t="s">
        <v>89</v>
      </c>
      <c r="R3282" s="4" t="s">
        <v>24</v>
      </c>
      <c r="S3282">
        <v>105</v>
      </c>
    </row>
    <row r="3283" spans="1:19">
      <c r="A3283" s="4" t="s">
        <v>3490</v>
      </c>
      <c r="B3283" s="4" t="s">
        <v>174</v>
      </c>
      <c r="C3283" s="4" t="s">
        <v>9011</v>
      </c>
      <c r="D3283" s="4" t="s">
        <v>118</v>
      </c>
      <c r="E3283" s="4" t="s">
        <v>197</v>
      </c>
      <c r="F3283" s="3">
        <v>42874</v>
      </c>
      <c r="G3283" s="3">
        <v>42974</v>
      </c>
      <c r="H3283">
        <v>0</v>
      </c>
      <c r="I3283" s="4" t="s">
        <v>9016</v>
      </c>
      <c r="J3283" s="4" t="s">
        <v>9015</v>
      </c>
      <c r="K3283" s="4" t="s">
        <v>9010</v>
      </c>
      <c r="L3283">
        <v>4821</v>
      </c>
      <c r="M3283" s="4" t="s">
        <v>33</v>
      </c>
      <c r="N3283">
        <v>1995</v>
      </c>
      <c r="O3283">
        <v>332.43</v>
      </c>
      <c r="P3283">
        <v>799</v>
      </c>
      <c r="Q3283" s="4" t="s">
        <v>23</v>
      </c>
      <c r="R3283" s="4" t="s">
        <v>24</v>
      </c>
      <c r="S3283">
        <v>100</v>
      </c>
    </row>
    <row r="3284" spans="1:19">
      <c r="A3284" s="4" t="s">
        <v>3491</v>
      </c>
      <c r="B3284" s="4" t="s">
        <v>174</v>
      </c>
      <c r="C3284" s="4" t="s">
        <v>9011</v>
      </c>
      <c r="D3284" s="4" t="s">
        <v>92</v>
      </c>
      <c r="E3284" s="4" t="s">
        <v>172</v>
      </c>
      <c r="F3284" s="3">
        <v>42874</v>
      </c>
      <c r="G3284" s="3">
        <v>42989</v>
      </c>
      <c r="H3284">
        <v>4914</v>
      </c>
      <c r="I3284" s="4" t="s">
        <v>9016</v>
      </c>
      <c r="J3284" s="4" t="s">
        <v>9015</v>
      </c>
      <c r="K3284" s="4" t="s">
        <v>9010</v>
      </c>
      <c r="L3284">
        <v>4821</v>
      </c>
      <c r="M3284" s="4" t="s">
        <v>73</v>
      </c>
      <c r="N3284">
        <v>1997</v>
      </c>
      <c r="O3284">
        <v>2041.73</v>
      </c>
      <c r="P3284">
        <v>5276</v>
      </c>
      <c r="Q3284" s="4" t="s">
        <v>23</v>
      </c>
      <c r="R3284" s="4" t="s">
        <v>24</v>
      </c>
      <c r="S3284">
        <v>115</v>
      </c>
    </row>
    <row r="3285" spans="1:19">
      <c r="A3285" s="4" t="s">
        <v>3492</v>
      </c>
      <c r="B3285" s="4" t="s">
        <v>263</v>
      </c>
      <c r="C3285" s="4" t="s">
        <v>179</v>
      </c>
      <c r="D3285" s="4" t="s">
        <v>42</v>
      </c>
      <c r="E3285" s="4" t="s">
        <v>172</v>
      </c>
      <c r="F3285" s="3">
        <v>42874</v>
      </c>
      <c r="G3285" s="3">
        <v>42887</v>
      </c>
      <c r="H3285">
        <v>564</v>
      </c>
      <c r="I3285" s="4" t="s">
        <v>9021</v>
      </c>
      <c r="J3285" s="4" t="s">
        <v>9019</v>
      </c>
      <c r="K3285" s="4" t="s">
        <v>9010</v>
      </c>
      <c r="L3285">
        <v>550</v>
      </c>
      <c r="M3285" s="4" t="s">
        <v>26</v>
      </c>
      <c r="N3285">
        <v>2017</v>
      </c>
      <c r="O3285">
        <v>4.54</v>
      </c>
      <c r="P3285">
        <v>9</v>
      </c>
      <c r="Q3285" s="4" t="s">
        <v>23</v>
      </c>
      <c r="R3285" s="4" t="s">
        <v>24</v>
      </c>
      <c r="S3285">
        <v>13</v>
      </c>
    </row>
    <row r="3286" spans="1:19">
      <c r="A3286" s="4" t="s">
        <v>3493</v>
      </c>
      <c r="B3286" s="4" t="s">
        <v>212</v>
      </c>
      <c r="C3286" s="4" t="s">
        <v>177</v>
      </c>
      <c r="D3286" s="4" t="s">
        <v>82</v>
      </c>
      <c r="E3286" s="4" t="s">
        <v>197</v>
      </c>
      <c r="F3286" s="3">
        <v>42874</v>
      </c>
      <c r="G3286" s="3">
        <v>42882</v>
      </c>
      <c r="H3286">
        <v>0</v>
      </c>
      <c r="I3286" s="4" t="s">
        <v>9023</v>
      </c>
      <c r="J3286" s="4" t="s">
        <v>9024</v>
      </c>
      <c r="K3286" s="4" t="s">
        <v>9012</v>
      </c>
      <c r="L3286">
        <v>55</v>
      </c>
      <c r="M3286" s="4" t="s">
        <v>36</v>
      </c>
      <c r="N3286">
        <v>1982</v>
      </c>
      <c r="O3286">
        <v>11698.03</v>
      </c>
      <c r="P3286">
        <v>34288</v>
      </c>
      <c r="Q3286" s="4" t="s">
        <v>23</v>
      </c>
      <c r="R3286" s="4" t="s">
        <v>24</v>
      </c>
      <c r="S3286">
        <v>8</v>
      </c>
    </row>
    <row r="3287" spans="1:19">
      <c r="A3287" s="4" t="s">
        <v>3494</v>
      </c>
      <c r="B3287" s="4" t="s">
        <v>203</v>
      </c>
      <c r="C3287" s="4" t="s">
        <v>171</v>
      </c>
      <c r="D3287" s="4" t="s">
        <v>62</v>
      </c>
      <c r="E3287" s="4" t="s">
        <v>172</v>
      </c>
      <c r="F3287" s="3">
        <v>42874</v>
      </c>
      <c r="G3287" s="3">
        <v>42887</v>
      </c>
      <c r="H3287">
        <v>964</v>
      </c>
      <c r="I3287" s="4" t="s">
        <v>9023</v>
      </c>
      <c r="J3287" s="4" t="s">
        <v>9024</v>
      </c>
      <c r="K3287" s="4" t="s">
        <v>9010</v>
      </c>
      <c r="L3287">
        <v>1096</v>
      </c>
      <c r="M3287" s="4" t="s">
        <v>58</v>
      </c>
      <c r="N3287">
        <v>2008</v>
      </c>
      <c r="O3287">
        <v>52.5</v>
      </c>
      <c r="P3287">
        <v>165</v>
      </c>
      <c r="Q3287" s="4" t="s">
        <v>23</v>
      </c>
      <c r="R3287" s="4" t="s">
        <v>24</v>
      </c>
      <c r="S3287">
        <v>13</v>
      </c>
    </row>
    <row r="3288" spans="1:19">
      <c r="A3288" s="4" t="s">
        <v>3495</v>
      </c>
      <c r="B3288" s="4" t="s">
        <v>343</v>
      </c>
      <c r="C3288" s="4" t="s">
        <v>9011</v>
      </c>
      <c r="D3288" s="4" t="s">
        <v>104</v>
      </c>
      <c r="E3288" s="4" t="s">
        <v>197</v>
      </c>
      <c r="F3288" s="3">
        <v>42874</v>
      </c>
      <c r="G3288" s="3">
        <v>42987</v>
      </c>
      <c r="H3288">
        <v>0</v>
      </c>
      <c r="I3288" s="4" t="s">
        <v>9016</v>
      </c>
      <c r="J3288" s="4" t="s">
        <v>9015</v>
      </c>
      <c r="K3288" s="4" t="s">
        <v>9010</v>
      </c>
      <c r="L3288">
        <v>4821</v>
      </c>
      <c r="M3288" s="4" t="s">
        <v>9322</v>
      </c>
      <c r="N3288">
        <v>1983</v>
      </c>
      <c r="O3288">
        <v>1008.06</v>
      </c>
      <c r="P3288">
        <v>1238</v>
      </c>
      <c r="Q3288" s="4" t="s">
        <v>23</v>
      </c>
      <c r="R3288" s="4" t="s">
        <v>24</v>
      </c>
      <c r="S3288">
        <v>113</v>
      </c>
    </row>
    <row r="3289" spans="1:19">
      <c r="A3289" s="4" t="s">
        <v>3496</v>
      </c>
      <c r="B3289" s="4" t="s">
        <v>343</v>
      </c>
      <c r="C3289" s="4" t="s">
        <v>179</v>
      </c>
      <c r="D3289" s="4" t="s">
        <v>61</v>
      </c>
      <c r="E3289" s="4" t="s">
        <v>172</v>
      </c>
      <c r="F3289" s="3">
        <v>42874</v>
      </c>
      <c r="G3289" s="3">
        <v>42888</v>
      </c>
      <c r="H3289">
        <v>583</v>
      </c>
      <c r="I3289" s="4" t="s">
        <v>9016</v>
      </c>
      <c r="J3289" s="4" t="s">
        <v>9015</v>
      </c>
      <c r="K3289" s="4" t="s">
        <v>9010</v>
      </c>
      <c r="L3289">
        <v>550</v>
      </c>
      <c r="M3289" s="4" t="s">
        <v>58</v>
      </c>
      <c r="N3289">
        <v>1991</v>
      </c>
      <c r="O3289">
        <v>2819.5</v>
      </c>
      <c r="P3289">
        <v>7227</v>
      </c>
      <c r="Q3289" s="4" t="s">
        <v>23</v>
      </c>
      <c r="R3289" s="4" t="s">
        <v>62</v>
      </c>
      <c r="S3289">
        <v>14</v>
      </c>
    </row>
    <row r="3290" spans="1:19">
      <c r="A3290" s="4" t="s">
        <v>3497</v>
      </c>
      <c r="B3290" s="4" t="s">
        <v>219</v>
      </c>
      <c r="C3290" s="4" t="s">
        <v>179</v>
      </c>
      <c r="D3290" s="4" t="s">
        <v>68</v>
      </c>
      <c r="E3290" s="4" t="s">
        <v>193</v>
      </c>
      <c r="F3290" s="3">
        <v>42874</v>
      </c>
      <c r="G3290" s="3"/>
      <c r="I3290" s="4" t="s">
        <v>9026</v>
      </c>
      <c r="J3290" s="4" t="s">
        <v>9024</v>
      </c>
      <c r="K3290" s="4" t="s">
        <v>9010</v>
      </c>
      <c r="L3290">
        <v>550</v>
      </c>
      <c r="M3290" s="4" t="s">
        <v>9322</v>
      </c>
      <c r="N3290">
        <v>2000</v>
      </c>
      <c r="O3290">
        <v>1223.72</v>
      </c>
      <c r="P3290">
        <v>2497</v>
      </c>
      <c r="Q3290" s="4" t="s">
        <v>69</v>
      </c>
      <c r="R3290" s="4" t="s">
        <v>24</v>
      </c>
    </row>
    <row r="3291" spans="1:19">
      <c r="A3291" s="4" t="s">
        <v>3498</v>
      </c>
      <c r="B3291" s="4" t="s">
        <v>230</v>
      </c>
      <c r="C3291" s="4" t="s">
        <v>171</v>
      </c>
      <c r="D3291" s="4" t="s">
        <v>24</v>
      </c>
      <c r="E3291" s="4" t="s">
        <v>193</v>
      </c>
      <c r="F3291" s="3">
        <v>42874</v>
      </c>
      <c r="G3291" s="3"/>
      <c r="I3291" s="4" t="s">
        <v>9026</v>
      </c>
      <c r="J3291" s="4" t="s">
        <v>9024</v>
      </c>
      <c r="K3291" s="4" t="s">
        <v>9010</v>
      </c>
      <c r="L3291">
        <v>1096</v>
      </c>
      <c r="M3291" s="4"/>
      <c r="Q3291" s="4"/>
      <c r="R3291" s="4"/>
    </row>
    <row r="3292" spans="1:19">
      <c r="A3292" s="4" t="s">
        <v>3499</v>
      </c>
      <c r="B3292" s="4" t="s">
        <v>256</v>
      </c>
      <c r="C3292" s="4" t="s">
        <v>179</v>
      </c>
      <c r="D3292" s="4" t="s">
        <v>103</v>
      </c>
      <c r="E3292" s="4" t="s">
        <v>172</v>
      </c>
      <c r="F3292" s="3">
        <v>42874</v>
      </c>
      <c r="G3292" s="3">
        <v>42962</v>
      </c>
      <c r="H3292">
        <v>440</v>
      </c>
      <c r="I3292" s="4" t="s">
        <v>9014</v>
      </c>
      <c r="J3292" s="4" t="s">
        <v>9015</v>
      </c>
      <c r="K3292" s="4" t="s">
        <v>9010</v>
      </c>
      <c r="L3292">
        <v>550</v>
      </c>
      <c r="M3292" s="4" t="s">
        <v>26</v>
      </c>
      <c r="N3292">
        <v>1992</v>
      </c>
      <c r="O3292">
        <v>3922.42</v>
      </c>
      <c r="P3292">
        <v>6837</v>
      </c>
      <c r="Q3292" s="4" t="s">
        <v>23</v>
      </c>
      <c r="R3292" s="4" t="s">
        <v>24</v>
      </c>
      <c r="S3292">
        <v>88</v>
      </c>
    </row>
    <row r="3293" spans="1:19">
      <c r="A3293" s="4" t="s">
        <v>3500</v>
      </c>
      <c r="B3293" s="4" t="s">
        <v>170</v>
      </c>
      <c r="C3293" s="4" t="s">
        <v>177</v>
      </c>
      <c r="D3293" s="4" t="s">
        <v>47</v>
      </c>
      <c r="E3293" s="4" t="s">
        <v>172</v>
      </c>
      <c r="F3293" s="3">
        <v>42874</v>
      </c>
      <c r="G3293" s="3">
        <v>42978</v>
      </c>
      <c r="H3293">
        <v>58</v>
      </c>
      <c r="I3293" s="4" t="s">
        <v>9014</v>
      </c>
      <c r="J3293" s="4" t="s">
        <v>9015</v>
      </c>
      <c r="K3293" s="4" t="s">
        <v>9012</v>
      </c>
      <c r="L3293">
        <v>55</v>
      </c>
      <c r="M3293" s="4" t="s">
        <v>46</v>
      </c>
      <c r="N3293">
        <v>1986</v>
      </c>
      <c r="O3293">
        <v>2403.58</v>
      </c>
      <c r="P3293">
        <v>8801</v>
      </c>
      <c r="Q3293" s="4" t="s">
        <v>23</v>
      </c>
      <c r="R3293" s="4" t="s">
        <v>24</v>
      </c>
      <c r="S3293">
        <v>104</v>
      </c>
    </row>
    <row r="3294" spans="1:19">
      <c r="A3294" s="4" t="s">
        <v>3501</v>
      </c>
      <c r="B3294" s="4" t="s">
        <v>232</v>
      </c>
      <c r="C3294" s="4" t="s">
        <v>171</v>
      </c>
      <c r="D3294" s="4" t="s">
        <v>78</v>
      </c>
      <c r="E3294" s="4" t="s">
        <v>172</v>
      </c>
      <c r="F3294" s="3">
        <v>42874</v>
      </c>
      <c r="G3294" s="3">
        <v>42881</v>
      </c>
      <c r="H3294">
        <v>1093</v>
      </c>
      <c r="I3294" s="4" t="s">
        <v>9021</v>
      </c>
      <c r="J3294" s="4" t="s">
        <v>9019</v>
      </c>
      <c r="K3294" s="4" t="s">
        <v>9010</v>
      </c>
      <c r="L3294">
        <v>1096</v>
      </c>
      <c r="M3294" s="4" t="s">
        <v>55</v>
      </c>
      <c r="N3294">
        <v>1994</v>
      </c>
      <c r="O3294">
        <v>6395.05</v>
      </c>
      <c r="P3294">
        <v>20275</v>
      </c>
      <c r="Q3294" s="4" t="s">
        <v>23</v>
      </c>
      <c r="R3294" s="4" t="s">
        <v>24</v>
      </c>
      <c r="S3294">
        <v>7</v>
      </c>
    </row>
    <row r="3295" spans="1:19">
      <c r="A3295" s="4" t="s">
        <v>3502</v>
      </c>
      <c r="B3295" s="4" t="s">
        <v>216</v>
      </c>
      <c r="C3295" s="4" t="s">
        <v>192</v>
      </c>
      <c r="D3295" s="4" t="s">
        <v>24</v>
      </c>
      <c r="E3295" s="4" t="s">
        <v>193</v>
      </c>
      <c r="F3295" s="3">
        <v>42874</v>
      </c>
      <c r="G3295" s="3"/>
      <c r="I3295" s="4" t="s">
        <v>9018</v>
      </c>
      <c r="J3295" s="4" t="s">
        <v>9019</v>
      </c>
      <c r="K3295" s="4" t="s">
        <v>9012</v>
      </c>
      <c r="L3295">
        <v>3393</v>
      </c>
      <c r="M3295" s="4"/>
      <c r="Q3295" s="4"/>
      <c r="R3295" s="4"/>
    </row>
    <row r="3296" spans="1:19">
      <c r="A3296" s="4" t="s">
        <v>3503</v>
      </c>
      <c r="B3296" s="4" t="s">
        <v>216</v>
      </c>
      <c r="C3296" s="4" t="s">
        <v>171</v>
      </c>
      <c r="D3296" s="4" t="s">
        <v>50</v>
      </c>
      <c r="E3296" s="4" t="s">
        <v>197</v>
      </c>
      <c r="F3296" s="3">
        <v>42874</v>
      </c>
      <c r="G3296" s="3">
        <v>42959</v>
      </c>
      <c r="H3296">
        <v>0</v>
      </c>
      <c r="I3296" s="4" t="s">
        <v>9018</v>
      </c>
      <c r="J3296" s="4" t="s">
        <v>9019</v>
      </c>
      <c r="K3296" s="4" t="s">
        <v>9010</v>
      </c>
      <c r="L3296">
        <v>1096</v>
      </c>
      <c r="M3296" s="4" t="s">
        <v>9322</v>
      </c>
      <c r="N3296">
        <v>1992</v>
      </c>
      <c r="O3296">
        <v>1712.68</v>
      </c>
      <c r="P3296">
        <v>3194</v>
      </c>
      <c r="Q3296" s="4" t="s">
        <v>23</v>
      </c>
      <c r="R3296" s="4" t="s">
        <v>21</v>
      </c>
      <c r="S3296">
        <v>85</v>
      </c>
    </row>
    <row r="3297" spans="1:19">
      <c r="A3297" s="4" t="s">
        <v>3504</v>
      </c>
      <c r="B3297" s="4" t="s">
        <v>183</v>
      </c>
      <c r="C3297" s="4" t="s">
        <v>192</v>
      </c>
      <c r="D3297" s="4" t="s">
        <v>100</v>
      </c>
      <c r="E3297" s="4" t="s">
        <v>197</v>
      </c>
      <c r="F3297" s="3">
        <v>42875</v>
      </c>
      <c r="G3297" s="3">
        <v>42948</v>
      </c>
      <c r="H3297">
        <v>0</v>
      </c>
      <c r="I3297" s="4" t="s">
        <v>9014</v>
      </c>
      <c r="J3297" s="4" t="s">
        <v>9015</v>
      </c>
      <c r="K3297" s="4" t="s">
        <v>9012</v>
      </c>
      <c r="L3297">
        <v>3393</v>
      </c>
      <c r="M3297" s="4" t="s">
        <v>9322</v>
      </c>
      <c r="N3297">
        <v>1987</v>
      </c>
      <c r="O3297">
        <v>2938.67</v>
      </c>
      <c r="P3297">
        <v>8775</v>
      </c>
      <c r="Q3297" s="4" t="s">
        <v>101</v>
      </c>
      <c r="R3297" s="4" t="s">
        <v>24</v>
      </c>
      <c r="S3297">
        <v>73</v>
      </c>
    </row>
    <row r="3298" spans="1:19">
      <c r="A3298" s="4" t="s">
        <v>3505</v>
      </c>
      <c r="B3298" s="4" t="s">
        <v>261</v>
      </c>
      <c r="C3298" s="4" t="s">
        <v>199</v>
      </c>
      <c r="D3298" s="4" t="s">
        <v>24</v>
      </c>
      <c r="E3298" s="4" t="s">
        <v>193</v>
      </c>
      <c r="F3298" s="3">
        <v>42875</v>
      </c>
      <c r="G3298" s="3"/>
      <c r="I3298" s="4" t="s">
        <v>9021</v>
      </c>
      <c r="J3298" s="4" t="s">
        <v>9019</v>
      </c>
      <c r="K3298" s="4" t="s">
        <v>9010</v>
      </c>
      <c r="L3298">
        <v>5482</v>
      </c>
      <c r="M3298" s="4"/>
      <c r="Q3298" s="4"/>
      <c r="R3298" s="4"/>
    </row>
    <row r="3299" spans="1:19">
      <c r="A3299" s="4" t="s">
        <v>3506</v>
      </c>
      <c r="B3299" s="4" t="s">
        <v>261</v>
      </c>
      <c r="C3299" s="4" t="s">
        <v>179</v>
      </c>
      <c r="D3299" s="4" t="s">
        <v>127</v>
      </c>
      <c r="E3299" s="4" t="s">
        <v>172</v>
      </c>
      <c r="F3299" s="3">
        <v>42875</v>
      </c>
      <c r="G3299" s="3">
        <v>42882</v>
      </c>
      <c r="H3299">
        <v>529</v>
      </c>
      <c r="I3299" s="4" t="s">
        <v>9021</v>
      </c>
      <c r="J3299" s="4" t="s">
        <v>9019</v>
      </c>
      <c r="K3299" s="4" t="s">
        <v>9010</v>
      </c>
      <c r="L3299">
        <v>550</v>
      </c>
      <c r="M3299" s="4" t="s">
        <v>9322</v>
      </c>
      <c r="N3299">
        <v>2011</v>
      </c>
      <c r="O3299">
        <v>40.79</v>
      </c>
      <c r="P3299">
        <v>142</v>
      </c>
      <c r="Q3299" s="4" t="s">
        <v>128</v>
      </c>
      <c r="R3299" s="4" t="s">
        <v>24</v>
      </c>
      <c r="S3299">
        <v>7</v>
      </c>
    </row>
    <row r="3300" spans="1:19">
      <c r="A3300" s="4" t="s">
        <v>3507</v>
      </c>
      <c r="B3300" s="4" t="s">
        <v>246</v>
      </c>
      <c r="C3300" s="4" t="s">
        <v>9011</v>
      </c>
      <c r="D3300" s="4" t="s">
        <v>113</v>
      </c>
      <c r="E3300" s="4" t="s">
        <v>172</v>
      </c>
      <c r="F3300" s="3">
        <v>42875</v>
      </c>
      <c r="G3300" s="3">
        <v>42879</v>
      </c>
      <c r="H3300">
        <v>4839</v>
      </c>
      <c r="I3300" s="4" t="s">
        <v>9021</v>
      </c>
      <c r="J3300" s="4" t="s">
        <v>9019</v>
      </c>
      <c r="K3300" s="4" t="s">
        <v>9010</v>
      </c>
      <c r="L3300">
        <v>4821</v>
      </c>
      <c r="M3300" s="4" t="s">
        <v>33</v>
      </c>
      <c r="N3300">
        <v>2000</v>
      </c>
      <c r="O3300">
        <v>167.89</v>
      </c>
      <c r="P3300">
        <v>493</v>
      </c>
      <c r="Q3300" s="4" t="s">
        <v>114</v>
      </c>
      <c r="R3300" s="4" t="s">
        <v>24</v>
      </c>
      <c r="S3300">
        <v>4</v>
      </c>
    </row>
    <row r="3301" spans="1:19">
      <c r="A3301" s="4" t="s">
        <v>3508</v>
      </c>
      <c r="B3301" s="4" t="s">
        <v>279</v>
      </c>
      <c r="C3301" s="4" t="s">
        <v>9011</v>
      </c>
      <c r="D3301" s="4" t="s">
        <v>24</v>
      </c>
      <c r="E3301" s="4" t="s">
        <v>193</v>
      </c>
      <c r="F3301" s="3">
        <v>42875</v>
      </c>
      <c r="G3301" s="3"/>
      <c r="I3301" s="4" t="s">
        <v>9018</v>
      </c>
      <c r="J3301" s="4" t="s">
        <v>9019</v>
      </c>
      <c r="K3301" s="4" t="s">
        <v>9010</v>
      </c>
      <c r="L3301">
        <v>4821</v>
      </c>
      <c r="M3301" s="4"/>
      <c r="Q3301" s="4"/>
      <c r="R3301" s="4"/>
    </row>
    <row r="3302" spans="1:19">
      <c r="A3302" s="4" t="s">
        <v>3509</v>
      </c>
      <c r="B3302" s="4" t="s">
        <v>174</v>
      </c>
      <c r="C3302" s="4" t="s">
        <v>9011</v>
      </c>
      <c r="D3302" s="4" t="s">
        <v>37</v>
      </c>
      <c r="E3302" s="4" t="s">
        <v>172</v>
      </c>
      <c r="F3302" s="3">
        <v>42875</v>
      </c>
      <c r="G3302" s="3">
        <v>43005</v>
      </c>
      <c r="H3302">
        <v>5961</v>
      </c>
      <c r="I3302" s="4" t="s">
        <v>9016</v>
      </c>
      <c r="J3302" s="4" t="s">
        <v>9015</v>
      </c>
      <c r="K3302" s="4" t="s">
        <v>9010</v>
      </c>
      <c r="L3302">
        <v>4821</v>
      </c>
      <c r="M3302" s="4" t="s">
        <v>33</v>
      </c>
      <c r="N3302">
        <v>2001</v>
      </c>
      <c r="O3302">
        <v>718.62</v>
      </c>
      <c r="P3302">
        <v>2448</v>
      </c>
      <c r="Q3302" s="4" t="s">
        <v>23</v>
      </c>
      <c r="R3302" s="4" t="s">
        <v>24</v>
      </c>
      <c r="S3302">
        <v>130</v>
      </c>
    </row>
    <row r="3303" spans="1:19">
      <c r="A3303" s="4" t="s">
        <v>3510</v>
      </c>
      <c r="B3303" s="4" t="s">
        <v>174</v>
      </c>
      <c r="C3303" s="4" t="s">
        <v>9011</v>
      </c>
      <c r="D3303" s="4" t="s">
        <v>70</v>
      </c>
      <c r="E3303" s="4" t="s">
        <v>172</v>
      </c>
      <c r="F3303" s="3">
        <v>42875</v>
      </c>
      <c r="G3303" s="3">
        <v>42956</v>
      </c>
      <c r="H3303">
        <v>5647</v>
      </c>
      <c r="I3303" s="4" t="s">
        <v>9016</v>
      </c>
      <c r="J3303" s="4" t="s">
        <v>9015</v>
      </c>
      <c r="K3303" s="4" t="s">
        <v>9010</v>
      </c>
      <c r="L3303">
        <v>4821</v>
      </c>
      <c r="M3303" s="4" t="s">
        <v>55</v>
      </c>
      <c r="N3303">
        <v>2007</v>
      </c>
      <c r="O3303">
        <v>86.68</v>
      </c>
      <c r="P3303">
        <v>187</v>
      </c>
      <c r="Q3303" s="4" t="s">
        <v>23</v>
      </c>
      <c r="R3303" s="4" t="s">
        <v>56</v>
      </c>
      <c r="S3303">
        <v>81</v>
      </c>
    </row>
    <row r="3304" spans="1:19">
      <c r="A3304" s="4" t="s">
        <v>3511</v>
      </c>
      <c r="B3304" s="4" t="s">
        <v>174</v>
      </c>
      <c r="C3304" s="4" t="s">
        <v>177</v>
      </c>
      <c r="D3304" s="4" t="s">
        <v>118</v>
      </c>
      <c r="E3304" s="4" t="s">
        <v>172</v>
      </c>
      <c r="F3304" s="3">
        <v>42875</v>
      </c>
      <c r="G3304" s="3">
        <v>42965</v>
      </c>
      <c r="H3304">
        <v>56</v>
      </c>
      <c r="I3304" s="4" t="s">
        <v>9016</v>
      </c>
      <c r="J3304" s="4" t="s">
        <v>9015</v>
      </c>
      <c r="K3304" s="4" t="s">
        <v>9012</v>
      </c>
      <c r="L3304">
        <v>55</v>
      </c>
      <c r="M3304" s="4" t="s">
        <v>33</v>
      </c>
      <c r="N3304">
        <v>1995</v>
      </c>
      <c r="O3304">
        <v>332.43</v>
      </c>
      <c r="P3304">
        <v>799</v>
      </c>
      <c r="Q3304" s="4" t="s">
        <v>23</v>
      </c>
      <c r="R3304" s="4" t="s">
        <v>24</v>
      </c>
      <c r="S3304">
        <v>90</v>
      </c>
    </row>
    <row r="3305" spans="1:19">
      <c r="A3305" s="4" t="s">
        <v>3512</v>
      </c>
      <c r="B3305" s="4" t="s">
        <v>263</v>
      </c>
      <c r="C3305" s="4" t="s">
        <v>179</v>
      </c>
      <c r="D3305" s="4" t="s">
        <v>127</v>
      </c>
      <c r="E3305" s="4" t="s">
        <v>197</v>
      </c>
      <c r="F3305" s="3">
        <v>42875</v>
      </c>
      <c r="G3305" s="3">
        <v>42952</v>
      </c>
      <c r="H3305">
        <v>0</v>
      </c>
      <c r="I3305" s="4" t="s">
        <v>9021</v>
      </c>
      <c r="J3305" s="4" t="s">
        <v>9019</v>
      </c>
      <c r="K3305" s="4" t="s">
        <v>9010</v>
      </c>
      <c r="L3305">
        <v>550</v>
      </c>
      <c r="M3305" s="4" t="s">
        <v>9322</v>
      </c>
      <c r="N3305">
        <v>2011</v>
      </c>
      <c r="O3305">
        <v>40.79</v>
      </c>
      <c r="P3305">
        <v>142</v>
      </c>
      <c r="Q3305" s="4" t="s">
        <v>128</v>
      </c>
      <c r="R3305" s="4" t="s">
        <v>24</v>
      </c>
      <c r="S3305">
        <v>77</v>
      </c>
    </row>
    <row r="3306" spans="1:19">
      <c r="A3306" s="4" t="s">
        <v>3513</v>
      </c>
      <c r="B3306" s="4" t="s">
        <v>263</v>
      </c>
      <c r="C3306" s="4" t="s">
        <v>9011</v>
      </c>
      <c r="D3306" s="4" t="s">
        <v>82</v>
      </c>
      <c r="E3306" s="4" t="s">
        <v>197</v>
      </c>
      <c r="F3306" s="3">
        <v>42875</v>
      </c>
      <c r="G3306" s="3">
        <v>42953</v>
      </c>
      <c r="H3306">
        <v>0</v>
      </c>
      <c r="I3306" s="4" t="s">
        <v>9021</v>
      </c>
      <c r="J3306" s="4" t="s">
        <v>9019</v>
      </c>
      <c r="K3306" s="4" t="s">
        <v>9010</v>
      </c>
      <c r="L3306">
        <v>4821</v>
      </c>
      <c r="M3306" s="4" t="s">
        <v>36</v>
      </c>
      <c r="N3306">
        <v>1982</v>
      </c>
      <c r="O3306">
        <v>11698.03</v>
      </c>
      <c r="P3306">
        <v>34288</v>
      </c>
      <c r="Q3306" s="4" t="s">
        <v>23</v>
      </c>
      <c r="R3306" s="4" t="s">
        <v>24</v>
      </c>
      <c r="S3306">
        <v>78</v>
      </c>
    </row>
    <row r="3307" spans="1:19">
      <c r="A3307" s="4" t="s">
        <v>3514</v>
      </c>
      <c r="B3307" s="4" t="s">
        <v>237</v>
      </c>
      <c r="C3307" s="4" t="s">
        <v>179</v>
      </c>
      <c r="D3307" s="4" t="s">
        <v>82</v>
      </c>
      <c r="E3307" s="4" t="s">
        <v>172</v>
      </c>
      <c r="F3307" s="3">
        <v>42875</v>
      </c>
      <c r="G3307" s="3">
        <v>42965</v>
      </c>
      <c r="H3307">
        <v>492</v>
      </c>
      <c r="I3307" s="4" t="s">
        <v>9018</v>
      </c>
      <c r="J3307" s="4" t="s">
        <v>9019</v>
      </c>
      <c r="K3307" s="4" t="s">
        <v>9010</v>
      </c>
      <c r="L3307">
        <v>550</v>
      </c>
      <c r="M3307" s="4" t="s">
        <v>36</v>
      </c>
      <c r="N3307">
        <v>1982</v>
      </c>
      <c r="O3307">
        <v>11698.03</v>
      </c>
      <c r="P3307">
        <v>34288</v>
      </c>
      <c r="Q3307" s="4" t="s">
        <v>23</v>
      </c>
      <c r="R3307" s="4" t="s">
        <v>24</v>
      </c>
      <c r="S3307">
        <v>90</v>
      </c>
    </row>
    <row r="3308" spans="1:19">
      <c r="A3308" s="4" t="s">
        <v>3515</v>
      </c>
      <c r="B3308" s="4" t="s">
        <v>196</v>
      </c>
      <c r="C3308" s="4" t="s">
        <v>177</v>
      </c>
      <c r="D3308" s="4" t="s">
        <v>110</v>
      </c>
      <c r="E3308" s="4" t="s">
        <v>172</v>
      </c>
      <c r="F3308" s="3">
        <v>42875</v>
      </c>
      <c r="G3308" s="3">
        <v>42978</v>
      </c>
      <c r="H3308">
        <v>68</v>
      </c>
      <c r="I3308" s="4" t="s">
        <v>9016</v>
      </c>
      <c r="J3308" s="4" t="s">
        <v>9015</v>
      </c>
      <c r="K3308" s="4" t="s">
        <v>9012</v>
      </c>
      <c r="L3308">
        <v>55</v>
      </c>
      <c r="M3308" s="4" t="s">
        <v>60</v>
      </c>
      <c r="N3308">
        <v>1997</v>
      </c>
      <c r="O3308">
        <v>291.27</v>
      </c>
      <c r="P3308">
        <v>586</v>
      </c>
      <c r="Q3308" s="4" t="s">
        <v>23</v>
      </c>
      <c r="R3308" s="4" t="s">
        <v>24</v>
      </c>
      <c r="S3308">
        <v>103</v>
      </c>
    </row>
    <row r="3309" spans="1:19">
      <c r="A3309" s="4" t="s">
        <v>3516</v>
      </c>
      <c r="B3309" s="4" t="s">
        <v>203</v>
      </c>
      <c r="C3309" s="4" t="s">
        <v>192</v>
      </c>
      <c r="D3309" s="4" t="s">
        <v>74</v>
      </c>
      <c r="E3309" s="4" t="s">
        <v>172</v>
      </c>
      <c r="F3309" s="3">
        <v>42875</v>
      </c>
      <c r="G3309" s="3">
        <v>42992</v>
      </c>
      <c r="H3309">
        <v>3728</v>
      </c>
      <c r="I3309" s="4" t="s">
        <v>9023</v>
      </c>
      <c r="J3309" s="4" t="s">
        <v>9024</v>
      </c>
      <c r="K3309" s="4" t="s">
        <v>9012</v>
      </c>
      <c r="L3309">
        <v>3393</v>
      </c>
      <c r="M3309" s="4" t="s">
        <v>33</v>
      </c>
      <c r="N3309">
        <v>2003</v>
      </c>
      <c r="O3309">
        <v>223.8</v>
      </c>
      <c r="P3309">
        <v>299</v>
      </c>
      <c r="Q3309" s="4" t="s">
        <v>23</v>
      </c>
      <c r="R3309" s="4" t="s">
        <v>24</v>
      </c>
      <c r="S3309">
        <v>117</v>
      </c>
    </row>
    <row r="3310" spans="1:19">
      <c r="A3310" s="4" t="s">
        <v>3517</v>
      </c>
      <c r="B3310" s="4" t="s">
        <v>219</v>
      </c>
      <c r="C3310" s="4" t="s">
        <v>171</v>
      </c>
      <c r="D3310" s="4" t="s">
        <v>98</v>
      </c>
      <c r="E3310" s="4" t="s">
        <v>172</v>
      </c>
      <c r="F3310" s="3">
        <v>42875</v>
      </c>
      <c r="G3310" s="3">
        <v>42991</v>
      </c>
      <c r="H3310">
        <v>1082</v>
      </c>
      <c r="I3310" s="4" t="s">
        <v>9026</v>
      </c>
      <c r="J3310" s="4" t="s">
        <v>9024</v>
      </c>
      <c r="K3310" s="4" t="s">
        <v>9010</v>
      </c>
      <c r="L3310">
        <v>1096</v>
      </c>
      <c r="M3310" s="4" t="s">
        <v>39</v>
      </c>
      <c r="N3310">
        <v>2002</v>
      </c>
      <c r="O3310">
        <v>349.81</v>
      </c>
      <c r="P3310">
        <v>315</v>
      </c>
      <c r="Q3310" s="4" t="s">
        <v>23</v>
      </c>
      <c r="R3310" s="4" t="s">
        <v>24</v>
      </c>
      <c r="S3310">
        <v>116</v>
      </c>
    </row>
    <row r="3311" spans="1:19">
      <c r="A3311" s="4" t="s">
        <v>3518</v>
      </c>
      <c r="B3311" s="4" t="s">
        <v>230</v>
      </c>
      <c r="C3311" s="4" t="s">
        <v>171</v>
      </c>
      <c r="D3311" s="4" t="s">
        <v>75</v>
      </c>
      <c r="E3311" s="4" t="s">
        <v>197</v>
      </c>
      <c r="F3311" s="3">
        <v>42875</v>
      </c>
      <c r="G3311" s="3">
        <v>42968</v>
      </c>
      <c r="H3311">
        <v>0</v>
      </c>
      <c r="I3311" s="4" t="s">
        <v>9026</v>
      </c>
      <c r="J3311" s="4" t="s">
        <v>9024</v>
      </c>
      <c r="K3311" s="4" t="s">
        <v>9010</v>
      </c>
      <c r="L3311">
        <v>1096</v>
      </c>
      <c r="M3311" s="4" t="s">
        <v>73</v>
      </c>
      <c r="N3311">
        <v>1982</v>
      </c>
      <c r="O3311">
        <v>792.46</v>
      </c>
      <c r="P3311">
        <v>1299</v>
      </c>
      <c r="Q3311" s="4" t="s">
        <v>23</v>
      </c>
      <c r="R3311" s="4" t="s">
        <v>24</v>
      </c>
      <c r="S3311">
        <v>93</v>
      </c>
    </row>
    <row r="3312" spans="1:19">
      <c r="A3312" s="4" t="s">
        <v>3519</v>
      </c>
      <c r="B3312" s="4" t="s">
        <v>256</v>
      </c>
      <c r="C3312" s="4" t="s">
        <v>179</v>
      </c>
      <c r="D3312" s="4" t="s">
        <v>61</v>
      </c>
      <c r="E3312" s="4" t="s">
        <v>172</v>
      </c>
      <c r="F3312" s="3">
        <v>42875</v>
      </c>
      <c r="G3312" s="3">
        <v>42952</v>
      </c>
      <c r="H3312">
        <v>557</v>
      </c>
      <c r="I3312" s="4" t="s">
        <v>9014</v>
      </c>
      <c r="J3312" s="4" t="s">
        <v>9015</v>
      </c>
      <c r="K3312" s="4" t="s">
        <v>9010</v>
      </c>
      <c r="L3312">
        <v>550</v>
      </c>
      <c r="M3312" s="4" t="s">
        <v>58</v>
      </c>
      <c r="N3312">
        <v>1991</v>
      </c>
      <c r="O3312">
        <v>2819.5</v>
      </c>
      <c r="P3312">
        <v>7227</v>
      </c>
      <c r="Q3312" s="4" t="s">
        <v>23</v>
      </c>
      <c r="R3312" s="4" t="s">
        <v>62</v>
      </c>
      <c r="S3312">
        <v>77</v>
      </c>
    </row>
    <row r="3313" spans="1:19">
      <c r="A3313" s="4" t="s">
        <v>3520</v>
      </c>
      <c r="B3313" s="4" t="s">
        <v>189</v>
      </c>
      <c r="C3313" s="4" t="s">
        <v>177</v>
      </c>
      <c r="D3313" s="4" t="s">
        <v>51</v>
      </c>
      <c r="E3313" s="4" t="s">
        <v>172</v>
      </c>
      <c r="F3313" s="3">
        <v>42875</v>
      </c>
      <c r="G3313" s="3">
        <v>42956</v>
      </c>
      <c r="H3313">
        <v>60</v>
      </c>
      <c r="I3313" s="4" t="s">
        <v>9016</v>
      </c>
      <c r="J3313" s="4" t="s">
        <v>9015</v>
      </c>
      <c r="K3313" s="4" t="s">
        <v>9012</v>
      </c>
      <c r="L3313">
        <v>55</v>
      </c>
      <c r="M3313" s="4" t="s">
        <v>36</v>
      </c>
      <c r="N3313">
        <v>1982</v>
      </c>
      <c r="O3313">
        <v>4618</v>
      </c>
      <c r="P3313">
        <v>10083</v>
      </c>
      <c r="Q3313" s="4" t="s">
        <v>23</v>
      </c>
      <c r="R3313" s="4" t="s">
        <v>24</v>
      </c>
      <c r="S3313">
        <v>81</v>
      </c>
    </row>
    <row r="3314" spans="1:19">
      <c r="A3314" s="4" t="s">
        <v>3521</v>
      </c>
      <c r="B3314" s="4" t="s">
        <v>208</v>
      </c>
      <c r="C3314" s="4" t="s">
        <v>199</v>
      </c>
      <c r="D3314" s="4" t="s">
        <v>106</v>
      </c>
      <c r="E3314" s="4" t="s">
        <v>172</v>
      </c>
      <c r="F3314" s="3">
        <v>42875</v>
      </c>
      <c r="G3314" s="3">
        <v>42880</v>
      </c>
      <c r="H3314">
        <v>5046</v>
      </c>
      <c r="I3314" s="4" t="s">
        <v>9014</v>
      </c>
      <c r="J3314" s="4" t="s">
        <v>9015</v>
      </c>
      <c r="K3314" s="4" t="s">
        <v>9010</v>
      </c>
      <c r="L3314">
        <v>5482</v>
      </c>
      <c r="M3314" s="4" t="s">
        <v>46</v>
      </c>
      <c r="N3314">
        <v>2012</v>
      </c>
      <c r="O3314">
        <v>45.39</v>
      </c>
      <c r="P3314">
        <v>100</v>
      </c>
      <c r="Q3314" s="4" t="s">
        <v>23</v>
      </c>
      <c r="R3314" s="4" t="s">
        <v>47</v>
      </c>
      <c r="S3314">
        <v>5</v>
      </c>
    </row>
    <row r="3315" spans="1:19">
      <c r="A3315" s="4" t="s">
        <v>3522</v>
      </c>
      <c r="B3315" s="4" t="s">
        <v>208</v>
      </c>
      <c r="C3315" s="4" t="s">
        <v>177</v>
      </c>
      <c r="D3315" s="4" t="s">
        <v>70</v>
      </c>
      <c r="E3315" s="4" t="s">
        <v>172</v>
      </c>
      <c r="F3315" s="3">
        <v>42875</v>
      </c>
      <c r="G3315" s="3">
        <v>42951</v>
      </c>
      <c r="H3315">
        <v>53</v>
      </c>
      <c r="I3315" s="4" t="s">
        <v>9014</v>
      </c>
      <c r="J3315" s="4" t="s">
        <v>9015</v>
      </c>
      <c r="K3315" s="4" t="s">
        <v>9012</v>
      </c>
      <c r="L3315">
        <v>55</v>
      </c>
      <c r="M3315" s="4" t="s">
        <v>55</v>
      </c>
      <c r="N3315">
        <v>2007</v>
      </c>
      <c r="O3315">
        <v>86.68</v>
      </c>
      <c r="P3315">
        <v>187</v>
      </c>
      <c r="Q3315" s="4" t="s">
        <v>23</v>
      </c>
      <c r="R3315" s="4" t="s">
        <v>56</v>
      </c>
      <c r="S3315">
        <v>76</v>
      </c>
    </row>
    <row r="3316" spans="1:19">
      <c r="A3316" s="4" t="s">
        <v>3523</v>
      </c>
      <c r="B3316" s="4" t="s">
        <v>208</v>
      </c>
      <c r="C3316" s="4" t="s">
        <v>192</v>
      </c>
      <c r="D3316" s="4" t="s">
        <v>109</v>
      </c>
      <c r="E3316" s="4" t="s">
        <v>172</v>
      </c>
      <c r="F3316" s="3">
        <v>42875</v>
      </c>
      <c r="G3316" s="3">
        <v>42896</v>
      </c>
      <c r="H3316">
        <v>2807</v>
      </c>
      <c r="I3316" s="4" t="s">
        <v>9014</v>
      </c>
      <c r="J3316" s="4" t="s">
        <v>9015</v>
      </c>
      <c r="K3316" s="4" t="s">
        <v>9012</v>
      </c>
      <c r="L3316">
        <v>3393</v>
      </c>
      <c r="M3316" s="4" t="s">
        <v>58</v>
      </c>
      <c r="N3316">
        <v>1987</v>
      </c>
      <c r="O3316">
        <v>1698.2</v>
      </c>
      <c r="P3316">
        <v>3798</v>
      </c>
      <c r="Q3316" s="4" t="s">
        <v>23</v>
      </c>
      <c r="R3316" s="4" t="s">
        <v>24</v>
      </c>
      <c r="S3316">
        <v>21</v>
      </c>
    </row>
    <row r="3317" spans="1:19">
      <c r="A3317" s="4" t="s">
        <v>3524</v>
      </c>
      <c r="B3317" s="4" t="s">
        <v>185</v>
      </c>
      <c r="C3317" s="4" t="s">
        <v>9011</v>
      </c>
      <c r="D3317" s="4" t="s">
        <v>97</v>
      </c>
      <c r="E3317" s="4" t="s">
        <v>197</v>
      </c>
      <c r="F3317" s="3">
        <v>42875</v>
      </c>
      <c r="G3317" s="3">
        <v>42970</v>
      </c>
      <c r="H3317">
        <v>0</v>
      </c>
      <c r="I3317" s="4" t="s">
        <v>9023</v>
      </c>
      <c r="J3317" s="4" t="s">
        <v>9024</v>
      </c>
      <c r="K3317" s="4" t="s">
        <v>9010</v>
      </c>
      <c r="L3317">
        <v>4821</v>
      </c>
      <c r="M3317" s="4" t="s">
        <v>33</v>
      </c>
      <c r="N3317">
        <v>2001</v>
      </c>
      <c r="O3317">
        <v>2437.85</v>
      </c>
      <c r="P3317">
        <v>4874</v>
      </c>
      <c r="Q3317" s="4" t="s">
        <v>23</v>
      </c>
      <c r="R3317" s="4" t="s">
        <v>24</v>
      </c>
      <c r="S3317">
        <v>95</v>
      </c>
    </row>
    <row r="3318" spans="1:19">
      <c r="A3318" s="4" t="s">
        <v>3525</v>
      </c>
      <c r="B3318" s="4" t="s">
        <v>181</v>
      </c>
      <c r="C3318" s="4" t="s">
        <v>9011</v>
      </c>
      <c r="D3318" s="4" t="s">
        <v>98</v>
      </c>
      <c r="E3318" s="4" t="s">
        <v>197</v>
      </c>
      <c r="F3318" s="3">
        <v>42875</v>
      </c>
      <c r="G3318" s="3">
        <v>42885</v>
      </c>
      <c r="H3318">
        <v>0</v>
      </c>
      <c r="I3318" s="4" t="s">
        <v>9026</v>
      </c>
      <c r="J3318" s="4" t="s">
        <v>9024</v>
      </c>
      <c r="K3318" s="4" t="s">
        <v>9010</v>
      </c>
      <c r="L3318">
        <v>4821</v>
      </c>
      <c r="M3318" s="4" t="s">
        <v>39</v>
      </c>
      <c r="N3318">
        <v>2002</v>
      </c>
      <c r="O3318">
        <v>349.81</v>
      </c>
      <c r="P3318">
        <v>315</v>
      </c>
      <c r="Q3318" s="4" t="s">
        <v>23</v>
      </c>
      <c r="R3318" s="4" t="s">
        <v>24</v>
      </c>
      <c r="S3318">
        <v>10</v>
      </c>
    </row>
    <row r="3319" spans="1:19">
      <c r="A3319" s="4" t="s">
        <v>3526</v>
      </c>
      <c r="B3319" s="4" t="s">
        <v>183</v>
      </c>
      <c r="C3319" s="4" t="s">
        <v>179</v>
      </c>
      <c r="D3319" s="4" t="s">
        <v>29</v>
      </c>
      <c r="E3319" s="4" t="s">
        <v>172</v>
      </c>
      <c r="F3319" s="3">
        <v>42876</v>
      </c>
      <c r="G3319" s="3">
        <v>42958</v>
      </c>
      <c r="H3319">
        <v>475</v>
      </c>
      <c r="I3319" s="4" t="s">
        <v>9014</v>
      </c>
      <c r="J3319" s="4" t="s">
        <v>9015</v>
      </c>
      <c r="K3319" s="4" t="s">
        <v>9010</v>
      </c>
      <c r="L3319">
        <v>550</v>
      </c>
      <c r="M3319" s="4" t="s">
        <v>26</v>
      </c>
      <c r="N3319">
        <v>2012</v>
      </c>
      <c r="O3319">
        <v>587.34</v>
      </c>
      <c r="P3319">
        <v>1356</v>
      </c>
      <c r="Q3319" s="4" t="s">
        <v>30</v>
      </c>
      <c r="R3319" s="4" t="s">
        <v>24</v>
      </c>
      <c r="S3319">
        <v>82</v>
      </c>
    </row>
    <row r="3320" spans="1:19">
      <c r="A3320" s="4" t="s">
        <v>3527</v>
      </c>
      <c r="B3320" s="4" t="s">
        <v>183</v>
      </c>
      <c r="C3320" s="4" t="s">
        <v>192</v>
      </c>
      <c r="D3320" s="4" t="s">
        <v>103</v>
      </c>
      <c r="E3320" s="4" t="s">
        <v>172</v>
      </c>
      <c r="F3320" s="3">
        <v>42876</v>
      </c>
      <c r="G3320" s="3">
        <v>42950</v>
      </c>
      <c r="H3320">
        <v>3031</v>
      </c>
      <c r="I3320" s="4" t="s">
        <v>9014</v>
      </c>
      <c r="J3320" s="4" t="s">
        <v>9015</v>
      </c>
      <c r="K3320" s="4" t="s">
        <v>9012</v>
      </c>
      <c r="L3320">
        <v>3393</v>
      </c>
      <c r="M3320" s="4" t="s">
        <v>26</v>
      </c>
      <c r="N3320">
        <v>1992</v>
      </c>
      <c r="O3320">
        <v>3922.42</v>
      </c>
      <c r="P3320">
        <v>6837</v>
      </c>
      <c r="Q3320" s="4" t="s">
        <v>23</v>
      </c>
      <c r="R3320" s="4" t="s">
        <v>24</v>
      </c>
      <c r="S3320">
        <v>74</v>
      </c>
    </row>
    <row r="3321" spans="1:19">
      <c r="A3321" s="4" t="s">
        <v>3528</v>
      </c>
      <c r="B3321" s="4" t="s">
        <v>261</v>
      </c>
      <c r="C3321" s="4" t="s">
        <v>177</v>
      </c>
      <c r="D3321" s="4" t="s">
        <v>95</v>
      </c>
      <c r="E3321" s="4" t="s">
        <v>172</v>
      </c>
      <c r="F3321" s="3">
        <v>42876</v>
      </c>
      <c r="G3321" s="3">
        <v>42956</v>
      </c>
      <c r="H3321">
        <v>53</v>
      </c>
      <c r="I3321" s="4" t="s">
        <v>9021</v>
      </c>
      <c r="J3321" s="4" t="s">
        <v>9019</v>
      </c>
      <c r="K3321" s="4" t="s">
        <v>9012</v>
      </c>
      <c r="L3321">
        <v>55</v>
      </c>
      <c r="M3321" s="4" t="s">
        <v>60</v>
      </c>
      <c r="N3321">
        <v>1997</v>
      </c>
      <c r="O3321">
        <v>882.12</v>
      </c>
      <c r="P3321">
        <v>2769</v>
      </c>
      <c r="Q3321" s="4" t="s">
        <v>23</v>
      </c>
      <c r="R3321" s="4" t="s">
        <v>24</v>
      </c>
      <c r="S3321">
        <v>80</v>
      </c>
    </row>
    <row r="3322" spans="1:19">
      <c r="A3322" s="4" t="s">
        <v>3529</v>
      </c>
      <c r="B3322" s="4" t="s">
        <v>246</v>
      </c>
      <c r="C3322" s="4" t="s">
        <v>171</v>
      </c>
      <c r="D3322" s="4" t="s">
        <v>123</v>
      </c>
      <c r="E3322" s="4" t="s">
        <v>172</v>
      </c>
      <c r="F3322" s="3">
        <v>42876</v>
      </c>
      <c r="G3322" s="3">
        <v>42890</v>
      </c>
      <c r="H3322">
        <v>1112</v>
      </c>
      <c r="I3322" s="4" t="s">
        <v>9021</v>
      </c>
      <c r="J3322" s="4" t="s">
        <v>9019</v>
      </c>
      <c r="K3322" s="4" t="s">
        <v>9010</v>
      </c>
      <c r="L3322">
        <v>1096</v>
      </c>
      <c r="M3322" s="4" t="s">
        <v>39</v>
      </c>
      <c r="N3322">
        <v>1989</v>
      </c>
      <c r="O3322">
        <v>3838.39</v>
      </c>
      <c r="P3322">
        <v>8274</v>
      </c>
      <c r="Q3322" s="4" t="s">
        <v>23</v>
      </c>
      <c r="R3322" s="4" t="s">
        <v>24</v>
      </c>
      <c r="S3322">
        <v>14</v>
      </c>
    </row>
    <row r="3323" spans="1:19">
      <c r="A3323" s="4" t="s">
        <v>3530</v>
      </c>
      <c r="B3323" s="4" t="s">
        <v>279</v>
      </c>
      <c r="C3323" s="4" t="s">
        <v>179</v>
      </c>
      <c r="D3323" s="4" t="s">
        <v>119</v>
      </c>
      <c r="E3323" s="4" t="s">
        <v>193</v>
      </c>
      <c r="F3323" s="3">
        <v>42876</v>
      </c>
      <c r="G3323" s="3"/>
      <c r="I3323" s="4" t="s">
        <v>9018</v>
      </c>
      <c r="J3323" s="4" t="s">
        <v>9019</v>
      </c>
      <c r="K3323" s="4" t="s">
        <v>9010</v>
      </c>
      <c r="L3323">
        <v>550</v>
      </c>
      <c r="M3323" s="4" t="s">
        <v>55</v>
      </c>
      <c r="N3323">
        <v>1988</v>
      </c>
      <c r="O3323">
        <v>5266.09</v>
      </c>
      <c r="P3323">
        <v>8595</v>
      </c>
      <c r="Q3323" s="4" t="s">
        <v>23</v>
      </c>
      <c r="R3323" s="4" t="s">
        <v>56</v>
      </c>
    </row>
    <row r="3324" spans="1:19">
      <c r="A3324" s="4" t="s">
        <v>3531</v>
      </c>
      <c r="B3324" s="4" t="s">
        <v>210</v>
      </c>
      <c r="C3324" s="4" t="s">
        <v>9011</v>
      </c>
      <c r="D3324" s="4" t="s">
        <v>125</v>
      </c>
      <c r="E3324" s="4" t="s">
        <v>172</v>
      </c>
      <c r="F3324" s="3">
        <v>42876</v>
      </c>
      <c r="G3324" s="3">
        <v>42989</v>
      </c>
      <c r="H3324">
        <v>4491</v>
      </c>
      <c r="I3324" s="4" t="s">
        <v>9021</v>
      </c>
      <c r="J3324" s="4" t="s">
        <v>9019</v>
      </c>
      <c r="K3324" s="4" t="s">
        <v>9010</v>
      </c>
      <c r="L3324">
        <v>4821</v>
      </c>
      <c r="M3324" s="4" t="s">
        <v>33</v>
      </c>
      <c r="N3324">
        <v>2005</v>
      </c>
      <c r="O3324">
        <v>2261.0500000000002</v>
      </c>
      <c r="P3324">
        <v>3851</v>
      </c>
      <c r="Q3324" s="4" t="s">
        <v>23</v>
      </c>
      <c r="R3324" s="4" t="s">
        <v>24</v>
      </c>
      <c r="S3324">
        <v>113</v>
      </c>
    </row>
    <row r="3325" spans="1:19">
      <c r="A3325" s="4" t="s">
        <v>3532</v>
      </c>
      <c r="B3325" s="4" t="s">
        <v>212</v>
      </c>
      <c r="C3325" s="4" t="s">
        <v>179</v>
      </c>
      <c r="D3325" s="4" t="s">
        <v>32</v>
      </c>
      <c r="E3325" s="4" t="s">
        <v>172</v>
      </c>
      <c r="F3325" s="3">
        <v>42876</v>
      </c>
      <c r="G3325" s="3">
        <v>42892</v>
      </c>
      <c r="H3325">
        <v>562</v>
      </c>
      <c r="I3325" s="4" t="s">
        <v>9023</v>
      </c>
      <c r="J3325" s="4" t="s">
        <v>9024</v>
      </c>
      <c r="K3325" s="4" t="s">
        <v>9010</v>
      </c>
      <c r="L3325">
        <v>550</v>
      </c>
      <c r="M3325" s="4" t="s">
        <v>33</v>
      </c>
      <c r="N3325">
        <v>2009</v>
      </c>
      <c r="O3325">
        <v>497.11</v>
      </c>
      <c r="P3325">
        <v>1588</v>
      </c>
      <c r="Q3325" s="4" t="s">
        <v>23</v>
      </c>
      <c r="R3325" s="4" t="s">
        <v>24</v>
      </c>
      <c r="S3325">
        <v>16</v>
      </c>
    </row>
    <row r="3326" spans="1:19">
      <c r="A3326" s="4" t="s">
        <v>3533</v>
      </c>
      <c r="B3326" s="4" t="s">
        <v>191</v>
      </c>
      <c r="C3326" s="4" t="s">
        <v>179</v>
      </c>
      <c r="D3326" s="4" t="s">
        <v>102</v>
      </c>
      <c r="E3326" s="4" t="s">
        <v>172</v>
      </c>
      <c r="F3326" s="3">
        <v>42876</v>
      </c>
      <c r="G3326" s="3">
        <v>42890</v>
      </c>
      <c r="H3326">
        <v>593</v>
      </c>
      <c r="I3326" s="4" t="s">
        <v>9026</v>
      </c>
      <c r="J3326" s="4" t="s">
        <v>9024</v>
      </c>
      <c r="K3326" s="4" t="s">
        <v>9010</v>
      </c>
      <c r="L3326">
        <v>550</v>
      </c>
      <c r="M3326" s="4" t="s">
        <v>55</v>
      </c>
      <c r="N3326">
        <v>1994</v>
      </c>
      <c r="O3326">
        <v>1188.42</v>
      </c>
      <c r="P3326">
        <v>3015</v>
      </c>
      <c r="Q3326" s="4" t="s">
        <v>23</v>
      </c>
      <c r="R3326" s="4" t="s">
        <v>24</v>
      </c>
      <c r="S3326">
        <v>14</v>
      </c>
    </row>
    <row r="3327" spans="1:19">
      <c r="A3327" s="4" t="s">
        <v>3534</v>
      </c>
      <c r="B3327" s="4" t="s">
        <v>343</v>
      </c>
      <c r="C3327" s="4" t="s">
        <v>9011</v>
      </c>
      <c r="D3327" s="4" t="s">
        <v>76</v>
      </c>
      <c r="E3327" s="4" t="s">
        <v>172</v>
      </c>
      <c r="F3327" s="3">
        <v>42876</v>
      </c>
      <c r="G3327" s="3">
        <v>42977</v>
      </c>
      <c r="H3327">
        <v>4606</v>
      </c>
      <c r="I3327" s="4" t="s">
        <v>9016</v>
      </c>
      <c r="J3327" s="4" t="s">
        <v>9015</v>
      </c>
      <c r="K3327" s="4" t="s">
        <v>9010</v>
      </c>
      <c r="L3327">
        <v>4821</v>
      </c>
      <c r="M3327" s="4" t="s">
        <v>9322</v>
      </c>
      <c r="N3327">
        <v>1997</v>
      </c>
      <c r="O3327">
        <v>8170.38</v>
      </c>
      <c r="P3327">
        <v>16499</v>
      </c>
      <c r="Q3327" s="4" t="s">
        <v>77</v>
      </c>
      <c r="R3327" s="4" t="s">
        <v>24</v>
      </c>
      <c r="S3327">
        <v>101</v>
      </c>
    </row>
    <row r="3328" spans="1:19">
      <c r="A3328" s="4" t="s">
        <v>3535</v>
      </c>
      <c r="B3328" s="4" t="s">
        <v>219</v>
      </c>
      <c r="C3328" s="4" t="s">
        <v>171</v>
      </c>
      <c r="D3328" s="4" t="s">
        <v>54</v>
      </c>
      <c r="E3328" s="4" t="s">
        <v>172</v>
      </c>
      <c r="F3328" s="3">
        <v>42876</v>
      </c>
      <c r="G3328" s="3">
        <v>42958</v>
      </c>
      <c r="H3328">
        <v>1100</v>
      </c>
      <c r="I3328" s="4" t="s">
        <v>9026</v>
      </c>
      <c r="J3328" s="4" t="s">
        <v>9024</v>
      </c>
      <c r="K3328" s="4" t="s">
        <v>9010</v>
      </c>
      <c r="L3328">
        <v>1096</v>
      </c>
      <c r="M3328" s="4" t="s">
        <v>55</v>
      </c>
      <c r="N3328">
        <v>1995</v>
      </c>
      <c r="O3328">
        <v>1825.82</v>
      </c>
      <c r="P3328">
        <v>5595</v>
      </c>
      <c r="Q3328" s="4" t="s">
        <v>23</v>
      </c>
      <c r="R3328" s="4" t="s">
        <v>56</v>
      </c>
      <c r="S3328">
        <v>82</v>
      </c>
    </row>
    <row r="3329" spans="1:19">
      <c r="A3329" s="4" t="s">
        <v>3536</v>
      </c>
      <c r="B3329" s="4" t="s">
        <v>219</v>
      </c>
      <c r="C3329" s="4" t="s">
        <v>171</v>
      </c>
      <c r="D3329" s="4" t="s">
        <v>105</v>
      </c>
      <c r="E3329" s="4" t="s">
        <v>172</v>
      </c>
      <c r="F3329" s="3">
        <v>42876</v>
      </c>
      <c r="G3329" s="3">
        <v>42965</v>
      </c>
      <c r="H3329">
        <v>1198</v>
      </c>
      <c r="I3329" s="4" t="s">
        <v>9026</v>
      </c>
      <c r="J3329" s="4" t="s">
        <v>9024</v>
      </c>
      <c r="K3329" s="4" t="s">
        <v>9010</v>
      </c>
      <c r="L3329">
        <v>1096</v>
      </c>
      <c r="M3329" s="4" t="s">
        <v>36</v>
      </c>
      <c r="N3329">
        <v>1996</v>
      </c>
      <c r="O3329">
        <v>6354.87</v>
      </c>
      <c r="P3329">
        <v>16780</v>
      </c>
      <c r="Q3329" s="4" t="s">
        <v>23</v>
      </c>
      <c r="R3329" s="4" t="s">
        <v>35</v>
      </c>
      <c r="S3329">
        <v>89</v>
      </c>
    </row>
    <row r="3330" spans="1:19">
      <c r="A3330" s="4" t="s">
        <v>3537</v>
      </c>
      <c r="B3330" s="4" t="s">
        <v>230</v>
      </c>
      <c r="C3330" s="4" t="s">
        <v>179</v>
      </c>
      <c r="D3330" s="4" t="s">
        <v>24</v>
      </c>
      <c r="E3330" s="4" t="s">
        <v>193</v>
      </c>
      <c r="F3330" s="3">
        <v>42876</v>
      </c>
      <c r="G3330" s="3"/>
      <c r="I3330" s="4" t="s">
        <v>9026</v>
      </c>
      <c r="J3330" s="4" t="s">
        <v>9024</v>
      </c>
      <c r="K3330" s="4" t="s">
        <v>9010</v>
      </c>
      <c r="L3330">
        <v>550</v>
      </c>
      <c r="M3330" s="4"/>
      <c r="Q3330" s="4"/>
      <c r="R3330" s="4"/>
    </row>
    <row r="3331" spans="1:19">
      <c r="A3331" s="4" t="s">
        <v>3538</v>
      </c>
      <c r="B3331" s="4" t="s">
        <v>230</v>
      </c>
      <c r="C3331" s="4" t="s">
        <v>199</v>
      </c>
      <c r="D3331" s="4" t="s">
        <v>24</v>
      </c>
      <c r="E3331" s="4" t="s">
        <v>193</v>
      </c>
      <c r="F3331" s="3">
        <v>42876</v>
      </c>
      <c r="G3331" s="3"/>
      <c r="I3331" s="4" t="s">
        <v>9026</v>
      </c>
      <c r="J3331" s="4" t="s">
        <v>9024</v>
      </c>
      <c r="K3331" s="4" t="s">
        <v>9010</v>
      </c>
      <c r="L3331">
        <v>5482</v>
      </c>
      <c r="M3331" s="4"/>
      <c r="Q3331" s="4"/>
      <c r="R3331" s="4"/>
    </row>
    <row r="3332" spans="1:19">
      <c r="A3332" s="4" t="s">
        <v>3539</v>
      </c>
      <c r="B3332" s="4" t="s">
        <v>256</v>
      </c>
      <c r="C3332" s="4" t="s">
        <v>192</v>
      </c>
      <c r="D3332" s="4" t="s">
        <v>51</v>
      </c>
      <c r="E3332" s="4" t="s">
        <v>172</v>
      </c>
      <c r="F3332" s="3">
        <v>42876</v>
      </c>
      <c r="G3332" s="3">
        <v>42967</v>
      </c>
      <c r="H3332">
        <v>3250</v>
      </c>
      <c r="I3332" s="4" t="s">
        <v>9014</v>
      </c>
      <c r="J3332" s="4" t="s">
        <v>9015</v>
      </c>
      <c r="K3332" s="4" t="s">
        <v>9012</v>
      </c>
      <c r="L3332">
        <v>3393</v>
      </c>
      <c r="M3332" s="4" t="s">
        <v>36</v>
      </c>
      <c r="N3332">
        <v>1982</v>
      </c>
      <c r="O3332">
        <v>4618</v>
      </c>
      <c r="P3332">
        <v>10083</v>
      </c>
      <c r="Q3332" s="4" t="s">
        <v>23</v>
      </c>
      <c r="R3332" s="4" t="s">
        <v>24</v>
      </c>
      <c r="S3332">
        <v>91</v>
      </c>
    </row>
    <row r="3333" spans="1:19">
      <c r="A3333" s="4" t="s">
        <v>3540</v>
      </c>
      <c r="B3333" s="4" t="s">
        <v>244</v>
      </c>
      <c r="C3333" s="4" t="s">
        <v>192</v>
      </c>
      <c r="D3333" s="4" t="s">
        <v>119</v>
      </c>
      <c r="E3333" s="4" t="s">
        <v>172</v>
      </c>
      <c r="F3333" s="3">
        <v>42876</v>
      </c>
      <c r="G3333" s="3">
        <v>42983</v>
      </c>
      <c r="H3333">
        <v>2785</v>
      </c>
      <c r="I3333" s="4" t="s">
        <v>9016</v>
      </c>
      <c r="J3333" s="4" t="s">
        <v>9015</v>
      </c>
      <c r="K3333" s="4" t="s">
        <v>9012</v>
      </c>
      <c r="L3333">
        <v>3393</v>
      </c>
      <c r="M3333" s="4" t="s">
        <v>55</v>
      </c>
      <c r="N3333">
        <v>1988</v>
      </c>
      <c r="O3333">
        <v>5266.09</v>
      </c>
      <c r="P3333">
        <v>8595</v>
      </c>
      <c r="Q3333" s="4" t="s">
        <v>23</v>
      </c>
      <c r="R3333" s="4" t="s">
        <v>56</v>
      </c>
      <c r="S3333">
        <v>107</v>
      </c>
    </row>
    <row r="3334" spans="1:19">
      <c r="A3334" s="4" t="s">
        <v>3541</v>
      </c>
      <c r="B3334" s="4" t="s">
        <v>201</v>
      </c>
      <c r="C3334" s="4" t="s">
        <v>177</v>
      </c>
      <c r="D3334" s="4" t="s">
        <v>105</v>
      </c>
      <c r="E3334" s="4" t="s">
        <v>172</v>
      </c>
      <c r="F3334" s="3">
        <v>42876</v>
      </c>
      <c r="G3334" s="3">
        <v>42958</v>
      </c>
      <c r="H3334">
        <v>49</v>
      </c>
      <c r="I3334" s="4" t="s">
        <v>9026</v>
      </c>
      <c r="J3334" s="4" t="s">
        <v>9024</v>
      </c>
      <c r="K3334" s="4" t="s">
        <v>9012</v>
      </c>
      <c r="L3334">
        <v>55</v>
      </c>
      <c r="M3334" s="4" t="s">
        <v>36</v>
      </c>
      <c r="N3334">
        <v>1996</v>
      </c>
      <c r="O3334">
        <v>6354.87</v>
      </c>
      <c r="P3334">
        <v>16780</v>
      </c>
      <c r="Q3334" s="4" t="s">
        <v>23</v>
      </c>
      <c r="R3334" s="4" t="s">
        <v>35</v>
      </c>
      <c r="S3334">
        <v>82</v>
      </c>
    </row>
    <row r="3335" spans="1:19">
      <c r="A3335" s="4" t="s">
        <v>3542</v>
      </c>
      <c r="B3335" s="4" t="s">
        <v>170</v>
      </c>
      <c r="C3335" s="4" t="s">
        <v>192</v>
      </c>
      <c r="D3335" s="4" t="s">
        <v>47</v>
      </c>
      <c r="E3335" s="4" t="s">
        <v>197</v>
      </c>
      <c r="F3335" s="3">
        <v>42876</v>
      </c>
      <c r="G3335" s="3">
        <v>42880</v>
      </c>
      <c r="H3335">
        <v>0</v>
      </c>
      <c r="I3335" s="4" t="s">
        <v>9014</v>
      </c>
      <c r="J3335" s="4" t="s">
        <v>9015</v>
      </c>
      <c r="K3335" s="4" t="s">
        <v>9012</v>
      </c>
      <c r="L3335">
        <v>3393</v>
      </c>
      <c r="M3335" s="4" t="s">
        <v>46</v>
      </c>
      <c r="N3335">
        <v>1986</v>
      </c>
      <c r="O3335">
        <v>2403.58</v>
      </c>
      <c r="P3335">
        <v>8801</v>
      </c>
      <c r="Q3335" s="4" t="s">
        <v>23</v>
      </c>
      <c r="R3335" s="4" t="s">
        <v>24</v>
      </c>
      <c r="S3335">
        <v>4</v>
      </c>
    </row>
    <row r="3336" spans="1:19">
      <c r="A3336" s="4" t="s">
        <v>3543</v>
      </c>
      <c r="B3336" s="4" t="s">
        <v>170</v>
      </c>
      <c r="C3336" s="4" t="s">
        <v>179</v>
      </c>
      <c r="D3336" s="4" t="s">
        <v>29</v>
      </c>
      <c r="E3336" s="4" t="s">
        <v>172</v>
      </c>
      <c r="F3336" s="3">
        <v>42876</v>
      </c>
      <c r="G3336" s="3">
        <v>42993</v>
      </c>
      <c r="H3336">
        <v>547</v>
      </c>
      <c r="I3336" s="4" t="s">
        <v>9014</v>
      </c>
      <c r="J3336" s="4" t="s">
        <v>9015</v>
      </c>
      <c r="K3336" s="4" t="s">
        <v>9010</v>
      </c>
      <c r="L3336">
        <v>550</v>
      </c>
      <c r="M3336" s="4" t="s">
        <v>26</v>
      </c>
      <c r="N3336">
        <v>2012</v>
      </c>
      <c r="O3336">
        <v>587.34</v>
      </c>
      <c r="P3336">
        <v>1356</v>
      </c>
      <c r="Q3336" s="4" t="s">
        <v>30</v>
      </c>
      <c r="R3336" s="4" t="s">
        <v>24</v>
      </c>
      <c r="S3336">
        <v>117</v>
      </c>
    </row>
    <row r="3337" spans="1:19">
      <c r="A3337" s="4" t="s">
        <v>3544</v>
      </c>
      <c r="B3337" s="4" t="s">
        <v>189</v>
      </c>
      <c r="C3337" s="4" t="s">
        <v>177</v>
      </c>
      <c r="D3337" s="4" t="s">
        <v>29</v>
      </c>
      <c r="E3337" s="4" t="s">
        <v>172</v>
      </c>
      <c r="F3337" s="3">
        <v>42876</v>
      </c>
      <c r="G3337" s="3">
        <v>42948</v>
      </c>
      <c r="H3337">
        <v>57</v>
      </c>
      <c r="I3337" s="4" t="s">
        <v>9016</v>
      </c>
      <c r="J3337" s="4" t="s">
        <v>9015</v>
      </c>
      <c r="K3337" s="4" t="s">
        <v>9012</v>
      </c>
      <c r="L3337">
        <v>55</v>
      </c>
      <c r="M3337" s="4" t="s">
        <v>26</v>
      </c>
      <c r="N3337">
        <v>2012</v>
      </c>
      <c r="O3337">
        <v>587.34</v>
      </c>
      <c r="P3337">
        <v>1356</v>
      </c>
      <c r="Q3337" s="4" t="s">
        <v>30</v>
      </c>
      <c r="R3337" s="4" t="s">
        <v>24</v>
      </c>
      <c r="S3337">
        <v>72</v>
      </c>
    </row>
    <row r="3338" spans="1:19">
      <c r="A3338" s="4" t="s">
        <v>3545</v>
      </c>
      <c r="B3338" s="4" t="s">
        <v>205</v>
      </c>
      <c r="C3338" s="4" t="s">
        <v>177</v>
      </c>
      <c r="D3338" s="4" t="s">
        <v>53</v>
      </c>
      <c r="E3338" s="4" t="s">
        <v>197</v>
      </c>
      <c r="F3338" s="3">
        <v>42876</v>
      </c>
      <c r="G3338" s="3">
        <v>42955</v>
      </c>
      <c r="H3338">
        <v>0</v>
      </c>
      <c r="I3338" s="4" t="s">
        <v>9023</v>
      </c>
      <c r="J3338" s="4" t="s">
        <v>9024</v>
      </c>
      <c r="K3338" s="4" t="s">
        <v>9012</v>
      </c>
      <c r="L3338">
        <v>55</v>
      </c>
      <c r="M3338" s="4" t="s">
        <v>33</v>
      </c>
      <c r="N3338">
        <v>1990</v>
      </c>
      <c r="O3338">
        <v>4968.91</v>
      </c>
      <c r="P3338">
        <v>7523</v>
      </c>
      <c r="Q3338" s="4" t="s">
        <v>23</v>
      </c>
      <c r="R3338" s="4" t="s">
        <v>24</v>
      </c>
      <c r="S3338">
        <v>79</v>
      </c>
    </row>
    <row r="3339" spans="1:19">
      <c r="A3339" s="4" t="s">
        <v>3546</v>
      </c>
      <c r="B3339" s="4" t="s">
        <v>205</v>
      </c>
      <c r="C3339" s="4" t="s">
        <v>177</v>
      </c>
      <c r="D3339" s="4" t="s">
        <v>124</v>
      </c>
      <c r="E3339" s="4" t="s">
        <v>197</v>
      </c>
      <c r="F3339" s="3">
        <v>42876</v>
      </c>
      <c r="G3339" s="3">
        <v>42953</v>
      </c>
      <c r="H3339">
        <v>0</v>
      </c>
      <c r="I3339" s="4" t="s">
        <v>9023</v>
      </c>
      <c r="J3339" s="4" t="s">
        <v>9024</v>
      </c>
      <c r="K3339" s="4" t="s">
        <v>9012</v>
      </c>
      <c r="L3339">
        <v>55</v>
      </c>
      <c r="M3339" s="4" t="s">
        <v>60</v>
      </c>
      <c r="N3339">
        <v>1983</v>
      </c>
      <c r="O3339">
        <v>2871.35</v>
      </c>
      <c r="P3339">
        <v>9561</v>
      </c>
      <c r="Q3339" s="4" t="s">
        <v>23</v>
      </c>
      <c r="R3339" s="4" t="s">
        <v>24</v>
      </c>
      <c r="S3339">
        <v>77</v>
      </c>
    </row>
    <row r="3340" spans="1:19">
      <c r="A3340" s="4" t="s">
        <v>3547</v>
      </c>
      <c r="B3340" s="4" t="s">
        <v>185</v>
      </c>
      <c r="C3340" s="4" t="s">
        <v>192</v>
      </c>
      <c r="D3340" s="4" t="s">
        <v>56</v>
      </c>
      <c r="E3340" s="4" t="s">
        <v>197</v>
      </c>
      <c r="F3340" s="3">
        <v>42876</v>
      </c>
      <c r="G3340" s="3">
        <v>42878</v>
      </c>
      <c r="H3340">
        <v>0</v>
      </c>
      <c r="I3340" s="4" t="s">
        <v>9023</v>
      </c>
      <c r="J3340" s="4" t="s">
        <v>9024</v>
      </c>
      <c r="K3340" s="4" t="s">
        <v>9012</v>
      </c>
      <c r="L3340">
        <v>3393</v>
      </c>
      <c r="M3340" s="4" t="s">
        <v>55</v>
      </c>
      <c r="N3340">
        <v>1999</v>
      </c>
      <c r="O3340">
        <v>1699.85</v>
      </c>
      <c r="P3340">
        <v>5108</v>
      </c>
      <c r="Q3340" s="4" t="s">
        <v>23</v>
      </c>
      <c r="R3340" s="4" t="s">
        <v>24</v>
      </c>
      <c r="S3340">
        <v>2</v>
      </c>
    </row>
    <row r="3341" spans="1:19">
      <c r="A3341" s="4" t="s">
        <v>3548</v>
      </c>
      <c r="B3341" s="4" t="s">
        <v>185</v>
      </c>
      <c r="C3341" s="4" t="s">
        <v>179</v>
      </c>
      <c r="D3341" s="4" t="s">
        <v>38</v>
      </c>
      <c r="E3341" s="4" t="s">
        <v>172</v>
      </c>
      <c r="F3341" s="3">
        <v>42876</v>
      </c>
      <c r="G3341" s="3">
        <v>42952</v>
      </c>
      <c r="H3341">
        <v>572</v>
      </c>
      <c r="I3341" s="4" t="s">
        <v>9023</v>
      </c>
      <c r="J3341" s="4" t="s">
        <v>9024</v>
      </c>
      <c r="K3341" s="4" t="s">
        <v>9010</v>
      </c>
      <c r="L3341">
        <v>550</v>
      </c>
      <c r="M3341" s="4" t="s">
        <v>39</v>
      </c>
      <c r="N3341">
        <v>1993</v>
      </c>
      <c r="O3341">
        <v>4269.8999999999996</v>
      </c>
      <c r="P3341">
        <v>6472</v>
      </c>
      <c r="Q3341" s="4" t="s">
        <v>23</v>
      </c>
      <c r="R3341" s="4" t="s">
        <v>40</v>
      </c>
      <c r="S3341">
        <v>76</v>
      </c>
    </row>
    <row r="3342" spans="1:19">
      <c r="A3342" s="4" t="s">
        <v>3549</v>
      </c>
      <c r="B3342" s="4" t="s">
        <v>216</v>
      </c>
      <c r="C3342" s="4" t="s">
        <v>177</v>
      </c>
      <c r="D3342" s="4" t="s">
        <v>95</v>
      </c>
      <c r="E3342" s="4" t="s">
        <v>172</v>
      </c>
      <c r="F3342" s="3">
        <v>42876</v>
      </c>
      <c r="G3342" s="3">
        <v>42896</v>
      </c>
      <c r="H3342">
        <v>48</v>
      </c>
      <c r="I3342" s="4" t="s">
        <v>9018</v>
      </c>
      <c r="J3342" s="4" t="s">
        <v>9019</v>
      </c>
      <c r="K3342" s="4" t="s">
        <v>9012</v>
      </c>
      <c r="L3342">
        <v>55</v>
      </c>
      <c r="M3342" s="4" t="s">
        <v>60</v>
      </c>
      <c r="N3342">
        <v>1997</v>
      </c>
      <c r="O3342">
        <v>882.12</v>
      </c>
      <c r="P3342">
        <v>2769</v>
      </c>
      <c r="Q3342" s="4" t="s">
        <v>23</v>
      </c>
      <c r="R3342" s="4" t="s">
        <v>24</v>
      </c>
      <c r="S3342">
        <v>20</v>
      </c>
    </row>
    <row r="3343" spans="1:19">
      <c r="A3343" s="4" t="s">
        <v>3550</v>
      </c>
      <c r="B3343" s="4" t="s">
        <v>183</v>
      </c>
      <c r="C3343" s="4" t="s">
        <v>199</v>
      </c>
      <c r="D3343" s="4" t="s">
        <v>79</v>
      </c>
      <c r="E3343" s="4" t="s">
        <v>197</v>
      </c>
      <c r="F3343" s="3">
        <v>42877</v>
      </c>
      <c r="G3343" s="3">
        <v>42886</v>
      </c>
      <c r="H3343">
        <v>0</v>
      </c>
      <c r="I3343" s="4" t="s">
        <v>9014</v>
      </c>
      <c r="J3343" s="4" t="s">
        <v>9015</v>
      </c>
      <c r="K3343" s="4" t="s">
        <v>9010</v>
      </c>
      <c r="L3343">
        <v>5482</v>
      </c>
      <c r="M3343" s="4" t="s">
        <v>26</v>
      </c>
      <c r="N3343">
        <v>2002</v>
      </c>
      <c r="O3343">
        <v>3178.24</v>
      </c>
      <c r="P3343">
        <v>4540</v>
      </c>
      <c r="Q3343" s="4" t="s">
        <v>23</v>
      </c>
      <c r="R3343" s="4" t="s">
        <v>24</v>
      </c>
      <c r="S3343">
        <v>9</v>
      </c>
    </row>
    <row r="3344" spans="1:19">
      <c r="A3344" s="4" t="s">
        <v>3551</v>
      </c>
      <c r="B3344" s="4" t="s">
        <v>279</v>
      </c>
      <c r="C3344" s="4" t="s">
        <v>171</v>
      </c>
      <c r="D3344" s="4" t="s">
        <v>74</v>
      </c>
      <c r="E3344" s="4" t="s">
        <v>193</v>
      </c>
      <c r="F3344" s="3">
        <v>42877</v>
      </c>
      <c r="G3344" s="3"/>
      <c r="I3344" s="4" t="s">
        <v>9018</v>
      </c>
      <c r="J3344" s="4" t="s">
        <v>9019</v>
      </c>
      <c r="K3344" s="4" t="s">
        <v>9010</v>
      </c>
      <c r="L3344">
        <v>1096</v>
      </c>
      <c r="M3344" s="4" t="s">
        <v>33</v>
      </c>
      <c r="N3344">
        <v>2003</v>
      </c>
      <c r="O3344">
        <v>223.8</v>
      </c>
      <c r="P3344">
        <v>299</v>
      </c>
      <c r="Q3344" s="4" t="s">
        <v>23</v>
      </c>
      <c r="R3344" s="4" t="s">
        <v>24</v>
      </c>
    </row>
    <row r="3345" spans="1:19">
      <c r="A3345" s="4" t="s">
        <v>3552</v>
      </c>
      <c r="B3345" s="4" t="s">
        <v>210</v>
      </c>
      <c r="C3345" s="4" t="s">
        <v>192</v>
      </c>
      <c r="D3345" s="4" t="s">
        <v>24</v>
      </c>
      <c r="E3345" s="4" t="s">
        <v>193</v>
      </c>
      <c r="F3345" s="3">
        <v>42877</v>
      </c>
      <c r="G3345" s="3"/>
      <c r="I3345" s="4" t="s">
        <v>9021</v>
      </c>
      <c r="J3345" s="4" t="s">
        <v>9019</v>
      </c>
      <c r="K3345" s="4" t="s">
        <v>9012</v>
      </c>
      <c r="L3345">
        <v>3393</v>
      </c>
      <c r="M3345" s="4"/>
      <c r="Q3345" s="4"/>
      <c r="R3345" s="4"/>
    </row>
    <row r="3346" spans="1:19">
      <c r="A3346" s="4" t="s">
        <v>3553</v>
      </c>
      <c r="B3346" s="4" t="s">
        <v>174</v>
      </c>
      <c r="C3346" s="4" t="s">
        <v>192</v>
      </c>
      <c r="D3346" s="4" t="s">
        <v>43</v>
      </c>
      <c r="E3346" s="4" t="s">
        <v>197</v>
      </c>
      <c r="F3346" s="3">
        <v>42877</v>
      </c>
      <c r="G3346" s="3">
        <v>42986</v>
      </c>
      <c r="H3346">
        <v>0</v>
      </c>
      <c r="I3346" s="4" t="s">
        <v>9016</v>
      </c>
      <c r="J3346" s="4" t="s">
        <v>9015</v>
      </c>
      <c r="K3346" s="4" t="s">
        <v>9012</v>
      </c>
      <c r="L3346">
        <v>3393</v>
      </c>
      <c r="M3346" s="4" t="s">
        <v>9322</v>
      </c>
      <c r="N3346">
        <v>2005</v>
      </c>
      <c r="O3346">
        <v>1520.66</v>
      </c>
      <c r="P3346">
        <v>1806</v>
      </c>
      <c r="Q3346" s="4" t="s">
        <v>23</v>
      </c>
      <c r="R3346" s="4" t="s">
        <v>24</v>
      </c>
      <c r="S3346">
        <v>109</v>
      </c>
    </row>
    <row r="3347" spans="1:19">
      <c r="A3347" s="4" t="s">
        <v>3554</v>
      </c>
      <c r="B3347" s="4" t="s">
        <v>237</v>
      </c>
      <c r="C3347" s="4" t="s">
        <v>179</v>
      </c>
      <c r="D3347" s="4" t="s">
        <v>82</v>
      </c>
      <c r="E3347" s="4" t="s">
        <v>172</v>
      </c>
      <c r="F3347" s="3">
        <v>42877</v>
      </c>
      <c r="G3347" s="3">
        <v>42892</v>
      </c>
      <c r="H3347">
        <v>555</v>
      </c>
      <c r="I3347" s="4" t="s">
        <v>9018</v>
      </c>
      <c r="J3347" s="4" t="s">
        <v>9019</v>
      </c>
      <c r="K3347" s="4" t="s">
        <v>9010</v>
      </c>
      <c r="L3347">
        <v>550</v>
      </c>
      <c r="M3347" s="4" t="s">
        <v>36</v>
      </c>
      <c r="N3347">
        <v>1982</v>
      </c>
      <c r="O3347">
        <v>11698.03</v>
      </c>
      <c r="P3347">
        <v>34288</v>
      </c>
      <c r="Q3347" s="4" t="s">
        <v>23</v>
      </c>
      <c r="R3347" s="4" t="s">
        <v>24</v>
      </c>
      <c r="S3347">
        <v>15</v>
      </c>
    </row>
    <row r="3348" spans="1:19">
      <c r="A3348" s="4" t="s">
        <v>3555</v>
      </c>
      <c r="B3348" s="4" t="s">
        <v>237</v>
      </c>
      <c r="C3348" s="4" t="s">
        <v>179</v>
      </c>
      <c r="D3348" s="4" t="s">
        <v>84</v>
      </c>
      <c r="E3348" s="4" t="s">
        <v>172</v>
      </c>
      <c r="F3348" s="3">
        <v>42877</v>
      </c>
      <c r="G3348" s="3">
        <v>42980</v>
      </c>
      <c r="H3348">
        <v>476</v>
      </c>
      <c r="I3348" s="4" t="s">
        <v>9018</v>
      </c>
      <c r="J3348" s="4" t="s">
        <v>9019</v>
      </c>
      <c r="K3348" s="4" t="s">
        <v>9010</v>
      </c>
      <c r="L3348">
        <v>550</v>
      </c>
      <c r="M3348" s="4" t="s">
        <v>9322</v>
      </c>
      <c r="N3348">
        <v>1980</v>
      </c>
      <c r="O3348">
        <v>7708.38</v>
      </c>
      <c r="P3348">
        <v>13756</v>
      </c>
      <c r="Q3348" s="4" t="s">
        <v>23</v>
      </c>
      <c r="R3348" s="4" t="s">
        <v>24</v>
      </c>
      <c r="S3348">
        <v>103</v>
      </c>
    </row>
    <row r="3349" spans="1:19">
      <c r="A3349" s="4" t="s">
        <v>3556</v>
      </c>
      <c r="B3349" s="4" t="s">
        <v>203</v>
      </c>
      <c r="C3349" s="4" t="s">
        <v>192</v>
      </c>
      <c r="D3349" s="4" t="s">
        <v>24</v>
      </c>
      <c r="E3349" s="4" t="s">
        <v>193</v>
      </c>
      <c r="F3349" s="3">
        <v>42877</v>
      </c>
      <c r="G3349" s="3"/>
      <c r="I3349" s="4" t="s">
        <v>9023</v>
      </c>
      <c r="J3349" s="4" t="s">
        <v>9024</v>
      </c>
      <c r="K3349" s="4" t="s">
        <v>9012</v>
      </c>
      <c r="L3349">
        <v>3393</v>
      </c>
      <c r="M3349" s="4"/>
      <c r="Q3349" s="4"/>
      <c r="R3349" s="4"/>
    </row>
    <row r="3350" spans="1:19">
      <c r="A3350" s="4" t="s">
        <v>3557</v>
      </c>
      <c r="B3350" s="4" t="s">
        <v>191</v>
      </c>
      <c r="C3350" s="4" t="s">
        <v>171</v>
      </c>
      <c r="D3350" s="4" t="s">
        <v>86</v>
      </c>
      <c r="E3350" s="4" t="s">
        <v>172</v>
      </c>
      <c r="F3350" s="3">
        <v>42877</v>
      </c>
      <c r="G3350" s="3">
        <v>42900</v>
      </c>
      <c r="H3350">
        <v>1090</v>
      </c>
      <c r="I3350" s="4" t="s">
        <v>9026</v>
      </c>
      <c r="J3350" s="4" t="s">
        <v>9024</v>
      </c>
      <c r="K3350" s="4" t="s">
        <v>9010</v>
      </c>
      <c r="L3350">
        <v>1096</v>
      </c>
      <c r="M3350" s="4" t="s">
        <v>26</v>
      </c>
      <c r="N3350">
        <v>1985</v>
      </c>
      <c r="O3350">
        <v>2741.37</v>
      </c>
      <c r="P3350">
        <v>9226</v>
      </c>
      <c r="Q3350" s="4" t="s">
        <v>23</v>
      </c>
      <c r="R3350" s="4" t="s">
        <v>24</v>
      </c>
      <c r="S3350">
        <v>23</v>
      </c>
    </row>
    <row r="3351" spans="1:19">
      <c r="A3351" s="4" t="s">
        <v>3558</v>
      </c>
      <c r="B3351" s="4" t="s">
        <v>230</v>
      </c>
      <c r="C3351" s="4" t="s">
        <v>177</v>
      </c>
      <c r="D3351" s="4" t="s">
        <v>96</v>
      </c>
      <c r="E3351" s="4" t="s">
        <v>193</v>
      </c>
      <c r="F3351" s="3">
        <v>42877</v>
      </c>
      <c r="G3351" s="3"/>
      <c r="I3351" s="4" t="s">
        <v>9026</v>
      </c>
      <c r="J3351" s="4" t="s">
        <v>9024</v>
      </c>
      <c r="K3351" s="4" t="s">
        <v>9012</v>
      </c>
      <c r="L3351">
        <v>55</v>
      </c>
      <c r="M3351" s="4" t="s">
        <v>58</v>
      </c>
      <c r="N3351">
        <v>1994</v>
      </c>
      <c r="O3351">
        <v>355.23</v>
      </c>
      <c r="P3351">
        <v>853</v>
      </c>
      <c r="Q3351" s="4" t="s">
        <v>23</v>
      </c>
      <c r="R3351" s="4" t="s">
        <v>24</v>
      </c>
    </row>
    <row r="3352" spans="1:19">
      <c r="A3352" s="4" t="s">
        <v>3559</v>
      </c>
      <c r="B3352" s="4" t="s">
        <v>230</v>
      </c>
      <c r="C3352" s="4" t="s">
        <v>179</v>
      </c>
      <c r="D3352" s="4" t="s">
        <v>42</v>
      </c>
      <c r="E3352" s="4" t="s">
        <v>172</v>
      </c>
      <c r="F3352" s="3">
        <v>42877</v>
      </c>
      <c r="G3352" s="3">
        <v>43003</v>
      </c>
      <c r="H3352">
        <v>584</v>
      </c>
      <c r="I3352" s="4" t="s">
        <v>9026</v>
      </c>
      <c r="J3352" s="4" t="s">
        <v>9024</v>
      </c>
      <c r="K3352" s="4" t="s">
        <v>9010</v>
      </c>
      <c r="L3352">
        <v>550</v>
      </c>
      <c r="M3352" s="4" t="s">
        <v>26</v>
      </c>
      <c r="N3352">
        <v>2017</v>
      </c>
      <c r="O3352">
        <v>4.54</v>
      </c>
      <c r="P3352">
        <v>9</v>
      </c>
      <c r="Q3352" s="4" t="s">
        <v>23</v>
      </c>
      <c r="R3352" s="4" t="s">
        <v>24</v>
      </c>
      <c r="S3352">
        <v>126</v>
      </c>
    </row>
    <row r="3353" spans="1:19">
      <c r="A3353" s="4" t="s">
        <v>3560</v>
      </c>
      <c r="B3353" s="4" t="s">
        <v>187</v>
      </c>
      <c r="C3353" s="4" t="s">
        <v>199</v>
      </c>
      <c r="D3353" s="4" t="s">
        <v>24</v>
      </c>
      <c r="E3353" s="4" t="s">
        <v>193</v>
      </c>
      <c r="F3353" s="3">
        <v>42877</v>
      </c>
      <c r="G3353" s="3"/>
      <c r="I3353" s="4" t="s">
        <v>9023</v>
      </c>
      <c r="J3353" s="4" t="s">
        <v>9024</v>
      </c>
      <c r="K3353" s="4" t="s">
        <v>9010</v>
      </c>
      <c r="L3353">
        <v>5482</v>
      </c>
      <c r="M3353" s="4"/>
      <c r="Q3353" s="4"/>
      <c r="R3353" s="4"/>
    </row>
    <row r="3354" spans="1:19">
      <c r="A3354" s="4" t="s">
        <v>3561</v>
      </c>
      <c r="B3354" s="4" t="s">
        <v>187</v>
      </c>
      <c r="C3354" s="4" t="s">
        <v>265</v>
      </c>
      <c r="D3354" s="4" t="s">
        <v>59</v>
      </c>
      <c r="E3354" s="4" t="s">
        <v>172</v>
      </c>
      <c r="F3354" s="3">
        <v>42877</v>
      </c>
      <c r="G3354" s="3">
        <v>42961</v>
      </c>
      <c r="H3354">
        <v>24745</v>
      </c>
      <c r="I3354" s="4" t="s">
        <v>9023</v>
      </c>
      <c r="J3354" s="4" t="s">
        <v>9024</v>
      </c>
      <c r="K3354" s="4" t="s">
        <v>9013</v>
      </c>
      <c r="L3354">
        <v>26768</v>
      </c>
      <c r="M3354" s="4" t="s">
        <v>60</v>
      </c>
      <c r="N3354">
        <v>1988</v>
      </c>
      <c r="O3354">
        <v>2059.9</v>
      </c>
      <c r="P3354">
        <v>3644</v>
      </c>
      <c r="Q3354" s="4" t="s">
        <v>23</v>
      </c>
      <c r="R3354" s="4" t="s">
        <v>24</v>
      </c>
      <c r="S3354">
        <v>84</v>
      </c>
    </row>
    <row r="3355" spans="1:19">
      <c r="A3355" s="4" t="s">
        <v>3562</v>
      </c>
      <c r="B3355" s="4" t="s">
        <v>201</v>
      </c>
      <c r="C3355" s="4" t="s">
        <v>171</v>
      </c>
      <c r="D3355" s="4" t="s">
        <v>24</v>
      </c>
      <c r="E3355" s="4" t="s">
        <v>193</v>
      </c>
      <c r="F3355" s="3">
        <v>42877</v>
      </c>
      <c r="G3355" s="3"/>
      <c r="I3355" s="4" t="s">
        <v>9026</v>
      </c>
      <c r="J3355" s="4" t="s">
        <v>9024</v>
      </c>
      <c r="K3355" s="4" t="s">
        <v>9010</v>
      </c>
      <c r="L3355">
        <v>1096</v>
      </c>
      <c r="M3355" s="4"/>
      <c r="Q3355" s="4"/>
      <c r="R3355" s="4"/>
    </row>
    <row r="3356" spans="1:19">
      <c r="A3356" s="4" t="s">
        <v>3563</v>
      </c>
      <c r="B3356" s="4" t="s">
        <v>232</v>
      </c>
      <c r="C3356" s="4" t="s">
        <v>9011</v>
      </c>
      <c r="D3356" s="4" t="s">
        <v>42</v>
      </c>
      <c r="E3356" s="4" t="s">
        <v>197</v>
      </c>
      <c r="F3356" s="3">
        <v>42877</v>
      </c>
      <c r="G3356" s="3">
        <v>42880</v>
      </c>
      <c r="H3356">
        <v>0</v>
      </c>
      <c r="I3356" s="4" t="s">
        <v>9021</v>
      </c>
      <c r="J3356" s="4" t="s">
        <v>9019</v>
      </c>
      <c r="K3356" s="4" t="s">
        <v>9010</v>
      </c>
      <c r="L3356">
        <v>4821</v>
      </c>
      <c r="M3356" s="4" t="s">
        <v>26</v>
      </c>
      <c r="N3356">
        <v>2017</v>
      </c>
      <c r="O3356">
        <v>4.54</v>
      </c>
      <c r="P3356">
        <v>9</v>
      </c>
      <c r="Q3356" s="4" t="s">
        <v>23</v>
      </c>
      <c r="R3356" s="4" t="s">
        <v>24</v>
      </c>
      <c r="S3356">
        <v>3</v>
      </c>
    </row>
    <row r="3357" spans="1:19">
      <c r="A3357" s="4" t="s">
        <v>3564</v>
      </c>
      <c r="B3357" s="4" t="s">
        <v>232</v>
      </c>
      <c r="C3357" s="4" t="s">
        <v>179</v>
      </c>
      <c r="D3357" s="4" t="s">
        <v>130</v>
      </c>
      <c r="E3357" s="4" t="s">
        <v>172</v>
      </c>
      <c r="F3357" s="3">
        <v>42877</v>
      </c>
      <c r="G3357" s="3">
        <v>42882</v>
      </c>
      <c r="H3357">
        <v>512</v>
      </c>
      <c r="I3357" s="4" t="s">
        <v>9021</v>
      </c>
      <c r="J3357" s="4" t="s">
        <v>9019</v>
      </c>
      <c r="K3357" s="4" t="s">
        <v>9010</v>
      </c>
      <c r="L3357">
        <v>550</v>
      </c>
      <c r="M3357" s="4" t="s">
        <v>36</v>
      </c>
      <c r="N3357">
        <v>1979</v>
      </c>
      <c r="O3357">
        <v>4478.47</v>
      </c>
      <c r="P3357">
        <v>13809</v>
      </c>
      <c r="Q3357" s="4" t="s">
        <v>23</v>
      </c>
      <c r="R3357" s="4" t="s">
        <v>24</v>
      </c>
      <c r="S3357">
        <v>5</v>
      </c>
    </row>
    <row r="3358" spans="1:19">
      <c r="A3358" s="4" t="s">
        <v>3565</v>
      </c>
      <c r="B3358" s="4" t="s">
        <v>226</v>
      </c>
      <c r="C3358" s="4" t="s">
        <v>9011</v>
      </c>
      <c r="D3358" s="4" t="s">
        <v>24</v>
      </c>
      <c r="E3358" s="4" t="s">
        <v>193</v>
      </c>
      <c r="F3358" s="3">
        <v>42877</v>
      </c>
      <c r="G3358" s="3"/>
      <c r="I3358" s="4" t="s">
        <v>9018</v>
      </c>
      <c r="J3358" s="4" t="s">
        <v>9019</v>
      </c>
      <c r="K3358" s="4" t="s">
        <v>9010</v>
      </c>
      <c r="L3358">
        <v>4821</v>
      </c>
      <c r="M3358" s="4"/>
      <c r="Q3358" s="4"/>
      <c r="R3358" s="4"/>
    </row>
    <row r="3359" spans="1:19">
      <c r="A3359" s="4" t="s">
        <v>3566</v>
      </c>
      <c r="B3359" s="4" t="s">
        <v>185</v>
      </c>
      <c r="C3359" s="4" t="s">
        <v>177</v>
      </c>
      <c r="D3359" s="4" t="s">
        <v>129</v>
      </c>
      <c r="E3359" s="4" t="s">
        <v>172</v>
      </c>
      <c r="F3359" s="3">
        <v>42877</v>
      </c>
      <c r="G3359" s="3">
        <v>42893</v>
      </c>
      <c r="H3359">
        <v>60</v>
      </c>
      <c r="I3359" s="4" t="s">
        <v>9023</v>
      </c>
      <c r="J3359" s="4" t="s">
        <v>9024</v>
      </c>
      <c r="K3359" s="4" t="s">
        <v>9012</v>
      </c>
      <c r="L3359">
        <v>55</v>
      </c>
      <c r="M3359" s="4" t="s">
        <v>39</v>
      </c>
      <c r="N3359">
        <v>1992</v>
      </c>
      <c r="O3359">
        <v>324.19</v>
      </c>
      <c r="P3359">
        <v>978</v>
      </c>
      <c r="Q3359" s="4" t="s">
        <v>23</v>
      </c>
      <c r="R3359" s="4" t="s">
        <v>24</v>
      </c>
      <c r="S3359">
        <v>16</v>
      </c>
    </row>
    <row r="3360" spans="1:19">
      <c r="A3360" s="4" t="s">
        <v>3567</v>
      </c>
      <c r="B3360" s="4" t="s">
        <v>181</v>
      </c>
      <c r="C3360" s="4" t="s">
        <v>9011</v>
      </c>
      <c r="D3360" s="4" t="s">
        <v>76</v>
      </c>
      <c r="E3360" s="4" t="s">
        <v>197</v>
      </c>
      <c r="F3360" s="3">
        <v>42877</v>
      </c>
      <c r="G3360" s="3">
        <v>42985</v>
      </c>
      <c r="H3360">
        <v>0</v>
      </c>
      <c r="I3360" s="4" t="s">
        <v>9026</v>
      </c>
      <c r="J3360" s="4" t="s">
        <v>9024</v>
      </c>
      <c r="K3360" s="4" t="s">
        <v>9010</v>
      </c>
      <c r="L3360">
        <v>4821</v>
      </c>
      <c r="M3360" s="4" t="s">
        <v>9322</v>
      </c>
      <c r="N3360">
        <v>1997</v>
      </c>
      <c r="O3360">
        <v>8170.38</v>
      </c>
      <c r="P3360">
        <v>16499</v>
      </c>
      <c r="Q3360" s="4" t="s">
        <v>77</v>
      </c>
      <c r="R3360" s="4" t="s">
        <v>24</v>
      </c>
      <c r="S3360">
        <v>108</v>
      </c>
    </row>
    <row r="3361" spans="1:19">
      <c r="A3361" s="4" t="s">
        <v>3568</v>
      </c>
      <c r="B3361" s="4" t="s">
        <v>181</v>
      </c>
      <c r="C3361" s="4" t="s">
        <v>171</v>
      </c>
      <c r="D3361" s="4" t="s">
        <v>44</v>
      </c>
      <c r="E3361" s="4" t="s">
        <v>172</v>
      </c>
      <c r="F3361" s="3">
        <v>42877</v>
      </c>
      <c r="G3361" s="3">
        <v>42955</v>
      </c>
      <c r="H3361">
        <v>1088</v>
      </c>
      <c r="I3361" s="4" t="s">
        <v>9026</v>
      </c>
      <c r="J3361" s="4" t="s">
        <v>9024</v>
      </c>
      <c r="K3361" s="4" t="s">
        <v>9010</v>
      </c>
      <c r="L3361">
        <v>1096</v>
      </c>
      <c r="M3361" s="4" t="s">
        <v>36</v>
      </c>
      <c r="N3361">
        <v>2013</v>
      </c>
      <c r="O3361">
        <v>98.79</v>
      </c>
      <c r="P3361">
        <v>96</v>
      </c>
      <c r="Q3361" s="4" t="s">
        <v>23</v>
      </c>
      <c r="R3361" s="4" t="s">
        <v>35</v>
      </c>
      <c r="S3361">
        <v>78</v>
      </c>
    </row>
    <row r="3362" spans="1:19">
      <c r="A3362" s="4" t="s">
        <v>3569</v>
      </c>
      <c r="B3362" s="4" t="s">
        <v>261</v>
      </c>
      <c r="C3362" s="4" t="s">
        <v>171</v>
      </c>
      <c r="D3362" s="4" t="s">
        <v>24</v>
      </c>
      <c r="E3362" s="4" t="s">
        <v>193</v>
      </c>
      <c r="F3362" s="3">
        <v>42878</v>
      </c>
      <c r="G3362" s="3"/>
      <c r="I3362" s="4" t="s">
        <v>9021</v>
      </c>
      <c r="J3362" s="4" t="s">
        <v>9019</v>
      </c>
      <c r="K3362" s="4" t="s">
        <v>9010</v>
      </c>
      <c r="L3362">
        <v>1096</v>
      </c>
      <c r="M3362" s="4"/>
      <c r="Q3362" s="4"/>
      <c r="R3362" s="4"/>
    </row>
    <row r="3363" spans="1:19">
      <c r="A3363" s="4" t="s">
        <v>3570</v>
      </c>
      <c r="B3363" s="4" t="s">
        <v>261</v>
      </c>
      <c r="C3363" s="4" t="s">
        <v>199</v>
      </c>
      <c r="D3363" s="4" t="s">
        <v>24</v>
      </c>
      <c r="E3363" s="4" t="s">
        <v>193</v>
      </c>
      <c r="F3363" s="3">
        <v>42878</v>
      </c>
      <c r="G3363" s="3"/>
      <c r="I3363" s="4" t="s">
        <v>9021</v>
      </c>
      <c r="J3363" s="4" t="s">
        <v>9019</v>
      </c>
      <c r="K3363" s="4" t="s">
        <v>9010</v>
      </c>
      <c r="L3363">
        <v>5482</v>
      </c>
      <c r="M3363" s="4"/>
      <c r="Q3363" s="4"/>
      <c r="R3363" s="4"/>
    </row>
    <row r="3364" spans="1:19">
      <c r="A3364" s="4" t="s">
        <v>3571</v>
      </c>
      <c r="B3364" s="4" t="s">
        <v>246</v>
      </c>
      <c r="C3364" s="4" t="s">
        <v>177</v>
      </c>
      <c r="D3364" s="4" t="s">
        <v>24</v>
      </c>
      <c r="E3364" s="4" t="s">
        <v>193</v>
      </c>
      <c r="F3364" s="3">
        <v>42878</v>
      </c>
      <c r="G3364" s="3"/>
      <c r="I3364" s="4" t="s">
        <v>9021</v>
      </c>
      <c r="J3364" s="4" t="s">
        <v>9019</v>
      </c>
      <c r="K3364" s="4" t="s">
        <v>9012</v>
      </c>
      <c r="L3364">
        <v>55</v>
      </c>
      <c r="M3364" s="4"/>
      <c r="Q3364" s="4"/>
      <c r="R3364" s="4"/>
    </row>
    <row r="3365" spans="1:19">
      <c r="A3365" s="4" t="s">
        <v>3572</v>
      </c>
      <c r="B3365" s="4" t="s">
        <v>279</v>
      </c>
      <c r="C3365" s="4" t="s">
        <v>179</v>
      </c>
      <c r="D3365" s="4" t="s">
        <v>117</v>
      </c>
      <c r="E3365" s="4" t="s">
        <v>172</v>
      </c>
      <c r="F3365" s="3">
        <v>42878</v>
      </c>
      <c r="G3365" s="3">
        <v>42881</v>
      </c>
      <c r="H3365">
        <v>463</v>
      </c>
      <c r="I3365" s="4" t="s">
        <v>9018</v>
      </c>
      <c r="J3365" s="4" t="s">
        <v>9019</v>
      </c>
      <c r="K3365" s="4" t="s">
        <v>9010</v>
      </c>
      <c r="L3365">
        <v>550</v>
      </c>
      <c r="M3365" s="4" t="s">
        <v>26</v>
      </c>
      <c r="N3365">
        <v>1996</v>
      </c>
      <c r="O3365">
        <v>439.21</v>
      </c>
      <c r="P3365">
        <v>792</v>
      </c>
      <c r="Q3365" s="4" t="s">
        <v>23</v>
      </c>
      <c r="R3365" s="4" t="s">
        <v>24</v>
      </c>
      <c r="S3365">
        <v>3</v>
      </c>
    </row>
    <row r="3366" spans="1:19">
      <c r="A3366" s="4" t="s">
        <v>3573</v>
      </c>
      <c r="B3366" s="4" t="s">
        <v>263</v>
      </c>
      <c r="C3366" s="4" t="s">
        <v>171</v>
      </c>
      <c r="D3366" s="4" t="s">
        <v>65</v>
      </c>
      <c r="E3366" s="4" t="s">
        <v>172</v>
      </c>
      <c r="F3366" s="3">
        <v>42878</v>
      </c>
      <c r="G3366" s="3">
        <v>42971</v>
      </c>
      <c r="H3366">
        <v>877</v>
      </c>
      <c r="I3366" s="4" t="s">
        <v>9021</v>
      </c>
      <c r="J3366" s="4" t="s">
        <v>9019</v>
      </c>
      <c r="K3366" s="4" t="s">
        <v>9010</v>
      </c>
      <c r="L3366">
        <v>1096</v>
      </c>
      <c r="M3366" s="4" t="s">
        <v>33</v>
      </c>
      <c r="N3366">
        <v>1990</v>
      </c>
      <c r="O3366">
        <v>2520.83</v>
      </c>
      <c r="P3366">
        <v>3502</v>
      </c>
      <c r="Q3366" s="4" t="s">
        <v>23</v>
      </c>
      <c r="R3366" s="4" t="s">
        <v>24</v>
      </c>
      <c r="S3366">
        <v>93</v>
      </c>
    </row>
    <row r="3367" spans="1:19">
      <c r="A3367" s="4" t="s">
        <v>3574</v>
      </c>
      <c r="B3367" s="4" t="s">
        <v>196</v>
      </c>
      <c r="C3367" s="4" t="s">
        <v>192</v>
      </c>
      <c r="D3367" s="4" t="s">
        <v>76</v>
      </c>
      <c r="E3367" s="4" t="s">
        <v>172</v>
      </c>
      <c r="F3367" s="3">
        <v>42878</v>
      </c>
      <c r="G3367" s="3">
        <v>42971</v>
      </c>
      <c r="H3367">
        <v>3339</v>
      </c>
      <c r="I3367" s="4" t="s">
        <v>9016</v>
      </c>
      <c r="J3367" s="4" t="s">
        <v>9015</v>
      </c>
      <c r="K3367" s="4" t="s">
        <v>9012</v>
      </c>
      <c r="L3367">
        <v>3393</v>
      </c>
      <c r="M3367" s="4" t="s">
        <v>9322</v>
      </c>
      <c r="N3367">
        <v>1997</v>
      </c>
      <c r="O3367">
        <v>8170.38</v>
      </c>
      <c r="P3367">
        <v>16499</v>
      </c>
      <c r="Q3367" s="4" t="s">
        <v>77</v>
      </c>
      <c r="R3367" s="4" t="s">
        <v>24</v>
      </c>
      <c r="S3367">
        <v>93</v>
      </c>
    </row>
    <row r="3368" spans="1:19">
      <c r="A3368" s="4" t="s">
        <v>3575</v>
      </c>
      <c r="B3368" s="4" t="s">
        <v>191</v>
      </c>
      <c r="C3368" s="4" t="s">
        <v>171</v>
      </c>
      <c r="D3368" s="4" t="s">
        <v>42</v>
      </c>
      <c r="E3368" s="4" t="s">
        <v>193</v>
      </c>
      <c r="F3368" s="3">
        <v>42878</v>
      </c>
      <c r="G3368" s="3"/>
      <c r="I3368" s="4" t="s">
        <v>9026</v>
      </c>
      <c r="J3368" s="4" t="s">
        <v>9024</v>
      </c>
      <c r="K3368" s="4" t="s">
        <v>9010</v>
      </c>
      <c r="L3368">
        <v>1096</v>
      </c>
      <c r="M3368" s="4" t="s">
        <v>26</v>
      </c>
      <c r="N3368">
        <v>2017</v>
      </c>
      <c r="O3368">
        <v>4.54</v>
      </c>
      <c r="P3368">
        <v>9</v>
      </c>
      <c r="Q3368" s="4" t="s">
        <v>23</v>
      </c>
      <c r="R3368" s="4" t="s">
        <v>24</v>
      </c>
    </row>
    <row r="3369" spans="1:19">
      <c r="A3369" s="4" t="s">
        <v>3576</v>
      </c>
      <c r="B3369" s="4" t="s">
        <v>343</v>
      </c>
      <c r="C3369" s="4" t="s">
        <v>177</v>
      </c>
      <c r="D3369" s="4" t="s">
        <v>57</v>
      </c>
      <c r="E3369" s="4" t="s">
        <v>197</v>
      </c>
      <c r="F3369" s="3">
        <v>42878</v>
      </c>
      <c r="G3369" s="3">
        <v>42883</v>
      </c>
      <c r="H3369">
        <v>0</v>
      </c>
      <c r="I3369" s="4" t="s">
        <v>9016</v>
      </c>
      <c r="J3369" s="4" t="s">
        <v>9015</v>
      </c>
      <c r="K3369" s="4" t="s">
        <v>9012</v>
      </c>
      <c r="L3369">
        <v>55</v>
      </c>
      <c r="M3369" s="4" t="s">
        <v>58</v>
      </c>
      <c r="N3369">
        <v>2006</v>
      </c>
      <c r="O3369">
        <v>1102.43</v>
      </c>
      <c r="P3369">
        <v>1759</v>
      </c>
      <c r="Q3369" s="4" t="s">
        <v>23</v>
      </c>
      <c r="R3369" s="4" t="s">
        <v>24</v>
      </c>
      <c r="S3369">
        <v>5</v>
      </c>
    </row>
    <row r="3370" spans="1:19">
      <c r="A3370" s="4" t="s">
        <v>3577</v>
      </c>
      <c r="B3370" s="4" t="s">
        <v>343</v>
      </c>
      <c r="C3370" s="4" t="s">
        <v>9011</v>
      </c>
      <c r="D3370" s="4" t="s">
        <v>61</v>
      </c>
      <c r="E3370" s="4" t="s">
        <v>172</v>
      </c>
      <c r="F3370" s="3">
        <v>42878</v>
      </c>
      <c r="G3370" s="3">
        <v>42967</v>
      </c>
      <c r="H3370">
        <v>4180</v>
      </c>
      <c r="I3370" s="4" t="s">
        <v>9016</v>
      </c>
      <c r="J3370" s="4" t="s">
        <v>9015</v>
      </c>
      <c r="K3370" s="4" t="s">
        <v>9010</v>
      </c>
      <c r="L3370">
        <v>4821</v>
      </c>
      <c r="M3370" s="4" t="s">
        <v>58</v>
      </c>
      <c r="N3370">
        <v>1991</v>
      </c>
      <c r="O3370">
        <v>2819.5</v>
      </c>
      <c r="P3370">
        <v>7227</v>
      </c>
      <c r="Q3370" s="4" t="s">
        <v>23</v>
      </c>
      <c r="R3370" s="4" t="s">
        <v>62</v>
      </c>
      <c r="S3370">
        <v>89</v>
      </c>
    </row>
    <row r="3371" spans="1:19">
      <c r="A3371" s="4" t="s">
        <v>3578</v>
      </c>
      <c r="B3371" s="4" t="s">
        <v>230</v>
      </c>
      <c r="C3371" s="4" t="s">
        <v>171</v>
      </c>
      <c r="D3371" s="4" t="s">
        <v>86</v>
      </c>
      <c r="E3371" s="4" t="s">
        <v>197</v>
      </c>
      <c r="F3371" s="3">
        <v>42878</v>
      </c>
      <c r="G3371" s="3">
        <v>42949</v>
      </c>
      <c r="H3371">
        <v>0</v>
      </c>
      <c r="I3371" s="4" t="s">
        <v>9026</v>
      </c>
      <c r="J3371" s="4" t="s">
        <v>9024</v>
      </c>
      <c r="K3371" s="4" t="s">
        <v>9010</v>
      </c>
      <c r="L3371">
        <v>1096</v>
      </c>
      <c r="M3371" s="4" t="s">
        <v>26</v>
      </c>
      <c r="N3371">
        <v>1985</v>
      </c>
      <c r="O3371">
        <v>2741.37</v>
      </c>
      <c r="P3371">
        <v>9226</v>
      </c>
      <c r="Q3371" s="4" t="s">
        <v>23</v>
      </c>
      <c r="R3371" s="4" t="s">
        <v>24</v>
      </c>
      <c r="S3371">
        <v>71</v>
      </c>
    </row>
    <row r="3372" spans="1:19">
      <c r="A3372" s="4" t="s">
        <v>3579</v>
      </c>
      <c r="B3372" s="4" t="s">
        <v>187</v>
      </c>
      <c r="C3372" s="4" t="s">
        <v>179</v>
      </c>
      <c r="D3372" s="4" t="s">
        <v>75</v>
      </c>
      <c r="E3372" s="4" t="s">
        <v>197</v>
      </c>
      <c r="F3372" s="3">
        <v>42878</v>
      </c>
      <c r="G3372" s="3">
        <v>42881</v>
      </c>
      <c r="H3372">
        <v>0</v>
      </c>
      <c r="I3372" s="4" t="s">
        <v>9023</v>
      </c>
      <c r="J3372" s="4" t="s">
        <v>9024</v>
      </c>
      <c r="K3372" s="4" t="s">
        <v>9010</v>
      </c>
      <c r="L3372">
        <v>550</v>
      </c>
      <c r="M3372" s="4" t="s">
        <v>73</v>
      </c>
      <c r="N3372">
        <v>1982</v>
      </c>
      <c r="O3372">
        <v>792.46</v>
      </c>
      <c r="P3372">
        <v>1299</v>
      </c>
      <c r="Q3372" s="4" t="s">
        <v>23</v>
      </c>
      <c r="R3372" s="4" t="s">
        <v>24</v>
      </c>
      <c r="S3372">
        <v>3</v>
      </c>
    </row>
    <row r="3373" spans="1:19">
      <c r="A3373" s="4" t="s">
        <v>3580</v>
      </c>
      <c r="B3373" s="4" t="s">
        <v>187</v>
      </c>
      <c r="C3373" s="4" t="s">
        <v>199</v>
      </c>
      <c r="D3373" s="4" t="s">
        <v>75</v>
      </c>
      <c r="E3373" s="4" t="s">
        <v>172</v>
      </c>
      <c r="F3373" s="3">
        <v>42878</v>
      </c>
      <c r="G3373" s="3">
        <v>42961</v>
      </c>
      <c r="H3373">
        <v>4642</v>
      </c>
      <c r="I3373" s="4" t="s">
        <v>9023</v>
      </c>
      <c r="J3373" s="4" t="s">
        <v>9024</v>
      </c>
      <c r="K3373" s="4" t="s">
        <v>9010</v>
      </c>
      <c r="L3373">
        <v>5482</v>
      </c>
      <c r="M3373" s="4" t="s">
        <v>73</v>
      </c>
      <c r="N3373">
        <v>1982</v>
      </c>
      <c r="O3373">
        <v>792.46</v>
      </c>
      <c r="P3373">
        <v>1299</v>
      </c>
      <c r="Q3373" s="4" t="s">
        <v>23</v>
      </c>
      <c r="R3373" s="4" t="s">
        <v>24</v>
      </c>
      <c r="S3373">
        <v>83</v>
      </c>
    </row>
    <row r="3374" spans="1:19">
      <c r="A3374" s="4" t="s">
        <v>3581</v>
      </c>
      <c r="B3374" s="4" t="s">
        <v>244</v>
      </c>
      <c r="C3374" s="4" t="s">
        <v>192</v>
      </c>
      <c r="D3374" s="4" t="s">
        <v>92</v>
      </c>
      <c r="E3374" s="4" t="s">
        <v>197</v>
      </c>
      <c r="F3374" s="3">
        <v>42878</v>
      </c>
      <c r="G3374" s="3">
        <v>42991</v>
      </c>
      <c r="H3374">
        <v>0</v>
      </c>
      <c r="I3374" s="4" t="s">
        <v>9016</v>
      </c>
      <c r="J3374" s="4" t="s">
        <v>9015</v>
      </c>
      <c r="K3374" s="4" t="s">
        <v>9012</v>
      </c>
      <c r="L3374">
        <v>3393</v>
      </c>
      <c r="M3374" s="4" t="s">
        <v>73</v>
      </c>
      <c r="N3374">
        <v>1997</v>
      </c>
      <c r="O3374">
        <v>2041.73</v>
      </c>
      <c r="P3374">
        <v>5276</v>
      </c>
      <c r="Q3374" s="4" t="s">
        <v>23</v>
      </c>
      <c r="R3374" s="4" t="s">
        <v>24</v>
      </c>
      <c r="S3374">
        <v>113</v>
      </c>
    </row>
    <row r="3375" spans="1:19">
      <c r="A3375" s="4" t="s">
        <v>3582</v>
      </c>
      <c r="B3375" s="4" t="s">
        <v>189</v>
      </c>
      <c r="C3375" s="4" t="s">
        <v>179</v>
      </c>
      <c r="D3375" s="4" t="s">
        <v>68</v>
      </c>
      <c r="E3375" s="4" t="s">
        <v>172</v>
      </c>
      <c r="F3375" s="3">
        <v>42878</v>
      </c>
      <c r="G3375" s="3">
        <v>42986</v>
      </c>
      <c r="H3375">
        <v>578</v>
      </c>
      <c r="I3375" s="4" t="s">
        <v>9016</v>
      </c>
      <c r="J3375" s="4" t="s">
        <v>9015</v>
      </c>
      <c r="K3375" s="4" t="s">
        <v>9010</v>
      </c>
      <c r="L3375">
        <v>550</v>
      </c>
      <c r="M3375" s="4" t="s">
        <v>9322</v>
      </c>
      <c r="N3375">
        <v>2000</v>
      </c>
      <c r="O3375">
        <v>1223.72</v>
      </c>
      <c r="P3375">
        <v>2497</v>
      </c>
      <c r="Q3375" s="4" t="s">
        <v>69</v>
      </c>
      <c r="R3375" s="4" t="s">
        <v>24</v>
      </c>
      <c r="S3375">
        <v>108</v>
      </c>
    </row>
    <row r="3376" spans="1:19">
      <c r="A3376" s="4" t="s">
        <v>3583</v>
      </c>
      <c r="B3376" s="4" t="s">
        <v>208</v>
      </c>
      <c r="C3376" s="4" t="s">
        <v>192</v>
      </c>
      <c r="D3376" s="4" t="s">
        <v>70</v>
      </c>
      <c r="E3376" s="4" t="s">
        <v>172</v>
      </c>
      <c r="F3376" s="3">
        <v>42878</v>
      </c>
      <c r="G3376" s="3">
        <v>42958</v>
      </c>
      <c r="H3376">
        <v>3285</v>
      </c>
      <c r="I3376" s="4" t="s">
        <v>9014</v>
      </c>
      <c r="J3376" s="4" t="s">
        <v>9015</v>
      </c>
      <c r="K3376" s="4" t="s">
        <v>9012</v>
      </c>
      <c r="L3376">
        <v>3393</v>
      </c>
      <c r="M3376" s="4" t="s">
        <v>55</v>
      </c>
      <c r="N3376">
        <v>2007</v>
      </c>
      <c r="O3376">
        <v>86.68</v>
      </c>
      <c r="P3376">
        <v>187</v>
      </c>
      <c r="Q3376" s="4" t="s">
        <v>23</v>
      </c>
      <c r="R3376" s="4" t="s">
        <v>56</v>
      </c>
      <c r="S3376">
        <v>80</v>
      </c>
    </row>
    <row r="3377" spans="1:19">
      <c r="A3377" s="4" t="s">
        <v>3584</v>
      </c>
      <c r="B3377" s="4" t="s">
        <v>185</v>
      </c>
      <c r="C3377" s="4" t="s">
        <v>177</v>
      </c>
      <c r="D3377" s="4" t="s">
        <v>97</v>
      </c>
      <c r="E3377" s="4" t="s">
        <v>197</v>
      </c>
      <c r="F3377" s="3">
        <v>42878</v>
      </c>
      <c r="G3377" s="3">
        <v>42959</v>
      </c>
      <c r="H3377">
        <v>0</v>
      </c>
      <c r="I3377" s="4" t="s">
        <v>9023</v>
      </c>
      <c r="J3377" s="4" t="s">
        <v>9024</v>
      </c>
      <c r="K3377" s="4" t="s">
        <v>9012</v>
      </c>
      <c r="L3377">
        <v>55</v>
      </c>
      <c r="M3377" s="4" t="s">
        <v>33</v>
      </c>
      <c r="N3377">
        <v>2001</v>
      </c>
      <c r="O3377">
        <v>2437.85</v>
      </c>
      <c r="P3377">
        <v>4874</v>
      </c>
      <c r="Q3377" s="4" t="s">
        <v>23</v>
      </c>
      <c r="R3377" s="4" t="s">
        <v>24</v>
      </c>
      <c r="S3377">
        <v>81</v>
      </c>
    </row>
    <row r="3378" spans="1:19">
      <c r="A3378" s="4" t="s">
        <v>3585</v>
      </c>
      <c r="B3378" s="4" t="s">
        <v>216</v>
      </c>
      <c r="C3378" s="4" t="s">
        <v>171</v>
      </c>
      <c r="D3378" s="4" t="s">
        <v>123</v>
      </c>
      <c r="E3378" s="4" t="s">
        <v>197</v>
      </c>
      <c r="F3378" s="3">
        <v>42878</v>
      </c>
      <c r="G3378" s="3">
        <v>42976</v>
      </c>
      <c r="H3378">
        <v>0</v>
      </c>
      <c r="I3378" s="4" t="s">
        <v>9018</v>
      </c>
      <c r="J3378" s="4" t="s">
        <v>9019</v>
      </c>
      <c r="K3378" s="4" t="s">
        <v>9010</v>
      </c>
      <c r="L3378">
        <v>1096</v>
      </c>
      <c r="M3378" s="4" t="s">
        <v>39</v>
      </c>
      <c r="N3378">
        <v>1989</v>
      </c>
      <c r="O3378">
        <v>3838.39</v>
      </c>
      <c r="P3378">
        <v>8274</v>
      </c>
      <c r="Q3378" s="4" t="s">
        <v>23</v>
      </c>
      <c r="R3378" s="4" t="s">
        <v>24</v>
      </c>
      <c r="S3378">
        <v>98</v>
      </c>
    </row>
    <row r="3379" spans="1:19">
      <c r="A3379" s="4" t="s">
        <v>3586</v>
      </c>
      <c r="B3379" s="4" t="s">
        <v>181</v>
      </c>
      <c r="C3379" s="4" t="s">
        <v>9011</v>
      </c>
      <c r="D3379" s="4" t="s">
        <v>38</v>
      </c>
      <c r="E3379" s="4" t="s">
        <v>172</v>
      </c>
      <c r="F3379" s="3">
        <v>42878</v>
      </c>
      <c r="G3379" s="3">
        <v>42886</v>
      </c>
      <c r="H3379">
        <v>5212</v>
      </c>
      <c r="I3379" s="4" t="s">
        <v>9026</v>
      </c>
      <c r="J3379" s="4" t="s">
        <v>9024</v>
      </c>
      <c r="K3379" s="4" t="s">
        <v>9010</v>
      </c>
      <c r="L3379">
        <v>4821</v>
      </c>
      <c r="M3379" s="4" t="s">
        <v>39</v>
      </c>
      <c r="N3379">
        <v>1993</v>
      </c>
      <c r="O3379">
        <v>4269.8999999999996</v>
      </c>
      <c r="P3379">
        <v>6472</v>
      </c>
      <c r="Q3379" s="4" t="s">
        <v>23</v>
      </c>
      <c r="R3379" s="4" t="s">
        <v>40</v>
      </c>
      <c r="S3379">
        <v>8</v>
      </c>
    </row>
    <row r="3380" spans="1:19">
      <c r="A3380" s="4" t="s">
        <v>3587</v>
      </c>
      <c r="B3380" s="4" t="s">
        <v>246</v>
      </c>
      <c r="C3380" s="4" t="s">
        <v>179</v>
      </c>
      <c r="D3380" s="4" t="s">
        <v>52</v>
      </c>
      <c r="E3380" s="4" t="s">
        <v>172</v>
      </c>
      <c r="F3380" s="3">
        <v>42879</v>
      </c>
      <c r="G3380" s="3">
        <v>43002</v>
      </c>
      <c r="H3380">
        <v>614</v>
      </c>
      <c r="I3380" s="4" t="s">
        <v>9021</v>
      </c>
      <c r="J3380" s="4" t="s">
        <v>9019</v>
      </c>
      <c r="K3380" s="4" t="s">
        <v>9010</v>
      </c>
      <c r="L3380">
        <v>550</v>
      </c>
      <c r="M3380" s="4" t="s">
        <v>46</v>
      </c>
      <c r="N3380">
        <v>1999</v>
      </c>
      <c r="O3380">
        <v>1197.44</v>
      </c>
      <c r="P3380">
        <v>2570</v>
      </c>
      <c r="Q3380" s="4" t="s">
        <v>23</v>
      </c>
      <c r="R3380" s="4" t="s">
        <v>24</v>
      </c>
      <c r="S3380">
        <v>123</v>
      </c>
    </row>
    <row r="3381" spans="1:19">
      <c r="A3381" s="4" t="s">
        <v>3588</v>
      </c>
      <c r="B3381" s="4" t="s">
        <v>246</v>
      </c>
      <c r="C3381" s="4" t="s">
        <v>199</v>
      </c>
      <c r="D3381" s="4" t="s">
        <v>35</v>
      </c>
      <c r="E3381" s="4" t="s">
        <v>172</v>
      </c>
      <c r="F3381" s="3">
        <v>42879</v>
      </c>
      <c r="G3381" s="3">
        <v>42991</v>
      </c>
      <c r="H3381">
        <v>5778</v>
      </c>
      <c r="I3381" s="4" t="s">
        <v>9021</v>
      </c>
      <c r="J3381" s="4" t="s">
        <v>9019</v>
      </c>
      <c r="K3381" s="4" t="s">
        <v>9010</v>
      </c>
      <c r="L3381">
        <v>5482</v>
      </c>
      <c r="M3381" s="4" t="s">
        <v>36</v>
      </c>
      <c r="N3381">
        <v>2002</v>
      </c>
      <c r="O3381">
        <v>987.39</v>
      </c>
      <c r="P3381">
        <v>2253</v>
      </c>
      <c r="Q3381" s="4" t="s">
        <v>23</v>
      </c>
      <c r="R3381" s="4" t="s">
        <v>24</v>
      </c>
      <c r="S3381">
        <v>112</v>
      </c>
    </row>
    <row r="3382" spans="1:19">
      <c r="A3382" s="4" t="s">
        <v>3589</v>
      </c>
      <c r="B3382" s="4" t="s">
        <v>279</v>
      </c>
      <c r="C3382" s="4" t="s">
        <v>179</v>
      </c>
      <c r="D3382" s="4" t="s">
        <v>86</v>
      </c>
      <c r="E3382" s="4" t="s">
        <v>193</v>
      </c>
      <c r="F3382" s="3">
        <v>42879</v>
      </c>
      <c r="G3382" s="3"/>
      <c r="I3382" s="4" t="s">
        <v>9018</v>
      </c>
      <c r="J3382" s="4" t="s">
        <v>9019</v>
      </c>
      <c r="K3382" s="4" t="s">
        <v>9010</v>
      </c>
      <c r="L3382">
        <v>550</v>
      </c>
      <c r="M3382" s="4" t="s">
        <v>26</v>
      </c>
      <c r="N3382">
        <v>1985</v>
      </c>
      <c r="O3382">
        <v>2741.37</v>
      </c>
      <c r="P3382">
        <v>9226</v>
      </c>
      <c r="Q3382" s="4" t="s">
        <v>23</v>
      </c>
      <c r="R3382" s="4" t="s">
        <v>24</v>
      </c>
    </row>
    <row r="3383" spans="1:19">
      <c r="A3383" s="4" t="s">
        <v>3590</v>
      </c>
      <c r="B3383" s="4" t="s">
        <v>263</v>
      </c>
      <c r="C3383" s="4" t="s">
        <v>192</v>
      </c>
      <c r="D3383" s="4" t="s">
        <v>35</v>
      </c>
      <c r="E3383" s="4" t="s">
        <v>172</v>
      </c>
      <c r="F3383" s="3">
        <v>42879</v>
      </c>
      <c r="G3383" s="3">
        <v>42988</v>
      </c>
      <c r="H3383">
        <v>3521</v>
      </c>
      <c r="I3383" s="4" t="s">
        <v>9021</v>
      </c>
      <c r="J3383" s="4" t="s">
        <v>9019</v>
      </c>
      <c r="K3383" s="4" t="s">
        <v>9012</v>
      </c>
      <c r="L3383">
        <v>3393</v>
      </c>
      <c r="M3383" s="4" t="s">
        <v>36</v>
      </c>
      <c r="N3383">
        <v>2002</v>
      </c>
      <c r="O3383">
        <v>987.39</v>
      </c>
      <c r="P3383">
        <v>2253</v>
      </c>
      <c r="Q3383" s="4" t="s">
        <v>23</v>
      </c>
      <c r="R3383" s="4" t="s">
        <v>24</v>
      </c>
      <c r="S3383">
        <v>109</v>
      </c>
    </row>
    <row r="3384" spans="1:19">
      <c r="A3384" s="4" t="s">
        <v>3591</v>
      </c>
      <c r="B3384" s="4" t="s">
        <v>212</v>
      </c>
      <c r="C3384" s="4" t="s">
        <v>9011</v>
      </c>
      <c r="D3384" s="4" t="s">
        <v>24</v>
      </c>
      <c r="E3384" s="4" t="s">
        <v>193</v>
      </c>
      <c r="F3384" s="3">
        <v>42879</v>
      </c>
      <c r="G3384" s="3"/>
      <c r="I3384" s="4" t="s">
        <v>9023</v>
      </c>
      <c r="J3384" s="4" t="s">
        <v>9024</v>
      </c>
      <c r="K3384" s="4" t="s">
        <v>9010</v>
      </c>
      <c r="L3384">
        <v>4821</v>
      </c>
      <c r="M3384" s="4"/>
      <c r="Q3384" s="4"/>
      <c r="R3384" s="4"/>
    </row>
    <row r="3385" spans="1:19">
      <c r="A3385" s="4" t="s">
        <v>3592</v>
      </c>
      <c r="B3385" s="4" t="s">
        <v>237</v>
      </c>
      <c r="C3385" s="4" t="s">
        <v>199</v>
      </c>
      <c r="D3385" s="4" t="s">
        <v>83</v>
      </c>
      <c r="E3385" s="4" t="s">
        <v>197</v>
      </c>
      <c r="F3385" s="3">
        <v>42879</v>
      </c>
      <c r="G3385" s="3">
        <v>42999</v>
      </c>
      <c r="H3385">
        <v>0</v>
      </c>
      <c r="I3385" s="4" t="s">
        <v>9018</v>
      </c>
      <c r="J3385" s="4" t="s">
        <v>9019</v>
      </c>
      <c r="K3385" s="4" t="s">
        <v>9010</v>
      </c>
      <c r="L3385">
        <v>5482</v>
      </c>
      <c r="M3385" s="4" t="s">
        <v>33</v>
      </c>
      <c r="N3385">
        <v>2004</v>
      </c>
      <c r="O3385">
        <v>702.72</v>
      </c>
      <c r="P3385">
        <v>1831</v>
      </c>
      <c r="Q3385" s="4" t="s">
        <v>23</v>
      </c>
      <c r="R3385" s="4" t="s">
        <v>24</v>
      </c>
      <c r="S3385">
        <v>120</v>
      </c>
    </row>
    <row r="3386" spans="1:19">
      <c r="A3386" s="4" t="s">
        <v>3593</v>
      </c>
      <c r="B3386" s="4" t="s">
        <v>196</v>
      </c>
      <c r="C3386" s="4" t="s">
        <v>9011</v>
      </c>
      <c r="D3386" s="4" t="s">
        <v>104</v>
      </c>
      <c r="E3386" s="4" t="s">
        <v>172</v>
      </c>
      <c r="F3386" s="3">
        <v>42879</v>
      </c>
      <c r="G3386" s="3">
        <v>42953</v>
      </c>
      <c r="H3386">
        <v>5109</v>
      </c>
      <c r="I3386" s="4" t="s">
        <v>9016</v>
      </c>
      <c r="J3386" s="4" t="s">
        <v>9015</v>
      </c>
      <c r="K3386" s="4" t="s">
        <v>9010</v>
      </c>
      <c r="L3386">
        <v>4821</v>
      </c>
      <c r="M3386" s="4" t="s">
        <v>9322</v>
      </c>
      <c r="N3386">
        <v>1983</v>
      </c>
      <c r="O3386">
        <v>1008.06</v>
      </c>
      <c r="P3386">
        <v>1238</v>
      </c>
      <c r="Q3386" s="4" t="s">
        <v>23</v>
      </c>
      <c r="R3386" s="4" t="s">
        <v>24</v>
      </c>
      <c r="S3386">
        <v>74</v>
      </c>
    </row>
    <row r="3387" spans="1:19">
      <c r="A3387" s="4" t="s">
        <v>3594</v>
      </c>
      <c r="B3387" s="4" t="s">
        <v>191</v>
      </c>
      <c r="C3387" s="4" t="s">
        <v>199</v>
      </c>
      <c r="D3387" s="4" t="s">
        <v>24</v>
      </c>
      <c r="E3387" s="4" t="s">
        <v>193</v>
      </c>
      <c r="F3387" s="3">
        <v>42879</v>
      </c>
      <c r="G3387" s="3"/>
      <c r="I3387" s="4" t="s">
        <v>9026</v>
      </c>
      <c r="J3387" s="4" t="s">
        <v>9024</v>
      </c>
      <c r="K3387" s="4" t="s">
        <v>9010</v>
      </c>
      <c r="L3387">
        <v>5482</v>
      </c>
      <c r="M3387" s="4"/>
      <c r="Q3387" s="4"/>
      <c r="R3387" s="4"/>
    </row>
    <row r="3388" spans="1:19">
      <c r="A3388" s="4" t="s">
        <v>3595</v>
      </c>
      <c r="B3388" s="4" t="s">
        <v>191</v>
      </c>
      <c r="C3388" s="4" t="s">
        <v>179</v>
      </c>
      <c r="D3388" s="4" t="s">
        <v>49</v>
      </c>
      <c r="E3388" s="4" t="s">
        <v>197</v>
      </c>
      <c r="F3388" s="3">
        <v>42879</v>
      </c>
      <c r="G3388" s="3">
        <v>42906</v>
      </c>
      <c r="H3388">
        <v>0</v>
      </c>
      <c r="I3388" s="4" t="s">
        <v>9026</v>
      </c>
      <c r="J3388" s="4" t="s">
        <v>9024</v>
      </c>
      <c r="K3388" s="4" t="s">
        <v>9010</v>
      </c>
      <c r="L3388">
        <v>550</v>
      </c>
      <c r="M3388" s="4" t="s">
        <v>9322</v>
      </c>
      <c r="N3388">
        <v>2010</v>
      </c>
      <c r="O3388">
        <v>587.72</v>
      </c>
      <c r="P3388">
        <v>1501</v>
      </c>
      <c r="Q3388" s="4" t="s">
        <v>23</v>
      </c>
      <c r="R3388" s="4" t="s">
        <v>24</v>
      </c>
      <c r="S3388">
        <v>27</v>
      </c>
    </row>
    <row r="3389" spans="1:19">
      <c r="A3389" s="4" t="s">
        <v>3596</v>
      </c>
      <c r="B3389" s="4" t="s">
        <v>191</v>
      </c>
      <c r="C3389" s="4" t="s">
        <v>199</v>
      </c>
      <c r="D3389" s="4" t="s">
        <v>87</v>
      </c>
      <c r="E3389" s="4" t="s">
        <v>172</v>
      </c>
      <c r="F3389" s="3">
        <v>42879</v>
      </c>
      <c r="G3389" s="3">
        <v>42996</v>
      </c>
      <c r="H3389">
        <v>5190</v>
      </c>
      <c r="I3389" s="4" t="s">
        <v>9026</v>
      </c>
      <c r="J3389" s="4" t="s">
        <v>9024</v>
      </c>
      <c r="K3389" s="4" t="s">
        <v>9010</v>
      </c>
      <c r="L3389">
        <v>5482</v>
      </c>
      <c r="M3389" s="4" t="s">
        <v>26</v>
      </c>
      <c r="N3389">
        <v>2004</v>
      </c>
      <c r="O3389">
        <v>1618.89</v>
      </c>
      <c r="P3389">
        <v>3889</v>
      </c>
      <c r="Q3389" s="4" t="s">
        <v>23</v>
      </c>
      <c r="R3389" s="4" t="s">
        <v>24</v>
      </c>
      <c r="S3389">
        <v>117</v>
      </c>
    </row>
    <row r="3390" spans="1:19">
      <c r="A3390" s="4" t="s">
        <v>3597</v>
      </c>
      <c r="B3390" s="4" t="s">
        <v>230</v>
      </c>
      <c r="C3390" s="4" t="s">
        <v>179</v>
      </c>
      <c r="D3390" s="4" t="s">
        <v>105</v>
      </c>
      <c r="E3390" s="4" t="s">
        <v>197</v>
      </c>
      <c r="F3390" s="3">
        <v>42879</v>
      </c>
      <c r="G3390" s="3">
        <v>42969</v>
      </c>
      <c r="H3390">
        <v>0</v>
      </c>
      <c r="I3390" s="4" t="s">
        <v>9026</v>
      </c>
      <c r="J3390" s="4" t="s">
        <v>9024</v>
      </c>
      <c r="K3390" s="4" t="s">
        <v>9010</v>
      </c>
      <c r="L3390">
        <v>550</v>
      </c>
      <c r="M3390" s="4" t="s">
        <v>36</v>
      </c>
      <c r="N3390">
        <v>1996</v>
      </c>
      <c r="O3390">
        <v>6354.87</v>
      </c>
      <c r="P3390">
        <v>16780</v>
      </c>
      <c r="Q3390" s="4" t="s">
        <v>23</v>
      </c>
      <c r="R3390" s="4" t="s">
        <v>35</v>
      </c>
      <c r="S3390">
        <v>90</v>
      </c>
    </row>
    <row r="3391" spans="1:19">
      <c r="A3391" s="4" t="s">
        <v>3598</v>
      </c>
      <c r="B3391" s="4" t="s">
        <v>230</v>
      </c>
      <c r="C3391" s="4" t="s">
        <v>9011</v>
      </c>
      <c r="D3391" s="4" t="s">
        <v>129</v>
      </c>
      <c r="E3391" s="4" t="s">
        <v>197</v>
      </c>
      <c r="F3391" s="3">
        <v>42879</v>
      </c>
      <c r="G3391" s="3">
        <v>42960</v>
      </c>
      <c r="H3391">
        <v>0</v>
      </c>
      <c r="I3391" s="4" t="s">
        <v>9026</v>
      </c>
      <c r="J3391" s="4" t="s">
        <v>9024</v>
      </c>
      <c r="K3391" s="4" t="s">
        <v>9010</v>
      </c>
      <c r="L3391">
        <v>4821</v>
      </c>
      <c r="M3391" s="4" t="s">
        <v>39</v>
      </c>
      <c r="N3391">
        <v>1992</v>
      </c>
      <c r="O3391">
        <v>324.19</v>
      </c>
      <c r="P3391">
        <v>978</v>
      </c>
      <c r="Q3391" s="4" t="s">
        <v>23</v>
      </c>
      <c r="R3391" s="4" t="s">
        <v>24</v>
      </c>
      <c r="S3391">
        <v>81</v>
      </c>
    </row>
    <row r="3392" spans="1:19">
      <c r="A3392" s="4" t="s">
        <v>3599</v>
      </c>
      <c r="B3392" s="4" t="s">
        <v>256</v>
      </c>
      <c r="C3392" s="4" t="s">
        <v>192</v>
      </c>
      <c r="D3392" s="4" t="s">
        <v>51</v>
      </c>
      <c r="E3392" s="4" t="s">
        <v>197</v>
      </c>
      <c r="F3392" s="3">
        <v>42879</v>
      </c>
      <c r="G3392" s="3">
        <v>42961</v>
      </c>
      <c r="H3392">
        <v>0</v>
      </c>
      <c r="I3392" s="4" t="s">
        <v>9014</v>
      </c>
      <c r="J3392" s="4" t="s">
        <v>9015</v>
      </c>
      <c r="K3392" s="4" t="s">
        <v>9012</v>
      </c>
      <c r="L3392">
        <v>3393</v>
      </c>
      <c r="M3392" s="4" t="s">
        <v>36</v>
      </c>
      <c r="N3392">
        <v>1982</v>
      </c>
      <c r="O3392">
        <v>4618</v>
      </c>
      <c r="P3392">
        <v>10083</v>
      </c>
      <c r="Q3392" s="4" t="s">
        <v>23</v>
      </c>
      <c r="R3392" s="4" t="s">
        <v>24</v>
      </c>
      <c r="S3392">
        <v>82</v>
      </c>
    </row>
    <row r="3393" spans="1:19">
      <c r="A3393" s="4" t="s">
        <v>3600</v>
      </c>
      <c r="B3393" s="4" t="s">
        <v>187</v>
      </c>
      <c r="C3393" s="4" t="s">
        <v>192</v>
      </c>
      <c r="D3393" s="4" t="s">
        <v>124</v>
      </c>
      <c r="E3393" s="4" t="s">
        <v>193</v>
      </c>
      <c r="F3393" s="3">
        <v>42879</v>
      </c>
      <c r="G3393" s="3"/>
      <c r="I3393" s="4" t="s">
        <v>9023</v>
      </c>
      <c r="J3393" s="4" t="s">
        <v>9024</v>
      </c>
      <c r="K3393" s="4" t="s">
        <v>9012</v>
      </c>
      <c r="L3393">
        <v>3393</v>
      </c>
      <c r="M3393" s="4" t="s">
        <v>60</v>
      </c>
      <c r="N3393">
        <v>1983</v>
      </c>
      <c r="O3393">
        <v>2871.35</v>
      </c>
      <c r="P3393">
        <v>9561</v>
      </c>
      <c r="Q3393" s="4" t="s">
        <v>23</v>
      </c>
      <c r="R3393" s="4" t="s">
        <v>24</v>
      </c>
    </row>
    <row r="3394" spans="1:19">
      <c r="A3394" s="4" t="s">
        <v>3601</v>
      </c>
      <c r="B3394" s="4" t="s">
        <v>201</v>
      </c>
      <c r="C3394" s="4" t="s">
        <v>177</v>
      </c>
      <c r="D3394" s="4" t="s">
        <v>24</v>
      </c>
      <c r="E3394" s="4" t="s">
        <v>193</v>
      </c>
      <c r="F3394" s="3">
        <v>42879</v>
      </c>
      <c r="G3394" s="3"/>
      <c r="I3394" s="4" t="s">
        <v>9026</v>
      </c>
      <c r="J3394" s="4" t="s">
        <v>9024</v>
      </c>
      <c r="K3394" s="4" t="s">
        <v>9012</v>
      </c>
      <c r="L3394">
        <v>55</v>
      </c>
      <c r="M3394" s="4"/>
      <c r="Q3394" s="4"/>
      <c r="R3394" s="4"/>
    </row>
    <row r="3395" spans="1:19">
      <c r="A3395" s="4" t="s">
        <v>3602</v>
      </c>
      <c r="B3395" s="4" t="s">
        <v>201</v>
      </c>
      <c r="C3395" s="4" t="s">
        <v>171</v>
      </c>
      <c r="D3395" s="4" t="s">
        <v>71</v>
      </c>
      <c r="E3395" s="4" t="s">
        <v>172</v>
      </c>
      <c r="F3395" s="3">
        <v>42879</v>
      </c>
      <c r="G3395" s="3">
        <v>43005</v>
      </c>
      <c r="H3395">
        <v>940</v>
      </c>
      <c r="I3395" s="4" t="s">
        <v>9026</v>
      </c>
      <c r="J3395" s="4" t="s">
        <v>9024</v>
      </c>
      <c r="K3395" s="4" t="s">
        <v>9010</v>
      </c>
      <c r="L3395">
        <v>1096</v>
      </c>
      <c r="M3395" s="4" t="s">
        <v>46</v>
      </c>
      <c r="N3395">
        <v>2000</v>
      </c>
      <c r="O3395">
        <v>2952.73</v>
      </c>
      <c r="P3395">
        <v>5107</v>
      </c>
      <c r="Q3395" s="4" t="s">
        <v>23</v>
      </c>
      <c r="R3395" s="4" t="s">
        <v>24</v>
      </c>
      <c r="S3395">
        <v>126</v>
      </c>
    </row>
    <row r="3396" spans="1:19">
      <c r="A3396" s="4" t="s">
        <v>3603</v>
      </c>
      <c r="B3396" s="4" t="s">
        <v>189</v>
      </c>
      <c r="C3396" s="4" t="s">
        <v>9011</v>
      </c>
      <c r="D3396" s="4" t="s">
        <v>45</v>
      </c>
      <c r="E3396" s="4" t="s">
        <v>197</v>
      </c>
      <c r="F3396" s="3">
        <v>42879</v>
      </c>
      <c r="G3396" s="3">
        <v>42973</v>
      </c>
      <c r="H3396">
        <v>0</v>
      </c>
      <c r="I3396" s="4" t="s">
        <v>9016</v>
      </c>
      <c r="J3396" s="4" t="s">
        <v>9015</v>
      </c>
      <c r="K3396" s="4" t="s">
        <v>9010</v>
      </c>
      <c r="L3396">
        <v>4821</v>
      </c>
      <c r="M3396" s="4" t="s">
        <v>46</v>
      </c>
      <c r="N3396">
        <v>1995</v>
      </c>
      <c r="O3396">
        <v>2173.98</v>
      </c>
      <c r="P3396">
        <v>2928</v>
      </c>
      <c r="Q3396" s="4" t="s">
        <v>23</v>
      </c>
      <c r="R3396" s="4" t="s">
        <v>47</v>
      </c>
      <c r="S3396">
        <v>94</v>
      </c>
    </row>
    <row r="3397" spans="1:19">
      <c r="A3397" s="4" t="s">
        <v>3604</v>
      </c>
      <c r="B3397" s="4" t="s">
        <v>205</v>
      </c>
      <c r="C3397" s="4" t="s">
        <v>179</v>
      </c>
      <c r="D3397" s="4" t="s">
        <v>71</v>
      </c>
      <c r="E3397" s="4" t="s">
        <v>172</v>
      </c>
      <c r="F3397" s="3">
        <v>42879</v>
      </c>
      <c r="G3397" s="3">
        <v>42953</v>
      </c>
      <c r="H3397">
        <v>647</v>
      </c>
      <c r="I3397" s="4" t="s">
        <v>9023</v>
      </c>
      <c r="J3397" s="4" t="s">
        <v>9024</v>
      </c>
      <c r="K3397" s="4" t="s">
        <v>9010</v>
      </c>
      <c r="L3397">
        <v>550</v>
      </c>
      <c r="M3397" s="4" t="s">
        <v>46</v>
      </c>
      <c r="N3397">
        <v>2000</v>
      </c>
      <c r="O3397">
        <v>2952.73</v>
      </c>
      <c r="P3397">
        <v>5107</v>
      </c>
      <c r="Q3397" s="4" t="s">
        <v>23</v>
      </c>
      <c r="R3397" s="4" t="s">
        <v>24</v>
      </c>
      <c r="S3397">
        <v>74</v>
      </c>
    </row>
    <row r="3398" spans="1:19">
      <c r="A3398" s="4" t="s">
        <v>3605</v>
      </c>
      <c r="B3398" s="4" t="s">
        <v>185</v>
      </c>
      <c r="C3398" s="4" t="s">
        <v>199</v>
      </c>
      <c r="D3398" s="4" t="s">
        <v>42</v>
      </c>
      <c r="E3398" s="4" t="s">
        <v>172</v>
      </c>
      <c r="F3398" s="3">
        <v>42879</v>
      </c>
      <c r="G3398" s="3">
        <v>42964</v>
      </c>
      <c r="H3398">
        <v>6206</v>
      </c>
      <c r="I3398" s="4" t="s">
        <v>9023</v>
      </c>
      <c r="J3398" s="4" t="s">
        <v>9024</v>
      </c>
      <c r="K3398" s="4" t="s">
        <v>9010</v>
      </c>
      <c r="L3398">
        <v>5482</v>
      </c>
      <c r="M3398" s="4" t="s">
        <v>26</v>
      </c>
      <c r="N3398">
        <v>2017</v>
      </c>
      <c r="O3398">
        <v>4.54</v>
      </c>
      <c r="P3398">
        <v>9</v>
      </c>
      <c r="Q3398" s="4" t="s">
        <v>23</v>
      </c>
      <c r="R3398" s="4" t="s">
        <v>24</v>
      </c>
      <c r="S3398">
        <v>85</v>
      </c>
    </row>
    <row r="3399" spans="1:19">
      <c r="A3399" s="4" t="s">
        <v>3606</v>
      </c>
      <c r="B3399" s="4" t="s">
        <v>216</v>
      </c>
      <c r="C3399" s="4" t="s">
        <v>192</v>
      </c>
      <c r="D3399" s="4" t="s">
        <v>40</v>
      </c>
      <c r="E3399" s="4" t="s">
        <v>172</v>
      </c>
      <c r="F3399" s="3">
        <v>42879</v>
      </c>
      <c r="G3399" s="3">
        <v>42988</v>
      </c>
      <c r="H3399">
        <v>3158</v>
      </c>
      <c r="I3399" s="4" t="s">
        <v>9018</v>
      </c>
      <c r="J3399" s="4" t="s">
        <v>9019</v>
      </c>
      <c r="K3399" s="4" t="s">
        <v>9012</v>
      </c>
      <c r="L3399">
        <v>3393</v>
      </c>
      <c r="M3399" s="4" t="s">
        <v>39</v>
      </c>
      <c r="N3399">
        <v>1989</v>
      </c>
      <c r="O3399">
        <v>665.06</v>
      </c>
      <c r="P3399">
        <v>1095</v>
      </c>
      <c r="Q3399" s="4" t="s">
        <v>23</v>
      </c>
      <c r="R3399" s="4" t="s">
        <v>24</v>
      </c>
      <c r="S3399">
        <v>109</v>
      </c>
    </row>
    <row r="3400" spans="1:19">
      <c r="A3400" s="4" t="s">
        <v>3607</v>
      </c>
      <c r="B3400" s="4" t="s">
        <v>235</v>
      </c>
      <c r="C3400" s="4" t="s">
        <v>192</v>
      </c>
      <c r="D3400" s="4" t="s">
        <v>52</v>
      </c>
      <c r="E3400" s="4" t="s">
        <v>172</v>
      </c>
      <c r="F3400" s="3">
        <v>42879</v>
      </c>
      <c r="G3400" s="3">
        <v>42966</v>
      </c>
      <c r="H3400">
        <v>2699</v>
      </c>
      <c r="I3400" s="4" t="s">
        <v>9018</v>
      </c>
      <c r="J3400" s="4" t="s">
        <v>9019</v>
      </c>
      <c r="K3400" s="4" t="s">
        <v>9012</v>
      </c>
      <c r="L3400">
        <v>3393</v>
      </c>
      <c r="M3400" s="4" t="s">
        <v>46</v>
      </c>
      <c r="N3400">
        <v>1999</v>
      </c>
      <c r="O3400">
        <v>1197.44</v>
      </c>
      <c r="P3400">
        <v>2570</v>
      </c>
      <c r="Q3400" s="4" t="s">
        <v>23</v>
      </c>
      <c r="R3400" s="4" t="s">
        <v>24</v>
      </c>
      <c r="S3400">
        <v>87</v>
      </c>
    </row>
    <row r="3401" spans="1:19">
      <c r="A3401" s="4" t="s">
        <v>3608</v>
      </c>
      <c r="B3401" s="4" t="s">
        <v>183</v>
      </c>
      <c r="C3401" s="4" t="s">
        <v>177</v>
      </c>
      <c r="D3401" s="4" t="s">
        <v>48</v>
      </c>
      <c r="E3401" s="4" t="s">
        <v>197</v>
      </c>
      <c r="F3401" s="3">
        <v>42880</v>
      </c>
      <c r="G3401" s="3">
        <v>42960</v>
      </c>
      <c r="H3401">
        <v>0</v>
      </c>
      <c r="I3401" s="4" t="s">
        <v>9014</v>
      </c>
      <c r="J3401" s="4" t="s">
        <v>9015</v>
      </c>
      <c r="K3401" s="4" t="s">
        <v>9012</v>
      </c>
      <c r="L3401">
        <v>55</v>
      </c>
      <c r="M3401" s="4" t="s">
        <v>39</v>
      </c>
      <c r="N3401">
        <v>1998</v>
      </c>
      <c r="O3401">
        <v>217.87</v>
      </c>
      <c r="P3401">
        <v>551</v>
      </c>
      <c r="Q3401" s="4" t="s">
        <v>23</v>
      </c>
      <c r="R3401" s="4" t="s">
        <v>24</v>
      </c>
      <c r="S3401">
        <v>80</v>
      </c>
    </row>
    <row r="3402" spans="1:19">
      <c r="A3402" s="4" t="s">
        <v>3609</v>
      </c>
      <c r="B3402" s="4" t="s">
        <v>261</v>
      </c>
      <c r="C3402" s="4" t="s">
        <v>171</v>
      </c>
      <c r="D3402" s="4" t="s">
        <v>99</v>
      </c>
      <c r="E3402" s="4" t="s">
        <v>172</v>
      </c>
      <c r="F3402" s="3">
        <v>42880</v>
      </c>
      <c r="G3402" s="3">
        <v>42951</v>
      </c>
      <c r="H3402">
        <v>1302</v>
      </c>
      <c r="I3402" s="4" t="s">
        <v>9021</v>
      </c>
      <c r="J3402" s="4" t="s">
        <v>9019</v>
      </c>
      <c r="K3402" s="4" t="s">
        <v>9010</v>
      </c>
      <c r="L3402">
        <v>1096</v>
      </c>
      <c r="M3402" s="4" t="s">
        <v>33</v>
      </c>
      <c r="N3402">
        <v>2003</v>
      </c>
      <c r="O3402">
        <v>1419.98</v>
      </c>
      <c r="P3402">
        <v>4018</v>
      </c>
      <c r="Q3402" s="4" t="s">
        <v>23</v>
      </c>
      <c r="R3402" s="4" t="s">
        <v>24</v>
      </c>
      <c r="S3402">
        <v>71</v>
      </c>
    </row>
    <row r="3403" spans="1:19">
      <c r="A3403" s="4" t="s">
        <v>3610</v>
      </c>
      <c r="B3403" s="4" t="s">
        <v>246</v>
      </c>
      <c r="C3403" s="4" t="s">
        <v>192</v>
      </c>
      <c r="D3403" s="4" t="s">
        <v>31</v>
      </c>
      <c r="E3403" s="4" t="s">
        <v>172</v>
      </c>
      <c r="F3403" s="3">
        <v>42880</v>
      </c>
      <c r="G3403" s="3">
        <v>42913</v>
      </c>
      <c r="H3403">
        <v>2993</v>
      </c>
      <c r="I3403" s="4" t="s">
        <v>9021</v>
      </c>
      <c r="J3403" s="4" t="s">
        <v>9019</v>
      </c>
      <c r="K3403" s="4" t="s">
        <v>9012</v>
      </c>
      <c r="L3403">
        <v>3393</v>
      </c>
      <c r="M3403" s="4" t="s">
        <v>26</v>
      </c>
      <c r="N3403">
        <v>1991</v>
      </c>
      <c r="O3403">
        <v>326.82</v>
      </c>
      <c r="P3403">
        <v>1016</v>
      </c>
      <c r="Q3403" s="4" t="s">
        <v>23</v>
      </c>
      <c r="R3403" s="4" t="s">
        <v>24</v>
      </c>
      <c r="S3403">
        <v>33</v>
      </c>
    </row>
    <row r="3404" spans="1:19">
      <c r="A3404" s="4" t="s">
        <v>3611</v>
      </c>
      <c r="B3404" s="4" t="s">
        <v>304</v>
      </c>
      <c r="C3404" s="4" t="s">
        <v>179</v>
      </c>
      <c r="D3404" s="4" t="s">
        <v>27</v>
      </c>
      <c r="E3404" s="4" t="s">
        <v>172</v>
      </c>
      <c r="F3404" s="3">
        <v>42880</v>
      </c>
      <c r="G3404" s="3">
        <v>42891</v>
      </c>
      <c r="H3404">
        <v>460</v>
      </c>
      <c r="I3404" s="4" t="s">
        <v>9014</v>
      </c>
      <c r="J3404" s="4" t="s">
        <v>9015</v>
      </c>
      <c r="K3404" s="4" t="s">
        <v>9010</v>
      </c>
      <c r="L3404">
        <v>550</v>
      </c>
      <c r="M3404" s="4" t="s">
        <v>26</v>
      </c>
      <c r="N3404">
        <v>1986</v>
      </c>
      <c r="O3404">
        <v>647.17999999999995</v>
      </c>
      <c r="P3404">
        <v>1185</v>
      </c>
      <c r="Q3404" s="4" t="s">
        <v>28</v>
      </c>
      <c r="R3404" s="4" t="s">
        <v>24</v>
      </c>
      <c r="S3404">
        <v>11</v>
      </c>
    </row>
    <row r="3405" spans="1:19">
      <c r="A3405" s="4" t="s">
        <v>3612</v>
      </c>
      <c r="B3405" s="4" t="s">
        <v>279</v>
      </c>
      <c r="C3405" s="4" t="s">
        <v>199</v>
      </c>
      <c r="D3405" s="4" t="s">
        <v>47</v>
      </c>
      <c r="E3405" s="4" t="s">
        <v>193</v>
      </c>
      <c r="F3405" s="3">
        <v>42880</v>
      </c>
      <c r="G3405" s="3"/>
      <c r="I3405" s="4" t="s">
        <v>9018</v>
      </c>
      <c r="J3405" s="4" t="s">
        <v>9019</v>
      </c>
      <c r="K3405" s="4" t="s">
        <v>9010</v>
      </c>
      <c r="L3405">
        <v>5482</v>
      </c>
      <c r="M3405" s="4" t="s">
        <v>46</v>
      </c>
      <c r="N3405">
        <v>1986</v>
      </c>
      <c r="O3405">
        <v>2403.58</v>
      </c>
      <c r="P3405">
        <v>8801</v>
      </c>
      <c r="Q3405" s="4" t="s">
        <v>23</v>
      </c>
      <c r="R3405" s="4" t="s">
        <v>24</v>
      </c>
    </row>
    <row r="3406" spans="1:19">
      <c r="A3406" s="4" t="s">
        <v>3613</v>
      </c>
      <c r="B3406" s="4" t="s">
        <v>279</v>
      </c>
      <c r="C3406" s="4" t="s">
        <v>179</v>
      </c>
      <c r="D3406" s="4" t="s">
        <v>84</v>
      </c>
      <c r="E3406" s="4" t="s">
        <v>172</v>
      </c>
      <c r="F3406" s="3">
        <v>42880</v>
      </c>
      <c r="G3406" s="3">
        <v>43003</v>
      </c>
      <c r="H3406">
        <v>616</v>
      </c>
      <c r="I3406" s="4" t="s">
        <v>9018</v>
      </c>
      <c r="J3406" s="4" t="s">
        <v>9019</v>
      </c>
      <c r="K3406" s="4" t="s">
        <v>9010</v>
      </c>
      <c r="L3406">
        <v>550</v>
      </c>
      <c r="M3406" s="4" t="s">
        <v>9322</v>
      </c>
      <c r="N3406">
        <v>1980</v>
      </c>
      <c r="O3406">
        <v>7708.38</v>
      </c>
      <c r="P3406">
        <v>13756</v>
      </c>
      <c r="Q3406" s="4" t="s">
        <v>23</v>
      </c>
      <c r="R3406" s="4" t="s">
        <v>24</v>
      </c>
      <c r="S3406">
        <v>123</v>
      </c>
    </row>
    <row r="3407" spans="1:19">
      <c r="A3407" s="4" t="s">
        <v>3614</v>
      </c>
      <c r="B3407" s="4" t="s">
        <v>174</v>
      </c>
      <c r="C3407" s="4" t="s">
        <v>192</v>
      </c>
      <c r="D3407" s="4" t="s">
        <v>106</v>
      </c>
      <c r="E3407" s="4" t="s">
        <v>197</v>
      </c>
      <c r="F3407" s="3">
        <v>42880</v>
      </c>
      <c r="G3407" s="3">
        <v>42954</v>
      </c>
      <c r="H3407">
        <v>0</v>
      </c>
      <c r="I3407" s="4" t="s">
        <v>9016</v>
      </c>
      <c r="J3407" s="4" t="s">
        <v>9015</v>
      </c>
      <c r="K3407" s="4" t="s">
        <v>9012</v>
      </c>
      <c r="L3407">
        <v>3393</v>
      </c>
      <c r="M3407" s="4" t="s">
        <v>46</v>
      </c>
      <c r="N3407">
        <v>2012</v>
      </c>
      <c r="O3407">
        <v>45.39</v>
      </c>
      <c r="P3407">
        <v>100</v>
      </c>
      <c r="Q3407" s="4" t="s">
        <v>23</v>
      </c>
      <c r="R3407" s="4" t="s">
        <v>47</v>
      </c>
      <c r="S3407">
        <v>74</v>
      </c>
    </row>
    <row r="3408" spans="1:19">
      <c r="A3408" s="4" t="s">
        <v>3615</v>
      </c>
      <c r="B3408" s="4" t="s">
        <v>174</v>
      </c>
      <c r="C3408" s="4" t="s">
        <v>9011</v>
      </c>
      <c r="D3408" s="4" t="s">
        <v>68</v>
      </c>
      <c r="E3408" s="4" t="s">
        <v>172</v>
      </c>
      <c r="F3408" s="3">
        <v>42880</v>
      </c>
      <c r="G3408" s="3">
        <v>42961</v>
      </c>
      <c r="H3408">
        <v>4270</v>
      </c>
      <c r="I3408" s="4" t="s">
        <v>9016</v>
      </c>
      <c r="J3408" s="4" t="s">
        <v>9015</v>
      </c>
      <c r="K3408" s="4" t="s">
        <v>9010</v>
      </c>
      <c r="L3408">
        <v>4821</v>
      </c>
      <c r="M3408" s="4" t="s">
        <v>9322</v>
      </c>
      <c r="N3408">
        <v>2000</v>
      </c>
      <c r="O3408">
        <v>1223.72</v>
      </c>
      <c r="P3408">
        <v>2497</v>
      </c>
      <c r="Q3408" s="4" t="s">
        <v>69</v>
      </c>
      <c r="R3408" s="4" t="s">
        <v>24</v>
      </c>
      <c r="S3408">
        <v>81</v>
      </c>
    </row>
    <row r="3409" spans="1:19">
      <c r="A3409" s="4" t="s">
        <v>3616</v>
      </c>
      <c r="B3409" s="4" t="s">
        <v>263</v>
      </c>
      <c r="C3409" s="4" t="s">
        <v>9011</v>
      </c>
      <c r="D3409" s="4" t="s">
        <v>95</v>
      </c>
      <c r="E3409" s="4" t="s">
        <v>197</v>
      </c>
      <c r="F3409" s="3">
        <v>42880</v>
      </c>
      <c r="G3409" s="3">
        <v>42968</v>
      </c>
      <c r="H3409">
        <v>0</v>
      </c>
      <c r="I3409" s="4" t="s">
        <v>9021</v>
      </c>
      <c r="J3409" s="4" t="s">
        <v>9019</v>
      </c>
      <c r="K3409" s="4" t="s">
        <v>9010</v>
      </c>
      <c r="L3409">
        <v>4821</v>
      </c>
      <c r="M3409" s="4" t="s">
        <v>60</v>
      </c>
      <c r="N3409">
        <v>1997</v>
      </c>
      <c r="O3409">
        <v>882.12</v>
      </c>
      <c r="P3409">
        <v>2769</v>
      </c>
      <c r="Q3409" s="4" t="s">
        <v>23</v>
      </c>
      <c r="R3409" s="4" t="s">
        <v>24</v>
      </c>
      <c r="S3409">
        <v>88</v>
      </c>
    </row>
    <row r="3410" spans="1:19">
      <c r="A3410" s="4" t="s">
        <v>3617</v>
      </c>
      <c r="B3410" s="4" t="s">
        <v>196</v>
      </c>
      <c r="C3410" s="4" t="s">
        <v>9011</v>
      </c>
      <c r="D3410" s="4" t="s">
        <v>119</v>
      </c>
      <c r="E3410" s="4" t="s">
        <v>172</v>
      </c>
      <c r="F3410" s="3">
        <v>42880</v>
      </c>
      <c r="G3410" s="3">
        <v>42969</v>
      </c>
      <c r="H3410">
        <v>4787</v>
      </c>
      <c r="I3410" s="4" t="s">
        <v>9016</v>
      </c>
      <c r="J3410" s="4" t="s">
        <v>9015</v>
      </c>
      <c r="K3410" s="4" t="s">
        <v>9010</v>
      </c>
      <c r="L3410">
        <v>4821</v>
      </c>
      <c r="M3410" s="4" t="s">
        <v>55</v>
      </c>
      <c r="N3410">
        <v>1988</v>
      </c>
      <c r="O3410">
        <v>5266.09</v>
      </c>
      <c r="P3410">
        <v>8595</v>
      </c>
      <c r="Q3410" s="4" t="s">
        <v>23</v>
      </c>
      <c r="R3410" s="4" t="s">
        <v>56</v>
      </c>
      <c r="S3410">
        <v>89</v>
      </c>
    </row>
    <row r="3411" spans="1:19">
      <c r="A3411" s="4" t="s">
        <v>3618</v>
      </c>
      <c r="B3411" s="4" t="s">
        <v>203</v>
      </c>
      <c r="C3411" s="4" t="s">
        <v>192</v>
      </c>
      <c r="D3411" s="4" t="s">
        <v>24</v>
      </c>
      <c r="E3411" s="4" t="s">
        <v>193</v>
      </c>
      <c r="F3411" s="3">
        <v>42880</v>
      </c>
      <c r="G3411" s="3"/>
      <c r="I3411" s="4" t="s">
        <v>9023</v>
      </c>
      <c r="J3411" s="4" t="s">
        <v>9024</v>
      </c>
      <c r="K3411" s="4" t="s">
        <v>9012</v>
      </c>
      <c r="L3411">
        <v>3393</v>
      </c>
      <c r="M3411" s="4"/>
      <c r="Q3411" s="4"/>
      <c r="R3411" s="4"/>
    </row>
    <row r="3412" spans="1:19">
      <c r="A3412" s="4" t="s">
        <v>3619</v>
      </c>
      <c r="B3412" s="4" t="s">
        <v>343</v>
      </c>
      <c r="C3412" s="4" t="s">
        <v>179</v>
      </c>
      <c r="D3412" s="4" t="s">
        <v>110</v>
      </c>
      <c r="E3412" s="4" t="s">
        <v>197</v>
      </c>
      <c r="F3412" s="3">
        <v>42880</v>
      </c>
      <c r="G3412" s="3">
        <v>42975</v>
      </c>
      <c r="H3412">
        <v>0</v>
      </c>
      <c r="I3412" s="4" t="s">
        <v>9016</v>
      </c>
      <c r="J3412" s="4" t="s">
        <v>9015</v>
      </c>
      <c r="K3412" s="4" t="s">
        <v>9010</v>
      </c>
      <c r="L3412">
        <v>550</v>
      </c>
      <c r="M3412" s="4" t="s">
        <v>60</v>
      </c>
      <c r="N3412">
        <v>1997</v>
      </c>
      <c r="O3412">
        <v>291.27</v>
      </c>
      <c r="P3412">
        <v>586</v>
      </c>
      <c r="Q3412" s="4" t="s">
        <v>23</v>
      </c>
      <c r="R3412" s="4" t="s">
        <v>24</v>
      </c>
      <c r="S3412">
        <v>95</v>
      </c>
    </row>
    <row r="3413" spans="1:19">
      <c r="A3413" s="4" t="s">
        <v>3620</v>
      </c>
      <c r="B3413" s="4" t="s">
        <v>343</v>
      </c>
      <c r="C3413" s="4" t="s">
        <v>177</v>
      </c>
      <c r="D3413" s="4" t="s">
        <v>76</v>
      </c>
      <c r="E3413" s="4" t="s">
        <v>172</v>
      </c>
      <c r="F3413" s="3">
        <v>42880</v>
      </c>
      <c r="G3413" s="3">
        <v>42886</v>
      </c>
      <c r="H3413">
        <v>55</v>
      </c>
      <c r="I3413" s="4" t="s">
        <v>9016</v>
      </c>
      <c r="J3413" s="4" t="s">
        <v>9015</v>
      </c>
      <c r="K3413" s="4" t="s">
        <v>9012</v>
      </c>
      <c r="L3413">
        <v>55</v>
      </c>
      <c r="M3413" s="4" t="s">
        <v>9322</v>
      </c>
      <c r="N3413">
        <v>1997</v>
      </c>
      <c r="O3413">
        <v>8170.38</v>
      </c>
      <c r="P3413">
        <v>16499</v>
      </c>
      <c r="Q3413" s="4" t="s">
        <v>77</v>
      </c>
      <c r="R3413" s="4" t="s">
        <v>24</v>
      </c>
      <c r="S3413">
        <v>6</v>
      </c>
    </row>
    <row r="3414" spans="1:19">
      <c r="A3414" s="4" t="s">
        <v>3621</v>
      </c>
      <c r="B3414" s="4" t="s">
        <v>343</v>
      </c>
      <c r="C3414" s="4" t="s">
        <v>192</v>
      </c>
      <c r="D3414" s="4" t="s">
        <v>61</v>
      </c>
      <c r="E3414" s="4" t="s">
        <v>172</v>
      </c>
      <c r="F3414" s="3">
        <v>42880</v>
      </c>
      <c r="G3414" s="3">
        <v>42956</v>
      </c>
      <c r="H3414">
        <v>3808</v>
      </c>
      <c r="I3414" s="4" t="s">
        <v>9016</v>
      </c>
      <c r="J3414" s="4" t="s">
        <v>9015</v>
      </c>
      <c r="K3414" s="4" t="s">
        <v>9012</v>
      </c>
      <c r="L3414">
        <v>3393</v>
      </c>
      <c r="M3414" s="4" t="s">
        <v>58</v>
      </c>
      <c r="N3414">
        <v>1991</v>
      </c>
      <c r="O3414">
        <v>2819.5</v>
      </c>
      <c r="P3414">
        <v>7227</v>
      </c>
      <c r="Q3414" s="4" t="s">
        <v>23</v>
      </c>
      <c r="R3414" s="4" t="s">
        <v>62</v>
      </c>
      <c r="S3414">
        <v>76</v>
      </c>
    </row>
    <row r="3415" spans="1:19">
      <c r="A3415" s="4" t="s">
        <v>3622</v>
      </c>
      <c r="B3415" s="4" t="s">
        <v>230</v>
      </c>
      <c r="C3415" s="4" t="s">
        <v>9011</v>
      </c>
      <c r="D3415" s="4" t="s">
        <v>24</v>
      </c>
      <c r="E3415" s="4" t="s">
        <v>193</v>
      </c>
      <c r="F3415" s="3">
        <v>42880</v>
      </c>
      <c r="G3415" s="3"/>
      <c r="I3415" s="4" t="s">
        <v>9026</v>
      </c>
      <c r="J3415" s="4" t="s">
        <v>9024</v>
      </c>
      <c r="K3415" s="4" t="s">
        <v>9010</v>
      </c>
      <c r="L3415">
        <v>4821</v>
      </c>
      <c r="M3415" s="4"/>
      <c r="Q3415" s="4"/>
      <c r="R3415" s="4"/>
    </row>
    <row r="3416" spans="1:19">
      <c r="A3416" s="4" t="s">
        <v>3623</v>
      </c>
      <c r="B3416" s="4" t="s">
        <v>256</v>
      </c>
      <c r="C3416" s="4" t="s">
        <v>179</v>
      </c>
      <c r="D3416" s="4" t="s">
        <v>104</v>
      </c>
      <c r="E3416" s="4" t="s">
        <v>172</v>
      </c>
      <c r="F3416" s="3">
        <v>42880</v>
      </c>
      <c r="G3416" s="3">
        <v>43001</v>
      </c>
      <c r="H3416">
        <v>483</v>
      </c>
      <c r="I3416" s="4" t="s">
        <v>9014</v>
      </c>
      <c r="J3416" s="4" t="s">
        <v>9015</v>
      </c>
      <c r="K3416" s="4" t="s">
        <v>9010</v>
      </c>
      <c r="L3416">
        <v>550</v>
      </c>
      <c r="M3416" s="4" t="s">
        <v>9322</v>
      </c>
      <c r="N3416">
        <v>1983</v>
      </c>
      <c r="O3416">
        <v>1008.06</v>
      </c>
      <c r="P3416">
        <v>1238</v>
      </c>
      <c r="Q3416" s="4" t="s">
        <v>23</v>
      </c>
      <c r="R3416" s="4" t="s">
        <v>24</v>
      </c>
      <c r="S3416">
        <v>121</v>
      </c>
    </row>
    <row r="3417" spans="1:19">
      <c r="A3417" s="4" t="s">
        <v>3624</v>
      </c>
      <c r="B3417" s="4" t="s">
        <v>256</v>
      </c>
      <c r="C3417" s="4" t="s">
        <v>192</v>
      </c>
      <c r="D3417" s="4" t="s">
        <v>92</v>
      </c>
      <c r="E3417" s="4" t="s">
        <v>172</v>
      </c>
      <c r="F3417" s="3">
        <v>42880</v>
      </c>
      <c r="G3417" s="3">
        <v>42994</v>
      </c>
      <c r="H3417">
        <v>3727</v>
      </c>
      <c r="I3417" s="4" t="s">
        <v>9014</v>
      </c>
      <c r="J3417" s="4" t="s">
        <v>9015</v>
      </c>
      <c r="K3417" s="4" t="s">
        <v>9012</v>
      </c>
      <c r="L3417">
        <v>3393</v>
      </c>
      <c r="M3417" s="4" t="s">
        <v>73</v>
      </c>
      <c r="N3417">
        <v>1997</v>
      </c>
      <c r="O3417">
        <v>2041.73</v>
      </c>
      <c r="P3417">
        <v>5276</v>
      </c>
      <c r="Q3417" s="4" t="s">
        <v>23</v>
      </c>
      <c r="R3417" s="4" t="s">
        <v>24</v>
      </c>
      <c r="S3417">
        <v>114</v>
      </c>
    </row>
    <row r="3418" spans="1:19">
      <c r="A3418" s="4" t="s">
        <v>3625</v>
      </c>
      <c r="B3418" s="4" t="s">
        <v>187</v>
      </c>
      <c r="C3418" s="4" t="s">
        <v>9011</v>
      </c>
      <c r="D3418" s="4" t="s">
        <v>54</v>
      </c>
      <c r="E3418" s="4" t="s">
        <v>172</v>
      </c>
      <c r="F3418" s="3">
        <v>42880</v>
      </c>
      <c r="G3418" s="3">
        <v>42961</v>
      </c>
      <c r="H3418">
        <v>4738</v>
      </c>
      <c r="I3418" s="4" t="s">
        <v>9023</v>
      </c>
      <c r="J3418" s="4" t="s">
        <v>9024</v>
      </c>
      <c r="K3418" s="4" t="s">
        <v>9010</v>
      </c>
      <c r="L3418">
        <v>4821</v>
      </c>
      <c r="M3418" s="4" t="s">
        <v>55</v>
      </c>
      <c r="N3418">
        <v>1995</v>
      </c>
      <c r="O3418">
        <v>1825.82</v>
      </c>
      <c r="P3418">
        <v>5595</v>
      </c>
      <c r="Q3418" s="4" t="s">
        <v>23</v>
      </c>
      <c r="R3418" s="4" t="s">
        <v>56</v>
      </c>
      <c r="S3418">
        <v>81</v>
      </c>
    </row>
    <row r="3419" spans="1:19">
      <c r="A3419" s="4" t="s">
        <v>3626</v>
      </c>
      <c r="B3419" s="4" t="s">
        <v>244</v>
      </c>
      <c r="C3419" s="4" t="s">
        <v>171</v>
      </c>
      <c r="D3419" s="4" t="s">
        <v>103</v>
      </c>
      <c r="E3419" s="4" t="s">
        <v>172</v>
      </c>
      <c r="F3419" s="3">
        <v>42880</v>
      </c>
      <c r="G3419" s="3">
        <v>42951</v>
      </c>
      <c r="H3419">
        <v>1275</v>
      </c>
      <c r="I3419" s="4" t="s">
        <v>9016</v>
      </c>
      <c r="J3419" s="4" t="s">
        <v>9015</v>
      </c>
      <c r="K3419" s="4" t="s">
        <v>9010</v>
      </c>
      <c r="L3419">
        <v>1096</v>
      </c>
      <c r="M3419" s="4" t="s">
        <v>26</v>
      </c>
      <c r="N3419">
        <v>1992</v>
      </c>
      <c r="O3419">
        <v>3922.42</v>
      </c>
      <c r="P3419">
        <v>6837</v>
      </c>
      <c r="Q3419" s="4" t="s">
        <v>23</v>
      </c>
      <c r="R3419" s="4" t="s">
        <v>24</v>
      </c>
      <c r="S3419">
        <v>71</v>
      </c>
    </row>
    <row r="3420" spans="1:19">
      <c r="A3420" s="4" t="s">
        <v>3627</v>
      </c>
      <c r="B3420" s="4" t="s">
        <v>244</v>
      </c>
      <c r="C3420" s="4" t="s">
        <v>192</v>
      </c>
      <c r="D3420" s="4" t="s">
        <v>119</v>
      </c>
      <c r="E3420" s="4" t="s">
        <v>172</v>
      </c>
      <c r="F3420" s="3">
        <v>42880</v>
      </c>
      <c r="G3420" s="3">
        <v>42966</v>
      </c>
      <c r="H3420">
        <v>3428</v>
      </c>
      <c r="I3420" s="4" t="s">
        <v>9016</v>
      </c>
      <c r="J3420" s="4" t="s">
        <v>9015</v>
      </c>
      <c r="K3420" s="4" t="s">
        <v>9012</v>
      </c>
      <c r="L3420">
        <v>3393</v>
      </c>
      <c r="M3420" s="4" t="s">
        <v>55</v>
      </c>
      <c r="N3420">
        <v>1988</v>
      </c>
      <c r="O3420">
        <v>5266.09</v>
      </c>
      <c r="P3420">
        <v>8595</v>
      </c>
      <c r="Q3420" s="4" t="s">
        <v>23</v>
      </c>
      <c r="R3420" s="4" t="s">
        <v>56</v>
      </c>
      <c r="S3420">
        <v>86</v>
      </c>
    </row>
    <row r="3421" spans="1:19">
      <c r="A3421" s="4" t="s">
        <v>3628</v>
      </c>
      <c r="B3421" s="4" t="s">
        <v>170</v>
      </c>
      <c r="C3421" s="4" t="s">
        <v>177</v>
      </c>
      <c r="D3421" s="4" t="s">
        <v>43</v>
      </c>
      <c r="E3421" s="4" t="s">
        <v>197</v>
      </c>
      <c r="F3421" s="3">
        <v>42880</v>
      </c>
      <c r="G3421" s="3">
        <v>42989</v>
      </c>
      <c r="H3421">
        <v>0</v>
      </c>
      <c r="I3421" s="4" t="s">
        <v>9014</v>
      </c>
      <c r="J3421" s="4" t="s">
        <v>9015</v>
      </c>
      <c r="K3421" s="4" t="s">
        <v>9012</v>
      </c>
      <c r="L3421">
        <v>55</v>
      </c>
      <c r="M3421" s="4" t="s">
        <v>9322</v>
      </c>
      <c r="N3421">
        <v>2005</v>
      </c>
      <c r="O3421">
        <v>1520.66</v>
      </c>
      <c r="P3421">
        <v>1806</v>
      </c>
      <c r="Q3421" s="4" t="s">
        <v>23</v>
      </c>
      <c r="R3421" s="4" t="s">
        <v>24</v>
      </c>
      <c r="S3421">
        <v>109</v>
      </c>
    </row>
    <row r="3422" spans="1:19">
      <c r="A3422" s="4" t="s">
        <v>3629</v>
      </c>
      <c r="B3422" s="4" t="s">
        <v>232</v>
      </c>
      <c r="C3422" s="4" t="s">
        <v>9011</v>
      </c>
      <c r="D3422" s="4" t="s">
        <v>88</v>
      </c>
      <c r="E3422" s="4" t="s">
        <v>172</v>
      </c>
      <c r="F3422" s="3">
        <v>42880</v>
      </c>
      <c r="G3422" s="3">
        <v>42893</v>
      </c>
      <c r="H3422">
        <v>5420</v>
      </c>
      <c r="I3422" s="4" t="s">
        <v>9021</v>
      </c>
      <c r="J3422" s="4" t="s">
        <v>9019</v>
      </c>
      <c r="K3422" s="4" t="s">
        <v>9010</v>
      </c>
      <c r="L3422">
        <v>4821</v>
      </c>
      <c r="M3422" s="4" t="s">
        <v>46</v>
      </c>
      <c r="N3422">
        <v>1984</v>
      </c>
      <c r="O3422">
        <v>3027.46</v>
      </c>
      <c r="P3422">
        <v>9516</v>
      </c>
      <c r="Q3422" s="4" t="s">
        <v>89</v>
      </c>
      <c r="R3422" s="4" t="s">
        <v>24</v>
      </c>
      <c r="S3422">
        <v>13</v>
      </c>
    </row>
    <row r="3423" spans="1:19">
      <c r="A3423" s="4" t="s">
        <v>3630</v>
      </c>
      <c r="B3423" s="4" t="s">
        <v>205</v>
      </c>
      <c r="C3423" s="4" t="s">
        <v>177</v>
      </c>
      <c r="D3423" s="4" t="s">
        <v>44</v>
      </c>
      <c r="E3423" s="4" t="s">
        <v>197</v>
      </c>
      <c r="F3423" s="3">
        <v>42880</v>
      </c>
      <c r="G3423" s="3">
        <v>42975</v>
      </c>
      <c r="H3423">
        <v>0</v>
      </c>
      <c r="I3423" s="4" t="s">
        <v>9023</v>
      </c>
      <c r="J3423" s="4" t="s">
        <v>9024</v>
      </c>
      <c r="K3423" s="4" t="s">
        <v>9012</v>
      </c>
      <c r="L3423">
        <v>55</v>
      </c>
      <c r="M3423" s="4" t="s">
        <v>36</v>
      </c>
      <c r="N3423">
        <v>2013</v>
      </c>
      <c r="O3423">
        <v>98.79</v>
      </c>
      <c r="P3423">
        <v>96</v>
      </c>
      <c r="Q3423" s="4" t="s">
        <v>23</v>
      </c>
      <c r="R3423" s="4" t="s">
        <v>35</v>
      </c>
      <c r="S3423">
        <v>95</v>
      </c>
    </row>
    <row r="3424" spans="1:19">
      <c r="A3424" s="4" t="s">
        <v>3631</v>
      </c>
      <c r="B3424" s="4" t="s">
        <v>208</v>
      </c>
      <c r="C3424" s="4" t="s">
        <v>177</v>
      </c>
      <c r="D3424" s="4" t="s">
        <v>51</v>
      </c>
      <c r="E3424" s="4" t="s">
        <v>172</v>
      </c>
      <c r="F3424" s="3">
        <v>42880</v>
      </c>
      <c r="G3424" s="3">
        <v>42897</v>
      </c>
      <c r="H3424">
        <v>59</v>
      </c>
      <c r="I3424" s="4" t="s">
        <v>9014</v>
      </c>
      <c r="J3424" s="4" t="s">
        <v>9015</v>
      </c>
      <c r="K3424" s="4" t="s">
        <v>9012</v>
      </c>
      <c r="L3424">
        <v>55</v>
      </c>
      <c r="M3424" s="4" t="s">
        <v>36</v>
      </c>
      <c r="N3424">
        <v>1982</v>
      </c>
      <c r="O3424">
        <v>4618</v>
      </c>
      <c r="P3424">
        <v>10083</v>
      </c>
      <c r="Q3424" s="4" t="s">
        <v>23</v>
      </c>
      <c r="R3424" s="4" t="s">
        <v>24</v>
      </c>
      <c r="S3424">
        <v>17</v>
      </c>
    </row>
    <row r="3425" spans="1:19">
      <c r="A3425" s="4" t="s">
        <v>3632</v>
      </c>
      <c r="B3425" s="4" t="s">
        <v>185</v>
      </c>
      <c r="C3425" s="4" t="s">
        <v>199</v>
      </c>
      <c r="D3425" s="4" t="s">
        <v>108</v>
      </c>
      <c r="E3425" s="4" t="s">
        <v>193</v>
      </c>
      <c r="F3425" s="3">
        <v>42880</v>
      </c>
      <c r="G3425" s="3"/>
      <c r="I3425" s="4" t="s">
        <v>9023</v>
      </c>
      <c r="J3425" s="4" t="s">
        <v>9024</v>
      </c>
      <c r="K3425" s="4" t="s">
        <v>9010</v>
      </c>
      <c r="L3425">
        <v>5482</v>
      </c>
      <c r="M3425" s="4" t="s">
        <v>33</v>
      </c>
      <c r="N3425">
        <v>1996</v>
      </c>
      <c r="O3425">
        <v>2214.94</v>
      </c>
      <c r="P3425">
        <v>5374</v>
      </c>
      <c r="Q3425" s="4" t="s">
        <v>23</v>
      </c>
      <c r="R3425" s="4" t="s">
        <v>24</v>
      </c>
    </row>
    <row r="3426" spans="1:19">
      <c r="A3426" s="4" t="s">
        <v>3633</v>
      </c>
      <c r="B3426" s="4" t="s">
        <v>185</v>
      </c>
      <c r="C3426" s="4" t="s">
        <v>177</v>
      </c>
      <c r="D3426" s="4" t="s">
        <v>66</v>
      </c>
      <c r="E3426" s="4" t="s">
        <v>193</v>
      </c>
      <c r="F3426" s="3">
        <v>42880</v>
      </c>
      <c r="G3426" s="3"/>
      <c r="I3426" s="4" t="s">
        <v>9023</v>
      </c>
      <c r="J3426" s="4" t="s">
        <v>9024</v>
      </c>
      <c r="K3426" s="4" t="s">
        <v>9012</v>
      </c>
      <c r="L3426">
        <v>55</v>
      </c>
      <c r="M3426" s="4" t="s">
        <v>33</v>
      </c>
      <c r="N3426">
        <v>2007</v>
      </c>
      <c r="O3426">
        <v>894.33</v>
      </c>
      <c r="P3426">
        <v>1635</v>
      </c>
      <c r="Q3426" s="4" t="s">
        <v>67</v>
      </c>
      <c r="R3426" s="4" t="s">
        <v>24</v>
      </c>
    </row>
    <row r="3427" spans="1:19">
      <c r="A3427" s="4" t="s">
        <v>3634</v>
      </c>
      <c r="B3427" s="4" t="s">
        <v>183</v>
      </c>
      <c r="C3427" s="4" t="s">
        <v>171</v>
      </c>
      <c r="D3427" s="4" t="s">
        <v>51</v>
      </c>
      <c r="E3427" s="4" t="s">
        <v>197</v>
      </c>
      <c r="F3427" s="3">
        <v>42881</v>
      </c>
      <c r="G3427" s="3">
        <v>42962</v>
      </c>
      <c r="H3427">
        <v>0</v>
      </c>
      <c r="I3427" s="4" t="s">
        <v>9014</v>
      </c>
      <c r="J3427" s="4" t="s">
        <v>9015</v>
      </c>
      <c r="K3427" s="4" t="s">
        <v>9010</v>
      </c>
      <c r="L3427">
        <v>1096</v>
      </c>
      <c r="M3427" s="4" t="s">
        <v>36</v>
      </c>
      <c r="N3427">
        <v>1982</v>
      </c>
      <c r="O3427">
        <v>4618</v>
      </c>
      <c r="P3427">
        <v>10083</v>
      </c>
      <c r="Q3427" s="4" t="s">
        <v>23</v>
      </c>
      <c r="R3427" s="4" t="s">
        <v>24</v>
      </c>
      <c r="S3427">
        <v>81</v>
      </c>
    </row>
    <row r="3428" spans="1:19">
      <c r="A3428" s="4" t="s">
        <v>3635</v>
      </c>
      <c r="B3428" s="4" t="s">
        <v>183</v>
      </c>
      <c r="C3428" s="4" t="s">
        <v>192</v>
      </c>
      <c r="D3428" s="4" t="s">
        <v>100</v>
      </c>
      <c r="E3428" s="4" t="s">
        <v>197</v>
      </c>
      <c r="F3428" s="3">
        <v>42881</v>
      </c>
      <c r="G3428" s="3">
        <v>42966</v>
      </c>
      <c r="H3428">
        <v>0</v>
      </c>
      <c r="I3428" s="4" t="s">
        <v>9014</v>
      </c>
      <c r="J3428" s="4" t="s">
        <v>9015</v>
      </c>
      <c r="K3428" s="4" t="s">
        <v>9012</v>
      </c>
      <c r="L3428">
        <v>3393</v>
      </c>
      <c r="M3428" s="4" t="s">
        <v>9322</v>
      </c>
      <c r="N3428">
        <v>1987</v>
      </c>
      <c r="O3428">
        <v>2938.67</v>
      </c>
      <c r="P3428">
        <v>8775</v>
      </c>
      <c r="Q3428" s="4" t="s">
        <v>101</v>
      </c>
      <c r="R3428" s="4" t="s">
        <v>24</v>
      </c>
      <c r="S3428">
        <v>85</v>
      </c>
    </row>
    <row r="3429" spans="1:19">
      <c r="A3429" s="4" t="s">
        <v>3636</v>
      </c>
      <c r="B3429" s="4" t="s">
        <v>261</v>
      </c>
      <c r="C3429" s="4" t="s">
        <v>192</v>
      </c>
      <c r="D3429" s="4" t="s">
        <v>24</v>
      </c>
      <c r="E3429" s="4" t="s">
        <v>193</v>
      </c>
      <c r="F3429" s="3">
        <v>42881</v>
      </c>
      <c r="G3429" s="3"/>
      <c r="I3429" s="4" t="s">
        <v>9021</v>
      </c>
      <c r="J3429" s="4" t="s">
        <v>9019</v>
      </c>
      <c r="K3429" s="4" t="s">
        <v>9012</v>
      </c>
      <c r="L3429">
        <v>3393</v>
      </c>
      <c r="M3429" s="4"/>
      <c r="Q3429" s="4"/>
      <c r="R3429" s="4"/>
    </row>
    <row r="3430" spans="1:19">
      <c r="A3430" s="4" t="s">
        <v>3637</v>
      </c>
      <c r="B3430" s="4" t="s">
        <v>261</v>
      </c>
      <c r="C3430" s="4" t="s">
        <v>179</v>
      </c>
      <c r="D3430" s="4" t="s">
        <v>107</v>
      </c>
      <c r="E3430" s="4" t="s">
        <v>172</v>
      </c>
      <c r="F3430" s="3">
        <v>42881</v>
      </c>
      <c r="G3430" s="3">
        <v>42993</v>
      </c>
      <c r="H3430">
        <v>561</v>
      </c>
      <c r="I3430" s="4" t="s">
        <v>9021</v>
      </c>
      <c r="J3430" s="4" t="s">
        <v>9019</v>
      </c>
      <c r="K3430" s="4" t="s">
        <v>9010</v>
      </c>
      <c r="L3430">
        <v>550</v>
      </c>
      <c r="M3430" s="4" t="s">
        <v>26</v>
      </c>
      <c r="N3430">
        <v>1994</v>
      </c>
      <c r="O3430">
        <v>2818.38</v>
      </c>
      <c r="P3430">
        <v>6290</v>
      </c>
      <c r="Q3430" s="4" t="s">
        <v>23</v>
      </c>
      <c r="R3430" s="4" t="s">
        <v>24</v>
      </c>
      <c r="S3430">
        <v>112</v>
      </c>
    </row>
    <row r="3431" spans="1:19">
      <c r="A3431" s="4" t="s">
        <v>3638</v>
      </c>
      <c r="B3431" s="4" t="s">
        <v>261</v>
      </c>
      <c r="C3431" s="4" t="s">
        <v>171</v>
      </c>
      <c r="D3431" s="4" t="s">
        <v>126</v>
      </c>
      <c r="E3431" s="4" t="s">
        <v>172</v>
      </c>
      <c r="F3431" s="3">
        <v>42881</v>
      </c>
      <c r="G3431" s="3">
        <v>42957</v>
      </c>
      <c r="H3431">
        <v>1354</v>
      </c>
      <c r="I3431" s="4" t="s">
        <v>9021</v>
      </c>
      <c r="J3431" s="4" t="s">
        <v>9019</v>
      </c>
      <c r="K3431" s="4" t="s">
        <v>9010</v>
      </c>
      <c r="L3431">
        <v>1096</v>
      </c>
      <c r="M3431" s="4" t="s">
        <v>33</v>
      </c>
      <c r="N3431">
        <v>2010</v>
      </c>
      <c r="O3431">
        <v>71.12</v>
      </c>
      <c r="P3431">
        <v>144</v>
      </c>
      <c r="Q3431" s="4" t="s">
        <v>23</v>
      </c>
      <c r="R3431" s="4" t="s">
        <v>24</v>
      </c>
      <c r="S3431">
        <v>76</v>
      </c>
    </row>
    <row r="3432" spans="1:19">
      <c r="A3432" s="4" t="s">
        <v>3639</v>
      </c>
      <c r="B3432" s="4" t="s">
        <v>246</v>
      </c>
      <c r="C3432" s="4" t="s">
        <v>177</v>
      </c>
      <c r="D3432" s="4" t="s">
        <v>117</v>
      </c>
      <c r="E3432" s="4" t="s">
        <v>172</v>
      </c>
      <c r="F3432" s="3">
        <v>42881</v>
      </c>
      <c r="G3432" s="3">
        <v>42996</v>
      </c>
      <c r="H3432">
        <v>44</v>
      </c>
      <c r="I3432" s="4" t="s">
        <v>9021</v>
      </c>
      <c r="J3432" s="4" t="s">
        <v>9019</v>
      </c>
      <c r="K3432" s="4" t="s">
        <v>9012</v>
      </c>
      <c r="L3432">
        <v>55</v>
      </c>
      <c r="M3432" s="4" t="s">
        <v>26</v>
      </c>
      <c r="N3432">
        <v>1996</v>
      </c>
      <c r="O3432">
        <v>439.21</v>
      </c>
      <c r="P3432">
        <v>792</v>
      </c>
      <c r="Q3432" s="4" t="s">
        <v>23</v>
      </c>
      <c r="R3432" s="4" t="s">
        <v>24</v>
      </c>
      <c r="S3432">
        <v>115</v>
      </c>
    </row>
    <row r="3433" spans="1:19">
      <c r="A3433" s="4" t="s">
        <v>3640</v>
      </c>
      <c r="B3433" s="4" t="s">
        <v>279</v>
      </c>
      <c r="C3433" s="4" t="s">
        <v>179</v>
      </c>
      <c r="D3433" s="4" t="s">
        <v>88</v>
      </c>
      <c r="E3433" s="4" t="s">
        <v>172</v>
      </c>
      <c r="F3433" s="3">
        <v>42881</v>
      </c>
      <c r="G3433" s="3">
        <v>42996</v>
      </c>
      <c r="H3433">
        <v>560</v>
      </c>
      <c r="I3433" s="4" t="s">
        <v>9018</v>
      </c>
      <c r="J3433" s="4" t="s">
        <v>9019</v>
      </c>
      <c r="K3433" s="4" t="s">
        <v>9010</v>
      </c>
      <c r="L3433">
        <v>550</v>
      </c>
      <c r="M3433" s="4" t="s">
        <v>46</v>
      </c>
      <c r="N3433">
        <v>1984</v>
      </c>
      <c r="O3433">
        <v>3027.46</v>
      </c>
      <c r="P3433">
        <v>9516</v>
      </c>
      <c r="Q3433" s="4" t="s">
        <v>89</v>
      </c>
      <c r="R3433" s="4" t="s">
        <v>24</v>
      </c>
      <c r="S3433">
        <v>115</v>
      </c>
    </row>
    <row r="3434" spans="1:19">
      <c r="A3434" s="4" t="s">
        <v>3641</v>
      </c>
      <c r="B3434" s="4" t="s">
        <v>279</v>
      </c>
      <c r="C3434" s="4" t="s">
        <v>9011</v>
      </c>
      <c r="D3434" s="4" t="s">
        <v>50</v>
      </c>
      <c r="E3434" s="4" t="s">
        <v>172</v>
      </c>
      <c r="F3434" s="3">
        <v>42881</v>
      </c>
      <c r="G3434" s="3">
        <v>42895</v>
      </c>
      <c r="H3434">
        <v>5324</v>
      </c>
      <c r="I3434" s="4" t="s">
        <v>9018</v>
      </c>
      <c r="J3434" s="4" t="s">
        <v>9019</v>
      </c>
      <c r="K3434" s="4" t="s">
        <v>9010</v>
      </c>
      <c r="L3434">
        <v>4821</v>
      </c>
      <c r="M3434" s="4" t="s">
        <v>9322</v>
      </c>
      <c r="N3434">
        <v>1992</v>
      </c>
      <c r="O3434">
        <v>1712.68</v>
      </c>
      <c r="P3434">
        <v>3194</v>
      </c>
      <c r="Q3434" s="4" t="s">
        <v>23</v>
      </c>
      <c r="R3434" s="4" t="s">
        <v>21</v>
      </c>
      <c r="S3434">
        <v>14</v>
      </c>
    </row>
    <row r="3435" spans="1:19">
      <c r="A3435" s="4" t="s">
        <v>3642</v>
      </c>
      <c r="B3435" s="4" t="s">
        <v>203</v>
      </c>
      <c r="C3435" s="4" t="s">
        <v>192</v>
      </c>
      <c r="D3435" s="4" t="s">
        <v>24</v>
      </c>
      <c r="E3435" s="4" t="s">
        <v>193</v>
      </c>
      <c r="F3435" s="3">
        <v>42881</v>
      </c>
      <c r="G3435" s="3"/>
      <c r="I3435" s="4" t="s">
        <v>9023</v>
      </c>
      <c r="J3435" s="4" t="s">
        <v>9024</v>
      </c>
      <c r="K3435" s="4" t="s">
        <v>9012</v>
      </c>
      <c r="L3435">
        <v>3393</v>
      </c>
      <c r="M3435" s="4"/>
      <c r="Q3435" s="4"/>
      <c r="R3435" s="4"/>
    </row>
    <row r="3436" spans="1:19">
      <c r="A3436" s="4" t="s">
        <v>3643</v>
      </c>
      <c r="B3436" s="4" t="s">
        <v>203</v>
      </c>
      <c r="C3436" s="4" t="s">
        <v>192</v>
      </c>
      <c r="D3436" s="4" t="s">
        <v>24</v>
      </c>
      <c r="E3436" s="4" t="s">
        <v>193</v>
      </c>
      <c r="F3436" s="3">
        <v>42881</v>
      </c>
      <c r="G3436" s="3"/>
      <c r="I3436" s="4" t="s">
        <v>9023</v>
      </c>
      <c r="J3436" s="4" t="s">
        <v>9024</v>
      </c>
      <c r="K3436" s="4" t="s">
        <v>9012</v>
      </c>
      <c r="L3436">
        <v>3393</v>
      </c>
      <c r="M3436" s="4"/>
      <c r="Q3436" s="4"/>
      <c r="R3436" s="4"/>
    </row>
    <row r="3437" spans="1:19">
      <c r="A3437" s="4" t="s">
        <v>3644</v>
      </c>
      <c r="B3437" s="4" t="s">
        <v>191</v>
      </c>
      <c r="C3437" s="4" t="s">
        <v>171</v>
      </c>
      <c r="D3437" s="4" t="s">
        <v>129</v>
      </c>
      <c r="E3437" s="4" t="s">
        <v>193</v>
      </c>
      <c r="F3437" s="3">
        <v>42881</v>
      </c>
      <c r="G3437" s="3"/>
      <c r="I3437" s="4" t="s">
        <v>9026</v>
      </c>
      <c r="J3437" s="4" t="s">
        <v>9024</v>
      </c>
      <c r="K3437" s="4" t="s">
        <v>9010</v>
      </c>
      <c r="L3437">
        <v>1096</v>
      </c>
      <c r="M3437" s="4" t="s">
        <v>39</v>
      </c>
      <c r="N3437">
        <v>1992</v>
      </c>
      <c r="O3437">
        <v>324.19</v>
      </c>
      <c r="P3437">
        <v>978</v>
      </c>
      <c r="Q3437" s="4" t="s">
        <v>23</v>
      </c>
      <c r="R3437" s="4" t="s">
        <v>24</v>
      </c>
    </row>
    <row r="3438" spans="1:19">
      <c r="A3438" s="4" t="s">
        <v>3645</v>
      </c>
      <c r="B3438" s="4" t="s">
        <v>219</v>
      </c>
      <c r="C3438" s="4" t="s">
        <v>9011</v>
      </c>
      <c r="D3438" s="4" t="s">
        <v>43</v>
      </c>
      <c r="E3438" s="4" t="s">
        <v>193</v>
      </c>
      <c r="F3438" s="3">
        <v>42881</v>
      </c>
      <c r="G3438" s="3"/>
      <c r="I3438" s="4" t="s">
        <v>9026</v>
      </c>
      <c r="J3438" s="4" t="s">
        <v>9024</v>
      </c>
      <c r="K3438" s="4" t="s">
        <v>9010</v>
      </c>
      <c r="L3438">
        <v>4821</v>
      </c>
      <c r="M3438" s="4" t="s">
        <v>9322</v>
      </c>
      <c r="N3438">
        <v>2005</v>
      </c>
      <c r="O3438">
        <v>1520.66</v>
      </c>
      <c r="P3438">
        <v>1806</v>
      </c>
      <c r="Q3438" s="4" t="s">
        <v>23</v>
      </c>
      <c r="R3438" s="4" t="s">
        <v>24</v>
      </c>
    </row>
    <row r="3439" spans="1:19">
      <c r="A3439" s="4" t="s">
        <v>3646</v>
      </c>
      <c r="B3439" s="4" t="s">
        <v>219</v>
      </c>
      <c r="C3439" s="4" t="s">
        <v>9011</v>
      </c>
      <c r="D3439" s="4" t="s">
        <v>54</v>
      </c>
      <c r="E3439" s="4" t="s">
        <v>172</v>
      </c>
      <c r="F3439" s="3">
        <v>42881</v>
      </c>
      <c r="G3439" s="3">
        <v>43001</v>
      </c>
      <c r="H3439">
        <v>4924</v>
      </c>
      <c r="I3439" s="4" t="s">
        <v>9026</v>
      </c>
      <c r="J3439" s="4" t="s">
        <v>9024</v>
      </c>
      <c r="K3439" s="4" t="s">
        <v>9010</v>
      </c>
      <c r="L3439">
        <v>4821</v>
      </c>
      <c r="M3439" s="4" t="s">
        <v>55</v>
      </c>
      <c r="N3439">
        <v>1995</v>
      </c>
      <c r="O3439">
        <v>1825.82</v>
      </c>
      <c r="P3439">
        <v>5595</v>
      </c>
      <c r="Q3439" s="4" t="s">
        <v>23</v>
      </c>
      <c r="R3439" s="4" t="s">
        <v>56</v>
      </c>
      <c r="S3439">
        <v>120</v>
      </c>
    </row>
    <row r="3440" spans="1:19">
      <c r="A3440" s="4" t="s">
        <v>3647</v>
      </c>
      <c r="B3440" s="4" t="s">
        <v>230</v>
      </c>
      <c r="C3440" s="4" t="s">
        <v>179</v>
      </c>
      <c r="D3440" s="4" t="s">
        <v>62</v>
      </c>
      <c r="E3440" s="4" t="s">
        <v>172</v>
      </c>
      <c r="F3440" s="3">
        <v>42881</v>
      </c>
      <c r="G3440" s="3">
        <v>42954</v>
      </c>
      <c r="H3440">
        <v>571</v>
      </c>
      <c r="I3440" s="4" t="s">
        <v>9026</v>
      </c>
      <c r="J3440" s="4" t="s">
        <v>9024</v>
      </c>
      <c r="K3440" s="4" t="s">
        <v>9010</v>
      </c>
      <c r="L3440">
        <v>550</v>
      </c>
      <c r="M3440" s="4" t="s">
        <v>58</v>
      </c>
      <c r="N3440">
        <v>2008</v>
      </c>
      <c r="O3440">
        <v>52.5</v>
      </c>
      <c r="P3440">
        <v>165</v>
      </c>
      <c r="Q3440" s="4" t="s">
        <v>23</v>
      </c>
      <c r="R3440" s="4" t="s">
        <v>24</v>
      </c>
      <c r="S3440">
        <v>73</v>
      </c>
    </row>
    <row r="3441" spans="1:19">
      <c r="A3441" s="4" t="s">
        <v>3648</v>
      </c>
      <c r="B3441" s="4" t="s">
        <v>230</v>
      </c>
      <c r="C3441" s="4" t="s">
        <v>192</v>
      </c>
      <c r="D3441" s="4" t="s">
        <v>84</v>
      </c>
      <c r="E3441" s="4" t="s">
        <v>172</v>
      </c>
      <c r="F3441" s="3">
        <v>42881</v>
      </c>
      <c r="G3441" s="3">
        <v>42959</v>
      </c>
      <c r="H3441">
        <v>4022</v>
      </c>
      <c r="I3441" s="4" t="s">
        <v>9026</v>
      </c>
      <c r="J3441" s="4" t="s">
        <v>9024</v>
      </c>
      <c r="K3441" s="4" t="s">
        <v>9012</v>
      </c>
      <c r="L3441">
        <v>3393</v>
      </c>
      <c r="M3441" s="4" t="s">
        <v>9322</v>
      </c>
      <c r="N3441">
        <v>1980</v>
      </c>
      <c r="O3441">
        <v>7708.38</v>
      </c>
      <c r="P3441">
        <v>13756</v>
      </c>
      <c r="Q3441" s="4" t="s">
        <v>23</v>
      </c>
      <c r="R3441" s="4" t="s">
        <v>24</v>
      </c>
      <c r="S3441">
        <v>78</v>
      </c>
    </row>
    <row r="3442" spans="1:19">
      <c r="A3442" s="4" t="s">
        <v>3649</v>
      </c>
      <c r="B3442" s="4" t="s">
        <v>256</v>
      </c>
      <c r="C3442" s="4" t="s">
        <v>179</v>
      </c>
      <c r="D3442" s="4" t="s">
        <v>104</v>
      </c>
      <c r="E3442" s="4" t="s">
        <v>197</v>
      </c>
      <c r="F3442" s="3">
        <v>42881</v>
      </c>
      <c r="G3442" s="3">
        <v>42959</v>
      </c>
      <c r="H3442">
        <v>0</v>
      </c>
      <c r="I3442" s="4" t="s">
        <v>9014</v>
      </c>
      <c r="J3442" s="4" t="s">
        <v>9015</v>
      </c>
      <c r="K3442" s="4" t="s">
        <v>9010</v>
      </c>
      <c r="L3442">
        <v>550</v>
      </c>
      <c r="M3442" s="4" t="s">
        <v>9322</v>
      </c>
      <c r="N3442">
        <v>1983</v>
      </c>
      <c r="O3442">
        <v>1008.06</v>
      </c>
      <c r="P3442">
        <v>1238</v>
      </c>
      <c r="Q3442" s="4" t="s">
        <v>23</v>
      </c>
      <c r="R3442" s="4" t="s">
        <v>24</v>
      </c>
      <c r="S3442">
        <v>78</v>
      </c>
    </row>
    <row r="3443" spans="1:19">
      <c r="A3443" s="4" t="s">
        <v>3650</v>
      </c>
      <c r="B3443" s="4" t="s">
        <v>201</v>
      </c>
      <c r="C3443" s="4" t="s">
        <v>177</v>
      </c>
      <c r="D3443" s="4" t="s">
        <v>74</v>
      </c>
      <c r="E3443" s="4" t="s">
        <v>197</v>
      </c>
      <c r="F3443" s="3">
        <v>42881</v>
      </c>
      <c r="G3443" s="3">
        <v>42969</v>
      </c>
      <c r="H3443">
        <v>0</v>
      </c>
      <c r="I3443" s="4" t="s">
        <v>9026</v>
      </c>
      <c r="J3443" s="4" t="s">
        <v>9024</v>
      </c>
      <c r="K3443" s="4" t="s">
        <v>9012</v>
      </c>
      <c r="L3443">
        <v>55</v>
      </c>
      <c r="M3443" s="4" t="s">
        <v>33</v>
      </c>
      <c r="N3443">
        <v>2003</v>
      </c>
      <c r="O3443">
        <v>223.8</v>
      </c>
      <c r="P3443">
        <v>299</v>
      </c>
      <c r="Q3443" s="4" t="s">
        <v>23</v>
      </c>
      <c r="R3443" s="4" t="s">
        <v>24</v>
      </c>
      <c r="S3443">
        <v>88</v>
      </c>
    </row>
    <row r="3444" spans="1:19">
      <c r="A3444" s="4" t="s">
        <v>3651</v>
      </c>
      <c r="B3444" s="4" t="s">
        <v>201</v>
      </c>
      <c r="C3444" s="4" t="s">
        <v>171</v>
      </c>
      <c r="D3444" s="4" t="s">
        <v>54</v>
      </c>
      <c r="E3444" s="4" t="s">
        <v>172</v>
      </c>
      <c r="F3444" s="3">
        <v>42881</v>
      </c>
      <c r="G3444" s="3">
        <v>42898</v>
      </c>
      <c r="H3444">
        <v>1030</v>
      </c>
      <c r="I3444" s="4" t="s">
        <v>9026</v>
      </c>
      <c r="J3444" s="4" t="s">
        <v>9024</v>
      </c>
      <c r="K3444" s="4" t="s">
        <v>9010</v>
      </c>
      <c r="L3444">
        <v>1096</v>
      </c>
      <c r="M3444" s="4" t="s">
        <v>55</v>
      </c>
      <c r="N3444">
        <v>1995</v>
      </c>
      <c r="O3444">
        <v>1825.82</v>
      </c>
      <c r="P3444">
        <v>5595</v>
      </c>
      <c r="Q3444" s="4" t="s">
        <v>23</v>
      </c>
      <c r="R3444" s="4" t="s">
        <v>56</v>
      </c>
      <c r="S3444">
        <v>17</v>
      </c>
    </row>
    <row r="3445" spans="1:19">
      <c r="A3445" s="4" t="s">
        <v>3652</v>
      </c>
      <c r="B3445" s="4" t="s">
        <v>170</v>
      </c>
      <c r="C3445" s="4" t="s">
        <v>192</v>
      </c>
      <c r="D3445" s="4" t="s">
        <v>29</v>
      </c>
      <c r="E3445" s="4" t="s">
        <v>197</v>
      </c>
      <c r="F3445" s="3">
        <v>42881</v>
      </c>
      <c r="G3445" s="3">
        <v>42956</v>
      </c>
      <c r="H3445">
        <v>0</v>
      </c>
      <c r="I3445" s="4" t="s">
        <v>9014</v>
      </c>
      <c r="J3445" s="4" t="s">
        <v>9015</v>
      </c>
      <c r="K3445" s="4" t="s">
        <v>9012</v>
      </c>
      <c r="L3445">
        <v>3393</v>
      </c>
      <c r="M3445" s="4" t="s">
        <v>26</v>
      </c>
      <c r="N3445">
        <v>2012</v>
      </c>
      <c r="O3445">
        <v>587.34</v>
      </c>
      <c r="P3445">
        <v>1356</v>
      </c>
      <c r="Q3445" s="4" t="s">
        <v>30</v>
      </c>
      <c r="R3445" s="4" t="s">
        <v>24</v>
      </c>
      <c r="S3445">
        <v>75</v>
      </c>
    </row>
    <row r="3446" spans="1:19">
      <c r="A3446" s="4" t="s">
        <v>3653</v>
      </c>
      <c r="B3446" s="4" t="s">
        <v>189</v>
      </c>
      <c r="C3446" s="4" t="s">
        <v>177</v>
      </c>
      <c r="D3446" s="4" t="s">
        <v>111</v>
      </c>
      <c r="E3446" s="4" t="s">
        <v>197</v>
      </c>
      <c r="F3446" s="3">
        <v>42881</v>
      </c>
      <c r="G3446" s="3">
        <v>42886</v>
      </c>
      <c r="H3446">
        <v>0</v>
      </c>
      <c r="I3446" s="4" t="s">
        <v>9016</v>
      </c>
      <c r="J3446" s="4" t="s">
        <v>9015</v>
      </c>
      <c r="K3446" s="4" t="s">
        <v>9012</v>
      </c>
      <c r="L3446">
        <v>55</v>
      </c>
      <c r="M3446" s="4" t="s">
        <v>33</v>
      </c>
      <c r="N3446">
        <v>1988</v>
      </c>
      <c r="O3446">
        <v>1376.8</v>
      </c>
      <c r="P3446">
        <v>1165</v>
      </c>
      <c r="Q3446" s="4" t="s">
        <v>112</v>
      </c>
      <c r="R3446" s="4" t="s">
        <v>24</v>
      </c>
      <c r="S3446">
        <v>5</v>
      </c>
    </row>
    <row r="3447" spans="1:19">
      <c r="A3447" s="4" t="s">
        <v>3654</v>
      </c>
      <c r="B3447" s="4" t="s">
        <v>208</v>
      </c>
      <c r="C3447" s="4" t="s">
        <v>177</v>
      </c>
      <c r="D3447" s="4" t="s">
        <v>41</v>
      </c>
      <c r="E3447" s="4" t="s">
        <v>197</v>
      </c>
      <c r="F3447" s="3">
        <v>42881</v>
      </c>
      <c r="G3447" s="3">
        <v>42987</v>
      </c>
      <c r="H3447">
        <v>0</v>
      </c>
      <c r="I3447" s="4" t="s">
        <v>9014</v>
      </c>
      <c r="J3447" s="4" t="s">
        <v>9015</v>
      </c>
      <c r="K3447" s="4" t="s">
        <v>9012</v>
      </c>
      <c r="L3447">
        <v>55</v>
      </c>
      <c r="M3447" s="4" t="s">
        <v>36</v>
      </c>
      <c r="N3447">
        <v>1998</v>
      </c>
      <c r="O3447">
        <v>2714.9</v>
      </c>
      <c r="P3447">
        <v>2641</v>
      </c>
      <c r="Q3447" s="4" t="s">
        <v>23</v>
      </c>
      <c r="R3447" s="4" t="s">
        <v>21</v>
      </c>
      <c r="S3447">
        <v>106</v>
      </c>
    </row>
    <row r="3448" spans="1:19">
      <c r="A3448" s="4" t="s">
        <v>3655</v>
      </c>
      <c r="B3448" s="4" t="s">
        <v>185</v>
      </c>
      <c r="C3448" s="4" t="s">
        <v>179</v>
      </c>
      <c r="D3448" s="4" t="s">
        <v>75</v>
      </c>
      <c r="E3448" s="4" t="s">
        <v>197</v>
      </c>
      <c r="F3448" s="3">
        <v>42881</v>
      </c>
      <c r="G3448" s="3">
        <v>42950</v>
      </c>
      <c r="H3448">
        <v>0</v>
      </c>
      <c r="I3448" s="4" t="s">
        <v>9023</v>
      </c>
      <c r="J3448" s="4" t="s">
        <v>9024</v>
      </c>
      <c r="K3448" s="4" t="s">
        <v>9010</v>
      </c>
      <c r="L3448">
        <v>550</v>
      </c>
      <c r="M3448" s="4" t="s">
        <v>73</v>
      </c>
      <c r="N3448">
        <v>1982</v>
      </c>
      <c r="O3448">
        <v>792.46</v>
      </c>
      <c r="P3448">
        <v>1299</v>
      </c>
      <c r="Q3448" s="4" t="s">
        <v>23</v>
      </c>
      <c r="R3448" s="4" t="s">
        <v>24</v>
      </c>
      <c r="S3448">
        <v>69</v>
      </c>
    </row>
    <row r="3449" spans="1:19">
      <c r="A3449" s="4" t="s">
        <v>3656</v>
      </c>
      <c r="B3449" s="4" t="s">
        <v>185</v>
      </c>
      <c r="C3449" s="4" t="s">
        <v>9011</v>
      </c>
      <c r="D3449" s="4" t="s">
        <v>82</v>
      </c>
      <c r="E3449" s="4" t="s">
        <v>172</v>
      </c>
      <c r="F3449" s="3">
        <v>42881</v>
      </c>
      <c r="G3449" s="3">
        <v>42999</v>
      </c>
      <c r="H3449">
        <v>5074</v>
      </c>
      <c r="I3449" s="4" t="s">
        <v>9023</v>
      </c>
      <c r="J3449" s="4" t="s">
        <v>9024</v>
      </c>
      <c r="K3449" s="4" t="s">
        <v>9010</v>
      </c>
      <c r="L3449">
        <v>4821</v>
      </c>
      <c r="M3449" s="4" t="s">
        <v>36</v>
      </c>
      <c r="N3449">
        <v>1982</v>
      </c>
      <c r="O3449">
        <v>11698.03</v>
      </c>
      <c r="P3449">
        <v>34288</v>
      </c>
      <c r="Q3449" s="4" t="s">
        <v>23</v>
      </c>
      <c r="R3449" s="4" t="s">
        <v>24</v>
      </c>
      <c r="S3449">
        <v>118</v>
      </c>
    </row>
    <row r="3450" spans="1:19">
      <c r="A3450" s="4" t="s">
        <v>3657</v>
      </c>
      <c r="B3450" s="4" t="s">
        <v>216</v>
      </c>
      <c r="C3450" s="4" t="s">
        <v>177</v>
      </c>
      <c r="D3450" s="4" t="s">
        <v>129</v>
      </c>
      <c r="E3450" s="4" t="s">
        <v>193</v>
      </c>
      <c r="F3450" s="3">
        <v>42881</v>
      </c>
      <c r="G3450" s="3"/>
      <c r="I3450" s="4" t="s">
        <v>9018</v>
      </c>
      <c r="J3450" s="4" t="s">
        <v>9019</v>
      </c>
      <c r="K3450" s="4" t="s">
        <v>9012</v>
      </c>
      <c r="L3450">
        <v>55</v>
      </c>
      <c r="M3450" s="4" t="s">
        <v>39</v>
      </c>
      <c r="N3450">
        <v>1992</v>
      </c>
      <c r="O3450">
        <v>324.19</v>
      </c>
      <c r="P3450">
        <v>978</v>
      </c>
      <c r="Q3450" s="4" t="s">
        <v>23</v>
      </c>
      <c r="R3450" s="4" t="s">
        <v>24</v>
      </c>
    </row>
    <row r="3451" spans="1:19">
      <c r="A3451" s="4" t="s">
        <v>3658</v>
      </c>
      <c r="B3451" s="4" t="s">
        <v>235</v>
      </c>
      <c r="C3451" s="4" t="s">
        <v>199</v>
      </c>
      <c r="D3451" s="4" t="s">
        <v>121</v>
      </c>
      <c r="E3451" s="4" t="s">
        <v>172</v>
      </c>
      <c r="F3451" s="3">
        <v>42881</v>
      </c>
      <c r="G3451" s="3">
        <v>43001</v>
      </c>
      <c r="H3451">
        <v>5198</v>
      </c>
      <c r="I3451" s="4" t="s">
        <v>9018</v>
      </c>
      <c r="J3451" s="4" t="s">
        <v>9019</v>
      </c>
      <c r="K3451" s="4" t="s">
        <v>9010</v>
      </c>
      <c r="L3451">
        <v>5482</v>
      </c>
      <c r="M3451" s="4" t="s">
        <v>58</v>
      </c>
      <c r="N3451">
        <v>1993</v>
      </c>
      <c r="O3451">
        <v>646.1</v>
      </c>
      <c r="P3451">
        <v>883</v>
      </c>
      <c r="Q3451" s="4" t="s">
        <v>23</v>
      </c>
      <c r="R3451" s="4" t="s">
        <v>62</v>
      </c>
      <c r="S3451">
        <v>120</v>
      </c>
    </row>
    <row r="3452" spans="1:19">
      <c r="A3452" s="4" t="s">
        <v>3659</v>
      </c>
      <c r="B3452" s="4" t="s">
        <v>181</v>
      </c>
      <c r="C3452" s="4" t="s">
        <v>179</v>
      </c>
      <c r="D3452" s="4" t="s">
        <v>24</v>
      </c>
      <c r="E3452" s="4" t="s">
        <v>193</v>
      </c>
      <c r="F3452" s="3">
        <v>42881</v>
      </c>
      <c r="G3452" s="3"/>
      <c r="I3452" s="4" t="s">
        <v>9026</v>
      </c>
      <c r="J3452" s="4" t="s">
        <v>9024</v>
      </c>
      <c r="K3452" s="4" t="s">
        <v>9010</v>
      </c>
      <c r="L3452">
        <v>550</v>
      </c>
      <c r="M3452" s="4"/>
      <c r="Q3452" s="4"/>
      <c r="R3452" s="4"/>
    </row>
    <row r="3453" spans="1:19">
      <c r="A3453" s="4" t="s">
        <v>3660</v>
      </c>
      <c r="B3453" s="4" t="s">
        <v>181</v>
      </c>
      <c r="C3453" s="4" t="s">
        <v>199</v>
      </c>
      <c r="D3453" s="4" t="s">
        <v>54</v>
      </c>
      <c r="E3453" s="4" t="s">
        <v>197</v>
      </c>
      <c r="F3453" s="3">
        <v>42881</v>
      </c>
      <c r="G3453" s="3">
        <v>42984</v>
      </c>
      <c r="H3453">
        <v>0</v>
      </c>
      <c r="I3453" s="4" t="s">
        <v>9026</v>
      </c>
      <c r="J3453" s="4" t="s">
        <v>9024</v>
      </c>
      <c r="K3453" s="4" t="s">
        <v>9010</v>
      </c>
      <c r="L3453">
        <v>5482</v>
      </c>
      <c r="M3453" s="4" t="s">
        <v>55</v>
      </c>
      <c r="N3453">
        <v>1995</v>
      </c>
      <c r="O3453">
        <v>1825.82</v>
      </c>
      <c r="P3453">
        <v>5595</v>
      </c>
      <c r="Q3453" s="4" t="s">
        <v>23</v>
      </c>
      <c r="R3453" s="4" t="s">
        <v>56</v>
      </c>
      <c r="S3453">
        <v>103</v>
      </c>
    </row>
    <row r="3454" spans="1:19">
      <c r="A3454" s="4" t="s">
        <v>3661</v>
      </c>
      <c r="B3454" s="4" t="s">
        <v>183</v>
      </c>
      <c r="C3454" s="4" t="s">
        <v>177</v>
      </c>
      <c r="D3454" s="4" t="s">
        <v>27</v>
      </c>
      <c r="E3454" s="4" t="s">
        <v>197</v>
      </c>
      <c r="F3454" s="3">
        <v>42882</v>
      </c>
      <c r="G3454" s="3">
        <v>42971</v>
      </c>
      <c r="H3454">
        <v>0</v>
      </c>
      <c r="I3454" s="4" t="s">
        <v>9014</v>
      </c>
      <c r="J3454" s="4" t="s">
        <v>9015</v>
      </c>
      <c r="K3454" s="4" t="s">
        <v>9012</v>
      </c>
      <c r="L3454">
        <v>55</v>
      </c>
      <c r="M3454" s="4" t="s">
        <v>26</v>
      </c>
      <c r="N3454">
        <v>1986</v>
      </c>
      <c r="O3454">
        <v>647.17999999999995</v>
      </c>
      <c r="P3454">
        <v>1185</v>
      </c>
      <c r="Q3454" s="4" t="s">
        <v>28</v>
      </c>
      <c r="R3454" s="4" t="s">
        <v>24</v>
      </c>
      <c r="S3454">
        <v>89</v>
      </c>
    </row>
    <row r="3455" spans="1:19">
      <c r="A3455" s="4" t="s">
        <v>3662</v>
      </c>
      <c r="B3455" s="4" t="s">
        <v>183</v>
      </c>
      <c r="C3455" s="4" t="s">
        <v>179</v>
      </c>
      <c r="D3455" s="4" t="s">
        <v>43</v>
      </c>
      <c r="E3455" s="4" t="s">
        <v>172</v>
      </c>
      <c r="F3455" s="3">
        <v>42882</v>
      </c>
      <c r="G3455" s="3">
        <v>42981</v>
      </c>
      <c r="H3455">
        <v>576</v>
      </c>
      <c r="I3455" s="4" t="s">
        <v>9014</v>
      </c>
      <c r="J3455" s="4" t="s">
        <v>9015</v>
      </c>
      <c r="K3455" s="4" t="s">
        <v>9010</v>
      </c>
      <c r="L3455">
        <v>550</v>
      </c>
      <c r="M3455" s="4" t="s">
        <v>9322</v>
      </c>
      <c r="N3455">
        <v>2005</v>
      </c>
      <c r="O3455">
        <v>1520.66</v>
      </c>
      <c r="P3455">
        <v>1806</v>
      </c>
      <c r="Q3455" s="4" t="s">
        <v>23</v>
      </c>
      <c r="R3455" s="4" t="s">
        <v>24</v>
      </c>
      <c r="S3455">
        <v>99</v>
      </c>
    </row>
    <row r="3456" spans="1:19">
      <c r="A3456" s="4" t="s">
        <v>3663</v>
      </c>
      <c r="B3456" s="4" t="s">
        <v>183</v>
      </c>
      <c r="C3456" s="4" t="s">
        <v>177</v>
      </c>
      <c r="D3456" s="4" t="s">
        <v>109</v>
      </c>
      <c r="E3456" s="4" t="s">
        <v>172</v>
      </c>
      <c r="F3456" s="3">
        <v>42882</v>
      </c>
      <c r="G3456" s="3">
        <v>42968</v>
      </c>
      <c r="H3456">
        <v>57</v>
      </c>
      <c r="I3456" s="4" t="s">
        <v>9014</v>
      </c>
      <c r="J3456" s="4" t="s">
        <v>9015</v>
      </c>
      <c r="K3456" s="4" t="s">
        <v>9012</v>
      </c>
      <c r="L3456">
        <v>55</v>
      </c>
      <c r="M3456" s="4" t="s">
        <v>58</v>
      </c>
      <c r="N3456">
        <v>1987</v>
      </c>
      <c r="O3456">
        <v>1698.2</v>
      </c>
      <c r="P3456">
        <v>3798</v>
      </c>
      <c r="Q3456" s="4" t="s">
        <v>23</v>
      </c>
      <c r="R3456" s="4" t="s">
        <v>24</v>
      </c>
      <c r="S3456">
        <v>86</v>
      </c>
    </row>
    <row r="3457" spans="1:19">
      <c r="A3457" s="4" t="s">
        <v>3664</v>
      </c>
      <c r="B3457" s="4" t="s">
        <v>246</v>
      </c>
      <c r="C3457" s="4" t="s">
        <v>9011</v>
      </c>
      <c r="D3457" s="4" t="s">
        <v>84</v>
      </c>
      <c r="E3457" s="4" t="s">
        <v>197</v>
      </c>
      <c r="F3457" s="3">
        <v>42882</v>
      </c>
      <c r="G3457" s="3">
        <v>42961</v>
      </c>
      <c r="H3457">
        <v>0</v>
      </c>
      <c r="I3457" s="4" t="s">
        <v>9021</v>
      </c>
      <c r="J3457" s="4" t="s">
        <v>9019</v>
      </c>
      <c r="K3457" s="4" t="s">
        <v>9010</v>
      </c>
      <c r="L3457">
        <v>4821</v>
      </c>
      <c r="M3457" s="4" t="s">
        <v>9322</v>
      </c>
      <c r="N3457">
        <v>1980</v>
      </c>
      <c r="O3457">
        <v>7708.38</v>
      </c>
      <c r="P3457">
        <v>13756</v>
      </c>
      <c r="Q3457" s="4" t="s">
        <v>23</v>
      </c>
      <c r="R3457" s="4" t="s">
        <v>24</v>
      </c>
      <c r="S3457">
        <v>79</v>
      </c>
    </row>
    <row r="3458" spans="1:19">
      <c r="A3458" s="4" t="s">
        <v>3665</v>
      </c>
      <c r="B3458" s="4" t="s">
        <v>304</v>
      </c>
      <c r="C3458" s="4" t="s">
        <v>192</v>
      </c>
      <c r="D3458" s="4" t="s">
        <v>42</v>
      </c>
      <c r="E3458" s="4" t="s">
        <v>197</v>
      </c>
      <c r="F3458" s="3">
        <v>42882</v>
      </c>
      <c r="G3458" s="3">
        <v>42891</v>
      </c>
      <c r="H3458">
        <v>0</v>
      </c>
      <c r="I3458" s="4" t="s">
        <v>9014</v>
      </c>
      <c r="J3458" s="4" t="s">
        <v>9015</v>
      </c>
      <c r="K3458" s="4" t="s">
        <v>9012</v>
      </c>
      <c r="L3458">
        <v>3393</v>
      </c>
      <c r="M3458" s="4" t="s">
        <v>26</v>
      </c>
      <c r="N3458">
        <v>2017</v>
      </c>
      <c r="O3458">
        <v>4.54</v>
      </c>
      <c r="P3458">
        <v>9</v>
      </c>
      <c r="Q3458" s="4" t="s">
        <v>23</v>
      </c>
      <c r="R3458" s="4" t="s">
        <v>24</v>
      </c>
      <c r="S3458">
        <v>9</v>
      </c>
    </row>
    <row r="3459" spans="1:19">
      <c r="A3459" s="4" t="s">
        <v>3666</v>
      </c>
      <c r="B3459" s="4" t="s">
        <v>210</v>
      </c>
      <c r="C3459" s="4" t="s">
        <v>9011</v>
      </c>
      <c r="D3459" s="4" t="s">
        <v>51</v>
      </c>
      <c r="E3459" s="4" t="s">
        <v>193</v>
      </c>
      <c r="F3459" s="3">
        <v>42882</v>
      </c>
      <c r="G3459" s="3"/>
      <c r="I3459" s="4" t="s">
        <v>9021</v>
      </c>
      <c r="J3459" s="4" t="s">
        <v>9019</v>
      </c>
      <c r="K3459" s="4" t="s">
        <v>9010</v>
      </c>
      <c r="L3459">
        <v>4821</v>
      </c>
      <c r="M3459" s="4" t="s">
        <v>36</v>
      </c>
      <c r="N3459">
        <v>1982</v>
      </c>
      <c r="O3459">
        <v>4618</v>
      </c>
      <c r="P3459">
        <v>10083</v>
      </c>
      <c r="Q3459" s="4" t="s">
        <v>23</v>
      </c>
      <c r="R3459" s="4" t="s">
        <v>24</v>
      </c>
    </row>
    <row r="3460" spans="1:19">
      <c r="A3460" s="4" t="s">
        <v>3667</v>
      </c>
      <c r="B3460" s="4" t="s">
        <v>210</v>
      </c>
      <c r="C3460" s="4" t="s">
        <v>9011</v>
      </c>
      <c r="D3460" s="4" t="s">
        <v>24</v>
      </c>
      <c r="E3460" s="4" t="s">
        <v>193</v>
      </c>
      <c r="F3460" s="3">
        <v>42882</v>
      </c>
      <c r="G3460" s="3"/>
      <c r="I3460" s="4" t="s">
        <v>9021</v>
      </c>
      <c r="J3460" s="4" t="s">
        <v>9019</v>
      </c>
      <c r="K3460" s="4" t="s">
        <v>9010</v>
      </c>
      <c r="L3460">
        <v>4821</v>
      </c>
      <c r="M3460" s="4"/>
      <c r="Q3460" s="4"/>
      <c r="R3460" s="4"/>
    </row>
    <row r="3461" spans="1:19">
      <c r="A3461" s="4" t="s">
        <v>3668</v>
      </c>
      <c r="B3461" s="4" t="s">
        <v>174</v>
      </c>
      <c r="C3461" s="4" t="s">
        <v>9011</v>
      </c>
      <c r="D3461" s="4" t="s">
        <v>41</v>
      </c>
      <c r="E3461" s="4" t="s">
        <v>197</v>
      </c>
      <c r="F3461" s="3">
        <v>42882</v>
      </c>
      <c r="G3461" s="3">
        <v>42965</v>
      </c>
      <c r="H3461">
        <v>0</v>
      </c>
      <c r="I3461" s="4" t="s">
        <v>9016</v>
      </c>
      <c r="J3461" s="4" t="s">
        <v>9015</v>
      </c>
      <c r="K3461" s="4" t="s">
        <v>9010</v>
      </c>
      <c r="L3461">
        <v>4821</v>
      </c>
      <c r="M3461" s="4" t="s">
        <v>36</v>
      </c>
      <c r="N3461">
        <v>1998</v>
      </c>
      <c r="O3461">
        <v>2714.9</v>
      </c>
      <c r="P3461">
        <v>2641</v>
      </c>
      <c r="Q3461" s="4" t="s">
        <v>23</v>
      </c>
      <c r="R3461" s="4" t="s">
        <v>21</v>
      </c>
      <c r="S3461">
        <v>83</v>
      </c>
    </row>
    <row r="3462" spans="1:19">
      <c r="A3462" s="4" t="s">
        <v>3669</v>
      </c>
      <c r="B3462" s="4" t="s">
        <v>174</v>
      </c>
      <c r="C3462" s="4" t="s">
        <v>9011</v>
      </c>
      <c r="D3462" s="4" t="s">
        <v>106</v>
      </c>
      <c r="E3462" s="4" t="s">
        <v>172</v>
      </c>
      <c r="F3462" s="3">
        <v>42882</v>
      </c>
      <c r="G3462" s="3">
        <v>42969</v>
      </c>
      <c r="H3462">
        <v>4432</v>
      </c>
      <c r="I3462" s="4" t="s">
        <v>9016</v>
      </c>
      <c r="J3462" s="4" t="s">
        <v>9015</v>
      </c>
      <c r="K3462" s="4" t="s">
        <v>9010</v>
      </c>
      <c r="L3462">
        <v>4821</v>
      </c>
      <c r="M3462" s="4" t="s">
        <v>46</v>
      </c>
      <c r="N3462">
        <v>2012</v>
      </c>
      <c r="O3462">
        <v>45.39</v>
      </c>
      <c r="P3462">
        <v>100</v>
      </c>
      <c r="Q3462" s="4" t="s">
        <v>23</v>
      </c>
      <c r="R3462" s="4" t="s">
        <v>47</v>
      </c>
      <c r="S3462">
        <v>87</v>
      </c>
    </row>
    <row r="3463" spans="1:19">
      <c r="A3463" s="4" t="s">
        <v>3670</v>
      </c>
      <c r="B3463" s="4" t="s">
        <v>263</v>
      </c>
      <c r="C3463" s="4" t="s">
        <v>179</v>
      </c>
      <c r="D3463" s="4" t="s">
        <v>83</v>
      </c>
      <c r="E3463" s="4" t="s">
        <v>172</v>
      </c>
      <c r="F3463" s="3">
        <v>42882</v>
      </c>
      <c r="G3463" s="3">
        <v>42980</v>
      </c>
      <c r="H3463">
        <v>481</v>
      </c>
      <c r="I3463" s="4" t="s">
        <v>9021</v>
      </c>
      <c r="J3463" s="4" t="s">
        <v>9019</v>
      </c>
      <c r="K3463" s="4" t="s">
        <v>9010</v>
      </c>
      <c r="L3463">
        <v>550</v>
      </c>
      <c r="M3463" s="4" t="s">
        <v>33</v>
      </c>
      <c r="N3463">
        <v>2004</v>
      </c>
      <c r="O3463">
        <v>702.72</v>
      </c>
      <c r="P3463">
        <v>1831</v>
      </c>
      <c r="Q3463" s="4" t="s">
        <v>23</v>
      </c>
      <c r="R3463" s="4" t="s">
        <v>24</v>
      </c>
      <c r="S3463">
        <v>98</v>
      </c>
    </row>
    <row r="3464" spans="1:19">
      <c r="A3464" s="4" t="s">
        <v>3671</v>
      </c>
      <c r="B3464" s="4" t="s">
        <v>191</v>
      </c>
      <c r="C3464" s="4" t="s">
        <v>199</v>
      </c>
      <c r="D3464" s="4" t="s">
        <v>124</v>
      </c>
      <c r="E3464" s="4" t="s">
        <v>197</v>
      </c>
      <c r="F3464" s="3">
        <v>42882</v>
      </c>
      <c r="G3464" s="3">
        <v>42969</v>
      </c>
      <c r="H3464">
        <v>0</v>
      </c>
      <c r="I3464" s="4" t="s">
        <v>9026</v>
      </c>
      <c r="J3464" s="4" t="s">
        <v>9024</v>
      </c>
      <c r="K3464" s="4" t="s">
        <v>9010</v>
      </c>
      <c r="L3464">
        <v>5482</v>
      </c>
      <c r="M3464" s="4" t="s">
        <v>60</v>
      </c>
      <c r="N3464">
        <v>1983</v>
      </c>
      <c r="O3464">
        <v>2871.35</v>
      </c>
      <c r="P3464">
        <v>9561</v>
      </c>
      <c r="Q3464" s="4" t="s">
        <v>23</v>
      </c>
      <c r="R3464" s="4" t="s">
        <v>24</v>
      </c>
      <c r="S3464">
        <v>87</v>
      </c>
    </row>
    <row r="3465" spans="1:19">
      <c r="A3465" s="4" t="s">
        <v>3672</v>
      </c>
      <c r="B3465" s="4" t="s">
        <v>191</v>
      </c>
      <c r="C3465" s="4" t="s">
        <v>9011</v>
      </c>
      <c r="D3465" s="4" t="s">
        <v>93</v>
      </c>
      <c r="E3465" s="4" t="s">
        <v>172</v>
      </c>
      <c r="F3465" s="3">
        <v>42882</v>
      </c>
      <c r="G3465" s="3">
        <v>42975</v>
      </c>
      <c r="H3465">
        <v>5293</v>
      </c>
      <c r="I3465" s="4" t="s">
        <v>9026</v>
      </c>
      <c r="J3465" s="4" t="s">
        <v>9024</v>
      </c>
      <c r="K3465" s="4" t="s">
        <v>9010</v>
      </c>
      <c r="L3465">
        <v>4821</v>
      </c>
      <c r="M3465" s="4" t="s">
        <v>73</v>
      </c>
      <c r="N3465">
        <v>1991</v>
      </c>
      <c r="O3465">
        <v>1012.72</v>
      </c>
      <c r="P3465">
        <v>3492</v>
      </c>
      <c r="Q3465" s="4" t="s">
        <v>94</v>
      </c>
      <c r="R3465" s="4" t="s">
        <v>24</v>
      </c>
      <c r="S3465">
        <v>93</v>
      </c>
    </row>
    <row r="3466" spans="1:19">
      <c r="A3466" s="4" t="s">
        <v>3673</v>
      </c>
      <c r="B3466" s="4" t="s">
        <v>343</v>
      </c>
      <c r="C3466" s="4" t="s">
        <v>9011</v>
      </c>
      <c r="D3466" s="4" t="s">
        <v>41</v>
      </c>
      <c r="E3466" s="4" t="s">
        <v>197</v>
      </c>
      <c r="F3466" s="3">
        <v>42882</v>
      </c>
      <c r="G3466" s="3">
        <v>42953</v>
      </c>
      <c r="H3466">
        <v>0</v>
      </c>
      <c r="I3466" s="4" t="s">
        <v>9016</v>
      </c>
      <c r="J3466" s="4" t="s">
        <v>9015</v>
      </c>
      <c r="K3466" s="4" t="s">
        <v>9010</v>
      </c>
      <c r="L3466">
        <v>4821</v>
      </c>
      <c r="M3466" s="4" t="s">
        <v>36</v>
      </c>
      <c r="N3466">
        <v>1998</v>
      </c>
      <c r="O3466">
        <v>2714.9</v>
      </c>
      <c r="P3466">
        <v>2641</v>
      </c>
      <c r="Q3466" s="4" t="s">
        <v>23</v>
      </c>
      <c r="R3466" s="4" t="s">
        <v>21</v>
      </c>
      <c r="S3466">
        <v>71</v>
      </c>
    </row>
    <row r="3467" spans="1:19">
      <c r="A3467" s="4" t="s">
        <v>3674</v>
      </c>
      <c r="B3467" s="4" t="s">
        <v>343</v>
      </c>
      <c r="C3467" s="4" t="s">
        <v>199</v>
      </c>
      <c r="D3467" s="4" t="s">
        <v>76</v>
      </c>
      <c r="E3467" s="4" t="s">
        <v>172</v>
      </c>
      <c r="F3467" s="3">
        <v>42882</v>
      </c>
      <c r="G3467" s="3">
        <v>42964</v>
      </c>
      <c r="H3467">
        <v>5769</v>
      </c>
      <c r="I3467" s="4" t="s">
        <v>9016</v>
      </c>
      <c r="J3467" s="4" t="s">
        <v>9015</v>
      </c>
      <c r="K3467" s="4" t="s">
        <v>9010</v>
      </c>
      <c r="L3467">
        <v>5482</v>
      </c>
      <c r="M3467" s="4" t="s">
        <v>9322</v>
      </c>
      <c r="N3467">
        <v>1997</v>
      </c>
      <c r="O3467">
        <v>8170.38</v>
      </c>
      <c r="P3467">
        <v>16499</v>
      </c>
      <c r="Q3467" s="4" t="s">
        <v>77</v>
      </c>
      <c r="R3467" s="4" t="s">
        <v>24</v>
      </c>
      <c r="S3467">
        <v>82</v>
      </c>
    </row>
    <row r="3468" spans="1:19">
      <c r="A3468" s="4" t="s">
        <v>3675</v>
      </c>
      <c r="B3468" s="4" t="s">
        <v>343</v>
      </c>
      <c r="C3468" s="4" t="s">
        <v>9011</v>
      </c>
      <c r="D3468" s="4" t="s">
        <v>68</v>
      </c>
      <c r="E3468" s="4" t="s">
        <v>172</v>
      </c>
      <c r="F3468" s="3">
        <v>42882</v>
      </c>
      <c r="G3468" s="3">
        <v>42980</v>
      </c>
      <c r="H3468">
        <v>4929</v>
      </c>
      <c r="I3468" s="4" t="s">
        <v>9016</v>
      </c>
      <c r="J3468" s="4" t="s">
        <v>9015</v>
      </c>
      <c r="K3468" s="4" t="s">
        <v>9010</v>
      </c>
      <c r="L3468">
        <v>4821</v>
      </c>
      <c r="M3468" s="4" t="s">
        <v>9322</v>
      </c>
      <c r="N3468">
        <v>2000</v>
      </c>
      <c r="O3468">
        <v>1223.72</v>
      </c>
      <c r="P3468">
        <v>2497</v>
      </c>
      <c r="Q3468" s="4" t="s">
        <v>69</v>
      </c>
      <c r="R3468" s="4" t="s">
        <v>24</v>
      </c>
      <c r="S3468">
        <v>98</v>
      </c>
    </row>
    <row r="3469" spans="1:19">
      <c r="A3469" s="4" t="s">
        <v>3676</v>
      </c>
      <c r="B3469" s="4" t="s">
        <v>343</v>
      </c>
      <c r="C3469" s="4" t="s">
        <v>9011</v>
      </c>
      <c r="D3469" s="4" t="s">
        <v>104</v>
      </c>
      <c r="E3469" s="4" t="s">
        <v>172</v>
      </c>
      <c r="F3469" s="3">
        <v>42882</v>
      </c>
      <c r="G3469" s="3">
        <v>42952</v>
      </c>
      <c r="H3469">
        <v>4924</v>
      </c>
      <c r="I3469" s="4" t="s">
        <v>9016</v>
      </c>
      <c r="J3469" s="4" t="s">
        <v>9015</v>
      </c>
      <c r="K3469" s="4" t="s">
        <v>9010</v>
      </c>
      <c r="L3469">
        <v>4821</v>
      </c>
      <c r="M3469" s="4" t="s">
        <v>9322</v>
      </c>
      <c r="N3469">
        <v>1983</v>
      </c>
      <c r="O3469">
        <v>1008.06</v>
      </c>
      <c r="P3469">
        <v>1238</v>
      </c>
      <c r="Q3469" s="4" t="s">
        <v>23</v>
      </c>
      <c r="R3469" s="4" t="s">
        <v>24</v>
      </c>
      <c r="S3469">
        <v>70</v>
      </c>
    </row>
    <row r="3470" spans="1:19">
      <c r="A3470" s="4" t="s">
        <v>3677</v>
      </c>
      <c r="B3470" s="4" t="s">
        <v>219</v>
      </c>
      <c r="C3470" s="4" t="s">
        <v>171</v>
      </c>
      <c r="D3470" s="4" t="s">
        <v>32</v>
      </c>
      <c r="E3470" s="4" t="s">
        <v>197</v>
      </c>
      <c r="F3470" s="3">
        <v>42882</v>
      </c>
      <c r="G3470" s="3">
        <v>42961</v>
      </c>
      <c r="H3470">
        <v>0</v>
      </c>
      <c r="I3470" s="4" t="s">
        <v>9026</v>
      </c>
      <c r="J3470" s="4" t="s">
        <v>9024</v>
      </c>
      <c r="K3470" s="4" t="s">
        <v>9010</v>
      </c>
      <c r="L3470">
        <v>1096</v>
      </c>
      <c r="M3470" s="4" t="s">
        <v>33</v>
      </c>
      <c r="N3470">
        <v>2009</v>
      </c>
      <c r="O3470">
        <v>497.11</v>
      </c>
      <c r="P3470">
        <v>1588</v>
      </c>
      <c r="Q3470" s="4" t="s">
        <v>23</v>
      </c>
      <c r="R3470" s="4" t="s">
        <v>24</v>
      </c>
      <c r="S3470">
        <v>79</v>
      </c>
    </row>
    <row r="3471" spans="1:19">
      <c r="A3471" s="4" t="s">
        <v>3678</v>
      </c>
      <c r="B3471" s="4" t="s">
        <v>230</v>
      </c>
      <c r="C3471" s="4" t="s">
        <v>199</v>
      </c>
      <c r="D3471" s="4" t="s">
        <v>54</v>
      </c>
      <c r="E3471" s="4" t="s">
        <v>172</v>
      </c>
      <c r="F3471" s="3">
        <v>42882</v>
      </c>
      <c r="G3471" s="3">
        <v>42951</v>
      </c>
      <c r="H3471">
        <v>5312</v>
      </c>
      <c r="I3471" s="4" t="s">
        <v>9026</v>
      </c>
      <c r="J3471" s="4" t="s">
        <v>9024</v>
      </c>
      <c r="K3471" s="4" t="s">
        <v>9010</v>
      </c>
      <c r="L3471">
        <v>5482</v>
      </c>
      <c r="M3471" s="4" t="s">
        <v>55</v>
      </c>
      <c r="N3471">
        <v>1995</v>
      </c>
      <c r="O3471">
        <v>1825.82</v>
      </c>
      <c r="P3471">
        <v>5595</v>
      </c>
      <c r="Q3471" s="4" t="s">
        <v>23</v>
      </c>
      <c r="R3471" s="4" t="s">
        <v>56</v>
      </c>
      <c r="S3471">
        <v>69</v>
      </c>
    </row>
    <row r="3472" spans="1:19">
      <c r="A3472" s="4" t="s">
        <v>3679</v>
      </c>
      <c r="B3472" s="4" t="s">
        <v>230</v>
      </c>
      <c r="C3472" s="4" t="s">
        <v>177</v>
      </c>
      <c r="D3472" s="4" t="s">
        <v>90</v>
      </c>
      <c r="E3472" s="4" t="s">
        <v>172</v>
      </c>
      <c r="F3472" s="3">
        <v>42882</v>
      </c>
      <c r="G3472" s="3">
        <v>42893</v>
      </c>
      <c r="H3472">
        <v>66</v>
      </c>
      <c r="I3472" s="4" t="s">
        <v>9026</v>
      </c>
      <c r="J3472" s="4" t="s">
        <v>9024</v>
      </c>
      <c r="K3472" s="4" t="s">
        <v>9012</v>
      </c>
      <c r="L3472">
        <v>55</v>
      </c>
      <c r="M3472" s="4" t="s">
        <v>73</v>
      </c>
      <c r="N3472">
        <v>1987</v>
      </c>
      <c r="O3472">
        <v>405.59</v>
      </c>
      <c r="P3472">
        <v>1179</v>
      </c>
      <c r="Q3472" s="4" t="s">
        <v>91</v>
      </c>
      <c r="R3472" s="4" t="s">
        <v>92</v>
      </c>
      <c r="S3472">
        <v>11</v>
      </c>
    </row>
    <row r="3473" spans="1:19">
      <c r="A3473" s="4" t="s">
        <v>3680</v>
      </c>
      <c r="B3473" s="4" t="s">
        <v>244</v>
      </c>
      <c r="C3473" s="4" t="s">
        <v>171</v>
      </c>
      <c r="D3473" s="4" t="s">
        <v>118</v>
      </c>
      <c r="E3473" s="4" t="s">
        <v>172</v>
      </c>
      <c r="F3473" s="3">
        <v>42882</v>
      </c>
      <c r="G3473" s="3">
        <v>42904</v>
      </c>
      <c r="H3473">
        <v>1115</v>
      </c>
      <c r="I3473" s="4" t="s">
        <v>9016</v>
      </c>
      <c r="J3473" s="4" t="s">
        <v>9015</v>
      </c>
      <c r="K3473" s="4" t="s">
        <v>9010</v>
      </c>
      <c r="L3473">
        <v>1096</v>
      </c>
      <c r="M3473" s="4" t="s">
        <v>33</v>
      </c>
      <c r="N3473">
        <v>1995</v>
      </c>
      <c r="O3473">
        <v>332.43</v>
      </c>
      <c r="P3473">
        <v>799</v>
      </c>
      <c r="Q3473" s="4" t="s">
        <v>23</v>
      </c>
      <c r="R3473" s="4" t="s">
        <v>24</v>
      </c>
      <c r="S3473">
        <v>22</v>
      </c>
    </row>
    <row r="3474" spans="1:19">
      <c r="A3474" s="4" t="s">
        <v>3681</v>
      </c>
      <c r="B3474" s="4" t="s">
        <v>244</v>
      </c>
      <c r="C3474" s="4" t="s">
        <v>192</v>
      </c>
      <c r="D3474" s="4" t="s">
        <v>43</v>
      </c>
      <c r="E3474" s="4" t="s">
        <v>172</v>
      </c>
      <c r="F3474" s="3">
        <v>42882</v>
      </c>
      <c r="G3474" s="3">
        <v>42970</v>
      </c>
      <c r="H3474">
        <v>3407</v>
      </c>
      <c r="I3474" s="4" t="s">
        <v>9016</v>
      </c>
      <c r="J3474" s="4" t="s">
        <v>9015</v>
      </c>
      <c r="K3474" s="4" t="s">
        <v>9012</v>
      </c>
      <c r="L3474">
        <v>3393</v>
      </c>
      <c r="M3474" s="4" t="s">
        <v>9322</v>
      </c>
      <c r="N3474">
        <v>2005</v>
      </c>
      <c r="O3474">
        <v>1520.66</v>
      </c>
      <c r="P3474">
        <v>1806</v>
      </c>
      <c r="Q3474" s="4" t="s">
        <v>23</v>
      </c>
      <c r="R3474" s="4" t="s">
        <v>24</v>
      </c>
      <c r="S3474">
        <v>88</v>
      </c>
    </row>
    <row r="3475" spans="1:19">
      <c r="A3475" s="4" t="s">
        <v>3682</v>
      </c>
      <c r="B3475" s="4" t="s">
        <v>189</v>
      </c>
      <c r="C3475" s="4" t="s">
        <v>179</v>
      </c>
      <c r="D3475" s="4" t="s">
        <v>37</v>
      </c>
      <c r="E3475" s="4" t="s">
        <v>172</v>
      </c>
      <c r="F3475" s="3">
        <v>42882</v>
      </c>
      <c r="G3475" s="3">
        <v>42981</v>
      </c>
      <c r="H3475">
        <v>540</v>
      </c>
      <c r="I3475" s="4" t="s">
        <v>9016</v>
      </c>
      <c r="J3475" s="4" t="s">
        <v>9015</v>
      </c>
      <c r="K3475" s="4" t="s">
        <v>9010</v>
      </c>
      <c r="L3475">
        <v>550</v>
      </c>
      <c r="M3475" s="4" t="s">
        <v>33</v>
      </c>
      <c r="N3475">
        <v>2001</v>
      </c>
      <c r="O3475">
        <v>718.62</v>
      </c>
      <c r="P3475">
        <v>2448</v>
      </c>
      <c r="Q3475" s="4" t="s">
        <v>23</v>
      </c>
      <c r="R3475" s="4" t="s">
        <v>24</v>
      </c>
      <c r="S3475">
        <v>99</v>
      </c>
    </row>
    <row r="3476" spans="1:19">
      <c r="A3476" s="4" t="s">
        <v>3683</v>
      </c>
      <c r="B3476" s="4" t="s">
        <v>232</v>
      </c>
      <c r="C3476" s="4" t="s">
        <v>171</v>
      </c>
      <c r="D3476" s="4" t="s">
        <v>21</v>
      </c>
      <c r="E3476" s="4" t="s">
        <v>172</v>
      </c>
      <c r="F3476" s="3">
        <v>42882</v>
      </c>
      <c r="G3476" s="3">
        <v>42982</v>
      </c>
      <c r="H3476">
        <v>1095</v>
      </c>
      <c r="I3476" s="4" t="s">
        <v>9021</v>
      </c>
      <c r="J3476" s="4" t="s">
        <v>9019</v>
      </c>
      <c r="K3476" s="4" t="s">
        <v>9010</v>
      </c>
      <c r="L3476">
        <v>1096</v>
      </c>
      <c r="M3476" s="4" t="s">
        <v>9322</v>
      </c>
      <c r="N3476">
        <v>1996</v>
      </c>
      <c r="O3476">
        <v>1100.04</v>
      </c>
      <c r="P3476">
        <v>2822</v>
      </c>
      <c r="Q3476" s="4" t="s">
        <v>23</v>
      </c>
      <c r="R3476" s="4" t="s">
        <v>24</v>
      </c>
      <c r="S3476">
        <v>100</v>
      </c>
    </row>
    <row r="3477" spans="1:19">
      <c r="A3477" s="4" t="s">
        <v>3684</v>
      </c>
      <c r="B3477" s="4" t="s">
        <v>232</v>
      </c>
      <c r="C3477" s="4" t="s">
        <v>171</v>
      </c>
      <c r="D3477" s="4" t="s">
        <v>107</v>
      </c>
      <c r="E3477" s="4" t="s">
        <v>172</v>
      </c>
      <c r="F3477" s="3">
        <v>42882</v>
      </c>
      <c r="G3477" s="3">
        <v>42970</v>
      </c>
      <c r="H3477">
        <v>1019</v>
      </c>
      <c r="I3477" s="4" t="s">
        <v>9021</v>
      </c>
      <c r="J3477" s="4" t="s">
        <v>9019</v>
      </c>
      <c r="K3477" s="4" t="s">
        <v>9010</v>
      </c>
      <c r="L3477">
        <v>1096</v>
      </c>
      <c r="M3477" s="4" t="s">
        <v>26</v>
      </c>
      <c r="N3477">
        <v>1994</v>
      </c>
      <c r="O3477">
        <v>2818.38</v>
      </c>
      <c r="P3477">
        <v>6290</v>
      </c>
      <c r="Q3477" s="4" t="s">
        <v>23</v>
      </c>
      <c r="R3477" s="4" t="s">
        <v>24</v>
      </c>
      <c r="S3477">
        <v>88</v>
      </c>
    </row>
    <row r="3478" spans="1:19">
      <c r="A3478" s="4" t="s">
        <v>3685</v>
      </c>
      <c r="B3478" s="4" t="s">
        <v>185</v>
      </c>
      <c r="C3478" s="4" t="s">
        <v>171</v>
      </c>
      <c r="D3478" s="4" t="s">
        <v>72</v>
      </c>
      <c r="E3478" s="4" t="s">
        <v>197</v>
      </c>
      <c r="F3478" s="3">
        <v>42882</v>
      </c>
      <c r="G3478" s="3">
        <v>42885</v>
      </c>
      <c r="H3478">
        <v>0</v>
      </c>
      <c r="I3478" s="4" t="s">
        <v>9023</v>
      </c>
      <c r="J3478" s="4" t="s">
        <v>9024</v>
      </c>
      <c r="K3478" s="4" t="s">
        <v>9010</v>
      </c>
      <c r="L3478">
        <v>1096</v>
      </c>
      <c r="M3478" s="4" t="s">
        <v>73</v>
      </c>
      <c r="N3478">
        <v>2003</v>
      </c>
      <c r="O3478">
        <v>692.19</v>
      </c>
      <c r="P3478">
        <v>1922</v>
      </c>
      <c r="Q3478" s="4" t="s">
        <v>23</v>
      </c>
      <c r="R3478" s="4" t="s">
        <v>24</v>
      </c>
      <c r="S3478">
        <v>3</v>
      </c>
    </row>
    <row r="3479" spans="1:19">
      <c r="A3479" s="4" t="s">
        <v>3686</v>
      </c>
      <c r="B3479" s="4" t="s">
        <v>185</v>
      </c>
      <c r="C3479" s="4" t="s">
        <v>9011</v>
      </c>
      <c r="D3479" s="4" t="s">
        <v>105</v>
      </c>
      <c r="E3479" s="4" t="s">
        <v>197</v>
      </c>
      <c r="F3479" s="3">
        <v>42882</v>
      </c>
      <c r="G3479" s="3">
        <v>42964</v>
      </c>
      <c r="H3479">
        <v>0</v>
      </c>
      <c r="I3479" s="4" t="s">
        <v>9023</v>
      </c>
      <c r="J3479" s="4" t="s">
        <v>9024</v>
      </c>
      <c r="K3479" s="4" t="s">
        <v>9010</v>
      </c>
      <c r="L3479">
        <v>4821</v>
      </c>
      <c r="M3479" s="4" t="s">
        <v>36</v>
      </c>
      <c r="N3479">
        <v>1996</v>
      </c>
      <c r="O3479">
        <v>6354.87</v>
      </c>
      <c r="P3479">
        <v>16780</v>
      </c>
      <c r="Q3479" s="4" t="s">
        <v>23</v>
      </c>
      <c r="R3479" s="4" t="s">
        <v>35</v>
      </c>
      <c r="S3479">
        <v>82</v>
      </c>
    </row>
    <row r="3480" spans="1:19">
      <c r="A3480" s="4" t="s">
        <v>3687</v>
      </c>
      <c r="B3480" s="4" t="s">
        <v>185</v>
      </c>
      <c r="C3480" s="4" t="s">
        <v>9011</v>
      </c>
      <c r="D3480" s="4" t="s">
        <v>72</v>
      </c>
      <c r="E3480" s="4" t="s">
        <v>172</v>
      </c>
      <c r="F3480" s="3">
        <v>42882</v>
      </c>
      <c r="G3480" s="3">
        <v>42992</v>
      </c>
      <c r="H3480">
        <v>4477</v>
      </c>
      <c r="I3480" s="4" t="s">
        <v>9023</v>
      </c>
      <c r="J3480" s="4" t="s">
        <v>9024</v>
      </c>
      <c r="K3480" s="4" t="s">
        <v>9010</v>
      </c>
      <c r="L3480">
        <v>4821</v>
      </c>
      <c r="M3480" s="4" t="s">
        <v>73</v>
      </c>
      <c r="N3480">
        <v>2003</v>
      </c>
      <c r="O3480">
        <v>692.19</v>
      </c>
      <c r="P3480">
        <v>1922</v>
      </c>
      <c r="Q3480" s="4" t="s">
        <v>23</v>
      </c>
      <c r="R3480" s="4" t="s">
        <v>24</v>
      </c>
      <c r="S3480">
        <v>110</v>
      </c>
    </row>
    <row r="3481" spans="1:19">
      <c r="A3481" s="4" t="s">
        <v>3688</v>
      </c>
      <c r="B3481" s="4" t="s">
        <v>185</v>
      </c>
      <c r="C3481" s="4" t="s">
        <v>9011</v>
      </c>
      <c r="D3481" s="4" t="s">
        <v>75</v>
      </c>
      <c r="E3481" s="4" t="s">
        <v>172</v>
      </c>
      <c r="F3481" s="3">
        <v>42882</v>
      </c>
      <c r="G3481" s="3">
        <v>42888</v>
      </c>
      <c r="H3481">
        <v>4644</v>
      </c>
      <c r="I3481" s="4" t="s">
        <v>9023</v>
      </c>
      <c r="J3481" s="4" t="s">
        <v>9024</v>
      </c>
      <c r="K3481" s="4" t="s">
        <v>9010</v>
      </c>
      <c r="L3481">
        <v>4821</v>
      </c>
      <c r="M3481" s="4" t="s">
        <v>73</v>
      </c>
      <c r="N3481">
        <v>1982</v>
      </c>
      <c r="O3481">
        <v>792.46</v>
      </c>
      <c r="P3481">
        <v>1299</v>
      </c>
      <c r="Q3481" s="4" t="s">
        <v>23</v>
      </c>
      <c r="R3481" s="4" t="s">
        <v>24</v>
      </c>
      <c r="S3481">
        <v>6</v>
      </c>
    </row>
    <row r="3482" spans="1:19">
      <c r="A3482" s="4" t="s">
        <v>3689</v>
      </c>
      <c r="B3482" s="4" t="s">
        <v>183</v>
      </c>
      <c r="C3482" s="4" t="s">
        <v>179</v>
      </c>
      <c r="D3482" s="4" t="s">
        <v>57</v>
      </c>
      <c r="E3482" s="4" t="s">
        <v>197</v>
      </c>
      <c r="F3482" s="3">
        <v>42883</v>
      </c>
      <c r="G3482" s="3">
        <v>42967</v>
      </c>
      <c r="H3482">
        <v>0</v>
      </c>
      <c r="I3482" s="4" t="s">
        <v>9014</v>
      </c>
      <c r="J3482" s="4" t="s">
        <v>9015</v>
      </c>
      <c r="K3482" s="4" t="s">
        <v>9010</v>
      </c>
      <c r="L3482">
        <v>550</v>
      </c>
      <c r="M3482" s="4" t="s">
        <v>58</v>
      </c>
      <c r="N3482">
        <v>2006</v>
      </c>
      <c r="O3482">
        <v>1102.43</v>
      </c>
      <c r="P3482">
        <v>1759</v>
      </c>
      <c r="Q3482" s="4" t="s">
        <v>23</v>
      </c>
      <c r="R3482" s="4" t="s">
        <v>24</v>
      </c>
      <c r="S3482">
        <v>84</v>
      </c>
    </row>
    <row r="3483" spans="1:19">
      <c r="A3483" s="4" t="s">
        <v>3690</v>
      </c>
      <c r="B3483" s="4" t="s">
        <v>183</v>
      </c>
      <c r="C3483" s="4" t="s">
        <v>171</v>
      </c>
      <c r="D3483" s="4" t="s">
        <v>37</v>
      </c>
      <c r="E3483" s="4" t="s">
        <v>197</v>
      </c>
      <c r="F3483" s="3">
        <v>42883</v>
      </c>
      <c r="G3483" s="3">
        <v>42899</v>
      </c>
      <c r="H3483">
        <v>0</v>
      </c>
      <c r="I3483" s="4" t="s">
        <v>9014</v>
      </c>
      <c r="J3483" s="4" t="s">
        <v>9015</v>
      </c>
      <c r="K3483" s="4" t="s">
        <v>9010</v>
      </c>
      <c r="L3483">
        <v>1096</v>
      </c>
      <c r="M3483" s="4" t="s">
        <v>33</v>
      </c>
      <c r="N3483">
        <v>2001</v>
      </c>
      <c r="O3483">
        <v>718.62</v>
      </c>
      <c r="P3483">
        <v>2448</v>
      </c>
      <c r="Q3483" s="4" t="s">
        <v>23</v>
      </c>
      <c r="R3483" s="4" t="s">
        <v>24</v>
      </c>
      <c r="S3483">
        <v>16</v>
      </c>
    </row>
    <row r="3484" spans="1:19">
      <c r="A3484" s="4" t="s">
        <v>3691</v>
      </c>
      <c r="B3484" s="4" t="s">
        <v>261</v>
      </c>
      <c r="C3484" s="4" t="s">
        <v>199</v>
      </c>
      <c r="D3484" s="4" t="s">
        <v>24</v>
      </c>
      <c r="E3484" s="4" t="s">
        <v>193</v>
      </c>
      <c r="F3484" s="3">
        <v>42883</v>
      </c>
      <c r="G3484" s="3"/>
      <c r="I3484" s="4" t="s">
        <v>9021</v>
      </c>
      <c r="J3484" s="4" t="s">
        <v>9019</v>
      </c>
      <c r="K3484" s="4" t="s">
        <v>9010</v>
      </c>
      <c r="L3484">
        <v>5482</v>
      </c>
      <c r="M3484" s="4"/>
      <c r="Q3484" s="4"/>
      <c r="R3484" s="4"/>
    </row>
    <row r="3485" spans="1:19">
      <c r="A3485" s="4" t="s">
        <v>3692</v>
      </c>
      <c r="B3485" s="4" t="s">
        <v>261</v>
      </c>
      <c r="C3485" s="4" t="s">
        <v>171</v>
      </c>
      <c r="D3485" s="4" t="s">
        <v>130</v>
      </c>
      <c r="E3485" s="4" t="s">
        <v>172</v>
      </c>
      <c r="F3485" s="3">
        <v>42883</v>
      </c>
      <c r="G3485" s="3">
        <v>42894</v>
      </c>
      <c r="H3485">
        <v>940</v>
      </c>
      <c r="I3485" s="4" t="s">
        <v>9021</v>
      </c>
      <c r="J3485" s="4" t="s">
        <v>9019</v>
      </c>
      <c r="K3485" s="4" t="s">
        <v>9010</v>
      </c>
      <c r="L3485">
        <v>1096</v>
      </c>
      <c r="M3485" s="4" t="s">
        <v>36</v>
      </c>
      <c r="N3485">
        <v>1979</v>
      </c>
      <c r="O3485">
        <v>4478.47</v>
      </c>
      <c r="P3485">
        <v>13809</v>
      </c>
      <c r="Q3485" s="4" t="s">
        <v>23</v>
      </c>
      <c r="R3485" s="4" t="s">
        <v>24</v>
      </c>
      <c r="S3485">
        <v>11</v>
      </c>
    </row>
    <row r="3486" spans="1:19">
      <c r="A3486" s="4" t="s">
        <v>3693</v>
      </c>
      <c r="B3486" s="4" t="s">
        <v>210</v>
      </c>
      <c r="C3486" s="4" t="s">
        <v>9011</v>
      </c>
      <c r="D3486" s="4" t="s">
        <v>21</v>
      </c>
      <c r="E3486" s="4" t="s">
        <v>172</v>
      </c>
      <c r="F3486" s="3">
        <v>42883</v>
      </c>
      <c r="G3486" s="3">
        <v>42893</v>
      </c>
      <c r="H3486">
        <v>5378</v>
      </c>
      <c r="I3486" s="4" t="s">
        <v>9021</v>
      </c>
      <c r="J3486" s="4" t="s">
        <v>9019</v>
      </c>
      <c r="K3486" s="4" t="s">
        <v>9010</v>
      </c>
      <c r="L3486">
        <v>4821</v>
      </c>
      <c r="M3486" s="4" t="s">
        <v>9322</v>
      </c>
      <c r="N3486">
        <v>1996</v>
      </c>
      <c r="O3486">
        <v>1100.04</v>
      </c>
      <c r="P3486">
        <v>2822</v>
      </c>
      <c r="Q3486" s="4" t="s">
        <v>23</v>
      </c>
      <c r="R3486" s="4" t="s">
        <v>24</v>
      </c>
      <c r="S3486">
        <v>10</v>
      </c>
    </row>
    <row r="3487" spans="1:19">
      <c r="A3487" s="4" t="s">
        <v>3694</v>
      </c>
      <c r="B3487" s="4" t="s">
        <v>210</v>
      </c>
      <c r="C3487" s="4" t="s">
        <v>9011</v>
      </c>
      <c r="D3487" s="4" t="s">
        <v>82</v>
      </c>
      <c r="E3487" s="4" t="s">
        <v>172</v>
      </c>
      <c r="F3487" s="3">
        <v>42883</v>
      </c>
      <c r="G3487" s="3">
        <v>42901</v>
      </c>
      <c r="H3487">
        <v>4712</v>
      </c>
      <c r="I3487" s="4" t="s">
        <v>9021</v>
      </c>
      <c r="J3487" s="4" t="s">
        <v>9019</v>
      </c>
      <c r="K3487" s="4" t="s">
        <v>9010</v>
      </c>
      <c r="L3487">
        <v>4821</v>
      </c>
      <c r="M3487" s="4" t="s">
        <v>36</v>
      </c>
      <c r="N3487">
        <v>1982</v>
      </c>
      <c r="O3487">
        <v>11698.03</v>
      </c>
      <c r="P3487">
        <v>34288</v>
      </c>
      <c r="Q3487" s="4" t="s">
        <v>23</v>
      </c>
      <c r="R3487" s="4" t="s">
        <v>24</v>
      </c>
      <c r="S3487">
        <v>18</v>
      </c>
    </row>
    <row r="3488" spans="1:19">
      <c r="A3488" s="4" t="s">
        <v>3695</v>
      </c>
      <c r="B3488" s="4" t="s">
        <v>174</v>
      </c>
      <c r="C3488" s="4" t="s">
        <v>171</v>
      </c>
      <c r="D3488" s="4" t="s">
        <v>29</v>
      </c>
      <c r="E3488" s="4" t="s">
        <v>172</v>
      </c>
      <c r="F3488" s="3">
        <v>42883</v>
      </c>
      <c r="G3488" s="3">
        <v>42972</v>
      </c>
      <c r="H3488">
        <v>1118</v>
      </c>
      <c r="I3488" s="4" t="s">
        <v>9016</v>
      </c>
      <c r="J3488" s="4" t="s">
        <v>9015</v>
      </c>
      <c r="K3488" s="4" t="s">
        <v>9010</v>
      </c>
      <c r="L3488">
        <v>1096</v>
      </c>
      <c r="M3488" s="4" t="s">
        <v>26</v>
      </c>
      <c r="N3488">
        <v>2012</v>
      </c>
      <c r="O3488">
        <v>587.34</v>
      </c>
      <c r="P3488">
        <v>1356</v>
      </c>
      <c r="Q3488" s="4" t="s">
        <v>30</v>
      </c>
      <c r="R3488" s="4" t="s">
        <v>24</v>
      </c>
      <c r="S3488">
        <v>89</v>
      </c>
    </row>
    <row r="3489" spans="1:19">
      <c r="A3489" s="4" t="s">
        <v>3696</v>
      </c>
      <c r="B3489" s="4" t="s">
        <v>263</v>
      </c>
      <c r="C3489" s="4" t="s">
        <v>199</v>
      </c>
      <c r="D3489" s="4" t="s">
        <v>63</v>
      </c>
      <c r="E3489" s="4" t="s">
        <v>172</v>
      </c>
      <c r="F3489" s="3">
        <v>42883</v>
      </c>
      <c r="G3489" s="3">
        <v>42958</v>
      </c>
      <c r="H3489">
        <v>5695</v>
      </c>
      <c r="I3489" s="4" t="s">
        <v>9021</v>
      </c>
      <c r="J3489" s="4" t="s">
        <v>9019</v>
      </c>
      <c r="K3489" s="4" t="s">
        <v>9010</v>
      </c>
      <c r="L3489">
        <v>5482</v>
      </c>
      <c r="M3489" s="4" t="s">
        <v>33</v>
      </c>
      <c r="N3489">
        <v>1995</v>
      </c>
      <c r="O3489">
        <v>5158.71</v>
      </c>
      <c r="P3489">
        <v>17479</v>
      </c>
      <c r="Q3489" s="4" t="s">
        <v>64</v>
      </c>
      <c r="R3489" s="4" t="s">
        <v>24</v>
      </c>
      <c r="S3489">
        <v>75</v>
      </c>
    </row>
    <row r="3490" spans="1:19">
      <c r="A3490" s="4" t="s">
        <v>3697</v>
      </c>
      <c r="B3490" s="4" t="s">
        <v>263</v>
      </c>
      <c r="C3490" s="4" t="s">
        <v>9011</v>
      </c>
      <c r="D3490" s="4" t="s">
        <v>125</v>
      </c>
      <c r="E3490" s="4" t="s">
        <v>172</v>
      </c>
      <c r="F3490" s="3">
        <v>42883</v>
      </c>
      <c r="G3490" s="3">
        <v>42952</v>
      </c>
      <c r="H3490">
        <v>4462</v>
      </c>
      <c r="I3490" s="4" t="s">
        <v>9021</v>
      </c>
      <c r="J3490" s="4" t="s">
        <v>9019</v>
      </c>
      <c r="K3490" s="4" t="s">
        <v>9010</v>
      </c>
      <c r="L3490">
        <v>4821</v>
      </c>
      <c r="M3490" s="4" t="s">
        <v>33</v>
      </c>
      <c r="N3490">
        <v>2005</v>
      </c>
      <c r="O3490">
        <v>2261.0500000000002</v>
      </c>
      <c r="P3490">
        <v>3851</v>
      </c>
      <c r="Q3490" s="4" t="s">
        <v>23</v>
      </c>
      <c r="R3490" s="4" t="s">
        <v>24</v>
      </c>
      <c r="S3490">
        <v>69</v>
      </c>
    </row>
    <row r="3491" spans="1:19">
      <c r="A3491" s="4" t="s">
        <v>3698</v>
      </c>
      <c r="B3491" s="4" t="s">
        <v>237</v>
      </c>
      <c r="C3491" s="4" t="s">
        <v>9011</v>
      </c>
      <c r="D3491" s="4" t="s">
        <v>99</v>
      </c>
      <c r="E3491" s="4" t="s">
        <v>197</v>
      </c>
      <c r="F3491" s="3">
        <v>42883</v>
      </c>
      <c r="G3491" s="3">
        <v>42977</v>
      </c>
      <c r="H3491">
        <v>0</v>
      </c>
      <c r="I3491" s="4" t="s">
        <v>9018</v>
      </c>
      <c r="J3491" s="4" t="s">
        <v>9019</v>
      </c>
      <c r="K3491" s="4" t="s">
        <v>9010</v>
      </c>
      <c r="L3491">
        <v>4821</v>
      </c>
      <c r="M3491" s="4" t="s">
        <v>33</v>
      </c>
      <c r="N3491">
        <v>2003</v>
      </c>
      <c r="O3491">
        <v>1419.98</v>
      </c>
      <c r="P3491">
        <v>4018</v>
      </c>
      <c r="Q3491" s="4" t="s">
        <v>23</v>
      </c>
      <c r="R3491" s="4" t="s">
        <v>24</v>
      </c>
      <c r="S3491">
        <v>94</v>
      </c>
    </row>
    <row r="3492" spans="1:19">
      <c r="A3492" s="4" t="s">
        <v>3699</v>
      </c>
      <c r="B3492" s="4" t="s">
        <v>203</v>
      </c>
      <c r="C3492" s="4" t="s">
        <v>192</v>
      </c>
      <c r="D3492" s="4" t="s">
        <v>108</v>
      </c>
      <c r="E3492" s="4" t="s">
        <v>172</v>
      </c>
      <c r="F3492" s="3">
        <v>42883</v>
      </c>
      <c r="G3492" s="3">
        <v>42975</v>
      </c>
      <c r="H3492">
        <v>3701</v>
      </c>
      <c r="I3492" s="4" t="s">
        <v>9023</v>
      </c>
      <c r="J3492" s="4" t="s">
        <v>9024</v>
      </c>
      <c r="K3492" s="4" t="s">
        <v>9012</v>
      </c>
      <c r="L3492">
        <v>3393</v>
      </c>
      <c r="M3492" s="4" t="s">
        <v>33</v>
      </c>
      <c r="N3492">
        <v>1996</v>
      </c>
      <c r="O3492">
        <v>2214.94</v>
      </c>
      <c r="P3492">
        <v>5374</v>
      </c>
      <c r="Q3492" s="4" t="s">
        <v>23</v>
      </c>
      <c r="R3492" s="4" t="s">
        <v>24</v>
      </c>
      <c r="S3492">
        <v>92</v>
      </c>
    </row>
    <row r="3493" spans="1:19">
      <c r="A3493" s="4" t="s">
        <v>3700</v>
      </c>
      <c r="B3493" s="4" t="s">
        <v>230</v>
      </c>
      <c r="C3493" s="4" t="s">
        <v>171</v>
      </c>
      <c r="D3493" s="4" t="s">
        <v>95</v>
      </c>
      <c r="E3493" s="4" t="s">
        <v>193</v>
      </c>
      <c r="F3493" s="3">
        <v>42883</v>
      </c>
      <c r="G3493" s="3"/>
      <c r="I3493" s="4" t="s">
        <v>9026</v>
      </c>
      <c r="J3493" s="4" t="s">
        <v>9024</v>
      </c>
      <c r="K3493" s="4" t="s">
        <v>9010</v>
      </c>
      <c r="L3493">
        <v>1096</v>
      </c>
      <c r="M3493" s="4" t="s">
        <v>60</v>
      </c>
      <c r="N3493">
        <v>1997</v>
      </c>
      <c r="O3493">
        <v>882.12</v>
      </c>
      <c r="P3493">
        <v>2769</v>
      </c>
      <c r="Q3493" s="4" t="s">
        <v>23</v>
      </c>
      <c r="R3493" s="4" t="s">
        <v>24</v>
      </c>
    </row>
    <row r="3494" spans="1:19">
      <c r="A3494" s="4" t="s">
        <v>3701</v>
      </c>
      <c r="B3494" s="4" t="s">
        <v>187</v>
      </c>
      <c r="C3494" s="4" t="s">
        <v>179</v>
      </c>
      <c r="D3494" s="4" t="s">
        <v>24</v>
      </c>
      <c r="E3494" s="4" t="s">
        <v>193</v>
      </c>
      <c r="F3494" s="3">
        <v>42883</v>
      </c>
      <c r="G3494" s="3"/>
      <c r="I3494" s="4" t="s">
        <v>9023</v>
      </c>
      <c r="J3494" s="4" t="s">
        <v>9024</v>
      </c>
      <c r="K3494" s="4" t="s">
        <v>9010</v>
      </c>
      <c r="L3494">
        <v>550</v>
      </c>
      <c r="M3494" s="4"/>
      <c r="Q3494" s="4"/>
      <c r="R3494" s="4"/>
    </row>
    <row r="3495" spans="1:19">
      <c r="A3495" s="4" t="s">
        <v>3702</v>
      </c>
      <c r="B3495" s="4" t="s">
        <v>187</v>
      </c>
      <c r="C3495" s="4" t="s">
        <v>171</v>
      </c>
      <c r="D3495" s="4" t="s">
        <v>81</v>
      </c>
      <c r="E3495" s="4" t="s">
        <v>172</v>
      </c>
      <c r="F3495" s="3">
        <v>42883</v>
      </c>
      <c r="G3495" s="3">
        <v>42894</v>
      </c>
      <c r="H3495">
        <v>941</v>
      </c>
      <c r="I3495" s="4" t="s">
        <v>9023</v>
      </c>
      <c r="J3495" s="4" t="s">
        <v>9024</v>
      </c>
      <c r="K3495" s="4" t="s">
        <v>9010</v>
      </c>
      <c r="L3495">
        <v>1096</v>
      </c>
      <c r="M3495" s="4" t="s">
        <v>33</v>
      </c>
      <c r="N3495">
        <v>1989</v>
      </c>
      <c r="O3495">
        <v>1388.67</v>
      </c>
      <c r="P3495">
        <v>3583</v>
      </c>
      <c r="Q3495" s="4" t="s">
        <v>23</v>
      </c>
      <c r="R3495" s="4" t="s">
        <v>24</v>
      </c>
      <c r="S3495">
        <v>11</v>
      </c>
    </row>
    <row r="3496" spans="1:19">
      <c r="A3496" s="4" t="s">
        <v>3703</v>
      </c>
      <c r="B3496" s="4" t="s">
        <v>201</v>
      </c>
      <c r="C3496" s="4" t="s">
        <v>171</v>
      </c>
      <c r="D3496" s="4" t="s">
        <v>75</v>
      </c>
      <c r="E3496" s="4" t="s">
        <v>172</v>
      </c>
      <c r="F3496" s="3">
        <v>42883</v>
      </c>
      <c r="G3496" s="3">
        <v>42891</v>
      </c>
      <c r="H3496">
        <v>1171</v>
      </c>
      <c r="I3496" s="4" t="s">
        <v>9026</v>
      </c>
      <c r="J3496" s="4" t="s">
        <v>9024</v>
      </c>
      <c r="K3496" s="4" t="s">
        <v>9010</v>
      </c>
      <c r="L3496">
        <v>1096</v>
      </c>
      <c r="M3496" s="4" t="s">
        <v>73</v>
      </c>
      <c r="N3496">
        <v>1982</v>
      </c>
      <c r="O3496">
        <v>792.46</v>
      </c>
      <c r="P3496">
        <v>1299</v>
      </c>
      <c r="Q3496" s="4" t="s">
        <v>23</v>
      </c>
      <c r="R3496" s="4" t="s">
        <v>24</v>
      </c>
      <c r="S3496">
        <v>8</v>
      </c>
    </row>
    <row r="3497" spans="1:19">
      <c r="A3497" s="4" t="s">
        <v>3704</v>
      </c>
      <c r="B3497" s="4" t="s">
        <v>205</v>
      </c>
      <c r="C3497" s="4" t="s">
        <v>265</v>
      </c>
      <c r="D3497" s="4" t="s">
        <v>102</v>
      </c>
      <c r="E3497" s="4" t="s">
        <v>172</v>
      </c>
      <c r="F3497" s="3">
        <v>42883</v>
      </c>
      <c r="G3497" s="3">
        <v>42975</v>
      </c>
      <c r="H3497">
        <v>24899</v>
      </c>
      <c r="I3497" s="4" t="s">
        <v>9023</v>
      </c>
      <c r="J3497" s="4" t="s">
        <v>9024</v>
      </c>
      <c r="K3497" s="4" t="s">
        <v>9013</v>
      </c>
      <c r="L3497">
        <v>26768</v>
      </c>
      <c r="M3497" s="4" t="s">
        <v>55</v>
      </c>
      <c r="N3497">
        <v>1994</v>
      </c>
      <c r="O3497">
        <v>1188.42</v>
      </c>
      <c r="P3497">
        <v>3015</v>
      </c>
      <c r="Q3497" s="4" t="s">
        <v>23</v>
      </c>
      <c r="R3497" s="4" t="s">
        <v>24</v>
      </c>
      <c r="S3497">
        <v>92</v>
      </c>
    </row>
    <row r="3498" spans="1:19">
      <c r="A3498" s="4" t="s">
        <v>3705</v>
      </c>
      <c r="B3498" s="4" t="s">
        <v>205</v>
      </c>
      <c r="C3498" s="4" t="s">
        <v>192</v>
      </c>
      <c r="D3498" s="4" t="s">
        <v>102</v>
      </c>
      <c r="E3498" s="4" t="s">
        <v>172</v>
      </c>
      <c r="F3498" s="3">
        <v>42883</v>
      </c>
      <c r="G3498" s="3">
        <v>42999</v>
      </c>
      <c r="H3498">
        <v>3418</v>
      </c>
      <c r="I3498" s="4" t="s">
        <v>9023</v>
      </c>
      <c r="J3498" s="4" t="s">
        <v>9024</v>
      </c>
      <c r="K3498" s="4" t="s">
        <v>9012</v>
      </c>
      <c r="L3498">
        <v>3393</v>
      </c>
      <c r="M3498" s="4" t="s">
        <v>55</v>
      </c>
      <c r="N3498">
        <v>1994</v>
      </c>
      <c r="O3498">
        <v>1188.42</v>
      </c>
      <c r="P3498">
        <v>3015</v>
      </c>
      <c r="Q3498" s="4" t="s">
        <v>23</v>
      </c>
      <c r="R3498" s="4" t="s">
        <v>24</v>
      </c>
      <c r="S3498">
        <v>116</v>
      </c>
    </row>
    <row r="3499" spans="1:19">
      <c r="A3499" s="4" t="s">
        <v>3706</v>
      </c>
      <c r="B3499" s="4" t="s">
        <v>185</v>
      </c>
      <c r="C3499" s="4" t="s">
        <v>179</v>
      </c>
      <c r="D3499" s="4" t="s">
        <v>76</v>
      </c>
      <c r="E3499" s="4" t="s">
        <v>172</v>
      </c>
      <c r="F3499" s="3">
        <v>42883</v>
      </c>
      <c r="G3499" s="3">
        <v>42894</v>
      </c>
      <c r="H3499">
        <v>537</v>
      </c>
      <c r="I3499" s="4" t="s">
        <v>9023</v>
      </c>
      <c r="J3499" s="4" t="s">
        <v>9024</v>
      </c>
      <c r="K3499" s="4" t="s">
        <v>9010</v>
      </c>
      <c r="L3499">
        <v>550</v>
      </c>
      <c r="M3499" s="4" t="s">
        <v>9322</v>
      </c>
      <c r="N3499">
        <v>1997</v>
      </c>
      <c r="O3499">
        <v>8170.38</v>
      </c>
      <c r="P3499">
        <v>16499</v>
      </c>
      <c r="Q3499" s="4" t="s">
        <v>77</v>
      </c>
      <c r="R3499" s="4" t="s">
        <v>24</v>
      </c>
      <c r="S3499">
        <v>11</v>
      </c>
    </row>
    <row r="3500" spans="1:19">
      <c r="A3500" s="4" t="s">
        <v>3707</v>
      </c>
      <c r="B3500" s="4" t="s">
        <v>181</v>
      </c>
      <c r="C3500" s="4" t="s">
        <v>9011</v>
      </c>
      <c r="D3500" s="4" t="s">
        <v>24</v>
      </c>
      <c r="E3500" s="4" t="s">
        <v>193</v>
      </c>
      <c r="F3500" s="3">
        <v>42883</v>
      </c>
      <c r="G3500" s="3"/>
      <c r="I3500" s="4" t="s">
        <v>9026</v>
      </c>
      <c r="J3500" s="4" t="s">
        <v>9024</v>
      </c>
      <c r="K3500" s="4" t="s">
        <v>9010</v>
      </c>
      <c r="L3500">
        <v>4821</v>
      </c>
      <c r="M3500" s="4"/>
      <c r="Q3500" s="4"/>
      <c r="R3500" s="4"/>
    </row>
    <row r="3501" spans="1:19">
      <c r="A3501" s="4" t="s">
        <v>3708</v>
      </c>
      <c r="B3501" s="4" t="s">
        <v>181</v>
      </c>
      <c r="C3501" s="4" t="s">
        <v>171</v>
      </c>
      <c r="D3501" s="4" t="s">
        <v>102</v>
      </c>
      <c r="E3501" s="4" t="s">
        <v>172</v>
      </c>
      <c r="F3501" s="3">
        <v>42883</v>
      </c>
      <c r="G3501" s="3">
        <v>42951</v>
      </c>
      <c r="H3501">
        <v>1053</v>
      </c>
      <c r="I3501" s="4" t="s">
        <v>9026</v>
      </c>
      <c r="J3501" s="4" t="s">
        <v>9024</v>
      </c>
      <c r="K3501" s="4" t="s">
        <v>9010</v>
      </c>
      <c r="L3501">
        <v>1096</v>
      </c>
      <c r="M3501" s="4" t="s">
        <v>55</v>
      </c>
      <c r="N3501">
        <v>1994</v>
      </c>
      <c r="O3501">
        <v>1188.42</v>
      </c>
      <c r="P3501">
        <v>3015</v>
      </c>
      <c r="Q3501" s="4" t="s">
        <v>23</v>
      </c>
      <c r="R3501" s="4" t="s">
        <v>24</v>
      </c>
      <c r="S3501">
        <v>68</v>
      </c>
    </row>
    <row r="3502" spans="1:19">
      <c r="A3502" s="4" t="s">
        <v>3709</v>
      </c>
      <c r="B3502" s="4" t="s">
        <v>183</v>
      </c>
      <c r="C3502" s="4" t="s">
        <v>179</v>
      </c>
      <c r="D3502" s="4" t="s">
        <v>66</v>
      </c>
      <c r="E3502" s="4" t="s">
        <v>172</v>
      </c>
      <c r="F3502" s="3">
        <v>42884</v>
      </c>
      <c r="G3502" s="3">
        <v>42897</v>
      </c>
      <c r="H3502">
        <v>497</v>
      </c>
      <c r="I3502" s="4" t="s">
        <v>9014</v>
      </c>
      <c r="J3502" s="4" t="s">
        <v>9015</v>
      </c>
      <c r="K3502" s="4" t="s">
        <v>9010</v>
      </c>
      <c r="L3502">
        <v>550</v>
      </c>
      <c r="M3502" s="4" t="s">
        <v>33</v>
      </c>
      <c r="N3502">
        <v>2007</v>
      </c>
      <c r="O3502">
        <v>894.33</v>
      </c>
      <c r="P3502">
        <v>1635</v>
      </c>
      <c r="Q3502" s="4" t="s">
        <v>67</v>
      </c>
      <c r="R3502" s="4" t="s">
        <v>24</v>
      </c>
      <c r="S3502">
        <v>13</v>
      </c>
    </row>
    <row r="3503" spans="1:19">
      <c r="A3503" s="4" t="s">
        <v>3710</v>
      </c>
      <c r="B3503" s="4" t="s">
        <v>261</v>
      </c>
      <c r="C3503" s="4" t="s">
        <v>199</v>
      </c>
      <c r="D3503" s="4" t="s">
        <v>127</v>
      </c>
      <c r="E3503" s="4" t="s">
        <v>172</v>
      </c>
      <c r="F3503" s="3">
        <v>42884</v>
      </c>
      <c r="G3503" s="3">
        <v>42991</v>
      </c>
      <c r="H3503">
        <v>5714</v>
      </c>
      <c r="I3503" s="4" t="s">
        <v>9021</v>
      </c>
      <c r="J3503" s="4" t="s">
        <v>9019</v>
      </c>
      <c r="K3503" s="4" t="s">
        <v>9010</v>
      </c>
      <c r="L3503">
        <v>5482</v>
      </c>
      <c r="M3503" s="4" t="s">
        <v>9322</v>
      </c>
      <c r="N3503">
        <v>2011</v>
      </c>
      <c r="O3503">
        <v>40.79</v>
      </c>
      <c r="P3503">
        <v>142</v>
      </c>
      <c r="Q3503" s="4" t="s">
        <v>128</v>
      </c>
      <c r="R3503" s="4" t="s">
        <v>24</v>
      </c>
      <c r="S3503">
        <v>107</v>
      </c>
    </row>
    <row r="3504" spans="1:19">
      <c r="A3504" s="4" t="s">
        <v>3711</v>
      </c>
      <c r="B3504" s="4" t="s">
        <v>304</v>
      </c>
      <c r="C3504" s="4" t="s">
        <v>179</v>
      </c>
      <c r="D3504" s="4" t="s">
        <v>29</v>
      </c>
      <c r="E3504" s="4" t="s">
        <v>172</v>
      </c>
      <c r="F3504" s="3">
        <v>42884</v>
      </c>
      <c r="G3504" s="3">
        <v>42976</v>
      </c>
      <c r="H3504">
        <v>611</v>
      </c>
      <c r="I3504" s="4" t="s">
        <v>9014</v>
      </c>
      <c r="J3504" s="4" t="s">
        <v>9015</v>
      </c>
      <c r="K3504" s="4" t="s">
        <v>9010</v>
      </c>
      <c r="L3504">
        <v>550</v>
      </c>
      <c r="M3504" s="4" t="s">
        <v>26</v>
      </c>
      <c r="N3504">
        <v>2012</v>
      </c>
      <c r="O3504">
        <v>587.34</v>
      </c>
      <c r="P3504">
        <v>1356</v>
      </c>
      <c r="Q3504" s="4" t="s">
        <v>30</v>
      </c>
      <c r="R3504" s="4" t="s">
        <v>24</v>
      </c>
      <c r="S3504">
        <v>92</v>
      </c>
    </row>
    <row r="3505" spans="1:19">
      <c r="A3505" s="4" t="s">
        <v>3712</v>
      </c>
      <c r="B3505" s="4" t="s">
        <v>279</v>
      </c>
      <c r="C3505" s="4" t="s">
        <v>9011</v>
      </c>
      <c r="D3505" s="4" t="s">
        <v>126</v>
      </c>
      <c r="E3505" s="4" t="s">
        <v>193</v>
      </c>
      <c r="F3505" s="3">
        <v>42884</v>
      </c>
      <c r="G3505" s="3"/>
      <c r="I3505" s="4" t="s">
        <v>9018</v>
      </c>
      <c r="J3505" s="4" t="s">
        <v>9019</v>
      </c>
      <c r="K3505" s="4" t="s">
        <v>9010</v>
      </c>
      <c r="L3505">
        <v>4821</v>
      </c>
      <c r="M3505" s="4" t="s">
        <v>33</v>
      </c>
      <c r="N3505">
        <v>2010</v>
      </c>
      <c r="O3505">
        <v>71.12</v>
      </c>
      <c r="P3505">
        <v>144</v>
      </c>
      <c r="Q3505" s="4" t="s">
        <v>23</v>
      </c>
      <c r="R3505" s="4" t="s">
        <v>24</v>
      </c>
    </row>
    <row r="3506" spans="1:19">
      <c r="A3506" s="4" t="s">
        <v>3713</v>
      </c>
      <c r="B3506" s="4" t="s">
        <v>279</v>
      </c>
      <c r="C3506" s="4" t="s">
        <v>9011</v>
      </c>
      <c r="D3506" s="4" t="s">
        <v>96</v>
      </c>
      <c r="E3506" s="4" t="s">
        <v>172</v>
      </c>
      <c r="F3506" s="3">
        <v>42884</v>
      </c>
      <c r="G3506" s="3">
        <v>42897</v>
      </c>
      <c r="H3506">
        <v>5642</v>
      </c>
      <c r="I3506" s="4" t="s">
        <v>9018</v>
      </c>
      <c r="J3506" s="4" t="s">
        <v>9019</v>
      </c>
      <c r="K3506" s="4" t="s">
        <v>9010</v>
      </c>
      <c r="L3506">
        <v>4821</v>
      </c>
      <c r="M3506" s="4" t="s">
        <v>58</v>
      </c>
      <c r="N3506">
        <v>1994</v>
      </c>
      <c r="O3506">
        <v>355.23</v>
      </c>
      <c r="P3506">
        <v>853</v>
      </c>
      <c r="Q3506" s="4" t="s">
        <v>23</v>
      </c>
      <c r="R3506" s="4" t="s">
        <v>24</v>
      </c>
      <c r="S3506">
        <v>13</v>
      </c>
    </row>
    <row r="3507" spans="1:19">
      <c r="A3507" s="4" t="s">
        <v>3714</v>
      </c>
      <c r="B3507" s="4" t="s">
        <v>279</v>
      </c>
      <c r="C3507" s="4" t="s">
        <v>9011</v>
      </c>
      <c r="D3507" s="4" t="s">
        <v>120</v>
      </c>
      <c r="E3507" s="4" t="s">
        <v>172</v>
      </c>
      <c r="F3507" s="3">
        <v>42884</v>
      </c>
      <c r="G3507" s="3">
        <v>42897</v>
      </c>
      <c r="H3507">
        <v>5081</v>
      </c>
      <c r="I3507" s="4" t="s">
        <v>9018</v>
      </c>
      <c r="J3507" s="4" t="s">
        <v>9019</v>
      </c>
      <c r="K3507" s="4" t="s">
        <v>9010</v>
      </c>
      <c r="L3507">
        <v>4821</v>
      </c>
      <c r="M3507" s="4" t="s">
        <v>58</v>
      </c>
      <c r="N3507">
        <v>1998</v>
      </c>
      <c r="O3507">
        <v>2022.14</v>
      </c>
      <c r="P3507">
        <v>5113</v>
      </c>
      <c r="Q3507" s="4" t="s">
        <v>23</v>
      </c>
      <c r="R3507" s="4" t="s">
        <v>24</v>
      </c>
      <c r="S3507">
        <v>13</v>
      </c>
    </row>
    <row r="3508" spans="1:19">
      <c r="A3508" s="4" t="s">
        <v>3715</v>
      </c>
      <c r="B3508" s="4" t="s">
        <v>174</v>
      </c>
      <c r="C3508" s="4" t="s">
        <v>9011</v>
      </c>
      <c r="D3508" s="4" t="s">
        <v>37</v>
      </c>
      <c r="E3508" s="4" t="s">
        <v>172</v>
      </c>
      <c r="F3508" s="3">
        <v>42884</v>
      </c>
      <c r="G3508" s="3">
        <v>42949</v>
      </c>
      <c r="H3508">
        <v>3985</v>
      </c>
      <c r="I3508" s="4" t="s">
        <v>9016</v>
      </c>
      <c r="J3508" s="4" t="s">
        <v>9015</v>
      </c>
      <c r="K3508" s="4" t="s">
        <v>9010</v>
      </c>
      <c r="L3508">
        <v>4821</v>
      </c>
      <c r="M3508" s="4" t="s">
        <v>33</v>
      </c>
      <c r="N3508">
        <v>2001</v>
      </c>
      <c r="O3508">
        <v>718.62</v>
      </c>
      <c r="P3508">
        <v>2448</v>
      </c>
      <c r="Q3508" s="4" t="s">
        <v>23</v>
      </c>
      <c r="R3508" s="4" t="s">
        <v>24</v>
      </c>
      <c r="S3508">
        <v>65</v>
      </c>
    </row>
    <row r="3509" spans="1:19">
      <c r="A3509" s="4" t="s">
        <v>3716</v>
      </c>
      <c r="B3509" s="4" t="s">
        <v>263</v>
      </c>
      <c r="C3509" s="4" t="s">
        <v>192</v>
      </c>
      <c r="D3509" s="4" t="s">
        <v>34</v>
      </c>
      <c r="E3509" s="4" t="s">
        <v>172</v>
      </c>
      <c r="F3509" s="3">
        <v>42884</v>
      </c>
      <c r="G3509" s="3">
        <v>42897</v>
      </c>
      <c r="H3509">
        <v>3313</v>
      </c>
      <c r="I3509" s="4" t="s">
        <v>9021</v>
      </c>
      <c r="J3509" s="4" t="s">
        <v>9019</v>
      </c>
      <c r="K3509" s="4" t="s">
        <v>9012</v>
      </c>
      <c r="L3509">
        <v>3393</v>
      </c>
      <c r="M3509" s="4" t="s">
        <v>9322</v>
      </c>
      <c r="N3509">
        <v>1993</v>
      </c>
      <c r="O3509">
        <v>1242.32</v>
      </c>
      <c r="P3509">
        <v>3027</v>
      </c>
      <c r="Q3509" s="4" t="s">
        <v>23</v>
      </c>
      <c r="R3509" s="4" t="s">
        <v>21</v>
      </c>
      <c r="S3509">
        <v>13</v>
      </c>
    </row>
    <row r="3510" spans="1:19">
      <c r="A3510" s="4" t="s">
        <v>3717</v>
      </c>
      <c r="B3510" s="4" t="s">
        <v>212</v>
      </c>
      <c r="C3510" s="4" t="s">
        <v>192</v>
      </c>
      <c r="D3510" s="4" t="s">
        <v>97</v>
      </c>
      <c r="E3510" s="4" t="s">
        <v>172</v>
      </c>
      <c r="F3510" s="3">
        <v>42884</v>
      </c>
      <c r="G3510" s="3">
        <v>42897</v>
      </c>
      <c r="H3510">
        <v>3850</v>
      </c>
      <c r="I3510" s="4" t="s">
        <v>9023</v>
      </c>
      <c r="J3510" s="4" t="s">
        <v>9024</v>
      </c>
      <c r="K3510" s="4" t="s">
        <v>9012</v>
      </c>
      <c r="L3510">
        <v>3393</v>
      </c>
      <c r="M3510" s="4" t="s">
        <v>33</v>
      </c>
      <c r="N3510">
        <v>2001</v>
      </c>
      <c r="O3510">
        <v>2437.85</v>
      </c>
      <c r="P3510">
        <v>4874</v>
      </c>
      <c r="Q3510" s="4" t="s">
        <v>23</v>
      </c>
      <c r="R3510" s="4" t="s">
        <v>24</v>
      </c>
      <c r="S3510">
        <v>13</v>
      </c>
    </row>
    <row r="3511" spans="1:19">
      <c r="A3511" s="4" t="s">
        <v>3718</v>
      </c>
      <c r="B3511" s="4" t="s">
        <v>196</v>
      </c>
      <c r="C3511" s="4" t="s">
        <v>171</v>
      </c>
      <c r="D3511" s="4" t="s">
        <v>106</v>
      </c>
      <c r="E3511" s="4" t="s">
        <v>172</v>
      </c>
      <c r="F3511" s="3">
        <v>42884</v>
      </c>
      <c r="G3511" s="3">
        <v>42953</v>
      </c>
      <c r="H3511">
        <v>917</v>
      </c>
      <c r="I3511" s="4" t="s">
        <v>9016</v>
      </c>
      <c r="J3511" s="4" t="s">
        <v>9015</v>
      </c>
      <c r="K3511" s="4" t="s">
        <v>9010</v>
      </c>
      <c r="L3511">
        <v>1096</v>
      </c>
      <c r="M3511" s="4" t="s">
        <v>46</v>
      </c>
      <c r="N3511">
        <v>2012</v>
      </c>
      <c r="O3511">
        <v>45.39</v>
      </c>
      <c r="P3511">
        <v>100</v>
      </c>
      <c r="Q3511" s="4" t="s">
        <v>23</v>
      </c>
      <c r="R3511" s="4" t="s">
        <v>47</v>
      </c>
      <c r="S3511">
        <v>69</v>
      </c>
    </row>
    <row r="3512" spans="1:19">
      <c r="A3512" s="4" t="s">
        <v>3719</v>
      </c>
      <c r="B3512" s="4" t="s">
        <v>196</v>
      </c>
      <c r="C3512" s="4" t="s">
        <v>177</v>
      </c>
      <c r="D3512" s="4" t="s">
        <v>111</v>
      </c>
      <c r="E3512" s="4" t="s">
        <v>172</v>
      </c>
      <c r="F3512" s="3">
        <v>42884</v>
      </c>
      <c r="G3512" s="3">
        <v>42955</v>
      </c>
      <c r="H3512">
        <v>56</v>
      </c>
      <c r="I3512" s="4" t="s">
        <v>9016</v>
      </c>
      <c r="J3512" s="4" t="s">
        <v>9015</v>
      </c>
      <c r="K3512" s="4" t="s">
        <v>9012</v>
      </c>
      <c r="L3512">
        <v>55</v>
      </c>
      <c r="M3512" s="4" t="s">
        <v>33</v>
      </c>
      <c r="N3512">
        <v>1988</v>
      </c>
      <c r="O3512">
        <v>1376.8</v>
      </c>
      <c r="P3512">
        <v>1165</v>
      </c>
      <c r="Q3512" s="4" t="s">
        <v>112</v>
      </c>
      <c r="R3512" s="4" t="s">
        <v>24</v>
      </c>
      <c r="S3512">
        <v>71</v>
      </c>
    </row>
    <row r="3513" spans="1:19">
      <c r="A3513" s="4" t="s">
        <v>3720</v>
      </c>
      <c r="B3513" s="4" t="s">
        <v>191</v>
      </c>
      <c r="C3513" s="4" t="s">
        <v>179</v>
      </c>
      <c r="D3513" s="4" t="s">
        <v>24</v>
      </c>
      <c r="E3513" s="4" t="s">
        <v>193</v>
      </c>
      <c r="F3513" s="3">
        <v>42884</v>
      </c>
      <c r="G3513" s="3"/>
      <c r="I3513" s="4" t="s">
        <v>9026</v>
      </c>
      <c r="J3513" s="4" t="s">
        <v>9024</v>
      </c>
      <c r="K3513" s="4" t="s">
        <v>9010</v>
      </c>
      <c r="L3513">
        <v>550</v>
      </c>
      <c r="M3513" s="4"/>
      <c r="Q3513" s="4"/>
      <c r="R3513" s="4"/>
    </row>
    <row r="3514" spans="1:19">
      <c r="A3514" s="4" t="s">
        <v>3721</v>
      </c>
      <c r="B3514" s="4" t="s">
        <v>191</v>
      </c>
      <c r="C3514" s="4" t="s">
        <v>192</v>
      </c>
      <c r="D3514" s="4" t="s">
        <v>87</v>
      </c>
      <c r="E3514" s="4" t="s">
        <v>197</v>
      </c>
      <c r="F3514" s="3">
        <v>42884</v>
      </c>
      <c r="G3514" s="3">
        <v>42965</v>
      </c>
      <c r="H3514">
        <v>0</v>
      </c>
      <c r="I3514" s="4" t="s">
        <v>9026</v>
      </c>
      <c r="J3514" s="4" t="s">
        <v>9024</v>
      </c>
      <c r="K3514" s="4" t="s">
        <v>9012</v>
      </c>
      <c r="L3514">
        <v>3393</v>
      </c>
      <c r="M3514" s="4" t="s">
        <v>26</v>
      </c>
      <c r="N3514">
        <v>2004</v>
      </c>
      <c r="O3514">
        <v>1618.89</v>
      </c>
      <c r="P3514">
        <v>3889</v>
      </c>
      <c r="Q3514" s="4" t="s">
        <v>23</v>
      </c>
      <c r="R3514" s="4" t="s">
        <v>24</v>
      </c>
      <c r="S3514">
        <v>81</v>
      </c>
    </row>
    <row r="3515" spans="1:19">
      <c r="A3515" s="4" t="s">
        <v>3722</v>
      </c>
      <c r="B3515" s="4" t="s">
        <v>191</v>
      </c>
      <c r="C3515" s="4" t="s">
        <v>9011</v>
      </c>
      <c r="D3515" s="4" t="s">
        <v>93</v>
      </c>
      <c r="E3515" s="4" t="s">
        <v>172</v>
      </c>
      <c r="F3515" s="3">
        <v>42884</v>
      </c>
      <c r="G3515" s="3">
        <v>42954</v>
      </c>
      <c r="H3515">
        <v>5194</v>
      </c>
      <c r="I3515" s="4" t="s">
        <v>9026</v>
      </c>
      <c r="J3515" s="4" t="s">
        <v>9024</v>
      </c>
      <c r="K3515" s="4" t="s">
        <v>9010</v>
      </c>
      <c r="L3515">
        <v>4821</v>
      </c>
      <c r="M3515" s="4" t="s">
        <v>73</v>
      </c>
      <c r="N3515">
        <v>1991</v>
      </c>
      <c r="O3515">
        <v>1012.72</v>
      </c>
      <c r="P3515">
        <v>3492</v>
      </c>
      <c r="Q3515" s="4" t="s">
        <v>94</v>
      </c>
      <c r="R3515" s="4" t="s">
        <v>24</v>
      </c>
      <c r="S3515">
        <v>70</v>
      </c>
    </row>
    <row r="3516" spans="1:19">
      <c r="A3516" s="4" t="s">
        <v>3723</v>
      </c>
      <c r="B3516" s="4" t="s">
        <v>343</v>
      </c>
      <c r="C3516" s="4" t="s">
        <v>171</v>
      </c>
      <c r="D3516" s="4" t="s">
        <v>29</v>
      </c>
      <c r="E3516" s="4" t="s">
        <v>197</v>
      </c>
      <c r="F3516" s="3">
        <v>42884</v>
      </c>
      <c r="G3516" s="3">
        <v>42976</v>
      </c>
      <c r="H3516">
        <v>0</v>
      </c>
      <c r="I3516" s="4" t="s">
        <v>9016</v>
      </c>
      <c r="J3516" s="4" t="s">
        <v>9015</v>
      </c>
      <c r="K3516" s="4" t="s">
        <v>9010</v>
      </c>
      <c r="L3516">
        <v>1096</v>
      </c>
      <c r="M3516" s="4" t="s">
        <v>26</v>
      </c>
      <c r="N3516">
        <v>2012</v>
      </c>
      <c r="O3516">
        <v>587.34</v>
      </c>
      <c r="P3516">
        <v>1356</v>
      </c>
      <c r="Q3516" s="4" t="s">
        <v>30</v>
      </c>
      <c r="R3516" s="4" t="s">
        <v>24</v>
      </c>
      <c r="S3516">
        <v>92</v>
      </c>
    </row>
    <row r="3517" spans="1:19">
      <c r="A3517" s="4" t="s">
        <v>3724</v>
      </c>
      <c r="B3517" s="4" t="s">
        <v>219</v>
      </c>
      <c r="C3517" s="4" t="s">
        <v>171</v>
      </c>
      <c r="D3517" s="4" t="s">
        <v>51</v>
      </c>
      <c r="E3517" s="4" t="s">
        <v>193</v>
      </c>
      <c r="F3517" s="3">
        <v>42884</v>
      </c>
      <c r="G3517" s="3"/>
      <c r="I3517" s="4" t="s">
        <v>9026</v>
      </c>
      <c r="J3517" s="4" t="s">
        <v>9024</v>
      </c>
      <c r="K3517" s="4" t="s">
        <v>9010</v>
      </c>
      <c r="L3517">
        <v>1096</v>
      </c>
      <c r="M3517" s="4" t="s">
        <v>36</v>
      </c>
      <c r="N3517">
        <v>1982</v>
      </c>
      <c r="O3517">
        <v>4618</v>
      </c>
      <c r="P3517">
        <v>10083</v>
      </c>
      <c r="Q3517" s="4" t="s">
        <v>23</v>
      </c>
      <c r="R3517" s="4" t="s">
        <v>24</v>
      </c>
    </row>
    <row r="3518" spans="1:19">
      <c r="A3518" s="4" t="s">
        <v>3725</v>
      </c>
      <c r="B3518" s="4" t="s">
        <v>230</v>
      </c>
      <c r="C3518" s="4" t="s">
        <v>9011</v>
      </c>
      <c r="D3518" s="4" t="s">
        <v>24</v>
      </c>
      <c r="E3518" s="4" t="s">
        <v>193</v>
      </c>
      <c r="F3518" s="3">
        <v>42884</v>
      </c>
      <c r="G3518" s="3"/>
      <c r="I3518" s="4" t="s">
        <v>9026</v>
      </c>
      <c r="J3518" s="4" t="s">
        <v>9024</v>
      </c>
      <c r="K3518" s="4" t="s">
        <v>9010</v>
      </c>
      <c r="L3518">
        <v>4821</v>
      </c>
      <c r="M3518" s="4"/>
      <c r="Q3518" s="4"/>
      <c r="R3518" s="4"/>
    </row>
    <row r="3519" spans="1:19">
      <c r="A3519" s="4" t="s">
        <v>3726</v>
      </c>
      <c r="B3519" s="4" t="s">
        <v>230</v>
      </c>
      <c r="C3519" s="4" t="s">
        <v>171</v>
      </c>
      <c r="D3519" s="4" t="s">
        <v>62</v>
      </c>
      <c r="E3519" s="4" t="s">
        <v>172</v>
      </c>
      <c r="F3519" s="3">
        <v>42884</v>
      </c>
      <c r="G3519" s="3">
        <v>42964</v>
      </c>
      <c r="H3519">
        <v>1002</v>
      </c>
      <c r="I3519" s="4" t="s">
        <v>9026</v>
      </c>
      <c r="J3519" s="4" t="s">
        <v>9024</v>
      </c>
      <c r="K3519" s="4" t="s">
        <v>9010</v>
      </c>
      <c r="L3519">
        <v>1096</v>
      </c>
      <c r="M3519" s="4" t="s">
        <v>58</v>
      </c>
      <c r="N3519">
        <v>2008</v>
      </c>
      <c r="O3519">
        <v>52.5</v>
      </c>
      <c r="P3519">
        <v>165</v>
      </c>
      <c r="Q3519" s="4" t="s">
        <v>23</v>
      </c>
      <c r="R3519" s="4" t="s">
        <v>24</v>
      </c>
      <c r="S3519">
        <v>80</v>
      </c>
    </row>
    <row r="3520" spans="1:19">
      <c r="A3520" s="4" t="s">
        <v>3727</v>
      </c>
      <c r="B3520" s="4" t="s">
        <v>230</v>
      </c>
      <c r="C3520" s="4" t="s">
        <v>199</v>
      </c>
      <c r="D3520" s="4" t="s">
        <v>76</v>
      </c>
      <c r="E3520" s="4" t="s">
        <v>172</v>
      </c>
      <c r="F3520" s="3">
        <v>42884</v>
      </c>
      <c r="G3520" s="3">
        <v>42964</v>
      </c>
      <c r="H3520">
        <v>6042</v>
      </c>
      <c r="I3520" s="4" t="s">
        <v>9026</v>
      </c>
      <c r="J3520" s="4" t="s">
        <v>9024</v>
      </c>
      <c r="K3520" s="4" t="s">
        <v>9010</v>
      </c>
      <c r="L3520">
        <v>5482</v>
      </c>
      <c r="M3520" s="4" t="s">
        <v>9322</v>
      </c>
      <c r="N3520">
        <v>1997</v>
      </c>
      <c r="O3520">
        <v>8170.38</v>
      </c>
      <c r="P3520">
        <v>16499</v>
      </c>
      <c r="Q3520" s="4" t="s">
        <v>77</v>
      </c>
      <c r="R3520" s="4" t="s">
        <v>24</v>
      </c>
      <c r="S3520">
        <v>80</v>
      </c>
    </row>
    <row r="3521" spans="1:19">
      <c r="A3521" s="4" t="s">
        <v>3728</v>
      </c>
      <c r="B3521" s="4" t="s">
        <v>187</v>
      </c>
      <c r="C3521" s="4" t="s">
        <v>199</v>
      </c>
      <c r="D3521" s="4" t="s">
        <v>56</v>
      </c>
      <c r="E3521" s="4" t="s">
        <v>172</v>
      </c>
      <c r="F3521" s="3">
        <v>42884</v>
      </c>
      <c r="G3521" s="3">
        <v>42901</v>
      </c>
      <c r="H3521">
        <v>4423</v>
      </c>
      <c r="I3521" s="4" t="s">
        <v>9023</v>
      </c>
      <c r="J3521" s="4" t="s">
        <v>9024</v>
      </c>
      <c r="K3521" s="4" t="s">
        <v>9010</v>
      </c>
      <c r="L3521">
        <v>5482</v>
      </c>
      <c r="M3521" s="4" t="s">
        <v>55</v>
      </c>
      <c r="N3521">
        <v>1999</v>
      </c>
      <c r="O3521">
        <v>1699.85</v>
      </c>
      <c r="P3521">
        <v>5108</v>
      </c>
      <c r="Q3521" s="4" t="s">
        <v>23</v>
      </c>
      <c r="R3521" s="4" t="s">
        <v>24</v>
      </c>
      <c r="S3521">
        <v>17</v>
      </c>
    </row>
    <row r="3522" spans="1:19">
      <c r="A3522" s="4" t="s">
        <v>3729</v>
      </c>
      <c r="B3522" s="4" t="s">
        <v>187</v>
      </c>
      <c r="C3522" s="4" t="s">
        <v>177</v>
      </c>
      <c r="D3522" s="4" t="s">
        <v>74</v>
      </c>
      <c r="E3522" s="4" t="s">
        <v>172</v>
      </c>
      <c r="F3522" s="3">
        <v>42884</v>
      </c>
      <c r="G3522" s="3">
        <v>42965</v>
      </c>
      <c r="H3522">
        <v>45</v>
      </c>
      <c r="I3522" s="4" t="s">
        <v>9023</v>
      </c>
      <c r="J3522" s="4" t="s">
        <v>9024</v>
      </c>
      <c r="K3522" s="4" t="s">
        <v>9012</v>
      </c>
      <c r="L3522">
        <v>55</v>
      </c>
      <c r="M3522" s="4" t="s">
        <v>33</v>
      </c>
      <c r="N3522">
        <v>2003</v>
      </c>
      <c r="O3522">
        <v>223.8</v>
      </c>
      <c r="P3522">
        <v>299</v>
      </c>
      <c r="Q3522" s="4" t="s">
        <v>23</v>
      </c>
      <c r="R3522" s="4" t="s">
        <v>24</v>
      </c>
      <c r="S3522">
        <v>81</v>
      </c>
    </row>
    <row r="3523" spans="1:19">
      <c r="A3523" s="4" t="s">
        <v>3730</v>
      </c>
      <c r="B3523" s="4" t="s">
        <v>205</v>
      </c>
      <c r="C3523" s="4" t="s">
        <v>179</v>
      </c>
      <c r="D3523" s="4" t="s">
        <v>24</v>
      </c>
      <c r="E3523" s="4" t="s">
        <v>193</v>
      </c>
      <c r="F3523" s="3">
        <v>42884</v>
      </c>
      <c r="G3523" s="3"/>
      <c r="I3523" s="4" t="s">
        <v>9023</v>
      </c>
      <c r="J3523" s="4" t="s">
        <v>9024</v>
      </c>
      <c r="K3523" s="4" t="s">
        <v>9010</v>
      </c>
      <c r="L3523">
        <v>550</v>
      </c>
      <c r="M3523" s="4"/>
      <c r="Q3523" s="4"/>
      <c r="R3523" s="4"/>
    </row>
    <row r="3524" spans="1:19">
      <c r="A3524" s="4" t="s">
        <v>3731</v>
      </c>
      <c r="B3524" s="4" t="s">
        <v>205</v>
      </c>
      <c r="C3524" s="4" t="s">
        <v>265</v>
      </c>
      <c r="D3524" s="4" t="s">
        <v>82</v>
      </c>
      <c r="E3524" s="4" t="s">
        <v>172</v>
      </c>
      <c r="F3524" s="3">
        <v>42884</v>
      </c>
      <c r="G3524" s="3">
        <v>42976</v>
      </c>
      <c r="H3524">
        <v>25791</v>
      </c>
      <c r="I3524" s="4" t="s">
        <v>9023</v>
      </c>
      <c r="J3524" s="4" t="s">
        <v>9024</v>
      </c>
      <c r="K3524" s="4" t="s">
        <v>9013</v>
      </c>
      <c r="L3524">
        <v>26768</v>
      </c>
      <c r="M3524" s="4" t="s">
        <v>36</v>
      </c>
      <c r="N3524">
        <v>1982</v>
      </c>
      <c r="O3524">
        <v>11698.03</v>
      </c>
      <c r="P3524">
        <v>34288</v>
      </c>
      <c r="Q3524" s="4" t="s">
        <v>23</v>
      </c>
      <c r="R3524" s="4" t="s">
        <v>24</v>
      </c>
      <c r="S3524">
        <v>92</v>
      </c>
    </row>
    <row r="3525" spans="1:19">
      <c r="A3525" s="4" t="s">
        <v>3732</v>
      </c>
      <c r="B3525" s="4" t="s">
        <v>226</v>
      </c>
      <c r="C3525" s="4" t="s">
        <v>192</v>
      </c>
      <c r="D3525" s="4" t="s">
        <v>88</v>
      </c>
      <c r="E3525" s="4" t="s">
        <v>172</v>
      </c>
      <c r="F3525" s="3">
        <v>42884</v>
      </c>
      <c r="G3525" s="3">
        <v>42903</v>
      </c>
      <c r="H3525">
        <v>2918</v>
      </c>
      <c r="I3525" s="4" t="s">
        <v>9018</v>
      </c>
      <c r="J3525" s="4" t="s">
        <v>9019</v>
      </c>
      <c r="K3525" s="4" t="s">
        <v>9012</v>
      </c>
      <c r="L3525">
        <v>3393</v>
      </c>
      <c r="M3525" s="4" t="s">
        <v>46</v>
      </c>
      <c r="N3525">
        <v>1984</v>
      </c>
      <c r="O3525">
        <v>3027.46</v>
      </c>
      <c r="P3525">
        <v>9516</v>
      </c>
      <c r="Q3525" s="4" t="s">
        <v>89</v>
      </c>
      <c r="R3525" s="4" t="s">
        <v>24</v>
      </c>
      <c r="S3525">
        <v>19</v>
      </c>
    </row>
    <row r="3526" spans="1:19">
      <c r="A3526" s="4" t="s">
        <v>3733</v>
      </c>
      <c r="B3526" s="4" t="s">
        <v>208</v>
      </c>
      <c r="C3526" s="4" t="s">
        <v>171</v>
      </c>
      <c r="D3526" s="4" t="s">
        <v>111</v>
      </c>
      <c r="E3526" s="4" t="s">
        <v>172</v>
      </c>
      <c r="F3526" s="3">
        <v>42884</v>
      </c>
      <c r="G3526" s="3">
        <v>42997</v>
      </c>
      <c r="H3526">
        <v>959</v>
      </c>
      <c r="I3526" s="4" t="s">
        <v>9014</v>
      </c>
      <c r="J3526" s="4" t="s">
        <v>9015</v>
      </c>
      <c r="K3526" s="4" t="s">
        <v>9010</v>
      </c>
      <c r="L3526">
        <v>1096</v>
      </c>
      <c r="M3526" s="4" t="s">
        <v>33</v>
      </c>
      <c r="N3526">
        <v>1988</v>
      </c>
      <c r="O3526">
        <v>1376.8</v>
      </c>
      <c r="P3526">
        <v>1165</v>
      </c>
      <c r="Q3526" s="4" t="s">
        <v>112</v>
      </c>
      <c r="R3526" s="4" t="s">
        <v>24</v>
      </c>
      <c r="S3526">
        <v>113</v>
      </c>
    </row>
    <row r="3527" spans="1:19">
      <c r="A3527" s="4" t="s">
        <v>3734</v>
      </c>
      <c r="B3527" s="4" t="s">
        <v>181</v>
      </c>
      <c r="C3527" s="4" t="s">
        <v>9011</v>
      </c>
      <c r="D3527" s="4" t="s">
        <v>24</v>
      </c>
      <c r="E3527" s="4" t="s">
        <v>193</v>
      </c>
      <c r="F3527" s="3">
        <v>42884</v>
      </c>
      <c r="G3527" s="3"/>
      <c r="I3527" s="4" t="s">
        <v>9026</v>
      </c>
      <c r="J3527" s="4" t="s">
        <v>9024</v>
      </c>
      <c r="K3527" s="4" t="s">
        <v>9010</v>
      </c>
      <c r="L3527">
        <v>4821</v>
      </c>
      <c r="M3527" s="4"/>
      <c r="Q3527" s="4"/>
      <c r="R3527" s="4"/>
    </row>
    <row r="3528" spans="1:19">
      <c r="A3528" s="4" t="s">
        <v>3735</v>
      </c>
      <c r="B3528" s="4" t="s">
        <v>181</v>
      </c>
      <c r="C3528" s="4" t="s">
        <v>9011</v>
      </c>
      <c r="D3528" s="4" t="s">
        <v>72</v>
      </c>
      <c r="E3528" s="4" t="s">
        <v>172</v>
      </c>
      <c r="F3528" s="3">
        <v>42884</v>
      </c>
      <c r="G3528" s="3">
        <v>42892</v>
      </c>
      <c r="H3528">
        <v>5532</v>
      </c>
      <c r="I3528" s="4" t="s">
        <v>9026</v>
      </c>
      <c r="J3528" s="4" t="s">
        <v>9024</v>
      </c>
      <c r="K3528" s="4" t="s">
        <v>9010</v>
      </c>
      <c r="L3528">
        <v>4821</v>
      </c>
      <c r="M3528" s="4" t="s">
        <v>73</v>
      </c>
      <c r="N3528">
        <v>2003</v>
      </c>
      <c r="O3528">
        <v>692.19</v>
      </c>
      <c r="P3528">
        <v>1922</v>
      </c>
      <c r="Q3528" s="4" t="s">
        <v>23</v>
      </c>
      <c r="R3528" s="4" t="s">
        <v>24</v>
      </c>
      <c r="S3528">
        <v>8</v>
      </c>
    </row>
    <row r="3529" spans="1:19">
      <c r="A3529" s="4" t="s">
        <v>3736</v>
      </c>
      <c r="B3529" s="4" t="s">
        <v>261</v>
      </c>
      <c r="C3529" s="4" t="s">
        <v>171</v>
      </c>
      <c r="D3529" s="4" t="s">
        <v>95</v>
      </c>
      <c r="E3529" s="4" t="s">
        <v>197</v>
      </c>
      <c r="F3529" s="3">
        <v>42885</v>
      </c>
      <c r="G3529" s="3">
        <v>42954</v>
      </c>
      <c r="H3529">
        <v>0</v>
      </c>
      <c r="I3529" s="4" t="s">
        <v>9021</v>
      </c>
      <c r="J3529" s="4" t="s">
        <v>9019</v>
      </c>
      <c r="K3529" s="4" t="s">
        <v>9010</v>
      </c>
      <c r="L3529">
        <v>1096</v>
      </c>
      <c r="M3529" s="4" t="s">
        <v>60</v>
      </c>
      <c r="N3529">
        <v>1997</v>
      </c>
      <c r="O3529">
        <v>882.12</v>
      </c>
      <c r="P3529">
        <v>2769</v>
      </c>
      <c r="Q3529" s="4" t="s">
        <v>23</v>
      </c>
      <c r="R3529" s="4" t="s">
        <v>24</v>
      </c>
      <c r="S3529">
        <v>69</v>
      </c>
    </row>
    <row r="3530" spans="1:19">
      <c r="A3530" s="4" t="s">
        <v>3737</v>
      </c>
      <c r="B3530" s="4" t="s">
        <v>279</v>
      </c>
      <c r="C3530" s="4" t="s">
        <v>9011</v>
      </c>
      <c r="D3530" s="4" t="s">
        <v>123</v>
      </c>
      <c r="E3530" s="4" t="s">
        <v>172</v>
      </c>
      <c r="F3530" s="3">
        <v>42885</v>
      </c>
      <c r="G3530" s="3">
        <v>42892</v>
      </c>
      <c r="H3530">
        <v>4687</v>
      </c>
      <c r="I3530" s="4" t="s">
        <v>9018</v>
      </c>
      <c r="J3530" s="4" t="s">
        <v>9019</v>
      </c>
      <c r="K3530" s="4" t="s">
        <v>9010</v>
      </c>
      <c r="L3530">
        <v>4821</v>
      </c>
      <c r="M3530" s="4" t="s">
        <v>39</v>
      </c>
      <c r="N3530">
        <v>1989</v>
      </c>
      <c r="O3530">
        <v>3838.39</v>
      </c>
      <c r="P3530">
        <v>8274</v>
      </c>
      <c r="Q3530" s="4" t="s">
        <v>23</v>
      </c>
      <c r="R3530" s="4" t="s">
        <v>24</v>
      </c>
      <c r="S3530">
        <v>7</v>
      </c>
    </row>
    <row r="3531" spans="1:19">
      <c r="A3531" s="4" t="s">
        <v>3738</v>
      </c>
      <c r="B3531" s="4" t="s">
        <v>174</v>
      </c>
      <c r="C3531" s="4" t="s">
        <v>179</v>
      </c>
      <c r="D3531" s="4" t="s">
        <v>45</v>
      </c>
      <c r="E3531" s="4" t="s">
        <v>172</v>
      </c>
      <c r="F3531" s="3">
        <v>42885</v>
      </c>
      <c r="G3531" s="3">
        <v>42907</v>
      </c>
      <c r="H3531">
        <v>602</v>
      </c>
      <c r="I3531" s="4" t="s">
        <v>9016</v>
      </c>
      <c r="J3531" s="4" t="s">
        <v>9015</v>
      </c>
      <c r="K3531" s="4" t="s">
        <v>9010</v>
      </c>
      <c r="L3531">
        <v>550</v>
      </c>
      <c r="M3531" s="4" t="s">
        <v>46</v>
      </c>
      <c r="N3531">
        <v>1995</v>
      </c>
      <c r="O3531">
        <v>2173.98</v>
      </c>
      <c r="P3531">
        <v>2928</v>
      </c>
      <c r="Q3531" s="4" t="s">
        <v>23</v>
      </c>
      <c r="R3531" s="4" t="s">
        <v>47</v>
      </c>
      <c r="S3531">
        <v>22</v>
      </c>
    </row>
    <row r="3532" spans="1:19">
      <c r="A3532" s="4" t="s">
        <v>3739</v>
      </c>
      <c r="B3532" s="4" t="s">
        <v>263</v>
      </c>
      <c r="C3532" s="4" t="s">
        <v>179</v>
      </c>
      <c r="D3532" s="4" t="s">
        <v>42</v>
      </c>
      <c r="E3532" s="4" t="s">
        <v>172</v>
      </c>
      <c r="F3532" s="3">
        <v>42885</v>
      </c>
      <c r="G3532" s="3">
        <v>42957</v>
      </c>
      <c r="H3532">
        <v>595</v>
      </c>
      <c r="I3532" s="4" t="s">
        <v>9021</v>
      </c>
      <c r="J3532" s="4" t="s">
        <v>9019</v>
      </c>
      <c r="K3532" s="4" t="s">
        <v>9010</v>
      </c>
      <c r="L3532">
        <v>550</v>
      </c>
      <c r="M3532" s="4" t="s">
        <v>26</v>
      </c>
      <c r="N3532">
        <v>2017</v>
      </c>
      <c r="O3532">
        <v>4.54</v>
      </c>
      <c r="P3532">
        <v>9</v>
      </c>
      <c r="Q3532" s="4" t="s">
        <v>23</v>
      </c>
      <c r="R3532" s="4" t="s">
        <v>24</v>
      </c>
      <c r="S3532">
        <v>72</v>
      </c>
    </row>
    <row r="3533" spans="1:19">
      <c r="A3533" s="4" t="s">
        <v>3740</v>
      </c>
      <c r="B3533" s="4" t="s">
        <v>196</v>
      </c>
      <c r="C3533" s="4" t="s">
        <v>9011</v>
      </c>
      <c r="D3533" s="4" t="s">
        <v>61</v>
      </c>
      <c r="E3533" s="4" t="s">
        <v>197</v>
      </c>
      <c r="F3533" s="3">
        <v>42885</v>
      </c>
      <c r="G3533" s="3">
        <v>42984</v>
      </c>
      <c r="H3533">
        <v>0</v>
      </c>
      <c r="I3533" s="4" t="s">
        <v>9016</v>
      </c>
      <c r="J3533" s="4" t="s">
        <v>9015</v>
      </c>
      <c r="K3533" s="4" t="s">
        <v>9010</v>
      </c>
      <c r="L3533">
        <v>4821</v>
      </c>
      <c r="M3533" s="4" t="s">
        <v>58</v>
      </c>
      <c r="N3533">
        <v>1991</v>
      </c>
      <c r="O3533">
        <v>2819.5</v>
      </c>
      <c r="P3533">
        <v>7227</v>
      </c>
      <c r="Q3533" s="4" t="s">
        <v>23</v>
      </c>
      <c r="R3533" s="4" t="s">
        <v>62</v>
      </c>
      <c r="S3533">
        <v>99</v>
      </c>
    </row>
    <row r="3534" spans="1:19">
      <c r="A3534" s="4" t="s">
        <v>3741</v>
      </c>
      <c r="B3534" s="4" t="s">
        <v>219</v>
      </c>
      <c r="C3534" s="4" t="s">
        <v>179</v>
      </c>
      <c r="D3534" s="4" t="s">
        <v>129</v>
      </c>
      <c r="E3534" s="4" t="s">
        <v>197</v>
      </c>
      <c r="F3534" s="3">
        <v>42885</v>
      </c>
      <c r="G3534" s="3">
        <v>42952</v>
      </c>
      <c r="H3534">
        <v>0</v>
      </c>
      <c r="I3534" s="4" t="s">
        <v>9026</v>
      </c>
      <c r="J3534" s="4" t="s">
        <v>9024</v>
      </c>
      <c r="K3534" s="4" t="s">
        <v>9010</v>
      </c>
      <c r="L3534">
        <v>550</v>
      </c>
      <c r="M3534" s="4" t="s">
        <v>39</v>
      </c>
      <c r="N3534">
        <v>1992</v>
      </c>
      <c r="O3534">
        <v>324.19</v>
      </c>
      <c r="P3534">
        <v>978</v>
      </c>
      <c r="Q3534" s="4" t="s">
        <v>23</v>
      </c>
      <c r="R3534" s="4" t="s">
        <v>24</v>
      </c>
      <c r="S3534">
        <v>67</v>
      </c>
    </row>
    <row r="3535" spans="1:19">
      <c r="A3535" s="4" t="s">
        <v>3742</v>
      </c>
      <c r="B3535" s="4" t="s">
        <v>230</v>
      </c>
      <c r="C3535" s="4" t="s">
        <v>192</v>
      </c>
      <c r="D3535" s="4" t="s">
        <v>32</v>
      </c>
      <c r="E3535" s="4" t="s">
        <v>172</v>
      </c>
      <c r="F3535" s="3">
        <v>42885</v>
      </c>
      <c r="G3535" s="3">
        <v>42981</v>
      </c>
      <c r="H3535">
        <v>2868</v>
      </c>
      <c r="I3535" s="4" t="s">
        <v>9026</v>
      </c>
      <c r="J3535" s="4" t="s">
        <v>9024</v>
      </c>
      <c r="K3535" s="4" t="s">
        <v>9012</v>
      </c>
      <c r="L3535">
        <v>3393</v>
      </c>
      <c r="M3535" s="4" t="s">
        <v>33</v>
      </c>
      <c r="N3535">
        <v>2009</v>
      </c>
      <c r="O3535">
        <v>497.11</v>
      </c>
      <c r="P3535">
        <v>1588</v>
      </c>
      <c r="Q3535" s="4" t="s">
        <v>23</v>
      </c>
      <c r="R3535" s="4" t="s">
        <v>24</v>
      </c>
      <c r="S3535">
        <v>96</v>
      </c>
    </row>
    <row r="3536" spans="1:19">
      <c r="A3536" s="4" t="s">
        <v>3743</v>
      </c>
      <c r="B3536" s="4" t="s">
        <v>244</v>
      </c>
      <c r="C3536" s="4" t="s">
        <v>192</v>
      </c>
      <c r="D3536" s="4" t="s">
        <v>57</v>
      </c>
      <c r="E3536" s="4" t="s">
        <v>172</v>
      </c>
      <c r="F3536" s="3">
        <v>42885</v>
      </c>
      <c r="G3536" s="3">
        <v>42889</v>
      </c>
      <c r="H3536">
        <v>3236</v>
      </c>
      <c r="I3536" s="4" t="s">
        <v>9016</v>
      </c>
      <c r="J3536" s="4" t="s">
        <v>9015</v>
      </c>
      <c r="K3536" s="4" t="s">
        <v>9012</v>
      </c>
      <c r="L3536">
        <v>3393</v>
      </c>
      <c r="M3536" s="4" t="s">
        <v>58</v>
      </c>
      <c r="N3536">
        <v>2006</v>
      </c>
      <c r="O3536">
        <v>1102.43</v>
      </c>
      <c r="P3536">
        <v>1759</v>
      </c>
      <c r="Q3536" s="4" t="s">
        <v>23</v>
      </c>
      <c r="R3536" s="4" t="s">
        <v>24</v>
      </c>
      <c r="S3536">
        <v>4</v>
      </c>
    </row>
    <row r="3537" spans="1:19">
      <c r="A3537" s="4" t="s">
        <v>3744</v>
      </c>
      <c r="B3537" s="4" t="s">
        <v>232</v>
      </c>
      <c r="C3537" s="4" t="s">
        <v>9011</v>
      </c>
      <c r="D3537" s="4" t="s">
        <v>63</v>
      </c>
      <c r="E3537" s="4" t="s">
        <v>197</v>
      </c>
      <c r="F3537" s="3">
        <v>42885</v>
      </c>
      <c r="G3537" s="3">
        <v>42886</v>
      </c>
      <c r="H3537">
        <v>0</v>
      </c>
      <c r="I3537" s="4" t="s">
        <v>9021</v>
      </c>
      <c r="J3537" s="4" t="s">
        <v>9019</v>
      </c>
      <c r="K3537" s="4" t="s">
        <v>9010</v>
      </c>
      <c r="L3537">
        <v>4821</v>
      </c>
      <c r="M3537" s="4" t="s">
        <v>33</v>
      </c>
      <c r="N3537">
        <v>1995</v>
      </c>
      <c r="O3537">
        <v>5158.71</v>
      </c>
      <c r="P3537">
        <v>17479</v>
      </c>
      <c r="Q3537" s="4" t="s">
        <v>64</v>
      </c>
      <c r="R3537" s="4" t="s">
        <v>24</v>
      </c>
      <c r="S3537">
        <v>1</v>
      </c>
    </row>
    <row r="3538" spans="1:19">
      <c r="A3538" s="4" t="s">
        <v>3745</v>
      </c>
      <c r="B3538" s="4" t="s">
        <v>185</v>
      </c>
      <c r="C3538" s="4" t="s">
        <v>179</v>
      </c>
      <c r="D3538" s="4" t="s">
        <v>62</v>
      </c>
      <c r="E3538" s="4" t="s">
        <v>172</v>
      </c>
      <c r="F3538" s="3">
        <v>42885</v>
      </c>
      <c r="G3538" s="3">
        <v>42962</v>
      </c>
      <c r="H3538">
        <v>524</v>
      </c>
      <c r="I3538" s="4" t="s">
        <v>9023</v>
      </c>
      <c r="J3538" s="4" t="s">
        <v>9024</v>
      </c>
      <c r="K3538" s="4" t="s">
        <v>9010</v>
      </c>
      <c r="L3538">
        <v>550</v>
      </c>
      <c r="M3538" s="4" t="s">
        <v>58</v>
      </c>
      <c r="N3538">
        <v>2008</v>
      </c>
      <c r="O3538">
        <v>52.5</v>
      </c>
      <c r="P3538">
        <v>165</v>
      </c>
      <c r="Q3538" s="4" t="s">
        <v>23</v>
      </c>
      <c r="R3538" s="4" t="s">
        <v>24</v>
      </c>
      <c r="S3538">
        <v>77</v>
      </c>
    </row>
    <row r="3539" spans="1:19">
      <c r="A3539" s="4" t="s">
        <v>3746</v>
      </c>
      <c r="B3539" s="4" t="s">
        <v>185</v>
      </c>
      <c r="C3539" s="4" t="s">
        <v>199</v>
      </c>
      <c r="D3539" s="4" t="s">
        <v>62</v>
      </c>
      <c r="E3539" s="4" t="s">
        <v>172</v>
      </c>
      <c r="F3539" s="3">
        <v>42885</v>
      </c>
      <c r="G3539" s="3">
        <v>42962</v>
      </c>
      <c r="H3539">
        <v>5631</v>
      </c>
      <c r="I3539" s="4" t="s">
        <v>9023</v>
      </c>
      <c r="J3539" s="4" t="s">
        <v>9024</v>
      </c>
      <c r="K3539" s="4" t="s">
        <v>9010</v>
      </c>
      <c r="L3539">
        <v>5482</v>
      </c>
      <c r="M3539" s="4" t="s">
        <v>58</v>
      </c>
      <c r="N3539">
        <v>2008</v>
      </c>
      <c r="O3539">
        <v>52.5</v>
      </c>
      <c r="P3539">
        <v>165</v>
      </c>
      <c r="Q3539" s="4" t="s">
        <v>23</v>
      </c>
      <c r="R3539" s="4" t="s">
        <v>24</v>
      </c>
      <c r="S3539">
        <v>77</v>
      </c>
    </row>
    <row r="3540" spans="1:19">
      <c r="A3540" s="4" t="s">
        <v>3747</v>
      </c>
      <c r="B3540" s="4" t="s">
        <v>235</v>
      </c>
      <c r="C3540" s="4" t="s">
        <v>192</v>
      </c>
      <c r="D3540" s="4" t="s">
        <v>24</v>
      </c>
      <c r="E3540" s="4" t="s">
        <v>193</v>
      </c>
      <c r="F3540" s="3">
        <v>42885</v>
      </c>
      <c r="G3540" s="3"/>
      <c r="I3540" s="4" t="s">
        <v>9018</v>
      </c>
      <c r="J3540" s="4" t="s">
        <v>9019</v>
      </c>
      <c r="K3540" s="4" t="s">
        <v>9012</v>
      </c>
      <c r="L3540">
        <v>3393</v>
      </c>
      <c r="M3540" s="4"/>
      <c r="Q3540" s="4"/>
      <c r="R3540" s="4"/>
    </row>
    <row r="3541" spans="1:19">
      <c r="A3541" s="4" t="s">
        <v>3748</v>
      </c>
      <c r="B3541" s="4" t="s">
        <v>181</v>
      </c>
      <c r="C3541" s="4" t="s">
        <v>199</v>
      </c>
      <c r="D3541" s="4" t="s">
        <v>56</v>
      </c>
      <c r="E3541" s="4" t="s">
        <v>172</v>
      </c>
      <c r="F3541" s="3">
        <v>42885</v>
      </c>
      <c r="G3541" s="3">
        <v>42969</v>
      </c>
      <c r="H3541">
        <v>5572</v>
      </c>
      <c r="I3541" s="4" t="s">
        <v>9026</v>
      </c>
      <c r="J3541" s="4" t="s">
        <v>9024</v>
      </c>
      <c r="K3541" s="4" t="s">
        <v>9010</v>
      </c>
      <c r="L3541">
        <v>5482</v>
      </c>
      <c r="M3541" s="4" t="s">
        <v>55</v>
      </c>
      <c r="N3541">
        <v>1999</v>
      </c>
      <c r="O3541">
        <v>1699.85</v>
      </c>
      <c r="P3541">
        <v>5108</v>
      </c>
      <c r="Q3541" s="4" t="s">
        <v>23</v>
      </c>
      <c r="R3541" s="4" t="s">
        <v>24</v>
      </c>
      <c r="S3541">
        <v>84</v>
      </c>
    </row>
    <row r="3542" spans="1:19">
      <c r="A3542" s="4" t="s">
        <v>3749</v>
      </c>
      <c r="B3542" s="4" t="s">
        <v>181</v>
      </c>
      <c r="C3542" s="4" t="s">
        <v>9011</v>
      </c>
      <c r="D3542" s="4" t="s">
        <v>42</v>
      </c>
      <c r="E3542" s="4" t="s">
        <v>172</v>
      </c>
      <c r="F3542" s="3">
        <v>42885</v>
      </c>
      <c r="G3542" s="3">
        <v>42891</v>
      </c>
      <c r="H3542">
        <v>5644</v>
      </c>
      <c r="I3542" s="4" t="s">
        <v>9026</v>
      </c>
      <c r="J3542" s="4" t="s">
        <v>9024</v>
      </c>
      <c r="K3542" s="4" t="s">
        <v>9010</v>
      </c>
      <c r="L3542">
        <v>4821</v>
      </c>
      <c r="M3542" s="4" t="s">
        <v>26</v>
      </c>
      <c r="N3542">
        <v>2017</v>
      </c>
      <c r="O3542">
        <v>4.54</v>
      </c>
      <c r="P3542">
        <v>9</v>
      </c>
      <c r="Q3542" s="4" t="s">
        <v>23</v>
      </c>
      <c r="R3542" s="4" t="s">
        <v>24</v>
      </c>
      <c r="S3542">
        <v>6</v>
      </c>
    </row>
    <row r="3543" spans="1:19">
      <c r="A3543" s="4" t="s">
        <v>3750</v>
      </c>
      <c r="B3543" s="4" t="s">
        <v>304</v>
      </c>
      <c r="C3543" s="4" t="s">
        <v>199</v>
      </c>
      <c r="D3543" s="4" t="s">
        <v>131</v>
      </c>
      <c r="E3543" s="4" t="s">
        <v>197</v>
      </c>
      <c r="F3543" s="3">
        <v>42886</v>
      </c>
      <c r="G3543" s="3">
        <v>42952</v>
      </c>
      <c r="H3543">
        <v>0</v>
      </c>
      <c r="I3543" s="4" t="s">
        <v>9014</v>
      </c>
      <c r="J3543" s="4" t="s">
        <v>9015</v>
      </c>
      <c r="K3543" s="4" t="s">
        <v>9010</v>
      </c>
      <c r="L3543">
        <v>5482</v>
      </c>
      <c r="M3543" s="4" t="s">
        <v>26</v>
      </c>
      <c r="N3543">
        <v>1984</v>
      </c>
      <c r="O3543">
        <v>441.08</v>
      </c>
      <c r="P3543">
        <v>1210</v>
      </c>
      <c r="Q3543" s="4" t="s">
        <v>23</v>
      </c>
      <c r="R3543" s="4" t="s">
        <v>24</v>
      </c>
      <c r="S3543">
        <v>66</v>
      </c>
    </row>
    <row r="3544" spans="1:19">
      <c r="A3544" s="4" t="s">
        <v>3751</v>
      </c>
      <c r="B3544" s="4" t="s">
        <v>210</v>
      </c>
      <c r="C3544" s="4" t="s">
        <v>199</v>
      </c>
      <c r="D3544" s="4" t="s">
        <v>50</v>
      </c>
      <c r="E3544" s="4" t="s">
        <v>197</v>
      </c>
      <c r="F3544" s="3">
        <v>42886</v>
      </c>
      <c r="G3544" s="3">
        <v>42902</v>
      </c>
      <c r="H3544">
        <v>0</v>
      </c>
      <c r="I3544" s="4" t="s">
        <v>9021</v>
      </c>
      <c r="J3544" s="4" t="s">
        <v>9019</v>
      </c>
      <c r="K3544" s="4" t="s">
        <v>9010</v>
      </c>
      <c r="L3544">
        <v>5482</v>
      </c>
      <c r="M3544" s="4" t="s">
        <v>9322</v>
      </c>
      <c r="N3544">
        <v>1992</v>
      </c>
      <c r="O3544">
        <v>1712.68</v>
      </c>
      <c r="P3544">
        <v>3194</v>
      </c>
      <c r="Q3544" s="4" t="s">
        <v>23</v>
      </c>
      <c r="R3544" s="4" t="s">
        <v>21</v>
      </c>
      <c r="S3544">
        <v>16</v>
      </c>
    </row>
    <row r="3545" spans="1:19">
      <c r="A3545" s="4" t="s">
        <v>3752</v>
      </c>
      <c r="B3545" s="4" t="s">
        <v>174</v>
      </c>
      <c r="C3545" s="4" t="s">
        <v>9011</v>
      </c>
      <c r="D3545" s="4" t="s">
        <v>47</v>
      </c>
      <c r="E3545" s="4" t="s">
        <v>172</v>
      </c>
      <c r="F3545" s="3">
        <v>42886</v>
      </c>
      <c r="G3545" s="3">
        <v>42890</v>
      </c>
      <c r="H3545">
        <v>4192</v>
      </c>
      <c r="I3545" s="4" t="s">
        <v>9016</v>
      </c>
      <c r="J3545" s="4" t="s">
        <v>9015</v>
      </c>
      <c r="K3545" s="4" t="s">
        <v>9010</v>
      </c>
      <c r="L3545">
        <v>4821</v>
      </c>
      <c r="M3545" s="4" t="s">
        <v>46</v>
      </c>
      <c r="N3545">
        <v>1986</v>
      </c>
      <c r="O3545">
        <v>2403.58</v>
      </c>
      <c r="P3545">
        <v>8801</v>
      </c>
      <c r="Q3545" s="4" t="s">
        <v>23</v>
      </c>
      <c r="R3545" s="4" t="s">
        <v>24</v>
      </c>
      <c r="S3545">
        <v>4</v>
      </c>
    </row>
    <row r="3546" spans="1:19">
      <c r="A3546" s="4" t="s">
        <v>3753</v>
      </c>
      <c r="B3546" s="4" t="s">
        <v>212</v>
      </c>
      <c r="C3546" s="4" t="s">
        <v>177</v>
      </c>
      <c r="D3546" s="4" t="s">
        <v>53</v>
      </c>
      <c r="E3546" s="4" t="s">
        <v>197</v>
      </c>
      <c r="F3546" s="3">
        <v>42886</v>
      </c>
      <c r="G3546" s="3">
        <v>42983</v>
      </c>
      <c r="H3546">
        <v>0</v>
      </c>
      <c r="I3546" s="4" t="s">
        <v>9023</v>
      </c>
      <c r="J3546" s="4" t="s">
        <v>9024</v>
      </c>
      <c r="K3546" s="4" t="s">
        <v>9012</v>
      </c>
      <c r="L3546">
        <v>55</v>
      </c>
      <c r="M3546" s="4" t="s">
        <v>33</v>
      </c>
      <c r="N3546">
        <v>1990</v>
      </c>
      <c r="O3546">
        <v>4968.91</v>
      </c>
      <c r="P3546">
        <v>7523</v>
      </c>
      <c r="Q3546" s="4" t="s">
        <v>23</v>
      </c>
      <c r="R3546" s="4" t="s">
        <v>24</v>
      </c>
      <c r="S3546">
        <v>97</v>
      </c>
    </row>
    <row r="3547" spans="1:19">
      <c r="A3547" s="4" t="s">
        <v>3754</v>
      </c>
      <c r="B3547" s="4" t="s">
        <v>212</v>
      </c>
      <c r="C3547" s="4" t="s">
        <v>192</v>
      </c>
      <c r="D3547" s="4" t="s">
        <v>32</v>
      </c>
      <c r="E3547" s="4" t="s">
        <v>197</v>
      </c>
      <c r="F3547" s="3">
        <v>42886</v>
      </c>
      <c r="G3547" s="3">
        <v>42973</v>
      </c>
      <c r="H3547">
        <v>0</v>
      </c>
      <c r="I3547" s="4" t="s">
        <v>9023</v>
      </c>
      <c r="J3547" s="4" t="s">
        <v>9024</v>
      </c>
      <c r="K3547" s="4" t="s">
        <v>9012</v>
      </c>
      <c r="L3547">
        <v>3393</v>
      </c>
      <c r="M3547" s="4" t="s">
        <v>33</v>
      </c>
      <c r="N3547">
        <v>2009</v>
      </c>
      <c r="O3547">
        <v>497.11</v>
      </c>
      <c r="P3547">
        <v>1588</v>
      </c>
      <c r="Q3547" s="4" t="s">
        <v>23</v>
      </c>
      <c r="R3547" s="4" t="s">
        <v>24</v>
      </c>
      <c r="S3547">
        <v>87</v>
      </c>
    </row>
    <row r="3548" spans="1:19">
      <c r="A3548" s="4" t="s">
        <v>3755</v>
      </c>
      <c r="B3548" s="4" t="s">
        <v>212</v>
      </c>
      <c r="C3548" s="4" t="s">
        <v>177</v>
      </c>
      <c r="D3548" s="4" t="s">
        <v>56</v>
      </c>
      <c r="E3548" s="4" t="s">
        <v>172</v>
      </c>
      <c r="F3548" s="3">
        <v>42886</v>
      </c>
      <c r="G3548" s="3">
        <v>42896</v>
      </c>
      <c r="H3548">
        <v>56</v>
      </c>
      <c r="I3548" s="4" t="s">
        <v>9023</v>
      </c>
      <c r="J3548" s="4" t="s">
        <v>9024</v>
      </c>
      <c r="K3548" s="4" t="s">
        <v>9012</v>
      </c>
      <c r="L3548">
        <v>55</v>
      </c>
      <c r="M3548" s="4" t="s">
        <v>55</v>
      </c>
      <c r="N3548">
        <v>1999</v>
      </c>
      <c r="O3548">
        <v>1699.85</v>
      </c>
      <c r="P3548">
        <v>5108</v>
      </c>
      <c r="Q3548" s="4" t="s">
        <v>23</v>
      </c>
      <c r="R3548" s="4" t="s">
        <v>24</v>
      </c>
      <c r="S3548">
        <v>10</v>
      </c>
    </row>
    <row r="3549" spans="1:19">
      <c r="A3549" s="4" t="s">
        <v>3756</v>
      </c>
      <c r="B3549" s="4" t="s">
        <v>237</v>
      </c>
      <c r="C3549" s="4" t="s">
        <v>179</v>
      </c>
      <c r="D3549" s="4" t="s">
        <v>65</v>
      </c>
      <c r="E3549" s="4" t="s">
        <v>172</v>
      </c>
      <c r="F3549" s="3">
        <v>42886</v>
      </c>
      <c r="G3549" s="3">
        <v>42952</v>
      </c>
      <c r="H3549">
        <v>607</v>
      </c>
      <c r="I3549" s="4" t="s">
        <v>9018</v>
      </c>
      <c r="J3549" s="4" t="s">
        <v>9019</v>
      </c>
      <c r="K3549" s="4" t="s">
        <v>9010</v>
      </c>
      <c r="L3549">
        <v>550</v>
      </c>
      <c r="M3549" s="4" t="s">
        <v>33</v>
      </c>
      <c r="N3549">
        <v>1990</v>
      </c>
      <c r="O3549">
        <v>2520.83</v>
      </c>
      <c r="P3549">
        <v>3502</v>
      </c>
      <c r="Q3549" s="4" t="s">
        <v>23</v>
      </c>
      <c r="R3549" s="4" t="s">
        <v>24</v>
      </c>
      <c r="S3549">
        <v>66</v>
      </c>
    </row>
    <row r="3550" spans="1:19">
      <c r="A3550" s="4" t="s">
        <v>3757</v>
      </c>
      <c r="B3550" s="4" t="s">
        <v>196</v>
      </c>
      <c r="C3550" s="4" t="s">
        <v>177</v>
      </c>
      <c r="D3550" s="4" t="s">
        <v>42</v>
      </c>
      <c r="E3550" s="4" t="s">
        <v>172</v>
      </c>
      <c r="F3550" s="3">
        <v>42886</v>
      </c>
      <c r="G3550" s="3">
        <v>42895</v>
      </c>
      <c r="H3550">
        <v>48</v>
      </c>
      <c r="I3550" s="4" t="s">
        <v>9016</v>
      </c>
      <c r="J3550" s="4" t="s">
        <v>9015</v>
      </c>
      <c r="K3550" s="4" t="s">
        <v>9012</v>
      </c>
      <c r="L3550">
        <v>55</v>
      </c>
      <c r="M3550" s="4" t="s">
        <v>26</v>
      </c>
      <c r="N3550">
        <v>2017</v>
      </c>
      <c r="O3550">
        <v>4.54</v>
      </c>
      <c r="P3550">
        <v>9</v>
      </c>
      <c r="Q3550" s="4" t="s">
        <v>23</v>
      </c>
      <c r="R3550" s="4" t="s">
        <v>24</v>
      </c>
      <c r="S3550">
        <v>9</v>
      </c>
    </row>
    <row r="3551" spans="1:19">
      <c r="A3551" s="4" t="s">
        <v>3758</v>
      </c>
      <c r="B3551" s="4" t="s">
        <v>203</v>
      </c>
      <c r="C3551" s="4" t="s">
        <v>171</v>
      </c>
      <c r="D3551" s="4" t="s">
        <v>90</v>
      </c>
      <c r="E3551" s="4" t="s">
        <v>193</v>
      </c>
      <c r="F3551" s="3">
        <v>42886</v>
      </c>
      <c r="G3551" s="3"/>
      <c r="I3551" s="4" t="s">
        <v>9023</v>
      </c>
      <c r="J3551" s="4" t="s">
        <v>9024</v>
      </c>
      <c r="K3551" s="4" t="s">
        <v>9010</v>
      </c>
      <c r="L3551">
        <v>1096</v>
      </c>
      <c r="M3551" s="4" t="s">
        <v>73</v>
      </c>
      <c r="N3551">
        <v>1987</v>
      </c>
      <c r="O3551">
        <v>405.59</v>
      </c>
      <c r="P3551">
        <v>1179</v>
      </c>
      <c r="Q3551" s="4" t="s">
        <v>91</v>
      </c>
      <c r="R3551" s="4" t="s">
        <v>92</v>
      </c>
    </row>
    <row r="3552" spans="1:19">
      <c r="A3552" s="4" t="s">
        <v>3759</v>
      </c>
      <c r="B3552" s="4" t="s">
        <v>191</v>
      </c>
      <c r="C3552" s="4" t="s">
        <v>179</v>
      </c>
      <c r="D3552" s="4" t="s">
        <v>108</v>
      </c>
      <c r="E3552" s="4" t="s">
        <v>197</v>
      </c>
      <c r="F3552" s="3">
        <v>42886</v>
      </c>
      <c r="G3552" s="3">
        <v>42965</v>
      </c>
      <c r="H3552">
        <v>0</v>
      </c>
      <c r="I3552" s="4" t="s">
        <v>9026</v>
      </c>
      <c r="J3552" s="4" t="s">
        <v>9024</v>
      </c>
      <c r="K3552" s="4" t="s">
        <v>9010</v>
      </c>
      <c r="L3552">
        <v>550</v>
      </c>
      <c r="M3552" s="4" t="s">
        <v>33</v>
      </c>
      <c r="N3552">
        <v>1996</v>
      </c>
      <c r="O3552">
        <v>2214.94</v>
      </c>
      <c r="P3552">
        <v>5374</v>
      </c>
      <c r="Q3552" s="4" t="s">
        <v>23</v>
      </c>
      <c r="R3552" s="4" t="s">
        <v>24</v>
      </c>
      <c r="S3552">
        <v>79</v>
      </c>
    </row>
    <row r="3553" spans="1:19">
      <c r="A3553" s="4" t="s">
        <v>3760</v>
      </c>
      <c r="B3553" s="4" t="s">
        <v>191</v>
      </c>
      <c r="C3553" s="4" t="s">
        <v>179</v>
      </c>
      <c r="D3553" s="4" t="s">
        <v>32</v>
      </c>
      <c r="E3553" s="4" t="s">
        <v>172</v>
      </c>
      <c r="F3553" s="3">
        <v>42886</v>
      </c>
      <c r="G3553" s="3">
        <v>42970</v>
      </c>
      <c r="H3553">
        <v>570</v>
      </c>
      <c r="I3553" s="4" t="s">
        <v>9026</v>
      </c>
      <c r="J3553" s="4" t="s">
        <v>9024</v>
      </c>
      <c r="K3553" s="4" t="s">
        <v>9010</v>
      </c>
      <c r="L3553">
        <v>550</v>
      </c>
      <c r="M3553" s="4" t="s">
        <v>33</v>
      </c>
      <c r="N3553">
        <v>2009</v>
      </c>
      <c r="O3553">
        <v>497.11</v>
      </c>
      <c r="P3553">
        <v>1588</v>
      </c>
      <c r="Q3553" s="4" t="s">
        <v>23</v>
      </c>
      <c r="R3553" s="4" t="s">
        <v>24</v>
      </c>
      <c r="S3553">
        <v>84</v>
      </c>
    </row>
    <row r="3554" spans="1:19">
      <c r="A3554" s="4" t="s">
        <v>3761</v>
      </c>
      <c r="B3554" s="4" t="s">
        <v>191</v>
      </c>
      <c r="C3554" s="4" t="s">
        <v>171</v>
      </c>
      <c r="D3554" s="4" t="s">
        <v>108</v>
      </c>
      <c r="E3554" s="4" t="s">
        <v>172</v>
      </c>
      <c r="F3554" s="3">
        <v>42886</v>
      </c>
      <c r="G3554" s="3">
        <v>42890</v>
      </c>
      <c r="H3554">
        <v>1056</v>
      </c>
      <c r="I3554" s="4" t="s">
        <v>9026</v>
      </c>
      <c r="J3554" s="4" t="s">
        <v>9024</v>
      </c>
      <c r="K3554" s="4" t="s">
        <v>9010</v>
      </c>
      <c r="L3554">
        <v>1096</v>
      </c>
      <c r="M3554" s="4" t="s">
        <v>33</v>
      </c>
      <c r="N3554">
        <v>1996</v>
      </c>
      <c r="O3554">
        <v>2214.94</v>
      </c>
      <c r="P3554">
        <v>5374</v>
      </c>
      <c r="Q3554" s="4" t="s">
        <v>23</v>
      </c>
      <c r="R3554" s="4" t="s">
        <v>24</v>
      </c>
      <c r="S3554">
        <v>4</v>
      </c>
    </row>
    <row r="3555" spans="1:19">
      <c r="A3555" s="4" t="s">
        <v>3762</v>
      </c>
      <c r="B3555" s="4" t="s">
        <v>219</v>
      </c>
      <c r="C3555" s="4" t="s">
        <v>179</v>
      </c>
      <c r="D3555" s="4" t="s">
        <v>24</v>
      </c>
      <c r="E3555" s="4" t="s">
        <v>193</v>
      </c>
      <c r="F3555" s="3">
        <v>42886</v>
      </c>
      <c r="G3555" s="3"/>
      <c r="I3555" s="4" t="s">
        <v>9026</v>
      </c>
      <c r="J3555" s="4" t="s">
        <v>9024</v>
      </c>
      <c r="K3555" s="4" t="s">
        <v>9010</v>
      </c>
      <c r="L3555">
        <v>550</v>
      </c>
      <c r="M3555" s="4"/>
      <c r="Q3555" s="4"/>
      <c r="R3555" s="4"/>
    </row>
    <row r="3556" spans="1:19">
      <c r="A3556" s="4" t="s">
        <v>3763</v>
      </c>
      <c r="B3556" s="4" t="s">
        <v>219</v>
      </c>
      <c r="C3556" s="4" t="s">
        <v>179</v>
      </c>
      <c r="D3556" s="4" t="s">
        <v>87</v>
      </c>
      <c r="E3556" s="4" t="s">
        <v>172</v>
      </c>
      <c r="F3556" s="3">
        <v>42886</v>
      </c>
      <c r="G3556" s="3">
        <v>42981</v>
      </c>
      <c r="H3556">
        <v>560</v>
      </c>
      <c r="I3556" s="4" t="s">
        <v>9026</v>
      </c>
      <c r="J3556" s="4" t="s">
        <v>9024</v>
      </c>
      <c r="K3556" s="4" t="s">
        <v>9010</v>
      </c>
      <c r="L3556">
        <v>550</v>
      </c>
      <c r="M3556" s="4" t="s">
        <v>26</v>
      </c>
      <c r="N3556">
        <v>2004</v>
      </c>
      <c r="O3556">
        <v>1618.89</v>
      </c>
      <c r="P3556">
        <v>3889</v>
      </c>
      <c r="Q3556" s="4" t="s">
        <v>23</v>
      </c>
      <c r="R3556" s="4" t="s">
        <v>24</v>
      </c>
      <c r="S3556">
        <v>95</v>
      </c>
    </row>
    <row r="3557" spans="1:19">
      <c r="A3557" s="4" t="s">
        <v>3764</v>
      </c>
      <c r="B3557" s="4" t="s">
        <v>230</v>
      </c>
      <c r="C3557" s="4" t="s">
        <v>199</v>
      </c>
      <c r="D3557" s="4" t="s">
        <v>97</v>
      </c>
      <c r="E3557" s="4" t="s">
        <v>197</v>
      </c>
      <c r="F3557" s="3">
        <v>42886</v>
      </c>
      <c r="G3557" s="3">
        <v>42950</v>
      </c>
      <c r="H3557">
        <v>0</v>
      </c>
      <c r="I3557" s="4" t="s">
        <v>9026</v>
      </c>
      <c r="J3557" s="4" t="s">
        <v>9024</v>
      </c>
      <c r="K3557" s="4" t="s">
        <v>9010</v>
      </c>
      <c r="L3557">
        <v>5482</v>
      </c>
      <c r="M3557" s="4" t="s">
        <v>33</v>
      </c>
      <c r="N3557">
        <v>2001</v>
      </c>
      <c r="O3557">
        <v>2437.85</v>
      </c>
      <c r="P3557">
        <v>4874</v>
      </c>
      <c r="Q3557" s="4" t="s">
        <v>23</v>
      </c>
      <c r="R3557" s="4" t="s">
        <v>24</v>
      </c>
      <c r="S3557">
        <v>64</v>
      </c>
    </row>
    <row r="3558" spans="1:19">
      <c r="A3558" s="4" t="s">
        <v>3765</v>
      </c>
      <c r="B3558" s="4" t="s">
        <v>230</v>
      </c>
      <c r="C3558" s="4" t="s">
        <v>179</v>
      </c>
      <c r="D3558" s="4" t="s">
        <v>74</v>
      </c>
      <c r="E3558" s="4" t="s">
        <v>172</v>
      </c>
      <c r="F3558" s="3">
        <v>42886</v>
      </c>
      <c r="G3558" s="3">
        <v>42907</v>
      </c>
      <c r="H3558">
        <v>588</v>
      </c>
      <c r="I3558" s="4" t="s">
        <v>9026</v>
      </c>
      <c r="J3558" s="4" t="s">
        <v>9024</v>
      </c>
      <c r="K3558" s="4" t="s">
        <v>9010</v>
      </c>
      <c r="L3558">
        <v>550</v>
      </c>
      <c r="M3558" s="4" t="s">
        <v>33</v>
      </c>
      <c r="N3558">
        <v>2003</v>
      </c>
      <c r="O3558">
        <v>223.8</v>
      </c>
      <c r="P3558">
        <v>299</v>
      </c>
      <c r="Q3558" s="4" t="s">
        <v>23</v>
      </c>
      <c r="R3558" s="4" t="s">
        <v>24</v>
      </c>
      <c r="S3558">
        <v>21</v>
      </c>
    </row>
    <row r="3559" spans="1:19">
      <c r="A3559" s="4" t="s">
        <v>3766</v>
      </c>
      <c r="B3559" s="4" t="s">
        <v>230</v>
      </c>
      <c r="C3559" s="4" t="s">
        <v>9011</v>
      </c>
      <c r="D3559" s="4" t="s">
        <v>124</v>
      </c>
      <c r="E3559" s="4" t="s">
        <v>172</v>
      </c>
      <c r="F3559" s="3">
        <v>42886</v>
      </c>
      <c r="G3559" s="3">
        <v>42980</v>
      </c>
      <c r="H3559">
        <v>4356</v>
      </c>
      <c r="I3559" s="4" t="s">
        <v>9026</v>
      </c>
      <c r="J3559" s="4" t="s">
        <v>9024</v>
      </c>
      <c r="K3559" s="4" t="s">
        <v>9010</v>
      </c>
      <c r="L3559">
        <v>4821</v>
      </c>
      <c r="M3559" s="4" t="s">
        <v>60</v>
      </c>
      <c r="N3559">
        <v>1983</v>
      </c>
      <c r="O3559">
        <v>2871.35</v>
      </c>
      <c r="P3559">
        <v>9561</v>
      </c>
      <c r="Q3559" s="4" t="s">
        <v>23</v>
      </c>
      <c r="R3559" s="4" t="s">
        <v>24</v>
      </c>
      <c r="S3559">
        <v>94</v>
      </c>
    </row>
    <row r="3560" spans="1:19">
      <c r="A3560" s="4" t="s">
        <v>3767</v>
      </c>
      <c r="B3560" s="4" t="s">
        <v>230</v>
      </c>
      <c r="C3560" s="4" t="s">
        <v>177</v>
      </c>
      <c r="D3560" s="4" t="s">
        <v>86</v>
      </c>
      <c r="E3560" s="4" t="s">
        <v>172</v>
      </c>
      <c r="F3560" s="3">
        <v>42886</v>
      </c>
      <c r="G3560" s="3">
        <v>42962</v>
      </c>
      <c r="H3560">
        <v>69</v>
      </c>
      <c r="I3560" s="4" t="s">
        <v>9026</v>
      </c>
      <c r="J3560" s="4" t="s">
        <v>9024</v>
      </c>
      <c r="K3560" s="4" t="s">
        <v>9012</v>
      </c>
      <c r="L3560">
        <v>55</v>
      </c>
      <c r="M3560" s="4" t="s">
        <v>26</v>
      </c>
      <c r="N3560">
        <v>1985</v>
      </c>
      <c r="O3560">
        <v>2741.37</v>
      </c>
      <c r="P3560">
        <v>9226</v>
      </c>
      <c r="Q3560" s="4" t="s">
        <v>23</v>
      </c>
      <c r="R3560" s="4" t="s">
        <v>24</v>
      </c>
      <c r="S3560">
        <v>76</v>
      </c>
    </row>
    <row r="3561" spans="1:19">
      <c r="A3561" s="4" t="s">
        <v>3768</v>
      </c>
      <c r="B3561" s="4" t="s">
        <v>256</v>
      </c>
      <c r="C3561" s="4" t="s">
        <v>179</v>
      </c>
      <c r="D3561" s="4" t="s">
        <v>100</v>
      </c>
      <c r="E3561" s="4" t="s">
        <v>172</v>
      </c>
      <c r="F3561" s="3">
        <v>42886</v>
      </c>
      <c r="G3561" s="3">
        <v>42949</v>
      </c>
      <c r="H3561">
        <v>505</v>
      </c>
      <c r="I3561" s="4" t="s">
        <v>9014</v>
      </c>
      <c r="J3561" s="4" t="s">
        <v>9015</v>
      </c>
      <c r="K3561" s="4" t="s">
        <v>9010</v>
      </c>
      <c r="L3561">
        <v>550</v>
      </c>
      <c r="M3561" s="4" t="s">
        <v>9322</v>
      </c>
      <c r="N3561">
        <v>1987</v>
      </c>
      <c r="O3561">
        <v>2938.67</v>
      </c>
      <c r="P3561">
        <v>8775</v>
      </c>
      <c r="Q3561" s="4" t="s">
        <v>101</v>
      </c>
      <c r="R3561" s="4" t="s">
        <v>24</v>
      </c>
      <c r="S3561">
        <v>63</v>
      </c>
    </row>
    <row r="3562" spans="1:19">
      <c r="A3562" s="4" t="s">
        <v>3769</v>
      </c>
      <c r="B3562" s="4" t="s">
        <v>187</v>
      </c>
      <c r="C3562" s="4" t="s">
        <v>179</v>
      </c>
      <c r="D3562" s="4" t="s">
        <v>56</v>
      </c>
      <c r="E3562" s="4" t="s">
        <v>172</v>
      </c>
      <c r="F3562" s="3">
        <v>42886</v>
      </c>
      <c r="G3562" s="3">
        <v>43001</v>
      </c>
      <c r="H3562">
        <v>510</v>
      </c>
      <c r="I3562" s="4" t="s">
        <v>9023</v>
      </c>
      <c r="J3562" s="4" t="s">
        <v>9024</v>
      </c>
      <c r="K3562" s="4" t="s">
        <v>9010</v>
      </c>
      <c r="L3562">
        <v>550</v>
      </c>
      <c r="M3562" s="4" t="s">
        <v>55</v>
      </c>
      <c r="N3562">
        <v>1999</v>
      </c>
      <c r="O3562">
        <v>1699.85</v>
      </c>
      <c r="P3562">
        <v>5108</v>
      </c>
      <c r="Q3562" s="4" t="s">
        <v>23</v>
      </c>
      <c r="R3562" s="4" t="s">
        <v>24</v>
      </c>
      <c r="S3562">
        <v>115</v>
      </c>
    </row>
    <row r="3563" spans="1:19">
      <c r="A3563" s="4" t="s">
        <v>3770</v>
      </c>
      <c r="B3563" s="4" t="s">
        <v>187</v>
      </c>
      <c r="C3563" s="4" t="s">
        <v>192</v>
      </c>
      <c r="D3563" s="4" t="s">
        <v>129</v>
      </c>
      <c r="E3563" s="4" t="s">
        <v>172</v>
      </c>
      <c r="F3563" s="3">
        <v>42886</v>
      </c>
      <c r="G3563" s="3">
        <v>43001</v>
      </c>
      <c r="H3563">
        <v>3722</v>
      </c>
      <c r="I3563" s="4" t="s">
        <v>9023</v>
      </c>
      <c r="J3563" s="4" t="s">
        <v>9024</v>
      </c>
      <c r="K3563" s="4" t="s">
        <v>9012</v>
      </c>
      <c r="L3563">
        <v>3393</v>
      </c>
      <c r="M3563" s="4" t="s">
        <v>39</v>
      </c>
      <c r="N3563">
        <v>1992</v>
      </c>
      <c r="O3563">
        <v>324.19</v>
      </c>
      <c r="P3563">
        <v>978</v>
      </c>
      <c r="Q3563" s="4" t="s">
        <v>23</v>
      </c>
      <c r="R3563" s="4" t="s">
        <v>24</v>
      </c>
      <c r="S3563">
        <v>115</v>
      </c>
    </row>
    <row r="3564" spans="1:19">
      <c r="A3564" s="4" t="s">
        <v>3771</v>
      </c>
      <c r="B3564" s="4" t="s">
        <v>201</v>
      </c>
      <c r="C3564" s="4" t="s">
        <v>177</v>
      </c>
      <c r="D3564" s="4" t="s">
        <v>24</v>
      </c>
      <c r="E3564" s="4" t="s">
        <v>193</v>
      </c>
      <c r="F3564" s="3">
        <v>42886</v>
      </c>
      <c r="G3564" s="3"/>
      <c r="I3564" s="4" t="s">
        <v>9026</v>
      </c>
      <c r="J3564" s="4" t="s">
        <v>9024</v>
      </c>
      <c r="K3564" s="4" t="s">
        <v>9012</v>
      </c>
      <c r="L3564">
        <v>55</v>
      </c>
      <c r="M3564" s="4"/>
      <c r="Q3564" s="4"/>
      <c r="R3564" s="4"/>
    </row>
    <row r="3565" spans="1:19">
      <c r="A3565" s="4" t="s">
        <v>3772</v>
      </c>
      <c r="B3565" s="4" t="s">
        <v>201</v>
      </c>
      <c r="C3565" s="4" t="s">
        <v>171</v>
      </c>
      <c r="D3565" s="4" t="s">
        <v>59</v>
      </c>
      <c r="E3565" s="4" t="s">
        <v>172</v>
      </c>
      <c r="F3565" s="3">
        <v>42886</v>
      </c>
      <c r="G3565" s="3">
        <v>42949</v>
      </c>
      <c r="H3565">
        <v>1145</v>
      </c>
      <c r="I3565" s="4" t="s">
        <v>9026</v>
      </c>
      <c r="J3565" s="4" t="s">
        <v>9024</v>
      </c>
      <c r="K3565" s="4" t="s">
        <v>9010</v>
      </c>
      <c r="L3565">
        <v>1096</v>
      </c>
      <c r="M3565" s="4" t="s">
        <v>60</v>
      </c>
      <c r="N3565">
        <v>1988</v>
      </c>
      <c r="O3565">
        <v>2059.9</v>
      </c>
      <c r="P3565">
        <v>3644</v>
      </c>
      <c r="Q3565" s="4" t="s">
        <v>23</v>
      </c>
      <c r="R3565" s="4" t="s">
        <v>24</v>
      </c>
      <c r="S3565">
        <v>63</v>
      </c>
    </row>
    <row r="3566" spans="1:19">
      <c r="A3566" s="4" t="s">
        <v>3773</v>
      </c>
      <c r="B3566" s="4" t="s">
        <v>170</v>
      </c>
      <c r="C3566" s="4" t="s">
        <v>177</v>
      </c>
      <c r="D3566" s="4" t="s">
        <v>111</v>
      </c>
      <c r="E3566" s="4" t="s">
        <v>172</v>
      </c>
      <c r="F3566" s="3">
        <v>42886</v>
      </c>
      <c r="G3566" s="3">
        <v>42974</v>
      </c>
      <c r="H3566">
        <v>53</v>
      </c>
      <c r="I3566" s="4" t="s">
        <v>9014</v>
      </c>
      <c r="J3566" s="4" t="s">
        <v>9015</v>
      </c>
      <c r="K3566" s="4" t="s">
        <v>9012</v>
      </c>
      <c r="L3566">
        <v>55</v>
      </c>
      <c r="M3566" s="4" t="s">
        <v>33</v>
      </c>
      <c r="N3566">
        <v>1988</v>
      </c>
      <c r="O3566">
        <v>1376.8</v>
      </c>
      <c r="P3566">
        <v>1165</v>
      </c>
      <c r="Q3566" s="4" t="s">
        <v>112</v>
      </c>
      <c r="R3566" s="4" t="s">
        <v>24</v>
      </c>
      <c r="S3566">
        <v>88</v>
      </c>
    </row>
    <row r="3567" spans="1:19">
      <c r="A3567" s="4" t="s">
        <v>3774</v>
      </c>
      <c r="B3567" s="4" t="s">
        <v>232</v>
      </c>
      <c r="C3567" s="4" t="s">
        <v>171</v>
      </c>
      <c r="D3567" s="4" t="s">
        <v>82</v>
      </c>
      <c r="E3567" s="4" t="s">
        <v>172</v>
      </c>
      <c r="F3567" s="3">
        <v>42886</v>
      </c>
      <c r="G3567" s="3">
        <v>42901</v>
      </c>
      <c r="H3567">
        <v>1120</v>
      </c>
      <c r="I3567" s="4" t="s">
        <v>9021</v>
      </c>
      <c r="J3567" s="4" t="s">
        <v>9019</v>
      </c>
      <c r="K3567" s="4" t="s">
        <v>9010</v>
      </c>
      <c r="L3567">
        <v>1096</v>
      </c>
      <c r="M3567" s="4" t="s">
        <v>36</v>
      </c>
      <c r="N3567">
        <v>1982</v>
      </c>
      <c r="O3567">
        <v>11698.03</v>
      </c>
      <c r="P3567">
        <v>34288</v>
      </c>
      <c r="Q3567" s="4" t="s">
        <v>23</v>
      </c>
      <c r="R3567" s="4" t="s">
        <v>24</v>
      </c>
      <c r="S3567">
        <v>15</v>
      </c>
    </row>
    <row r="3568" spans="1:19">
      <c r="A3568" s="4" t="s">
        <v>3775</v>
      </c>
      <c r="B3568" s="4" t="s">
        <v>232</v>
      </c>
      <c r="C3568" s="4" t="s">
        <v>192</v>
      </c>
      <c r="D3568" s="4" t="s">
        <v>78</v>
      </c>
      <c r="E3568" s="4" t="s">
        <v>172</v>
      </c>
      <c r="F3568" s="3">
        <v>42886</v>
      </c>
      <c r="G3568" s="3">
        <v>43000</v>
      </c>
      <c r="H3568">
        <v>3404</v>
      </c>
      <c r="I3568" s="4" t="s">
        <v>9021</v>
      </c>
      <c r="J3568" s="4" t="s">
        <v>9019</v>
      </c>
      <c r="K3568" s="4" t="s">
        <v>9012</v>
      </c>
      <c r="L3568">
        <v>3393</v>
      </c>
      <c r="M3568" s="4" t="s">
        <v>55</v>
      </c>
      <c r="N3568">
        <v>1994</v>
      </c>
      <c r="O3568">
        <v>6395.05</v>
      </c>
      <c r="P3568">
        <v>20275</v>
      </c>
      <c r="Q3568" s="4" t="s">
        <v>23</v>
      </c>
      <c r="R3568" s="4" t="s">
        <v>24</v>
      </c>
      <c r="S3568">
        <v>114</v>
      </c>
    </row>
    <row r="3569" spans="1:19">
      <c r="A3569" s="4" t="s">
        <v>3776</v>
      </c>
      <c r="B3569" s="4" t="s">
        <v>208</v>
      </c>
      <c r="C3569" s="4" t="s">
        <v>192</v>
      </c>
      <c r="D3569" s="4" t="s">
        <v>131</v>
      </c>
      <c r="E3569" s="4" t="s">
        <v>197</v>
      </c>
      <c r="F3569" s="3">
        <v>42886</v>
      </c>
      <c r="G3569" s="3">
        <v>42894</v>
      </c>
      <c r="H3569">
        <v>0</v>
      </c>
      <c r="I3569" s="4" t="s">
        <v>9014</v>
      </c>
      <c r="J3569" s="4" t="s">
        <v>9015</v>
      </c>
      <c r="K3569" s="4" t="s">
        <v>9012</v>
      </c>
      <c r="L3569">
        <v>3393</v>
      </c>
      <c r="M3569" s="4" t="s">
        <v>26</v>
      </c>
      <c r="N3569">
        <v>1984</v>
      </c>
      <c r="O3569">
        <v>441.08</v>
      </c>
      <c r="P3569">
        <v>1210</v>
      </c>
      <c r="Q3569" s="4" t="s">
        <v>23</v>
      </c>
      <c r="R3569" s="4" t="s">
        <v>24</v>
      </c>
      <c r="S3569">
        <v>8</v>
      </c>
    </row>
    <row r="3570" spans="1:19">
      <c r="A3570" s="4" t="s">
        <v>3777</v>
      </c>
      <c r="B3570" s="4" t="s">
        <v>208</v>
      </c>
      <c r="C3570" s="4" t="s">
        <v>177</v>
      </c>
      <c r="D3570" s="4" t="s">
        <v>103</v>
      </c>
      <c r="E3570" s="4" t="s">
        <v>172</v>
      </c>
      <c r="F3570" s="3">
        <v>42886</v>
      </c>
      <c r="G3570" s="3">
        <v>42899</v>
      </c>
      <c r="H3570">
        <v>46</v>
      </c>
      <c r="I3570" s="4" t="s">
        <v>9014</v>
      </c>
      <c r="J3570" s="4" t="s">
        <v>9015</v>
      </c>
      <c r="K3570" s="4" t="s">
        <v>9012</v>
      </c>
      <c r="L3570">
        <v>55</v>
      </c>
      <c r="M3570" s="4" t="s">
        <v>26</v>
      </c>
      <c r="N3570">
        <v>1992</v>
      </c>
      <c r="O3570">
        <v>3922.42</v>
      </c>
      <c r="P3570">
        <v>6837</v>
      </c>
      <c r="Q3570" s="4" t="s">
        <v>23</v>
      </c>
      <c r="R3570" s="4" t="s">
        <v>24</v>
      </c>
      <c r="S3570">
        <v>13</v>
      </c>
    </row>
    <row r="3571" spans="1:19">
      <c r="A3571" s="4" t="s">
        <v>3778</v>
      </c>
      <c r="B3571" s="4" t="s">
        <v>235</v>
      </c>
      <c r="C3571" s="4" t="s">
        <v>177</v>
      </c>
      <c r="D3571" s="4" t="s">
        <v>117</v>
      </c>
      <c r="E3571" s="4" t="s">
        <v>172</v>
      </c>
      <c r="F3571" s="3">
        <v>42886</v>
      </c>
      <c r="G3571" s="3">
        <v>42900</v>
      </c>
      <c r="H3571">
        <v>53</v>
      </c>
      <c r="I3571" s="4" t="s">
        <v>9018</v>
      </c>
      <c r="J3571" s="4" t="s">
        <v>9019</v>
      </c>
      <c r="K3571" s="4" t="s">
        <v>9012</v>
      </c>
      <c r="L3571">
        <v>55</v>
      </c>
      <c r="M3571" s="4" t="s">
        <v>26</v>
      </c>
      <c r="N3571">
        <v>1996</v>
      </c>
      <c r="O3571">
        <v>439.21</v>
      </c>
      <c r="P3571">
        <v>792</v>
      </c>
      <c r="Q3571" s="4" t="s">
        <v>23</v>
      </c>
      <c r="R3571" s="4" t="s">
        <v>24</v>
      </c>
      <c r="S3571">
        <v>14</v>
      </c>
    </row>
    <row r="3572" spans="1:19">
      <c r="A3572" s="4" t="s">
        <v>3779</v>
      </c>
      <c r="B3572" s="4" t="s">
        <v>181</v>
      </c>
      <c r="C3572" s="4" t="s">
        <v>179</v>
      </c>
      <c r="D3572" s="4" t="s">
        <v>108</v>
      </c>
      <c r="E3572" s="4" t="s">
        <v>197</v>
      </c>
      <c r="F3572" s="3">
        <v>42886</v>
      </c>
      <c r="G3572" s="3">
        <v>42967</v>
      </c>
      <c r="H3572">
        <v>0</v>
      </c>
      <c r="I3572" s="4" t="s">
        <v>9026</v>
      </c>
      <c r="J3572" s="4" t="s">
        <v>9024</v>
      </c>
      <c r="K3572" s="4" t="s">
        <v>9010</v>
      </c>
      <c r="L3572">
        <v>550</v>
      </c>
      <c r="M3572" s="4" t="s">
        <v>33</v>
      </c>
      <c r="N3572">
        <v>1996</v>
      </c>
      <c r="O3572">
        <v>2214.94</v>
      </c>
      <c r="P3572">
        <v>5374</v>
      </c>
      <c r="Q3572" s="4" t="s">
        <v>23</v>
      </c>
      <c r="R3572" s="4" t="s">
        <v>24</v>
      </c>
      <c r="S3572">
        <v>81</v>
      </c>
    </row>
    <row r="3573" spans="1:19">
      <c r="A3573" s="4" t="s">
        <v>3780</v>
      </c>
      <c r="B3573" s="4" t="s">
        <v>181</v>
      </c>
      <c r="C3573" s="4" t="s">
        <v>9011</v>
      </c>
      <c r="D3573" s="4" t="s">
        <v>42</v>
      </c>
      <c r="E3573" s="4" t="s">
        <v>172</v>
      </c>
      <c r="F3573" s="3">
        <v>42886</v>
      </c>
      <c r="G3573" s="3">
        <v>42891</v>
      </c>
      <c r="H3573">
        <v>4988</v>
      </c>
      <c r="I3573" s="4" t="s">
        <v>9026</v>
      </c>
      <c r="J3573" s="4" t="s">
        <v>9024</v>
      </c>
      <c r="K3573" s="4" t="s">
        <v>9010</v>
      </c>
      <c r="L3573">
        <v>4821</v>
      </c>
      <c r="M3573" s="4" t="s">
        <v>26</v>
      </c>
      <c r="N3573">
        <v>2017</v>
      </c>
      <c r="O3573">
        <v>4.54</v>
      </c>
      <c r="P3573">
        <v>9</v>
      </c>
      <c r="Q3573" s="4" t="s">
        <v>23</v>
      </c>
      <c r="R3573" s="4" t="s">
        <v>24</v>
      </c>
      <c r="S3573">
        <v>5</v>
      </c>
    </row>
    <row r="3574" spans="1:19">
      <c r="A3574" s="4" t="s">
        <v>3781</v>
      </c>
      <c r="B3574" s="4" t="s">
        <v>181</v>
      </c>
      <c r="C3574" s="4" t="s">
        <v>177</v>
      </c>
      <c r="D3574" s="4" t="s">
        <v>102</v>
      </c>
      <c r="E3574" s="4" t="s">
        <v>172</v>
      </c>
      <c r="F3574" s="3">
        <v>42886</v>
      </c>
      <c r="G3574" s="3">
        <v>42959</v>
      </c>
      <c r="H3574">
        <v>53</v>
      </c>
      <c r="I3574" s="4" t="s">
        <v>9026</v>
      </c>
      <c r="J3574" s="4" t="s">
        <v>9024</v>
      </c>
      <c r="K3574" s="4" t="s">
        <v>9012</v>
      </c>
      <c r="L3574">
        <v>55</v>
      </c>
      <c r="M3574" s="4" t="s">
        <v>55</v>
      </c>
      <c r="N3574">
        <v>1994</v>
      </c>
      <c r="O3574">
        <v>1188.42</v>
      </c>
      <c r="P3574">
        <v>3015</v>
      </c>
      <c r="Q3574" s="4" t="s">
        <v>23</v>
      </c>
      <c r="R3574" s="4" t="s">
        <v>24</v>
      </c>
      <c r="S3574">
        <v>73</v>
      </c>
    </row>
    <row r="3575" spans="1:19">
      <c r="A3575" s="4" t="s">
        <v>3782</v>
      </c>
      <c r="B3575" s="4" t="s">
        <v>183</v>
      </c>
      <c r="C3575" s="4" t="s">
        <v>179</v>
      </c>
      <c r="D3575" s="4" t="s">
        <v>79</v>
      </c>
      <c r="E3575" s="4" t="s">
        <v>172</v>
      </c>
      <c r="F3575" s="3">
        <v>42887</v>
      </c>
      <c r="G3575" s="3">
        <v>42894</v>
      </c>
      <c r="H3575">
        <v>523</v>
      </c>
      <c r="I3575" s="4" t="s">
        <v>9014</v>
      </c>
      <c r="J3575" s="4" t="s">
        <v>9015</v>
      </c>
      <c r="K3575" s="4" t="s">
        <v>9010</v>
      </c>
      <c r="L3575">
        <v>550</v>
      </c>
      <c r="M3575" s="4" t="s">
        <v>26</v>
      </c>
      <c r="N3575">
        <v>2002</v>
      </c>
      <c r="O3575">
        <v>3178.24</v>
      </c>
      <c r="P3575">
        <v>4540</v>
      </c>
      <c r="Q3575" s="4" t="s">
        <v>23</v>
      </c>
      <c r="R3575" s="4" t="s">
        <v>24</v>
      </c>
      <c r="S3575">
        <v>7</v>
      </c>
    </row>
    <row r="3576" spans="1:19">
      <c r="A3576" s="4" t="s">
        <v>3783</v>
      </c>
      <c r="B3576" s="4" t="s">
        <v>183</v>
      </c>
      <c r="C3576" s="4" t="s">
        <v>177</v>
      </c>
      <c r="D3576" s="4" t="s">
        <v>76</v>
      </c>
      <c r="E3576" s="4" t="s">
        <v>172</v>
      </c>
      <c r="F3576" s="3">
        <v>42887</v>
      </c>
      <c r="G3576" s="3">
        <v>42897</v>
      </c>
      <c r="H3576">
        <v>63</v>
      </c>
      <c r="I3576" s="4" t="s">
        <v>9014</v>
      </c>
      <c r="J3576" s="4" t="s">
        <v>9015</v>
      </c>
      <c r="K3576" s="4" t="s">
        <v>9012</v>
      </c>
      <c r="L3576">
        <v>55</v>
      </c>
      <c r="M3576" s="4" t="s">
        <v>9322</v>
      </c>
      <c r="N3576">
        <v>1997</v>
      </c>
      <c r="O3576">
        <v>8170.38</v>
      </c>
      <c r="P3576">
        <v>16499</v>
      </c>
      <c r="Q3576" s="4" t="s">
        <v>77</v>
      </c>
      <c r="R3576" s="4" t="s">
        <v>24</v>
      </c>
      <c r="S3576">
        <v>10</v>
      </c>
    </row>
    <row r="3577" spans="1:19">
      <c r="A3577" s="4" t="s">
        <v>3784</v>
      </c>
      <c r="B3577" s="4" t="s">
        <v>183</v>
      </c>
      <c r="C3577" s="4" t="s">
        <v>177</v>
      </c>
      <c r="D3577" s="4" t="s">
        <v>109</v>
      </c>
      <c r="E3577" s="4" t="s">
        <v>172</v>
      </c>
      <c r="F3577" s="3">
        <v>42887</v>
      </c>
      <c r="G3577" s="3">
        <v>42975</v>
      </c>
      <c r="H3577">
        <v>54</v>
      </c>
      <c r="I3577" s="4" t="s">
        <v>9014</v>
      </c>
      <c r="J3577" s="4" t="s">
        <v>9015</v>
      </c>
      <c r="K3577" s="4" t="s">
        <v>9012</v>
      </c>
      <c r="L3577">
        <v>55</v>
      </c>
      <c r="M3577" s="4" t="s">
        <v>58</v>
      </c>
      <c r="N3577">
        <v>1987</v>
      </c>
      <c r="O3577">
        <v>1698.2</v>
      </c>
      <c r="P3577">
        <v>3798</v>
      </c>
      <c r="Q3577" s="4" t="s">
        <v>23</v>
      </c>
      <c r="R3577" s="4" t="s">
        <v>24</v>
      </c>
      <c r="S3577">
        <v>88</v>
      </c>
    </row>
    <row r="3578" spans="1:19">
      <c r="A3578" s="4" t="s">
        <v>3785</v>
      </c>
      <c r="B3578" s="4" t="s">
        <v>261</v>
      </c>
      <c r="C3578" s="4" t="s">
        <v>199</v>
      </c>
      <c r="D3578" s="4" t="s">
        <v>125</v>
      </c>
      <c r="E3578" s="4" t="s">
        <v>172</v>
      </c>
      <c r="F3578" s="3">
        <v>42887</v>
      </c>
      <c r="G3578" s="3">
        <v>42985</v>
      </c>
      <c r="H3578">
        <v>6117</v>
      </c>
      <c r="I3578" s="4" t="s">
        <v>9021</v>
      </c>
      <c r="J3578" s="4" t="s">
        <v>9019</v>
      </c>
      <c r="K3578" s="4" t="s">
        <v>9010</v>
      </c>
      <c r="L3578">
        <v>5482</v>
      </c>
      <c r="M3578" s="4" t="s">
        <v>33</v>
      </c>
      <c r="N3578">
        <v>2005</v>
      </c>
      <c r="O3578">
        <v>2261.0500000000002</v>
      </c>
      <c r="P3578">
        <v>3851</v>
      </c>
      <c r="Q3578" s="4" t="s">
        <v>23</v>
      </c>
      <c r="R3578" s="4" t="s">
        <v>24</v>
      </c>
      <c r="S3578">
        <v>98</v>
      </c>
    </row>
    <row r="3579" spans="1:19">
      <c r="A3579" s="4" t="s">
        <v>3786</v>
      </c>
      <c r="B3579" s="4" t="s">
        <v>246</v>
      </c>
      <c r="C3579" s="4" t="s">
        <v>199</v>
      </c>
      <c r="D3579" s="4" t="s">
        <v>95</v>
      </c>
      <c r="E3579" s="4" t="s">
        <v>172</v>
      </c>
      <c r="F3579" s="3">
        <v>42887</v>
      </c>
      <c r="G3579" s="3">
        <v>42895</v>
      </c>
      <c r="H3579">
        <v>5112</v>
      </c>
      <c r="I3579" s="4" t="s">
        <v>9021</v>
      </c>
      <c r="J3579" s="4" t="s">
        <v>9019</v>
      </c>
      <c r="K3579" s="4" t="s">
        <v>9010</v>
      </c>
      <c r="L3579">
        <v>5482</v>
      </c>
      <c r="M3579" s="4" t="s">
        <v>60</v>
      </c>
      <c r="N3579">
        <v>1997</v>
      </c>
      <c r="O3579">
        <v>882.12</v>
      </c>
      <c r="P3579">
        <v>2769</v>
      </c>
      <c r="Q3579" s="4" t="s">
        <v>23</v>
      </c>
      <c r="R3579" s="4" t="s">
        <v>24</v>
      </c>
      <c r="S3579">
        <v>8</v>
      </c>
    </row>
    <row r="3580" spans="1:19">
      <c r="A3580" s="4" t="s">
        <v>3787</v>
      </c>
      <c r="B3580" s="4" t="s">
        <v>279</v>
      </c>
      <c r="C3580" s="4" t="s">
        <v>192</v>
      </c>
      <c r="D3580" s="4" t="s">
        <v>82</v>
      </c>
      <c r="E3580" s="4" t="s">
        <v>172</v>
      </c>
      <c r="F3580" s="3">
        <v>42887</v>
      </c>
      <c r="G3580" s="3">
        <v>42981</v>
      </c>
      <c r="H3580">
        <v>3527</v>
      </c>
      <c r="I3580" s="4" t="s">
        <v>9018</v>
      </c>
      <c r="J3580" s="4" t="s">
        <v>9019</v>
      </c>
      <c r="K3580" s="4" t="s">
        <v>9012</v>
      </c>
      <c r="L3580">
        <v>3393</v>
      </c>
      <c r="M3580" s="4" t="s">
        <v>36</v>
      </c>
      <c r="N3580">
        <v>1982</v>
      </c>
      <c r="O3580">
        <v>11698.03</v>
      </c>
      <c r="P3580">
        <v>34288</v>
      </c>
      <c r="Q3580" s="4" t="s">
        <v>23</v>
      </c>
      <c r="R3580" s="4" t="s">
        <v>24</v>
      </c>
      <c r="S3580">
        <v>94</v>
      </c>
    </row>
    <row r="3581" spans="1:19">
      <c r="A3581" s="4" t="s">
        <v>3788</v>
      </c>
      <c r="B3581" s="4" t="s">
        <v>210</v>
      </c>
      <c r="C3581" s="4" t="s">
        <v>9011</v>
      </c>
      <c r="D3581" s="4" t="s">
        <v>24</v>
      </c>
      <c r="E3581" s="4" t="s">
        <v>193</v>
      </c>
      <c r="F3581" s="3">
        <v>42887</v>
      </c>
      <c r="G3581" s="3"/>
      <c r="I3581" s="4" t="s">
        <v>9021</v>
      </c>
      <c r="J3581" s="4" t="s">
        <v>9019</v>
      </c>
      <c r="K3581" s="4" t="s">
        <v>9010</v>
      </c>
      <c r="L3581">
        <v>4821</v>
      </c>
      <c r="M3581" s="4"/>
      <c r="Q3581" s="4"/>
      <c r="R3581" s="4"/>
    </row>
    <row r="3582" spans="1:19">
      <c r="A3582" s="4" t="s">
        <v>3789</v>
      </c>
      <c r="B3582" s="4" t="s">
        <v>174</v>
      </c>
      <c r="C3582" s="4" t="s">
        <v>199</v>
      </c>
      <c r="D3582" s="4" t="s">
        <v>85</v>
      </c>
      <c r="E3582" s="4" t="s">
        <v>197</v>
      </c>
      <c r="F3582" s="3">
        <v>42887</v>
      </c>
      <c r="G3582" s="3">
        <v>42897</v>
      </c>
      <c r="H3582">
        <v>0</v>
      </c>
      <c r="I3582" s="4" t="s">
        <v>9016</v>
      </c>
      <c r="J3582" s="4" t="s">
        <v>9015</v>
      </c>
      <c r="K3582" s="4" t="s">
        <v>9010</v>
      </c>
      <c r="L3582">
        <v>5482</v>
      </c>
      <c r="M3582" s="4" t="s">
        <v>46</v>
      </c>
      <c r="N3582">
        <v>1985</v>
      </c>
      <c r="O3582">
        <v>375.43</v>
      </c>
      <c r="P3582">
        <v>1190</v>
      </c>
      <c r="Q3582" s="4" t="s">
        <v>23</v>
      </c>
      <c r="R3582" s="4" t="s">
        <v>24</v>
      </c>
      <c r="S3582">
        <v>10</v>
      </c>
    </row>
    <row r="3583" spans="1:19">
      <c r="A3583" s="4" t="s">
        <v>3790</v>
      </c>
      <c r="B3583" s="4" t="s">
        <v>174</v>
      </c>
      <c r="C3583" s="4" t="s">
        <v>177</v>
      </c>
      <c r="D3583" s="4" t="s">
        <v>57</v>
      </c>
      <c r="E3583" s="4" t="s">
        <v>197</v>
      </c>
      <c r="F3583" s="3">
        <v>42887</v>
      </c>
      <c r="G3583" s="3">
        <v>42971</v>
      </c>
      <c r="H3583">
        <v>0</v>
      </c>
      <c r="I3583" s="4" t="s">
        <v>9016</v>
      </c>
      <c r="J3583" s="4" t="s">
        <v>9015</v>
      </c>
      <c r="K3583" s="4" t="s">
        <v>9012</v>
      </c>
      <c r="L3583">
        <v>55</v>
      </c>
      <c r="M3583" s="4" t="s">
        <v>58</v>
      </c>
      <c r="N3583">
        <v>2006</v>
      </c>
      <c r="O3583">
        <v>1102.43</v>
      </c>
      <c r="P3583">
        <v>1759</v>
      </c>
      <c r="Q3583" s="4" t="s">
        <v>23</v>
      </c>
      <c r="R3583" s="4" t="s">
        <v>24</v>
      </c>
      <c r="S3583">
        <v>84</v>
      </c>
    </row>
    <row r="3584" spans="1:19">
      <c r="A3584" s="4" t="s">
        <v>3791</v>
      </c>
      <c r="B3584" s="4" t="s">
        <v>174</v>
      </c>
      <c r="C3584" s="4" t="s">
        <v>192</v>
      </c>
      <c r="D3584" s="4" t="s">
        <v>92</v>
      </c>
      <c r="E3584" s="4" t="s">
        <v>197</v>
      </c>
      <c r="F3584" s="3">
        <v>42887</v>
      </c>
      <c r="G3584" s="3">
        <v>42954</v>
      </c>
      <c r="H3584">
        <v>0</v>
      </c>
      <c r="I3584" s="4" t="s">
        <v>9016</v>
      </c>
      <c r="J3584" s="4" t="s">
        <v>9015</v>
      </c>
      <c r="K3584" s="4" t="s">
        <v>9012</v>
      </c>
      <c r="L3584">
        <v>3393</v>
      </c>
      <c r="M3584" s="4" t="s">
        <v>73</v>
      </c>
      <c r="N3584">
        <v>1997</v>
      </c>
      <c r="O3584">
        <v>2041.73</v>
      </c>
      <c r="P3584">
        <v>5276</v>
      </c>
      <c r="Q3584" s="4" t="s">
        <v>23</v>
      </c>
      <c r="R3584" s="4" t="s">
        <v>24</v>
      </c>
      <c r="S3584">
        <v>67</v>
      </c>
    </row>
    <row r="3585" spans="1:19">
      <c r="A3585" s="4" t="s">
        <v>3792</v>
      </c>
      <c r="B3585" s="4" t="s">
        <v>174</v>
      </c>
      <c r="C3585" s="4" t="s">
        <v>179</v>
      </c>
      <c r="D3585" s="4" t="s">
        <v>47</v>
      </c>
      <c r="E3585" s="4" t="s">
        <v>172</v>
      </c>
      <c r="F3585" s="3">
        <v>42887</v>
      </c>
      <c r="G3585" s="3">
        <v>42900</v>
      </c>
      <c r="H3585">
        <v>565</v>
      </c>
      <c r="I3585" s="4" t="s">
        <v>9016</v>
      </c>
      <c r="J3585" s="4" t="s">
        <v>9015</v>
      </c>
      <c r="K3585" s="4" t="s">
        <v>9010</v>
      </c>
      <c r="L3585">
        <v>550</v>
      </c>
      <c r="M3585" s="4" t="s">
        <v>46</v>
      </c>
      <c r="N3585">
        <v>1986</v>
      </c>
      <c r="O3585">
        <v>2403.58</v>
      </c>
      <c r="P3585">
        <v>8801</v>
      </c>
      <c r="Q3585" s="4" t="s">
        <v>23</v>
      </c>
      <c r="R3585" s="4" t="s">
        <v>24</v>
      </c>
      <c r="S3585">
        <v>13</v>
      </c>
    </row>
    <row r="3586" spans="1:19">
      <c r="A3586" s="4" t="s">
        <v>3793</v>
      </c>
      <c r="B3586" s="4" t="s">
        <v>174</v>
      </c>
      <c r="C3586" s="4" t="s">
        <v>192</v>
      </c>
      <c r="D3586" s="4" t="s">
        <v>103</v>
      </c>
      <c r="E3586" s="4" t="s">
        <v>172</v>
      </c>
      <c r="F3586" s="3">
        <v>42887</v>
      </c>
      <c r="G3586" s="3">
        <v>42895</v>
      </c>
      <c r="H3586">
        <v>3771</v>
      </c>
      <c r="I3586" s="4" t="s">
        <v>9016</v>
      </c>
      <c r="J3586" s="4" t="s">
        <v>9015</v>
      </c>
      <c r="K3586" s="4" t="s">
        <v>9012</v>
      </c>
      <c r="L3586">
        <v>3393</v>
      </c>
      <c r="M3586" s="4" t="s">
        <v>26</v>
      </c>
      <c r="N3586">
        <v>1992</v>
      </c>
      <c r="O3586">
        <v>3922.42</v>
      </c>
      <c r="P3586">
        <v>6837</v>
      </c>
      <c r="Q3586" s="4" t="s">
        <v>23</v>
      </c>
      <c r="R3586" s="4" t="s">
        <v>24</v>
      </c>
      <c r="S3586">
        <v>8</v>
      </c>
    </row>
    <row r="3587" spans="1:19">
      <c r="A3587" s="4" t="s">
        <v>3794</v>
      </c>
      <c r="B3587" s="4" t="s">
        <v>212</v>
      </c>
      <c r="C3587" s="4" t="s">
        <v>192</v>
      </c>
      <c r="D3587" s="4" t="s">
        <v>53</v>
      </c>
      <c r="E3587" s="4" t="s">
        <v>197</v>
      </c>
      <c r="F3587" s="3">
        <v>42887</v>
      </c>
      <c r="G3587" s="3">
        <v>42956</v>
      </c>
      <c r="H3587">
        <v>0</v>
      </c>
      <c r="I3587" s="4" t="s">
        <v>9023</v>
      </c>
      <c r="J3587" s="4" t="s">
        <v>9024</v>
      </c>
      <c r="K3587" s="4" t="s">
        <v>9012</v>
      </c>
      <c r="L3587">
        <v>3393</v>
      </c>
      <c r="M3587" s="4" t="s">
        <v>33</v>
      </c>
      <c r="N3587">
        <v>1990</v>
      </c>
      <c r="O3587">
        <v>4968.91</v>
      </c>
      <c r="P3587">
        <v>7523</v>
      </c>
      <c r="Q3587" s="4" t="s">
        <v>23</v>
      </c>
      <c r="R3587" s="4" t="s">
        <v>24</v>
      </c>
      <c r="S3587">
        <v>69</v>
      </c>
    </row>
    <row r="3588" spans="1:19">
      <c r="A3588" s="4" t="s">
        <v>3795</v>
      </c>
      <c r="B3588" s="4" t="s">
        <v>196</v>
      </c>
      <c r="C3588" s="4" t="s">
        <v>199</v>
      </c>
      <c r="D3588" s="4" t="s">
        <v>106</v>
      </c>
      <c r="E3588" s="4" t="s">
        <v>172</v>
      </c>
      <c r="F3588" s="3">
        <v>42887</v>
      </c>
      <c r="G3588" s="3">
        <v>42980</v>
      </c>
      <c r="H3588">
        <v>6274</v>
      </c>
      <c r="I3588" s="4" t="s">
        <v>9016</v>
      </c>
      <c r="J3588" s="4" t="s">
        <v>9015</v>
      </c>
      <c r="K3588" s="4" t="s">
        <v>9010</v>
      </c>
      <c r="L3588">
        <v>5482</v>
      </c>
      <c r="M3588" s="4" t="s">
        <v>46</v>
      </c>
      <c r="N3588">
        <v>2012</v>
      </c>
      <c r="O3588">
        <v>45.39</v>
      </c>
      <c r="P3588">
        <v>100</v>
      </c>
      <c r="Q3588" s="4" t="s">
        <v>23</v>
      </c>
      <c r="R3588" s="4" t="s">
        <v>47</v>
      </c>
      <c r="S3588">
        <v>93</v>
      </c>
    </row>
    <row r="3589" spans="1:19">
      <c r="A3589" s="4" t="s">
        <v>3796</v>
      </c>
      <c r="B3589" s="4" t="s">
        <v>203</v>
      </c>
      <c r="C3589" s="4" t="s">
        <v>192</v>
      </c>
      <c r="D3589" s="4" t="s">
        <v>97</v>
      </c>
      <c r="E3589" s="4" t="s">
        <v>197</v>
      </c>
      <c r="F3589" s="3">
        <v>42887</v>
      </c>
      <c r="G3589" s="3">
        <v>42950</v>
      </c>
      <c r="H3589">
        <v>0</v>
      </c>
      <c r="I3589" s="4" t="s">
        <v>9023</v>
      </c>
      <c r="J3589" s="4" t="s">
        <v>9024</v>
      </c>
      <c r="K3589" s="4" t="s">
        <v>9012</v>
      </c>
      <c r="L3589">
        <v>3393</v>
      </c>
      <c r="M3589" s="4" t="s">
        <v>33</v>
      </c>
      <c r="N3589">
        <v>2001</v>
      </c>
      <c r="O3589">
        <v>2437.85</v>
      </c>
      <c r="P3589">
        <v>4874</v>
      </c>
      <c r="Q3589" s="4" t="s">
        <v>23</v>
      </c>
      <c r="R3589" s="4" t="s">
        <v>24</v>
      </c>
      <c r="S3589">
        <v>63</v>
      </c>
    </row>
    <row r="3590" spans="1:19">
      <c r="A3590" s="4" t="s">
        <v>3797</v>
      </c>
      <c r="B3590" s="4" t="s">
        <v>203</v>
      </c>
      <c r="C3590" s="4" t="s">
        <v>192</v>
      </c>
      <c r="D3590" s="4" t="s">
        <v>115</v>
      </c>
      <c r="E3590" s="4" t="s">
        <v>172</v>
      </c>
      <c r="F3590" s="3">
        <v>42887</v>
      </c>
      <c r="G3590" s="3">
        <v>42964</v>
      </c>
      <c r="H3590">
        <v>3480</v>
      </c>
      <c r="I3590" s="4" t="s">
        <v>9023</v>
      </c>
      <c r="J3590" s="4" t="s">
        <v>9024</v>
      </c>
      <c r="K3590" s="4" t="s">
        <v>9012</v>
      </c>
      <c r="L3590">
        <v>3393</v>
      </c>
      <c r="M3590" s="4" t="s">
        <v>46</v>
      </c>
      <c r="N3590">
        <v>2008</v>
      </c>
      <c r="O3590">
        <v>894.37</v>
      </c>
      <c r="P3590">
        <v>1593</v>
      </c>
      <c r="Q3590" s="4" t="s">
        <v>116</v>
      </c>
      <c r="R3590" s="4" t="s">
        <v>24</v>
      </c>
      <c r="S3590">
        <v>77</v>
      </c>
    </row>
    <row r="3591" spans="1:19">
      <c r="A3591" s="4" t="s">
        <v>3798</v>
      </c>
      <c r="B3591" s="4" t="s">
        <v>191</v>
      </c>
      <c r="C3591" s="4" t="s">
        <v>199</v>
      </c>
      <c r="D3591" s="4" t="s">
        <v>53</v>
      </c>
      <c r="E3591" s="4" t="s">
        <v>172</v>
      </c>
      <c r="F3591" s="3">
        <v>42887</v>
      </c>
      <c r="G3591" s="3">
        <v>42963</v>
      </c>
      <c r="H3591">
        <v>5770</v>
      </c>
      <c r="I3591" s="4" t="s">
        <v>9026</v>
      </c>
      <c r="J3591" s="4" t="s">
        <v>9024</v>
      </c>
      <c r="K3591" s="4" t="s">
        <v>9010</v>
      </c>
      <c r="L3591">
        <v>5482</v>
      </c>
      <c r="M3591" s="4" t="s">
        <v>33</v>
      </c>
      <c r="N3591">
        <v>1990</v>
      </c>
      <c r="O3591">
        <v>4968.91</v>
      </c>
      <c r="P3591">
        <v>7523</v>
      </c>
      <c r="Q3591" s="4" t="s">
        <v>23</v>
      </c>
      <c r="R3591" s="4" t="s">
        <v>24</v>
      </c>
      <c r="S3591">
        <v>76</v>
      </c>
    </row>
    <row r="3592" spans="1:19">
      <c r="A3592" s="4" t="s">
        <v>3799</v>
      </c>
      <c r="B3592" s="4" t="s">
        <v>230</v>
      </c>
      <c r="C3592" s="4" t="s">
        <v>192</v>
      </c>
      <c r="D3592" s="4" t="s">
        <v>76</v>
      </c>
      <c r="E3592" s="4" t="s">
        <v>197</v>
      </c>
      <c r="F3592" s="3">
        <v>42887</v>
      </c>
      <c r="G3592" s="3">
        <v>42990</v>
      </c>
      <c r="H3592">
        <v>0</v>
      </c>
      <c r="I3592" s="4" t="s">
        <v>9026</v>
      </c>
      <c r="J3592" s="4" t="s">
        <v>9024</v>
      </c>
      <c r="K3592" s="4" t="s">
        <v>9012</v>
      </c>
      <c r="L3592">
        <v>3393</v>
      </c>
      <c r="M3592" s="4" t="s">
        <v>9322</v>
      </c>
      <c r="N3592">
        <v>1997</v>
      </c>
      <c r="O3592">
        <v>8170.38</v>
      </c>
      <c r="P3592">
        <v>16499</v>
      </c>
      <c r="Q3592" s="4" t="s">
        <v>77</v>
      </c>
      <c r="R3592" s="4" t="s">
        <v>24</v>
      </c>
      <c r="S3592">
        <v>103</v>
      </c>
    </row>
    <row r="3593" spans="1:19">
      <c r="A3593" s="4" t="s">
        <v>3800</v>
      </c>
      <c r="B3593" s="4" t="s">
        <v>256</v>
      </c>
      <c r="C3593" s="4" t="s">
        <v>199</v>
      </c>
      <c r="D3593" s="4" t="s">
        <v>110</v>
      </c>
      <c r="E3593" s="4" t="s">
        <v>197</v>
      </c>
      <c r="F3593" s="3">
        <v>42887</v>
      </c>
      <c r="G3593" s="3">
        <v>42976</v>
      </c>
      <c r="H3593">
        <v>0</v>
      </c>
      <c r="I3593" s="4" t="s">
        <v>9014</v>
      </c>
      <c r="J3593" s="4" t="s">
        <v>9015</v>
      </c>
      <c r="K3593" s="4" t="s">
        <v>9010</v>
      </c>
      <c r="L3593">
        <v>5482</v>
      </c>
      <c r="M3593" s="4" t="s">
        <v>60</v>
      </c>
      <c r="N3593">
        <v>1997</v>
      </c>
      <c r="O3593">
        <v>291.27</v>
      </c>
      <c r="P3593">
        <v>586</v>
      </c>
      <c r="Q3593" s="4" t="s">
        <v>23</v>
      </c>
      <c r="R3593" s="4" t="s">
        <v>24</v>
      </c>
      <c r="S3593">
        <v>89</v>
      </c>
    </row>
    <row r="3594" spans="1:19">
      <c r="A3594" s="4" t="s">
        <v>3801</v>
      </c>
      <c r="B3594" s="4" t="s">
        <v>170</v>
      </c>
      <c r="C3594" s="4" t="s">
        <v>179</v>
      </c>
      <c r="D3594" s="4" t="s">
        <v>100</v>
      </c>
      <c r="E3594" s="4" t="s">
        <v>197</v>
      </c>
      <c r="F3594" s="3">
        <v>42887</v>
      </c>
      <c r="G3594" s="3">
        <v>42948</v>
      </c>
      <c r="H3594">
        <v>0</v>
      </c>
      <c r="I3594" s="4" t="s">
        <v>9014</v>
      </c>
      <c r="J3594" s="4" t="s">
        <v>9015</v>
      </c>
      <c r="K3594" s="4" t="s">
        <v>9010</v>
      </c>
      <c r="L3594">
        <v>550</v>
      </c>
      <c r="M3594" s="4" t="s">
        <v>9322</v>
      </c>
      <c r="N3594">
        <v>1987</v>
      </c>
      <c r="O3594">
        <v>2938.67</v>
      </c>
      <c r="P3594">
        <v>8775</v>
      </c>
      <c r="Q3594" s="4" t="s">
        <v>101</v>
      </c>
      <c r="R3594" s="4" t="s">
        <v>24</v>
      </c>
      <c r="S3594">
        <v>61</v>
      </c>
    </row>
    <row r="3595" spans="1:19">
      <c r="A3595" s="4" t="s">
        <v>3802</v>
      </c>
      <c r="B3595" s="4" t="s">
        <v>189</v>
      </c>
      <c r="C3595" s="4" t="s">
        <v>179</v>
      </c>
      <c r="D3595" s="4" t="s">
        <v>48</v>
      </c>
      <c r="E3595" s="4" t="s">
        <v>197</v>
      </c>
      <c r="F3595" s="3">
        <v>42887</v>
      </c>
      <c r="G3595" s="3">
        <v>42999</v>
      </c>
      <c r="H3595">
        <v>0</v>
      </c>
      <c r="I3595" s="4" t="s">
        <v>9016</v>
      </c>
      <c r="J3595" s="4" t="s">
        <v>9015</v>
      </c>
      <c r="K3595" s="4" t="s">
        <v>9010</v>
      </c>
      <c r="L3595">
        <v>550</v>
      </c>
      <c r="M3595" s="4" t="s">
        <v>39</v>
      </c>
      <c r="N3595">
        <v>1998</v>
      </c>
      <c r="O3595">
        <v>217.87</v>
      </c>
      <c r="P3595">
        <v>551</v>
      </c>
      <c r="Q3595" s="4" t="s">
        <v>23</v>
      </c>
      <c r="R3595" s="4" t="s">
        <v>24</v>
      </c>
      <c r="S3595">
        <v>112</v>
      </c>
    </row>
    <row r="3596" spans="1:19">
      <c r="A3596" s="4" t="s">
        <v>3803</v>
      </c>
      <c r="B3596" s="4" t="s">
        <v>189</v>
      </c>
      <c r="C3596" s="4" t="s">
        <v>179</v>
      </c>
      <c r="D3596" s="4" t="s">
        <v>103</v>
      </c>
      <c r="E3596" s="4" t="s">
        <v>197</v>
      </c>
      <c r="F3596" s="3">
        <v>42887</v>
      </c>
      <c r="G3596" s="3">
        <v>43003</v>
      </c>
      <c r="H3596">
        <v>0</v>
      </c>
      <c r="I3596" s="4" t="s">
        <v>9016</v>
      </c>
      <c r="J3596" s="4" t="s">
        <v>9015</v>
      </c>
      <c r="K3596" s="4" t="s">
        <v>9010</v>
      </c>
      <c r="L3596">
        <v>550</v>
      </c>
      <c r="M3596" s="4" t="s">
        <v>26</v>
      </c>
      <c r="N3596">
        <v>1992</v>
      </c>
      <c r="O3596">
        <v>3922.42</v>
      </c>
      <c r="P3596">
        <v>6837</v>
      </c>
      <c r="Q3596" s="4" t="s">
        <v>23</v>
      </c>
      <c r="R3596" s="4" t="s">
        <v>24</v>
      </c>
      <c r="S3596">
        <v>116</v>
      </c>
    </row>
    <row r="3597" spans="1:19">
      <c r="A3597" s="4" t="s">
        <v>3804</v>
      </c>
      <c r="B3597" s="4" t="s">
        <v>232</v>
      </c>
      <c r="C3597" s="4" t="s">
        <v>179</v>
      </c>
      <c r="D3597" s="4" t="s">
        <v>84</v>
      </c>
      <c r="E3597" s="4" t="s">
        <v>172</v>
      </c>
      <c r="F3597" s="3">
        <v>42887</v>
      </c>
      <c r="G3597" s="3">
        <v>42898</v>
      </c>
      <c r="H3597">
        <v>562</v>
      </c>
      <c r="I3597" s="4" t="s">
        <v>9021</v>
      </c>
      <c r="J3597" s="4" t="s">
        <v>9019</v>
      </c>
      <c r="K3597" s="4" t="s">
        <v>9010</v>
      </c>
      <c r="L3597">
        <v>550</v>
      </c>
      <c r="M3597" s="4" t="s">
        <v>9322</v>
      </c>
      <c r="N3597">
        <v>1980</v>
      </c>
      <c r="O3597">
        <v>7708.38</v>
      </c>
      <c r="P3597">
        <v>13756</v>
      </c>
      <c r="Q3597" s="4" t="s">
        <v>23</v>
      </c>
      <c r="R3597" s="4" t="s">
        <v>24</v>
      </c>
      <c r="S3597">
        <v>11</v>
      </c>
    </row>
    <row r="3598" spans="1:19">
      <c r="A3598" s="4" t="s">
        <v>3805</v>
      </c>
      <c r="B3598" s="4" t="s">
        <v>205</v>
      </c>
      <c r="C3598" s="4" t="s">
        <v>177</v>
      </c>
      <c r="D3598" s="4" t="s">
        <v>24</v>
      </c>
      <c r="E3598" s="4" t="s">
        <v>193</v>
      </c>
      <c r="F3598" s="3">
        <v>42887</v>
      </c>
      <c r="G3598" s="3"/>
      <c r="I3598" s="4" t="s">
        <v>9023</v>
      </c>
      <c r="J3598" s="4" t="s">
        <v>9024</v>
      </c>
      <c r="K3598" s="4" t="s">
        <v>9012</v>
      </c>
      <c r="L3598">
        <v>55</v>
      </c>
      <c r="M3598" s="4"/>
      <c r="Q3598" s="4"/>
      <c r="R3598" s="4"/>
    </row>
    <row r="3599" spans="1:19">
      <c r="A3599" s="4" t="s">
        <v>3806</v>
      </c>
      <c r="B3599" s="4" t="s">
        <v>226</v>
      </c>
      <c r="C3599" s="4" t="s">
        <v>9011</v>
      </c>
      <c r="D3599" s="4" t="s">
        <v>88</v>
      </c>
      <c r="E3599" s="4" t="s">
        <v>172</v>
      </c>
      <c r="F3599" s="3">
        <v>42887</v>
      </c>
      <c r="G3599" s="3">
        <v>42950</v>
      </c>
      <c r="H3599">
        <v>4686</v>
      </c>
      <c r="I3599" s="4" t="s">
        <v>9018</v>
      </c>
      <c r="J3599" s="4" t="s">
        <v>9019</v>
      </c>
      <c r="K3599" s="4" t="s">
        <v>9010</v>
      </c>
      <c r="L3599">
        <v>4821</v>
      </c>
      <c r="M3599" s="4" t="s">
        <v>46</v>
      </c>
      <c r="N3599">
        <v>1984</v>
      </c>
      <c r="O3599">
        <v>3027.46</v>
      </c>
      <c r="P3599">
        <v>9516</v>
      </c>
      <c r="Q3599" s="4" t="s">
        <v>89</v>
      </c>
      <c r="R3599" s="4" t="s">
        <v>24</v>
      </c>
      <c r="S3599">
        <v>63</v>
      </c>
    </row>
    <row r="3600" spans="1:19">
      <c r="A3600" s="4" t="s">
        <v>3807</v>
      </c>
      <c r="B3600" s="4" t="s">
        <v>185</v>
      </c>
      <c r="C3600" s="4" t="s">
        <v>192</v>
      </c>
      <c r="D3600" s="4" t="s">
        <v>93</v>
      </c>
      <c r="E3600" s="4" t="s">
        <v>197</v>
      </c>
      <c r="F3600" s="3">
        <v>42887</v>
      </c>
      <c r="G3600" s="3">
        <v>42969</v>
      </c>
      <c r="H3600">
        <v>0</v>
      </c>
      <c r="I3600" s="4" t="s">
        <v>9023</v>
      </c>
      <c r="J3600" s="4" t="s">
        <v>9024</v>
      </c>
      <c r="K3600" s="4" t="s">
        <v>9012</v>
      </c>
      <c r="L3600">
        <v>3393</v>
      </c>
      <c r="M3600" s="4" t="s">
        <v>73</v>
      </c>
      <c r="N3600">
        <v>1991</v>
      </c>
      <c r="O3600">
        <v>1012.72</v>
      </c>
      <c r="P3600">
        <v>3492</v>
      </c>
      <c r="Q3600" s="4" t="s">
        <v>94</v>
      </c>
      <c r="R3600" s="4" t="s">
        <v>24</v>
      </c>
      <c r="S3600">
        <v>82</v>
      </c>
    </row>
    <row r="3601" spans="1:19">
      <c r="A3601" s="4" t="s">
        <v>3808</v>
      </c>
      <c r="B3601" s="4" t="s">
        <v>216</v>
      </c>
      <c r="C3601" s="4" t="s">
        <v>177</v>
      </c>
      <c r="D3601" s="4" t="s">
        <v>96</v>
      </c>
      <c r="E3601" s="4" t="s">
        <v>172</v>
      </c>
      <c r="F3601" s="3">
        <v>42887</v>
      </c>
      <c r="G3601" s="3">
        <v>42980</v>
      </c>
      <c r="H3601">
        <v>38</v>
      </c>
      <c r="I3601" s="4" t="s">
        <v>9018</v>
      </c>
      <c r="J3601" s="4" t="s">
        <v>9019</v>
      </c>
      <c r="K3601" s="4" t="s">
        <v>9012</v>
      </c>
      <c r="L3601">
        <v>55</v>
      </c>
      <c r="M3601" s="4" t="s">
        <v>58</v>
      </c>
      <c r="N3601">
        <v>1994</v>
      </c>
      <c r="O3601">
        <v>355.23</v>
      </c>
      <c r="P3601">
        <v>853</v>
      </c>
      <c r="Q3601" s="4" t="s">
        <v>23</v>
      </c>
      <c r="R3601" s="4" t="s">
        <v>24</v>
      </c>
      <c r="S3601">
        <v>93</v>
      </c>
    </row>
    <row r="3602" spans="1:19">
      <c r="A3602" s="4" t="s">
        <v>3809</v>
      </c>
      <c r="B3602" s="4" t="s">
        <v>181</v>
      </c>
      <c r="C3602" s="4" t="s">
        <v>192</v>
      </c>
      <c r="D3602" s="4" t="s">
        <v>59</v>
      </c>
      <c r="E3602" s="4" t="s">
        <v>172</v>
      </c>
      <c r="F3602" s="3">
        <v>42887</v>
      </c>
      <c r="G3602" s="3">
        <v>42952</v>
      </c>
      <c r="H3602">
        <v>3184</v>
      </c>
      <c r="I3602" s="4" t="s">
        <v>9026</v>
      </c>
      <c r="J3602" s="4" t="s">
        <v>9024</v>
      </c>
      <c r="K3602" s="4" t="s">
        <v>9012</v>
      </c>
      <c r="L3602">
        <v>3393</v>
      </c>
      <c r="M3602" s="4" t="s">
        <v>60</v>
      </c>
      <c r="N3602">
        <v>1988</v>
      </c>
      <c r="O3602">
        <v>2059.9</v>
      </c>
      <c r="P3602">
        <v>3644</v>
      </c>
      <c r="Q3602" s="4" t="s">
        <v>23</v>
      </c>
      <c r="R3602" s="4" t="s">
        <v>24</v>
      </c>
      <c r="S3602">
        <v>65</v>
      </c>
    </row>
    <row r="3603" spans="1:19">
      <c r="A3603" s="4" t="s">
        <v>3810</v>
      </c>
      <c r="B3603" s="4" t="s">
        <v>183</v>
      </c>
      <c r="C3603" s="4" t="s">
        <v>199</v>
      </c>
      <c r="D3603" s="4" t="s">
        <v>104</v>
      </c>
      <c r="E3603" s="4" t="s">
        <v>172</v>
      </c>
      <c r="F3603" s="3">
        <v>42888</v>
      </c>
      <c r="G3603" s="3">
        <v>42995</v>
      </c>
      <c r="H3603">
        <v>5373</v>
      </c>
      <c r="I3603" s="4" t="s">
        <v>9014</v>
      </c>
      <c r="J3603" s="4" t="s">
        <v>9015</v>
      </c>
      <c r="K3603" s="4" t="s">
        <v>9010</v>
      </c>
      <c r="L3603">
        <v>5482</v>
      </c>
      <c r="M3603" s="4" t="s">
        <v>9322</v>
      </c>
      <c r="N3603">
        <v>1983</v>
      </c>
      <c r="O3603">
        <v>1008.06</v>
      </c>
      <c r="P3603">
        <v>1238</v>
      </c>
      <c r="Q3603" s="4" t="s">
        <v>23</v>
      </c>
      <c r="R3603" s="4" t="s">
        <v>24</v>
      </c>
      <c r="S3603">
        <v>107</v>
      </c>
    </row>
    <row r="3604" spans="1:19">
      <c r="A3604" s="4" t="s">
        <v>3811</v>
      </c>
      <c r="B3604" s="4" t="s">
        <v>261</v>
      </c>
      <c r="C3604" s="4" t="s">
        <v>171</v>
      </c>
      <c r="D3604" s="4" t="s">
        <v>34</v>
      </c>
      <c r="E3604" s="4" t="s">
        <v>172</v>
      </c>
      <c r="F3604" s="3">
        <v>42888</v>
      </c>
      <c r="G3604" s="3">
        <v>42983</v>
      </c>
      <c r="H3604">
        <v>1239</v>
      </c>
      <c r="I3604" s="4" t="s">
        <v>9021</v>
      </c>
      <c r="J3604" s="4" t="s">
        <v>9019</v>
      </c>
      <c r="K3604" s="4" t="s">
        <v>9010</v>
      </c>
      <c r="L3604">
        <v>1096</v>
      </c>
      <c r="M3604" s="4" t="s">
        <v>9322</v>
      </c>
      <c r="N3604">
        <v>1993</v>
      </c>
      <c r="O3604">
        <v>1242.32</v>
      </c>
      <c r="P3604">
        <v>3027</v>
      </c>
      <c r="Q3604" s="4" t="s">
        <v>23</v>
      </c>
      <c r="R3604" s="4" t="s">
        <v>21</v>
      </c>
      <c r="S3604">
        <v>95</v>
      </c>
    </row>
    <row r="3605" spans="1:19">
      <c r="A3605" s="4" t="s">
        <v>3812</v>
      </c>
      <c r="B3605" s="4" t="s">
        <v>246</v>
      </c>
      <c r="C3605" s="4" t="s">
        <v>192</v>
      </c>
      <c r="D3605" s="4" t="s">
        <v>24</v>
      </c>
      <c r="E3605" s="4" t="s">
        <v>193</v>
      </c>
      <c r="F3605" s="3">
        <v>42888</v>
      </c>
      <c r="G3605" s="3"/>
      <c r="I3605" s="4" t="s">
        <v>9021</v>
      </c>
      <c r="J3605" s="4" t="s">
        <v>9019</v>
      </c>
      <c r="K3605" s="4" t="s">
        <v>9012</v>
      </c>
      <c r="L3605">
        <v>3393</v>
      </c>
      <c r="M3605" s="4"/>
      <c r="Q3605" s="4"/>
      <c r="R3605" s="4"/>
    </row>
    <row r="3606" spans="1:19">
      <c r="A3606" s="4" t="s">
        <v>3813</v>
      </c>
      <c r="B3606" s="4" t="s">
        <v>304</v>
      </c>
      <c r="C3606" s="4" t="s">
        <v>192</v>
      </c>
      <c r="D3606" s="4" t="s">
        <v>79</v>
      </c>
      <c r="E3606" s="4" t="s">
        <v>197</v>
      </c>
      <c r="F3606" s="3">
        <v>42888</v>
      </c>
      <c r="G3606" s="3">
        <v>42904</v>
      </c>
      <c r="H3606">
        <v>0</v>
      </c>
      <c r="I3606" s="4" t="s">
        <v>9014</v>
      </c>
      <c r="J3606" s="4" t="s">
        <v>9015</v>
      </c>
      <c r="K3606" s="4" t="s">
        <v>9012</v>
      </c>
      <c r="L3606">
        <v>3393</v>
      </c>
      <c r="M3606" s="4" t="s">
        <v>26</v>
      </c>
      <c r="N3606">
        <v>2002</v>
      </c>
      <c r="O3606">
        <v>3178.24</v>
      </c>
      <c r="P3606">
        <v>4540</v>
      </c>
      <c r="Q3606" s="4" t="s">
        <v>23</v>
      </c>
      <c r="R3606" s="4" t="s">
        <v>24</v>
      </c>
      <c r="S3606">
        <v>16</v>
      </c>
    </row>
    <row r="3607" spans="1:19">
      <c r="A3607" s="4" t="s">
        <v>3814</v>
      </c>
      <c r="B3607" s="4" t="s">
        <v>304</v>
      </c>
      <c r="C3607" s="4" t="s">
        <v>177</v>
      </c>
      <c r="D3607" s="4" t="s">
        <v>111</v>
      </c>
      <c r="E3607" s="4" t="s">
        <v>172</v>
      </c>
      <c r="F3607" s="3">
        <v>42888</v>
      </c>
      <c r="G3607" s="3">
        <v>42898</v>
      </c>
      <c r="H3607">
        <v>52</v>
      </c>
      <c r="I3607" s="4" t="s">
        <v>9014</v>
      </c>
      <c r="J3607" s="4" t="s">
        <v>9015</v>
      </c>
      <c r="K3607" s="4" t="s">
        <v>9012</v>
      </c>
      <c r="L3607">
        <v>55</v>
      </c>
      <c r="M3607" s="4" t="s">
        <v>33</v>
      </c>
      <c r="N3607">
        <v>1988</v>
      </c>
      <c r="O3607">
        <v>1376.8</v>
      </c>
      <c r="P3607">
        <v>1165</v>
      </c>
      <c r="Q3607" s="4" t="s">
        <v>112</v>
      </c>
      <c r="R3607" s="4" t="s">
        <v>24</v>
      </c>
      <c r="S3607">
        <v>10</v>
      </c>
    </row>
    <row r="3608" spans="1:19">
      <c r="A3608" s="4" t="s">
        <v>3815</v>
      </c>
      <c r="B3608" s="4" t="s">
        <v>279</v>
      </c>
      <c r="C3608" s="4" t="s">
        <v>179</v>
      </c>
      <c r="D3608" s="4" t="s">
        <v>63</v>
      </c>
      <c r="E3608" s="4" t="s">
        <v>172</v>
      </c>
      <c r="F3608" s="3">
        <v>42888</v>
      </c>
      <c r="G3608" s="3">
        <v>42997</v>
      </c>
      <c r="H3608">
        <v>651</v>
      </c>
      <c r="I3608" s="4" t="s">
        <v>9018</v>
      </c>
      <c r="J3608" s="4" t="s">
        <v>9019</v>
      </c>
      <c r="K3608" s="4" t="s">
        <v>9010</v>
      </c>
      <c r="L3608">
        <v>550</v>
      </c>
      <c r="M3608" s="4" t="s">
        <v>33</v>
      </c>
      <c r="N3608">
        <v>1995</v>
      </c>
      <c r="O3608">
        <v>5158.71</v>
      </c>
      <c r="P3608">
        <v>17479</v>
      </c>
      <c r="Q3608" s="4" t="s">
        <v>64</v>
      </c>
      <c r="R3608" s="4" t="s">
        <v>24</v>
      </c>
      <c r="S3608">
        <v>109</v>
      </c>
    </row>
    <row r="3609" spans="1:19">
      <c r="A3609" s="4" t="s">
        <v>3816</v>
      </c>
      <c r="B3609" s="4" t="s">
        <v>174</v>
      </c>
      <c r="C3609" s="4" t="s">
        <v>199</v>
      </c>
      <c r="D3609" s="4" t="s">
        <v>45</v>
      </c>
      <c r="E3609" s="4" t="s">
        <v>172</v>
      </c>
      <c r="F3609" s="3">
        <v>42888</v>
      </c>
      <c r="G3609" s="3">
        <v>42949</v>
      </c>
      <c r="H3609">
        <v>6026</v>
      </c>
      <c r="I3609" s="4" t="s">
        <v>9016</v>
      </c>
      <c r="J3609" s="4" t="s">
        <v>9015</v>
      </c>
      <c r="K3609" s="4" t="s">
        <v>9010</v>
      </c>
      <c r="L3609">
        <v>5482</v>
      </c>
      <c r="M3609" s="4" t="s">
        <v>46</v>
      </c>
      <c r="N3609">
        <v>1995</v>
      </c>
      <c r="O3609">
        <v>2173.98</v>
      </c>
      <c r="P3609">
        <v>2928</v>
      </c>
      <c r="Q3609" s="4" t="s">
        <v>23</v>
      </c>
      <c r="R3609" s="4" t="s">
        <v>47</v>
      </c>
      <c r="S3609">
        <v>61</v>
      </c>
    </row>
    <row r="3610" spans="1:19">
      <c r="A3610" s="4" t="s">
        <v>3817</v>
      </c>
      <c r="B3610" s="4" t="s">
        <v>191</v>
      </c>
      <c r="C3610" s="4" t="s">
        <v>192</v>
      </c>
      <c r="D3610" s="4" t="s">
        <v>24</v>
      </c>
      <c r="E3610" s="4" t="s">
        <v>193</v>
      </c>
      <c r="F3610" s="3">
        <v>42888</v>
      </c>
      <c r="G3610" s="3"/>
      <c r="I3610" s="4" t="s">
        <v>9026</v>
      </c>
      <c r="J3610" s="4" t="s">
        <v>9024</v>
      </c>
      <c r="K3610" s="4" t="s">
        <v>9012</v>
      </c>
      <c r="L3610">
        <v>3393</v>
      </c>
      <c r="M3610" s="4"/>
      <c r="Q3610" s="4"/>
      <c r="R3610" s="4"/>
    </row>
    <row r="3611" spans="1:19">
      <c r="A3611" s="4" t="s">
        <v>3818</v>
      </c>
      <c r="B3611" s="4" t="s">
        <v>191</v>
      </c>
      <c r="C3611" s="4" t="s">
        <v>199</v>
      </c>
      <c r="D3611" s="4" t="s">
        <v>72</v>
      </c>
      <c r="E3611" s="4" t="s">
        <v>172</v>
      </c>
      <c r="F3611" s="3">
        <v>42888</v>
      </c>
      <c r="G3611" s="3">
        <v>42983</v>
      </c>
      <c r="H3611">
        <v>5569</v>
      </c>
      <c r="I3611" s="4" t="s">
        <v>9026</v>
      </c>
      <c r="J3611" s="4" t="s">
        <v>9024</v>
      </c>
      <c r="K3611" s="4" t="s">
        <v>9010</v>
      </c>
      <c r="L3611">
        <v>5482</v>
      </c>
      <c r="M3611" s="4" t="s">
        <v>73</v>
      </c>
      <c r="N3611">
        <v>2003</v>
      </c>
      <c r="O3611">
        <v>692.19</v>
      </c>
      <c r="P3611">
        <v>1922</v>
      </c>
      <c r="Q3611" s="4" t="s">
        <v>23</v>
      </c>
      <c r="R3611" s="4" t="s">
        <v>24</v>
      </c>
      <c r="S3611">
        <v>95</v>
      </c>
    </row>
    <row r="3612" spans="1:19">
      <c r="A3612" s="4" t="s">
        <v>3819</v>
      </c>
      <c r="B3612" s="4" t="s">
        <v>343</v>
      </c>
      <c r="C3612" s="4" t="s">
        <v>179</v>
      </c>
      <c r="D3612" s="4" t="s">
        <v>51</v>
      </c>
      <c r="E3612" s="4" t="s">
        <v>197</v>
      </c>
      <c r="F3612" s="3">
        <v>42888</v>
      </c>
      <c r="G3612" s="3">
        <v>42972</v>
      </c>
      <c r="H3612">
        <v>0</v>
      </c>
      <c r="I3612" s="4" t="s">
        <v>9016</v>
      </c>
      <c r="J3612" s="4" t="s">
        <v>9015</v>
      </c>
      <c r="K3612" s="4" t="s">
        <v>9010</v>
      </c>
      <c r="L3612">
        <v>550</v>
      </c>
      <c r="M3612" s="4" t="s">
        <v>36</v>
      </c>
      <c r="N3612">
        <v>1982</v>
      </c>
      <c r="O3612">
        <v>4618</v>
      </c>
      <c r="P3612">
        <v>10083</v>
      </c>
      <c r="Q3612" s="4" t="s">
        <v>23</v>
      </c>
      <c r="R3612" s="4" t="s">
        <v>24</v>
      </c>
      <c r="S3612">
        <v>84</v>
      </c>
    </row>
    <row r="3613" spans="1:19">
      <c r="A3613" s="4" t="s">
        <v>3820</v>
      </c>
      <c r="B3613" s="4" t="s">
        <v>343</v>
      </c>
      <c r="C3613" s="4" t="s">
        <v>179</v>
      </c>
      <c r="D3613" s="4" t="s">
        <v>76</v>
      </c>
      <c r="E3613" s="4" t="s">
        <v>172</v>
      </c>
      <c r="F3613" s="3">
        <v>42888</v>
      </c>
      <c r="G3613" s="3">
        <v>42982</v>
      </c>
      <c r="H3613">
        <v>519</v>
      </c>
      <c r="I3613" s="4" t="s">
        <v>9016</v>
      </c>
      <c r="J3613" s="4" t="s">
        <v>9015</v>
      </c>
      <c r="K3613" s="4" t="s">
        <v>9010</v>
      </c>
      <c r="L3613">
        <v>550</v>
      </c>
      <c r="M3613" s="4" t="s">
        <v>9322</v>
      </c>
      <c r="N3613">
        <v>1997</v>
      </c>
      <c r="O3613">
        <v>8170.38</v>
      </c>
      <c r="P3613">
        <v>16499</v>
      </c>
      <c r="Q3613" s="4" t="s">
        <v>77</v>
      </c>
      <c r="R3613" s="4" t="s">
        <v>24</v>
      </c>
      <c r="S3613">
        <v>94</v>
      </c>
    </row>
    <row r="3614" spans="1:19">
      <c r="A3614" s="4" t="s">
        <v>3821</v>
      </c>
      <c r="B3614" s="4" t="s">
        <v>219</v>
      </c>
      <c r="C3614" s="4" t="s">
        <v>179</v>
      </c>
      <c r="D3614" s="4" t="s">
        <v>105</v>
      </c>
      <c r="E3614" s="4" t="s">
        <v>172</v>
      </c>
      <c r="F3614" s="3">
        <v>42888</v>
      </c>
      <c r="G3614" s="3">
        <v>42983</v>
      </c>
      <c r="H3614">
        <v>558</v>
      </c>
      <c r="I3614" s="4" t="s">
        <v>9026</v>
      </c>
      <c r="J3614" s="4" t="s">
        <v>9024</v>
      </c>
      <c r="K3614" s="4" t="s">
        <v>9010</v>
      </c>
      <c r="L3614">
        <v>550</v>
      </c>
      <c r="M3614" s="4" t="s">
        <v>36</v>
      </c>
      <c r="N3614">
        <v>1996</v>
      </c>
      <c r="O3614">
        <v>6354.87</v>
      </c>
      <c r="P3614">
        <v>16780</v>
      </c>
      <c r="Q3614" s="4" t="s">
        <v>23</v>
      </c>
      <c r="R3614" s="4" t="s">
        <v>35</v>
      </c>
      <c r="S3614">
        <v>95</v>
      </c>
    </row>
    <row r="3615" spans="1:19">
      <c r="A3615" s="4" t="s">
        <v>3822</v>
      </c>
      <c r="B3615" s="4" t="s">
        <v>230</v>
      </c>
      <c r="C3615" s="4" t="s">
        <v>179</v>
      </c>
      <c r="D3615" s="4" t="s">
        <v>56</v>
      </c>
      <c r="E3615" s="4" t="s">
        <v>172</v>
      </c>
      <c r="F3615" s="3">
        <v>42888</v>
      </c>
      <c r="G3615" s="3">
        <v>42983</v>
      </c>
      <c r="H3615">
        <v>523</v>
      </c>
      <c r="I3615" s="4" t="s">
        <v>9026</v>
      </c>
      <c r="J3615" s="4" t="s">
        <v>9024</v>
      </c>
      <c r="K3615" s="4" t="s">
        <v>9010</v>
      </c>
      <c r="L3615">
        <v>550</v>
      </c>
      <c r="M3615" s="4" t="s">
        <v>55</v>
      </c>
      <c r="N3615">
        <v>1999</v>
      </c>
      <c r="O3615">
        <v>1699.85</v>
      </c>
      <c r="P3615">
        <v>5108</v>
      </c>
      <c r="Q3615" s="4" t="s">
        <v>23</v>
      </c>
      <c r="R3615" s="4" t="s">
        <v>24</v>
      </c>
      <c r="S3615">
        <v>95</v>
      </c>
    </row>
    <row r="3616" spans="1:19">
      <c r="A3616" s="4" t="s">
        <v>3823</v>
      </c>
      <c r="B3616" s="4" t="s">
        <v>230</v>
      </c>
      <c r="C3616" s="4" t="s">
        <v>9011</v>
      </c>
      <c r="D3616" s="4" t="s">
        <v>105</v>
      </c>
      <c r="E3616" s="4" t="s">
        <v>172</v>
      </c>
      <c r="F3616" s="3">
        <v>42888</v>
      </c>
      <c r="G3616" s="3">
        <v>42967</v>
      </c>
      <c r="H3616">
        <v>4869</v>
      </c>
      <c r="I3616" s="4" t="s">
        <v>9026</v>
      </c>
      <c r="J3616" s="4" t="s">
        <v>9024</v>
      </c>
      <c r="K3616" s="4" t="s">
        <v>9010</v>
      </c>
      <c r="L3616">
        <v>4821</v>
      </c>
      <c r="M3616" s="4" t="s">
        <v>36</v>
      </c>
      <c r="N3616">
        <v>1996</v>
      </c>
      <c r="O3616">
        <v>6354.87</v>
      </c>
      <c r="P3616">
        <v>16780</v>
      </c>
      <c r="Q3616" s="4" t="s">
        <v>23</v>
      </c>
      <c r="R3616" s="4" t="s">
        <v>35</v>
      </c>
      <c r="S3616">
        <v>79</v>
      </c>
    </row>
    <row r="3617" spans="1:19">
      <c r="A3617" s="4" t="s">
        <v>3824</v>
      </c>
      <c r="B3617" s="4" t="s">
        <v>256</v>
      </c>
      <c r="C3617" s="4" t="s">
        <v>177</v>
      </c>
      <c r="D3617" s="4" t="s">
        <v>61</v>
      </c>
      <c r="E3617" s="4" t="s">
        <v>197</v>
      </c>
      <c r="F3617" s="3">
        <v>42888</v>
      </c>
      <c r="G3617" s="3">
        <v>42949</v>
      </c>
      <c r="H3617">
        <v>0</v>
      </c>
      <c r="I3617" s="4" t="s">
        <v>9014</v>
      </c>
      <c r="J3617" s="4" t="s">
        <v>9015</v>
      </c>
      <c r="K3617" s="4" t="s">
        <v>9012</v>
      </c>
      <c r="L3617">
        <v>55</v>
      </c>
      <c r="M3617" s="4" t="s">
        <v>58</v>
      </c>
      <c r="N3617">
        <v>1991</v>
      </c>
      <c r="O3617">
        <v>2819.5</v>
      </c>
      <c r="P3617">
        <v>7227</v>
      </c>
      <c r="Q3617" s="4" t="s">
        <v>23</v>
      </c>
      <c r="R3617" s="4" t="s">
        <v>62</v>
      </c>
      <c r="S3617">
        <v>61</v>
      </c>
    </row>
    <row r="3618" spans="1:19">
      <c r="A3618" s="4" t="s">
        <v>3825</v>
      </c>
      <c r="B3618" s="4" t="s">
        <v>256</v>
      </c>
      <c r="C3618" s="4" t="s">
        <v>179</v>
      </c>
      <c r="D3618" s="4" t="s">
        <v>109</v>
      </c>
      <c r="E3618" s="4" t="s">
        <v>172</v>
      </c>
      <c r="F3618" s="3">
        <v>42888</v>
      </c>
      <c r="G3618" s="3">
        <v>42956</v>
      </c>
      <c r="H3618">
        <v>588</v>
      </c>
      <c r="I3618" s="4" t="s">
        <v>9014</v>
      </c>
      <c r="J3618" s="4" t="s">
        <v>9015</v>
      </c>
      <c r="K3618" s="4" t="s">
        <v>9010</v>
      </c>
      <c r="L3618">
        <v>550</v>
      </c>
      <c r="M3618" s="4" t="s">
        <v>58</v>
      </c>
      <c r="N3618">
        <v>1987</v>
      </c>
      <c r="O3618">
        <v>1698.2</v>
      </c>
      <c r="P3618">
        <v>3798</v>
      </c>
      <c r="Q3618" s="4" t="s">
        <v>23</v>
      </c>
      <c r="R3618" s="4" t="s">
        <v>24</v>
      </c>
      <c r="S3618">
        <v>68</v>
      </c>
    </row>
    <row r="3619" spans="1:19">
      <c r="A3619" s="4" t="s">
        <v>3826</v>
      </c>
      <c r="B3619" s="4" t="s">
        <v>244</v>
      </c>
      <c r="C3619" s="4" t="s">
        <v>199</v>
      </c>
      <c r="D3619" s="4" t="s">
        <v>42</v>
      </c>
      <c r="E3619" s="4" t="s">
        <v>172</v>
      </c>
      <c r="F3619" s="3">
        <v>42888</v>
      </c>
      <c r="G3619" s="3">
        <v>42968</v>
      </c>
      <c r="H3619">
        <v>5712</v>
      </c>
      <c r="I3619" s="4" t="s">
        <v>9016</v>
      </c>
      <c r="J3619" s="4" t="s">
        <v>9015</v>
      </c>
      <c r="K3619" s="4" t="s">
        <v>9010</v>
      </c>
      <c r="L3619">
        <v>5482</v>
      </c>
      <c r="M3619" s="4" t="s">
        <v>26</v>
      </c>
      <c r="N3619">
        <v>2017</v>
      </c>
      <c r="O3619">
        <v>4.54</v>
      </c>
      <c r="P3619">
        <v>9</v>
      </c>
      <c r="Q3619" s="4" t="s">
        <v>23</v>
      </c>
      <c r="R3619" s="4" t="s">
        <v>24</v>
      </c>
      <c r="S3619">
        <v>80</v>
      </c>
    </row>
    <row r="3620" spans="1:19">
      <c r="A3620" s="4" t="s">
        <v>3827</v>
      </c>
      <c r="B3620" s="4" t="s">
        <v>201</v>
      </c>
      <c r="C3620" s="4" t="s">
        <v>171</v>
      </c>
      <c r="D3620" s="4" t="s">
        <v>62</v>
      </c>
      <c r="E3620" s="4" t="s">
        <v>172</v>
      </c>
      <c r="F3620" s="3">
        <v>42888</v>
      </c>
      <c r="G3620" s="3">
        <v>42976</v>
      </c>
      <c r="H3620">
        <v>1046</v>
      </c>
      <c r="I3620" s="4" t="s">
        <v>9026</v>
      </c>
      <c r="J3620" s="4" t="s">
        <v>9024</v>
      </c>
      <c r="K3620" s="4" t="s">
        <v>9010</v>
      </c>
      <c r="L3620">
        <v>1096</v>
      </c>
      <c r="M3620" s="4" t="s">
        <v>58</v>
      </c>
      <c r="N3620">
        <v>2008</v>
      </c>
      <c r="O3620">
        <v>52.5</v>
      </c>
      <c r="P3620">
        <v>165</v>
      </c>
      <c r="Q3620" s="4" t="s">
        <v>23</v>
      </c>
      <c r="R3620" s="4" t="s">
        <v>24</v>
      </c>
      <c r="S3620">
        <v>88</v>
      </c>
    </row>
    <row r="3621" spans="1:19">
      <c r="A3621" s="4" t="s">
        <v>3828</v>
      </c>
      <c r="B3621" s="4" t="s">
        <v>201</v>
      </c>
      <c r="C3621" s="4" t="s">
        <v>177</v>
      </c>
      <c r="D3621" s="4" t="s">
        <v>108</v>
      </c>
      <c r="E3621" s="4" t="s">
        <v>172</v>
      </c>
      <c r="F3621" s="3">
        <v>42888</v>
      </c>
      <c r="G3621" s="3">
        <v>42964</v>
      </c>
      <c r="H3621">
        <v>54</v>
      </c>
      <c r="I3621" s="4" t="s">
        <v>9026</v>
      </c>
      <c r="J3621" s="4" t="s">
        <v>9024</v>
      </c>
      <c r="K3621" s="4" t="s">
        <v>9012</v>
      </c>
      <c r="L3621">
        <v>55</v>
      </c>
      <c r="M3621" s="4" t="s">
        <v>33</v>
      </c>
      <c r="N3621">
        <v>1996</v>
      </c>
      <c r="O3621">
        <v>2214.94</v>
      </c>
      <c r="P3621">
        <v>5374</v>
      </c>
      <c r="Q3621" s="4" t="s">
        <v>23</v>
      </c>
      <c r="R3621" s="4" t="s">
        <v>24</v>
      </c>
      <c r="S3621">
        <v>76</v>
      </c>
    </row>
    <row r="3622" spans="1:19">
      <c r="A3622" s="4" t="s">
        <v>3829</v>
      </c>
      <c r="B3622" s="4" t="s">
        <v>232</v>
      </c>
      <c r="C3622" s="4" t="s">
        <v>9011</v>
      </c>
      <c r="D3622" s="4" t="s">
        <v>123</v>
      </c>
      <c r="E3622" s="4" t="s">
        <v>172</v>
      </c>
      <c r="F3622" s="3">
        <v>42888</v>
      </c>
      <c r="G3622" s="3">
        <v>42959</v>
      </c>
      <c r="H3622">
        <v>4933</v>
      </c>
      <c r="I3622" s="4" t="s">
        <v>9021</v>
      </c>
      <c r="J3622" s="4" t="s">
        <v>9019</v>
      </c>
      <c r="K3622" s="4" t="s">
        <v>9010</v>
      </c>
      <c r="L3622">
        <v>4821</v>
      </c>
      <c r="M3622" s="4" t="s">
        <v>39</v>
      </c>
      <c r="N3622">
        <v>1989</v>
      </c>
      <c r="O3622">
        <v>3838.39</v>
      </c>
      <c r="P3622">
        <v>8274</v>
      </c>
      <c r="Q3622" s="4" t="s">
        <v>23</v>
      </c>
      <c r="R3622" s="4" t="s">
        <v>24</v>
      </c>
      <c r="S3622">
        <v>71</v>
      </c>
    </row>
    <row r="3623" spans="1:19">
      <c r="A3623" s="4" t="s">
        <v>3830</v>
      </c>
      <c r="B3623" s="4" t="s">
        <v>232</v>
      </c>
      <c r="C3623" s="4" t="s">
        <v>177</v>
      </c>
      <c r="D3623" s="4" t="s">
        <v>120</v>
      </c>
      <c r="E3623" s="4" t="s">
        <v>172</v>
      </c>
      <c r="F3623" s="3">
        <v>42888</v>
      </c>
      <c r="G3623" s="3">
        <v>43004</v>
      </c>
      <c r="H3623">
        <v>60</v>
      </c>
      <c r="I3623" s="4" t="s">
        <v>9021</v>
      </c>
      <c r="J3623" s="4" t="s">
        <v>9019</v>
      </c>
      <c r="K3623" s="4" t="s">
        <v>9012</v>
      </c>
      <c r="L3623">
        <v>55</v>
      </c>
      <c r="M3623" s="4" t="s">
        <v>58</v>
      </c>
      <c r="N3623">
        <v>1998</v>
      </c>
      <c r="O3623">
        <v>2022.14</v>
      </c>
      <c r="P3623">
        <v>5113</v>
      </c>
      <c r="Q3623" s="4" t="s">
        <v>23</v>
      </c>
      <c r="R3623" s="4" t="s">
        <v>24</v>
      </c>
      <c r="S3623">
        <v>116</v>
      </c>
    </row>
    <row r="3624" spans="1:19">
      <c r="A3624" s="4" t="s">
        <v>3831</v>
      </c>
      <c r="B3624" s="4" t="s">
        <v>216</v>
      </c>
      <c r="C3624" s="4" t="s">
        <v>9011</v>
      </c>
      <c r="D3624" s="4" t="s">
        <v>126</v>
      </c>
      <c r="E3624" s="4" t="s">
        <v>193</v>
      </c>
      <c r="F3624" s="3">
        <v>42888</v>
      </c>
      <c r="G3624" s="3"/>
      <c r="I3624" s="4" t="s">
        <v>9018</v>
      </c>
      <c r="J3624" s="4" t="s">
        <v>9019</v>
      </c>
      <c r="K3624" s="4" t="s">
        <v>9010</v>
      </c>
      <c r="L3624">
        <v>4821</v>
      </c>
      <c r="M3624" s="4" t="s">
        <v>33</v>
      </c>
      <c r="N3624">
        <v>2010</v>
      </c>
      <c r="O3624">
        <v>71.12</v>
      </c>
      <c r="P3624">
        <v>144</v>
      </c>
      <c r="Q3624" s="4" t="s">
        <v>23</v>
      </c>
      <c r="R3624" s="4" t="s">
        <v>24</v>
      </c>
    </row>
    <row r="3625" spans="1:19">
      <c r="A3625" s="4" t="s">
        <v>3832</v>
      </c>
      <c r="B3625" s="4" t="s">
        <v>216</v>
      </c>
      <c r="C3625" s="4" t="s">
        <v>179</v>
      </c>
      <c r="D3625" s="4" t="s">
        <v>107</v>
      </c>
      <c r="E3625" s="4" t="s">
        <v>172</v>
      </c>
      <c r="F3625" s="3">
        <v>42888</v>
      </c>
      <c r="G3625" s="3">
        <v>42990</v>
      </c>
      <c r="H3625">
        <v>572</v>
      </c>
      <c r="I3625" s="4" t="s">
        <v>9018</v>
      </c>
      <c r="J3625" s="4" t="s">
        <v>9019</v>
      </c>
      <c r="K3625" s="4" t="s">
        <v>9010</v>
      </c>
      <c r="L3625">
        <v>550</v>
      </c>
      <c r="M3625" s="4" t="s">
        <v>26</v>
      </c>
      <c r="N3625">
        <v>1994</v>
      </c>
      <c r="O3625">
        <v>2818.38</v>
      </c>
      <c r="P3625">
        <v>6290</v>
      </c>
      <c r="Q3625" s="4" t="s">
        <v>23</v>
      </c>
      <c r="R3625" s="4" t="s">
        <v>24</v>
      </c>
      <c r="S3625">
        <v>102</v>
      </c>
    </row>
    <row r="3626" spans="1:19">
      <c r="A3626" s="4" t="s">
        <v>3833</v>
      </c>
      <c r="B3626" s="4" t="s">
        <v>216</v>
      </c>
      <c r="C3626" s="4" t="s">
        <v>177</v>
      </c>
      <c r="D3626" s="4" t="s">
        <v>42</v>
      </c>
      <c r="E3626" s="4" t="s">
        <v>172</v>
      </c>
      <c r="F3626" s="3">
        <v>42888</v>
      </c>
      <c r="G3626" s="3">
        <v>42977</v>
      </c>
      <c r="H3626">
        <v>55</v>
      </c>
      <c r="I3626" s="4" t="s">
        <v>9018</v>
      </c>
      <c r="J3626" s="4" t="s">
        <v>9019</v>
      </c>
      <c r="K3626" s="4" t="s">
        <v>9012</v>
      </c>
      <c r="L3626">
        <v>55</v>
      </c>
      <c r="M3626" s="4" t="s">
        <v>26</v>
      </c>
      <c r="N3626">
        <v>2017</v>
      </c>
      <c r="O3626">
        <v>4.54</v>
      </c>
      <c r="P3626">
        <v>9</v>
      </c>
      <c r="Q3626" s="4" t="s">
        <v>23</v>
      </c>
      <c r="R3626" s="4" t="s">
        <v>24</v>
      </c>
      <c r="S3626">
        <v>89</v>
      </c>
    </row>
    <row r="3627" spans="1:19">
      <c r="A3627" s="4" t="s">
        <v>3834</v>
      </c>
      <c r="B3627" s="4" t="s">
        <v>216</v>
      </c>
      <c r="C3627" s="4" t="s">
        <v>177</v>
      </c>
      <c r="D3627" s="4" t="s">
        <v>123</v>
      </c>
      <c r="E3627" s="4" t="s">
        <v>172</v>
      </c>
      <c r="F3627" s="3">
        <v>42888</v>
      </c>
      <c r="G3627" s="3">
        <v>42969</v>
      </c>
      <c r="H3627">
        <v>51</v>
      </c>
      <c r="I3627" s="4" t="s">
        <v>9018</v>
      </c>
      <c r="J3627" s="4" t="s">
        <v>9019</v>
      </c>
      <c r="K3627" s="4" t="s">
        <v>9012</v>
      </c>
      <c r="L3627">
        <v>55</v>
      </c>
      <c r="M3627" s="4" t="s">
        <v>39</v>
      </c>
      <c r="N3627">
        <v>1989</v>
      </c>
      <c r="O3627">
        <v>3838.39</v>
      </c>
      <c r="P3627">
        <v>8274</v>
      </c>
      <c r="Q3627" s="4" t="s">
        <v>23</v>
      </c>
      <c r="R3627" s="4" t="s">
        <v>24</v>
      </c>
      <c r="S3627">
        <v>81</v>
      </c>
    </row>
    <row r="3628" spans="1:19">
      <c r="A3628" s="4" t="s">
        <v>3835</v>
      </c>
      <c r="B3628" s="4" t="s">
        <v>246</v>
      </c>
      <c r="C3628" s="4" t="s">
        <v>199</v>
      </c>
      <c r="D3628" s="4" t="s">
        <v>121</v>
      </c>
      <c r="E3628" s="4" t="s">
        <v>197</v>
      </c>
      <c r="F3628" s="3">
        <v>42889</v>
      </c>
      <c r="G3628" s="3">
        <v>42971</v>
      </c>
      <c r="H3628">
        <v>0</v>
      </c>
      <c r="I3628" s="4" t="s">
        <v>9021</v>
      </c>
      <c r="J3628" s="4" t="s">
        <v>9019</v>
      </c>
      <c r="K3628" s="4" t="s">
        <v>9010</v>
      </c>
      <c r="L3628">
        <v>5482</v>
      </c>
      <c r="M3628" s="4" t="s">
        <v>58</v>
      </c>
      <c r="N3628">
        <v>1993</v>
      </c>
      <c r="O3628">
        <v>646.1</v>
      </c>
      <c r="P3628">
        <v>883</v>
      </c>
      <c r="Q3628" s="4" t="s">
        <v>23</v>
      </c>
      <c r="R3628" s="4" t="s">
        <v>62</v>
      </c>
      <c r="S3628">
        <v>82</v>
      </c>
    </row>
    <row r="3629" spans="1:19">
      <c r="A3629" s="4" t="s">
        <v>3836</v>
      </c>
      <c r="B3629" s="4" t="s">
        <v>246</v>
      </c>
      <c r="C3629" s="4" t="s">
        <v>177</v>
      </c>
      <c r="D3629" s="4" t="s">
        <v>96</v>
      </c>
      <c r="E3629" s="4" t="s">
        <v>172</v>
      </c>
      <c r="F3629" s="3">
        <v>42889</v>
      </c>
      <c r="G3629" s="3">
        <v>42978</v>
      </c>
      <c r="H3629">
        <v>59</v>
      </c>
      <c r="I3629" s="4" t="s">
        <v>9021</v>
      </c>
      <c r="J3629" s="4" t="s">
        <v>9019</v>
      </c>
      <c r="K3629" s="4" t="s">
        <v>9012</v>
      </c>
      <c r="L3629">
        <v>55</v>
      </c>
      <c r="M3629" s="4" t="s">
        <v>58</v>
      </c>
      <c r="N3629">
        <v>1994</v>
      </c>
      <c r="O3629">
        <v>355.23</v>
      </c>
      <c r="P3629">
        <v>853</v>
      </c>
      <c r="Q3629" s="4" t="s">
        <v>23</v>
      </c>
      <c r="R3629" s="4" t="s">
        <v>24</v>
      </c>
      <c r="S3629">
        <v>89</v>
      </c>
    </row>
    <row r="3630" spans="1:19">
      <c r="A3630" s="4" t="s">
        <v>3837</v>
      </c>
      <c r="B3630" s="4" t="s">
        <v>210</v>
      </c>
      <c r="C3630" s="4" t="s">
        <v>9011</v>
      </c>
      <c r="D3630" s="4" t="s">
        <v>25</v>
      </c>
      <c r="E3630" s="4" t="s">
        <v>172</v>
      </c>
      <c r="F3630" s="3">
        <v>42889</v>
      </c>
      <c r="G3630" s="3">
        <v>42892</v>
      </c>
      <c r="H3630">
        <v>4492</v>
      </c>
      <c r="I3630" s="4" t="s">
        <v>9021</v>
      </c>
      <c r="J3630" s="4" t="s">
        <v>9019</v>
      </c>
      <c r="K3630" s="4" t="s">
        <v>9010</v>
      </c>
      <c r="L3630">
        <v>4821</v>
      </c>
      <c r="M3630" s="4" t="s">
        <v>26</v>
      </c>
      <c r="N3630">
        <v>1999</v>
      </c>
      <c r="O3630">
        <v>251.41</v>
      </c>
      <c r="P3630">
        <v>495</v>
      </c>
      <c r="Q3630" s="4" t="s">
        <v>23</v>
      </c>
      <c r="R3630" s="4" t="s">
        <v>24</v>
      </c>
      <c r="S3630">
        <v>3</v>
      </c>
    </row>
    <row r="3631" spans="1:19">
      <c r="A3631" s="4" t="s">
        <v>3838</v>
      </c>
      <c r="B3631" s="4" t="s">
        <v>174</v>
      </c>
      <c r="C3631" s="4" t="s">
        <v>179</v>
      </c>
      <c r="D3631" s="4" t="s">
        <v>119</v>
      </c>
      <c r="E3631" s="4" t="s">
        <v>197</v>
      </c>
      <c r="F3631" s="3">
        <v>42889</v>
      </c>
      <c r="G3631" s="3">
        <v>42950</v>
      </c>
      <c r="H3631">
        <v>0</v>
      </c>
      <c r="I3631" s="4" t="s">
        <v>9016</v>
      </c>
      <c r="J3631" s="4" t="s">
        <v>9015</v>
      </c>
      <c r="K3631" s="4" t="s">
        <v>9010</v>
      </c>
      <c r="L3631">
        <v>550</v>
      </c>
      <c r="M3631" s="4" t="s">
        <v>55</v>
      </c>
      <c r="N3631">
        <v>1988</v>
      </c>
      <c r="O3631">
        <v>5266.09</v>
      </c>
      <c r="P3631">
        <v>8595</v>
      </c>
      <c r="Q3631" s="4" t="s">
        <v>23</v>
      </c>
      <c r="R3631" s="4" t="s">
        <v>56</v>
      </c>
      <c r="S3631">
        <v>61</v>
      </c>
    </row>
    <row r="3632" spans="1:19">
      <c r="A3632" s="4" t="s">
        <v>3839</v>
      </c>
      <c r="B3632" s="4" t="s">
        <v>174</v>
      </c>
      <c r="C3632" s="4" t="s">
        <v>9011</v>
      </c>
      <c r="D3632" s="4" t="s">
        <v>41</v>
      </c>
      <c r="E3632" s="4" t="s">
        <v>197</v>
      </c>
      <c r="F3632" s="3">
        <v>42889</v>
      </c>
      <c r="G3632" s="3">
        <v>42976</v>
      </c>
      <c r="H3632">
        <v>0</v>
      </c>
      <c r="I3632" s="4" t="s">
        <v>9016</v>
      </c>
      <c r="J3632" s="4" t="s">
        <v>9015</v>
      </c>
      <c r="K3632" s="4" t="s">
        <v>9010</v>
      </c>
      <c r="L3632">
        <v>4821</v>
      </c>
      <c r="M3632" s="4" t="s">
        <v>36</v>
      </c>
      <c r="N3632">
        <v>1998</v>
      </c>
      <c r="O3632">
        <v>2714.9</v>
      </c>
      <c r="P3632">
        <v>2641</v>
      </c>
      <c r="Q3632" s="4" t="s">
        <v>23</v>
      </c>
      <c r="R3632" s="4" t="s">
        <v>21</v>
      </c>
      <c r="S3632">
        <v>87</v>
      </c>
    </row>
    <row r="3633" spans="1:19">
      <c r="A3633" s="4" t="s">
        <v>3840</v>
      </c>
      <c r="B3633" s="4" t="s">
        <v>263</v>
      </c>
      <c r="C3633" s="4" t="s">
        <v>192</v>
      </c>
      <c r="D3633" s="4" t="s">
        <v>126</v>
      </c>
      <c r="E3633" s="4" t="s">
        <v>197</v>
      </c>
      <c r="F3633" s="3">
        <v>42889</v>
      </c>
      <c r="G3633" s="3">
        <v>42974</v>
      </c>
      <c r="H3633">
        <v>0</v>
      </c>
      <c r="I3633" s="4" t="s">
        <v>9021</v>
      </c>
      <c r="J3633" s="4" t="s">
        <v>9019</v>
      </c>
      <c r="K3633" s="4" t="s">
        <v>9012</v>
      </c>
      <c r="L3633">
        <v>3393</v>
      </c>
      <c r="M3633" s="4" t="s">
        <v>33</v>
      </c>
      <c r="N3633">
        <v>2010</v>
      </c>
      <c r="O3633">
        <v>71.12</v>
      </c>
      <c r="P3633">
        <v>144</v>
      </c>
      <c r="Q3633" s="4" t="s">
        <v>23</v>
      </c>
      <c r="R3633" s="4" t="s">
        <v>24</v>
      </c>
      <c r="S3633">
        <v>85</v>
      </c>
    </row>
    <row r="3634" spans="1:19">
      <c r="A3634" s="4" t="s">
        <v>3841</v>
      </c>
      <c r="B3634" s="4" t="s">
        <v>191</v>
      </c>
      <c r="C3634" s="4" t="s">
        <v>179</v>
      </c>
      <c r="D3634" s="4" t="s">
        <v>97</v>
      </c>
      <c r="E3634" s="4" t="s">
        <v>197</v>
      </c>
      <c r="F3634" s="3">
        <v>42889</v>
      </c>
      <c r="G3634" s="3">
        <v>42959</v>
      </c>
      <c r="H3634">
        <v>0</v>
      </c>
      <c r="I3634" s="4" t="s">
        <v>9026</v>
      </c>
      <c r="J3634" s="4" t="s">
        <v>9024</v>
      </c>
      <c r="K3634" s="4" t="s">
        <v>9010</v>
      </c>
      <c r="L3634">
        <v>550</v>
      </c>
      <c r="M3634" s="4" t="s">
        <v>33</v>
      </c>
      <c r="N3634">
        <v>2001</v>
      </c>
      <c r="O3634">
        <v>2437.85</v>
      </c>
      <c r="P3634">
        <v>4874</v>
      </c>
      <c r="Q3634" s="4" t="s">
        <v>23</v>
      </c>
      <c r="R3634" s="4" t="s">
        <v>24</v>
      </c>
      <c r="S3634">
        <v>70</v>
      </c>
    </row>
    <row r="3635" spans="1:19">
      <c r="A3635" s="4" t="s">
        <v>3842</v>
      </c>
      <c r="B3635" s="4" t="s">
        <v>191</v>
      </c>
      <c r="C3635" s="4" t="s">
        <v>9011</v>
      </c>
      <c r="D3635" s="4" t="s">
        <v>53</v>
      </c>
      <c r="E3635" s="4" t="s">
        <v>197</v>
      </c>
      <c r="F3635" s="3">
        <v>42889</v>
      </c>
      <c r="G3635" s="3">
        <v>42953</v>
      </c>
      <c r="H3635">
        <v>0</v>
      </c>
      <c r="I3635" s="4" t="s">
        <v>9026</v>
      </c>
      <c r="J3635" s="4" t="s">
        <v>9024</v>
      </c>
      <c r="K3635" s="4" t="s">
        <v>9010</v>
      </c>
      <c r="L3635">
        <v>4821</v>
      </c>
      <c r="M3635" s="4" t="s">
        <v>33</v>
      </c>
      <c r="N3635">
        <v>1990</v>
      </c>
      <c r="O3635">
        <v>4968.91</v>
      </c>
      <c r="P3635">
        <v>7523</v>
      </c>
      <c r="Q3635" s="4" t="s">
        <v>23</v>
      </c>
      <c r="R3635" s="4" t="s">
        <v>24</v>
      </c>
      <c r="S3635">
        <v>64</v>
      </c>
    </row>
    <row r="3636" spans="1:19">
      <c r="A3636" s="4" t="s">
        <v>3843</v>
      </c>
      <c r="B3636" s="4" t="s">
        <v>343</v>
      </c>
      <c r="C3636" s="4" t="s">
        <v>179</v>
      </c>
      <c r="D3636" s="4" t="s">
        <v>119</v>
      </c>
      <c r="E3636" s="4" t="s">
        <v>172</v>
      </c>
      <c r="F3636" s="3">
        <v>42889</v>
      </c>
      <c r="G3636" s="3">
        <v>42908</v>
      </c>
      <c r="H3636">
        <v>639</v>
      </c>
      <c r="I3636" s="4" t="s">
        <v>9016</v>
      </c>
      <c r="J3636" s="4" t="s">
        <v>9015</v>
      </c>
      <c r="K3636" s="4" t="s">
        <v>9010</v>
      </c>
      <c r="L3636">
        <v>550</v>
      </c>
      <c r="M3636" s="4" t="s">
        <v>55</v>
      </c>
      <c r="N3636">
        <v>1988</v>
      </c>
      <c r="O3636">
        <v>5266.09</v>
      </c>
      <c r="P3636">
        <v>8595</v>
      </c>
      <c r="Q3636" s="4" t="s">
        <v>23</v>
      </c>
      <c r="R3636" s="4" t="s">
        <v>56</v>
      </c>
      <c r="S3636">
        <v>19</v>
      </c>
    </row>
    <row r="3637" spans="1:19">
      <c r="A3637" s="4" t="s">
        <v>3844</v>
      </c>
      <c r="B3637" s="4" t="s">
        <v>343</v>
      </c>
      <c r="C3637" s="4" t="s">
        <v>171</v>
      </c>
      <c r="D3637" s="4" t="s">
        <v>68</v>
      </c>
      <c r="E3637" s="4" t="s">
        <v>172</v>
      </c>
      <c r="F3637" s="3">
        <v>42889</v>
      </c>
      <c r="G3637" s="3">
        <v>42907</v>
      </c>
      <c r="H3637">
        <v>1040</v>
      </c>
      <c r="I3637" s="4" t="s">
        <v>9016</v>
      </c>
      <c r="J3637" s="4" t="s">
        <v>9015</v>
      </c>
      <c r="K3637" s="4" t="s">
        <v>9010</v>
      </c>
      <c r="L3637">
        <v>1096</v>
      </c>
      <c r="M3637" s="4" t="s">
        <v>9322</v>
      </c>
      <c r="N3637">
        <v>2000</v>
      </c>
      <c r="O3637">
        <v>1223.72</v>
      </c>
      <c r="P3637">
        <v>2497</v>
      </c>
      <c r="Q3637" s="4" t="s">
        <v>69</v>
      </c>
      <c r="R3637" s="4" t="s">
        <v>24</v>
      </c>
      <c r="S3637">
        <v>18</v>
      </c>
    </row>
    <row r="3638" spans="1:19">
      <c r="A3638" s="4" t="s">
        <v>3845</v>
      </c>
      <c r="B3638" s="4" t="s">
        <v>343</v>
      </c>
      <c r="C3638" s="4" t="s">
        <v>9011</v>
      </c>
      <c r="D3638" s="4" t="s">
        <v>57</v>
      </c>
      <c r="E3638" s="4" t="s">
        <v>172</v>
      </c>
      <c r="F3638" s="3">
        <v>42889</v>
      </c>
      <c r="G3638" s="3">
        <v>42990</v>
      </c>
      <c r="H3638">
        <v>4138</v>
      </c>
      <c r="I3638" s="4" t="s">
        <v>9016</v>
      </c>
      <c r="J3638" s="4" t="s">
        <v>9015</v>
      </c>
      <c r="K3638" s="4" t="s">
        <v>9010</v>
      </c>
      <c r="L3638">
        <v>4821</v>
      </c>
      <c r="M3638" s="4" t="s">
        <v>58</v>
      </c>
      <c r="N3638">
        <v>2006</v>
      </c>
      <c r="O3638">
        <v>1102.43</v>
      </c>
      <c r="P3638">
        <v>1759</v>
      </c>
      <c r="Q3638" s="4" t="s">
        <v>23</v>
      </c>
      <c r="R3638" s="4" t="s">
        <v>24</v>
      </c>
      <c r="S3638">
        <v>101</v>
      </c>
    </row>
    <row r="3639" spans="1:19">
      <c r="A3639" s="4" t="s">
        <v>3846</v>
      </c>
      <c r="B3639" s="4" t="s">
        <v>219</v>
      </c>
      <c r="C3639" s="4" t="s">
        <v>9011</v>
      </c>
      <c r="D3639" s="4" t="s">
        <v>54</v>
      </c>
      <c r="E3639" s="4" t="s">
        <v>193</v>
      </c>
      <c r="F3639" s="3">
        <v>42889</v>
      </c>
      <c r="G3639" s="3"/>
      <c r="I3639" s="4" t="s">
        <v>9026</v>
      </c>
      <c r="J3639" s="4" t="s">
        <v>9024</v>
      </c>
      <c r="K3639" s="4" t="s">
        <v>9010</v>
      </c>
      <c r="L3639">
        <v>4821</v>
      </c>
      <c r="M3639" s="4" t="s">
        <v>55</v>
      </c>
      <c r="N3639">
        <v>1995</v>
      </c>
      <c r="O3639">
        <v>1825.82</v>
      </c>
      <c r="P3639">
        <v>5595</v>
      </c>
      <c r="Q3639" s="4" t="s">
        <v>23</v>
      </c>
      <c r="R3639" s="4" t="s">
        <v>56</v>
      </c>
    </row>
    <row r="3640" spans="1:19">
      <c r="A3640" s="4" t="s">
        <v>3847</v>
      </c>
      <c r="B3640" s="4" t="s">
        <v>219</v>
      </c>
      <c r="C3640" s="4" t="s">
        <v>171</v>
      </c>
      <c r="D3640" s="4" t="s">
        <v>97</v>
      </c>
      <c r="E3640" s="4" t="s">
        <v>197</v>
      </c>
      <c r="F3640" s="3">
        <v>42889</v>
      </c>
      <c r="G3640" s="3">
        <v>42954</v>
      </c>
      <c r="H3640">
        <v>0</v>
      </c>
      <c r="I3640" s="4" t="s">
        <v>9026</v>
      </c>
      <c r="J3640" s="4" t="s">
        <v>9024</v>
      </c>
      <c r="K3640" s="4" t="s">
        <v>9010</v>
      </c>
      <c r="L3640">
        <v>1096</v>
      </c>
      <c r="M3640" s="4" t="s">
        <v>33</v>
      </c>
      <c r="N3640">
        <v>2001</v>
      </c>
      <c r="O3640">
        <v>2437.85</v>
      </c>
      <c r="P3640">
        <v>4874</v>
      </c>
      <c r="Q3640" s="4" t="s">
        <v>23</v>
      </c>
      <c r="R3640" s="4" t="s">
        <v>24</v>
      </c>
      <c r="S3640">
        <v>65</v>
      </c>
    </row>
    <row r="3641" spans="1:19">
      <c r="A3641" s="4" t="s">
        <v>3848</v>
      </c>
      <c r="B3641" s="4" t="s">
        <v>256</v>
      </c>
      <c r="C3641" s="4" t="s">
        <v>177</v>
      </c>
      <c r="D3641" s="4" t="s">
        <v>61</v>
      </c>
      <c r="E3641" s="4" t="s">
        <v>172</v>
      </c>
      <c r="F3641" s="3">
        <v>42889</v>
      </c>
      <c r="G3641" s="3">
        <v>43001</v>
      </c>
      <c r="H3641">
        <v>54</v>
      </c>
      <c r="I3641" s="4" t="s">
        <v>9014</v>
      </c>
      <c r="J3641" s="4" t="s">
        <v>9015</v>
      </c>
      <c r="K3641" s="4" t="s">
        <v>9012</v>
      </c>
      <c r="L3641">
        <v>55</v>
      </c>
      <c r="M3641" s="4" t="s">
        <v>58</v>
      </c>
      <c r="N3641">
        <v>1991</v>
      </c>
      <c r="O3641">
        <v>2819.5</v>
      </c>
      <c r="P3641">
        <v>7227</v>
      </c>
      <c r="Q3641" s="4" t="s">
        <v>23</v>
      </c>
      <c r="R3641" s="4" t="s">
        <v>62</v>
      </c>
      <c r="S3641">
        <v>112</v>
      </c>
    </row>
    <row r="3642" spans="1:19">
      <c r="A3642" s="4" t="s">
        <v>3849</v>
      </c>
      <c r="B3642" s="4" t="s">
        <v>256</v>
      </c>
      <c r="C3642" s="4" t="s">
        <v>192</v>
      </c>
      <c r="D3642" s="4" t="s">
        <v>47</v>
      </c>
      <c r="E3642" s="4" t="s">
        <v>172</v>
      </c>
      <c r="F3642" s="3">
        <v>42889</v>
      </c>
      <c r="G3642" s="3">
        <v>42992</v>
      </c>
      <c r="H3642">
        <v>3438</v>
      </c>
      <c r="I3642" s="4" t="s">
        <v>9014</v>
      </c>
      <c r="J3642" s="4" t="s">
        <v>9015</v>
      </c>
      <c r="K3642" s="4" t="s">
        <v>9012</v>
      </c>
      <c r="L3642">
        <v>3393</v>
      </c>
      <c r="M3642" s="4" t="s">
        <v>46</v>
      </c>
      <c r="N3642">
        <v>1986</v>
      </c>
      <c r="O3642">
        <v>2403.58</v>
      </c>
      <c r="P3642">
        <v>8801</v>
      </c>
      <c r="Q3642" s="4" t="s">
        <v>23</v>
      </c>
      <c r="R3642" s="4" t="s">
        <v>24</v>
      </c>
      <c r="S3642">
        <v>103</v>
      </c>
    </row>
    <row r="3643" spans="1:19">
      <c r="A3643" s="4" t="s">
        <v>3850</v>
      </c>
      <c r="B3643" s="4" t="s">
        <v>187</v>
      </c>
      <c r="C3643" s="4" t="s">
        <v>9011</v>
      </c>
      <c r="D3643" s="4" t="s">
        <v>59</v>
      </c>
      <c r="E3643" s="4" t="s">
        <v>197</v>
      </c>
      <c r="F3643" s="3">
        <v>42889</v>
      </c>
      <c r="G3643" s="3">
        <v>42952</v>
      </c>
      <c r="H3643">
        <v>0</v>
      </c>
      <c r="I3643" s="4" t="s">
        <v>9023</v>
      </c>
      <c r="J3643" s="4" t="s">
        <v>9024</v>
      </c>
      <c r="K3643" s="4" t="s">
        <v>9010</v>
      </c>
      <c r="L3643">
        <v>4821</v>
      </c>
      <c r="M3643" s="4" t="s">
        <v>60</v>
      </c>
      <c r="N3643">
        <v>1988</v>
      </c>
      <c r="O3643">
        <v>2059.9</v>
      </c>
      <c r="P3643">
        <v>3644</v>
      </c>
      <c r="Q3643" s="4" t="s">
        <v>23</v>
      </c>
      <c r="R3643" s="4" t="s">
        <v>24</v>
      </c>
      <c r="S3643">
        <v>63</v>
      </c>
    </row>
    <row r="3644" spans="1:19">
      <c r="A3644" s="4" t="s">
        <v>3851</v>
      </c>
      <c r="B3644" s="4" t="s">
        <v>244</v>
      </c>
      <c r="C3644" s="4" t="s">
        <v>171</v>
      </c>
      <c r="D3644" s="4" t="s">
        <v>79</v>
      </c>
      <c r="E3644" s="4" t="s">
        <v>172</v>
      </c>
      <c r="F3644" s="3">
        <v>42889</v>
      </c>
      <c r="G3644" s="3">
        <v>42952</v>
      </c>
      <c r="H3644">
        <v>1017</v>
      </c>
      <c r="I3644" s="4" t="s">
        <v>9016</v>
      </c>
      <c r="J3644" s="4" t="s">
        <v>9015</v>
      </c>
      <c r="K3644" s="4" t="s">
        <v>9010</v>
      </c>
      <c r="L3644">
        <v>1096</v>
      </c>
      <c r="M3644" s="4" t="s">
        <v>26</v>
      </c>
      <c r="N3644">
        <v>2002</v>
      </c>
      <c r="O3644">
        <v>3178.24</v>
      </c>
      <c r="P3644">
        <v>4540</v>
      </c>
      <c r="Q3644" s="4" t="s">
        <v>23</v>
      </c>
      <c r="R3644" s="4" t="s">
        <v>24</v>
      </c>
      <c r="S3644">
        <v>63</v>
      </c>
    </row>
    <row r="3645" spans="1:19">
      <c r="A3645" s="4" t="s">
        <v>3852</v>
      </c>
      <c r="B3645" s="4" t="s">
        <v>205</v>
      </c>
      <c r="C3645" s="4" t="s">
        <v>177</v>
      </c>
      <c r="D3645" s="4" t="s">
        <v>44</v>
      </c>
      <c r="E3645" s="4" t="s">
        <v>193</v>
      </c>
      <c r="F3645" s="3">
        <v>42889</v>
      </c>
      <c r="G3645" s="3"/>
      <c r="I3645" s="4" t="s">
        <v>9023</v>
      </c>
      <c r="J3645" s="4" t="s">
        <v>9024</v>
      </c>
      <c r="K3645" s="4" t="s">
        <v>9012</v>
      </c>
      <c r="L3645">
        <v>55</v>
      </c>
      <c r="M3645" s="4" t="s">
        <v>36</v>
      </c>
      <c r="N3645">
        <v>2013</v>
      </c>
      <c r="O3645">
        <v>98.79</v>
      </c>
      <c r="P3645">
        <v>96</v>
      </c>
      <c r="Q3645" s="4" t="s">
        <v>23</v>
      </c>
      <c r="R3645" s="4" t="s">
        <v>35</v>
      </c>
    </row>
    <row r="3646" spans="1:19">
      <c r="A3646" s="4" t="s">
        <v>3853</v>
      </c>
      <c r="B3646" s="4" t="s">
        <v>205</v>
      </c>
      <c r="C3646" s="4" t="s">
        <v>192</v>
      </c>
      <c r="D3646" s="4" t="s">
        <v>108</v>
      </c>
      <c r="E3646" s="4" t="s">
        <v>172</v>
      </c>
      <c r="F3646" s="3">
        <v>42889</v>
      </c>
      <c r="G3646" s="3">
        <v>42997</v>
      </c>
      <c r="H3646">
        <v>3314</v>
      </c>
      <c r="I3646" s="4" t="s">
        <v>9023</v>
      </c>
      <c r="J3646" s="4" t="s">
        <v>9024</v>
      </c>
      <c r="K3646" s="4" t="s">
        <v>9012</v>
      </c>
      <c r="L3646">
        <v>3393</v>
      </c>
      <c r="M3646" s="4" t="s">
        <v>33</v>
      </c>
      <c r="N3646">
        <v>1996</v>
      </c>
      <c r="O3646">
        <v>2214.94</v>
      </c>
      <c r="P3646">
        <v>5374</v>
      </c>
      <c r="Q3646" s="4" t="s">
        <v>23</v>
      </c>
      <c r="R3646" s="4" t="s">
        <v>24</v>
      </c>
      <c r="S3646">
        <v>108</v>
      </c>
    </row>
    <row r="3647" spans="1:19">
      <c r="A3647" s="4" t="s">
        <v>3854</v>
      </c>
      <c r="B3647" s="4" t="s">
        <v>208</v>
      </c>
      <c r="C3647" s="4" t="s">
        <v>177</v>
      </c>
      <c r="D3647" s="4" t="s">
        <v>37</v>
      </c>
      <c r="E3647" s="4" t="s">
        <v>197</v>
      </c>
      <c r="F3647" s="3">
        <v>42889</v>
      </c>
      <c r="G3647" s="3">
        <v>42959</v>
      </c>
      <c r="H3647">
        <v>0</v>
      </c>
      <c r="I3647" s="4" t="s">
        <v>9014</v>
      </c>
      <c r="J3647" s="4" t="s">
        <v>9015</v>
      </c>
      <c r="K3647" s="4" t="s">
        <v>9012</v>
      </c>
      <c r="L3647">
        <v>55</v>
      </c>
      <c r="M3647" s="4" t="s">
        <v>33</v>
      </c>
      <c r="N3647">
        <v>2001</v>
      </c>
      <c r="O3647">
        <v>718.62</v>
      </c>
      <c r="P3647">
        <v>2448</v>
      </c>
      <c r="Q3647" s="4" t="s">
        <v>23</v>
      </c>
      <c r="R3647" s="4" t="s">
        <v>24</v>
      </c>
      <c r="S3647">
        <v>70</v>
      </c>
    </row>
    <row r="3648" spans="1:19">
      <c r="A3648" s="4" t="s">
        <v>3855</v>
      </c>
      <c r="B3648" s="4" t="s">
        <v>208</v>
      </c>
      <c r="C3648" s="4" t="s">
        <v>177</v>
      </c>
      <c r="D3648" s="4" t="s">
        <v>100</v>
      </c>
      <c r="E3648" s="4" t="s">
        <v>172</v>
      </c>
      <c r="F3648" s="3">
        <v>42889</v>
      </c>
      <c r="G3648" s="3">
        <v>42971</v>
      </c>
      <c r="H3648">
        <v>51</v>
      </c>
      <c r="I3648" s="4" t="s">
        <v>9014</v>
      </c>
      <c r="J3648" s="4" t="s">
        <v>9015</v>
      </c>
      <c r="K3648" s="4" t="s">
        <v>9012</v>
      </c>
      <c r="L3648">
        <v>55</v>
      </c>
      <c r="M3648" s="4" t="s">
        <v>9322</v>
      </c>
      <c r="N3648">
        <v>1987</v>
      </c>
      <c r="O3648">
        <v>2938.67</v>
      </c>
      <c r="P3648">
        <v>8775</v>
      </c>
      <c r="Q3648" s="4" t="s">
        <v>101</v>
      </c>
      <c r="R3648" s="4" t="s">
        <v>24</v>
      </c>
      <c r="S3648">
        <v>82</v>
      </c>
    </row>
    <row r="3649" spans="1:19">
      <c r="A3649" s="4" t="s">
        <v>3856</v>
      </c>
      <c r="B3649" s="4" t="s">
        <v>185</v>
      </c>
      <c r="C3649" s="4" t="s">
        <v>177</v>
      </c>
      <c r="D3649" s="4" t="s">
        <v>82</v>
      </c>
      <c r="E3649" s="4" t="s">
        <v>172</v>
      </c>
      <c r="F3649" s="3">
        <v>42889</v>
      </c>
      <c r="G3649" s="3">
        <v>42988</v>
      </c>
      <c r="H3649">
        <v>50</v>
      </c>
      <c r="I3649" s="4" t="s">
        <v>9023</v>
      </c>
      <c r="J3649" s="4" t="s">
        <v>9024</v>
      </c>
      <c r="K3649" s="4" t="s">
        <v>9012</v>
      </c>
      <c r="L3649">
        <v>55</v>
      </c>
      <c r="M3649" s="4" t="s">
        <v>36</v>
      </c>
      <c r="N3649">
        <v>1982</v>
      </c>
      <c r="O3649">
        <v>11698.03</v>
      </c>
      <c r="P3649">
        <v>34288</v>
      </c>
      <c r="Q3649" s="4" t="s">
        <v>23</v>
      </c>
      <c r="R3649" s="4" t="s">
        <v>24</v>
      </c>
      <c r="S3649">
        <v>99</v>
      </c>
    </row>
    <row r="3650" spans="1:19">
      <c r="A3650" s="4" t="s">
        <v>3857</v>
      </c>
      <c r="B3650" s="4" t="s">
        <v>216</v>
      </c>
      <c r="C3650" s="4" t="s">
        <v>177</v>
      </c>
      <c r="D3650" s="4" t="s">
        <v>126</v>
      </c>
      <c r="E3650" s="4" t="s">
        <v>172</v>
      </c>
      <c r="F3650" s="3">
        <v>42889</v>
      </c>
      <c r="G3650" s="3">
        <v>42895</v>
      </c>
      <c r="H3650">
        <v>54</v>
      </c>
      <c r="I3650" s="4" t="s">
        <v>9018</v>
      </c>
      <c r="J3650" s="4" t="s">
        <v>9019</v>
      </c>
      <c r="K3650" s="4" t="s">
        <v>9012</v>
      </c>
      <c r="L3650">
        <v>55</v>
      </c>
      <c r="M3650" s="4" t="s">
        <v>33</v>
      </c>
      <c r="N3650">
        <v>2010</v>
      </c>
      <c r="O3650">
        <v>71.12</v>
      </c>
      <c r="P3650">
        <v>144</v>
      </c>
      <c r="Q3650" s="4" t="s">
        <v>23</v>
      </c>
      <c r="R3650" s="4" t="s">
        <v>24</v>
      </c>
      <c r="S3650">
        <v>6</v>
      </c>
    </row>
    <row r="3651" spans="1:19">
      <c r="A3651" s="4" t="s">
        <v>3858</v>
      </c>
      <c r="B3651" s="4" t="s">
        <v>183</v>
      </c>
      <c r="C3651" s="4" t="s">
        <v>199</v>
      </c>
      <c r="D3651" s="4" t="s">
        <v>106</v>
      </c>
      <c r="E3651" s="4" t="s">
        <v>197</v>
      </c>
      <c r="F3651" s="3">
        <v>42890</v>
      </c>
      <c r="G3651" s="3">
        <v>42965</v>
      </c>
      <c r="H3651">
        <v>0</v>
      </c>
      <c r="I3651" s="4" t="s">
        <v>9014</v>
      </c>
      <c r="J3651" s="4" t="s">
        <v>9015</v>
      </c>
      <c r="K3651" s="4" t="s">
        <v>9010</v>
      </c>
      <c r="L3651">
        <v>5482</v>
      </c>
      <c r="M3651" s="4" t="s">
        <v>46</v>
      </c>
      <c r="N3651">
        <v>2012</v>
      </c>
      <c r="O3651">
        <v>45.39</v>
      </c>
      <c r="P3651">
        <v>100</v>
      </c>
      <c r="Q3651" s="4" t="s">
        <v>23</v>
      </c>
      <c r="R3651" s="4" t="s">
        <v>47</v>
      </c>
      <c r="S3651">
        <v>75</v>
      </c>
    </row>
    <row r="3652" spans="1:19">
      <c r="A3652" s="4" t="s">
        <v>3859</v>
      </c>
      <c r="B3652" s="4" t="s">
        <v>183</v>
      </c>
      <c r="C3652" s="4" t="s">
        <v>192</v>
      </c>
      <c r="D3652" s="4" t="s">
        <v>100</v>
      </c>
      <c r="E3652" s="4" t="s">
        <v>197</v>
      </c>
      <c r="F3652" s="3">
        <v>42890</v>
      </c>
      <c r="G3652" s="3">
        <v>42994</v>
      </c>
      <c r="H3652">
        <v>0</v>
      </c>
      <c r="I3652" s="4" t="s">
        <v>9014</v>
      </c>
      <c r="J3652" s="4" t="s">
        <v>9015</v>
      </c>
      <c r="K3652" s="4" t="s">
        <v>9012</v>
      </c>
      <c r="L3652">
        <v>3393</v>
      </c>
      <c r="M3652" s="4" t="s">
        <v>9322</v>
      </c>
      <c r="N3652">
        <v>1987</v>
      </c>
      <c r="O3652">
        <v>2938.67</v>
      </c>
      <c r="P3652">
        <v>8775</v>
      </c>
      <c r="Q3652" s="4" t="s">
        <v>101</v>
      </c>
      <c r="R3652" s="4" t="s">
        <v>24</v>
      </c>
      <c r="S3652">
        <v>104</v>
      </c>
    </row>
    <row r="3653" spans="1:19">
      <c r="A3653" s="4" t="s">
        <v>3860</v>
      </c>
      <c r="B3653" s="4" t="s">
        <v>261</v>
      </c>
      <c r="C3653" s="4" t="s">
        <v>9011</v>
      </c>
      <c r="D3653" s="4" t="s">
        <v>42</v>
      </c>
      <c r="E3653" s="4" t="s">
        <v>197</v>
      </c>
      <c r="F3653" s="3">
        <v>42890</v>
      </c>
      <c r="G3653" s="3">
        <v>42983</v>
      </c>
      <c r="H3653">
        <v>0</v>
      </c>
      <c r="I3653" s="4" t="s">
        <v>9021</v>
      </c>
      <c r="J3653" s="4" t="s">
        <v>9019</v>
      </c>
      <c r="K3653" s="4" t="s">
        <v>9010</v>
      </c>
      <c r="L3653">
        <v>4821</v>
      </c>
      <c r="M3653" s="4" t="s">
        <v>26</v>
      </c>
      <c r="N3653">
        <v>2017</v>
      </c>
      <c r="O3653">
        <v>4.54</v>
      </c>
      <c r="P3653">
        <v>9</v>
      </c>
      <c r="Q3653" s="4" t="s">
        <v>23</v>
      </c>
      <c r="R3653" s="4" t="s">
        <v>24</v>
      </c>
      <c r="S3653">
        <v>93</v>
      </c>
    </row>
    <row r="3654" spans="1:19">
      <c r="A3654" s="4" t="s">
        <v>3861</v>
      </c>
      <c r="B3654" s="4" t="s">
        <v>304</v>
      </c>
      <c r="C3654" s="4" t="s">
        <v>171</v>
      </c>
      <c r="D3654" s="4" t="s">
        <v>76</v>
      </c>
      <c r="E3654" s="4" t="s">
        <v>197</v>
      </c>
      <c r="F3654" s="3">
        <v>42890</v>
      </c>
      <c r="G3654" s="3">
        <v>42963</v>
      </c>
      <c r="H3654">
        <v>0</v>
      </c>
      <c r="I3654" s="4" t="s">
        <v>9014</v>
      </c>
      <c r="J3654" s="4" t="s">
        <v>9015</v>
      </c>
      <c r="K3654" s="4" t="s">
        <v>9010</v>
      </c>
      <c r="L3654">
        <v>1096</v>
      </c>
      <c r="M3654" s="4" t="s">
        <v>9322</v>
      </c>
      <c r="N3654">
        <v>1997</v>
      </c>
      <c r="O3654">
        <v>8170.38</v>
      </c>
      <c r="P3654">
        <v>16499</v>
      </c>
      <c r="Q3654" s="4" t="s">
        <v>77</v>
      </c>
      <c r="R3654" s="4" t="s">
        <v>24</v>
      </c>
      <c r="S3654">
        <v>73</v>
      </c>
    </row>
    <row r="3655" spans="1:19">
      <c r="A3655" s="4" t="s">
        <v>3862</v>
      </c>
      <c r="B3655" s="4" t="s">
        <v>210</v>
      </c>
      <c r="C3655" s="4" t="s">
        <v>9011</v>
      </c>
      <c r="D3655" s="4" t="s">
        <v>95</v>
      </c>
      <c r="E3655" s="4" t="s">
        <v>172</v>
      </c>
      <c r="F3655" s="3">
        <v>42890</v>
      </c>
      <c r="G3655" s="3">
        <v>42903</v>
      </c>
      <c r="H3655">
        <v>4942</v>
      </c>
      <c r="I3655" s="4" t="s">
        <v>9021</v>
      </c>
      <c r="J3655" s="4" t="s">
        <v>9019</v>
      </c>
      <c r="K3655" s="4" t="s">
        <v>9010</v>
      </c>
      <c r="L3655">
        <v>4821</v>
      </c>
      <c r="M3655" s="4" t="s">
        <v>60</v>
      </c>
      <c r="N3655">
        <v>1997</v>
      </c>
      <c r="O3655">
        <v>882.12</v>
      </c>
      <c r="P3655">
        <v>2769</v>
      </c>
      <c r="Q3655" s="4" t="s">
        <v>23</v>
      </c>
      <c r="R3655" s="4" t="s">
        <v>24</v>
      </c>
      <c r="S3655">
        <v>13</v>
      </c>
    </row>
    <row r="3656" spans="1:19">
      <c r="A3656" s="4" t="s">
        <v>3863</v>
      </c>
      <c r="B3656" s="4" t="s">
        <v>263</v>
      </c>
      <c r="C3656" s="4" t="s">
        <v>177</v>
      </c>
      <c r="D3656" s="4" t="s">
        <v>78</v>
      </c>
      <c r="E3656" s="4" t="s">
        <v>197</v>
      </c>
      <c r="F3656" s="3">
        <v>42890</v>
      </c>
      <c r="G3656" s="3">
        <v>42953</v>
      </c>
      <c r="H3656">
        <v>0</v>
      </c>
      <c r="I3656" s="4" t="s">
        <v>9021</v>
      </c>
      <c r="J3656" s="4" t="s">
        <v>9019</v>
      </c>
      <c r="K3656" s="4" t="s">
        <v>9012</v>
      </c>
      <c r="L3656">
        <v>55</v>
      </c>
      <c r="M3656" s="4" t="s">
        <v>55</v>
      </c>
      <c r="N3656">
        <v>1994</v>
      </c>
      <c r="O3656">
        <v>6395.05</v>
      </c>
      <c r="P3656">
        <v>20275</v>
      </c>
      <c r="Q3656" s="4" t="s">
        <v>23</v>
      </c>
      <c r="R3656" s="4" t="s">
        <v>24</v>
      </c>
      <c r="S3656">
        <v>63</v>
      </c>
    </row>
    <row r="3657" spans="1:19">
      <c r="A3657" s="4" t="s">
        <v>3864</v>
      </c>
      <c r="B3657" s="4" t="s">
        <v>263</v>
      </c>
      <c r="C3657" s="4" t="s">
        <v>9011</v>
      </c>
      <c r="D3657" s="4" t="s">
        <v>82</v>
      </c>
      <c r="E3657" s="4" t="s">
        <v>172</v>
      </c>
      <c r="F3657" s="3">
        <v>42890</v>
      </c>
      <c r="G3657" s="3">
        <v>42900</v>
      </c>
      <c r="H3657">
        <v>4612</v>
      </c>
      <c r="I3657" s="4" t="s">
        <v>9021</v>
      </c>
      <c r="J3657" s="4" t="s">
        <v>9019</v>
      </c>
      <c r="K3657" s="4" t="s">
        <v>9010</v>
      </c>
      <c r="L3657">
        <v>4821</v>
      </c>
      <c r="M3657" s="4" t="s">
        <v>36</v>
      </c>
      <c r="N3657">
        <v>1982</v>
      </c>
      <c r="O3657">
        <v>11698.03</v>
      </c>
      <c r="P3657">
        <v>34288</v>
      </c>
      <c r="Q3657" s="4" t="s">
        <v>23</v>
      </c>
      <c r="R3657" s="4" t="s">
        <v>24</v>
      </c>
      <c r="S3657">
        <v>10</v>
      </c>
    </row>
    <row r="3658" spans="1:19">
      <c r="A3658" s="4" t="s">
        <v>3865</v>
      </c>
      <c r="B3658" s="4" t="s">
        <v>263</v>
      </c>
      <c r="C3658" s="4" t="s">
        <v>9011</v>
      </c>
      <c r="D3658" s="4" t="s">
        <v>130</v>
      </c>
      <c r="E3658" s="4" t="s">
        <v>172</v>
      </c>
      <c r="F3658" s="3">
        <v>42890</v>
      </c>
      <c r="G3658" s="3">
        <v>42906</v>
      </c>
      <c r="H3658">
        <v>4308</v>
      </c>
      <c r="I3658" s="4" t="s">
        <v>9021</v>
      </c>
      <c r="J3658" s="4" t="s">
        <v>9019</v>
      </c>
      <c r="K3658" s="4" t="s">
        <v>9010</v>
      </c>
      <c r="L3658">
        <v>4821</v>
      </c>
      <c r="M3658" s="4" t="s">
        <v>36</v>
      </c>
      <c r="N3658">
        <v>1979</v>
      </c>
      <c r="O3658">
        <v>4478.47</v>
      </c>
      <c r="P3658">
        <v>13809</v>
      </c>
      <c r="Q3658" s="4" t="s">
        <v>23</v>
      </c>
      <c r="R3658" s="4" t="s">
        <v>24</v>
      </c>
      <c r="S3658">
        <v>16</v>
      </c>
    </row>
    <row r="3659" spans="1:19">
      <c r="A3659" s="4" t="s">
        <v>3866</v>
      </c>
      <c r="B3659" s="4" t="s">
        <v>263</v>
      </c>
      <c r="C3659" s="4" t="s">
        <v>192</v>
      </c>
      <c r="D3659" s="4" t="s">
        <v>40</v>
      </c>
      <c r="E3659" s="4" t="s">
        <v>172</v>
      </c>
      <c r="F3659" s="3">
        <v>42890</v>
      </c>
      <c r="G3659" s="3">
        <v>42982</v>
      </c>
      <c r="H3659">
        <v>2876</v>
      </c>
      <c r="I3659" s="4" t="s">
        <v>9021</v>
      </c>
      <c r="J3659" s="4" t="s">
        <v>9019</v>
      </c>
      <c r="K3659" s="4" t="s">
        <v>9012</v>
      </c>
      <c r="L3659">
        <v>3393</v>
      </c>
      <c r="M3659" s="4" t="s">
        <v>39</v>
      </c>
      <c r="N3659">
        <v>1989</v>
      </c>
      <c r="O3659">
        <v>665.06</v>
      </c>
      <c r="P3659">
        <v>1095</v>
      </c>
      <c r="Q3659" s="4" t="s">
        <v>23</v>
      </c>
      <c r="R3659" s="4" t="s">
        <v>24</v>
      </c>
      <c r="S3659">
        <v>92</v>
      </c>
    </row>
    <row r="3660" spans="1:19">
      <c r="A3660" s="4" t="s">
        <v>3867</v>
      </c>
      <c r="B3660" s="4" t="s">
        <v>196</v>
      </c>
      <c r="C3660" s="4" t="s">
        <v>199</v>
      </c>
      <c r="D3660" s="4" t="s">
        <v>92</v>
      </c>
      <c r="E3660" s="4" t="s">
        <v>172</v>
      </c>
      <c r="F3660" s="3">
        <v>42890</v>
      </c>
      <c r="G3660" s="3">
        <v>42977</v>
      </c>
      <c r="H3660">
        <v>4990</v>
      </c>
      <c r="I3660" s="4" t="s">
        <v>9016</v>
      </c>
      <c r="J3660" s="4" t="s">
        <v>9015</v>
      </c>
      <c r="K3660" s="4" t="s">
        <v>9010</v>
      </c>
      <c r="L3660">
        <v>5482</v>
      </c>
      <c r="M3660" s="4" t="s">
        <v>73</v>
      </c>
      <c r="N3660">
        <v>1997</v>
      </c>
      <c r="O3660">
        <v>2041.73</v>
      </c>
      <c r="P3660">
        <v>5276</v>
      </c>
      <c r="Q3660" s="4" t="s">
        <v>23</v>
      </c>
      <c r="R3660" s="4" t="s">
        <v>24</v>
      </c>
      <c r="S3660">
        <v>87</v>
      </c>
    </row>
    <row r="3661" spans="1:19">
      <c r="A3661" s="4" t="s">
        <v>3868</v>
      </c>
      <c r="B3661" s="4" t="s">
        <v>203</v>
      </c>
      <c r="C3661" s="4" t="s">
        <v>171</v>
      </c>
      <c r="D3661" s="4" t="s">
        <v>105</v>
      </c>
      <c r="E3661" s="4" t="s">
        <v>197</v>
      </c>
      <c r="F3661" s="3">
        <v>42890</v>
      </c>
      <c r="G3661" s="3">
        <v>43007</v>
      </c>
      <c r="H3661">
        <v>0</v>
      </c>
      <c r="I3661" s="4" t="s">
        <v>9023</v>
      </c>
      <c r="J3661" s="4" t="s">
        <v>9024</v>
      </c>
      <c r="K3661" s="4" t="s">
        <v>9010</v>
      </c>
      <c r="L3661">
        <v>1096</v>
      </c>
      <c r="M3661" s="4" t="s">
        <v>36</v>
      </c>
      <c r="N3661">
        <v>1996</v>
      </c>
      <c r="O3661">
        <v>6354.87</v>
      </c>
      <c r="P3661">
        <v>16780</v>
      </c>
      <c r="Q3661" s="4" t="s">
        <v>23</v>
      </c>
      <c r="R3661" s="4" t="s">
        <v>35</v>
      </c>
      <c r="S3661">
        <v>117</v>
      </c>
    </row>
    <row r="3662" spans="1:19">
      <c r="A3662" s="4" t="s">
        <v>3869</v>
      </c>
      <c r="B3662" s="4" t="s">
        <v>203</v>
      </c>
      <c r="C3662" s="4" t="s">
        <v>171</v>
      </c>
      <c r="D3662" s="4" t="s">
        <v>56</v>
      </c>
      <c r="E3662" s="4" t="s">
        <v>172</v>
      </c>
      <c r="F3662" s="3">
        <v>42890</v>
      </c>
      <c r="G3662" s="3">
        <v>42987</v>
      </c>
      <c r="H3662">
        <v>1024</v>
      </c>
      <c r="I3662" s="4" t="s">
        <v>9023</v>
      </c>
      <c r="J3662" s="4" t="s">
        <v>9024</v>
      </c>
      <c r="K3662" s="4" t="s">
        <v>9010</v>
      </c>
      <c r="L3662">
        <v>1096</v>
      </c>
      <c r="M3662" s="4" t="s">
        <v>55</v>
      </c>
      <c r="N3662">
        <v>1999</v>
      </c>
      <c r="O3662">
        <v>1699.85</v>
      </c>
      <c r="P3662">
        <v>5108</v>
      </c>
      <c r="Q3662" s="4" t="s">
        <v>23</v>
      </c>
      <c r="R3662" s="4" t="s">
        <v>24</v>
      </c>
      <c r="S3662">
        <v>97</v>
      </c>
    </row>
    <row r="3663" spans="1:19">
      <c r="A3663" s="4" t="s">
        <v>3870</v>
      </c>
      <c r="B3663" s="4" t="s">
        <v>219</v>
      </c>
      <c r="C3663" s="4" t="s">
        <v>171</v>
      </c>
      <c r="D3663" s="4" t="s">
        <v>24</v>
      </c>
      <c r="E3663" s="4" t="s">
        <v>193</v>
      </c>
      <c r="F3663" s="3">
        <v>42890</v>
      </c>
      <c r="G3663" s="3"/>
      <c r="I3663" s="4" t="s">
        <v>9026</v>
      </c>
      <c r="J3663" s="4" t="s">
        <v>9024</v>
      </c>
      <c r="K3663" s="4" t="s">
        <v>9010</v>
      </c>
      <c r="L3663">
        <v>1096</v>
      </c>
      <c r="M3663" s="4"/>
      <c r="Q3663" s="4"/>
      <c r="R3663" s="4"/>
    </row>
    <row r="3664" spans="1:19">
      <c r="A3664" s="4" t="s">
        <v>3871</v>
      </c>
      <c r="B3664" s="4" t="s">
        <v>219</v>
      </c>
      <c r="C3664" s="4" t="s">
        <v>177</v>
      </c>
      <c r="D3664" s="4" t="s">
        <v>87</v>
      </c>
      <c r="E3664" s="4" t="s">
        <v>172</v>
      </c>
      <c r="F3664" s="3">
        <v>42890</v>
      </c>
      <c r="G3664" s="3">
        <v>42994</v>
      </c>
      <c r="H3664">
        <v>53</v>
      </c>
      <c r="I3664" s="4" t="s">
        <v>9026</v>
      </c>
      <c r="J3664" s="4" t="s">
        <v>9024</v>
      </c>
      <c r="K3664" s="4" t="s">
        <v>9012</v>
      </c>
      <c r="L3664">
        <v>55</v>
      </c>
      <c r="M3664" s="4" t="s">
        <v>26</v>
      </c>
      <c r="N3664">
        <v>2004</v>
      </c>
      <c r="O3664">
        <v>1618.89</v>
      </c>
      <c r="P3664">
        <v>3889</v>
      </c>
      <c r="Q3664" s="4" t="s">
        <v>23</v>
      </c>
      <c r="R3664" s="4" t="s">
        <v>24</v>
      </c>
      <c r="S3664">
        <v>104</v>
      </c>
    </row>
    <row r="3665" spans="1:19">
      <c r="A3665" s="4" t="s">
        <v>3872</v>
      </c>
      <c r="B3665" s="4" t="s">
        <v>230</v>
      </c>
      <c r="C3665" s="4" t="s">
        <v>179</v>
      </c>
      <c r="D3665" s="4" t="s">
        <v>24</v>
      </c>
      <c r="E3665" s="4" t="s">
        <v>193</v>
      </c>
      <c r="F3665" s="3">
        <v>42890</v>
      </c>
      <c r="G3665" s="3"/>
      <c r="I3665" s="4" t="s">
        <v>9026</v>
      </c>
      <c r="J3665" s="4" t="s">
        <v>9024</v>
      </c>
      <c r="K3665" s="4" t="s">
        <v>9010</v>
      </c>
      <c r="L3665">
        <v>550</v>
      </c>
      <c r="M3665" s="4"/>
      <c r="Q3665" s="4"/>
      <c r="R3665" s="4"/>
    </row>
    <row r="3666" spans="1:19">
      <c r="A3666" s="4" t="s">
        <v>3873</v>
      </c>
      <c r="B3666" s="4" t="s">
        <v>230</v>
      </c>
      <c r="C3666" s="4" t="s">
        <v>9011</v>
      </c>
      <c r="D3666" s="4" t="s">
        <v>24</v>
      </c>
      <c r="E3666" s="4" t="s">
        <v>193</v>
      </c>
      <c r="F3666" s="3">
        <v>42890</v>
      </c>
      <c r="G3666" s="3"/>
      <c r="I3666" s="4" t="s">
        <v>9026</v>
      </c>
      <c r="J3666" s="4" t="s">
        <v>9024</v>
      </c>
      <c r="K3666" s="4" t="s">
        <v>9010</v>
      </c>
      <c r="L3666">
        <v>4821</v>
      </c>
      <c r="M3666" s="4"/>
      <c r="Q3666" s="4"/>
      <c r="R3666" s="4"/>
    </row>
    <row r="3667" spans="1:19">
      <c r="A3667" s="4" t="s">
        <v>3874</v>
      </c>
      <c r="B3667" s="4" t="s">
        <v>230</v>
      </c>
      <c r="C3667" s="4" t="s">
        <v>177</v>
      </c>
      <c r="D3667" s="4" t="s">
        <v>127</v>
      </c>
      <c r="E3667" s="4" t="s">
        <v>193</v>
      </c>
      <c r="F3667" s="3">
        <v>42890</v>
      </c>
      <c r="G3667" s="3"/>
      <c r="I3667" s="4" t="s">
        <v>9026</v>
      </c>
      <c r="J3667" s="4" t="s">
        <v>9024</v>
      </c>
      <c r="K3667" s="4" t="s">
        <v>9012</v>
      </c>
      <c r="L3667">
        <v>55</v>
      </c>
      <c r="M3667" s="4" t="s">
        <v>9322</v>
      </c>
      <c r="N3667">
        <v>2011</v>
      </c>
      <c r="O3667">
        <v>40.79</v>
      </c>
      <c r="P3667">
        <v>142</v>
      </c>
      <c r="Q3667" s="4" t="s">
        <v>128</v>
      </c>
      <c r="R3667" s="4" t="s">
        <v>24</v>
      </c>
    </row>
    <row r="3668" spans="1:19">
      <c r="A3668" s="4" t="s">
        <v>3875</v>
      </c>
      <c r="B3668" s="4" t="s">
        <v>230</v>
      </c>
      <c r="C3668" s="4" t="s">
        <v>171</v>
      </c>
      <c r="D3668" s="4" t="s">
        <v>108</v>
      </c>
      <c r="E3668" s="4" t="s">
        <v>197</v>
      </c>
      <c r="F3668" s="3">
        <v>42890</v>
      </c>
      <c r="G3668" s="3">
        <v>42995</v>
      </c>
      <c r="H3668">
        <v>0</v>
      </c>
      <c r="I3668" s="4" t="s">
        <v>9026</v>
      </c>
      <c r="J3668" s="4" t="s">
        <v>9024</v>
      </c>
      <c r="K3668" s="4" t="s">
        <v>9010</v>
      </c>
      <c r="L3668">
        <v>1096</v>
      </c>
      <c r="M3668" s="4" t="s">
        <v>33</v>
      </c>
      <c r="N3668">
        <v>1996</v>
      </c>
      <c r="O3668">
        <v>2214.94</v>
      </c>
      <c r="P3668">
        <v>5374</v>
      </c>
      <c r="Q3668" s="4" t="s">
        <v>23</v>
      </c>
      <c r="R3668" s="4" t="s">
        <v>24</v>
      </c>
      <c r="S3668">
        <v>105</v>
      </c>
    </row>
    <row r="3669" spans="1:19">
      <c r="A3669" s="4" t="s">
        <v>3876</v>
      </c>
      <c r="B3669" s="4" t="s">
        <v>230</v>
      </c>
      <c r="C3669" s="4" t="s">
        <v>179</v>
      </c>
      <c r="D3669" s="4" t="s">
        <v>81</v>
      </c>
      <c r="E3669" s="4" t="s">
        <v>172</v>
      </c>
      <c r="F3669" s="3">
        <v>42890</v>
      </c>
      <c r="G3669" s="3">
        <v>42979</v>
      </c>
      <c r="H3669">
        <v>525</v>
      </c>
      <c r="I3669" s="4" t="s">
        <v>9026</v>
      </c>
      <c r="J3669" s="4" t="s">
        <v>9024</v>
      </c>
      <c r="K3669" s="4" t="s">
        <v>9010</v>
      </c>
      <c r="L3669">
        <v>550</v>
      </c>
      <c r="M3669" s="4" t="s">
        <v>33</v>
      </c>
      <c r="N3669">
        <v>1989</v>
      </c>
      <c r="O3669">
        <v>1388.67</v>
      </c>
      <c r="P3669">
        <v>3583</v>
      </c>
      <c r="Q3669" s="4" t="s">
        <v>23</v>
      </c>
      <c r="R3669" s="4" t="s">
        <v>24</v>
      </c>
      <c r="S3669">
        <v>89</v>
      </c>
    </row>
    <row r="3670" spans="1:19">
      <c r="A3670" s="4" t="s">
        <v>3877</v>
      </c>
      <c r="B3670" s="4" t="s">
        <v>230</v>
      </c>
      <c r="C3670" s="4" t="s">
        <v>177</v>
      </c>
      <c r="D3670" s="4" t="s">
        <v>90</v>
      </c>
      <c r="E3670" s="4" t="s">
        <v>172</v>
      </c>
      <c r="F3670" s="3">
        <v>42890</v>
      </c>
      <c r="G3670" s="3">
        <v>42974</v>
      </c>
      <c r="H3670">
        <v>60</v>
      </c>
      <c r="I3670" s="4" t="s">
        <v>9026</v>
      </c>
      <c r="J3670" s="4" t="s">
        <v>9024</v>
      </c>
      <c r="K3670" s="4" t="s">
        <v>9012</v>
      </c>
      <c r="L3670">
        <v>55</v>
      </c>
      <c r="M3670" s="4" t="s">
        <v>73</v>
      </c>
      <c r="N3670">
        <v>1987</v>
      </c>
      <c r="O3670">
        <v>405.59</v>
      </c>
      <c r="P3670">
        <v>1179</v>
      </c>
      <c r="Q3670" s="4" t="s">
        <v>91</v>
      </c>
      <c r="R3670" s="4" t="s">
        <v>92</v>
      </c>
      <c r="S3670">
        <v>84</v>
      </c>
    </row>
    <row r="3671" spans="1:19">
      <c r="A3671" s="4" t="s">
        <v>3878</v>
      </c>
      <c r="B3671" s="4" t="s">
        <v>187</v>
      </c>
      <c r="C3671" s="4" t="s">
        <v>171</v>
      </c>
      <c r="D3671" s="4" t="s">
        <v>105</v>
      </c>
      <c r="E3671" s="4" t="s">
        <v>172</v>
      </c>
      <c r="F3671" s="3">
        <v>42890</v>
      </c>
      <c r="G3671" s="3">
        <v>42894</v>
      </c>
      <c r="H3671">
        <v>967</v>
      </c>
      <c r="I3671" s="4" t="s">
        <v>9023</v>
      </c>
      <c r="J3671" s="4" t="s">
        <v>9024</v>
      </c>
      <c r="K3671" s="4" t="s">
        <v>9010</v>
      </c>
      <c r="L3671">
        <v>1096</v>
      </c>
      <c r="M3671" s="4" t="s">
        <v>36</v>
      </c>
      <c r="N3671">
        <v>1996</v>
      </c>
      <c r="O3671">
        <v>6354.87</v>
      </c>
      <c r="P3671">
        <v>16780</v>
      </c>
      <c r="Q3671" s="4" t="s">
        <v>23</v>
      </c>
      <c r="R3671" s="4" t="s">
        <v>35</v>
      </c>
      <c r="S3671">
        <v>4</v>
      </c>
    </row>
    <row r="3672" spans="1:19">
      <c r="A3672" s="4" t="s">
        <v>3879</v>
      </c>
      <c r="B3672" s="4" t="s">
        <v>201</v>
      </c>
      <c r="C3672" s="4" t="s">
        <v>179</v>
      </c>
      <c r="D3672" s="4" t="s">
        <v>102</v>
      </c>
      <c r="E3672" s="4" t="s">
        <v>197</v>
      </c>
      <c r="F3672" s="3">
        <v>42890</v>
      </c>
      <c r="G3672" s="3">
        <v>42961</v>
      </c>
      <c r="H3672">
        <v>0</v>
      </c>
      <c r="I3672" s="4" t="s">
        <v>9026</v>
      </c>
      <c r="J3672" s="4" t="s">
        <v>9024</v>
      </c>
      <c r="K3672" s="4" t="s">
        <v>9010</v>
      </c>
      <c r="L3672">
        <v>550</v>
      </c>
      <c r="M3672" s="4" t="s">
        <v>55</v>
      </c>
      <c r="N3672">
        <v>1994</v>
      </c>
      <c r="O3672">
        <v>1188.42</v>
      </c>
      <c r="P3672">
        <v>3015</v>
      </c>
      <c r="Q3672" s="4" t="s">
        <v>23</v>
      </c>
      <c r="R3672" s="4" t="s">
        <v>24</v>
      </c>
      <c r="S3672">
        <v>71</v>
      </c>
    </row>
    <row r="3673" spans="1:19">
      <c r="A3673" s="4" t="s">
        <v>3880</v>
      </c>
      <c r="B3673" s="4" t="s">
        <v>232</v>
      </c>
      <c r="C3673" s="4" t="s">
        <v>179</v>
      </c>
      <c r="D3673" s="4" t="s">
        <v>78</v>
      </c>
      <c r="E3673" s="4" t="s">
        <v>172</v>
      </c>
      <c r="F3673" s="3">
        <v>42890</v>
      </c>
      <c r="G3673" s="3">
        <v>42900</v>
      </c>
      <c r="H3673">
        <v>524</v>
      </c>
      <c r="I3673" s="4" t="s">
        <v>9021</v>
      </c>
      <c r="J3673" s="4" t="s">
        <v>9019</v>
      </c>
      <c r="K3673" s="4" t="s">
        <v>9010</v>
      </c>
      <c r="L3673">
        <v>550</v>
      </c>
      <c r="M3673" s="4" t="s">
        <v>55</v>
      </c>
      <c r="N3673">
        <v>1994</v>
      </c>
      <c r="O3673">
        <v>6395.05</v>
      </c>
      <c r="P3673">
        <v>20275</v>
      </c>
      <c r="Q3673" s="4" t="s">
        <v>23</v>
      </c>
      <c r="R3673" s="4" t="s">
        <v>24</v>
      </c>
      <c r="S3673">
        <v>10</v>
      </c>
    </row>
    <row r="3674" spans="1:19">
      <c r="A3674" s="4" t="s">
        <v>3881</v>
      </c>
      <c r="B3674" s="4" t="s">
        <v>205</v>
      </c>
      <c r="C3674" s="4" t="s">
        <v>177</v>
      </c>
      <c r="D3674" s="4" t="s">
        <v>81</v>
      </c>
      <c r="E3674" s="4" t="s">
        <v>172</v>
      </c>
      <c r="F3674" s="3">
        <v>42890</v>
      </c>
      <c r="G3674" s="3">
        <v>42988</v>
      </c>
      <c r="H3674">
        <v>57</v>
      </c>
      <c r="I3674" s="4" t="s">
        <v>9023</v>
      </c>
      <c r="J3674" s="4" t="s">
        <v>9024</v>
      </c>
      <c r="K3674" s="4" t="s">
        <v>9012</v>
      </c>
      <c r="L3674">
        <v>55</v>
      </c>
      <c r="M3674" s="4" t="s">
        <v>33</v>
      </c>
      <c r="N3674">
        <v>1989</v>
      </c>
      <c r="O3674">
        <v>1388.67</v>
      </c>
      <c r="P3674">
        <v>3583</v>
      </c>
      <c r="Q3674" s="4" t="s">
        <v>23</v>
      </c>
      <c r="R3674" s="4" t="s">
        <v>24</v>
      </c>
      <c r="S3674">
        <v>98</v>
      </c>
    </row>
    <row r="3675" spans="1:19">
      <c r="A3675" s="4" t="s">
        <v>3882</v>
      </c>
      <c r="B3675" s="4" t="s">
        <v>226</v>
      </c>
      <c r="C3675" s="4" t="s">
        <v>192</v>
      </c>
      <c r="D3675" s="4" t="s">
        <v>35</v>
      </c>
      <c r="E3675" s="4" t="s">
        <v>197</v>
      </c>
      <c r="F3675" s="3">
        <v>42890</v>
      </c>
      <c r="G3675" s="3">
        <v>42906</v>
      </c>
      <c r="H3675">
        <v>0</v>
      </c>
      <c r="I3675" s="4" t="s">
        <v>9018</v>
      </c>
      <c r="J3675" s="4" t="s">
        <v>9019</v>
      </c>
      <c r="K3675" s="4" t="s">
        <v>9012</v>
      </c>
      <c r="L3675">
        <v>3393</v>
      </c>
      <c r="M3675" s="4" t="s">
        <v>36</v>
      </c>
      <c r="N3675">
        <v>2002</v>
      </c>
      <c r="O3675">
        <v>987.39</v>
      </c>
      <c r="P3675">
        <v>2253</v>
      </c>
      <c r="Q3675" s="4" t="s">
        <v>23</v>
      </c>
      <c r="R3675" s="4" t="s">
        <v>24</v>
      </c>
      <c r="S3675">
        <v>16</v>
      </c>
    </row>
    <row r="3676" spans="1:19">
      <c r="A3676" s="4" t="s">
        <v>3883</v>
      </c>
      <c r="B3676" s="4" t="s">
        <v>208</v>
      </c>
      <c r="C3676" s="4" t="s">
        <v>199</v>
      </c>
      <c r="D3676" s="4" t="s">
        <v>92</v>
      </c>
      <c r="E3676" s="4" t="s">
        <v>172</v>
      </c>
      <c r="F3676" s="3">
        <v>42890</v>
      </c>
      <c r="G3676" s="3">
        <v>42899</v>
      </c>
      <c r="H3676">
        <v>5056</v>
      </c>
      <c r="I3676" s="4" t="s">
        <v>9014</v>
      </c>
      <c r="J3676" s="4" t="s">
        <v>9015</v>
      </c>
      <c r="K3676" s="4" t="s">
        <v>9010</v>
      </c>
      <c r="L3676">
        <v>5482</v>
      </c>
      <c r="M3676" s="4" t="s">
        <v>73</v>
      </c>
      <c r="N3676">
        <v>1997</v>
      </c>
      <c r="O3676">
        <v>2041.73</v>
      </c>
      <c r="P3676">
        <v>5276</v>
      </c>
      <c r="Q3676" s="4" t="s">
        <v>23</v>
      </c>
      <c r="R3676" s="4" t="s">
        <v>24</v>
      </c>
      <c r="S3676">
        <v>9</v>
      </c>
    </row>
    <row r="3677" spans="1:19">
      <c r="A3677" s="4" t="s">
        <v>3884</v>
      </c>
      <c r="B3677" s="4" t="s">
        <v>185</v>
      </c>
      <c r="C3677" s="4" t="s">
        <v>179</v>
      </c>
      <c r="D3677" s="4" t="s">
        <v>84</v>
      </c>
      <c r="E3677" s="4" t="s">
        <v>172</v>
      </c>
      <c r="F3677" s="3">
        <v>42890</v>
      </c>
      <c r="G3677" s="3">
        <v>42894</v>
      </c>
      <c r="H3677">
        <v>600</v>
      </c>
      <c r="I3677" s="4" t="s">
        <v>9023</v>
      </c>
      <c r="J3677" s="4" t="s">
        <v>9024</v>
      </c>
      <c r="K3677" s="4" t="s">
        <v>9010</v>
      </c>
      <c r="L3677">
        <v>550</v>
      </c>
      <c r="M3677" s="4" t="s">
        <v>9322</v>
      </c>
      <c r="N3677">
        <v>1980</v>
      </c>
      <c r="O3677">
        <v>7708.38</v>
      </c>
      <c r="P3677">
        <v>13756</v>
      </c>
      <c r="Q3677" s="4" t="s">
        <v>23</v>
      </c>
      <c r="R3677" s="4" t="s">
        <v>24</v>
      </c>
      <c r="S3677">
        <v>4</v>
      </c>
    </row>
    <row r="3678" spans="1:19">
      <c r="A3678" s="4" t="s">
        <v>3885</v>
      </c>
      <c r="B3678" s="4" t="s">
        <v>246</v>
      </c>
      <c r="C3678" s="4" t="s">
        <v>179</v>
      </c>
      <c r="D3678" s="4" t="s">
        <v>52</v>
      </c>
      <c r="E3678" s="4" t="s">
        <v>172</v>
      </c>
      <c r="F3678" s="3">
        <v>42891</v>
      </c>
      <c r="G3678" s="3">
        <v>43004</v>
      </c>
      <c r="H3678">
        <v>633</v>
      </c>
      <c r="I3678" s="4" t="s">
        <v>9021</v>
      </c>
      <c r="J3678" s="4" t="s">
        <v>9019</v>
      </c>
      <c r="K3678" s="4" t="s">
        <v>9010</v>
      </c>
      <c r="L3678">
        <v>550</v>
      </c>
      <c r="M3678" s="4" t="s">
        <v>46</v>
      </c>
      <c r="N3678">
        <v>1999</v>
      </c>
      <c r="O3678">
        <v>1197.44</v>
      </c>
      <c r="P3678">
        <v>2570</v>
      </c>
      <c r="Q3678" s="4" t="s">
        <v>23</v>
      </c>
      <c r="R3678" s="4" t="s">
        <v>24</v>
      </c>
      <c r="S3678">
        <v>113</v>
      </c>
    </row>
    <row r="3679" spans="1:19">
      <c r="A3679" s="4" t="s">
        <v>3886</v>
      </c>
      <c r="B3679" s="4" t="s">
        <v>246</v>
      </c>
      <c r="C3679" s="4" t="s">
        <v>9011</v>
      </c>
      <c r="D3679" s="4" t="s">
        <v>121</v>
      </c>
      <c r="E3679" s="4" t="s">
        <v>172</v>
      </c>
      <c r="F3679" s="3">
        <v>42891</v>
      </c>
      <c r="G3679" s="3">
        <v>42974</v>
      </c>
      <c r="H3679">
        <v>4994</v>
      </c>
      <c r="I3679" s="4" t="s">
        <v>9021</v>
      </c>
      <c r="J3679" s="4" t="s">
        <v>9019</v>
      </c>
      <c r="K3679" s="4" t="s">
        <v>9010</v>
      </c>
      <c r="L3679">
        <v>4821</v>
      </c>
      <c r="M3679" s="4" t="s">
        <v>58</v>
      </c>
      <c r="N3679">
        <v>1993</v>
      </c>
      <c r="O3679">
        <v>646.1</v>
      </c>
      <c r="P3679">
        <v>883</v>
      </c>
      <c r="Q3679" s="4" t="s">
        <v>23</v>
      </c>
      <c r="R3679" s="4" t="s">
        <v>62</v>
      </c>
      <c r="S3679">
        <v>83</v>
      </c>
    </row>
    <row r="3680" spans="1:19">
      <c r="A3680" s="4" t="s">
        <v>3887</v>
      </c>
      <c r="B3680" s="4" t="s">
        <v>279</v>
      </c>
      <c r="C3680" s="4" t="s">
        <v>171</v>
      </c>
      <c r="D3680" s="4" t="s">
        <v>82</v>
      </c>
      <c r="E3680" s="4" t="s">
        <v>172</v>
      </c>
      <c r="F3680" s="3">
        <v>42891</v>
      </c>
      <c r="G3680" s="3">
        <v>42896</v>
      </c>
      <c r="H3680">
        <v>899</v>
      </c>
      <c r="I3680" s="4" t="s">
        <v>9018</v>
      </c>
      <c r="J3680" s="4" t="s">
        <v>9019</v>
      </c>
      <c r="K3680" s="4" t="s">
        <v>9010</v>
      </c>
      <c r="L3680">
        <v>1096</v>
      </c>
      <c r="M3680" s="4" t="s">
        <v>36</v>
      </c>
      <c r="N3680">
        <v>1982</v>
      </c>
      <c r="O3680">
        <v>11698.03</v>
      </c>
      <c r="P3680">
        <v>34288</v>
      </c>
      <c r="Q3680" s="4" t="s">
        <v>23</v>
      </c>
      <c r="R3680" s="4" t="s">
        <v>24</v>
      </c>
      <c r="S3680">
        <v>5</v>
      </c>
    </row>
    <row r="3681" spans="1:19">
      <c r="A3681" s="4" t="s">
        <v>3888</v>
      </c>
      <c r="B3681" s="4" t="s">
        <v>174</v>
      </c>
      <c r="C3681" s="4" t="s">
        <v>9011</v>
      </c>
      <c r="D3681" s="4" t="s">
        <v>106</v>
      </c>
      <c r="E3681" s="4" t="s">
        <v>197</v>
      </c>
      <c r="F3681" s="3">
        <v>42891</v>
      </c>
      <c r="G3681" s="3">
        <v>42953</v>
      </c>
      <c r="H3681">
        <v>0</v>
      </c>
      <c r="I3681" s="4" t="s">
        <v>9016</v>
      </c>
      <c r="J3681" s="4" t="s">
        <v>9015</v>
      </c>
      <c r="K3681" s="4" t="s">
        <v>9010</v>
      </c>
      <c r="L3681">
        <v>4821</v>
      </c>
      <c r="M3681" s="4" t="s">
        <v>46</v>
      </c>
      <c r="N3681">
        <v>2012</v>
      </c>
      <c r="O3681">
        <v>45.39</v>
      </c>
      <c r="P3681">
        <v>100</v>
      </c>
      <c r="Q3681" s="4" t="s">
        <v>23</v>
      </c>
      <c r="R3681" s="4" t="s">
        <v>47</v>
      </c>
      <c r="S3681">
        <v>62</v>
      </c>
    </row>
    <row r="3682" spans="1:19">
      <c r="A3682" s="4" t="s">
        <v>3889</v>
      </c>
      <c r="B3682" s="4" t="s">
        <v>174</v>
      </c>
      <c r="C3682" s="4" t="s">
        <v>199</v>
      </c>
      <c r="D3682" s="4" t="s">
        <v>45</v>
      </c>
      <c r="E3682" s="4" t="s">
        <v>172</v>
      </c>
      <c r="F3682" s="3">
        <v>42891</v>
      </c>
      <c r="G3682" s="3">
        <v>42972</v>
      </c>
      <c r="H3682">
        <v>5421</v>
      </c>
      <c r="I3682" s="4" t="s">
        <v>9016</v>
      </c>
      <c r="J3682" s="4" t="s">
        <v>9015</v>
      </c>
      <c r="K3682" s="4" t="s">
        <v>9010</v>
      </c>
      <c r="L3682">
        <v>5482</v>
      </c>
      <c r="M3682" s="4" t="s">
        <v>46</v>
      </c>
      <c r="N3682">
        <v>1995</v>
      </c>
      <c r="O3682">
        <v>2173.98</v>
      </c>
      <c r="P3682">
        <v>2928</v>
      </c>
      <c r="Q3682" s="4" t="s">
        <v>23</v>
      </c>
      <c r="R3682" s="4" t="s">
        <v>47</v>
      </c>
      <c r="S3682">
        <v>81</v>
      </c>
    </row>
    <row r="3683" spans="1:19">
      <c r="A3683" s="4" t="s">
        <v>3890</v>
      </c>
      <c r="B3683" s="4" t="s">
        <v>174</v>
      </c>
      <c r="C3683" s="4" t="s">
        <v>9011</v>
      </c>
      <c r="D3683" s="4" t="s">
        <v>66</v>
      </c>
      <c r="E3683" s="4" t="s">
        <v>172</v>
      </c>
      <c r="F3683" s="3">
        <v>42891</v>
      </c>
      <c r="G3683" s="3">
        <v>42970</v>
      </c>
      <c r="H3683">
        <v>5223</v>
      </c>
      <c r="I3683" s="4" t="s">
        <v>9016</v>
      </c>
      <c r="J3683" s="4" t="s">
        <v>9015</v>
      </c>
      <c r="K3683" s="4" t="s">
        <v>9010</v>
      </c>
      <c r="L3683">
        <v>4821</v>
      </c>
      <c r="M3683" s="4" t="s">
        <v>33</v>
      </c>
      <c r="N3683">
        <v>2007</v>
      </c>
      <c r="O3683">
        <v>894.33</v>
      </c>
      <c r="P3683">
        <v>1635</v>
      </c>
      <c r="Q3683" s="4" t="s">
        <v>67</v>
      </c>
      <c r="R3683" s="4" t="s">
        <v>24</v>
      </c>
      <c r="S3683">
        <v>79</v>
      </c>
    </row>
    <row r="3684" spans="1:19">
      <c r="A3684" s="4" t="s">
        <v>3891</v>
      </c>
      <c r="B3684" s="4" t="s">
        <v>174</v>
      </c>
      <c r="C3684" s="4" t="s">
        <v>9011</v>
      </c>
      <c r="D3684" s="4" t="s">
        <v>104</v>
      </c>
      <c r="E3684" s="4" t="s">
        <v>172</v>
      </c>
      <c r="F3684" s="3">
        <v>42891</v>
      </c>
      <c r="G3684" s="3">
        <v>42904</v>
      </c>
      <c r="H3684">
        <v>4794</v>
      </c>
      <c r="I3684" s="4" t="s">
        <v>9016</v>
      </c>
      <c r="J3684" s="4" t="s">
        <v>9015</v>
      </c>
      <c r="K3684" s="4" t="s">
        <v>9010</v>
      </c>
      <c r="L3684">
        <v>4821</v>
      </c>
      <c r="M3684" s="4" t="s">
        <v>9322</v>
      </c>
      <c r="N3684">
        <v>1983</v>
      </c>
      <c r="O3684">
        <v>1008.06</v>
      </c>
      <c r="P3684">
        <v>1238</v>
      </c>
      <c r="Q3684" s="4" t="s">
        <v>23</v>
      </c>
      <c r="R3684" s="4" t="s">
        <v>24</v>
      </c>
      <c r="S3684">
        <v>13</v>
      </c>
    </row>
    <row r="3685" spans="1:19">
      <c r="A3685" s="4" t="s">
        <v>3892</v>
      </c>
      <c r="B3685" s="4" t="s">
        <v>174</v>
      </c>
      <c r="C3685" s="4" t="s">
        <v>9011</v>
      </c>
      <c r="D3685" s="4" t="s">
        <v>118</v>
      </c>
      <c r="E3685" s="4" t="s">
        <v>172</v>
      </c>
      <c r="F3685" s="3">
        <v>42891</v>
      </c>
      <c r="G3685" s="3">
        <v>42984</v>
      </c>
      <c r="H3685">
        <v>4903</v>
      </c>
      <c r="I3685" s="4" t="s">
        <v>9016</v>
      </c>
      <c r="J3685" s="4" t="s">
        <v>9015</v>
      </c>
      <c r="K3685" s="4" t="s">
        <v>9010</v>
      </c>
      <c r="L3685">
        <v>4821</v>
      </c>
      <c r="M3685" s="4" t="s">
        <v>33</v>
      </c>
      <c r="N3685">
        <v>1995</v>
      </c>
      <c r="O3685">
        <v>332.43</v>
      </c>
      <c r="P3685">
        <v>799</v>
      </c>
      <c r="Q3685" s="4" t="s">
        <v>23</v>
      </c>
      <c r="R3685" s="4" t="s">
        <v>24</v>
      </c>
      <c r="S3685">
        <v>93</v>
      </c>
    </row>
    <row r="3686" spans="1:19">
      <c r="A3686" s="4" t="s">
        <v>3893</v>
      </c>
      <c r="B3686" s="4" t="s">
        <v>174</v>
      </c>
      <c r="C3686" s="4" t="s">
        <v>192</v>
      </c>
      <c r="D3686" s="4" t="s">
        <v>51</v>
      </c>
      <c r="E3686" s="4" t="s">
        <v>172</v>
      </c>
      <c r="F3686" s="3">
        <v>42891</v>
      </c>
      <c r="G3686" s="3">
        <v>42960</v>
      </c>
      <c r="H3686">
        <v>3625</v>
      </c>
      <c r="I3686" s="4" t="s">
        <v>9016</v>
      </c>
      <c r="J3686" s="4" t="s">
        <v>9015</v>
      </c>
      <c r="K3686" s="4" t="s">
        <v>9012</v>
      </c>
      <c r="L3686">
        <v>3393</v>
      </c>
      <c r="M3686" s="4" t="s">
        <v>36</v>
      </c>
      <c r="N3686">
        <v>1982</v>
      </c>
      <c r="O3686">
        <v>4618</v>
      </c>
      <c r="P3686">
        <v>10083</v>
      </c>
      <c r="Q3686" s="4" t="s">
        <v>23</v>
      </c>
      <c r="R3686" s="4" t="s">
        <v>24</v>
      </c>
      <c r="S3686">
        <v>69</v>
      </c>
    </row>
    <row r="3687" spans="1:19">
      <c r="A3687" s="4" t="s">
        <v>3894</v>
      </c>
      <c r="B3687" s="4" t="s">
        <v>196</v>
      </c>
      <c r="C3687" s="4" t="s">
        <v>179</v>
      </c>
      <c r="D3687" s="4" t="s">
        <v>68</v>
      </c>
      <c r="E3687" s="4" t="s">
        <v>197</v>
      </c>
      <c r="F3687" s="3">
        <v>42891</v>
      </c>
      <c r="G3687" s="3">
        <v>42975</v>
      </c>
      <c r="H3687">
        <v>0</v>
      </c>
      <c r="I3687" s="4" t="s">
        <v>9016</v>
      </c>
      <c r="J3687" s="4" t="s">
        <v>9015</v>
      </c>
      <c r="K3687" s="4" t="s">
        <v>9010</v>
      </c>
      <c r="L3687">
        <v>550</v>
      </c>
      <c r="M3687" s="4" t="s">
        <v>9322</v>
      </c>
      <c r="N3687">
        <v>2000</v>
      </c>
      <c r="O3687">
        <v>1223.72</v>
      </c>
      <c r="P3687">
        <v>2497</v>
      </c>
      <c r="Q3687" s="4" t="s">
        <v>69</v>
      </c>
      <c r="R3687" s="4" t="s">
        <v>24</v>
      </c>
      <c r="S3687">
        <v>84</v>
      </c>
    </row>
    <row r="3688" spans="1:19">
      <c r="A3688" s="4" t="s">
        <v>3895</v>
      </c>
      <c r="B3688" s="4" t="s">
        <v>343</v>
      </c>
      <c r="C3688" s="4" t="s">
        <v>179</v>
      </c>
      <c r="D3688" s="4" t="s">
        <v>104</v>
      </c>
      <c r="E3688" s="4" t="s">
        <v>172</v>
      </c>
      <c r="F3688" s="3">
        <v>42891</v>
      </c>
      <c r="G3688" s="3">
        <v>42950</v>
      </c>
      <c r="H3688">
        <v>554</v>
      </c>
      <c r="I3688" s="4" t="s">
        <v>9016</v>
      </c>
      <c r="J3688" s="4" t="s">
        <v>9015</v>
      </c>
      <c r="K3688" s="4" t="s">
        <v>9010</v>
      </c>
      <c r="L3688">
        <v>550</v>
      </c>
      <c r="M3688" s="4" t="s">
        <v>9322</v>
      </c>
      <c r="N3688">
        <v>1983</v>
      </c>
      <c r="O3688">
        <v>1008.06</v>
      </c>
      <c r="P3688">
        <v>1238</v>
      </c>
      <c r="Q3688" s="4" t="s">
        <v>23</v>
      </c>
      <c r="R3688" s="4" t="s">
        <v>24</v>
      </c>
      <c r="S3688">
        <v>59</v>
      </c>
    </row>
    <row r="3689" spans="1:19">
      <c r="A3689" s="4" t="s">
        <v>3896</v>
      </c>
      <c r="B3689" s="4" t="s">
        <v>219</v>
      </c>
      <c r="C3689" s="4" t="s">
        <v>179</v>
      </c>
      <c r="D3689" s="4" t="s">
        <v>108</v>
      </c>
      <c r="E3689" s="4" t="s">
        <v>197</v>
      </c>
      <c r="F3689" s="3">
        <v>42891</v>
      </c>
      <c r="G3689" s="3">
        <v>42981</v>
      </c>
      <c r="H3689">
        <v>0</v>
      </c>
      <c r="I3689" s="4" t="s">
        <v>9026</v>
      </c>
      <c r="J3689" s="4" t="s">
        <v>9024</v>
      </c>
      <c r="K3689" s="4" t="s">
        <v>9010</v>
      </c>
      <c r="L3689">
        <v>550</v>
      </c>
      <c r="M3689" s="4" t="s">
        <v>33</v>
      </c>
      <c r="N3689">
        <v>1996</v>
      </c>
      <c r="O3689">
        <v>2214.94</v>
      </c>
      <c r="P3689">
        <v>5374</v>
      </c>
      <c r="Q3689" s="4" t="s">
        <v>23</v>
      </c>
      <c r="R3689" s="4" t="s">
        <v>24</v>
      </c>
      <c r="S3689">
        <v>90</v>
      </c>
    </row>
    <row r="3690" spans="1:19">
      <c r="A3690" s="4" t="s">
        <v>3897</v>
      </c>
      <c r="B3690" s="4" t="s">
        <v>219</v>
      </c>
      <c r="C3690" s="4" t="s">
        <v>179</v>
      </c>
      <c r="D3690" s="4" t="s">
        <v>115</v>
      </c>
      <c r="E3690" s="4" t="s">
        <v>197</v>
      </c>
      <c r="F3690" s="3">
        <v>42891</v>
      </c>
      <c r="G3690" s="3">
        <v>42897</v>
      </c>
      <c r="H3690">
        <v>0</v>
      </c>
      <c r="I3690" s="4" t="s">
        <v>9026</v>
      </c>
      <c r="J3690" s="4" t="s">
        <v>9024</v>
      </c>
      <c r="K3690" s="4" t="s">
        <v>9010</v>
      </c>
      <c r="L3690">
        <v>550</v>
      </c>
      <c r="M3690" s="4" t="s">
        <v>46</v>
      </c>
      <c r="N3690">
        <v>2008</v>
      </c>
      <c r="O3690">
        <v>894.37</v>
      </c>
      <c r="P3690">
        <v>1593</v>
      </c>
      <c r="Q3690" s="4" t="s">
        <v>116</v>
      </c>
      <c r="R3690" s="4" t="s">
        <v>24</v>
      </c>
      <c r="S3690">
        <v>6</v>
      </c>
    </row>
    <row r="3691" spans="1:19">
      <c r="A3691" s="4" t="s">
        <v>3898</v>
      </c>
      <c r="B3691" s="4" t="s">
        <v>230</v>
      </c>
      <c r="C3691" s="4" t="s">
        <v>179</v>
      </c>
      <c r="D3691" s="4" t="s">
        <v>24</v>
      </c>
      <c r="E3691" s="4" t="s">
        <v>193</v>
      </c>
      <c r="F3691" s="3">
        <v>42891</v>
      </c>
      <c r="G3691" s="3"/>
      <c r="I3691" s="4" t="s">
        <v>9026</v>
      </c>
      <c r="J3691" s="4" t="s">
        <v>9024</v>
      </c>
      <c r="K3691" s="4" t="s">
        <v>9010</v>
      </c>
      <c r="L3691">
        <v>550</v>
      </c>
      <c r="M3691" s="4"/>
      <c r="Q3691" s="4"/>
      <c r="R3691" s="4"/>
    </row>
    <row r="3692" spans="1:19">
      <c r="A3692" s="4" t="s">
        <v>3899</v>
      </c>
      <c r="B3692" s="4" t="s">
        <v>230</v>
      </c>
      <c r="C3692" s="4" t="s">
        <v>9011</v>
      </c>
      <c r="D3692" s="4" t="s">
        <v>75</v>
      </c>
      <c r="E3692" s="4" t="s">
        <v>172</v>
      </c>
      <c r="F3692" s="3">
        <v>42891</v>
      </c>
      <c r="G3692" s="3">
        <v>42983</v>
      </c>
      <c r="H3692">
        <v>5039</v>
      </c>
      <c r="I3692" s="4" t="s">
        <v>9026</v>
      </c>
      <c r="J3692" s="4" t="s">
        <v>9024</v>
      </c>
      <c r="K3692" s="4" t="s">
        <v>9010</v>
      </c>
      <c r="L3692">
        <v>4821</v>
      </c>
      <c r="M3692" s="4" t="s">
        <v>73</v>
      </c>
      <c r="N3692">
        <v>1982</v>
      </c>
      <c r="O3692">
        <v>792.46</v>
      </c>
      <c r="P3692">
        <v>1299</v>
      </c>
      <c r="Q3692" s="4" t="s">
        <v>23</v>
      </c>
      <c r="R3692" s="4" t="s">
        <v>24</v>
      </c>
      <c r="S3692">
        <v>92</v>
      </c>
    </row>
    <row r="3693" spans="1:19">
      <c r="A3693" s="4" t="s">
        <v>3900</v>
      </c>
      <c r="B3693" s="4" t="s">
        <v>187</v>
      </c>
      <c r="C3693" s="4" t="s">
        <v>171</v>
      </c>
      <c r="D3693" s="4" t="s">
        <v>54</v>
      </c>
      <c r="E3693" s="4" t="s">
        <v>172</v>
      </c>
      <c r="F3693" s="3">
        <v>42891</v>
      </c>
      <c r="G3693" s="3">
        <v>42977</v>
      </c>
      <c r="H3693">
        <v>1169</v>
      </c>
      <c r="I3693" s="4" t="s">
        <v>9023</v>
      </c>
      <c r="J3693" s="4" t="s">
        <v>9024</v>
      </c>
      <c r="K3693" s="4" t="s">
        <v>9010</v>
      </c>
      <c r="L3693">
        <v>1096</v>
      </c>
      <c r="M3693" s="4" t="s">
        <v>55</v>
      </c>
      <c r="N3693">
        <v>1995</v>
      </c>
      <c r="O3693">
        <v>1825.82</v>
      </c>
      <c r="P3693">
        <v>5595</v>
      </c>
      <c r="Q3693" s="4" t="s">
        <v>23</v>
      </c>
      <c r="R3693" s="4" t="s">
        <v>56</v>
      </c>
      <c r="S3693">
        <v>86</v>
      </c>
    </row>
    <row r="3694" spans="1:19">
      <c r="A3694" s="4" t="s">
        <v>3901</v>
      </c>
      <c r="B3694" s="4" t="s">
        <v>244</v>
      </c>
      <c r="C3694" s="4" t="s">
        <v>9011</v>
      </c>
      <c r="D3694" s="4" t="s">
        <v>118</v>
      </c>
      <c r="E3694" s="4" t="s">
        <v>172</v>
      </c>
      <c r="F3694" s="3">
        <v>42891</v>
      </c>
      <c r="G3694" s="3">
        <v>42997</v>
      </c>
      <c r="H3694">
        <v>5055</v>
      </c>
      <c r="I3694" s="4" t="s">
        <v>9016</v>
      </c>
      <c r="J3694" s="4" t="s">
        <v>9015</v>
      </c>
      <c r="K3694" s="4" t="s">
        <v>9010</v>
      </c>
      <c r="L3694">
        <v>4821</v>
      </c>
      <c r="M3694" s="4" t="s">
        <v>33</v>
      </c>
      <c r="N3694">
        <v>1995</v>
      </c>
      <c r="O3694">
        <v>332.43</v>
      </c>
      <c r="P3694">
        <v>799</v>
      </c>
      <c r="Q3694" s="4" t="s">
        <v>23</v>
      </c>
      <c r="R3694" s="4" t="s">
        <v>24</v>
      </c>
      <c r="S3694">
        <v>106</v>
      </c>
    </row>
    <row r="3695" spans="1:19">
      <c r="A3695" s="4" t="s">
        <v>3902</v>
      </c>
      <c r="B3695" s="4" t="s">
        <v>244</v>
      </c>
      <c r="C3695" s="4" t="s">
        <v>177</v>
      </c>
      <c r="D3695" s="4" t="s">
        <v>106</v>
      </c>
      <c r="E3695" s="4" t="s">
        <v>172</v>
      </c>
      <c r="F3695" s="3">
        <v>42891</v>
      </c>
      <c r="G3695" s="3">
        <v>42908</v>
      </c>
      <c r="H3695">
        <v>60</v>
      </c>
      <c r="I3695" s="4" t="s">
        <v>9016</v>
      </c>
      <c r="J3695" s="4" t="s">
        <v>9015</v>
      </c>
      <c r="K3695" s="4" t="s">
        <v>9012</v>
      </c>
      <c r="L3695">
        <v>55</v>
      </c>
      <c r="M3695" s="4" t="s">
        <v>46</v>
      </c>
      <c r="N3695">
        <v>2012</v>
      </c>
      <c r="O3695">
        <v>45.39</v>
      </c>
      <c r="P3695">
        <v>100</v>
      </c>
      <c r="Q3695" s="4" t="s">
        <v>23</v>
      </c>
      <c r="R3695" s="4" t="s">
        <v>47</v>
      </c>
      <c r="S3695">
        <v>17</v>
      </c>
    </row>
    <row r="3696" spans="1:19">
      <c r="A3696" s="4" t="s">
        <v>3903</v>
      </c>
      <c r="B3696" s="4" t="s">
        <v>201</v>
      </c>
      <c r="C3696" s="4" t="s">
        <v>171</v>
      </c>
      <c r="D3696" s="4" t="s">
        <v>42</v>
      </c>
      <c r="E3696" s="4" t="s">
        <v>197</v>
      </c>
      <c r="F3696" s="3">
        <v>42891</v>
      </c>
      <c r="G3696" s="3">
        <v>42974</v>
      </c>
      <c r="H3696">
        <v>0</v>
      </c>
      <c r="I3696" s="4" t="s">
        <v>9026</v>
      </c>
      <c r="J3696" s="4" t="s">
        <v>9024</v>
      </c>
      <c r="K3696" s="4" t="s">
        <v>9010</v>
      </c>
      <c r="L3696">
        <v>1096</v>
      </c>
      <c r="M3696" s="4" t="s">
        <v>26</v>
      </c>
      <c r="N3696">
        <v>2017</v>
      </c>
      <c r="O3696">
        <v>4.54</v>
      </c>
      <c r="P3696">
        <v>9</v>
      </c>
      <c r="Q3696" s="4" t="s">
        <v>23</v>
      </c>
      <c r="R3696" s="4" t="s">
        <v>24</v>
      </c>
      <c r="S3696">
        <v>83</v>
      </c>
    </row>
    <row r="3697" spans="1:19">
      <c r="A3697" s="4" t="s">
        <v>3904</v>
      </c>
      <c r="B3697" s="4" t="s">
        <v>201</v>
      </c>
      <c r="C3697" s="4" t="s">
        <v>179</v>
      </c>
      <c r="D3697" s="4" t="s">
        <v>62</v>
      </c>
      <c r="E3697" s="4" t="s">
        <v>172</v>
      </c>
      <c r="F3697" s="3">
        <v>42891</v>
      </c>
      <c r="G3697" s="3">
        <v>42986</v>
      </c>
      <c r="H3697">
        <v>595</v>
      </c>
      <c r="I3697" s="4" t="s">
        <v>9026</v>
      </c>
      <c r="J3697" s="4" t="s">
        <v>9024</v>
      </c>
      <c r="K3697" s="4" t="s">
        <v>9010</v>
      </c>
      <c r="L3697">
        <v>550</v>
      </c>
      <c r="M3697" s="4" t="s">
        <v>58</v>
      </c>
      <c r="N3697">
        <v>2008</v>
      </c>
      <c r="O3697">
        <v>52.5</v>
      </c>
      <c r="P3697">
        <v>165</v>
      </c>
      <c r="Q3697" s="4" t="s">
        <v>23</v>
      </c>
      <c r="R3697" s="4" t="s">
        <v>24</v>
      </c>
      <c r="S3697">
        <v>95</v>
      </c>
    </row>
    <row r="3698" spans="1:19">
      <c r="A3698" s="4" t="s">
        <v>3905</v>
      </c>
      <c r="B3698" s="4" t="s">
        <v>201</v>
      </c>
      <c r="C3698" s="4" t="s">
        <v>192</v>
      </c>
      <c r="D3698" s="4" t="s">
        <v>97</v>
      </c>
      <c r="E3698" s="4" t="s">
        <v>172</v>
      </c>
      <c r="F3698" s="3">
        <v>42891</v>
      </c>
      <c r="G3698" s="3">
        <v>42907</v>
      </c>
      <c r="H3698">
        <v>3227</v>
      </c>
      <c r="I3698" s="4" t="s">
        <v>9026</v>
      </c>
      <c r="J3698" s="4" t="s">
        <v>9024</v>
      </c>
      <c r="K3698" s="4" t="s">
        <v>9012</v>
      </c>
      <c r="L3698">
        <v>3393</v>
      </c>
      <c r="M3698" s="4" t="s">
        <v>33</v>
      </c>
      <c r="N3698">
        <v>2001</v>
      </c>
      <c r="O3698">
        <v>2437.85</v>
      </c>
      <c r="P3698">
        <v>4874</v>
      </c>
      <c r="Q3698" s="4" t="s">
        <v>23</v>
      </c>
      <c r="R3698" s="4" t="s">
        <v>24</v>
      </c>
      <c r="S3698">
        <v>16</v>
      </c>
    </row>
    <row r="3699" spans="1:19">
      <c r="A3699" s="4" t="s">
        <v>3906</v>
      </c>
      <c r="B3699" s="4" t="s">
        <v>170</v>
      </c>
      <c r="C3699" s="4" t="s">
        <v>171</v>
      </c>
      <c r="D3699" s="4" t="s">
        <v>85</v>
      </c>
      <c r="E3699" s="4" t="s">
        <v>197</v>
      </c>
      <c r="F3699" s="3">
        <v>42891</v>
      </c>
      <c r="G3699" s="3">
        <v>42897</v>
      </c>
      <c r="H3699">
        <v>0</v>
      </c>
      <c r="I3699" s="4" t="s">
        <v>9014</v>
      </c>
      <c r="J3699" s="4" t="s">
        <v>9015</v>
      </c>
      <c r="K3699" s="4" t="s">
        <v>9010</v>
      </c>
      <c r="L3699">
        <v>1096</v>
      </c>
      <c r="M3699" s="4" t="s">
        <v>46</v>
      </c>
      <c r="N3699">
        <v>1985</v>
      </c>
      <c r="O3699">
        <v>375.43</v>
      </c>
      <c r="P3699">
        <v>1190</v>
      </c>
      <c r="Q3699" s="4" t="s">
        <v>23</v>
      </c>
      <c r="R3699" s="4" t="s">
        <v>24</v>
      </c>
      <c r="S3699">
        <v>6</v>
      </c>
    </row>
    <row r="3700" spans="1:19">
      <c r="A3700" s="4" t="s">
        <v>3907</v>
      </c>
      <c r="B3700" s="4" t="s">
        <v>170</v>
      </c>
      <c r="C3700" s="4" t="s">
        <v>171</v>
      </c>
      <c r="D3700" s="4" t="s">
        <v>103</v>
      </c>
      <c r="E3700" s="4" t="s">
        <v>197</v>
      </c>
      <c r="F3700" s="3">
        <v>42891</v>
      </c>
      <c r="G3700" s="3">
        <v>42961</v>
      </c>
      <c r="H3700">
        <v>0</v>
      </c>
      <c r="I3700" s="4" t="s">
        <v>9014</v>
      </c>
      <c r="J3700" s="4" t="s">
        <v>9015</v>
      </c>
      <c r="K3700" s="4" t="s">
        <v>9010</v>
      </c>
      <c r="L3700">
        <v>1096</v>
      </c>
      <c r="M3700" s="4" t="s">
        <v>26</v>
      </c>
      <c r="N3700">
        <v>1992</v>
      </c>
      <c r="O3700">
        <v>3922.42</v>
      </c>
      <c r="P3700">
        <v>6837</v>
      </c>
      <c r="Q3700" s="4" t="s">
        <v>23</v>
      </c>
      <c r="R3700" s="4" t="s">
        <v>24</v>
      </c>
      <c r="S3700">
        <v>70</v>
      </c>
    </row>
    <row r="3701" spans="1:19">
      <c r="A3701" s="4" t="s">
        <v>3908</v>
      </c>
      <c r="B3701" s="4" t="s">
        <v>170</v>
      </c>
      <c r="C3701" s="4" t="s">
        <v>177</v>
      </c>
      <c r="D3701" s="4" t="s">
        <v>76</v>
      </c>
      <c r="E3701" s="4" t="s">
        <v>172</v>
      </c>
      <c r="F3701" s="3">
        <v>42891</v>
      </c>
      <c r="G3701" s="3">
        <v>42998</v>
      </c>
      <c r="H3701">
        <v>59</v>
      </c>
      <c r="I3701" s="4" t="s">
        <v>9014</v>
      </c>
      <c r="J3701" s="4" t="s">
        <v>9015</v>
      </c>
      <c r="K3701" s="4" t="s">
        <v>9012</v>
      </c>
      <c r="L3701">
        <v>55</v>
      </c>
      <c r="M3701" s="4" t="s">
        <v>9322</v>
      </c>
      <c r="N3701">
        <v>1997</v>
      </c>
      <c r="O3701">
        <v>8170.38</v>
      </c>
      <c r="P3701">
        <v>16499</v>
      </c>
      <c r="Q3701" s="4" t="s">
        <v>77</v>
      </c>
      <c r="R3701" s="4" t="s">
        <v>24</v>
      </c>
      <c r="S3701">
        <v>107</v>
      </c>
    </row>
    <row r="3702" spans="1:19">
      <c r="A3702" s="4" t="s">
        <v>3909</v>
      </c>
      <c r="B3702" s="4" t="s">
        <v>189</v>
      </c>
      <c r="C3702" s="4" t="s">
        <v>179</v>
      </c>
      <c r="D3702" s="4" t="s">
        <v>47</v>
      </c>
      <c r="E3702" s="4" t="s">
        <v>172</v>
      </c>
      <c r="F3702" s="3">
        <v>42891</v>
      </c>
      <c r="G3702" s="3">
        <v>43004</v>
      </c>
      <c r="H3702">
        <v>479</v>
      </c>
      <c r="I3702" s="4" t="s">
        <v>9016</v>
      </c>
      <c r="J3702" s="4" t="s">
        <v>9015</v>
      </c>
      <c r="K3702" s="4" t="s">
        <v>9010</v>
      </c>
      <c r="L3702">
        <v>550</v>
      </c>
      <c r="M3702" s="4" t="s">
        <v>46</v>
      </c>
      <c r="N3702">
        <v>1986</v>
      </c>
      <c r="O3702">
        <v>2403.58</v>
      </c>
      <c r="P3702">
        <v>8801</v>
      </c>
      <c r="Q3702" s="4" t="s">
        <v>23</v>
      </c>
      <c r="R3702" s="4" t="s">
        <v>24</v>
      </c>
      <c r="S3702">
        <v>113</v>
      </c>
    </row>
    <row r="3703" spans="1:19">
      <c r="A3703" s="4" t="s">
        <v>3910</v>
      </c>
      <c r="B3703" s="4" t="s">
        <v>189</v>
      </c>
      <c r="C3703" s="4" t="s">
        <v>192</v>
      </c>
      <c r="D3703" s="4" t="s">
        <v>68</v>
      </c>
      <c r="E3703" s="4" t="s">
        <v>172</v>
      </c>
      <c r="F3703" s="3">
        <v>42891</v>
      </c>
      <c r="G3703" s="3">
        <v>42992</v>
      </c>
      <c r="H3703">
        <v>3449</v>
      </c>
      <c r="I3703" s="4" t="s">
        <v>9016</v>
      </c>
      <c r="J3703" s="4" t="s">
        <v>9015</v>
      </c>
      <c r="K3703" s="4" t="s">
        <v>9012</v>
      </c>
      <c r="L3703">
        <v>3393</v>
      </c>
      <c r="M3703" s="4" t="s">
        <v>9322</v>
      </c>
      <c r="N3703">
        <v>2000</v>
      </c>
      <c r="O3703">
        <v>1223.72</v>
      </c>
      <c r="P3703">
        <v>2497</v>
      </c>
      <c r="Q3703" s="4" t="s">
        <v>69</v>
      </c>
      <c r="R3703" s="4" t="s">
        <v>24</v>
      </c>
      <c r="S3703">
        <v>101</v>
      </c>
    </row>
    <row r="3704" spans="1:19">
      <c r="A3704" s="4" t="s">
        <v>3911</v>
      </c>
      <c r="B3704" s="4" t="s">
        <v>232</v>
      </c>
      <c r="C3704" s="4" t="s">
        <v>177</v>
      </c>
      <c r="D3704" s="4" t="s">
        <v>40</v>
      </c>
      <c r="E3704" s="4" t="s">
        <v>172</v>
      </c>
      <c r="F3704" s="3">
        <v>42891</v>
      </c>
      <c r="G3704" s="3">
        <v>43002</v>
      </c>
      <c r="H3704">
        <v>54</v>
      </c>
      <c r="I3704" s="4" t="s">
        <v>9021</v>
      </c>
      <c r="J3704" s="4" t="s">
        <v>9019</v>
      </c>
      <c r="K3704" s="4" t="s">
        <v>9012</v>
      </c>
      <c r="L3704">
        <v>55</v>
      </c>
      <c r="M3704" s="4" t="s">
        <v>39</v>
      </c>
      <c r="N3704">
        <v>1989</v>
      </c>
      <c r="O3704">
        <v>665.06</v>
      </c>
      <c r="P3704">
        <v>1095</v>
      </c>
      <c r="Q3704" s="4" t="s">
        <v>23</v>
      </c>
      <c r="R3704" s="4" t="s">
        <v>24</v>
      </c>
      <c r="S3704">
        <v>111</v>
      </c>
    </row>
    <row r="3705" spans="1:19">
      <c r="A3705" s="4" t="s">
        <v>3912</v>
      </c>
      <c r="B3705" s="4" t="s">
        <v>185</v>
      </c>
      <c r="C3705" s="4" t="s">
        <v>192</v>
      </c>
      <c r="D3705" s="4" t="s">
        <v>75</v>
      </c>
      <c r="E3705" s="4" t="s">
        <v>197</v>
      </c>
      <c r="F3705" s="3">
        <v>42891</v>
      </c>
      <c r="G3705" s="3">
        <v>42961</v>
      </c>
      <c r="H3705">
        <v>0</v>
      </c>
      <c r="I3705" s="4" t="s">
        <v>9023</v>
      </c>
      <c r="J3705" s="4" t="s">
        <v>9024</v>
      </c>
      <c r="K3705" s="4" t="s">
        <v>9012</v>
      </c>
      <c r="L3705">
        <v>3393</v>
      </c>
      <c r="M3705" s="4" t="s">
        <v>73</v>
      </c>
      <c r="N3705">
        <v>1982</v>
      </c>
      <c r="O3705">
        <v>792.46</v>
      </c>
      <c r="P3705">
        <v>1299</v>
      </c>
      <c r="Q3705" s="4" t="s">
        <v>23</v>
      </c>
      <c r="R3705" s="4" t="s">
        <v>24</v>
      </c>
      <c r="S3705">
        <v>70</v>
      </c>
    </row>
    <row r="3706" spans="1:19">
      <c r="A3706" s="4" t="s">
        <v>3913</v>
      </c>
      <c r="B3706" s="4" t="s">
        <v>185</v>
      </c>
      <c r="C3706" s="4" t="s">
        <v>177</v>
      </c>
      <c r="D3706" s="4" t="s">
        <v>49</v>
      </c>
      <c r="E3706" s="4" t="s">
        <v>172</v>
      </c>
      <c r="F3706" s="3">
        <v>42891</v>
      </c>
      <c r="G3706" s="3">
        <v>42979</v>
      </c>
      <c r="H3706">
        <v>59</v>
      </c>
      <c r="I3706" s="4" t="s">
        <v>9023</v>
      </c>
      <c r="J3706" s="4" t="s">
        <v>9024</v>
      </c>
      <c r="K3706" s="4" t="s">
        <v>9012</v>
      </c>
      <c r="L3706">
        <v>55</v>
      </c>
      <c r="M3706" s="4" t="s">
        <v>9322</v>
      </c>
      <c r="N3706">
        <v>2010</v>
      </c>
      <c r="O3706">
        <v>587.72</v>
      </c>
      <c r="P3706">
        <v>1501</v>
      </c>
      <c r="Q3706" s="4" t="s">
        <v>23</v>
      </c>
      <c r="R3706" s="4" t="s">
        <v>24</v>
      </c>
      <c r="S3706">
        <v>88</v>
      </c>
    </row>
    <row r="3707" spans="1:19">
      <c r="A3707" s="4" t="s">
        <v>3914</v>
      </c>
      <c r="B3707" s="4" t="s">
        <v>216</v>
      </c>
      <c r="C3707" s="4" t="s">
        <v>177</v>
      </c>
      <c r="D3707" s="4" t="s">
        <v>21</v>
      </c>
      <c r="E3707" s="4" t="s">
        <v>197</v>
      </c>
      <c r="F3707" s="3">
        <v>42891</v>
      </c>
      <c r="G3707" s="3">
        <v>42948</v>
      </c>
      <c r="H3707">
        <v>0</v>
      </c>
      <c r="I3707" s="4" t="s">
        <v>9018</v>
      </c>
      <c r="J3707" s="4" t="s">
        <v>9019</v>
      </c>
      <c r="K3707" s="4" t="s">
        <v>9012</v>
      </c>
      <c r="L3707">
        <v>55</v>
      </c>
      <c r="M3707" s="4" t="s">
        <v>9322</v>
      </c>
      <c r="N3707">
        <v>1996</v>
      </c>
      <c r="O3707">
        <v>1100.04</v>
      </c>
      <c r="P3707">
        <v>2822</v>
      </c>
      <c r="Q3707" s="4" t="s">
        <v>23</v>
      </c>
      <c r="R3707" s="4" t="s">
        <v>24</v>
      </c>
      <c r="S3707">
        <v>57</v>
      </c>
    </row>
    <row r="3708" spans="1:19">
      <c r="A3708" s="4" t="s">
        <v>3915</v>
      </c>
      <c r="B3708" s="4" t="s">
        <v>181</v>
      </c>
      <c r="C3708" s="4" t="s">
        <v>177</v>
      </c>
      <c r="D3708" s="4" t="s">
        <v>24</v>
      </c>
      <c r="E3708" s="4" t="s">
        <v>193</v>
      </c>
      <c r="F3708" s="3">
        <v>42891</v>
      </c>
      <c r="G3708" s="3"/>
      <c r="I3708" s="4" t="s">
        <v>9026</v>
      </c>
      <c r="J3708" s="4" t="s">
        <v>9024</v>
      </c>
      <c r="K3708" s="4" t="s">
        <v>9012</v>
      </c>
      <c r="L3708">
        <v>55</v>
      </c>
      <c r="M3708" s="4"/>
      <c r="Q3708" s="4"/>
      <c r="R3708" s="4"/>
    </row>
    <row r="3709" spans="1:19">
      <c r="A3709" s="4" t="s">
        <v>3916</v>
      </c>
      <c r="B3709" s="4" t="s">
        <v>181</v>
      </c>
      <c r="C3709" s="4" t="s">
        <v>179</v>
      </c>
      <c r="D3709" s="4" t="s">
        <v>59</v>
      </c>
      <c r="E3709" s="4" t="s">
        <v>197</v>
      </c>
      <c r="F3709" s="3">
        <v>42891</v>
      </c>
      <c r="G3709" s="3">
        <v>43005</v>
      </c>
      <c r="H3709">
        <v>0</v>
      </c>
      <c r="I3709" s="4" t="s">
        <v>9026</v>
      </c>
      <c r="J3709" s="4" t="s">
        <v>9024</v>
      </c>
      <c r="K3709" s="4" t="s">
        <v>9010</v>
      </c>
      <c r="L3709">
        <v>550</v>
      </c>
      <c r="M3709" s="4" t="s">
        <v>60</v>
      </c>
      <c r="N3709">
        <v>1988</v>
      </c>
      <c r="O3709">
        <v>2059.9</v>
      </c>
      <c r="P3709">
        <v>3644</v>
      </c>
      <c r="Q3709" s="4" t="s">
        <v>23</v>
      </c>
      <c r="R3709" s="4" t="s">
        <v>24</v>
      </c>
      <c r="S3709">
        <v>114</v>
      </c>
    </row>
    <row r="3710" spans="1:19">
      <c r="A3710" s="4" t="s">
        <v>3917</v>
      </c>
      <c r="B3710" s="4" t="s">
        <v>183</v>
      </c>
      <c r="C3710" s="4" t="s">
        <v>177</v>
      </c>
      <c r="D3710" s="4" t="s">
        <v>111</v>
      </c>
      <c r="E3710" s="4" t="s">
        <v>172</v>
      </c>
      <c r="F3710" s="3">
        <v>42892</v>
      </c>
      <c r="G3710" s="3">
        <v>43005</v>
      </c>
      <c r="H3710">
        <v>55</v>
      </c>
      <c r="I3710" s="4" t="s">
        <v>9014</v>
      </c>
      <c r="J3710" s="4" t="s">
        <v>9015</v>
      </c>
      <c r="K3710" s="4" t="s">
        <v>9012</v>
      </c>
      <c r="L3710">
        <v>55</v>
      </c>
      <c r="M3710" s="4" t="s">
        <v>33</v>
      </c>
      <c r="N3710">
        <v>1988</v>
      </c>
      <c r="O3710">
        <v>1376.8</v>
      </c>
      <c r="P3710">
        <v>1165</v>
      </c>
      <c r="Q3710" s="4" t="s">
        <v>112</v>
      </c>
      <c r="R3710" s="4" t="s">
        <v>24</v>
      </c>
      <c r="S3710">
        <v>113</v>
      </c>
    </row>
    <row r="3711" spans="1:19">
      <c r="A3711" s="4" t="s">
        <v>3918</v>
      </c>
      <c r="B3711" s="4" t="s">
        <v>246</v>
      </c>
      <c r="C3711" s="4" t="s">
        <v>192</v>
      </c>
      <c r="D3711" s="4" t="s">
        <v>78</v>
      </c>
      <c r="E3711" s="4" t="s">
        <v>172</v>
      </c>
      <c r="F3711" s="3">
        <v>42892</v>
      </c>
      <c r="G3711" s="3">
        <v>42956</v>
      </c>
      <c r="H3711">
        <v>3042</v>
      </c>
      <c r="I3711" s="4" t="s">
        <v>9021</v>
      </c>
      <c r="J3711" s="4" t="s">
        <v>9019</v>
      </c>
      <c r="K3711" s="4" t="s">
        <v>9012</v>
      </c>
      <c r="L3711">
        <v>3393</v>
      </c>
      <c r="M3711" s="4" t="s">
        <v>55</v>
      </c>
      <c r="N3711">
        <v>1994</v>
      </c>
      <c r="O3711">
        <v>6395.05</v>
      </c>
      <c r="P3711">
        <v>20275</v>
      </c>
      <c r="Q3711" s="4" t="s">
        <v>23</v>
      </c>
      <c r="R3711" s="4" t="s">
        <v>24</v>
      </c>
      <c r="S3711">
        <v>64</v>
      </c>
    </row>
    <row r="3712" spans="1:19">
      <c r="A3712" s="4" t="s">
        <v>3919</v>
      </c>
      <c r="B3712" s="4" t="s">
        <v>279</v>
      </c>
      <c r="C3712" s="4" t="s">
        <v>9011</v>
      </c>
      <c r="D3712" s="4" t="s">
        <v>63</v>
      </c>
      <c r="E3712" s="4" t="s">
        <v>172</v>
      </c>
      <c r="F3712" s="3">
        <v>42892</v>
      </c>
      <c r="G3712" s="3">
        <v>42958</v>
      </c>
      <c r="H3712">
        <v>4230</v>
      </c>
      <c r="I3712" s="4" t="s">
        <v>9018</v>
      </c>
      <c r="J3712" s="4" t="s">
        <v>9019</v>
      </c>
      <c r="K3712" s="4" t="s">
        <v>9010</v>
      </c>
      <c r="L3712">
        <v>4821</v>
      </c>
      <c r="M3712" s="4" t="s">
        <v>33</v>
      </c>
      <c r="N3712">
        <v>1995</v>
      </c>
      <c r="O3712">
        <v>5158.71</v>
      </c>
      <c r="P3712">
        <v>17479</v>
      </c>
      <c r="Q3712" s="4" t="s">
        <v>64</v>
      </c>
      <c r="R3712" s="4" t="s">
        <v>24</v>
      </c>
      <c r="S3712">
        <v>66</v>
      </c>
    </row>
    <row r="3713" spans="1:19">
      <c r="A3713" s="4" t="s">
        <v>3920</v>
      </c>
      <c r="B3713" s="4" t="s">
        <v>210</v>
      </c>
      <c r="C3713" s="4" t="s">
        <v>171</v>
      </c>
      <c r="D3713" s="4" t="s">
        <v>78</v>
      </c>
      <c r="E3713" s="4" t="s">
        <v>172</v>
      </c>
      <c r="F3713" s="3">
        <v>42892</v>
      </c>
      <c r="G3713" s="3">
        <v>42962</v>
      </c>
      <c r="H3713">
        <v>979</v>
      </c>
      <c r="I3713" s="4" t="s">
        <v>9021</v>
      </c>
      <c r="J3713" s="4" t="s">
        <v>9019</v>
      </c>
      <c r="K3713" s="4" t="s">
        <v>9010</v>
      </c>
      <c r="L3713">
        <v>1096</v>
      </c>
      <c r="M3713" s="4" t="s">
        <v>55</v>
      </c>
      <c r="N3713">
        <v>1994</v>
      </c>
      <c r="O3713">
        <v>6395.05</v>
      </c>
      <c r="P3713">
        <v>20275</v>
      </c>
      <c r="Q3713" s="4" t="s">
        <v>23</v>
      </c>
      <c r="R3713" s="4" t="s">
        <v>24</v>
      </c>
      <c r="S3713">
        <v>70</v>
      </c>
    </row>
    <row r="3714" spans="1:19">
      <c r="A3714" s="4" t="s">
        <v>3921</v>
      </c>
      <c r="B3714" s="4" t="s">
        <v>210</v>
      </c>
      <c r="C3714" s="4" t="s">
        <v>171</v>
      </c>
      <c r="D3714" s="4" t="s">
        <v>130</v>
      </c>
      <c r="E3714" s="4" t="s">
        <v>172</v>
      </c>
      <c r="F3714" s="3">
        <v>42892</v>
      </c>
      <c r="G3714" s="3">
        <v>42903</v>
      </c>
      <c r="H3714">
        <v>1064</v>
      </c>
      <c r="I3714" s="4" t="s">
        <v>9021</v>
      </c>
      <c r="J3714" s="4" t="s">
        <v>9019</v>
      </c>
      <c r="K3714" s="4" t="s">
        <v>9010</v>
      </c>
      <c r="L3714">
        <v>1096</v>
      </c>
      <c r="M3714" s="4" t="s">
        <v>36</v>
      </c>
      <c r="N3714">
        <v>1979</v>
      </c>
      <c r="O3714">
        <v>4478.47</v>
      </c>
      <c r="P3714">
        <v>13809</v>
      </c>
      <c r="Q3714" s="4" t="s">
        <v>23</v>
      </c>
      <c r="R3714" s="4" t="s">
        <v>24</v>
      </c>
      <c r="S3714">
        <v>11</v>
      </c>
    </row>
    <row r="3715" spans="1:19">
      <c r="A3715" s="4" t="s">
        <v>3922</v>
      </c>
      <c r="B3715" s="4" t="s">
        <v>210</v>
      </c>
      <c r="C3715" s="4" t="s">
        <v>9011</v>
      </c>
      <c r="D3715" s="4" t="s">
        <v>123</v>
      </c>
      <c r="E3715" s="4" t="s">
        <v>172</v>
      </c>
      <c r="F3715" s="3">
        <v>42892</v>
      </c>
      <c r="G3715" s="3">
        <v>42967</v>
      </c>
      <c r="H3715">
        <v>5166</v>
      </c>
      <c r="I3715" s="4" t="s">
        <v>9021</v>
      </c>
      <c r="J3715" s="4" t="s">
        <v>9019</v>
      </c>
      <c r="K3715" s="4" t="s">
        <v>9010</v>
      </c>
      <c r="L3715">
        <v>4821</v>
      </c>
      <c r="M3715" s="4" t="s">
        <v>39</v>
      </c>
      <c r="N3715">
        <v>1989</v>
      </c>
      <c r="O3715">
        <v>3838.39</v>
      </c>
      <c r="P3715">
        <v>8274</v>
      </c>
      <c r="Q3715" s="4" t="s">
        <v>23</v>
      </c>
      <c r="R3715" s="4" t="s">
        <v>24</v>
      </c>
      <c r="S3715">
        <v>75</v>
      </c>
    </row>
    <row r="3716" spans="1:19">
      <c r="A3716" s="4" t="s">
        <v>3923</v>
      </c>
      <c r="B3716" s="4" t="s">
        <v>263</v>
      </c>
      <c r="C3716" s="4" t="s">
        <v>171</v>
      </c>
      <c r="D3716" s="4" t="s">
        <v>31</v>
      </c>
      <c r="E3716" s="4" t="s">
        <v>172</v>
      </c>
      <c r="F3716" s="3">
        <v>42892</v>
      </c>
      <c r="G3716" s="3">
        <v>42970</v>
      </c>
      <c r="H3716">
        <v>1036</v>
      </c>
      <c r="I3716" s="4" t="s">
        <v>9021</v>
      </c>
      <c r="J3716" s="4" t="s">
        <v>9019</v>
      </c>
      <c r="K3716" s="4" t="s">
        <v>9010</v>
      </c>
      <c r="L3716">
        <v>1096</v>
      </c>
      <c r="M3716" s="4" t="s">
        <v>26</v>
      </c>
      <c r="N3716">
        <v>1991</v>
      </c>
      <c r="O3716">
        <v>326.82</v>
      </c>
      <c r="P3716">
        <v>1016</v>
      </c>
      <c r="Q3716" s="4" t="s">
        <v>23</v>
      </c>
      <c r="R3716" s="4" t="s">
        <v>24</v>
      </c>
      <c r="S3716">
        <v>78</v>
      </c>
    </row>
    <row r="3717" spans="1:19">
      <c r="A3717" s="4" t="s">
        <v>3924</v>
      </c>
      <c r="B3717" s="4" t="s">
        <v>212</v>
      </c>
      <c r="C3717" s="4" t="s">
        <v>9011</v>
      </c>
      <c r="D3717" s="4" t="s">
        <v>76</v>
      </c>
      <c r="E3717" s="4" t="s">
        <v>172</v>
      </c>
      <c r="F3717" s="3">
        <v>42892</v>
      </c>
      <c r="G3717" s="3">
        <v>42953</v>
      </c>
      <c r="H3717">
        <v>4330</v>
      </c>
      <c r="I3717" s="4" t="s">
        <v>9023</v>
      </c>
      <c r="J3717" s="4" t="s">
        <v>9024</v>
      </c>
      <c r="K3717" s="4" t="s">
        <v>9010</v>
      </c>
      <c r="L3717">
        <v>4821</v>
      </c>
      <c r="M3717" s="4" t="s">
        <v>9322</v>
      </c>
      <c r="N3717">
        <v>1997</v>
      </c>
      <c r="O3717">
        <v>8170.38</v>
      </c>
      <c r="P3717">
        <v>16499</v>
      </c>
      <c r="Q3717" s="4" t="s">
        <v>77</v>
      </c>
      <c r="R3717" s="4" t="s">
        <v>24</v>
      </c>
      <c r="S3717">
        <v>61</v>
      </c>
    </row>
    <row r="3718" spans="1:19">
      <c r="A3718" s="4" t="s">
        <v>3925</v>
      </c>
      <c r="B3718" s="4" t="s">
        <v>196</v>
      </c>
      <c r="C3718" s="4" t="s">
        <v>192</v>
      </c>
      <c r="D3718" s="4" t="s">
        <v>76</v>
      </c>
      <c r="E3718" s="4" t="s">
        <v>172</v>
      </c>
      <c r="F3718" s="3">
        <v>42892</v>
      </c>
      <c r="G3718" s="3">
        <v>42991</v>
      </c>
      <c r="H3718">
        <v>3598</v>
      </c>
      <c r="I3718" s="4" t="s">
        <v>9016</v>
      </c>
      <c r="J3718" s="4" t="s">
        <v>9015</v>
      </c>
      <c r="K3718" s="4" t="s">
        <v>9012</v>
      </c>
      <c r="L3718">
        <v>3393</v>
      </c>
      <c r="M3718" s="4" t="s">
        <v>9322</v>
      </c>
      <c r="N3718">
        <v>1997</v>
      </c>
      <c r="O3718">
        <v>8170.38</v>
      </c>
      <c r="P3718">
        <v>16499</v>
      </c>
      <c r="Q3718" s="4" t="s">
        <v>77</v>
      </c>
      <c r="R3718" s="4" t="s">
        <v>24</v>
      </c>
      <c r="S3718">
        <v>99</v>
      </c>
    </row>
    <row r="3719" spans="1:19">
      <c r="A3719" s="4" t="s">
        <v>3926</v>
      </c>
      <c r="B3719" s="4" t="s">
        <v>191</v>
      </c>
      <c r="C3719" s="4" t="s">
        <v>179</v>
      </c>
      <c r="D3719" s="4" t="s">
        <v>71</v>
      </c>
      <c r="E3719" s="4" t="s">
        <v>172</v>
      </c>
      <c r="F3719" s="3">
        <v>42892</v>
      </c>
      <c r="G3719" s="3">
        <v>42963</v>
      </c>
      <c r="H3719">
        <v>431</v>
      </c>
      <c r="I3719" s="4" t="s">
        <v>9026</v>
      </c>
      <c r="J3719" s="4" t="s">
        <v>9024</v>
      </c>
      <c r="K3719" s="4" t="s">
        <v>9010</v>
      </c>
      <c r="L3719">
        <v>550</v>
      </c>
      <c r="M3719" s="4" t="s">
        <v>46</v>
      </c>
      <c r="N3719">
        <v>2000</v>
      </c>
      <c r="O3719">
        <v>2952.73</v>
      </c>
      <c r="P3719">
        <v>5107</v>
      </c>
      <c r="Q3719" s="4" t="s">
        <v>23</v>
      </c>
      <c r="R3719" s="4" t="s">
        <v>24</v>
      </c>
      <c r="S3719">
        <v>71</v>
      </c>
    </row>
    <row r="3720" spans="1:19">
      <c r="A3720" s="4" t="s">
        <v>3927</v>
      </c>
      <c r="B3720" s="4" t="s">
        <v>343</v>
      </c>
      <c r="C3720" s="4" t="s">
        <v>171</v>
      </c>
      <c r="D3720" s="4" t="s">
        <v>61</v>
      </c>
      <c r="E3720" s="4" t="s">
        <v>197</v>
      </c>
      <c r="F3720" s="3">
        <v>42892</v>
      </c>
      <c r="G3720" s="3">
        <v>42975</v>
      </c>
      <c r="H3720">
        <v>0</v>
      </c>
      <c r="I3720" s="4" t="s">
        <v>9016</v>
      </c>
      <c r="J3720" s="4" t="s">
        <v>9015</v>
      </c>
      <c r="K3720" s="4" t="s">
        <v>9010</v>
      </c>
      <c r="L3720">
        <v>1096</v>
      </c>
      <c r="M3720" s="4" t="s">
        <v>58</v>
      </c>
      <c r="N3720">
        <v>1991</v>
      </c>
      <c r="O3720">
        <v>2819.5</v>
      </c>
      <c r="P3720">
        <v>7227</v>
      </c>
      <c r="Q3720" s="4" t="s">
        <v>23</v>
      </c>
      <c r="R3720" s="4" t="s">
        <v>62</v>
      </c>
      <c r="S3720">
        <v>83</v>
      </c>
    </row>
    <row r="3721" spans="1:19">
      <c r="A3721" s="4" t="s">
        <v>3928</v>
      </c>
      <c r="B3721" s="4" t="s">
        <v>343</v>
      </c>
      <c r="C3721" s="4" t="s">
        <v>179</v>
      </c>
      <c r="D3721" s="4" t="s">
        <v>61</v>
      </c>
      <c r="E3721" s="4" t="s">
        <v>172</v>
      </c>
      <c r="F3721" s="3">
        <v>42892</v>
      </c>
      <c r="G3721" s="3">
        <v>42903</v>
      </c>
      <c r="H3721">
        <v>624</v>
      </c>
      <c r="I3721" s="4" t="s">
        <v>9016</v>
      </c>
      <c r="J3721" s="4" t="s">
        <v>9015</v>
      </c>
      <c r="K3721" s="4" t="s">
        <v>9010</v>
      </c>
      <c r="L3721">
        <v>550</v>
      </c>
      <c r="M3721" s="4" t="s">
        <v>58</v>
      </c>
      <c r="N3721">
        <v>1991</v>
      </c>
      <c r="O3721">
        <v>2819.5</v>
      </c>
      <c r="P3721">
        <v>7227</v>
      </c>
      <c r="Q3721" s="4" t="s">
        <v>23</v>
      </c>
      <c r="R3721" s="4" t="s">
        <v>62</v>
      </c>
      <c r="S3721">
        <v>11</v>
      </c>
    </row>
    <row r="3722" spans="1:19">
      <c r="A3722" s="4" t="s">
        <v>3929</v>
      </c>
      <c r="B3722" s="4" t="s">
        <v>343</v>
      </c>
      <c r="C3722" s="4" t="s">
        <v>171</v>
      </c>
      <c r="D3722" s="4" t="s">
        <v>57</v>
      </c>
      <c r="E3722" s="4" t="s">
        <v>172</v>
      </c>
      <c r="F3722" s="3">
        <v>42892</v>
      </c>
      <c r="G3722" s="3">
        <v>42897</v>
      </c>
      <c r="H3722">
        <v>1140</v>
      </c>
      <c r="I3722" s="4" t="s">
        <v>9016</v>
      </c>
      <c r="J3722" s="4" t="s">
        <v>9015</v>
      </c>
      <c r="K3722" s="4" t="s">
        <v>9010</v>
      </c>
      <c r="L3722">
        <v>1096</v>
      </c>
      <c r="M3722" s="4" t="s">
        <v>58</v>
      </c>
      <c r="N3722">
        <v>2006</v>
      </c>
      <c r="O3722">
        <v>1102.43</v>
      </c>
      <c r="P3722">
        <v>1759</v>
      </c>
      <c r="Q3722" s="4" t="s">
        <v>23</v>
      </c>
      <c r="R3722" s="4" t="s">
        <v>24</v>
      </c>
      <c r="S3722">
        <v>5</v>
      </c>
    </row>
    <row r="3723" spans="1:19">
      <c r="A3723" s="4" t="s">
        <v>3930</v>
      </c>
      <c r="B3723" s="4" t="s">
        <v>219</v>
      </c>
      <c r="C3723" s="4" t="s">
        <v>177</v>
      </c>
      <c r="D3723" s="4" t="s">
        <v>42</v>
      </c>
      <c r="E3723" s="4" t="s">
        <v>172</v>
      </c>
      <c r="F3723" s="3">
        <v>42892</v>
      </c>
      <c r="G3723" s="3">
        <v>42995</v>
      </c>
      <c r="H3723">
        <v>62</v>
      </c>
      <c r="I3723" s="4" t="s">
        <v>9026</v>
      </c>
      <c r="J3723" s="4" t="s">
        <v>9024</v>
      </c>
      <c r="K3723" s="4" t="s">
        <v>9012</v>
      </c>
      <c r="L3723">
        <v>55</v>
      </c>
      <c r="M3723" s="4" t="s">
        <v>26</v>
      </c>
      <c r="N3723">
        <v>2017</v>
      </c>
      <c r="O3723">
        <v>4.54</v>
      </c>
      <c r="P3723">
        <v>9</v>
      </c>
      <c r="Q3723" s="4" t="s">
        <v>23</v>
      </c>
      <c r="R3723" s="4" t="s">
        <v>24</v>
      </c>
      <c r="S3723">
        <v>103</v>
      </c>
    </row>
    <row r="3724" spans="1:19">
      <c r="A3724" s="4" t="s">
        <v>3931</v>
      </c>
      <c r="B3724" s="4" t="s">
        <v>230</v>
      </c>
      <c r="C3724" s="4" t="s">
        <v>179</v>
      </c>
      <c r="D3724" s="4" t="s">
        <v>53</v>
      </c>
      <c r="E3724" s="4" t="s">
        <v>197</v>
      </c>
      <c r="F3724" s="3">
        <v>42892</v>
      </c>
      <c r="G3724" s="3">
        <v>42948</v>
      </c>
      <c r="H3724">
        <v>0</v>
      </c>
      <c r="I3724" s="4" t="s">
        <v>9026</v>
      </c>
      <c r="J3724" s="4" t="s">
        <v>9024</v>
      </c>
      <c r="K3724" s="4" t="s">
        <v>9010</v>
      </c>
      <c r="L3724">
        <v>550</v>
      </c>
      <c r="M3724" s="4" t="s">
        <v>33</v>
      </c>
      <c r="N3724">
        <v>1990</v>
      </c>
      <c r="O3724">
        <v>4968.91</v>
      </c>
      <c r="P3724">
        <v>7523</v>
      </c>
      <c r="Q3724" s="4" t="s">
        <v>23</v>
      </c>
      <c r="R3724" s="4" t="s">
        <v>24</v>
      </c>
      <c r="S3724">
        <v>56</v>
      </c>
    </row>
    <row r="3725" spans="1:19">
      <c r="A3725" s="4" t="s">
        <v>3932</v>
      </c>
      <c r="B3725" s="4" t="s">
        <v>256</v>
      </c>
      <c r="C3725" s="4" t="s">
        <v>179</v>
      </c>
      <c r="D3725" s="4" t="s">
        <v>111</v>
      </c>
      <c r="E3725" s="4" t="s">
        <v>172</v>
      </c>
      <c r="F3725" s="3">
        <v>42892</v>
      </c>
      <c r="G3725" s="3">
        <v>42993</v>
      </c>
      <c r="H3725">
        <v>584</v>
      </c>
      <c r="I3725" s="4" t="s">
        <v>9014</v>
      </c>
      <c r="J3725" s="4" t="s">
        <v>9015</v>
      </c>
      <c r="K3725" s="4" t="s">
        <v>9010</v>
      </c>
      <c r="L3725">
        <v>550</v>
      </c>
      <c r="M3725" s="4" t="s">
        <v>33</v>
      </c>
      <c r="N3725">
        <v>1988</v>
      </c>
      <c r="O3725">
        <v>1376.8</v>
      </c>
      <c r="P3725">
        <v>1165</v>
      </c>
      <c r="Q3725" s="4" t="s">
        <v>112</v>
      </c>
      <c r="R3725" s="4" t="s">
        <v>24</v>
      </c>
      <c r="S3725">
        <v>101</v>
      </c>
    </row>
    <row r="3726" spans="1:19">
      <c r="A3726" s="4" t="s">
        <v>3933</v>
      </c>
      <c r="B3726" s="4" t="s">
        <v>187</v>
      </c>
      <c r="C3726" s="4" t="s">
        <v>177</v>
      </c>
      <c r="D3726" s="4" t="s">
        <v>87</v>
      </c>
      <c r="E3726" s="4" t="s">
        <v>197</v>
      </c>
      <c r="F3726" s="3">
        <v>42892</v>
      </c>
      <c r="G3726" s="3">
        <v>42987</v>
      </c>
      <c r="H3726">
        <v>0</v>
      </c>
      <c r="I3726" s="4" t="s">
        <v>9023</v>
      </c>
      <c r="J3726" s="4" t="s">
        <v>9024</v>
      </c>
      <c r="K3726" s="4" t="s">
        <v>9012</v>
      </c>
      <c r="L3726">
        <v>55</v>
      </c>
      <c r="M3726" s="4" t="s">
        <v>26</v>
      </c>
      <c r="N3726">
        <v>2004</v>
      </c>
      <c r="O3726">
        <v>1618.89</v>
      </c>
      <c r="P3726">
        <v>3889</v>
      </c>
      <c r="Q3726" s="4" t="s">
        <v>23</v>
      </c>
      <c r="R3726" s="4" t="s">
        <v>24</v>
      </c>
      <c r="S3726">
        <v>95</v>
      </c>
    </row>
    <row r="3727" spans="1:19">
      <c r="A3727" s="4" t="s">
        <v>3934</v>
      </c>
      <c r="B3727" s="4" t="s">
        <v>187</v>
      </c>
      <c r="C3727" s="4" t="s">
        <v>177</v>
      </c>
      <c r="D3727" s="4" t="s">
        <v>71</v>
      </c>
      <c r="E3727" s="4" t="s">
        <v>172</v>
      </c>
      <c r="F3727" s="3">
        <v>42892</v>
      </c>
      <c r="G3727" s="3">
        <v>42966</v>
      </c>
      <c r="H3727">
        <v>57</v>
      </c>
      <c r="I3727" s="4" t="s">
        <v>9023</v>
      </c>
      <c r="J3727" s="4" t="s">
        <v>9024</v>
      </c>
      <c r="K3727" s="4" t="s">
        <v>9012</v>
      </c>
      <c r="L3727">
        <v>55</v>
      </c>
      <c r="M3727" s="4" t="s">
        <v>46</v>
      </c>
      <c r="N3727">
        <v>2000</v>
      </c>
      <c r="O3727">
        <v>2952.73</v>
      </c>
      <c r="P3727">
        <v>5107</v>
      </c>
      <c r="Q3727" s="4" t="s">
        <v>23</v>
      </c>
      <c r="R3727" s="4" t="s">
        <v>24</v>
      </c>
      <c r="S3727">
        <v>74</v>
      </c>
    </row>
    <row r="3728" spans="1:19">
      <c r="A3728" s="4" t="s">
        <v>3935</v>
      </c>
      <c r="B3728" s="4" t="s">
        <v>189</v>
      </c>
      <c r="C3728" s="4" t="s">
        <v>171</v>
      </c>
      <c r="D3728" s="4" t="s">
        <v>110</v>
      </c>
      <c r="E3728" s="4" t="s">
        <v>172</v>
      </c>
      <c r="F3728" s="3">
        <v>42892</v>
      </c>
      <c r="G3728" s="3">
        <v>42952</v>
      </c>
      <c r="H3728">
        <v>1267</v>
      </c>
      <c r="I3728" s="4" t="s">
        <v>9016</v>
      </c>
      <c r="J3728" s="4" t="s">
        <v>9015</v>
      </c>
      <c r="K3728" s="4" t="s">
        <v>9010</v>
      </c>
      <c r="L3728">
        <v>1096</v>
      </c>
      <c r="M3728" s="4" t="s">
        <v>60</v>
      </c>
      <c r="N3728">
        <v>1997</v>
      </c>
      <c r="O3728">
        <v>291.27</v>
      </c>
      <c r="P3728">
        <v>586</v>
      </c>
      <c r="Q3728" s="4" t="s">
        <v>23</v>
      </c>
      <c r="R3728" s="4" t="s">
        <v>24</v>
      </c>
      <c r="S3728">
        <v>60</v>
      </c>
    </row>
    <row r="3729" spans="1:19">
      <c r="A3729" s="4" t="s">
        <v>3936</v>
      </c>
      <c r="B3729" s="4" t="s">
        <v>232</v>
      </c>
      <c r="C3729" s="4" t="s">
        <v>9011</v>
      </c>
      <c r="D3729" s="4" t="s">
        <v>120</v>
      </c>
      <c r="E3729" s="4" t="s">
        <v>197</v>
      </c>
      <c r="F3729" s="3">
        <v>42892</v>
      </c>
      <c r="G3729" s="3">
        <v>42897</v>
      </c>
      <c r="H3729">
        <v>0</v>
      </c>
      <c r="I3729" s="4" t="s">
        <v>9021</v>
      </c>
      <c r="J3729" s="4" t="s">
        <v>9019</v>
      </c>
      <c r="K3729" s="4" t="s">
        <v>9010</v>
      </c>
      <c r="L3729">
        <v>4821</v>
      </c>
      <c r="M3729" s="4" t="s">
        <v>58</v>
      </c>
      <c r="N3729">
        <v>1998</v>
      </c>
      <c r="O3729">
        <v>2022.14</v>
      </c>
      <c r="P3729">
        <v>5113</v>
      </c>
      <c r="Q3729" s="4" t="s">
        <v>23</v>
      </c>
      <c r="R3729" s="4" t="s">
        <v>24</v>
      </c>
      <c r="S3729">
        <v>5</v>
      </c>
    </row>
    <row r="3730" spans="1:19">
      <c r="A3730" s="4" t="s">
        <v>3937</v>
      </c>
      <c r="B3730" s="4" t="s">
        <v>226</v>
      </c>
      <c r="C3730" s="4" t="s">
        <v>177</v>
      </c>
      <c r="D3730" s="4" t="s">
        <v>24</v>
      </c>
      <c r="E3730" s="4" t="s">
        <v>193</v>
      </c>
      <c r="F3730" s="3">
        <v>42892</v>
      </c>
      <c r="G3730" s="3"/>
      <c r="I3730" s="4" t="s">
        <v>9018</v>
      </c>
      <c r="J3730" s="4" t="s">
        <v>9019</v>
      </c>
      <c r="K3730" s="4" t="s">
        <v>9012</v>
      </c>
      <c r="L3730">
        <v>55</v>
      </c>
      <c r="M3730" s="4"/>
      <c r="Q3730" s="4"/>
      <c r="R3730" s="4"/>
    </row>
    <row r="3731" spans="1:19">
      <c r="A3731" s="4" t="s">
        <v>3938</v>
      </c>
      <c r="B3731" s="4" t="s">
        <v>185</v>
      </c>
      <c r="C3731" s="4" t="s">
        <v>177</v>
      </c>
      <c r="D3731" s="4" t="s">
        <v>98</v>
      </c>
      <c r="E3731" s="4" t="s">
        <v>172</v>
      </c>
      <c r="F3731" s="3">
        <v>42892</v>
      </c>
      <c r="G3731" s="3">
        <v>42994</v>
      </c>
      <c r="H3731">
        <v>55</v>
      </c>
      <c r="I3731" s="4" t="s">
        <v>9023</v>
      </c>
      <c r="J3731" s="4" t="s">
        <v>9024</v>
      </c>
      <c r="K3731" s="4" t="s">
        <v>9012</v>
      </c>
      <c r="L3731">
        <v>55</v>
      </c>
      <c r="M3731" s="4" t="s">
        <v>39</v>
      </c>
      <c r="N3731">
        <v>2002</v>
      </c>
      <c r="O3731">
        <v>349.81</v>
      </c>
      <c r="P3731">
        <v>315</v>
      </c>
      <c r="Q3731" s="4" t="s">
        <v>23</v>
      </c>
      <c r="R3731" s="4" t="s">
        <v>24</v>
      </c>
      <c r="S3731">
        <v>102</v>
      </c>
    </row>
    <row r="3732" spans="1:19">
      <c r="A3732" s="4" t="s">
        <v>3939</v>
      </c>
      <c r="B3732" s="4" t="s">
        <v>216</v>
      </c>
      <c r="C3732" s="4" t="s">
        <v>192</v>
      </c>
      <c r="D3732" s="4" t="s">
        <v>24</v>
      </c>
      <c r="E3732" s="4" t="s">
        <v>193</v>
      </c>
      <c r="F3732" s="3">
        <v>42892</v>
      </c>
      <c r="G3732" s="3"/>
      <c r="I3732" s="4" t="s">
        <v>9018</v>
      </c>
      <c r="J3732" s="4" t="s">
        <v>9019</v>
      </c>
      <c r="K3732" s="4" t="s">
        <v>9012</v>
      </c>
      <c r="L3732">
        <v>3393</v>
      </c>
      <c r="M3732" s="4"/>
      <c r="Q3732" s="4"/>
      <c r="R3732" s="4"/>
    </row>
    <row r="3733" spans="1:19">
      <c r="A3733" s="4" t="s">
        <v>3940</v>
      </c>
      <c r="B3733" s="4" t="s">
        <v>216</v>
      </c>
      <c r="C3733" s="4" t="s">
        <v>177</v>
      </c>
      <c r="D3733" s="4" t="s">
        <v>96</v>
      </c>
      <c r="E3733" s="4" t="s">
        <v>172</v>
      </c>
      <c r="F3733" s="3">
        <v>42892</v>
      </c>
      <c r="G3733" s="3">
        <v>42988</v>
      </c>
      <c r="H3733">
        <v>63</v>
      </c>
      <c r="I3733" s="4" t="s">
        <v>9018</v>
      </c>
      <c r="J3733" s="4" t="s">
        <v>9019</v>
      </c>
      <c r="K3733" s="4" t="s">
        <v>9012</v>
      </c>
      <c r="L3733">
        <v>55</v>
      </c>
      <c r="M3733" s="4" t="s">
        <v>58</v>
      </c>
      <c r="N3733">
        <v>1994</v>
      </c>
      <c r="O3733">
        <v>355.23</v>
      </c>
      <c r="P3733">
        <v>853</v>
      </c>
      <c r="Q3733" s="4" t="s">
        <v>23</v>
      </c>
      <c r="R3733" s="4" t="s">
        <v>24</v>
      </c>
      <c r="S3733">
        <v>96</v>
      </c>
    </row>
    <row r="3734" spans="1:19">
      <c r="A3734" s="4" t="s">
        <v>3941</v>
      </c>
      <c r="B3734" s="4" t="s">
        <v>235</v>
      </c>
      <c r="C3734" s="4" t="s">
        <v>9011</v>
      </c>
      <c r="D3734" s="4" t="s">
        <v>50</v>
      </c>
      <c r="E3734" s="4" t="s">
        <v>172</v>
      </c>
      <c r="F3734" s="3">
        <v>42892</v>
      </c>
      <c r="G3734" s="3">
        <v>42983</v>
      </c>
      <c r="H3734">
        <v>3961</v>
      </c>
      <c r="I3734" s="4" t="s">
        <v>9018</v>
      </c>
      <c r="J3734" s="4" t="s">
        <v>9019</v>
      </c>
      <c r="K3734" s="4" t="s">
        <v>9010</v>
      </c>
      <c r="L3734">
        <v>4821</v>
      </c>
      <c r="M3734" s="4" t="s">
        <v>9322</v>
      </c>
      <c r="N3734">
        <v>1992</v>
      </c>
      <c r="O3734">
        <v>1712.68</v>
      </c>
      <c r="P3734">
        <v>3194</v>
      </c>
      <c r="Q3734" s="4" t="s">
        <v>23</v>
      </c>
      <c r="R3734" s="4" t="s">
        <v>21</v>
      </c>
      <c r="S3734">
        <v>91</v>
      </c>
    </row>
    <row r="3735" spans="1:19">
      <c r="A3735" s="4" t="s">
        <v>3942</v>
      </c>
      <c r="B3735" s="4" t="s">
        <v>235</v>
      </c>
      <c r="C3735" s="4" t="s">
        <v>177</v>
      </c>
      <c r="D3735" s="4" t="s">
        <v>126</v>
      </c>
      <c r="E3735" s="4" t="s">
        <v>172</v>
      </c>
      <c r="F3735" s="3">
        <v>42892</v>
      </c>
      <c r="G3735" s="3">
        <v>42973</v>
      </c>
      <c r="H3735">
        <v>45</v>
      </c>
      <c r="I3735" s="4" t="s">
        <v>9018</v>
      </c>
      <c r="J3735" s="4" t="s">
        <v>9019</v>
      </c>
      <c r="K3735" s="4" t="s">
        <v>9012</v>
      </c>
      <c r="L3735">
        <v>55</v>
      </c>
      <c r="M3735" s="4" t="s">
        <v>33</v>
      </c>
      <c r="N3735">
        <v>2010</v>
      </c>
      <c r="O3735">
        <v>71.12</v>
      </c>
      <c r="P3735">
        <v>144</v>
      </c>
      <c r="Q3735" s="4" t="s">
        <v>23</v>
      </c>
      <c r="R3735" s="4" t="s">
        <v>24</v>
      </c>
      <c r="S3735">
        <v>81</v>
      </c>
    </row>
    <row r="3736" spans="1:19">
      <c r="A3736" s="4" t="s">
        <v>3943</v>
      </c>
      <c r="B3736" s="4" t="s">
        <v>183</v>
      </c>
      <c r="C3736" s="4" t="s">
        <v>177</v>
      </c>
      <c r="D3736" s="4" t="s">
        <v>92</v>
      </c>
      <c r="E3736" s="4" t="s">
        <v>172</v>
      </c>
      <c r="F3736" s="3">
        <v>42893</v>
      </c>
      <c r="G3736" s="3">
        <v>42967</v>
      </c>
      <c r="H3736">
        <v>61</v>
      </c>
      <c r="I3736" s="4" t="s">
        <v>9014</v>
      </c>
      <c r="J3736" s="4" t="s">
        <v>9015</v>
      </c>
      <c r="K3736" s="4" t="s">
        <v>9012</v>
      </c>
      <c r="L3736">
        <v>55</v>
      </c>
      <c r="M3736" s="4" t="s">
        <v>73</v>
      </c>
      <c r="N3736">
        <v>1997</v>
      </c>
      <c r="O3736">
        <v>2041.73</v>
      </c>
      <c r="P3736">
        <v>5276</v>
      </c>
      <c r="Q3736" s="4" t="s">
        <v>23</v>
      </c>
      <c r="R3736" s="4" t="s">
        <v>24</v>
      </c>
      <c r="S3736">
        <v>74</v>
      </c>
    </row>
    <row r="3737" spans="1:19">
      <c r="A3737" s="4" t="s">
        <v>3944</v>
      </c>
      <c r="B3737" s="4" t="s">
        <v>246</v>
      </c>
      <c r="C3737" s="4" t="s">
        <v>192</v>
      </c>
      <c r="D3737" s="4" t="s">
        <v>35</v>
      </c>
      <c r="E3737" s="4" t="s">
        <v>197</v>
      </c>
      <c r="F3737" s="3">
        <v>42893</v>
      </c>
      <c r="G3737" s="3">
        <v>42986</v>
      </c>
      <c r="H3737">
        <v>0</v>
      </c>
      <c r="I3737" s="4" t="s">
        <v>9021</v>
      </c>
      <c r="J3737" s="4" t="s">
        <v>9019</v>
      </c>
      <c r="K3737" s="4" t="s">
        <v>9012</v>
      </c>
      <c r="L3737">
        <v>3393</v>
      </c>
      <c r="M3737" s="4" t="s">
        <v>36</v>
      </c>
      <c r="N3737">
        <v>2002</v>
      </c>
      <c r="O3737">
        <v>987.39</v>
      </c>
      <c r="P3737">
        <v>2253</v>
      </c>
      <c r="Q3737" s="4" t="s">
        <v>23</v>
      </c>
      <c r="R3737" s="4" t="s">
        <v>24</v>
      </c>
      <c r="S3737">
        <v>93</v>
      </c>
    </row>
    <row r="3738" spans="1:19">
      <c r="A3738" s="4" t="s">
        <v>3945</v>
      </c>
      <c r="B3738" s="4" t="s">
        <v>174</v>
      </c>
      <c r="C3738" s="4" t="s">
        <v>171</v>
      </c>
      <c r="D3738" s="4" t="s">
        <v>79</v>
      </c>
      <c r="E3738" s="4" t="s">
        <v>172</v>
      </c>
      <c r="F3738" s="3">
        <v>42893</v>
      </c>
      <c r="G3738" s="3">
        <v>42978</v>
      </c>
      <c r="H3738">
        <v>1114</v>
      </c>
      <c r="I3738" s="4" t="s">
        <v>9016</v>
      </c>
      <c r="J3738" s="4" t="s">
        <v>9015</v>
      </c>
      <c r="K3738" s="4" t="s">
        <v>9010</v>
      </c>
      <c r="L3738">
        <v>1096</v>
      </c>
      <c r="M3738" s="4" t="s">
        <v>26</v>
      </c>
      <c r="N3738">
        <v>2002</v>
      </c>
      <c r="O3738">
        <v>3178.24</v>
      </c>
      <c r="P3738">
        <v>4540</v>
      </c>
      <c r="Q3738" s="4" t="s">
        <v>23</v>
      </c>
      <c r="R3738" s="4" t="s">
        <v>24</v>
      </c>
      <c r="S3738">
        <v>85</v>
      </c>
    </row>
    <row r="3739" spans="1:19">
      <c r="A3739" s="4" t="s">
        <v>3946</v>
      </c>
      <c r="B3739" s="4" t="s">
        <v>212</v>
      </c>
      <c r="C3739" s="4" t="s">
        <v>192</v>
      </c>
      <c r="D3739" s="4" t="s">
        <v>126</v>
      </c>
      <c r="E3739" s="4" t="s">
        <v>193</v>
      </c>
      <c r="F3739" s="3">
        <v>42893</v>
      </c>
      <c r="G3739" s="3"/>
      <c r="I3739" s="4" t="s">
        <v>9023</v>
      </c>
      <c r="J3739" s="4" t="s">
        <v>9024</v>
      </c>
      <c r="K3739" s="4" t="s">
        <v>9012</v>
      </c>
      <c r="L3739">
        <v>3393</v>
      </c>
      <c r="M3739" s="4" t="s">
        <v>33</v>
      </c>
      <c r="N3739">
        <v>2010</v>
      </c>
      <c r="O3739">
        <v>71.12</v>
      </c>
      <c r="P3739">
        <v>144</v>
      </c>
      <c r="Q3739" s="4" t="s">
        <v>23</v>
      </c>
      <c r="R3739" s="4" t="s">
        <v>24</v>
      </c>
    </row>
    <row r="3740" spans="1:19">
      <c r="A3740" s="4" t="s">
        <v>3947</v>
      </c>
      <c r="B3740" s="4" t="s">
        <v>237</v>
      </c>
      <c r="C3740" s="4" t="s">
        <v>179</v>
      </c>
      <c r="D3740" s="4" t="s">
        <v>82</v>
      </c>
      <c r="E3740" s="4" t="s">
        <v>172</v>
      </c>
      <c r="F3740" s="3">
        <v>42893</v>
      </c>
      <c r="G3740" s="3">
        <v>42952</v>
      </c>
      <c r="H3740">
        <v>566</v>
      </c>
      <c r="I3740" s="4" t="s">
        <v>9018</v>
      </c>
      <c r="J3740" s="4" t="s">
        <v>9019</v>
      </c>
      <c r="K3740" s="4" t="s">
        <v>9010</v>
      </c>
      <c r="L3740">
        <v>550</v>
      </c>
      <c r="M3740" s="4" t="s">
        <v>36</v>
      </c>
      <c r="N3740">
        <v>1982</v>
      </c>
      <c r="O3740">
        <v>11698.03</v>
      </c>
      <c r="P3740">
        <v>34288</v>
      </c>
      <c r="Q3740" s="4" t="s">
        <v>23</v>
      </c>
      <c r="R3740" s="4" t="s">
        <v>24</v>
      </c>
      <c r="S3740">
        <v>59</v>
      </c>
    </row>
    <row r="3741" spans="1:19">
      <c r="A3741" s="4" t="s">
        <v>3948</v>
      </c>
      <c r="B3741" s="4" t="s">
        <v>196</v>
      </c>
      <c r="C3741" s="4" t="s">
        <v>192</v>
      </c>
      <c r="D3741" s="4" t="s">
        <v>45</v>
      </c>
      <c r="E3741" s="4" t="s">
        <v>197</v>
      </c>
      <c r="F3741" s="3">
        <v>42893</v>
      </c>
      <c r="G3741" s="3">
        <v>42967</v>
      </c>
      <c r="H3741">
        <v>0</v>
      </c>
      <c r="I3741" s="4" t="s">
        <v>9016</v>
      </c>
      <c r="J3741" s="4" t="s">
        <v>9015</v>
      </c>
      <c r="K3741" s="4" t="s">
        <v>9012</v>
      </c>
      <c r="L3741">
        <v>3393</v>
      </c>
      <c r="M3741" s="4" t="s">
        <v>46</v>
      </c>
      <c r="N3741">
        <v>1995</v>
      </c>
      <c r="O3741">
        <v>2173.98</v>
      </c>
      <c r="P3741">
        <v>2928</v>
      </c>
      <c r="Q3741" s="4" t="s">
        <v>23</v>
      </c>
      <c r="R3741" s="4" t="s">
        <v>47</v>
      </c>
      <c r="S3741">
        <v>74</v>
      </c>
    </row>
    <row r="3742" spans="1:19">
      <c r="A3742" s="4" t="s">
        <v>3949</v>
      </c>
      <c r="B3742" s="4" t="s">
        <v>203</v>
      </c>
      <c r="C3742" s="4" t="s">
        <v>177</v>
      </c>
      <c r="D3742" s="4" t="s">
        <v>72</v>
      </c>
      <c r="E3742" s="4" t="s">
        <v>172</v>
      </c>
      <c r="F3742" s="3">
        <v>42893</v>
      </c>
      <c r="G3742" s="3">
        <v>42907</v>
      </c>
      <c r="H3742">
        <v>56</v>
      </c>
      <c r="I3742" s="4" t="s">
        <v>9023</v>
      </c>
      <c r="J3742" s="4" t="s">
        <v>9024</v>
      </c>
      <c r="K3742" s="4" t="s">
        <v>9012</v>
      </c>
      <c r="L3742">
        <v>55</v>
      </c>
      <c r="M3742" s="4" t="s">
        <v>73</v>
      </c>
      <c r="N3742">
        <v>2003</v>
      </c>
      <c r="O3742">
        <v>692.19</v>
      </c>
      <c r="P3742">
        <v>1922</v>
      </c>
      <c r="Q3742" s="4" t="s">
        <v>23</v>
      </c>
      <c r="R3742" s="4" t="s">
        <v>24</v>
      </c>
      <c r="S3742">
        <v>14</v>
      </c>
    </row>
    <row r="3743" spans="1:19">
      <c r="A3743" s="4" t="s">
        <v>3950</v>
      </c>
      <c r="B3743" s="4" t="s">
        <v>343</v>
      </c>
      <c r="C3743" s="4" t="s">
        <v>179</v>
      </c>
      <c r="D3743" s="4" t="s">
        <v>103</v>
      </c>
      <c r="E3743" s="4" t="s">
        <v>172</v>
      </c>
      <c r="F3743" s="3">
        <v>42893</v>
      </c>
      <c r="G3743" s="3">
        <v>42904</v>
      </c>
      <c r="H3743">
        <v>627</v>
      </c>
      <c r="I3743" s="4" t="s">
        <v>9016</v>
      </c>
      <c r="J3743" s="4" t="s">
        <v>9015</v>
      </c>
      <c r="K3743" s="4" t="s">
        <v>9010</v>
      </c>
      <c r="L3743">
        <v>550</v>
      </c>
      <c r="M3743" s="4" t="s">
        <v>26</v>
      </c>
      <c r="N3743">
        <v>1992</v>
      </c>
      <c r="O3743">
        <v>3922.42</v>
      </c>
      <c r="P3743">
        <v>6837</v>
      </c>
      <c r="Q3743" s="4" t="s">
        <v>23</v>
      </c>
      <c r="R3743" s="4" t="s">
        <v>24</v>
      </c>
      <c r="S3743">
        <v>11</v>
      </c>
    </row>
    <row r="3744" spans="1:19">
      <c r="A3744" s="4" t="s">
        <v>3951</v>
      </c>
      <c r="B3744" s="4" t="s">
        <v>187</v>
      </c>
      <c r="C3744" s="4" t="s">
        <v>177</v>
      </c>
      <c r="D3744" s="4" t="s">
        <v>24</v>
      </c>
      <c r="E3744" s="4" t="s">
        <v>193</v>
      </c>
      <c r="F3744" s="3">
        <v>42893</v>
      </c>
      <c r="G3744" s="3"/>
      <c r="I3744" s="4" t="s">
        <v>9023</v>
      </c>
      <c r="J3744" s="4" t="s">
        <v>9024</v>
      </c>
      <c r="K3744" s="4" t="s">
        <v>9012</v>
      </c>
      <c r="L3744">
        <v>55</v>
      </c>
      <c r="M3744" s="4"/>
      <c r="Q3744" s="4"/>
      <c r="R3744" s="4"/>
    </row>
    <row r="3745" spans="1:19">
      <c r="A3745" s="4" t="s">
        <v>3952</v>
      </c>
      <c r="B3745" s="4" t="s">
        <v>187</v>
      </c>
      <c r="C3745" s="4" t="s">
        <v>171</v>
      </c>
      <c r="D3745" s="4" t="s">
        <v>44</v>
      </c>
      <c r="E3745" s="4" t="s">
        <v>172</v>
      </c>
      <c r="F3745" s="3">
        <v>42893</v>
      </c>
      <c r="G3745" s="3">
        <v>42963</v>
      </c>
      <c r="H3745">
        <v>1101</v>
      </c>
      <c r="I3745" s="4" t="s">
        <v>9023</v>
      </c>
      <c r="J3745" s="4" t="s">
        <v>9024</v>
      </c>
      <c r="K3745" s="4" t="s">
        <v>9010</v>
      </c>
      <c r="L3745">
        <v>1096</v>
      </c>
      <c r="M3745" s="4" t="s">
        <v>36</v>
      </c>
      <c r="N3745">
        <v>2013</v>
      </c>
      <c r="O3745">
        <v>98.79</v>
      </c>
      <c r="P3745">
        <v>96</v>
      </c>
      <c r="Q3745" s="4" t="s">
        <v>23</v>
      </c>
      <c r="R3745" s="4" t="s">
        <v>35</v>
      </c>
      <c r="S3745">
        <v>70</v>
      </c>
    </row>
    <row r="3746" spans="1:19">
      <c r="A3746" s="4" t="s">
        <v>3953</v>
      </c>
      <c r="B3746" s="4" t="s">
        <v>187</v>
      </c>
      <c r="C3746" s="4" t="s">
        <v>192</v>
      </c>
      <c r="D3746" s="4" t="s">
        <v>76</v>
      </c>
      <c r="E3746" s="4" t="s">
        <v>172</v>
      </c>
      <c r="F3746" s="3">
        <v>42893</v>
      </c>
      <c r="G3746" s="3">
        <v>42995</v>
      </c>
      <c r="H3746">
        <v>2979</v>
      </c>
      <c r="I3746" s="4" t="s">
        <v>9023</v>
      </c>
      <c r="J3746" s="4" t="s">
        <v>9024</v>
      </c>
      <c r="K3746" s="4" t="s">
        <v>9012</v>
      </c>
      <c r="L3746">
        <v>3393</v>
      </c>
      <c r="M3746" s="4" t="s">
        <v>9322</v>
      </c>
      <c r="N3746">
        <v>1997</v>
      </c>
      <c r="O3746">
        <v>8170.38</v>
      </c>
      <c r="P3746">
        <v>16499</v>
      </c>
      <c r="Q3746" s="4" t="s">
        <v>77</v>
      </c>
      <c r="R3746" s="4" t="s">
        <v>24</v>
      </c>
      <c r="S3746">
        <v>102</v>
      </c>
    </row>
    <row r="3747" spans="1:19">
      <c r="A3747" s="4" t="s">
        <v>3954</v>
      </c>
      <c r="B3747" s="4" t="s">
        <v>244</v>
      </c>
      <c r="C3747" s="4" t="s">
        <v>192</v>
      </c>
      <c r="D3747" s="4" t="s">
        <v>79</v>
      </c>
      <c r="E3747" s="4" t="s">
        <v>197</v>
      </c>
      <c r="F3747" s="3">
        <v>42893</v>
      </c>
      <c r="G3747" s="3">
        <v>42982</v>
      </c>
      <c r="H3747">
        <v>0</v>
      </c>
      <c r="I3747" s="4" t="s">
        <v>9016</v>
      </c>
      <c r="J3747" s="4" t="s">
        <v>9015</v>
      </c>
      <c r="K3747" s="4" t="s">
        <v>9012</v>
      </c>
      <c r="L3747">
        <v>3393</v>
      </c>
      <c r="M3747" s="4" t="s">
        <v>26</v>
      </c>
      <c r="N3747">
        <v>2002</v>
      </c>
      <c r="O3747">
        <v>3178.24</v>
      </c>
      <c r="P3747">
        <v>4540</v>
      </c>
      <c r="Q3747" s="4" t="s">
        <v>23</v>
      </c>
      <c r="R3747" s="4" t="s">
        <v>24</v>
      </c>
      <c r="S3747">
        <v>89</v>
      </c>
    </row>
    <row r="3748" spans="1:19">
      <c r="A3748" s="4" t="s">
        <v>3955</v>
      </c>
      <c r="B3748" s="4" t="s">
        <v>232</v>
      </c>
      <c r="C3748" s="4" t="s">
        <v>9011</v>
      </c>
      <c r="D3748" s="4" t="s">
        <v>65</v>
      </c>
      <c r="E3748" s="4" t="s">
        <v>197</v>
      </c>
      <c r="F3748" s="3">
        <v>42893</v>
      </c>
      <c r="G3748" s="3">
        <v>42952</v>
      </c>
      <c r="H3748">
        <v>0</v>
      </c>
      <c r="I3748" s="4" t="s">
        <v>9021</v>
      </c>
      <c r="J3748" s="4" t="s">
        <v>9019</v>
      </c>
      <c r="K3748" s="4" t="s">
        <v>9010</v>
      </c>
      <c r="L3748">
        <v>4821</v>
      </c>
      <c r="M3748" s="4" t="s">
        <v>33</v>
      </c>
      <c r="N3748">
        <v>1990</v>
      </c>
      <c r="O3748">
        <v>2520.83</v>
      </c>
      <c r="P3748">
        <v>3502</v>
      </c>
      <c r="Q3748" s="4" t="s">
        <v>23</v>
      </c>
      <c r="R3748" s="4" t="s">
        <v>24</v>
      </c>
      <c r="S3748">
        <v>59</v>
      </c>
    </row>
    <row r="3749" spans="1:19">
      <c r="A3749" s="4" t="s">
        <v>3956</v>
      </c>
      <c r="B3749" s="4" t="s">
        <v>208</v>
      </c>
      <c r="C3749" s="4" t="s">
        <v>192</v>
      </c>
      <c r="D3749" s="4" t="s">
        <v>92</v>
      </c>
      <c r="E3749" s="4" t="s">
        <v>172</v>
      </c>
      <c r="F3749" s="3">
        <v>42893</v>
      </c>
      <c r="G3749" s="3">
        <v>42903</v>
      </c>
      <c r="H3749">
        <v>3662</v>
      </c>
      <c r="I3749" s="4" t="s">
        <v>9014</v>
      </c>
      <c r="J3749" s="4" t="s">
        <v>9015</v>
      </c>
      <c r="K3749" s="4" t="s">
        <v>9012</v>
      </c>
      <c r="L3749">
        <v>3393</v>
      </c>
      <c r="M3749" s="4" t="s">
        <v>73</v>
      </c>
      <c r="N3749">
        <v>1997</v>
      </c>
      <c r="O3749">
        <v>2041.73</v>
      </c>
      <c r="P3749">
        <v>5276</v>
      </c>
      <c r="Q3749" s="4" t="s">
        <v>23</v>
      </c>
      <c r="R3749" s="4" t="s">
        <v>24</v>
      </c>
      <c r="S3749">
        <v>10</v>
      </c>
    </row>
    <row r="3750" spans="1:19">
      <c r="A3750" s="4" t="s">
        <v>3957</v>
      </c>
      <c r="B3750" s="4" t="s">
        <v>185</v>
      </c>
      <c r="C3750" s="4" t="s">
        <v>199</v>
      </c>
      <c r="D3750" s="4" t="s">
        <v>24</v>
      </c>
      <c r="E3750" s="4" t="s">
        <v>193</v>
      </c>
      <c r="F3750" s="3">
        <v>42893</v>
      </c>
      <c r="G3750" s="3"/>
      <c r="I3750" s="4" t="s">
        <v>9023</v>
      </c>
      <c r="J3750" s="4" t="s">
        <v>9024</v>
      </c>
      <c r="K3750" s="4" t="s">
        <v>9010</v>
      </c>
      <c r="L3750">
        <v>5482</v>
      </c>
      <c r="M3750" s="4"/>
      <c r="Q3750" s="4"/>
      <c r="R3750" s="4"/>
    </row>
    <row r="3751" spans="1:19">
      <c r="A3751" s="4" t="s">
        <v>3958</v>
      </c>
      <c r="B3751" s="4" t="s">
        <v>216</v>
      </c>
      <c r="C3751" s="4" t="s">
        <v>177</v>
      </c>
      <c r="D3751" s="4" t="s">
        <v>24</v>
      </c>
      <c r="E3751" s="4" t="s">
        <v>193</v>
      </c>
      <c r="F3751" s="3">
        <v>42893</v>
      </c>
      <c r="G3751" s="3"/>
      <c r="I3751" s="4" t="s">
        <v>9018</v>
      </c>
      <c r="J3751" s="4" t="s">
        <v>9019</v>
      </c>
      <c r="K3751" s="4" t="s">
        <v>9012</v>
      </c>
      <c r="L3751">
        <v>55</v>
      </c>
      <c r="M3751" s="4"/>
      <c r="Q3751" s="4"/>
      <c r="R3751" s="4"/>
    </row>
    <row r="3752" spans="1:19">
      <c r="A3752" s="4" t="s">
        <v>3959</v>
      </c>
      <c r="B3752" s="4" t="s">
        <v>181</v>
      </c>
      <c r="C3752" s="4" t="s">
        <v>171</v>
      </c>
      <c r="D3752" s="4" t="s">
        <v>43</v>
      </c>
      <c r="E3752" s="4" t="s">
        <v>193</v>
      </c>
      <c r="F3752" s="3">
        <v>42893</v>
      </c>
      <c r="G3752" s="3"/>
      <c r="I3752" s="4" t="s">
        <v>9026</v>
      </c>
      <c r="J3752" s="4" t="s">
        <v>9024</v>
      </c>
      <c r="K3752" s="4" t="s">
        <v>9010</v>
      </c>
      <c r="L3752">
        <v>1096</v>
      </c>
      <c r="M3752" s="4" t="s">
        <v>9322</v>
      </c>
      <c r="N3752">
        <v>2005</v>
      </c>
      <c r="O3752">
        <v>1520.66</v>
      </c>
      <c r="P3752">
        <v>1806</v>
      </c>
      <c r="Q3752" s="4" t="s">
        <v>23</v>
      </c>
      <c r="R3752" s="4" t="s">
        <v>24</v>
      </c>
    </row>
    <row r="3753" spans="1:19">
      <c r="A3753" s="4" t="s">
        <v>3960</v>
      </c>
      <c r="B3753" s="4" t="s">
        <v>181</v>
      </c>
      <c r="C3753" s="4" t="s">
        <v>9011</v>
      </c>
      <c r="D3753" s="4" t="s">
        <v>24</v>
      </c>
      <c r="E3753" s="4" t="s">
        <v>193</v>
      </c>
      <c r="F3753" s="3">
        <v>42893</v>
      </c>
      <c r="G3753" s="3"/>
      <c r="I3753" s="4" t="s">
        <v>9026</v>
      </c>
      <c r="J3753" s="4" t="s">
        <v>9024</v>
      </c>
      <c r="K3753" s="4" t="s">
        <v>9010</v>
      </c>
      <c r="L3753">
        <v>4821</v>
      </c>
      <c r="M3753" s="4"/>
      <c r="Q3753" s="4"/>
      <c r="R3753" s="4"/>
    </row>
    <row r="3754" spans="1:19">
      <c r="A3754" s="4" t="s">
        <v>3961</v>
      </c>
      <c r="B3754" s="4" t="s">
        <v>181</v>
      </c>
      <c r="C3754" s="4" t="s">
        <v>9011</v>
      </c>
      <c r="D3754" s="4" t="s">
        <v>44</v>
      </c>
      <c r="E3754" s="4" t="s">
        <v>197</v>
      </c>
      <c r="F3754" s="3">
        <v>42893</v>
      </c>
      <c r="G3754" s="3">
        <v>42969</v>
      </c>
      <c r="H3754">
        <v>0</v>
      </c>
      <c r="I3754" s="4" t="s">
        <v>9026</v>
      </c>
      <c r="J3754" s="4" t="s">
        <v>9024</v>
      </c>
      <c r="K3754" s="4" t="s">
        <v>9010</v>
      </c>
      <c r="L3754">
        <v>4821</v>
      </c>
      <c r="M3754" s="4" t="s">
        <v>36</v>
      </c>
      <c r="N3754">
        <v>2013</v>
      </c>
      <c r="O3754">
        <v>98.79</v>
      </c>
      <c r="P3754">
        <v>96</v>
      </c>
      <c r="Q3754" s="4" t="s">
        <v>23</v>
      </c>
      <c r="R3754" s="4" t="s">
        <v>35</v>
      </c>
      <c r="S3754">
        <v>76</v>
      </c>
    </row>
    <row r="3755" spans="1:19">
      <c r="A3755" s="4" t="s">
        <v>3962</v>
      </c>
      <c r="B3755" s="4" t="s">
        <v>181</v>
      </c>
      <c r="C3755" s="4" t="s">
        <v>9011</v>
      </c>
      <c r="D3755" s="4" t="s">
        <v>90</v>
      </c>
      <c r="E3755" s="4" t="s">
        <v>172</v>
      </c>
      <c r="F3755" s="3">
        <v>42893</v>
      </c>
      <c r="G3755" s="3">
        <v>42964</v>
      </c>
      <c r="H3755">
        <v>5185</v>
      </c>
      <c r="I3755" s="4" t="s">
        <v>9026</v>
      </c>
      <c r="J3755" s="4" t="s">
        <v>9024</v>
      </c>
      <c r="K3755" s="4" t="s">
        <v>9010</v>
      </c>
      <c r="L3755">
        <v>4821</v>
      </c>
      <c r="M3755" s="4" t="s">
        <v>73</v>
      </c>
      <c r="N3755">
        <v>1987</v>
      </c>
      <c r="O3755">
        <v>405.59</v>
      </c>
      <c r="P3755">
        <v>1179</v>
      </c>
      <c r="Q3755" s="4" t="s">
        <v>91</v>
      </c>
      <c r="R3755" s="4" t="s">
        <v>92</v>
      </c>
      <c r="S3755">
        <v>71</v>
      </c>
    </row>
    <row r="3756" spans="1:19">
      <c r="A3756" s="4" t="s">
        <v>3963</v>
      </c>
      <c r="B3756" s="4" t="s">
        <v>261</v>
      </c>
      <c r="C3756" s="4" t="s">
        <v>192</v>
      </c>
      <c r="D3756" s="4" t="s">
        <v>120</v>
      </c>
      <c r="E3756" s="4" t="s">
        <v>172</v>
      </c>
      <c r="F3756" s="3">
        <v>42894</v>
      </c>
      <c r="G3756" s="3">
        <v>42910</v>
      </c>
      <c r="H3756">
        <v>3681</v>
      </c>
      <c r="I3756" s="4" t="s">
        <v>9021</v>
      </c>
      <c r="J3756" s="4" t="s">
        <v>9019</v>
      </c>
      <c r="K3756" s="4" t="s">
        <v>9012</v>
      </c>
      <c r="L3756">
        <v>3393</v>
      </c>
      <c r="M3756" s="4" t="s">
        <v>58</v>
      </c>
      <c r="N3756">
        <v>1998</v>
      </c>
      <c r="O3756">
        <v>2022.14</v>
      </c>
      <c r="P3756">
        <v>5113</v>
      </c>
      <c r="Q3756" s="4" t="s">
        <v>23</v>
      </c>
      <c r="R3756" s="4" t="s">
        <v>24</v>
      </c>
      <c r="S3756">
        <v>16</v>
      </c>
    </row>
    <row r="3757" spans="1:19">
      <c r="A3757" s="4" t="s">
        <v>3964</v>
      </c>
      <c r="B3757" s="4" t="s">
        <v>304</v>
      </c>
      <c r="C3757" s="4" t="s">
        <v>177</v>
      </c>
      <c r="D3757" s="4" t="s">
        <v>51</v>
      </c>
      <c r="E3757" s="4" t="s">
        <v>172</v>
      </c>
      <c r="F3757" s="3">
        <v>42894</v>
      </c>
      <c r="G3757" s="3">
        <v>42904</v>
      </c>
      <c r="H3757">
        <v>59</v>
      </c>
      <c r="I3757" s="4" t="s">
        <v>9014</v>
      </c>
      <c r="J3757" s="4" t="s">
        <v>9015</v>
      </c>
      <c r="K3757" s="4" t="s">
        <v>9012</v>
      </c>
      <c r="L3757">
        <v>55</v>
      </c>
      <c r="M3757" s="4" t="s">
        <v>36</v>
      </c>
      <c r="N3757">
        <v>1982</v>
      </c>
      <c r="O3757">
        <v>4618</v>
      </c>
      <c r="P3757">
        <v>10083</v>
      </c>
      <c r="Q3757" s="4" t="s">
        <v>23</v>
      </c>
      <c r="R3757" s="4" t="s">
        <v>24</v>
      </c>
      <c r="S3757">
        <v>10</v>
      </c>
    </row>
    <row r="3758" spans="1:19">
      <c r="A3758" s="4" t="s">
        <v>3965</v>
      </c>
      <c r="B3758" s="4" t="s">
        <v>304</v>
      </c>
      <c r="C3758" s="4" t="s">
        <v>177</v>
      </c>
      <c r="D3758" s="4" t="s">
        <v>57</v>
      </c>
      <c r="E3758" s="4" t="s">
        <v>172</v>
      </c>
      <c r="F3758" s="3">
        <v>42894</v>
      </c>
      <c r="G3758" s="3">
        <v>42991</v>
      </c>
      <c r="H3758">
        <v>60</v>
      </c>
      <c r="I3758" s="4" t="s">
        <v>9014</v>
      </c>
      <c r="J3758" s="4" t="s">
        <v>9015</v>
      </c>
      <c r="K3758" s="4" t="s">
        <v>9012</v>
      </c>
      <c r="L3758">
        <v>55</v>
      </c>
      <c r="M3758" s="4" t="s">
        <v>58</v>
      </c>
      <c r="N3758">
        <v>2006</v>
      </c>
      <c r="O3758">
        <v>1102.43</v>
      </c>
      <c r="P3758">
        <v>1759</v>
      </c>
      <c r="Q3758" s="4" t="s">
        <v>23</v>
      </c>
      <c r="R3758" s="4" t="s">
        <v>24</v>
      </c>
      <c r="S3758">
        <v>97</v>
      </c>
    </row>
    <row r="3759" spans="1:19">
      <c r="A3759" s="4" t="s">
        <v>3966</v>
      </c>
      <c r="B3759" s="4" t="s">
        <v>279</v>
      </c>
      <c r="C3759" s="4" t="s">
        <v>179</v>
      </c>
      <c r="D3759" s="4" t="s">
        <v>34</v>
      </c>
      <c r="E3759" s="4" t="s">
        <v>172</v>
      </c>
      <c r="F3759" s="3">
        <v>42894</v>
      </c>
      <c r="G3759" s="3">
        <v>42952</v>
      </c>
      <c r="H3759">
        <v>602</v>
      </c>
      <c r="I3759" s="4" t="s">
        <v>9018</v>
      </c>
      <c r="J3759" s="4" t="s">
        <v>9019</v>
      </c>
      <c r="K3759" s="4" t="s">
        <v>9010</v>
      </c>
      <c r="L3759">
        <v>550</v>
      </c>
      <c r="M3759" s="4" t="s">
        <v>9322</v>
      </c>
      <c r="N3759">
        <v>1993</v>
      </c>
      <c r="O3759">
        <v>1242.32</v>
      </c>
      <c r="P3759">
        <v>3027</v>
      </c>
      <c r="Q3759" s="4" t="s">
        <v>23</v>
      </c>
      <c r="R3759" s="4" t="s">
        <v>21</v>
      </c>
      <c r="S3759">
        <v>58</v>
      </c>
    </row>
    <row r="3760" spans="1:19">
      <c r="A3760" s="4" t="s">
        <v>3967</v>
      </c>
      <c r="B3760" s="4" t="s">
        <v>279</v>
      </c>
      <c r="C3760" s="4" t="s">
        <v>179</v>
      </c>
      <c r="D3760" s="4" t="s">
        <v>123</v>
      </c>
      <c r="E3760" s="4" t="s">
        <v>172</v>
      </c>
      <c r="F3760" s="3">
        <v>42894</v>
      </c>
      <c r="G3760" s="3">
        <v>42959</v>
      </c>
      <c r="H3760">
        <v>515</v>
      </c>
      <c r="I3760" s="4" t="s">
        <v>9018</v>
      </c>
      <c r="J3760" s="4" t="s">
        <v>9019</v>
      </c>
      <c r="K3760" s="4" t="s">
        <v>9010</v>
      </c>
      <c r="L3760">
        <v>550</v>
      </c>
      <c r="M3760" s="4" t="s">
        <v>39</v>
      </c>
      <c r="N3760">
        <v>1989</v>
      </c>
      <c r="O3760">
        <v>3838.39</v>
      </c>
      <c r="P3760">
        <v>8274</v>
      </c>
      <c r="Q3760" s="4" t="s">
        <v>23</v>
      </c>
      <c r="R3760" s="4" t="s">
        <v>24</v>
      </c>
      <c r="S3760">
        <v>65</v>
      </c>
    </row>
    <row r="3761" spans="1:19">
      <c r="A3761" s="4" t="s">
        <v>3968</v>
      </c>
      <c r="B3761" s="4" t="s">
        <v>174</v>
      </c>
      <c r="C3761" s="4" t="s">
        <v>9011</v>
      </c>
      <c r="D3761" s="4" t="s">
        <v>111</v>
      </c>
      <c r="E3761" s="4" t="s">
        <v>197</v>
      </c>
      <c r="F3761" s="3">
        <v>42894</v>
      </c>
      <c r="G3761" s="3">
        <v>42972</v>
      </c>
      <c r="H3761">
        <v>0</v>
      </c>
      <c r="I3761" s="4" t="s">
        <v>9016</v>
      </c>
      <c r="J3761" s="4" t="s">
        <v>9015</v>
      </c>
      <c r="K3761" s="4" t="s">
        <v>9010</v>
      </c>
      <c r="L3761">
        <v>4821</v>
      </c>
      <c r="M3761" s="4" t="s">
        <v>33</v>
      </c>
      <c r="N3761">
        <v>1988</v>
      </c>
      <c r="O3761">
        <v>1376.8</v>
      </c>
      <c r="P3761">
        <v>1165</v>
      </c>
      <c r="Q3761" s="4" t="s">
        <v>112</v>
      </c>
      <c r="R3761" s="4" t="s">
        <v>24</v>
      </c>
      <c r="S3761">
        <v>78</v>
      </c>
    </row>
    <row r="3762" spans="1:19">
      <c r="A3762" s="4" t="s">
        <v>3969</v>
      </c>
      <c r="B3762" s="4" t="s">
        <v>174</v>
      </c>
      <c r="C3762" s="4" t="s">
        <v>199</v>
      </c>
      <c r="D3762" s="4" t="s">
        <v>103</v>
      </c>
      <c r="E3762" s="4" t="s">
        <v>172</v>
      </c>
      <c r="F3762" s="3">
        <v>42894</v>
      </c>
      <c r="G3762" s="3">
        <v>42907</v>
      </c>
      <c r="H3762">
        <v>5175</v>
      </c>
      <c r="I3762" s="4" t="s">
        <v>9016</v>
      </c>
      <c r="J3762" s="4" t="s">
        <v>9015</v>
      </c>
      <c r="K3762" s="4" t="s">
        <v>9010</v>
      </c>
      <c r="L3762">
        <v>5482</v>
      </c>
      <c r="M3762" s="4" t="s">
        <v>26</v>
      </c>
      <c r="N3762">
        <v>1992</v>
      </c>
      <c r="O3762">
        <v>3922.42</v>
      </c>
      <c r="P3762">
        <v>6837</v>
      </c>
      <c r="Q3762" s="4" t="s">
        <v>23</v>
      </c>
      <c r="R3762" s="4" t="s">
        <v>24</v>
      </c>
      <c r="S3762">
        <v>13</v>
      </c>
    </row>
    <row r="3763" spans="1:19">
      <c r="A3763" s="4" t="s">
        <v>3970</v>
      </c>
      <c r="B3763" s="4" t="s">
        <v>263</v>
      </c>
      <c r="C3763" s="4" t="s">
        <v>9011</v>
      </c>
      <c r="D3763" s="4" t="s">
        <v>21</v>
      </c>
      <c r="E3763" s="4" t="s">
        <v>197</v>
      </c>
      <c r="F3763" s="3">
        <v>42894</v>
      </c>
      <c r="G3763" s="3">
        <v>42974</v>
      </c>
      <c r="H3763">
        <v>0</v>
      </c>
      <c r="I3763" s="4" t="s">
        <v>9021</v>
      </c>
      <c r="J3763" s="4" t="s">
        <v>9019</v>
      </c>
      <c r="K3763" s="4" t="s">
        <v>9010</v>
      </c>
      <c r="L3763">
        <v>4821</v>
      </c>
      <c r="M3763" s="4" t="s">
        <v>9322</v>
      </c>
      <c r="N3763">
        <v>1996</v>
      </c>
      <c r="O3763">
        <v>1100.04</v>
      </c>
      <c r="P3763">
        <v>2822</v>
      </c>
      <c r="Q3763" s="4" t="s">
        <v>23</v>
      </c>
      <c r="R3763" s="4" t="s">
        <v>24</v>
      </c>
      <c r="S3763">
        <v>80</v>
      </c>
    </row>
    <row r="3764" spans="1:19">
      <c r="A3764" s="4" t="s">
        <v>3971</v>
      </c>
      <c r="B3764" s="4" t="s">
        <v>263</v>
      </c>
      <c r="C3764" s="4" t="s">
        <v>9011</v>
      </c>
      <c r="D3764" s="4" t="s">
        <v>99</v>
      </c>
      <c r="E3764" s="4" t="s">
        <v>172</v>
      </c>
      <c r="F3764" s="3">
        <v>42894</v>
      </c>
      <c r="G3764" s="3">
        <v>42975</v>
      </c>
      <c r="H3764">
        <v>4780</v>
      </c>
      <c r="I3764" s="4" t="s">
        <v>9021</v>
      </c>
      <c r="J3764" s="4" t="s">
        <v>9019</v>
      </c>
      <c r="K3764" s="4" t="s">
        <v>9010</v>
      </c>
      <c r="L3764">
        <v>4821</v>
      </c>
      <c r="M3764" s="4" t="s">
        <v>33</v>
      </c>
      <c r="N3764">
        <v>2003</v>
      </c>
      <c r="O3764">
        <v>1419.98</v>
      </c>
      <c r="P3764">
        <v>4018</v>
      </c>
      <c r="Q3764" s="4" t="s">
        <v>23</v>
      </c>
      <c r="R3764" s="4" t="s">
        <v>24</v>
      </c>
      <c r="S3764">
        <v>81</v>
      </c>
    </row>
    <row r="3765" spans="1:19">
      <c r="A3765" s="4" t="s">
        <v>3972</v>
      </c>
      <c r="B3765" s="4" t="s">
        <v>191</v>
      </c>
      <c r="C3765" s="4" t="s">
        <v>199</v>
      </c>
      <c r="D3765" s="4" t="s">
        <v>38</v>
      </c>
      <c r="E3765" s="4" t="s">
        <v>193</v>
      </c>
      <c r="F3765" s="3">
        <v>42894</v>
      </c>
      <c r="G3765" s="3"/>
      <c r="I3765" s="4" t="s">
        <v>9026</v>
      </c>
      <c r="J3765" s="4" t="s">
        <v>9024</v>
      </c>
      <c r="K3765" s="4" t="s">
        <v>9010</v>
      </c>
      <c r="L3765">
        <v>5482</v>
      </c>
      <c r="M3765" s="4" t="s">
        <v>39</v>
      </c>
      <c r="N3765">
        <v>1993</v>
      </c>
      <c r="O3765">
        <v>4269.8999999999996</v>
      </c>
      <c r="P3765">
        <v>6472</v>
      </c>
      <c r="Q3765" s="4" t="s">
        <v>23</v>
      </c>
      <c r="R3765" s="4" t="s">
        <v>40</v>
      </c>
    </row>
    <row r="3766" spans="1:19">
      <c r="A3766" s="4" t="s">
        <v>3973</v>
      </c>
      <c r="B3766" s="4" t="s">
        <v>343</v>
      </c>
      <c r="C3766" s="4" t="s">
        <v>171</v>
      </c>
      <c r="D3766" s="4" t="s">
        <v>68</v>
      </c>
      <c r="E3766" s="4" t="s">
        <v>197</v>
      </c>
      <c r="F3766" s="3">
        <v>42894</v>
      </c>
      <c r="G3766" s="3">
        <v>42958</v>
      </c>
      <c r="H3766">
        <v>0</v>
      </c>
      <c r="I3766" s="4" t="s">
        <v>9016</v>
      </c>
      <c r="J3766" s="4" t="s">
        <v>9015</v>
      </c>
      <c r="K3766" s="4" t="s">
        <v>9010</v>
      </c>
      <c r="L3766">
        <v>1096</v>
      </c>
      <c r="M3766" s="4" t="s">
        <v>9322</v>
      </c>
      <c r="N3766">
        <v>2000</v>
      </c>
      <c r="O3766">
        <v>1223.72</v>
      </c>
      <c r="P3766">
        <v>2497</v>
      </c>
      <c r="Q3766" s="4" t="s">
        <v>69</v>
      </c>
      <c r="R3766" s="4" t="s">
        <v>24</v>
      </c>
      <c r="S3766">
        <v>64</v>
      </c>
    </row>
    <row r="3767" spans="1:19">
      <c r="A3767" s="4" t="s">
        <v>3974</v>
      </c>
      <c r="B3767" s="4" t="s">
        <v>343</v>
      </c>
      <c r="C3767" s="4" t="s">
        <v>179</v>
      </c>
      <c r="D3767" s="4" t="s">
        <v>68</v>
      </c>
      <c r="E3767" s="4" t="s">
        <v>172</v>
      </c>
      <c r="F3767" s="3">
        <v>42894</v>
      </c>
      <c r="G3767" s="3">
        <v>42902</v>
      </c>
      <c r="H3767">
        <v>614</v>
      </c>
      <c r="I3767" s="4" t="s">
        <v>9016</v>
      </c>
      <c r="J3767" s="4" t="s">
        <v>9015</v>
      </c>
      <c r="K3767" s="4" t="s">
        <v>9010</v>
      </c>
      <c r="L3767">
        <v>550</v>
      </c>
      <c r="M3767" s="4" t="s">
        <v>9322</v>
      </c>
      <c r="N3767">
        <v>2000</v>
      </c>
      <c r="O3767">
        <v>1223.72</v>
      </c>
      <c r="P3767">
        <v>2497</v>
      </c>
      <c r="Q3767" s="4" t="s">
        <v>69</v>
      </c>
      <c r="R3767" s="4" t="s">
        <v>24</v>
      </c>
      <c r="S3767">
        <v>8</v>
      </c>
    </row>
    <row r="3768" spans="1:19">
      <c r="A3768" s="4" t="s">
        <v>3975</v>
      </c>
      <c r="B3768" s="4" t="s">
        <v>343</v>
      </c>
      <c r="C3768" s="4" t="s">
        <v>179</v>
      </c>
      <c r="D3768" s="4" t="s">
        <v>100</v>
      </c>
      <c r="E3768" s="4" t="s">
        <v>172</v>
      </c>
      <c r="F3768" s="3">
        <v>42894</v>
      </c>
      <c r="G3768" s="3">
        <v>42991</v>
      </c>
      <c r="H3768">
        <v>532</v>
      </c>
      <c r="I3768" s="4" t="s">
        <v>9016</v>
      </c>
      <c r="J3768" s="4" t="s">
        <v>9015</v>
      </c>
      <c r="K3768" s="4" t="s">
        <v>9010</v>
      </c>
      <c r="L3768">
        <v>550</v>
      </c>
      <c r="M3768" s="4" t="s">
        <v>9322</v>
      </c>
      <c r="N3768">
        <v>1987</v>
      </c>
      <c r="O3768">
        <v>2938.67</v>
      </c>
      <c r="P3768">
        <v>8775</v>
      </c>
      <c r="Q3768" s="4" t="s">
        <v>101</v>
      </c>
      <c r="R3768" s="4" t="s">
        <v>24</v>
      </c>
      <c r="S3768">
        <v>97</v>
      </c>
    </row>
    <row r="3769" spans="1:19">
      <c r="A3769" s="4" t="s">
        <v>3976</v>
      </c>
      <c r="B3769" s="4" t="s">
        <v>343</v>
      </c>
      <c r="C3769" s="4" t="s">
        <v>199</v>
      </c>
      <c r="D3769" s="4" t="s">
        <v>57</v>
      </c>
      <c r="E3769" s="4" t="s">
        <v>172</v>
      </c>
      <c r="F3769" s="3">
        <v>42894</v>
      </c>
      <c r="G3769" s="3">
        <v>42974</v>
      </c>
      <c r="H3769">
        <v>6096</v>
      </c>
      <c r="I3769" s="4" t="s">
        <v>9016</v>
      </c>
      <c r="J3769" s="4" t="s">
        <v>9015</v>
      </c>
      <c r="K3769" s="4" t="s">
        <v>9010</v>
      </c>
      <c r="L3769">
        <v>5482</v>
      </c>
      <c r="M3769" s="4" t="s">
        <v>58</v>
      </c>
      <c r="N3769">
        <v>2006</v>
      </c>
      <c r="O3769">
        <v>1102.43</v>
      </c>
      <c r="P3769">
        <v>1759</v>
      </c>
      <c r="Q3769" s="4" t="s">
        <v>23</v>
      </c>
      <c r="R3769" s="4" t="s">
        <v>24</v>
      </c>
      <c r="S3769">
        <v>80</v>
      </c>
    </row>
    <row r="3770" spans="1:19">
      <c r="A3770" s="4" t="s">
        <v>3977</v>
      </c>
      <c r="B3770" s="4" t="s">
        <v>230</v>
      </c>
      <c r="C3770" s="4" t="s">
        <v>179</v>
      </c>
      <c r="D3770" s="4" t="s">
        <v>76</v>
      </c>
      <c r="E3770" s="4" t="s">
        <v>172</v>
      </c>
      <c r="F3770" s="3">
        <v>42894</v>
      </c>
      <c r="G3770" s="3">
        <v>42964</v>
      </c>
      <c r="H3770">
        <v>486</v>
      </c>
      <c r="I3770" s="4" t="s">
        <v>9026</v>
      </c>
      <c r="J3770" s="4" t="s">
        <v>9024</v>
      </c>
      <c r="K3770" s="4" t="s">
        <v>9010</v>
      </c>
      <c r="L3770">
        <v>550</v>
      </c>
      <c r="M3770" s="4" t="s">
        <v>9322</v>
      </c>
      <c r="N3770">
        <v>1997</v>
      </c>
      <c r="O3770">
        <v>8170.38</v>
      </c>
      <c r="P3770">
        <v>16499</v>
      </c>
      <c r="Q3770" s="4" t="s">
        <v>77</v>
      </c>
      <c r="R3770" s="4" t="s">
        <v>24</v>
      </c>
      <c r="S3770">
        <v>70</v>
      </c>
    </row>
    <row r="3771" spans="1:19">
      <c r="A3771" s="4" t="s">
        <v>3978</v>
      </c>
      <c r="B3771" s="4" t="s">
        <v>256</v>
      </c>
      <c r="C3771" s="4" t="s">
        <v>179</v>
      </c>
      <c r="D3771" s="4" t="s">
        <v>61</v>
      </c>
      <c r="E3771" s="4" t="s">
        <v>172</v>
      </c>
      <c r="F3771" s="3">
        <v>42894</v>
      </c>
      <c r="G3771" s="3">
        <v>42964</v>
      </c>
      <c r="H3771">
        <v>566</v>
      </c>
      <c r="I3771" s="4" t="s">
        <v>9014</v>
      </c>
      <c r="J3771" s="4" t="s">
        <v>9015</v>
      </c>
      <c r="K3771" s="4" t="s">
        <v>9010</v>
      </c>
      <c r="L3771">
        <v>550</v>
      </c>
      <c r="M3771" s="4" t="s">
        <v>58</v>
      </c>
      <c r="N3771">
        <v>1991</v>
      </c>
      <c r="O3771">
        <v>2819.5</v>
      </c>
      <c r="P3771">
        <v>7227</v>
      </c>
      <c r="Q3771" s="4" t="s">
        <v>23</v>
      </c>
      <c r="R3771" s="4" t="s">
        <v>62</v>
      </c>
      <c r="S3771">
        <v>70</v>
      </c>
    </row>
    <row r="3772" spans="1:19">
      <c r="A3772" s="4" t="s">
        <v>3979</v>
      </c>
      <c r="B3772" s="4" t="s">
        <v>187</v>
      </c>
      <c r="C3772" s="4" t="s">
        <v>177</v>
      </c>
      <c r="D3772" s="4" t="s">
        <v>108</v>
      </c>
      <c r="E3772" s="4" t="s">
        <v>197</v>
      </c>
      <c r="F3772" s="3">
        <v>42894</v>
      </c>
      <c r="G3772" s="3">
        <v>42908</v>
      </c>
      <c r="H3772">
        <v>0</v>
      </c>
      <c r="I3772" s="4" t="s">
        <v>9023</v>
      </c>
      <c r="J3772" s="4" t="s">
        <v>9024</v>
      </c>
      <c r="K3772" s="4" t="s">
        <v>9012</v>
      </c>
      <c r="L3772">
        <v>55</v>
      </c>
      <c r="M3772" s="4" t="s">
        <v>33</v>
      </c>
      <c r="N3772">
        <v>1996</v>
      </c>
      <c r="O3772">
        <v>2214.94</v>
      </c>
      <c r="P3772">
        <v>5374</v>
      </c>
      <c r="Q3772" s="4" t="s">
        <v>23</v>
      </c>
      <c r="R3772" s="4" t="s">
        <v>24</v>
      </c>
      <c r="S3772">
        <v>14</v>
      </c>
    </row>
    <row r="3773" spans="1:19">
      <c r="A3773" s="4" t="s">
        <v>3980</v>
      </c>
      <c r="B3773" s="4" t="s">
        <v>187</v>
      </c>
      <c r="C3773" s="4" t="s">
        <v>171</v>
      </c>
      <c r="D3773" s="4" t="s">
        <v>72</v>
      </c>
      <c r="E3773" s="4" t="s">
        <v>172</v>
      </c>
      <c r="F3773" s="3">
        <v>42894</v>
      </c>
      <c r="G3773" s="3">
        <v>42902</v>
      </c>
      <c r="H3773">
        <v>923</v>
      </c>
      <c r="I3773" s="4" t="s">
        <v>9023</v>
      </c>
      <c r="J3773" s="4" t="s">
        <v>9024</v>
      </c>
      <c r="K3773" s="4" t="s">
        <v>9010</v>
      </c>
      <c r="L3773">
        <v>1096</v>
      </c>
      <c r="M3773" s="4" t="s">
        <v>73</v>
      </c>
      <c r="N3773">
        <v>2003</v>
      </c>
      <c r="O3773">
        <v>692.19</v>
      </c>
      <c r="P3773">
        <v>1922</v>
      </c>
      <c r="Q3773" s="4" t="s">
        <v>23</v>
      </c>
      <c r="R3773" s="4" t="s">
        <v>24</v>
      </c>
      <c r="S3773">
        <v>8</v>
      </c>
    </row>
    <row r="3774" spans="1:19">
      <c r="A3774" s="4" t="s">
        <v>3981</v>
      </c>
      <c r="B3774" s="4" t="s">
        <v>187</v>
      </c>
      <c r="C3774" s="4" t="s">
        <v>9011</v>
      </c>
      <c r="D3774" s="4" t="s">
        <v>76</v>
      </c>
      <c r="E3774" s="4" t="s">
        <v>172</v>
      </c>
      <c r="F3774" s="3">
        <v>42894</v>
      </c>
      <c r="G3774" s="3">
        <v>43008</v>
      </c>
      <c r="H3774">
        <v>4744</v>
      </c>
      <c r="I3774" s="4" t="s">
        <v>9023</v>
      </c>
      <c r="J3774" s="4" t="s">
        <v>9024</v>
      </c>
      <c r="K3774" s="4" t="s">
        <v>9010</v>
      </c>
      <c r="L3774">
        <v>4821</v>
      </c>
      <c r="M3774" s="4" t="s">
        <v>9322</v>
      </c>
      <c r="N3774">
        <v>1997</v>
      </c>
      <c r="O3774">
        <v>8170.38</v>
      </c>
      <c r="P3774">
        <v>16499</v>
      </c>
      <c r="Q3774" s="4" t="s">
        <v>77</v>
      </c>
      <c r="R3774" s="4" t="s">
        <v>24</v>
      </c>
      <c r="S3774">
        <v>114</v>
      </c>
    </row>
    <row r="3775" spans="1:19">
      <c r="A3775" s="4" t="s">
        <v>3982</v>
      </c>
      <c r="B3775" s="4" t="s">
        <v>244</v>
      </c>
      <c r="C3775" s="4" t="s">
        <v>179</v>
      </c>
      <c r="D3775" s="4" t="s">
        <v>92</v>
      </c>
      <c r="E3775" s="4" t="s">
        <v>172</v>
      </c>
      <c r="F3775" s="3">
        <v>42894</v>
      </c>
      <c r="G3775" s="3">
        <v>42966</v>
      </c>
      <c r="H3775">
        <v>517</v>
      </c>
      <c r="I3775" s="4" t="s">
        <v>9016</v>
      </c>
      <c r="J3775" s="4" t="s">
        <v>9015</v>
      </c>
      <c r="K3775" s="4" t="s">
        <v>9010</v>
      </c>
      <c r="L3775">
        <v>550</v>
      </c>
      <c r="M3775" s="4" t="s">
        <v>73</v>
      </c>
      <c r="N3775">
        <v>1997</v>
      </c>
      <c r="O3775">
        <v>2041.73</v>
      </c>
      <c r="P3775">
        <v>5276</v>
      </c>
      <c r="Q3775" s="4" t="s">
        <v>23</v>
      </c>
      <c r="R3775" s="4" t="s">
        <v>24</v>
      </c>
      <c r="S3775">
        <v>72</v>
      </c>
    </row>
    <row r="3776" spans="1:19">
      <c r="A3776" s="4" t="s">
        <v>3983</v>
      </c>
      <c r="B3776" s="4" t="s">
        <v>244</v>
      </c>
      <c r="C3776" s="4" t="s">
        <v>171</v>
      </c>
      <c r="D3776" s="4" t="s">
        <v>131</v>
      </c>
      <c r="E3776" s="4" t="s">
        <v>172</v>
      </c>
      <c r="F3776" s="3">
        <v>42894</v>
      </c>
      <c r="G3776" s="3">
        <v>42900</v>
      </c>
      <c r="H3776">
        <v>881</v>
      </c>
      <c r="I3776" s="4" t="s">
        <v>9016</v>
      </c>
      <c r="J3776" s="4" t="s">
        <v>9015</v>
      </c>
      <c r="K3776" s="4" t="s">
        <v>9010</v>
      </c>
      <c r="L3776">
        <v>1096</v>
      </c>
      <c r="M3776" s="4" t="s">
        <v>26</v>
      </c>
      <c r="N3776">
        <v>1984</v>
      </c>
      <c r="O3776">
        <v>441.08</v>
      </c>
      <c r="P3776">
        <v>1210</v>
      </c>
      <c r="Q3776" s="4" t="s">
        <v>23</v>
      </c>
      <c r="R3776" s="4" t="s">
        <v>24</v>
      </c>
      <c r="S3776">
        <v>6</v>
      </c>
    </row>
    <row r="3777" spans="1:19">
      <c r="A3777" s="4" t="s">
        <v>3984</v>
      </c>
      <c r="B3777" s="4" t="s">
        <v>244</v>
      </c>
      <c r="C3777" s="4" t="s">
        <v>9011</v>
      </c>
      <c r="D3777" s="4" t="s">
        <v>70</v>
      </c>
      <c r="E3777" s="4" t="s">
        <v>172</v>
      </c>
      <c r="F3777" s="3">
        <v>42894</v>
      </c>
      <c r="G3777" s="3">
        <v>42910</v>
      </c>
      <c r="H3777">
        <v>4272</v>
      </c>
      <c r="I3777" s="4" t="s">
        <v>9016</v>
      </c>
      <c r="J3777" s="4" t="s">
        <v>9015</v>
      </c>
      <c r="K3777" s="4" t="s">
        <v>9010</v>
      </c>
      <c r="L3777">
        <v>4821</v>
      </c>
      <c r="M3777" s="4" t="s">
        <v>55</v>
      </c>
      <c r="N3777">
        <v>2007</v>
      </c>
      <c r="O3777">
        <v>86.68</v>
      </c>
      <c r="P3777">
        <v>187</v>
      </c>
      <c r="Q3777" s="4" t="s">
        <v>23</v>
      </c>
      <c r="R3777" s="4" t="s">
        <v>56</v>
      </c>
      <c r="S3777">
        <v>16</v>
      </c>
    </row>
    <row r="3778" spans="1:19">
      <c r="A3778" s="4" t="s">
        <v>3985</v>
      </c>
      <c r="B3778" s="4" t="s">
        <v>201</v>
      </c>
      <c r="C3778" s="4" t="s">
        <v>9011</v>
      </c>
      <c r="D3778" s="4" t="s">
        <v>59</v>
      </c>
      <c r="E3778" s="4" t="s">
        <v>197</v>
      </c>
      <c r="F3778" s="3">
        <v>42894</v>
      </c>
      <c r="G3778" s="3">
        <v>42973</v>
      </c>
      <c r="H3778">
        <v>0</v>
      </c>
      <c r="I3778" s="4" t="s">
        <v>9026</v>
      </c>
      <c r="J3778" s="4" t="s">
        <v>9024</v>
      </c>
      <c r="K3778" s="4" t="s">
        <v>9010</v>
      </c>
      <c r="L3778">
        <v>4821</v>
      </c>
      <c r="M3778" s="4" t="s">
        <v>60</v>
      </c>
      <c r="N3778">
        <v>1988</v>
      </c>
      <c r="O3778">
        <v>2059.9</v>
      </c>
      <c r="P3778">
        <v>3644</v>
      </c>
      <c r="Q3778" s="4" t="s">
        <v>23</v>
      </c>
      <c r="R3778" s="4" t="s">
        <v>24</v>
      </c>
      <c r="S3778">
        <v>79</v>
      </c>
    </row>
    <row r="3779" spans="1:19">
      <c r="A3779" s="4" t="s">
        <v>3986</v>
      </c>
      <c r="B3779" s="4" t="s">
        <v>201</v>
      </c>
      <c r="C3779" s="4" t="s">
        <v>171</v>
      </c>
      <c r="D3779" s="4" t="s">
        <v>87</v>
      </c>
      <c r="E3779" s="4" t="s">
        <v>172</v>
      </c>
      <c r="F3779" s="3">
        <v>42894</v>
      </c>
      <c r="G3779" s="3">
        <v>42980</v>
      </c>
      <c r="H3779">
        <v>805</v>
      </c>
      <c r="I3779" s="4" t="s">
        <v>9026</v>
      </c>
      <c r="J3779" s="4" t="s">
        <v>9024</v>
      </c>
      <c r="K3779" s="4" t="s">
        <v>9010</v>
      </c>
      <c r="L3779">
        <v>1096</v>
      </c>
      <c r="M3779" s="4" t="s">
        <v>26</v>
      </c>
      <c r="N3779">
        <v>2004</v>
      </c>
      <c r="O3779">
        <v>1618.89</v>
      </c>
      <c r="P3779">
        <v>3889</v>
      </c>
      <c r="Q3779" s="4" t="s">
        <v>23</v>
      </c>
      <c r="R3779" s="4" t="s">
        <v>24</v>
      </c>
      <c r="S3779">
        <v>86</v>
      </c>
    </row>
    <row r="3780" spans="1:19">
      <c r="A3780" s="4" t="s">
        <v>3987</v>
      </c>
      <c r="B3780" s="4" t="s">
        <v>226</v>
      </c>
      <c r="C3780" s="4" t="s">
        <v>177</v>
      </c>
      <c r="D3780" s="4" t="s">
        <v>24</v>
      </c>
      <c r="E3780" s="4" t="s">
        <v>193</v>
      </c>
      <c r="F3780" s="3">
        <v>42894</v>
      </c>
      <c r="G3780" s="3"/>
      <c r="I3780" s="4" t="s">
        <v>9018</v>
      </c>
      <c r="J3780" s="4" t="s">
        <v>9019</v>
      </c>
      <c r="K3780" s="4" t="s">
        <v>9012</v>
      </c>
      <c r="L3780">
        <v>55</v>
      </c>
      <c r="M3780" s="4"/>
      <c r="Q3780" s="4"/>
      <c r="R3780" s="4"/>
    </row>
    <row r="3781" spans="1:19">
      <c r="A3781" s="4" t="s">
        <v>3988</v>
      </c>
      <c r="B3781" s="4" t="s">
        <v>208</v>
      </c>
      <c r="C3781" s="4" t="s">
        <v>177</v>
      </c>
      <c r="D3781" s="4" t="s">
        <v>61</v>
      </c>
      <c r="E3781" s="4" t="s">
        <v>197</v>
      </c>
      <c r="F3781" s="3">
        <v>42894</v>
      </c>
      <c r="G3781" s="3">
        <v>42965</v>
      </c>
      <c r="H3781">
        <v>0</v>
      </c>
      <c r="I3781" s="4" t="s">
        <v>9014</v>
      </c>
      <c r="J3781" s="4" t="s">
        <v>9015</v>
      </c>
      <c r="K3781" s="4" t="s">
        <v>9012</v>
      </c>
      <c r="L3781">
        <v>55</v>
      </c>
      <c r="M3781" s="4" t="s">
        <v>58</v>
      </c>
      <c r="N3781">
        <v>1991</v>
      </c>
      <c r="O3781">
        <v>2819.5</v>
      </c>
      <c r="P3781">
        <v>7227</v>
      </c>
      <c r="Q3781" s="4" t="s">
        <v>23</v>
      </c>
      <c r="R3781" s="4" t="s">
        <v>62</v>
      </c>
      <c r="S3781">
        <v>71</v>
      </c>
    </row>
    <row r="3782" spans="1:19">
      <c r="A3782" s="4" t="s">
        <v>3989</v>
      </c>
      <c r="B3782" s="4" t="s">
        <v>208</v>
      </c>
      <c r="C3782" s="4" t="s">
        <v>177</v>
      </c>
      <c r="D3782" s="4" t="s">
        <v>41</v>
      </c>
      <c r="E3782" s="4" t="s">
        <v>172</v>
      </c>
      <c r="F3782" s="3">
        <v>42894</v>
      </c>
      <c r="G3782" s="3">
        <v>42991</v>
      </c>
      <c r="H3782">
        <v>55</v>
      </c>
      <c r="I3782" s="4" t="s">
        <v>9014</v>
      </c>
      <c r="J3782" s="4" t="s">
        <v>9015</v>
      </c>
      <c r="K3782" s="4" t="s">
        <v>9012</v>
      </c>
      <c r="L3782">
        <v>55</v>
      </c>
      <c r="M3782" s="4" t="s">
        <v>36</v>
      </c>
      <c r="N3782">
        <v>1998</v>
      </c>
      <c r="O3782">
        <v>2714.9</v>
      </c>
      <c r="P3782">
        <v>2641</v>
      </c>
      <c r="Q3782" s="4" t="s">
        <v>23</v>
      </c>
      <c r="R3782" s="4" t="s">
        <v>21</v>
      </c>
      <c r="S3782">
        <v>97</v>
      </c>
    </row>
    <row r="3783" spans="1:19">
      <c r="A3783" s="4" t="s">
        <v>3990</v>
      </c>
      <c r="B3783" s="4" t="s">
        <v>185</v>
      </c>
      <c r="C3783" s="4" t="s">
        <v>179</v>
      </c>
      <c r="D3783" s="4" t="s">
        <v>24</v>
      </c>
      <c r="E3783" s="4" t="s">
        <v>193</v>
      </c>
      <c r="F3783" s="3">
        <v>42894</v>
      </c>
      <c r="G3783" s="3"/>
      <c r="I3783" s="4" t="s">
        <v>9023</v>
      </c>
      <c r="J3783" s="4" t="s">
        <v>9024</v>
      </c>
      <c r="K3783" s="4" t="s">
        <v>9010</v>
      </c>
      <c r="L3783">
        <v>550</v>
      </c>
      <c r="M3783" s="4"/>
      <c r="Q3783" s="4"/>
      <c r="R3783" s="4"/>
    </row>
    <row r="3784" spans="1:19">
      <c r="A3784" s="4" t="s">
        <v>3991</v>
      </c>
      <c r="B3784" s="4" t="s">
        <v>185</v>
      </c>
      <c r="C3784" s="4" t="s">
        <v>179</v>
      </c>
      <c r="D3784" s="4" t="s">
        <v>115</v>
      </c>
      <c r="E3784" s="4" t="s">
        <v>172</v>
      </c>
      <c r="F3784" s="3">
        <v>42894</v>
      </c>
      <c r="G3784" s="3">
        <v>42901</v>
      </c>
      <c r="H3784">
        <v>507</v>
      </c>
      <c r="I3784" s="4" t="s">
        <v>9023</v>
      </c>
      <c r="J3784" s="4" t="s">
        <v>9024</v>
      </c>
      <c r="K3784" s="4" t="s">
        <v>9010</v>
      </c>
      <c r="L3784">
        <v>550</v>
      </c>
      <c r="M3784" s="4" t="s">
        <v>46</v>
      </c>
      <c r="N3784">
        <v>2008</v>
      </c>
      <c r="O3784">
        <v>894.37</v>
      </c>
      <c r="P3784">
        <v>1593</v>
      </c>
      <c r="Q3784" s="4" t="s">
        <v>116</v>
      </c>
      <c r="R3784" s="4" t="s">
        <v>24</v>
      </c>
      <c r="S3784">
        <v>7</v>
      </c>
    </row>
    <row r="3785" spans="1:19">
      <c r="A3785" s="4" t="s">
        <v>3992</v>
      </c>
      <c r="B3785" s="4" t="s">
        <v>181</v>
      </c>
      <c r="C3785" s="4" t="s">
        <v>179</v>
      </c>
      <c r="D3785" s="4" t="s">
        <v>59</v>
      </c>
      <c r="E3785" s="4" t="s">
        <v>172</v>
      </c>
      <c r="F3785" s="3">
        <v>42894</v>
      </c>
      <c r="G3785" s="3">
        <v>42986</v>
      </c>
      <c r="H3785">
        <v>520</v>
      </c>
      <c r="I3785" s="4" t="s">
        <v>9026</v>
      </c>
      <c r="J3785" s="4" t="s">
        <v>9024</v>
      </c>
      <c r="K3785" s="4" t="s">
        <v>9010</v>
      </c>
      <c r="L3785">
        <v>550</v>
      </c>
      <c r="M3785" s="4" t="s">
        <v>60</v>
      </c>
      <c r="N3785">
        <v>1988</v>
      </c>
      <c r="O3785">
        <v>2059.9</v>
      </c>
      <c r="P3785">
        <v>3644</v>
      </c>
      <c r="Q3785" s="4" t="s">
        <v>23</v>
      </c>
      <c r="R3785" s="4" t="s">
        <v>24</v>
      </c>
      <c r="S3785">
        <v>92</v>
      </c>
    </row>
    <row r="3786" spans="1:19">
      <c r="A3786" s="4" t="s">
        <v>3993</v>
      </c>
      <c r="B3786" s="4" t="s">
        <v>183</v>
      </c>
      <c r="C3786" s="4" t="s">
        <v>192</v>
      </c>
      <c r="D3786" s="4" t="s">
        <v>79</v>
      </c>
      <c r="E3786" s="4" t="s">
        <v>172</v>
      </c>
      <c r="F3786" s="3">
        <v>42895</v>
      </c>
      <c r="G3786" s="3">
        <v>42962</v>
      </c>
      <c r="H3786">
        <v>3470</v>
      </c>
      <c r="I3786" s="4" t="s">
        <v>9014</v>
      </c>
      <c r="J3786" s="4" t="s">
        <v>9015</v>
      </c>
      <c r="K3786" s="4" t="s">
        <v>9012</v>
      </c>
      <c r="L3786">
        <v>3393</v>
      </c>
      <c r="M3786" s="4" t="s">
        <v>26</v>
      </c>
      <c r="N3786">
        <v>2002</v>
      </c>
      <c r="O3786">
        <v>3178.24</v>
      </c>
      <c r="P3786">
        <v>4540</v>
      </c>
      <c r="Q3786" s="4" t="s">
        <v>23</v>
      </c>
      <c r="R3786" s="4" t="s">
        <v>24</v>
      </c>
      <c r="S3786">
        <v>67</v>
      </c>
    </row>
    <row r="3787" spans="1:19">
      <c r="A3787" s="4" t="s">
        <v>3994</v>
      </c>
      <c r="B3787" s="4" t="s">
        <v>261</v>
      </c>
      <c r="C3787" s="4" t="s">
        <v>9011</v>
      </c>
      <c r="D3787" s="4" t="s">
        <v>121</v>
      </c>
      <c r="E3787" s="4" t="s">
        <v>197</v>
      </c>
      <c r="F3787" s="3">
        <v>42895</v>
      </c>
      <c r="G3787" s="3">
        <v>42961</v>
      </c>
      <c r="H3787">
        <v>0</v>
      </c>
      <c r="I3787" s="4" t="s">
        <v>9021</v>
      </c>
      <c r="J3787" s="4" t="s">
        <v>9019</v>
      </c>
      <c r="K3787" s="4" t="s">
        <v>9010</v>
      </c>
      <c r="L3787">
        <v>4821</v>
      </c>
      <c r="M3787" s="4" t="s">
        <v>58</v>
      </c>
      <c r="N3787">
        <v>1993</v>
      </c>
      <c r="O3787">
        <v>646.1</v>
      </c>
      <c r="P3787">
        <v>883</v>
      </c>
      <c r="Q3787" s="4" t="s">
        <v>23</v>
      </c>
      <c r="R3787" s="4" t="s">
        <v>62</v>
      </c>
      <c r="S3787">
        <v>66</v>
      </c>
    </row>
    <row r="3788" spans="1:19">
      <c r="A3788" s="4" t="s">
        <v>3995</v>
      </c>
      <c r="B3788" s="4" t="s">
        <v>246</v>
      </c>
      <c r="C3788" s="4" t="s">
        <v>171</v>
      </c>
      <c r="D3788" s="4" t="s">
        <v>130</v>
      </c>
      <c r="E3788" s="4" t="s">
        <v>172</v>
      </c>
      <c r="F3788" s="3">
        <v>42895</v>
      </c>
      <c r="G3788" s="3">
        <v>42969</v>
      </c>
      <c r="H3788">
        <v>1176</v>
      </c>
      <c r="I3788" s="4" t="s">
        <v>9021</v>
      </c>
      <c r="J3788" s="4" t="s">
        <v>9019</v>
      </c>
      <c r="K3788" s="4" t="s">
        <v>9010</v>
      </c>
      <c r="L3788">
        <v>1096</v>
      </c>
      <c r="M3788" s="4" t="s">
        <v>36</v>
      </c>
      <c r="N3788">
        <v>1979</v>
      </c>
      <c r="O3788">
        <v>4478.47</v>
      </c>
      <c r="P3788">
        <v>13809</v>
      </c>
      <c r="Q3788" s="4" t="s">
        <v>23</v>
      </c>
      <c r="R3788" s="4" t="s">
        <v>24</v>
      </c>
      <c r="S3788">
        <v>74</v>
      </c>
    </row>
    <row r="3789" spans="1:19">
      <c r="A3789" s="4" t="s">
        <v>3996</v>
      </c>
      <c r="B3789" s="4" t="s">
        <v>279</v>
      </c>
      <c r="C3789" s="4" t="s">
        <v>177</v>
      </c>
      <c r="D3789" s="4" t="s">
        <v>24</v>
      </c>
      <c r="E3789" s="4" t="s">
        <v>193</v>
      </c>
      <c r="F3789" s="3">
        <v>42895</v>
      </c>
      <c r="G3789" s="3"/>
      <c r="I3789" s="4" t="s">
        <v>9018</v>
      </c>
      <c r="J3789" s="4" t="s">
        <v>9019</v>
      </c>
      <c r="K3789" s="4" t="s">
        <v>9012</v>
      </c>
      <c r="L3789">
        <v>55</v>
      </c>
      <c r="M3789" s="4"/>
      <c r="Q3789" s="4"/>
      <c r="R3789" s="4"/>
    </row>
    <row r="3790" spans="1:19">
      <c r="A3790" s="4" t="s">
        <v>3997</v>
      </c>
      <c r="B3790" s="4" t="s">
        <v>279</v>
      </c>
      <c r="C3790" s="4" t="s">
        <v>192</v>
      </c>
      <c r="D3790" s="4" t="s">
        <v>40</v>
      </c>
      <c r="E3790" s="4" t="s">
        <v>193</v>
      </c>
      <c r="F3790" s="3">
        <v>42895</v>
      </c>
      <c r="G3790" s="3"/>
      <c r="I3790" s="4" t="s">
        <v>9018</v>
      </c>
      <c r="J3790" s="4" t="s">
        <v>9019</v>
      </c>
      <c r="K3790" s="4" t="s">
        <v>9012</v>
      </c>
      <c r="L3790">
        <v>3393</v>
      </c>
      <c r="M3790" s="4" t="s">
        <v>39</v>
      </c>
      <c r="N3790">
        <v>1989</v>
      </c>
      <c r="O3790">
        <v>665.06</v>
      </c>
      <c r="P3790">
        <v>1095</v>
      </c>
      <c r="Q3790" s="4" t="s">
        <v>23</v>
      </c>
      <c r="R3790" s="4" t="s">
        <v>24</v>
      </c>
    </row>
    <row r="3791" spans="1:19">
      <c r="A3791" s="4" t="s">
        <v>3998</v>
      </c>
      <c r="B3791" s="4" t="s">
        <v>210</v>
      </c>
      <c r="C3791" s="4" t="s">
        <v>171</v>
      </c>
      <c r="D3791" s="4" t="s">
        <v>130</v>
      </c>
      <c r="E3791" s="4" t="s">
        <v>193</v>
      </c>
      <c r="F3791" s="3">
        <v>42895</v>
      </c>
      <c r="G3791" s="3"/>
      <c r="I3791" s="4" t="s">
        <v>9021</v>
      </c>
      <c r="J3791" s="4" t="s">
        <v>9019</v>
      </c>
      <c r="K3791" s="4" t="s">
        <v>9010</v>
      </c>
      <c r="L3791">
        <v>1096</v>
      </c>
      <c r="M3791" s="4" t="s">
        <v>36</v>
      </c>
      <c r="N3791">
        <v>1979</v>
      </c>
      <c r="O3791">
        <v>4478.47</v>
      </c>
      <c r="P3791">
        <v>13809</v>
      </c>
      <c r="Q3791" s="4" t="s">
        <v>23</v>
      </c>
      <c r="R3791" s="4" t="s">
        <v>24</v>
      </c>
    </row>
    <row r="3792" spans="1:19">
      <c r="A3792" s="4" t="s">
        <v>3999</v>
      </c>
      <c r="B3792" s="4" t="s">
        <v>174</v>
      </c>
      <c r="C3792" s="4" t="s">
        <v>171</v>
      </c>
      <c r="D3792" s="4" t="s">
        <v>119</v>
      </c>
      <c r="E3792" s="4" t="s">
        <v>197</v>
      </c>
      <c r="F3792" s="3">
        <v>42895</v>
      </c>
      <c r="G3792" s="3">
        <v>42973</v>
      </c>
      <c r="H3792">
        <v>0</v>
      </c>
      <c r="I3792" s="4" t="s">
        <v>9016</v>
      </c>
      <c r="J3792" s="4" t="s">
        <v>9015</v>
      </c>
      <c r="K3792" s="4" t="s">
        <v>9010</v>
      </c>
      <c r="L3792">
        <v>1096</v>
      </c>
      <c r="M3792" s="4" t="s">
        <v>55</v>
      </c>
      <c r="N3792">
        <v>1988</v>
      </c>
      <c r="O3792">
        <v>5266.09</v>
      </c>
      <c r="P3792">
        <v>8595</v>
      </c>
      <c r="Q3792" s="4" t="s">
        <v>23</v>
      </c>
      <c r="R3792" s="4" t="s">
        <v>56</v>
      </c>
      <c r="S3792">
        <v>78</v>
      </c>
    </row>
    <row r="3793" spans="1:19">
      <c r="A3793" s="4" t="s">
        <v>4000</v>
      </c>
      <c r="B3793" s="4" t="s">
        <v>263</v>
      </c>
      <c r="C3793" s="4" t="s">
        <v>9011</v>
      </c>
      <c r="D3793" s="4" t="s">
        <v>130</v>
      </c>
      <c r="E3793" s="4" t="s">
        <v>172</v>
      </c>
      <c r="F3793" s="3">
        <v>42895</v>
      </c>
      <c r="G3793" s="3">
        <v>42949</v>
      </c>
      <c r="H3793">
        <v>4517</v>
      </c>
      <c r="I3793" s="4" t="s">
        <v>9021</v>
      </c>
      <c r="J3793" s="4" t="s">
        <v>9019</v>
      </c>
      <c r="K3793" s="4" t="s">
        <v>9010</v>
      </c>
      <c r="L3793">
        <v>4821</v>
      </c>
      <c r="M3793" s="4" t="s">
        <v>36</v>
      </c>
      <c r="N3793">
        <v>1979</v>
      </c>
      <c r="O3793">
        <v>4478.47</v>
      </c>
      <c r="P3793">
        <v>13809</v>
      </c>
      <c r="Q3793" s="4" t="s">
        <v>23</v>
      </c>
      <c r="R3793" s="4" t="s">
        <v>24</v>
      </c>
      <c r="S3793">
        <v>54</v>
      </c>
    </row>
    <row r="3794" spans="1:19">
      <c r="A3794" s="4" t="s">
        <v>4001</v>
      </c>
      <c r="B3794" s="4" t="s">
        <v>191</v>
      </c>
      <c r="C3794" s="4" t="s">
        <v>199</v>
      </c>
      <c r="D3794" s="4" t="s">
        <v>102</v>
      </c>
      <c r="E3794" s="4" t="s">
        <v>172</v>
      </c>
      <c r="F3794" s="3">
        <v>42895</v>
      </c>
      <c r="G3794" s="3">
        <v>42963</v>
      </c>
      <c r="H3794">
        <v>5125</v>
      </c>
      <c r="I3794" s="4" t="s">
        <v>9026</v>
      </c>
      <c r="J3794" s="4" t="s">
        <v>9024</v>
      </c>
      <c r="K3794" s="4" t="s">
        <v>9010</v>
      </c>
      <c r="L3794">
        <v>5482</v>
      </c>
      <c r="M3794" s="4" t="s">
        <v>55</v>
      </c>
      <c r="N3794">
        <v>1994</v>
      </c>
      <c r="O3794">
        <v>1188.42</v>
      </c>
      <c r="P3794">
        <v>3015</v>
      </c>
      <c r="Q3794" s="4" t="s">
        <v>23</v>
      </c>
      <c r="R3794" s="4" t="s">
        <v>24</v>
      </c>
      <c r="S3794">
        <v>68</v>
      </c>
    </row>
    <row r="3795" spans="1:19">
      <c r="A3795" s="4" t="s">
        <v>4002</v>
      </c>
      <c r="B3795" s="4" t="s">
        <v>219</v>
      </c>
      <c r="C3795" s="4" t="s">
        <v>171</v>
      </c>
      <c r="D3795" s="4" t="s">
        <v>90</v>
      </c>
      <c r="E3795" s="4" t="s">
        <v>193</v>
      </c>
      <c r="F3795" s="3">
        <v>42895</v>
      </c>
      <c r="G3795" s="3"/>
      <c r="I3795" s="4" t="s">
        <v>9026</v>
      </c>
      <c r="J3795" s="4" t="s">
        <v>9024</v>
      </c>
      <c r="K3795" s="4" t="s">
        <v>9010</v>
      </c>
      <c r="L3795">
        <v>1096</v>
      </c>
      <c r="M3795" s="4" t="s">
        <v>73</v>
      </c>
      <c r="N3795">
        <v>1987</v>
      </c>
      <c r="O3795">
        <v>405.59</v>
      </c>
      <c r="P3795">
        <v>1179</v>
      </c>
      <c r="Q3795" s="4" t="s">
        <v>91</v>
      </c>
      <c r="R3795" s="4" t="s">
        <v>92</v>
      </c>
    </row>
    <row r="3796" spans="1:19">
      <c r="A3796" s="4" t="s">
        <v>4003</v>
      </c>
      <c r="B3796" s="4" t="s">
        <v>219</v>
      </c>
      <c r="C3796" s="4" t="s">
        <v>9011</v>
      </c>
      <c r="D3796" s="4" t="s">
        <v>82</v>
      </c>
      <c r="E3796" s="4" t="s">
        <v>172</v>
      </c>
      <c r="F3796" s="3">
        <v>42895</v>
      </c>
      <c r="G3796" s="3">
        <v>42905</v>
      </c>
      <c r="H3796">
        <v>5339</v>
      </c>
      <c r="I3796" s="4" t="s">
        <v>9026</v>
      </c>
      <c r="J3796" s="4" t="s">
        <v>9024</v>
      </c>
      <c r="K3796" s="4" t="s">
        <v>9010</v>
      </c>
      <c r="L3796">
        <v>4821</v>
      </c>
      <c r="M3796" s="4" t="s">
        <v>36</v>
      </c>
      <c r="N3796">
        <v>1982</v>
      </c>
      <c r="O3796">
        <v>11698.03</v>
      </c>
      <c r="P3796">
        <v>34288</v>
      </c>
      <c r="Q3796" s="4" t="s">
        <v>23</v>
      </c>
      <c r="R3796" s="4" t="s">
        <v>24</v>
      </c>
      <c r="S3796">
        <v>10</v>
      </c>
    </row>
    <row r="3797" spans="1:19">
      <c r="A3797" s="4" t="s">
        <v>4004</v>
      </c>
      <c r="B3797" s="4" t="s">
        <v>230</v>
      </c>
      <c r="C3797" s="4" t="s">
        <v>9011</v>
      </c>
      <c r="D3797" s="4" t="s">
        <v>98</v>
      </c>
      <c r="E3797" s="4" t="s">
        <v>197</v>
      </c>
      <c r="F3797" s="3">
        <v>42895</v>
      </c>
      <c r="G3797" s="3">
        <v>42966</v>
      </c>
      <c r="H3797">
        <v>0</v>
      </c>
      <c r="I3797" s="4" t="s">
        <v>9026</v>
      </c>
      <c r="J3797" s="4" t="s">
        <v>9024</v>
      </c>
      <c r="K3797" s="4" t="s">
        <v>9010</v>
      </c>
      <c r="L3797">
        <v>4821</v>
      </c>
      <c r="M3797" s="4" t="s">
        <v>39</v>
      </c>
      <c r="N3797">
        <v>2002</v>
      </c>
      <c r="O3797">
        <v>349.81</v>
      </c>
      <c r="P3797">
        <v>315</v>
      </c>
      <c r="Q3797" s="4" t="s">
        <v>23</v>
      </c>
      <c r="R3797" s="4" t="s">
        <v>24</v>
      </c>
      <c r="S3797">
        <v>71</v>
      </c>
    </row>
    <row r="3798" spans="1:19">
      <c r="A3798" s="4" t="s">
        <v>4005</v>
      </c>
      <c r="B3798" s="4" t="s">
        <v>187</v>
      </c>
      <c r="C3798" s="4" t="s">
        <v>171</v>
      </c>
      <c r="D3798" s="4" t="s">
        <v>42</v>
      </c>
      <c r="E3798" s="4" t="s">
        <v>172</v>
      </c>
      <c r="F3798" s="3">
        <v>42895</v>
      </c>
      <c r="G3798" s="3">
        <v>42912</v>
      </c>
      <c r="H3798">
        <v>1135</v>
      </c>
      <c r="I3798" s="4" t="s">
        <v>9023</v>
      </c>
      <c r="J3798" s="4" t="s">
        <v>9024</v>
      </c>
      <c r="K3798" s="4" t="s">
        <v>9010</v>
      </c>
      <c r="L3798">
        <v>1096</v>
      </c>
      <c r="M3798" s="4" t="s">
        <v>26</v>
      </c>
      <c r="N3798">
        <v>2017</v>
      </c>
      <c r="O3798">
        <v>4.54</v>
      </c>
      <c r="P3798">
        <v>9</v>
      </c>
      <c r="Q3798" s="4" t="s">
        <v>23</v>
      </c>
      <c r="R3798" s="4" t="s">
        <v>24</v>
      </c>
      <c r="S3798">
        <v>17</v>
      </c>
    </row>
    <row r="3799" spans="1:19">
      <c r="A3799" s="4" t="s">
        <v>4006</v>
      </c>
      <c r="B3799" s="4" t="s">
        <v>201</v>
      </c>
      <c r="C3799" s="4" t="s">
        <v>177</v>
      </c>
      <c r="D3799" s="4" t="s">
        <v>82</v>
      </c>
      <c r="E3799" s="4" t="s">
        <v>172</v>
      </c>
      <c r="F3799" s="3">
        <v>42895</v>
      </c>
      <c r="G3799" s="3">
        <v>42983</v>
      </c>
      <c r="H3799">
        <v>52</v>
      </c>
      <c r="I3799" s="4" t="s">
        <v>9026</v>
      </c>
      <c r="J3799" s="4" t="s">
        <v>9024</v>
      </c>
      <c r="K3799" s="4" t="s">
        <v>9012</v>
      </c>
      <c r="L3799">
        <v>55</v>
      </c>
      <c r="M3799" s="4" t="s">
        <v>36</v>
      </c>
      <c r="N3799">
        <v>1982</v>
      </c>
      <c r="O3799">
        <v>11698.03</v>
      </c>
      <c r="P3799">
        <v>34288</v>
      </c>
      <c r="Q3799" s="4" t="s">
        <v>23</v>
      </c>
      <c r="R3799" s="4" t="s">
        <v>24</v>
      </c>
      <c r="S3799">
        <v>88</v>
      </c>
    </row>
    <row r="3800" spans="1:19">
      <c r="A3800" s="4" t="s">
        <v>4007</v>
      </c>
      <c r="B3800" s="4" t="s">
        <v>170</v>
      </c>
      <c r="C3800" s="4" t="s">
        <v>171</v>
      </c>
      <c r="D3800" s="4" t="s">
        <v>29</v>
      </c>
      <c r="E3800" s="4" t="s">
        <v>172</v>
      </c>
      <c r="F3800" s="3">
        <v>42895</v>
      </c>
      <c r="G3800" s="3">
        <v>42951</v>
      </c>
      <c r="H3800">
        <v>1017</v>
      </c>
      <c r="I3800" s="4" t="s">
        <v>9014</v>
      </c>
      <c r="J3800" s="4" t="s">
        <v>9015</v>
      </c>
      <c r="K3800" s="4" t="s">
        <v>9010</v>
      </c>
      <c r="L3800">
        <v>1096</v>
      </c>
      <c r="M3800" s="4" t="s">
        <v>26</v>
      </c>
      <c r="N3800">
        <v>2012</v>
      </c>
      <c r="O3800">
        <v>587.34</v>
      </c>
      <c r="P3800">
        <v>1356</v>
      </c>
      <c r="Q3800" s="4" t="s">
        <v>30</v>
      </c>
      <c r="R3800" s="4" t="s">
        <v>24</v>
      </c>
      <c r="S3800">
        <v>56</v>
      </c>
    </row>
    <row r="3801" spans="1:19">
      <c r="A3801" s="4" t="s">
        <v>4008</v>
      </c>
      <c r="B3801" s="4" t="s">
        <v>170</v>
      </c>
      <c r="C3801" s="4" t="s">
        <v>192</v>
      </c>
      <c r="D3801" s="4" t="s">
        <v>41</v>
      </c>
      <c r="E3801" s="4" t="s">
        <v>172</v>
      </c>
      <c r="F3801" s="3">
        <v>42895</v>
      </c>
      <c r="G3801" s="3">
        <v>42913</v>
      </c>
      <c r="H3801">
        <v>3681</v>
      </c>
      <c r="I3801" s="4" t="s">
        <v>9014</v>
      </c>
      <c r="J3801" s="4" t="s">
        <v>9015</v>
      </c>
      <c r="K3801" s="4" t="s">
        <v>9012</v>
      </c>
      <c r="L3801">
        <v>3393</v>
      </c>
      <c r="M3801" s="4" t="s">
        <v>36</v>
      </c>
      <c r="N3801">
        <v>1998</v>
      </c>
      <c r="O3801">
        <v>2714.9</v>
      </c>
      <c r="P3801">
        <v>2641</v>
      </c>
      <c r="Q3801" s="4" t="s">
        <v>23</v>
      </c>
      <c r="R3801" s="4" t="s">
        <v>21</v>
      </c>
      <c r="S3801">
        <v>18</v>
      </c>
    </row>
    <row r="3802" spans="1:19">
      <c r="A3802" s="4" t="s">
        <v>4009</v>
      </c>
      <c r="B3802" s="4" t="s">
        <v>189</v>
      </c>
      <c r="C3802" s="4" t="s">
        <v>171</v>
      </c>
      <c r="D3802" s="4" t="s">
        <v>104</v>
      </c>
      <c r="E3802" s="4" t="s">
        <v>197</v>
      </c>
      <c r="F3802" s="3">
        <v>42895</v>
      </c>
      <c r="G3802" s="3">
        <v>42951</v>
      </c>
      <c r="H3802">
        <v>0</v>
      </c>
      <c r="I3802" s="4" t="s">
        <v>9016</v>
      </c>
      <c r="J3802" s="4" t="s">
        <v>9015</v>
      </c>
      <c r="K3802" s="4" t="s">
        <v>9010</v>
      </c>
      <c r="L3802">
        <v>1096</v>
      </c>
      <c r="M3802" s="4" t="s">
        <v>9322</v>
      </c>
      <c r="N3802">
        <v>1983</v>
      </c>
      <c r="O3802">
        <v>1008.06</v>
      </c>
      <c r="P3802">
        <v>1238</v>
      </c>
      <c r="Q3802" s="4" t="s">
        <v>23</v>
      </c>
      <c r="R3802" s="4" t="s">
        <v>24</v>
      </c>
      <c r="S3802">
        <v>56</v>
      </c>
    </row>
    <row r="3803" spans="1:19">
      <c r="A3803" s="4" t="s">
        <v>4010</v>
      </c>
      <c r="B3803" s="4" t="s">
        <v>232</v>
      </c>
      <c r="C3803" s="4" t="s">
        <v>9011</v>
      </c>
      <c r="D3803" s="4" t="s">
        <v>88</v>
      </c>
      <c r="E3803" s="4" t="s">
        <v>172</v>
      </c>
      <c r="F3803" s="3">
        <v>42895</v>
      </c>
      <c r="G3803" s="3">
        <v>43000</v>
      </c>
      <c r="H3803">
        <v>4370</v>
      </c>
      <c r="I3803" s="4" t="s">
        <v>9021</v>
      </c>
      <c r="J3803" s="4" t="s">
        <v>9019</v>
      </c>
      <c r="K3803" s="4" t="s">
        <v>9010</v>
      </c>
      <c r="L3803">
        <v>4821</v>
      </c>
      <c r="M3803" s="4" t="s">
        <v>46</v>
      </c>
      <c r="N3803">
        <v>1984</v>
      </c>
      <c r="O3803">
        <v>3027.46</v>
      </c>
      <c r="P3803">
        <v>9516</v>
      </c>
      <c r="Q3803" s="4" t="s">
        <v>89</v>
      </c>
      <c r="R3803" s="4" t="s">
        <v>24</v>
      </c>
      <c r="S3803">
        <v>105</v>
      </c>
    </row>
    <row r="3804" spans="1:19">
      <c r="A3804" s="4" t="s">
        <v>4011</v>
      </c>
      <c r="B3804" s="4" t="s">
        <v>246</v>
      </c>
      <c r="C3804" s="4" t="s">
        <v>192</v>
      </c>
      <c r="D3804" s="4" t="s">
        <v>80</v>
      </c>
      <c r="E3804" s="4" t="s">
        <v>172</v>
      </c>
      <c r="F3804" s="3">
        <v>42896</v>
      </c>
      <c r="G3804" s="3">
        <v>42900</v>
      </c>
      <c r="H3804">
        <v>3772</v>
      </c>
      <c r="I3804" s="4" t="s">
        <v>9021</v>
      </c>
      <c r="J3804" s="4" t="s">
        <v>9019</v>
      </c>
      <c r="K3804" s="4" t="s">
        <v>9012</v>
      </c>
      <c r="L3804">
        <v>3393</v>
      </c>
      <c r="M3804" s="4" t="s">
        <v>9322</v>
      </c>
      <c r="N3804">
        <v>2011</v>
      </c>
      <c r="O3804">
        <v>527.11</v>
      </c>
      <c r="P3804">
        <v>1428</v>
      </c>
      <c r="Q3804" s="4" t="s">
        <v>23</v>
      </c>
      <c r="R3804" s="4" t="s">
        <v>21</v>
      </c>
      <c r="S3804">
        <v>4</v>
      </c>
    </row>
    <row r="3805" spans="1:19">
      <c r="A3805" s="4" t="s">
        <v>4012</v>
      </c>
      <c r="B3805" s="4" t="s">
        <v>246</v>
      </c>
      <c r="C3805" s="4" t="s">
        <v>192</v>
      </c>
      <c r="D3805" s="4" t="s">
        <v>113</v>
      </c>
      <c r="E3805" s="4" t="s">
        <v>172</v>
      </c>
      <c r="F3805" s="3">
        <v>42896</v>
      </c>
      <c r="G3805" s="3">
        <v>42914</v>
      </c>
      <c r="H3805">
        <v>2871</v>
      </c>
      <c r="I3805" s="4" t="s">
        <v>9021</v>
      </c>
      <c r="J3805" s="4" t="s">
        <v>9019</v>
      </c>
      <c r="K3805" s="4" t="s">
        <v>9012</v>
      </c>
      <c r="L3805">
        <v>3393</v>
      </c>
      <c r="M3805" s="4" t="s">
        <v>33</v>
      </c>
      <c r="N3805">
        <v>2000</v>
      </c>
      <c r="O3805">
        <v>167.89</v>
      </c>
      <c r="P3805">
        <v>493</v>
      </c>
      <c r="Q3805" s="4" t="s">
        <v>114</v>
      </c>
      <c r="R3805" s="4" t="s">
        <v>24</v>
      </c>
      <c r="S3805">
        <v>18</v>
      </c>
    </row>
    <row r="3806" spans="1:19">
      <c r="A3806" s="4" t="s">
        <v>4013</v>
      </c>
      <c r="B3806" s="4" t="s">
        <v>304</v>
      </c>
      <c r="C3806" s="4" t="s">
        <v>199</v>
      </c>
      <c r="D3806" s="4" t="s">
        <v>37</v>
      </c>
      <c r="E3806" s="4" t="s">
        <v>172</v>
      </c>
      <c r="F3806" s="3">
        <v>42896</v>
      </c>
      <c r="G3806" s="3">
        <v>42951</v>
      </c>
      <c r="H3806">
        <v>4749</v>
      </c>
      <c r="I3806" s="4" t="s">
        <v>9014</v>
      </c>
      <c r="J3806" s="4" t="s">
        <v>9015</v>
      </c>
      <c r="K3806" s="4" t="s">
        <v>9010</v>
      </c>
      <c r="L3806">
        <v>5482</v>
      </c>
      <c r="M3806" s="4" t="s">
        <v>33</v>
      </c>
      <c r="N3806">
        <v>2001</v>
      </c>
      <c r="O3806">
        <v>718.62</v>
      </c>
      <c r="P3806">
        <v>2448</v>
      </c>
      <c r="Q3806" s="4" t="s">
        <v>23</v>
      </c>
      <c r="R3806" s="4" t="s">
        <v>24</v>
      </c>
      <c r="S3806">
        <v>55</v>
      </c>
    </row>
    <row r="3807" spans="1:19">
      <c r="A3807" s="4" t="s">
        <v>4014</v>
      </c>
      <c r="B3807" s="4" t="s">
        <v>279</v>
      </c>
      <c r="C3807" s="4" t="s">
        <v>177</v>
      </c>
      <c r="D3807" s="4" t="s">
        <v>63</v>
      </c>
      <c r="E3807" s="4" t="s">
        <v>197</v>
      </c>
      <c r="F3807" s="3">
        <v>42896</v>
      </c>
      <c r="G3807" s="3">
        <v>42974</v>
      </c>
      <c r="H3807">
        <v>0</v>
      </c>
      <c r="I3807" s="4" t="s">
        <v>9018</v>
      </c>
      <c r="J3807" s="4" t="s">
        <v>9019</v>
      </c>
      <c r="K3807" s="4" t="s">
        <v>9012</v>
      </c>
      <c r="L3807">
        <v>55</v>
      </c>
      <c r="M3807" s="4" t="s">
        <v>33</v>
      </c>
      <c r="N3807">
        <v>1995</v>
      </c>
      <c r="O3807">
        <v>5158.71</v>
      </c>
      <c r="P3807">
        <v>17479</v>
      </c>
      <c r="Q3807" s="4" t="s">
        <v>64</v>
      </c>
      <c r="R3807" s="4" t="s">
        <v>24</v>
      </c>
      <c r="S3807">
        <v>78</v>
      </c>
    </row>
    <row r="3808" spans="1:19">
      <c r="A3808" s="4" t="s">
        <v>4015</v>
      </c>
      <c r="B3808" s="4" t="s">
        <v>174</v>
      </c>
      <c r="C3808" s="4" t="s">
        <v>171</v>
      </c>
      <c r="D3808" s="4" t="s">
        <v>103</v>
      </c>
      <c r="E3808" s="4" t="s">
        <v>172</v>
      </c>
      <c r="F3808" s="3">
        <v>42896</v>
      </c>
      <c r="G3808" s="3">
        <v>42973</v>
      </c>
      <c r="H3808">
        <v>1075</v>
      </c>
      <c r="I3808" s="4" t="s">
        <v>9016</v>
      </c>
      <c r="J3808" s="4" t="s">
        <v>9015</v>
      </c>
      <c r="K3808" s="4" t="s">
        <v>9010</v>
      </c>
      <c r="L3808">
        <v>1096</v>
      </c>
      <c r="M3808" s="4" t="s">
        <v>26</v>
      </c>
      <c r="N3808">
        <v>1992</v>
      </c>
      <c r="O3808">
        <v>3922.42</v>
      </c>
      <c r="P3808">
        <v>6837</v>
      </c>
      <c r="Q3808" s="4" t="s">
        <v>23</v>
      </c>
      <c r="R3808" s="4" t="s">
        <v>24</v>
      </c>
      <c r="S3808">
        <v>77</v>
      </c>
    </row>
    <row r="3809" spans="1:19">
      <c r="A3809" s="4" t="s">
        <v>4016</v>
      </c>
      <c r="B3809" s="4" t="s">
        <v>263</v>
      </c>
      <c r="C3809" s="4" t="s">
        <v>199</v>
      </c>
      <c r="D3809" s="4" t="s">
        <v>83</v>
      </c>
      <c r="E3809" s="4" t="s">
        <v>172</v>
      </c>
      <c r="F3809" s="3">
        <v>42896</v>
      </c>
      <c r="G3809" s="3">
        <v>42999</v>
      </c>
      <c r="H3809">
        <v>5051</v>
      </c>
      <c r="I3809" s="4" t="s">
        <v>9021</v>
      </c>
      <c r="J3809" s="4" t="s">
        <v>9019</v>
      </c>
      <c r="K3809" s="4" t="s">
        <v>9010</v>
      </c>
      <c r="L3809">
        <v>5482</v>
      </c>
      <c r="M3809" s="4" t="s">
        <v>33</v>
      </c>
      <c r="N3809">
        <v>2004</v>
      </c>
      <c r="O3809">
        <v>702.72</v>
      </c>
      <c r="P3809">
        <v>1831</v>
      </c>
      <c r="Q3809" s="4" t="s">
        <v>23</v>
      </c>
      <c r="R3809" s="4" t="s">
        <v>24</v>
      </c>
      <c r="S3809">
        <v>103</v>
      </c>
    </row>
    <row r="3810" spans="1:19">
      <c r="A3810" s="4" t="s">
        <v>4017</v>
      </c>
      <c r="B3810" s="4" t="s">
        <v>212</v>
      </c>
      <c r="C3810" s="4" t="s">
        <v>265</v>
      </c>
      <c r="D3810" s="4" t="s">
        <v>87</v>
      </c>
      <c r="E3810" s="4" t="s">
        <v>193</v>
      </c>
      <c r="F3810" s="3">
        <v>42896</v>
      </c>
      <c r="G3810" s="3"/>
      <c r="I3810" s="4" t="s">
        <v>9023</v>
      </c>
      <c r="J3810" s="4" t="s">
        <v>9024</v>
      </c>
      <c r="K3810" s="4" t="s">
        <v>9013</v>
      </c>
      <c r="L3810">
        <v>26768</v>
      </c>
      <c r="M3810" s="4" t="s">
        <v>26</v>
      </c>
      <c r="N3810">
        <v>2004</v>
      </c>
      <c r="O3810">
        <v>1618.89</v>
      </c>
      <c r="P3810">
        <v>3889</v>
      </c>
      <c r="Q3810" s="4" t="s">
        <v>23</v>
      </c>
      <c r="R3810" s="4" t="s">
        <v>24</v>
      </c>
    </row>
    <row r="3811" spans="1:19">
      <c r="A3811" s="4" t="s">
        <v>4018</v>
      </c>
      <c r="B3811" s="4" t="s">
        <v>343</v>
      </c>
      <c r="C3811" s="4" t="s">
        <v>171</v>
      </c>
      <c r="D3811" s="4" t="s">
        <v>79</v>
      </c>
      <c r="E3811" s="4" t="s">
        <v>172</v>
      </c>
      <c r="F3811" s="3">
        <v>42896</v>
      </c>
      <c r="G3811" s="3">
        <v>42903</v>
      </c>
      <c r="H3811">
        <v>834</v>
      </c>
      <c r="I3811" s="4" t="s">
        <v>9016</v>
      </c>
      <c r="J3811" s="4" t="s">
        <v>9015</v>
      </c>
      <c r="K3811" s="4" t="s">
        <v>9010</v>
      </c>
      <c r="L3811">
        <v>1096</v>
      </c>
      <c r="M3811" s="4" t="s">
        <v>26</v>
      </c>
      <c r="N3811">
        <v>2002</v>
      </c>
      <c r="O3811">
        <v>3178.24</v>
      </c>
      <c r="P3811">
        <v>4540</v>
      </c>
      <c r="Q3811" s="4" t="s">
        <v>23</v>
      </c>
      <c r="R3811" s="4" t="s">
        <v>24</v>
      </c>
      <c r="S3811">
        <v>7</v>
      </c>
    </row>
    <row r="3812" spans="1:19">
      <c r="A3812" s="4" t="s">
        <v>4019</v>
      </c>
      <c r="B3812" s="4" t="s">
        <v>219</v>
      </c>
      <c r="C3812" s="4" t="s">
        <v>177</v>
      </c>
      <c r="D3812" s="4" t="s">
        <v>72</v>
      </c>
      <c r="E3812" s="4" t="s">
        <v>197</v>
      </c>
      <c r="F3812" s="3">
        <v>42896</v>
      </c>
      <c r="G3812" s="3">
        <v>42954</v>
      </c>
      <c r="H3812">
        <v>0</v>
      </c>
      <c r="I3812" s="4" t="s">
        <v>9026</v>
      </c>
      <c r="J3812" s="4" t="s">
        <v>9024</v>
      </c>
      <c r="K3812" s="4" t="s">
        <v>9012</v>
      </c>
      <c r="L3812">
        <v>55</v>
      </c>
      <c r="M3812" s="4" t="s">
        <v>73</v>
      </c>
      <c r="N3812">
        <v>2003</v>
      </c>
      <c r="O3812">
        <v>692.19</v>
      </c>
      <c r="P3812">
        <v>1922</v>
      </c>
      <c r="Q3812" s="4" t="s">
        <v>23</v>
      </c>
      <c r="R3812" s="4" t="s">
        <v>24</v>
      </c>
      <c r="S3812">
        <v>58</v>
      </c>
    </row>
    <row r="3813" spans="1:19">
      <c r="A3813" s="4" t="s">
        <v>4020</v>
      </c>
      <c r="B3813" s="4" t="s">
        <v>244</v>
      </c>
      <c r="C3813" s="4" t="s">
        <v>192</v>
      </c>
      <c r="D3813" s="4" t="s">
        <v>118</v>
      </c>
      <c r="E3813" s="4" t="s">
        <v>197</v>
      </c>
      <c r="F3813" s="3">
        <v>42896</v>
      </c>
      <c r="G3813" s="3">
        <v>42997</v>
      </c>
      <c r="H3813">
        <v>0</v>
      </c>
      <c r="I3813" s="4" t="s">
        <v>9016</v>
      </c>
      <c r="J3813" s="4" t="s">
        <v>9015</v>
      </c>
      <c r="K3813" s="4" t="s">
        <v>9012</v>
      </c>
      <c r="L3813">
        <v>3393</v>
      </c>
      <c r="M3813" s="4" t="s">
        <v>33</v>
      </c>
      <c r="N3813">
        <v>1995</v>
      </c>
      <c r="O3813">
        <v>332.43</v>
      </c>
      <c r="P3813">
        <v>799</v>
      </c>
      <c r="Q3813" s="4" t="s">
        <v>23</v>
      </c>
      <c r="R3813" s="4" t="s">
        <v>24</v>
      </c>
      <c r="S3813">
        <v>101</v>
      </c>
    </row>
    <row r="3814" spans="1:19">
      <c r="A3814" s="4" t="s">
        <v>4021</v>
      </c>
      <c r="B3814" s="4" t="s">
        <v>244</v>
      </c>
      <c r="C3814" s="4" t="s">
        <v>177</v>
      </c>
      <c r="D3814" s="4" t="s">
        <v>100</v>
      </c>
      <c r="E3814" s="4" t="s">
        <v>172</v>
      </c>
      <c r="F3814" s="3">
        <v>42896</v>
      </c>
      <c r="G3814" s="3">
        <v>42905</v>
      </c>
      <c r="H3814">
        <v>54</v>
      </c>
      <c r="I3814" s="4" t="s">
        <v>9016</v>
      </c>
      <c r="J3814" s="4" t="s">
        <v>9015</v>
      </c>
      <c r="K3814" s="4" t="s">
        <v>9012</v>
      </c>
      <c r="L3814">
        <v>55</v>
      </c>
      <c r="M3814" s="4" t="s">
        <v>9322</v>
      </c>
      <c r="N3814">
        <v>1987</v>
      </c>
      <c r="O3814">
        <v>2938.67</v>
      </c>
      <c r="P3814">
        <v>8775</v>
      </c>
      <c r="Q3814" s="4" t="s">
        <v>101</v>
      </c>
      <c r="R3814" s="4" t="s">
        <v>24</v>
      </c>
      <c r="S3814">
        <v>9</v>
      </c>
    </row>
    <row r="3815" spans="1:19">
      <c r="A3815" s="4" t="s">
        <v>4022</v>
      </c>
      <c r="B3815" s="4" t="s">
        <v>189</v>
      </c>
      <c r="C3815" s="4" t="s">
        <v>179</v>
      </c>
      <c r="D3815" s="4" t="s">
        <v>111</v>
      </c>
      <c r="E3815" s="4" t="s">
        <v>197</v>
      </c>
      <c r="F3815" s="3">
        <v>42896</v>
      </c>
      <c r="G3815" s="3">
        <v>42985</v>
      </c>
      <c r="H3815">
        <v>0</v>
      </c>
      <c r="I3815" s="4" t="s">
        <v>9016</v>
      </c>
      <c r="J3815" s="4" t="s">
        <v>9015</v>
      </c>
      <c r="K3815" s="4" t="s">
        <v>9010</v>
      </c>
      <c r="L3815">
        <v>550</v>
      </c>
      <c r="M3815" s="4" t="s">
        <v>33</v>
      </c>
      <c r="N3815">
        <v>1988</v>
      </c>
      <c r="O3815">
        <v>1376.8</v>
      </c>
      <c r="P3815">
        <v>1165</v>
      </c>
      <c r="Q3815" s="4" t="s">
        <v>112</v>
      </c>
      <c r="R3815" s="4" t="s">
        <v>24</v>
      </c>
      <c r="S3815">
        <v>89</v>
      </c>
    </row>
    <row r="3816" spans="1:19">
      <c r="A3816" s="4" t="s">
        <v>4023</v>
      </c>
      <c r="B3816" s="4" t="s">
        <v>189</v>
      </c>
      <c r="C3816" s="4" t="s">
        <v>179</v>
      </c>
      <c r="D3816" s="4" t="s">
        <v>48</v>
      </c>
      <c r="E3816" s="4" t="s">
        <v>172</v>
      </c>
      <c r="F3816" s="3">
        <v>42896</v>
      </c>
      <c r="G3816" s="3">
        <v>42907</v>
      </c>
      <c r="H3816">
        <v>527</v>
      </c>
      <c r="I3816" s="4" t="s">
        <v>9016</v>
      </c>
      <c r="J3816" s="4" t="s">
        <v>9015</v>
      </c>
      <c r="K3816" s="4" t="s">
        <v>9010</v>
      </c>
      <c r="L3816">
        <v>550</v>
      </c>
      <c r="M3816" s="4" t="s">
        <v>39</v>
      </c>
      <c r="N3816">
        <v>1998</v>
      </c>
      <c r="O3816">
        <v>217.87</v>
      </c>
      <c r="P3816">
        <v>551</v>
      </c>
      <c r="Q3816" s="4" t="s">
        <v>23</v>
      </c>
      <c r="R3816" s="4" t="s">
        <v>24</v>
      </c>
      <c r="S3816">
        <v>11</v>
      </c>
    </row>
    <row r="3817" spans="1:19">
      <c r="A3817" s="4" t="s">
        <v>4024</v>
      </c>
      <c r="B3817" s="4" t="s">
        <v>189</v>
      </c>
      <c r="C3817" s="4" t="s">
        <v>192</v>
      </c>
      <c r="D3817" s="4" t="s">
        <v>68</v>
      </c>
      <c r="E3817" s="4" t="s">
        <v>172</v>
      </c>
      <c r="F3817" s="3">
        <v>42896</v>
      </c>
      <c r="G3817" s="3">
        <v>42898</v>
      </c>
      <c r="H3817">
        <v>2724</v>
      </c>
      <c r="I3817" s="4" t="s">
        <v>9016</v>
      </c>
      <c r="J3817" s="4" t="s">
        <v>9015</v>
      </c>
      <c r="K3817" s="4" t="s">
        <v>9012</v>
      </c>
      <c r="L3817">
        <v>3393</v>
      </c>
      <c r="M3817" s="4" t="s">
        <v>9322</v>
      </c>
      <c r="N3817">
        <v>2000</v>
      </c>
      <c r="O3817">
        <v>1223.72</v>
      </c>
      <c r="P3817">
        <v>2497</v>
      </c>
      <c r="Q3817" s="4" t="s">
        <v>69</v>
      </c>
      <c r="R3817" s="4" t="s">
        <v>24</v>
      </c>
      <c r="S3817">
        <v>2</v>
      </c>
    </row>
    <row r="3818" spans="1:19">
      <c r="A3818" s="4" t="s">
        <v>4025</v>
      </c>
      <c r="B3818" s="4" t="s">
        <v>232</v>
      </c>
      <c r="C3818" s="4" t="s">
        <v>199</v>
      </c>
      <c r="D3818" s="4" t="s">
        <v>25</v>
      </c>
      <c r="E3818" s="4" t="s">
        <v>197</v>
      </c>
      <c r="F3818" s="3">
        <v>42896</v>
      </c>
      <c r="G3818" s="3">
        <v>42907</v>
      </c>
      <c r="H3818">
        <v>0</v>
      </c>
      <c r="I3818" s="4" t="s">
        <v>9021</v>
      </c>
      <c r="J3818" s="4" t="s">
        <v>9019</v>
      </c>
      <c r="K3818" s="4" t="s">
        <v>9010</v>
      </c>
      <c r="L3818">
        <v>5482</v>
      </c>
      <c r="M3818" s="4" t="s">
        <v>26</v>
      </c>
      <c r="N3818">
        <v>1999</v>
      </c>
      <c r="O3818">
        <v>251.41</v>
      </c>
      <c r="P3818">
        <v>495</v>
      </c>
      <c r="Q3818" s="4" t="s">
        <v>23</v>
      </c>
      <c r="R3818" s="4" t="s">
        <v>24</v>
      </c>
      <c r="S3818">
        <v>11</v>
      </c>
    </row>
    <row r="3819" spans="1:19">
      <c r="A3819" s="4" t="s">
        <v>4026</v>
      </c>
      <c r="B3819" s="4" t="s">
        <v>232</v>
      </c>
      <c r="C3819" s="4" t="s">
        <v>179</v>
      </c>
      <c r="D3819" s="4" t="s">
        <v>83</v>
      </c>
      <c r="E3819" s="4" t="s">
        <v>172</v>
      </c>
      <c r="F3819" s="3">
        <v>42896</v>
      </c>
      <c r="G3819" s="3">
        <v>42983</v>
      </c>
      <c r="H3819">
        <v>551</v>
      </c>
      <c r="I3819" s="4" t="s">
        <v>9021</v>
      </c>
      <c r="J3819" s="4" t="s">
        <v>9019</v>
      </c>
      <c r="K3819" s="4" t="s">
        <v>9010</v>
      </c>
      <c r="L3819">
        <v>550</v>
      </c>
      <c r="M3819" s="4" t="s">
        <v>33</v>
      </c>
      <c r="N3819">
        <v>2004</v>
      </c>
      <c r="O3819">
        <v>702.72</v>
      </c>
      <c r="P3819">
        <v>1831</v>
      </c>
      <c r="Q3819" s="4" t="s">
        <v>23</v>
      </c>
      <c r="R3819" s="4" t="s">
        <v>24</v>
      </c>
      <c r="S3819">
        <v>87</v>
      </c>
    </row>
    <row r="3820" spans="1:19">
      <c r="A3820" s="4" t="s">
        <v>4027</v>
      </c>
      <c r="B3820" s="4" t="s">
        <v>205</v>
      </c>
      <c r="C3820" s="4" t="s">
        <v>9011</v>
      </c>
      <c r="D3820" s="4" t="s">
        <v>121</v>
      </c>
      <c r="E3820" s="4" t="s">
        <v>193</v>
      </c>
      <c r="F3820" s="3">
        <v>42896</v>
      </c>
      <c r="G3820" s="3"/>
      <c r="I3820" s="4" t="s">
        <v>9023</v>
      </c>
      <c r="J3820" s="4" t="s">
        <v>9024</v>
      </c>
      <c r="K3820" s="4" t="s">
        <v>9010</v>
      </c>
      <c r="L3820">
        <v>4821</v>
      </c>
      <c r="M3820" s="4" t="s">
        <v>58</v>
      </c>
      <c r="N3820">
        <v>1993</v>
      </c>
      <c r="O3820">
        <v>646.1</v>
      </c>
      <c r="P3820">
        <v>883</v>
      </c>
      <c r="Q3820" s="4" t="s">
        <v>23</v>
      </c>
      <c r="R3820" s="4" t="s">
        <v>62</v>
      </c>
    </row>
    <row r="3821" spans="1:19">
      <c r="A3821" s="4" t="s">
        <v>4028</v>
      </c>
      <c r="B3821" s="4" t="s">
        <v>185</v>
      </c>
      <c r="C3821" s="4" t="s">
        <v>171</v>
      </c>
      <c r="D3821" s="4" t="s">
        <v>98</v>
      </c>
      <c r="E3821" s="4" t="s">
        <v>172</v>
      </c>
      <c r="F3821" s="3">
        <v>42896</v>
      </c>
      <c r="G3821" s="3">
        <v>42907</v>
      </c>
      <c r="H3821">
        <v>1118</v>
      </c>
      <c r="I3821" s="4" t="s">
        <v>9023</v>
      </c>
      <c r="J3821" s="4" t="s">
        <v>9024</v>
      </c>
      <c r="K3821" s="4" t="s">
        <v>9010</v>
      </c>
      <c r="L3821">
        <v>1096</v>
      </c>
      <c r="M3821" s="4" t="s">
        <v>39</v>
      </c>
      <c r="N3821">
        <v>2002</v>
      </c>
      <c r="O3821">
        <v>349.81</v>
      </c>
      <c r="P3821">
        <v>315</v>
      </c>
      <c r="Q3821" s="4" t="s">
        <v>23</v>
      </c>
      <c r="R3821" s="4" t="s">
        <v>24</v>
      </c>
      <c r="S3821">
        <v>11</v>
      </c>
    </row>
    <row r="3822" spans="1:19">
      <c r="A3822" s="4" t="s">
        <v>4029</v>
      </c>
      <c r="B3822" s="4" t="s">
        <v>185</v>
      </c>
      <c r="C3822" s="4" t="s">
        <v>199</v>
      </c>
      <c r="D3822" s="4" t="s">
        <v>44</v>
      </c>
      <c r="E3822" s="4" t="s">
        <v>172</v>
      </c>
      <c r="F3822" s="3">
        <v>42896</v>
      </c>
      <c r="G3822" s="3">
        <v>42970</v>
      </c>
      <c r="H3822">
        <v>6094</v>
      </c>
      <c r="I3822" s="4" t="s">
        <v>9023</v>
      </c>
      <c r="J3822" s="4" t="s">
        <v>9024</v>
      </c>
      <c r="K3822" s="4" t="s">
        <v>9010</v>
      </c>
      <c r="L3822">
        <v>5482</v>
      </c>
      <c r="M3822" s="4" t="s">
        <v>36</v>
      </c>
      <c r="N3822">
        <v>2013</v>
      </c>
      <c r="O3822">
        <v>98.79</v>
      </c>
      <c r="P3822">
        <v>96</v>
      </c>
      <c r="Q3822" s="4" t="s">
        <v>23</v>
      </c>
      <c r="R3822" s="4" t="s">
        <v>35</v>
      </c>
      <c r="S3822">
        <v>74</v>
      </c>
    </row>
    <row r="3823" spans="1:19">
      <c r="A3823" s="4" t="s">
        <v>4030</v>
      </c>
      <c r="B3823" s="4" t="s">
        <v>235</v>
      </c>
      <c r="C3823" s="4" t="s">
        <v>177</v>
      </c>
      <c r="D3823" s="4" t="s">
        <v>65</v>
      </c>
      <c r="E3823" s="4" t="s">
        <v>197</v>
      </c>
      <c r="F3823" s="3">
        <v>42896</v>
      </c>
      <c r="G3823" s="3">
        <v>42969</v>
      </c>
      <c r="H3823">
        <v>0</v>
      </c>
      <c r="I3823" s="4" t="s">
        <v>9018</v>
      </c>
      <c r="J3823" s="4" t="s">
        <v>9019</v>
      </c>
      <c r="K3823" s="4" t="s">
        <v>9012</v>
      </c>
      <c r="L3823">
        <v>55</v>
      </c>
      <c r="M3823" s="4" t="s">
        <v>33</v>
      </c>
      <c r="N3823">
        <v>1990</v>
      </c>
      <c r="O3823">
        <v>2520.83</v>
      </c>
      <c r="P3823">
        <v>3502</v>
      </c>
      <c r="Q3823" s="4" t="s">
        <v>23</v>
      </c>
      <c r="R3823" s="4" t="s">
        <v>24</v>
      </c>
      <c r="S3823">
        <v>73</v>
      </c>
    </row>
    <row r="3824" spans="1:19">
      <c r="A3824" s="4" t="s">
        <v>4031</v>
      </c>
      <c r="B3824" s="4" t="s">
        <v>181</v>
      </c>
      <c r="C3824" s="4" t="s">
        <v>179</v>
      </c>
      <c r="D3824" s="4" t="s">
        <v>24</v>
      </c>
      <c r="E3824" s="4" t="s">
        <v>193</v>
      </c>
      <c r="F3824" s="3">
        <v>42896</v>
      </c>
      <c r="G3824" s="3"/>
      <c r="I3824" s="4" t="s">
        <v>9026</v>
      </c>
      <c r="J3824" s="4" t="s">
        <v>9024</v>
      </c>
      <c r="K3824" s="4" t="s">
        <v>9010</v>
      </c>
      <c r="L3824">
        <v>550</v>
      </c>
      <c r="M3824" s="4"/>
      <c r="Q3824" s="4"/>
      <c r="R3824" s="4"/>
    </row>
    <row r="3825" spans="1:19">
      <c r="A3825" s="4" t="s">
        <v>4032</v>
      </c>
      <c r="B3825" s="4" t="s">
        <v>181</v>
      </c>
      <c r="C3825" s="4" t="s">
        <v>179</v>
      </c>
      <c r="D3825" s="4" t="s">
        <v>90</v>
      </c>
      <c r="E3825" s="4" t="s">
        <v>172</v>
      </c>
      <c r="F3825" s="3">
        <v>42896</v>
      </c>
      <c r="G3825" s="3">
        <v>42953</v>
      </c>
      <c r="H3825">
        <v>556</v>
      </c>
      <c r="I3825" s="4" t="s">
        <v>9026</v>
      </c>
      <c r="J3825" s="4" t="s">
        <v>9024</v>
      </c>
      <c r="K3825" s="4" t="s">
        <v>9010</v>
      </c>
      <c r="L3825">
        <v>550</v>
      </c>
      <c r="M3825" s="4" t="s">
        <v>73</v>
      </c>
      <c r="N3825">
        <v>1987</v>
      </c>
      <c r="O3825">
        <v>405.59</v>
      </c>
      <c r="P3825">
        <v>1179</v>
      </c>
      <c r="Q3825" s="4" t="s">
        <v>91</v>
      </c>
      <c r="R3825" s="4" t="s">
        <v>92</v>
      </c>
      <c r="S3825">
        <v>57</v>
      </c>
    </row>
    <row r="3826" spans="1:19">
      <c r="A3826" s="4" t="s">
        <v>4033</v>
      </c>
      <c r="B3826" s="4" t="s">
        <v>183</v>
      </c>
      <c r="C3826" s="4" t="s">
        <v>179</v>
      </c>
      <c r="D3826" s="4" t="s">
        <v>68</v>
      </c>
      <c r="E3826" s="4" t="s">
        <v>197</v>
      </c>
      <c r="F3826" s="3">
        <v>42897</v>
      </c>
      <c r="G3826" s="3">
        <v>42994</v>
      </c>
      <c r="H3826">
        <v>0</v>
      </c>
      <c r="I3826" s="4" t="s">
        <v>9014</v>
      </c>
      <c r="J3826" s="4" t="s">
        <v>9015</v>
      </c>
      <c r="K3826" s="4" t="s">
        <v>9010</v>
      </c>
      <c r="L3826">
        <v>550</v>
      </c>
      <c r="M3826" s="4" t="s">
        <v>9322</v>
      </c>
      <c r="N3826">
        <v>2000</v>
      </c>
      <c r="O3826">
        <v>1223.72</v>
      </c>
      <c r="P3826">
        <v>2497</v>
      </c>
      <c r="Q3826" s="4" t="s">
        <v>69</v>
      </c>
      <c r="R3826" s="4" t="s">
        <v>24</v>
      </c>
      <c r="S3826">
        <v>97</v>
      </c>
    </row>
    <row r="3827" spans="1:19">
      <c r="A3827" s="4" t="s">
        <v>4034</v>
      </c>
      <c r="B3827" s="4" t="s">
        <v>183</v>
      </c>
      <c r="C3827" s="4" t="s">
        <v>177</v>
      </c>
      <c r="D3827" s="4" t="s">
        <v>100</v>
      </c>
      <c r="E3827" s="4" t="s">
        <v>172</v>
      </c>
      <c r="F3827" s="3">
        <v>42897</v>
      </c>
      <c r="G3827" s="3">
        <v>42991</v>
      </c>
      <c r="H3827">
        <v>49</v>
      </c>
      <c r="I3827" s="4" t="s">
        <v>9014</v>
      </c>
      <c r="J3827" s="4" t="s">
        <v>9015</v>
      </c>
      <c r="K3827" s="4" t="s">
        <v>9012</v>
      </c>
      <c r="L3827">
        <v>55</v>
      </c>
      <c r="M3827" s="4" t="s">
        <v>9322</v>
      </c>
      <c r="N3827">
        <v>1987</v>
      </c>
      <c r="O3827">
        <v>2938.67</v>
      </c>
      <c r="P3827">
        <v>8775</v>
      </c>
      <c r="Q3827" s="4" t="s">
        <v>101</v>
      </c>
      <c r="R3827" s="4" t="s">
        <v>24</v>
      </c>
      <c r="S3827">
        <v>94</v>
      </c>
    </row>
    <row r="3828" spans="1:19">
      <c r="A3828" s="4" t="s">
        <v>4035</v>
      </c>
      <c r="B3828" s="4" t="s">
        <v>246</v>
      </c>
      <c r="C3828" s="4" t="s">
        <v>171</v>
      </c>
      <c r="D3828" s="4" t="s">
        <v>107</v>
      </c>
      <c r="E3828" s="4" t="s">
        <v>197</v>
      </c>
      <c r="F3828" s="3">
        <v>42897</v>
      </c>
      <c r="G3828" s="3">
        <v>42989</v>
      </c>
      <c r="H3828">
        <v>0</v>
      </c>
      <c r="I3828" s="4" t="s">
        <v>9021</v>
      </c>
      <c r="J3828" s="4" t="s">
        <v>9019</v>
      </c>
      <c r="K3828" s="4" t="s">
        <v>9010</v>
      </c>
      <c r="L3828">
        <v>1096</v>
      </c>
      <c r="M3828" s="4" t="s">
        <v>26</v>
      </c>
      <c r="N3828">
        <v>1994</v>
      </c>
      <c r="O3828">
        <v>2818.38</v>
      </c>
      <c r="P3828">
        <v>6290</v>
      </c>
      <c r="Q3828" s="4" t="s">
        <v>23</v>
      </c>
      <c r="R3828" s="4" t="s">
        <v>24</v>
      </c>
      <c r="S3828">
        <v>92</v>
      </c>
    </row>
    <row r="3829" spans="1:19">
      <c r="A3829" s="4" t="s">
        <v>4036</v>
      </c>
      <c r="B3829" s="4" t="s">
        <v>304</v>
      </c>
      <c r="C3829" s="4" t="s">
        <v>171</v>
      </c>
      <c r="D3829" s="4" t="s">
        <v>111</v>
      </c>
      <c r="E3829" s="4" t="s">
        <v>172</v>
      </c>
      <c r="F3829" s="3">
        <v>42897</v>
      </c>
      <c r="G3829" s="3">
        <v>43003</v>
      </c>
      <c r="H3829">
        <v>1001</v>
      </c>
      <c r="I3829" s="4" t="s">
        <v>9014</v>
      </c>
      <c r="J3829" s="4" t="s">
        <v>9015</v>
      </c>
      <c r="K3829" s="4" t="s">
        <v>9010</v>
      </c>
      <c r="L3829">
        <v>1096</v>
      </c>
      <c r="M3829" s="4" t="s">
        <v>33</v>
      </c>
      <c r="N3829">
        <v>1988</v>
      </c>
      <c r="O3829">
        <v>1376.8</v>
      </c>
      <c r="P3829">
        <v>1165</v>
      </c>
      <c r="Q3829" s="4" t="s">
        <v>112</v>
      </c>
      <c r="R3829" s="4" t="s">
        <v>24</v>
      </c>
      <c r="S3829">
        <v>106</v>
      </c>
    </row>
    <row r="3830" spans="1:19">
      <c r="A3830" s="4" t="s">
        <v>4037</v>
      </c>
      <c r="B3830" s="4" t="s">
        <v>279</v>
      </c>
      <c r="C3830" s="4" t="s">
        <v>192</v>
      </c>
      <c r="D3830" s="4" t="s">
        <v>117</v>
      </c>
      <c r="E3830" s="4" t="s">
        <v>172</v>
      </c>
      <c r="F3830" s="3">
        <v>42897</v>
      </c>
      <c r="G3830" s="3">
        <v>42994</v>
      </c>
      <c r="H3830">
        <v>3777</v>
      </c>
      <c r="I3830" s="4" t="s">
        <v>9018</v>
      </c>
      <c r="J3830" s="4" t="s">
        <v>9019</v>
      </c>
      <c r="K3830" s="4" t="s">
        <v>9012</v>
      </c>
      <c r="L3830">
        <v>3393</v>
      </c>
      <c r="M3830" s="4" t="s">
        <v>26</v>
      </c>
      <c r="N3830">
        <v>1996</v>
      </c>
      <c r="O3830">
        <v>439.21</v>
      </c>
      <c r="P3830">
        <v>792</v>
      </c>
      <c r="Q3830" s="4" t="s">
        <v>23</v>
      </c>
      <c r="R3830" s="4" t="s">
        <v>24</v>
      </c>
      <c r="S3830">
        <v>97</v>
      </c>
    </row>
    <row r="3831" spans="1:19">
      <c r="A3831" s="4" t="s">
        <v>4038</v>
      </c>
      <c r="B3831" s="4" t="s">
        <v>210</v>
      </c>
      <c r="C3831" s="4" t="s">
        <v>171</v>
      </c>
      <c r="D3831" s="4" t="s">
        <v>78</v>
      </c>
      <c r="E3831" s="4" t="s">
        <v>172</v>
      </c>
      <c r="F3831" s="3">
        <v>42897</v>
      </c>
      <c r="G3831" s="3">
        <v>42964</v>
      </c>
      <c r="H3831">
        <v>892</v>
      </c>
      <c r="I3831" s="4" t="s">
        <v>9021</v>
      </c>
      <c r="J3831" s="4" t="s">
        <v>9019</v>
      </c>
      <c r="K3831" s="4" t="s">
        <v>9010</v>
      </c>
      <c r="L3831">
        <v>1096</v>
      </c>
      <c r="M3831" s="4" t="s">
        <v>55</v>
      </c>
      <c r="N3831">
        <v>1994</v>
      </c>
      <c r="O3831">
        <v>6395.05</v>
      </c>
      <c r="P3831">
        <v>20275</v>
      </c>
      <c r="Q3831" s="4" t="s">
        <v>23</v>
      </c>
      <c r="R3831" s="4" t="s">
        <v>24</v>
      </c>
      <c r="S3831">
        <v>67</v>
      </c>
    </row>
    <row r="3832" spans="1:19">
      <c r="A3832" s="4" t="s">
        <v>4039</v>
      </c>
      <c r="B3832" s="4" t="s">
        <v>210</v>
      </c>
      <c r="C3832" s="4" t="s">
        <v>199</v>
      </c>
      <c r="D3832" s="4" t="s">
        <v>80</v>
      </c>
      <c r="E3832" s="4" t="s">
        <v>172</v>
      </c>
      <c r="F3832" s="3">
        <v>42897</v>
      </c>
      <c r="G3832" s="3">
        <v>42905</v>
      </c>
      <c r="H3832">
        <v>5353</v>
      </c>
      <c r="I3832" s="4" t="s">
        <v>9021</v>
      </c>
      <c r="J3832" s="4" t="s">
        <v>9019</v>
      </c>
      <c r="K3832" s="4" t="s">
        <v>9010</v>
      </c>
      <c r="L3832">
        <v>5482</v>
      </c>
      <c r="M3832" s="4" t="s">
        <v>9322</v>
      </c>
      <c r="N3832">
        <v>2011</v>
      </c>
      <c r="O3832">
        <v>527.11</v>
      </c>
      <c r="P3832">
        <v>1428</v>
      </c>
      <c r="Q3832" s="4" t="s">
        <v>23</v>
      </c>
      <c r="R3832" s="4" t="s">
        <v>21</v>
      </c>
      <c r="S3832">
        <v>8</v>
      </c>
    </row>
    <row r="3833" spans="1:19">
      <c r="A3833" s="4" t="s">
        <v>4040</v>
      </c>
      <c r="B3833" s="4" t="s">
        <v>174</v>
      </c>
      <c r="C3833" s="4" t="s">
        <v>9011</v>
      </c>
      <c r="D3833" s="4" t="s">
        <v>27</v>
      </c>
      <c r="E3833" s="4" t="s">
        <v>172</v>
      </c>
      <c r="F3833" s="3">
        <v>42897</v>
      </c>
      <c r="G3833" s="3">
        <v>42910</v>
      </c>
      <c r="H3833">
        <v>4410</v>
      </c>
      <c r="I3833" s="4" t="s">
        <v>9016</v>
      </c>
      <c r="J3833" s="4" t="s">
        <v>9015</v>
      </c>
      <c r="K3833" s="4" t="s">
        <v>9010</v>
      </c>
      <c r="L3833">
        <v>4821</v>
      </c>
      <c r="M3833" s="4" t="s">
        <v>26</v>
      </c>
      <c r="N3833">
        <v>1986</v>
      </c>
      <c r="O3833">
        <v>647.17999999999995</v>
      </c>
      <c r="P3833">
        <v>1185</v>
      </c>
      <c r="Q3833" s="4" t="s">
        <v>28</v>
      </c>
      <c r="R3833" s="4" t="s">
        <v>24</v>
      </c>
      <c r="S3833">
        <v>13</v>
      </c>
    </row>
    <row r="3834" spans="1:19">
      <c r="A3834" s="4" t="s">
        <v>4041</v>
      </c>
      <c r="B3834" s="4" t="s">
        <v>174</v>
      </c>
      <c r="C3834" s="4" t="s">
        <v>192</v>
      </c>
      <c r="D3834" s="4" t="s">
        <v>85</v>
      </c>
      <c r="E3834" s="4" t="s">
        <v>172</v>
      </c>
      <c r="F3834" s="3">
        <v>42897</v>
      </c>
      <c r="G3834" s="3">
        <v>42981</v>
      </c>
      <c r="H3834">
        <v>3768</v>
      </c>
      <c r="I3834" s="4" t="s">
        <v>9016</v>
      </c>
      <c r="J3834" s="4" t="s">
        <v>9015</v>
      </c>
      <c r="K3834" s="4" t="s">
        <v>9012</v>
      </c>
      <c r="L3834">
        <v>3393</v>
      </c>
      <c r="M3834" s="4" t="s">
        <v>46</v>
      </c>
      <c r="N3834">
        <v>1985</v>
      </c>
      <c r="O3834">
        <v>375.43</v>
      </c>
      <c r="P3834">
        <v>1190</v>
      </c>
      <c r="Q3834" s="4" t="s">
        <v>23</v>
      </c>
      <c r="R3834" s="4" t="s">
        <v>24</v>
      </c>
      <c r="S3834">
        <v>84</v>
      </c>
    </row>
    <row r="3835" spans="1:19">
      <c r="A3835" s="4" t="s">
        <v>4042</v>
      </c>
      <c r="B3835" s="4" t="s">
        <v>263</v>
      </c>
      <c r="C3835" s="4" t="s">
        <v>179</v>
      </c>
      <c r="D3835" s="4" t="s">
        <v>34</v>
      </c>
      <c r="E3835" s="4" t="s">
        <v>197</v>
      </c>
      <c r="F3835" s="3">
        <v>42897</v>
      </c>
      <c r="G3835" s="3">
        <v>42976</v>
      </c>
      <c r="H3835">
        <v>0</v>
      </c>
      <c r="I3835" s="4" t="s">
        <v>9021</v>
      </c>
      <c r="J3835" s="4" t="s">
        <v>9019</v>
      </c>
      <c r="K3835" s="4" t="s">
        <v>9010</v>
      </c>
      <c r="L3835">
        <v>550</v>
      </c>
      <c r="M3835" s="4" t="s">
        <v>9322</v>
      </c>
      <c r="N3835">
        <v>1993</v>
      </c>
      <c r="O3835">
        <v>1242.32</v>
      </c>
      <c r="P3835">
        <v>3027</v>
      </c>
      <c r="Q3835" s="4" t="s">
        <v>23</v>
      </c>
      <c r="R3835" s="4" t="s">
        <v>21</v>
      </c>
      <c r="S3835">
        <v>79</v>
      </c>
    </row>
    <row r="3836" spans="1:19">
      <c r="A3836" s="4" t="s">
        <v>4043</v>
      </c>
      <c r="B3836" s="4" t="s">
        <v>191</v>
      </c>
      <c r="C3836" s="4" t="s">
        <v>179</v>
      </c>
      <c r="D3836" s="4" t="s">
        <v>81</v>
      </c>
      <c r="E3836" s="4" t="s">
        <v>172</v>
      </c>
      <c r="F3836" s="3">
        <v>42897</v>
      </c>
      <c r="G3836" s="3">
        <v>42957</v>
      </c>
      <c r="H3836">
        <v>507</v>
      </c>
      <c r="I3836" s="4" t="s">
        <v>9026</v>
      </c>
      <c r="J3836" s="4" t="s">
        <v>9024</v>
      </c>
      <c r="K3836" s="4" t="s">
        <v>9010</v>
      </c>
      <c r="L3836">
        <v>550</v>
      </c>
      <c r="M3836" s="4" t="s">
        <v>33</v>
      </c>
      <c r="N3836">
        <v>1989</v>
      </c>
      <c r="O3836">
        <v>1388.67</v>
      </c>
      <c r="P3836">
        <v>3583</v>
      </c>
      <c r="Q3836" s="4" t="s">
        <v>23</v>
      </c>
      <c r="R3836" s="4" t="s">
        <v>24</v>
      </c>
      <c r="S3836">
        <v>60</v>
      </c>
    </row>
    <row r="3837" spans="1:19">
      <c r="A3837" s="4" t="s">
        <v>4044</v>
      </c>
      <c r="B3837" s="4" t="s">
        <v>343</v>
      </c>
      <c r="C3837" s="4" t="s">
        <v>171</v>
      </c>
      <c r="D3837" s="4" t="s">
        <v>131</v>
      </c>
      <c r="E3837" s="4" t="s">
        <v>172</v>
      </c>
      <c r="F3837" s="3">
        <v>42897</v>
      </c>
      <c r="G3837" s="3">
        <v>42998</v>
      </c>
      <c r="H3837">
        <v>1144</v>
      </c>
      <c r="I3837" s="4" t="s">
        <v>9016</v>
      </c>
      <c r="J3837" s="4" t="s">
        <v>9015</v>
      </c>
      <c r="K3837" s="4" t="s">
        <v>9010</v>
      </c>
      <c r="L3837">
        <v>1096</v>
      </c>
      <c r="M3837" s="4" t="s">
        <v>26</v>
      </c>
      <c r="N3837">
        <v>1984</v>
      </c>
      <c r="O3837">
        <v>441.08</v>
      </c>
      <c r="P3837">
        <v>1210</v>
      </c>
      <c r="Q3837" s="4" t="s">
        <v>23</v>
      </c>
      <c r="R3837" s="4" t="s">
        <v>24</v>
      </c>
      <c r="S3837">
        <v>101</v>
      </c>
    </row>
    <row r="3838" spans="1:19">
      <c r="A3838" s="4" t="s">
        <v>4045</v>
      </c>
      <c r="B3838" s="4" t="s">
        <v>230</v>
      </c>
      <c r="C3838" s="4" t="s">
        <v>177</v>
      </c>
      <c r="D3838" s="4" t="s">
        <v>38</v>
      </c>
      <c r="E3838" s="4" t="s">
        <v>172</v>
      </c>
      <c r="F3838" s="3">
        <v>42897</v>
      </c>
      <c r="G3838" s="3">
        <v>43000</v>
      </c>
      <c r="H3838">
        <v>44</v>
      </c>
      <c r="I3838" s="4" t="s">
        <v>9026</v>
      </c>
      <c r="J3838" s="4" t="s">
        <v>9024</v>
      </c>
      <c r="K3838" s="4" t="s">
        <v>9012</v>
      </c>
      <c r="L3838">
        <v>55</v>
      </c>
      <c r="M3838" s="4" t="s">
        <v>39</v>
      </c>
      <c r="N3838">
        <v>1993</v>
      </c>
      <c r="O3838">
        <v>4269.8999999999996</v>
      </c>
      <c r="P3838">
        <v>6472</v>
      </c>
      <c r="Q3838" s="4" t="s">
        <v>23</v>
      </c>
      <c r="R3838" s="4" t="s">
        <v>40</v>
      </c>
      <c r="S3838">
        <v>103</v>
      </c>
    </row>
    <row r="3839" spans="1:19">
      <c r="A3839" s="4" t="s">
        <v>4046</v>
      </c>
      <c r="B3839" s="4" t="s">
        <v>256</v>
      </c>
      <c r="C3839" s="4" t="s">
        <v>192</v>
      </c>
      <c r="D3839" s="4" t="s">
        <v>119</v>
      </c>
      <c r="E3839" s="4" t="s">
        <v>172</v>
      </c>
      <c r="F3839" s="3">
        <v>42897</v>
      </c>
      <c r="G3839" s="3">
        <v>42913</v>
      </c>
      <c r="H3839">
        <v>3470</v>
      </c>
      <c r="I3839" s="4" t="s">
        <v>9014</v>
      </c>
      <c r="J3839" s="4" t="s">
        <v>9015</v>
      </c>
      <c r="K3839" s="4" t="s">
        <v>9012</v>
      </c>
      <c r="L3839">
        <v>3393</v>
      </c>
      <c r="M3839" s="4" t="s">
        <v>55</v>
      </c>
      <c r="N3839">
        <v>1988</v>
      </c>
      <c r="O3839">
        <v>5266.09</v>
      </c>
      <c r="P3839">
        <v>8595</v>
      </c>
      <c r="Q3839" s="4" t="s">
        <v>23</v>
      </c>
      <c r="R3839" s="4" t="s">
        <v>56</v>
      </c>
      <c r="S3839">
        <v>16</v>
      </c>
    </row>
    <row r="3840" spans="1:19">
      <c r="A3840" s="4" t="s">
        <v>4047</v>
      </c>
      <c r="B3840" s="4" t="s">
        <v>187</v>
      </c>
      <c r="C3840" s="4" t="s">
        <v>192</v>
      </c>
      <c r="D3840" s="4" t="s">
        <v>44</v>
      </c>
      <c r="E3840" s="4" t="s">
        <v>193</v>
      </c>
      <c r="F3840" s="3">
        <v>42897</v>
      </c>
      <c r="G3840" s="3"/>
      <c r="I3840" s="4" t="s">
        <v>9023</v>
      </c>
      <c r="J3840" s="4" t="s">
        <v>9024</v>
      </c>
      <c r="K3840" s="4" t="s">
        <v>9012</v>
      </c>
      <c r="L3840">
        <v>3393</v>
      </c>
      <c r="M3840" s="4" t="s">
        <v>36</v>
      </c>
      <c r="N3840">
        <v>2013</v>
      </c>
      <c r="O3840">
        <v>98.79</v>
      </c>
      <c r="P3840">
        <v>96</v>
      </c>
      <c r="Q3840" s="4" t="s">
        <v>23</v>
      </c>
      <c r="R3840" s="4" t="s">
        <v>35</v>
      </c>
    </row>
    <row r="3841" spans="1:19">
      <c r="A3841" s="4" t="s">
        <v>4048</v>
      </c>
      <c r="B3841" s="4" t="s">
        <v>187</v>
      </c>
      <c r="C3841" s="4" t="s">
        <v>265</v>
      </c>
      <c r="D3841" s="4" t="s">
        <v>38</v>
      </c>
      <c r="E3841" s="4" t="s">
        <v>172</v>
      </c>
      <c r="F3841" s="3">
        <v>42897</v>
      </c>
      <c r="G3841" s="3">
        <v>43004</v>
      </c>
      <c r="H3841">
        <v>29166</v>
      </c>
      <c r="I3841" s="4" t="s">
        <v>9023</v>
      </c>
      <c r="J3841" s="4" t="s">
        <v>9024</v>
      </c>
      <c r="K3841" s="4" t="s">
        <v>9013</v>
      </c>
      <c r="L3841">
        <v>26768</v>
      </c>
      <c r="M3841" s="4" t="s">
        <v>39</v>
      </c>
      <c r="N3841">
        <v>1993</v>
      </c>
      <c r="O3841">
        <v>4269.8999999999996</v>
      </c>
      <c r="P3841">
        <v>6472</v>
      </c>
      <c r="Q3841" s="4" t="s">
        <v>23</v>
      </c>
      <c r="R3841" s="4" t="s">
        <v>40</v>
      </c>
      <c r="S3841">
        <v>107</v>
      </c>
    </row>
    <row r="3842" spans="1:19">
      <c r="A3842" s="4" t="s">
        <v>4049</v>
      </c>
      <c r="B3842" s="4" t="s">
        <v>187</v>
      </c>
      <c r="C3842" s="4" t="s">
        <v>171</v>
      </c>
      <c r="D3842" s="4" t="s">
        <v>82</v>
      </c>
      <c r="E3842" s="4" t="s">
        <v>172</v>
      </c>
      <c r="F3842" s="3">
        <v>42897</v>
      </c>
      <c r="G3842" s="3">
        <v>42957</v>
      </c>
      <c r="H3842">
        <v>1045</v>
      </c>
      <c r="I3842" s="4" t="s">
        <v>9023</v>
      </c>
      <c r="J3842" s="4" t="s">
        <v>9024</v>
      </c>
      <c r="K3842" s="4" t="s">
        <v>9010</v>
      </c>
      <c r="L3842">
        <v>1096</v>
      </c>
      <c r="M3842" s="4" t="s">
        <v>36</v>
      </c>
      <c r="N3842">
        <v>1982</v>
      </c>
      <c r="O3842">
        <v>11698.03</v>
      </c>
      <c r="P3842">
        <v>34288</v>
      </c>
      <c r="Q3842" s="4" t="s">
        <v>23</v>
      </c>
      <c r="R3842" s="4" t="s">
        <v>24</v>
      </c>
      <c r="S3842">
        <v>60</v>
      </c>
    </row>
    <row r="3843" spans="1:19">
      <c r="A3843" s="4" t="s">
        <v>4050</v>
      </c>
      <c r="B3843" s="4" t="s">
        <v>201</v>
      </c>
      <c r="C3843" s="4" t="s">
        <v>171</v>
      </c>
      <c r="D3843" s="4" t="s">
        <v>53</v>
      </c>
      <c r="E3843" s="4" t="s">
        <v>172</v>
      </c>
      <c r="F3843" s="3">
        <v>42897</v>
      </c>
      <c r="G3843" s="3">
        <v>42990</v>
      </c>
      <c r="H3843">
        <v>951</v>
      </c>
      <c r="I3843" s="4" t="s">
        <v>9026</v>
      </c>
      <c r="J3843" s="4" t="s">
        <v>9024</v>
      </c>
      <c r="K3843" s="4" t="s">
        <v>9010</v>
      </c>
      <c r="L3843">
        <v>1096</v>
      </c>
      <c r="M3843" s="4" t="s">
        <v>33</v>
      </c>
      <c r="N3843">
        <v>1990</v>
      </c>
      <c r="O3843">
        <v>4968.91</v>
      </c>
      <c r="P3843">
        <v>7523</v>
      </c>
      <c r="Q3843" s="4" t="s">
        <v>23</v>
      </c>
      <c r="R3843" s="4" t="s">
        <v>24</v>
      </c>
      <c r="S3843">
        <v>93</v>
      </c>
    </row>
    <row r="3844" spans="1:19">
      <c r="A3844" s="4" t="s">
        <v>4051</v>
      </c>
      <c r="B3844" s="4" t="s">
        <v>226</v>
      </c>
      <c r="C3844" s="4" t="s">
        <v>171</v>
      </c>
      <c r="D3844" s="4" t="s">
        <v>129</v>
      </c>
      <c r="E3844" s="4" t="s">
        <v>193</v>
      </c>
      <c r="F3844" s="3">
        <v>42897</v>
      </c>
      <c r="G3844" s="3"/>
      <c r="I3844" s="4" t="s">
        <v>9018</v>
      </c>
      <c r="J3844" s="4" t="s">
        <v>9019</v>
      </c>
      <c r="K3844" s="4" t="s">
        <v>9010</v>
      </c>
      <c r="L3844">
        <v>1096</v>
      </c>
      <c r="M3844" s="4" t="s">
        <v>39</v>
      </c>
      <c r="N3844">
        <v>1992</v>
      </c>
      <c r="O3844">
        <v>324.19</v>
      </c>
      <c r="P3844">
        <v>978</v>
      </c>
      <c r="Q3844" s="4" t="s">
        <v>23</v>
      </c>
      <c r="R3844" s="4" t="s">
        <v>24</v>
      </c>
    </row>
    <row r="3845" spans="1:19">
      <c r="A3845" s="4" t="s">
        <v>4052</v>
      </c>
      <c r="B3845" s="4" t="s">
        <v>208</v>
      </c>
      <c r="C3845" s="4" t="s">
        <v>177</v>
      </c>
      <c r="D3845" s="4" t="s">
        <v>109</v>
      </c>
      <c r="E3845" s="4" t="s">
        <v>172</v>
      </c>
      <c r="F3845" s="3">
        <v>42897</v>
      </c>
      <c r="G3845" s="3">
        <v>42967</v>
      </c>
      <c r="H3845">
        <v>43</v>
      </c>
      <c r="I3845" s="4" t="s">
        <v>9014</v>
      </c>
      <c r="J3845" s="4" t="s">
        <v>9015</v>
      </c>
      <c r="K3845" s="4" t="s">
        <v>9012</v>
      </c>
      <c r="L3845">
        <v>55</v>
      </c>
      <c r="M3845" s="4" t="s">
        <v>58</v>
      </c>
      <c r="N3845">
        <v>1987</v>
      </c>
      <c r="O3845">
        <v>1698.2</v>
      </c>
      <c r="P3845">
        <v>3798</v>
      </c>
      <c r="Q3845" s="4" t="s">
        <v>23</v>
      </c>
      <c r="R3845" s="4" t="s">
        <v>24</v>
      </c>
      <c r="S3845">
        <v>70</v>
      </c>
    </row>
    <row r="3846" spans="1:19">
      <c r="A3846" s="4" t="s">
        <v>4053</v>
      </c>
      <c r="B3846" s="4" t="s">
        <v>208</v>
      </c>
      <c r="C3846" s="4" t="s">
        <v>177</v>
      </c>
      <c r="D3846" s="4" t="s">
        <v>131</v>
      </c>
      <c r="E3846" s="4" t="s">
        <v>172</v>
      </c>
      <c r="F3846" s="3">
        <v>42897</v>
      </c>
      <c r="G3846" s="3">
        <v>42901</v>
      </c>
      <c r="H3846">
        <v>55</v>
      </c>
      <c r="I3846" s="4" t="s">
        <v>9014</v>
      </c>
      <c r="J3846" s="4" t="s">
        <v>9015</v>
      </c>
      <c r="K3846" s="4" t="s">
        <v>9012</v>
      </c>
      <c r="L3846">
        <v>55</v>
      </c>
      <c r="M3846" s="4" t="s">
        <v>26</v>
      </c>
      <c r="N3846">
        <v>1984</v>
      </c>
      <c r="O3846">
        <v>441.08</v>
      </c>
      <c r="P3846">
        <v>1210</v>
      </c>
      <c r="Q3846" s="4" t="s">
        <v>23</v>
      </c>
      <c r="R3846" s="4" t="s">
        <v>24</v>
      </c>
      <c r="S3846">
        <v>4</v>
      </c>
    </row>
    <row r="3847" spans="1:19">
      <c r="A3847" s="4" t="s">
        <v>4054</v>
      </c>
      <c r="B3847" s="4" t="s">
        <v>185</v>
      </c>
      <c r="C3847" s="4" t="s">
        <v>179</v>
      </c>
      <c r="D3847" s="4" t="s">
        <v>24</v>
      </c>
      <c r="E3847" s="4" t="s">
        <v>193</v>
      </c>
      <c r="F3847" s="3">
        <v>42897</v>
      </c>
      <c r="G3847" s="3"/>
      <c r="I3847" s="4" t="s">
        <v>9023</v>
      </c>
      <c r="J3847" s="4" t="s">
        <v>9024</v>
      </c>
      <c r="K3847" s="4" t="s">
        <v>9010</v>
      </c>
      <c r="L3847">
        <v>550</v>
      </c>
      <c r="M3847" s="4"/>
      <c r="Q3847" s="4"/>
      <c r="R3847" s="4"/>
    </row>
    <row r="3848" spans="1:19">
      <c r="A3848" s="4" t="s">
        <v>4055</v>
      </c>
      <c r="B3848" s="4" t="s">
        <v>246</v>
      </c>
      <c r="C3848" s="4" t="s">
        <v>9011</v>
      </c>
      <c r="D3848" s="4" t="s">
        <v>82</v>
      </c>
      <c r="E3848" s="4" t="s">
        <v>172</v>
      </c>
      <c r="F3848" s="3">
        <v>42898</v>
      </c>
      <c r="G3848" s="3">
        <v>42964</v>
      </c>
      <c r="H3848">
        <v>4294</v>
      </c>
      <c r="I3848" s="4" t="s">
        <v>9021</v>
      </c>
      <c r="J3848" s="4" t="s">
        <v>9019</v>
      </c>
      <c r="K3848" s="4" t="s">
        <v>9010</v>
      </c>
      <c r="L3848">
        <v>4821</v>
      </c>
      <c r="M3848" s="4" t="s">
        <v>36</v>
      </c>
      <c r="N3848">
        <v>1982</v>
      </c>
      <c r="O3848">
        <v>11698.03</v>
      </c>
      <c r="P3848">
        <v>34288</v>
      </c>
      <c r="Q3848" s="4" t="s">
        <v>23</v>
      </c>
      <c r="R3848" s="4" t="s">
        <v>24</v>
      </c>
      <c r="S3848">
        <v>66</v>
      </c>
    </row>
    <row r="3849" spans="1:19">
      <c r="A3849" s="4" t="s">
        <v>4056</v>
      </c>
      <c r="B3849" s="4" t="s">
        <v>304</v>
      </c>
      <c r="C3849" s="4" t="s">
        <v>199</v>
      </c>
      <c r="D3849" s="4" t="s">
        <v>111</v>
      </c>
      <c r="E3849" s="4" t="s">
        <v>172</v>
      </c>
      <c r="F3849" s="3">
        <v>42898</v>
      </c>
      <c r="G3849" s="3">
        <v>42976</v>
      </c>
      <c r="H3849">
        <v>4961</v>
      </c>
      <c r="I3849" s="4" t="s">
        <v>9014</v>
      </c>
      <c r="J3849" s="4" t="s">
        <v>9015</v>
      </c>
      <c r="K3849" s="4" t="s">
        <v>9010</v>
      </c>
      <c r="L3849">
        <v>5482</v>
      </c>
      <c r="M3849" s="4" t="s">
        <v>33</v>
      </c>
      <c r="N3849">
        <v>1988</v>
      </c>
      <c r="O3849">
        <v>1376.8</v>
      </c>
      <c r="P3849">
        <v>1165</v>
      </c>
      <c r="Q3849" s="4" t="s">
        <v>112</v>
      </c>
      <c r="R3849" s="4" t="s">
        <v>24</v>
      </c>
      <c r="S3849">
        <v>78</v>
      </c>
    </row>
    <row r="3850" spans="1:19">
      <c r="A3850" s="4" t="s">
        <v>4057</v>
      </c>
      <c r="B3850" s="4" t="s">
        <v>279</v>
      </c>
      <c r="C3850" s="4" t="s">
        <v>9011</v>
      </c>
      <c r="D3850" s="4" t="s">
        <v>25</v>
      </c>
      <c r="E3850" s="4" t="s">
        <v>193</v>
      </c>
      <c r="F3850" s="3">
        <v>42898</v>
      </c>
      <c r="G3850" s="3"/>
      <c r="I3850" s="4" t="s">
        <v>9018</v>
      </c>
      <c r="J3850" s="4" t="s">
        <v>9019</v>
      </c>
      <c r="K3850" s="4" t="s">
        <v>9010</v>
      </c>
      <c r="L3850">
        <v>4821</v>
      </c>
      <c r="M3850" s="4" t="s">
        <v>26</v>
      </c>
      <c r="N3850">
        <v>1999</v>
      </c>
      <c r="O3850">
        <v>251.41</v>
      </c>
      <c r="P3850">
        <v>495</v>
      </c>
      <c r="Q3850" s="4" t="s">
        <v>23</v>
      </c>
      <c r="R3850" s="4" t="s">
        <v>24</v>
      </c>
    </row>
    <row r="3851" spans="1:19">
      <c r="A3851" s="4" t="s">
        <v>4058</v>
      </c>
      <c r="B3851" s="4" t="s">
        <v>279</v>
      </c>
      <c r="C3851" s="4" t="s">
        <v>179</v>
      </c>
      <c r="D3851" s="4" t="s">
        <v>80</v>
      </c>
      <c r="E3851" s="4" t="s">
        <v>197</v>
      </c>
      <c r="F3851" s="3">
        <v>42898</v>
      </c>
      <c r="G3851" s="3">
        <v>42965</v>
      </c>
      <c r="H3851">
        <v>0</v>
      </c>
      <c r="I3851" s="4" t="s">
        <v>9018</v>
      </c>
      <c r="J3851" s="4" t="s">
        <v>9019</v>
      </c>
      <c r="K3851" s="4" t="s">
        <v>9010</v>
      </c>
      <c r="L3851">
        <v>550</v>
      </c>
      <c r="M3851" s="4" t="s">
        <v>9322</v>
      </c>
      <c r="N3851">
        <v>2011</v>
      </c>
      <c r="O3851">
        <v>527.11</v>
      </c>
      <c r="P3851">
        <v>1428</v>
      </c>
      <c r="Q3851" s="4" t="s">
        <v>23</v>
      </c>
      <c r="R3851" s="4" t="s">
        <v>21</v>
      </c>
      <c r="S3851">
        <v>67</v>
      </c>
    </row>
    <row r="3852" spans="1:19">
      <c r="A3852" s="4" t="s">
        <v>4059</v>
      </c>
      <c r="B3852" s="4" t="s">
        <v>210</v>
      </c>
      <c r="C3852" s="4" t="s">
        <v>9011</v>
      </c>
      <c r="D3852" s="4" t="s">
        <v>95</v>
      </c>
      <c r="E3852" s="4" t="s">
        <v>172</v>
      </c>
      <c r="F3852" s="3">
        <v>42898</v>
      </c>
      <c r="G3852" s="3">
        <v>43001</v>
      </c>
      <c r="H3852">
        <v>4506</v>
      </c>
      <c r="I3852" s="4" t="s">
        <v>9021</v>
      </c>
      <c r="J3852" s="4" t="s">
        <v>9019</v>
      </c>
      <c r="K3852" s="4" t="s">
        <v>9010</v>
      </c>
      <c r="L3852">
        <v>4821</v>
      </c>
      <c r="M3852" s="4" t="s">
        <v>60</v>
      </c>
      <c r="N3852">
        <v>1997</v>
      </c>
      <c r="O3852">
        <v>882.12</v>
      </c>
      <c r="P3852">
        <v>2769</v>
      </c>
      <c r="Q3852" s="4" t="s">
        <v>23</v>
      </c>
      <c r="R3852" s="4" t="s">
        <v>24</v>
      </c>
      <c r="S3852">
        <v>103</v>
      </c>
    </row>
    <row r="3853" spans="1:19">
      <c r="A3853" s="4" t="s">
        <v>4060</v>
      </c>
      <c r="B3853" s="4" t="s">
        <v>263</v>
      </c>
      <c r="C3853" s="4" t="s">
        <v>9011</v>
      </c>
      <c r="D3853" s="4" t="s">
        <v>127</v>
      </c>
      <c r="E3853" s="4" t="s">
        <v>197</v>
      </c>
      <c r="F3853" s="3">
        <v>42898</v>
      </c>
      <c r="G3853" s="3">
        <v>42912</v>
      </c>
      <c r="H3853">
        <v>0</v>
      </c>
      <c r="I3853" s="4" t="s">
        <v>9021</v>
      </c>
      <c r="J3853" s="4" t="s">
        <v>9019</v>
      </c>
      <c r="K3853" s="4" t="s">
        <v>9010</v>
      </c>
      <c r="L3853">
        <v>4821</v>
      </c>
      <c r="M3853" s="4" t="s">
        <v>9322</v>
      </c>
      <c r="N3853">
        <v>2011</v>
      </c>
      <c r="O3853">
        <v>40.79</v>
      </c>
      <c r="P3853">
        <v>142</v>
      </c>
      <c r="Q3853" s="4" t="s">
        <v>128</v>
      </c>
      <c r="R3853" s="4" t="s">
        <v>24</v>
      </c>
      <c r="S3853">
        <v>14</v>
      </c>
    </row>
    <row r="3854" spans="1:19">
      <c r="A3854" s="4" t="s">
        <v>4061</v>
      </c>
      <c r="B3854" s="4" t="s">
        <v>212</v>
      </c>
      <c r="C3854" s="4" t="s">
        <v>179</v>
      </c>
      <c r="D3854" s="4" t="s">
        <v>108</v>
      </c>
      <c r="E3854" s="4" t="s">
        <v>172</v>
      </c>
      <c r="F3854" s="3">
        <v>42898</v>
      </c>
      <c r="G3854" s="3">
        <v>42969</v>
      </c>
      <c r="H3854">
        <v>608</v>
      </c>
      <c r="I3854" s="4" t="s">
        <v>9023</v>
      </c>
      <c r="J3854" s="4" t="s">
        <v>9024</v>
      </c>
      <c r="K3854" s="4" t="s">
        <v>9010</v>
      </c>
      <c r="L3854">
        <v>550</v>
      </c>
      <c r="M3854" s="4" t="s">
        <v>33</v>
      </c>
      <c r="N3854">
        <v>1996</v>
      </c>
      <c r="O3854">
        <v>2214.94</v>
      </c>
      <c r="P3854">
        <v>5374</v>
      </c>
      <c r="Q3854" s="4" t="s">
        <v>23</v>
      </c>
      <c r="R3854" s="4" t="s">
        <v>24</v>
      </c>
      <c r="S3854">
        <v>71</v>
      </c>
    </row>
    <row r="3855" spans="1:19">
      <c r="A3855" s="4" t="s">
        <v>4062</v>
      </c>
      <c r="B3855" s="4" t="s">
        <v>237</v>
      </c>
      <c r="C3855" s="4" t="s">
        <v>171</v>
      </c>
      <c r="D3855" s="4" t="s">
        <v>126</v>
      </c>
      <c r="E3855" s="4" t="s">
        <v>172</v>
      </c>
      <c r="F3855" s="3">
        <v>42898</v>
      </c>
      <c r="G3855" s="3">
        <v>42998</v>
      </c>
      <c r="H3855">
        <v>851</v>
      </c>
      <c r="I3855" s="4" t="s">
        <v>9018</v>
      </c>
      <c r="J3855" s="4" t="s">
        <v>9019</v>
      </c>
      <c r="K3855" s="4" t="s">
        <v>9010</v>
      </c>
      <c r="L3855">
        <v>1096</v>
      </c>
      <c r="M3855" s="4" t="s">
        <v>33</v>
      </c>
      <c r="N3855">
        <v>2010</v>
      </c>
      <c r="O3855">
        <v>71.12</v>
      </c>
      <c r="P3855">
        <v>144</v>
      </c>
      <c r="Q3855" s="4" t="s">
        <v>23</v>
      </c>
      <c r="R3855" s="4" t="s">
        <v>24</v>
      </c>
      <c r="S3855">
        <v>100</v>
      </c>
    </row>
    <row r="3856" spans="1:19">
      <c r="A3856" s="4" t="s">
        <v>4063</v>
      </c>
      <c r="B3856" s="4" t="s">
        <v>196</v>
      </c>
      <c r="C3856" s="4" t="s">
        <v>171</v>
      </c>
      <c r="D3856" s="4" t="s">
        <v>47</v>
      </c>
      <c r="E3856" s="4" t="s">
        <v>172</v>
      </c>
      <c r="F3856" s="3">
        <v>42898</v>
      </c>
      <c r="G3856" s="3">
        <v>42998</v>
      </c>
      <c r="H3856">
        <v>1143</v>
      </c>
      <c r="I3856" s="4" t="s">
        <v>9016</v>
      </c>
      <c r="J3856" s="4" t="s">
        <v>9015</v>
      </c>
      <c r="K3856" s="4" t="s">
        <v>9010</v>
      </c>
      <c r="L3856">
        <v>1096</v>
      </c>
      <c r="M3856" s="4" t="s">
        <v>46</v>
      </c>
      <c r="N3856">
        <v>1986</v>
      </c>
      <c r="O3856">
        <v>2403.58</v>
      </c>
      <c r="P3856">
        <v>8801</v>
      </c>
      <c r="Q3856" s="4" t="s">
        <v>23</v>
      </c>
      <c r="R3856" s="4" t="s">
        <v>24</v>
      </c>
      <c r="S3856">
        <v>100</v>
      </c>
    </row>
    <row r="3857" spans="1:19">
      <c r="A3857" s="4" t="s">
        <v>4064</v>
      </c>
      <c r="B3857" s="4" t="s">
        <v>196</v>
      </c>
      <c r="C3857" s="4" t="s">
        <v>199</v>
      </c>
      <c r="D3857" s="4" t="s">
        <v>68</v>
      </c>
      <c r="E3857" s="4" t="s">
        <v>172</v>
      </c>
      <c r="F3857" s="3">
        <v>42898</v>
      </c>
      <c r="G3857" s="3">
        <v>42911</v>
      </c>
      <c r="H3857">
        <v>6365</v>
      </c>
      <c r="I3857" s="4" t="s">
        <v>9016</v>
      </c>
      <c r="J3857" s="4" t="s">
        <v>9015</v>
      </c>
      <c r="K3857" s="4" t="s">
        <v>9010</v>
      </c>
      <c r="L3857">
        <v>5482</v>
      </c>
      <c r="M3857" s="4" t="s">
        <v>9322</v>
      </c>
      <c r="N3857">
        <v>2000</v>
      </c>
      <c r="O3857">
        <v>1223.72</v>
      </c>
      <c r="P3857">
        <v>2497</v>
      </c>
      <c r="Q3857" s="4" t="s">
        <v>69</v>
      </c>
      <c r="R3857" s="4" t="s">
        <v>24</v>
      </c>
      <c r="S3857">
        <v>13</v>
      </c>
    </row>
    <row r="3858" spans="1:19">
      <c r="A3858" s="4" t="s">
        <v>4065</v>
      </c>
      <c r="B3858" s="4" t="s">
        <v>203</v>
      </c>
      <c r="C3858" s="4" t="s">
        <v>177</v>
      </c>
      <c r="D3858" s="4" t="s">
        <v>53</v>
      </c>
      <c r="E3858" s="4" t="s">
        <v>172</v>
      </c>
      <c r="F3858" s="3">
        <v>42898</v>
      </c>
      <c r="G3858" s="3">
        <v>42968</v>
      </c>
      <c r="H3858">
        <v>54</v>
      </c>
      <c r="I3858" s="4" t="s">
        <v>9023</v>
      </c>
      <c r="J3858" s="4" t="s">
        <v>9024</v>
      </c>
      <c r="K3858" s="4" t="s">
        <v>9012</v>
      </c>
      <c r="L3858">
        <v>55</v>
      </c>
      <c r="M3858" s="4" t="s">
        <v>33</v>
      </c>
      <c r="N3858">
        <v>1990</v>
      </c>
      <c r="O3858">
        <v>4968.91</v>
      </c>
      <c r="P3858">
        <v>7523</v>
      </c>
      <c r="Q3858" s="4" t="s">
        <v>23</v>
      </c>
      <c r="R3858" s="4" t="s">
        <v>24</v>
      </c>
      <c r="S3858">
        <v>70</v>
      </c>
    </row>
    <row r="3859" spans="1:19">
      <c r="A3859" s="4" t="s">
        <v>4066</v>
      </c>
      <c r="B3859" s="4" t="s">
        <v>230</v>
      </c>
      <c r="C3859" s="4" t="s">
        <v>179</v>
      </c>
      <c r="D3859" s="4" t="s">
        <v>24</v>
      </c>
      <c r="E3859" s="4" t="s">
        <v>193</v>
      </c>
      <c r="F3859" s="3">
        <v>42898</v>
      </c>
      <c r="G3859" s="3"/>
      <c r="I3859" s="4" t="s">
        <v>9026</v>
      </c>
      <c r="J3859" s="4" t="s">
        <v>9024</v>
      </c>
      <c r="K3859" s="4" t="s">
        <v>9010</v>
      </c>
      <c r="L3859">
        <v>550</v>
      </c>
      <c r="M3859" s="4"/>
      <c r="Q3859" s="4"/>
      <c r="R3859" s="4"/>
    </row>
    <row r="3860" spans="1:19">
      <c r="A3860" s="4" t="s">
        <v>4067</v>
      </c>
      <c r="B3860" s="4" t="s">
        <v>230</v>
      </c>
      <c r="C3860" s="4" t="s">
        <v>179</v>
      </c>
      <c r="D3860" s="4" t="s">
        <v>115</v>
      </c>
      <c r="E3860" s="4" t="s">
        <v>197</v>
      </c>
      <c r="F3860" s="3">
        <v>42898</v>
      </c>
      <c r="G3860" s="3">
        <v>42961</v>
      </c>
      <c r="H3860">
        <v>0</v>
      </c>
      <c r="I3860" s="4" t="s">
        <v>9026</v>
      </c>
      <c r="J3860" s="4" t="s">
        <v>9024</v>
      </c>
      <c r="K3860" s="4" t="s">
        <v>9010</v>
      </c>
      <c r="L3860">
        <v>550</v>
      </c>
      <c r="M3860" s="4" t="s">
        <v>46</v>
      </c>
      <c r="N3860">
        <v>2008</v>
      </c>
      <c r="O3860">
        <v>894.37</v>
      </c>
      <c r="P3860">
        <v>1593</v>
      </c>
      <c r="Q3860" s="4" t="s">
        <v>116</v>
      </c>
      <c r="R3860" s="4" t="s">
        <v>24</v>
      </c>
      <c r="S3860">
        <v>63</v>
      </c>
    </row>
    <row r="3861" spans="1:19">
      <c r="A3861" s="4" t="s">
        <v>4068</v>
      </c>
      <c r="B3861" s="4" t="s">
        <v>230</v>
      </c>
      <c r="C3861" s="4" t="s">
        <v>9011</v>
      </c>
      <c r="D3861" s="4" t="s">
        <v>56</v>
      </c>
      <c r="E3861" s="4" t="s">
        <v>172</v>
      </c>
      <c r="F3861" s="3">
        <v>42898</v>
      </c>
      <c r="G3861" s="3">
        <v>42915</v>
      </c>
      <c r="H3861">
        <v>4798</v>
      </c>
      <c r="I3861" s="4" t="s">
        <v>9026</v>
      </c>
      <c r="J3861" s="4" t="s">
        <v>9024</v>
      </c>
      <c r="K3861" s="4" t="s">
        <v>9010</v>
      </c>
      <c r="L3861">
        <v>4821</v>
      </c>
      <c r="M3861" s="4" t="s">
        <v>55</v>
      </c>
      <c r="N3861">
        <v>1999</v>
      </c>
      <c r="O3861">
        <v>1699.85</v>
      </c>
      <c r="P3861">
        <v>5108</v>
      </c>
      <c r="Q3861" s="4" t="s">
        <v>23</v>
      </c>
      <c r="R3861" s="4" t="s">
        <v>24</v>
      </c>
      <c r="S3861">
        <v>17</v>
      </c>
    </row>
    <row r="3862" spans="1:19">
      <c r="A3862" s="4" t="s">
        <v>4069</v>
      </c>
      <c r="B3862" s="4" t="s">
        <v>187</v>
      </c>
      <c r="C3862" s="4" t="s">
        <v>177</v>
      </c>
      <c r="D3862" s="4" t="s">
        <v>49</v>
      </c>
      <c r="E3862" s="4" t="s">
        <v>197</v>
      </c>
      <c r="F3862" s="3">
        <v>42898</v>
      </c>
      <c r="G3862" s="3">
        <v>42976</v>
      </c>
      <c r="H3862">
        <v>0</v>
      </c>
      <c r="I3862" s="4" t="s">
        <v>9023</v>
      </c>
      <c r="J3862" s="4" t="s">
        <v>9024</v>
      </c>
      <c r="K3862" s="4" t="s">
        <v>9012</v>
      </c>
      <c r="L3862">
        <v>55</v>
      </c>
      <c r="M3862" s="4" t="s">
        <v>9322</v>
      </c>
      <c r="N3862">
        <v>2010</v>
      </c>
      <c r="O3862">
        <v>587.72</v>
      </c>
      <c r="P3862">
        <v>1501</v>
      </c>
      <c r="Q3862" s="4" t="s">
        <v>23</v>
      </c>
      <c r="R3862" s="4" t="s">
        <v>24</v>
      </c>
      <c r="S3862">
        <v>78</v>
      </c>
    </row>
    <row r="3863" spans="1:19">
      <c r="A3863" s="4" t="s">
        <v>4070</v>
      </c>
      <c r="B3863" s="4" t="s">
        <v>187</v>
      </c>
      <c r="C3863" s="4" t="s">
        <v>9011</v>
      </c>
      <c r="D3863" s="4" t="s">
        <v>53</v>
      </c>
      <c r="E3863" s="4" t="s">
        <v>172</v>
      </c>
      <c r="F3863" s="3">
        <v>42898</v>
      </c>
      <c r="G3863" s="3">
        <v>42911</v>
      </c>
      <c r="H3863">
        <v>4733</v>
      </c>
      <c r="I3863" s="4" t="s">
        <v>9023</v>
      </c>
      <c r="J3863" s="4" t="s">
        <v>9024</v>
      </c>
      <c r="K3863" s="4" t="s">
        <v>9010</v>
      </c>
      <c r="L3863">
        <v>4821</v>
      </c>
      <c r="M3863" s="4" t="s">
        <v>33</v>
      </c>
      <c r="N3863">
        <v>1990</v>
      </c>
      <c r="O3863">
        <v>4968.91</v>
      </c>
      <c r="P3863">
        <v>7523</v>
      </c>
      <c r="Q3863" s="4" t="s">
        <v>23</v>
      </c>
      <c r="R3863" s="4" t="s">
        <v>24</v>
      </c>
      <c r="S3863">
        <v>13</v>
      </c>
    </row>
    <row r="3864" spans="1:19">
      <c r="A3864" s="4" t="s">
        <v>4071</v>
      </c>
      <c r="B3864" s="4" t="s">
        <v>201</v>
      </c>
      <c r="C3864" s="4" t="s">
        <v>171</v>
      </c>
      <c r="D3864" s="4" t="s">
        <v>38</v>
      </c>
      <c r="E3864" s="4" t="s">
        <v>172</v>
      </c>
      <c r="F3864" s="3">
        <v>42898</v>
      </c>
      <c r="G3864" s="3">
        <v>42976</v>
      </c>
      <c r="H3864">
        <v>1250</v>
      </c>
      <c r="I3864" s="4" t="s">
        <v>9026</v>
      </c>
      <c r="J3864" s="4" t="s">
        <v>9024</v>
      </c>
      <c r="K3864" s="4" t="s">
        <v>9010</v>
      </c>
      <c r="L3864">
        <v>1096</v>
      </c>
      <c r="M3864" s="4" t="s">
        <v>39</v>
      </c>
      <c r="N3864">
        <v>1993</v>
      </c>
      <c r="O3864">
        <v>4269.8999999999996</v>
      </c>
      <c r="P3864">
        <v>6472</v>
      </c>
      <c r="Q3864" s="4" t="s">
        <v>23</v>
      </c>
      <c r="R3864" s="4" t="s">
        <v>40</v>
      </c>
      <c r="S3864">
        <v>78</v>
      </c>
    </row>
    <row r="3865" spans="1:19">
      <c r="A3865" s="4" t="s">
        <v>4072</v>
      </c>
      <c r="B3865" s="4" t="s">
        <v>201</v>
      </c>
      <c r="C3865" s="4" t="s">
        <v>199</v>
      </c>
      <c r="D3865" s="4" t="s">
        <v>54</v>
      </c>
      <c r="E3865" s="4" t="s">
        <v>172</v>
      </c>
      <c r="F3865" s="3">
        <v>42898</v>
      </c>
      <c r="G3865" s="3">
        <v>42979</v>
      </c>
      <c r="H3865">
        <v>5966</v>
      </c>
      <c r="I3865" s="4" t="s">
        <v>9026</v>
      </c>
      <c r="J3865" s="4" t="s">
        <v>9024</v>
      </c>
      <c r="K3865" s="4" t="s">
        <v>9010</v>
      </c>
      <c r="L3865">
        <v>5482</v>
      </c>
      <c r="M3865" s="4" t="s">
        <v>55</v>
      </c>
      <c r="N3865">
        <v>1995</v>
      </c>
      <c r="O3865">
        <v>1825.82</v>
      </c>
      <c r="P3865">
        <v>5595</v>
      </c>
      <c r="Q3865" s="4" t="s">
        <v>23</v>
      </c>
      <c r="R3865" s="4" t="s">
        <v>56</v>
      </c>
      <c r="S3865">
        <v>81</v>
      </c>
    </row>
    <row r="3866" spans="1:19">
      <c r="A3866" s="4" t="s">
        <v>4073</v>
      </c>
      <c r="B3866" s="4" t="s">
        <v>189</v>
      </c>
      <c r="C3866" s="4" t="s">
        <v>177</v>
      </c>
      <c r="D3866" s="4" t="s">
        <v>48</v>
      </c>
      <c r="E3866" s="4" t="s">
        <v>172</v>
      </c>
      <c r="F3866" s="3">
        <v>42898</v>
      </c>
      <c r="G3866" s="3">
        <v>42988</v>
      </c>
      <c r="H3866">
        <v>61</v>
      </c>
      <c r="I3866" s="4" t="s">
        <v>9016</v>
      </c>
      <c r="J3866" s="4" t="s">
        <v>9015</v>
      </c>
      <c r="K3866" s="4" t="s">
        <v>9012</v>
      </c>
      <c r="L3866">
        <v>55</v>
      </c>
      <c r="M3866" s="4" t="s">
        <v>39</v>
      </c>
      <c r="N3866">
        <v>1998</v>
      </c>
      <c r="O3866">
        <v>217.87</v>
      </c>
      <c r="P3866">
        <v>551</v>
      </c>
      <c r="Q3866" s="4" t="s">
        <v>23</v>
      </c>
      <c r="R3866" s="4" t="s">
        <v>24</v>
      </c>
      <c r="S3866">
        <v>90</v>
      </c>
    </row>
    <row r="3867" spans="1:19">
      <c r="A3867" s="4" t="s">
        <v>4074</v>
      </c>
      <c r="B3867" s="4" t="s">
        <v>205</v>
      </c>
      <c r="C3867" s="4" t="s">
        <v>179</v>
      </c>
      <c r="D3867" s="4" t="s">
        <v>24</v>
      </c>
      <c r="E3867" s="4" t="s">
        <v>193</v>
      </c>
      <c r="F3867" s="3">
        <v>42898</v>
      </c>
      <c r="G3867" s="3"/>
      <c r="I3867" s="4" t="s">
        <v>9023</v>
      </c>
      <c r="J3867" s="4" t="s">
        <v>9024</v>
      </c>
      <c r="K3867" s="4" t="s">
        <v>9010</v>
      </c>
      <c r="L3867">
        <v>550</v>
      </c>
      <c r="M3867" s="4"/>
      <c r="Q3867" s="4"/>
      <c r="R3867" s="4"/>
    </row>
    <row r="3868" spans="1:19">
      <c r="A3868" s="4" t="s">
        <v>4075</v>
      </c>
      <c r="B3868" s="4" t="s">
        <v>205</v>
      </c>
      <c r="C3868" s="4" t="s">
        <v>9011</v>
      </c>
      <c r="D3868" s="4" t="s">
        <v>61</v>
      </c>
      <c r="E3868" s="4" t="s">
        <v>193</v>
      </c>
      <c r="F3868" s="3">
        <v>42898</v>
      </c>
      <c r="G3868" s="3"/>
      <c r="I3868" s="4" t="s">
        <v>9023</v>
      </c>
      <c r="J3868" s="4" t="s">
        <v>9024</v>
      </c>
      <c r="K3868" s="4" t="s">
        <v>9010</v>
      </c>
      <c r="L3868">
        <v>4821</v>
      </c>
      <c r="M3868" s="4" t="s">
        <v>58</v>
      </c>
      <c r="N3868">
        <v>1991</v>
      </c>
      <c r="O3868">
        <v>2819.5</v>
      </c>
      <c r="P3868">
        <v>7227</v>
      </c>
      <c r="Q3868" s="4" t="s">
        <v>23</v>
      </c>
      <c r="R3868" s="4" t="s">
        <v>62</v>
      </c>
    </row>
    <row r="3869" spans="1:19">
      <c r="A3869" s="4" t="s">
        <v>4076</v>
      </c>
      <c r="B3869" s="4" t="s">
        <v>226</v>
      </c>
      <c r="C3869" s="4" t="s">
        <v>171</v>
      </c>
      <c r="D3869" s="4" t="s">
        <v>24</v>
      </c>
      <c r="E3869" s="4" t="s">
        <v>193</v>
      </c>
      <c r="F3869" s="3">
        <v>42898</v>
      </c>
      <c r="G3869" s="3"/>
      <c r="I3869" s="4" t="s">
        <v>9018</v>
      </c>
      <c r="J3869" s="4" t="s">
        <v>9019</v>
      </c>
      <c r="K3869" s="4" t="s">
        <v>9010</v>
      </c>
      <c r="L3869">
        <v>1096</v>
      </c>
      <c r="M3869" s="4"/>
      <c r="Q3869" s="4"/>
      <c r="R3869" s="4"/>
    </row>
    <row r="3870" spans="1:19">
      <c r="A3870" s="4" t="s">
        <v>4077</v>
      </c>
      <c r="B3870" s="4" t="s">
        <v>185</v>
      </c>
      <c r="C3870" s="4" t="s">
        <v>177</v>
      </c>
      <c r="D3870" s="4" t="s">
        <v>105</v>
      </c>
      <c r="E3870" s="4" t="s">
        <v>172</v>
      </c>
      <c r="F3870" s="3">
        <v>42898</v>
      </c>
      <c r="G3870" s="3">
        <v>42998</v>
      </c>
      <c r="H3870">
        <v>48</v>
      </c>
      <c r="I3870" s="4" t="s">
        <v>9023</v>
      </c>
      <c r="J3870" s="4" t="s">
        <v>9024</v>
      </c>
      <c r="K3870" s="4" t="s">
        <v>9012</v>
      </c>
      <c r="L3870">
        <v>55</v>
      </c>
      <c r="M3870" s="4" t="s">
        <v>36</v>
      </c>
      <c r="N3870">
        <v>1996</v>
      </c>
      <c r="O3870">
        <v>6354.87</v>
      </c>
      <c r="P3870">
        <v>16780</v>
      </c>
      <c r="Q3870" s="4" t="s">
        <v>23</v>
      </c>
      <c r="R3870" s="4" t="s">
        <v>35</v>
      </c>
      <c r="S3870">
        <v>100</v>
      </c>
    </row>
    <row r="3871" spans="1:19">
      <c r="A3871" s="4" t="s">
        <v>4078</v>
      </c>
      <c r="B3871" s="4" t="s">
        <v>216</v>
      </c>
      <c r="C3871" s="4" t="s">
        <v>171</v>
      </c>
      <c r="D3871" s="4" t="s">
        <v>79</v>
      </c>
      <c r="E3871" s="4" t="s">
        <v>193</v>
      </c>
      <c r="F3871" s="3">
        <v>42898</v>
      </c>
      <c r="G3871" s="3"/>
      <c r="I3871" s="4" t="s">
        <v>9018</v>
      </c>
      <c r="J3871" s="4" t="s">
        <v>9019</v>
      </c>
      <c r="K3871" s="4" t="s">
        <v>9010</v>
      </c>
      <c r="L3871">
        <v>1096</v>
      </c>
      <c r="M3871" s="4" t="s">
        <v>26</v>
      </c>
      <c r="N3871">
        <v>2002</v>
      </c>
      <c r="O3871">
        <v>3178.24</v>
      </c>
      <c r="P3871">
        <v>4540</v>
      </c>
      <c r="Q3871" s="4" t="s">
        <v>23</v>
      </c>
      <c r="R3871" s="4" t="s">
        <v>24</v>
      </c>
    </row>
    <row r="3872" spans="1:19">
      <c r="A3872" s="4" t="s">
        <v>4079</v>
      </c>
      <c r="B3872" s="4" t="s">
        <v>216</v>
      </c>
      <c r="C3872" s="4" t="s">
        <v>177</v>
      </c>
      <c r="D3872" s="4" t="s">
        <v>126</v>
      </c>
      <c r="E3872" s="4" t="s">
        <v>172</v>
      </c>
      <c r="F3872" s="3">
        <v>42898</v>
      </c>
      <c r="G3872" s="3">
        <v>42999</v>
      </c>
      <c r="H3872">
        <v>53</v>
      </c>
      <c r="I3872" s="4" t="s">
        <v>9018</v>
      </c>
      <c r="J3872" s="4" t="s">
        <v>9019</v>
      </c>
      <c r="K3872" s="4" t="s">
        <v>9012</v>
      </c>
      <c r="L3872">
        <v>55</v>
      </c>
      <c r="M3872" s="4" t="s">
        <v>33</v>
      </c>
      <c r="N3872">
        <v>2010</v>
      </c>
      <c r="O3872">
        <v>71.12</v>
      </c>
      <c r="P3872">
        <v>144</v>
      </c>
      <c r="Q3872" s="4" t="s">
        <v>23</v>
      </c>
      <c r="R3872" s="4" t="s">
        <v>24</v>
      </c>
      <c r="S3872">
        <v>101</v>
      </c>
    </row>
    <row r="3873" spans="1:19">
      <c r="A3873" s="4" t="s">
        <v>4080</v>
      </c>
      <c r="B3873" s="4" t="s">
        <v>181</v>
      </c>
      <c r="C3873" s="4" t="s">
        <v>177</v>
      </c>
      <c r="D3873" s="4" t="s">
        <v>38</v>
      </c>
      <c r="E3873" s="4" t="s">
        <v>197</v>
      </c>
      <c r="F3873" s="3">
        <v>42898</v>
      </c>
      <c r="G3873" s="3">
        <v>42906</v>
      </c>
      <c r="H3873">
        <v>0</v>
      </c>
      <c r="I3873" s="4" t="s">
        <v>9026</v>
      </c>
      <c r="J3873" s="4" t="s">
        <v>9024</v>
      </c>
      <c r="K3873" s="4" t="s">
        <v>9012</v>
      </c>
      <c r="L3873">
        <v>55</v>
      </c>
      <c r="M3873" s="4" t="s">
        <v>39</v>
      </c>
      <c r="N3873">
        <v>1993</v>
      </c>
      <c r="O3873">
        <v>4269.8999999999996</v>
      </c>
      <c r="P3873">
        <v>6472</v>
      </c>
      <c r="Q3873" s="4" t="s">
        <v>23</v>
      </c>
      <c r="R3873" s="4" t="s">
        <v>40</v>
      </c>
      <c r="S3873">
        <v>8</v>
      </c>
    </row>
    <row r="3874" spans="1:19">
      <c r="A3874" s="4" t="s">
        <v>4081</v>
      </c>
      <c r="B3874" s="4" t="s">
        <v>181</v>
      </c>
      <c r="C3874" s="4" t="s">
        <v>177</v>
      </c>
      <c r="D3874" s="4" t="s">
        <v>49</v>
      </c>
      <c r="E3874" s="4" t="s">
        <v>172</v>
      </c>
      <c r="F3874" s="3">
        <v>42898</v>
      </c>
      <c r="G3874" s="3">
        <v>42965</v>
      </c>
      <c r="H3874">
        <v>51</v>
      </c>
      <c r="I3874" s="4" t="s">
        <v>9026</v>
      </c>
      <c r="J3874" s="4" t="s">
        <v>9024</v>
      </c>
      <c r="K3874" s="4" t="s">
        <v>9012</v>
      </c>
      <c r="L3874">
        <v>55</v>
      </c>
      <c r="M3874" s="4" t="s">
        <v>9322</v>
      </c>
      <c r="N3874">
        <v>2010</v>
      </c>
      <c r="O3874">
        <v>587.72</v>
      </c>
      <c r="P3874">
        <v>1501</v>
      </c>
      <c r="Q3874" s="4" t="s">
        <v>23</v>
      </c>
      <c r="R3874" s="4" t="s">
        <v>24</v>
      </c>
      <c r="S3874">
        <v>67</v>
      </c>
    </row>
    <row r="3875" spans="1:19">
      <c r="A3875" s="4" t="s">
        <v>4082</v>
      </c>
      <c r="B3875" s="4" t="s">
        <v>181</v>
      </c>
      <c r="C3875" s="4" t="s">
        <v>192</v>
      </c>
      <c r="D3875" s="4" t="s">
        <v>38</v>
      </c>
      <c r="E3875" s="4" t="s">
        <v>172</v>
      </c>
      <c r="F3875" s="3">
        <v>42898</v>
      </c>
      <c r="G3875" s="3">
        <v>42982</v>
      </c>
      <c r="H3875">
        <v>3314</v>
      </c>
      <c r="I3875" s="4" t="s">
        <v>9026</v>
      </c>
      <c r="J3875" s="4" t="s">
        <v>9024</v>
      </c>
      <c r="K3875" s="4" t="s">
        <v>9012</v>
      </c>
      <c r="L3875">
        <v>3393</v>
      </c>
      <c r="M3875" s="4" t="s">
        <v>39</v>
      </c>
      <c r="N3875">
        <v>1993</v>
      </c>
      <c r="O3875">
        <v>4269.8999999999996</v>
      </c>
      <c r="P3875">
        <v>6472</v>
      </c>
      <c r="Q3875" s="4" t="s">
        <v>23</v>
      </c>
      <c r="R3875" s="4" t="s">
        <v>40</v>
      </c>
      <c r="S3875">
        <v>84</v>
      </c>
    </row>
    <row r="3876" spans="1:19">
      <c r="A3876" s="4" t="s">
        <v>4083</v>
      </c>
      <c r="B3876" s="4" t="s">
        <v>183</v>
      </c>
      <c r="C3876" s="4" t="s">
        <v>192</v>
      </c>
      <c r="D3876" s="4" t="s">
        <v>119</v>
      </c>
      <c r="E3876" s="4" t="s">
        <v>197</v>
      </c>
      <c r="F3876" s="3">
        <v>42899</v>
      </c>
      <c r="G3876" s="3">
        <v>42967</v>
      </c>
      <c r="H3876">
        <v>0</v>
      </c>
      <c r="I3876" s="4" t="s">
        <v>9014</v>
      </c>
      <c r="J3876" s="4" t="s">
        <v>9015</v>
      </c>
      <c r="K3876" s="4" t="s">
        <v>9012</v>
      </c>
      <c r="L3876">
        <v>3393</v>
      </c>
      <c r="M3876" s="4" t="s">
        <v>55</v>
      </c>
      <c r="N3876">
        <v>1988</v>
      </c>
      <c r="O3876">
        <v>5266.09</v>
      </c>
      <c r="P3876">
        <v>8595</v>
      </c>
      <c r="Q3876" s="4" t="s">
        <v>23</v>
      </c>
      <c r="R3876" s="4" t="s">
        <v>56</v>
      </c>
      <c r="S3876">
        <v>68</v>
      </c>
    </row>
    <row r="3877" spans="1:19">
      <c r="A3877" s="4" t="s">
        <v>4084</v>
      </c>
      <c r="B3877" s="4" t="s">
        <v>183</v>
      </c>
      <c r="C3877" s="4" t="s">
        <v>177</v>
      </c>
      <c r="D3877" s="4" t="s">
        <v>66</v>
      </c>
      <c r="E3877" s="4" t="s">
        <v>172</v>
      </c>
      <c r="F3877" s="3">
        <v>42899</v>
      </c>
      <c r="G3877" s="3">
        <v>43003</v>
      </c>
      <c r="H3877">
        <v>64</v>
      </c>
      <c r="I3877" s="4" t="s">
        <v>9014</v>
      </c>
      <c r="J3877" s="4" t="s">
        <v>9015</v>
      </c>
      <c r="K3877" s="4" t="s">
        <v>9012</v>
      </c>
      <c r="L3877">
        <v>55</v>
      </c>
      <c r="M3877" s="4" t="s">
        <v>33</v>
      </c>
      <c r="N3877">
        <v>2007</v>
      </c>
      <c r="O3877">
        <v>894.33</v>
      </c>
      <c r="P3877">
        <v>1635</v>
      </c>
      <c r="Q3877" s="4" t="s">
        <v>67</v>
      </c>
      <c r="R3877" s="4" t="s">
        <v>24</v>
      </c>
      <c r="S3877">
        <v>104</v>
      </c>
    </row>
    <row r="3878" spans="1:19">
      <c r="A3878" s="4" t="s">
        <v>4085</v>
      </c>
      <c r="B3878" s="4" t="s">
        <v>183</v>
      </c>
      <c r="C3878" s="4" t="s">
        <v>177</v>
      </c>
      <c r="D3878" s="4" t="s">
        <v>79</v>
      </c>
      <c r="E3878" s="4" t="s">
        <v>172</v>
      </c>
      <c r="F3878" s="3">
        <v>42899</v>
      </c>
      <c r="G3878" s="3">
        <v>42910</v>
      </c>
      <c r="H3878">
        <v>58</v>
      </c>
      <c r="I3878" s="4" t="s">
        <v>9014</v>
      </c>
      <c r="J3878" s="4" t="s">
        <v>9015</v>
      </c>
      <c r="K3878" s="4" t="s">
        <v>9012</v>
      </c>
      <c r="L3878">
        <v>55</v>
      </c>
      <c r="M3878" s="4" t="s">
        <v>26</v>
      </c>
      <c r="N3878">
        <v>2002</v>
      </c>
      <c r="O3878">
        <v>3178.24</v>
      </c>
      <c r="P3878">
        <v>4540</v>
      </c>
      <c r="Q3878" s="4" t="s">
        <v>23</v>
      </c>
      <c r="R3878" s="4" t="s">
        <v>24</v>
      </c>
      <c r="S3878">
        <v>11</v>
      </c>
    </row>
    <row r="3879" spans="1:19">
      <c r="A3879" s="4" t="s">
        <v>4086</v>
      </c>
      <c r="B3879" s="4" t="s">
        <v>246</v>
      </c>
      <c r="C3879" s="4" t="s">
        <v>177</v>
      </c>
      <c r="D3879" s="4" t="s">
        <v>24</v>
      </c>
      <c r="E3879" s="4" t="s">
        <v>193</v>
      </c>
      <c r="F3879" s="3">
        <v>42899</v>
      </c>
      <c r="G3879" s="3"/>
      <c r="I3879" s="4" t="s">
        <v>9021</v>
      </c>
      <c r="J3879" s="4" t="s">
        <v>9019</v>
      </c>
      <c r="K3879" s="4" t="s">
        <v>9012</v>
      </c>
      <c r="L3879">
        <v>55</v>
      </c>
      <c r="M3879" s="4"/>
      <c r="Q3879" s="4"/>
      <c r="R3879" s="4"/>
    </row>
    <row r="3880" spans="1:19">
      <c r="A3880" s="4" t="s">
        <v>4087</v>
      </c>
      <c r="B3880" s="4" t="s">
        <v>246</v>
      </c>
      <c r="C3880" s="4" t="s">
        <v>171</v>
      </c>
      <c r="D3880" s="4" t="s">
        <v>88</v>
      </c>
      <c r="E3880" s="4" t="s">
        <v>197</v>
      </c>
      <c r="F3880" s="3">
        <v>42899</v>
      </c>
      <c r="G3880" s="3">
        <v>42969</v>
      </c>
      <c r="H3880">
        <v>0</v>
      </c>
      <c r="I3880" s="4" t="s">
        <v>9021</v>
      </c>
      <c r="J3880" s="4" t="s">
        <v>9019</v>
      </c>
      <c r="K3880" s="4" t="s">
        <v>9010</v>
      </c>
      <c r="L3880">
        <v>1096</v>
      </c>
      <c r="M3880" s="4" t="s">
        <v>46</v>
      </c>
      <c r="N3880">
        <v>1984</v>
      </c>
      <c r="O3880">
        <v>3027.46</v>
      </c>
      <c r="P3880">
        <v>9516</v>
      </c>
      <c r="Q3880" s="4" t="s">
        <v>89</v>
      </c>
      <c r="R3880" s="4" t="s">
        <v>24</v>
      </c>
      <c r="S3880">
        <v>70</v>
      </c>
    </row>
    <row r="3881" spans="1:19">
      <c r="A3881" s="4" t="s">
        <v>4088</v>
      </c>
      <c r="B3881" s="4" t="s">
        <v>246</v>
      </c>
      <c r="C3881" s="4" t="s">
        <v>199</v>
      </c>
      <c r="D3881" s="4" t="s">
        <v>40</v>
      </c>
      <c r="E3881" s="4" t="s">
        <v>172</v>
      </c>
      <c r="F3881" s="3">
        <v>42899</v>
      </c>
      <c r="G3881" s="3">
        <v>42951</v>
      </c>
      <c r="H3881">
        <v>4598</v>
      </c>
      <c r="I3881" s="4" t="s">
        <v>9021</v>
      </c>
      <c r="J3881" s="4" t="s">
        <v>9019</v>
      </c>
      <c r="K3881" s="4" t="s">
        <v>9010</v>
      </c>
      <c r="L3881">
        <v>5482</v>
      </c>
      <c r="M3881" s="4" t="s">
        <v>39</v>
      </c>
      <c r="N3881">
        <v>1989</v>
      </c>
      <c r="O3881">
        <v>665.06</v>
      </c>
      <c r="P3881">
        <v>1095</v>
      </c>
      <c r="Q3881" s="4" t="s">
        <v>23</v>
      </c>
      <c r="R3881" s="4" t="s">
        <v>24</v>
      </c>
      <c r="S3881">
        <v>52</v>
      </c>
    </row>
    <row r="3882" spans="1:19">
      <c r="A3882" s="4" t="s">
        <v>4089</v>
      </c>
      <c r="B3882" s="4" t="s">
        <v>246</v>
      </c>
      <c r="C3882" s="4" t="s">
        <v>192</v>
      </c>
      <c r="D3882" s="4" t="s">
        <v>88</v>
      </c>
      <c r="E3882" s="4" t="s">
        <v>172</v>
      </c>
      <c r="F3882" s="3">
        <v>42899</v>
      </c>
      <c r="G3882" s="3">
        <v>42905</v>
      </c>
      <c r="H3882">
        <v>3424</v>
      </c>
      <c r="I3882" s="4" t="s">
        <v>9021</v>
      </c>
      <c r="J3882" s="4" t="s">
        <v>9019</v>
      </c>
      <c r="K3882" s="4" t="s">
        <v>9012</v>
      </c>
      <c r="L3882">
        <v>3393</v>
      </c>
      <c r="M3882" s="4" t="s">
        <v>46</v>
      </c>
      <c r="N3882">
        <v>1984</v>
      </c>
      <c r="O3882">
        <v>3027.46</v>
      </c>
      <c r="P3882">
        <v>9516</v>
      </c>
      <c r="Q3882" s="4" t="s">
        <v>89</v>
      </c>
      <c r="R3882" s="4" t="s">
        <v>24</v>
      </c>
      <c r="S3882">
        <v>6</v>
      </c>
    </row>
    <row r="3883" spans="1:19">
      <c r="A3883" s="4" t="s">
        <v>4090</v>
      </c>
      <c r="B3883" s="4" t="s">
        <v>246</v>
      </c>
      <c r="C3883" s="4" t="s">
        <v>192</v>
      </c>
      <c r="D3883" s="4" t="s">
        <v>120</v>
      </c>
      <c r="E3883" s="4" t="s">
        <v>172</v>
      </c>
      <c r="F3883" s="3">
        <v>42899</v>
      </c>
      <c r="G3883" s="3">
        <v>43008</v>
      </c>
      <c r="H3883">
        <v>3399</v>
      </c>
      <c r="I3883" s="4" t="s">
        <v>9021</v>
      </c>
      <c r="J3883" s="4" t="s">
        <v>9019</v>
      </c>
      <c r="K3883" s="4" t="s">
        <v>9012</v>
      </c>
      <c r="L3883">
        <v>3393</v>
      </c>
      <c r="M3883" s="4" t="s">
        <v>58</v>
      </c>
      <c r="N3883">
        <v>1998</v>
      </c>
      <c r="O3883">
        <v>2022.14</v>
      </c>
      <c r="P3883">
        <v>5113</v>
      </c>
      <c r="Q3883" s="4" t="s">
        <v>23</v>
      </c>
      <c r="R3883" s="4" t="s">
        <v>24</v>
      </c>
      <c r="S3883">
        <v>109</v>
      </c>
    </row>
    <row r="3884" spans="1:19">
      <c r="A3884" s="4" t="s">
        <v>4091</v>
      </c>
      <c r="B3884" s="4" t="s">
        <v>210</v>
      </c>
      <c r="C3884" s="4" t="s">
        <v>171</v>
      </c>
      <c r="D3884" s="4" t="s">
        <v>25</v>
      </c>
      <c r="E3884" s="4" t="s">
        <v>197</v>
      </c>
      <c r="F3884" s="3">
        <v>42899</v>
      </c>
      <c r="G3884" s="3">
        <v>42985</v>
      </c>
      <c r="H3884">
        <v>0</v>
      </c>
      <c r="I3884" s="4" t="s">
        <v>9021</v>
      </c>
      <c r="J3884" s="4" t="s">
        <v>9019</v>
      </c>
      <c r="K3884" s="4" t="s">
        <v>9010</v>
      </c>
      <c r="L3884">
        <v>1096</v>
      </c>
      <c r="M3884" s="4" t="s">
        <v>26</v>
      </c>
      <c r="N3884">
        <v>1999</v>
      </c>
      <c r="O3884">
        <v>251.41</v>
      </c>
      <c r="P3884">
        <v>495</v>
      </c>
      <c r="Q3884" s="4" t="s">
        <v>23</v>
      </c>
      <c r="R3884" s="4" t="s">
        <v>24</v>
      </c>
      <c r="S3884">
        <v>86</v>
      </c>
    </row>
    <row r="3885" spans="1:19">
      <c r="A3885" s="4" t="s">
        <v>4092</v>
      </c>
      <c r="B3885" s="4" t="s">
        <v>174</v>
      </c>
      <c r="C3885" s="4" t="s">
        <v>179</v>
      </c>
      <c r="D3885" s="4" t="s">
        <v>85</v>
      </c>
      <c r="E3885" s="4" t="s">
        <v>197</v>
      </c>
      <c r="F3885" s="3">
        <v>42899</v>
      </c>
      <c r="G3885" s="3">
        <v>42982</v>
      </c>
      <c r="H3885">
        <v>0</v>
      </c>
      <c r="I3885" s="4" t="s">
        <v>9016</v>
      </c>
      <c r="J3885" s="4" t="s">
        <v>9015</v>
      </c>
      <c r="K3885" s="4" t="s">
        <v>9010</v>
      </c>
      <c r="L3885">
        <v>550</v>
      </c>
      <c r="M3885" s="4" t="s">
        <v>46</v>
      </c>
      <c r="N3885">
        <v>1985</v>
      </c>
      <c r="O3885">
        <v>375.43</v>
      </c>
      <c r="P3885">
        <v>1190</v>
      </c>
      <c r="Q3885" s="4" t="s">
        <v>23</v>
      </c>
      <c r="R3885" s="4" t="s">
        <v>24</v>
      </c>
      <c r="S3885">
        <v>83</v>
      </c>
    </row>
    <row r="3886" spans="1:19">
      <c r="A3886" s="4" t="s">
        <v>4093</v>
      </c>
      <c r="B3886" s="4" t="s">
        <v>174</v>
      </c>
      <c r="C3886" s="4" t="s">
        <v>199</v>
      </c>
      <c r="D3886" s="4" t="s">
        <v>27</v>
      </c>
      <c r="E3886" s="4" t="s">
        <v>197</v>
      </c>
      <c r="F3886" s="3">
        <v>42899</v>
      </c>
      <c r="G3886" s="3">
        <v>42963</v>
      </c>
      <c r="H3886">
        <v>0</v>
      </c>
      <c r="I3886" s="4" t="s">
        <v>9016</v>
      </c>
      <c r="J3886" s="4" t="s">
        <v>9015</v>
      </c>
      <c r="K3886" s="4" t="s">
        <v>9010</v>
      </c>
      <c r="L3886">
        <v>5482</v>
      </c>
      <c r="M3886" s="4" t="s">
        <v>26</v>
      </c>
      <c r="N3886">
        <v>1986</v>
      </c>
      <c r="O3886">
        <v>647.17999999999995</v>
      </c>
      <c r="P3886">
        <v>1185</v>
      </c>
      <c r="Q3886" s="4" t="s">
        <v>28</v>
      </c>
      <c r="R3886" s="4" t="s">
        <v>24</v>
      </c>
      <c r="S3886">
        <v>64</v>
      </c>
    </row>
    <row r="3887" spans="1:19">
      <c r="A3887" s="4" t="s">
        <v>4094</v>
      </c>
      <c r="B3887" s="4" t="s">
        <v>174</v>
      </c>
      <c r="C3887" s="4" t="s">
        <v>9011</v>
      </c>
      <c r="D3887" s="4" t="s">
        <v>119</v>
      </c>
      <c r="E3887" s="4" t="s">
        <v>172</v>
      </c>
      <c r="F3887" s="3">
        <v>42899</v>
      </c>
      <c r="G3887" s="3">
        <v>42988</v>
      </c>
      <c r="H3887">
        <v>5322</v>
      </c>
      <c r="I3887" s="4" t="s">
        <v>9016</v>
      </c>
      <c r="J3887" s="4" t="s">
        <v>9015</v>
      </c>
      <c r="K3887" s="4" t="s">
        <v>9010</v>
      </c>
      <c r="L3887">
        <v>4821</v>
      </c>
      <c r="M3887" s="4" t="s">
        <v>55</v>
      </c>
      <c r="N3887">
        <v>1988</v>
      </c>
      <c r="O3887">
        <v>5266.09</v>
      </c>
      <c r="P3887">
        <v>8595</v>
      </c>
      <c r="Q3887" s="4" t="s">
        <v>23</v>
      </c>
      <c r="R3887" s="4" t="s">
        <v>56</v>
      </c>
      <c r="S3887">
        <v>89</v>
      </c>
    </row>
    <row r="3888" spans="1:19">
      <c r="A3888" s="4" t="s">
        <v>4095</v>
      </c>
      <c r="B3888" s="4" t="s">
        <v>263</v>
      </c>
      <c r="C3888" s="4" t="s">
        <v>179</v>
      </c>
      <c r="D3888" s="4" t="s">
        <v>50</v>
      </c>
      <c r="E3888" s="4" t="s">
        <v>172</v>
      </c>
      <c r="F3888" s="3">
        <v>42899</v>
      </c>
      <c r="G3888" s="3">
        <v>42975</v>
      </c>
      <c r="H3888">
        <v>496</v>
      </c>
      <c r="I3888" s="4" t="s">
        <v>9021</v>
      </c>
      <c r="J3888" s="4" t="s">
        <v>9019</v>
      </c>
      <c r="K3888" s="4" t="s">
        <v>9010</v>
      </c>
      <c r="L3888">
        <v>550</v>
      </c>
      <c r="M3888" s="4" t="s">
        <v>9322</v>
      </c>
      <c r="N3888">
        <v>1992</v>
      </c>
      <c r="O3888">
        <v>1712.68</v>
      </c>
      <c r="P3888">
        <v>3194</v>
      </c>
      <c r="Q3888" s="4" t="s">
        <v>23</v>
      </c>
      <c r="R3888" s="4" t="s">
        <v>21</v>
      </c>
      <c r="S3888">
        <v>76</v>
      </c>
    </row>
    <row r="3889" spans="1:19">
      <c r="A3889" s="4" t="s">
        <v>4096</v>
      </c>
      <c r="B3889" s="4" t="s">
        <v>237</v>
      </c>
      <c r="C3889" s="4" t="s">
        <v>192</v>
      </c>
      <c r="D3889" s="4" t="s">
        <v>35</v>
      </c>
      <c r="E3889" s="4" t="s">
        <v>172</v>
      </c>
      <c r="F3889" s="3">
        <v>42899</v>
      </c>
      <c r="G3889" s="3">
        <v>42974</v>
      </c>
      <c r="H3889">
        <v>3279</v>
      </c>
      <c r="I3889" s="4" t="s">
        <v>9018</v>
      </c>
      <c r="J3889" s="4" t="s">
        <v>9019</v>
      </c>
      <c r="K3889" s="4" t="s">
        <v>9012</v>
      </c>
      <c r="L3889">
        <v>3393</v>
      </c>
      <c r="M3889" s="4" t="s">
        <v>36</v>
      </c>
      <c r="N3889">
        <v>2002</v>
      </c>
      <c r="O3889">
        <v>987.39</v>
      </c>
      <c r="P3889">
        <v>2253</v>
      </c>
      <c r="Q3889" s="4" t="s">
        <v>23</v>
      </c>
      <c r="R3889" s="4" t="s">
        <v>24</v>
      </c>
      <c r="S3889">
        <v>75</v>
      </c>
    </row>
    <row r="3890" spans="1:19">
      <c r="A3890" s="4" t="s">
        <v>4097</v>
      </c>
      <c r="B3890" s="4" t="s">
        <v>196</v>
      </c>
      <c r="C3890" s="4" t="s">
        <v>177</v>
      </c>
      <c r="D3890" s="4" t="s">
        <v>106</v>
      </c>
      <c r="E3890" s="4" t="s">
        <v>197</v>
      </c>
      <c r="F3890" s="3">
        <v>42899</v>
      </c>
      <c r="G3890" s="3">
        <v>43006</v>
      </c>
      <c r="H3890">
        <v>0</v>
      </c>
      <c r="I3890" s="4" t="s">
        <v>9016</v>
      </c>
      <c r="J3890" s="4" t="s">
        <v>9015</v>
      </c>
      <c r="K3890" s="4" t="s">
        <v>9012</v>
      </c>
      <c r="L3890">
        <v>55</v>
      </c>
      <c r="M3890" s="4" t="s">
        <v>46</v>
      </c>
      <c r="N3890">
        <v>2012</v>
      </c>
      <c r="O3890">
        <v>45.39</v>
      </c>
      <c r="P3890">
        <v>100</v>
      </c>
      <c r="Q3890" s="4" t="s">
        <v>23</v>
      </c>
      <c r="R3890" s="4" t="s">
        <v>47</v>
      </c>
      <c r="S3890">
        <v>107</v>
      </c>
    </row>
    <row r="3891" spans="1:19">
      <c r="A3891" s="4" t="s">
        <v>4098</v>
      </c>
      <c r="B3891" s="4" t="s">
        <v>191</v>
      </c>
      <c r="C3891" s="4" t="s">
        <v>177</v>
      </c>
      <c r="D3891" s="4" t="s">
        <v>105</v>
      </c>
      <c r="E3891" s="4" t="s">
        <v>172</v>
      </c>
      <c r="F3891" s="3">
        <v>42899</v>
      </c>
      <c r="G3891" s="3">
        <v>42913</v>
      </c>
      <c r="H3891">
        <v>68</v>
      </c>
      <c r="I3891" s="4" t="s">
        <v>9026</v>
      </c>
      <c r="J3891" s="4" t="s">
        <v>9024</v>
      </c>
      <c r="K3891" s="4" t="s">
        <v>9012</v>
      </c>
      <c r="L3891">
        <v>55</v>
      </c>
      <c r="M3891" s="4" t="s">
        <v>36</v>
      </c>
      <c r="N3891">
        <v>1996</v>
      </c>
      <c r="O3891">
        <v>6354.87</v>
      </c>
      <c r="P3891">
        <v>16780</v>
      </c>
      <c r="Q3891" s="4" t="s">
        <v>23</v>
      </c>
      <c r="R3891" s="4" t="s">
        <v>35</v>
      </c>
      <c r="S3891">
        <v>14</v>
      </c>
    </row>
    <row r="3892" spans="1:19">
      <c r="A3892" s="4" t="s">
        <v>4099</v>
      </c>
      <c r="B3892" s="4" t="s">
        <v>343</v>
      </c>
      <c r="C3892" s="4" t="s">
        <v>179</v>
      </c>
      <c r="D3892" s="4" t="s">
        <v>119</v>
      </c>
      <c r="E3892" s="4" t="s">
        <v>197</v>
      </c>
      <c r="F3892" s="3">
        <v>42899</v>
      </c>
      <c r="G3892" s="3">
        <v>42970</v>
      </c>
      <c r="H3892">
        <v>0</v>
      </c>
      <c r="I3892" s="4" t="s">
        <v>9016</v>
      </c>
      <c r="J3892" s="4" t="s">
        <v>9015</v>
      </c>
      <c r="K3892" s="4" t="s">
        <v>9010</v>
      </c>
      <c r="L3892">
        <v>550</v>
      </c>
      <c r="M3892" s="4" t="s">
        <v>55</v>
      </c>
      <c r="N3892">
        <v>1988</v>
      </c>
      <c r="O3892">
        <v>5266.09</v>
      </c>
      <c r="P3892">
        <v>8595</v>
      </c>
      <c r="Q3892" s="4" t="s">
        <v>23</v>
      </c>
      <c r="R3892" s="4" t="s">
        <v>56</v>
      </c>
      <c r="S3892">
        <v>71</v>
      </c>
    </row>
    <row r="3893" spans="1:19">
      <c r="A3893" s="4" t="s">
        <v>4100</v>
      </c>
      <c r="B3893" s="4" t="s">
        <v>230</v>
      </c>
      <c r="C3893" s="4" t="s">
        <v>199</v>
      </c>
      <c r="D3893" s="4" t="s">
        <v>24</v>
      </c>
      <c r="E3893" s="4" t="s">
        <v>193</v>
      </c>
      <c r="F3893" s="3">
        <v>42899</v>
      </c>
      <c r="G3893" s="3"/>
      <c r="I3893" s="4" t="s">
        <v>9026</v>
      </c>
      <c r="J3893" s="4" t="s">
        <v>9024</v>
      </c>
      <c r="K3893" s="4" t="s">
        <v>9010</v>
      </c>
      <c r="L3893">
        <v>5482</v>
      </c>
      <c r="M3893" s="4"/>
      <c r="Q3893" s="4"/>
      <c r="R3893" s="4"/>
    </row>
    <row r="3894" spans="1:19">
      <c r="A3894" s="4" t="s">
        <v>4101</v>
      </c>
      <c r="B3894" s="4" t="s">
        <v>201</v>
      </c>
      <c r="C3894" s="4" t="s">
        <v>171</v>
      </c>
      <c r="D3894" s="4" t="s">
        <v>129</v>
      </c>
      <c r="E3894" s="4" t="s">
        <v>193</v>
      </c>
      <c r="F3894" s="3">
        <v>42899</v>
      </c>
      <c r="G3894" s="3"/>
      <c r="I3894" s="4" t="s">
        <v>9026</v>
      </c>
      <c r="J3894" s="4" t="s">
        <v>9024</v>
      </c>
      <c r="K3894" s="4" t="s">
        <v>9010</v>
      </c>
      <c r="L3894">
        <v>1096</v>
      </c>
      <c r="M3894" s="4" t="s">
        <v>39</v>
      </c>
      <c r="N3894">
        <v>1992</v>
      </c>
      <c r="O3894">
        <v>324.19</v>
      </c>
      <c r="P3894">
        <v>978</v>
      </c>
      <c r="Q3894" s="4" t="s">
        <v>23</v>
      </c>
      <c r="R3894" s="4" t="s">
        <v>24</v>
      </c>
    </row>
    <row r="3895" spans="1:19">
      <c r="A3895" s="4" t="s">
        <v>4102</v>
      </c>
      <c r="B3895" s="4" t="s">
        <v>189</v>
      </c>
      <c r="C3895" s="4" t="s">
        <v>171</v>
      </c>
      <c r="D3895" s="4" t="s">
        <v>61</v>
      </c>
      <c r="E3895" s="4" t="s">
        <v>197</v>
      </c>
      <c r="F3895" s="3">
        <v>42899</v>
      </c>
      <c r="G3895" s="3">
        <v>42968</v>
      </c>
      <c r="H3895">
        <v>0</v>
      </c>
      <c r="I3895" s="4" t="s">
        <v>9016</v>
      </c>
      <c r="J3895" s="4" t="s">
        <v>9015</v>
      </c>
      <c r="K3895" s="4" t="s">
        <v>9010</v>
      </c>
      <c r="L3895">
        <v>1096</v>
      </c>
      <c r="M3895" s="4" t="s">
        <v>58</v>
      </c>
      <c r="N3895">
        <v>1991</v>
      </c>
      <c r="O3895">
        <v>2819.5</v>
      </c>
      <c r="P3895">
        <v>7227</v>
      </c>
      <c r="Q3895" s="4" t="s">
        <v>23</v>
      </c>
      <c r="R3895" s="4" t="s">
        <v>62</v>
      </c>
      <c r="S3895">
        <v>69</v>
      </c>
    </row>
    <row r="3896" spans="1:19">
      <c r="A3896" s="4" t="s">
        <v>4103</v>
      </c>
      <c r="B3896" s="4" t="s">
        <v>208</v>
      </c>
      <c r="C3896" s="4" t="s">
        <v>177</v>
      </c>
      <c r="D3896" s="4" t="s">
        <v>29</v>
      </c>
      <c r="E3896" s="4" t="s">
        <v>172</v>
      </c>
      <c r="F3896" s="3">
        <v>42899</v>
      </c>
      <c r="G3896" s="3">
        <v>42901</v>
      </c>
      <c r="H3896">
        <v>59</v>
      </c>
      <c r="I3896" s="4" t="s">
        <v>9014</v>
      </c>
      <c r="J3896" s="4" t="s">
        <v>9015</v>
      </c>
      <c r="K3896" s="4" t="s">
        <v>9012</v>
      </c>
      <c r="L3896">
        <v>55</v>
      </c>
      <c r="M3896" s="4" t="s">
        <v>26</v>
      </c>
      <c r="N3896">
        <v>2012</v>
      </c>
      <c r="O3896">
        <v>587.34</v>
      </c>
      <c r="P3896">
        <v>1356</v>
      </c>
      <c r="Q3896" s="4" t="s">
        <v>30</v>
      </c>
      <c r="R3896" s="4" t="s">
        <v>24</v>
      </c>
      <c r="S3896">
        <v>2</v>
      </c>
    </row>
    <row r="3897" spans="1:19">
      <c r="A3897" s="4" t="s">
        <v>4104</v>
      </c>
      <c r="B3897" s="4" t="s">
        <v>185</v>
      </c>
      <c r="C3897" s="4" t="s">
        <v>192</v>
      </c>
      <c r="D3897" s="4" t="s">
        <v>53</v>
      </c>
      <c r="E3897" s="4" t="s">
        <v>172</v>
      </c>
      <c r="F3897" s="3">
        <v>42899</v>
      </c>
      <c r="G3897" s="3">
        <v>42912</v>
      </c>
      <c r="H3897">
        <v>3205</v>
      </c>
      <c r="I3897" s="4" t="s">
        <v>9023</v>
      </c>
      <c r="J3897" s="4" t="s">
        <v>9024</v>
      </c>
      <c r="K3897" s="4" t="s">
        <v>9012</v>
      </c>
      <c r="L3897">
        <v>3393</v>
      </c>
      <c r="M3897" s="4" t="s">
        <v>33</v>
      </c>
      <c r="N3897">
        <v>1990</v>
      </c>
      <c r="O3897">
        <v>4968.91</v>
      </c>
      <c r="P3897">
        <v>7523</v>
      </c>
      <c r="Q3897" s="4" t="s">
        <v>23</v>
      </c>
      <c r="R3897" s="4" t="s">
        <v>24</v>
      </c>
      <c r="S3897">
        <v>13</v>
      </c>
    </row>
    <row r="3898" spans="1:19">
      <c r="A3898" s="4" t="s">
        <v>4105</v>
      </c>
      <c r="B3898" s="4" t="s">
        <v>235</v>
      </c>
      <c r="C3898" s="4" t="s">
        <v>179</v>
      </c>
      <c r="D3898" s="4" t="s">
        <v>88</v>
      </c>
      <c r="E3898" s="4" t="s">
        <v>197</v>
      </c>
      <c r="F3898" s="3">
        <v>42899</v>
      </c>
      <c r="G3898" s="3">
        <v>42913</v>
      </c>
      <c r="H3898">
        <v>0</v>
      </c>
      <c r="I3898" s="4" t="s">
        <v>9018</v>
      </c>
      <c r="J3898" s="4" t="s">
        <v>9019</v>
      </c>
      <c r="K3898" s="4" t="s">
        <v>9010</v>
      </c>
      <c r="L3898">
        <v>550</v>
      </c>
      <c r="M3898" s="4" t="s">
        <v>46</v>
      </c>
      <c r="N3898">
        <v>1984</v>
      </c>
      <c r="O3898">
        <v>3027.46</v>
      </c>
      <c r="P3898">
        <v>9516</v>
      </c>
      <c r="Q3898" s="4" t="s">
        <v>89</v>
      </c>
      <c r="R3898" s="4" t="s">
        <v>24</v>
      </c>
      <c r="S3898">
        <v>14</v>
      </c>
    </row>
    <row r="3899" spans="1:19">
      <c r="A3899" s="4" t="s">
        <v>4106</v>
      </c>
      <c r="B3899" s="4" t="s">
        <v>181</v>
      </c>
      <c r="C3899" s="4" t="s">
        <v>192</v>
      </c>
      <c r="D3899" s="4" t="s">
        <v>24</v>
      </c>
      <c r="E3899" s="4" t="s">
        <v>193</v>
      </c>
      <c r="F3899" s="3">
        <v>42899</v>
      </c>
      <c r="G3899" s="3"/>
      <c r="I3899" s="4" t="s">
        <v>9026</v>
      </c>
      <c r="J3899" s="4" t="s">
        <v>9024</v>
      </c>
      <c r="K3899" s="4" t="s">
        <v>9012</v>
      </c>
      <c r="L3899">
        <v>3393</v>
      </c>
      <c r="M3899" s="4"/>
      <c r="Q3899" s="4"/>
      <c r="R3899" s="4"/>
    </row>
    <row r="3900" spans="1:19">
      <c r="A3900" s="4" t="s">
        <v>4107</v>
      </c>
      <c r="B3900" s="4" t="s">
        <v>183</v>
      </c>
      <c r="C3900" s="4" t="s">
        <v>177</v>
      </c>
      <c r="D3900" s="4" t="s">
        <v>68</v>
      </c>
      <c r="E3900" s="4" t="s">
        <v>172</v>
      </c>
      <c r="F3900" s="3">
        <v>42900</v>
      </c>
      <c r="G3900" s="3">
        <v>42909</v>
      </c>
      <c r="H3900">
        <v>55</v>
      </c>
      <c r="I3900" s="4" t="s">
        <v>9014</v>
      </c>
      <c r="J3900" s="4" t="s">
        <v>9015</v>
      </c>
      <c r="K3900" s="4" t="s">
        <v>9012</v>
      </c>
      <c r="L3900">
        <v>55</v>
      </c>
      <c r="M3900" s="4" t="s">
        <v>9322</v>
      </c>
      <c r="N3900">
        <v>2000</v>
      </c>
      <c r="O3900">
        <v>1223.72</v>
      </c>
      <c r="P3900">
        <v>2497</v>
      </c>
      <c r="Q3900" s="4" t="s">
        <v>69</v>
      </c>
      <c r="R3900" s="4" t="s">
        <v>24</v>
      </c>
      <c r="S3900">
        <v>9</v>
      </c>
    </row>
    <row r="3901" spans="1:19">
      <c r="A3901" s="4" t="s">
        <v>4108</v>
      </c>
      <c r="B3901" s="4" t="s">
        <v>246</v>
      </c>
      <c r="C3901" s="4" t="s">
        <v>179</v>
      </c>
      <c r="D3901" s="4" t="s">
        <v>35</v>
      </c>
      <c r="E3901" s="4" t="s">
        <v>197</v>
      </c>
      <c r="F3901" s="3">
        <v>42900</v>
      </c>
      <c r="G3901" s="3">
        <v>42995</v>
      </c>
      <c r="H3901">
        <v>0</v>
      </c>
      <c r="I3901" s="4" t="s">
        <v>9021</v>
      </c>
      <c r="J3901" s="4" t="s">
        <v>9019</v>
      </c>
      <c r="K3901" s="4" t="s">
        <v>9010</v>
      </c>
      <c r="L3901">
        <v>550</v>
      </c>
      <c r="M3901" s="4" t="s">
        <v>36</v>
      </c>
      <c r="N3901">
        <v>2002</v>
      </c>
      <c r="O3901">
        <v>987.39</v>
      </c>
      <c r="P3901">
        <v>2253</v>
      </c>
      <c r="Q3901" s="4" t="s">
        <v>23</v>
      </c>
      <c r="R3901" s="4" t="s">
        <v>24</v>
      </c>
      <c r="S3901">
        <v>95</v>
      </c>
    </row>
    <row r="3902" spans="1:19">
      <c r="A3902" s="4" t="s">
        <v>4109</v>
      </c>
      <c r="B3902" s="4" t="s">
        <v>279</v>
      </c>
      <c r="C3902" s="4" t="s">
        <v>171</v>
      </c>
      <c r="D3902" s="4" t="s">
        <v>24</v>
      </c>
      <c r="E3902" s="4" t="s">
        <v>193</v>
      </c>
      <c r="F3902" s="3">
        <v>42900</v>
      </c>
      <c r="G3902" s="3"/>
      <c r="I3902" s="4" t="s">
        <v>9018</v>
      </c>
      <c r="J3902" s="4" t="s">
        <v>9019</v>
      </c>
      <c r="K3902" s="4" t="s">
        <v>9010</v>
      </c>
      <c r="L3902">
        <v>1096</v>
      </c>
      <c r="M3902" s="4"/>
      <c r="Q3902" s="4"/>
      <c r="R3902" s="4"/>
    </row>
    <row r="3903" spans="1:19">
      <c r="A3903" s="4" t="s">
        <v>4110</v>
      </c>
      <c r="B3903" s="4" t="s">
        <v>279</v>
      </c>
      <c r="C3903" s="4" t="s">
        <v>179</v>
      </c>
      <c r="D3903" s="4" t="s">
        <v>63</v>
      </c>
      <c r="E3903" s="4" t="s">
        <v>172</v>
      </c>
      <c r="F3903" s="3">
        <v>42900</v>
      </c>
      <c r="G3903" s="3">
        <v>42980</v>
      </c>
      <c r="H3903">
        <v>525</v>
      </c>
      <c r="I3903" s="4" t="s">
        <v>9018</v>
      </c>
      <c r="J3903" s="4" t="s">
        <v>9019</v>
      </c>
      <c r="K3903" s="4" t="s">
        <v>9010</v>
      </c>
      <c r="L3903">
        <v>550</v>
      </c>
      <c r="M3903" s="4" t="s">
        <v>33</v>
      </c>
      <c r="N3903">
        <v>1995</v>
      </c>
      <c r="O3903">
        <v>5158.71</v>
      </c>
      <c r="P3903">
        <v>17479</v>
      </c>
      <c r="Q3903" s="4" t="s">
        <v>64</v>
      </c>
      <c r="R3903" s="4" t="s">
        <v>24</v>
      </c>
      <c r="S3903">
        <v>80</v>
      </c>
    </row>
    <row r="3904" spans="1:19">
      <c r="A3904" s="4" t="s">
        <v>4111</v>
      </c>
      <c r="B3904" s="4" t="s">
        <v>174</v>
      </c>
      <c r="C3904" s="4" t="s">
        <v>192</v>
      </c>
      <c r="D3904" s="4" t="s">
        <v>79</v>
      </c>
      <c r="E3904" s="4" t="s">
        <v>172</v>
      </c>
      <c r="F3904" s="3">
        <v>42900</v>
      </c>
      <c r="G3904" s="3">
        <v>42972</v>
      </c>
      <c r="H3904">
        <v>3455</v>
      </c>
      <c r="I3904" s="4" t="s">
        <v>9016</v>
      </c>
      <c r="J3904" s="4" t="s">
        <v>9015</v>
      </c>
      <c r="K3904" s="4" t="s">
        <v>9012</v>
      </c>
      <c r="L3904">
        <v>3393</v>
      </c>
      <c r="M3904" s="4" t="s">
        <v>26</v>
      </c>
      <c r="N3904">
        <v>2002</v>
      </c>
      <c r="O3904">
        <v>3178.24</v>
      </c>
      <c r="P3904">
        <v>4540</v>
      </c>
      <c r="Q3904" s="4" t="s">
        <v>23</v>
      </c>
      <c r="R3904" s="4" t="s">
        <v>24</v>
      </c>
      <c r="S3904">
        <v>72</v>
      </c>
    </row>
    <row r="3905" spans="1:19">
      <c r="A3905" s="4" t="s">
        <v>4112</v>
      </c>
      <c r="B3905" s="4" t="s">
        <v>212</v>
      </c>
      <c r="C3905" s="4" t="s">
        <v>192</v>
      </c>
      <c r="D3905" s="4" t="s">
        <v>54</v>
      </c>
      <c r="E3905" s="4" t="s">
        <v>172</v>
      </c>
      <c r="F3905" s="3">
        <v>42900</v>
      </c>
      <c r="G3905" s="3">
        <v>42911</v>
      </c>
      <c r="H3905">
        <v>3110</v>
      </c>
      <c r="I3905" s="4" t="s">
        <v>9023</v>
      </c>
      <c r="J3905" s="4" t="s">
        <v>9024</v>
      </c>
      <c r="K3905" s="4" t="s">
        <v>9012</v>
      </c>
      <c r="L3905">
        <v>3393</v>
      </c>
      <c r="M3905" s="4" t="s">
        <v>55</v>
      </c>
      <c r="N3905">
        <v>1995</v>
      </c>
      <c r="O3905">
        <v>1825.82</v>
      </c>
      <c r="P3905">
        <v>5595</v>
      </c>
      <c r="Q3905" s="4" t="s">
        <v>23</v>
      </c>
      <c r="R3905" s="4" t="s">
        <v>56</v>
      </c>
      <c r="S3905">
        <v>11</v>
      </c>
    </row>
    <row r="3906" spans="1:19">
      <c r="A3906" s="4" t="s">
        <v>4113</v>
      </c>
      <c r="B3906" s="4" t="s">
        <v>237</v>
      </c>
      <c r="C3906" s="4" t="s">
        <v>177</v>
      </c>
      <c r="D3906" s="4" t="s">
        <v>83</v>
      </c>
      <c r="E3906" s="4" t="s">
        <v>197</v>
      </c>
      <c r="F3906" s="3">
        <v>42900</v>
      </c>
      <c r="G3906" s="3">
        <v>42913</v>
      </c>
      <c r="H3906">
        <v>0</v>
      </c>
      <c r="I3906" s="4" t="s">
        <v>9018</v>
      </c>
      <c r="J3906" s="4" t="s">
        <v>9019</v>
      </c>
      <c r="K3906" s="4" t="s">
        <v>9012</v>
      </c>
      <c r="L3906">
        <v>55</v>
      </c>
      <c r="M3906" s="4" t="s">
        <v>33</v>
      </c>
      <c r="N3906">
        <v>2004</v>
      </c>
      <c r="O3906">
        <v>702.72</v>
      </c>
      <c r="P3906">
        <v>1831</v>
      </c>
      <c r="Q3906" s="4" t="s">
        <v>23</v>
      </c>
      <c r="R3906" s="4" t="s">
        <v>24</v>
      </c>
      <c r="S3906">
        <v>13</v>
      </c>
    </row>
    <row r="3907" spans="1:19">
      <c r="A3907" s="4" t="s">
        <v>4114</v>
      </c>
      <c r="B3907" s="4" t="s">
        <v>203</v>
      </c>
      <c r="C3907" s="4" t="s">
        <v>199</v>
      </c>
      <c r="D3907" s="4" t="s">
        <v>105</v>
      </c>
      <c r="E3907" s="4" t="s">
        <v>172</v>
      </c>
      <c r="F3907" s="3">
        <v>42900</v>
      </c>
      <c r="G3907" s="3">
        <v>42989</v>
      </c>
      <c r="H3907">
        <v>5053</v>
      </c>
      <c r="I3907" s="4" t="s">
        <v>9023</v>
      </c>
      <c r="J3907" s="4" t="s">
        <v>9024</v>
      </c>
      <c r="K3907" s="4" t="s">
        <v>9010</v>
      </c>
      <c r="L3907">
        <v>5482</v>
      </c>
      <c r="M3907" s="4" t="s">
        <v>36</v>
      </c>
      <c r="N3907">
        <v>1996</v>
      </c>
      <c r="O3907">
        <v>6354.87</v>
      </c>
      <c r="P3907">
        <v>16780</v>
      </c>
      <c r="Q3907" s="4" t="s">
        <v>23</v>
      </c>
      <c r="R3907" s="4" t="s">
        <v>35</v>
      </c>
      <c r="S3907">
        <v>89</v>
      </c>
    </row>
    <row r="3908" spans="1:19">
      <c r="A3908" s="4" t="s">
        <v>4115</v>
      </c>
      <c r="B3908" s="4" t="s">
        <v>203</v>
      </c>
      <c r="C3908" s="4" t="s">
        <v>192</v>
      </c>
      <c r="D3908" s="4" t="s">
        <v>74</v>
      </c>
      <c r="E3908" s="4" t="s">
        <v>172</v>
      </c>
      <c r="F3908" s="3">
        <v>42900</v>
      </c>
      <c r="G3908" s="3">
        <v>42914</v>
      </c>
      <c r="H3908">
        <v>3539</v>
      </c>
      <c r="I3908" s="4" t="s">
        <v>9023</v>
      </c>
      <c r="J3908" s="4" t="s">
        <v>9024</v>
      </c>
      <c r="K3908" s="4" t="s">
        <v>9012</v>
      </c>
      <c r="L3908">
        <v>3393</v>
      </c>
      <c r="M3908" s="4" t="s">
        <v>33</v>
      </c>
      <c r="N3908">
        <v>2003</v>
      </c>
      <c r="O3908">
        <v>223.8</v>
      </c>
      <c r="P3908">
        <v>299</v>
      </c>
      <c r="Q3908" s="4" t="s">
        <v>23</v>
      </c>
      <c r="R3908" s="4" t="s">
        <v>24</v>
      </c>
      <c r="S3908">
        <v>14</v>
      </c>
    </row>
    <row r="3909" spans="1:19">
      <c r="A3909" s="4" t="s">
        <v>4116</v>
      </c>
      <c r="B3909" s="4" t="s">
        <v>191</v>
      </c>
      <c r="C3909" s="4" t="s">
        <v>179</v>
      </c>
      <c r="D3909" s="4" t="s">
        <v>24</v>
      </c>
      <c r="E3909" s="4" t="s">
        <v>193</v>
      </c>
      <c r="F3909" s="3">
        <v>42900</v>
      </c>
      <c r="G3909" s="3"/>
      <c r="I3909" s="4" t="s">
        <v>9026</v>
      </c>
      <c r="J3909" s="4" t="s">
        <v>9024</v>
      </c>
      <c r="K3909" s="4" t="s">
        <v>9010</v>
      </c>
      <c r="L3909">
        <v>550</v>
      </c>
      <c r="M3909" s="4"/>
      <c r="Q3909" s="4"/>
      <c r="R3909" s="4"/>
    </row>
    <row r="3910" spans="1:19">
      <c r="A3910" s="4" t="s">
        <v>4117</v>
      </c>
      <c r="B3910" s="4" t="s">
        <v>343</v>
      </c>
      <c r="C3910" s="4" t="s">
        <v>179</v>
      </c>
      <c r="D3910" s="4" t="s">
        <v>104</v>
      </c>
      <c r="E3910" s="4" t="s">
        <v>172</v>
      </c>
      <c r="F3910" s="3">
        <v>42900</v>
      </c>
      <c r="G3910" s="3">
        <v>42970</v>
      </c>
      <c r="H3910">
        <v>580</v>
      </c>
      <c r="I3910" s="4" t="s">
        <v>9016</v>
      </c>
      <c r="J3910" s="4" t="s">
        <v>9015</v>
      </c>
      <c r="K3910" s="4" t="s">
        <v>9010</v>
      </c>
      <c r="L3910">
        <v>550</v>
      </c>
      <c r="M3910" s="4" t="s">
        <v>9322</v>
      </c>
      <c r="N3910">
        <v>1983</v>
      </c>
      <c r="O3910">
        <v>1008.06</v>
      </c>
      <c r="P3910">
        <v>1238</v>
      </c>
      <c r="Q3910" s="4" t="s">
        <v>23</v>
      </c>
      <c r="R3910" s="4" t="s">
        <v>24</v>
      </c>
      <c r="S3910">
        <v>70</v>
      </c>
    </row>
    <row r="3911" spans="1:19">
      <c r="A3911" s="4" t="s">
        <v>4118</v>
      </c>
      <c r="B3911" s="4" t="s">
        <v>219</v>
      </c>
      <c r="C3911" s="4" t="s">
        <v>192</v>
      </c>
      <c r="D3911" s="4" t="s">
        <v>102</v>
      </c>
      <c r="E3911" s="4" t="s">
        <v>197</v>
      </c>
      <c r="F3911" s="3">
        <v>42900</v>
      </c>
      <c r="G3911" s="3">
        <v>42906</v>
      </c>
      <c r="H3911">
        <v>0</v>
      </c>
      <c r="I3911" s="4" t="s">
        <v>9026</v>
      </c>
      <c r="J3911" s="4" t="s">
        <v>9024</v>
      </c>
      <c r="K3911" s="4" t="s">
        <v>9012</v>
      </c>
      <c r="L3911">
        <v>3393</v>
      </c>
      <c r="M3911" s="4" t="s">
        <v>55</v>
      </c>
      <c r="N3911">
        <v>1994</v>
      </c>
      <c r="O3911">
        <v>1188.42</v>
      </c>
      <c r="P3911">
        <v>3015</v>
      </c>
      <c r="Q3911" s="4" t="s">
        <v>23</v>
      </c>
      <c r="R3911" s="4" t="s">
        <v>24</v>
      </c>
      <c r="S3911">
        <v>6</v>
      </c>
    </row>
    <row r="3912" spans="1:19">
      <c r="A3912" s="4" t="s">
        <v>4119</v>
      </c>
      <c r="B3912" s="4" t="s">
        <v>256</v>
      </c>
      <c r="C3912" s="4" t="s">
        <v>192</v>
      </c>
      <c r="D3912" s="4" t="s">
        <v>92</v>
      </c>
      <c r="E3912" s="4" t="s">
        <v>172</v>
      </c>
      <c r="F3912" s="3">
        <v>42900</v>
      </c>
      <c r="G3912" s="3">
        <v>42903</v>
      </c>
      <c r="H3912">
        <v>3468</v>
      </c>
      <c r="I3912" s="4" t="s">
        <v>9014</v>
      </c>
      <c r="J3912" s="4" t="s">
        <v>9015</v>
      </c>
      <c r="K3912" s="4" t="s">
        <v>9012</v>
      </c>
      <c r="L3912">
        <v>3393</v>
      </c>
      <c r="M3912" s="4" t="s">
        <v>73</v>
      </c>
      <c r="N3912">
        <v>1997</v>
      </c>
      <c r="O3912">
        <v>2041.73</v>
      </c>
      <c r="P3912">
        <v>5276</v>
      </c>
      <c r="Q3912" s="4" t="s">
        <v>23</v>
      </c>
      <c r="R3912" s="4" t="s">
        <v>24</v>
      </c>
      <c r="S3912">
        <v>3</v>
      </c>
    </row>
    <row r="3913" spans="1:19">
      <c r="A3913" s="4" t="s">
        <v>4120</v>
      </c>
      <c r="B3913" s="4" t="s">
        <v>187</v>
      </c>
      <c r="C3913" s="4" t="s">
        <v>265</v>
      </c>
      <c r="D3913" s="4" t="s">
        <v>119</v>
      </c>
      <c r="E3913" s="4" t="s">
        <v>193</v>
      </c>
      <c r="F3913" s="3">
        <v>42900</v>
      </c>
      <c r="G3913" s="3"/>
      <c r="I3913" s="4" t="s">
        <v>9023</v>
      </c>
      <c r="J3913" s="4" t="s">
        <v>9024</v>
      </c>
      <c r="K3913" s="4" t="s">
        <v>9013</v>
      </c>
      <c r="L3913">
        <v>26768</v>
      </c>
      <c r="M3913" s="4" t="s">
        <v>55</v>
      </c>
      <c r="N3913">
        <v>1988</v>
      </c>
      <c r="O3913">
        <v>5266.09</v>
      </c>
      <c r="P3913">
        <v>8595</v>
      </c>
      <c r="Q3913" s="4" t="s">
        <v>23</v>
      </c>
      <c r="R3913" s="4" t="s">
        <v>56</v>
      </c>
    </row>
    <row r="3914" spans="1:19">
      <c r="A3914" s="4" t="s">
        <v>4121</v>
      </c>
      <c r="B3914" s="4" t="s">
        <v>187</v>
      </c>
      <c r="C3914" s="4" t="s">
        <v>9011</v>
      </c>
      <c r="D3914" s="4" t="s">
        <v>43</v>
      </c>
      <c r="E3914" s="4" t="s">
        <v>193</v>
      </c>
      <c r="F3914" s="3">
        <v>42900</v>
      </c>
      <c r="G3914" s="3"/>
      <c r="I3914" s="4" t="s">
        <v>9023</v>
      </c>
      <c r="J3914" s="4" t="s">
        <v>9024</v>
      </c>
      <c r="K3914" s="4" t="s">
        <v>9010</v>
      </c>
      <c r="L3914">
        <v>4821</v>
      </c>
      <c r="M3914" s="4" t="s">
        <v>9322</v>
      </c>
      <c r="N3914">
        <v>2005</v>
      </c>
      <c r="O3914">
        <v>1520.66</v>
      </c>
      <c r="P3914">
        <v>1806</v>
      </c>
      <c r="Q3914" s="4" t="s">
        <v>23</v>
      </c>
      <c r="R3914" s="4" t="s">
        <v>24</v>
      </c>
    </row>
    <row r="3915" spans="1:19">
      <c r="A3915" s="4" t="s">
        <v>4122</v>
      </c>
      <c r="B3915" s="4" t="s">
        <v>189</v>
      </c>
      <c r="C3915" s="4" t="s">
        <v>177</v>
      </c>
      <c r="D3915" s="4" t="s">
        <v>103</v>
      </c>
      <c r="E3915" s="4" t="s">
        <v>172</v>
      </c>
      <c r="F3915" s="3">
        <v>42900</v>
      </c>
      <c r="G3915" s="3">
        <v>42997</v>
      </c>
      <c r="H3915">
        <v>54</v>
      </c>
      <c r="I3915" s="4" t="s">
        <v>9016</v>
      </c>
      <c r="J3915" s="4" t="s">
        <v>9015</v>
      </c>
      <c r="K3915" s="4" t="s">
        <v>9012</v>
      </c>
      <c r="L3915">
        <v>55</v>
      </c>
      <c r="M3915" s="4" t="s">
        <v>26</v>
      </c>
      <c r="N3915">
        <v>1992</v>
      </c>
      <c r="O3915">
        <v>3922.42</v>
      </c>
      <c r="P3915">
        <v>6837</v>
      </c>
      <c r="Q3915" s="4" t="s">
        <v>23</v>
      </c>
      <c r="R3915" s="4" t="s">
        <v>24</v>
      </c>
      <c r="S3915">
        <v>97</v>
      </c>
    </row>
    <row r="3916" spans="1:19">
      <c r="A3916" s="4" t="s">
        <v>4123</v>
      </c>
      <c r="B3916" s="4" t="s">
        <v>232</v>
      </c>
      <c r="C3916" s="4" t="s">
        <v>192</v>
      </c>
      <c r="D3916" s="4" t="s">
        <v>34</v>
      </c>
      <c r="E3916" s="4" t="s">
        <v>197</v>
      </c>
      <c r="F3916" s="3">
        <v>42900</v>
      </c>
      <c r="G3916" s="3">
        <v>42913</v>
      </c>
      <c r="H3916">
        <v>0</v>
      </c>
      <c r="I3916" s="4" t="s">
        <v>9021</v>
      </c>
      <c r="J3916" s="4" t="s">
        <v>9019</v>
      </c>
      <c r="K3916" s="4" t="s">
        <v>9012</v>
      </c>
      <c r="L3916">
        <v>3393</v>
      </c>
      <c r="M3916" s="4" t="s">
        <v>9322</v>
      </c>
      <c r="N3916">
        <v>1993</v>
      </c>
      <c r="O3916">
        <v>1242.32</v>
      </c>
      <c r="P3916">
        <v>3027</v>
      </c>
      <c r="Q3916" s="4" t="s">
        <v>23</v>
      </c>
      <c r="R3916" s="4" t="s">
        <v>21</v>
      </c>
      <c r="S3916">
        <v>13</v>
      </c>
    </row>
    <row r="3917" spans="1:19">
      <c r="A3917" s="4" t="s">
        <v>4124</v>
      </c>
      <c r="B3917" s="4" t="s">
        <v>208</v>
      </c>
      <c r="C3917" s="4" t="s">
        <v>177</v>
      </c>
      <c r="D3917" s="4" t="s">
        <v>106</v>
      </c>
      <c r="E3917" s="4" t="s">
        <v>197</v>
      </c>
      <c r="F3917" s="3">
        <v>42900</v>
      </c>
      <c r="G3917" s="3">
        <v>42958</v>
      </c>
      <c r="H3917">
        <v>0</v>
      </c>
      <c r="I3917" s="4" t="s">
        <v>9014</v>
      </c>
      <c r="J3917" s="4" t="s">
        <v>9015</v>
      </c>
      <c r="K3917" s="4" t="s">
        <v>9012</v>
      </c>
      <c r="L3917">
        <v>55</v>
      </c>
      <c r="M3917" s="4" t="s">
        <v>46</v>
      </c>
      <c r="N3917">
        <v>2012</v>
      </c>
      <c r="O3917">
        <v>45.39</v>
      </c>
      <c r="P3917">
        <v>100</v>
      </c>
      <c r="Q3917" s="4" t="s">
        <v>23</v>
      </c>
      <c r="R3917" s="4" t="s">
        <v>47</v>
      </c>
      <c r="S3917">
        <v>58</v>
      </c>
    </row>
    <row r="3918" spans="1:19">
      <c r="A3918" s="4" t="s">
        <v>4125</v>
      </c>
      <c r="B3918" s="4" t="s">
        <v>216</v>
      </c>
      <c r="C3918" s="4" t="s">
        <v>177</v>
      </c>
      <c r="D3918" s="4" t="s">
        <v>65</v>
      </c>
      <c r="E3918" s="4" t="s">
        <v>197</v>
      </c>
      <c r="F3918" s="3">
        <v>42900</v>
      </c>
      <c r="G3918" s="3">
        <v>42967</v>
      </c>
      <c r="H3918">
        <v>0</v>
      </c>
      <c r="I3918" s="4" t="s">
        <v>9018</v>
      </c>
      <c r="J3918" s="4" t="s">
        <v>9019</v>
      </c>
      <c r="K3918" s="4" t="s">
        <v>9012</v>
      </c>
      <c r="L3918">
        <v>55</v>
      </c>
      <c r="M3918" s="4" t="s">
        <v>33</v>
      </c>
      <c r="N3918">
        <v>1990</v>
      </c>
      <c r="O3918">
        <v>2520.83</v>
      </c>
      <c r="P3918">
        <v>3502</v>
      </c>
      <c r="Q3918" s="4" t="s">
        <v>23</v>
      </c>
      <c r="R3918" s="4" t="s">
        <v>24</v>
      </c>
      <c r="S3918">
        <v>67</v>
      </c>
    </row>
    <row r="3919" spans="1:19">
      <c r="A3919" s="4" t="s">
        <v>4126</v>
      </c>
      <c r="B3919" s="4" t="s">
        <v>261</v>
      </c>
      <c r="C3919" s="4" t="s">
        <v>199</v>
      </c>
      <c r="D3919" s="4" t="s">
        <v>130</v>
      </c>
      <c r="E3919" s="4" t="s">
        <v>172</v>
      </c>
      <c r="F3919" s="3">
        <v>42901</v>
      </c>
      <c r="G3919" s="3">
        <v>42914</v>
      </c>
      <c r="H3919">
        <v>6040</v>
      </c>
      <c r="I3919" s="4" t="s">
        <v>9021</v>
      </c>
      <c r="J3919" s="4" t="s">
        <v>9019</v>
      </c>
      <c r="K3919" s="4" t="s">
        <v>9010</v>
      </c>
      <c r="L3919">
        <v>5482</v>
      </c>
      <c r="M3919" s="4" t="s">
        <v>36</v>
      </c>
      <c r="N3919">
        <v>1979</v>
      </c>
      <c r="O3919">
        <v>4478.47</v>
      </c>
      <c r="P3919">
        <v>13809</v>
      </c>
      <c r="Q3919" s="4" t="s">
        <v>23</v>
      </c>
      <c r="R3919" s="4" t="s">
        <v>24</v>
      </c>
      <c r="S3919">
        <v>13</v>
      </c>
    </row>
    <row r="3920" spans="1:19">
      <c r="A3920" s="4" t="s">
        <v>4127</v>
      </c>
      <c r="B3920" s="4" t="s">
        <v>246</v>
      </c>
      <c r="C3920" s="4" t="s">
        <v>9011</v>
      </c>
      <c r="D3920" s="4" t="s">
        <v>117</v>
      </c>
      <c r="E3920" s="4" t="s">
        <v>172</v>
      </c>
      <c r="F3920" s="3">
        <v>42901</v>
      </c>
      <c r="G3920" s="3">
        <v>42979</v>
      </c>
      <c r="H3920">
        <v>5857</v>
      </c>
      <c r="I3920" s="4" t="s">
        <v>9021</v>
      </c>
      <c r="J3920" s="4" t="s">
        <v>9019</v>
      </c>
      <c r="K3920" s="4" t="s">
        <v>9010</v>
      </c>
      <c r="L3920">
        <v>4821</v>
      </c>
      <c r="M3920" s="4" t="s">
        <v>26</v>
      </c>
      <c r="N3920">
        <v>1996</v>
      </c>
      <c r="O3920">
        <v>439.21</v>
      </c>
      <c r="P3920">
        <v>792</v>
      </c>
      <c r="Q3920" s="4" t="s">
        <v>23</v>
      </c>
      <c r="R3920" s="4" t="s">
        <v>24</v>
      </c>
      <c r="S3920">
        <v>78</v>
      </c>
    </row>
    <row r="3921" spans="1:19">
      <c r="A3921" s="4" t="s">
        <v>4128</v>
      </c>
      <c r="B3921" s="4" t="s">
        <v>304</v>
      </c>
      <c r="C3921" s="4" t="s">
        <v>192</v>
      </c>
      <c r="D3921" s="4" t="s">
        <v>45</v>
      </c>
      <c r="E3921" s="4" t="s">
        <v>172</v>
      </c>
      <c r="F3921" s="3">
        <v>42901</v>
      </c>
      <c r="G3921" s="3">
        <v>42911</v>
      </c>
      <c r="H3921">
        <v>3785</v>
      </c>
      <c r="I3921" s="4" t="s">
        <v>9014</v>
      </c>
      <c r="J3921" s="4" t="s">
        <v>9015</v>
      </c>
      <c r="K3921" s="4" t="s">
        <v>9012</v>
      </c>
      <c r="L3921">
        <v>3393</v>
      </c>
      <c r="M3921" s="4" t="s">
        <v>46</v>
      </c>
      <c r="N3921">
        <v>1995</v>
      </c>
      <c r="O3921">
        <v>2173.98</v>
      </c>
      <c r="P3921">
        <v>2928</v>
      </c>
      <c r="Q3921" s="4" t="s">
        <v>23</v>
      </c>
      <c r="R3921" s="4" t="s">
        <v>47</v>
      </c>
      <c r="S3921">
        <v>10</v>
      </c>
    </row>
    <row r="3922" spans="1:19">
      <c r="A3922" s="4" t="s">
        <v>4129</v>
      </c>
      <c r="B3922" s="4" t="s">
        <v>279</v>
      </c>
      <c r="C3922" s="4" t="s">
        <v>171</v>
      </c>
      <c r="D3922" s="4" t="s">
        <v>126</v>
      </c>
      <c r="E3922" s="4" t="s">
        <v>197</v>
      </c>
      <c r="F3922" s="3">
        <v>42901</v>
      </c>
      <c r="G3922" s="3">
        <v>42997</v>
      </c>
      <c r="H3922">
        <v>0</v>
      </c>
      <c r="I3922" s="4" t="s">
        <v>9018</v>
      </c>
      <c r="J3922" s="4" t="s">
        <v>9019</v>
      </c>
      <c r="K3922" s="4" t="s">
        <v>9010</v>
      </c>
      <c r="L3922">
        <v>1096</v>
      </c>
      <c r="M3922" s="4" t="s">
        <v>33</v>
      </c>
      <c r="N3922">
        <v>2010</v>
      </c>
      <c r="O3922">
        <v>71.12</v>
      </c>
      <c r="P3922">
        <v>144</v>
      </c>
      <c r="Q3922" s="4" t="s">
        <v>23</v>
      </c>
      <c r="R3922" s="4" t="s">
        <v>24</v>
      </c>
      <c r="S3922">
        <v>96</v>
      </c>
    </row>
    <row r="3923" spans="1:19">
      <c r="A3923" s="4" t="s">
        <v>4130</v>
      </c>
      <c r="B3923" s="4" t="s">
        <v>210</v>
      </c>
      <c r="C3923" s="4" t="s">
        <v>179</v>
      </c>
      <c r="D3923" s="4" t="s">
        <v>78</v>
      </c>
      <c r="E3923" s="4" t="s">
        <v>172</v>
      </c>
      <c r="F3923" s="3">
        <v>42901</v>
      </c>
      <c r="G3923" s="3">
        <v>42912</v>
      </c>
      <c r="H3923">
        <v>420</v>
      </c>
      <c r="I3923" s="4" t="s">
        <v>9021</v>
      </c>
      <c r="J3923" s="4" t="s">
        <v>9019</v>
      </c>
      <c r="K3923" s="4" t="s">
        <v>9010</v>
      </c>
      <c r="L3923">
        <v>550</v>
      </c>
      <c r="M3923" s="4" t="s">
        <v>55</v>
      </c>
      <c r="N3923">
        <v>1994</v>
      </c>
      <c r="O3923">
        <v>6395.05</v>
      </c>
      <c r="P3923">
        <v>20275</v>
      </c>
      <c r="Q3923" s="4" t="s">
        <v>23</v>
      </c>
      <c r="R3923" s="4" t="s">
        <v>24</v>
      </c>
      <c r="S3923">
        <v>11</v>
      </c>
    </row>
    <row r="3924" spans="1:19">
      <c r="A3924" s="4" t="s">
        <v>4131</v>
      </c>
      <c r="B3924" s="4" t="s">
        <v>210</v>
      </c>
      <c r="C3924" s="4" t="s">
        <v>9011</v>
      </c>
      <c r="D3924" s="4" t="s">
        <v>123</v>
      </c>
      <c r="E3924" s="4" t="s">
        <v>172</v>
      </c>
      <c r="F3924" s="3">
        <v>42901</v>
      </c>
      <c r="G3924" s="3">
        <v>42906</v>
      </c>
      <c r="H3924">
        <v>4939</v>
      </c>
      <c r="I3924" s="4" t="s">
        <v>9021</v>
      </c>
      <c r="J3924" s="4" t="s">
        <v>9019</v>
      </c>
      <c r="K3924" s="4" t="s">
        <v>9010</v>
      </c>
      <c r="L3924">
        <v>4821</v>
      </c>
      <c r="M3924" s="4" t="s">
        <v>39</v>
      </c>
      <c r="N3924">
        <v>1989</v>
      </c>
      <c r="O3924">
        <v>3838.39</v>
      </c>
      <c r="P3924">
        <v>8274</v>
      </c>
      <c r="Q3924" s="4" t="s">
        <v>23</v>
      </c>
      <c r="R3924" s="4" t="s">
        <v>24</v>
      </c>
      <c r="S3924">
        <v>5</v>
      </c>
    </row>
    <row r="3925" spans="1:19">
      <c r="A3925" s="4" t="s">
        <v>4132</v>
      </c>
      <c r="B3925" s="4" t="s">
        <v>174</v>
      </c>
      <c r="C3925" s="4" t="s">
        <v>9011</v>
      </c>
      <c r="D3925" s="4" t="s">
        <v>106</v>
      </c>
      <c r="E3925" s="4" t="s">
        <v>172</v>
      </c>
      <c r="F3925" s="3">
        <v>42901</v>
      </c>
      <c r="G3925" s="3">
        <v>42916</v>
      </c>
      <c r="H3925">
        <v>4564</v>
      </c>
      <c r="I3925" s="4" t="s">
        <v>9016</v>
      </c>
      <c r="J3925" s="4" t="s">
        <v>9015</v>
      </c>
      <c r="K3925" s="4" t="s">
        <v>9010</v>
      </c>
      <c r="L3925">
        <v>4821</v>
      </c>
      <c r="M3925" s="4" t="s">
        <v>46</v>
      </c>
      <c r="N3925">
        <v>2012</v>
      </c>
      <c r="O3925">
        <v>45.39</v>
      </c>
      <c r="P3925">
        <v>100</v>
      </c>
      <c r="Q3925" s="4" t="s">
        <v>23</v>
      </c>
      <c r="R3925" s="4" t="s">
        <v>47</v>
      </c>
      <c r="S3925">
        <v>15</v>
      </c>
    </row>
    <row r="3926" spans="1:19">
      <c r="A3926" s="4" t="s">
        <v>4133</v>
      </c>
      <c r="B3926" s="4" t="s">
        <v>174</v>
      </c>
      <c r="C3926" s="4" t="s">
        <v>192</v>
      </c>
      <c r="D3926" s="4" t="s">
        <v>100</v>
      </c>
      <c r="E3926" s="4" t="s">
        <v>172</v>
      </c>
      <c r="F3926" s="3">
        <v>42901</v>
      </c>
      <c r="G3926" s="3">
        <v>42987</v>
      </c>
      <c r="H3926">
        <v>2683</v>
      </c>
      <c r="I3926" s="4" t="s">
        <v>9016</v>
      </c>
      <c r="J3926" s="4" t="s">
        <v>9015</v>
      </c>
      <c r="K3926" s="4" t="s">
        <v>9012</v>
      </c>
      <c r="L3926">
        <v>3393</v>
      </c>
      <c r="M3926" s="4" t="s">
        <v>9322</v>
      </c>
      <c r="N3926">
        <v>1987</v>
      </c>
      <c r="O3926">
        <v>2938.67</v>
      </c>
      <c r="P3926">
        <v>8775</v>
      </c>
      <c r="Q3926" s="4" t="s">
        <v>101</v>
      </c>
      <c r="R3926" s="4" t="s">
        <v>24</v>
      </c>
      <c r="S3926">
        <v>86</v>
      </c>
    </row>
    <row r="3927" spans="1:19">
      <c r="A3927" s="4" t="s">
        <v>4134</v>
      </c>
      <c r="B3927" s="4" t="s">
        <v>212</v>
      </c>
      <c r="C3927" s="4" t="s">
        <v>265</v>
      </c>
      <c r="D3927" s="4" t="s">
        <v>38</v>
      </c>
      <c r="E3927" s="4" t="s">
        <v>172</v>
      </c>
      <c r="F3927" s="3">
        <v>42901</v>
      </c>
      <c r="G3927" s="3">
        <v>42916</v>
      </c>
      <c r="H3927">
        <v>25464</v>
      </c>
      <c r="I3927" s="4" t="s">
        <v>9023</v>
      </c>
      <c r="J3927" s="4" t="s">
        <v>9024</v>
      </c>
      <c r="K3927" s="4" t="s">
        <v>9013</v>
      </c>
      <c r="L3927">
        <v>26768</v>
      </c>
      <c r="M3927" s="4" t="s">
        <v>39</v>
      </c>
      <c r="N3927">
        <v>1993</v>
      </c>
      <c r="O3927">
        <v>4269.8999999999996</v>
      </c>
      <c r="P3927">
        <v>6472</v>
      </c>
      <c r="Q3927" s="4" t="s">
        <v>23</v>
      </c>
      <c r="R3927" s="4" t="s">
        <v>40</v>
      </c>
      <c r="S3927">
        <v>15</v>
      </c>
    </row>
    <row r="3928" spans="1:19">
      <c r="A3928" s="4" t="s">
        <v>4135</v>
      </c>
      <c r="B3928" s="4" t="s">
        <v>343</v>
      </c>
      <c r="C3928" s="4" t="s">
        <v>179</v>
      </c>
      <c r="D3928" s="4" t="s">
        <v>76</v>
      </c>
      <c r="E3928" s="4" t="s">
        <v>172</v>
      </c>
      <c r="F3928" s="3">
        <v>42901</v>
      </c>
      <c r="G3928" s="3">
        <v>42987</v>
      </c>
      <c r="H3928">
        <v>460</v>
      </c>
      <c r="I3928" s="4" t="s">
        <v>9016</v>
      </c>
      <c r="J3928" s="4" t="s">
        <v>9015</v>
      </c>
      <c r="K3928" s="4" t="s">
        <v>9010</v>
      </c>
      <c r="L3928">
        <v>550</v>
      </c>
      <c r="M3928" s="4" t="s">
        <v>9322</v>
      </c>
      <c r="N3928">
        <v>1997</v>
      </c>
      <c r="O3928">
        <v>8170.38</v>
      </c>
      <c r="P3928">
        <v>16499</v>
      </c>
      <c r="Q3928" s="4" t="s">
        <v>77</v>
      </c>
      <c r="R3928" s="4" t="s">
        <v>24</v>
      </c>
      <c r="S3928">
        <v>86</v>
      </c>
    </row>
    <row r="3929" spans="1:19">
      <c r="A3929" s="4" t="s">
        <v>4136</v>
      </c>
      <c r="B3929" s="4" t="s">
        <v>343</v>
      </c>
      <c r="C3929" s="4" t="s">
        <v>179</v>
      </c>
      <c r="D3929" s="4" t="s">
        <v>104</v>
      </c>
      <c r="E3929" s="4" t="s">
        <v>172</v>
      </c>
      <c r="F3929" s="3">
        <v>42901</v>
      </c>
      <c r="G3929" s="3">
        <v>42914</v>
      </c>
      <c r="H3929">
        <v>546</v>
      </c>
      <c r="I3929" s="4" t="s">
        <v>9016</v>
      </c>
      <c r="J3929" s="4" t="s">
        <v>9015</v>
      </c>
      <c r="K3929" s="4" t="s">
        <v>9010</v>
      </c>
      <c r="L3929">
        <v>550</v>
      </c>
      <c r="M3929" s="4" t="s">
        <v>9322</v>
      </c>
      <c r="N3929">
        <v>1983</v>
      </c>
      <c r="O3929">
        <v>1008.06</v>
      </c>
      <c r="P3929">
        <v>1238</v>
      </c>
      <c r="Q3929" s="4" t="s">
        <v>23</v>
      </c>
      <c r="R3929" s="4" t="s">
        <v>24</v>
      </c>
      <c r="S3929">
        <v>13</v>
      </c>
    </row>
    <row r="3930" spans="1:19">
      <c r="A3930" s="4" t="s">
        <v>4137</v>
      </c>
      <c r="B3930" s="4" t="s">
        <v>343</v>
      </c>
      <c r="C3930" s="4" t="s">
        <v>171</v>
      </c>
      <c r="D3930" s="4" t="s">
        <v>43</v>
      </c>
      <c r="E3930" s="4" t="s">
        <v>172</v>
      </c>
      <c r="F3930" s="3">
        <v>42901</v>
      </c>
      <c r="G3930" s="3">
        <v>43003</v>
      </c>
      <c r="H3930">
        <v>918</v>
      </c>
      <c r="I3930" s="4" t="s">
        <v>9016</v>
      </c>
      <c r="J3930" s="4" t="s">
        <v>9015</v>
      </c>
      <c r="K3930" s="4" t="s">
        <v>9010</v>
      </c>
      <c r="L3930">
        <v>1096</v>
      </c>
      <c r="M3930" s="4" t="s">
        <v>9322</v>
      </c>
      <c r="N3930">
        <v>2005</v>
      </c>
      <c r="O3930">
        <v>1520.66</v>
      </c>
      <c r="P3930">
        <v>1806</v>
      </c>
      <c r="Q3930" s="4" t="s">
        <v>23</v>
      </c>
      <c r="R3930" s="4" t="s">
        <v>24</v>
      </c>
      <c r="S3930">
        <v>102</v>
      </c>
    </row>
    <row r="3931" spans="1:19">
      <c r="A3931" s="4" t="s">
        <v>4138</v>
      </c>
      <c r="B3931" s="4" t="s">
        <v>256</v>
      </c>
      <c r="C3931" s="4" t="s">
        <v>192</v>
      </c>
      <c r="D3931" s="4" t="s">
        <v>48</v>
      </c>
      <c r="E3931" s="4" t="s">
        <v>197</v>
      </c>
      <c r="F3931" s="3">
        <v>42901</v>
      </c>
      <c r="G3931" s="3">
        <v>42915</v>
      </c>
      <c r="H3931">
        <v>0</v>
      </c>
      <c r="I3931" s="4" t="s">
        <v>9014</v>
      </c>
      <c r="J3931" s="4" t="s">
        <v>9015</v>
      </c>
      <c r="K3931" s="4" t="s">
        <v>9012</v>
      </c>
      <c r="L3931">
        <v>3393</v>
      </c>
      <c r="M3931" s="4" t="s">
        <v>39</v>
      </c>
      <c r="N3931">
        <v>1998</v>
      </c>
      <c r="O3931">
        <v>217.87</v>
      </c>
      <c r="P3931">
        <v>551</v>
      </c>
      <c r="Q3931" s="4" t="s">
        <v>23</v>
      </c>
      <c r="R3931" s="4" t="s">
        <v>24</v>
      </c>
      <c r="S3931">
        <v>14</v>
      </c>
    </row>
    <row r="3932" spans="1:19">
      <c r="A3932" s="4" t="s">
        <v>4139</v>
      </c>
      <c r="B3932" s="4" t="s">
        <v>256</v>
      </c>
      <c r="C3932" s="4" t="s">
        <v>192</v>
      </c>
      <c r="D3932" s="4" t="s">
        <v>118</v>
      </c>
      <c r="E3932" s="4" t="s">
        <v>172</v>
      </c>
      <c r="F3932" s="3">
        <v>42901</v>
      </c>
      <c r="G3932" s="3">
        <v>42949</v>
      </c>
      <c r="H3932">
        <v>3018</v>
      </c>
      <c r="I3932" s="4" t="s">
        <v>9014</v>
      </c>
      <c r="J3932" s="4" t="s">
        <v>9015</v>
      </c>
      <c r="K3932" s="4" t="s">
        <v>9012</v>
      </c>
      <c r="L3932">
        <v>3393</v>
      </c>
      <c r="M3932" s="4" t="s">
        <v>33</v>
      </c>
      <c r="N3932">
        <v>1995</v>
      </c>
      <c r="O3932">
        <v>332.43</v>
      </c>
      <c r="P3932">
        <v>799</v>
      </c>
      <c r="Q3932" s="4" t="s">
        <v>23</v>
      </c>
      <c r="R3932" s="4" t="s">
        <v>24</v>
      </c>
      <c r="S3932">
        <v>48</v>
      </c>
    </row>
    <row r="3933" spans="1:19">
      <c r="A3933" s="4" t="s">
        <v>4140</v>
      </c>
      <c r="B3933" s="4" t="s">
        <v>187</v>
      </c>
      <c r="C3933" s="4" t="s">
        <v>177</v>
      </c>
      <c r="D3933" s="4" t="s">
        <v>56</v>
      </c>
      <c r="E3933" s="4" t="s">
        <v>172</v>
      </c>
      <c r="F3933" s="3">
        <v>42901</v>
      </c>
      <c r="G3933" s="3">
        <v>42971</v>
      </c>
      <c r="H3933">
        <v>52</v>
      </c>
      <c r="I3933" s="4" t="s">
        <v>9023</v>
      </c>
      <c r="J3933" s="4" t="s">
        <v>9024</v>
      </c>
      <c r="K3933" s="4" t="s">
        <v>9012</v>
      </c>
      <c r="L3933">
        <v>55</v>
      </c>
      <c r="M3933" s="4" t="s">
        <v>55</v>
      </c>
      <c r="N3933">
        <v>1999</v>
      </c>
      <c r="O3933">
        <v>1699.85</v>
      </c>
      <c r="P3933">
        <v>5108</v>
      </c>
      <c r="Q3933" s="4" t="s">
        <v>23</v>
      </c>
      <c r="R3933" s="4" t="s">
        <v>24</v>
      </c>
      <c r="S3933">
        <v>70</v>
      </c>
    </row>
    <row r="3934" spans="1:19">
      <c r="A3934" s="4" t="s">
        <v>4141</v>
      </c>
      <c r="B3934" s="4" t="s">
        <v>201</v>
      </c>
      <c r="C3934" s="4" t="s">
        <v>179</v>
      </c>
      <c r="D3934" s="4" t="s">
        <v>24</v>
      </c>
      <c r="E3934" s="4" t="s">
        <v>193</v>
      </c>
      <c r="F3934" s="3">
        <v>42901</v>
      </c>
      <c r="G3934" s="3"/>
      <c r="I3934" s="4" t="s">
        <v>9026</v>
      </c>
      <c r="J3934" s="4" t="s">
        <v>9024</v>
      </c>
      <c r="K3934" s="4" t="s">
        <v>9010</v>
      </c>
      <c r="L3934">
        <v>550</v>
      </c>
      <c r="M3934" s="4"/>
      <c r="Q3934" s="4"/>
      <c r="R3934" s="4"/>
    </row>
    <row r="3935" spans="1:19">
      <c r="A3935" s="4" t="s">
        <v>4142</v>
      </c>
      <c r="B3935" s="4" t="s">
        <v>232</v>
      </c>
      <c r="C3935" s="4" t="s">
        <v>177</v>
      </c>
      <c r="D3935" s="4" t="s">
        <v>31</v>
      </c>
      <c r="E3935" s="4" t="s">
        <v>172</v>
      </c>
      <c r="F3935" s="3">
        <v>42901</v>
      </c>
      <c r="G3935" s="3">
        <v>42951</v>
      </c>
      <c r="H3935">
        <v>50</v>
      </c>
      <c r="I3935" s="4" t="s">
        <v>9021</v>
      </c>
      <c r="J3935" s="4" t="s">
        <v>9019</v>
      </c>
      <c r="K3935" s="4" t="s">
        <v>9012</v>
      </c>
      <c r="L3935">
        <v>55</v>
      </c>
      <c r="M3935" s="4" t="s">
        <v>26</v>
      </c>
      <c r="N3935">
        <v>1991</v>
      </c>
      <c r="O3935">
        <v>326.82</v>
      </c>
      <c r="P3935">
        <v>1016</v>
      </c>
      <c r="Q3935" s="4" t="s">
        <v>23</v>
      </c>
      <c r="R3935" s="4" t="s">
        <v>24</v>
      </c>
      <c r="S3935">
        <v>50</v>
      </c>
    </row>
    <row r="3936" spans="1:19">
      <c r="A3936" s="4" t="s">
        <v>4143</v>
      </c>
      <c r="B3936" s="4" t="s">
        <v>205</v>
      </c>
      <c r="C3936" s="4" t="s">
        <v>177</v>
      </c>
      <c r="D3936" s="4" t="s">
        <v>24</v>
      </c>
      <c r="E3936" s="4" t="s">
        <v>193</v>
      </c>
      <c r="F3936" s="3">
        <v>42901</v>
      </c>
      <c r="G3936" s="3"/>
      <c r="I3936" s="4" t="s">
        <v>9023</v>
      </c>
      <c r="J3936" s="4" t="s">
        <v>9024</v>
      </c>
      <c r="K3936" s="4" t="s">
        <v>9012</v>
      </c>
      <c r="L3936">
        <v>55</v>
      </c>
      <c r="M3936" s="4"/>
      <c r="Q3936" s="4"/>
      <c r="R3936" s="4"/>
    </row>
    <row r="3937" spans="1:19">
      <c r="A3937" s="4" t="s">
        <v>4144</v>
      </c>
      <c r="B3937" s="4" t="s">
        <v>226</v>
      </c>
      <c r="C3937" s="4" t="s">
        <v>179</v>
      </c>
      <c r="D3937" s="4" t="s">
        <v>123</v>
      </c>
      <c r="E3937" s="4" t="s">
        <v>172</v>
      </c>
      <c r="F3937" s="3">
        <v>42901</v>
      </c>
      <c r="G3937" s="3">
        <v>42991</v>
      </c>
      <c r="H3937">
        <v>524</v>
      </c>
      <c r="I3937" s="4" t="s">
        <v>9018</v>
      </c>
      <c r="J3937" s="4" t="s">
        <v>9019</v>
      </c>
      <c r="K3937" s="4" t="s">
        <v>9010</v>
      </c>
      <c r="L3937">
        <v>550</v>
      </c>
      <c r="M3937" s="4" t="s">
        <v>39</v>
      </c>
      <c r="N3937">
        <v>1989</v>
      </c>
      <c r="O3937">
        <v>3838.39</v>
      </c>
      <c r="P3937">
        <v>8274</v>
      </c>
      <c r="Q3937" s="4" t="s">
        <v>23</v>
      </c>
      <c r="R3937" s="4" t="s">
        <v>24</v>
      </c>
      <c r="S3937">
        <v>90</v>
      </c>
    </row>
    <row r="3938" spans="1:19">
      <c r="A3938" s="4" t="s">
        <v>4145</v>
      </c>
      <c r="B3938" s="4" t="s">
        <v>226</v>
      </c>
      <c r="C3938" s="4" t="s">
        <v>192</v>
      </c>
      <c r="D3938" s="4" t="s">
        <v>123</v>
      </c>
      <c r="E3938" s="4" t="s">
        <v>172</v>
      </c>
      <c r="F3938" s="3">
        <v>42901</v>
      </c>
      <c r="G3938" s="3">
        <v>42915</v>
      </c>
      <c r="H3938">
        <v>3306</v>
      </c>
      <c r="I3938" s="4" t="s">
        <v>9018</v>
      </c>
      <c r="J3938" s="4" t="s">
        <v>9019</v>
      </c>
      <c r="K3938" s="4" t="s">
        <v>9012</v>
      </c>
      <c r="L3938">
        <v>3393</v>
      </c>
      <c r="M3938" s="4" t="s">
        <v>39</v>
      </c>
      <c r="N3938">
        <v>1989</v>
      </c>
      <c r="O3938">
        <v>3838.39</v>
      </c>
      <c r="P3938">
        <v>8274</v>
      </c>
      <c r="Q3938" s="4" t="s">
        <v>23</v>
      </c>
      <c r="R3938" s="4" t="s">
        <v>24</v>
      </c>
      <c r="S3938">
        <v>14</v>
      </c>
    </row>
    <row r="3939" spans="1:19">
      <c r="A3939" s="4" t="s">
        <v>4146</v>
      </c>
      <c r="B3939" s="4" t="s">
        <v>185</v>
      </c>
      <c r="C3939" s="4" t="s">
        <v>179</v>
      </c>
      <c r="D3939" s="4" t="s">
        <v>24</v>
      </c>
      <c r="E3939" s="4" t="s">
        <v>193</v>
      </c>
      <c r="F3939" s="3">
        <v>42901</v>
      </c>
      <c r="G3939" s="3"/>
      <c r="I3939" s="4" t="s">
        <v>9023</v>
      </c>
      <c r="J3939" s="4" t="s">
        <v>9024</v>
      </c>
      <c r="K3939" s="4" t="s">
        <v>9010</v>
      </c>
      <c r="L3939">
        <v>550</v>
      </c>
      <c r="M3939" s="4"/>
      <c r="Q3939" s="4"/>
      <c r="R3939" s="4"/>
    </row>
    <row r="3940" spans="1:19">
      <c r="A3940" s="4" t="s">
        <v>4147</v>
      </c>
      <c r="B3940" s="4" t="s">
        <v>185</v>
      </c>
      <c r="C3940" s="4" t="s">
        <v>177</v>
      </c>
      <c r="D3940" s="4" t="s">
        <v>75</v>
      </c>
      <c r="E3940" s="4" t="s">
        <v>172</v>
      </c>
      <c r="F3940" s="3">
        <v>42901</v>
      </c>
      <c r="G3940" s="3">
        <v>42908</v>
      </c>
      <c r="H3940">
        <v>54</v>
      </c>
      <c r="I3940" s="4" t="s">
        <v>9023</v>
      </c>
      <c r="J3940" s="4" t="s">
        <v>9024</v>
      </c>
      <c r="K3940" s="4" t="s">
        <v>9012</v>
      </c>
      <c r="L3940">
        <v>55</v>
      </c>
      <c r="M3940" s="4" t="s">
        <v>73</v>
      </c>
      <c r="N3940">
        <v>1982</v>
      </c>
      <c r="O3940">
        <v>792.46</v>
      </c>
      <c r="P3940">
        <v>1299</v>
      </c>
      <c r="Q3940" s="4" t="s">
        <v>23</v>
      </c>
      <c r="R3940" s="4" t="s">
        <v>24</v>
      </c>
      <c r="S3940">
        <v>7</v>
      </c>
    </row>
    <row r="3941" spans="1:19">
      <c r="A3941" s="4" t="s">
        <v>4148</v>
      </c>
      <c r="B3941" s="4" t="s">
        <v>185</v>
      </c>
      <c r="C3941" s="4" t="s">
        <v>177</v>
      </c>
      <c r="D3941" s="4" t="s">
        <v>76</v>
      </c>
      <c r="E3941" s="4" t="s">
        <v>172</v>
      </c>
      <c r="F3941" s="3">
        <v>42901</v>
      </c>
      <c r="G3941" s="3">
        <v>42914</v>
      </c>
      <c r="H3941">
        <v>53</v>
      </c>
      <c r="I3941" s="4" t="s">
        <v>9023</v>
      </c>
      <c r="J3941" s="4" t="s">
        <v>9024</v>
      </c>
      <c r="K3941" s="4" t="s">
        <v>9012</v>
      </c>
      <c r="L3941">
        <v>55</v>
      </c>
      <c r="M3941" s="4" t="s">
        <v>9322</v>
      </c>
      <c r="N3941">
        <v>1997</v>
      </c>
      <c r="O3941">
        <v>8170.38</v>
      </c>
      <c r="P3941">
        <v>16499</v>
      </c>
      <c r="Q3941" s="4" t="s">
        <v>77</v>
      </c>
      <c r="R3941" s="4" t="s">
        <v>24</v>
      </c>
      <c r="S3941">
        <v>13</v>
      </c>
    </row>
    <row r="3942" spans="1:19">
      <c r="A3942" s="4" t="s">
        <v>4149</v>
      </c>
      <c r="B3942" s="4" t="s">
        <v>235</v>
      </c>
      <c r="C3942" s="4" t="s">
        <v>179</v>
      </c>
      <c r="D3942" s="4" t="s">
        <v>127</v>
      </c>
      <c r="E3942" s="4" t="s">
        <v>172</v>
      </c>
      <c r="F3942" s="3">
        <v>42901</v>
      </c>
      <c r="G3942" s="3">
        <v>42976</v>
      </c>
      <c r="H3942">
        <v>514</v>
      </c>
      <c r="I3942" s="4" t="s">
        <v>9018</v>
      </c>
      <c r="J3942" s="4" t="s">
        <v>9019</v>
      </c>
      <c r="K3942" s="4" t="s">
        <v>9010</v>
      </c>
      <c r="L3942">
        <v>550</v>
      </c>
      <c r="M3942" s="4" t="s">
        <v>9322</v>
      </c>
      <c r="N3942">
        <v>2011</v>
      </c>
      <c r="O3942">
        <v>40.79</v>
      </c>
      <c r="P3942">
        <v>142</v>
      </c>
      <c r="Q3942" s="4" t="s">
        <v>128</v>
      </c>
      <c r="R3942" s="4" t="s">
        <v>24</v>
      </c>
      <c r="S3942">
        <v>75</v>
      </c>
    </row>
    <row r="3943" spans="1:19">
      <c r="A3943" s="4" t="s">
        <v>4150</v>
      </c>
      <c r="B3943" s="4" t="s">
        <v>181</v>
      </c>
      <c r="C3943" s="4" t="s">
        <v>192</v>
      </c>
      <c r="D3943" s="4" t="s">
        <v>24</v>
      </c>
      <c r="E3943" s="4" t="s">
        <v>193</v>
      </c>
      <c r="F3943" s="3">
        <v>42901</v>
      </c>
      <c r="G3943" s="3"/>
      <c r="I3943" s="4" t="s">
        <v>9026</v>
      </c>
      <c r="J3943" s="4" t="s">
        <v>9024</v>
      </c>
      <c r="K3943" s="4" t="s">
        <v>9012</v>
      </c>
      <c r="L3943">
        <v>3393</v>
      </c>
      <c r="M3943" s="4"/>
      <c r="Q3943" s="4"/>
      <c r="R3943" s="4"/>
    </row>
    <row r="3944" spans="1:19">
      <c r="A3944" s="4" t="s">
        <v>4151</v>
      </c>
      <c r="B3944" s="4" t="s">
        <v>246</v>
      </c>
      <c r="C3944" s="4" t="s">
        <v>177</v>
      </c>
      <c r="D3944" s="4" t="s">
        <v>34</v>
      </c>
      <c r="E3944" s="4" t="s">
        <v>193</v>
      </c>
      <c r="F3944" s="3">
        <v>42902</v>
      </c>
      <c r="G3944" s="3"/>
      <c r="I3944" s="4" t="s">
        <v>9021</v>
      </c>
      <c r="J3944" s="4" t="s">
        <v>9019</v>
      </c>
      <c r="K3944" s="4" t="s">
        <v>9012</v>
      </c>
      <c r="L3944">
        <v>55</v>
      </c>
      <c r="M3944" s="4" t="s">
        <v>9322</v>
      </c>
      <c r="N3944">
        <v>1993</v>
      </c>
      <c r="O3944">
        <v>1242.32</v>
      </c>
      <c r="P3944">
        <v>3027</v>
      </c>
      <c r="Q3944" s="4" t="s">
        <v>23</v>
      </c>
      <c r="R3944" s="4" t="s">
        <v>21</v>
      </c>
    </row>
    <row r="3945" spans="1:19">
      <c r="A3945" s="4" t="s">
        <v>4152</v>
      </c>
      <c r="B3945" s="4" t="s">
        <v>210</v>
      </c>
      <c r="C3945" s="4" t="s">
        <v>171</v>
      </c>
      <c r="D3945" s="4" t="s">
        <v>84</v>
      </c>
      <c r="E3945" s="4" t="s">
        <v>172</v>
      </c>
      <c r="F3945" s="3">
        <v>42902</v>
      </c>
      <c r="G3945" s="3">
        <v>42911</v>
      </c>
      <c r="H3945">
        <v>985</v>
      </c>
      <c r="I3945" s="4" t="s">
        <v>9021</v>
      </c>
      <c r="J3945" s="4" t="s">
        <v>9019</v>
      </c>
      <c r="K3945" s="4" t="s">
        <v>9010</v>
      </c>
      <c r="L3945">
        <v>1096</v>
      </c>
      <c r="M3945" s="4" t="s">
        <v>9322</v>
      </c>
      <c r="N3945">
        <v>1980</v>
      </c>
      <c r="O3945">
        <v>7708.38</v>
      </c>
      <c r="P3945">
        <v>13756</v>
      </c>
      <c r="Q3945" s="4" t="s">
        <v>23</v>
      </c>
      <c r="R3945" s="4" t="s">
        <v>24</v>
      </c>
      <c r="S3945">
        <v>9</v>
      </c>
    </row>
    <row r="3946" spans="1:19">
      <c r="A3946" s="4" t="s">
        <v>4153</v>
      </c>
      <c r="B3946" s="4" t="s">
        <v>174</v>
      </c>
      <c r="C3946" s="4" t="s">
        <v>9011</v>
      </c>
      <c r="D3946" s="4" t="s">
        <v>43</v>
      </c>
      <c r="E3946" s="4" t="s">
        <v>172</v>
      </c>
      <c r="F3946" s="3">
        <v>42902</v>
      </c>
      <c r="G3946" s="3">
        <v>42958</v>
      </c>
      <c r="H3946">
        <v>5843</v>
      </c>
      <c r="I3946" s="4" t="s">
        <v>9016</v>
      </c>
      <c r="J3946" s="4" t="s">
        <v>9015</v>
      </c>
      <c r="K3946" s="4" t="s">
        <v>9010</v>
      </c>
      <c r="L3946">
        <v>4821</v>
      </c>
      <c r="M3946" s="4" t="s">
        <v>9322</v>
      </c>
      <c r="N3946">
        <v>2005</v>
      </c>
      <c r="O3946">
        <v>1520.66</v>
      </c>
      <c r="P3946">
        <v>1806</v>
      </c>
      <c r="Q3946" s="4" t="s">
        <v>23</v>
      </c>
      <c r="R3946" s="4" t="s">
        <v>24</v>
      </c>
      <c r="S3946">
        <v>56</v>
      </c>
    </row>
    <row r="3947" spans="1:19">
      <c r="A3947" s="4" t="s">
        <v>4154</v>
      </c>
      <c r="B3947" s="4" t="s">
        <v>174</v>
      </c>
      <c r="C3947" s="4" t="s">
        <v>9011</v>
      </c>
      <c r="D3947" s="4" t="s">
        <v>66</v>
      </c>
      <c r="E3947" s="4" t="s">
        <v>172</v>
      </c>
      <c r="F3947" s="3">
        <v>42902</v>
      </c>
      <c r="G3947" s="3">
        <v>42995</v>
      </c>
      <c r="H3947">
        <v>4577</v>
      </c>
      <c r="I3947" s="4" t="s">
        <v>9016</v>
      </c>
      <c r="J3947" s="4" t="s">
        <v>9015</v>
      </c>
      <c r="K3947" s="4" t="s">
        <v>9010</v>
      </c>
      <c r="L3947">
        <v>4821</v>
      </c>
      <c r="M3947" s="4" t="s">
        <v>33</v>
      </c>
      <c r="N3947">
        <v>2007</v>
      </c>
      <c r="O3947">
        <v>894.33</v>
      </c>
      <c r="P3947">
        <v>1635</v>
      </c>
      <c r="Q3947" s="4" t="s">
        <v>67</v>
      </c>
      <c r="R3947" s="4" t="s">
        <v>24</v>
      </c>
      <c r="S3947">
        <v>93</v>
      </c>
    </row>
    <row r="3948" spans="1:19">
      <c r="A3948" s="4" t="s">
        <v>4155</v>
      </c>
      <c r="B3948" s="4" t="s">
        <v>174</v>
      </c>
      <c r="C3948" s="4" t="s">
        <v>192</v>
      </c>
      <c r="D3948" s="4" t="s">
        <v>79</v>
      </c>
      <c r="E3948" s="4" t="s">
        <v>172</v>
      </c>
      <c r="F3948" s="3">
        <v>42902</v>
      </c>
      <c r="G3948" s="3">
        <v>42910</v>
      </c>
      <c r="H3948">
        <v>3323</v>
      </c>
      <c r="I3948" s="4" t="s">
        <v>9016</v>
      </c>
      <c r="J3948" s="4" t="s">
        <v>9015</v>
      </c>
      <c r="K3948" s="4" t="s">
        <v>9012</v>
      </c>
      <c r="L3948">
        <v>3393</v>
      </c>
      <c r="M3948" s="4" t="s">
        <v>26</v>
      </c>
      <c r="N3948">
        <v>2002</v>
      </c>
      <c r="O3948">
        <v>3178.24</v>
      </c>
      <c r="P3948">
        <v>4540</v>
      </c>
      <c r="Q3948" s="4" t="s">
        <v>23</v>
      </c>
      <c r="R3948" s="4" t="s">
        <v>24</v>
      </c>
      <c r="S3948">
        <v>8</v>
      </c>
    </row>
    <row r="3949" spans="1:19">
      <c r="A3949" s="4" t="s">
        <v>4156</v>
      </c>
      <c r="B3949" s="4" t="s">
        <v>263</v>
      </c>
      <c r="C3949" s="4" t="s">
        <v>192</v>
      </c>
      <c r="D3949" s="4" t="s">
        <v>25</v>
      </c>
      <c r="E3949" s="4" t="s">
        <v>197</v>
      </c>
      <c r="F3949" s="3">
        <v>42902</v>
      </c>
      <c r="G3949" s="3">
        <v>42978</v>
      </c>
      <c r="H3949">
        <v>0</v>
      </c>
      <c r="I3949" s="4" t="s">
        <v>9021</v>
      </c>
      <c r="J3949" s="4" t="s">
        <v>9019</v>
      </c>
      <c r="K3949" s="4" t="s">
        <v>9012</v>
      </c>
      <c r="L3949">
        <v>3393</v>
      </c>
      <c r="M3949" s="4" t="s">
        <v>26</v>
      </c>
      <c r="N3949">
        <v>1999</v>
      </c>
      <c r="O3949">
        <v>251.41</v>
      </c>
      <c r="P3949">
        <v>495</v>
      </c>
      <c r="Q3949" s="4" t="s">
        <v>23</v>
      </c>
      <c r="R3949" s="4" t="s">
        <v>24</v>
      </c>
      <c r="S3949">
        <v>76</v>
      </c>
    </row>
    <row r="3950" spans="1:19">
      <c r="A3950" s="4" t="s">
        <v>4157</v>
      </c>
      <c r="B3950" s="4" t="s">
        <v>263</v>
      </c>
      <c r="C3950" s="4" t="s">
        <v>179</v>
      </c>
      <c r="D3950" s="4" t="s">
        <v>95</v>
      </c>
      <c r="E3950" s="4" t="s">
        <v>172</v>
      </c>
      <c r="F3950" s="3">
        <v>42902</v>
      </c>
      <c r="G3950" s="3">
        <v>42995</v>
      </c>
      <c r="H3950">
        <v>483</v>
      </c>
      <c r="I3950" s="4" t="s">
        <v>9021</v>
      </c>
      <c r="J3950" s="4" t="s">
        <v>9019</v>
      </c>
      <c r="K3950" s="4" t="s">
        <v>9010</v>
      </c>
      <c r="L3950">
        <v>550</v>
      </c>
      <c r="M3950" s="4" t="s">
        <v>60</v>
      </c>
      <c r="N3950">
        <v>1997</v>
      </c>
      <c r="O3950">
        <v>882.12</v>
      </c>
      <c r="P3950">
        <v>2769</v>
      </c>
      <c r="Q3950" s="4" t="s">
        <v>23</v>
      </c>
      <c r="R3950" s="4" t="s">
        <v>24</v>
      </c>
      <c r="S3950">
        <v>93</v>
      </c>
    </row>
    <row r="3951" spans="1:19">
      <c r="A3951" s="4" t="s">
        <v>4158</v>
      </c>
      <c r="B3951" s="4" t="s">
        <v>237</v>
      </c>
      <c r="C3951" s="4" t="s">
        <v>179</v>
      </c>
      <c r="D3951" s="4" t="s">
        <v>78</v>
      </c>
      <c r="E3951" s="4" t="s">
        <v>197</v>
      </c>
      <c r="F3951" s="3">
        <v>42902</v>
      </c>
      <c r="G3951" s="3">
        <v>42969</v>
      </c>
      <c r="H3951">
        <v>0</v>
      </c>
      <c r="I3951" s="4" t="s">
        <v>9018</v>
      </c>
      <c r="J3951" s="4" t="s">
        <v>9019</v>
      </c>
      <c r="K3951" s="4" t="s">
        <v>9010</v>
      </c>
      <c r="L3951">
        <v>550</v>
      </c>
      <c r="M3951" s="4" t="s">
        <v>55</v>
      </c>
      <c r="N3951">
        <v>1994</v>
      </c>
      <c r="O3951">
        <v>6395.05</v>
      </c>
      <c r="P3951">
        <v>20275</v>
      </c>
      <c r="Q3951" s="4" t="s">
        <v>23</v>
      </c>
      <c r="R3951" s="4" t="s">
        <v>24</v>
      </c>
      <c r="S3951">
        <v>67</v>
      </c>
    </row>
    <row r="3952" spans="1:19">
      <c r="A3952" s="4" t="s">
        <v>4159</v>
      </c>
      <c r="B3952" s="4" t="s">
        <v>237</v>
      </c>
      <c r="C3952" s="4" t="s">
        <v>9011</v>
      </c>
      <c r="D3952" s="4" t="s">
        <v>121</v>
      </c>
      <c r="E3952" s="4" t="s">
        <v>172</v>
      </c>
      <c r="F3952" s="3">
        <v>42902</v>
      </c>
      <c r="G3952" s="3">
        <v>42996</v>
      </c>
      <c r="H3952">
        <v>5206</v>
      </c>
      <c r="I3952" s="4" t="s">
        <v>9018</v>
      </c>
      <c r="J3952" s="4" t="s">
        <v>9019</v>
      </c>
      <c r="K3952" s="4" t="s">
        <v>9010</v>
      </c>
      <c r="L3952">
        <v>4821</v>
      </c>
      <c r="M3952" s="4" t="s">
        <v>58</v>
      </c>
      <c r="N3952">
        <v>1993</v>
      </c>
      <c r="O3952">
        <v>646.1</v>
      </c>
      <c r="P3952">
        <v>883</v>
      </c>
      <c r="Q3952" s="4" t="s">
        <v>23</v>
      </c>
      <c r="R3952" s="4" t="s">
        <v>62</v>
      </c>
      <c r="S3952">
        <v>94</v>
      </c>
    </row>
    <row r="3953" spans="1:19">
      <c r="A3953" s="4" t="s">
        <v>4160</v>
      </c>
      <c r="B3953" s="4" t="s">
        <v>196</v>
      </c>
      <c r="C3953" s="4" t="s">
        <v>192</v>
      </c>
      <c r="D3953" s="4" t="s">
        <v>57</v>
      </c>
      <c r="E3953" s="4" t="s">
        <v>172</v>
      </c>
      <c r="F3953" s="3">
        <v>42902</v>
      </c>
      <c r="G3953" s="3">
        <v>42982</v>
      </c>
      <c r="H3953">
        <v>3621</v>
      </c>
      <c r="I3953" s="4" t="s">
        <v>9016</v>
      </c>
      <c r="J3953" s="4" t="s">
        <v>9015</v>
      </c>
      <c r="K3953" s="4" t="s">
        <v>9012</v>
      </c>
      <c r="L3953">
        <v>3393</v>
      </c>
      <c r="M3953" s="4" t="s">
        <v>58</v>
      </c>
      <c r="N3953">
        <v>2006</v>
      </c>
      <c r="O3953">
        <v>1102.43</v>
      </c>
      <c r="P3953">
        <v>1759</v>
      </c>
      <c r="Q3953" s="4" t="s">
        <v>23</v>
      </c>
      <c r="R3953" s="4" t="s">
        <v>24</v>
      </c>
      <c r="S3953">
        <v>80</v>
      </c>
    </row>
    <row r="3954" spans="1:19">
      <c r="A3954" s="4" t="s">
        <v>4161</v>
      </c>
      <c r="B3954" s="4" t="s">
        <v>219</v>
      </c>
      <c r="C3954" s="4" t="s">
        <v>9011</v>
      </c>
      <c r="D3954" s="4" t="s">
        <v>54</v>
      </c>
      <c r="E3954" s="4" t="s">
        <v>172</v>
      </c>
      <c r="F3954" s="3">
        <v>42902</v>
      </c>
      <c r="G3954" s="3">
        <v>42911</v>
      </c>
      <c r="H3954">
        <v>4756</v>
      </c>
      <c r="I3954" s="4" t="s">
        <v>9026</v>
      </c>
      <c r="J3954" s="4" t="s">
        <v>9024</v>
      </c>
      <c r="K3954" s="4" t="s">
        <v>9010</v>
      </c>
      <c r="L3954">
        <v>4821</v>
      </c>
      <c r="M3954" s="4" t="s">
        <v>55</v>
      </c>
      <c r="N3954">
        <v>1995</v>
      </c>
      <c r="O3954">
        <v>1825.82</v>
      </c>
      <c r="P3954">
        <v>5595</v>
      </c>
      <c r="Q3954" s="4" t="s">
        <v>23</v>
      </c>
      <c r="R3954" s="4" t="s">
        <v>56</v>
      </c>
      <c r="S3954">
        <v>9</v>
      </c>
    </row>
    <row r="3955" spans="1:19">
      <c r="A3955" s="4" t="s">
        <v>4162</v>
      </c>
      <c r="B3955" s="4" t="s">
        <v>256</v>
      </c>
      <c r="C3955" s="4" t="s">
        <v>171</v>
      </c>
      <c r="D3955" s="4" t="s">
        <v>79</v>
      </c>
      <c r="E3955" s="4" t="s">
        <v>197</v>
      </c>
      <c r="F3955" s="3">
        <v>42902</v>
      </c>
      <c r="G3955" s="3">
        <v>42976</v>
      </c>
      <c r="H3955">
        <v>0</v>
      </c>
      <c r="I3955" s="4" t="s">
        <v>9014</v>
      </c>
      <c r="J3955" s="4" t="s">
        <v>9015</v>
      </c>
      <c r="K3955" s="4" t="s">
        <v>9010</v>
      </c>
      <c r="L3955">
        <v>1096</v>
      </c>
      <c r="M3955" s="4" t="s">
        <v>26</v>
      </c>
      <c r="N3955">
        <v>2002</v>
      </c>
      <c r="O3955">
        <v>3178.24</v>
      </c>
      <c r="P3955">
        <v>4540</v>
      </c>
      <c r="Q3955" s="4" t="s">
        <v>23</v>
      </c>
      <c r="R3955" s="4" t="s">
        <v>24</v>
      </c>
      <c r="S3955">
        <v>74</v>
      </c>
    </row>
    <row r="3956" spans="1:19">
      <c r="A3956" s="4" t="s">
        <v>4163</v>
      </c>
      <c r="B3956" s="4" t="s">
        <v>256</v>
      </c>
      <c r="C3956" s="4" t="s">
        <v>192</v>
      </c>
      <c r="D3956" s="4" t="s">
        <v>109</v>
      </c>
      <c r="E3956" s="4" t="s">
        <v>172</v>
      </c>
      <c r="F3956" s="3">
        <v>42902</v>
      </c>
      <c r="G3956" s="3">
        <v>42910</v>
      </c>
      <c r="H3956">
        <v>3228</v>
      </c>
      <c r="I3956" s="4" t="s">
        <v>9014</v>
      </c>
      <c r="J3956" s="4" t="s">
        <v>9015</v>
      </c>
      <c r="K3956" s="4" t="s">
        <v>9012</v>
      </c>
      <c r="L3956">
        <v>3393</v>
      </c>
      <c r="M3956" s="4" t="s">
        <v>58</v>
      </c>
      <c r="N3956">
        <v>1987</v>
      </c>
      <c r="O3956">
        <v>1698.2</v>
      </c>
      <c r="P3956">
        <v>3798</v>
      </c>
      <c r="Q3956" s="4" t="s">
        <v>23</v>
      </c>
      <c r="R3956" s="4" t="s">
        <v>24</v>
      </c>
      <c r="S3956">
        <v>8</v>
      </c>
    </row>
    <row r="3957" spans="1:19">
      <c r="A3957" s="4" t="s">
        <v>4164</v>
      </c>
      <c r="B3957" s="4" t="s">
        <v>187</v>
      </c>
      <c r="C3957" s="4" t="s">
        <v>171</v>
      </c>
      <c r="D3957" s="4" t="s">
        <v>118</v>
      </c>
      <c r="E3957" s="4" t="s">
        <v>193</v>
      </c>
      <c r="F3957" s="3">
        <v>42902</v>
      </c>
      <c r="G3957" s="3"/>
      <c r="I3957" s="4" t="s">
        <v>9023</v>
      </c>
      <c r="J3957" s="4" t="s">
        <v>9024</v>
      </c>
      <c r="K3957" s="4" t="s">
        <v>9010</v>
      </c>
      <c r="L3957">
        <v>1096</v>
      </c>
      <c r="M3957" s="4" t="s">
        <v>33</v>
      </c>
      <c r="N3957">
        <v>1995</v>
      </c>
      <c r="O3957">
        <v>332.43</v>
      </c>
      <c r="P3957">
        <v>799</v>
      </c>
      <c r="Q3957" s="4" t="s">
        <v>23</v>
      </c>
      <c r="R3957" s="4" t="s">
        <v>24</v>
      </c>
    </row>
    <row r="3958" spans="1:19">
      <c r="A3958" s="4" t="s">
        <v>4165</v>
      </c>
      <c r="B3958" s="4" t="s">
        <v>189</v>
      </c>
      <c r="C3958" s="4" t="s">
        <v>171</v>
      </c>
      <c r="D3958" s="4" t="s">
        <v>29</v>
      </c>
      <c r="E3958" s="4" t="s">
        <v>172</v>
      </c>
      <c r="F3958" s="3">
        <v>42902</v>
      </c>
      <c r="G3958" s="3">
        <v>42995</v>
      </c>
      <c r="H3958">
        <v>1063</v>
      </c>
      <c r="I3958" s="4" t="s">
        <v>9016</v>
      </c>
      <c r="J3958" s="4" t="s">
        <v>9015</v>
      </c>
      <c r="K3958" s="4" t="s">
        <v>9010</v>
      </c>
      <c r="L3958">
        <v>1096</v>
      </c>
      <c r="M3958" s="4" t="s">
        <v>26</v>
      </c>
      <c r="N3958">
        <v>2012</v>
      </c>
      <c r="O3958">
        <v>587.34</v>
      </c>
      <c r="P3958">
        <v>1356</v>
      </c>
      <c r="Q3958" s="4" t="s">
        <v>30</v>
      </c>
      <c r="R3958" s="4" t="s">
        <v>24</v>
      </c>
      <c r="S3958">
        <v>93</v>
      </c>
    </row>
    <row r="3959" spans="1:19">
      <c r="A3959" s="4" t="s">
        <v>4166</v>
      </c>
      <c r="B3959" s="4" t="s">
        <v>232</v>
      </c>
      <c r="C3959" s="4" t="s">
        <v>171</v>
      </c>
      <c r="D3959" s="4" t="s">
        <v>125</v>
      </c>
      <c r="E3959" s="4" t="s">
        <v>197</v>
      </c>
      <c r="F3959" s="3">
        <v>42902</v>
      </c>
      <c r="G3959" s="3">
        <v>42966</v>
      </c>
      <c r="H3959">
        <v>0</v>
      </c>
      <c r="I3959" s="4" t="s">
        <v>9021</v>
      </c>
      <c r="J3959" s="4" t="s">
        <v>9019</v>
      </c>
      <c r="K3959" s="4" t="s">
        <v>9010</v>
      </c>
      <c r="L3959">
        <v>1096</v>
      </c>
      <c r="M3959" s="4" t="s">
        <v>33</v>
      </c>
      <c r="N3959">
        <v>2005</v>
      </c>
      <c r="O3959">
        <v>2261.0500000000002</v>
      </c>
      <c r="P3959">
        <v>3851</v>
      </c>
      <c r="Q3959" s="4" t="s">
        <v>23</v>
      </c>
      <c r="R3959" s="4" t="s">
        <v>24</v>
      </c>
      <c r="S3959">
        <v>64</v>
      </c>
    </row>
    <row r="3960" spans="1:19">
      <c r="A3960" s="4" t="s">
        <v>4167</v>
      </c>
      <c r="B3960" s="4" t="s">
        <v>226</v>
      </c>
      <c r="C3960" s="4" t="s">
        <v>9011</v>
      </c>
      <c r="D3960" s="4" t="s">
        <v>123</v>
      </c>
      <c r="E3960" s="4" t="s">
        <v>193</v>
      </c>
      <c r="F3960" s="3">
        <v>42902</v>
      </c>
      <c r="G3960" s="3"/>
      <c r="I3960" s="4" t="s">
        <v>9018</v>
      </c>
      <c r="J3960" s="4" t="s">
        <v>9019</v>
      </c>
      <c r="K3960" s="4" t="s">
        <v>9010</v>
      </c>
      <c r="L3960">
        <v>4821</v>
      </c>
      <c r="M3960" s="4" t="s">
        <v>39</v>
      </c>
      <c r="N3960">
        <v>1989</v>
      </c>
      <c r="O3960">
        <v>3838.39</v>
      </c>
      <c r="P3960">
        <v>8274</v>
      </c>
      <c r="Q3960" s="4" t="s">
        <v>23</v>
      </c>
      <c r="R3960" s="4" t="s">
        <v>24</v>
      </c>
    </row>
    <row r="3961" spans="1:19">
      <c r="A3961" s="4" t="s">
        <v>4168</v>
      </c>
      <c r="B3961" s="4" t="s">
        <v>185</v>
      </c>
      <c r="C3961" s="4" t="s">
        <v>177</v>
      </c>
      <c r="D3961" s="4" t="s">
        <v>24</v>
      </c>
      <c r="E3961" s="4" t="s">
        <v>193</v>
      </c>
      <c r="F3961" s="3">
        <v>42902</v>
      </c>
      <c r="G3961" s="3"/>
      <c r="I3961" s="4" t="s">
        <v>9023</v>
      </c>
      <c r="J3961" s="4" t="s">
        <v>9024</v>
      </c>
      <c r="K3961" s="4" t="s">
        <v>9012</v>
      </c>
      <c r="L3961">
        <v>55</v>
      </c>
      <c r="M3961" s="4"/>
      <c r="Q3961" s="4"/>
      <c r="R3961" s="4"/>
    </row>
    <row r="3962" spans="1:19">
      <c r="A3962" s="4" t="s">
        <v>4169</v>
      </c>
      <c r="B3962" s="4" t="s">
        <v>216</v>
      </c>
      <c r="C3962" s="4" t="s">
        <v>177</v>
      </c>
      <c r="D3962" s="4" t="s">
        <v>24</v>
      </c>
      <c r="E3962" s="4" t="s">
        <v>193</v>
      </c>
      <c r="F3962" s="3">
        <v>42902</v>
      </c>
      <c r="G3962" s="3"/>
      <c r="I3962" s="4" t="s">
        <v>9018</v>
      </c>
      <c r="J3962" s="4" t="s">
        <v>9019</v>
      </c>
      <c r="K3962" s="4" t="s">
        <v>9012</v>
      </c>
      <c r="L3962">
        <v>55</v>
      </c>
      <c r="M3962" s="4"/>
      <c r="Q3962" s="4"/>
      <c r="R3962" s="4"/>
    </row>
    <row r="3963" spans="1:19">
      <c r="A3963" s="4" t="s">
        <v>4170</v>
      </c>
      <c r="B3963" s="4" t="s">
        <v>181</v>
      </c>
      <c r="C3963" s="4" t="s">
        <v>192</v>
      </c>
      <c r="D3963" s="4" t="s">
        <v>93</v>
      </c>
      <c r="E3963" s="4" t="s">
        <v>172</v>
      </c>
      <c r="F3963" s="3">
        <v>42902</v>
      </c>
      <c r="G3963" s="3">
        <v>42913</v>
      </c>
      <c r="H3963">
        <v>4234</v>
      </c>
      <c r="I3963" s="4" t="s">
        <v>9026</v>
      </c>
      <c r="J3963" s="4" t="s">
        <v>9024</v>
      </c>
      <c r="K3963" s="4" t="s">
        <v>9012</v>
      </c>
      <c r="L3963">
        <v>3393</v>
      </c>
      <c r="M3963" s="4" t="s">
        <v>73</v>
      </c>
      <c r="N3963">
        <v>1991</v>
      </c>
      <c r="O3963">
        <v>1012.72</v>
      </c>
      <c r="P3963">
        <v>3492</v>
      </c>
      <c r="Q3963" s="4" t="s">
        <v>94</v>
      </c>
      <c r="R3963" s="4" t="s">
        <v>24</v>
      </c>
      <c r="S3963">
        <v>11</v>
      </c>
    </row>
    <row r="3964" spans="1:19">
      <c r="A3964" s="4" t="s">
        <v>4171</v>
      </c>
      <c r="B3964" s="4" t="s">
        <v>246</v>
      </c>
      <c r="C3964" s="4" t="s">
        <v>171</v>
      </c>
      <c r="D3964" s="4" t="s">
        <v>99</v>
      </c>
      <c r="E3964" s="4" t="s">
        <v>172</v>
      </c>
      <c r="F3964" s="3">
        <v>42903</v>
      </c>
      <c r="G3964" s="3">
        <v>42994</v>
      </c>
      <c r="H3964">
        <v>1198</v>
      </c>
      <c r="I3964" s="4" t="s">
        <v>9021</v>
      </c>
      <c r="J3964" s="4" t="s">
        <v>9019</v>
      </c>
      <c r="K3964" s="4" t="s">
        <v>9010</v>
      </c>
      <c r="L3964">
        <v>1096</v>
      </c>
      <c r="M3964" s="4" t="s">
        <v>33</v>
      </c>
      <c r="N3964">
        <v>2003</v>
      </c>
      <c r="O3964">
        <v>1419.98</v>
      </c>
      <c r="P3964">
        <v>4018</v>
      </c>
      <c r="Q3964" s="4" t="s">
        <v>23</v>
      </c>
      <c r="R3964" s="4" t="s">
        <v>24</v>
      </c>
      <c r="S3964">
        <v>91</v>
      </c>
    </row>
    <row r="3965" spans="1:19">
      <c r="A3965" s="4" t="s">
        <v>4172</v>
      </c>
      <c r="B3965" s="4" t="s">
        <v>279</v>
      </c>
      <c r="C3965" s="4" t="s">
        <v>9011</v>
      </c>
      <c r="D3965" s="4" t="s">
        <v>113</v>
      </c>
      <c r="E3965" s="4" t="s">
        <v>172</v>
      </c>
      <c r="F3965" s="3">
        <v>42903</v>
      </c>
      <c r="G3965" s="3">
        <v>42987</v>
      </c>
      <c r="H3965">
        <v>4960</v>
      </c>
      <c r="I3965" s="4" t="s">
        <v>9018</v>
      </c>
      <c r="J3965" s="4" t="s">
        <v>9019</v>
      </c>
      <c r="K3965" s="4" t="s">
        <v>9010</v>
      </c>
      <c r="L3965">
        <v>4821</v>
      </c>
      <c r="M3965" s="4" t="s">
        <v>33</v>
      </c>
      <c r="N3965">
        <v>2000</v>
      </c>
      <c r="O3965">
        <v>167.89</v>
      </c>
      <c r="P3965">
        <v>493</v>
      </c>
      <c r="Q3965" s="4" t="s">
        <v>114</v>
      </c>
      <c r="R3965" s="4" t="s">
        <v>24</v>
      </c>
      <c r="S3965">
        <v>84</v>
      </c>
    </row>
    <row r="3966" spans="1:19">
      <c r="A3966" s="4" t="s">
        <v>4173</v>
      </c>
      <c r="B3966" s="4" t="s">
        <v>174</v>
      </c>
      <c r="C3966" s="4" t="s">
        <v>179</v>
      </c>
      <c r="D3966" s="4" t="s">
        <v>27</v>
      </c>
      <c r="E3966" s="4" t="s">
        <v>172</v>
      </c>
      <c r="F3966" s="3">
        <v>42903</v>
      </c>
      <c r="G3966" s="3">
        <v>42969</v>
      </c>
      <c r="H3966">
        <v>576</v>
      </c>
      <c r="I3966" s="4" t="s">
        <v>9016</v>
      </c>
      <c r="J3966" s="4" t="s">
        <v>9015</v>
      </c>
      <c r="K3966" s="4" t="s">
        <v>9010</v>
      </c>
      <c r="L3966">
        <v>550</v>
      </c>
      <c r="M3966" s="4" t="s">
        <v>26</v>
      </c>
      <c r="N3966">
        <v>1986</v>
      </c>
      <c r="O3966">
        <v>647.17999999999995</v>
      </c>
      <c r="P3966">
        <v>1185</v>
      </c>
      <c r="Q3966" s="4" t="s">
        <v>28</v>
      </c>
      <c r="R3966" s="4" t="s">
        <v>24</v>
      </c>
      <c r="S3966">
        <v>66</v>
      </c>
    </row>
    <row r="3967" spans="1:19">
      <c r="A3967" s="4" t="s">
        <v>4174</v>
      </c>
      <c r="B3967" s="4" t="s">
        <v>174</v>
      </c>
      <c r="C3967" s="4" t="s">
        <v>199</v>
      </c>
      <c r="D3967" s="4" t="s">
        <v>68</v>
      </c>
      <c r="E3967" s="4" t="s">
        <v>172</v>
      </c>
      <c r="F3967" s="3">
        <v>42903</v>
      </c>
      <c r="G3967" s="3">
        <v>42972</v>
      </c>
      <c r="H3967">
        <v>5614</v>
      </c>
      <c r="I3967" s="4" t="s">
        <v>9016</v>
      </c>
      <c r="J3967" s="4" t="s">
        <v>9015</v>
      </c>
      <c r="K3967" s="4" t="s">
        <v>9010</v>
      </c>
      <c r="L3967">
        <v>5482</v>
      </c>
      <c r="M3967" s="4" t="s">
        <v>9322</v>
      </c>
      <c r="N3967">
        <v>2000</v>
      </c>
      <c r="O3967">
        <v>1223.72</v>
      </c>
      <c r="P3967">
        <v>2497</v>
      </c>
      <c r="Q3967" s="4" t="s">
        <v>69</v>
      </c>
      <c r="R3967" s="4" t="s">
        <v>24</v>
      </c>
      <c r="S3967">
        <v>69</v>
      </c>
    </row>
    <row r="3968" spans="1:19">
      <c r="A3968" s="4" t="s">
        <v>4175</v>
      </c>
      <c r="B3968" s="4" t="s">
        <v>174</v>
      </c>
      <c r="C3968" s="4" t="s">
        <v>192</v>
      </c>
      <c r="D3968" s="4" t="s">
        <v>111</v>
      </c>
      <c r="E3968" s="4" t="s">
        <v>172</v>
      </c>
      <c r="F3968" s="3">
        <v>42903</v>
      </c>
      <c r="G3968" s="3">
        <v>42977</v>
      </c>
      <c r="H3968">
        <v>3422</v>
      </c>
      <c r="I3968" s="4" t="s">
        <v>9016</v>
      </c>
      <c r="J3968" s="4" t="s">
        <v>9015</v>
      </c>
      <c r="K3968" s="4" t="s">
        <v>9012</v>
      </c>
      <c r="L3968">
        <v>3393</v>
      </c>
      <c r="M3968" s="4" t="s">
        <v>33</v>
      </c>
      <c r="N3968">
        <v>1988</v>
      </c>
      <c r="O3968">
        <v>1376.8</v>
      </c>
      <c r="P3968">
        <v>1165</v>
      </c>
      <c r="Q3968" s="4" t="s">
        <v>112</v>
      </c>
      <c r="R3968" s="4" t="s">
        <v>24</v>
      </c>
      <c r="S3968">
        <v>74</v>
      </c>
    </row>
    <row r="3969" spans="1:19">
      <c r="A3969" s="4" t="s">
        <v>4176</v>
      </c>
      <c r="B3969" s="4" t="s">
        <v>212</v>
      </c>
      <c r="C3969" s="4" t="s">
        <v>179</v>
      </c>
      <c r="D3969" s="4" t="s">
        <v>102</v>
      </c>
      <c r="E3969" s="4" t="s">
        <v>193</v>
      </c>
      <c r="F3969" s="3">
        <v>42903</v>
      </c>
      <c r="G3969" s="3"/>
      <c r="I3969" s="4" t="s">
        <v>9023</v>
      </c>
      <c r="J3969" s="4" t="s">
        <v>9024</v>
      </c>
      <c r="K3969" s="4" t="s">
        <v>9010</v>
      </c>
      <c r="L3969">
        <v>550</v>
      </c>
      <c r="M3969" s="4" t="s">
        <v>55</v>
      </c>
      <c r="N3969">
        <v>1994</v>
      </c>
      <c r="O3969">
        <v>1188.42</v>
      </c>
      <c r="P3969">
        <v>3015</v>
      </c>
      <c r="Q3969" s="4" t="s">
        <v>23</v>
      </c>
      <c r="R3969" s="4" t="s">
        <v>24</v>
      </c>
    </row>
    <row r="3970" spans="1:19">
      <c r="A3970" s="4" t="s">
        <v>4177</v>
      </c>
      <c r="B3970" s="4" t="s">
        <v>191</v>
      </c>
      <c r="C3970" s="4" t="s">
        <v>192</v>
      </c>
      <c r="D3970" s="4" t="s">
        <v>24</v>
      </c>
      <c r="E3970" s="4" t="s">
        <v>193</v>
      </c>
      <c r="F3970" s="3">
        <v>42903</v>
      </c>
      <c r="G3970" s="3"/>
      <c r="I3970" s="4" t="s">
        <v>9026</v>
      </c>
      <c r="J3970" s="4" t="s">
        <v>9024</v>
      </c>
      <c r="K3970" s="4" t="s">
        <v>9012</v>
      </c>
      <c r="L3970">
        <v>3393</v>
      </c>
      <c r="M3970" s="4"/>
      <c r="Q3970" s="4"/>
      <c r="R3970" s="4"/>
    </row>
    <row r="3971" spans="1:19">
      <c r="A3971" s="4" t="s">
        <v>4178</v>
      </c>
      <c r="B3971" s="4" t="s">
        <v>191</v>
      </c>
      <c r="C3971" s="4" t="s">
        <v>199</v>
      </c>
      <c r="D3971" s="4" t="s">
        <v>59</v>
      </c>
      <c r="E3971" s="4" t="s">
        <v>172</v>
      </c>
      <c r="F3971" s="3">
        <v>42903</v>
      </c>
      <c r="G3971" s="3">
        <v>42910</v>
      </c>
      <c r="H3971">
        <v>5306</v>
      </c>
      <c r="I3971" s="4" t="s">
        <v>9026</v>
      </c>
      <c r="J3971" s="4" t="s">
        <v>9024</v>
      </c>
      <c r="K3971" s="4" t="s">
        <v>9010</v>
      </c>
      <c r="L3971">
        <v>5482</v>
      </c>
      <c r="M3971" s="4" t="s">
        <v>60</v>
      </c>
      <c r="N3971">
        <v>1988</v>
      </c>
      <c r="O3971">
        <v>2059.9</v>
      </c>
      <c r="P3971">
        <v>3644</v>
      </c>
      <c r="Q3971" s="4" t="s">
        <v>23</v>
      </c>
      <c r="R3971" s="4" t="s">
        <v>24</v>
      </c>
      <c r="S3971">
        <v>7</v>
      </c>
    </row>
    <row r="3972" spans="1:19">
      <c r="A3972" s="4" t="s">
        <v>4179</v>
      </c>
      <c r="B3972" s="4" t="s">
        <v>219</v>
      </c>
      <c r="C3972" s="4" t="s">
        <v>179</v>
      </c>
      <c r="D3972" s="4" t="s">
        <v>24</v>
      </c>
      <c r="E3972" s="4" t="s">
        <v>193</v>
      </c>
      <c r="F3972" s="3">
        <v>42903</v>
      </c>
      <c r="G3972" s="3"/>
      <c r="I3972" s="4" t="s">
        <v>9026</v>
      </c>
      <c r="J3972" s="4" t="s">
        <v>9024</v>
      </c>
      <c r="K3972" s="4" t="s">
        <v>9010</v>
      </c>
      <c r="L3972">
        <v>550</v>
      </c>
      <c r="M3972" s="4"/>
      <c r="Q3972" s="4"/>
      <c r="R3972" s="4"/>
    </row>
    <row r="3973" spans="1:19">
      <c r="A3973" s="4" t="s">
        <v>4180</v>
      </c>
      <c r="B3973" s="4" t="s">
        <v>219</v>
      </c>
      <c r="C3973" s="4" t="s">
        <v>9011</v>
      </c>
      <c r="D3973" s="4" t="s">
        <v>24</v>
      </c>
      <c r="E3973" s="4" t="s">
        <v>193</v>
      </c>
      <c r="F3973" s="3">
        <v>42903</v>
      </c>
      <c r="G3973" s="3"/>
      <c r="I3973" s="4" t="s">
        <v>9026</v>
      </c>
      <c r="J3973" s="4" t="s">
        <v>9024</v>
      </c>
      <c r="K3973" s="4" t="s">
        <v>9010</v>
      </c>
      <c r="L3973">
        <v>4821</v>
      </c>
      <c r="M3973" s="4"/>
      <c r="Q3973" s="4"/>
      <c r="R3973" s="4"/>
    </row>
    <row r="3974" spans="1:19">
      <c r="A3974" s="4" t="s">
        <v>4181</v>
      </c>
      <c r="B3974" s="4" t="s">
        <v>230</v>
      </c>
      <c r="C3974" s="4" t="s">
        <v>9011</v>
      </c>
      <c r="D3974" s="4" t="s">
        <v>56</v>
      </c>
      <c r="E3974" s="4" t="s">
        <v>193</v>
      </c>
      <c r="F3974" s="3">
        <v>42903</v>
      </c>
      <c r="G3974" s="3"/>
      <c r="I3974" s="4" t="s">
        <v>9026</v>
      </c>
      <c r="J3974" s="4" t="s">
        <v>9024</v>
      </c>
      <c r="K3974" s="4" t="s">
        <v>9010</v>
      </c>
      <c r="L3974">
        <v>4821</v>
      </c>
      <c r="M3974" s="4" t="s">
        <v>55</v>
      </c>
      <c r="N3974">
        <v>1999</v>
      </c>
      <c r="O3974">
        <v>1699.85</v>
      </c>
      <c r="P3974">
        <v>5108</v>
      </c>
      <c r="Q3974" s="4" t="s">
        <v>23</v>
      </c>
      <c r="R3974" s="4" t="s">
        <v>24</v>
      </c>
    </row>
    <row r="3975" spans="1:19">
      <c r="A3975" s="4" t="s">
        <v>4182</v>
      </c>
      <c r="B3975" s="4" t="s">
        <v>230</v>
      </c>
      <c r="C3975" s="4" t="s">
        <v>9011</v>
      </c>
      <c r="D3975" s="4" t="s">
        <v>62</v>
      </c>
      <c r="E3975" s="4" t="s">
        <v>197</v>
      </c>
      <c r="F3975" s="3">
        <v>42903</v>
      </c>
      <c r="G3975" s="3">
        <v>42984</v>
      </c>
      <c r="H3975">
        <v>0</v>
      </c>
      <c r="I3975" s="4" t="s">
        <v>9026</v>
      </c>
      <c r="J3975" s="4" t="s">
        <v>9024</v>
      </c>
      <c r="K3975" s="4" t="s">
        <v>9010</v>
      </c>
      <c r="L3975">
        <v>4821</v>
      </c>
      <c r="M3975" s="4" t="s">
        <v>58</v>
      </c>
      <c r="N3975">
        <v>2008</v>
      </c>
      <c r="O3975">
        <v>52.5</v>
      </c>
      <c r="P3975">
        <v>165</v>
      </c>
      <c r="Q3975" s="4" t="s">
        <v>23</v>
      </c>
      <c r="R3975" s="4" t="s">
        <v>24</v>
      </c>
      <c r="S3975">
        <v>81</v>
      </c>
    </row>
    <row r="3976" spans="1:19">
      <c r="A3976" s="4" t="s">
        <v>4183</v>
      </c>
      <c r="B3976" s="4" t="s">
        <v>256</v>
      </c>
      <c r="C3976" s="4" t="s">
        <v>177</v>
      </c>
      <c r="D3976" s="4" t="s">
        <v>47</v>
      </c>
      <c r="E3976" s="4" t="s">
        <v>172</v>
      </c>
      <c r="F3976" s="3">
        <v>42903</v>
      </c>
      <c r="G3976" s="3">
        <v>42997</v>
      </c>
      <c r="H3976">
        <v>60</v>
      </c>
      <c r="I3976" s="4" t="s">
        <v>9014</v>
      </c>
      <c r="J3976" s="4" t="s">
        <v>9015</v>
      </c>
      <c r="K3976" s="4" t="s">
        <v>9012</v>
      </c>
      <c r="L3976">
        <v>55</v>
      </c>
      <c r="M3976" s="4" t="s">
        <v>46</v>
      </c>
      <c r="N3976">
        <v>1986</v>
      </c>
      <c r="O3976">
        <v>2403.58</v>
      </c>
      <c r="P3976">
        <v>8801</v>
      </c>
      <c r="Q3976" s="4" t="s">
        <v>23</v>
      </c>
      <c r="R3976" s="4" t="s">
        <v>24</v>
      </c>
      <c r="S3976">
        <v>94</v>
      </c>
    </row>
    <row r="3977" spans="1:19">
      <c r="A3977" s="4" t="s">
        <v>4184</v>
      </c>
      <c r="B3977" s="4" t="s">
        <v>187</v>
      </c>
      <c r="C3977" s="4" t="s">
        <v>179</v>
      </c>
      <c r="D3977" s="4" t="s">
        <v>24</v>
      </c>
      <c r="E3977" s="4" t="s">
        <v>193</v>
      </c>
      <c r="F3977" s="3">
        <v>42903</v>
      </c>
      <c r="G3977" s="3"/>
      <c r="I3977" s="4" t="s">
        <v>9023</v>
      </c>
      <c r="J3977" s="4" t="s">
        <v>9024</v>
      </c>
      <c r="K3977" s="4" t="s">
        <v>9010</v>
      </c>
      <c r="L3977">
        <v>550</v>
      </c>
      <c r="M3977" s="4"/>
      <c r="Q3977" s="4"/>
      <c r="R3977" s="4"/>
    </row>
    <row r="3978" spans="1:19">
      <c r="A3978" s="4" t="s">
        <v>4185</v>
      </c>
      <c r="B3978" s="4" t="s">
        <v>187</v>
      </c>
      <c r="C3978" s="4" t="s">
        <v>265</v>
      </c>
      <c r="D3978" s="4" t="s">
        <v>84</v>
      </c>
      <c r="E3978" s="4" t="s">
        <v>197</v>
      </c>
      <c r="F3978" s="3">
        <v>42903</v>
      </c>
      <c r="G3978" s="3">
        <v>42962</v>
      </c>
      <c r="H3978">
        <v>0</v>
      </c>
      <c r="I3978" s="4" t="s">
        <v>9023</v>
      </c>
      <c r="J3978" s="4" t="s">
        <v>9024</v>
      </c>
      <c r="K3978" s="4" t="s">
        <v>9013</v>
      </c>
      <c r="L3978">
        <v>26768</v>
      </c>
      <c r="M3978" s="4" t="s">
        <v>9322</v>
      </c>
      <c r="N3978">
        <v>1980</v>
      </c>
      <c r="O3978">
        <v>7708.38</v>
      </c>
      <c r="P3978">
        <v>13756</v>
      </c>
      <c r="Q3978" s="4" t="s">
        <v>23</v>
      </c>
      <c r="R3978" s="4" t="s">
        <v>24</v>
      </c>
      <c r="S3978">
        <v>59</v>
      </c>
    </row>
    <row r="3979" spans="1:19">
      <c r="A3979" s="4" t="s">
        <v>4186</v>
      </c>
      <c r="B3979" s="4" t="s">
        <v>170</v>
      </c>
      <c r="C3979" s="4" t="s">
        <v>199</v>
      </c>
      <c r="D3979" s="4" t="s">
        <v>29</v>
      </c>
      <c r="E3979" s="4" t="s">
        <v>172</v>
      </c>
      <c r="F3979" s="3">
        <v>42903</v>
      </c>
      <c r="G3979" s="3">
        <v>42963</v>
      </c>
      <c r="H3979">
        <v>5018</v>
      </c>
      <c r="I3979" s="4" t="s">
        <v>9014</v>
      </c>
      <c r="J3979" s="4" t="s">
        <v>9015</v>
      </c>
      <c r="K3979" s="4" t="s">
        <v>9010</v>
      </c>
      <c r="L3979">
        <v>5482</v>
      </c>
      <c r="M3979" s="4" t="s">
        <v>26</v>
      </c>
      <c r="N3979">
        <v>2012</v>
      </c>
      <c r="O3979">
        <v>587.34</v>
      </c>
      <c r="P3979">
        <v>1356</v>
      </c>
      <c r="Q3979" s="4" t="s">
        <v>30</v>
      </c>
      <c r="R3979" s="4" t="s">
        <v>24</v>
      </c>
      <c r="S3979">
        <v>60</v>
      </c>
    </row>
    <row r="3980" spans="1:19">
      <c r="A3980" s="4" t="s">
        <v>4187</v>
      </c>
      <c r="B3980" s="4" t="s">
        <v>185</v>
      </c>
      <c r="C3980" s="4" t="s">
        <v>179</v>
      </c>
      <c r="D3980" s="4" t="s">
        <v>24</v>
      </c>
      <c r="E3980" s="4" t="s">
        <v>193</v>
      </c>
      <c r="F3980" s="3">
        <v>42903</v>
      </c>
      <c r="G3980" s="3"/>
      <c r="I3980" s="4" t="s">
        <v>9023</v>
      </c>
      <c r="J3980" s="4" t="s">
        <v>9024</v>
      </c>
      <c r="K3980" s="4" t="s">
        <v>9010</v>
      </c>
      <c r="L3980">
        <v>550</v>
      </c>
      <c r="M3980" s="4"/>
      <c r="Q3980" s="4"/>
      <c r="R3980" s="4"/>
    </row>
    <row r="3981" spans="1:19">
      <c r="A3981" s="4" t="s">
        <v>4188</v>
      </c>
      <c r="B3981" s="4" t="s">
        <v>185</v>
      </c>
      <c r="C3981" s="4" t="s">
        <v>192</v>
      </c>
      <c r="D3981" s="4" t="s">
        <v>74</v>
      </c>
      <c r="E3981" s="4" t="s">
        <v>172</v>
      </c>
      <c r="F3981" s="3">
        <v>42903</v>
      </c>
      <c r="G3981" s="3">
        <v>42995</v>
      </c>
      <c r="H3981">
        <v>3295</v>
      </c>
      <c r="I3981" s="4" t="s">
        <v>9023</v>
      </c>
      <c r="J3981" s="4" t="s">
        <v>9024</v>
      </c>
      <c r="K3981" s="4" t="s">
        <v>9012</v>
      </c>
      <c r="L3981">
        <v>3393</v>
      </c>
      <c r="M3981" s="4" t="s">
        <v>33</v>
      </c>
      <c r="N3981">
        <v>2003</v>
      </c>
      <c r="O3981">
        <v>223.8</v>
      </c>
      <c r="P3981">
        <v>299</v>
      </c>
      <c r="Q3981" s="4" t="s">
        <v>23</v>
      </c>
      <c r="R3981" s="4" t="s">
        <v>24</v>
      </c>
      <c r="S3981">
        <v>92</v>
      </c>
    </row>
    <row r="3982" spans="1:19">
      <c r="A3982" s="4" t="s">
        <v>4189</v>
      </c>
      <c r="B3982" s="4" t="s">
        <v>183</v>
      </c>
      <c r="C3982" s="4" t="s">
        <v>177</v>
      </c>
      <c r="D3982" s="4" t="s">
        <v>104</v>
      </c>
      <c r="E3982" s="4" t="s">
        <v>172</v>
      </c>
      <c r="F3982" s="3">
        <v>42904</v>
      </c>
      <c r="G3982" s="3">
        <v>42976</v>
      </c>
      <c r="H3982">
        <v>61</v>
      </c>
      <c r="I3982" s="4" t="s">
        <v>9014</v>
      </c>
      <c r="J3982" s="4" t="s">
        <v>9015</v>
      </c>
      <c r="K3982" s="4" t="s">
        <v>9012</v>
      </c>
      <c r="L3982">
        <v>55</v>
      </c>
      <c r="M3982" s="4" t="s">
        <v>9322</v>
      </c>
      <c r="N3982">
        <v>1983</v>
      </c>
      <c r="O3982">
        <v>1008.06</v>
      </c>
      <c r="P3982">
        <v>1238</v>
      </c>
      <c r="Q3982" s="4" t="s">
        <v>23</v>
      </c>
      <c r="R3982" s="4" t="s">
        <v>24</v>
      </c>
      <c r="S3982">
        <v>72</v>
      </c>
    </row>
    <row r="3983" spans="1:19">
      <c r="A3983" s="4" t="s">
        <v>4190</v>
      </c>
      <c r="B3983" s="4" t="s">
        <v>261</v>
      </c>
      <c r="C3983" s="4" t="s">
        <v>199</v>
      </c>
      <c r="D3983" s="4" t="s">
        <v>88</v>
      </c>
      <c r="E3983" s="4" t="s">
        <v>197</v>
      </c>
      <c r="F3983" s="3">
        <v>42904</v>
      </c>
      <c r="G3983" s="3">
        <v>42917</v>
      </c>
      <c r="H3983">
        <v>0</v>
      </c>
      <c r="I3983" s="4" t="s">
        <v>9021</v>
      </c>
      <c r="J3983" s="4" t="s">
        <v>9019</v>
      </c>
      <c r="K3983" s="4" t="s">
        <v>9010</v>
      </c>
      <c r="L3983">
        <v>5482</v>
      </c>
      <c r="M3983" s="4" t="s">
        <v>46</v>
      </c>
      <c r="N3983">
        <v>1984</v>
      </c>
      <c r="O3983">
        <v>3027.46</v>
      </c>
      <c r="P3983">
        <v>9516</v>
      </c>
      <c r="Q3983" s="4" t="s">
        <v>89</v>
      </c>
      <c r="R3983" s="4" t="s">
        <v>24</v>
      </c>
      <c r="S3983">
        <v>13</v>
      </c>
    </row>
    <row r="3984" spans="1:19">
      <c r="A3984" s="4" t="s">
        <v>4191</v>
      </c>
      <c r="B3984" s="4" t="s">
        <v>246</v>
      </c>
      <c r="C3984" s="4" t="s">
        <v>171</v>
      </c>
      <c r="D3984" s="4" t="s">
        <v>106</v>
      </c>
      <c r="E3984" s="4" t="s">
        <v>193</v>
      </c>
      <c r="F3984" s="3">
        <v>42904</v>
      </c>
      <c r="G3984" s="3"/>
      <c r="I3984" s="4" t="s">
        <v>9021</v>
      </c>
      <c r="J3984" s="4" t="s">
        <v>9019</v>
      </c>
      <c r="K3984" s="4" t="s">
        <v>9010</v>
      </c>
      <c r="L3984">
        <v>1096</v>
      </c>
      <c r="M3984" s="4" t="s">
        <v>46</v>
      </c>
      <c r="N3984">
        <v>2012</v>
      </c>
      <c r="O3984">
        <v>45.39</v>
      </c>
      <c r="P3984">
        <v>100</v>
      </c>
      <c r="Q3984" s="4" t="s">
        <v>23</v>
      </c>
      <c r="R3984" s="4" t="s">
        <v>47</v>
      </c>
    </row>
    <row r="3985" spans="1:19">
      <c r="A3985" s="4" t="s">
        <v>4192</v>
      </c>
      <c r="B3985" s="4" t="s">
        <v>246</v>
      </c>
      <c r="C3985" s="4" t="s">
        <v>177</v>
      </c>
      <c r="D3985" s="4" t="s">
        <v>126</v>
      </c>
      <c r="E3985" s="4" t="s">
        <v>172</v>
      </c>
      <c r="F3985" s="3">
        <v>42904</v>
      </c>
      <c r="G3985" s="3">
        <v>43001</v>
      </c>
      <c r="H3985">
        <v>59</v>
      </c>
      <c r="I3985" s="4" t="s">
        <v>9021</v>
      </c>
      <c r="J3985" s="4" t="s">
        <v>9019</v>
      </c>
      <c r="K3985" s="4" t="s">
        <v>9012</v>
      </c>
      <c r="L3985">
        <v>55</v>
      </c>
      <c r="M3985" s="4" t="s">
        <v>33</v>
      </c>
      <c r="N3985">
        <v>2010</v>
      </c>
      <c r="O3985">
        <v>71.12</v>
      </c>
      <c r="P3985">
        <v>144</v>
      </c>
      <c r="Q3985" s="4" t="s">
        <v>23</v>
      </c>
      <c r="R3985" s="4" t="s">
        <v>24</v>
      </c>
      <c r="S3985">
        <v>97</v>
      </c>
    </row>
    <row r="3986" spans="1:19">
      <c r="A3986" s="4" t="s">
        <v>4193</v>
      </c>
      <c r="B3986" s="4" t="s">
        <v>210</v>
      </c>
      <c r="C3986" s="4" t="s">
        <v>199</v>
      </c>
      <c r="D3986" s="4" t="s">
        <v>24</v>
      </c>
      <c r="E3986" s="4" t="s">
        <v>193</v>
      </c>
      <c r="F3986" s="3">
        <v>42904</v>
      </c>
      <c r="G3986" s="3"/>
      <c r="I3986" s="4" t="s">
        <v>9021</v>
      </c>
      <c r="J3986" s="4" t="s">
        <v>9019</v>
      </c>
      <c r="K3986" s="4" t="s">
        <v>9010</v>
      </c>
      <c r="L3986">
        <v>5482</v>
      </c>
      <c r="M3986" s="4"/>
      <c r="Q3986" s="4"/>
      <c r="R3986" s="4"/>
    </row>
    <row r="3987" spans="1:19">
      <c r="A3987" s="4" t="s">
        <v>4194</v>
      </c>
      <c r="B3987" s="4" t="s">
        <v>210</v>
      </c>
      <c r="C3987" s="4" t="s">
        <v>192</v>
      </c>
      <c r="D3987" s="4" t="s">
        <v>74</v>
      </c>
      <c r="E3987" s="4" t="s">
        <v>193</v>
      </c>
      <c r="F3987" s="3">
        <v>42904</v>
      </c>
      <c r="G3987" s="3"/>
      <c r="I3987" s="4" t="s">
        <v>9021</v>
      </c>
      <c r="J3987" s="4" t="s">
        <v>9019</v>
      </c>
      <c r="K3987" s="4" t="s">
        <v>9012</v>
      </c>
      <c r="L3987">
        <v>3393</v>
      </c>
      <c r="M3987" s="4" t="s">
        <v>33</v>
      </c>
      <c r="N3987">
        <v>2003</v>
      </c>
      <c r="O3987">
        <v>223.8</v>
      </c>
      <c r="P3987">
        <v>299</v>
      </c>
      <c r="Q3987" s="4" t="s">
        <v>23</v>
      </c>
      <c r="R3987" s="4" t="s">
        <v>24</v>
      </c>
    </row>
    <row r="3988" spans="1:19">
      <c r="A3988" s="4" t="s">
        <v>4195</v>
      </c>
      <c r="B3988" s="4" t="s">
        <v>210</v>
      </c>
      <c r="C3988" s="4" t="s">
        <v>9011</v>
      </c>
      <c r="D3988" s="4" t="s">
        <v>88</v>
      </c>
      <c r="E3988" s="4" t="s">
        <v>172</v>
      </c>
      <c r="F3988" s="3">
        <v>42904</v>
      </c>
      <c r="G3988" s="3">
        <v>42912</v>
      </c>
      <c r="H3988">
        <v>3720</v>
      </c>
      <c r="I3988" s="4" t="s">
        <v>9021</v>
      </c>
      <c r="J3988" s="4" t="s">
        <v>9019</v>
      </c>
      <c r="K3988" s="4" t="s">
        <v>9010</v>
      </c>
      <c r="L3988">
        <v>4821</v>
      </c>
      <c r="M3988" s="4" t="s">
        <v>46</v>
      </c>
      <c r="N3988">
        <v>1984</v>
      </c>
      <c r="O3988">
        <v>3027.46</v>
      </c>
      <c r="P3988">
        <v>9516</v>
      </c>
      <c r="Q3988" s="4" t="s">
        <v>89</v>
      </c>
      <c r="R3988" s="4" t="s">
        <v>24</v>
      </c>
      <c r="S3988">
        <v>8</v>
      </c>
    </row>
    <row r="3989" spans="1:19">
      <c r="A3989" s="4" t="s">
        <v>4196</v>
      </c>
      <c r="B3989" s="4" t="s">
        <v>174</v>
      </c>
      <c r="C3989" s="4" t="s">
        <v>192</v>
      </c>
      <c r="D3989" s="4" t="s">
        <v>79</v>
      </c>
      <c r="E3989" s="4" t="s">
        <v>197</v>
      </c>
      <c r="F3989" s="3">
        <v>42904</v>
      </c>
      <c r="G3989" s="3">
        <v>42962</v>
      </c>
      <c r="H3989">
        <v>0</v>
      </c>
      <c r="I3989" s="4" t="s">
        <v>9016</v>
      </c>
      <c r="J3989" s="4" t="s">
        <v>9015</v>
      </c>
      <c r="K3989" s="4" t="s">
        <v>9012</v>
      </c>
      <c r="L3989">
        <v>3393</v>
      </c>
      <c r="M3989" s="4" t="s">
        <v>26</v>
      </c>
      <c r="N3989">
        <v>2002</v>
      </c>
      <c r="O3989">
        <v>3178.24</v>
      </c>
      <c r="P3989">
        <v>4540</v>
      </c>
      <c r="Q3989" s="4" t="s">
        <v>23</v>
      </c>
      <c r="R3989" s="4" t="s">
        <v>24</v>
      </c>
      <c r="S3989">
        <v>58</v>
      </c>
    </row>
    <row r="3990" spans="1:19">
      <c r="A3990" s="4" t="s">
        <v>4197</v>
      </c>
      <c r="B3990" s="4" t="s">
        <v>174</v>
      </c>
      <c r="C3990" s="4" t="s">
        <v>9011</v>
      </c>
      <c r="D3990" s="4" t="s">
        <v>61</v>
      </c>
      <c r="E3990" s="4" t="s">
        <v>172</v>
      </c>
      <c r="F3990" s="3">
        <v>42904</v>
      </c>
      <c r="G3990" s="3">
        <v>42963</v>
      </c>
      <c r="H3990">
        <v>5088</v>
      </c>
      <c r="I3990" s="4" t="s">
        <v>9016</v>
      </c>
      <c r="J3990" s="4" t="s">
        <v>9015</v>
      </c>
      <c r="K3990" s="4" t="s">
        <v>9010</v>
      </c>
      <c r="L3990">
        <v>4821</v>
      </c>
      <c r="M3990" s="4" t="s">
        <v>58</v>
      </c>
      <c r="N3990">
        <v>1991</v>
      </c>
      <c r="O3990">
        <v>2819.5</v>
      </c>
      <c r="P3990">
        <v>7227</v>
      </c>
      <c r="Q3990" s="4" t="s">
        <v>23</v>
      </c>
      <c r="R3990" s="4" t="s">
        <v>62</v>
      </c>
      <c r="S3990">
        <v>59</v>
      </c>
    </row>
    <row r="3991" spans="1:19">
      <c r="A3991" s="4" t="s">
        <v>4198</v>
      </c>
      <c r="B3991" s="4" t="s">
        <v>212</v>
      </c>
      <c r="C3991" s="4" t="s">
        <v>199</v>
      </c>
      <c r="D3991" s="4" t="s">
        <v>105</v>
      </c>
      <c r="E3991" s="4" t="s">
        <v>172</v>
      </c>
      <c r="F3991" s="3">
        <v>42904</v>
      </c>
      <c r="G3991" s="3">
        <v>42914</v>
      </c>
      <c r="H3991">
        <v>6666</v>
      </c>
      <c r="I3991" s="4" t="s">
        <v>9023</v>
      </c>
      <c r="J3991" s="4" t="s">
        <v>9024</v>
      </c>
      <c r="K3991" s="4" t="s">
        <v>9010</v>
      </c>
      <c r="L3991">
        <v>5482</v>
      </c>
      <c r="M3991" s="4" t="s">
        <v>36</v>
      </c>
      <c r="N3991">
        <v>1996</v>
      </c>
      <c r="O3991">
        <v>6354.87</v>
      </c>
      <c r="P3991">
        <v>16780</v>
      </c>
      <c r="Q3991" s="4" t="s">
        <v>23</v>
      </c>
      <c r="R3991" s="4" t="s">
        <v>35</v>
      </c>
      <c r="S3991">
        <v>10</v>
      </c>
    </row>
    <row r="3992" spans="1:19">
      <c r="A3992" s="4" t="s">
        <v>4199</v>
      </c>
      <c r="B3992" s="4" t="s">
        <v>196</v>
      </c>
      <c r="C3992" s="4" t="s">
        <v>171</v>
      </c>
      <c r="D3992" s="4" t="s">
        <v>103</v>
      </c>
      <c r="E3992" s="4" t="s">
        <v>197</v>
      </c>
      <c r="F3992" s="3">
        <v>42904</v>
      </c>
      <c r="G3992" s="3">
        <v>42949</v>
      </c>
      <c r="H3992">
        <v>0</v>
      </c>
      <c r="I3992" s="4" t="s">
        <v>9016</v>
      </c>
      <c r="J3992" s="4" t="s">
        <v>9015</v>
      </c>
      <c r="K3992" s="4" t="s">
        <v>9010</v>
      </c>
      <c r="L3992">
        <v>1096</v>
      </c>
      <c r="M3992" s="4" t="s">
        <v>26</v>
      </c>
      <c r="N3992">
        <v>1992</v>
      </c>
      <c r="O3992">
        <v>3922.42</v>
      </c>
      <c r="P3992">
        <v>6837</v>
      </c>
      <c r="Q3992" s="4" t="s">
        <v>23</v>
      </c>
      <c r="R3992" s="4" t="s">
        <v>24</v>
      </c>
      <c r="S3992">
        <v>45</v>
      </c>
    </row>
    <row r="3993" spans="1:19">
      <c r="A3993" s="4" t="s">
        <v>4200</v>
      </c>
      <c r="B3993" s="4" t="s">
        <v>196</v>
      </c>
      <c r="C3993" s="4" t="s">
        <v>9011</v>
      </c>
      <c r="D3993" s="4" t="s">
        <v>79</v>
      </c>
      <c r="E3993" s="4" t="s">
        <v>172</v>
      </c>
      <c r="F3993" s="3">
        <v>42904</v>
      </c>
      <c r="G3993" s="3">
        <v>42909</v>
      </c>
      <c r="H3993">
        <v>5115</v>
      </c>
      <c r="I3993" s="4" t="s">
        <v>9016</v>
      </c>
      <c r="J3993" s="4" t="s">
        <v>9015</v>
      </c>
      <c r="K3993" s="4" t="s">
        <v>9010</v>
      </c>
      <c r="L3993">
        <v>4821</v>
      </c>
      <c r="M3993" s="4" t="s">
        <v>26</v>
      </c>
      <c r="N3993">
        <v>2002</v>
      </c>
      <c r="O3993">
        <v>3178.24</v>
      </c>
      <c r="P3993">
        <v>4540</v>
      </c>
      <c r="Q3993" s="4" t="s">
        <v>23</v>
      </c>
      <c r="R3993" s="4" t="s">
        <v>24</v>
      </c>
      <c r="S3993">
        <v>5</v>
      </c>
    </row>
    <row r="3994" spans="1:19">
      <c r="A3994" s="4" t="s">
        <v>4201</v>
      </c>
      <c r="B3994" s="4" t="s">
        <v>191</v>
      </c>
      <c r="C3994" s="4" t="s">
        <v>192</v>
      </c>
      <c r="D3994" s="4" t="s">
        <v>65</v>
      </c>
      <c r="E3994" s="4" t="s">
        <v>193</v>
      </c>
      <c r="F3994" s="3">
        <v>42904</v>
      </c>
      <c r="G3994" s="3"/>
      <c r="I3994" s="4" t="s">
        <v>9026</v>
      </c>
      <c r="J3994" s="4" t="s">
        <v>9024</v>
      </c>
      <c r="K3994" s="4" t="s">
        <v>9012</v>
      </c>
      <c r="L3994">
        <v>3393</v>
      </c>
      <c r="M3994" s="4" t="s">
        <v>33</v>
      </c>
      <c r="N3994">
        <v>1990</v>
      </c>
      <c r="O3994">
        <v>2520.83</v>
      </c>
      <c r="P3994">
        <v>3502</v>
      </c>
      <c r="Q3994" s="4" t="s">
        <v>23</v>
      </c>
      <c r="R3994" s="4" t="s">
        <v>24</v>
      </c>
    </row>
    <row r="3995" spans="1:19">
      <c r="A3995" s="4" t="s">
        <v>4202</v>
      </c>
      <c r="B3995" s="4" t="s">
        <v>343</v>
      </c>
      <c r="C3995" s="4" t="s">
        <v>179</v>
      </c>
      <c r="D3995" s="4" t="s">
        <v>109</v>
      </c>
      <c r="E3995" s="4" t="s">
        <v>197</v>
      </c>
      <c r="F3995" s="3">
        <v>42904</v>
      </c>
      <c r="G3995" s="3">
        <v>42968</v>
      </c>
      <c r="H3995">
        <v>0</v>
      </c>
      <c r="I3995" s="4" t="s">
        <v>9016</v>
      </c>
      <c r="J3995" s="4" t="s">
        <v>9015</v>
      </c>
      <c r="K3995" s="4" t="s">
        <v>9010</v>
      </c>
      <c r="L3995">
        <v>550</v>
      </c>
      <c r="M3995" s="4" t="s">
        <v>58</v>
      </c>
      <c r="N3995">
        <v>1987</v>
      </c>
      <c r="O3995">
        <v>1698.2</v>
      </c>
      <c r="P3995">
        <v>3798</v>
      </c>
      <c r="Q3995" s="4" t="s">
        <v>23</v>
      </c>
      <c r="R3995" s="4" t="s">
        <v>24</v>
      </c>
      <c r="S3995">
        <v>64</v>
      </c>
    </row>
    <row r="3996" spans="1:19">
      <c r="A3996" s="4" t="s">
        <v>4203</v>
      </c>
      <c r="B3996" s="4" t="s">
        <v>343</v>
      </c>
      <c r="C3996" s="4" t="s">
        <v>171</v>
      </c>
      <c r="D3996" s="4" t="s">
        <v>79</v>
      </c>
      <c r="E3996" s="4" t="s">
        <v>172</v>
      </c>
      <c r="F3996" s="3">
        <v>42904</v>
      </c>
      <c r="G3996" s="3">
        <v>42917</v>
      </c>
      <c r="H3996">
        <v>1149</v>
      </c>
      <c r="I3996" s="4" t="s">
        <v>9016</v>
      </c>
      <c r="J3996" s="4" t="s">
        <v>9015</v>
      </c>
      <c r="K3996" s="4" t="s">
        <v>9010</v>
      </c>
      <c r="L3996">
        <v>1096</v>
      </c>
      <c r="M3996" s="4" t="s">
        <v>26</v>
      </c>
      <c r="N3996">
        <v>2002</v>
      </c>
      <c r="O3996">
        <v>3178.24</v>
      </c>
      <c r="P3996">
        <v>4540</v>
      </c>
      <c r="Q3996" s="4" t="s">
        <v>23</v>
      </c>
      <c r="R3996" s="4" t="s">
        <v>24</v>
      </c>
      <c r="S3996">
        <v>13</v>
      </c>
    </row>
    <row r="3997" spans="1:19">
      <c r="A3997" s="4" t="s">
        <v>4204</v>
      </c>
      <c r="B3997" s="4" t="s">
        <v>343</v>
      </c>
      <c r="C3997" s="4" t="s">
        <v>9011</v>
      </c>
      <c r="D3997" s="4" t="s">
        <v>29</v>
      </c>
      <c r="E3997" s="4" t="s">
        <v>172</v>
      </c>
      <c r="F3997" s="3">
        <v>42904</v>
      </c>
      <c r="G3997" s="3">
        <v>42993</v>
      </c>
      <c r="H3997">
        <v>5220</v>
      </c>
      <c r="I3997" s="4" t="s">
        <v>9016</v>
      </c>
      <c r="J3997" s="4" t="s">
        <v>9015</v>
      </c>
      <c r="K3997" s="4" t="s">
        <v>9010</v>
      </c>
      <c r="L3997">
        <v>4821</v>
      </c>
      <c r="M3997" s="4" t="s">
        <v>26</v>
      </c>
      <c r="N3997">
        <v>2012</v>
      </c>
      <c r="O3997">
        <v>587.34</v>
      </c>
      <c r="P3997">
        <v>1356</v>
      </c>
      <c r="Q3997" s="4" t="s">
        <v>30</v>
      </c>
      <c r="R3997" s="4" t="s">
        <v>24</v>
      </c>
      <c r="S3997">
        <v>89</v>
      </c>
    </row>
    <row r="3998" spans="1:19">
      <c r="A3998" s="4" t="s">
        <v>4205</v>
      </c>
      <c r="B3998" s="4" t="s">
        <v>343</v>
      </c>
      <c r="C3998" s="4" t="s">
        <v>177</v>
      </c>
      <c r="D3998" s="4" t="s">
        <v>109</v>
      </c>
      <c r="E3998" s="4" t="s">
        <v>172</v>
      </c>
      <c r="F3998" s="3">
        <v>42904</v>
      </c>
      <c r="G3998" s="3">
        <v>42908</v>
      </c>
      <c r="H3998">
        <v>60</v>
      </c>
      <c r="I3998" s="4" t="s">
        <v>9016</v>
      </c>
      <c r="J3998" s="4" t="s">
        <v>9015</v>
      </c>
      <c r="K3998" s="4" t="s">
        <v>9012</v>
      </c>
      <c r="L3998">
        <v>55</v>
      </c>
      <c r="M3998" s="4" t="s">
        <v>58</v>
      </c>
      <c r="N3998">
        <v>1987</v>
      </c>
      <c r="O3998">
        <v>1698.2</v>
      </c>
      <c r="P3998">
        <v>3798</v>
      </c>
      <c r="Q3998" s="4" t="s">
        <v>23</v>
      </c>
      <c r="R3998" s="4" t="s">
        <v>24</v>
      </c>
      <c r="S3998">
        <v>4</v>
      </c>
    </row>
    <row r="3999" spans="1:19">
      <c r="A3999" s="4" t="s">
        <v>4206</v>
      </c>
      <c r="B3999" s="4" t="s">
        <v>219</v>
      </c>
      <c r="C3999" s="4" t="s">
        <v>179</v>
      </c>
      <c r="D3999" s="4" t="s">
        <v>24</v>
      </c>
      <c r="E3999" s="4" t="s">
        <v>193</v>
      </c>
      <c r="F3999" s="3">
        <v>42904</v>
      </c>
      <c r="G3999" s="3"/>
      <c r="I3999" s="4" t="s">
        <v>9026</v>
      </c>
      <c r="J3999" s="4" t="s">
        <v>9024</v>
      </c>
      <c r="K3999" s="4" t="s">
        <v>9010</v>
      </c>
      <c r="L3999">
        <v>550</v>
      </c>
      <c r="M3999" s="4"/>
      <c r="Q3999" s="4"/>
      <c r="R3999" s="4"/>
    </row>
    <row r="4000" spans="1:19">
      <c r="A4000" s="4" t="s">
        <v>4207</v>
      </c>
      <c r="B4000" s="4" t="s">
        <v>219</v>
      </c>
      <c r="C4000" s="4" t="s">
        <v>179</v>
      </c>
      <c r="D4000" s="4" t="s">
        <v>87</v>
      </c>
      <c r="E4000" s="4" t="s">
        <v>172</v>
      </c>
      <c r="F4000" s="3">
        <v>42904</v>
      </c>
      <c r="G4000" s="3">
        <v>42908</v>
      </c>
      <c r="H4000">
        <v>551</v>
      </c>
      <c r="I4000" s="4" t="s">
        <v>9026</v>
      </c>
      <c r="J4000" s="4" t="s">
        <v>9024</v>
      </c>
      <c r="K4000" s="4" t="s">
        <v>9010</v>
      </c>
      <c r="L4000">
        <v>550</v>
      </c>
      <c r="M4000" s="4" t="s">
        <v>26</v>
      </c>
      <c r="N4000">
        <v>2004</v>
      </c>
      <c r="O4000">
        <v>1618.89</v>
      </c>
      <c r="P4000">
        <v>3889</v>
      </c>
      <c r="Q4000" s="4" t="s">
        <v>23</v>
      </c>
      <c r="R4000" s="4" t="s">
        <v>24</v>
      </c>
      <c r="S4000">
        <v>4</v>
      </c>
    </row>
    <row r="4001" spans="1:19">
      <c r="A4001" s="4" t="s">
        <v>4208</v>
      </c>
      <c r="B4001" s="4" t="s">
        <v>187</v>
      </c>
      <c r="C4001" s="4" t="s">
        <v>179</v>
      </c>
      <c r="D4001" s="4" t="s">
        <v>38</v>
      </c>
      <c r="E4001" s="4" t="s">
        <v>172</v>
      </c>
      <c r="F4001" s="3">
        <v>42904</v>
      </c>
      <c r="G4001" s="3">
        <v>43006</v>
      </c>
      <c r="H4001">
        <v>505</v>
      </c>
      <c r="I4001" s="4" t="s">
        <v>9023</v>
      </c>
      <c r="J4001" s="4" t="s">
        <v>9024</v>
      </c>
      <c r="K4001" s="4" t="s">
        <v>9010</v>
      </c>
      <c r="L4001">
        <v>550</v>
      </c>
      <c r="M4001" s="4" t="s">
        <v>39</v>
      </c>
      <c r="N4001">
        <v>1993</v>
      </c>
      <c r="O4001">
        <v>4269.8999999999996</v>
      </c>
      <c r="P4001">
        <v>6472</v>
      </c>
      <c r="Q4001" s="4" t="s">
        <v>23</v>
      </c>
      <c r="R4001" s="4" t="s">
        <v>40</v>
      </c>
      <c r="S4001">
        <v>102</v>
      </c>
    </row>
    <row r="4002" spans="1:19">
      <c r="A4002" s="4" t="s">
        <v>4209</v>
      </c>
      <c r="B4002" s="4" t="s">
        <v>244</v>
      </c>
      <c r="C4002" s="4" t="s">
        <v>179</v>
      </c>
      <c r="D4002" s="4" t="s">
        <v>92</v>
      </c>
      <c r="E4002" s="4" t="s">
        <v>197</v>
      </c>
      <c r="F4002" s="3">
        <v>42904</v>
      </c>
      <c r="G4002" s="3">
        <v>42981</v>
      </c>
      <c r="H4002">
        <v>0</v>
      </c>
      <c r="I4002" s="4" t="s">
        <v>9016</v>
      </c>
      <c r="J4002" s="4" t="s">
        <v>9015</v>
      </c>
      <c r="K4002" s="4" t="s">
        <v>9010</v>
      </c>
      <c r="L4002">
        <v>550</v>
      </c>
      <c r="M4002" s="4" t="s">
        <v>73</v>
      </c>
      <c r="N4002">
        <v>1997</v>
      </c>
      <c r="O4002">
        <v>2041.73</v>
      </c>
      <c r="P4002">
        <v>5276</v>
      </c>
      <c r="Q4002" s="4" t="s">
        <v>23</v>
      </c>
      <c r="R4002" s="4" t="s">
        <v>24</v>
      </c>
      <c r="S4002">
        <v>77</v>
      </c>
    </row>
    <row r="4003" spans="1:19">
      <c r="A4003" s="4" t="s">
        <v>4210</v>
      </c>
      <c r="B4003" s="4" t="s">
        <v>244</v>
      </c>
      <c r="C4003" s="4" t="s">
        <v>199</v>
      </c>
      <c r="D4003" s="4" t="s">
        <v>68</v>
      </c>
      <c r="E4003" s="4" t="s">
        <v>172</v>
      </c>
      <c r="F4003" s="3">
        <v>42904</v>
      </c>
      <c r="G4003" s="3">
        <v>42968</v>
      </c>
      <c r="H4003">
        <v>5472</v>
      </c>
      <c r="I4003" s="4" t="s">
        <v>9016</v>
      </c>
      <c r="J4003" s="4" t="s">
        <v>9015</v>
      </c>
      <c r="K4003" s="4" t="s">
        <v>9010</v>
      </c>
      <c r="L4003">
        <v>5482</v>
      </c>
      <c r="M4003" s="4" t="s">
        <v>9322</v>
      </c>
      <c r="N4003">
        <v>2000</v>
      </c>
      <c r="O4003">
        <v>1223.72</v>
      </c>
      <c r="P4003">
        <v>2497</v>
      </c>
      <c r="Q4003" s="4" t="s">
        <v>69</v>
      </c>
      <c r="R4003" s="4" t="s">
        <v>24</v>
      </c>
      <c r="S4003">
        <v>64</v>
      </c>
    </row>
    <row r="4004" spans="1:19">
      <c r="A4004" s="4" t="s">
        <v>4211</v>
      </c>
      <c r="B4004" s="4" t="s">
        <v>189</v>
      </c>
      <c r="C4004" s="4" t="s">
        <v>9011</v>
      </c>
      <c r="D4004" s="4" t="s">
        <v>66</v>
      </c>
      <c r="E4004" s="4" t="s">
        <v>197</v>
      </c>
      <c r="F4004" s="3">
        <v>42904</v>
      </c>
      <c r="G4004" s="3">
        <v>42907</v>
      </c>
      <c r="H4004">
        <v>0</v>
      </c>
      <c r="I4004" s="4" t="s">
        <v>9016</v>
      </c>
      <c r="J4004" s="4" t="s">
        <v>9015</v>
      </c>
      <c r="K4004" s="4" t="s">
        <v>9010</v>
      </c>
      <c r="L4004">
        <v>4821</v>
      </c>
      <c r="M4004" s="4" t="s">
        <v>33</v>
      </c>
      <c r="N4004">
        <v>2007</v>
      </c>
      <c r="O4004">
        <v>894.33</v>
      </c>
      <c r="P4004">
        <v>1635</v>
      </c>
      <c r="Q4004" s="4" t="s">
        <v>67</v>
      </c>
      <c r="R4004" s="4" t="s">
        <v>24</v>
      </c>
      <c r="S4004">
        <v>3</v>
      </c>
    </row>
    <row r="4005" spans="1:19">
      <c r="A4005" s="4" t="s">
        <v>4212</v>
      </c>
      <c r="B4005" s="4" t="s">
        <v>185</v>
      </c>
      <c r="C4005" s="4" t="s">
        <v>179</v>
      </c>
      <c r="D4005" s="4" t="s">
        <v>53</v>
      </c>
      <c r="E4005" s="4" t="s">
        <v>197</v>
      </c>
      <c r="F4005" s="3">
        <v>42904</v>
      </c>
      <c r="G4005" s="3">
        <v>42976</v>
      </c>
      <c r="H4005">
        <v>0</v>
      </c>
      <c r="I4005" s="4" t="s">
        <v>9023</v>
      </c>
      <c r="J4005" s="4" t="s">
        <v>9024</v>
      </c>
      <c r="K4005" s="4" t="s">
        <v>9010</v>
      </c>
      <c r="L4005">
        <v>550</v>
      </c>
      <c r="M4005" s="4" t="s">
        <v>33</v>
      </c>
      <c r="N4005">
        <v>1990</v>
      </c>
      <c r="O4005">
        <v>4968.91</v>
      </c>
      <c r="P4005">
        <v>7523</v>
      </c>
      <c r="Q4005" s="4" t="s">
        <v>23</v>
      </c>
      <c r="R4005" s="4" t="s">
        <v>24</v>
      </c>
      <c r="S4005">
        <v>72</v>
      </c>
    </row>
    <row r="4006" spans="1:19">
      <c r="A4006" s="4" t="s">
        <v>4213</v>
      </c>
      <c r="B4006" s="4" t="s">
        <v>183</v>
      </c>
      <c r="C4006" s="4" t="s">
        <v>179</v>
      </c>
      <c r="D4006" s="4" t="s">
        <v>61</v>
      </c>
      <c r="E4006" s="4" t="s">
        <v>197</v>
      </c>
      <c r="F4006" s="3">
        <v>42905</v>
      </c>
      <c r="G4006" s="3">
        <v>42975</v>
      </c>
      <c r="H4006">
        <v>0</v>
      </c>
      <c r="I4006" s="4" t="s">
        <v>9014</v>
      </c>
      <c r="J4006" s="4" t="s">
        <v>9015</v>
      </c>
      <c r="K4006" s="4" t="s">
        <v>9010</v>
      </c>
      <c r="L4006">
        <v>550</v>
      </c>
      <c r="M4006" s="4" t="s">
        <v>58</v>
      </c>
      <c r="N4006">
        <v>1991</v>
      </c>
      <c r="O4006">
        <v>2819.5</v>
      </c>
      <c r="P4006">
        <v>7227</v>
      </c>
      <c r="Q4006" s="4" t="s">
        <v>23</v>
      </c>
      <c r="R4006" s="4" t="s">
        <v>62</v>
      </c>
      <c r="S4006">
        <v>70</v>
      </c>
    </row>
    <row r="4007" spans="1:19">
      <c r="A4007" s="4" t="s">
        <v>4214</v>
      </c>
      <c r="B4007" s="4" t="s">
        <v>183</v>
      </c>
      <c r="C4007" s="4" t="s">
        <v>199</v>
      </c>
      <c r="D4007" s="4" t="s">
        <v>76</v>
      </c>
      <c r="E4007" s="4" t="s">
        <v>172</v>
      </c>
      <c r="F4007" s="3">
        <v>42905</v>
      </c>
      <c r="G4007" s="3">
        <v>42971</v>
      </c>
      <c r="H4007">
        <v>5271</v>
      </c>
      <c r="I4007" s="4" t="s">
        <v>9014</v>
      </c>
      <c r="J4007" s="4" t="s">
        <v>9015</v>
      </c>
      <c r="K4007" s="4" t="s">
        <v>9010</v>
      </c>
      <c r="L4007">
        <v>5482</v>
      </c>
      <c r="M4007" s="4" t="s">
        <v>9322</v>
      </c>
      <c r="N4007">
        <v>1997</v>
      </c>
      <c r="O4007">
        <v>8170.38</v>
      </c>
      <c r="P4007">
        <v>16499</v>
      </c>
      <c r="Q4007" s="4" t="s">
        <v>77</v>
      </c>
      <c r="R4007" s="4" t="s">
        <v>24</v>
      </c>
      <c r="S4007">
        <v>66</v>
      </c>
    </row>
    <row r="4008" spans="1:19">
      <c r="A4008" s="4" t="s">
        <v>4215</v>
      </c>
      <c r="B4008" s="4" t="s">
        <v>261</v>
      </c>
      <c r="C4008" s="4" t="s">
        <v>177</v>
      </c>
      <c r="D4008" s="4" t="s">
        <v>31</v>
      </c>
      <c r="E4008" s="4" t="s">
        <v>172</v>
      </c>
      <c r="F4008" s="3">
        <v>42905</v>
      </c>
      <c r="G4008" s="3">
        <v>42970</v>
      </c>
      <c r="H4008">
        <v>49</v>
      </c>
      <c r="I4008" s="4" t="s">
        <v>9021</v>
      </c>
      <c r="J4008" s="4" t="s">
        <v>9019</v>
      </c>
      <c r="K4008" s="4" t="s">
        <v>9012</v>
      </c>
      <c r="L4008">
        <v>55</v>
      </c>
      <c r="M4008" s="4" t="s">
        <v>26</v>
      </c>
      <c r="N4008">
        <v>1991</v>
      </c>
      <c r="O4008">
        <v>326.82</v>
      </c>
      <c r="P4008">
        <v>1016</v>
      </c>
      <c r="Q4008" s="4" t="s">
        <v>23</v>
      </c>
      <c r="R4008" s="4" t="s">
        <v>24</v>
      </c>
      <c r="S4008">
        <v>65</v>
      </c>
    </row>
    <row r="4009" spans="1:19">
      <c r="A4009" s="4" t="s">
        <v>4216</v>
      </c>
      <c r="B4009" s="4" t="s">
        <v>246</v>
      </c>
      <c r="C4009" s="4" t="s">
        <v>192</v>
      </c>
      <c r="D4009" s="4" t="s">
        <v>96</v>
      </c>
      <c r="E4009" s="4" t="s">
        <v>197</v>
      </c>
      <c r="F4009" s="3">
        <v>42905</v>
      </c>
      <c r="G4009" s="3">
        <v>42916</v>
      </c>
      <c r="H4009">
        <v>0</v>
      </c>
      <c r="I4009" s="4" t="s">
        <v>9021</v>
      </c>
      <c r="J4009" s="4" t="s">
        <v>9019</v>
      </c>
      <c r="K4009" s="4" t="s">
        <v>9012</v>
      </c>
      <c r="L4009">
        <v>3393</v>
      </c>
      <c r="M4009" s="4" t="s">
        <v>58</v>
      </c>
      <c r="N4009">
        <v>1994</v>
      </c>
      <c r="O4009">
        <v>355.23</v>
      </c>
      <c r="P4009">
        <v>853</v>
      </c>
      <c r="Q4009" s="4" t="s">
        <v>23</v>
      </c>
      <c r="R4009" s="4" t="s">
        <v>24</v>
      </c>
      <c r="S4009">
        <v>11</v>
      </c>
    </row>
    <row r="4010" spans="1:19">
      <c r="A4010" s="4" t="s">
        <v>4217</v>
      </c>
      <c r="B4010" s="4" t="s">
        <v>279</v>
      </c>
      <c r="C4010" s="4" t="s">
        <v>171</v>
      </c>
      <c r="D4010" s="4" t="s">
        <v>24</v>
      </c>
      <c r="E4010" s="4" t="s">
        <v>193</v>
      </c>
      <c r="F4010" s="3">
        <v>42905</v>
      </c>
      <c r="G4010" s="3"/>
      <c r="I4010" s="4" t="s">
        <v>9018</v>
      </c>
      <c r="J4010" s="4" t="s">
        <v>9019</v>
      </c>
      <c r="K4010" s="4" t="s">
        <v>9010</v>
      </c>
      <c r="L4010">
        <v>1096</v>
      </c>
      <c r="M4010" s="4"/>
      <c r="Q4010" s="4"/>
      <c r="R4010" s="4"/>
    </row>
    <row r="4011" spans="1:19">
      <c r="A4011" s="4" t="s">
        <v>4218</v>
      </c>
      <c r="B4011" s="4" t="s">
        <v>279</v>
      </c>
      <c r="C4011" s="4" t="s">
        <v>171</v>
      </c>
      <c r="D4011" s="4" t="s">
        <v>78</v>
      </c>
      <c r="E4011" s="4" t="s">
        <v>172</v>
      </c>
      <c r="F4011" s="3">
        <v>42905</v>
      </c>
      <c r="G4011" s="3">
        <v>42999</v>
      </c>
      <c r="H4011">
        <v>1236</v>
      </c>
      <c r="I4011" s="4" t="s">
        <v>9018</v>
      </c>
      <c r="J4011" s="4" t="s">
        <v>9019</v>
      </c>
      <c r="K4011" s="4" t="s">
        <v>9010</v>
      </c>
      <c r="L4011">
        <v>1096</v>
      </c>
      <c r="M4011" s="4" t="s">
        <v>55</v>
      </c>
      <c r="N4011">
        <v>1994</v>
      </c>
      <c r="O4011">
        <v>6395.05</v>
      </c>
      <c r="P4011">
        <v>20275</v>
      </c>
      <c r="Q4011" s="4" t="s">
        <v>23</v>
      </c>
      <c r="R4011" s="4" t="s">
        <v>24</v>
      </c>
      <c r="S4011">
        <v>94</v>
      </c>
    </row>
    <row r="4012" spans="1:19">
      <c r="A4012" s="4" t="s">
        <v>4219</v>
      </c>
      <c r="B4012" s="4" t="s">
        <v>210</v>
      </c>
      <c r="C4012" s="4" t="s">
        <v>9011</v>
      </c>
      <c r="D4012" s="4" t="s">
        <v>127</v>
      </c>
      <c r="E4012" s="4" t="s">
        <v>172</v>
      </c>
      <c r="F4012" s="3">
        <v>42905</v>
      </c>
      <c r="G4012" s="3">
        <v>42907</v>
      </c>
      <c r="H4012">
        <v>5388</v>
      </c>
      <c r="I4012" s="4" t="s">
        <v>9021</v>
      </c>
      <c r="J4012" s="4" t="s">
        <v>9019</v>
      </c>
      <c r="K4012" s="4" t="s">
        <v>9010</v>
      </c>
      <c r="L4012">
        <v>4821</v>
      </c>
      <c r="M4012" s="4" t="s">
        <v>9322</v>
      </c>
      <c r="N4012">
        <v>2011</v>
      </c>
      <c r="O4012">
        <v>40.79</v>
      </c>
      <c r="P4012">
        <v>142</v>
      </c>
      <c r="Q4012" s="4" t="s">
        <v>128</v>
      </c>
      <c r="R4012" s="4" t="s">
        <v>24</v>
      </c>
      <c r="S4012">
        <v>2</v>
      </c>
    </row>
    <row r="4013" spans="1:19">
      <c r="A4013" s="4" t="s">
        <v>4220</v>
      </c>
      <c r="B4013" s="4" t="s">
        <v>174</v>
      </c>
      <c r="C4013" s="4" t="s">
        <v>9011</v>
      </c>
      <c r="D4013" s="4" t="s">
        <v>43</v>
      </c>
      <c r="E4013" s="4" t="s">
        <v>197</v>
      </c>
      <c r="F4013" s="3">
        <v>42905</v>
      </c>
      <c r="G4013" s="3">
        <v>42974</v>
      </c>
      <c r="H4013">
        <v>0</v>
      </c>
      <c r="I4013" s="4" t="s">
        <v>9016</v>
      </c>
      <c r="J4013" s="4" t="s">
        <v>9015</v>
      </c>
      <c r="K4013" s="4" t="s">
        <v>9010</v>
      </c>
      <c r="L4013">
        <v>4821</v>
      </c>
      <c r="M4013" s="4" t="s">
        <v>9322</v>
      </c>
      <c r="N4013">
        <v>2005</v>
      </c>
      <c r="O4013">
        <v>1520.66</v>
      </c>
      <c r="P4013">
        <v>1806</v>
      </c>
      <c r="Q4013" s="4" t="s">
        <v>23</v>
      </c>
      <c r="R4013" s="4" t="s">
        <v>24</v>
      </c>
      <c r="S4013">
        <v>69</v>
      </c>
    </row>
    <row r="4014" spans="1:19">
      <c r="A4014" s="4" t="s">
        <v>4221</v>
      </c>
      <c r="B4014" s="4" t="s">
        <v>174</v>
      </c>
      <c r="C4014" s="4" t="s">
        <v>9011</v>
      </c>
      <c r="D4014" s="4" t="s">
        <v>61</v>
      </c>
      <c r="E4014" s="4" t="s">
        <v>172</v>
      </c>
      <c r="F4014" s="3">
        <v>42905</v>
      </c>
      <c r="G4014" s="3">
        <v>43004</v>
      </c>
      <c r="H4014">
        <v>5449</v>
      </c>
      <c r="I4014" s="4" t="s">
        <v>9016</v>
      </c>
      <c r="J4014" s="4" t="s">
        <v>9015</v>
      </c>
      <c r="K4014" s="4" t="s">
        <v>9010</v>
      </c>
      <c r="L4014">
        <v>4821</v>
      </c>
      <c r="M4014" s="4" t="s">
        <v>58</v>
      </c>
      <c r="N4014">
        <v>1991</v>
      </c>
      <c r="O4014">
        <v>2819.5</v>
      </c>
      <c r="P4014">
        <v>7227</v>
      </c>
      <c r="Q4014" s="4" t="s">
        <v>23</v>
      </c>
      <c r="R4014" s="4" t="s">
        <v>62</v>
      </c>
      <c r="S4014">
        <v>99</v>
      </c>
    </row>
    <row r="4015" spans="1:19">
      <c r="A4015" s="4" t="s">
        <v>4222</v>
      </c>
      <c r="B4015" s="4" t="s">
        <v>174</v>
      </c>
      <c r="C4015" s="4" t="s">
        <v>9011</v>
      </c>
      <c r="D4015" s="4" t="s">
        <v>61</v>
      </c>
      <c r="E4015" s="4" t="s">
        <v>172</v>
      </c>
      <c r="F4015" s="3">
        <v>42905</v>
      </c>
      <c r="G4015" s="3">
        <v>42911</v>
      </c>
      <c r="H4015">
        <v>5030</v>
      </c>
      <c r="I4015" s="4" t="s">
        <v>9016</v>
      </c>
      <c r="J4015" s="4" t="s">
        <v>9015</v>
      </c>
      <c r="K4015" s="4" t="s">
        <v>9010</v>
      </c>
      <c r="L4015">
        <v>4821</v>
      </c>
      <c r="M4015" s="4" t="s">
        <v>58</v>
      </c>
      <c r="N4015">
        <v>1991</v>
      </c>
      <c r="O4015">
        <v>2819.5</v>
      </c>
      <c r="P4015">
        <v>7227</v>
      </c>
      <c r="Q4015" s="4" t="s">
        <v>23</v>
      </c>
      <c r="R4015" s="4" t="s">
        <v>62</v>
      </c>
      <c r="S4015">
        <v>6</v>
      </c>
    </row>
    <row r="4016" spans="1:19">
      <c r="A4016" s="4" t="s">
        <v>4223</v>
      </c>
      <c r="B4016" s="4" t="s">
        <v>174</v>
      </c>
      <c r="C4016" s="4" t="s">
        <v>9011</v>
      </c>
      <c r="D4016" s="4" t="s">
        <v>76</v>
      </c>
      <c r="E4016" s="4" t="s">
        <v>172</v>
      </c>
      <c r="F4016" s="3">
        <v>42905</v>
      </c>
      <c r="G4016" s="3">
        <v>42969</v>
      </c>
      <c r="H4016">
        <v>5195</v>
      </c>
      <c r="I4016" s="4" t="s">
        <v>9016</v>
      </c>
      <c r="J4016" s="4" t="s">
        <v>9015</v>
      </c>
      <c r="K4016" s="4" t="s">
        <v>9010</v>
      </c>
      <c r="L4016">
        <v>4821</v>
      </c>
      <c r="M4016" s="4" t="s">
        <v>9322</v>
      </c>
      <c r="N4016">
        <v>1997</v>
      </c>
      <c r="O4016">
        <v>8170.38</v>
      </c>
      <c r="P4016">
        <v>16499</v>
      </c>
      <c r="Q4016" s="4" t="s">
        <v>77</v>
      </c>
      <c r="R4016" s="4" t="s">
        <v>24</v>
      </c>
      <c r="S4016">
        <v>64</v>
      </c>
    </row>
    <row r="4017" spans="1:19">
      <c r="A4017" s="4" t="s">
        <v>4224</v>
      </c>
      <c r="B4017" s="4" t="s">
        <v>203</v>
      </c>
      <c r="C4017" s="4" t="s">
        <v>177</v>
      </c>
      <c r="D4017" s="4" t="s">
        <v>42</v>
      </c>
      <c r="E4017" s="4" t="s">
        <v>172</v>
      </c>
      <c r="F4017" s="3">
        <v>42905</v>
      </c>
      <c r="G4017" s="3">
        <v>42911</v>
      </c>
      <c r="H4017">
        <v>55</v>
      </c>
      <c r="I4017" s="4" t="s">
        <v>9023</v>
      </c>
      <c r="J4017" s="4" t="s">
        <v>9024</v>
      </c>
      <c r="K4017" s="4" t="s">
        <v>9012</v>
      </c>
      <c r="L4017">
        <v>55</v>
      </c>
      <c r="M4017" s="4" t="s">
        <v>26</v>
      </c>
      <c r="N4017">
        <v>2017</v>
      </c>
      <c r="O4017">
        <v>4.54</v>
      </c>
      <c r="P4017">
        <v>9</v>
      </c>
      <c r="Q4017" s="4" t="s">
        <v>23</v>
      </c>
      <c r="R4017" s="4" t="s">
        <v>24</v>
      </c>
      <c r="S4017">
        <v>6</v>
      </c>
    </row>
    <row r="4018" spans="1:19">
      <c r="A4018" s="4" t="s">
        <v>4225</v>
      </c>
      <c r="B4018" s="4" t="s">
        <v>203</v>
      </c>
      <c r="C4018" s="4" t="s">
        <v>177</v>
      </c>
      <c r="D4018" s="4" t="s">
        <v>53</v>
      </c>
      <c r="E4018" s="4" t="s">
        <v>172</v>
      </c>
      <c r="F4018" s="3">
        <v>42905</v>
      </c>
      <c r="G4018" s="3">
        <v>43007</v>
      </c>
      <c r="H4018">
        <v>62</v>
      </c>
      <c r="I4018" s="4" t="s">
        <v>9023</v>
      </c>
      <c r="J4018" s="4" t="s">
        <v>9024</v>
      </c>
      <c r="K4018" s="4" t="s">
        <v>9012</v>
      </c>
      <c r="L4018">
        <v>55</v>
      </c>
      <c r="M4018" s="4" t="s">
        <v>33</v>
      </c>
      <c r="N4018">
        <v>1990</v>
      </c>
      <c r="O4018">
        <v>4968.91</v>
      </c>
      <c r="P4018">
        <v>7523</v>
      </c>
      <c r="Q4018" s="4" t="s">
        <v>23</v>
      </c>
      <c r="R4018" s="4" t="s">
        <v>24</v>
      </c>
      <c r="S4018">
        <v>102</v>
      </c>
    </row>
    <row r="4019" spans="1:19">
      <c r="A4019" s="4" t="s">
        <v>4226</v>
      </c>
      <c r="B4019" s="4" t="s">
        <v>191</v>
      </c>
      <c r="C4019" s="4" t="s">
        <v>179</v>
      </c>
      <c r="D4019" s="4" t="s">
        <v>115</v>
      </c>
      <c r="E4019" s="4" t="s">
        <v>172</v>
      </c>
      <c r="F4019" s="3">
        <v>42905</v>
      </c>
      <c r="G4019" s="3">
        <v>42966</v>
      </c>
      <c r="H4019">
        <v>459</v>
      </c>
      <c r="I4019" s="4" t="s">
        <v>9026</v>
      </c>
      <c r="J4019" s="4" t="s">
        <v>9024</v>
      </c>
      <c r="K4019" s="4" t="s">
        <v>9010</v>
      </c>
      <c r="L4019">
        <v>550</v>
      </c>
      <c r="M4019" s="4" t="s">
        <v>46</v>
      </c>
      <c r="N4019">
        <v>2008</v>
      </c>
      <c r="O4019">
        <v>894.37</v>
      </c>
      <c r="P4019">
        <v>1593</v>
      </c>
      <c r="Q4019" s="4" t="s">
        <v>116</v>
      </c>
      <c r="R4019" s="4" t="s">
        <v>24</v>
      </c>
      <c r="S4019">
        <v>61</v>
      </c>
    </row>
    <row r="4020" spans="1:19">
      <c r="A4020" s="4" t="s">
        <v>4227</v>
      </c>
      <c r="B4020" s="4" t="s">
        <v>219</v>
      </c>
      <c r="C4020" s="4" t="s">
        <v>179</v>
      </c>
      <c r="D4020" s="4" t="s">
        <v>124</v>
      </c>
      <c r="E4020" s="4" t="s">
        <v>197</v>
      </c>
      <c r="F4020" s="3">
        <v>42905</v>
      </c>
      <c r="G4020" s="3">
        <v>42972</v>
      </c>
      <c r="H4020">
        <v>0</v>
      </c>
      <c r="I4020" s="4" t="s">
        <v>9026</v>
      </c>
      <c r="J4020" s="4" t="s">
        <v>9024</v>
      </c>
      <c r="K4020" s="4" t="s">
        <v>9010</v>
      </c>
      <c r="L4020">
        <v>550</v>
      </c>
      <c r="M4020" s="4" t="s">
        <v>60</v>
      </c>
      <c r="N4020">
        <v>1983</v>
      </c>
      <c r="O4020">
        <v>2871.35</v>
      </c>
      <c r="P4020">
        <v>9561</v>
      </c>
      <c r="Q4020" s="4" t="s">
        <v>23</v>
      </c>
      <c r="R4020" s="4" t="s">
        <v>24</v>
      </c>
      <c r="S4020">
        <v>67</v>
      </c>
    </row>
    <row r="4021" spans="1:19">
      <c r="A4021" s="4" t="s">
        <v>4228</v>
      </c>
      <c r="B4021" s="4" t="s">
        <v>219</v>
      </c>
      <c r="C4021" s="4" t="s">
        <v>171</v>
      </c>
      <c r="D4021" s="4" t="s">
        <v>124</v>
      </c>
      <c r="E4021" s="4" t="s">
        <v>172</v>
      </c>
      <c r="F4021" s="3">
        <v>42905</v>
      </c>
      <c r="G4021" s="3">
        <v>42954</v>
      </c>
      <c r="H4021">
        <v>1097</v>
      </c>
      <c r="I4021" s="4" t="s">
        <v>9026</v>
      </c>
      <c r="J4021" s="4" t="s">
        <v>9024</v>
      </c>
      <c r="K4021" s="4" t="s">
        <v>9010</v>
      </c>
      <c r="L4021">
        <v>1096</v>
      </c>
      <c r="M4021" s="4" t="s">
        <v>60</v>
      </c>
      <c r="N4021">
        <v>1983</v>
      </c>
      <c r="O4021">
        <v>2871.35</v>
      </c>
      <c r="P4021">
        <v>9561</v>
      </c>
      <c r="Q4021" s="4" t="s">
        <v>23</v>
      </c>
      <c r="R4021" s="4" t="s">
        <v>24</v>
      </c>
      <c r="S4021">
        <v>49</v>
      </c>
    </row>
    <row r="4022" spans="1:19">
      <c r="A4022" s="4" t="s">
        <v>4229</v>
      </c>
      <c r="B4022" s="4" t="s">
        <v>219</v>
      </c>
      <c r="C4022" s="4" t="s">
        <v>199</v>
      </c>
      <c r="D4022" s="4" t="s">
        <v>97</v>
      </c>
      <c r="E4022" s="4" t="s">
        <v>172</v>
      </c>
      <c r="F4022" s="3">
        <v>42905</v>
      </c>
      <c r="G4022" s="3">
        <v>43007</v>
      </c>
      <c r="H4022">
        <v>5033</v>
      </c>
      <c r="I4022" s="4" t="s">
        <v>9026</v>
      </c>
      <c r="J4022" s="4" t="s">
        <v>9024</v>
      </c>
      <c r="K4022" s="4" t="s">
        <v>9010</v>
      </c>
      <c r="L4022">
        <v>5482</v>
      </c>
      <c r="M4022" s="4" t="s">
        <v>33</v>
      </c>
      <c r="N4022">
        <v>2001</v>
      </c>
      <c r="O4022">
        <v>2437.85</v>
      </c>
      <c r="P4022">
        <v>4874</v>
      </c>
      <c r="Q4022" s="4" t="s">
        <v>23</v>
      </c>
      <c r="R4022" s="4" t="s">
        <v>24</v>
      </c>
      <c r="S4022">
        <v>102</v>
      </c>
    </row>
    <row r="4023" spans="1:19">
      <c r="A4023" s="4" t="s">
        <v>4230</v>
      </c>
      <c r="B4023" s="4" t="s">
        <v>230</v>
      </c>
      <c r="C4023" s="4" t="s">
        <v>171</v>
      </c>
      <c r="D4023" s="4" t="s">
        <v>24</v>
      </c>
      <c r="E4023" s="4" t="s">
        <v>193</v>
      </c>
      <c r="F4023" s="3">
        <v>42905</v>
      </c>
      <c r="G4023" s="3"/>
      <c r="I4023" s="4" t="s">
        <v>9026</v>
      </c>
      <c r="J4023" s="4" t="s">
        <v>9024</v>
      </c>
      <c r="K4023" s="4" t="s">
        <v>9010</v>
      </c>
      <c r="L4023">
        <v>1096</v>
      </c>
      <c r="M4023" s="4"/>
      <c r="Q4023" s="4"/>
      <c r="R4023" s="4"/>
    </row>
    <row r="4024" spans="1:19">
      <c r="A4024" s="4" t="s">
        <v>4231</v>
      </c>
      <c r="B4024" s="4" t="s">
        <v>230</v>
      </c>
      <c r="C4024" s="4" t="s">
        <v>9011</v>
      </c>
      <c r="D4024" s="4" t="s">
        <v>32</v>
      </c>
      <c r="E4024" s="4" t="s">
        <v>172</v>
      </c>
      <c r="F4024" s="3">
        <v>42905</v>
      </c>
      <c r="G4024" s="3">
        <v>43000</v>
      </c>
      <c r="H4024">
        <v>4966</v>
      </c>
      <c r="I4024" s="4" t="s">
        <v>9026</v>
      </c>
      <c r="J4024" s="4" t="s">
        <v>9024</v>
      </c>
      <c r="K4024" s="4" t="s">
        <v>9010</v>
      </c>
      <c r="L4024">
        <v>4821</v>
      </c>
      <c r="M4024" s="4" t="s">
        <v>33</v>
      </c>
      <c r="N4024">
        <v>2009</v>
      </c>
      <c r="O4024">
        <v>497.11</v>
      </c>
      <c r="P4024">
        <v>1588</v>
      </c>
      <c r="Q4024" s="4" t="s">
        <v>23</v>
      </c>
      <c r="R4024" s="4" t="s">
        <v>24</v>
      </c>
      <c r="S4024">
        <v>95</v>
      </c>
    </row>
    <row r="4025" spans="1:19">
      <c r="A4025" s="4" t="s">
        <v>4232</v>
      </c>
      <c r="B4025" s="4" t="s">
        <v>230</v>
      </c>
      <c r="C4025" s="4" t="s">
        <v>177</v>
      </c>
      <c r="D4025" s="4" t="s">
        <v>59</v>
      </c>
      <c r="E4025" s="4" t="s">
        <v>172</v>
      </c>
      <c r="F4025" s="3">
        <v>42905</v>
      </c>
      <c r="G4025" s="3">
        <v>42910</v>
      </c>
      <c r="H4025">
        <v>52</v>
      </c>
      <c r="I4025" s="4" t="s">
        <v>9026</v>
      </c>
      <c r="J4025" s="4" t="s">
        <v>9024</v>
      </c>
      <c r="K4025" s="4" t="s">
        <v>9012</v>
      </c>
      <c r="L4025">
        <v>55</v>
      </c>
      <c r="M4025" s="4" t="s">
        <v>60</v>
      </c>
      <c r="N4025">
        <v>1988</v>
      </c>
      <c r="O4025">
        <v>2059.9</v>
      </c>
      <c r="P4025">
        <v>3644</v>
      </c>
      <c r="Q4025" s="4" t="s">
        <v>23</v>
      </c>
      <c r="R4025" s="4" t="s">
        <v>24</v>
      </c>
      <c r="S4025">
        <v>5</v>
      </c>
    </row>
    <row r="4026" spans="1:19">
      <c r="A4026" s="4" t="s">
        <v>4233</v>
      </c>
      <c r="B4026" s="4" t="s">
        <v>187</v>
      </c>
      <c r="C4026" s="4" t="s">
        <v>177</v>
      </c>
      <c r="D4026" s="4" t="s">
        <v>49</v>
      </c>
      <c r="E4026" s="4" t="s">
        <v>172</v>
      </c>
      <c r="F4026" s="3">
        <v>42905</v>
      </c>
      <c r="G4026" s="3">
        <v>42913</v>
      </c>
      <c r="H4026">
        <v>54</v>
      </c>
      <c r="I4026" s="4" t="s">
        <v>9023</v>
      </c>
      <c r="J4026" s="4" t="s">
        <v>9024</v>
      </c>
      <c r="K4026" s="4" t="s">
        <v>9012</v>
      </c>
      <c r="L4026">
        <v>55</v>
      </c>
      <c r="M4026" s="4" t="s">
        <v>9322</v>
      </c>
      <c r="N4026">
        <v>2010</v>
      </c>
      <c r="O4026">
        <v>587.72</v>
      </c>
      <c r="P4026">
        <v>1501</v>
      </c>
      <c r="Q4026" s="4" t="s">
        <v>23</v>
      </c>
      <c r="R4026" s="4" t="s">
        <v>24</v>
      </c>
      <c r="S4026">
        <v>8</v>
      </c>
    </row>
    <row r="4027" spans="1:19">
      <c r="A4027" s="4" t="s">
        <v>4234</v>
      </c>
      <c r="B4027" s="4" t="s">
        <v>201</v>
      </c>
      <c r="C4027" s="4" t="s">
        <v>9011</v>
      </c>
      <c r="D4027" s="4" t="s">
        <v>24</v>
      </c>
      <c r="E4027" s="4" t="s">
        <v>193</v>
      </c>
      <c r="F4027" s="3">
        <v>42905</v>
      </c>
      <c r="G4027" s="3"/>
      <c r="I4027" s="4" t="s">
        <v>9026</v>
      </c>
      <c r="J4027" s="4" t="s">
        <v>9024</v>
      </c>
      <c r="K4027" s="4" t="s">
        <v>9010</v>
      </c>
      <c r="L4027">
        <v>4821</v>
      </c>
      <c r="M4027" s="4"/>
      <c r="Q4027" s="4"/>
      <c r="R4027" s="4"/>
    </row>
    <row r="4028" spans="1:19">
      <c r="A4028" s="4" t="s">
        <v>4235</v>
      </c>
      <c r="B4028" s="4" t="s">
        <v>201</v>
      </c>
      <c r="C4028" s="4" t="s">
        <v>199</v>
      </c>
      <c r="D4028" s="4" t="s">
        <v>56</v>
      </c>
      <c r="E4028" s="4" t="s">
        <v>172</v>
      </c>
      <c r="F4028" s="3">
        <v>42905</v>
      </c>
      <c r="G4028" s="3">
        <v>42990</v>
      </c>
      <c r="H4028">
        <v>5816</v>
      </c>
      <c r="I4028" s="4" t="s">
        <v>9026</v>
      </c>
      <c r="J4028" s="4" t="s">
        <v>9024</v>
      </c>
      <c r="K4028" s="4" t="s">
        <v>9010</v>
      </c>
      <c r="L4028">
        <v>5482</v>
      </c>
      <c r="M4028" s="4" t="s">
        <v>55</v>
      </c>
      <c r="N4028">
        <v>1999</v>
      </c>
      <c r="O4028">
        <v>1699.85</v>
      </c>
      <c r="P4028">
        <v>5108</v>
      </c>
      <c r="Q4028" s="4" t="s">
        <v>23</v>
      </c>
      <c r="R4028" s="4" t="s">
        <v>24</v>
      </c>
      <c r="S4028">
        <v>85</v>
      </c>
    </row>
    <row r="4029" spans="1:19">
      <c r="A4029" s="4" t="s">
        <v>4236</v>
      </c>
      <c r="B4029" s="4" t="s">
        <v>201</v>
      </c>
      <c r="C4029" s="4" t="s">
        <v>177</v>
      </c>
      <c r="D4029" s="4" t="s">
        <v>42</v>
      </c>
      <c r="E4029" s="4" t="s">
        <v>172</v>
      </c>
      <c r="F4029" s="3">
        <v>42905</v>
      </c>
      <c r="G4029" s="3">
        <v>42981</v>
      </c>
      <c r="H4029">
        <v>53</v>
      </c>
      <c r="I4029" s="4" t="s">
        <v>9026</v>
      </c>
      <c r="J4029" s="4" t="s">
        <v>9024</v>
      </c>
      <c r="K4029" s="4" t="s">
        <v>9012</v>
      </c>
      <c r="L4029">
        <v>55</v>
      </c>
      <c r="M4029" s="4" t="s">
        <v>26</v>
      </c>
      <c r="N4029">
        <v>2017</v>
      </c>
      <c r="O4029">
        <v>4.54</v>
      </c>
      <c r="P4029">
        <v>9</v>
      </c>
      <c r="Q4029" s="4" t="s">
        <v>23</v>
      </c>
      <c r="R4029" s="4" t="s">
        <v>24</v>
      </c>
      <c r="S4029">
        <v>76</v>
      </c>
    </row>
    <row r="4030" spans="1:19">
      <c r="A4030" s="4" t="s">
        <v>4237</v>
      </c>
      <c r="B4030" s="4" t="s">
        <v>201</v>
      </c>
      <c r="C4030" s="4" t="s">
        <v>192</v>
      </c>
      <c r="D4030" s="4" t="s">
        <v>97</v>
      </c>
      <c r="E4030" s="4" t="s">
        <v>172</v>
      </c>
      <c r="F4030" s="3">
        <v>42905</v>
      </c>
      <c r="G4030" s="3">
        <v>42962</v>
      </c>
      <c r="H4030">
        <v>3994</v>
      </c>
      <c r="I4030" s="4" t="s">
        <v>9026</v>
      </c>
      <c r="J4030" s="4" t="s">
        <v>9024</v>
      </c>
      <c r="K4030" s="4" t="s">
        <v>9012</v>
      </c>
      <c r="L4030">
        <v>3393</v>
      </c>
      <c r="M4030" s="4" t="s">
        <v>33</v>
      </c>
      <c r="N4030">
        <v>2001</v>
      </c>
      <c r="O4030">
        <v>2437.85</v>
      </c>
      <c r="P4030">
        <v>4874</v>
      </c>
      <c r="Q4030" s="4" t="s">
        <v>23</v>
      </c>
      <c r="R4030" s="4" t="s">
        <v>24</v>
      </c>
      <c r="S4030">
        <v>57</v>
      </c>
    </row>
    <row r="4031" spans="1:19">
      <c r="A4031" s="4" t="s">
        <v>4238</v>
      </c>
      <c r="B4031" s="4" t="s">
        <v>170</v>
      </c>
      <c r="C4031" s="4" t="s">
        <v>199</v>
      </c>
      <c r="D4031" s="4" t="s">
        <v>92</v>
      </c>
      <c r="E4031" s="4" t="s">
        <v>197</v>
      </c>
      <c r="F4031" s="3">
        <v>42905</v>
      </c>
      <c r="G4031" s="3">
        <v>42914</v>
      </c>
      <c r="H4031">
        <v>0</v>
      </c>
      <c r="I4031" s="4" t="s">
        <v>9014</v>
      </c>
      <c r="J4031" s="4" t="s">
        <v>9015</v>
      </c>
      <c r="K4031" s="4" t="s">
        <v>9010</v>
      </c>
      <c r="L4031">
        <v>5482</v>
      </c>
      <c r="M4031" s="4" t="s">
        <v>73</v>
      </c>
      <c r="N4031">
        <v>1997</v>
      </c>
      <c r="O4031">
        <v>2041.73</v>
      </c>
      <c r="P4031">
        <v>5276</v>
      </c>
      <c r="Q4031" s="4" t="s">
        <v>23</v>
      </c>
      <c r="R4031" s="4" t="s">
        <v>24</v>
      </c>
      <c r="S4031">
        <v>9</v>
      </c>
    </row>
    <row r="4032" spans="1:19">
      <c r="A4032" s="4" t="s">
        <v>4239</v>
      </c>
      <c r="B4032" s="4" t="s">
        <v>170</v>
      </c>
      <c r="C4032" s="4" t="s">
        <v>177</v>
      </c>
      <c r="D4032" s="4" t="s">
        <v>110</v>
      </c>
      <c r="E4032" s="4" t="s">
        <v>172</v>
      </c>
      <c r="F4032" s="3">
        <v>42905</v>
      </c>
      <c r="G4032" s="3">
        <v>42982</v>
      </c>
      <c r="H4032">
        <v>57</v>
      </c>
      <c r="I4032" s="4" t="s">
        <v>9014</v>
      </c>
      <c r="J4032" s="4" t="s">
        <v>9015</v>
      </c>
      <c r="K4032" s="4" t="s">
        <v>9012</v>
      </c>
      <c r="L4032">
        <v>55</v>
      </c>
      <c r="M4032" s="4" t="s">
        <v>60</v>
      </c>
      <c r="N4032">
        <v>1997</v>
      </c>
      <c r="O4032">
        <v>291.27</v>
      </c>
      <c r="P4032">
        <v>586</v>
      </c>
      <c r="Q4032" s="4" t="s">
        <v>23</v>
      </c>
      <c r="R4032" s="4" t="s">
        <v>24</v>
      </c>
      <c r="S4032">
        <v>77</v>
      </c>
    </row>
    <row r="4033" spans="1:19">
      <c r="A4033" s="4" t="s">
        <v>4240</v>
      </c>
      <c r="B4033" s="4" t="s">
        <v>232</v>
      </c>
      <c r="C4033" s="4" t="s">
        <v>177</v>
      </c>
      <c r="D4033" s="4" t="s">
        <v>42</v>
      </c>
      <c r="E4033" s="4" t="s">
        <v>197</v>
      </c>
      <c r="F4033" s="3">
        <v>42905</v>
      </c>
      <c r="G4033" s="3">
        <v>42918</v>
      </c>
      <c r="H4033">
        <v>0</v>
      </c>
      <c r="I4033" s="4" t="s">
        <v>9021</v>
      </c>
      <c r="J4033" s="4" t="s">
        <v>9019</v>
      </c>
      <c r="K4033" s="4" t="s">
        <v>9012</v>
      </c>
      <c r="L4033">
        <v>55</v>
      </c>
      <c r="M4033" s="4" t="s">
        <v>26</v>
      </c>
      <c r="N4033">
        <v>2017</v>
      </c>
      <c r="O4033">
        <v>4.54</v>
      </c>
      <c r="P4033">
        <v>9</v>
      </c>
      <c r="Q4033" s="4" t="s">
        <v>23</v>
      </c>
      <c r="R4033" s="4" t="s">
        <v>24</v>
      </c>
      <c r="S4033">
        <v>13</v>
      </c>
    </row>
    <row r="4034" spans="1:19">
      <c r="A4034" s="4" t="s">
        <v>4241</v>
      </c>
      <c r="B4034" s="4" t="s">
        <v>205</v>
      </c>
      <c r="C4034" s="4" t="s">
        <v>192</v>
      </c>
      <c r="D4034" s="4" t="s">
        <v>105</v>
      </c>
      <c r="E4034" s="4" t="s">
        <v>172</v>
      </c>
      <c r="F4034" s="3">
        <v>42905</v>
      </c>
      <c r="G4034" s="3">
        <v>42952</v>
      </c>
      <c r="H4034">
        <v>3752</v>
      </c>
      <c r="I4034" s="4" t="s">
        <v>9023</v>
      </c>
      <c r="J4034" s="4" t="s">
        <v>9024</v>
      </c>
      <c r="K4034" s="4" t="s">
        <v>9012</v>
      </c>
      <c r="L4034">
        <v>3393</v>
      </c>
      <c r="M4034" s="4" t="s">
        <v>36</v>
      </c>
      <c r="N4034">
        <v>1996</v>
      </c>
      <c r="O4034">
        <v>6354.87</v>
      </c>
      <c r="P4034">
        <v>16780</v>
      </c>
      <c r="Q4034" s="4" t="s">
        <v>23</v>
      </c>
      <c r="R4034" s="4" t="s">
        <v>35</v>
      </c>
      <c r="S4034">
        <v>47</v>
      </c>
    </row>
    <row r="4035" spans="1:19">
      <c r="A4035" s="4" t="s">
        <v>4242</v>
      </c>
      <c r="B4035" s="4" t="s">
        <v>226</v>
      </c>
      <c r="C4035" s="4" t="s">
        <v>9011</v>
      </c>
      <c r="D4035" s="4" t="s">
        <v>42</v>
      </c>
      <c r="E4035" s="4" t="s">
        <v>172</v>
      </c>
      <c r="F4035" s="3">
        <v>42905</v>
      </c>
      <c r="G4035" s="3">
        <v>42999</v>
      </c>
      <c r="H4035">
        <v>4759</v>
      </c>
      <c r="I4035" s="4" t="s">
        <v>9018</v>
      </c>
      <c r="J4035" s="4" t="s">
        <v>9019</v>
      </c>
      <c r="K4035" s="4" t="s">
        <v>9010</v>
      </c>
      <c r="L4035">
        <v>4821</v>
      </c>
      <c r="M4035" s="4" t="s">
        <v>26</v>
      </c>
      <c r="N4035">
        <v>2017</v>
      </c>
      <c r="O4035">
        <v>4.54</v>
      </c>
      <c r="P4035">
        <v>9</v>
      </c>
      <c r="Q4035" s="4" t="s">
        <v>23</v>
      </c>
      <c r="R4035" s="4" t="s">
        <v>24</v>
      </c>
      <c r="S4035">
        <v>94</v>
      </c>
    </row>
    <row r="4036" spans="1:19">
      <c r="A4036" s="4" t="s">
        <v>4243</v>
      </c>
      <c r="B4036" s="4" t="s">
        <v>208</v>
      </c>
      <c r="C4036" s="4" t="s">
        <v>179</v>
      </c>
      <c r="D4036" s="4" t="s">
        <v>110</v>
      </c>
      <c r="E4036" s="4" t="s">
        <v>172</v>
      </c>
      <c r="F4036" s="3">
        <v>42905</v>
      </c>
      <c r="G4036" s="3">
        <v>42971</v>
      </c>
      <c r="H4036">
        <v>555</v>
      </c>
      <c r="I4036" s="4" t="s">
        <v>9014</v>
      </c>
      <c r="J4036" s="4" t="s">
        <v>9015</v>
      </c>
      <c r="K4036" s="4" t="s">
        <v>9010</v>
      </c>
      <c r="L4036">
        <v>550</v>
      </c>
      <c r="M4036" s="4" t="s">
        <v>60</v>
      </c>
      <c r="N4036">
        <v>1997</v>
      </c>
      <c r="O4036">
        <v>291.27</v>
      </c>
      <c r="P4036">
        <v>586</v>
      </c>
      <c r="Q4036" s="4" t="s">
        <v>23</v>
      </c>
      <c r="R4036" s="4" t="s">
        <v>24</v>
      </c>
      <c r="S4036">
        <v>66</v>
      </c>
    </row>
    <row r="4037" spans="1:19">
      <c r="A4037" s="4" t="s">
        <v>4244</v>
      </c>
      <c r="B4037" s="4" t="s">
        <v>216</v>
      </c>
      <c r="C4037" s="4" t="s">
        <v>179</v>
      </c>
      <c r="D4037" s="4" t="s">
        <v>120</v>
      </c>
      <c r="E4037" s="4" t="s">
        <v>197</v>
      </c>
      <c r="F4037" s="3">
        <v>42905</v>
      </c>
      <c r="G4037" s="3">
        <v>42910</v>
      </c>
      <c r="H4037">
        <v>0</v>
      </c>
      <c r="I4037" s="4" t="s">
        <v>9018</v>
      </c>
      <c r="J4037" s="4" t="s">
        <v>9019</v>
      </c>
      <c r="K4037" s="4" t="s">
        <v>9010</v>
      </c>
      <c r="L4037">
        <v>550</v>
      </c>
      <c r="M4037" s="4" t="s">
        <v>58</v>
      </c>
      <c r="N4037">
        <v>1998</v>
      </c>
      <c r="O4037">
        <v>2022.14</v>
      </c>
      <c r="P4037">
        <v>5113</v>
      </c>
      <c r="Q4037" s="4" t="s">
        <v>23</v>
      </c>
      <c r="R4037" s="4" t="s">
        <v>24</v>
      </c>
      <c r="S4037">
        <v>5</v>
      </c>
    </row>
    <row r="4038" spans="1:19">
      <c r="A4038" s="4" t="s">
        <v>4245</v>
      </c>
      <c r="B4038" s="4" t="s">
        <v>181</v>
      </c>
      <c r="C4038" s="4" t="s">
        <v>179</v>
      </c>
      <c r="D4038" s="4" t="s">
        <v>24</v>
      </c>
      <c r="E4038" s="4" t="s">
        <v>193</v>
      </c>
      <c r="F4038" s="3">
        <v>42905</v>
      </c>
      <c r="G4038" s="3"/>
      <c r="I4038" s="4" t="s">
        <v>9026</v>
      </c>
      <c r="J4038" s="4" t="s">
        <v>9024</v>
      </c>
      <c r="K4038" s="4" t="s">
        <v>9010</v>
      </c>
      <c r="L4038">
        <v>550</v>
      </c>
      <c r="M4038" s="4"/>
      <c r="Q4038" s="4"/>
      <c r="R4038" s="4"/>
    </row>
    <row r="4039" spans="1:19">
      <c r="A4039" s="4" t="s">
        <v>4246</v>
      </c>
      <c r="B4039" s="4" t="s">
        <v>181</v>
      </c>
      <c r="C4039" s="4" t="s">
        <v>171</v>
      </c>
      <c r="D4039" s="4" t="s">
        <v>84</v>
      </c>
      <c r="E4039" s="4" t="s">
        <v>172</v>
      </c>
      <c r="F4039" s="3">
        <v>42905</v>
      </c>
      <c r="G4039" s="3">
        <v>42998</v>
      </c>
      <c r="H4039">
        <v>1213</v>
      </c>
      <c r="I4039" s="4" t="s">
        <v>9026</v>
      </c>
      <c r="J4039" s="4" t="s">
        <v>9024</v>
      </c>
      <c r="K4039" s="4" t="s">
        <v>9010</v>
      </c>
      <c r="L4039">
        <v>1096</v>
      </c>
      <c r="M4039" s="4" t="s">
        <v>9322</v>
      </c>
      <c r="N4039">
        <v>1980</v>
      </c>
      <c r="O4039">
        <v>7708.38</v>
      </c>
      <c r="P4039">
        <v>13756</v>
      </c>
      <c r="Q4039" s="4" t="s">
        <v>23</v>
      </c>
      <c r="R4039" s="4" t="s">
        <v>24</v>
      </c>
      <c r="S4039">
        <v>93</v>
      </c>
    </row>
    <row r="4040" spans="1:19">
      <c r="A4040" s="4" t="s">
        <v>4247</v>
      </c>
      <c r="B4040" s="4" t="s">
        <v>181</v>
      </c>
      <c r="C4040" s="4" t="s">
        <v>9011</v>
      </c>
      <c r="D4040" s="4" t="s">
        <v>56</v>
      </c>
      <c r="E4040" s="4" t="s">
        <v>172</v>
      </c>
      <c r="F4040" s="3">
        <v>42905</v>
      </c>
      <c r="G4040" s="3">
        <v>42986</v>
      </c>
      <c r="H4040">
        <v>4428</v>
      </c>
      <c r="I4040" s="4" t="s">
        <v>9026</v>
      </c>
      <c r="J4040" s="4" t="s">
        <v>9024</v>
      </c>
      <c r="K4040" s="4" t="s">
        <v>9010</v>
      </c>
      <c r="L4040">
        <v>4821</v>
      </c>
      <c r="M4040" s="4" t="s">
        <v>55</v>
      </c>
      <c r="N4040">
        <v>1999</v>
      </c>
      <c r="O4040">
        <v>1699.85</v>
      </c>
      <c r="P4040">
        <v>5108</v>
      </c>
      <c r="Q4040" s="4" t="s">
        <v>23</v>
      </c>
      <c r="R4040" s="4" t="s">
        <v>24</v>
      </c>
      <c r="S4040">
        <v>81</v>
      </c>
    </row>
    <row r="4041" spans="1:19">
      <c r="A4041" s="4" t="s">
        <v>4248</v>
      </c>
      <c r="B4041" s="4" t="s">
        <v>261</v>
      </c>
      <c r="C4041" s="4" t="s">
        <v>199</v>
      </c>
      <c r="D4041" s="4" t="s">
        <v>123</v>
      </c>
      <c r="E4041" s="4" t="s">
        <v>197</v>
      </c>
      <c r="F4041" s="3">
        <v>42906</v>
      </c>
      <c r="G4041" s="3">
        <v>42918</v>
      </c>
      <c r="H4041">
        <v>0</v>
      </c>
      <c r="I4041" s="4" t="s">
        <v>9021</v>
      </c>
      <c r="J4041" s="4" t="s">
        <v>9019</v>
      </c>
      <c r="K4041" s="4" t="s">
        <v>9010</v>
      </c>
      <c r="L4041">
        <v>5482</v>
      </c>
      <c r="M4041" s="4" t="s">
        <v>39</v>
      </c>
      <c r="N4041">
        <v>1989</v>
      </c>
      <c r="O4041">
        <v>3838.39</v>
      </c>
      <c r="P4041">
        <v>8274</v>
      </c>
      <c r="Q4041" s="4" t="s">
        <v>23</v>
      </c>
      <c r="R4041" s="4" t="s">
        <v>24</v>
      </c>
      <c r="S4041">
        <v>12</v>
      </c>
    </row>
    <row r="4042" spans="1:19">
      <c r="A4042" s="4" t="s">
        <v>4249</v>
      </c>
      <c r="B4042" s="4" t="s">
        <v>246</v>
      </c>
      <c r="C4042" s="4" t="s">
        <v>199</v>
      </c>
      <c r="D4042" s="4" t="s">
        <v>42</v>
      </c>
      <c r="E4042" s="4" t="s">
        <v>193</v>
      </c>
      <c r="F4042" s="3">
        <v>42906</v>
      </c>
      <c r="G4042" s="3"/>
      <c r="I4042" s="4" t="s">
        <v>9021</v>
      </c>
      <c r="J4042" s="4" t="s">
        <v>9019</v>
      </c>
      <c r="K4042" s="4" t="s">
        <v>9010</v>
      </c>
      <c r="L4042">
        <v>5482</v>
      </c>
      <c r="M4042" s="4" t="s">
        <v>26</v>
      </c>
      <c r="N4042">
        <v>2017</v>
      </c>
      <c r="O4042">
        <v>4.54</v>
      </c>
      <c r="P4042">
        <v>9</v>
      </c>
      <c r="Q4042" s="4" t="s">
        <v>23</v>
      </c>
      <c r="R4042" s="4" t="s">
        <v>24</v>
      </c>
    </row>
    <row r="4043" spans="1:19">
      <c r="A4043" s="4" t="s">
        <v>4250</v>
      </c>
      <c r="B4043" s="4" t="s">
        <v>246</v>
      </c>
      <c r="C4043" s="4" t="s">
        <v>9011</v>
      </c>
      <c r="D4043" s="4" t="s">
        <v>84</v>
      </c>
      <c r="E4043" s="4" t="s">
        <v>197</v>
      </c>
      <c r="F4043" s="3">
        <v>42906</v>
      </c>
      <c r="G4043" s="3">
        <v>42955</v>
      </c>
      <c r="H4043">
        <v>0</v>
      </c>
      <c r="I4043" s="4" t="s">
        <v>9021</v>
      </c>
      <c r="J4043" s="4" t="s">
        <v>9019</v>
      </c>
      <c r="K4043" s="4" t="s">
        <v>9010</v>
      </c>
      <c r="L4043">
        <v>4821</v>
      </c>
      <c r="M4043" s="4" t="s">
        <v>9322</v>
      </c>
      <c r="N4043">
        <v>1980</v>
      </c>
      <c r="O4043">
        <v>7708.38</v>
      </c>
      <c r="P4043">
        <v>13756</v>
      </c>
      <c r="Q4043" s="4" t="s">
        <v>23</v>
      </c>
      <c r="R4043" s="4" t="s">
        <v>24</v>
      </c>
      <c r="S4043">
        <v>49</v>
      </c>
    </row>
    <row r="4044" spans="1:19">
      <c r="A4044" s="4" t="s">
        <v>4251</v>
      </c>
      <c r="B4044" s="4" t="s">
        <v>304</v>
      </c>
      <c r="C4044" s="4" t="s">
        <v>199</v>
      </c>
      <c r="D4044" s="4" t="s">
        <v>111</v>
      </c>
      <c r="E4044" s="4" t="s">
        <v>197</v>
      </c>
      <c r="F4044" s="3">
        <v>42906</v>
      </c>
      <c r="G4044" s="3">
        <v>42913</v>
      </c>
      <c r="H4044">
        <v>0</v>
      </c>
      <c r="I4044" s="4" t="s">
        <v>9014</v>
      </c>
      <c r="J4044" s="4" t="s">
        <v>9015</v>
      </c>
      <c r="K4044" s="4" t="s">
        <v>9010</v>
      </c>
      <c r="L4044">
        <v>5482</v>
      </c>
      <c r="M4044" s="4" t="s">
        <v>33</v>
      </c>
      <c r="N4044">
        <v>1988</v>
      </c>
      <c r="O4044">
        <v>1376.8</v>
      </c>
      <c r="P4044">
        <v>1165</v>
      </c>
      <c r="Q4044" s="4" t="s">
        <v>112</v>
      </c>
      <c r="R4044" s="4" t="s">
        <v>24</v>
      </c>
      <c r="S4044">
        <v>7</v>
      </c>
    </row>
    <row r="4045" spans="1:19">
      <c r="A4045" s="4" t="s">
        <v>4252</v>
      </c>
      <c r="B4045" s="4" t="s">
        <v>279</v>
      </c>
      <c r="C4045" s="4" t="s">
        <v>179</v>
      </c>
      <c r="D4045" s="4" t="s">
        <v>123</v>
      </c>
      <c r="E4045" s="4" t="s">
        <v>197</v>
      </c>
      <c r="F4045" s="3">
        <v>42906</v>
      </c>
      <c r="G4045" s="3">
        <v>42999</v>
      </c>
      <c r="H4045">
        <v>0</v>
      </c>
      <c r="I4045" s="4" t="s">
        <v>9018</v>
      </c>
      <c r="J4045" s="4" t="s">
        <v>9019</v>
      </c>
      <c r="K4045" s="4" t="s">
        <v>9010</v>
      </c>
      <c r="L4045">
        <v>550</v>
      </c>
      <c r="M4045" s="4" t="s">
        <v>39</v>
      </c>
      <c r="N4045">
        <v>1989</v>
      </c>
      <c r="O4045">
        <v>3838.39</v>
      </c>
      <c r="P4045">
        <v>8274</v>
      </c>
      <c r="Q4045" s="4" t="s">
        <v>23</v>
      </c>
      <c r="R4045" s="4" t="s">
        <v>24</v>
      </c>
      <c r="S4045">
        <v>93</v>
      </c>
    </row>
    <row r="4046" spans="1:19">
      <c r="A4046" s="4" t="s">
        <v>4253</v>
      </c>
      <c r="B4046" s="4" t="s">
        <v>210</v>
      </c>
      <c r="C4046" s="4" t="s">
        <v>9011</v>
      </c>
      <c r="D4046" s="4" t="s">
        <v>80</v>
      </c>
      <c r="E4046" s="4" t="s">
        <v>197</v>
      </c>
      <c r="F4046" s="3">
        <v>42906</v>
      </c>
      <c r="G4046" s="3">
        <v>42911</v>
      </c>
      <c r="H4046">
        <v>0</v>
      </c>
      <c r="I4046" s="4" t="s">
        <v>9021</v>
      </c>
      <c r="J4046" s="4" t="s">
        <v>9019</v>
      </c>
      <c r="K4046" s="4" t="s">
        <v>9010</v>
      </c>
      <c r="L4046">
        <v>4821</v>
      </c>
      <c r="M4046" s="4" t="s">
        <v>9322</v>
      </c>
      <c r="N4046">
        <v>2011</v>
      </c>
      <c r="O4046">
        <v>527.11</v>
      </c>
      <c r="P4046">
        <v>1428</v>
      </c>
      <c r="Q4046" s="4" t="s">
        <v>23</v>
      </c>
      <c r="R4046" s="4" t="s">
        <v>21</v>
      </c>
      <c r="S4046">
        <v>5</v>
      </c>
    </row>
    <row r="4047" spans="1:19">
      <c r="A4047" s="4" t="s">
        <v>4254</v>
      </c>
      <c r="B4047" s="4" t="s">
        <v>210</v>
      </c>
      <c r="C4047" s="4" t="s">
        <v>177</v>
      </c>
      <c r="D4047" s="4" t="s">
        <v>82</v>
      </c>
      <c r="E4047" s="4" t="s">
        <v>172</v>
      </c>
      <c r="F4047" s="3">
        <v>42906</v>
      </c>
      <c r="G4047" s="3">
        <v>42972</v>
      </c>
      <c r="H4047">
        <v>62</v>
      </c>
      <c r="I4047" s="4" t="s">
        <v>9021</v>
      </c>
      <c r="J4047" s="4" t="s">
        <v>9019</v>
      </c>
      <c r="K4047" s="4" t="s">
        <v>9012</v>
      </c>
      <c r="L4047">
        <v>55</v>
      </c>
      <c r="M4047" s="4" t="s">
        <v>36</v>
      </c>
      <c r="N4047">
        <v>1982</v>
      </c>
      <c r="O4047">
        <v>11698.03</v>
      </c>
      <c r="P4047">
        <v>34288</v>
      </c>
      <c r="Q4047" s="4" t="s">
        <v>23</v>
      </c>
      <c r="R4047" s="4" t="s">
        <v>24</v>
      </c>
      <c r="S4047">
        <v>66</v>
      </c>
    </row>
    <row r="4048" spans="1:19">
      <c r="A4048" s="4" t="s">
        <v>4255</v>
      </c>
      <c r="B4048" s="4" t="s">
        <v>174</v>
      </c>
      <c r="C4048" s="4" t="s">
        <v>9011</v>
      </c>
      <c r="D4048" s="4" t="s">
        <v>29</v>
      </c>
      <c r="E4048" s="4" t="s">
        <v>197</v>
      </c>
      <c r="F4048" s="3">
        <v>42906</v>
      </c>
      <c r="G4048" s="3">
        <v>42989</v>
      </c>
      <c r="H4048">
        <v>0</v>
      </c>
      <c r="I4048" s="4" t="s">
        <v>9016</v>
      </c>
      <c r="J4048" s="4" t="s">
        <v>9015</v>
      </c>
      <c r="K4048" s="4" t="s">
        <v>9010</v>
      </c>
      <c r="L4048">
        <v>4821</v>
      </c>
      <c r="M4048" s="4" t="s">
        <v>26</v>
      </c>
      <c r="N4048">
        <v>2012</v>
      </c>
      <c r="O4048">
        <v>587.34</v>
      </c>
      <c r="P4048">
        <v>1356</v>
      </c>
      <c r="Q4048" s="4" t="s">
        <v>30</v>
      </c>
      <c r="R4048" s="4" t="s">
        <v>24</v>
      </c>
      <c r="S4048">
        <v>83</v>
      </c>
    </row>
    <row r="4049" spans="1:19">
      <c r="A4049" s="4" t="s">
        <v>4256</v>
      </c>
      <c r="B4049" s="4" t="s">
        <v>263</v>
      </c>
      <c r="C4049" s="4" t="s">
        <v>192</v>
      </c>
      <c r="D4049" s="4" t="s">
        <v>107</v>
      </c>
      <c r="E4049" s="4" t="s">
        <v>172</v>
      </c>
      <c r="F4049" s="3">
        <v>42906</v>
      </c>
      <c r="G4049" s="3">
        <v>42956</v>
      </c>
      <c r="H4049">
        <v>3546</v>
      </c>
      <c r="I4049" s="4" t="s">
        <v>9021</v>
      </c>
      <c r="J4049" s="4" t="s">
        <v>9019</v>
      </c>
      <c r="K4049" s="4" t="s">
        <v>9012</v>
      </c>
      <c r="L4049">
        <v>3393</v>
      </c>
      <c r="M4049" s="4" t="s">
        <v>26</v>
      </c>
      <c r="N4049">
        <v>1994</v>
      </c>
      <c r="O4049">
        <v>2818.38</v>
      </c>
      <c r="P4049">
        <v>6290</v>
      </c>
      <c r="Q4049" s="4" t="s">
        <v>23</v>
      </c>
      <c r="R4049" s="4" t="s">
        <v>24</v>
      </c>
      <c r="S4049">
        <v>50</v>
      </c>
    </row>
    <row r="4050" spans="1:19">
      <c r="A4050" s="4" t="s">
        <v>4257</v>
      </c>
      <c r="B4050" s="4" t="s">
        <v>212</v>
      </c>
      <c r="C4050" s="4" t="s">
        <v>177</v>
      </c>
      <c r="D4050" s="4" t="s">
        <v>113</v>
      </c>
      <c r="E4050" s="4" t="s">
        <v>193</v>
      </c>
      <c r="F4050" s="3">
        <v>42906</v>
      </c>
      <c r="G4050" s="3"/>
      <c r="I4050" s="4" t="s">
        <v>9023</v>
      </c>
      <c r="J4050" s="4" t="s">
        <v>9024</v>
      </c>
      <c r="K4050" s="4" t="s">
        <v>9012</v>
      </c>
      <c r="L4050">
        <v>55</v>
      </c>
      <c r="M4050" s="4" t="s">
        <v>33</v>
      </c>
      <c r="N4050">
        <v>2000</v>
      </c>
      <c r="O4050">
        <v>167.89</v>
      </c>
      <c r="P4050">
        <v>493</v>
      </c>
      <c r="Q4050" s="4" t="s">
        <v>114</v>
      </c>
      <c r="R4050" s="4" t="s">
        <v>24</v>
      </c>
    </row>
    <row r="4051" spans="1:19">
      <c r="A4051" s="4" t="s">
        <v>4258</v>
      </c>
      <c r="B4051" s="4" t="s">
        <v>191</v>
      </c>
      <c r="C4051" s="4" t="s">
        <v>179</v>
      </c>
      <c r="D4051" s="4" t="s">
        <v>48</v>
      </c>
      <c r="E4051" s="4" t="s">
        <v>193</v>
      </c>
      <c r="F4051" s="3">
        <v>42906</v>
      </c>
      <c r="G4051" s="3"/>
      <c r="I4051" s="4" t="s">
        <v>9026</v>
      </c>
      <c r="J4051" s="4" t="s">
        <v>9024</v>
      </c>
      <c r="K4051" s="4" t="s">
        <v>9010</v>
      </c>
      <c r="L4051">
        <v>550</v>
      </c>
      <c r="M4051" s="4" t="s">
        <v>39</v>
      </c>
      <c r="N4051">
        <v>1998</v>
      </c>
      <c r="O4051">
        <v>217.87</v>
      </c>
      <c r="P4051">
        <v>551</v>
      </c>
      <c r="Q4051" s="4" t="s">
        <v>23</v>
      </c>
      <c r="R4051" s="4" t="s">
        <v>24</v>
      </c>
    </row>
    <row r="4052" spans="1:19">
      <c r="A4052" s="4" t="s">
        <v>4259</v>
      </c>
      <c r="B4052" s="4" t="s">
        <v>191</v>
      </c>
      <c r="C4052" s="4" t="s">
        <v>177</v>
      </c>
      <c r="D4052" s="4" t="s">
        <v>24</v>
      </c>
      <c r="E4052" s="4" t="s">
        <v>193</v>
      </c>
      <c r="F4052" s="3">
        <v>42906</v>
      </c>
      <c r="G4052" s="3"/>
      <c r="I4052" s="4" t="s">
        <v>9026</v>
      </c>
      <c r="J4052" s="4" t="s">
        <v>9024</v>
      </c>
      <c r="K4052" s="4" t="s">
        <v>9012</v>
      </c>
      <c r="L4052">
        <v>55</v>
      </c>
      <c r="M4052" s="4"/>
      <c r="Q4052" s="4"/>
      <c r="R4052" s="4"/>
    </row>
    <row r="4053" spans="1:19">
      <c r="A4053" s="4" t="s">
        <v>4260</v>
      </c>
      <c r="B4053" s="4" t="s">
        <v>343</v>
      </c>
      <c r="C4053" s="4" t="s">
        <v>171</v>
      </c>
      <c r="D4053" s="4" t="s">
        <v>76</v>
      </c>
      <c r="E4053" s="4" t="s">
        <v>172</v>
      </c>
      <c r="F4053" s="3">
        <v>42906</v>
      </c>
      <c r="G4053" s="3">
        <v>42967</v>
      </c>
      <c r="H4053">
        <v>1132</v>
      </c>
      <c r="I4053" s="4" t="s">
        <v>9016</v>
      </c>
      <c r="J4053" s="4" t="s">
        <v>9015</v>
      </c>
      <c r="K4053" s="4" t="s">
        <v>9010</v>
      </c>
      <c r="L4053">
        <v>1096</v>
      </c>
      <c r="M4053" s="4" t="s">
        <v>9322</v>
      </c>
      <c r="N4053">
        <v>1997</v>
      </c>
      <c r="O4053">
        <v>8170.38</v>
      </c>
      <c r="P4053">
        <v>16499</v>
      </c>
      <c r="Q4053" s="4" t="s">
        <v>77</v>
      </c>
      <c r="R4053" s="4" t="s">
        <v>24</v>
      </c>
      <c r="S4053">
        <v>61</v>
      </c>
    </row>
    <row r="4054" spans="1:19">
      <c r="A4054" s="4" t="s">
        <v>4261</v>
      </c>
      <c r="B4054" s="4" t="s">
        <v>219</v>
      </c>
      <c r="C4054" s="4" t="s">
        <v>192</v>
      </c>
      <c r="D4054" s="4" t="s">
        <v>24</v>
      </c>
      <c r="E4054" s="4" t="s">
        <v>193</v>
      </c>
      <c r="F4054" s="3">
        <v>42906</v>
      </c>
      <c r="G4054" s="3"/>
      <c r="I4054" s="4" t="s">
        <v>9026</v>
      </c>
      <c r="J4054" s="4" t="s">
        <v>9024</v>
      </c>
      <c r="K4054" s="4" t="s">
        <v>9012</v>
      </c>
      <c r="L4054">
        <v>3393</v>
      </c>
      <c r="M4054" s="4"/>
      <c r="Q4054" s="4"/>
      <c r="R4054" s="4"/>
    </row>
    <row r="4055" spans="1:19">
      <c r="A4055" s="4" t="s">
        <v>4262</v>
      </c>
      <c r="B4055" s="4" t="s">
        <v>219</v>
      </c>
      <c r="C4055" s="4" t="s">
        <v>179</v>
      </c>
      <c r="D4055" s="4" t="s">
        <v>38</v>
      </c>
      <c r="E4055" s="4" t="s">
        <v>197</v>
      </c>
      <c r="F4055" s="3">
        <v>42906</v>
      </c>
      <c r="G4055" s="3">
        <v>42960</v>
      </c>
      <c r="H4055">
        <v>0</v>
      </c>
      <c r="I4055" s="4" t="s">
        <v>9026</v>
      </c>
      <c r="J4055" s="4" t="s">
        <v>9024</v>
      </c>
      <c r="K4055" s="4" t="s">
        <v>9010</v>
      </c>
      <c r="L4055">
        <v>550</v>
      </c>
      <c r="M4055" s="4" t="s">
        <v>39</v>
      </c>
      <c r="N4055">
        <v>1993</v>
      </c>
      <c r="O4055">
        <v>4269.8999999999996</v>
      </c>
      <c r="P4055">
        <v>6472</v>
      </c>
      <c r="Q4055" s="4" t="s">
        <v>23</v>
      </c>
      <c r="R4055" s="4" t="s">
        <v>40</v>
      </c>
      <c r="S4055">
        <v>54</v>
      </c>
    </row>
    <row r="4056" spans="1:19">
      <c r="A4056" s="4" t="s">
        <v>4263</v>
      </c>
      <c r="B4056" s="4" t="s">
        <v>201</v>
      </c>
      <c r="C4056" s="4" t="s">
        <v>177</v>
      </c>
      <c r="D4056" s="4" t="s">
        <v>42</v>
      </c>
      <c r="E4056" s="4" t="s">
        <v>172</v>
      </c>
      <c r="F4056" s="3">
        <v>42906</v>
      </c>
      <c r="G4056" s="3">
        <v>42966</v>
      </c>
      <c r="H4056">
        <v>57</v>
      </c>
      <c r="I4056" s="4" t="s">
        <v>9026</v>
      </c>
      <c r="J4056" s="4" t="s">
        <v>9024</v>
      </c>
      <c r="K4056" s="4" t="s">
        <v>9012</v>
      </c>
      <c r="L4056">
        <v>55</v>
      </c>
      <c r="M4056" s="4" t="s">
        <v>26</v>
      </c>
      <c r="N4056">
        <v>2017</v>
      </c>
      <c r="O4056">
        <v>4.54</v>
      </c>
      <c r="P4056">
        <v>9</v>
      </c>
      <c r="Q4056" s="4" t="s">
        <v>23</v>
      </c>
      <c r="R4056" s="4" t="s">
        <v>24</v>
      </c>
      <c r="S4056">
        <v>60</v>
      </c>
    </row>
    <row r="4057" spans="1:19">
      <c r="A4057" s="4" t="s">
        <v>4264</v>
      </c>
      <c r="B4057" s="4" t="s">
        <v>201</v>
      </c>
      <c r="C4057" s="4" t="s">
        <v>177</v>
      </c>
      <c r="D4057" s="4" t="s">
        <v>53</v>
      </c>
      <c r="E4057" s="4" t="s">
        <v>172</v>
      </c>
      <c r="F4057" s="3">
        <v>42906</v>
      </c>
      <c r="G4057" s="3">
        <v>42909</v>
      </c>
      <c r="H4057">
        <v>61</v>
      </c>
      <c r="I4057" s="4" t="s">
        <v>9026</v>
      </c>
      <c r="J4057" s="4" t="s">
        <v>9024</v>
      </c>
      <c r="K4057" s="4" t="s">
        <v>9012</v>
      </c>
      <c r="L4057">
        <v>55</v>
      </c>
      <c r="M4057" s="4" t="s">
        <v>33</v>
      </c>
      <c r="N4057">
        <v>1990</v>
      </c>
      <c r="O4057">
        <v>4968.91</v>
      </c>
      <c r="P4057">
        <v>7523</v>
      </c>
      <c r="Q4057" s="4" t="s">
        <v>23</v>
      </c>
      <c r="R4057" s="4" t="s">
        <v>24</v>
      </c>
      <c r="S4057">
        <v>3</v>
      </c>
    </row>
    <row r="4058" spans="1:19">
      <c r="A4058" s="4" t="s">
        <v>4265</v>
      </c>
      <c r="B4058" s="4" t="s">
        <v>201</v>
      </c>
      <c r="C4058" s="4" t="s">
        <v>177</v>
      </c>
      <c r="D4058" s="4" t="s">
        <v>98</v>
      </c>
      <c r="E4058" s="4" t="s">
        <v>172</v>
      </c>
      <c r="F4058" s="3">
        <v>42906</v>
      </c>
      <c r="G4058" s="3">
        <v>42917</v>
      </c>
      <c r="H4058">
        <v>57</v>
      </c>
      <c r="I4058" s="4" t="s">
        <v>9026</v>
      </c>
      <c r="J4058" s="4" t="s">
        <v>9024</v>
      </c>
      <c r="K4058" s="4" t="s">
        <v>9012</v>
      </c>
      <c r="L4058">
        <v>55</v>
      </c>
      <c r="M4058" s="4" t="s">
        <v>39</v>
      </c>
      <c r="N4058">
        <v>2002</v>
      </c>
      <c r="O4058">
        <v>349.81</v>
      </c>
      <c r="P4058">
        <v>315</v>
      </c>
      <c r="Q4058" s="4" t="s">
        <v>23</v>
      </c>
      <c r="R4058" s="4" t="s">
        <v>24</v>
      </c>
      <c r="S4058">
        <v>11</v>
      </c>
    </row>
    <row r="4059" spans="1:19">
      <c r="A4059" s="4" t="s">
        <v>4266</v>
      </c>
      <c r="B4059" s="4" t="s">
        <v>232</v>
      </c>
      <c r="C4059" s="4" t="s">
        <v>179</v>
      </c>
      <c r="D4059" s="4" t="s">
        <v>40</v>
      </c>
      <c r="E4059" s="4" t="s">
        <v>172</v>
      </c>
      <c r="F4059" s="3">
        <v>42906</v>
      </c>
      <c r="G4059" s="3">
        <v>42992</v>
      </c>
      <c r="H4059">
        <v>649</v>
      </c>
      <c r="I4059" s="4" t="s">
        <v>9021</v>
      </c>
      <c r="J4059" s="4" t="s">
        <v>9019</v>
      </c>
      <c r="K4059" s="4" t="s">
        <v>9010</v>
      </c>
      <c r="L4059">
        <v>550</v>
      </c>
      <c r="M4059" s="4" t="s">
        <v>39</v>
      </c>
      <c r="N4059">
        <v>1989</v>
      </c>
      <c r="O4059">
        <v>665.06</v>
      </c>
      <c r="P4059">
        <v>1095</v>
      </c>
      <c r="Q4059" s="4" t="s">
        <v>23</v>
      </c>
      <c r="R4059" s="4" t="s">
        <v>24</v>
      </c>
      <c r="S4059">
        <v>86</v>
      </c>
    </row>
    <row r="4060" spans="1:19">
      <c r="A4060" s="4" t="s">
        <v>4267</v>
      </c>
      <c r="B4060" s="4" t="s">
        <v>226</v>
      </c>
      <c r="C4060" s="4" t="s">
        <v>9011</v>
      </c>
      <c r="D4060" s="4" t="s">
        <v>24</v>
      </c>
      <c r="E4060" s="4" t="s">
        <v>193</v>
      </c>
      <c r="F4060" s="3">
        <v>42906</v>
      </c>
      <c r="G4060" s="3"/>
      <c r="I4060" s="4" t="s">
        <v>9018</v>
      </c>
      <c r="J4060" s="4" t="s">
        <v>9019</v>
      </c>
      <c r="K4060" s="4" t="s">
        <v>9010</v>
      </c>
      <c r="L4060">
        <v>4821</v>
      </c>
      <c r="M4060" s="4"/>
      <c r="Q4060" s="4"/>
      <c r="R4060" s="4"/>
    </row>
    <row r="4061" spans="1:19">
      <c r="A4061" s="4" t="s">
        <v>4268</v>
      </c>
      <c r="B4061" s="4" t="s">
        <v>226</v>
      </c>
      <c r="C4061" s="4" t="s">
        <v>9011</v>
      </c>
      <c r="D4061" s="4" t="s">
        <v>52</v>
      </c>
      <c r="E4061" s="4" t="s">
        <v>197</v>
      </c>
      <c r="F4061" s="3">
        <v>42906</v>
      </c>
      <c r="G4061" s="3">
        <v>42962</v>
      </c>
      <c r="H4061">
        <v>0</v>
      </c>
      <c r="I4061" s="4" t="s">
        <v>9018</v>
      </c>
      <c r="J4061" s="4" t="s">
        <v>9019</v>
      </c>
      <c r="K4061" s="4" t="s">
        <v>9010</v>
      </c>
      <c r="L4061">
        <v>4821</v>
      </c>
      <c r="M4061" s="4" t="s">
        <v>46</v>
      </c>
      <c r="N4061">
        <v>1999</v>
      </c>
      <c r="O4061">
        <v>1197.44</v>
      </c>
      <c r="P4061">
        <v>2570</v>
      </c>
      <c r="Q4061" s="4" t="s">
        <v>23</v>
      </c>
      <c r="R4061" s="4" t="s">
        <v>24</v>
      </c>
      <c r="S4061">
        <v>56</v>
      </c>
    </row>
    <row r="4062" spans="1:19">
      <c r="A4062" s="4" t="s">
        <v>4269</v>
      </c>
      <c r="B4062" s="4" t="s">
        <v>208</v>
      </c>
      <c r="C4062" s="4" t="s">
        <v>199</v>
      </c>
      <c r="D4062" s="4" t="s">
        <v>57</v>
      </c>
      <c r="E4062" s="4" t="s">
        <v>172</v>
      </c>
      <c r="F4062" s="3">
        <v>42906</v>
      </c>
      <c r="G4062" s="3">
        <v>42917</v>
      </c>
      <c r="H4062">
        <v>4813</v>
      </c>
      <c r="I4062" s="4" t="s">
        <v>9014</v>
      </c>
      <c r="J4062" s="4" t="s">
        <v>9015</v>
      </c>
      <c r="K4062" s="4" t="s">
        <v>9010</v>
      </c>
      <c r="L4062">
        <v>5482</v>
      </c>
      <c r="M4062" s="4" t="s">
        <v>58</v>
      </c>
      <c r="N4062">
        <v>2006</v>
      </c>
      <c r="O4062">
        <v>1102.43</v>
      </c>
      <c r="P4062">
        <v>1759</v>
      </c>
      <c r="Q4062" s="4" t="s">
        <v>23</v>
      </c>
      <c r="R4062" s="4" t="s">
        <v>24</v>
      </c>
      <c r="S4062">
        <v>11</v>
      </c>
    </row>
    <row r="4063" spans="1:19">
      <c r="A4063" s="4" t="s">
        <v>4270</v>
      </c>
      <c r="B4063" s="4" t="s">
        <v>185</v>
      </c>
      <c r="C4063" s="4" t="s">
        <v>177</v>
      </c>
      <c r="D4063" s="4" t="s">
        <v>49</v>
      </c>
      <c r="E4063" s="4" t="s">
        <v>197</v>
      </c>
      <c r="F4063" s="3">
        <v>42906</v>
      </c>
      <c r="G4063" s="3">
        <v>42909</v>
      </c>
      <c r="H4063">
        <v>0</v>
      </c>
      <c r="I4063" s="4" t="s">
        <v>9023</v>
      </c>
      <c r="J4063" s="4" t="s">
        <v>9024</v>
      </c>
      <c r="K4063" s="4" t="s">
        <v>9012</v>
      </c>
      <c r="L4063">
        <v>55</v>
      </c>
      <c r="M4063" s="4" t="s">
        <v>9322</v>
      </c>
      <c r="N4063">
        <v>2010</v>
      </c>
      <c r="O4063">
        <v>587.72</v>
      </c>
      <c r="P4063">
        <v>1501</v>
      </c>
      <c r="Q4063" s="4" t="s">
        <v>23</v>
      </c>
      <c r="R4063" s="4" t="s">
        <v>24</v>
      </c>
      <c r="S4063">
        <v>3</v>
      </c>
    </row>
    <row r="4064" spans="1:19">
      <c r="A4064" s="4" t="s">
        <v>4271</v>
      </c>
      <c r="B4064" s="4" t="s">
        <v>185</v>
      </c>
      <c r="C4064" s="4" t="s">
        <v>177</v>
      </c>
      <c r="D4064" s="4" t="s">
        <v>32</v>
      </c>
      <c r="E4064" s="4" t="s">
        <v>172</v>
      </c>
      <c r="F4064" s="3">
        <v>42906</v>
      </c>
      <c r="G4064" s="3">
        <v>42917</v>
      </c>
      <c r="H4064">
        <v>51</v>
      </c>
      <c r="I4064" s="4" t="s">
        <v>9023</v>
      </c>
      <c r="J4064" s="4" t="s">
        <v>9024</v>
      </c>
      <c r="K4064" s="4" t="s">
        <v>9012</v>
      </c>
      <c r="L4064">
        <v>55</v>
      </c>
      <c r="M4064" s="4" t="s">
        <v>33</v>
      </c>
      <c r="N4064">
        <v>2009</v>
      </c>
      <c r="O4064">
        <v>497.11</v>
      </c>
      <c r="P4064">
        <v>1588</v>
      </c>
      <c r="Q4064" s="4" t="s">
        <v>23</v>
      </c>
      <c r="R4064" s="4" t="s">
        <v>24</v>
      </c>
      <c r="S4064">
        <v>11</v>
      </c>
    </row>
    <row r="4065" spans="1:19">
      <c r="A4065" s="4" t="s">
        <v>4272</v>
      </c>
      <c r="B4065" s="4" t="s">
        <v>185</v>
      </c>
      <c r="C4065" s="4" t="s">
        <v>192</v>
      </c>
      <c r="D4065" s="4" t="s">
        <v>71</v>
      </c>
      <c r="E4065" s="4" t="s">
        <v>172</v>
      </c>
      <c r="F4065" s="3">
        <v>42906</v>
      </c>
      <c r="G4065" s="3">
        <v>42991</v>
      </c>
      <c r="H4065">
        <v>3241</v>
      </c>
      <c r="I4065" s="4" t="s">
        <v>9023</v>
      </c>
      <c r="J4065" s="4" t="s">
        <v>9024</v>
      </c>
      <c r="K4065" s="4" t="s">
        <v>9012</v>
      </c>
      <c r="L4065">
        <v>3393</v>
      </c>
      <c r="M4065" s="4" t="s">
        <v>46</v>
      </c>
      <c r="N4065">
        <v>2000</v>
      </c>
      <c r="O4065">
        <v>2952.73</v>
      </c>
      <c r="P4065">
        <v>5107</v>
      </c>
      <c r="Q4065" s="4" t="s">
        <v>23</v>
      </c>
      <c r="R4065" s="4" t="s">
        <v>24</v>
      </c>
      <c r="S4065">
        <v>85</v>
      </c>
    </row>
    <row r="4066" spans="1:19">
      <c r="A4066" s="4" t="s">
        <v>4273</v>
      </c>
      <c r="B4066" s="4" t="s">
        <v>216</v>
      </c>
      <c r="C4066" s="4" t="s">
        <v>177</v>
      </c>
      <c r="D4066" s="4" t="s">
        <v>78</v>
      </c>
      <c r="E4066" s="4" t="s">
        <v>197</v>
      </c>
      <c r="F4066" s="3">
        <v>42906</v>
      </c>
      <c r="G4066" s="3">
        <v>42951</v>
      </c>
      <c r="H4066">
        <v>0</v>
      </c>
      <c r="I4066" s="4" t="s">
        <v>9018</v>
      </c>
      <c r="J4066" s="4" t="s">
        <v>9019</v>
      </c>
      <c r="K4066" s="4" t="s">
        <v>9012</v>
      </c>
      <c r="L4066">
        <v>55</v>
      </c>
      <c r="M4066" s="4" t="s">
        <v>55</v>
      </c>
      <c r="N4066">
        <v>1994</v>
      </c>
      <c r="O4066">
        <v>6395.05</v>
      </c>
      <c r="P4066">
        <v>20275</v>
      </c>
      <c r="Q4066" s="4" t="s">
        <v>23</v>
      </c>
      <c r="R4066" s="4" t="s">
        <v>24</v>
      </c>
      <c r="S4066">
        <v>45</v>
      </c>
    </row>
    <row r="4067" spans="1:19">
      <c r="A4067" s="4" t="s">
        <v>4274</v>
      </c>
      <c r="B4067" s="4" t="s">
        <v>216</v>
      </c>
      <c r="C4067" s="4" t="s">
        <v>179</v>
      </c>
      <c r="D4067" s="4" t="s">
        <v>113</v>
      </c>
      <c r="E4067" s="4" t="s">
        <v>172</v>
      </c>
      <c r="F4067" s="3">
        <v>42906</v>
      </c>
      <c r="G4067" s="3">
        <v>42990</v>
      </c>
      <c r="H4067">
        <v>592</v>
      </c>
      <c r="I4067" s="4" t="s">
        <v>9018</v>
      </c>
      <c r="J4067" s="4" t="s">
        <v>9019</v>
      </c>
      <c r="K4067" s="4" t="s">
        <v>9010</v>
      </c>
      <c r="L4067">
        <v>550</v>
      </c>
      <c r="M4067" s="4" t="s">
        <v>33</v>
      </c>
      <c r="N4067">
        <v>2000</v>
      </c>
      <c r="O4067">
        <v>167.89</v>
      </c>
      <c r="P4067">
        <v>493</v>
      </c>
      <c r="Q4067" s="4" t="s">
        <v>114</v>
      </c>
      <c r="R4067" s="4" t="s">
        <v>24</v>
      </c>
      <c r="S4067">
        <v>84</v>
      </c>
    </row>
    <row r="4068" spans="1:19">
      <c r="A4068" s="4" t="s">
        <v>4275</v>
      </c>
      <c r="B4068" s="4" t="s">
        <v>235</v>
      </c>
      <c r="C4068" s="4" t="s">
        <v>192</v>
      </c>
      <c r="D4068" s="4" t="s">
        <v>24</v>
      </c>
      <c r="E4068" s="4" t="s">
        <v>193</v>
      </c>
      <c r="F4068" s="3">
        <v>42906</v>
      </c>
      <c r="G4068" s="3"/>
      <c r="I4068" s="4" t="s">
        <v>9018</v>
      </c>
      <c r="J4068" s="4" t="s">
        <v>9019</v>
      </c>
      <c r="K4068" s="4" t="s">
        <v>9012</v>
      </c>
      <c r="L4068">
        <v>3393</v>
      </c>
      <c r="M4068" s="4"/>
      <c r="Q4068" s="4"/>
      <c r="R4068" s="4"/>
    </row>
    <row r="4069" spans="1:19">
      <c r="A4069" s="4" t="s">
        <v>4276</v>
      </c>
      <c r="B4069" s="4" t="s">
        <v>235</v>
      </c>
      <c r="C4069" s="4" t="s">
        <v>179</v>
      </c>
      <c r="D4069" s="4" t="s">
        <v>130</v>
      </c>
      <c r="E4069" s="4" t="s">
        <v>172</v>
      </c>
      <c r="F4069" s="3">
        <v>42906</v>
      </c>
      <c r="G4069" s="3">
        <v>42998</v>
      </c>
      <c r="H4069">
        <v>506</v>
      </c>
      <c r="I4069" s="4" t="s">
        <v>9018</v>
      </c>
      <c r="J4069" s="4" t="s">
        <v>9019</v>
      </c>
      <c r="K4069" s="4" t="s">
        <v>9010</v>
      </c>
      <c r="L4069">
        <v>550</v>
      </c>
      <c r="M4069" s="4" t="s">
        <v>36</v>
      </c>
      <c r="N4069">
        <v>1979</v>
      </c>
      <c r="O4069">
        <v>4478.47</v>
      </c>
      <c r="P4069">
        <v>13809</v>
      </c>
      <c r="Q4069" s="4" t="s">
        <v>23</v>
      </c>
      <c r="R4069" s="4" t="s">
        <v>24</v>
      </c>
      <c r="S4069">
        <v>92</v>
      </c>
    </row>
    <row r="4070" spans="1:19">
      <c r="A4070" s="4" t="s">
        <v>4277</v>
      </c>
      <c r="B4070" s="4" t="s">
        <v>181</v>
      </c>
      <c r="C4070" s="4" t="s">
        <v>192</v>
      </c>
      <c r="D4070" s="4" t="s">
        <v>24</v>
      </c>
      <c r="E4070" s="4" t="s">
        <v>193</v>
      </c>
      <c r="F4070" s="3">
        <v>42906</v>
      </c>
      <c r="G4070" s="3"/>
      <c r="I4070" s="4" t="s">
        <v>9026</v>
      </c>
      <c r="J4070" s="4" t="s">
        <v>9024</v>
      </c>
      <c r="K4070" s="4" t="s">
        <v>9012</v>
      </c>
      <c r="L4070">
        <v>3393</v>
      </c>
      <c r="M4070" s="4"/>
      <c r="Q4070" s="4"/>
      <c r="R4070" s="4"/>
    </row>
    <row r="4071" spans="1:19">
      <c r="A4071" s="4" t="s">
        <v>4278</v>
      </c>
      <c r="B4071" s="4" t="s">
        <v>181</v>
      </c>
      <c r="C4071" s="4" t="s">
        <v>179</v>
      </c>
      <c r="D4071" s="4" t="s">
        <v>86</v>
      </c>
      <c r="E4071" s="4" t="s">
        <v>197</v>
      </c>
      <c r="F4071" s="3">
        <v>42906</v>
      </c>
      <c r="G4071" s="3">
        <v>43003</v>
      </c>
      <c r="H4071">
        <v>0</v>
      </c>
      <c r="I4071" s="4" t="s">
        <v>9026</v>
      </c>
      <c r="J4071" s="4" t="s">
        <v>9024</v>
      </c>
      <c r="K4071" s="4" t="s">
        <v>9010</v>
      </c>
      <c r="L4071">
        <v>550</v>
      </c>
      <c r="M4071" s="4" t="s">
        <v>26</v>
      </c>
      <c r="N4071">
        <v>1985</v>
      </c>
      <c r="O4071">
        <v>2741.37</v>
      </c>
      <c r="P4071">
        <v>9226</v>
      </c>
      <c r="Q4071" s="4" t="s">
        <v>23</v>
      </c>
      <c r="R4071" s="4" t="s">
        <v>24</v>
      </c>
      <c r="S4071">
        <v>97</v>
      </c>
    </row>
    <row r="4072" spans="1:19">
      <c r="A4072" s="4" t="s">
        <v>4279</v>
      </c>
      <c r="B4072" s="4" t="s">
        <v>183</v>
      </c>
      <c r="C4072" s="4" t="s">
        <v>192</v>
      </c>
      <c r="D4072" s="4" t="s">
        <v>41</v>
      </c>
      <c r="E4072" s="4" t="s">
        <v>172</v>
      </c>
      <c r="F4072" s="3">
        <v>42907</v>
      </c>
      <c r="G4072" s="3">
        <v>42984</v>
      </c>
      <c r="H4072">
        <v>3571</v>
      </c>
      <c r="I4072" s="4" t="s">
        <v>9014</v>
      </c>
      <c r="J4072" s="4" t="s">
        <v>9015</v>
      </c>
      <c r="K4072" s="4" t="s">
        <v>9012</v>
      </c>
      <c r="L4072">
        <v>3393</v>
      </c>
      <c r="M4072" s="4" t="s">
        <v>36</v>
      </c>
      <c r="N4072">
        <v>1998</v>
      </c>
      <c r="O4072">
        <v>2714.9</v>
      </c>
      <c r="P4072">
        <v>2641</v>
      </c>
      <c r="Q4072" s="4" t="s">
        <v>23</v>
      </c>
      <c r="R4072" s="4" t="s">
        <v>21</v>
      </c>
      <c r="S4072">
        <v>77</v>
      </c>
    </row>
    <row r="4073" spans="1:19">
      <c r="A4073" s="4" t="s">
        <v>4280</v>
      </c>
      <c r="B4073" s="4" t="s">
        <v>246</v>
      </c>
      <c r="C4073" s="4" t="s">
        <v>179</v>
      </c>
      <c r="D4073" s="4" t="s">
        <v>117</v>
      </c>
      <c r="E4073" s="4" t="s">
        <v>197</v>
      </c>
      <c r="F4073" s="3">
        <v>42907</v>
      </c>
      <c r="G4073" s="3">
        <v>42977</v>
      </c>
      <c r="H4073">
        <v>0</v>
      </c>
      <c r="I4073" s="4" t="s">
        <v>9021</v>
      </c>
      <c r="J4073" s="4" t="s">
        <v>9019</v>
      </c>
      <c r="K4073" s="4" t="s">
        <v>9010</v>
      </c>
      <c r="L4073">
        <v>550</v>
      </c>
      <c r="M4073" s="4" t="s">
        <v>26</v>
      </c>
      <c r="N4073">
        <v>1996</v>
      </c>
      <c r="O4073">
        <v>439.21</v>
      </c>
      <c r="P4073">
        <v>792</v>
      </c>
      <c r="Q4073" s="4" t="s">
        <v>23</v>
      </c>
      <c r="R4073" s="4" t="s">
        <v>24</v>
      </c>
      <c r="S4073">
        <v>70</v>
      </c>
    </row>
    <row r="4074" spans="1:19">
      <c r="A4074" s="4" t="s">
        <v>4281</v>
      </c>
      <c r="B4074" s="4" t="s">
        <v>246</v>
      </c>
      <c r="C4074" s="4" t="s">
        <v>177</v>
      </c>
      <c r="D4074" s="4" t="s">
        <v>80</v>
      </c>
      <c r="E4074" s="4" t="s">
        <v>172</v>
      </c>
      <c r="F4074" s="3">
        <v>42907</v>
      </c>
      <c r="G4074" s="3">
        <v>42919</v>
      </c>
      <c r="H4074">
        <v>60</v>
      </c>
      <c r="I4074" s="4" t="s">
        <v>9021</v>
      </c>
      <c r="J4074" s="4" t="s">
        <v>9019</v>
      </c>
      <c r="K4074" s="4" t="s">
        <v>9012</v>
      </c>
      <c r="L4074">
        <v>55</v>
      </c>
      <c r="M4074" s="4" t="s">
        <v>9322</v>
      </c>
      <c r="N4074">
        <v>2011</v>
      </c>
      <c r="O4074">
        <v>527.11</v>
      </c>
      <c r="P4074">
        <v>1428</v>
      </c>
      <c r="Q4074" s="4" t="s">
        <v>23</v>
      </c>
      <c r="R4074" s="4" t="s">
        <v>21</v>
      </c>
      <c r="S4074">
        <v>12</v>
      </c>
    </row>
    <row r="4075" spans="1:19">
      <c r="A4075" s="4" t="s">
        <v>4282</v>
      </c>
      <c r="B4075" s="4" t="s">
        <v>246</v>
      </c>
      <c r="C4075" s="4" t="s">
        <v>177</v>
      </c>
      <c r="D4075" s="4" t="s">
        <v>84</v>
      </c>
      <c r="E4075" s="4" t="s">
        <v>172</v>
      </c>
      <c r="F4075" s="3">
        <v>42907</v>
      </c>
      <c r="G4075" s="3">
        <v>42993</v>
      </c>
      <c r="H4075">
        <v>59</v>
      </c>
      <c r="I4075" s="4" t="s">
        <v>9021</v>
      </c>
      <c r="J4075" s="4" t="s">
        <v>9019</v>
      </c>
      <c r="K4075" s="4" t="s">
        <v>9012</v>
      </c>
      <c r="L4075">
        <v>55</v>
      </c>
      <c r="M4075" s="4" t="s">
        <v>9322</v>
      </c>
      <c r="N4075">
        <v>1980</v>
      </c>
      <c r="O4075">
        <v>7708.38</v>
      </c>
      <c r="P4075">
        <v>13756</v>
      </c>
      <c r="Q4075" s="4" t="s">
        <v>23</v>
      </c>
      <c r="R4075" s="4" t="s">
        <v>24</v>
      </c>
      <c r="S4075">
        <v>86</v>
      </c>
    </row>
    <row r="4076" spans="1:19">
      <c r="A4076" s="4" t="s">
        <v>4283</v>
      </c>
      <c r="B4076" s="4" t="s">
        <v>279</v>
      </c>
      <c r="C4076" s="4" t="s">
        <v>179</v>
      </c>
      <c r="D4076" s="4" t="s">
        <v>107</v>
      </c>
      <c r="E4076" s="4" t="s">
        <v>172</v>
      </c>
      <c r="F4076" s="3">
        <v>42907</v>
      </c>
      <c r="G4076" s="3">
        <v>42911</v>
      </c>
      <c r="H4076">
        <v>551</v>
      </c>
      <c r="I4076" s="4" t="s">
        <v>9018</v>
      </c>
      <c r="J4076" s="4" t="s">
        <v>9019</v>
      </c>
      <c r="K4076" s="4" t="s">
        <v>9010</v>
      </c>
      <c r="L4076">
        <v>550</v>
      </c>
      <c r="M4076" s="4" t="s">
        <v>26</v>
      </c>
      <c r="N4076">
        <v>1994</v>
      </c>
      <c r="O4076">
        <v>2818.38</v>
      </c>
      <c r="P4076">
        <v>6290</v>
      </c>
      <c r="Q4076" s="4" t="s">
        <v>23</v>
      </c>
      <c r="R4076" s="4" t="s">
        <v>24</v>
      </c>
      <c r="S4076">
        <v>4</v>
      </c>
    </row>
    <row r="4077" spans="1:19">
      <c r="A4077" s="4" t="s">
        <v>4284</v>
      </c>
      <c r="B4077" s="4" t="s">
        <v>210</v>
      </c>
      <c r="C4077" s="4" t="s">
        <v>9011</v>
      </c>
      <c r="D4077" s="4" t="s">
        <v>24</v>
      </c>
      <c r="E4077" s="4" t="s">
        <v>193</v>
      </c>
      <c r="F4077" s="3">
        <v>42907</v>
      </c>
      <c r="G4077" s="3"/>
      <c r="I4077" s="4" t="s">
        <v>9021</v>
      </c>
      <c r="J4077" s="4" t="s">
        <v>9019</v>
      </c>
      <c r="K4077" s="4" t="s">
        <v>9010</v>
      </c>
      <c r="L4077">
        <v>4821</v>
      </c>
      <c r="M4077" s="4"/>
      <c r="Q4077" s="4"/>
      <c r="R4077" s="4"/>
    </row>
    <row r="4078" spans="1:19">
      <c r="A4078" s="4" t="s">
        <v>4285</v>
      </c>
      <c r="B4078" s="4" t="s">
        <v>174</v>
      </c>
      <c r="C4078" s="4" t="s">
        <v>9011</v>
      </c>
      <c r="D4078" s="4" t="s">
        <v>61</v>
      </c>
      <c r="E4078" s="4" t="s">
        <v>197</v>
      </c>
      <c r="F4078" s="3">
        <v>42907</v>
      </c>
      <c r="G4078" s="3">
        <v>42917</v>
      </c>
      <c r="H4078">
        <v>0</v>
      </c>
      <c r="I4078" s="4" t="s">
        <v>9016</v>
      </c>
      <c r="J4078" s="4" t="s">
        <v>9015</v>
      </c>
      <c r="K4078" s="4" t="s">
        <v>9010</v>
      </c>
      <c r="L4078">
        <v>4821</v>
      </c>
      <c r="M4078" s="4" t="s">
        <v>58</v>
      </c>
      <c r="N4078">
        <v>1991</v>
      </c>
      <c r="O4078">
        <v>2819.5</v>
      </c>
      <c r="P4078">
        <v>7227</v>
      </c>
      <c r="Q4078" s="4" t="s">
        <v>23</v>
      </c>
      <c r="R4078" s="4" t="s">
        <v>62</v>
      </c>
      <c r="S4078">
        <v>10</v>
      </c>
    </row>
    <row r="4079" spans="1:19">
      <c r="A4079" s="4" t="s">
        <v>4286</v>
      </c>
      <c r="B4079" s="4" t="s">
        <v>174</v>
      </c>
      <c r="C4079" s="4" t="s">
        <v>9011</v>
      </c>
      <c r="D4079" s="4" t="s">
        <v>79</v>
      </c>
      <c r="E4079" s="4" t="s">
        <v>197</v>
      </c>
      <c r="F4079" s="3">
        <v>42907</v>
      </c>
      <c r="G4079" s="3">
        <v>42918</v>
      </c>
      <c r="H4079">
        <v>0</v>
      </c>
      <c r="I4079" s="4" t="s">
        <v>9016</v>
      </c>
      <c r="J4079" s="4" t="s">
        <v>9015</v>
      </c>
      <c r="K4079" s="4" t="s">
        <v>9010</v>
      </c>
      <c r="L4079">
        <v>4821</v>
      </c>
      <c r="M4079" s="4" t="s">
        <v>26</v>
      </c>
      <c r="N4079">
        <v>2002</v>
      </c>
      <c r="O4079">
        <v>3178.24</v>
      </c>
      <c r="P4079">
        <v>4540</v>
      </c>
      <c r="Q4079" s="4" t="s">
        <v>23</v>
      </c>
      <c r="R4079" s="4" t="s">
        <v>24</v>
      </c>
      <c r="S4079">
        <v>11</v>
      </c>
    </row>
    <row r="4080" spans="1:19">
      <c r="A4080" s="4" t="s">
        <v>4287</v>
      </c>
      <c r="B4080" s="4" t="s">
        <v>174</v>
      </c>
      <c r="C4080" s="4" t="s">
        <v>9011</v>
      </c>
      <c r="D4080" s="4" t="s">
        <v>79</v>
      </c>
      <c r="E4080" s="4" t="s">
        <v>172</v>
      </c>
      <c r="F4080" s="3">
        <v>42907</v>
      </c>
      <c r="G4080" s="3">
        <v>42917</v>
      </c>
      <c r="H4080">
        <v>4826</v>
      </c>
      <c r="I4080" s="4" t="s">
        <v>9016</v>
      </c>
      <c r="J4080" s="4" t="s">
        <v>9015</v>
      </c>
      <c r="K4080" s="4" t="s">
        <v>9010</v>
      </c>
      <c r="L4080">
        <v>4821</v>
      </c>
      <c r="M4080" s="4" t="s">
        <v>26</v>
      </c>
      <c r="N4080">
        <v>2002</v>
      </c>
      <c r="O4080">
        <v>3178.24</v>
      </c>
      <c r="P4080">
        <v>4540</v>
      </c>
      <c r="Q4080" s="4" t="s">
        <v>23</v>
      </c>
      <c r="R4080" s="4" t="s">
        <v>24</v>
      </c>
      <c r="S4080">
        <v>10</v>
      </c>
    </row>
    <row r="4081" spans="1:19">
      <c r="A4081" s="4" t="s">
        <v>4288</v>
      </c>
      <c r="B4081" s="4" t="s">
        <v>212</v>
      </c>
      <c r="C4081" s="4" t="s">
        <v>177</v>
      </c>
      <c r="D4081" s="4" t="s">
        <v>72</v>
      </c>
      <c r="E4081" s="4" t="s">
        <v>172</v>
      </c>
      <c r="F4081" s="3">
        <v>42907</v>
      </c>
      <c r="G4081" s="3">
        <v>43008</v>
      </c>
      <c r="H4081">
        <v>58</v>
      </c>
      <c r="I4081" s="4" t="s">
        <v>9023</v>
      </c>
      <c r="J4081" s="4" t="s">
        <v>9024</v>
      </c>
      <c r="K4081" s="4" t="s">
        <v>9012</v>
      </c>
      <c r="L4081">
        <v>55</v>
      </c>
      <c r="M4081" s="4" t="s">
        <v>73</v>
      </c>
      <c r="N4081">
        <v>2003</v>
      </c>
      <c r="O4081">
        <v>692.19</v>
      </c>
      <c r="P4081">
        <v>1922</v>
      </c>
      <c r="Q4081" s="4" t="s">
        <v>23</v>
      </c>
      <c r="R4081" s="4" t="s">
        <v>24</v>
      </c>
      <c r="S4081">
        <v>101</v>
      </c>
    </row>
    <row r="4082" spans="1:19">
      <c r="A4082" s="4" t="s">
        <v>4289</v>
      </c>
      <c r="B4082" s="4" t="s">
        <v>237</v>
      </c>
      <c r="C4082" s="4" t="s">
        <v>9011</v>
      </c>
      <c r="D4082" s="4" t="s">
        <v>65</v>
      </c>
      <c r="E4082" s="4" t="s">
        <v>172</v>
      </c>
      <c r="F4082" s="3">
        <v>42907</v>
      </c>
      <c r="G4082" s="3">
        <v>42912</v>
      </c>
      <c r="H4082">
        <v>5622</v>
      </c>
      <c r="I4082" s="4" t="s">
        <v>9018</v>
      </c>
      <c r="J4082" s="4" t="s">
        <v>9019</v>
      </c>
      <c r="K4082" s="4" t="s">
        <v>9010</v>
      </c>
      <c r="L4082">
        <v>4821</v>
      </c>
      <c r="M4082" s="4" t="s">
        <v>33</v>
      </c>
      <c r="N4082">
        <v>1990</v>
      </c>
      <c r="O4082">
        <v>2520.83</v>
      </c>
      <c r="P4082">
        <v>3502</v>
      </c>
      <c r="Q4082" s="4" t="s">
        <v>23</v>
      </c>
      <c r="R4082" s="4" t="s">
        <v>24</v>
      </c>
      <c r="S4082">
        <v>5</v>
      </c>
    </row>
    <row r="4083" spans="1:19">
      <c r="A4083" s="4" t="s">
        <v>4290</v>
      </c>
      <c r="B4083" s="4" t="s">
        <v>196</v>
      </c>
      <c r="C4083" s="4" t="s">
        <v>177</v>
      </c>
      <c r="D4083" s="4" t="s">
        <v>76</v>
      </c>
      <c r="E4083" s="4" t="s">
        <v>197</v>
      </c>
      <c r="F4083" s="3">
        <v>42907</v>
      </c>
      <c r="G4083" s="3">
        <v>42918</v>
      </c>
      <c r="H4083">
        <v>0</v>
      </c>
      <c r="I4083" s="4" t="s">
        <v>9016</v>
      </c>
      <c r="J4083" s="4" t="s">
        <v>9015</v>
      </c>
      <c r="K4083" s="4" t="s">
        <v>9012</v>
      </c>
      <c r="L4083">
        <v>55</v>
      </c>
      <c r="M4083" s="4" t="s">
        <v>9322</v>
      </c>
      <c r="N4083">
        <v>1997</v>
      </c>
      <c r="O4083">
        <v>8170.38</v>
      </c>
      <c r="P4083">
        <v>16499</v>
      </c>
      <c r="Q4083" s="4" t="s">
        <v>77</v>
      </c>
      <c r="R4083" s="4" t="s">
        <v>24</v>
      </c>
      <c r="S4083">
        <v>11</v>
      </c>
    </row>
    <row r="4084" spans="1:19">
      <c r="A4084" s="4" t="s">
        <v>4291</v>
      </c>
      <c r="B4084" s="4" t="s">
        <v>196</v>
      </c>
      <c r="C4084" s="4" t="s">
        <v>192</v>
      </c>
      <c r="D4084" s="4" t="s">
        <v>51</v>
      </c>
      <c r="E4084" s="4" t="s">
        <v>172</v>
      </c>
      <c r="F4084" s="3">
        <v>42907</v>
      </c>
      <c r="G4084" s="3">
        <v>42974</v>
      </c>
      <c r="H4084">
        <v>3177</v>
      </c>
      <c r="I4084" s="4" t="s">
        <v>9016</v>
      </c>
      <c r="J4084" s="4" t="s">
        <v>9015</v>
      </c>
      <c r="K4084" s="4" t="s">
        <v>9012</v>
      </c>
      <c r="L4084">
        <v>3393</v>
      </c>
      <c r="M4084" s="4" t="s">
        <v>36</v>
      </c>
      <c r="N4084">
        <v>1982</v>
      </c>
      <c r="O4084">
        <v>4618</v>
      </c>
      <c r="P4084">
        <v>10083</v>
      </c>
      <c r="Q4084" s="4" t="s">
        <v>23</v>
      </c>
      <c r="R4084" s="4" t="s">
        <v>24</v>
      </c>
      <c r="S4084">
        <v>67</v>
      </c>
    </row>
    <row r="4085" spans="1:19">
      <c r="A4085" s="4" t="s">
        <v>4292</v>
      </c>
      <c r="B4085" s="4" t="s">
        <v>219</v>
      </c>
      <c r="C4085" s="4" t="s">
        <v>177</v>
      </c>
      <c r="D4085" s="4" t="s">
        <v>53</v>
      </c>
      <c r="E4085" s="4" t="s">
        <v>172</v>
      </c>
      <c r="F4085" s="3">
        <v>42907</v>
      </c>
      <c r="G4085" s="3">
        <v>42958</v>
      </c>
      <c r="H4085">
        <v>56</v>
      </c>
      <c r="I4085" s="4" t="s">
        <v>9026</v>
      </c>
      <c r="J4085" s="4" t="s">
        <v>9024</v>
      </c>
      <c r="K4085" s="4" t="s">
        <v>9012</v>
      </c>
      <c r="L4085">
        <v>55</v>
      </c>
      <c r="M4085" s="4" t="s">
        <v>33</v>
      </c>
      <c r="N4085">
        <v>1990</v>
      </c>
      <c r="O4085">
        <v>4968.91</v>
      </c>
      <c r="P4085">
        <v>7523</v>
      </c>
      <c r="Q4085" s="4" t="s">
        <v>23</v>
      </c>
      <c r="R4085" s="4" t="s">
        <v>24</v>
      </c>
      <c r="S4085">
        <v>51</v>
      </c>
    </row>
    <row r="4086" spans="1:19">
      <c r="A4086" s="4" t="s">
        <v>4293</v>
      </c>
      <c r="B4086" s="4" t="s">
        <v>230</v>
      </c>
      <c r="C4086" s="4" t="s">
        <v>9011</v>
      </c>
      <c r="D4086" s="4" t="s">
        <v>24</v>
      </c>
      <c r="E4086" s="4" t="s">
        <v>193</v>
      </c>
      <c r="F4086" s="3">
        <v>42907</v>
      </c>
      <c r="G4086" s="3"/>
      <c r="I4086" s="4" t="s">
        <v>9026</v>
      </c>
      <c r="J4086" s="4" t="s">
        <v>9024</v>
      </c>
      <c r="K4086" s="4" t="s">
        <v>9010</v>
      </c>
      <c r="L4086">
        <v>4821</v>
      </c>
      <c r="M4086" s="4"/>
      <c r="Q4086" s="4"/>
      <c r="R4086" s="4"/>
    </row>
    <row r="4087" spans="1:19">
      <c r="A4087" s="4" t="s">
        <v>4294</v>
      </c>
      <c r="B4087" s="4" t="s">
        <v>201</v>
      </c>
      <c r="C4087" s="4" t="s">
        <v>171</v>
      </c>
      <c r="D4087" s="4" t="s">
        <v>82</v>
      </c>
      <c r="E4087" s="4" t="s">
        <v>172</v>
      </c>
      <c r="F4087" s="3">
        <v>42907</v>
      </c>
      <c r="G4087" s="3">
        <v>43000</v>
      </c>
      <c r="H4087">
        <v>990</v>
      </c>
      <c r="I4087" s="4" t="s">
        <v>9026</v>
      </c>
      <c r="J4087" s="4" t="s">
        <v>9024</v>
      </c>
      <c r="K4087" s="4" t="s">
        <v>9010</v>
      </c>
      <c r="L4087">
        <v>1096</v>
      </c>
      <c r="M4087" s="4" t="s">
        <v>36</v>
      </c>
      <c r="N4087">
        <v>1982</v>
      </c>
      <c r="O4087">
        <v>11698.03</v>
      </c>
      <c r="P4087">
        <v>34288</v>
      </c>
      <c r="Q4087" s="4" t="s">
        <v>23</v>
      </c>
      <c r="R4087" s="4" t="s">
        <v>24</v>
      </c>
      <c r="S4087">
        <v>93</v>
      </c>
    </row>
    <row r="4088" spans="1:19">
      <c r="A4088" s="4" t="s">
        <v>4295</v>
      </c>
      <c r="B4088" s="4" t="s">
        <v>189</v>
      </c>
      <c r="C4088" s="4" t="s">
        <v>179</v>
      </c>
      <c r="D4088" s="4" t="s">
        <v>92</v>
      </c>
      <c r="E4088" s="4" t="s">
        <v>172</v>
      </c>
      <c r="F4088" s="3">
        <v>42907</v>
      </c>
      <c r="G4088" s="3">
        <v>43008</v>
      </c>
      <c r="H4088">
        <v>587</v>
      </c>
      <c r="I4088" s="4" t="s">
        <v>9016</v>
      </c>
      <c r="J4088" s="4" t="s">
        <v>9015</v>
      </c>
      <c r="K4088" s="4" t="s">
        <v>9010</v>
      </c>
      <c r="L4088">
        <v>550</v>
      </c>
      <c r="M4088" s="4" t="s">
        <v>73</v>
      </c>
      <c r="N4088">
        <v>1997</v>
      </c>
      <c r="O4088">
        <v>2041.73</v>
      </c>
      <c r="P4088">
        <v>5276</v>
      </c>
      <c r="Q4088" s="4" t="s">
        <v>23</v>
      </c>
      <c r="R4088" s="4" t="s">
        <v>24</v>
      </c>
      <c r="S4088">
        <v>101</v>
      </c>
    </row>
    <row r="4089" spans="1:19">
      <c r="A4089" s="4" t="s">
        <v>4296</v>
      </c>
      <c r="B4089" s="4" t="s">
        <v>226</v>
      </c>
      <c r="C4089" s="4" t="s">
        <v>199</v>
      </c>
      <c r="D4089" s="4" t="s">
        <v>31</v>
      </c>
      <c r="E4089" s="4" t="s">
        <v>172</v>
      </c>
      <c r="F4089" s="3">
        <v>42907</v>
      </c>
      <c r="G4089" s="3">
        <v>42913</v>
      </c>
      <c r="H4089">
        <v>6229</v>
      </c>
      <c r="I4089" s="4" t="s">
        <v>9018</v>
      </c>
      <c r="J4089" s="4" t="s">
        <v>9019</v>
      </c>
      <c r="K4089" s="4" t="s">
        <v>9010</v>
      </c>
      <c r="L4089">
        <v>5482</v>
      </c>
      <c r="M4089" s="4" t="s">
        <v>26</v>
      </c>
      <c r="N4089">
        <v>1991</v>
      </c>
      <c r="O4089">
        <v>326.82</v>
      </c>
      <c r="P4089">
        <v>1016</v>
      </c>
      <c r="Q4089" s="4" t="s">
        <v>23</v>
      </c>
      <c r="R4089" s="4" t="s">
        <v>24</v>
      </c>
      <c r="S4089">
        <v>6</v>
      </c>
    </row>
    <row r="4090" spans="1:19">
      <c r="A4090" s="4" t="s">
        <v>4297</v>
      </c>
      <c r="B4090" s="4" t="s">
        <v>208</v>
      </c>
      <c r="C4090" s="4" t="s">
        <v>177</v>
      </c>
      <c r="D4090" s="4" t="s">
        <v>92</v>
      </c>
      <c r="E4090" s="4" t="s">
        <v>197</v>
      </c>
      <c r="F4090" s="3">
        <v>42907</v>
      </c>
      <c r="G4090" s="3">
        <v>42949</v>
      </c>
      <c r="H4090">
        <v>0</v>
      </c>
      <c r="I4090" s="4" t="s">
        <v>9014</v>
      </c>
      <c r="J4090" s="4" t="s">
        <v>9015</v>
      </c>
      <c r="K4090" s="4" t="s">
        <v>9012</v>
      </c>
      <c r="L4090">
        <v>55</v>
      </c>
      <c r="M4090" s="4" t="s">
        <v>73</v>
      </c>
      <c r="N4090">
        <v>1997</v>
      </c>
      <c r="O4090">
        <v>2041.73</v>
      </c>
      <c r="P4090">
        <v>5276</v>
      </c>
      <c r="Q4090" s="4" t="s">
        <v>23</v>
      </c>
      <c r="R4090" s="4" t="s">
        <v>24</v>
      </c>
      <c r="S4090">
        <v>42</v>
      </c>
    </row>
    <row r="4091" spans="1:19">
      <c r="A4091" s="4" t="s">
        <v>4298</v>
      </c>
      <c r="B4091" s="4" t="s">
        <v>185</v>
      </c>
      <c r="C4091" s="4" t="s">
        <v>171</v>
      </c>
      <c r="D4091" s="4" t="s">
        <v>122</v>
      </c>
      <c r="E4091" s="4" t="s">
        <v>172</v>
      </c>
      <c r="F4091" s="3">
        <v>42907</v>
      </c>
      <c r="G4091" s="3">
        <v>43001</v>
      </c>
      <c r="H4091">
        <v>1027</v>
      </c>
      <c r="I4091" s="4" t="s">
        <v>9023</v>
      </c>
      <c r="J4091" s="4" t="s">
        <v>9024</v>
      </c>
      <c r="K4091" s="4" t="s">
        <v>9010</v>
      </c>
      <c r="L4091">
        <v>1096</v>
      </c>
      <c r="M4091" s="4" t="s">
        <v>58</v>
      </c>
      <c r="N4091">
        <v>1993</v>
      </c>
      <c r="O4091">
        <v>7537.24</v>
      </c>
      <c r="P4091">
        <v>20293</v>
      </c>
      <c r="Q4091" s="4" t="s">
        <v>23</v>
      </c>
      <c r="R4091" s="4" t="s">
        <v>24</v>
      </c>
      <c r="S4091">
        <v>94</v>
      </c>
    </row>
    <row r="4092" spans="1:19">
      <c r="A4092" s="4" t="s">
        <v>4299</v>
      </c>
      <c r="B4092" s="4" t="s">
        <v>185</v>
      </c>
      <c r="C4092" s="4" t="s">
        <v>192</v>
      </c>
      <c r="D4092" s="4" t="s">
        <v>105</v>
      </c>
      <c r="E4092" s="4" t="s">
        <v>172</v>
      </c>
      <c r="F4092" s="3">
        <v>42907</v>
      </c>
      <c r="G4092" s="3">
        <v>42909</v>
      </c>
      <c r="H4092">
        <v>3559</v>
      </c>
      <c r="I4092" s="4" t="s">
        <v>9023</v>
      </c>
      <c r="J4092" s="4" t="s">
        <v>9024</v>
      </c>
      <c r="K4092" s="4" t="s">
        <v>9012</v>
      </c>
      <c r="L4092">
        <v>3393</v>
      </c>
      <c r="M4092" s="4" t="s">
        <v>36</v>
      </c>
      <c r="N4092">
        <v>1996</v>
      </c>
      <c r="O4092">
        <v>6354.87</v>
      </c>
      <c r="P4092">
        <v>16780</v>
      </c>
      <c r="Q4092" s="4" t="s">
        <v>23</v>
      </c>
      <c r="R4092" s="4" t="s">
        <v>35</v>
      </c>
      <c r="S4092">
        <v>2</v>
      </c>
    </row>
    <row r="4093" spans="1:19">
      <c r="A4093" s="4" t="s">
        <v>4300</v>
      </c>
      <c r="B4093" s="4" t="s">
        <v>181</v>
      </c>
      <c r="C4093" s="4" t="s">
        <v>179</v>
      </c>
      <c r="D4093" s="4" t="s">
        <v>72</v>
      </c>
      <c r="E4093" s="4" t="s">
        <v>172</v>
      </c>
      <c r="F4093" s="3">
        <v>42907</v>
      </c>
      <c r="G4093" s="3">
        <v>42975</v>
      </c>
      <c r="H4093">
        <v>506</v>
      </c>
      <c r="I4093" s="4" t="s">
        <v>9026</v>
      </c>
      <c r="J4093" s="4" t="s">
        <v>9024</v>
      </c>
      <c r="K4093" s="4" t="s">
        <v>9010</v>
      </c>
      <c r="L4093">
        <v>550</v>
      </c>
      <c r="M4093" s="4" t="s">
        <v>73</v>
      </c>
      <c r="N4093">
        <v>2003</v>
      </c>
      <c r="O4093">
        <v>692.19</v>
      </c>
      <c r="P4093">
        <v>1922</v>
      </c>
      <c r="Q4093" s="4" t="s">
        <v>23</v>
      </c>
      <c r="R4093" s="4" t="s">
        <v>24</v>
      </c>
      <c r="S4093">
        <v>68</v>
      </c>
    </row>
    <row r="4094" spans="1:19">
      <c r="A4094" s="4" t="s">
        <v>4301</v>
      </c>
      <c r="B4094" s="4" t="s">
        <v>183</v>
      </c>
      <c r="C4094" s="4" t="s">
        <v>177</v>
      </c>
      <c r="D4094" s="4" t="s">
        <v>70</v>
      </c>
      <c r="E4094" s="4" t="s">
        <v>197</v>
      </c>
      <c r="F4094" s="3">
        <v>42908</v>
      </c>
      <c r="G4094" s="3">
        <v>42919</v>
      </c>
      <c r="H4094">
        <v>0</v>
      </c>
      <c r="I4094" s="4" t="s">
        <v>9014</v>
      </c>
      <c r="J4094" s="4" t="s">
        <v>9015</v>
      </c>
      <c r="K4094" s="4" t="s">
        <v>9012</v>
      </c>
      <c r="L4094">
        <v>55</v>
      </c>
      <c r="M4094" s="4" t="s">
        <v>55</v>
      </c>
      <c r="N4094">
        <v>2007</v>
      </c>
      <c r="O4094">
        <v>86.68</v>
      </c>
      <c r="P4094">
        <v>187</v>
      </c>
      <c r="Q4094" s="4" t="s">
        <v>23</v>
      </c>
      <c r="R4094" s="4" t="s">
        <v>56</v>
      </c>
      <c r="S4094">
        <v>11</v>
      </c>
    </row>
    <row r="4095" spans="1:19">
      <c r="A4095" s="4" t="s">
        <v>4302</v>
      </c>
      <c r="B4095" s="4" t="s">
        <v>183</v>
      </c>
      <c r="C4095" s="4" t="s">
        <v>192</v>
      </c>
      <c r="D4095" s="4" t="s">
        <v>66</v>
      </c>
      <c r="E4095" s="4" t="s">
        <v>197</v>
      </c>
      <c r="F4095" s="3">
        <v>42908</v>
      </c>
      <c r="G4095" s="3">
        <v>42958</v>
      </c>
      <c r="H4095">
        <v>0</v>
      </c>
      <c r="I4095" s="4" t="s">
        <v>9014</v>
      </c>
      <c r="J4095" s="4" t="s">
        <v>9015</v>
      </c>
      <c r="K4095" s="4" t="s">
        <v>9012</v>
      </c>
      <c r="L4095">
        <v>3393</v>
      </c>
      <c r="M4095" s="4" t="s">
        <v>33</v>
      </c>
      <c r="N4095">
        <v>2007</v>
      </c>
      <c r="O4095">
        <v>894.33</v>
      </c>
      <c r="P4095">
        <v>1635</v>
      </c>
      <c r="Q4095" s="4" t="s">
        <v>67</v>
      </c>
      <c r="R4095" s="4" t="s">
        <v>24</v>
      </c>
      <c r="S4095">
        <v>50</v>
      </c>
    </row>
    <row r="4096" spans="1:19">
      <c r="A4096" s="4" t="s">
        <v>4303</v>
      </c>
      <c r="B4096" s="4" t="s">
        <v>183</v>
      </c>
      <c r="C4096" s="4" t="s">
        <v>199</v>
      </c>
      <c r="D4096" s="4" t="s">
        <v>109</v>
      </c>
      <c r="E4096" s="4" t="s">
        <v>172</v>
      </c>
      <c r="F4096" s="3">
        <v>42908</v>
      </c>
      <c r="G4096" s="3">
        <v>42990</v>
      </c>
      <c r="H4096">
        <v>6250</v>
      </c>
      <c r="I4096" s="4" t="s">
        <v>9014</v>
      </c>
      <c r="J4096" s="4" t="s">
        <v>9015</v>
      </c>
      <c r="K4096" s="4" t="s">
        <v>9010</v>
      </c>
      <c r="L4096">
        <v>5482</v>
      </c>
      <c r="M4096" s="4" t="s">
        <v>58</v>
      </c>
      <c r="N4096">
        <v>1987</v>
      </c>
      <c r="O4096">
        <v>1698.2</v>
      </c>
      <c r="P4096">
        <v>3798</v>
      </c>
      <c r="Q4096" s="4" t="s">
        <v>23</v>
      </c>
      <c r="R4096" s="4" t="s">
        <v>24</v>
      </c>
      <c r="S4096">
        <v>82</v>
      </c>
    </row>
    <row r="4097" spans="1:19">
      <c r="A4097" s="4" t="s">
        <v>4304</v>
      </c>
      <c r="B4097" s="4" t="s">
        <v>304</v>
      </c>
      <c r="C4097" s="4" t="s">
        <v>192</v>
      </c>
      <c r="D4097" s="4" t="s">
        <v>76</v>
      </c>
      <c r="E4097" s="4" t="s">
        <v>172</v>
      </c>
      <c r="F4097" s="3">
        <v>42908</v>
      </c>
      <c r="G4097" s="3">
        <v>42990</v>
      </c>
      <c r="H4097">
        <v>3510</v>
      </c>
      <c r="I4097" s="4" t="s">
        <v>9014</v>
      </c>
      <c r="J4097" s="4" t="s">
        <v>9015</v>
      </c>
      <c r="K4097" s="4" t="s">
        <v>9012</v>
      </c>
      <c r="L4097">
        <v>3393</v>
      </c>
      <c r="M4097" s="4" t="s">
        <v>9322</v>
      </c>
      <c r="N4097">
        <v>1997</v>
      </c>
      <c r="O4097">
        <v>8170.38</v>
      </c>
      <c r="P4097">
        <v>16499</v>
      </c>
      <c r="Q4097" s="4" t="s">
        <v>77</v>
      </c>
      <c r="R4097" s="4" t="s">
        <v>24</v>
      </c>
      <c r="S4097">
        <v>82</v>
      </c>
    </row>
    <row r="4098" spans="1:19">
      <c r="A4098" s="4" t="s">
        <v>4305</v>
      </c>
      <c r="B4098" s="4" t="s">
        <v>210</v>
      </c>
      <c r="C4098" s="4" t="s">
        <v>177</v>
      </c>
      <c r="D4098" s="4" t="s">
        <v>24</v>
      </c>
      <c r="E4098" s="4" t="s">
        <v>193</v>
      </c>
      <c r="F4098" s="3">
        <v>42908</v>
      </c>
      <c r="G4098" s="3"/>
      <c r="I4098" s="4" t="s">
        <v>9021</v>
      </c>
      <c r="J4098" s="4" t="s">
        <v>9019</v>
      </c>
      <c r="K4098" s="4" t="s">
        <v>9012</v>
      </c>
      <c r="L4098">
        <v>55</v>
      </c>
      <c r="M4098" s="4"/>
      <c r="Q4098" s="4"/>
      <c r="R4098" s="4"/>
    </row>
    <row r="4099" spans="1:19">
      <c r="A4099" s="4" t="s">
        <v>4306</v>
      </c>
      <c r="B4099" s="4" t="s">
        <v>210</v>
      </c>
      <c r="C4099" s="4" t="s">
        <v>171</v>
      </c>
      <c r="D4099" s="4" t="s">
        <v>120</v>
      </c>
      <c r="E4099" s="4" t="s">
        <v>172</v>
      </c>
      <c r="F4099" s="3">
        <v>42908</v>
      </c>
      <c r="G4099" s="3">
        <v>42989</v>
      </c>
      <c r="H4099">
        <v>1078</v>
      </c>
      <c r="I4099" s="4" t="s">
        <v>9021</v>
      </c>
      <c r="J4099" s="4" t="s">
        <v>9019</v>
      </c>
      <c r="K4099" s="4" t="s">
        <v>9010</v>
      </c>
      <c r="L4099">
        <v>1096</v>
      </c>
      <c r="M4099" s="4" t="s">
        <v>58</v>
      </c>
      <c r="N4099">
        <v>1998</v>
      </c>
      <c r="O4099">
        <v>2022.14</v>
      </c>
      <c r="P4099">
        <v>5113</v>
      </c>
      <c r="Q4099" s="4" t="s">
        <v>23</v>
      </c>
      <c r="R4099" s="4" t="s">
        <v>24</v>
      </c>
      <c r="S4099">
        <v>81</v>
      </c>
    </row>
    <row r="4100" spans="1:19">
      <c r="A4100" s="4" t="s">
        <v>4307</v>
      </c>
      <c r="B4100" s="4" t="s">
        <v>263</v>
      </c>
      <c r="C4100" s="4" t="s">
        <v>179</v>
      </c>
      <c r="D4100" s="4" t="s">
        <v>40</v>
      </c>
      <c r="E4100" s="4" t="s">
        <v>172</v>
      </c>
      <c r="F4100" s="3">
        <v>42908</v>
      </c>
      <c r="G4100" s="3">
        <v>42918</v>
      </c>
      <c r="H4100">
        <v>553</v>
      </c>
      <c r="I4100" s="4" t="s">
        <v>9021</v>
      </c>
      <c r="J4100" s="4" t="s">
        <v>9019</v>
      </c>
      <c r="K4100" s="4" t="s">
        <v>9010</v>
      </c>
      <c r="L4100">
        <v>550</v>
      </c>
      <c r="M4100" s="4" t="s">
        <v>39</v>
      </c>
      <c r="N4100">
        <v>1989</v>
      </c>
      <c r="O4100">
        <v>665.06</v>
      </c>
      <c r="P4100">
        <v>1095</v>
      </c>
      <c r="Q4100" s="4" t="s">
        <v>23</v>
      </c>
      <c r="R4100" s="4" t="s">
        <v>24</v>
      </c>
      <c r="S4100">
        <v>10</v>
      </c>
    </row>
    <row r="4101" spans="1:19">
      <c r="A4101" s="4" t="s">
        <v>4308</v>
      </c>
      <c r="B4101" s="4" t="s">
        <v>343</v>
      </c>
      <c r="C4101" s="4" t="s">
        <v>179</v>
      </c>
      <c r="D4101" s="4" t="s">
        <v>118</v>
      </c>
      <c r="E4101" s="4" t="s">
        <v>172</v>
      </c>
      <c r="F4101" s="3">
        <v>42908</v>
      </c>
      <c r="G4101" s="3">
        <v>42974</v>
      </c>
      <c r="H4101">
        <v>612</v>
      </c>
      <c r="I4101" s="4" t="s">
        <v>9016</v>
      </c>
      <c r="J4101" s="4" t="s">
        <v>9015</v>
      </c>
      <c r="K4101" s="4" t="s">
        <v>9010</v>
      </c>
      <c r="L4101">
        <v>550</v>
      </c>
      <c r="M4101" s="4" t="s">
        <v>33</v>
      </c>
      <c r="N4101">
        <v>1995</v>
      </c>
      <c r="O4101">
        <v>332.43</v>
      </c>
      <c r="P4101">
        <v>799</v>
      </c>
      <c r="Q4101" s="4" t="s">
        <v>23</v>
      </c>
      <c r="R4101" s="4" t="s">
        <v>24</v>
      </c>
      <c r="S4101">
        <v>66</v>
      </c>
    </row>
    <row r="4102" spans="1:19">
      <c r="A4102" s="4" t="s">
        <v>4309</v>
      </c>
      <c r="B4102" s="4" t="s">
        <v>343</v>
      </c>
      <c r="C4102" s="4" t="s">
        <v>171</v>
      </c>
      <c r="D4102" s="4" t="s">
        <v>61</v>
      </c>
      <c r="E4102" s="4" t="s">
        <v>172</v>
      </c>
      <c r="F4102" s="3">
        <v>42908</v>
      </c>
      <c r="G4102" s="3">
        <v>42912</v>
      </c>
      <c r="H4102">
        <v>1033</v>
      </c>
      <c r="I4102" s="4" t="s">
        <v>9016</v>
      </c>
      <c r="J4102" s="4" t="s">
        <v>9015</v>
      </c>
      <c r="K4102" s="4" t="s">
        <v>9010</v>
      </c>
      <c r="L4102">
        <v>1096</v>
      </c>
      <c r="M4102" s="4" t="s">
        <v>58</v>
      </c>
      <c r="N4102">
        <v>1991</v>
      </c>
      <c r="O4102">
        <v>2819.5</v>
      </c>
      <c r="P4102">
        <v>7227</v>
      </c>
      <c r="Q4102" s="4" t="s">
        <v>23</v>
      </c>
      <c r="R4102" s="4" t="s">
        <v>62</v>
      </c>
      <c r="S4102">
        <v>4</v>
      </c>
    </row>
    <row r="4103" spans="1:19">
      <c r="A4103" s="4" t="s">
        <v>4310</v>
      </c>
      <c r="B4103" s="4" t="s">
        <v>343</v>
      </c>
      <c r="C4103" s="4" t="s">
        <v>171</v>
      </c>
      <c r="D4103" s="4" t="s">
        <v>47</v>
      </c>
      <c r="E4103" s="4" t="s">
        <v>172</v>
      </c>
      <c r="F4103" s="3">
        <v>42908</v>
      </c>
      <c r="G4103" s="3">
        <v>42991</v>
      </c>
      <c r="H4103">
        <v>1051</v>
      </c>
      <c r="I4103" s="4" t="s">
        <v>9016</v>
      </c>
      <c r="J4103" s="4" t="s">
        <v>9015</v>
      </c>
      <c r="K4103" s="4" t="s">
        <v>9010</v>
      </c>
      <c r="L4103">
        <v>1096</v>
      </c>
      <c r="M4103" s="4" t="s">
        <v>46</v>
      </c>
      <c r="N4103">
        <v>1986</v>
      </c>
      <c r="O4103">
        <v>2403.58</v>
      </c>
      <c r="P4103">
        <v>8801</v>
      </c>
      <c r="Q4103" s="4" t="s">
        <v>23</v>
      </c>
      <c r="R4103" s="4" t="s">
        <v>24</v>
      </c>
      <c r="S4103">
        <v>83</v>
      </c>
    </row>
    <row r="4104" spans="1:19">
      <c r="A4104" s="4" t="s">
        <v>4311</v>
      </c>
      <c r="B4104" s="4" t="s">
        <v>230</v>
      </c>
      <c r="C4104" s="4" t="s">
        <v>179</v>
      </c>
      <c r="D4104" s="4" t="s">
        <v>124</v>
      </c>
      <c r="E4104" s="4" t="s">
        <v>172</v>
      </c>
      <c r="F4104" s="3">
        <v>42908</v>
      </c>
      <c r="G4104" s="3">
        <v>43000</v>
      </c>
      <c r="H4104">
        <v>628</v>
      </c>
      <c r="I4104" s="4" t="s">
        <v>9026</v>
      </c>
      <c r="J4104" s="4" t="s">
        <v>9024</v>
      </c>
      <c r="K4104" s="4" t="s">
        <v>9010</v>
      </c>
      <c r="L4104">
        <v>550</v>
      </c>
      <c r="M4104" s="4" t="s">
        <v>60</v>
      </c>
      <c r="N4104">
        <v>1983</v>
      </c>
      <c r="O4104">
        <v>2871.35</v>
      </c>
      <c r="P4104">
        <v>9561</v>
      </c>
      <c r="Q4104" s="4" t="s">
        <v>23</v>
      </c>
      <c r="R4104" s="4" t="s">
        <v>24</v>
      </c>
      <c r="S4104">
        <v>92</v>
      </c>
    </row>
    <row r="4105" spans="1:19">
      <c r="A4105" s="4" t="s">
        <v>4312</v>
      </c>
      <c r="B4105" s="4" t="s">
        <v>187</v>
      </c>
      <c r="C4105" s="4" t="s">
        <v>199</v>
      </c>
      <c r="D4105" s="4" t="s">
        <v>72</v>
      </c>
      <c r="E4105" s="4" t="s">
        <v>172</v>
      </c>
      <c r="F4105" s="3">
        <v>42908</v>
      </c>
      <c r="G4105" s="3">
        <v>42982</v>
      </c>
      <c r="H4105">
        <v>4916</v>
      </c>
      <c r="I4105" s="4" t="s">
        <v>9023</v>
      </c>
      <c r="J4105" s="4" t="s">
        <v>9024</v>
      </c>
      <c r="K4105" s="4" t="s">
        <v>9010</v>
      </c>
      <c r="L4105">
        <v>5482</v>
      </c>
      <c r="M4105" s="4" t="s">
        <v>73</v>
      </c>
      <c r="N4105">
        <v>2003</v>
      </c>
      <c r="O4105">
        <v>692.19</v>
      </c>
      <c r="P4105">
        <v>1922</v>
      </c>
      <c r="Q4105" s="4" t="s">
        <v>23</v>
      </c>
      <c r="R4105" s="4" t="s">
        <v>24</v>
      </c>
      <c r="S4105">
        <v>74</v>
      </c>
    </row>
    <row r="4106" spans="1:19">
      <c r="A4106" s="4" t="s">
        <v>4313</v>
      </c>
      <c r="B4106" s="4" t="s">
        <v>244</v>
      </c>
      <c r="C4106" s="4" t="s">
        <v>192</v>
      </c>
      <c r="D4106" s="4" t="s">
        <v>109</v>
      </c>
      <c r="E4106" s="4" t="s">
        <v>172</v>
      </c>
      <c r="F4106" s="3">
        <v>42908</v>
      </c>
      <c r="G4106" s="3">
        <v>43006</v>
      </c>
      <c r="H4106">
        <v>3590</v>
      </c>
      <c r="I4106" s="4" t="s">
        <v>9016</v>
      </c>
      <c r="J4106" s="4" t="s">
        <v>9015</v>
      </c>
      <c r="K4106" s="4" t="s">
        <v>9012</v>
      </c>
      <c r="L4106">
        <v>3393</v>
      </c>
      <c r="M4106" s="4" t="s">
        <v>58</v>
      </c>
      <c r="N4106">
        <v>1987</v>
      </c>
      <c r="O4106">
        <v>1698.2</v>
      </c>
      <c r="P4106">
        <v>3798</v>
      </c>
      <c r="Q4106" s="4" t="s">
        <v>23</v>
      </c>
      <c r="R4106" s="4" t="s">
        <v>24</v>
      </c>
      <c r="S4106">
        <v>98</v>
      </c>
    </row>
    <row r="4107" spans="1:19">
      <c r="A4107" s="4" t="s">
        <v>4314</v>
      </c>
      <c r="B4107" s="4" t="s">
        <v>170</v>
      </c>
      <c r="C4107" s="4" t="s">
        <v>192</v>
      </c>
      <c r="D4107" s="4" t="s">
        <v>48</v>
      </c>
      <c r="E4107" s="4" t="s">
        <v>172</v>
      </c>
      <c r="F4107" s="3">
        <v>42908</v>
      </c>
      <c r="G4107" s="3">
        <v>42963</v>
      </c>
      <c r="H4107">
        <v>3207</v>
      </c>
      <c r="I4107" s="4" t="s">
        <v>9014</v>
      </c>
      <c r="J4107" s="4" t="s">
        <v>9015</v>
      </c>
      <c r="K4107" s="4" t="s">
        <v>9012</v>
      </c>
      <c r="L4107">
        <v>3393</v>
      </c>
      <c r="M4107" s="4" t="s">
        <v>39</v>
      </c>
      <c r="N4107">
        <v>1998</v>
      </c>
      <c r="O4107">
        <v>217.87</v>
      </c>
      <c r="P4107">
        <v>551</v>
      </c>
      <c r="Q4107" s="4" t="s">
        <v>23</v>
      </c>
      <c r="R4107" s="4" t="s">
        <v>24</v>
      </c>
      <c r="S4107">
        <v>55</v>
      </c>
    </row>
    <row r="4108" spans="1:19">
      <c r="A4108" s="4" t="s">
        <v>4315</v>
      </c>
      <c r="B4108" s="4" t="s">
        <v>170</v>
      </c>
      <c r="C4108" s="4" t="s">
        <v>192</v>
      </c>
      <c r="D4108" s="4" t="s">
        <v>131</v>
      </c>
      <c r="E4108" s="4" t="s">
        <v>172</v>
      </c>
      <c r="F4108" s="3">
        <v>42908</v>
      </c>
      <c r="G4108" s="3">
        <v>42999</v>
      </c>
      <c r="H4108">
        <v>2739</v>
      </c>
      <c r="I4108" s="4" t="s">
        <v>9014</v>
      </c>
      <c r="J4108" s="4" t="s">
        <v>9015</v>
      </c>
      <c r="K4108" s="4" t="s">
        <v>9012</v>
      </c>
      <c r="L4108">
        <v>3393</v>
      </c>
      <c r="M4108" s="4" t="s">
        <v>26</v>
      </c>
      <c r="N4108">
        <v>1984</v>
      </c>
      <c r="O4108">
        <v>441.08</v>
      </c>
      <c r="P4108">
        <v>1210</v>
      </c>
      <c r="Q4108" s="4" t="s">
        <v>23</v>
      </c>
      <c r="R4108" s="4" t="s">
        <v>24</v>
      </c>
      <c r="S4108">
        <v>91</v>
      </c>
    </row>
    <row r="4109" spans="1:19">
      <c r="A4109" s="4" t="s">
        <v>4316</v>
      </c>
      <c r="B4109" s="4" t="s">
        <v>189</v>
      </c>
      <c r="C4109" s="4" t="s">
        <v>179</v>
      </c>
      <c r="D4109" s="4" t="s">
        <v>70</v>
      </c>
      <c r="E4109" s="4" t="s">
        <v>172</v>
      </c>
      <c r="F4109" s="3">
        <v>42908</v>
      </c>
      <c r="G4109" s="3">
        <v>42919</v>
      </c>
      <c r="H4109">
        <v>557</v>
      </c>
      <c r="I4109" s="4" t="s">
        <v>9016</v>
      </c>
      <c r="J4109" s="4" t="s">
        <v>9015</v>
      </c>
      <c r="K4109" s="4" t="s">
        <v>9010</v>
      </c>
      <c r="L4109">
        <v>550</v>
      </c>
      <c r="M4109" s="4" t="s">
        <v>55</v>
      </c>
      <c r="N4109">
        <v>2007</v>
      </c>
      <c r="O4109">
        <v>86.68</v>
      </c>
      <c r="P4109">
        <v>187</v>
      </c>
      <c r="Q4109" s="4" t="s">
        <v>23</v>
      </c>
      <c r="R4109" s="4" t="s">
        <v>56</v>
      </c>
      <c r="S4109">
        <v>11</v>
      </c>
    </row>
    <row r="4110" spans="1:19">
      <c r="A4110" s="4" t="s">
        <v>4317</v>
      </c>
      <c r="B4110" s="4" t="s">
        <v>232</v>
      </c>
      <c r="C4110" s="4" t="s">
        <v>9011</v>
      </c>
      <c r="D4110" s="4" t="s">
        <v>125</v>
      </c>
      <c r="E4110" s="4" t="s">
        <v>172</v>
      </c>
      <c r="F4110" s="3">
        <v>42908</v>
      </c>
      <c r="G4110" s="3">
        <v>42916</v>
      </c>
      <c r="H4110">
        <v>5302</v>
      </c>
      <c r="I4110" s="4" t="s">
        <v>9021</v>
      </c>
      <c r="J4110" s="4" t="s">
        <v>9019</v>
      </c>
      <c r="K4110" s="4" t="s">
        <v>9010</v>
      </c>
      <c r="L4110">
        <v>4821</v>
      </c>
      <c r="M4110" s="4" t="s">
        <v>33</v>
      </c>
      <c r="N4110">
        <v>2005</v>
      </c>
      <c r="O4110">
        <v>2261.0500000000002</v>
      </c>
      <c r="P4110">
        <v>3851</v>
      </c>
      <c r="Q4110" s="4" t="s">
        <v>23</v>
      </c>
      <c r="R4110" s="4" t="s">
        <v>24</v>
      </c>
      <c r="S4110">
        <v>8</v>
      </c>
    </row>
    <row r="4111" spans="1:19">
      <c r="A4111" s="4" t="s">
        <v>4318</v>
      </c>
      <c r="B4111" s="4" t="s">
        <v>208</v>
      </c>
      <c r="C4111" s="4" t="s">
        <v>177</v>
      </c>
      <c r="D4111" s="4" t="s">
        <v>48</v>
      </c>
      <c r="E4111" s="4" t="s">
        <v>197</v>
      </c>
      <c r="F4111" s="3">
        <v>42908</v>
      </c>
      <c r="G4111" s="3">
        <v>42973</v>
      </c>
      <c r="H4111">
        <v>0</v>
      </c>
      <c r="I4111" s="4" t="s">
        <v>9014</v>
      </c>
      <c r="J4111" s="4" t="s">
        <v>9015</v>
      </c>
      <c r="K4111" s="4" t="s">
        <v>9012</v>
      </c>
      <c r="L4111">
        <v>55</v>
      </c>
      <c r="M4111" s="4" t="s">
        <v>39</v>
      </c>
      <c r="N4111">
        <v>1998</v>
      </c>
      <c r="O4111">
        <v>217.87</v>
      </c>
      <c r="P4111">
        <v>551</v>
      </c>
      <c r="Q4111" s="4" t="s">
        <v>23</v>
      </c>
      <c r="R4111" s="4" t="s">
        <v>24</v>
      </c>
      <c r="S4111">
        <v>65</v>
      </c>
    </row>
    <row r="4112" spans="1:19">
      <c r="A4112" s="4" t="s">
        <v>4319</v>
      </c>
      <c r="B4112" s="4" t="s">
        <v>208</v>
      </c>
      <c r="C4112" s="4" t="s">
        <v>192</v>
      </c>
      <c r="D4112" s="4" t="s">
        <v>131</v>
      </c>
      <c r="E4112" s="4" t="s">
        <v>172</v>
      </c>
      <c r="F4112" s="3">
        <v>42908</v>
      </c>
      <c r="G4112" s="3">
        <v>42917</v>
      </c>
      <c r="H4112">
        <v>3465</v>
      </c>
      <c r="I4112" s="4" t="s">
        <v>9014</v>
      </c>
      <c r="J4112" s="4" t="s">
        <v>9015</v>
      </c>
      <c r="K4112" s="4" t="s">
        <v>9012</v>
      </c>
      <c r="L4112">
        <v>3393</v>
      </c>
      <c r="M4112" s="4" t="s">
        <v>26</v>
      </c>
      <c r="N4112">
        <v>1984</v>
      </c>
      <c r="O4112">
        <v>441.08</v>
      </c>
      <c r="P4112">
        <v>1210</v>
      </c>
      <c r="Q4112" s="4" t="s">
        <v>23</v>
      </c>
      <c r="R4112" s="4" t="s">
        <v>24</v>
      </c>
      <c r="S4112">
        <v>9</v>
      </c>
    </row>
    <row r="4113" spans="1:19">
      <c r="A4113" s="4" t="s">
        <v>4320</v>
      </c>
      <c r="B4113" s="4" t="s">
        <v>181</v>
      </c>
      <c r="C4113" s="4" t="s">
        <v>171</v>
      </c>
      <c r="D4113" s="4" t="s">
        <v>24</v>
      </c>
      <c r="E4113" s="4" t="s">
        <v>193</v>
      </c>
      <c r="F4113" s="3">
        <v>42908</v>
      </c>
      <c r="G4113" s="3"/>
      <c r="I4113" s="4" t="s">
        <v>9026</v>
      </c>
      <c r="J4113" s="4" t="s">
        <v>9024</v>
      </c>
      <c r="K4113" s="4" t="s">
        <v>9010</v>
      </c>
      <c r="L4113">
        <v>1096</v>
      </c>
      <c r="M4113" s="4"/>
      <c r="Q4113" s="4"/>
      <c r="R4113" s="4"/>
    </row>
    <row r="4114" spans="1:19">
      <c r="A4114" s="4" t="s">
        <v>4321</v>
      </c>
      <c r="B4114" s="4" t="s">
        <v>181</v>
      </c>
      <c r="C4114" s="4" t="s">
        <v>9011</v>
      </c>
      <c r="D4114" s="4" t="s">
        <v>129</v>
      </c>
      <c r="E4114" s="4" t="s">
        <v>172</v>
      </c>
      <c r="F4114" s="3">
        <v>42908</v>
      </c>
      <c r="G4114" s="3">
        <v>42984</v>
      </c>
      <c r="H4114">
        <v>4356</v>
      </c>
      <c r="I4114" s="4" t="s">
        <v>9026</v>
      </c>
      <c r="J4114" s="4" t="s">
        <v>9024</v>
      </c>
      <c r="K4114" s="4" t="s">
        <v>9010</v>
      </c>
      <c r="L4114">
        <v>4821</v>
      </c>
      <c r="M4114" s="4" t="s">
        <v>39</v>
      </c>
      <c r="N4114">
        <v>1992</v>
      </c>
      <c r="O4114">
        <v>324.19</v>
      </c>
      <c r="P4114">
        <v>978</v>
      </c>
      <c r="Q4114" s="4" t="s">
        <v>23</v>
      </c>
      <c r="R4114" s="4" t="s">
        <v>24</v>
      </c>
      <c r="S4114">
        <v>76</v>
      </c>
    </row>
    <row r="4115" spans="1:19">
      <c r="A4115" s="4" t="s">
        <v>4322</v>
      </c>
      <c r="B4115" s="4" t="s">
        <v>261</v>
      </c>
      <c r="C4115" s="4" t="s">
        <v>9011</v>
      </c>
      <c r="D4115" s="4" t="s">
        <v>65</v>
      </c>
      <c r="E4115" s="4" t="s">
        <v>172</v>
      </c>
      <c r="F4115" s="3">
        <v>42909</v>
      </c>
      <c r="G4115" s="3">
        <v>42999</v>
      </c>
      <c r="H4115">
        <v>5301</v>
      </c>
      <c r="I4115" s="4" t="s">
        <v>9021</v>
      </c>
      <c r="J4115" s="4" t="s">
        <v>9019</v>
      </c>
      <c r="K4115" s="4" t="s">
        <v>9010</v>
      </c>
      <c r="L4115">
        <v>4821</v>
      </c>
      <c r="M4115" s="4" t="s">
        <v>33</v>
      </c>
      <c r="N4115">
        <v>1990</v>
      </c>
      <c r="O4115">
        <v>2520.83</v>
      </c>
      <c r="P4115">
        <v>3502</v>
      </c>
      <c r="Q4115" s="4" t="s">
        <v>23</v>
      </c>
      <c r="R4115" s="4" t="s">
        <v>24</v>
      </c>
      <c r="S4115">
        <v>90</v>
      </c>
    </row>
    <row r="4116" spans="1:19">
      <c r="A4116" s="4" t="s">
        <v>4323</v>
      </c>
      <c r="B4116" s="4" t="s">
        <v>246</v>
      </c>
      <c r="C4116" s="4" t="s">
        <v>192</v>
      </c>
      <c r="D4116" s="4" t="s">
        <v>24</v>
      </c>
      <c r="E4116" s="4" t="s">
        <v>193</v>
      </c>
      <c r="F4116" s="3">
        <v>42909</v>
      </c>
      <c r="G4116" s="3"/>
      <c r="I4116" s="4" t="s">
        <v>9021</v>
      </c>
      <c r="J4116" s="4" t="s">
        <v>9019</v>
      </c>
      <c r="K4116" s="4" t="s">
        <v>9012</v>
      </c>
      <c r="L4116">
        <v>3393</v>
      </c>
      <c r="M4116" s="4"/>
      <c r="Q4116" s="4"/>
      <c r="R4116" s="4"/>
    </row>
    <row r="4117" spans="1:19">
      <c r="A4117" s="4" t="s">
        <v>4324</v>
      </c>
      <c r="B4117" s="4" t="s">
        <v>304</v>
      </c>
      <c r="C4117" s="4" t="s">
        <v>192</v>
      </c>
      <c r="D4117" s="4" t="s">
        <v>100</v>
      </c>
      <c r="E4117" s="4" t="s">
        <v>197</v>
      </c>
      <c r="F4117" s="3">
        <v>42909</v>
      </c>
      <c r="G4117" s="3">
        <v>42920</v>
      </c>
      <c r="H4117">
        <v>0</v>
      </c>
      <c r="I4117" s="4" t="s">
        <v>9014</v>
      </c>
      <c r="J4117" s="4" t="s">
        <v>9015</v>
      </c>
      <c r="K4117" s="4" t="s">
        <v>9012</v>
      </c>
      <c r="L4117">
        <v>3393</v>
      </c>
      <c r="M4117" s="4" t="s">
        <v>9322</v>
      </c>
      <c r="N4117">
        <v>1987</v>
      </c>
      <c r="O4117">
        <v>2938.67</v>
      </c>
      <c r="P4117">
        <v>8775</v>
      </c>
      <c r="Q4117" s="4" t="s">
        <v>101</v>
      </c>
      <c r="R4117" s="4" t="s">
        <v>24</v>
      </c>
      <c r="S4117">
        <v>11</v>
      </c>
    </row>
    <row r="4118" spans="1:19">
      <c r="A4118" s="4" t="s">
        <v>4325</v>
      </c>
      <c r="B4118" s="4" t="s">
        <v>304</v>
      </c>
      <c r="C4118" s="4" t="s">
        <v>177</v>
      </c>
      <c r="D4118" s="4" t="s">
        <v>119</v>
      </c>
      <c r="E4118" s="4" t="s">
        <v>172</v>
      </c>
      <c r="F4118" s="3">
        <v>42909</v>
      </c>
      <c r="G4118" s="3">
        <v>42921</v>
      </c>
      <c r="H4118">
        <v>66</v>
      </c>
      <c r="I4118" s="4" t="s">
        <v>9014</v>
      </c>
      <c r="J4118" s="4" t="s">
        <v>9015</v>
      </c>
      <c r="K4118" s="4" t="s">
        <v>9012</v>
      </c>
      <c r="L4118">
        <v>55</v>
      </c>
      <c r="M4118" s="4" t="s">
        <v>55</v>
      </c>
      <c r="N4118">
        <v>1988</v>
      </c>
      <c r="O4118">
        <v>5266.09</v>
      </c>
      <c r="P4118">
        <v>8595</v>
      </c>
      <c r="Q4118" s="4" t="s">
        <v>23</v>
      </c>
      <c r="R4118" s="4" t="s">
        <v>56</v>
      </c>
      <c r="S4118">
        <v>12</v>
      </c>
    </row>
    <row r="4119" spans="1:19">
      <c r="A4119" s="4" t="s">
        <v>4326</v>
      </c>
      <c r="B4119" s="4" t="s">
        <v>279</v>
      </c>
      <c r="C4119" s="4" t="s">
        <v>179</v>
      </c>
      <c r="D4119" s="4" t="s">
        <v>121</v>
      </c>
      <c r="E4119" s="4" t="s">
        <v>197</v>
      </c>
      <c r="F4119" s="3">
        <v>42909</v>
      </c>
      <c r="G4119" s="3">
        <v>42919</v>
      </c>
      <c r="H4119">
        <v>0</v>
      </c>
      <c r="I4119" s="4" t="s">
        <v>9018</v>
      </c>
      <c r="J4119" s="4" t="s">
        <v>9019</v>
      </c>
      <c r="K4119" s="4" t="s">
        <v>9010</v>
      </c>
      <c r="L4119">
        <v>550</v>
      </c>
      <c r="M4119" s="4" t="s">
        <v>58</v>
      </c>
      <c r="N4119">
        <v>1993</v>
      </c>
      <c r="O4119">
        <v>646.1</v>
      </c>
      <c r="P4119">
        <v>883</v>
      </c>
      <c r="Q4119" s="4" t="s">
        <v>23</v>
      </c>
      <c r="R4119" s="4" t="s">
        <v>62</v>
      </c>
      <c r="S4119">
        <v>10</v>
      </c>
    </row>
    <row r="4120" spans="1:19">
      <c r="A4120" s="4" t="s">
        <v>4327</v>
      </c>
      <c r="B4120" s="4" t="s">
        <v>279</v>
      </c>
      <c r="C4120" s="4" t="s">
        <v>9011</v>
      </c>
      <c r="D4120" s="4" t="s">
        <v>21</v>
      </c>
      <c r="E4120" s="4" t="s">
        <v>197</v>
      </c>
      <c r="F4120" s="3">
        <v>42909</v>
      </c>
      <c r="G4120" s="3">
        <v>42917</v>
      </c>
      <c r="H4120">
        <v>0</v>
      </c>
      <c r="I4120" s="4" t="s">
        <v>9018</v>
      </c>
      <c r="J4120" s="4" t="s">
        <v>9019</v>
      </c>
      <c r="K4120" s="4" t="s">
        <v>9010</v>
      </c>
      <c r="L4120">
        <v>4821</v>
      </c>
      <c r="M4120" s="4" t="s">
        <v>9322</v>
      </c>
      <c r="N4120">
        <v>1996</v>
      </c>
      <c r="O4120">
        <v>1100.04</v>
      </c>
      <c r="P4120">
        <v>2822</v>
      </c>
      <c r="Q4120" s="4" t="s">
        <v>23</v>
      </c>
      <c r="R4120" s="4" t="s">
        <v>24</v>
      </c>
      <c r="S4120">
        <v>8</v>
      </c>
    </row>
    <row r="4121" spans="1:19">
      <c r="A4121" s="4" t="s">
        <v>4328</v>
      </c>
      <c r="B4121" s="4" t="s">
        <v>279</v>
      </c>
      <c r="C4121" s="4" t="s">
        <v>199</v>
      </c>
      <c r="D4121" s="4" t="s">
        <v>80</v>
      </c>
      <c r="E4121" s="4" t="s">
        <v>172</v>
      </c>
      <c r="F4121" s="3">
        <v>42909</v>
      </c>
      <c r="G4121" s="3">
        <v>42917</v>
      </c>
      <c r="H4121">
        <v>5640</v>
      </c>
      <c r="I4121" s="4" t="s">
        <v>9018</v>
      </c>
      <c r="J4121" s="4" t="s">
        <v>9019</v>
      </c>
      <c r="K4121" s="4" t="s">
        <v>9010</v>
      </c>
      <c r="L4121">
        <v>5482</v>
      </c>
      <c r="M4121" s="4" t="s">
        <v>9322</v>
      </c>
      <c r="N4121">
        <v>2011</v>
      </c>
      <c r="O4121">
        <v>527.11</v>
      </c>
      <c r="P4121">
        <v>1428</v>
      </c>
      <c r="Q4121" s="4" t="s">
        <v>23</v>
      </c>
      <c r="R4121" s="4" t="s">
        <v>21</v>
      </c>
      <c r="S4121">
        <v>8</v>
      </c>
    </row>
    <row r="4122" spans="1:19">
      <c r="A4122" s="4" t="s">
        <v>4329</v>
      </c>
      <c r="B4122" s="4" t="s">
        <v>210</v>
      </c>
      <c r="C4122" s="4" t="s">
        <v>192</v>
      </c>
      <c r="D4122" s="4" t="s">
        <v>83</v>
      </c>
      <c r="E4122" s="4" t="s">
        <v>197</v>
      </c>
      <c r="F4122" s="3">
        <v>42909</v>
      </c>
      <c r="G4122" s="3">
        <v>42977</v>
      </c>
      <c r="H4122">
        <v>0</v>
      </c>
      <c r="I4122" s="4" t="s">
        <v>9021</v>
      </c>
      <c r="J4122" s="4" t="s">
        <v>9019</v>
      </c>
      <c r="K4122" s="4" t="s">
        <v>9012</v>
      </c>
      <c r="L4122">
        <v>3393</v>
      </c>
      <c r="M4122" s="4" t="s">
        <v>33</v>
      </c>
      <c r="N4122">
        <v>2004</v>
      </c>
      <c r="O4122">
        <v>702.72</v>
      </c>
      <c r="P4122">
        <v>1831</v>
      </c>
      <c r="Q4122" s="4" t="s">
        <v>23</v>
      </c>
      <c r="R4122" s="4" t="s">
        <v>24</v>
      </c>
      <c r="S4122">
        <v>68</v>
      </c>
    </row>
    <row r="4123" spans="1:19">
      <c r="A4123" s="4" t="s">
        <v>4330</v>
      </c>
      <c r="B4123" s="4" t="s">
        <v>210</v>
      </c>
      <c r="C4123" s="4" t="s">
        <v>171</v>
      </c>
      <c r="D4123" s="4" t="s">
        <v>82</v>
      </c>
      <c r="E4123" s="4" t="s">
        <v>172</v>
      </c>
      <c r="F4123" s="3">
        <v>42909</v>
      </c>
      <c r="G4123" s="3">
        <v>43006</v>
      </c>
      <c r="H4123">
        <v>1291</v>
      </c>
      <c r="I4123" s="4" t="s">
        <v>9021</v>
      </c>
      <c r="J4123" s="4" t="s">
        <v>9019</v>
      </c>
      <c r="K4123" s="4" t="s">
        <v>9010</v>
      </c>
      <c r="L4123">
        <v>1096</v>
      </c>
      <c r="M4123" s="4" t="s">
        <v>36</v>
      </c>
      <c r="N4123">
        <v>1982</v>
      </c>
      <c r="O4123">
        <v>11698.03</v>
      </c>
      <c r="P4123">
        <v>34288</v>
      </c>
      <c r="Q4123" s="4" t="s">
        <v>23</v>
      </c>
      <c r="R4123" s="4" t="s">
        <v>24</v>
      </c>
      <c r="S4123">
        <v>97</v>
      </c>
    </row>
    <row r="4124" spans="1:19">
      <c r="A4124" s="4" t="s">
        <v>4331</v>
      </c>
      <c r="B4124" s="4" t="s">
        <v>210</v>
      </c>
      <c r="C4124" s="4" t="s">
        <v>9011</v>
      </c>
      <c r="D4124" s="4" t="s">
        <v>88</v>
      </c>
      <c r="E4124" s="4" t="s">
        <v>172</v>
      </c>
      <c r="F4124" s="3">
        <v>42909</v>
      </c>
      <c r="G4124" s="3">
        <v>43005</v>
      </c>
      <c r="H4124">
        <v>3729</v>
      </c>
      <c r="I4124" s="4" t="s">
        <v>9021</v>
      </c>
      <c r="J4124" s="4" t="s">
        <v>9019</v>
      </c>
      <c r="K4124" s="4" t="s">
        <v>9010</v>
      </c>
      <c r="L4124">
        <v>4821</v>
      </c>
      <c r="M4124" s="4" t="s">
        <v>46</v>
      </c>
      <c r="N4124">
        <v>1984</v>
      </c>
      <c r="O4124">
        <v>3027.46</v>
      </c>
      <c r="P4124">
        <v>9516</v>
      </c>
      <c r="Q4124" s="4" t="s">
        <v>89</v>
      </c>
      <c r="R4124" s="4" t="s">
        <v>24</v>
      </c>
      <c r="S4124">
        <v>96</v>
      </c>
    </row>
    <row r="4125" spans="1:19">
      <c r="A4125" s="4" t="s">
        <v>4332</v>
      </c>
      <c r="B4125" s="4" t="s">
        <v>174</v>
      </c>
      <c r="C4125" s="4" t="s">
        <v>9011</v>
      </c>
      <c r="D4125" s="4" t="s">
        <v>119</v>
      </c>
      <c r="E4125" s="4" t="s">
        <v>197</v>
      </c>
      <c r="F4125" s="3">
        <v>42909</v>
      </c>
      <c r="G4125" s="3">
        <v>42970</v>
      </c>
      <c r="H4125">
        <v>0</v>
      </c>
      <c r="I4125" s="4" t="s">
        <v>9016</v>
      </c>
      <c r="J4125" s="4" t="s">
        <v>9015</v>
      </c>
      <c r="K4125" s="4" t="s">
        <v>9010</v>
      </c>
      <c r="L4125">
        <v>4821</v>
      </c>
      <c r="M4125" s="4" t="s">
        <v>55</v>
      </c>
      <c r="N4125">
        <v>1988</v>
      </c>
      <c r="O4125">
        <v>5266.09</v>
      </c>
      <c r="P4125">
        <v>8595</v>
      </c>
      <c r="Q4125" s="4" t="s">
        <v>23</v>
      </c>
      <c r="R4125" s="4" t="s">
        <v>56</v>
      </c>
      <c r="S4125">
        <v>61</v>
      </c>
    </row>
    <row r="4126" spans="1:19">
      <c r="A4126" s="4" t="s">
        <v>4333</v>
      </c>
      <c r="B4126" s="4" t="s">
        <v>196</v>
      </c>
      <c r="C4126" s="4" t="s">
        <v>177</v>
      </c>
      <c r="D4126" s="4" t="s">
        <v>43</v>
      </c>
      <c r="E4126" s="4" t="s">
        <v>172</v>
      </c>
      <c r="F4126" s="3">
        <v>42909</v>
      </c>
      <c r="G4126" s="3">
        <v>42919</v>
      </c>
      <c r="H4126">
        <v>49</v>
      </c>
      <c r="I4126" s="4" t="s">
        <v>9016</v>
      </c>
      <c r="J4126" s="4" t="s">
        <v>9015</v>
      </c>
      <c r="K4126" s="4" t="s">
        <v>9012</v>
      </c>
      <c r="L4126">
        <v>55</v>
      </c>
      <c r="M4126" s="4" t="s">
        <v>9322</v>
      </c>
      <c r="N4126">
        <v>2005</v>
      </c>
      <c r="O4126">
        <v>1520.66</v>
      </c>
      <c r="P4126">
        <v>1806</v>
      </c>
      <c r="Q4126" s="4" t="s">
        <v>23</v>
      </c>
      <c r="R4126" s="4" t="s">
        <v>24</v>
      </c>
      <c r="S4126">
        <v>10</v>
      </c>
    </row>
    <row r="4127" spans="1:19">
      <c r="A4127" s="4" t="s">
        <v>4334</v>
      </c>
      <c r="B4127" s="4" t="s">
        <v>203</v>
      </c>
      <c r="C4127" s="4" t="s">
        <v>192</v>
      </c>
      <c r="D4127" s="4" t="s">
        <v>108</v>
      </c>
      <c r="E4127" s="4" t="s">
        <v>197</v>
      </c>
      <c r="F4127" s="3">
        <v>42909</v>
      </c>
      <c r="G4127" s="3">
        <v>42919</v>
      </c>
      <c r="H4127">
        <v>0</v>
      </c>
      <c r="I4127" s="4" t="s">
        <v>9023</v>
      </c>
      <c r="J4127" s="4" t="s">
        <v>9024</v>
      </c>
      <c r="K4127" s="4" t="s">
        <v>9012</v>
      </c>
      <c r="L4127">
        <v>3393</v>
      </c>
      <c r="M4127" s="4" t="s">
        <v>33</v>
      </c>
      <c r="N4127">
        <v>1996</v>
      </c>
      <c r="O4127">
        <v>2214.94</v>
      </c>
      <c r="P4127">
        <v>5374</v>
      </c>
      <c r="Q4127" s="4" t="s">
        <v>23</v>
      </c>
      <c r="R4127" s="4" t="s">
        <v>24</v>
      </c>
      <c r="S4127">
        <v>10</v>
      </c>
    </row>
    <row r="4128" spans="1:19">
      <c r="A4128" s="4" t="s">
        <v>4335</v>
      </c>
      <c r="B4128" s="4" t="s">
        <v>203</v>
      </c>
      <c r="C4128" s="4" t="s">
        <v>171</v>
      </c>
      <c r="D4128" s="4" t="s">
        <v>98</v>
      </c>
      <c r="E4128" s="4" t="s">
        <v>172</v>
      </c>
      <c r="F4128" s="3">
        <v>42909</v>
      </c>
      <c r="G4128" s="3">
        <v>42990</v>
      </c>
      <c r="H4128">
        <v>1099</v>
      </c>
      <c r="I4128" s="4" t="s">
        <v>9023</v>
      </c>
      <c r="J4128" s="4" t="s">
        <v>9024</v>
      </c>
      <c r="K4128" s="4" t="s">
        <v>9010</v>
      </c>
      <c r="L4128">
        <v>1096</v>
      </c>
      <c r="M4128" s="4" t="s">
        <v>39</v>
      </c>
      <c r="N4128">
        <v>2002</v>
      </c>
      <c r="O4128">
        <v>349.81</v>
      </c>
      <c r="P4128">
        <v>315</v>
      </c>
      <c r="Q4128" s="4" t="s">
        <v>23</v>
      </c>
      <c r="R4128" s="4" t="s">
        <v>24</v>
      </c>
      <c r="S4128">
        <v>81</v>
      </c>
    </row>
    <row r="4129" spans="1:19">
      <c r="A4129" s="4" t="s">
        <v>4336</v>
      </c>
      <c r="B4129" s="4" t="s">
        <v>230</v>
      </c>
      <c r="C4129" s="4" t="s">
        <v>9011</v>
      </c>
      <c r="D4129" s="4" t="s">
        <v>86</v>
      </c>
      <c r="E4129" s="4" t="s">
        <v>197</v>
      </c>
      <c r="F4129" s="3">
        <v>42909</v>
      </c>
      <c r="G4129" s="3">
        <v>42920</v>
      </c>
      <c r="H4129">
        <v>0</v>
      </c>
      <c r="I4129" s="4" t="s">
        <v>9026</v>
      </c>
      <c r="J4129" s="4" t="s">
        <v>9024</v>
      </c>
      <c r="K4129" s="4" t="s">
        <v>9010</v>
      </c>
      <c r="L4129">
        <v>4821</v>
      </c>
      <c r="M4129" s="4" t="s">
        <v>26</v>
      </c>
      <c r="N4129">
        <v>1985</v>
      </c>
      <c r="O4129">
        <v>2741.37</v>
      </c>
      <c r="P4129">
        <v>9226</v>
      </c>
      <c r="Q4129" s="4" t="s">
        <v>23</v>
      </c>
      <c r="R4129" s="4" t="s">
        <v>24</v>
      </c>
      <c r="S4129">
        <v>11</v>
      </c>
    </row>
    <row r="4130" spans="1:19">
      <c r="A4130" s="4" t="s">
        <v>4337</v>
      </c>
      <c r="B4130" s="4" t="s">
        <v>256</v>
      </c>
      <c r="C4130" s="4" t="s">
        <v>192</v>
      </c>
      <c r="D4130" s="4" t="s">
        <v>42</v>
      </c>
      <c r="E4130" s="4" t="s">
        <v>197</v>
      </c>
      <c r="F4130" s="3">
        <v>42909</v>
      </c>
      <c r="G4130" s="3">
        <v>42919</v>
      </c>
      <c r="H4130">
        <v>0</v>
      </c>
      <c r="I4130" s="4" t="s">
        <v>9014</v>
      </c>
      <c r="J4130" s="4" t="s">
        <v>9015</v>
      </c>
      <c r="K4130" s="4" t="s">
        <v>9012</v>
      </c>
      <c r="L4130">
        <v>3393</v>
      </c>
      <c r="M4130" s="4" t="s">
        <v>26</v>
      </c>
      <c r="N4130">
        <v>2017</v>
      </c>
      <c r="O4130">
        <v>4.54</v>
      </c>
      <c r="P4130">
        <v>9</v>
      </c>
      <c r="Q4130" s="4" t="s">
        <v>23</v>
      </c>
      <c r="R4130" s="4" t="s">
        <v>24</v>
      </c>
      <c r="S4130">
        <v>10</v>
      </c>
    </row>
    <row r="4131" spans="1:19">
      <c r="A4131" s="4" t="s">
        <v>4338</v>
      </c>
      <c r="B4131" s="4" t="s">
        <v>244</v>
      </c>
      <c r="C4131" s="4" t="s">
        <v>192</v>
      </c>
      <c r="D4131" s="4" t="s">
        <v>85</v>
      </c>
      <c r="E4131" s="4" t="s">
        <v>197</v>
      </c>
      <c r="F4131" s="3">
        <v>42909</v>
      </c>
      <c r="G4131" s="3">
        <v>43000</v>
      </c>
      <c r="H4131">
        <v>0</v>
      </c>
      <c r="I4131" s="4" t="s">
        <v>9016</v>
      </c>
      <c r="J4131" s="4" t="s">
        <v>9015</v>
      </c>
      <c r="K4131" s="4" t="s">
        <v>9012</v>
      </c>
      <c r="L4131">
        <v>3393</v>
      </c>
      <c r="M4131" s="4" t="s">
        <v>46</v>
      </c>
      <c r="N4131">
        <v>1985</v>
      </c>
      <c r="O4131">
        <v>375.43</v>
      </c>
      <c r="P4131">
        <v>1190</v>
      </c>
      <c r="Q4131" s="4" t="s">
        <v>23</v>
      </c>
      <c r="R4131" s="4" t="s">
        <v>24</v>
      </c>
      <c r="S4131">
        <v>91</v>
      </c>
    </row>
    <row r="4132" spans="1:19">
      <c r="A4132" s="4" t="s">
        <v>4339</v>
      </c>
      <c r="B4132" s="4" t="s">
        <v>189</v>
      </c>
      <c r="C4132" s="4" t="s">
        <v>171</v>
      </c>
      <c r="D4132" s="4" t="s">
        <v>42</v>
      </c>
      <c r="E4132" s="4" t="s">
        <v>172</v>
      </c>
      <c r="F4132" s="3">
        <v>42909</v>
      </c>
      <c r="G4132" s="3">
        <v>42918</v>
      </c>
      <c r="H4132">
        <v>932</v>
      </c>
      <c r="I4132" s="4" t="s">
        <v>9016</v>
      </c>
      <c r="J4132" s="4" t="s">
        <v>9015</v>
      </c>
      <c r="K4132" s="4" t="s">
        <v>9010</v>
      </c>
      <c r="L4132">
        <v>1096</v>
      </c>
      <c r="M4132" s="4" t="s">
        <v>26</v>
      </c>
      <c r="N4132">
        <v>2017</v>
      </c>
      <c r="O4132">
        <v>4.54</v>
      </c>
      <c r="P4132">
        <v>9</v>
      </c>
      <c r="Q4132" s="4" t="s">
        <v>23</v>
      </c>
      <c r="R4132" s="4" t="s">
        <v>24</v>
      </c>
      <c r="S4132">
        <v>9</v>
      </c>
    </row>
    <row r="4133" spans="1:19">
      <c r="A4133" s="4" t="s">
        <v>4340</v>
      </c>
      <c r="B4133" s="4" t="s">
        <v>232</v>
      </c>
      <c r="C4133" s="4" t="s">
        <v>179</v>
      </c>
      <c r="D4133" s="4" t="s">
        <v>107</v>
      </c>
      <c r="E4133" s="4" t="s">
        <v>197</v>
      </c>
      <c r="F4133" s="3">
        <v>42909</v>
      </c>
      <c r="G4133" s="3">
        <v>42917</v>
      </c>
      <c r="H4133">
        <v>0</v>
      </c>
      <c r="I4133" s="4" t="s">
        <v>9021</v>
      </c>
      <c r="J4133" s="4" t="s">
        <v>9019</v>
      </c>
      <c r="K4133" s="4" t="s">
        <v>9010</v>
      </c>
      <c r="L4133">
        <v>550</v>
      </c>
      <c r="M4133" s="4" t="s">
        <v>26</v>
      </c>
      <c r="N4133">
        <v>1994</v>
      </c>
      <c r="O4133">
        <v>2818.38</v>
      </c>
      <c r="P4133">
        <v>6290</v>
      </c>
      <c r="Q4133" s="4" t="s">
        <v>23</v>
      </c>
      <c r="R4133" s="4" t="s">
        <v>24</v>
      </c>
      <c r="S4133">
        <v>8</v>
      </c>
    </row>
    <row r="4134" spans="1:19">
      <c r="A4134" s="4" t="s">
        <v>4341</v>
      </c>
      <c r="B4134" s="4" t="s">
        <v>232</v>
      </c>
      <c r="C4134" s="4" t="s">
        <v>171</v>
      </c>
      <c r="D4134" s="4" t="s">
        <v>50</v>
      </c>
      <c r="E4134" s="4" t="s">
        <v>172</v>
      </c>
      <c r="F4134" s="3">
        <v>42909</v>
      </c>
      <c r="G4134" s="3">
        <v>42920</v>
      </c>
      <c r="H4134">
        <v>880</v>
      </c>
      <c r="I4134" s="4" t="s">
        <v>9021</v>
      </c>
      <c r="J4134" s="4" t="s">
        <v>9019</v>
      </c>
      <c r="K4134" s="4" t="s">
        <v>9010</v>
      </c>
      <c r="L4134">
        <v>1096</v>
      </c>
      <c r="M4134" s="4" t="s">
        <v>9322</v>
      </c>
      <c r="N4134">
        <v>1992</v>
      </c>
      <c r="O4134">
        <v>1712.68</v>
      </c>
      <c r="P4134">
        <v>3194</v>
      </c>
      <c r="Q4134" s="4" t="s">
        <v>23</v>
      </c>
      <c r="R4134" s="4" t="s">
        <v>21</v>
      </c>
      <c r="S4134">
        <v>11</v>
      </c>
    </row>
    <row r="4135" spans="1:19">
      <c r="A4135" s="4" t="s">
        <v>4342</v>
      </c>
      <c r="B4135" s="4" t="s">
        <v>232</v>
      </c>
      <c r="C4135" s="4" t="s">
        <v>9011</v>
      </c>
      <c r="D4135" s="4" t="s">
        <v>63</v>
      </c>
      <c r="E4135" s="4" t="s">
        <v>172</v>
      </c>
      <c r="F4135" s="3">
        <v>42909</v>
      </c>
      <c r="G4135" s="3">
        <v>42996</v>
      </c>
      <c r="H4135">
        <v>4801</v>
      </c>
      <c r="I4135" s="4" t="s">
        <v>9021</v>
      </c>
      <c r="J4135" s="4" t="s">
        <v>9019</v>
      </c>
      <c r="K4135" s="4" t="s">
        <v>9010</v>
      </c>
      <c r="L4135">
        <v>4821</v>
      </c>
      <c r="M4135" s="4" t="s">
        <v>33</v>
      </c>
      <c r="N4135">
        <v>1995</v>
      </c>
      <c r="O4135">
        <v>5158.71</v>
      </c>
      <c r="P4135">
        <v>17479</v>
      </c>
      <c r="Q4135" s="4" t="s">
        <v>64</v>
      </c>
      <c r="R4135" s="4" t="s">
        <v>24</v>
      </c>
      <c r="S4135">
        <v>87</v>
      </c>
    </row>
    <row r="4136" spans="1:19">
      <c r="A4136" s="4" t="s">
        <v>4343</v>
      </c>
      <c r="B4136" s="4" t="s">
        <v>226</v>
      </c>
      <c r="C4136" s="4" t="s">
        <v>177</v>
      </c>
      <c r="D4136" s="4" t="s">
        <v>84</v>
      </c>
      <c r="E4136" s="4" t="s">
        <v>172</v>
      </c>
      <c r="F4136" s="3">
        <v>42909</v>
      </c>
      <c r="G4136" s="3">
        <v>42917</v>
      </c>
      <c r="H4136">
        <v>59</v>
      </c>
      <c r="I4136" s="4" t="s">
        <v>9018</v>
      </c>
      <c r="J4136" s="4" t="s">
        <v>9019</v>
      </c>
      <c r="K4136" s="4" t="s">
        <v>9012</v>
      </c>
      <c r="L4136">
        <v>55</v>
      </c>
      <c r="M4136" s="4" t="s">
        <v>9322</v>
      </c>
      <c r="N4136">
        <v>1980</v>
      </c>
      <c r="O4136">
        <v>7708.38</v>
      </c>
      <c r="P4136">
        <v>13756</v>
      </c>
      <c r="Q4136" s="4" t="s">
        <v>23</v>
      </c>
      <c r="R4136" s="4" t="s">
        <v>24</v>
      </c>
      <c r="S4136">
        <v>8</v>
      </c>
    </row>
    <row r="4137" spans="1:19">
      <c r="A4137" s="4" t="s">
        <v>4344</v>
      </c>
      <c r="B4137" s="4" t="s">
        <v>208</v>
      </c>
      <c r="C4137" s="4" t="s">
        <v>177</v>
      </c>
      <c r="D4137" s="4" t="s">
        <v>57</v>
      </c>
      <c r="E4137" s="4" t="s">
        <v>197</v>
      </c>
      <c r="F4137" s="3">
        <v>42909</v>
      </c>
      <c r="G4137" s="3">
        <v>42921</v>
      </c>
      <c r="H4137">
        <v>0</v>
      </c>
      <c r="I4137" s="4" t="s">
        <v>9014</v>
      </c>
      <c r="J4137" s="4" t="s">
        <v>9015</v>
      </c>
      <c r="K4137" s="4" t="s">
        <v>9012</v>
      </c>
      <c r="L4137">
        <v>55</v>
      </c>
      <c r="M4137" s="4" t="s">
        <v>58</v>
      </c>
      <c r="N4137">
        <v>2006</v>
      </c>
      <c r="O4137">
        <v>1102.43</v>
      </c>
      <c r="P4137">
        <v>1759</v>
      </c>
      <c r="Q4137" s="4" t="s">
        <v>23</v>
      </c>
      <c r="R4137" s="4" t="s">
        <v>24</v>
      </c>
      <c r="S4137">
        <v>12</v>
      </c>
    </row>
    <row r="4138" spans="1:19">
      <c r="A4138" s="4" t="s">
        <v>4345</v>
      </c>
      <c r="B4138" s="4" t="s">
        <v>208</v>
      </c>
      <c r="C4138" s="4" t="s">
        <v>177</v>
      </c>
      <c r="D4138" s="4" t="s">
        <v>103</v>
      </c>
      <c r="E4138" s="4" t="s">
        <v>172</v>
      </c>
      <c r="F4138" s="3">
        <v>42909</v>
      </c>
      <c r="G4138" s="3">
        <v>43007</v>
      </c>
      <c r="H4138">
        <v>52</v>
      </c>
      <c r="I4138" s="4" t="s">
        <v>9014</v>
      </c>
      <c r="J4138" s="4" t="s">
        <v>9015</v>
      </c>
      <c r="K4138" s="4" t="s">
        <v>9012</v>
      </c>
      <c r="L4138">
        <v>55</v>
      </c>
      <c r="M4138" s="4" t="s">
        <v>26</v>
      </c>
      <c r="N4138">
        <v>1992</v>
      </c>
      <c r="O4138">
        <v>3922.42</v>
      </c>
      <c r="P4138">
        <v>6837</v>
      </c>
      <c r="Q4138" s="4" t="s">
        <v>23</v>
      </c>
      <c r="R4138" s="4" t="s">
        <v>24</v>
      </c>
      <c r="S4138">
        <v>98</v>
      </c>
    </row>
    <row r="4139" spans="1:19">
      <c r="A4139" s="4" t="s">
        <v>4346</v>
      </c>
      <c r="B4139" s="4" t="s">
        <v>208</v>
      </c>
      <c r="C4139" s="4" t="s">
        <v>192</v>
      </c>
      <c r="D4139" s="4" t="s">
        <v>109</v>
      </c>
      <c r="E4139" s="4" t="s">
        <v>172</v>
      </c>
      <c r="F4139" s="3">
        <v>42909</v>
      </c>
      <c r="G4139" s="3">
        <v>42999</v>
      </c>
      <c r="H4139">
        <v>2949</v>
      </c>
      <c r="I4139" s="4" t="s">
        <v>9014</v>
      </c>
      <c r="J4139" s="4" t="s">
        <v>9015</v>
      </c>
      <c r="K4139" s="4" t="s">
        <v>9012</v>
      </c>
      <c r="L4139">
        <v>3393</v>
      </c>
      <c r="M4139" s="4" t="s">
        <v>58</v>
      </c>
      <c r="N4139">
        <v>1987</v>
      </c>
      <c r="O4139">
        <v>1698.2</v>
      </c>
      <c r="P4139">
        <v>3798</v>
      </c>
      <c r="Q4139" s="4" t="s">
        <v>23</v>
      </c>
      <c r="R4139" s="4" t="s">
        <v>24</v>
      </c>
      <c r="S4139">
        <v>90</v>
      </c>
    </row>
    <row r="4140" spans="1:19">
      <c r="A4140" s="4" t="s">
        <v>4347</v>
      </c>
      <c r="B4140" s="4" t="s">
        <v>185</v>
      </c>
      <c r="C4140" s="4" t="s">
        <v>9011</v>
      </c>
      <c r="D4140" s="4" t="s">
        <v>49</v>
      </c>
      <c r="E4140" s="4" t="s">
        <v>197</v>
      </c>
      <c r="F4140" s="3">
        <v>42909</v>
      </c>
      <c r="G4140" s="3">
        <v>42922</v>
      </c>
      <c r="H4140">
        <v>0</v>
      </c>
      <c r="I4140" s="4" t="s">
        <v>9023</v>
      </c>
      <c r="J4140" s="4" t="s">
        <v>9024</v>
      </c>
      <c r="K4140" s="4" t="s">
        <v>9010</v>
      </c>
      <c r="L4140">
        <v>4821</v>
      </c>
      <c r="M4140" s="4" t="s">
        <v>9322</v>
      </c>
      <c r="N4140">
        <v>2010</v>
      </c>
      <c r="O4140">
        <v>587.72</v>
      </c>
      <c r="P4140">
        <v>1501</v>
      </c>
      <c r="Q4140" s="4" t="s">
        <v>23</v>
      </c>
      <c r="R4140" s="4" t="s">
        <v>24</v>
      </c>
      <c r="S4140">
        <v>13</v>
      </c>
    </row>
    <row r="4141" spans="1:19">
      <c r="A4141" s="4" t="s">
        <v>4348</v>
      </c>
      <c r="B4141" s="4" t="s">
        <v>216</v>
      </c>
      <c r="C4141" s="4" t="s">
        <v>177</v>
      </c>
      <c r="D4141" s="4" t="s">
        <v>25</v>
      </c>
      <c r="E4141" s="4" t="s">
        <v>193</v>
      </c>
      <c r="F4141" s="3">
        <v>42909</v>
      </c>
      <c r="G4141" s="3"/>
      <c r="I4141" s="4" t="s">
        <v>9018</v>
      </c>
      <c r="J4141" s="4" t="s">
        <v>9019</v>
      </c>
      <c r="K4141" s="4" t="s">
        <v>9012</v>
      </c>
      <c r="L4141">
        <v>55</v>
      </c>
      <c r="M4141" s="4" t="s">
        <v>26</v>
      </c>
      <c r="N4141">
        <v>1999</v>
      </c>
      <c r="O4141">
        <v>251.41</v>
      </c>
      <c r="P4141">
        <v>495</v>
      </c>
      <c r="Q4141" s="4" t="s">
        <v>23</v>
      </c>
      <c r="R4141" s="4" t="s">
        <v>24</v>
      </c>
    </row>
    <row r="4142" spans="1:19">
      <c r="A4142" s="4" t="s">
        <v>4349</v>
      </c>
      <c r="B4142" s="4" t="s">
        <v>216</v>
      </c>
      <c r="C4142" s="4" t="s">
        <v>177</v>
      </c>
      <c r="D4142" s="4" t="s">
        <v>84</v>
      </c>
      <c r="E4142" s="4" t="s">
        <v>172</v>
      </c>
      <c r="F4142" s="3">
        <v>42909</v>
      </c>
      <c r="G4142" s="3">
        <v>42962</v>
      </c>
      <c r="H4142">
        <v>50</v>
      </c>
      <c r="I4142" s="4" t="s">
        <v>9018</v>
      </c>
      <c r="J4142" s="4" t="s">
        <v>9019</v>
      </c>
      <c r="K4142" s="4" t="s">
        <v>9012</v>
      </c>
      <c r="L4142">
        <v>55</v>
      </c>
      <c r="M4142" s="4" t="s">
        <v>9322</v>
      </c>
      <c r="N4142">
        <v>1980</v>
      </c>
      <c r="O4142">
        <v>7708.38</v>
      </c>
      <c r="P4142">
        <v>13756</v>
      </c>
      <c r="Q4142" s="4" t="s">
        <v>23</v>
      </c>
      <c r="R4142" s="4" t="s">
        <v>24</v>
      </c>
      <c r="S4142">
        <v>53</v>
      </c>
    </row>
    <row r="4143" spans="1:19">
      <c r="A4143" s="4" t="s">
        <v>4350</v>
      </c>
      <c r="B4143" s="4" t="s">
        <v>216</v>
      </c>
      <c r="C4143" s="4" t="s">
        <v>192</v>
      </c>
      <c r="D4143" s="4" t="s">
        <v>99</v>
      </c>
      <c r="E4143" s="4" t="s">
        <v>172</v>
      </c>
      <c r="F4143" s="3">
        <v>42909</v>
      </c>
      <c r="G4143" s="3">
        <v>42916</v>
      </c>
      <c r="H4143">
        <v>3863</v>
      </c>
      <c r="I4143" s="4" t="s">
        <v>9018</v>
      </c>
      <c r="J4143" s="4" t="s">
        <v>9019</v>
      </c>
      <c r="K4143" s="4" t="s">
        <v>9012</v>
      </c>
      <c r="L4143">
        <v>3393</v>
      </c>
      <c r="M4143" s="4" t="s">
        <v>33</v>
      </c>
      <c r="N4143">
        <v>2003</v>
      </c>
      <c r="O4143">
        <v>1419.98</v>
      </c>
      <c r="P4143">
        <v>4018</v>
      </c>
      <c r="Q4143" s="4" t="s">
        <v>23</v>
      </c>
      <c r="R4143" s="4" t="s">
        <v>24</v>
      </c>
      <c r="S4143">
        <v>7</v>
      </c>
    </row>
    <row r="4144" spans="1:19">
      <c r="A4144" s="4" t="s">
        <v>4351</v>
      </c>
      <c r="B4144" s="4" t="s">
        <v>181</v>
      </c>
      <c r="C4144" s="4" t="s">
        <v>9011</v>
      </c>
      <c r="D4144" s="4" t="s">
        <v>82</v>
      </c>
      <c r="E4144" s="4" t="s">
        <v>193</v>
      </c>
      <c r="F4144" s="3">
        <v>42909</v>
      </c>
      <c r="G4144" s="3"/>
      <c r="I4144" s="4" t="s">
        <v>9026</v>
      </c>
      <c r="J4144" s="4" t="s">
        <v>9024</v>
      </c>
      <c r="K4144" s="4" t="s">
        <v>9010</v>
      </c>
      <c r="L4144">
        <v>4821</v>
      </c>
      <c r="M4144" s="4" t="s">
        <v>36</v>
      </c>
      <c r="N4144">
        <v>1982</v>
      </c>
      <c r="O4144">
        <v>11698.03</v>
      </c>
      <c r="P4144">
        <v>34288</v>
      </c>
      <c r="Q4144" s="4" t="s">
        <v>23</v>
      </c>
      <c r="R4144" s="4" t="s">
        <v>24</v>
      </c>
    </row>
    <row r="4145" spans="1:19">
      <c r="A4145" s="4" t="s">
        <v>4352</v>
      </c>
      <c r="B4145" s="4" t="s">
        <v>181</v>
      </c>
      <c r="C4145" s="4" t="s">
        <v>179</v>
      </c>
      <c r="D4145" s="4" t="s">
        <v>62</v>
      </c>
      <c r="E4145" s="4" t="s">
        <v>197</v>
      </c>
      <c r="F4145" s="3">
        <v>42909</v>
      </c>
      <c r="G4145" s="3">
        <v>42920</v>
      </c>
      <c r="H4145">
        <v>0</v>
      </c>
      <c r="I4145" s="4" t="s">
        <v>9026</v>
      </c>
      <c r="J4145" s="4" t="s">
        <v>9024</v>
      </c>
      <c r="K4145" s="4" t="s">
        <v>9010</v>
      </c>
      <c r="L4145">
        <v>550</v>
      </c>
      <c r="M4145" s="4" t="s">
        <v>58</v>
      </c>
      <c r="N4145">
        <v>2008</v>
      </c>
      <c r="O4145">
        <v>52.5</v>
      </c>
      <c r="P4145">
        <v>165</v>
      </c>
      <c r="Q4145" s="4" t="s">
        <v>23</v>
      </c>
      <c r="R4145" s="4" t="s">
        <v>24</v>
      </c>
      <c r="S4145">
        <v>11</v>
      </c>
    </row>
    <row r="4146" spans="1:19">
      <c r="A4146" s="4" t="s">
        <v>4353</v>
      </c>
      <c r="B4146" s="4" t="s">
        <v>183</v>
      </c>
      <c r="C4146" s="4" t="s">
        <v>177</v>
      </c>
      <c r="D4146" s="4" t="s">
        <v>109</v>
      </c>
      <c r="E4146" s="4" t="s">
        <v>172</v>
      </c>
      <c r="F4146" s="3">
        <v>42910</v>
      </c>
      <c r="G4146" s="3">
        <v>42918</v>
      </c>
      <c r="H4146">
        <v>64</v>
      </c>
      <c r="I4146" s="4" t="s">
        <v>9014</v>
      </c>
      <c r="J4146" s="4" t="s">
        <v>9015</v>
      </c>
      <c r="K4146" s="4" t="s">
        <v>9012</v>
      </c>
      <c r="L4146">
        <v>55</v>
      </c>
      <c r="M4146" s="4" t="s">
        <v>58</v>
      </c>
      <c r="N4146">
        <v>1987</v>
      </c>
      <c r="O4146">
        <v>1698.2</v>
      </c>
      <c r="P4146">
        <v>3798</v>
      </c>
      <c r="Q4146" s="4" t="s">
        <v>23</v>
      </c>
      <c r="R4146" s="4" t="s">
        <v>24</v>
      </c>
      <c r="S4146">
        <v>8</v>
      </c>
    </row>
    <row r="4147" spans="1:19">
      <c r="A4147" s="4" t="s">
        <v>4354</v>
      </c>
      <c r="B4147" s="4" t="s">
        <v>261</v>
      </c>
      <c r="C4147" s="4" t="s">
        <v>199</v>
      </c>
      <c r="D4147" s="4" t="s">
        <v>24</v>
      </c>
      <c r="E4147" s="4" t="s">
        <v>193</v>
      </c>
      <c r="F4147" s="3">
        <v>42910</v>
      </c>
      <c r="G4147" s="3"/>
      <c r="I4147" s="4" t="s">
        <v>9021</v>
      </c>
      <c r="J4147" s="4" t="s">
        <v>9019</v>
      </c>
      <c r="K4147" s="4" t="s">
        <v>9010</v>
      </c>
      <c r="L4147">
        <v>5482</v>
      </c>
      <c r="M4147" s="4"/>
      <c r="Q4147" s="4"/>
      <c r="R4147" s="4"/>
    </row>
    <row r="4148" spans="1:19">
      <c r="A4148" s="4" t="s">
        <v>4355</v>
      </c>
      <c r="B4148" s="4" t="s">
        <v>279</v>
      </c>
      <c r="C4148" s="4" t="s">
        <v>9011</v>
      </c>
      <c r="D4148" s="4" t="s">
        <v>24</v>
      </c>
      <c r="E4148" s="4" t="s">
        <v>193</v>
      </c>
      <c r="F4148" s="3">
        <v>42910</v>
      </c>
      <c r="G4148" s="3"/>
      <c r="I4148" s="4" t="s">
        <v>9018</v>
      </c>
      <c r="J4148" s="4" t="s">
        <v>9019</v>
      </c>
      <c r="K4148" s="4" t="s">
        <v>9010</v>
      </c>
      <c r="L4148">
        <v>4821</v>
      </c>
      <c r="M4148" s="4"/>
      <c r="Q4148" s="4"/>
      <c r="R4148" s="4"/>
    </row>
    <row r="4149" spans="1:19">
      <c r="A4149" s="4" t="s">
        <v>4356</v>
      </c>
      <c r="B4149" s="4" t="s">
        <v>279</v>
      </c>
      <c r="C4149" s="4" t="s">
        <v>171</v>
      </c>
      <c r="D4149" s="4" t="s">
        <v>120</v>
      </c>
      <c r="E4149" s="4" t="s">
        <v>197</v>
      </c>
      <c r="F4149" s="3">
        <v>42910</v>
      </c>
      <c r="G4149" s="3">
        <v>42919</v>
      </c>
      <c r="H4149">
        <v>0</v>
      </c>
      <c r="I4149" s="4" t="s">
        <v>9018</v>
      </c>
      <c r="J4149" s="4" t="s">
        <v>9019</v>
      </c>
      <c r="K4149" s="4" t="s">
        <v>9010</v>
      </c>
      <c r="L4149">
        <v>1096</v>
      </c>
      <c r="M4149" s="4" t="s">
        <v>58</v>
      </c>
      <c r="N4149">
        <v>1998</v>
      </c>
      <c r="O4149">
        <v>2022.14</v>
      </c>
      <c r="P4149">
        <v>5113</v>
      </c>
      <c r="Q4149" s="4" t="s">
        <v>23</v>
      </c>
      <c r="R4149" s="4" t="s">
        <v>24</v>
      </c>
      <c r="S4149">
        <v>9</v>
      </c>
    </row>
    <row r="4150" spans="1:19">
      <c r="A4150" s="4" t="s">
        <v>4357</v>
      </c>
      <c r="B4150" s="4" t="s">
        <v>279</v>
      </c>
      <c r="C4150" s="4" t="s">
        <v>199</v>
      </c>
      <c r="D4150" s="4" t="s">
        <v>83</v>
      </c>
      <c r="E4150" s="4" t="s">
        <v>172</v>
      </c>
      <c r="F4150" s="3">
        <v>42910</v>
      </c>
      <c r="G4150" s="3">
        <v>42969</v>
      </c>
      <c r="H4150">
        <v>5038</v>
      </c>
      <c r="I4150" s="4" t="s">
        <v>9018</v>
      </c>
      <c r="J4150" s="4" t="s">
        <v>9019</v>
      </c>
      <c r="K4150" s="4" t="s">
        <v>9010</v>
      </c>
      <c r="L4150">
        <v>5482</v>
      </c>
      <c r="M4150" s="4" t="s">
        <v>33</v>
      </c>
      <c r="N4150">
        <v>2004</v>
      </c>
      <c r="O4150">
        <v>702.72</v>
      </c>
      <c r="P4150">
        <v>1831</v>
      </c>
      <c r="Q4150" s="4" t="s">
        <v>23</v>
      </c>
      <c r="R4150" s="4" t="s">
        <v>24</v>
      </c>
      <c r="S4150">
        <v>59</v>
      </c>
    </row>
    <row r="4151" spans="1:19">
      <c r="A4151" s="4" t="s">
        <v>4358</v>
      </c>
      <c r="B4151" s="4" t="s">
        <v>279</v>
      </c>
      <c r="C4151" s="4" t="s">
        <v>9011</v>
      </c>
      <c r="D4151" s="4" t="s">
        <v>130</v>
      </c>
      <c r="E4151" s="4" t="s">
        <v>172</v>
      </c>
      <c r="F4151" s="3">
        <v>42910</v>
      </c>
      <c r="G4151" s="3">
        <v>42918</v>
      </c>
      <c r="H4151">
        <v>5088</v>
      </c>
      <c r="I4151" s="4" t="s">
        <v>9018</v>
      </c>
      <c r="J4151" s="4" t="s">
        <v>9019</v>
      </c>
      <c r="K4151" s="4" t="s">
        <v>9010</v>
      </c>
      <c r="L4151">
        <v>4821</v>
      </c>
      <c r="M4151" s="4" t="s">
        <v>36</v>
      </c>
      <c r="N4151">
        <v>1979</v>
      </c>
      <c r="O4151">
        <v>4478.47</v>
      </c>
      <c r="P4151">
        <v>13809</v>
      </c>
      <c r="Q4151" s="4" t="s">
        <v>23</v>
      </c>
      <c r="R4151" s="4" t="s">
        <v>24</v>
      </c>
      <c r="S4151">
        <v>8</v>
      </c>
    </row>
    <row r="4152" spans="1:19">
      <c r="A4152" s="4" t="s">
        <v>4359</v>
      </c>
      <c r="B4152" s="4" t="s">
        <v>196</v>
      </c>
      <c r="C4152" s="4" t="s">
        <v>177</v>
      </c>
      <c r="D4152" s="4" t="s">
        <v>110</v>
      </c>
      <c r="E4152" s="4" t="s">
        <v>172</v>
      </c>
      <c r="F4152" s="3">
        <v>42910</v>
      </c>
      <c r="G4152" s="3">
        <v>42961</v>
      </c>
      <c r="H4152">
        <v>48</v>
      </c>
      <c r="I4152" s="4" t="s">
        <v>9016</v>
      </c>
      <c r="J4152" s="4" t="s">
        <v>9015</v>
      </c>
      <c r="K4152" s="4" t="s">
        <v>9012</v>
      </c>
      <c r="L4152">
        <v>55</v>
      </c>
      <c r="M4152" s="4" t="s">
        <v>60</v>
      </c>
      <c r="N4152">
        <v>1997</v>
      </c>
      <c r="O4152">
        <v>291.27</v>
      </c>
      <c r="P4152">
        <v>586</v>
      </c>
      <c r="Q4152" s="4" t="s">
        <v>23</v>
      </c>
      <c r="R4152" s="4" t="s">
        <v>24</v>
      </c>
      <c r="S4152">
        <v>51</v>
      </c>
    </row>
    <row r="4153" spans="1:19">
      <c r="A4153" s="4" t="s">
        <v>4360</v>
      </c>
      <c r="B4153" s="4" t="s">
        <v>203</v>
      </c>
      <c r="C4153" s="4" t="s">
        <v>171</v>
      </c>
      <c r="D4153" s="4" t="s">
        <v>44</v>
      </c>
      <c r="E4153" s="4" t="s">
        <v>197</v>
      </c>
      <c r="F4153" s="3">
        <v>42910</v>
      </c>
      <c r="G4153" s="3">
        <v>42920</v>
      </c>
      <c r="H4153">
        <v>0</v>
      </c>
      <c r="I4153" s="4" t="s">
        <v>9023</v>
      </c>
      <c r="J4153" s="4" t="s">
        <v>9024</v>
      </c>
      <c r="K4153" s="4" t="s">
        <v>9010</v>
      </c>
      <c r="L4153">
        <v>1096</v>
      </c>
      <c r="M4153" s="4" t="s">
        <v>36</v>
      </c>
      <c r="N4153">
        <v>2013</v>
      </c>
      <c r="O4153">
        <v>98.79</v>
      </c>
      <c r="P4153">
        <v>96</v>
      </c>
      <c r="Q4153" s="4" t="s">
        <v>23</v>
      </c>
      <c r="R4153" s="4" t="s">
        <v>35</v>
      </c>
      <c r="S4153">
        <v>10</v>
      </c>
    </row>
    <row r="4154" spans="1:19">
      <c r="A4154" s="4" t="s">
        <v>4361</v>
      </c>
      <c r="B4154" s="4" t="s">
        <v>230</v>
      </c>
      <c r="C4154" s="4" t="s">
        <v>9011</v>
      </c>
      <c r="D4154" s="4" t="s">
        <v>25</v>
      </c>
      <c r="E4154" s="4" t="s">
        <v>193</v>
      </c>
      <c r="F4154" s="3">
        <v>42910</v>
      </c>
      <c r="G4154" s="3"/>
      <c r="I4154" s="4" t="s">
        <v>9026</v>
      </c>
      <c r="J4154" s="4" t="s">
        <v>9024</v>
      </c>
      <c r="K4154" s="4" t="s">
        <v>9010</v>
      </c>
      <c r="L4154">
        <v>4821</v>
      </c>
      <c r="M4154" s="4" t="s">
        <v>26</v>
      </c>
      <c r="N4154">
        <v>1999</v>
      </c>
      <c r="O4154">
        <v>251.41</v>
      </c>
      <c r="P4154">
        <v>495</v>
      </c>
      <c r="Q4154" s="4" t="s">
        <v>23</v>
      </c>
      <c r="R4154" s="4" t="s">
        <v>24</v>
      </c>
    </row>
    <row r="4155" spans="1:19">
      <c r="A4155" s="4" t="s">
        <v>4362</v>
      </c>
      <c r="B4155" s="4" t="s">
        <v>230</v>
      </c>
      <c r="C4155" s="4" t="s">
        <v>171</v>
      </c>
      <c r="D4155" s="4" t="s">
        <v>72</v>
      </c>
      <c r="E4155" s="4" t="s">
        <v>197</v>
      </c>
      <c r="F4155" s="3">
        <v>42910</v>
      </c>
      <c r="G4155" s="3">
        <v>42986</v>
      </c>
      <c r="H4155">
        <v>0</v>
      </c>
      <c r="I4155" s="4" t="s">
        <v>9026</v>
      </c>
      <c r="J4155" s="4" t="s">
        <v>9024</v>
      </c>
      <c r="K4155" s="4" t="s">
        <v>9010</v>
      </c>
      <c r="L4155">
        <v>1096</v>
      </c>
      <c r="M4155" s="4" t="s">
        <v>73</v>
      </c>
      <c r="N4155">
        <v>2003</v>
      </c>
      <c r="O4155">
        <v>692.19</v>
      </c>
      <c r="P4155">
        <v>1922</v>
      </c>
      <c r="Q4155" s="4" t="s">
        <v>23</v>
      </c>
      <c r="R4155" s="4" t="s">
        <v>24</v>
      </c>
      <c r="S4155">
        <v>76</v>
      </c>
    </row>
    <row r="4156" spans="1:19">
      <c r="A4156" s="4" t="s">
        <v>4363</v>
      </c>
      <c r="B4156" s="4" t="s">
        <v>230</v>
      </c>
      <c r="C4156" s="4" t="s">
        <v>199</v>
      </c>
      <c r="D4156" s="4" t="s">
        <v>87</v>
      </c>
      <c r="E4156" s="4" t="s">
        <v>172</v>
      </c>
      <c r="F4156" s="3">
        <v>42910</v>
      </c>
      <c r="G4156" s="3">
        <v>43008</v>
      </c>
      <c r="H4156">
        <v>5056</v>
      </c>
      <c r="I4156" s="4" t="s">
        <v>9026</v>
      </c>
      <c r="J4156" s="4" t="s">
        <v>9024</v>
      </c>
      <c r="K4156" s="4" t="s">
        <v>9010</v>
      </c>
      <c r="L4156">
        <v>5482</v>
      </c>
      <c r="M4156" s="4" t="s">
        <v>26</v>
      </c>
      <c r="N4156">
        <v>2004</v>
      </c>
      <c r="O4156">
        <v>1618.89</v>
      </c>
      <c r="P4156">
        <v>3889</v>
      </c>
      <c r="Q4156" s="4" t="s">
        <v>23</v>
      </c>
      <c r="R4156" s="4" t="s">
        <v>24</v>
      </c>
      <c r="S4156">
        <v>98</v>
      </c>
    </row>
    <row r="4157" spans="1:19">
      <c r="A4157" s="4" t="s">
        <v>4364</v>
      </c>
      <c r="B4157" s="4" t="s">
        <v>187</v>
      </c>
      <c r="C4157" s="4" t="s">
        <v>177</v>
      </c>
      <c r="D4157" s="4" t="s">
        <v>32</v>
      </c>
      <c r="E4157" s="4" t="s">
        <v>172</v>
      </c>
      <c r="F4157" s="3">
        <v>42910</v>
      </c>
      <c r="G4157" s="3">
        <v>42918</v>
      </c>
      <c r="H4157">
        <v>59</v>
      </c>
      <c r="I4157" s="4" t="s">
        <v>9023</v>
      </c>
      <c r="J4157" s="4" t="s">
        <v>9024</v>
      </c>
      <c r="K4157" s="4" t="s">
        <v>9012</v>
      </c>
      <c r="L4157">
        <v>55</v>
      </c>
      <c r="M4157" s="4" t="s">
        <v>33</v>
      </c>
      <c r="N4157">
        <v>2009</v>
      </c>
      <c r="O4157">
        <v>497.11</v>
      </c>
      <c r="P4157">
        <v>1588</v>
      </c>
      <c r="Q4157" s="4" t="s">
        <v>23</v>
      </c>
      <c r="R4157" s="4" t="s">
        <v>24</v>
      </c>
      <c r="S4157">
        <v>8</v>
      </c>
    </row>
    <row r="4158" spans="1:19">
      <c r="A4158" s="4" t="s">
        <v>4365</v>
      </c>
      <c r="B4158" s="4" t="s">
        <v>201</v>
      </c>
      <c r="C4158" s="4" t="s">
        <v>171</v>
      </c>
      <c r="D4158" s="4" t="s">
        <v>38</v>
      </c>
      <c r="E4158" s="4" t="s">
        <v>197</v>
      </c>
      <c r="F4158" s="3">
        <v>42910</v>
      </c>
      <c r="G4158" s="3">
        <v>42967</v>
      </c>
      <c r="H4158">
        <v>0</v>
      </c>
      <c r="I4158" s="4" t="s">
        <v>9026</v>
      </c>
      <c r="J4158" s="4" t="s">
        <v>9024</v>
      </c>
      <c r="K4158" s="4" t="s">
        <v>9010</v>
      </c>
      <c r="L4158">
        <v>1096</v>
      </c>
      <c r="M4158" s="4" t="s">
        <v>39</v>
      </c>
      <c r="N4158">
        <v>1993</v>
      </c>
      <c r="O4158">
        <v>4269.8999999999996</v>
      </c>
      <c r="P4158">
        <v>6472</v>
      </c>
      <c r="Q4158" s="4" t="s">
        <v>23</v>
      </c>
      <c r="R4158" s="4" t="s">
        <v>40</v>
      </c>
      <c r="S4158">
        <v>57</v>
      </c>
    </row>
    <row r="4159" spans="1:19">
      <c r="A4159" s="4" t="s">
        <v>4366</v>
      </c>
      <c r="B4159" s="4" t="s">
        <v>201</v>
      </c>
      <c r="C4159" s="4" t="s">
        <v>179</v>
      </c>
      <c r="D4159" s="4" t="s">
        <v>54</v>
      </c>
      <c r="E4159" s="4" t="s">
        <v>172</v>
      </c>
      <c r="F4159" s="3">
        <v>42910</v>
      </c>
      <c r="G4159" s="3">
        <v>42968</v>
      </c>
      <c r="H4159">
        <v>562</v>
      </c>
      <c r="I4159" s="4" t="s">
        <v>9026</v>
      </c>
      <c r="J4159" s="4" t="s">
        <v>9024</v>
      </c>
      <c r="K4159" s="4" t="s">
        <v>9010</v>
      </c>
      <c r="L4159">
        <v>550</v>
      </c>
      <c r="M4159" s="4" t="s">
        <v>55</v>
      </c>
      <c r="N4159">
        <v>1995</v>
      </c>
      <c r="O4159">
        <v>1825.82</v>
      </c>
      <c r="P4159">
        <v>5595</v>
      </c>
      <c r="Q4159" s="4" t="s">
        <v>23</v>
      </c>
      <c r="R4159" s="4" t="s">
        <v>56</v>
      </c>
      <c r="S4159">
        <v>58</v>
      </c>
    </row>
    <row r="4160" spans="1:19">
      <c r="A4160" s="4" t="s">
        <v>4367</v>
      </c>
      <c r="B4160" s="4" t="s">
        <v>170</v>
      </c>
      <c r="C4160" s="4" t="s">
        <v>177</v>
      </c>
      <c r="D4160" s="4" t="s">
        <v>41</v>
      </c>
      <c r="E4160" s="4" t="s">
        <v>172</v>
      </c>
      <c r="F4160" s="3">
        <v>42910</v>
      </c>
      <c r="G4160" s="3">
        <v>42988</v>
      </c>
      <c r="H4160">
        <v>63</v>
      </c>
      <c r="I4160" s="4" t="s">
        <v>9014</v>
      </c>
      <c r="J4160" s="4" t="s">
        <v>9015</v>
      </c>
      <c r="K4160" s="4" t="s">
        <v>9012</v>
      </c>
      <c r="L4160">
        <v>55</v>
      </c>
      <c r="M4160" s="4" t="s">
        <v>36</v>
      </c>
      <c r="N4160">
        <v>1998</v>
      </c>
      <c r="O4160">
        <v>2714.9</v>
      </c>
      <c r="P4160">
        <v>2641</v>
      </c>
      <c r="Q4160" s="4" t="s">
        <v>23</v>
      </c>
      <c r="R4160" s="4" t="s">
        <v>21</v>
      </c>
      <c r="S4160">
        <v>78</v>
      </c>
    </row>
    <row r="4161" spans="1:19">
      <c r="A4161" s="4" t="s">
        <v>4368</v>
      </c>
      <c r="B4161" s="4" t="s">
        <v>170</v>
      </c>
      <c r="C4161" s="4" t="s">
        <v>192</v>
      </c>
      <c r="D4161" s="4" t="s">
        <v>27</v>
      </c>
      <c r="E4161" s="4" t="s">
        <v>172</v>
      </c>
      <c r="F4161" s="3">
        <v>42910</v>
      </c>
      <c r="G4161" s="3">
        <v>42921</v>
      </c>
      <c r="H4161">
        <v>3355</v>
      </c>
      <c r="I4161" s="4" t="s">
        <v>9014</v>
      </c>
      <c r="J4161" s="4" t="s">
        <v>9015</v>
      </c>
      <c r="K4161" s="4" t="s">
        <v>9012</v>
      </c>
      <c r="L4161">
        <v>3393</v>
      </c>
      <c r="M4161" s="4" t="s">
        <v>26</v>
      </c>
      <c r="N4161">
        <v>1986</v>
      </c>
      <c r="O4161">
        <v>647.17999999999995</v>
      </c>
      <c r="P4161">
        <v>1185</v>
      </c>
      <c r="Q4161" s="4" t="s">
        <v>28</v>
      </c>
      <c r="R4161" s="4" t="s">
        <v>24</v>
      </c>
      <c r="S4161">
        <v>11</v>
      </c>
    </row>
    <row r="4162" spans="1:19">
      <c r="A4162" s="4" t="s">
        <v>4369</v>
      </c>
      <c r="B4162" s="4" t="s">
        <v>185</v>
      </c>
      <c r="C4162" s="4" t="s">
        <v>177</v>
      </c>
      <c r="D4162" s="4" t="s">
        <v>24</v>
      </c>
      <c r="E4162" s="4" t="s">
        <v>193</v>
      </c>
      <c r="F4162" s="3">
        <v>42910</v>
      </c>
      <c r="G4162" s="3"/>
      <c r="I4162" s="4" t="s">
        <v>9023</v>
      </c>
      <c r="J4162" s="4" t="s">
        <v>9024</v>
      </c>
      <c r="K4162" s="4" t="s">
        <v>9012</v>
      </c>
      <c r="L4162">
        <v>55</v>
      </c>
      <c r="M4162" s="4"/>
      <c r="Q4162" s="4"/>
      <c r="R4162" s="4"/>
    </row>
    <row r="4163" spans="1:19">
      <c r="A4163" s="4" t="s">
        <v>4370</v>
      </c>
      <c r="B4163" s="4" t="s">
        <v>216</v>
      </c>
      <c r="C4163" s="4" t="s">
        <v>192</v>
      </c>
      <c r="D4163" s="4" t="s">
        <v>34</v>
      </c>
      <c r="E4163" s="4" t="s">
        <v>197</v>
      </c>
      <c r="F4163" s="3">
        <v>42910</v>
      </c>
      <c r="G4163" s="3">
        <v>42921</v>
      </c>
      <c r="H4163">
        <v>0</v>
      </c>
      <c r="I4163" s="4" t="s">
        <v>9018</v>
      </c>
      <c r="J4163" s="4" t="s">
        <v>9019</v>
      </c>
      <c r="K4163" s="4" t="s">
        <v>9012</v>
      </c>
      <c r="L4163">
        <v>3393</v>
      </c>
      <c r="M4163" s="4" t="s">
        <v>9322</v>
      </c>
      <c r="N4163">
        <v>1993</v>
      </c>
      <c r="O4163">
        <v>1242.32</v>
      </c>
      <c r="P4163">
        <v>3027</v>
      </c>
      <c r="Q4163" s="4" t="s">
        <v>23</v>
      </c>
      <c r="R4163" s="4" t="s">
        <v>21</v>
      </c>
      <c r="S4163">
        <v>11</v>
      </c>
    </row>
    <row r="4164" spans="1:19">
      <c r="A4164" s="4" t="s">
        <v>4371</v>
      </c>
      <c r="B4164" s="4" t="s">
        <v>216</v>
      </c>
      <c r="C4164" s="4" t="s">
        <v>177</v>
      </c>
      <c r="D4164" s="4" t="s">
        <v>40</v>
      </c>
      <c r="E4164" s="4" t="s">
        <v>172</v>
      </c>
      <c r="F4164" s="3">
        <v>42910</v>
      </c>
      <c r="G4164" s="3">
        <v>42995</v>
      </c>
      <c r="H4164">
        <v>55</v>
      </c>
      <c r="I4164" s="4" t="s">
        <v>9018</v>
      </c>
      <c r="J4164" s="4" t="s">
        <v>9019</v>
      </c>
      <c r="K4164" s="4" t="s">
        <v>9012</v>
      </c>
      <c r="L4164">
        <v>55</v>
      </c>
      <c r="M4164" s="4" t="s">
        <v>39</v>
      </c>
      <c r="N4164">
        <v>1989</v>
      </c>
      <c r="O4164">
        <v>665.06</v>
      </c>
      <c r="P4164">
        <v>1095</v>
      </c>
      <c r="Q4164" s="4" t="s">
        <v>23</v>
      </c>
      <c r="R4164" s="4" t="s">
        <v>24</v>
      </c>
      <c r="S4164">
        <v>85</v>
      </c>
    </row>
    <row r="4165" spans="1:19">
      <c r="A4165" s="4" t="s">
        <v>4372</v>
      </c>
      <c r="B4165" s="4" t="s">
        <v>181</v>
      </c>
      <c r="C4165" s="4" t="s">
        <v>199</v>
      </c>
      <c r="D4165" s="4" t="s">
        <v>93</v>
      </c>
      <c r="E4165" s="4" t="s">
        <v>172</v>
      </c>
      <c r="F4165" s="3">
        <v>42910</v>
      </c>
      <c r="G4165" s="3">
        <v>43001</v>
      </c>
      <c r="H4165">
        <v>4059</v>
      </c>
      <c r="I4165" s="4" t="s">
        <v>9026</v>
      </c>
      <c r="J4165" s="4" t="s">
        <v>9024</v>
      </c>
      <c r="K4165" s="4" t="s">
        <v>9010</v>
      </c>
      <c r="L4165">
        <v>5482</v>
      </c>
      <c r="M4165" s="4" t="s">
        <v>73</v>
      </c>
      <c r="N4165">
        <v>1991</v>
      </c>
      <c r="O4165">
        <v>1012.72</v>
      </c>
      <c r="P4165">
        <v>3492</v>
      </c>
      <c r="Q4165" s="4" t="s">
        <v>94</v>
      </c>
      <c r="R4165" s="4" t="s">
        <v>24</v>
      </c>
      <c r="S4165">
        <v>91</v>
      </c>
    </row>
    <row r="4166" spans="1:19">
      <c r="A4166" s="4" t="s">
        <v>4373</v>
      </c>
      <c r="B4166" s="4" t="s">
        <v>246</v>
      </c>
      <c r="C4166" s="4" t="s">
        <v>192</v>
      </c>
      <c r="D4166" s="4" t="s">
        <v>35</v>
      </c>
      <c r="E4166" s="4" t="s">
        <v>197</v>
      </c>
      <c r="F4166" s="3">
        <v>42911</v>
      </c>
      <c r="G4166" s="3">
        <v>42920</v>
      </c>
      <c r="H4166">
        <v>0</v>
      </c>
      <c r="I4166" s="4" t="s">
        <v>9021</v>
      </c>
      <c r="J4166" s="4" t="s">
        <v>9019</v>
      </c>
      <c r="K4166" s="4" t="s">
        <v>9012</v>
      </c>
      <c r="L4166">
        <v>3393</v>
      </c>
      <c r="M4166" s="4" t="s">
        <v>36</v>
      </c>
      <c r="N4166">
        <v>2002</v>
      </c>
      <c r="O4166">
        <v>987.39</v>
      </c>
      <c r="P4166">
        <v>2253</v>
      </c>
      <c r="Q4166" s="4" t="s">
        <v>23</v>
      </c>
      <c r="R4166" s="4" t="s">
        <v>24</v>
      </c>
      <c r="S4166">
        <v>9</v>
      </c>
    </row>
    <row r="4167" spans="1:19">
      <c r="A4167" s="4" t="s">
        <v>4374</v>
      </c>
      <c r="B4167" s="4" t="s">
        <v>304</v>
      </c>
      <c r="C4167" s="4" t="s">
        <v>171</v>
      </c>
      <c r="D4167" s="4" t="s">
        <v>41</v>
      </c>
      <c r="E4167" s="4" t="s">
        <v>172</v>
      </c>
      <c r="F4167" s="3">
        <v>42911</v>
      </c>
      <c r="G4167" s="3">
        <v>42956</v>
      </c>
      <c r="H4167">
        <v>1128</v>
      </c>
      <c r="I4167" s="4" t="s">
        <v>9014</v>
      </c>
      <c r="J4167" s="4" t="s">
        <v>9015</v>
      </c>
      <c r="K4167" s="4" t="s">
        <v>9010</v>
      </c>
      <c r="L4167">
        <v>1096</v>
      </c>
      <c r="M4167" s="4" t="s">
        <v>36</v>
      </c>
      <c r="N4167">
        <v>1998</v>
      </c>
      <c r="O4167">
        <v>2714.9</v>
      </c>
      <c r="P4167">
        <v>2641</v>
      </c>
      <c r="Q4167" s="4" t="s">
        <v>23</v>
      </c>
      <c r="R4167" s="4" t="s">
        <v>21</v>
      </c>
      <c r="S4167">
        <v>45</v>
      </c>
    </row>
    <row r="4168" spans="1:19">
      <c r="A4168" s="4" t="s">
        <v>4375</v>
      </c>
      <c r="B4168" s="4" t="s">
        <v>210</v>
      </c>
      <c r="C4168" s="4" t="s">
        <v>9011</v>
      </c>
      <c r="D4168" s="4" t="s">
        <v>24</v>
      </c>
      <c r="E4168" s="4" t="s">
        <v>193</v>
      </c>
      <c r="F4168" s="3">
        <v>42911</v>
      </c>
      <c r="G4168" s="3"/>
      <c r="I4168" s="4" t="s">
        <v>9021</v>
      </c>
      <c r="J4168" s="4" t="s">
        <v>9019</v>
      </c>
      <c r="K4168" s="4" t="s">
        <v>9010</v>
      </c>
      <c r="L4168">
        <v>4821</v>
      </c>
      <c r="M4168" s="4"/>
      <c r="Q4168" s="4"/>
      <c r="R4168" s="4"/>
    </row>
    <row r="4169" spans="1:19">
      <c r="A4169" s="4" t="s">
        <v>4376</v>
      </c>
      <c r="B4169" s="4" t="s">
        <v>174</v>
      </c>
      <c r="C4169" s="4" t="s">
        <v>171</v>
      </c>
      <c r="D4169" s="4" t="s">
        <v>43</v>
      </c>
      <c r="E4169" s="4" t="s">
        <v>197</v>
      </c>
      <c r="F4169" s="3">
        <v>42911</v>
      </c>
      <c r="G4169" s="3">
        <v>42917</v>
      </c>
      <c r="H4169">
        <v>0</v>
      </c>
      <c r="I4169" s="4" t="s">
        <v>9016</v>
      </c>
      <c r="J4169" s="4" t="s">
        <v>9015</v>
      </c>
      <c r="K4169" s="4" t="s">
        <v>9010</v>
      </c>
      <c r="L4169">
        <v>1096</v>
      </c>
      <c r="M4169" s="4" t="s">
        <v>9322</v>
      </c>
      <c r="N4169">
        <v>2005</v>
      </c>
      <c r="O4169">
        <v>1520.66</v>
      </c>
      <c r="P4169">
        <v>1806</v>
      </c>
      <c r="Q4169" s="4" t="s">
        <v>23</v>
      </c>
      <c r="R4169" s="4" t="s">
        <v>24</v>
      </c>
      <c r="S4169">
        <v>6</v>
      </c>
    </row>
    <row r="4170" spans="1:19">
      <c r="A4170" s="4" t="s">
        <v>4377</v>
      </c>
      <c r="B4170" s="4" t="s">
        <v>174</v>
      </c>
      <c r="C4170" s="4" t="s">
        <v>199</v>
      </c>
      <c r="D4170" s="4" t="s">
        <v>103</v>
      </c>
      <c r="E4170" s="4" t="s">
        <v>172</v>
      </c>
      <c r="F4170" s="3">
        <v>42911</v>
      </c>
      <c r="G4170" s="3">
        <v>42924</v>
      </c>
      <c r="H4170">
        <v>5536</v>
      </c>
      <c r="I4170" s="4" t="s">
        <v>9016</v>
      </c>
      <c r="J4170" s="4" t="s">
        <v>9015</v>
      </c>
      <c r="K4170" s="4" t="s">
        <v>9010</v>
      </c>
      <c r="L4170">
        <v>5482</v>
      </c>
      <c r="M4170" s="4" t="s">
        <v>26</v>
      </c>
      <c r="N4170">
        <v>1992</v>
      </c>
      <c r="O4170">
        <v>3922.42</v>
      </c>
      <c r="P4170">
        <v>6837</v>
      </c>
      <c r="Q4170" s="4" t="s">
        <v>23</v>
      </c>
      <c r="R4170" s="4" t="s">
        <v>24</v>
      </c>
      <c r="S4170">
        <v>13</v>
      </c>
    </row>
    <row r="4171" spans="1:19">
      <c r="A4171" s="4" t="s">
        <v>4378</v>
      </c>
      <c r="B4171" s="4" t="s">
        <v>174</v>
      </c>
      <c r="C4171" s="4" t="s">
        <v>9011</v>
      </c>
      <c r="D4171" s="4" t="s">
        <v>66</v>
      </c>
      <c r="E4171" s="4" t="s">
        <v>172</v>
      </c>
      <c r="F4171" s="3">
        <v>42911</v>
      </c>
      <c r="G4171" s="3">
        <v>42981</v>
      </c>
      <c r="H4171">
        <v>4964</v>
      </c>
      <c r="I4171" s="4" t="s">
        <v>9016</v>
      </c>
      <c r="J4171" s="4" t="s">
        <v>9015</v>
      </c>
      <c r="K4171" s="4" t="s">
        <v>9010</v>
      </c>
      <c r="L4171">
        <v>4821</v>
      </c>
      <c r="M4171" s="4" t="s">
        <v>33</v>
      </c>
      <c r="N4171">
        <v>2007</v>
      </c>
      <c r="O4171">
        <v>894.33</v>
      </c>
      <c r="P4171">
        <v>1635</v>
      </c>
      <c r="Q4171" s="4" t="s">
        <v>67</v>
      </c>
      <c r="R4171" s="4" t="s">
        <v>24</v>
      </c>
      <c r="S4171">
        <v>70</v>
      </c>
    </row>
    <row r="4172" spans="1:19">
      <c r="A4172" s="4" t="s">
        <v>4379</v>
      </c>
      <c r="B4172" s="4" t="s">
        <v>174</v>
      </c>
      <c r="C4172" s="4" t="s">
        <v>177</v>
      </c>
      <c r="D4172" s="4" t="s">
        <v>48</v>
      </c>
      <c r="E4172" s="4" t="s">
        <v>172</v>
      </c>
      <c r="F4172" s="3">
        <v>42911</v>
      </c>
      <c r="G4172" s="3">
        <v>42919</v>
      </c>
      <c r="H4172">
        <v>54</v>
      </c>
      <c r="I4172" s="4" t="s">
        <v>9016</v>
      </c>
      <c r="J4172" s="4" t="s">
        <v>9015</v>
      </c>
      <c r="K4172" s="4" t="s">
        <v>9012</v>
      </c>
      <c r="L4172">
        <v>55</v>
      </c>
      <c r="M4172" s="4" t="s">
        <v>39</v>
      </c>
      <c r="N4172">
        <v>1998</v>
      </c>
      <c r="O4172">
        <v>217.87</v>
      </c>
      <c r="P4172">
        <v>551</v>
      </c>
      <c r="Q4172" s="4" t="s">
        <v>23</v>
      </c>
      <c r="R4172" s="4" t="s">
        <v>24</v>
      </c>
      <c r="S4172">
        <v>8</v>
      </c>
    </row>
    <row r="4173" spans="1:19">
      <c r="A4173" s="4" t="s">
        <v>4380</v>
      </c>
      <c r="B4173" s="4" t="s">
        <v>174</v>
      </c>
      <c r="C4173" s="4" t="s">
        <v>177</v>
      </c>
      <c r="D4173" s="4" t="s">
        <v>103</v>
      </c>
      <c r="E4173" s="4" t="s">
        <v>172</v>
      </c>
      <c r="F4173" s="3">
        <v>42911</v>
      </c>
      <c r="G4173" s="3">
        <v>42949</v>
      </c>
      <c r="H4173">
        <v>56</v>
      </c>
      <c r="I4173" s="4" t="s">
        <v>9016</v>
      </c>
      <c r="J4173" s="4" t="s">
        <v>9015</v>
      </c>
      <c r="K4173" s="4" t="s">
        <v>9012</v>
      </c>
      <c r="L4173">
        <v>55</v>
      </c>
      <c r="M4173" s="4" t="s">
        <v>26</v>
      </c>
      <c r="N4173">
        <v>1992</v>
      </c>
      <c r="O4173">
        <v>3922.42</v>
      </c>
      <c r="P4173">
        <v>6837</v>
      </c>
      <c r="Q4173" s="4" t="s">
        <v>23</v>
      </c>
      <c r="R4173" s="4" t="s">
        <v>24</v>
      </c>
      <c r="S4173">
        <v>38</v>
      </c>
    </row>
    <row r="4174" spans="1:19">
      <c r="A4174" s="4" t="s">
        <v>4381</v>
      </c>
      <c r="B4174" s="4" t="s">
        <v>263</v>
      </c>
      <c r="C4174" s="4" t="s">
        <v>199</v>
      </c>
      <c r="D4174" s="4" t="s">
        <v>121</v>
      </c>
      <c r="E4174" s="4" t="s">
        <v>197</v>
      </c>
      <c r="F4174" s="3">
        <v>42911</v>
      </c>
      <c r="G4174" s="3">
        <v>42918</v>
      </c>
      <c r="H4174">
        <v>0</v>
      </c>
      <c r="I4174" s="4" t="s">
        <v>9021</v>
      </c>
      <c r="J4174" s="4" t="s">
        <v>9019</v>
      </c>
      <c r="K4174" s="4" t="s">
        <v>9010</v>
      </c>
      <c r="L4174">
        <v>5482</v>
      </c>
      <c r="M4174" s="4" t="s">
        <v>58</v>
      </c>
      <c r="N4174">
        <v>1993</v>
      </c>
      <c r="O4174">
        <v>646.1</v>
      </c>
      <c r="P4174">
        <v>883</v>
      </c>
      <c r="Q4174" s="4" t="s">
        <v>23</v>
      </c>
      <c r="R4174" s="4" t="s">
        <v>62</v>
      </c>
      <c r="S4174">
        <v>7</v>
      </c>
    </row>
    <row r="4175" spans="1:19">
      <c r="A4175" s="4" t="s">
        <v>4382</v>
      </c>
      <c r="B4175" s="4" t="s">
        <v>263</v>
      </c>
      <c r="C4175" s="4" t="s">
        <v>9011</v>
      </c>
      <c r="D4175" s="4" t="s">
        <v>65</v>
      </c>
      <c r="E4175" s="4" t="s">
        <v>197</v>
      </c>
      <c r="F4175" s="3">
        <v>42911</v>
      </c>
      <c r="G4175" s="3">
        <v>42966</v>
      </c>
      <c r="H4175">
        <v>0</v>
      </c>
      <c r="I4175" s="4" t="s">
        <v>9021</v>
      </c>
      <c r="J4175" s="4" t="s">
        <v>9019</v>
      </c>
      <c r="K4175" s="4" t="s">
        <v>9010</v>
      </c>
      <c r="L4175">
        <v>4821</v>
      </c>
      <c r="M4175" s="4" t="s">
        <v>33</v>
      </c>
      <c r="N4175">
        <v>1990</v>
      </c>
      <c r="O4175">
        <v>2520.83</v>
      </c>
      <c r="P4175">
        <v>3502</v>
      </c>
      <c r="Q4175" s="4" t="s">
        <v>23</v>
      </c>
      <c r="R4175" s="4" t="s">
        <v>24</v>
      </c>
      <c r="S4175">
        <v>55</v>
      </c>
    </row>
    <row r="4176" spans="1:19">
      <c r="A4176" s="4" t="s">
        <v>4383</v>
      </c>
      <c r="B4176" s="4" t="s">
        <v>263</v>
      </c>
      <c r="C4176" s="4" t="s">
        <v>192</v>
      </c>
      <c r="D4176" s="4" t="s">
        <v>130</v>
      </c>
      <c r="E4176" s="4" t="s">
        <v>172</v>
      </c>
      <c r="F4176" s="3">
        <v>42911</v>
      </c>
      <c r="G4176" s="3">
        <v>42921</v>
      </c>
      <c r="H4176">
        <v>3423</v>
      </c>
      <c r="I4176" s="4" t="s">
        <v>9021</v>
      </c>
      <c r="J4176" s="4" t="s">
        <v>9019</v>
      </c>
      <c r="K4176" s="4" t="s">
        <v>9012</v>
      </c>
      <c r="L4176">
        <v>3393</v>
      </c>
      <c r="M4176" s="4" t="s">
        <v>36</v>
      </c>
      <c r="N4176">
        <v>1979</v>
      </c>
      <c r="O4176">
        <v>4478.47</v>
      </c>
      <c r="P4176">
        <v>13809</v>
      </c>
      <c r="Q4176" s="4" t="s">
        <v>23</v>
      </c>
      <c r="R4176" s="4" t="s">
        <v>24</v>
      </c>
      <c r="S4176">
        <v>10</v>
      </c>
    </row>
    <row r="4177" spans="1:19">
      <c r="A4177" s="4" t="s">
        <v>4384</v>
      </c>
      <c r="B4177" s="4" t="s">
        <v>212</v>
      </c>
      <c r="C4177" s="4" t="s">
        <v>177</v>
      </c>
      <c r="D4177" s="4" t="s">
        <v>81</v>
      </c>
      <c r="E4177" s="4" t="s">
        <v>197</v>
      </c>
      <c r="F4177" s="3">
        <v>42911</v>
      </c>
      <c r="G4177" s="3">
        <v>42991</v>
      </c>
      <c r="H4177">
        <v>0</v>
      </c>
      <c r="I4177" s="4" t="s">
        <v>9023</v>
      </c>
      <c r="J4177" s="4" t="s">
        <v>9024</v>
      </c>
      <c r="K4177" s="4" t="s">
        <v>9012</v>
      </c>
      <c r="L4177">
        <v>55</v>
      </c>
      <c r="M4177" s="4" t="s">
        <v>33</v>
      </c>
      <c r="N4177">
        <v>1989</v>
      </c>
      <c r="O4177">
        <v>1388.67</v>
      </c>
      <c r="P4177">
        <v>3583</v>
      </c>
      <c r="Q4177" s="4" t="s">
        <v>23</v>
      </c>
      <c r="R4177" s="4" t="s">
        <v>24</v>
      </c>
      <c r="S4177">
        <v>80</v>
      </c>
    </row>
    <row r="4178" spans="1:19">
      <c r="A4178" s="4" t="s">
        <v>4385</v>
      </c>
      <c r="B4178" s="4" t="s">
        <v>237</v>
      </c>
      <c r="C4178" s="4" t="s">
        <v>192</v>
      </c>
      <c r="D4178" s="4" t="s">
        <v>120</v>
      </c>
      <c r="E4178" s="4" t="s">
        <v>197</v>
      </c>
      <c r="F4178" s="3">
        <v>42911</v>
      </c>
      <c r="G4178" s="3">
        <v>42923</v>
      </c>
      <c r="H4178">
        <v>0</v>
      </c>
      <c r="I4178" s="4" t="s">
        <v>9018</v>
      </c>
      <c r="J4178" s="4" t="s">
        <v>9019</v>
      </c>
      <c r="K4178" s="4" t="s">
        <v>9012</v>
      </c>
      <c r="L4178">
        <v>3393</v>
      </c>
      <c r="M4178" s="4" t="s">
        <v>58</v>
      </c>
      <c r="N4178">
        <v>1998</v>
      </c>
      <c r="O4178">
        <v>2022.14</v>
      </c>
      <c r="P4178">
        <v>5113</v>
      </c>
      <c r="Q4178" s="4" t="s">
        <v>23</v>
      </c>
      <c r="R4178" s="4" t="s">
        <v>24</v>
      </c>
      <c r="S4178">
        <v>12</v>
      </c>
    </row>
    <row r="4179" spans="1:19">
      <c r="A4179" s="4" t="s">
        <v>4386</v>
      </c>
      <c r="B4179" s="4" t="s">
        <v>196</v>
      </c>
      <c r="C4179" s="4" t="s">
        <v>199</v>
      </c>
      <c r="D4179" s="4" t="s">
        <v>37</v>
      </c>
      <c r="E4179" s="4" t="s">
        <v>197</v>
      </c>
      <c r="F4179" s="3">
        <v>42911</v>
      </c>
      <c r="G4179" s="3">
        <v>42919</v>
      </c>
      <c r="H4179">
        <v>0</v>
      </c>
      <c r="I4179" s="4" t="s">
        <v>9016</v>
      </c>
      <c r="J4179" s="4" t="s">
        <v>9015</v>
      </c>
      <c r="K4179" s="4" t="s">
        <v>9010</v>
      </c>
      <c r="L4179">
        <v>5482</v>
      </c>
      <c r="M4179" s="4" t="s">
        <v>33</v>
      </c>
      <c r="N4179">
        <v>2001</v>
      </c>
      <c r="O4179">
        <v>718.62</v>
      </c>
      <c r="P4179">
        <v>2448</v>
      </c>
      <c r="Q4179" s="4" t="s">
        <v>23</v>
      </c>
      <c r="R4179" s="4" t="s">
        <v>24</v>
      </c>
      <c r="S4179">
        <v>8</v>
      </c>
    </row>
    <row r="4180" spans="1:19">
      <c r="A4180" s="4" t="s">
        <v>4387</v>
      </c>
      <c r="B4180" s="4" t="s">
        <v>196</v>
      </c>
      <c r="C4180" s="4" t="s">
        <v>171</v>
      </c>
      <c r="D4180" s="4" t="s">
        <v>100</v>
      </c>
      <c r="E4180" s="4" t="s">
        <v>172</v>
      </c>
      <c r="F4180" s="3">
        <v>42911</v>
      </c>
      <c r="G4180" s="3">
        <v>42992</v>
      </c>
      <c r="H4180">
        <v>1102</v>
      </c>
      <c r="I4180" s="4" t="s">
        <v>9016</v>
      </c>
      <c r="J4180" s="4" t="s">
        <v>9015</v>
      </c>
      <c r="K4180" s="4" t="s">
        <v>9010</v>
      </c>
      <c r="L4180">
        <v>1096</v>
      </c>
      <c r="M4180" s="4" t="s">
        <v>9322</v>
      </c>
      <c r="N4180">
        <v>1987</v>
      </c>
      <c r="O4180">
        <v>2938.67</v>
      </c>
      <c r="P4180">
        <v>8775</v>
      </c>
      <c r="Q4180" s="4" t="s">
        <v>101</v>
      </c>
      <c r="R4180" s="4" t="s">
        <v>24</v>
      </c>
      <c r="S4180">
        <v>81</v>
      </c>
    </row>
    <row r="4181" spans="1:19">
      <c r="A4181" s="4" t="s">
        <v>4388</v>
      </c>
      <c r="B4181" s="4" t="s">
        <v>219</v>
      </c>
      <c r="C4181" s="4" t="s">
        <v>179</v>
      </c>
      <c r="D4181" s="4" t="s">
        <v>71</v>
      </c>
      <c r="E4181" s="4" t="s">
        <v>172</v>
      </c>
      <c r="F4181" s="3">
        <v>42911</v>
      </c>
      <c r="G4181" s="3">
        <v>43000</v>
      </c>
      <c r="H4181">
        <v>519</v>
      </c>
      <c r="I4181" s="4" t="s">
        <v>9026</v>
      </c>
      <c r="J4181" s="4" t="s">
        <v>9024</v>
      </c>
      <c r="K4181" s="4" t="s">
        <v>9010</v>
      </c>
      <c r="L4181">
        <v>550</v>
      </c>
      <c r="M4181" s="4" t="s">
        <v>46</v>
      </c>
      <c r="N4181">
        <v>2000</v>
      </c>
      <c r="O4181">
        <v>2952.73</v>
      </c>
      <c r="P4181">
        <v>5107</v>
      </c>
      <c r="Q4181" s="4" t="s">
        <v>23</v>
      </c>
      <c r="R4181" s="4" t="s">
        <v>24</v>
      </c>
      <c r="S4181">
        <v>89</v>
      </c>
    </row>
    <row r="4182" spans="1:19">
      <c r="A4182" s="4" t="s">
        <v>4389</v>
      </c>
      <c r="B4182" s="4" t="s">
        <v>230</v>
      </c>
      <c r="C4182" s="4" t="s">
        <v>199</v>
      </c>
      <c r="D4182" s="4" t="s">
        <v>75</v>
      </c>
      <c r="E4182" s="4" t="s">
        <v>197</v>
      </c>
      <c r="F4182" s="3">
        <v>42911</v>
      </c>
      <c r="G4182" s="3">
        <v>42918</v>
      </c>
      <c r="H4182">
        <v>0</v>
      </c>
      <c r="I4182" s="4" t="s">
        <v>9026</v>
      </c>
      <c r="J4182" s="4" t="s">
        <v>9024</v>
      </c>
      <c r="K4182" s="4" t="s">
        <v>9010</v>
      </c>
      <c r="L4182">
        <v>5482</v>
      </c>
      <c r="M4182" s="4" t="s">
        <v>73</v>
      </c>
      <c r="N4182">
        <v>1982</v>
      </c>
      <c r="O4182">
        <v>792.46</v>
      </c>
      <c r="P4182">
        <v>1299</v>
      </c>
      <c r="Q4182" s="4" t="s">
        <v>23</v>
      </c>
      <c r="R4182" s="4" t="s">
        <v>24</v>
      </c>
      <c r="S4182">
        <v>7</v>
      </c>
    </row>
    <row r="4183" spans="1:19">
      <c r="A4183" s="4" t="s">
        <v>4390</v>
      </c>
      <c r="B4183" s="4" t="s">
        <v>230</v>
      </c>
      <c r="C4183" s="4" t="s">
        <v>177</v>
      </c>
      <c r="D4183" s="4" t="s">
        <v>75</v>
      </c>
      <c r="E4183" s="4" t="s">
        <v>197</v>
      </c>
      <c r="F4183" s="3">
        <v>42911</v>
      </c>
      <c r="G4183" s="3">
        <v>42974</v>
      </c>
      <c r="H4183">
        <v>0</v>
      </c>
      <c r="I4183" s="4" t="s">
        <v>9026</v>
      </c>
      <c r="J4183" s="4" t="s">
        <v>9024</v>
      </c>
      <c r="K4183" s="4" t="s">
        <v>9012</v>
      </c>
      <c r="L4183">
        <v>55</v>
      </c>
      <c r="M4183" s="4" t="s">
        <v>73</v>
      </c>
      <c r="N4183">
        <v>1982</v>
      </c>
      <c r="O4183">
        <v>792.46</v>
      </c>
      <c r="P4183">
        <v>1299</v>
      </c>
      <c r="Q4183" s="4" t="s">
        <v>23</v>
      </c>
      <c r="R4183" s="4" t="s">
        <v>24</v>
      </c>
      <c r="S4183">
        <v>63</v>
      </c>
    </row>
    <row r="4184" spans="1:19">
      <c r="A4184" s="4" t="s">
        <v>4391</v>
      </c>
      <c r="B4184" s="4" t="s">
        <v>256</v>
      </c>
      <c r="C4184" s="4" t="s">
        <v>171</v>
      </c>
      <c r="D4184" s="4" t="s">
        <v>79</v>
      </c>
      <c r="E4184" s="4" t="s">
        <v>197</v>
      </c>
      <c r="F4184" s="3">
        <v>42911</v>
      </c>
      <c r="G4184" s="3">
        <v>42974</v>
      </c>
      <c r="H4184">
        <v>0</v>
      </c>
      <c r="I4184" s="4" t="s">
        <v>9014</v>
      </c>
      <c r="J4184" s="4" t="s">
        <v>9015</v>
      </c>
      <c r="K4184" s="4" t="s">
        <v>9010</v>
      </c>
      <c r="L4184">
        <v>1096</v>
      </c>
      <c r="M4184" s="4" t="s">
        <v>26</v>
      </c>
      <c r="N4184">
        <v>2002</v>
      </c>
      <c r="O4184">
        <v>3178.24</v>
      </c>
      <c r="P4184">
        <v>4540</v>
      </c>
      <c r="Q4184" s="4" t="s">
        <v>23</v>
      </c>
      <c r="R4184" s="4" t="s">
        <v>24</v>
      </c>
      <c r="S4184">
        <v>63</v>
      </c>
    </row>
    <row r="4185" spans="1:19">
      <c r="A4185" s="4" t="s">
        <v>4392</v>
      </c>
      <c r="B4185" s="4" t="s">
        <v>256</v>
      </c>
      <c r="C4185" s="4" t="s">
        <v>192</v>
      </c>
      <c r="D4185" s="4" t="s">
        <v>29</v>
      </c>
      <c r="E4185" s="4" t="s">
        <v>197</v>
      </c>
      <c r="F4185" s="3">
        <v>42911</v>
      </c>
      <c r="G4185" s="3">
        <v>42920</v>
      </c>
      <c r="H4185">
        <v>0</v>
      </c>
      <c r="I4185" s="4" t="s">
        <v>9014</v>
      </c>
      <c r="J4185" s="4" t="s">
        <v>9015</v>
      </c>
      <c r="K4185" s="4" t="s">
        <v>9012</v>
      </c>
      <c r="L4185">
        <v>3393</v>
      </c>
      <c r="M4185" s="4" t="s">
        <v>26</v>
      </c>
      <c r="N4185">
        <v>2012</v>
      </c>
      <c r="O4185">
        <v>587.34</v>
      </c>
      <c r="P4185">
        <v>1356</v>
      </c>
      <c r="Q4185" s="4" t="s">
        <v>30</v>
      </c>
      <c r="R4185" s="4" t="s">
        <v>24</v>
      </c>
      <c r="S4185">
        <v>9</v>
      </c>
    </row>
    <row r="4186" spans="1:19">
      <c r="A4186" s="4" t="s">
        <v>4393</v>
      </c>
      <c r="B4186" s="4" t="s">
        <v>256</v>
      </c>
      <c r="C4186" s="4" t="s">
        <v>199</v>
      </c>
      <c r="D4186" s="4" t="s">
        <v>79</v>
      </c>
      <c r="E4186" s="4" t="s">
        <v>172</v>
      </c>
      <c r="F4186" s="3">
        <v>42911</v>
      </c>
      <c r="G4186" s="3">
        <v>42919</v>
      </c>
      <c r="H4186">
        <v>5536</v>
      </c>
      <c r="I4186" s="4" t="s">
        <v>9014</v>
      </c>
      <c r="J4186" s="4" t="s">
        <v>9015</v>
      </c>
      <c r="K4186" s="4" t="s">
        <v>9010</v>
      </c>
      <c r="L4186">
        <v>5482</v>
      </c>
      <c r="M4186" s="4" t="s">
        <v>26</v>
      </c>
      <c r="N4186">
        <v>2002</v>
      </c>
      <c r="O4186">
        <v>3178.24</v>
      </c>
      <c r="P4186">
        <v>4540</v>
      </c>
      <c r="Q4186" s="4" t="s">
        <v>23</v>
      </c>
      <c r="R4186" s="4" t="s">
        <v>24</v>
      </c>
      <c r="S4186">
        <v>8</v>
      </c>
    </row>
    <row r="4187" spans="1:19">
      <c r="A4187" s="4" t="s">
        <v>4394</v>
      </c>
      <c r="B4187" s="4" t="s">
        <v>244</v>
      </c>
      <c r="C4187" s="4" t="s">
        <v>199</v>
      </c>
      <c r="D4187" s="4" t="s">
        <v>27</v>
      </c>
      <c r="E4187" s="4" t="s">
        <v>197</v>
      </c>
      <c r="F4187" s="3">
        <v>42911</v>
      </c>
      <c r="G4187" s="3">
        <v>42961</v>
      </c>
      <c r="H4187">
        <v>0</v>
      </c>
      <c r="I4187" s="4" t="s">
        <v>9016</v>
      </c>
      <c r="J4187" s="4" t="s">
        <v>9015</v>
      </c>
      <c r="K4187" s="4" t="s">
        <v>9010</v>
      </c>
      <c r="L4187">
        <v>5482</v>
      </c>
      <c r="M4187" s="4" t="s">
        <v>26</v>
      </c>
      <c r="N4187">
        <v>1986</v>
      </c>
      <c r="O4187">
        <v>647.17999999999995</v>
      </c>
      <c r="P4187">
        <v>1185</v>
      </c>
      <c r="Q4187" s="4" t="s">
        <v>28</v>
      </c>
      <c r="R4187" s="4" t="s">
        <v>24</v>
      </c>
      <c r="S4187">
        <v>50</v>
      </c>
    </row>
    <row r="4188" spans="1:19">
      <c r="A4188" s="4" t="s">
        <v>4395</v>
      </c>
      <c r="B4188" s="4" t="s">
        <v>244</v>
      </c>
      <c r="C4188" s="4" t="s">
        <v>171</v>
      </c>
      <c r="D4188" s="4" t="s">
        <v>92</v>
      </c>
      <c r="E4188" s="4" t="s">
        <v>172</v>
      </c>
      <c r="F4188" s="3">
        <v>42911</v>
      </c>
      <c r="G4188" s="3">
        <v>42918</v>
      </c>
      <c r="H4188">
        <v>839</v>
      </c>
      <c r="I4188" s="4" t="s">
        <v>9016</v>
      </c>
      <c r="J4188" s="4" t="s">
        <v>9015</v>
      </c>
      <c r="K4188" s="4" t="s">
        <v>9010</v>
      </c>
      <c r="L4188">
        <v>1096</v>
      </c>
      <c r="M4188" s="4" t="s">
        <v>73</v>
      </c>
      <c r="N4188">
        <v>1997</v>
      </c>
      <c r="O4188">
        <v>2041.73</v>
      </c>
      <c r="P4188">
        <v>5276</v>
      </c>
      <c r="Q4188" s="4" t="s">
        <v>23</v>
      </c>
      <c r="R4188" s="4" t="s">
        <v>24</v>
      </c>
      <c r="S4188">
        <v>7</v>
      </c>
    </row>
    <row r="4189" spans="1:19">
      <c r="A4189" s="4" t="s">
        <v>4396</v>
      </c>
      <c r="B4189" s="4" t="s">
        <v>201</v>
      </c>
      <c r="C4189" s="4" t="s">
        <v>179</v>
      </c>
      <c r="D4189" s="4" t="s">
        <v>44</v>
      </c>
      <c r="E4189" s="4" t="s">
        <v>172</v>
      </c>
      <c r="F4189" s="3">
        <v>42911</v>
      </c>
      <c r="G4189" s="3">
        <v>42984</v>
      </c>
      <c r="H4189">
        <v>500</v>
      </c>
      <c r="I4189" s="4" t="s">
        <v>9026</v>
      </c>
      <c r="J4189" s="4" t="s">
        <v>9024</v>
      </c>
      <c r="K4189" s="4" t="s">
        <v>9010</v>
      </c>
      <c r="L4189">
        <v>550</v>
      </c>
      <c r="M4189" s="4" t="s">
        <v>36</v>
      </c>
      <c r="N4189">
        <v>2013</v>
      </c>
      <c r="O4189">
        <v>98.79</v>
      </c>
      <c r="P4189">
        <v>96</v>
      </c>
      <c r="Q4189" s="4" t="s">
        <v>23</v>
      </c>
      <c r="R4189" s="4" t="s">
        <v>35</v>
      </c>
      <c r="S4189">
        <v>73</v>
      </c>
    </row>
    <row r="4190" spans="1:19">
      <c r="A4190" s="4" t="s">
        <v>4397</v>
      </c>
      <c r="B4190" s="4" t="s">
        <v>170</v>
      </c>
      <c r="C4190" s="4" t="s">
        <v>192</v>
      </c>
      <c r="D4190" s="4" t="s">
        <v>100</v>
      </c>
      <c r="E4190" s="4" t="s">
        <v>172</v>
      </c>
      <c r="F4190" s="3">
        <v>42911</v>
      </c>
      <c r="G4190" s="3">
        <v>43002</v>
      </c>
      <c r="H4190">
        <v>3679</v>
      </c>
      <c r="I4190" s="4" t="s">
        <v>9014</v>
      </c>
      <c r="J4190" s="4" t="s">
        <v>9015</v>
      </c>
      <c r="K4190" s="4" t="s">
        <v>9012</v>
      </c>
      <c r="L4190">
        <v>3393</v>
      </c>
      <c r="M4190" s="4" t="s">
        <v>9322</v>
      </c>
      <c r="N4190">
        <v>1987</v>
      </c>
      <c r="O4190">
        <v>2938.67</v>
      </c>
      <c r="P4190">
        <v>8775</v>
      </c>
      <c r="Q4190" s="4" t="s">
        <v>101</v>
      </c>
      <c r="R4190" s="4" t="s">
        <v>24</v>
      </c>
      <c r="S4190">
        <v>91</v>
      </c>
    </row>
    <row r="4191" spans="1:19">
      <c r="A4191" s="4" t="s">
        <v>4398</v>
      </c>
      <c r="B4191" s="4" t="s">
        <v>189</v>
      </c>
      <c r="C4191" s="4" t="s">
        <v>171</v>
      </c>
      <c r="D4191" s="4" t="s">
        <v>119</v>
      </c>
      <c r="E4191" s="4" t="s">
        <v>197</v>
      </c>
      <c r="F4191" s="3">
        <v>42911</v>
      </c>
      <c r="G4191" s="3">
        <v>42921</v>
      </c>
      <c r="H4191">
        <v>0</v>
      </c>
      <c r="I4191" s="4" t="s">
        <v>9016</v>
      </c>
      <c r="J4191" s="4" t="s">
        <v>9015</v>
      </c>
      <c r="K4191" s="4" t="s">
        <v>9010</v>
      </c>
      <c r="L4191">
        <v>1096</v>
      </c>
      <c r="M4191" s="4" t="s">
        <v>55</v>
      </c>
      <c r="N4191">
        <v>1988</v>
      </c>
      <c r="O4191">
        <v>5266.09</v>
      </c>
      <c r="P4191">
        <v>8595</v>
      </c>
      <c r="Q4191" s="4" t="s">
        <v>23</v>
      </c>
      <c r="R4191" s="4" t="s">
        <v>56</v>
      </c>
      <c r="S4191">
        <v>10</v>
      </c>
    </row>
    <row r="4192" spans="1:19">
      <c r="A4192" s="4" t="s">
        <v>4399</v>
      </c>
      <c r="B4192" s="4" t="s">
        <v>232</v>
      </c>
      <c r="C4192" s="4" t="s">
        <v>9011</v>
      </c>
      <c r="D4192" s="4" t="s">
        <v>99</v>
      </c>
      <c r="E4192" s="4" t="s">
        <v>197</v>
      </c>
      <c r="F4192" s="3">
        <v>42911</v>
      </c>
      <c r="G4192" s="3">
        <v>42920</v>
      </c>
      <c r="H4192">
        <v>0</v>
      </c>
      <c r="I4192" s="4" t="s">
        <v>9021</v>
      </c>
      <c r="J4192" s="4" t="s">
        <v>9019</v>
      </c>
      <c r="K4192" s="4" t="s">
        <v>9010</v>
      </c>
      <c r="L4192">
        <v>4821</v>
      </c>
      <c r="M4192" s="4" t="s">
        <v>33</v>
      </c>
      <c r="N4192">
        <v>2003</v>
      </c>
      <c r="O4192">
        <v>1419.98</v>
      </c>
      <c r="P4192">
        <v>4018</v>
      </c>
      <c r="Q4192" s="4" t="s">
        <v>23</v>
      </c>
      <c r="R4192" s="4" t="s">
        <v>24</v>
      </c>
      <c r="S4192">
        <v>9</v>
      </c>
    </row>
    <row r="4193" spans="1:19">
      <c r="A4193" s="4" t="s">
        <v>4400</v>
      </c>
      <c r="B4193" s="4" t="s">
        <v>205</v>
      </c>
      <c r="C4193" s="4" t="s">
        <v>179</v>
      </c>
      <c r="D4193" s="4" t="s">
        <v>24</v>
      </c>
      <c r="E4193" s="4" t="s">
        <v>193</v>
      </c>
      <c r="F4193" s="3">
        <v>42911</v>
      </c>
      <c r="G4193" s="3"/>
      <c r="I4193" s="4" t="s">
        <v>9023</v>
      </c>
      <c r="J4193" s="4" t="s">
        <v>9024</v>
      </c>
      <c r="K4193" s="4" t="s">
        <v>9010</v>
      </c>
      <c r="L4193">
        <v>550</v>
      </c>
      <c r="M4193" s="4"/>
      <c r="Q4193" s="4"/>
      <c r="R4193" s="4"/>
    </row>
    <row r="4194" spans="1:19">
      <c r="A4194" s="4" t="s">
        <v>4401</v>
      </c>
      <c r="B4194" s="4" t="s">
        <v>226</v>
      </c>
      <c r="C4194" s="4" t="s">
        <v>179</v>
      </c>
      <c r="D4194" s="4" t="s">
        <v>103</v>
      </c>
      <c r="E4194" s="4" t="s">
        <v>193</v>
      </c>
      <c r="F4194" s="3">
        <v>42911</v>
      </c>
      <c r="G4194" s="3"/>
      <c r="I4194" s="4" t="s">
        <v>9018</v>
      </c>
      <c r="J4194" s="4" t="s">
        <v>9019</v>
      </c>
      <c r="K4194" s="4" t="s">
        <v>9010</v>
      </c>
      <c r="L4194">
        <v>550</v>
      </c>
      <c r="M4194" s="4" t="s">
        <v>26</v>
      </c>
      <c r="N4194">
        <v>1992</v>
      </c>
      <c r="O4194">
        <v>3922.42</v>
      </c>
      <c r="P4194">
        <v>6837</v>
      </c>
      <c r="Q4194" s="4" t="s">
        <v>23</v>
      </c>
      <c r="R4194" s="4" t="s">
        <v>24</v>
      </c>
    </row>
    <row r="4195" spans="1:19">
      <c r="A4195" s="4" t="s">
        <v>4402</v>
      </c>
      <c r="B4195" s="4" t="s">
        <v>208</v>
      </c>
      <c r="C4195" s="4" t="s">
        <v>177</v>
      </c>
      <c r="D4195" s="4" t="s">
        <v>41</v>
      </c>
      <c r="E4195" s="4" t="s">
        <v>197</v>
      </c>
      <c r="F4195" s="3">
        <v>42911</v>
      </c>
      <c r="G4195" s="3">
        <v>42954</v>
      </c>
      <c r="H4195">
        <v>0</v>
      </c>
      <c r="I4195" s="4" t="s">
        <v>9014</v>
      </c>
      <c r="J4195" s="4" t="s">
        <v>9015</v>
      </c>
      <c r="K4195" s="4" t="s">
        <v>9012</v>
      </c>
      <c r="L4195">
        <v>55</v>
      </c>
      <c r="M4195" s="4" t="s">
        <v>36</v>
      </c>
      <c r="N4195">
        <v>1998</v>
      </c>
      <c r="O4195">
        <v>2714.9</v>
      </c>
      <c r="P4195">
        <v>2641</v>
      </c>
      <c r="Q4195" s="4" t="s">
        <v>23</v>
      </c>
      <c r="R4195" s="4" t="s">
        <v>21</v>
      </c>
      <c r="S4195">
        <v>43</v>
      </c>
    </row>
    <row r="4196" spans="1:19">
      <c r="A4196" s="4" t="s">
        <v>4403</v>
      </c>
      <c r="B4196" s="4" t="s">
        <v>185</v>
      </c>
      <c r="C4196" s="4" t="s">
        <v>199</v>
      </c>
      <c r="D4196" s="4" t="s">
        <v>24</v>
      </c>
      <c r="E4196" s="4" t="s">
        <v>193</v>
      </c>
      <c r="F4196" s="3">
        <v>42911</v>
      </c>
      <c r="G4196" s="3"/>
      <c r="I4196" s="4" t="s">
        <v>9023</v>
      </c>
      <c r="J4196" s="4" t="s">
        <v>9024</v>
      </c>
      <c r="K4196" s="4" t="s">
        <v>9010</v>
      </c>
      <c r="L4196">
        <v>5482</v>
      </c>
      <c r="M4196" s="4"/>
      <c r="Q4196" s="4"/>
      <c r="R4196" s="4"/>
    </row>
    <row r="4197" spans="1:19">
      <c r="A4197" s="4" t="s">
        <v>4404</v>
      </c>
      <c r="B4197" s="4" t="s">
        <v>185</v>
      </c>
      <c r="C4197" s="4" t="s">
        <v>9011</v>
      </c>
      <c r="D4197" s="4" t="s">
        <v>24</v>
      </c>
      <c r="E4197" s="4" t="s">
        <v>193</v>
      </c>
      <c r="F4197" s="3">
        <v>42911</v>
      </c>
      <c r="G4197" s="3"/>
      <c r="I4197" s="4" t="s">
        <v>9023</v>
      </c>
      <c r="J4197" s="4" t="s">
        <v>9024</v>
      </c>
      <c r="K4197" s="4" t="s">
        <v>9010</v>
      </c>
      <c r="L4197">
        <v>4821</v>
      </c>
      <c r="M4197" s="4"/>
      <c r="Q4197" s="4"/>
      <c r="R4197" s="4"/>
    </row>
    <row r="4198" spans="1:19">
      <c r="A4198" s="4" t="s">
        <v>4405</v>
      </c>
      <c r="B4198" s="4" t="s">
        <v>185</v>
      </c>
      <c r="C4198" s="4" t="s">
        <v>179</v>
      </c>
      <c r="D4198" s="4" t="s">
        <v>105</v>
      </c>
      <c r="E4198" s="4" t="s">
        <v>197</v>
      </c>
      <c r="F4198" s="3">
        <v>42911</v>
      </c>
      <c r="G4198" s="3">
        <v>42920</v>
      </c>
      <c r="H4198">
        <v>0</v>
      </c>
      <c r="I4198" s="4" t="s">
        <v>9023</v>
      </c>
      <c r="J4198" s="4" t="s">
        <v>9024</v>
      </c>
      <c r="K4198" s="4" t="s">
        <v>9010</v>
      </c>
      <c r="L4198">
        <v>550</v>
      </c>
      <c r="M4198" s="4" t="s">
        <v>36</v>
      </c>
      <c r="N4198">
        <v>1996</v>
      </c>
      <c r="O4198">
        <v>6354.87</v>
      </c>
      <c r="P4198">
        <v>16780</v>
      </c>
      <c r="Q4198" s="4" t="s">
        <v>23</v>
      </c>
      <c r="R4198" s="4" t="s">
        <v>35</v>
      </c>
      <c r="S4198">
        <v>9</v>
      </c>
    </row>
    <row r="4199" spans="1:19">
      <c r="A4199" s="4" t="s">
        <v>4406</v>
      </c>
      <c r="B4199" s="4" t="s">
        <v>185</v>
      </c>
      <c r="C4199" s="4" t="s">
        <v>199</v>
      </c>
      <c r="D4199" s="4" t="s">
        <v>32</v>
      </c>
      <c r="E4199" s="4" t="s">
        <v>197</v>
      </c>
      <c r="F4199" s="3">
        <v>42911</v>
      </c>
      <c r="G4199" s="3">
        <v>42918</v>
      </c>
      <c r="H4199">
        <v>0</v>
      </c>
      <c r="I4199" s="4" t="s">
        <v>9023</v>
      </c>
      <c r="J4199" s="4" t="s">
        <v>9024</v>
      </c>
      <c r="K4199" s="4" t="s">
        <v>9010</v>
      </c>
      <c r="L4199">
        <v>5482</v>
      </c>
      <c r="M4199" s="4" t="s">
        <v>33</v>
      </c>
      <c r="N4199">
        <v>2009</v>
      </c>
      <c r="O4199">
        <v>497.11</v>
      </c>
      <c r="P4199">
        <v>1588</v>
      </c>
      <c r="Q4199" s="4" t="s">
        <v>23</v>
      </c>
      <c r="R4199" s="4" t="s">
        <v>24</v>
      </c>
      <c r="S4199">
        <v>7</v>
      </c>
    </row>
    <row r="4200" spans="1:19">
      <c r="A4200" s="4" t="s">
        <v>4407</v>
      </c>
      <c r="B4200" s="4" t="s">
        <v>185</v>
      </c>
      <c r="C4200" s="4" t="s">
        <v>192</v>
      </c>
      <c r="D4200" s="4" t="s">
        <v>71</v>
      </c>
      <c r="E4200" s="4" t="s">
        <v>172</v>
      </c>
      <c r="F4200" s="3">
        <v>42911</v>
      </c>
      <c r="G4200" s="3">
        <v>42916</v>
      </c>
      <c r="H4200">
        <v>3815</v>
      </c>
      <c r="I4200" s="4" t="s">
        <v>9023</v>
      </c>
      <c r="J4200" s="4" t="s">
        <v>9024</v>
      </c>
      <c r="K4200" s="4" t="s">
        <v>9012</v>
      </c>
      <c r="L4200">
        <v>3393</v>
      </c>
      <c r="M4200" s="4" t="s">
        <v>46</v>
      </c>
      <c r="N4200">
        <v>2000</v>
      </c>
      <c r="O4200">
        <v>2952.73</v>
      </c>
      <c r="P4200">
        <v>5107</v>
      </c>
      <c r="Q4200" s="4" t="s">
        <v>23</v>
      </c>
      <c r="R4200" s="4" t="s">
        <v>24</v>
      </c>
      <c r="S4200">
        <v>5</v>
      </c>
    </row>
    <row r="4201" spans="1:19">
      <c r="A4201" s="4" t="s">
        <v>4408</v>
      </c>
      <c r="B4201" s="4" t="s">
        <v>185</v>
      </c>
      <c r="C4201" s="4" t="s">
        <v>192</v>
      </c>
      <c r="D4201" s="4" t="s">
        <v>115</v>
      </c>
      <c r="E4201" s="4" t="s">
        <v>172</v>
      </c>
      <c r="F4201" s="3">
        <v>42911</v>
      </c>
      <c r="G4201" s="3">
        <v>42913</v>
      </c>
      <c r="H4201">
        <v>2753</v>
      </c>
      <c r="I4201" s="4" t="s">
        <v>9023</v>
      </c>
      <c r="J4201" s="4" t="s">
        <v>9024</v>
      </c>
      <c r="K4201" s="4" t="s">
        <v>9012</v>
      </c>
      <c r="L4201">
        <v>3393</v>
      </c>
      <c r="M4201" s="4" t="s">
        <v>46</v>
      </c>
      <c r="N4201">
        <v>2008</v>
      </c>
      <c r="O4201">
        <v>894.37</v>
      </c>
      <c r="P4201">
        <v>1593</v>
      </c>
      <c r="Q4201" s="4" t="s">
        <v>116</v>
      </c>
      <c r="R4201" s="4" t="s">
        <v>24</v>
      </c>
      <c r="S4201">
        <v>2</v>
      </c>
    </row>
    <row r="4202" spans="1:19">
      <c r="A4202" s="4" t="s">
        <v>4409</v>
      </c>
      <c r="B4202" s="4" t="s">
        <v>216</v>
      </c>
      <c r="C4202" s="4" t="s">
        <v>177</v>
      </c>
      <c r="D4202" s="4" t="s">
        <v>24</v>
      </c>
      <c r="E4202" s="4" t="s">
        <v>193</v>
      </c>
      <c r="F4202" s="3">
        <v>42911</v>
      </c>
      <c r="G4202" s="3"/>
      <c r="I4202" s="4" t="s">
        <v>9018</v>
      </c>
      <c r="J4202" s="4" t="s">
        <v>9019</v>
      </c>
      <c r="K4202" s="4" t="s">
        <v>9012</v>
      </c>
      <c r="L4202">
        <v>55</v>
      </c>
      <c r="M4202" s="4"/>
      <c r="Q4202" s="4"/>
      <c r="R4202" s="4"/>
    </row>
    <row r="4203" spans="1:19">
      <c r="A4203" s="4" t="s">
        <v>4410</v>
      </c>
      <c r="B4203" s="4" t="s">
        <v>216</v>
      </c>
      <c r="C4203" s="4" t="s">
        <v>177</v>
      </c>
      <c r="D4203" s="4" t="s">
        <v>123</v>
      </c>
      <c r="E4203" s="4" t="s">
        <v>172</v>
      </c>
      <c r="F4203" s="3">
        <v>42911</v>
      </c>
      <c r="G4203" s="3">
        <v>42918</v>
      </c>
      <c r="H4203">
        <v>60</v>
      </c>
      <c r="I4203" s="4" t="s">
        <v>9018</v>
      </c>
      <c r="J4203" s="4" t="s">
        <v>9019</v>
      </c>
      <c r="K4203" s="4" t="s">
        <v>9012</v>
      </c>
      <c r="L4203">
        <v>55</v>
      </c>
      <c r="M4203" s="4" t="s">
        <v>39</v>
      </c>
      <c r="N4203">
        <v>1989</v>
      </c>
      <c r="O4203">
        <v>3838.39</v>
      </c>
      <c r="P4203">
        <v>8274</v>
      </c>
      <c r="Q4203" s="4" t="s">
        <v>23</v>
      </c>
      <c r="R4203" s="4" t="s">
        <v>24</v>
      </c>
      <c r="S4203">
        <v>7</v>
      </c>
    </row>
    <row r="4204" spans="1:19">
      <c r="A4204" s="4" t="s">
        <v>4411</v>
      </c>
      <c r="B4204" s="4" t="s">
        <v>181</v>
      </c>
      <c r="C4204" s="4" t="s">
        <v>179</v>
      </c>
      <c r="D4204" s="4" t="s">
        <v>82</v>
      </c>
      <c r="E4204" s="4" t="s">
        <v>197</v>
      </c>
      <c r="F4204" s="3">
        <v>42911</v>
      </c>
      <c r="G4204" s="3">
        <v>42918</v>
      </c>
      <c r="H4204">
        <v>0</v>
      </c>
      <c r="I4204" s="4" t="s">
        <v>9026</v>
      </c>
      <c r="J4204" s="4" t="s">
        <v>9024</v>
      </c>
      <c r="K4204" s="4" t="s">
        <v>9010</v>
      </c>
      <c r="L4204">
        <v>550</v>
      </c>
      <c r="M4204" s="4" t="s">
        <v>36</v>
      </c>
      <c r="N4204">
        <v>1982</v>
      </c>
      <c r="O4204">
        <v>11698.03</v>
      </c>
      <c r="P4204">
        <v>34288</v>
      </c>
      <c r="Q4204" s="4" t="s">
        <v>23</v>
      </c>
      <c r="R4204" s="4" t="s">
        <v>24</v>
      </c>
      <c r="S4204">
        <v>7</v>
      </c>
    </row>
    <row r="4205" spans="1:19">
      <c r="A4205" s="4" t="s">
        <v>4412</v>
      </c>
      <c r="B4205" s="4" t="s">
        <v>181</v>
      </c>
      <c r="C4205" s="4" t="s">
        <v>171</v>
      </c>
      <c r="D4205" s="4" t="s">
        <v>102</v>
      </c>
      <c r="E4205" s="4" t="s">
        <v>172</v>
      </c>
      <c r="F4205" s="3">
        <v>42911</v>
      </c>
      <c r="G4205" s="3">
        <v>42919</v>
      </c>
      <c r="H4205">
        <v>1137</v>
      </c>
      <c r="I4205" s="4" t="s">
        <v>9026</v>
      </c>
      <c r="J4205" s="4" t="s">
        <v>9024</v>
      </c>
      <c r="K4205" s="4" t="s">
        <v>9010</v>
      </c>
      <c r="L4205">
        <v>1096</v>
      </c>
      <c r="M4205" s="4" t="s">
        <v>55</v>
      </c>
      <c r="N4205">
        <v>1994</v>
      </c>
      <c r="O4205">
        <v>1188.42</v>
      </c>
      <c r="P4205">
        <v>3015</v>
      </c>
      <c r="Q4205" s="4" t="s">
        <v>23</v>
      </c>
      <c r="R4205" s="4" t="s">
        <v>24</v>
      </c>
      <c r="S4205">
        <v>8</v>
      </c>
    </row>
    <row r="4206" spans="1:19">
      <c r="A4206" s="4" t="s">
        <v>4413</v>
      </c>
      <c r="B4206" s="4" t="s">
        <v>261</v>
      </c>
      <c r="C4206" s="4" t="s">
        <v>199</v>
      </c>
      <c r="D4206" s="4" t="s">
        <v>125</v>
      </c>
      <c r="E4206" s="4" t="s">
        <v>172</v>
      </c>
      <c r="F4206" s="3">
        <v>42912</v>
      </c>
      <c r="G4206" s="3">
        <v>42920</v>
      </c>
      <c r="H4206">
        <v>5201</v>
      </c>
      <c r="I4206" s="4" t="s">
        <v>9021</v>
      </c>
      <c r="J4206" s="4" t="s">
        <v>9019</v>
      </c>
      <c r="K4206" s="4" t="s">
        <v>9010</v>
      </c>
      <c r="L4206">
        <v>5482</v>
      </c>
      <c r="M4206" s="4" t="s">
        <v>33</v>
      </c>
      <c r="N4206">
        <v>2005</v>
      </c>
      <c r="O4206">
        <v>2261.0500000000002</v>
      </c>
      <c r="P4206">
        <v>3851</v>
      </c>
      <c r="Q4206" s="4" t="s">
        <v>23</v>
      </c>
      <c r="R4206" s="4" t="s">
        <v>24</v>
      </c>
      <c r="S4206">
        <v>8</v>
      </c>
    </row>
    <row r="4207" spans="1:19">
      <c r="A4207" s="4" t="s">
        <v>4414</v>
      </c>
      <c r="B4207" s="4" t="s">
        <v>246</v>
      </c>
      <c r="C4207" s="4" t="s">
        <v>179</v>
      </c>
      <c r="D4207" s="4" t="s">
        <v>88</v>
      </c>
      <c r="E4207" s="4" t="s">
        <v>197</v>
      </c>
      <c r="F4207" s="3">
        <v>42912</v>
      </c>
      <c r="G4207" s="3">
        <v>43005</v>
      </c>
      <c r="H4207">
        <v>0</v>
      </c>
      <c r="I4207" s="4" t="s">
        <v>9021</v>
      </c>
      <c r="J4207" s="4" t="s">
        <v>9019</v>
      </c>
      <c r="K4207" s="4" t="s">
        <v>9010</v>
      </c>
      <c r="L4207">
        <v>550</v>
      </c>
      <c r="M4207" s="4" t="s">
        <v>46</v>
      </c>
      <c r="N4207">
        <v>1984</v>
      </c>
      <c r="O4207">
        <v>3027.46</v>
      </c>
      <c r="P4207">
        <v>9516</v>
      </c>
      <c r="Q4207" s="4" t="s">
        <v>89</v>
      </c>
      <c r="R4207" s="4" t="s">
        <v>24</v>
      </c>
      <c r="S4207">
        <v>93</v>
      </c>
    </row>
    <row r="4208" spans="1:19">
      <c r="A4208" s="4" t="s">
        <v>4415</v>
      </c>
      <c r="B4208" s="4" t="s">
        <v>246</v>
      </c>
      <c r="C4208" s="4" t="s">
        <v>192</v>
      </c>
      <c r="D4208" s="4" t="s">
        <v>34</v>
      </c>
      <c r="E4208" s="4" t="s">
        <v>197</v>
      </c>
      <c r="F4208" s="3">
        <v>42912</v>
      </c>
      <c r="G4208" s="3">
        <v>42919</v>
      </c>
      <c r="H4208">
        <v>0</v>
      </c>
      <c r="I4208" s="4" t="s">
        <v>9021</v>
      </c>
      <c r="J4208" s="4" t="s">
        <v>9019</v>
      </c>
      <c r="K4208" s="4" t="s">
        <v>9012</v>
      </c>
      <c r="L4208">
        <v>3393</v>
      </c>
      <c r="M4208" s="4" t="s">
        <v>9322</v>
      </c>
      <c r="N4208">
        <v>1993</v>
      </c>
      <c r="O4208">
        <v>1242.32</v>
      </c>
      <c r="P4208">
        <v>3027</v>
      </c>
      <c r="Q4208" s="4" t="s">
        <v>23</v>
      </c>
      <c r="R4208" s="4" t="s">
        <v>21</v>
      </c>
      <c r="S4208">
        <v>7</v>
      </c>
    </row>
    <row r="4209" spans="1:19">
      <c r="A4209" s="4" t="s">
        <v>4416</v>
      </c>
      <c r="B4209" s="4" t="s">
        <v>304</v>
      </c>
      <c r="C4209" s="4" t="s">
        <v>179</v>
      </c>
      <c r="D4209" s="4" t="s">
        <v>118</v>
      </c>
      <c r="E4209" s="4" t="s">
        <v>172</v>
      </c>
      <c r="F4209" s="3">
        <v>42912</v>
      </c>
      <c r="G4209" s="3">
        <v>42922</v>
      </c>
      <c r="H4209">
        <v>612</v>
      </c>
      <c r="I4209" s="4" t="s">
        <v>9014</v>
      </c>
      <c r="J4209" s="4" t="s">
        <v>9015</v>
      </c>
      <c r="K4209" s="4" t="s">
        <v>9010</v>
      </c>
      <c r="L4209">
        <v>550</v>
      </c>
      <c r="M4209" s="4" t="s">
        <v>33</v>
      </c>
      <c r="N4209">
        <v>1995</v>
      </c>
      <c r="O4209">
        <v>332.43</v>
      </c>
      <c r="P4209">
        <v>799</v>
      </c>
      <c r="Q4209" s="4" t="s">
        <v>23</v>
      </c>
      <c r="R4209" s="4" t="s">
        <v>24</v>
      </c>
      <c r="S4209">
        <v>10</v>
      </c>
    </row>
    <row r="4210" spans="1:19">
      <c r="A4210" s="4" t="s">
        <v>4417</v>
      </c>
      <c r="B4210" s="4" t="s">
        <v>279</v>
      </c>
      <c r="C4210" s="4" t="s">
        <v>199</v>
      </c>
      <c r="D4210" s="4" t="s">
        <v>50</v>
      </c>
      <c r="E4210" s="4" t="s">
        <v>172</v>
      </c>
      <c r="F4210" s="3">
        <v>42912</v>
      </c>
      <c r="G4210" s="3">
        <v>42989</v>
      </c>
      <c r="H4210">
        <v>4905</v>
      </c>
      <c r="I4210" s="4" t="s">
        <v>9018</v>
      </c>
      <c r="J4210" s="4" t="s">
        <v>9019</v>
      </c>
      <c r="K4210" s="4" t="s">
        <v>9010</v>
      </c>
      <c r="L4210">
        <v>5482</v>
      </c>
      <c r="M4210" s="4" t="s">
        <v>9322</v>
      </c>
      <c r="N4210">
        <v>1992</v>
      </c>
      <c r="O4210">
        <v>1712.68</v>
      </c>
      <c r="P4210">
        <v>3194</v>
      </c>
      <c r="Q4210" s="4" t="s">
        <v>23</v>
      </c>
      <c r="R4210" s="4" t="s">
        <v>21</v>
      </c>
      <c r="S4210">
        <v>77</v>
      </c>
    </row>
    <row r="4211" spans="1:19">
      <c r="A4211" s="4" t="s">
        <v>4418</v>
      </c>
      <c r="B4211" s="4" t="s">
        <v>210</v>
      </c>
      <c r="C4211" s="4" t="s">
        <v>192</v>
      </c>
      <c r="D4211" s="4" t="s">
        <v>24</v>
      </c>
      <c r="E4211" s="4" t="s">
        <v>193</v>
      </c>
      <c r="F4211" s="3">
        <v>42912</v>
      </c>
      <c r="G4211" s="3"/>
      <c r="I4211" s="4" t="s">
        <v>9021</v>
      </c>
      <c r="J4211" s="4" t="s">
        <v>9019</v>
      </c>
      <c r="K4211" s="4" t="s">
        <v>9012</v>
      </c>
      <c r="L4211">
        <v>3393</v>
      </c>
      <c r="M4211" s="4"/>
      <c r="Q4211" s="4"/>
      <c r="R4211" s="4"/>
    </row>
    <row r="4212" spans="1:19">
      <c r="A4212" s="4" t="s">
        <v>4419</v>
      </c>
      <c r="B4212" s="4" t="s">
        <v>210</v>
      </c>
      <c r="C4212" s="4" t="s">
        <v>177</v>
      </c>
      <c r="D4212" s="4" t="s">
        <v>117</v>
      </c>
      <c r="E4212" s="4" t="s">
        <v>197</v>
      </c>
      <c r="F4212" s="3">
        <v>42912</v>
      </c>
      <c r="G4212" s="3">
        <v>42923</v>
      </c>
      <c r="H4212">
        <v>0</v>
      </c>
      <c r="I4212" s="4" t="s">
        <v>9021</v>
      </c>
      <c r="J4212" s="4" t="s">
        <v>9019</v>
      </c>
      <c r="K4212" s="4" t="s">
        <v>9012</v>
      </c>
      <c r="L4212">
        <v>55</v>
      </c>
      <c r="M4212" s="4" t="s">
        <v>26</v>
      </c>
      <c r="N4212">
        <v>1996</v>
      </c>
      <c r="O4212">
        <v>439.21</v>
      </c>
      <c r="P4212">
        <v>792</v>
      </c>
      <c r="Q4212" s="4" t="s">
        <v>23</v>
      </c>
      <c r="R4212" s="4" t="s">
        <v>24</v>
      </c>
      <c r="S4212">
        <v>11</v>
      </c>
    </row>
    <row r="4213" spans="1:19">
      <c r="A4213" s="4" t="s">
        <v>4420</v>
      </c>
      <c r="B4213" s="4" t="s">
        <v>174</v>
      </c>
      <c r="C4213" s="4" t="s">
        <v>9011</v>
      </c>
      <c r="D4213" s="4" t="s">
        <v>111</v>
      </c>
      <c r="E4213" s="4" t="s">
        <v>197</v>
      </c>
      <c r="F4213" s="3">
        <v>42912</v>
      </c>
      <c r="G4213" s="3">
        <v>42919</v>
      </c>
      <c r="H4213">
        <v>0</v>
      </c>
      <c r="I4213" s="4" t="s">
        <v>9016</v>
      </c>
      <c r="J4213" s="4" t="s">
        <v>9015</v>
      </c>
      <c r="K4213" s="4" t="s">
        <v>9010</v>
      </c>
      <c r="L4213">
        <v>4821</v>
      </c>
      <c r="M4213" s="4" t="s">
        <v>33</v>
      </c>
      <c r="N4213">
        <v>1988</v>
      </c>
      <c r="O4213">
        <v>1376.8</v>
      </c>
      <c r="P4213">
        <v>1165</v>
      </c>
      <c r="Q4213" s="4" t="s">
        <v>112</v>
      </c>
      <c r="R4213" s="4" t="s">
        <v>24</v>
      </c>
      <c r="S4213">
        <v>7</v>
      </c>
    </row>
    <row r="4214" spans="1:19">
      <c r="A4214" s="4" t="s">
        <v>4421</v>
      </c>
      <c r="B4214" s="4" t="s">
        <v>174</v>
      </c>
      <c r="C4214" s="4" t="s">
        <v>171</v>
      </c>
      <c r="D4214" s="4" t="s">
        <v>111</v>
      </c>
      <c r="E4214" s="4" t="s">
        <v>172</v>
      </c>
      <c r="F4214" s="3">
        <v>42912</v>
      </c>
      <c r="G4214" s="3">
        <v>42978</v>
      </c>
      <c r="H4214">
        <v>1028</v>
      </c>
      <c r="I4214" s="4" t="s">
        <v>9016</v>
      </c>
      <c r="J4214" s="4" t="s">
        <v>9015</v>
      </c>
      <c r="K4214" s="4" t="s">
        <v>9010</v>
      </c>
      <c r="L4214">
        <v>1096</v>
      </c>
      <c r="M4214" s="4" t="s">
        <v>33</v>
      </c>
      <c r="N4214">
        <v>1988</v>
      </c>
      <c r="O4214">
        <v>1376.8</v>
      </c>
      <c r="P4214">
        <v>1165</v>
      </c>
      <c r="Q4214" s="4" t="s">
        <v>112</v>
      </c>
      <c r="R4214" s="4" t="s">
        <v>24</v>
      </c>
      <c r="S4214">
        <v>66</v>
      </c>
    </row>
    <row r="4215" spans="1:19">
      <c r="A4215" s="4" t="s">
        <v>4422</v>
      </c>
      <c r="B4215" s="4" t="s">
        <v>174</v>
      </c>
      <c r="C4215" s="4" t="s">
        <v>199</v>
      </c>
      <c r="D4215" s="4" t="s">
        <v>41</v>
      </c>
      <c r="E4215" s="4" t="s">
        <v>172</v>
      </c>
      <c r="F4215" s="3">
        <v>42912</v>
      </c>
      <c r="G4215" s="3">
        <v>42990</v>
      </c>
      <c r="H4215">
        <v>4430</v>
      </c>
      <c r="I4215" s="4" t="s">
        <v>9016</v>
      </c>
      <c r="J4215" s="4" t="s">
        <v>9015</v>
      </c>
      <c r="K4215" s="4" t="s">
        <v>9010</v>
      </c>
      <c r="L4215">
        <v>5482</v>
      </c>
      <c r="M4215" s="4" t="s">
        <v>36</v>
      </c>
      <c r="N4215">
        <v>1998</v>
      </c>
      <c r="O4215">
        <v>2714.9</v>
      </c>
      <c r="P4215">
        <v>2641</v>
      </c>
      <c r="Q4215" s="4" t="s">
        <v>23</v>
      </c>
      <c r="R4215" s="4" t="s">
        <v>21</v>
      </c>
      <c r="S4215">
        <v>78</v>
      </c>
    </row>
    <row r="4216" spans="1:19">
      <c r="A4216" s="4" t="s">
        <v>4423</v>
      </c>
      <c r="B4216" s="4" t="s">
        <v>263</v>
      </c>
      <c r="C4216" s="4" t="s">
        <v>171</v>
      </c>
      <c r="D4216" s="4" t="s">
        <v>50</v>
      </c>
      <c r="E4216" s="4" t="s">
        <v>197</v>
      </c>
      <c r="F4216" s="3">
        <v>42912</v>
      </c>
      <c r="G4216" s="3">
        <v>42996</v>
      </c>
      <c r="H4216">
        <v>0</v>
      </c>
      <c r="I4216" s="4" t="s">
        <v>9021</v>
      </c>
      <c r="J4216" s="4" t="s">
        <v>9019</v>
      </c>
      <c r="K4216" s="4" t="s">
        <v>9010</v>
      </c>
      <c r="L4216">
        <v>1096</v>
      </c>
      <c r="M4216" s="4" t="s">
        <v>9322</v>
      </c>
      <c r="N4216">
        <v>1992</v>
      </c>
      <c r="O4216">
        <v>1712.68</v>
      </c>
      <c r="P4216">
        <v>3194</v>
      </c>
      <c r="Q4216" s="4" t="s">
        <v>23</v>
      </c>
      <c r="R4216" s="4" t="s">
        <v>21</v>
      </c>
      <c r="S4216">
        <v>84</v>
      </c>
    </row>
    <row r="4217" spans="1:19">
      <c r="A4217" s="4" t="s">
        <v>4424</v>
      </c>
      <c r="B4217" s="4" t="s">
        <v>263</v>
      </c>
      <c r="C4217" s="4" t="s">
        <v>171</v>
      </c>
      <c r="D4217" s="4" t="s">
        <v>96</v>
      </c>
      <c r="E4217" s="4" t="s">
        <v>197</v>
      </c>
      <c r="F4217" s="3">
        <v>42912</v>
      </c>
      <c r="G4217" s="3">
        <v>42925</v>
      </c>
      <c r="H4217">
        <v>0</v>
      </c>
      <c r="I4217" s="4" t="s">
        <v>9021</v>
      </c>
      <c r="J4217" s="4" t="s">
        <v>9019</v>
      </c>
      <c r="K4217" s="4" t="s">
        <v>9010</v>
      </c>
      <c r="L4217">
        <v>1096</v>
      </c>
      <c r="M4217" s="4" t="s">
        <v>58</v>
      </c>
      <c r="N4217">
        <v>1994</v>
      </c>
      <c r="O4217">
        <v>355.23</v>
      </c>
      <c r="P4217">
        <v>853</v>
      </c>
      <c r="Q4217" s="4" t="s">
        <v>23</v>
      </c>
      <c r="R4217" s="4" t="s">
        <v>24</v>
      </c>
      <c r="S4217">
        <v>13</v>
      </c>
    </row>
    <row r="4218" spans="1:19">
      <c r="A4218" s="4" t="s">
        <v>4425</v>
      </c>
      <c r="B4218" s="4" t="s">
        <v>263</v>
      </c>
      <c r="C4218" s="4" t="s">
        <v>9011</v>
      </c>
      <c r="D4218" s="4" t="s">
        <v>126</v>
      </c>
      <c r="E4218" s="4" t="s">
        <v>197</v>
      </c>
      <c r="F4218" s="3">
        <v>42912</v>
      </c>
      <c r="G4218" s="3">
        <v>42919</v>
      </c>
      <c r="H4218">
        <v>0</v>
      </c>
      <c r="I4218" s="4" t="s">
        <v>9021</v>
      </c>
      <c r="J4218" s="4" t="s">
        <v>9019</v>
      </c>
      <c r="K4218" s="4" t="s">
        <v>9010</v>
      </c>
      <c r="L4218">
        <v>4821</v>
      </c>
      <c r="M4218" s="4" t="s">
        <v>33</v>
      </c>
      <c r="N4218">
        <v>2010</v>
      </c>
      <c r="O4218">
        <v>71.12</v>
      </c>
      <c r="P4218">
        <v>144</v>
      </c>
      <c r="Q4218" s="4" t="s">
        <v>23</v>
      </c>
      <c r="R4218" s="4" t="s">
        <v>24</v>
      </c>
      <c r="S4218">
        <v>7</v>
      </c>
    </row>
    <row r="4219" spans="1:19">
      <c r="A4219" s="4" t="s">
        <v>4426</v>
      </c>
      <c r="B4219" s="4" t="s">
        <v>263</v>
      </c>
      <c r="C4219" s="4" t="s">
        <v>179</v>
      </c>
      <c r="D4219" s="4" t="s">
        <v>31</v>
      </c>
      <c r="E4219" s="4" t="s">
        <v>172</v>
      </c>
      <c r="F4219" s="3">
        <v>42912</v>
      </c>
      <c r="G4219" s="3">
        <v>42922</v>
      </c>
      <c r="H4219">
        <v>541</v>
      </c>
      <c r="I4219" s="4" t="s">
        <v>9021</v>
      </c>
      <c r="J4219" s="4" t="s">
        <v>9019</v>
      </c>
      <c r="K4219" s="4" t="s">
        <v>9010</v>
      </c>
      <c r="L4219">
        <v>550</v>
      </c>
      <c r="M4219" s="4" t="s">
        <v>26</v>
      </c>
      <c r="N4219">
        <v>1991</v>
      </c>
      <c r="O4219">
        <v>326.82</v>
      </c>
      <c r="P4219">
        <v>1016</v>
      </c>
      <c r="Q4219" s="4" t="s">
        <v>23</v>
      </c>
      <c r="R4219" s="4" t="s">
        <v>24</v>
      </c>
      <c r="S4219">
        <v>10</v>
      </c>
    </row>
    <row r="4220" spans="1:19">
      <c r="A4220" s="4" t="s">
        <v>4427</v>
      </c>
      <c r="B4220" s="4" t="s">
        <v>212</v>
      </c>
      <c r="C4220" s="4" t="s">
        <v>9011</v>
      </c>
      <c r="D4220" s="4" t="s">
        <v>74</v>
      </c>
      <c r="E4220" s="4" t="s">
        <v>197</v>
      </c>
      <c r="F4220" s="3">
        <v>42912</v>
      </c>
      <c r="G4220" s="3">
        <v>42921</v>
      </c>
      <c r="H4220">
        <v>0</v>
      </c>
      <c r="I4220" s="4" t="s">
        <v>9023</v>
      </c>
      <c r="J4220" s="4" t="s">
        <v>9024</v>
      </c>
      <c r="K4220" s="4" t="s">
        <v>9010</v>
      </c>
      <c r="L4220">
        <v>4821</v>
      </c>
      <c r="M4220" s="4" t="s">
        <v>33</v>
      </c>
      <c r="N4220">
        <v>2003</v>
      </c>
      <c r="O4220">
        <v>223.8</v>
      </c>
      <c r="P4220">
        <v>299</v>
      </c>
      <c r="Q4220" s="4" t="s">
        <v>23</v>
      </c>
      <c r="R4220" s="4" t="s">
        <v>24</v>
      </c>
      <c r="S4220">
        <v>9</v>
      </c>
    </row>
    <row r="4221" spans="1:19">
      <c r="A4221" s="4" t="s">
        <v>4428</v>
      </c>
      <c r="B4221" s="4" t="s">
        <v>196</v>
      </c>
      <c r="C4221" s="4" t="s">
        <v>9011</v>
      </c>
      <c r="D4221" s="4" t="s">
        <v>37</v>
      </c>
      <c r="E4221" s="4" t="s">
        <v>172</v>
      </c>
      <c r="F4221" s="3">
        <v>42912</v>
      </c>
      <c r="G4221" s="3">
        <v>42918</v>
      </c>
      <c r="H4221">
        <v>5081</v>
      </c>
      <c r="I4221" s="4" t="s">
        <v>9016</v>
      </c>
      <c r="J4221" s="4" t="s">
        <v>9015</v>
      </c>
      <c r="K4221" s="4" t="s">
        <v>9010</v>
      </c>
      <c r="L4221">
        <v>4821</v>
      </c>
      <c r="M4221" s="4" t="s">
        <v>33</v>
      </c>
      <c r="N4221">
        <v>2001</v>
      </c>
      <c r="O4221">
        <v>718.62</v>
      </c>
      <c r="P4221">
        <v>2448</v>
      </c>
      <c r="Q4221" s="4" t="s">
        <v>23</v>
      </c>
      <c r="R4221" s="4" t="s">
        <v>24</v>
      </c>
      <c r="S4221">
        <v>6</v>
      </c>
    </row>
    <row r="4222" spans="1:19">
      <c r="A4222" s="4" t="s">
        <v>4429</v>
      </c>
      <c r="B4222" s="4" t="s">
        <v>196</v>
      </c>
      <c r="C4222" s="4" t="s">
        <v>192</v>
      </c>
      <c r="D4222" s="4" t="s">
        <v>100</v>
      </c>
      <c r="E4222" s="4" t="s">
        <v>172</v>
      </c>
      <c r="F4222" s="3">
        <v>42912</v>
      </c>
      <c r="G4222" s="3">
        <v>42914</v>
      </c>
      <c r="H4222">
        <v>3478</v>
      </c>
      <c r="I4222" s="4" t="s">
        <v>9016</v>
      </c>
      <c r="J4222" s="4" t="s">
        <v>9015</v>
      </c>
      <c r="K4222" s="4" t="s">
        <v>9012</v>
      </c>
      <c r="L4222">
        <v>3393</v>
      </c>
      <c r="M4222" s="4" t="s">
        <v>9322</v>
      </c>
      <c r="N4222">
        <v>1987</v>
      </c>
      <c r="O4222">
        <v>2938.67</v>
      </c>
      <c r="P4222">
        <v>8775</v>
      </c>
      <c r="Q4222" s="4" t="s">
        <v>101</v>
      </c>
      <c r="R4222" s="4" t="s">
        <v>24</v>
      </c>
      <c r="S4222">
        <v>2</v>
      </c>
    </row>
    <row r="4223" spans="1:19">
      <c r="A4223" s="4" t="s">
        <v>4430</v>
      </c>
      <c r="B4223" s="4" t="s">
        <v>191</v>
      </c>
      <c r="C4223" s="4" t="s">
        <v>9011</v>
      </c>
      <c r="D4223" s="4" t="s">
        <v>81</v>
      </c>
      <c r="E4223" s="4" t="s">
        <v>172</v>
      </c>
      <c r="F4223" s="3">
        <v>42912</v>
      </c>
      <c r="G4223" s="3">
        <v>42993</v>
      </c>
      <c r="H4223">
        <v>5541</v>
      </c>
      <c r="I4223" s="4" t="s">
        <v>9026</v>
      </c>
      <c r="J4223" s="4" t="s">
        <v>9024</v>
      </c>
      <c r="K4223" s="4" t="s">
        <v>9010</v>
      </c>
      <c r="L4223">
        <v>4821</v>
      </c>
      <c r="M4223" s="4" t="s">
        <v>33</v>
      </c>
      <c r="N4223">
        <v>1989</v>
      </c>
      <c r="O4223">
        <v>1388.67</v>
      </c>
      <c r="P4223">
        <v>3583</v>
      </c>
      <c r="Q4223" s="4" t="s">
        <v>23</v>
      </c>
      <c r="R4223" s="4" t="s">
        <v>24</v>
      </c>
      <c r="S4223">
        <v>81</v>
      </c>
    </row>
    <row r="4224" spans="1:19">
      <c r="A4224" s="4" t="s">
        <v>4431</v>
      </c>
      <c r="B4224" s="4" t="s">
        <v>343</v>
      </c>
      <c r="C4224" s="4" t="s">
        <v>179</v>
      </c>
      <c r="D4224" s="4" t="s">
        <v>37</v>
      </c>
      <c r="E4224" s="4" t="s">
        <v>172</v>
      </c>
      <c r="F4224" s="3">
        <v>42912</v>
      </c>
      <c r="G4224" s="3">
        <v>42919</v>
      </c>
      <c r="H4224">
        <v>504</v>
      </c>
      <c r="I4224" s="4" t="s">
        <v>9016</v>
      </c>
      <c r="J4224" s="4" t="s">
        <v>9015</v>
      </c>
      <c r="K4224" s="4" t="s">
        <v>9010</v>
      </c>
      <c r="L4224">
        <v>550</v>
      </c>
      <c r="M4224" s="4" t="s">
        <v>33</v>
      </c>
      <c r="N4224">
        <v>2001</v>
      </c>
      <c r="O4224">
        <v>718.62</v>
      </c>
      <c r="P4224">
        <v>2448</v>
      </c>
      <c r="Q4224" s="4" t="s">
        <v>23</v>
      </c>
      <c r="R4224" s="4" t="s">
        <v>24</v>
      </c>
      <c r="S4224">
        <v>7</v>
      </c>
    </row>
    <row r="4225" spans="1:19">
      <c r="A4225" s="4" t="s">
        <v>4432</v>
      </c>
      <c r="B4225" s="4" t="s">
        <v>230</v>
      </c>
      <c r="C4225" s="4" t="s">
        <v>171</v>
      </c>
      <c r="D4225" s="4" t="s">
        <v>24</v>
      </c>
      <c r="E4225" s="4" t="s">
        <v>193</v>
      </c>
      <c r="F4225" s="3">
        <v>42912</v>
      </c>
      <c r="G4225" s="3"/>
      <c r="I4225" s="4" t="s">
        <v>9026</v>
      </c>
      <c r="J4225" s="4" t="s">
        <v>9024</v>
      </c>
      <c r="K4225" s="4" t="s">
        <v>9010</v>
      </c>
      <c r="L4225">
        <v>1096</v>
      </c>
      <c r="M4225" s="4"/>
      <c r="Q4225" s="4"/>
      <c r="R4225" s="4"/>
    </row>
    <row r="4226" spans="1:19">
      <c r="A4226" s="4" t="s">
        <v>4433</v>
      </c>
      <c r="B4226" s="4" t="s">
        <v>256</v>
      </c>
      <c r="C4226" s="4" t="s">
        <v>179</v>
      </c>
      <c r="D4226" s="4" t="s">
        <v>29</v>
      </c>
      <c r="E4226" s="4" t="s">
        <v>197</v>
      </c>
      <c r="F4226" s="3">
        <v>42912</v>
      </c>
      <c r="G4226" s="3">
        <v>42957</v>
      </c>
      <c r="H4226">
        <v>0</v>
      </c>
      <c r="I4226" s="4" t="s">
        <v>9014</v>
      </c>
      <c r="J4226" s="4" t="s">
        <v>9015</v>
      </c>
      <c r="K4226" s="4" t="s">
        <v>9010</v>
      </c>
      <c r="L4226">
        <v>550</v>
      </c>
      <c r="M4226" s="4" t="s">
        <v>26</v>
      </c>
      <c r="N4226">
        <v>2012</v>
      </c>
      <c r="O4226">
        <v>587.34</v>
      </c>
      <c r="P4226">
        <v>1356</v>
      </c>
      <c r="Q4226" s="4" t="s">
        <v>30</v>
      </c>
      <c r="R4226" s="4" t="s">
        <v>24</v>
      </c>
      <c r="S4226">
        <v>45</v>
      </c>
    </row>
    <row r="4227" spans="1:19">
      <c r="A4227" s="4" t="s">
        <v>4434</v>
      </c>
      <c r="B4227" s="4" t="s">
        <v>256</v>
      </c>
      <c r="C4227" s="4" t="s">
        <v>179</v>
      </c>
      <c r="D4227" s="4" t="s">
        <v>51</v>
      </c>
      <c r="E4227" s="4" t="s">
        <v>197</v>
      </c>
      <c r="F4227" s="3">
        <v>42912</v>
      </c>
      <c r="G4227" s="3">
        <v>42919</v>
      </c>
      <c r="H4227">
        <v>0</v>
      </c>
      <c r="I4227" s="4" t="s">
        <v>9014</v>
      </c>
      <c r="J4227" s="4" t="s">
        <v>9015</v>
      </c>
      <c r="K4227" s="4" t="s">
        <v>9010</v>
      </c>
      <c r="L4227">
        <v>550</v>
      </c>
      <c r="M4227" s="4" t="s">
        <v>36</v>
      </c>
      <c r="N4227">
        <v>1982</v>
      </c>
      <c r="O4227">
        <v>4618</v>
      </c>
      <c r="P4227">
        <v>10083</v>
      </c>
      <c r="Q4227" s="4" t="s">
        <v>23</v>
      </c>
      <c r="R4227" s="4" t="s">
        <v>24</v>
      </c>
      <c r="S4227">
        <v>7</v>
      </c>
    </row>
    <row r="4228" spans="1:19">
      <c r="A4228" s="4" t="s">
        <v>4435</v>
      </c>
      <c r="B4228" s="4" t="s">
        <v>187</v>
      </c>
      <c r="C4228" s="4" t="s">
        <v>192</v>
      </c>
      <c r="D4228" s="4" t="s">
        <v>62</v>
      </c>
      <c r="E4228" s="4" t="s">
        <v>172</v>
      </c>
      <c r="F4228" s="3">
        <v>42912</v>
      </c>
      <c r="G4228" s="3">
        <v>42971</v>
      </c>
      <c r="H4228">
        <v>3838</v>
      </c>
      <c r="I4228" s="4" t="s">
        <v>9023</v>
      </c>
      <c r="J4228" s="4" t="s">
        <v>9024</v>
      </c>
      <c r="K4228" s="4" t="s">
        <v>9012</v>
      </c>
      <c r="L4228">
        <v>3393</v>
      </c>
      <c r="M4228" s="4" t="s">
        <v>58</v>
      </c>
      <c r="N4228">
        <v>2008</v>
      </c>
      <c r="O4228">
        <v>52.5</v>
      </c>
      <c r="P4228">
        <v>165</v>
      </c>
      <c r="Q4228" s="4" t="s">
        <v>23</v>
      </c>
      <c r="R4228" s="4" t="s">
        <v>24</v>
      </c>
      <c r="S4228">
        <v>59</v>
      </c>
    </row>
    <row r="4229" spans="1:19">
      <c r="A4229" s="4" t="s">
        <v>4436</v>
      </c>
      <c r="B4229" s="4" t="s">
        <v>244</v>
      </c>
      <c r="C4229" s="4" t="s">
        <v>199</v>
      </c>
      <c r="D4229" s="4" t="s">
        <v>106</v>
      </c>
      <c r="E4229" s="4" t="s">
        <v>172</v>
      </c>
      <c r="F4229" s="3">
        <v>42912</v>
      </c>
      <c r="G4229" s="3">
        <v>42973</v>
      </c>
      <c r="H4229">
        <v>5217</v>
      </c>
      <c r="I4229" s="4" t="s">
        <v>9016</v>
      </c>
      <c r="J4229" s="4" t="s">
        <v>9015</v>
      </c>
      <c r="K4229" s="4" t="s">
        <v>9010</v>
      </c>
      <c r="L4229">
        <v>5482</v>
      </c>
      <c r="M4229" s="4" t="s">
        <v>46</v>
      </c>
      <c r="N4229">
        <v>2012</v>
      </c>
      <c r="O4229">
        <v>45.39</v>
      </c>
      <c r="P4229">
        <v>100</v>
      </c>
      <c r="Q4229" s="4" t="s">
        <v>23</v>
      </c>
      <c r="R4229" s="4" t="s">
        <v>47</v>
      </c>
      <c r="S4229">
        <v>61</v>
      </c>
    </row>
    <row r="4230" spans="1:19">
      <c r="A4230" s="4" t="s">
        <v>4437</v>
      </c>
      <c r="B4230" s="4" t="s">
        <v>244</v>
      </c>
      <c r="C4230" s="4" t="s">
        <v>199</v>
      </c>
      <c r="D4230" s="4" t="s">
        <v>111</v>
      </c>
      <c r="E4230" s="4" t="s">
        <v>172</v>
      </c>
      <c r="F4230" s="3">
        <v>42912</v>
      </c>
      <c r="G4230" s="3">
        <v>42921</v>
      </c>
      <c r="H4230">
        <v>4181</v>
      </c>
      <c r="I4230" s="4" t="s">
        <v>9016</v>
      </c>
      <c r="J4230" s="4" t="s">
        <v>9015</v>
      </c>
      <c r="K4230" s="4" t="s">
        <v>9010</v>
      </c>
      <c r="L4230">
        <v>5482</v>
      </c>
      <c r="M4230" s="4" t="s">
        <v>33</v>
      </c>
      <c r="N4230">
        <v>1988</v>
      </c>
      <c r="O4230">
        <v>1376.8</v>
      </c>
      <c r="P4230">
        <v>1165</v>
      </c>
      <c r="Q4230" s="4" t="s">
        <v>112</v>
      </c>
      <c r="R4230" s="4" t="s">
        <v>24</v>
      </c>
      <c r="S4230">
        <v>9</v>
      </c>
    </row>
    <row r="4231" spans="1:19">
      <c r="A4231" s="4" t="s">
        <v>4438</v>
      </c>
      <c r="B4231" s="4" t="s">
        <v>201</v>
      </c>
      <c r="C4231" s="4" t="s">
        <v>179</v>
      </c>
      <c r="D4231" s="4" t="s">
        <v>75</v>
      </c>
      <c r="E4231" s="4" t="s">
        <v>172</v>
      </c>
      <c r="F4231" s="3">
        <v>42912</v>
      </c>
      <c r="G4231" s="3">
        <v>42922</v>
      </c>
      <c r="H4231">
        <v>518</v>
      </c>
      <c r="I4231" s="4" t="s">
        <v>9026</v>
      </c>
      <c r="J4231" s="4" t="s">
        <v>9024</v>
      </c>
      <c r="K4231" s="4" t="s">
        <v>9010</v>
      </c>
      <c r="L4231">
        <v>550</v>
      </c>
      <c r="M4231" s="4" t="s">
        <v>73</v>
      </c>
      <c r="N4231">
        <v>1982</v>
      </c>
      <c r="O4231">
        <v>792.46</v>
      </c>
      <c r="P4231">
        <v>1299</v>
      </c>
      <c r="Q4231" s="4" t="s">
        <v>23</v>
      </c>
      <c r="R4231" s="4" t="s">
        <v>24</v>
      </c>
      <c r="S4231">
        <v>10</v>
      </c>
    </row>
    <row r="4232" spans="1:19">
      <c r="A4232" s="4" t="s">
        <v>4439</v>
      </c>
      <c r="B4232" s="4" t="s">
        <v>170</v>
      </c>
      <c r="C4232" s="4" t="s">
        <v>179</v>
      </c>
      <c r="D4232" s="4" t="s">
        <v>111</v>
      </c>
      <c r="E4232" s="4" t="s">
        <v>172</v>
      </c>
      <c r="F4232" s="3">
        <v>42912</v>
      </c>
      <c r="G4232" s="3">
        <v>42995</v>
      </c>
      <c r="H4232">
        <v>533</v>
      </c>
      <c r="I4232" s="4" t="s">
        <v>9014</v>
      </c>
      <c r="J4232" s="4" t="s">
        <v>9015</v>
      </c>
      <c r="K4232" s="4" t="s">
        <v>9010</v>
      </c>
      <c r="L4232">
        <v>550</v>
      </c>
      <c r="M4232" s="4" t="s">
        <v>33</v>
      </c>
      <c r="N4232">
        <v>1988</v>
      </c>
      <c r="O4232">
        <v>1376.8</v>
      </c>
      <c r="P4232">
        <v>1165</v>
      </c>
      <c r="Q4232" s="4" t="s">
        <v>112</v>
      </c>
      <c r="R4232" s="4" t="s">
        <v>24</v>
      </c>
      <c r="S4232">
        <v>83</v>
      </c>
    </row>
    <row r="4233" spans="1:19">
      <c r="A4233" s="4" t="s">
        <v>4440</v>
      </c>
      <c r="B4233" s="4" t="s">
        <v>205</v>
      </c>
      <c r="C4233" s="4" t="s">
        <v>192</v>
      </c>
      <c r="D4233" s="4" t="s">
        <v>108</v>
      </c>
      <c r="E4233" s="4" t="s">
        <v>172</v>
      </c>
      <c r="F4233" s="3">
        <v>42912</v>
      </c>
      <c r="G4233" s="3">
        <v>42950</v>
      </c>
      <c r="H4233">
        <v>3855</v>
      </c>
      <c r="I4233" s="4" t="s">
        <v>9023</v>
      </c>
      <c r="J4233" s="4" t="s">
        <v>9024</v>
      </c>
      <c r="K4233" s="4" t="s">
        <v>9012</v>
      </c>
      <c r="L4233">
        <v>3393</v>
      </c>
      <c r="M4233" s="4" t="s">
        <v>33</v>
      </c>
      <c r="N4233">
        <v>1996</v>
      </c>
      <c r="O4233">
        <v>2214.94</v>
      </c>
      <c r="P4233">
        <v>5374</v>
      </c>
      <c r="Q4233" s="4" t="s">
        <v>23</v>
      </c>
      <c r="R4233" s="4" t="s">
        <v>24</v>
      </c>
      <c r="S4233">
        <v>38</v>
      </c>
    </row>
    <row r="4234" spans="1:19">
      <c r="A4234" s="4" t="s">
        <v>4441</v>
      </c>
      <c r="B4234" s="4" t="s">
        <v>185</v>
      </c>
      <c r="C4234" s="4" t="s">
        <v>179</v>
      </c>
      <c r="D4234" s="4" t="s">
        <v>98</v>
      </c>
      <c r="E4234" s="4" t="s">
        <v>197</v>
      </c>
      <c r="F4234" s="3">
        <v>42912</v>
      </c>
      <c r="G4234" s="3">
        <v>42923</v>
      </c>
      <c r="H4234">
        <v>0</v>
      </c>
      <c r="I4234" s="4" t="s">
        <v>9023</v>
      </c>
      <c r="J4234" s="4" t="s">
        <v>9024</v>
      </c>
      <c r="K4234" s="4" t="s">
        <v>9010</v>
      </c>
      <c r="L4234">
        <v>550</v>
      </c>
      <c r="M4234" s="4" t="s">
        <v>39</v>
      </c>
      <c r="N4234">
        <v>2002</v>
      </c>
      <c r="O4234">
        <v>349.81</v>
      </c>
      <c r="P4234">
        <v>315</v>
      </c>
      <c r="Q4234" s="4" t="s">
        <v>23</v>
      </c>
      <c r="R4234" s="4" t="s">
        <v>24</v>
      </c>
      <c r="S4234">
        <v>11</v>
      </c>
    </row>
    <row r="4235" spans="1:19">
      <c r="A4235" s="4" t="s">
        <v>4442</v>
      </c>
      <c r="B4235" s="4" t="s">
        <v>181</v>
      </c>
      <c r="C4235" s="4" t="s">
        <v>9011</v>
      </c>
      <c r="D4235" s="4" t="s">
        <v>99</v>
      </c>
      <c r="E4235" s="4" t="s">
        <v>193</v>
      </c>
      <c r="F4235" s="3">
        <v>42912</v>
      </c>
      <c r="G4235" s="3"/>
      <c r="I4235" s="4" t="s">
        <v>9026</v>
      </c>
      <c r="J4235" s="4" t="s">
        <v>9024</v>
      </c>
      <c r="K4235" s="4" t="s">
        <v>9010</v>
      </c>
      <c r="L4235">
        <v>4821</v>
      </c>
      <c r="M4235" s="4" t="s">
        <v>33</v>
      </c>
      <c r="N4235">
        <v>2003</v>
      </c>
      <c r="O4235">
        <v>1419.98</v>
      </c>
      <c r="P4235">
        <v>4018</v>
      </c>
      <c r="Q4235" s="4" t="s">
        <v>23</v>
      </c>
      <c r="R4235" s="4" t="s">
        <v>24</v>
      </c>
    </row>
    <row r="4236" spans="1:19">
      <c r="A4236" s="4" t="s">
        <v>4443</v>
      </c>
      <c r="B4236" s="4" t="s">
        <v>181</v>
      </c>
      <c r="C4236" s="4" t="s">
        <v>179</v>
      </c>
      <c r="D4236" s="4" t="s">
        <v>90</v>
      </c>
      <c r="E4236" s="4" t="s">
        <v>172</v>
      </c>
      <c r="F4236" s="3">
        <v>42912</v>
      </c>
      <c r="G4236" s="3">
        <v>42920</v>
      </c>
      <c r="H4236">
        <v>617</v>
      </c>
      <c r="I4236" s="4" t="s">
        <v>9026</v>
      </c>
      <c r="J4236" s="4" t="s">
        <v>9024</v>
      </c>
      <c r="K4236" s="4" t="s">
        <v>9010</v>
      </c>
      <c r="L4236">
        <v>550</v>
      </c>
      <c r="M4236" s="4" t="s">
        <v>73</v>
      </c>
      <c r="N4236">
        <v>1987</v>
      </c>
      <c r="O4236">
        <v>405.59</v>
      </c>
      <c r="P4236">
        <v>1179</v>
      </c>
      <c r="Q4236" s="4" t="s">
        <v>91</v>
      </c>
      <c r="R4236" s="4" t="s">
        <v>92</v>
      </c>
      <c r="S4236">
        <v>8</v>
      </c>
    </row>
    <row r="4237" spans="1:19">
      <c r="A4237" s="4" t="s">
        <v>4444</v>
      </c>
      <c r="B4237" s="4" t="s">
        <v>183</v>
      </c>
      <c r="C4237" s="4" t="s">
        <v>171</v>
      </c>
      <c r="D4237" s="4" t="s">
        <v>92</v>
      </c>
      <c r="E4237" s="4" t="s">
        <v>172</v>
      </c>
      <c r="F4237" s="3">
        <v>42913</v>
      </c>
      <c r="G4237" s="3">
        <v>42922</v>
      </c>
      <c r="H4237">
        <v>991</v>
      </c>
      <c r="I4237" s="4" t="s">
        <v>9014</v>
      </c>
      <c r="J4237" s="4" t="s">
        <v>9015</v>
      </c>
      <c r="K4237" s="4" t="s">
        <v>9010</v>
      </c>
      <c r="L4237">
        <v>1096</v>
      </c>
      <c r="M4237" s="4" t="s">
        <v>73</v>
      </c>
      <c r="N4237">
        <v>1997</v>
      </c>
      <c r="O4237">
        <v>2041.73</v>
      </c>
      <c r="P4237">
        <v>5276</v>
      </c>
      <c r="Q4237" s="4" t="s">
        <v>23</v>
      </c>
      <c r="R4237" s="4" t="s">
        <v>24</v>
      </c>
      <c r="S4237">
        <v>9</v>
      </c>
    </row>
    <row r="4238" spans="1:19">
      <c r="A4238" s="4" t="s">
        <v>4445</v>
      </c>
      <c r="B4238" s="4" t="s">
        <v>246</v>
      </c>
      <c r="C4238" s="4" t="s">
        <v>9011</v>
      </c>
      <c r="D4238" s="4" t="s">
        <v>96</v>
      </c>
      <c r="E4238" s="4" t="s">
        <v>197</v>
      </c>
      <c r="F4238" s="3">
        <v>42913</v>
      </c>
      <c r="G4238" s="3">
        <v>42971</v>
      </c>
      <c r="H4238">
        <v>0</v>
      </c>
      <c r="I4238" s="4" t="s">
        <v>9021</v>
      </c>
      <c r="J4238" s="4" t="s">
        <v>9019</v>
      </c>
      <c r="K4238" s="4" t="s">
        <v>9010</v>
      </c>
      <c r="L4238">
        <v>4821</v>
      </c>
      <c r="M4238" s="4" t="s">
        <v>58</v>
      </c>
      <c r="N4238">
        <v>1994</v>
      </c>
      <c r="O4238">
        <v>355.23</v>
      </c>
      <c r="P4238">
        <v>853</v>
      </c>
      <c r="Q4238" s="4" t="s">
        <v>23</v>
      </c>
      <c r="R4238" s="4" t="s">
        <v>24</v>
      </c>
      <c r="S4238">
        <v>58</v>
      </c>
    </row>
    <row r="4239" spans="1:19">
      <c r="A4239" s="4" t="s">
        <v>4446</v>
      </c>
      <c r="B4239" s="4" t="s">
        <v>304</v>
      </c>
      <c r="C4239" s="4" t="s">
        <v>179</v>
      </c>
      <c r="D4239" s="4" t="s">
        <v>48</v>
      </c>
      <c r="E4239" s="4" t="s">
        <v>172</v>
      </c>
      <c r="F4239" s="3">
        <v>42913</v>
      </c>
      <c r="G4239" s="3">
        <v>42948</v>
      </c>
      <c r="H4239">
        <v>513</v>
      </c>
      <c r="I4239" s="4" t="s">
        <v>9014</v>
      </c>
      <c r="J4239" s="4" t="s">
        <v>9015</v>
      </c>
      <c r="K4239" s="4" t="s">
        <v>9010</v>
      </c>
      <c r="L4239">
        <v>550</v>
      </c>
      <c r="M4239" s="4" t="s">
        <v>39</v>
      </c>
      <c r="N4239">
        <v>1998</v>
      </c>
      <c r="O4239">
        <v>217.87</v>
      </c>
      <c r="P4239">
        <v>551</v>
      </c>
      <c r="Q4239" s="4" t="s">
        <v>23</v>
      </c>
      <c r="R4239" s="4" t="s">
        <v>24</v>
      </c>
      <c r="S4239">
        <v>35</v>
      </c>
    </row>
    <row r="4240" spans="1:19">
      <c r="A4240" s="4" t="s">
        <v>4447</v>
      </c>
      <c r="B4240" s="4" t="s">
        <v>279</v>
      </c>
      <c r="C4240" s="4" t="s">
        <v>199</v>
      </c>
      <c r="D4240" s="4" t="s">
        <v>63</v>
      </c>
      <c r="E4240" s="4" t="s">
        <v>172</v>
      </c>
      <c r="F4240" s="3">
        <v>42913</v>
      </c>
      <c r="G4240" s="3">
        <v>42923</v>
      </c>
      <c r="H4240">
        <v>5121</v>
      </c>
      <c r="I4240" s="4" t="s">
        <v>9018</v>
      </c>
      <c r="J4240" s="4" t="s">
        <v>9019</v>
      </c>
      <c r="K4240" s="4" t="s">
        <v>9010</v>
      </c>
      <c r="L4240">
        <v>5482</v>
      </c>
      <c r="M4240" s="4" t="s">
        <v>33</v>
      </c>
      <c r="N4240">
        <v>1995</v>
      </c>
      <c r="O4240">
        <v>5158.71</v>
      </c>
      <c r="P4240">
        <v>17479</v>
      </c>
      <c r="Q4240" s="4" t="s">
        <v>64</v>
      </c>
      <c r="R4240" s="4" t="s">
        <v>24</v>
      </c>
      <c r="S4240">
        <v>10</v>
      </c>
    </row>
    <row r="4241" spans="1:19">
      <c r="A4241" s="4" t="s">
        <v>4448</v>
      </c>
      <c r="B4241" s="4" t="s">
        <v>210</v>
      </c>
      <c r="C4241" s="4" t="s">
        <v>9011</v>
      </c>
      <c r="D4241" s="4" t="s">
        <v>24</v>
      </c>
      <c r="E4241" s="4" t="s">
        <v>193</v>
      </c>
      <c r="F4241" s="3">
        <v>42913</v>
      </c>
      <c r="G4241" s="3"/>
      <c r="I4241" s="4" t="s">
        <v>9021</v>
      </c>
      <c r="J4241" s="4" t="s">
        <v>9019</v>
      </c>
      <c r="K4241" s="4" t="s">
        <v>9010</v>
      </c>
      <c r="L4241">
        <v>4821</v>
      </c>
      <c r="M4241" s="4"/>
      <c r="Q4241" s="4"/>
      <c r="R4241" s="4"/>
    </row>
    <row r="4242" spans="1:19">
      <c r="A4242" s="4" t="s">
        <v>4449</v>
      </c>
      <c r="B4242" s="4" t="s">
        <v>210</v>
      </c>
      <c r="C4242" s="4" t="s">
        <v>192</v>
      </c>
      <c r="D4242" s="4" t="s">
        <v>82</v>
      </c>
      <c r="E4242" s="4" t="s">
        <v>197</v>
      </c>
      <c r="F4242" s="3">
        <v>42913</v>
      </c>
      <c r="G4242" s="3">
        <v>42917</v>
      </c>
      <c r="H4242">
        <v>0</v>
      </c>
      <c r="I4242" s="4" t="s">
        <v>9021</v>
      </c>
      <c r="J4242" s="4" t="s">
        <v>9019</v>
      </c>
      <c r="K4242" s="4" t="s">
        <v>9012</v>
      </c>
      <c r="L4242">
        <v>3393</v>
      </c>
      <c r="M4242" s="4" t="s">
        <v>36</v>
      </c>
      <c r="N4242">
        <v>1982</v>
      </c>
      <c r="O4242">
        <v>11698.03</v>
      </c>
      <c r="P4242">
        <v>34288</v>
      </c>
      <c r="Q4242" s="4" t="s">
        <v>23</v>
      </c>
      <c r="R4242" s="4" t="s">
        <v>24</v>
      </c>
      <c r="S4242">
        <v>4</v>
      </c>
    </row>
    <row r="4243" spans="1:19">
      <c r="A4243" s="4" t="s">
        <v>4450</v>
      </c>
      <c r="B4243" s="4" t="s">
        <v>174</v>
      </c>
      <c r="C4243" s="4" t="s">
        <v>179</v>
      </c>
      <c r="D4243" s="4" t="s">
        <v>42</v>
      </c>
      <c r="E4243" s="4" t="s">
        <v>197</v>
      </c>
      <c r="F4243" s="3">
        <v>42913</v>
      </c>
      <c r="G4243" s="3">
        <v>42922</v>
      </c>
      <c r="H4243">
        <v>0</v>
      </c>
      <c r="I4243" s="4" t="s">
        <v>9016</v>
      </c>
      <c r="J4243" s="4" t="s">
        <v>9015</v>
      </c>
      <c r="K4243" s="4" t="s">
        <v>9010</v>
      </c>
      <c r="L4243">
        <v>550</v>
      </c>
      <c r="M4243" s="4" t="s">
        <v>26</v>
      </c>
      <c r="N4243">
        <v>2017</v>
      </c>
      <c r="O4243">
        <v>4.54</v>
      </c>
      <c r="P4243">
        <v>9</v>
      </c>
      <c r="Q4243" s="4" t="s">
        <v>23</v>
      </c>
      <c r="R4243" s="4" t="s">
        <v>24</v>
      </c>
      <c r="S4243">
        <v>9</v>
      </c>
    </row>
    <row r="4244" spans="1:19">
      <c r="A4244" s="4" t="s">
        <v>4451</v>
      </c>
      <c r="B4244" s="4" t="s">
        <v>174</v>
      </c>
      <c r="C4244" s="4" t="s">
        <v>9011</v>
      </c>
      <c r="D4244" s="4" t="s">
        <v>131</v>
      </c>
      <c r="E4244" s="4" t="s">
        <v>172</v>
      </c>
      <c r="F4244" s="3">
        <v>42913</v>
      </c>
      <c r="G4244" s="3">
        <v>42922</v>
      </c>
      <c r="H4244">
        <v>4635</v>
      </c>
      <c r="I4244" s="4" t="s">
        <v>9016</v>
      </c>
      <c r="J4244" s="4" t="s">
        <v>9015</v>
      </c>
      <c r="K4244" s="4" t="s">
        <v>9010</v>
      </c>
      <c r="L4244">
        <v>4821</v>
      </c>
      <c r="M4244" s="4" t="s">
        <v>26</v>
      </c>
      <c r="N4244">
        <v>1984</v>
      </c>
      <c r="O4244">
        <v>441.08</v>
      </c>
      <c r="P4244">
        <v>1210</v>
      </c>
      <c r="Q4244" s="4" t="s">
        <v>23</v>
      </c>
      <c r="R4244" s="4" t="s">
        <v>24</v>
      </c>
      <c r="S4244">
        <v>9</v>
      </c>
    </row>
    <row r="4245" spans="1:19">
      <c r="A4245" s="4" t="s">
        <v>4452</v>
      </c>
      <c r="B4245" s="4" t="s">
        <v>263</v>
      </c>
      <c r="C4245" s="4" t="s">
        <v>199</v>
      </c>
      <c r="D4245" s="4" t="s">
        <v>130</v>
      </c>
      <c r="E4245" s="4" t="s">
        <v>197</v>
      </c>
      <c r="F4245" s="3">
        <v>42913</v>
      </c>
      <c r="G4245" s="3">
        <v>42986</v>
      </c>
      <c r="H4245">
        <v>0</v>
      </c>
      <c r="I4245" s="4" t="s">
        <v>9021</v>
      </c>
      <c r="J4245" s="4" t="s">
        <v>9019</v>
      </c>
      <c r="K4245" s="4" t="s">
        <v>9010</v>
      </c>
      <c r="L4245">
        <v>5482</v>
      </c>
      <c r="M4245" s="4" t="s">
        <v>36</v>
      </c>
      <c r="N4245">
        <v>1979</v>
      </c>
      <c r="O4245">
        <v>4478.47</v>
      </c>
      <c r="P4245">
        <v>13809</v>
      </c>
      <c r="Q4245" s="4" t="s">
        <v>23</v>
      </c>
      <c r="R4245" s="4" t="s">
        <v>24</v>
      </c>
      <c r="S4245">
        <v>73</v>
      </c>
    </row>
    <row r="4246" spans="1:19">
      <c r="A4246" s="4" t="s">
        <v>4453</v>
      </c>
      <c r="B4246" s="4" t="s">
        <v>237</v>
      </c>
      <c r="C4246" s="4" t="s">
        <v>179</v>
      </c>
      <c r="D4246" s="4" t="s">
        <v>80</v>
      </c>
      <c r="E4246" s="4" t="s">
        <v>172</v>
      </c>
      <c r="F4246" s="3">
        <v>42913</v>
      </c>
      <c r="G4246" s="3">
        <v>42998</v>
      </c>
      <c r="H4246">
        <v>470</v>
      </c>
      <c r="I4246" s="4" t="s">
        <v>9018</v>
      </c>
      <c r="J4246" s="4" t="s">
        <v>9019</v>
      </c>
      <c r="K4246" s="4" t="s">
        <v>9010</v>
      </c>
      <c r="L4246">
        <v>550</v>
      </c>
      <c r="M4246" s="4" t="s">
        <v>9322</v>
      </c>
      <c r="N4246">
        <v>2011</v>
      </c>
      <c r="O4246">
        <v>527.11</v>
      </c>
      <c r="P4246">
        <v>1428</v>
      </c>
      <c r="Q4246" s="4" t="s">
        <v>23</v>
      </c>
      <c r="R4246" s="4" t="s">
        <v>21</v>
      </c>
      <c r="S4246">
        <v>85</v>
      </c>
    </row>
    <row r="4247" spans="1:19">
      <c r="A4247" s="4" t="s">
        <v>4454</v>
      </c>
      <c r="B4247" s="4" t="s">
        <v>196</v>
      </c>
      <c r="C4247" s="4" t="s">
        <v>177</v>
      </c>
      <c r="D4247" s="4" t="s">
        <v>79</v>
      </c>
      <c r="E4247" s="4" t="s">
        <v>197</v>
      </c>
      <c r="F4247" s="3">
        <v>42913</v>
      </c>
      <c r="G4247" s="3">
        <v>42979</v>
      </c>
      <c r="H4247">
        <v>0</v>
      </c>
      <c r="I4247" s="4" t="s">
        <v>9016</v>
      </c>
      <c r="J4247" s="4" t="s">
        <v>9015</v>
      </c>
      <c r="K4247" s="4" t="s">
        <v>9012</v>
      </c>
      <c r="L4247">
        <v>55</v>
      </c>
      <c r="M4247" s="4" t="s">
        <v>26</v>
      </c>
      <c r="N4247">
        <v>2002</v>
      </c>
      <c r="O4247">
        <v>3178.24</v>
      </c>
      <c r="P4247">
        <v>4540</v>
      </c>
      <c r="Q4247" s="4" t="s">
        <v>23</v>
      </c>
      <c r="R4247" s="4" t="s">
        <v>24</v>
      </c>
      <c r="S4247">
        <v>66</v>
      </c>
    </row>
    <row r="4248" spans="1:19">
      <c r="A4248" s="4" t="s">
        <v>4455</v>
      </c>
      <c r="B4248" s="4" t="s">
        <v>196</v>
      </c>
      <c r="C4248" s="4" t="s">
        <v>199</v>
      </c>
      <c r="D4248" s="4" t="s">
        <v>119</v>
      </c>
      <c r="E4248" s="4" t="s">
        <v>172</v>
      </c>
      <c r="F4248" s="3">
        <v>42913</v>
      </c>
      <c r="G4248" s="3">
        <v>42995</v>
      </c>
      <c r="H4248">
        <v>6193</v>
      </c>
      <c r="I4248" s="4" t="s">
        <v>9016</v>
      </c>
      <c r="J4248" s="4" t="s">
        <v>9015</v>
      </c>
      <c r="K4248" s="4" t="s">
        <v>9010</v>
      </c>
      <c r="L4248">
        <v>5482</v>
      </c>
      <c r="M4248" s="4" t="s">
        <v>55</v>
      </c>
      <c r="N4248">
        <v>1988</v>
      </c>
      <c r="O4248">
        <v>5266.09</v>
      </c>
      <c r="P4248">
        <v>8595</v>
      </c>
      <c r="Q4248" s="4" t="s">
        <v>23</v>
      </c>
      <c r="R4248" s="4" t="s">
        <v>56</v>
      </c>
      <c r="S4248">
        <v>82</v>
      </c>
    </row>
    <row r="4249" spans="1:19">
      <c r="A4249" s="4" t="s">
        <v>4456</v>
      </c>
      <c r="B4249" s="4" t="s">
        <v>191</v>
      </c>
      <c r="C4249" s="4" t="s">
        <v>9011</v>
      </c>
      <c r="D4249" s="4" t="s">
        <v>54</v>
      </c>
      <c r="E4249" s="4" t="s">
        <v>172</v>
      </c>
      <c r="F4249" s="3">
        <v>42913</v>
      </c>
      <c r="G4249" s="3">
        <v>42994</v>
      </c>
      <c r="H4249">
        <v>4277</v>
      </c>
      <c r="I4249" s="4" t="s">
        <v>9026</v>
      </c>
      <c r="J4249" s="4" t="s">
        <v>9024</v>
      </c>
      <c r="K4249" s="4" t="s">
        <v>9010</v>
      </c>
      <c r="L4249">
        <v>4821</v>
      </c>
      <c r="M4249" s="4" t="s">
        <v>55</v>
      </c>
      <c r="N4249">
        <v>1995</v>
      </c>
      <c r="O4249">
        <v>1825.82</v>
      </c>
      <c r="P4249">
        <v>5595</v>
      </c>
      <c r="Q4249" s="4" t="s">
        <v>23</v>
      </c>
      <c r="R4249" s="4" t="s">
        <v>56</v>
      </c>
      <c r="S4249">
        <v>81</v>
      </c>
    </row>
    <row r="4250" spans="1:19">
      <c r="A4250" s="4" t="s">
        <v>4457</v>
      </c>
      <c r="B4250" s="4" t="s">
        <v>219</v>
      </c>
      <c r="C4250" s="4" t="s">
        <v>177</v>
      </c>
      <c r="D4250" s="4" t="s">
        <v>32</v>
      </c>
      <c r="E4250" s="4" t="s">
        <v>172</v>
      </c>
      <c r="F4250" s="3">
        <v>42913</v>
      </c>
      <c r="G4250" s="3">
        <v>42923</v>
      </c>
      <c r="H4250">
        <v>59</v>
      </c>
      <c r="I4250" s="4" t="s">
        <v>9026</v>
      </c>
      <c r="J4250" s="4" t="s">
        <v>9024</v>
      </c>
      <c r="K4250" s="4" t="s">
        <v>9012</v>
      </c>
      <c r="L4250">
        <v>55</v>
      </c>
      <c r="M4250" s="4" t="s">
        <v>33</v>
      </c>
      <c r="N4250">
        <v>2009</v>
      </c>
      <c r="O4250">
        <v>497.11</v>
      </c>
      <c r="P4250">
        <v>1588</v>
      </c>
      <c r="Q4250" s="4" t="s">
        <v>23</v>
      </c>
      <c r="R4250" s="4" t="s">
        <v>24</v>
      </c>
      <c r="S4250">
        <v>10</v>
      </c>
    </row>
    <row r="4251" spans="1:19">
      <c r="A4251" s="4" t="s">
        <v>4458</v>
      </c>
      <c r="B4251" s="4" t="s">
        <v>230</v>
      </c>
      <c r="C4251" s="4" t="s">
        <v>9011</v>
      </c>
      <c r="D4251" s="4" t="s">
        <v>122</v>
      </c>
      <c r="E4251" s="4" t="s">
        <v>197</v>
      </c>
      <c r="F4251" s="3">
        <v>42913</v>
      </c>
      <c r="G4251" s="3">
        <v>42986</v>
      </c>
      <c r="H4251">
        <v>0</v>
      </c>
      <c r="I4251" s="4" t="s">
        <v>9026</v>
      </c>
      <c r="J4251" s="4" t="s">
        <v>9024</v>
      </c>
      <c r="K4251" s="4" t="s">
        <v>9010</v>
      </c>
      <c r="L4251">
        <v>4821</v>
      </c>
      <c r="M4251" s="4" t="s">
        <v>58</v>
      </c>
      <c r="N4251">
        <v>1993</v>
      </c>
      <c r="O4251">
        <v>7537.24</v>
      </c>
      <c r="P4251">
        <v>20293</v>
      </c>
      <c r="Q4251" s="4" t="s">
        <v>23</v>
      </c>
      <c r="R4251" s="4" t="s">
        <v>24</v>
      </c>
      <c r="S4251">
        <v>73</v>
      </c>
    </row>
    <row r="4252" spans="1:19">
      <c r="A4252" s="4" t="s">
        <v>4459</v>
      </c>
      <c r="B4252" s="4" t="s">
        <v>187</v>
      </c>
      <c r="C4252" s="4" t="s">
        <v>179</v>
      </c>
      <c r="D4252" s="4" t="s">
        <v>42</v>
      </c>
      <c r="E4252" s="4" t="s">
        <v>197</v>
      </c>
      <c r="F4252" s="3">
        <v>42913</v>
      </c>
      <c r="G4252" s="3">
        <v>42922</v>
      </c>
      <c r="H4252">
        <v>0</v>
      </c>
      <c r="I4252" s="4" t="s">
        <v>9023</v>
      </c>
      <c r="J4252" s="4" t="s">
        <v>9024</v>
      </c>
      <c r="K4252" s="4" t="s">
        <v>9010</v>
      </c>
      <c r="L4252">
        <v>550</v>
      </c>
      <c r="M4252" s="4" t="s">
        <v>26</v>
      </c>
      <c r="N4252">
        <v>2017</v>
      </c>
      <c r="O4252">
        <v>4.54</v>
      </c>
      <c r="P4252">
        <v>9</v>
      </c>
      <c r="Q4252" s="4" t="s">
        <v>23</v>
      </c>
      <c r="R4252" s="4" t="s">
        <v>24</v>
      </c>
      <c r="S4252">
        <v>9</v>
      </c>
    </row>
    <row r="4253" spans="1:19">
      <c r="A4253" s="4" t="s">
        <v>4460</v>
      </c>
      <c r="B4253" s="4" t="s">
        <v>187</v>
      </c>
      <c r="C4253" s="4" t="s">
        <v>9011</v>
      </c>
      <c r="D4253" s="4" t="s">
        <v>72</v>
      </c>
      <c r="E4253" s="4" t="s">
        <v>197</v>
      </c>
      <c r="F4253" s="3">
        <v>42913</v>
      </c>
      <c r="G4253" s="3">
        <v>42921</v>
      </c>
      <c r="H4253">
        <v>0</v>
      </c>
      <c r="I4253" s="4" t="s">
        <v>9023</v>
      </c>
      <c r="J4253" s="4" t="s">
        <v>9024</v>
      </c>
      <c r="K4253" s="4" t="s">
        <v>9010</v>
      </c>
      <c r="L4253">
        <v>4821</v>
      </c>
      <c r="M4253" s="4" t="s">
        <v>73</v>
      </c>
      <c r="N4253">
        <v>2003</v>
      </c>
      <c r="O4253">
        <v>692.19</v>
      </c>
      <c r="P4253">
        <v>1922</v>
      </c>
      <c r="Q4253" s="4" t="s">
        <v>23</v>
      </c>
      <c r="R4253" s="4" t="s">
        <v>24</v>
      </c>
      <c r="S4253">
        <v>8</v>
      </c>
    </row>
    <row r="4254" spans="1:19">
      <c r="A4254" s="4" t="s">
        <v>4461</v>
      </c>
      <c r="B4254" s="4" t="s">
        <v>244</v>
      </c>
      <c r="C4254" s="4" t="s">
        <v>171</v>
      </c>
      <c r="D4254" s="4" t="s">
        <v>68</v>
      </c>
      <c r="E4254" s="4" t="s">
        <v>172</v>
      </c>
      <c r="F4254" s="3">
        <v>42913</v>
      </c>
      <c r="G4254" s="3">
        <v>42918</v>
      </c>
      <c r="H4254">
        <v>1176</v>
      </c>
      <c r="I4254" s="4" t="s">
        <v>9016</v>
      </c>
      <c r="J4254" s="4" t="s">
        <v>9015</v>
      </c>
      <c r="K4254" s="4" t="s">
        <v>9010</v>
      </c>
      <c r="L4254">
        <v>1096</v>
      </c>
      <c r="M4254" s="4" t="s">
        <v>9322</v>
      </c>
      <c r="N4254">
        <v>2000</v>
      </c>
      <c r="O4254">
        <v>1223.72</v>
      </c>
      <c r="P4254">
        <v>2497</v>
      </c>
      <c r="Q4254" s="4" t="s">
        <v>69</v>
      </c>
      <c r="R4254" s="4" t="s">
        <v>24</v>
      </c>
      <c r="S4254">
        <v>5</v>
      </c>
    </row>
    <row r="4255" spans="1:19">
      <c r="A4255" s="4" t="s">
        <v>4462</v>
      </c>
      <c r="B4255" s="4" t="s">
        <v>170</v>
      </c>
      <c r="C4255" s="4" t="s">
        <v>199</v>
      </c>
      <c r="D4255" s="4" t="s">
        <v>57</v>
      </c>
      <c r="E4255" s="4" t="s">
        <v>197</v>
      </c>
      <c r="F4255" s="3">
        <v>42913</v>
      </c>
      <c r="G4255" s="3">
        <v>42924</v>
      </c>
      <c r="H4255">
        <v>0</v>
      </c>
      <c r="I4255" s="4" t="s">
        <v>9014</v>
      </c>
      <c r="J4255" s="4" t="s">
        <v>9015</v>
      </c>
      <c r="K4255" s="4" t="s">
        <v>9010</v>
      </c>
      <c r="L4255">
        <v>5482</v>
      </c>
      <c r="M4255" s="4" t="s">
        <v>58</v>
      </c>
      <c r="N4255">
        <v>2006</v>
      </c>
      <c r="O4255">
        <v>1102.43</v>
      </c>
      <c r="P4255">
        <v>1759</v>
      </c>
      <c r="Q4255" s="4" t="s">
        <v>23</v>
      </c>
      <c r="R4255" s="4" t="s">
        <v>24</v>
      </c>
      <c r="S4255">
        <v>11</v>
      </c>
    </row>
    <row r="4256" spans="1:19">
      <c r="A4256" s="4" t="s">
        <v>4463</v>
      </c>
      <c r="B4256" s="4" t="s">
        <v>170</v>
      </c>
      <c r="C4256" s="4" t="s">
        <v>179</v>
      </c>
      <c r="D4256" s="4" t="s">
        <v>110</v>
      </c>
      <c r="E4256" s="4" t="s">
        <v>172</v>
      </c>
      <c r="F4256" s="3">
        <v>42913</v>
      </c>
      <c r="G4256" s="3">
        <v>42921</v>
      </c>
      <c r="H4256">
        <v>541</v>
      </c>
      <c r="I4256" s="4" t="s">
        <v>9014</v>
      </c>
      <c r="J4256" s="4" t="s">
        <v>9015</v>
      </c>
      <c r="K4256" s="4" t="s">
        <v>9010</v>
      </c>
      <c r="L4256">
        <v>550</v>
      </c>
      <c r="M4256" s="4" t="s">
        <v>60</v>
      </c>
      <c r="N4256">
        <v>1997</v>
      </c>
      <c r="O4256">
        <v>291.27</v>
      </c>
      <c r="P4256">
        <v>586</v>
      </c>
      <c r="Q4256" s="4" t="s">
        <v>23</v>
      </c>
      <c r="R4256" s="4" t="s">
        <v>24</v>
      </c>
      <c r="S4256">
        <v>8</v>
      </c>
    </row>
    <row r="4257" spans="1:19">
      <c r="A4257" s="4" t="s">
        <v>4464</v>
      </c>
      <c r="B4257" s="4" t="s">
        <v>189</v>
      </c>
      <c r="C4257" s="4" t="s">
        <v>199</v>
      </c>
      <c r="D4257" s="4" t="s">
        <v>48</v>
      </c>
      <c r="E4257" s="4" t="s">
        <v>172</v>
      </c>
      <c r="F4257" s="3">
        <v>42913</v>
      </c>
      <c r="G4257" s="3">
        <v>42917</v>
      </c>
      <c r="H4257">
        <v>4766</v>
      </c>
      <c r="I4257" s="4" t="s">
        <v>9016</v>
      </c>
      <c r="J4257" s="4" t="s">
        <v>9015</v>
      </c>
      <c r="K4257" s="4" t="s">
        <v>9010</v>
      </c>
      <c r="L4257">
        <v>5482</v>
      </c>
      <c r="M4257" s="4" t="s">
        <v>39</v>
      </c>
      <c r="N4257">
        <v>1998</v>
      </c>
      <c r="O4257">
        <v>217.87</v>
      </c>
      <c r="P4257">
        <v>551</v>
      </c>
      <c r="Q4257" s="4" t="s">
        <v>23</v>
      </c>
      <c r="R4257" s="4" t="s">
        <v>24</v>
      </c>
      <c r="S4257">
        <v>4</v>
      </c>
    </row>
    <row r="4258" spans="1:19">
      <c r="A4258" s="4" t="s">
        <v>4465</v>
      </c>
      <c r="B4258" s="4" t="s">
        <v>232</v>
      </c>
      <c r="C4258" s="4" t="s">
        <v>192</v>
      </c>
      <c r="D4258" s="4" t="s">
        <v>80</v>
      </c>
      <c r="E4258" s="4" t="s">
        <v>197</v>
      </c>
      <c r="F4258" s="3">
        <v>42913</v>
      </c>
      <c r="G4258" s="3">
        <v>42984</v>
      </c>
      <c r="H4258">
        <v>0</v>
      </c>
      <c r="I4258" s="4" t="s">
        <v>9021</v>
      </c>
      <c r="J4258" s="4" t="s">
        <v>9019</v>
      </c>
      <c r="K4258" s="4" t="s">
        <v>9012</v>
      </c>
      <c r="L4258">
        <v>3393</v>
      </c>
      <c r="M4258" s="4" t="s">
        <v>9322</v>
      </c>
      <c r="N4258">
        <v>2011</v>
      </c>
      <c r="O4258">
        <v>527.11</v>
      </c>
      <c r="P4258">
        <v>1428</v>
      </c>
      <c r="Q4258" s="4" t="s">
        <v>23</v>
      </c>
      <c r="R4258" s="4" t="s">
        <v>21</v>
      </c>
      <c r="S4258">
        <v>71</v>
      </c>
    </row>
    <row r="4259" spans="1:19">
      <c r="A4259" s="4" t="s">
        <v>4466</v>
      </c>
      <c r="B4259" s="4" t="s">
        <v>232</v>
      </c>
      <c r="C4259" s="4" t="s">
        <v>9011</v>
      </c>
      <c r="D4259" s="4" t="s">
        <v>121</v>
      </c>
      <c r="E4259" s="4" t="s">
        <v>172</v>
      </c>
      <c r="F4259" s="3">
        <v>42913</v>
      </c>
      <c r="G4259" s="3">
        <v>42917</v>
      </c>
      <c r="H4259">
        <v>4785</v>
      </c>
      <c r="I4259" s="4" t="s">
        <v>9021</v>
      </c>
      <c r="J4259" s="4" t="s">
        <v>9019</v>
      </c>
      <c r="K4259" s="4" t="s">
        <v>9010</v>
      </c>
      <c r="L4259">
        <v>4821</v>
      </c>
      <c r="M4259" s="4" t="s">
        <v>58</v>
      </c>
      <c r="N4259">
        <v>1993</v>
      </c>
      <c r="O4259">
        <v>646.1</v>
      </c>
      <c r="P4259">
        <v>883</v>
      </c>
      <c r="Q4259" s="4" t="s">
        <v>23</v>
      </c>
      <c r="R4259" s="4" t="s">
        <v>62</v>
      </c>
      <c r="S4259">
        <v>4</v>
      </c>
    </row>
    <row r="4260" spans="1:19">
      <c r="A4260" s="4" t="s">
        <v>4467</v>
      </c>
      <c r="B4260" s="4" t="s">
        <v>208</v>
      </c>
      <c r="C4260" s="4" t="s">
        <v>192</v>
      </c>
      <c r="D4260" s="4" t="s">
        <v>100</v>
      </c>
      <c r="E4260" s="4" t="s">
        <v>172</v>
      </c>
      <c r="F4260" s="3">
        <v>42913</v>
      </c>
      <c r="G4260" s="3">
        <v>42990</v>
      </c>
      <c r="H4260">
        <v>3046</v>
      </c>
      <c r="I4260" s="4" t="s">
        <v>9014</v>
      </c>
      <c r="J4260" s="4" t="s">
        <v>9015</v>
      </c>
      <c r="K4260" s="4" t="s">
        <v>9012</v>
      </c>
      <c r="L4260">
        <v>3393</v>
      </c>
      <c r="M4260" s="4" t="s">
        <v>9322</v>
      </c>
      <c r="N4260">
        <v>1987</v>
      </c>
      <c r="O4260">
        <v>2938.67</v>
      </c>
      <c r="P4260">
        <v>8775</v>
      </c>
      <c r="Q4260" s="4" t="s">
        <v>101</v>
      </c>
      <c r="R4260" s="4" t="s">
        <v>24</v>
      </c>
      <c r="S4260">
        <v>77</v>
      </c>
    </row>
    <row r="4261" spans="1:19">
      <c r="A4261" s="4" t="s">
        <v>4468</v>
      </c>
      <c r="B4261" s="4" t="s">
        <v>208</v>
      </c>
      <c r="C4261" s="4" t="s">
        <v>192</v>
      </c>
      <c r="D4261" s="4" t="s">
        <v>103</v>
      </c>
      <c r="E4261" s="4" t="s">
        <v>172</v>
      </c>
      <c r="F4261" s="3">
        <v>42913</v>
      </c>
      <c r="G4261" s="3">
        <v>42920</v>
      </c>
      <c r="H4261">
        <v>3548</v>
      </c>
      <c r="I4261" s="4" t="s">
        <v>9014</v>
      </c>
      <c r="J4261" s="4" t="s">
        <v>9015</v>
      </c>
      <c r="K4261" s="4" t="s">
        <v>9012</v>
      </c>
      <c r="L4261">
        <v>3393</v>
      </c>
      <c r="M4261" s="4" t="s">
        <v>26</v>
      </c>
      <c r="N4261">
        <v>1992</v>
      </c>
      <c r="O4261">
        <v>3922.42</v>
      </c>
      <c r="P4261">
        <v>6837</v>
      </c>
      <c r="Q4261" s="4" t="s">
        <v>23</v>
      </c>
      <c r="R4261" s="4" t="s">
        <v>24</v>
      </c>
      <c r="S4261">
        <v>7</v>
      </c>
    </row>
    <row r="4262" spans="1:19">
      <c r="A4262" s="4" t="s">
        <v>4469</v>
      </c>
      <c r="B4262" s="4" t="s">
        <v>185</v>
      </c>
      <c r="C4262" s="4" t="s">
        <v>192</v>
      </c>
      <c r="D4262" s="4" t="s">
        <v>102</v>
      </c>
      <c r="E4262" s="4" t="s">
        <v>197</v>
      </c>
      <c r="F4262" s="3">
        <v>42913</v>
      </c>
      <c r="G4262" s="3">
        <v>42922</v>
      </c>
      <c r="H4262">
        <v>0</v>
      </c>
      <c r="I4262" s="4" t="s">
        <v>9023</v>
      </c>
      <c r="J4262" s="4" t="s">
        <v>9024</v>
      </c>
      <c r="K4262" s="4" t="s">
        <v>9012</v>
      </c>
      <c r="L4262">
        <v>3393</v>
      </c>
      <c r="M4262" s="4" t="s">
        <v>55</v>
      </c>
      <c r="N4262">
        <v>1994</v>
      </c>
      <c r="O4262">
        <v>1188.42</v>
      </c>
      <c r="P4262">
        <v>3015</v>
      </c>
      <c r="Q4262" s="4" t="s">
        <v>23</v>
      </c>
      <c r="R4262" s="4" t="s">
        <v>24</v>
      </c>
      <c r="S4262">
        <v>9</v>
      </c>
    </row>
    <row r="4263" spans="1:19">
      <c r="A4263" s="4" t="s">
        <v>4470</v>
      </c>
      <c r="B4263" s="4" t="s">
        <v>185</v>
      </c>
      <c r="C4263" s="4" t="s">
        <v>192</v>
      </c>
      <c r="D4263" s="4" t="s">
        <v>102</v>
      </c>
      <c r="E4263" s="4" t="s">
        <v>172</v>
      </c>
      <c r="F4263" s="3">
        <v>42913</v>
      </c>
      <c r="G4263" s="3">
        <v>42923</v>
      </c>
      <c r="H4263">
        <v>3615</v>
      </c>
      <c r="I4263" s="4" t="s">
        <v>9023</v>
      </c>
      <c r="J4263" s="4" t="s">
        <v>9024</v>
      </c>
      <c r="K4263" s="4" t="s">
        <v>9012</v>
      </c>
      <c r="L4263">
        <v>3393</v>
      </c>
      <c r="M4263" s="4" t="s">
        <v>55</v>
      </c>
      <c r="N4263">
        <v>1994</v>
      </c>
      <c r="O4263">
        <v>1188.42</v>
      </c>
      <c r="P4263">
        <v>3015</v>
      </c>
      <c r="Q4263" s="4" t="s">
        <v>23</v>
      </c>
      <c r="R4263" s="4" t="s">
        <v>24</v>
      </c>
      <c r="S4263">
        <v>10</v>
      </c>
    </row>
    <row r="4264" spans="1:19">
      <c r="A4264" s="4" t="s">
        <v>4471</v>
      </c>
      <c r="B4264" s="4" t="s">
        <v>216</v>
      </c>
      <c r="C4264" s="4" t="s">
        <v>9011</v>
      </c>
      <c r="D4264" s="4" t="s">
        <v>24</v>
      </c>
      <c r="E4264" s="4" t="s">
        <v>193</v>
      </c>
      <c r="F4264" s="3">
        <v>42913</v>
      </c>
      <c r="G4264" s="3"/>
      <c r="I4264" s="4" t="s">
        <v>9018</v>
      </c>
      <c r="J4264" s="4" t="s">
        <v>9019</v>
      </c>
      <c r="K4264" s="4" t="s">
        <v>9010</v>
      </c>
      <c r="L4264">
        <v>4821</v>
      </c>
      <c r="M4264" s="4"/>
      <c r="Q4264" s="4"/>
      <c r="R4264" s="4"/>
    </row>
    <row r="4265" spans="1:19">
      <c r="A4265" s="4" t="s">
        <v>4472</v>
      </c>
      <c r="B4265" s="4" t="s">
        <v>183</v>
      </c>
      <c r="C4265" s="4" t="s">
        <v>179</v>
      </c>
      <c r="D4265" s="4" t="s">
        <v>66</v>
      </c>
      <c r="E4265" s="4" t="s">
        <v>172</v>
      </c>
      <c r="F4265" s="3">
        <v>42914</v>
      </c>
      <c r="G4265" s="3">
        <v>42989</v>
      </c>
      <c r="H4265">
        <v>631</v>
      </c>
      <c r="I4265" s="4" t="s">
        <v>9014</v>
      </c>
      <c r="J4265" s="4" t="s">
        <v>9015</v>
      </c>
      <c r="K4265" s="4" t="s">
        <v>9010</v>
      </c>
      <c r="L4265">
        <v>550</v>
      </c>
      <c r="M4265" s="4" t="s">
        <v>33</v>
      </c>
      <c r="N4265">
        <v>2007</v>
      </c>
      <c r="O4265">
        <v>894.33</v>
      </c>
      <c r="P4265">
        <v>1635</v>
      </c>
      <c r="Q4265" s="4" t="s">
        <v>67</v>
      </c>
      <c r="R4265" s="4" t="s">
        <v>24</v>
      </c>
      <c r="S4265">
        <v>75</v>
      </c>
    </row>
    <row r="4266" spans="1:19">
      <c r="A4266" s="4" t="s">
        <v>4473</v>
      </c>
      <c r="B4266" s="4" t="s">
        <v>246</v>
      </c>
      <c r="C4266" s="4" t="s">
        <v>179</v>
      </c>
      <c r="D4266" s="4" t="s">
        <v>82</v>
      </c>
      <c r="E4266" s="4" t="s">
        <v>197</v>
      </c>
      <c r="F4266" s="3">
        <v>42914</v>
      </c>
      <c r="G4266" s="3">
        <v>42917</v>
      </c>
      <c r="H4266">
        <v>0</v>
      </c>
      <c r="I4266" s="4" t="s">
        <v>9021</v>
      </c>
      <c r="J4266" s="4" t="s">
        <v>9019</v>
      </c>
      <c r="K4266" s="4" t="s">
        <v>9010</v>
      </c>
      <c r="L4266">
        <v>550</v>
      </c>
      <c r="M4266" s="4" t="s">
        <v>36</v>
      </c>
      <c r="N4266">
        <v>1982</v>
      </c>
      <c r="O4266">
        <v>11698.03</v>
      </c>
      <c r="P4266">
        <v>34288</v>
      </c>
      <c r="Q4266" s="4" t="s">
        <v>23</v>
      </c>
      <c r="R4266" s="4" t="s">
        <v>24</v>
      </c>
      <c r="S4266">
        <v>3</v>
      </c>
    </row>
    <row r="4267" spans="1:19">
      <c r="A4267" s="4" t="s">
        <v>4474</v>
      </c>
      <c r="B4267" s="4" t="s">
        <v>304</v>
      </c>
      <c r="C4267" s="4" t="s">
        <v>179</v>
      </c>
      <c r="D4267" s="4" t="s">
        <v>76</v>
      </c>
      <c r="E4267" s="4" t="s">
        <v>197</v>
      </c>
      <c r="F4267" s="3">
        <v>42914</v>
      </c>
      <c r="G4267" s="3">
        <v>42958</v>
      </c>
      <c r="H4267">
        <v>0</v>
      </c>
      <c r="I4267" s="4" t="s">
        <v>9014</v>
      </c>
      <c r="J4267" s="4" t="s">
        <v>9015</v>
      </c>
      <c r="K4267" s="4" t="s">
        <v>9010</v>
      </c>
      <c r="L4267">
        <v>550</v>
      </c>
      <c r="M4267" s="4" t="s">
        <v>9322</v>
      </c>
      <c r="N4267">
        <v>1997</v>
      </c>
      <c r="O4267">
        <v>8170.38</v>
      </c>
      <c r="P4267">
        <v>16499</v>
      </c>
      <c r="Q4267" s="4" t="s">
        <v>77</v>
      </c>
      <c r="R4267" s="4" t="s">
        <v>24</v>
      </c>
      <c r="S4267">
        <v>44</v>
      </c>
    </row>
    <row r="4268" spans="1:19">
      <c r="A4268" s="4" t="s">
        <v>4475</v>
      </c>
      <c r="B4268" s="4" t="s">
        <v>304</v>
      </c>
      <c r="C4268" s="4" t="s">
        <v>177</v>
      </c>
      <c r="D4268" s="4" t="s">
        <v>66</v>
      </c>
      <c r="E4268" s="4" t="s">
        <v>197</v>
      </c>
      <c r="F4268" s="3">
        <v>42914</v>
      </c>
      <c r="G4268" s="3">
        <v>42923</v>
      </c>
      <c r="H4268">
        <v>0</v>
      </c>
      <c r="I4268" s="4" t="s">
        <v>9014</v>
      </c>
      <c r="J4268" s="4" t="s">
        <v>9015</v>
      </c>
      <c r="K4268" s="4" t="s">
        <v>9012</v>
      </c>
      <c r="L4268">
        <v>55</v>
      </c>
      <c r="M4268" s="4" t="s">
        <v>33</v>
      </c>
      <c r="N4268">
        <v>2007</v>
      </c>
      <c r="O4268">
        <v>894.33</v>
      </c>
      <c r="P4268">
        <v>1635</v>
      </c>
      <c r="Q4268" s="4" t="s">
        <v>67</v>
      </c>
      <c r="R4268" s="4" t="s">
        <v>24</v>
      </c>
      <c r="S4268">
        <v>9</v>
      </c>
    </row>
    <row r="4269" spans="1:19">
      <c r="A4269" s="4" t="s">
        <v>4476</v>
      </c>
      <c r="B4269" s="4" t="s">
        <v>210</v>
      </c>
      <c r="C4269" s="4" t="s">
        <v>9011</v>
      </c>
      <c r="D4269" s="4" t="s">
        <v>40</v>
      </c>
      <c r="E4269" s="4" t="s">
        <v>197</v>
      </c>
      <c r="F4269" s="3">
        <v>42914</v>
      </c>
      <c r="G4269" s="3">
        <v>42961</v>
      </c>
      <c r="H4269">
        <v>0</v>
      </c>
      <c r="I4269" s="4" t="s">
        <v>9021</v>
      </c>
      <c r="J4269" s="4" t="s">
        <v>9019</v>
      </c>
      <c r="K4269" s="4" t="s">
        <v>9010</v>
      </c>
      <c r="L4269">
        <v>4821</v>
      </c>
      <c r="M4269" s="4" t="s">
        <v>39</v>
      </c>
      <c r="N4269">
        <v>1989</v>
      </c>
      <c r="O4269">
        <v>665.06</v>
      </c>
      <c r="P4269">
        <v>1095</v>
      </c>
      <c r="Q4269" s="4" t="s">
        <v>23</v>
      </c>
      <c r="R4269" s="4" t="s">
        <v>24</v>
      </c>
      <c r="S4269">
        <v>47</v>
      </c>
    </row>
    <row r="4270" spans="1:19">
      <c r="A4270" s="4" t="s">
        <v>4477</v>
      </c>
      <c r="B4270" s="4" t="s">
        <v>174</v>
      </c>
      <c r="C4270" s="4" t="s">
        <v>9011</v>
      </c>
      <c r="D4270" s="4" t="s">
        <v>42</v>
      </c>
      <c r="E4270" s="4" t="s">
        <v>197</v>
      </c>
      <c r="F4270" s="3">
        <v>42914</v>
      </c>
      <c r="G4270" s="3">
        <v>42923</v>
      </c>
      <c r="H4270">
        <v>0</v>
      </c>
      <c r="I4270" s="4" t="s">
        <v>9016</v>
      </c>
      <c r="J4270" s="4" t="s">
        <v>9015</v>
      </c>
      <c r="K4270" s="4" t="s">
        <v>9010</v>
      </c>
      <c r="L4270">
        <v>4821</v>
      </c>
      <c r="M4270" s="4" t="s">
        <v>26</v>
      </c>
      <c r="N4270">
        <v>2017</v>
      </c>
      <c r="O4270">
        <v>4.54</v>
      </c>
      <c r="P4270">
        <v>9</v>
      </c>
      <c r="Q4270" s="4" t="s">
        <v>23</v>
      </c>
      <c r="R4270" s="4" t="s">
        <v>24</v>
      </c>
      <c r="S4270">
        <v>9</v>
      </c>
    </row>
    <row r="4271" spans="1:19">
      <c r="A4271" s="4" t="s">
        <v>4478</v>
      </c>
      <c r="B4271" s="4" t="s">
        <v>174</v>
      </c>
      <c r="C4271" s="4" t="s">
        <v>9011</v>
      </c>
      <c r="D4271" s="4" t="s">
        <v>109</v>
      </c>
      <c r="E4271" s="4" t="s">
        <v>197</v>
      </c>
      <c r="F4271" s="3">
        <v>42914</v>
      </c>
      <c r="G4271" s="3">
        <v>42922</v>
      </c>
      <c r="H4271">
        <v>0</v>
      </c>
      <c r="I4271" s="4" t="s">
        <v>9016</v>
      </c>
      <c r="J4271" s="4" t="s">
        <v>9015</v>
      </c>
      <c r="K4271" s="4" t="s">
        <v>9010</v>
      </c>
      <c r="L4271">
        <v>4821</v>
      </c>
      <c r="M4271" s="4" t="s">
        <v>58</v>
      </c>
      <c r="N4271">
        <v>1987</v>
      </c>
      <c r="O4271">
        <v>1698.2</v>
      </c>
      <c r="P4271">
        <v>3798</v>
      </c>
      <c r="Q4271" s="4" t="s">
        <v>23</v>
      </c>
      <c r="R4271" s="4" t="s">
        <v>24</v>
      </c>
      <c r="S4271">
        <v>8</v>
      </c>
    </row>
    <row r="4272" spans="1:19">
      <c r="A4272" s="4" t="s">
        <v>4479</v>
      </c>
      <c r="B4272" s="4" t="s">
        <v>174</v>
      </c>
      <c r="C4272" s="4" t="s">
        <v>9011</v>
      </c>
      <c r="D4272" s="4" t="s">
        <v>111</v>
      </c>
      <c r="E4272" s="4" t="s">
        <v>172</v>
      </c>
      <c r="F4272" s="3">
        <v>42914</v>
      </c>
      <c r="G4272" s="3">
        <v>42923</v>
      </c>
      <c r="H4272">
        <v>4162</v>
      </c>
      <c r="I4272" s="4" t="s">
        <v>9016</v>
      </c>
      <c r="J4272" s="4" t="s">
        <v>9015</v>
      </c>
      <c r="K4272" s="4" t="s">
        <v>9010</v>
      </c>
      <c r="L4272">
        <v>4821</v>
      </c>
      <c r="M4272" s="4" t="s">
        <v>33</v>
      </c>
      <c r="N4272">
        <v>1988</v>
      </c>
      <c r="O4272">
        <v>1376.8</v>
      </c>
      <c r="P4272">
        <v>1165</v>
      </c>
      <c r="Q4272" s="4" t="s">
        <v>112</v>
      </c>
      <c r="R4272" s="4" t="s">
        <v>24</v>
      </c>
      <c r="S4272">
        <v>9</v>
      </c>
    </row>
    <row r="4273" spans="1:19">
      <c r="A4273" s="4" t="s">
        <v>4480</v>
      </c>
      <c r="B4273" s="4" t="s">
        <v>174</v>
      </c>
      <c r="C4273" s="4" t="s">
        <v>177</v>
      </c>
      <c r="D4273" s="4" t="s">
        <v>118</v>
      </c>
      <c r="E4273" s="4" t="s">
        <v>172</v>
      </c>
      <c r="F4273" s="3">
        <v>42914</v>
      </c>
      <c r="G4273" s="3">
        <v>43007</v>
      </c>
      <c r="H4273">
        <v>54</v>
      </c>
      <c r="I4273" s="4" t="s">
        <v>9016</v>
      </c>
      <c r="J4273" s="4" t="s">
        <v>9015</v>
      </c>
      <c r="K4273" s="4" t="s">
        <v>9012</v>
      </c>
      <c r="L4273">
        <v>55</v>
      </c>
      <c r="M4273" s="4" t="s">
        <v>33</v>
      </c>
      <c r="N4273">
        <v>1995</v>
      </c>
      <c r="O4273">
        <v>332.43</v>
      </c>
      <c r="P4273">
        <v>799</v>
      </c>
      <c r="Q4273" s="4" t="s">
        <v>23</v>
      </c>
      <c r="R4273" s="4" t="s">
        <v>24</v>
      </c>
      <c r="S4273">
        <v>93</v>
      </c>
    </row>
    <row r="4274" spans="1:19">
      <c r="A4274" s="4" t="s">
        <v>4481</v>
      </c>
      <c r="B4274" s="4" t="s">
        <v>263</v>
      </c>
      <c r="C4274" s="4" t="s">
        <v>9011</v>
      </c>
      <c r="D4274" s="4" t="s">
        <v>80</v>
      </c>
      <c r="E4274" s="4" t="s">
        <v>172</v>
      </c>
      <c r="F4274" s="3">
        <v>42914</v>
      </c>
      <c r="G4274" s="3">
        <v>42918</v>
      </c>
      <c r="H4274">
        <v>5064</v>
      </c>
      <c r="I4274" s="4" t="s">
        <v>9021</v>
      </c>
      <c r="J4274" s="4" t="s">
        <v>9019</v>
      </c>
      <c r="K4274" s="4" t="s">
        <v>9010</v>
      </c>
      <c r="L4274">
        <v>4821</v>
      </c>
      <c r="M4274" s="4" t="s">
        <v>9322</v>
      </c>
      <c r="N4274">
        <v>2011</v>
      </c>
      <c r="O4274">
        <v>527.11</v>
      </c>
      <c r="P4274">
        <v>1428</v>
      </c>
      <c r="Q4274" s="4" t="s">
        <v>23</v>
      </c>
      <c r="R4274" s="4" t="s">
        <v>21</v>
      </c>
      <c r="S4274">
        <v>4</v>
      </c>
    </row>
    <row r="4275" spans="1:19">
      <c r="A4275" s="4" t="s">
        <v>4482</v>
      </c>
      <c r="B4275" s="4" t="s">
        <v>212</v>
      </c>
      <c r="C4275" s="4" t="s">
        <v>192</v>
      </c>
      <c r="D4275" s="4" t="s">
        <v>82</v>
      </c>
      <c r="E4275" s="4" t="s">
        <v>197</v>
      </c>
      <c r="F4275" s="3">
        <v>42914</v>
      </c>
      <c r="G4275" s="3">
        <v>42923</v>
      </c>
      <c r="H4275">
        <v>0</v>
      </c>
      <c r="I4275" s="4" t="s">
        <v>9023</v>
      </c>
      <c r="J4275" s="4" t="s">
        <v>9024</v>
      </c>
      <c r="K4275" s="4" t="s">
        <v>9012</v>
      </c>
      <c r="L4275">
        <v>3393</v>
      </c>
      <c r="M4275" s="4" t="s">
        <v>36</v>
      </c>
      <c r="N4275">
        <v>1982</v>
      </c>
      <c r="O4275">
        <v>11698.03</v>
      </c>
      <c r="P4275">
        <v>34288</v>
      </c>
      <c r="Q4275" s="4" t="s">
        <v>23</v>
      </c>
      <c r="R4275" s="4" t="s">
        <v>24</v>
      </c>
      <c r="S4275">
        <v>9</v>
      </c>
    </row>
    <row r="4276" spans="1:19">
      <c r="A4276" s="4" t="s">
        <v>4483</v>
      </c>
      <c r="B4276" s="4" t="s">
        <v>196</v>
      </c>
      <c r="C4276" s="4" t="s">
        <v>171</v>
      </c>
      <c r="D4276" s="4" t="s">
        <v>85</v>
      </c>
      <c r="E4276" s="4" t="s">
        <v>197</v>
      </c>
      <c r="F4276" s="3">
        <v>42914</v>
      </c>
      <c r="G4276" s="3">
        <v>42976</v>
      </c>
      <c r="H4276">
        <v>0</v>
      </c>
      <c r="I4276" s="4" t="s">
        <v>9016</v>
      </c>
      <c r="J4276" s="4" t="s">
        <v>9015</v>
      </c>
      <c r="K4276" s="4" t="s">
        <v>9010</v>
      </c>
      <c r="L4276">
        <v>1096</v>
      </c>
      <c r="M4276" s="4" t="s">
        <v>46</v>
      </c>
      <c r="N4276">
        <v>1985</v>
      </c>
      <c r="O4276">
        <v>375.43</v>
      </c>
      <c r="P4276">
        <v>1190</v>
      </c>
      <c r="Q4276" s="4" t="s">
        <v>23</v>
      </c>
      <c r="R4276" s="4" t="s">
        <v>24</v>
      </c>
      <c r="S4276">
        <v>62</v>
      </c>
    </row>
    <row r="4277" spans="1:19">
      <c r="A4277" s="4" t="s">
        <v>4484</v>
      </c>
      <c r="B4277" s="4" t="s">
        <v>196</v>
      </c>
      <c r="C4277" s="4" t="s">
        <v>177</v>
      </c>
      <c r="D4277" s="4" t="s">
        <v>85</v>
      </c>
      <c r="E4277" s="4" t="s">
        <v>197</v>
      </c>
      <c r="F4277" s="3">
        <v>42914</v>
      </c>
      <c r="G4277" s="3">
        <v>42925</v>
      </c>
      <c r="H4277">
        <v>0</v>
      </c>
      <c r="I4277" s="4" t="s">
        <v>9016</v>
      </c>
      <c r="J4277" s="4" t="s">
        <v>9015</v>
      </c>
      <c r="K4277" s="4" t="s">
        <v>9012</v>
      </c>
      <c r="L4277">
        <v>55</v>
      </c>
      <c r="M4277" s="4" t="s">
        <v>46</v>
      </c>
      <c r="N4277">
        <v>1985</v>
      </c>
      <c r="O4277">
        <v>375.43</v>
      </c>
      <c r="P4277">
        <v>1190</v>
      </c>
      <c r="Q4277" s="4" t="s">
        <v>23</v>
      </c>
      <c r="R4277" s="4" t="s">
        <v>24</v>
      </c>
      <c r="S4277">
        <v>11</v>
      </c>
    </row>
    <row r="4278" spans="1:19">
      <c r="A4278" s="4" t="s">
        <v>4485</v>
      </c>
      <c r="B4278" s="4" t="s">
        <v>196</v>
      </c>
      <c r="C4278" s="4" t="s">
        <v>192</v>
      </c>
      <c r="D4278" s="4" t="s">
        <v>43</v>
      </c>
      <c r="E4278" s="4" t="s">
        <v>172</v>
      </c>
      <c r="F4278" s="3">
        <v>42914</v>
      </c>
      <c r="G4278" s="3">
        <v>42923</v>
      </c>
      <c r="H4278">
        <v>3865</v>
      </c>
      <c r="I4278" s="4" t="s">
        <v>9016</v>
      </c>
      <c r="J4278" s="4" t="s">
        <v>9015</v>
      </c>
      <c r="K4278" s="4" t="s">
        <v>9012</v>
      </c>
      <c r="L4278">
        <v>3393</v>
      </c>
      <c r="M4278" s="4" t="s">
        <v>9322</v>
      </c>
      <c r="N4278">
        <v>2005</v>
      </c>
      <c r="O4278">
        <v>1520.66</v>
      </c>
      <c r="P4278">
        <v>1806</v>
      </c>
      <c r="Q4278" s="4" t="s">
        <v>23</v>
      </c>
      <c r="R4278" s="4" t="s">
        <v>24</v>
      </c>
      <c r="S4278">
        <v>9</v>
      </c>
    </row>
    <row r="4279" spans="1:19">
      <c r="A4279" s="4" t="s">
        <v>4486</v>
      </c>
      <c r="B4279" s="4" t="s">
        <v>203</v>
      </c>
      <c r="C4279" s="4" t="s">
        <v>192</v>
      </c>
      <c r="D4279" s="4" t="s">
        <v>84</v>
      </c>
      <c r="E4279" s="4" t="s">
        <v>197</v>
      </c>
      <c r="F4279" s="3">
        <v>42914</v>
      </c>
      <c r="G4279" s="3">
        <v>42992</v>
      </c>
      <c r="H4279">
        <v>0</v>
      </c>
      <c r="I4279" s="4" t="s">
        <v>9023</v>
      </c>
      <c r="J4279" s="4" t="s">
        <v>9024</v>
      </c>
      <c r="K4279" s="4" t="s">
        <v>9012</v>
      </c>
      <c r="L4279">
        <v>3393</v>
      </c>
      <c r="M4279" s="4" t="s">
        <v>9322</v>
      </c>
      <c r="N4279">
        <v>1980</v>
      </c>
      <c r="O4279">
        <v>7708.38</v>
      </c>
      <c r="P4279">
        <v>13756</v>
      </c>
      <c r="Q4279" s="4" t="s">
        <v>23</v>
      </c>
      <c r="R4279" s="4" t="s">
        <v>24</v>
      </c>
      <c r="S4279">
        <v>78</v>
      </c>
    </row>
    <row r="4280" spans="1:19">
      <c r="A4280" s="4" t="s">
        <v>4487</v>
      </c>
      <c r="B4280" s="4" t="s">
        <v>191</v>
      </c>
      <c r="C4280" s="4" t="s">
        <v>9011</v>
      </c>
      <c r="D4280" s="4" t="s">
        <v>97</v>
      </c>
      <c r="E4280" s="4" t="s">
        <v>197</v>
      </c>
      <c r="F4280" s="3">
        <v>42914</v>
      </c>
      <c r="G4280" s="3">
        <v>42920</v>
      </c>
      <c r="H4280">
        <v>0</v>
      </c>
      <c r="I4280" s="4" t="s">
        <v>9026</v>
      </c>
      <c r="J4280" s="4" t="s">
        <v>9024</v>
      </c>
      <c r="K4280" s="4" t="s">
        <v>9010</v>
      </c>
      <c r="L4280">
        <v>4821</v>
      </c>
      <c r="M4280" s="4" t="s">
        <v>33</v>
      </c>
      <c r="N4280">
        <v>2001</v>
      </c>
      <c r="O4280">
        <v>2437.85</v>
      </c>
      <c r="P4280">
        <v>4874</v>
      </c>
      <c r="Q4280" s="4" t="s">
        <v>23</v>
      </c>
      <c r="R4280" s="4" t="s">
        <v>24</v>
      </c>
      <c r="S4280">
        <v>6</v>
      </c>
    </row>
    <row r="4281" spans="1:19">
      <c r="A4281" s="4" t="s">
        <v>4488</v>
      </c>
      <c r="B4281" s="4" t="s">
        <v>191</v>
      </c>
      <c r="C4281" s="4" t="s">
        <v>179</v>
      </c>
      <c r="D4281" s="4" t="s">
        <v>122</v>
      </c>
      <c r="E4281" s="4" t="s">
        <v>172</v>
      </c>
      <c r="F4281" s="3">
        <v>42914</v>
      </c>
      <c r="G4281" s="3">
        <v>42957</v>
      </c>
      <c r="H4281">
        <v>553</v>
      </c>
      <c r="I4281" s="4" t="s">
        <v>9026</v>
      </c>
      <c r="J4281" s="4" t="s">
        <v>9024</v>
      </c>
      <c r="K4281" s="4" t="s">
        <v>9010</v>
      </c>
      <c r="L4281">
        <v>550</v>
      </c>
      <c r="M4281" s="4" t="s">
        <v>58</v>
      </c>
      <c r="N4281">
        <v>1993</v>
      </c>
      <c r="O4281">
        <v>7537.24</v>
      </c>
      <c r="P4281">
        <v>20293</v>
      </c>
      <c r="Q4281" s="4" t="s">
        <v>23</v>
      </c>
      <c r="R4281" s="4" t="s">
        <v>24</v>
      </c>
      <c r="S4281">
        <v>43</v>
      </c>
    </row>
    <row r="4282" spans="1:19">
      <c r="A4282" s="4" t="s">
        <v>4489</v>
      </c>
      <c r="B4282" s="4" t="s">
        <v>343</v>
      </c>
      <c r="C4282" s="4" t="s">
        <v>171</v>
      </c>
      <c r="D4282" s="4" t="s">
        <v>57</v>
      </c>
      <c r="E4282" s="4" t="s">
        <v>197</v>
      </c>
      <c r="F4282" s="3">
        <v>42914</v>
      </c>
      <c r="G4282" s="3">
        <v>42919</v>
      </c>
      <c r="H4282">
        <v>0</v>
      </c>
      <c r="I4282" s="4" t="s">
        <v>9016</v>
      </c>
      <c r="J4282" s="4" t="s">
        <v>9015</v>
      </c>
      <c r="K4282" s="4" t="s">
        <v>9010</v>
      </c>
      <c r="L4282">
        <v>1096</v>
      </c>
      <c r="M4282" s="4" t="s">
        <v>58</v>
      </c>
      <c r="N4282">
        <v>2006</v>
      </c>
      <c r="O4282">
        <v>1102.43</v>
      </c>
      <c r="P4282">
        <v>1759</v>
      </c>
      <c r="Q4282" s="4" t="s">
        <v>23</v>
      </c>
      <c r="R4282" s="4" t="s">
        <v>24</v>
      </c>
      <c r="S4282">
        <v>5</v>
      </c>
    </row>
    <row r="4283" spans="1:19">
      <c r="A4283" s="4" t="s">
        <v>4490</v>
      </c>
      <c r="B4283" s="4" t="s">
        <v>343</v>
      </c>
      <c r="C4283" s="4" t="s">
        <v>192</v>
      </c>
      <c r="D4283" s="4" t="s">
        <v>51</v>
      </c>
      <c r="E4283" s="4" t="s">
        <v>197</v>
      </c>
      <c r="F4283" s="3">
        <v>42914</v>
      </c>
      <c r="G4283" s="3">
        <v>42921</v>
      </c>
      <c r="H4283">
        <v>0</v>
      </c>
      <c r="I4283" s="4" t="s">
        <v>9016</v>
      </c>
      <c r="J4283" s="4" t="s">
        <v>9015</v>
      </c>
      <c r="K4283" s="4" t="s">
        <v>9012</v>
      </c>
      <c r="L4283">
        <v>3393</v>
      </c>
      <c r="M4283" s="4" t="s">
        <v>36</v>
      </c>
      <c r="N4283">
        <v>1982</v>
      </c>
      <c r="O4283">
        <v>4618</v>
      </c>
      <c r="P4283">
        <v>10083</v>
      </c>
      <c r="Q4283" s="4" t="s">
        <v>23</v>
      </c>
      <c r="R4283" s="4" t="s">
        <v>24</v>
      </c>
      <c r="S4283">
        <v>7</v>
      </c>
    </row>
    <row r="4284" spans="1:19">
      <c r="A4284" s="4" t="s">
        <v>4491</v>
      </c>
      <c r="B4284" s="4" t="s">
        <v>343</v>
      </c>
      <c r="C4284" s="4" t="s">
        <v>179</v>
      </c>
      <c r="D4284" s="4" t="s">
        <v>103</v>
      </c>
      <c r="E4284" s="4" t="s">
        <v>172</v>
      </c>
      <c r="F4284" s="3">
        <v>42914</v>
      </c>
      <c r="G4284" s="3">
        <v>42980</v>
      </c>
      <c r="H4284">
        <v>501</v>
      </c>
      <c r="I4284" s="4" t="s">
        <v>9016</v>
      </c>
      <c r="J4284" s="4" t="s">
        <v>9015</v>
      </c>
      <c r="K4284" s="4" t="s">
        <v>9010</v>
      </c>
      <c r="L4284">
        <v>550</v>
      </c>
      <c r="M4284" s="4" t="s">
        <v>26</v>
      </c>
      <c r="N4284">
        <v>1992</v>
      </c>
      <c r="O4284">
        <v>3922.42</v>
      </c>
      <c r="P4284">
        <v>6837</v>
      </c>
      <c r="Q4284" s="4" t="s">
        <v>23</v>
      </c>
      <c r="R4284" s="4" t="s">
        <v>24</v>
      </c>
      <c r="S4284">
        <v>66</v>
      </c>
    </row>
    <row r="4285" spans="1:19">
      <c r="A4285" s="4" t="s">
        <v>4492</v>
      </c>
      <c r="B4285" s="4" t="s">
        <v>230</v>
      </c>
      <c r="C4285" s="4" t="s">
        <v>179</v>
      </c>
      <c r="D4285" s="4" t="s">
        <v>81</v>
      </c>
      <c r="E4285" s="4" t="s">
        <v>172</v>
      </c>
      <c r="F4285" s="3">
        <v>42914</v>
      </c>
      <c r="G4285" s="3">
        <v>43005</v>
      </c>
      <c r="H4285">
        <v>539</v>
      </c>
      <c r="I4285" s="4" t="s">
        <v>9026</v>
      </c>
      <c r="J4285" s="4" t="s">
        <v>9024</v>
      </c>
      <c r="K4285" s="4" t="s">
        <v>9010</v>
      </c>
      <c r="L4285">
        <v>550</v>
      </c>
      <c r="M4285" s="4" t="s">
        <v>33</v>
      </c>
      <c r="N4285">
        <v>1989</v>
      </c>
      <c r="O4285">
        <v>1388.67</v>
      </c>
      <c r="P4285">
        <v>3583</v>
      </c>
      <c r="Q4285" s="4" t="s">
        <v>23</v>
      </c>
      <c r="R4285" s="4" t="s">
        <v>24</v>
      </c>
      <c r="S4285">
        <v>91</v>
      </c>
    </row>
    <row r="4286" spans="1:19">
      <c r="A4286" s="4" t="s">
        <v>4493</v>
      </c>
      <c r="B4286" s="4" t="s">
        <v>230</v>
      </c>
      <c r="C4286" s="4" t="s">
        <v>171</v>
      </c>
      <c r="D4286" s="4" t="s">
        <v>108</v>
      </c>
      <c r="E4286" s="4" t="s">
        <v>172</v>
      </c>
      <c r="F4286" s="3">
        <v>42914</v>
      </c>
      <c r="G4286" s="3">
        <v>42920</v>
      </c>
      <c r="H4286">
        <v>1028</v>
      </c>
      <c r="I4286" s="4" t="s">
        <v>9026</v>
      </c>
      <c r="J4286" s="4" t="s">
        <v>9024</v>
      </c>
      <c r="K4286" s="4" t="s">
        <v>9010</v>
      </c>
      <c r="L4286">
        <v>1096</v>
      </c>
      <c r="M4286" s="4" t="s">
        <v>33</v>
      </c>
      <c r="N4286">
        <v>1996</v>
      </c>
      <c r="O4286">
        <v>2214.94</v>
      </c>
      <c r="P4286">
        <v>5374</v>
      </c>
      <c r="Q4286" s="4" t="s">
        <v>23</v>
      </c>
      <c r="R4286" s="4" t="s">
        <v>24</v>
      </c>
      <c r="S4286">
        <v>6</v>
      </c>
    </row>
    <row r="4287" spans="1:19">
      <c r="A4287" s="4" t="s">
        <v>4494</v>
      </c>
      <c r="B4287" s="4" t="s">
        <v>230</v>
      </c>
      <c r="C4287" s="4" t="s">
        <v>9011</v>
      </c>
      <c r="D4287" s="4" t="s">
        <v>90</v>
      </c>
      <c r="E4287" s="4" t="s">
        <v>172</v>
      </c>
      <c r="F4287" s="3">
        <v>42914</v>
      </c>
      <c r="G4287" s="3">
        <v>42991</v>
      </c>
      <c r="H4287">
        <v>3951</v>
      </c>
      <c r="I4287" s="4" t="s">
        <v>9026</v>
      </c>
      <c r="J4287" s="4" t="s">
        <v>9024</v>
      </c>
      <c r="K4287" s="4" t="s">
        <v>9010</v>
      </c>
      <c r="L4287">
        <v>4821</v>
      </c>
      <c r="M4287" s="4" t="s">
        <v>73</v>
      </c>
      <c r="N4287">
        <v>1987</v>
      </c>
      <c r="O4287">
        <v>405.59</v>
      </c>
      <c r="P4287">
        <v>1179</v>
      </c>
      <c r="Q4287" s="4" t="s">
        <v>91</v>
      </c>
      <c r="R4287" s="4" t="s">
        <v>92</v>
      </c>
      <c r="S4287">
        <v>77</v>
      </c>
    </row>
    <row r="4288" spans="1:19">
      <c r="A4288" s="4" t="s">
        <v>4495</v>
      </c>
      <c r="B4288" s="4" t="s">
        <v>256</v>
      </c>
      <c r="C4288" s="4" t="s">
        <v>179</v>
      </c>
      <c r="D4288" s="4" t="s">
        <v>57</v>
      </c>
      <c r="E4288" s="4" t="s">
        <v>172</v>
      </c>
      <c r="F4288" s="3">
        <v>42914</v>
      </c>
      <c r="G4288" s="3">
        <v>42958</v>
      </c>
      <c r="H4288">
        <v>560</v>
      </c>
      <c r="I4288" s="4" t="s">
        <v>9014</v>
      </c>
      <c r="J4288" s="4" t="s">
        <v>9015</v>
      </c>
      <c r="K4288" s="4" t="s">
        <v>9010</v>
      </c>
      <c r="L4288">
        <v>550</v>
      </c>
      <c r="M4288" s="4" t="s">
        <v>58</v>
      </c>
      <c r="N4288">
        <v>2006</v>
      </c>
      <c r="O4288">
        <v>1102.43</v>
      </c>
      <c r="P4288">
        <v>1759</v>
      </c>
      <c r="Q4288" s="4" t="s">
        <v>23</v>
      </c>
      <c r="R4288" s="4" t="s">
        <v>24</v>
      </c>
      <c r="S4288">
        <v>44</v>
      </c>
    </row>
    <row r="4289" spans="1:19">
      <c r="A4289" s="4" t="s">
        <v>4496</v>
      </c>
      <c r="B4289" s="4" t="s">
        <v>187</v>
      </c>
      <c r="C4289" s="4" t="s">
        <v>199</v>
      </c>
      <c r="D4289" s="4" t="s">
        <v>71</v>
      </c>
      <c r="E4289" s="4" t="s">
        <v>197</v>
      </c>
      <c r="F4289" s="3">
        <v>42914</v>
      </c>
      <c r="G4289" s="3">
        <v>42921</v>
      </c>
      <c r="H4289">
        <v>0</v>
      </c>
      <c r="I4289" s="4" t="s">
        <v>9023</v>
      </c>
      <c r="J4289" s="4" t="s">
        <v>9024</v>
      </c>
      <c r="K4289" s="4" t="s">
        <v>9010</v>
      </c>
      <c r="L4289">
        <v>5482</v>
      </c>
      <c r="M4289" s="4" t="s">
        <v>46</v>
      </c>
      <c r="N4289">
        <v>2000</v>
      </c>
      <c r="O4289">
        <v>2952.73</v>
      </c>
      <c r="P4289">
        <v>5107</v>
      </c>
      <c r="Q4289" s="4" t="s">
        <v>23</v>
      </c>
      <c r="R4289" s="4" t="s">
        <v>24</v>
      </c>
      <c r="S4289">
        <v>7</v>
      </c>
    </row>
    <row r="4290" spans="1:19">
      <c r="A4290" s="4" t="s">
        <v>4497</v>
      </c>
      <c r="B4290" s="4" t="s">
        <v>170</v>
      </c>
      <c r="C4290" s="4" t="s">
        <v>199</v>
      </c>
      <c r="D4290" s="4" t="s">
        <v>27</v>
      </c>
      <c r="E4290" s="4" t="s">
        <v>197</v>
      </c>
      <c r="F4290" s="3">
        <v>42914</v>
      </c>
      <c r="G4290" s="3">
        <v>42971</v>
      </c>
      <c r="H4290">
        <v>0</v>
      </c>
      <c r="I4290" s="4" t="s">
        <v>9014</v>
      </c>
      <c r="J4290" s="4" t="s">
        <v>9015</v>
      </c>
      <c r="K4290" s="4" t="s">
        <v>9010</v>
      </c>
      <c r="L4290">
        <v>5482</v>
      </c>
      <c r="M4290" s="4" t="s">
        <v>26</v>
      </c>
      <c r="N4290">
        <v>1986</v>
      </c>
      <c r="O4290">
        <v>647.17999999999995</v>
      </c>
      <c r="P4290">
        <v>1185</v>
      </c>
      <c r="Q4290" s="4" t="s">
        <v>28</v>
      </c>
      <c r="R4290" s="4" t="s">
        <v>24</v>
      </c>
      <c r="S4290">
        <v>57</v>
      </c>
    </row>
    <row r="4291" spans="1:19">
      <c r="A4291" s="4" t="s">
        <v>4498</v>
      </c>
      <c r="B4291" s="4" t="s">
        <v>170</v>
      </c>
      <c r="C4291" s="4" t="s">
        <v>179</v>
      </c>
      <c r="D4291" s="4" t="s">
        <v>79</v>
      </c>
      <c r="E4291" s="4" t="s">
        <v>172</v>
      </c>
      <c r="F4291" s="3">
        <v>42914</v>
      </c>
      <c r="G4291" s="3">
        <v>43008</v>
      </c>
      <c r="H4291">
        <v>530</v>
      </c>
      <c r="I4291" s="4" t="s">
        <v>9014</v>
      </c>
      <c r="J4291" s="4" t="s">
        <v>9015</v>
      </c>
      <c r="K4291" s="4" t="s">
        <v>9010</v>
      </c>
      <c r="L4291">
        <v>550</v>
      </c>
      <c r="M4291" s="4" t="s">
        <v>26</v>
      </c>
      <c r="N4291">
        <v>2002</v>
      </c>
      <c r="O4291">
        <v>3178.24</v>
      </c>
      <c r="P4291">
        <v>4540</v>
      </c>
      <c r="Q4291" s="4" t="s">
        <v>23</v>
      </c>
      <c r="R4291" s="4" t="s">
        <v>24</v>
      </c>
      <c r="S4291">
        <v>94</v>
      </c>
    </row>
    <row r="4292" spans="1:19">
      <c r="A4292" s="4" t="s">
        <v>4499</v>
      </c>
      <c r="B4292" s="4" t="s">
        <v>226</v>
      </c>
      <c r="C4292" s="4" t="s">
        <v>192</v>
      </c>
      <c r="D4292" s="4" t="s">
        <v>24</v>
      </c>
      <c r="E4292" s="4" t="s">
        <v>193</v>
      </c>
      <c r="F4292" s="3">
        <v>42914</v>
      </c>
      <c r="G4292" s="3"/>
      <c r="I4292" s="4" t="s">
        <v>9018</v>
      </c>
      <c r="J4292" s="4" t="s">
        <v>9019</v>
      </c>
      <c r="K4292" s="4" t="s">
        <v>9012</v>
      </c>
      <c r="L4292">
        <v>3393</v>
      </c>
      <c r="M4292" s="4"/>
      <c r="Q4292" s="4"/>
      <c r="R4292" s="4"/>
    </row>
    <row r="4293" spans="1:19">
      <c r="A4293" s="4" t="s">
        <v>4500</v>
      </c>
      <c r="B4293" s="4" t="s">
        <v>208</v>
      </c>
      <c r="C4293" s="4" t="s">
        <v>179</v>
      </c>
      <c r="D4293" s="4" t="s">
        <v>51</v>
      </c>
      <c r="E4293" s="4" t="s">
        <v>172</v>
      </c>
      <c r="F4293" s="3">
        <v>42914</v>
      </c>
      <c r="G4293" s="3">
        <v>42918</v>
      </c>
      <c r="H4293">
        <v>462</v>
      </c>
      <c r="I4293" s="4" t="s">
        <v>9014</v>
      </c>
      <c r="J4293" s="4" t="s">
        <v>9015</v>
      </c>
      <c r="K4293" s="4" t="s">
        <v>9010</v>
      </c>
      <c r="L4293">
        <v>550</v>
      </c>
      <c r="M4293" s="4" t="s">
        <v>36</v>
      </c>
      <c r="N4293">
        <v>1982</v>
      </c>
      <c r="O4293">
        <v>4618</v>
      </c>
      <c r="P4293">
        <v>10083</v>
      </c>
      <c r="Q4293" s="4" t="s">
        <v>23</v>
      </c>
      <c r="R4293" s="4" t="s">
        <v>24</v>
      </c>
      <c r="S4293">
        <v>4</v>
      </c>
    </row>
    <row r="4294" spans="1:19">
      <c r="A4294" s="4" t="s">
        <v>4501</v>
      </c>
      <c r="B4294" s="4" t="s">
        <v>185</v>
      </c>
      <c r="C4294" s="4" t="s">
        <v>171</v>
      </c>
      <c r="D4294" s="4" t="s">
        <v>32</v>
      </c>
      <c r="E4294" s="4" t="s">
        <v>172</v>
      </c>
      <c r="F4294" s="3">
        <v>42914</v>
      </c>
      <c r="G4294" s="3">
        <v>42985</v>
      </c>
      <c r="H4294">
        <v>1211</v>
      </c>
      <c r="I4294" s="4" t="s">
        <v>9023</v>
      </c>
      <c r="J4294" s="4" t="s">
        <v>9024</v>
      </c>
      <c r="K4294" s="4" t="s">
        <v>9010</v>
      </c>
      <c r="L4294">
        <v>1096</v>
      </c>
      <c r="M4294" s="4" t="s">
        <v>33</v>
      </c>
      <c r="N4294">
        <v>2009</v>
      </c>
      <c r="O4294">
        <v>497.11</v>
      </c>
      <c r="P4294">
        <v>1588</v>
      </c>
      <c r="Q4294" s="4" t="s">
        <v>23</v>
      </c>
      <c r="R4294" s="4" t="s">
        <v>24</v>
      </c>
      <c r="S4294">
        <v>71</v>
      </c>
    </row>
    <row r="4295" spans="1:19">
      <c r="A4295" s="4" t="s">
        <v>4502</v>
      </c>
      <c r="B4295" s="4" t="s">
        <v>185</v>
      </c>
      <c r="C4295" s="4" t="s">
        <v>9011</v>
      </c>
      <c r="D4295" s="4" t="s">
        <v>105</v>
      </c>
      <c r="E4295" s="4" t="s">
        <v>172</v>
      </c>
      <c r="F4295" s="3">
        <v>42914</v>
      </c>
      <c r="G4295" s="3">
        <v>42919</v>
      </c>
      <c r="H4295">
        <v>4264</v>
      </c>
      <c r="I4295" s="4" t="s">
        <v>9023</v>
      </c>
      <c r="J4295" s="4" t="s">
        <v>9024</v>
      </c>
      <c r="K4295" s="4" t="s">
        <v>9010</v>
      </c>
      <c r="L4295">
        <v>4821</v>
      </c>
      <c r="M4295" s="4" t="s">
        <v>36</v>
      </c>
      <c r="N4295">
        <v>1996</v>
      </c>
      <c r="O4295">
        <v>6354.87</v>
      </c>
      <c r="P4295">
        <v>16780</v>
      </c>
      <c r="Q4295" s="4" t="s">
        <v>23</v>
      </c>
      <c r="R4295" s="4" t="s">
        <v>35</v>
      </c>
      <c r="S4295">
        <v>5</v>
      </c>
    </row>
    <row r="4296" spans="1:19">
      <c r="A4296" s="4" t="s">
        <v>4503</v>
      </c>
      <c r="B4296" s="4" t="s">
        <v>185</v>
      </c>
      <c r="C4296" s="4" t="s">
        <v>192</v>
      </c>
      <c r="D4296" s="4" t="s">
        <v>54</v>
      </c>
      <c r="E4296" s="4" t="s">
        <v>172</v>
      </c>
      <c r="F4296" s="3">
        <v>42914</v>
      </c>
      <c r="G4296" s="3">
        <v>42987</v>
      </c>
      <c r="H4296">
        <v>3104</v>
      </c>
      <c r="I4296" s="4" t="s">
        <v>9023</v>
      </c>
      <c r="J4296" s="4" t="s">
        <v>9024</v>
      </c>
      <c r="K4296" s="4" t="s">
        <v>9012</v>
      </c>
      <c r="L4296">
        <v>3393</v>
      </c>
      <c r="M4296" s="4" t="s">
        <v>55</v>
      </c>
      <c r="N4296">
        <v>1995</v>
      </c>
      <c r="O4296">
        <v>1825.82</v>
      </c>
      <c r="P4296">
        <v>5595</v>
      </c>
      <c r="Q4296" s="4" t="s">
        <v>23</v>
      </c>
      <c r="R4296" s="4" t="s">
        <v>56</v>
      </c>
      <c r="S4296">
        <v>73</v>
      </c>
    </row>
    <row r="4297" spans="1:19">
      <c r="A4297" s="4" t="s">
        <v>4504</v>
      </c>
      <c r="B4297" s="4" t="s">
        <v>216</v>
      </c>
      <c r="C4297" s="4" t="s">
        <v>192</v>
      </c>
      <c r="D4297" s="4" t="s">
        <v>90</v>
      </c>
      <c r="E4297" s="4" t="s">
        <v>193</v>
      </c>
      <c r="F4297" s="3">
        <v>42914</v>
      </c>
      <c r="G4297" s="3"/>
      <c r="I4297" s="4" t="s">
        <v>9018</v>
      </c>
      <c r="J4297" s="4" t="s">
        <v>9019</v>
      </c>
      <c r="K4297" s="4" t="s">
        <v>9012</v>
      </c>
      <c r="L4297">
        <v>3393</v>
      </c>
      <c r="M4297" s="4" t="s">
        <v>73</v>
      </c>
      <c r="N4297">
        <v>1987</v>
      </c>
      <c r="O4297">
        <v>405.59</v>
      </c>
      <c r="P4297">
        <v>1179</v>
      </c>
      <c r="Q4297" s="4" t="s">
        <v>91</v>
      </c>
      <c r="R4297" s="4" t="s">
        <v>92</v>
      </c>
    </row>
    <row r="4298" spans="1:19">
      <c r="A4298" s="4" t="s">
        <v>4505</v>
      </c>
      <c r="B4298" s="4" t="s">
        <v>216</v>
      </c>
      <c r="C4298" s="4" t="s">
        <v>177</v>
      </c>
      <c r="D4298" s="4" t="s">
        <v>65</v>
      </c>
      <c r="E4298" s="4" t="s">
        <v>172</v>
      </c>
      <c r="F4298" s="3">
        <v>42914</v>
      </c>
      <c r="G4298" s="3">
        <v>43008</v>
      </c>
      <c r="H4298">
        <v>56</v>
      </c>
      <c r="I4298" s="4" t="s">
        <v>9018</v>
      </c>
      <c r="J4298" s="4" t="s">
        <v>9019</v>
      </c>
      <c r="K4298" s="4" t="s">
        <v>9012</v>
      </c>
      <c r="L4298">
        <v>55</v>
      </c>
      <c r="M4298" s="4" t="s">
        <v>33</v>
      </c>
      <c r="N4298">
        <v>1990</v>
      </c>
      <c r="O4298">
        <v>2520.83</v>
      </c>
      <c r="P4298">
        <v>3502</v>
      </c>
      <c r="Q4298" s="4" t="s">
        <v>23</v>
      </c>
      <c r="R4298" s="4" t="s">
        <v>24</v>
      </c>
      <c r="S4298">
        <v>94</v>
      </c>
    </row>
    <row r="4299" spans="1:19">
      <c r="A4299" s="4" t="s">
        <v>4506</v>
      </c>
      <c r="B4299" s="4" t="s">
        <v>183</v>
      </c>
      <c r="C4299" s="4" t="s">
        <v>171</v>
      </c>
      <c r="D4299" s="4" t="s">
        <v>27</v>
      </c>
      <c r="E4299" s="4" t="s">
        <v>172</v>
      </c>
      <c r="F4299" s="3">
        <v>42915</v>
      </c>
      <c r="G4299" s="3">
        <v>42926</v>
      </c>
      <c r="H4299">
        <v>1047</v>
      </c>
      <c r="I4299" s="4" t="s">
        <v>9014</v>
      </c>
      <c r="J4299" s="4" t="s">
        <v>9015</v>
      </c>
      <c r="K4299" s="4" t="s">
        <v>9010</v>
      </c>
      <c r="L4299">
        <v>1096</v>
      </c>
      <c r="M4299" s="4" t="s">
        <v>26</v>
      </c>
      <c r="N4299">
        <v>1986</v>
      </c>
      <c r="O4299">
        <v>647.17999999999995</v>
      </c>
      <c r="P4299">
        <v>1185</v>
      </c>
      <c r="Q4299" s="4" t="s">
        <v>28</v>
      </c>
      <c r="R4299" s="4" t="s">
        <v>24</v>
      </c>
      <c r="S4299">
        <v>11</v>
      </c>
    </row>
    <row r="4300" spans="1:19">
      <c r="A4300" s="4" t="s">
        <v>4507</v>
      </c>
      <c r="B4300" s="4" t="s">
        <v>246</v>
      </c>
      <c r="C4300" s="4" t="s">
        <v>192</v>
      </c>
      <c r="D4300" s="4" t="s">
        <v>80</v>
      </c>
      <c r="E4300" s="4" t="s">
        <v>197</v>
      </c>
      <c r="F4300" s="3">
        <v>42915</v>
      </c>
      <c r="G4300" s="3">
        <v>42924</v>
      </c>
      <c r="H4300">
        <v>0</v>
      </c>
      <c r="I4300" s="4" t="s">
        <v>9021</v>
      </c>
      <c r="J4300" s="4" t="s">
        <v>9019</v>
      </c>
      <c r="K4300" s="4" t="s">
        <v>9012</v>
      </c>
      <c r="L4300">
        <v>3393</v>
      </c>
      <c r="M4300" s="4" t="s">
        <v>9322</v>
      </c>
      <c r="N4300">
        <v>2011</v>
      </c>
      <c r="O4300">
        <v>527.11</v>
      </c>
      <c r="P4300">
        <v>1428</v>
      </c>
      <c r="Q4300" s="4" t="s">
        <v>23</v>
      </c>
      <c r="R4300" s="4" t="s">
        <v>21</v>
      </c>
      <c r="S4300">
        <v>9</v>
      </c>
    </row>
    <row r="4301" spans="1:19">
      <c r="A4301" s="4" t="s">
        <v>4508</v>
      </c>
      <c r="B4301" s="4" t="s">
        <v>279</v>
      </c>
      <c r="C4301" s="4" t="s">
        <v>171</v>
      </c>
      <c r="D4301" s="4" t="s">
        <v>24</v>
      </c>
      <c r="E4301" s="4" t="s">
        <v>193</v>
      </c>
      <c r="F4301" s="3">
        <v>42915</v>
      </c>
      <c r="G4301" s="3"/>
      <c r="I4301" s="4" t="s">
        <v>9018</v>
      </c>
      <c r="J4301" s="4" t="s">
        <v>9019</v>
      </c>
      <c r="K4301" s="4" t="s">
        <v>9010</v>
      </c>
      <c r="L4301">
        <v>1096</v>
      </c>
      <c r="M4301" s="4"/>
      <c r="Q4301" s="4"/>
      <c r="R4301" s="4"/>
    </row>
    <row r="4302" spans="1:19">
      <c r="A4302" s="4" t="s">
        <v>4509</v>
      </c>
      <c r="B4302" s="4" t="s">
        <v>174</v>
      </c>
      <c r="C4302" s="4" t="s">
        <v>9011</v>
      </c>
      <c r="D4302" s="4" t="s">
        <v>110</v>
      </c>
      <c r="E4302" s="4" t="s">
        <v>197</v>
      </c>
      <c r="F4302" s="3">
        <v>42915</v>
      </c>
      <c r="G4302" s="3">
        <v>42922</v>
      </c>
      <c r="H4302">
        <v>0</v>
      </c>
      <c r="I4302" s="4" t="s">
        <v>9016</v>
      </c>
      <c r="J4302" s="4" t="s">
        <v>9015</v>
      </c>
      <c r="K4302" s="4" t="s">
        <v>9010</v>
      </c>
      <c r="L4302">
        <v>4821</v>
      </c>
      <c r="M4302" s="4" t="s">
        <v>60</v>
      </c>
      <c r="N4302">
        <v>1997</v>
      </c>
      <c r="O4302">
        <v>291.27</v>
      </c>
      <c r="P4302">
        <v>586</v>
      </c>
      <c r="Q4302" s="4" t="s">
        <v>23</v>
      </c>
      <c r="R4302" s="4" t="s">
        <v>24</v>
      </c>
      <c r="S4302">
        <v>7</v>
      </c>
    </row>
    <row r="4303" spans="1:19">
      <c r="A4303" s="4" t="s">
        <v>4510</v>
      </c>
      <c r="B4303" s="4" t="s">
        <v>174</v>
      </c>
      <c r="C4303" s="4" t="s">
        <v>9011</v>
      </c>
      <c r="D4303" s="4" t="s">
        <v>92</v>
      </c>
      <c r="E4303" s="4" t="s">
        <v>172</v>
      </c>
      <c r="F4303" s="3">
        <v>42915</v>
      </c>
      <c r="G4303" s="3">
        <v>42924</v>
      </c>
      <c r="H4303">
        <v>5321</v>
      </c>
      <c r="I4303" s="4" t="s">
        <v>9016</v>
      </c>
      <c r="J4303" s="4" t="s">
        <v>9015</v>
      </c>
      <c r="K4303" s="4" t="s">
        <v>9010</v>
      </c>
      <c r="L4303">
        <v>4821</v>
      </c>
      <c r="M4303" s="4" t="s">
        <v>73</v>
      </c>
      <c r="N4303">
        <v>1997</v>
      </c>
      <c r="O4303">
        <v>2041.73</v>
      </c>
      <c r="P4303">
        <v>5276</v>
      </c>
      <c r="Q4303" s="4" t="s">
        <v>23</v>
      </c>
      <c r="R4303" s="4" t="s">
        <v>24</v>
      </c>
      <c r="S4303">
        <v>9</v>
      </c>
    </row>
    <row r="4304" spans="1:19">
      <c r="A4304" s="4" t="s">
        <v>4511</v>
      </c>
      <c r="B4304" s="4" t="s">
        <v>174</v>
      </c>
      <c r="C4304" s="4" t="s">
        <v>177</v>
      </c>
      <c r="D4304" s="4" t="s">
        <v>68</v>
      </c>
      <c r="E4304" s="4" t="s">
        <v>172</v>
      </c>
      <c r="F4304" s="3">
        <v>42915</v>
      </c>
      <c r="G4304" s="3">
        <v>42922</v>
      </c>
      <c r="H4304">
        <v>57</v>
      </c>
      <c r="I4304" s="4" t="s">
        <v>9016</v>
      </c>
      <c r="J4304" s="4" t="s">
        <v>9015</v>
      </c>
      <c r="K4304" s="4" t="s">
        <v>9012</v>
      </c>
      <c r="L4304">
        <v>55</v>
      </c>
      <c r="M4304" s="4" t="s">
        <v>9322</v>
      </c>
      <c r="N4304">
        <v>2000</v>
      </c>
      <c r="O4304">
        <v>1223.72</v>
      </c>
      <c r="P4304">
        <v>2497</v>
      </c>
      <c r="Q4304" s="4" t="s">
        <v>69</v>
      </c>
      <c r="R4304" s="4" t="s">
        <v>24</v>
      </c>
      <c r="S4304">
        <v>7</v>
      </c>
    </row>
    <row r="4305" spans="1:19">
      <c r="A4305" s="4" t="s">
        <v>4512</v>
      </c>
      <c r="B4305" s="4" t="s">
        <v>237</v>
      </c>
      <c r="C4305" s="4" t="s">
        <v>171</v>
      </c>
      <c r="D4305" s="4" t="s">
        <v>82</v>
      </c>
      <c r="E4305" s="4" t="s">
        <v>172</v>
      </c>
      <c r="F4305" s="3">
        <v>42915</v>
      </c>
      <c r="G4305" s="3">
        <v>42924</v>
      </c>
      <c r="H4305">
        <v>950</v>
      </c>
      <c r="I4305" s="4" t="s">
        <v>9018</v>
      </c>
      <c r="J4305" s="4" t="s">
        <v>9019</v>
      </c>
      <c r="K4305" s="4" t="s">
        <v>9010</v>
      </c>
      <c r="L4305">
        <v>1096</v>
      </c>
      <c r="M4305" s="4" t="s">
        <v>36</v>
      </c>
      <c r="N4305">
        <v>1982</v>
      </c>
      <c r="O4305">
        <v>11698.03</v>
      </c>
      <c r="P4305">
        <v>34288</v>
      </c>
      <c r="Q4305" s="4" t="s">
        <v>23</v>
      </c>
      <c r="R4305" s="4" t="s">
        <v>24</v>
      </c>
      <c r="S4305">
        <v>9</v>
      </c>
    </row>
    <row r="4306" spans="1:19">
      <c r="A4306" s="4" t="s">
        <v>4513</v>
      </c>
      <c r="B4306" s="4" t="s">
        <v>237</v>
      </c>
      <c r="C4306" s="4" t="s">
        <v>177</v>
      </c>
      <c r="D4306" s="4" t="s">
        <v>88</v>
      </c>
      <c r="E4306" s="4" t="s">
        <v>172</v>
      </c>
      <c r="F4306" s="3">
        <v>42915</v>
      </c>
      <c r="G4306" s="3">
        <v>42985</v>
      </c>
      <c r="H4306">
        <v>61</v>
      </c>
      <c r="I4306" s="4" t="s">
        <v>9018</v>
      </c>
      <c r="J4306" s="4" t="s">
        <v>9019</v>
      </c>
      <c r="K4306" s="4" t="s">
        <v>9012</v>
      </c>
      <c r="L4306">
        <v>55</v>
      </c>
      <c r="M4306" s="4" t="s">
        <v>46</v>
      </c>
      <c r="N4306">
        <v>1984</v>
      </c>
      <c r="O4306">
        <v>3027.46</v>
      </c>
      <c r="P4306">
        <v>9516</v>
      </c>
      <c r="Q4306" s="4" t="s">
        <v>89</v>
      </c>
      <c r="R4306" s="4" t="s">
        <v>24</v>
      </c>
      <c r="S4306">
        <v>70</v>
      </c>
    </row>
    <row r="4307" spans="1:19">
      <c r="A4307" s="4" t="s">
        <v>4514</v>
      </c>
      <c r="B4307" s="4" t="s">
        <v>237</v>
      </c>
      <c r="C4307" s="4" t="s">
        <v>177</v>
      </c>
      <c r="D4307" s="4" t="s">
        <v>123</v>
      </c>
      <c r="E4307" s="4" t="s">
        <v>172</v>
      </c>
      <c r="F4307" s="3">
        <v>42915</v>
      </c>
      <c r="G4307" s="3">
        <v>42924</v>
      </c>
      <c r="H4307">
        <v>62</v>
      </c>
      <c r="I4307" s="4" t="s">
        <v>9018</v>
      </c>
      <c r="J4307" s="4" t="s">
        <v>9019</v>
      </c>
      <c r="K4307" s="4" t="s">
        <v>9012</v>
      </c>
      <c r="L4307">
        <v>55</v>
      </c>
      <c r="M4307" s="4" t="s">
        <v>39</v>
      </c>
      <c r="N4307">
        <v>1989</v>
      </c>
      <c r="O4307">
        <v>3838.39</v>
      </c>
      <c r="P4307">
        <v>8274</v>
      </c>
      <c r="Q4307" s="4" t="s">
        <v>23</v>
      </c>
      <c r="R4307" s="4" t="s">
        <v>24</v>
      </c>
      <c r="S4307">
        <v>9</v>
      </c>
    </row>
    <row r="4308" spans="1:19">
      <c r="A4308" s="4" t="s">
        <v>4515</v>
      </c>
      <c r="B4308" s="4" t="s">
        <v>196</v>
      </c>
      <c r="C4308" s="4" t="s">
        <v>171</v>
      </c>
      <c r="D4308" s="4" t="s">
        <v>79</v>
      </c>
      <c r="E4308" s="4" t="s">
        <v>172</v>
      </c>
      <c r="F4308" s="3">
        <v>42915</v>
      </c>
      <c r="G4308" s="3">
        <v>42923</v>
      </c>
      <c r="H4308">
        <v>1105</v>
      </c>
      <c r="I4308" s="4" t="s">
        <v>9016</v>
      </c>
      <c r="J4308" s="4" t="s">
        <v>9015</v>
      </c>
      <c r="K4308" s="4" t="s">
        <v>9010</v>
      </c>
      <c r="L4308">
        <v>1096</v>
      </c>
      <c r="M4308" s="4" t="s">
        <v>26</v>
      </c>
      <c r="N4308">
        <v>2002</v>
      </c>
      <c r="O4308">
        <v>3178.24</v>
      </c>
      <c r="P4308">
        <v>4540</v>
      </c>
      <c r="Q4308" s="4" t="s">
        <v>23</v>
      </c>
      <c r="R4308" s="4" t="s">
        <v>24</v>
      </c>
      <c r="S4308">
        <v>8</v>
      </c>
    </row>
    <row r="4309" spans="1:19">
      <c r="A4309" s="4" t="s">
        <v>4516</v>
      </c>
      <c r="B4309" s="4" t="s">
        <v>343</v>
      </c>
      <c r="C4309" s="4" t="s">
        <v>171</v>
      </c>
      <c r="D4309" s="4" t="s">
        <v>103</v>
      </c>
      <c r="E4309" s="4" t="s">
        <v>172</v>
      </c>
      <c r="F4309" s="3">
        <v>42915</v>
      </c>
      <c r="G4309" s="3">
        <v>42980</v>
      </c>
      <c r="H4309">
        <v>835</v>
      </c>
      <c r="I4309" s="4" t="s">
        <v>9016</v>
      </c>
      <c r="J4309" s="4" t="s">
        <v>9015</v>
      </c>
      <c r="K4309" s="4" t="s">
        <v>9010</v>
      </c>
      <c r="L4309">
        <v>1096</v>
      </c>
      <c r="M4309" s="4" t="s">
        <v>26</v>
      </c>
      <c r="N4309">
        <v>1992</v>
      </c>
      <c r="O4309">
        <v>3922.42</v>
      </c>
      <c r="P4309">
        <v>6837</v>
      </c>
      <c r="Q4309" s="4" t="s">
        <v>23</v>
      </c>
      <c r="R4309" s="4" t="s">
        <v>24</v>
      </c>
      <c r="S4309">
        <v>65</v>
      </c>
    </row>
    <row r="4310" spans="1:19">
      <c r="A4310" s="4" t="s">
        <v>4517</v>
      </c>
      <c r="B4310" s="4" t="s">
        <v>219</v>
      </c>
      <c r="C4310" s="4" t="s">
        <v>171</v>
      </c>
      <c r="D4310" s="4" t="s">
        <v>102</v>
      </c>
      <c r="E4310" s="4" t="s">
        <v>172</v>
      </c>
      <c r="F4310" s="3">
        <v>42915</v>
      </c>
      <c r="G4310" s="3">
        <v>42975</v>
      </c>
      <c r="H4310">
        <v>1104</v>
      </c>
      <c r="I4310" s="4" t="s">
        <v>9026</v>
      </c>
      <c r="J4310" s="4" t="s">
        <v>9024</v>
      </c>
      <c r="K4310" s="4" t="s">
        <v>9010</v>
      </c>
      <c r="L4310">
        <v>1096</v>
      </c>
      <c r="M4310" s="4" t="s">
        <v>55</v>
      </c>
      <c r="N4310">
        <v>1994</v>
      </c>
      <c r="O4310">
        <v>1188.42</v>
      </c>
      <c r="P4310">
        <v>3015</v>
      </c>
      <c r="Q4310" s="4" t="s">
        <v>23</v>
      </c>
      <c r="R4310" s="4" t="s">
        <v>24</v>
      </c>
      <c r="S4310">
        <v>60</v>
      </c>
    </row>
    <row r="4311" spans="1:19">
      <c r="A4311" s="4" t="s">
        <v>4518</v>
      </c>
      <c r="B4311" s="4" t="s">
        <v>219</v>
      </c>
      <c r="C4311" s="4" t="s">
        <v>192</v>
      </c>
      <c r="D4311" s="4" t="s">
        <v>82</v>
      </c>
      <c r="E4311" s="4" t="s">
        <v>172</v>
      </c>
      <c r="F4311" s="3">
        <v>42915</v>
      </c>
      <c r="G4311" s="3">
        <v>42990</v>
      </c>
      <c r="H4311">
        <v>3464</v>
      </c>
      <c r="I4311" s="4" t="s">
        <v>9026</v>
      </c>
      <c r="J4311" s="4" t="s">
        <v>9024</v>
      </c>
      <c r="K4311" s="4" t="s">
        <v>9012</v>
      </c>
      <c r="L4311">
        <v>3393</v>
      </c>
      <c r="M4311" s="4" t="s">
        <v>36</v>
      </c>
      <c r="N4311">
        <v>1982</v>
      </c>
      <c r="O4311">
        <v>11698.03</v>
      </c>
      <c r="P4311">
        <v>34288</v>
      </c>
      <c r="Q4311" s="4" t="s">
        <v>23</v>
      </c>
      <c r="R4311" s="4" t="s">
        <v>24</v>
      </c>
      <c r="S4311">
        <v>75</v>
      </c>
    </row>
    <row r="4312" spans="1:19">
      <c r="A4312" s="4" t="s">
        <v>4519</v>
      </c>
      <c r="B4312" s="4" t="s">
        <v>230</v>
      </c>
      <c r="C4312" s="4" t="s">
        <v>179</v>
      </c>
      <c r="D4312" s="4" t="s">
        <v>24</v>
      </c>
      <c r="E4312" s="4" t="s">
        <v>193</v>
      </c>
      <c r="F4312" s="3">
        <v>42915</v>
      </c>
      <c r="G4312" s="3"/>
      <c r="I4312" s="4" t="s">
        <v>9026</v>
      </c>
      <c r="J4312" s="4" t="s">
        <v>9024</v>
      </c>
      <c r="K4312" s="4" t="s">
        <v>9010</v>
      </c>
      <c r="L4312">
        <v>550</v>
      </c>
      <c r="M4312" s="4"/>
      <c r="Q4312" s="4"/>
      <c r="R4312" s="4"/>
    </row>
    <row r="4313" spans="1:19">
      <c r="A4313" s="4" t="s">
        <v>4520</v>
      </c>
      <c r="B4313" s="4" t="s">
        <v>230</v>
      </c>
      <c r="C4313" s="4" t="s">
        <v>179</v>
      </c>
      <c r="D4313" s="4" t="s">
        <v>56</v>
      </c>
      <c r="E4313" s="4" t="s">
        <v>197</v>
      </c>
      <c r="F4313" s="3">
        <v>42915</v>
      </c>
      <c r="G4313" s="3">
        <v>42922</v>
      </c>
      <c r="H4313">
        <v>0</v>
      </c>
      <c r="I4313" s="4" t="s">
        <v>9026</v>
      </c>
      <c r="J4313" s="4" t="s">
        <v>9024</v>
      </c>
      <c r="K4313" s="4" t="s">
        <v>9010</v>
      </c>
      <c r="L4313">
        <v>550</v>
      </c>
      <c r="M4313" s="4" t="s">
        <v>55</v>
      </c>
      <c r="N4313">
        <v>1999</v>
      </c>
      <c r="O4313">
        <v>1699.85</v>
      </c>
      <c r="P4313">
        <v>5108</v>
      </c>
      <c r="Q4313" s="4" t="s">
        <v>23</v>
      </c>
      <c r="R4313" s="4" t="s">
        <v>24</v>
      </c>
      <c r="S4313">
        <v>7</v>
      </c>
    </row>
    <row r="4314" spans="1:19">
      <c r="A4314" s="4" t="s">
        <v>4521</v>
      </c>
      <c r="B4314" s="4" t="s">
        <v>256</v>
      </c>
      <c r="C4314" s="4" t="s">
        <v>177</v>
      </c>
      <c r="D4314" s="4" t="s">
        <v>106</v>
      </c>
      <c r="E4314" s="4" t="s">
        <v>197</v>
      </c>
      <c r="F4314" s="3">
        <v>42915</v>
      </c>
      <c r="G4314" s="3">
        <v>42978</v>
      </c>
      <c r="H4314">
        <v>0</v>
      </c>
      <c r="I4314" s="4" t="s">
        <v>9014</v>
      </c>
      <c r="J4314" s="4" t="s">
        <v>9015</v>
      </c>
      <c r="K4314" s="4" t="s">
        <v>9012</v>
      </c>
      <c r="L4314">
        <v>55</v>
      </c>
      <c r="M4314" s="4" t="s">
        <v>46</v>
      </c>
      <c r="N4314">
        <v>2012</v>
      </c>
      <c r="O4314">
        <v>45.39</v>
      </c>
      <c r="P4314">
        <v>100</v>
      </c>
      <c r="Q4314" s="4" t="s">
        <v>23</v>
      </c>
      <c r="R4314" s="4" t="s">
        <v>47</v>
      </c>
      <c r="S4314">
        <v>63</v>
      </c>
    </row>
    <row r="4315" spans="1:19">
      <c r="A4315" s="4" t="s">
        <v>4522</v>
      </c>
      <c r="B4315" s="4" t="s">
        <v>256</v>
      </c>
      <c r="C4315" s="4" t="s">
        <v>192</v>
      </c>
      <c r="D4315" s="4" t="s">
        <v>111</v>
      </c>
      <c r="E4315" s="4" t="s">
        <v>197</v>
      </c>
      <c r="F4315" s="3">
        <v>42915</v>
      </c>
      <c r="G4315" s="3">
        <v>42922</v>
      </c>
      <c r="H4315">
        <v>0</v>
      </c>
      <c r="I4315" s="4" t="s">
        <v>9014</v>
      </c>
      <c r="J4315" s="4" t="s">
        <v>9015</v>
      </c>
      <c r="K4315" s="4" t="s">
        <v>9012</v>
      </c>
      <c r="L4315">
        <v>3393</v>
      </c>
      <c r="M4315" s="4" t="s">
        <v>33</v>
      </c>
      <c r="N4315">
        <v>1988</v>
      </c>
      <c r="O4315">
        <v>1376.8</v>
      </c>
      <c r="P4315">
        <v>1165</v>
      </c>
      <c r="Q4315" s="4" t="s">
        <v>112</v>
      </c>
      <c r="R4315" s="4" t="s">
        <v>24</v>
      </c>
      <c r="S4315">
        <v>7</v>
      </c>
    </row>
    <row r="4316" spans="1:19">
      <c r="A4316" s="4" t="s">
        <v>4523</v>
      </c>
      <c r="B4316" s="4" t="s">
        <v>187</v>
      </c>
      <c r="C4316" s="4" t="s">
        <v>9011</v>
      </c>
      <c r="D4316" s="4" t="s">
        <v>24</v>
      </c>
      <c r="E4316" s="4" t="s">
        <v>193</v>
      </c>
      <c r="F4316" s="3">
        <v>42915</v>
      </c>
      <c r="G4316" s="3"/>
      <c r="I4316" s="4" t="s">
        <v>9023</v>
      </c>
      <c r="J4316" s="4" t="s">
        <v>9024</v>
      </c>
      <c r="K4316" s="4" t="s">
        <v>9010</v>
      </c>
      <c r="L4316">
        <v>4821</v>
      </c>
      <c r="M4316" s="4"/>
      <c r="Q4316" s="4"/>
      <c r="R4316" s="4"/>
    </row>
    <row r="4317" spans="1:19">
      <c r="A4317" s="4" t="s">
        <v>4524</v>
      </c>
      <c r="B4317" s="4" t="s">
        <v>187</v>
      </c>
      <c r="C4317" s="4" t="s">
        <v>179</v>
      </c>
      <c r="D4317" s="4" t="s">
        <v>76</v>
      </c>
      <c r="E4317" s="4" t="s">
        <v>197</v>
      </c>
      <c r="F4317" s="3">
        <v>42915</v>
      </c>
      <c r="G4317" s="3">
        <v>42926</v>
      </c>
      <c r="H4317">
        <v>0</v>
      </c>
      <c r="I4317" s="4" t="s">
        <v>9023</v>
      </c>
      <c r="J4317" s="4" t="s">
        <v>9024</v>
      </c>
      <c r="K4317" s="4" t="s">
        <v>9010</v>
      </c>
      <c r="L4317">
        <v>550</v>
      </c>
      <c r="M4317" s="4" t="s">
        <v>9322</v>
      </c>
      <c r="N4317">
        <v>1997</v>
      </c>
      <c r="O4317">
        <v>8170.38</v>
      </c>
      <c r="P4317">
        <v>16499</v>
      </c>
      <c r="Q4317" s="4" t="s">
        <v>77</v>
      </c>
      <c r="R4317" s="4" t="s">
        <v>24</v>
      </c>
      <c r="S4317">
        <v>11</v>
      </c>
    </row>
    <row r="4318" spans="1:19">
      <c r="A4318" s="4" t="s">
        <v>4525</v>
      </c>
      <c r="B4318" s="4" t="s">
        <v>187</v>
      </c>
      <c r="C4318" s="4" t="s">
        <v>177</v>
      </c>
      <c r="D4318" s="4" t="s">
        <v>42</v>
      </c>
      <c r="E4318" s="4" t="s">
        <v>197</v>
      </c>
      <c r="F4318" s="3">
        <v>42915</v>
      </c>
      <c r="G4318" s="3">
        <v>42922</v>
      </c>
      <c r="H4318">
        <v>0</v>
      </c>
      <c r="I4318" s="4" t="s">
        <v>9023</v>
      </c>
      <c r="J4318" s="4" t="s">
        <v>9024</v>
      </c>
      <c r="K4318" s="4" t="s">
        <v>9012</v>
      </c>
      <c r="L4318">
        <v>55</v>
      </c>
      <c r="M4318" s="4" t="s">
        <v>26</v>
      </c>
      <c r="N4318">
        <v>2017</v>
      </c>
      <c r="O4318">
        <v>4.54</v>
      </c>
      <c r="P4318">
        <v>9</v>
      </c>
      <c r="Q4318" s="4" t="s">
        <v>23</v>
      </c>
      <c r="R4318" s="4" t="s">
        <v>24</v>
      </c>
      <c r="S4318">
        <v>7</v>
      </c>
    </row>
    <row r="4319" spans="1:19">
      <c r="A4319" s="4" t="s">
        <v>4526</v>
      </c>
      <c r="B4319" s="4" t="s">
        <v>187</v>
      </c>
      <c r="C4319" s="4" t="s">
        <v>177</v>
      </c>
      <c r="D4319" s="4" t="s">
        <v>108</v>
      </c>
      <c r="E4319" s="4" t="s">
        <v>197</v>
      </c>
      <c r="F4319" s="3">
        <v>42915</v>
      </c>
      <c r="G4319" s="3">
        <v>42922</v>
      </c>
      <c r="H4319">
        <v>0</v>
      </c>
      <c r="I4319" s="4" t="s">
        <v>9023</v>
      </c>
      <c r="J4319" s="4" t="s">
        <v>9024</v>
      </c>
      <c r="K4319" s="4" t="s">
        <v>9012</v>
      </c>
      <c r="L4319">
        <v>55</v>
      </c>
      <c r="M4319" s="4" t="s">
        <v>33</v>
      </c>
      <c r="N4319">
        <v>1996</v>
      </c>
      <c r="O4319">
        <v>2214.94</v>
      </c>
      <c r="P4319">
        <v>5374</v>
      </c>
      <c r="Q4319" s="4" t="s">
        <v>23</v>
      </c>
      <c r="R4319" s="4" t="s">
        <v>24</v>
      </c>
      <c r="S4319">
        <v>7</v>
      </c>
    </row>
    <row r="4320" spans="1:19">
      <c r="A4320" s="4" t="s">
        <v>4527</v>
      </c>
      <c r="B4320" s="4" t="s">
        <v>201</v>
      </c>
      <c r="C4320" s="4" t="s">
        <v>9011</v>
      </c>
      <c r="D4320" s="4" t="s">
        <v>44</v>
      </c>
      <c r="E4320" s="4" t="s">
        <v>197</v>
      </c>
      <c r="F4320" s="3">
        <v>42915</v>
      </c>
      <c r="G4320" s="3">
        <v>42926</v>
      </c>
      <c r="H4320">
        <v>0</v>
      </c>
      <c r="I4320" s="4" t="s">
        <v>9026</v>
      </c>
      <c r="J4320" s="4" t="s">
        <v>9024</v>
      </c>
      <c r="K4320" s="4" t="s">
        <v>9010</v>
      </c>
      <c r="L4320">
        <v>4821</v>
      </c>
      <c r="M4320" s="4" t="s">
        <v>36</v>
      </c>
      <c r="N4320">
        <v>2013</v>
      </c>
      <c r="O4320">
        <v>98.79</v>
      </c>
      <c r="P4320">
        <v>96</v>
      </c>
      <c r="Q4320" s="4" t="s">
        <v>23</v>
      </c>
      <c r="R4320" s="4" t="s">
        <v>35</v>
      </c>
      <c r="S4320">
        <v>11</v>
      </c>
    </row>
    <row r="4321" spans="1:19">
      <c r="A4321" s="4" t="s">
        <v>4528</v>
      </c>
      <c r="B4321" s="4" t="s">
        <v>170</v>
      </c>
      <c r="C4321" s="4" t="s">
        <v>192</v>
      </c>
      <c r="D4321" s="4" t="s">
        <v>104</v>
      </c>
      <c r="E4321" s="4" t="s">
        <v>172</v>
      </c>
      <c r="F4321" s="3">
        <v>42915</v>
      </c>
      <c r="G4321" s="3">
        <v>42922</v>
      </c>
      <c r="H4321">
        <v>3676</v>
      </c>
      <c r="I4321" s="4" t="s">
        <v>9014</v>
      </c>
      <c r="J4321" s="4" t="s">
        <v>9015</v>
      </c>
      <c r="K4321" s="4" t="s">
        <v>9012</v>
      </c>
      <c r="L4321">
        <v>3393</v>
      </c>
      <c r="M4321" s="4" t="s">
        <v>9322</v>
      </c>
      <c r="N4321">
        <v>1983</v>
      </c>
      <c r="O4321">
        <v>1008.06</v>
      </c>
      <c r="P4321">
        <v>1238</v>
      </c>
      <c r="Q4321" s="4" t="s">
        <v>23</v>
      </c>
      <c r="R4321" s="4" t="s">
        <v>24</v>
      </c>
      <c r="S4321">
        <v>7</v>
      </c>
    </row>
    <row r="4322" spans="1:19">
      <c r="A4322" s="4" t="s">
        <v>4529</v>
      </c>
      <c r="B4322" s="4" t="s">
        <v>189</v>
      </c>
      <c r="C4322" s="4" t="s">
        <v>9011</v>
      </c>
      <c r="D4322" s="4" t="s">
        <v>85</v>
      </c>
      <c r="E4322" s="4" t="s">
        <v>197</v>
      </c>
      <c r="F4322" s="3">
        <v>42915</v>
      </c>
      <c r="G4322" s="3">
        <v>42924</v>
      </c>
      <c r="H4322">
        <v>0</v>
      </c>
      <c r="I4322" s="4" t="s">
        <v>9016</v>
      </c>
      <c r="J4322" s="4" t="s">
        <v>9015</v>
      </c>
      <c r="K4322" s="4" t="s">
        <v>9010</v>
      </c>
      <c r="L4322">
        <v>4821</v>
      </c>
      <c r="M4322" s="4" t="s">
        <v>46</v>
      </c>
      <c r="N4322">
        <v>1985</v>
      </c>
      <c r="O4322">
        <v>375.43</v>
      </c>
      <c r="P4322">
        <v>1190</v>
      </c>
      <c r="Q4322" s="4" t="s">
        <v>23</v>
      </c>
      <c r="R4322" s="4" t="s">
        <v>24</v>
      </c>
      <c r="S4322">
        <v>9</v>
      </c>
    </row>
    <row r="4323" spans="1:19">
      <c r="A4323" s="4" t="s">
        <v>4530</v>
      </c>
      <c r="B4323" s="4" t="s">
        <v>189</v>
      </c>
      <c r="C4323" s="4" t="s">
        <v>179</v>
      </c>
      <c r="D4323" s="4" t="s">
        <v>119</v>
      </c>
      <c r="E4323" s="4" t="s">
        <v>172</v>
      </c>
      <c r="F4323" s="3">
        <v>42915</v>
      </c>
      <c r="G4323" s="3">
        <v>42956</v>
      </c>
      <c r="H4323">
        <v>568</v>
      </c>
      <c r="I4323" s="4" t="s">
        <v>9016</v>
      </c>
      <c r="J4323" s="4" t="s">
        <v>9015</v>
      </c>
      <c r="K4323" s="4" t="s">
        <v>9010</v>
      </c>
      <c r="L4323">
        <v>550</v>
      </c>
      <c r="M4323" s="4" t="s">
        <v>55</v>
      </c>
      <c r="N4323">
        <v>1988</v>
      </c>
      <c r="O4323">
        <v>5266.09</v>
      </c>
      <c r="P4323">
        <v>8595</v>
      </c>
      <c r="Q4323" s="4" t="s">
        <v>23</v>
      </c>
      <c r="R4323" s="4" t="s">
        <v>56</v>
      </c>
      <c r="S4323">
        <v>41</v>
      </c>
    </row>
    <row r="4324" spans="1:19">
      <c r="A4324" s="4" t="s">
        <v>4531</v>
      </c>
      <c r="B4324" s="4" t="s">
        <v>232</v>
      </c>
      <c r="C4324" s="4" t="s">
        <v>9011</v>
      </c>
      <c r="D4324" s="4" t="s">
        <v>99</v>
      </c>
      <c r="E4324" s="4" t="s">
        <v>172</v>
      </c>
      <c r="F4324" s="3">
        <v>42915</v>
      </c>
      <c r="G4324" s="3">
        <v>42925</v>
      </c>
      <c r="H4324">
        <v>4837</v>
      </c>
      <c r="I4324" s="4" t="s">
        <v>9021</v>
      </c>
      <c r="J4324" s="4" t="s">
        <v>9019</v>
      </c>
      <c r="K4324" s="4" t="s">
        <v>9010</v>
      </c>
      <c r="L4324">
        <v>4821</v>
      </c>
      <c r="M4324" s="4" t="s">
        <v>33</v>
      </c>
      <c r="N4324">
        <v>2003</v>
      </c>
      <c r="O4324">
        <v>1419.98</v>
      </c>
      <c r="P4324">
        <v>4018</v>
      </c>
      <c r="Q4324" s="4" t="s">
        <v>23</v>
      </c>
      <c r="R4324" s="4" t="s">
        <v>24</v>
      </c>
      <c r="S4324">
        <v>10</v>
      </c>
    </row>
    <row r="4325" spans="1:19">
      <c r="A4325" s="4" t="s">
        <v>4532</v>
      </c>
      <c r="B4325" s="4" t="s">
        <v>205</v>
      </c>
      <c r="C4325" s="4" t="s">
        <v>9011</v>
      </c>
      <c r="D4325" s="4" t="s">
        <v>56</v>
      </c>
      <c r="E4325" s="4" t="s">
        <v>172</v>
      </c>
      <c r="F4325" s="3">
        <v>42915</v>
      </c>
      <c r="G4325" s="3">
        <v>42966</v>
      </c>
      <c r="H4325">
        <v>4936</v>
      </c>
      <c r="I4325" s="4" t="s">
        <v>9023</v>
      </c>
      <c r="J4325" s="4" t="s">
        <v>9024</v>
      </c>
      <c r="K4325" s="4" t="s">
        <v>9010</v>
      </c>
      <c r="L4325">
        <v>4821</v>
      </c>
      <c r="M4325" s="4" t="s">
        <v>55</v>
      </c>
      <c r="N4325">
        <v>1999</v>
      </c>
      <c r="O4325">
        <v>1699.85</v>
      </c>
      <c r="P4325">
        <v>5108</v>
      </c>
      <c r="Q4325" s="4" t="s">
        <v>23</v>
      </c>
      <c r="R4325" s="4" t="s">
        <v>24</v>
      </c>
      <c r="S4325">
        <v>51</v>
      </c>
    </row>
    <row r="4326" spans="1:19">
      <c r="A4326" s="4" t="s">
        <v>4533</v>
      </c>
      <c r="B4326" s="4" t="s">
        <v>205</v>
      </c>
      <c r="C4326" s="4" t="s">
        <v>177</v>
      </c>
      <c r="D4326" s="4" t="s">
        <v>74</v>
      </c>
      <c r="E4326" s="4" t="s">
        <v>172</v>
      </c>
      <c r="F4326" s="3">
        <v>42915</v>
      </c>
      <c r="G4326" s="3">
        <v>42981</v>
      </c>
      <c r="H4326">
        <v>55</v>
      </c>
      <c r="I4326" s="4" t="s">
        <v>9023</v>
      </c>
      <c r="J4326" s="4" t="s">
        <v>9024</v>
      </c>
      <c r="K4326" s="4" t="s">
        <v>9012</v>
      </c>
      <c r="L4326">
        <v>55</v>
      </c>
      <c r="M4326" s="4" t="s">
        <v>33</v>
      </c>
      <c r="N4326">
        <v>2003</v>
      </c>
      <c r="O4326">
        <v>223.8</v>
      </c>
      <c r="P4326">
        <v>299</v>
      </c>
      <c r="Q4326" s="4" t="s">
        <v>23</v>
      </c>
      <c r="R4326" s="4" t="s">
        <v>24</v>
      </c>
      <c r="S4326">
        <v>66</v>
      </c>
    </row>
    <row r="4327" spans="1:19">
      <c r="A4327" s="4" t="s">
        <v>4534</v>
      </c>
      <c r="B4327" s="4" t="s">
        <v>208</v>
      </c>
      <c r="C4327" s="4" t="s">
        <v>179</v>
      </c>
      <c r="D4327" s="4" t="s">
        <v>85</v>
      </c>
      <c r="E4327" s="4" t="s">
        <v>172</v>
      </c>
      <c r="F4327" s="3">
        <v>42915</v>
      </c>
      <c r="G4327" s="3">
        <v>42926</v>
      </c>
      <c r="H4327">
        <v>466</v>
      </c>
      <c r="I4327" s="4" t="s">
        <v>9014</v>
      </c>
      <c r="J4327" s="4" t="s">
        <v>9015</v>
      </c>
      <c r="K4327" s="4" t="s">
        <v>9010</v>
      </c>
      <c r="L4327">
        <v>550</v>
      </c>
      <c r="M4327" s="4" t="s">
        <v>46</v>
      </c>
      <c r="N4327">
        <v>1985</v>
      </c>
      <c r="O4327">
        <v>375.43</v>
      </c>
      <c r="P4327">
        <v>1190</v>
      </c>
      <c r="Q4327" s="4" t="s">
        <v>23</v>
      </c>
      <c r="R4327" s="4" t="s">
        <v>24</v>
      </c>
      <c r="S4327">
        <v>11</v>
      </c>
    </row>
    <row r="4328" spans="1:19">
      <c r="A4328" s="4" t="s">
        <v>4535</v>
      </c>
      <c r="B4328" s="4" t="s">
        <v>185</v>
      </c>
      <c r="C4328" s="4" t="s">
        <v>192</v>
      </c>
      <c r="D4328" s="4" t="s">
        <v>24</v>
      </c>
      <c r="E4328" s="4" t="s">
        <v>193</v>
      </c>
      <c r="F4328" s="3">
        <v>42915</v>
      </c>
      <c r="G4328" s="3"/>
      <c r="I4328" s="4" t="s">
        <v>9023</v>
      </c>
      <c r="J4328" s="4" t="s">
        <v>9024</v>
      </c>
      <c r="K4328" s="4" t="s">
        <v>9012</v>
      </c>
      <c r="L4328">
        <v>3393</v>
      </c>
      <c r="M4328" s="4"/>
      <c r="Q4328" s="4"/>
      <c r="R4328" s="4"/>
    </row>
    <row r="4329" spans="1:19">
      <c r="A4329" s="4" t="s">
        <v>4536</v>
      </c>
      <c r="B4329" s="4" t="s">
        <v>185</v>
      </c>
      <c r="C4329" s="4" t="s">
        <v>177</v>
      </c>
      <c r="D4329" s="4" t="s">
        <v>59</v>
      </c>
      <c r="E4329" s="4" t="s">
        <v>197</v>
      </c>
      <c r="F4329" s="3">
        <v>42915</v>
      </c>
      <c r="G4329" s="3">
        <v>42921</v>
      </c>
      <c r="H4329">
        <v>0</v>
      </c>
      <c r="I4329" s="4" t="s">
        <v>9023</v>
      </c>
      <c r="J4329" s="4" t="s">
        <v>9024</v>
      </c>
      <c r="K4329" s="4" t="s">
        <v>9012</v>
      </c>
      <c r="L4329">
        <v>55</v>
      </c>
      <c r="M4329" s="4" t="s">
        <v>60</v>
      </c>
      <c r="N4329">
        <v>1988</v>
      </c>
      <c r="O4329">
        <v>2059.9</v>
      </c>
      <c r="P4329">
        <v>3644</v>
      </c>
      <c r="Q4329" s="4" t="s">
        <v>23</v>
      </c>
      <c r="R4329" s="4" t="s">
        <v>24</v>
      </c>
      <c r="S4329">
        <v>6</v>
      </c>
    </row>
    <row r="4330" spans="1:19">
      <c r="A4330" s="4" t="s">
        <v>4537</v>
      </c>
      <c r="B4330" s="4" t="s">
        <v>185</v>
      </c>
      <c r="C4330" s="4" t="s">
        <v>9011</v>
      </c>
      <c r="D4330" s="4" t="s">
        <v>93</v>
      </c>
      <c r="E4330" s="4" t="s">
        <v>172</v>
      </c>
      <c r="F4330" s="3">
        <v>42915</v>
      </c>
      <c r="G4330" s="3">
        <v>42920</v>
      </c>
      <c r="H4330">
        <v>4856</v>
      </c>
      <c r="I4330" s="4" t="s">
        <v>9023</v>
      </c>
      <c r="J4330" s="4" t="s">
        <v>9024</v>
      </c>
      <c r="K4330" s="4" t="s">
        <v>9010</v>
      </c>
      <c r="L4330">
        <v>4821</v>
      </c>
      <c r="M4330" s="4" t="s">
        <v>73</v>
      </c>
      <c r="N4330">
        <v>1991</v>
      </c>
      <c r="O4330">
        <v>1012.72</v>
      </c>
      <c r="P4330">
        <v>3492</v>
      </c>
      <c r="Q4330" s="4" t="s">
        <v>94</v>
      </c>
      <c r="R4330" s="4" t="s">
        <v>24</v>
      </c>
      <c r="S4330">
        <v>5</v>
      </c>
    </row>
    <row r="4331" spans="1:19">
      <c r="A4331" s="4" t="s">
        <v>4538</v>
      </c>
      <c r="B4331" s="4" t="s">
        <v>185</v>
      </c>
      <c r="C4331" s="4" t="s">
        <v>192</v>
      </c>
      <c r="D4331" s="4" t="s">
        <v>97</v>
      </c>
      <c r="E4331" s="4" t="s">
        <v>172</v>
      </c>
      <c r="F4331" s="3">
        <v>42915</v>
      </c>
      <c r="G4331" s="3">
        <v>42924</v>
      </c>
      <c r="H4331">
        <v>3562</v>
      </c>
      <c r="I4331" s="4" t="s">
        <v>9023</v>
      </c>
      <c r="J4331" s="4" t="s">
        <v>9024</v>
      </c>
      <c r="K4331" s="4" t="s">
        <v>9012</v>
      </c>
      <c r="L4331">
        <v>3393</v>
      </c>
      <c r="M4331" s="4" t="s">
        <v>33</v>
      </c>
      <c r="N4331">
        <v>2001</v>
      </c>
      <c r="O4331">
        <v>2437.85</v>
      </c>
      <c r="P4331">
        <v>4874</v>
      </c>
      <c r="Q4331" s="4" t="s">
        <v>23</v>
      </c>
      <c r="R4331" s="4" t="s">
        <v>24</v>
      </c>
      <c r="S4331">
        <v>9</v>
      </c>
    </row>
    <row r="4332" spans="1:19">
      <c r="A4332" s="4" t="s">
        <v>4539</v>
      </c>
      <c r="B4332" s="4" t="s">
        <v>216</v>
      </c>
      <c r="C4332" s="4" t="s">
        <v>9011</v>
      </c>
      <c r="D4332" s="4" t="s">
        <v>88</v>
      </c>
      <c r="E4332" s="4" t="s">
        <v>172</v>
      </c>
      <c r="F4332" s="3">
        <v>42915</v>
      </c>
      <c r="G4332" s="3">
        <v>42925</v>
      </c>
      <c r="H4332">
        <v>5159</v>
      </c>
      <c r="I4332" s="4" t="s">
        <v>9018</v>
      </c>
      <c r="J4332" s="4" t="s">
        <v>9019</v>
      </c>
      <c r="K4332" s="4" t="s">
        <v>9010</v>
      </c>
      <c r="L4332">
        <v>4821</v>
      </c>
      <c r="M4332" s="4" t="s">
        <v>46</v>
      </c>
      <c r="N4332">
        <v>1984</v>
      </c>
      <c r="O4332">
        <v>3027.46</v>
      </c>
      <c r="P4332">
        <v>9516</v>
      </c>
      <c r="Q4332" s="4" t="s">
        <v>89</v>
      </c>
      <c r="R4332" s="4" t="s">
        <v>24</v>
      </c>
      <c r="S4332">
        <v>10</v>
      </c>
    </row>
    <row r="4333" spans="1:19">
      <c r="A4333" s="4" t="s">
        <v>4540</v>
      </c>
      <c r="B4333" s="4" t="s">
        <v>216</v>
      </c>
      <c r="C4333" s="4" t="s">
        <v>192</v>
      </c>
      <c r="D4333" s="4" t="s">
        <v>83</v>
      </c>
      <c r="E4333" s="4" t="s">
        <v>172</v>
      </c>
      <c r="F4333" s="3">
        <v>42915</v>
      </c>
      <c r="G4333" s="3">
        <v>42927</v>
      </c>
      <c r="H4333">
        <v>3172</v>
      </c>
      <c r="I4333" s="4" t="s">
        <v>9018</v>
      </c>
      <c r="J4333" s="4" t="s">
        <v>9019</v>
      </c>
      <c r="K4333" s="4" t="s">
        <v>9012</v>
      </c>
      <c r="L4333">
        <v>3393</v>
      </c>
      <c r="M4333" s="4" t="s">
        <v>33</v>
      </c>
      <c r="N4333">
        <v>2004</v>
      </c>
      <c r="O4333">
        <v>702.72</v>
      </c>
      <c r="P4333">
        <v>1831</v>
      </c>
      <c r="Q4333" s="4" t="s">
        <v>23</v>
      </c>
      <c r="R4333" s="4" t="s">
        <v>24</v>
      </c>
      <c r="S4333">
        <v>12</v>
      </c>
    </row>
    <row r="4334" spans="1:19">
      <c r="A4334" s="4" t="s">
        <v>4541</v>
      </c>
      <c r="B4334" s="4" t="s">
        <v>235</v>
      </c>
      <c r="C4334" s="4" t="s">
        <v>192</v>
      </c>
      <c r="D4334" s="4" t="s">
        <v>83</v>
      </c>
      <c r="E4334" s="4" t="s">
        <v>172</v>
      </c>
      <c r="F4334" s="3">
        <v>42915</v>
      </c>
      <c r="G4334" s="3">
        <v>42988</v>
      </c>
      <c r="H4334">
        <v>3350</v>
      </c>
      <c r="I4334" s="4" t="s">
        <v>9018</v>
      </c>
      <c r="J4334" s="4" t="s">
        <v>9019</v>
      </c>
      <c r="K4334" s="4" t="s">
        <v>9012</v>
      </c>
      <c r="L4334">
        <v>3393</v>
      </c>
      <c r="M4334" s="4" t="s">
        <v>33</v>
      </c>
      <c r="N4334">
        <v>2004</v>
      </c>
      <c r="O4334">
        <v>702.72</v>
      </c>
      <c r="P4334">
        <v>1831</v>
      </c>
      <c r="Q4334" s="4" t="s">
        <v>23</v>
      </c>
      <c r="R4334" s="4" t="s">
        <v>24</v>
      </c>
      <c r="S4334">
        <v>73</v>
      </c>
    </row>
    <row r="4335" spans="1:19">
      <c r="A4335" s="4" t="s">
        <v>4542</v>
      </c>
      <c r="B4335" s="4" t="s">
        <v>181</v>
      </c>
      <c r="C4335" s="4" t="s">
        <v>179</v>
      </c>
      <c r="D4335" s="4" t="s">
        <v>71</v>
      </c>
      <c r="E4335" s="4" t="s">
        <v>172</v>
      </c>
      <c r="F4335" s="3">
        <v>42915</v>
      </c>
      <c r="G4335" s="3">
        <v>42926</v>
      </c>
      <c r="H4335">
        <v>595</v>
      </c>
      <c r="I4335" s="4" t="s">
        <v>9026</v>
      </c>
      <c r="J4335" s="4" t="s">
        <v>9024</v>
      </c>
      <c r="K4335" s="4" t="s">
        <v>9010</v>
      </c>
      <c r="L4335">
        <v>550</v>
      </c>
      <c r="M4335" s="4" t="s">
        <v>46</v>
      </c>
      <c r="N4335">
        <v>2000</v>
      </c>
      <c r="O4335">
        <v>2952.73</v>
      </c>
      <c r="P4335">
        <v>5107</v>
      </c>
      <c r="Q4335" s="4" t="s">
        <v>23</v>
      </c>
      <c r="R4335" s="4" t="s">
        <v>24</v>
      </c>
      <c r="S4335">
        <v>11</v>
      </c>
    </row>
    <row r="4336" spans="1:19">
      <c r="A4336" s="4" t="s">
        <v>4543</v>
      </c>
      <c r="B4336" s="4" t="s">
        <v>183</v>
      </c>
      <c r="C4336" s="4" t="s">
        <v>179</v>
      </c>
      <c r="D4336" s="4" t="s">
        <v>27</v>
      </c>
      <c r="E4336" s="4" t="s">
        <v>172</v>
      </c>
      <c r="F4336" s="3">
        <v>42916</v>
      </c>
      <c r="G4336" s="3">
        <v>43005</v>
      </c>
      <c r="H4336">
        <v>560</v>
      </c>
      <c r="I4336" s="4" t="s">
        <v>9014</v>
      </c>
      <c r="J4336" s="4" t="s">
        <v>9015</v>
      </c>
      <c r="K4336" s="4" t="s">
        <v>9010</v>
      </c>
      <c r="L4336">
        <v>550</v>
      </c>
      <c r="M4336" s="4" t="s">
        <v>26</v>
      </c>
      <c r="N4336">
        <v>1986</v>
      </c>
      <c r="O4336">
        <v>647.17999999999995</v>
      </c>
      <c r="P4336">
        <v>1185</v>
      </c>
      <c r="Q4336" s="4" t="s">
        <v>28</v>
      </c>
      <c r="R4336" s="4" t="s">
        <v>24</v>
      </c>
      <c r="S4336">
        <v>89</v>
      </c>
    </row>
    <row r="4337" spans="1:19">
      <c r="A4337" s="4" t="s">
        <v>4544</v>
      </c>
      <c r="B4337" s="4" t="s">
        <v>261</v>
      </c>
      <c r="C4337" s="4" t="s">
        <v>171</v>
      </c>
      <c r="D4337" s="4" t="s">
        <v>24</v>
      </c>
      <c r="E4337" s="4" t="s">
        <v>193</v>
      </c>
      <c r="F4337" s="3">
        <v>42916</v>
      </c>
      <c r="G4337" s="3"/>
      <c r="I4337" s="4" t="s">
        <v>9021</v>
      </c>
      <c r="J4337" s="4" t="s">
        <v>9019</v>
      </c>
      <c r="K4337" s="4" t="s">
        <v>9010</v>
      </c>
      <c r="L4337">
        <v>1096</v>
      </c>
      <c r="M4337" s="4"/>
      <c r="Q4337" s="4"/>
      <c r="R4337" s="4"/>
    </row>
    <row r="4338" spans="1:19">
      <c r="A4338" s="4" t="s">
        <v>4545</v>
      </c>
      <c r="B4338" s="4" t="s">
        <v>261</v>
      </c>
      <c r="C4338" s="4" t="s">
        <v>171</v>
      </c>
      <c r="D4338" s="4" t="s">
        <v>125</v>
      </c>
      <c r="E4338" s="4" t="s">
        <v>172</v>
      </c>
      <c r="F4338" s="3">
        <v>42916</v>
      </c>
      <c r="G4338" s="3">
        <v>42918</v>
      </c>
      <c r="H4338">
        <v>1167</v>
      </c>
      <c r="I4338" s="4" t="s">
        <v>9021</v>
      </c>
      <c r="J4338" s="4" t="s">
        <v>9019</v>
      </c>
      <c r="K4338" s="4" t="s">
        <v>9010</v>
      </c>
      <c r="L4338">
        <v>1096</v>
      </c>
      <c r="M4338" s="4" t="s">
        <v>33</v>
      </c>
      <c r="N4338">
        <v>2005</v>
      </c>
      <c r="O4338">
        <v>2261.0500000000002</v>
      </c>
      <c r="P4338">
        <v>3851</v>
      </c>
      <c r="Q4338" s="4" t="s">
        <v>23</v>
      </c>
      <c r="R4338" s="4" t="s">
        <v>24</v>
      </c>
      <c r="S4338">
        <v>2</v>
      </c>
    </row>
    <row r="4339" spans="1:19">
      <c r="A4339" s="4" t="s">
        <v>4546</v>
      </c>
      <c r="B4339" s="4" t="s">
        <v>246</v>
      </c>
      <c r="C4339" s="4" t="s">
        <v>199</v>
      </c>
      <c r="D4339" s="4" t="s">
        <v>78</v>
      </c>
      <c r="E4339" s="4" t="s">
        <v>197</v>
      </c>
      <c r="F4339" s="3">
        <v>42916</v>
      </c>
      <c r="G4339" s="3">
        <v>42926</v>
      </c>
      <c r="H4339">
        <v>0</v>
      </c>
      <c r="I4339" s="4" t="s">
        <v>9021</v>
      </c>
      <c r="J4339" s="4" t="s">
        <v>9019</v>
      </c>
      <c r="K4339" s="4" t="s">
        <v>9010</v>
      </c>
      <c r="L4339">
        <v>5482</v>
      </c>
      <c r="M4339" s="4" t="s">
        <v>55</v>
      </c>
      <c r="N4339">
        <v>1994</v>
      </c>
      <c r="O4339">
        <v>6395.05</v>
      </c>
      <c r="P4339">
        <v>20275</v>
      </c>
      <c r="Q4339" s="4" t="s">
        <v>23</v>
      </c>
      <c r="R4339" s="4" t="s">
        <v>24</v>
      </c>
      <c r="S4339">
        <v>10</v>
      </c>
    </row>
    <row r="4340" spans="1:19">
      <c r="A4340" s="4" t="s">
        <v>4547</v>
      </c>
      <c r="B4340" s="4" t="s">
        <v>246</v>
      </c>
      <c r="C4340" s="4" t="s">
        <v>192</v>
      </c>
      <c r="D4340" s="4" t="s">
        <v>25</v>
      </c>
      <c r="E4340" s="4" t="s">
        <v>172</v>
      </c>
      <c r="F4340" s="3">
        <v>42916</v>
      </c>
      <c r="G4340" s="3">
        <v>43004</v>
      </c>
      <c r="H4340">
        <v>3280</v>
      </c>
      <c r="I4340" s="4" t="s">
        <v>9021</v>
      </c>
      <c r="J4340" s="4" t="s">
        <v>9019</v>
      </c>
      <c r="K4340" s="4" t="s">
        <v>9012</v>
      </c>
      <c r="L4340">
        <v>3393</v>
      </c>
      <c r="M4340" s="4" t="s">
        <v>26</v>
      </c>
      <c r="N4340">
        <v>1999</v>
      </c>
      <c r="O4340">
        <v>251.41</v>
      </c>
      <c r="P4340">
        <v>495</v>
      </c>
      <c r="Q4340" s="4" t="s">
        <v>23</v>
      </c>
      <c r="R4340" s="4" t="s">
        <v>24</v>
      </c>
      <c r="S4340">
        <v>88</v>
      </c>
    </row>
    <row r="4341" spans="1:19">
      <c r="A4341" s="4" t="s">
        <v>4548</v>
      </c>
      <c r="B4341" s="4" t="s">
        <v>304</v>
      </c>
      <c r="C4341" s="4" t="s">
        <v>192</v>
      </c>
      <c r="D4341" s="4" t="s">
        <v>66</v>
      </c>
      <c r="E4341" s="4" t="s">
        <v>172</v>
      </c>
      <c r="F4341" s="3">
        <v>42916</v>
      </c>
      <c r="G4341" s="3">
        <v>42993</v>
      </c>
      <c r="H4341">
        <v>3427</v>
      </c>
      <c r="I4341" s="4" t="s">
        <v>9014</v>
      </c>
      <c r="J4341" s="4" t="s">
        <v>9015</v>
      </c>
      <c r="K4341" s="4" t="s">
        <v>9012</v>
      </c>
      <c r="L4341">
        <v>3393</v>
      </c>
      <c r="M4341" s="4" t="s">
        <v>33</v>
      </c>
      <c r="N4341">
        <v>2007</v>
      </c>
      <c r="O4341">
        <v>894.33</v>
      </c>
      <c r="P4341">
        <v>1635</v>
      </c>
      <c r="Q4341" s="4" t="s">
        <v>67</v>
      </c>
      <c r="R4341" s="4" t="s">
        <v>24</v>
      </c>
      <c r="S4341">
        <v>77</v>
      </c>
    </row>
    <row r="4342" spans="1:19">
      <c r="A4342" s="4" t="s">
        <v>4549</v>
      </c>
      <c r="B4342" s="4" t="s">
        <v>279</v>
      </c>
      <c r="C4342" s="4" t="s">
        <v>179</v>
      </c>
      <c r="D4342" s="4" t="s">
        <v>107</v>
      </c>
      <c r="E4342" s="4" t="s">
        <v>197</v>
      </c>
      <c r="F4342" s="3">
        <v>42916</v>
      </c>
      <c r="G4342" s="3">
        <v>42928</v>
      </c>
      <c r="H4342">
        <v>0</v>
      </c>
      <c r="I4342" s="4" t="s">
        <v>9018</v>
      </c>
      <c r="J4342" s="4" t="s">
        <v>9019</v>
      </c>
      <c r="K4342" s="4" t="s">
        <v>9010</v>
      </c>
      <c r="L4342">
        <v>550</v>
      </c>
      <c r="M4342" s="4" t="s">
        <v>26</v>
      </c>
      <c r="N4342">
        <v>1994</v>
      </c>
      <c r="O4342">
        <v>2818.38</v>
      </c>
      <c r="P4342">
        <v>6290</v>
      </c>
      <c r="Q4342" s="4" t="s">
        <v>23</v>
      </c>
      <c r="R4342" s="4" t="s">
        <v>24</v>
      </c>
      <c r="S4342">
        <v>12</v>
      </c>
    </row>
    <row r="4343" spans="1:19">
      <c r="A4343" s="4" t="s">
        <v>4550</v>
      </c>
      <c r="B4343" s="4" t="s">
        <v>210</v>
      </c>
      <c r="C4343" s="4" t="s">
        <v>171</v>
      </c>
      <c r="D4343" s="4" t="s">
        <v>99</v>
      </c>
      <c r="E4343" s="4" t="s">
        <v>197</v>
      </c>
      <c r="F4343" s="3">
        <v>42916</v>
      </c>
      <c r="G4343" s="3">
        <v>42924</v>
      </c>
      <c r="H4343">
        <v>0</v>
      </c>
      <c r="I4343" s="4" t="s">
        <v>9021</v>
      </c>
      <c r="J4343" s="4" t="s">
        <v>9019</v>
      </c>
      <c r="K4343" s="4" t="s">
        <v>9010</v>
      </c>
      <c r="L4343">
        <v>1096</v>
      </c>
      <c r="M4343" s="4" t="s">
        <v>33</v>
      </c>
      <c r="N4343">
        <v>2003</v>
      </c>
      <c r="O4343">
        <v>1419.98</v>
      </c>
      <c r="P4343">
        <v>4018</v>
      </c>
      <c r="Q4343" s="4" t="s">
        <v>23</v>
      </c>
      <c r="R4343" s="4" t="s">
        <v>24</v>
      </c>
      <c r="S4343">
        <v>8</v>
      </c>
    </row>
    <row r="4344" spans="1:19">
      <c r="A4344" s="4" t="s">
        <v>4551</v>
      </c>
      <c r="B4344" s="4" t="s">
        <v>210</v>
      </c>
      <c r="C4344" s="4" t="s">
        <v>171</v>
      </c>
      <c r="D4344" s="4" t="s">
        <v>80</v>
      </c>
      <c r="E4344" s="4" t="s">
        <v>172</v>
      </c>
      <c r="F4344" s="3">
        <v>42916</v>
      </c>
      <c r="G4344" s="3">
        <v>43005</v>
      </c>
      <c r="H4344">
        <v>940</v>
      </c>
      <c r="I4344" s="4" t="s">
        <v>9021</v>
      </c>
      <c r="J4344" s="4" t="s">
        <v>9019</v>
      </c>
      <c r="K4344" s="4" t="s">
        <v>9010</v>
      </c>
      <c r="L4344">
        <v>1096</v>
      </c>
      <c r="M4344" s="4" t="s">
        <v>9322</v>
      </c>
      <c r="N4344">
        <v>2011</v>
      </c>
      <c r="O4344">
        <v>527.11</v>
      </c>
      <c r="P4344">
        <v>1428</v>
      </c>
      <c r="Q4344" s="4" t="s">
        <v>23</v>
      </c>
      <c r="R4344" s="4" t="s">
        <v>21</v>
      </c>
      <c r="S4344">
        <v>89</v>
      </c>
    </row>
    <row r="4345" spans="1:19">
      <c r="A4345" s="4" t="s">
        <v>4552</v>
      </c>
      <c r="B4345" s="4" t="s">
        <v>174</v>
      </c>
      <c r="C4345" s="4" t="s">
        <v>179</v>
      </c>
      <c r="D4345" s="4" t="s">
        <v>92</v>
      </c>
      <c r="E4345" s="4" t="s">
        <v>172</v>
      </c>
      <c r="F4345" s="3">
        <v>42916</v>
      </c>
      <c r="G4345" s="3">
        <v>43007</v>
      </c>
      <c r="H4345">
        <v>565</v>
      </c>
      <c r="I4345" s="4" t="s">
        <v>9016</v>
      </c>
      <c r="J4345" s="4" t="s">
        <v>9015</v>
      </c>
      <c r="K4345" s="4" t="s">
        <v>9010</v>
      </c>
      <c r="L4345">
        <v>550</v>
      </c>
      <c r="M4345" s="4" t="s">
        <v>73</v>
      </c>
      <c r="N4345">
        <v>1997</v>
      </c>
      <c r="O4345">
        <v>2041.73</v>
      </c>
      <c r="P4345">
        <v>5276</v>
      </c>
      <c r="Q4345" s="4" t="s">
        <v>23</v>
      </c>
      <c r="R4345" s="4" t="s">
        <v>24</v>
      </c>
      <c r="S4345">
        <v>91</v>
      </c>
    </row>
    <row r="4346" spans="1:19">
      <c r="A4346" s="4" t="s">
        <v>4553</v>
      </c>
      <c r="B4346" s="4" t="s">
        <v>174</v>
      </c>
      <c r="C4346" s="4" t="s">
        <v>9011</v>
      </c>
      <c r="D4346" s="4" t="s">
        <v>43</v>
      </c>
      <c r="E4346" s="4" t="s">
        <v>172</v>
      </c>
      <c r="F4346" s="3">
        <v>42916</v>
      </c>
      <c r="G4346" s="3">
        <v>42922</v>
      </c>
      <c r="H4346">
        <v>4749</v>
      </c>
      <c r="I4346" s="4" t="s">
        <v>9016</v>
      </c>
      <c r="J4346" s="4" t="s">
        <v>9015</v>
      </c>
      <c r="K4346" s="4" t="s">
        <v>9010</v>
      </c>
      <c r="L4346">
        <v>4821</v>
      </c>
      <c r="M4346" s="4" t="s">
        <v>9322</v>
      </c>
      <c r="N4346">
        <v>2005</v>
      </c>
      <c r="O4346">
        <v>1520.66</v>
      </c>
      <c r="P4346">
        <v>1806</v>
      </c>
      <c r="Q4346" s="4" t="s">
        <v>23</v>
      </c>
      <c r="R4346" s="4" t="s">
        <v>24</v>
      </c>
      <c r="S4346">
        <v>6</v>
      </c>
    </row>
    <row r="4347" spans="1:19">
      <c r="A4347" s="4" t="s">
        <v>4554</v>
      </c>
      <c r="B4347" s="4" t="s">
        <v>212</v>
      </c>
      <c r="C4347" s="4" t="s">
        <v>177</v>
      </c>
      <c r="D4347" s="4" t="s">
        <v>86</v>
      </c>
      <c r="E4347" s="4" t="s">
        <v>172</v>
      </c>
      <c r="F4347" s="3">
        <v>42916</v>
      </c>
      <c r="G4347" s="3">
        <v>42925</v>
      </c>
      <c r="H4347">
        <v>51</v>
      </c>
      <c r="I4347" s="4" t="s">
        <v>9023</v>
      </c>
      <c r="J4347" s="4" t="s">
        <v>9024</v>
      </c>
      <c r="K4347" s="4" t="s">
        <v>9012</v>
      </c>
      <c r="L4347">
        <v>55</v>
      </c>
      <c r="M4347" s="4" t="s">
        <v>26</v>
      </c>
      <c r="N4347">
        <v>1985</v>
      </c>
      <c r="O4347">
        <v>2741.37</v>
      </c>
      <c r="P4347">
        <v>9226</v>
      </c>
      <c r="Q4347" s="4" t="s">
        <v>23</v>
      </c>
      <c r="R4347" s="4" t="s">
        <v>24</v>
      </c>
      <c r="S4347">
        <v>9</v>
      </c>
    </row>
    <row r="4348" spans="1:19">
      <c r="A4348" s="4" t="s">
        <v>4555</v>
      </c>
      <c r="B4348" s="4" t="s">
        <v>196</v>
      </c>
      <c r="C4348" s="4" t="s">
        <v>177</v>
      </c>
      <c r="D4348" s="4" t="s">
        <v>110</v>
      </c>
      <c r="E4348" s="4" t="s">
        <v>197</v>
      </c>
      <c r="F4348" s="3">
        <v>42916</v>
      </c>
      <c r="G4348" s="3">
        <v>42975</v>
      </c>
      <c r="H4348">
        <v>0</v>
      </c>
      <c r="I4348" s="4" t="s">
        <v>9016</v>
      </c>
      <c r="J4348" s="4" t="s">
        <v>9015</v>
      </c>
      <c r="K4348" s="4" t="s">
        <v>9012</v>
      </c>
      <c r="L4348">
        <v>55</v>
      </c>
      <c r="M4348" s="4" t="s">
        <v>60</v>
      </c>
      <c r="N4348">
        <v>1997</v>
      </c>
      <c r="O4348">
        <v>291.27</v>
      </c>
      <c r="P4348">
        <v>586</v>
      </c>
      <c r="Q4348" s="4" t="s">
        <v>23</v>
      </c>
      <c r="R4348" s="4" t="s">
        <v>24</v>
      </c>
      <c r="S4348">
        <v>59</v>
      </c>
    </row>
    <row r="4349" spans="1:19">
      <c r="A4349" s="4" t="s">
        <v>4556</v>
      </c>
      <c r="B4349" s="4" t="s">
        <v>191</v>
      </c>
      <c r="C4349" s="4" t="s">
        <v>171</v>
      </c>
      <c r="D4349" s="4" t="s">
        <v>24</v>
      </c>
      <c r="E4349" s="4" t="s">
        <v>193</v>
      </c>
      <c r="F4349" s="3">
        <v>42916</v>
      </c>
      <c r="G4349" s="3"/>
      <c r="I4349" s="4" t="s">
        <v>9026</v>
      </c>
      <c r="J4349" s="4" t="s">
        <v>9024</v>
      </c>
      <c r="K4349" s="4" t="s">
        <v>9010</v>
      </c>
      <c r="L4349">
        <v>1096</v>
      </c>
      <c r="M4349" s="4"/>
      <c r="Q4349" s="4"/>
      <c r="R4349" s="4"/>
    </row>
    <row r="4350" spans="1:19">
      <c r="A4350" s="4" t="s">
        <v>4557</v>
      </c>
      <c r="B4350" s="4" t="s">
        <v>191</v>
      </c>
      <c r="C4350" s="4" t="s">
        <v>9011</v>
      </c>
      <c r="D4350" s="4" t="s">
        <v>124</v>
      </c>
      <c r="E4350" s="4" t="s">
        <v>197</v>
      </c>
      <c r="F4350" s="3">
        <v>42916</v>
      </c>
      <c r="G4350" s="3">
        <v>42924</v>
      </c>
      <c r="H4350">
        <v>0</v>
      </c>
      <c r="I4350" s="4" t="s">
        <v>9026</v>
      </c>
      <c r="J4350" s="4" t="s">
        <v>9024</v>
      </c>
      <c r="K4350" s="4" t="s">
        <v>9010</v>
      </c>
      <c r="L4350">
        <v>4821</v>
      </c>
      <c r="M4350" s="4" t="s">
        <v>60</v>
      </c>
      <c r="N4350">
        <v>1983</v>
      </c>
      <c r="O4350">
        <v>2871.35</v>
      </c>
      <c r="P4350">
        <v>9561</v>
      </c>
      <c r="Q4350" s="4" t="s">
        <v>23</v>
      </c>
      <c r="R4350" s="4" t="s">
        <v>24</v>
      </c>
      <c r="S4350">
        <v>8</v>
      </c>
    </row>
    <row r="4351" spans="1:19">
      <c r="A4351" s="4" t="s">
        <v>4558</v>
      </c>
      <c r="B4351" s="4" t="s">
        <v>343</v>
      </c>
      <c r="C4351" s="4" t="s">
        <v>179</v>
      </c>
      <c r="D4351" s="4" t="s">
        <v>92</v>
      </c>
      <c r="E4351" s="4" t="s">
        <v>197</v>
      </c>
      <c r="F4351" s="3">
        <v>42916</v>
      </c>
      <c r="G4351" s="3">
        <v>42923</v>
      </c>
      <c r="H4351">
        <v>0</v>
      </c>
      <c r="I4351" s="4" t="s">
        <v>9016</v>
      </c>
      <c r="J4351" s="4" t="s">
        <v>9015</v>
      </c>
      <c r="K4351" s="4" t="s">
        <v>9010</v>
      </c>
      <c r="L4351">
        <v>550</v>
      </c>
      <c r="M4351" s="4" t="s">
        <v>73</v>
      </c>
      <c r="N4351">
        <v>1997</v>
      </c>
      <c r="O4351">
        <v>2041.73</v>
      </c>
      <c r="P4351">
        <v>5276</v>
      </c>
      <c r="Q4351" s="4" t="s">
        <v>23</v>
      </c>
      <c r="R4351" s="4" t="s">
        <v>24</v>
      </c>
      <c r="S4351">
        <v>7</v>
      </c>
    </row>
    <row r="4352" spans="1:19">
      <c r="A4352" s="4" t="s">
        <v>4559</v>
      </c>
      <c r="B4352" s="4" t="s">
        <v>187</v>
      </c>
      <c r="C4352" s="4" t="s">
        <v>177</v>
      </c>
      <c r="D4352" s="4" t="s">
        <v>49</v>
      </c>
      <c r="E4352" s="4" t="s">
        <v>197</v>
      </c>
      <c r="F4352" s="3">
        <v>42916</v>
      </c>
      <c r="G4352" s="3">
        <v>42917</v>
      </c>
      <c r="H4352">
        <v>0</v>
      </c>
      <c r="I4352" s="4" t="s">
        <v>9023</v>
      </c>
      <c r="J4352" s="4" t="s">
        <v>9024</v>
      </c>
      <c r="K4352" s="4" t="s">
        <v>9012</v>
      </c>
      <c r="L4352">
        <v>55</v>
      </c>
      <c r="M4352" s="4" t="s">
        <v>9322</v>
      </c>
      <c r="N4352">
        <v>2010</v>
      </c>
      <c r="O4352">
        <v>587.72</v>
      </c>
      <c r="P4352">
        <v>1501</v>
      </c>
      <c r="Q4352" s="4" t="s">
        <v>23</v>
      </c>
      <c r="R4352" s="4" t="s">
        <v>24</v>
      </c>
      <c r="S4352">
        <v>1</v>
      </c>
    </row>
    <row r="4353" spans="1:19">
      <c r="A4353" s="4" t="s">
        <v>4560</v>
      </c>
      <c r="B4353" s="4" t="s">
        <v>244</v>
      </c>
      <c r="C4353" s="4" t="s">
        <v>192</v>
      </c>
      <c r="D4353" s="4" t="s">
        <v>85</v>
      </c>
      <c r="E4353" s="4" t="s">
        <v>172</v>
      </c>
      <c r="F4353" s="3">
        <v>42916</v>
      </c>
      <c r="G4353" s="3">
        <v>42925</v>
      </c>
      <c r="H4353">
        <v>3699</v>
      </c>
      <c r="I4353" s="4" t="s">
        <v>9016</v>
      </c>
      <c r="J4353" s="4" t="s">
        <v>9015</v>
      </c>
      <c r="K4353" s="4" t="s">
        <v>9012</v>
      </c>
      <c r="L4353">
        <v>3393</v>
      </c>
      <c r="M4353" s="4" t="s">
        <v>46</v>
      </c>
      <c r="N4353">
        <v>1985</v>
      </c>
      <c r="O4353">
        <v>375.43</v>
      </c>
      <c r="P4353">
        <v>1190</v>
      </c>
      <c r="Q4353" s="4" t="s">
        <v>23</v>
      </c>
      <c r="R4353" s="4" t="s">
        <v>24</v>
      </c>
      <c r="S4353">
        <v>9</v>
      </c>
    </row>
    <row r="4354" spans="1:19">
      <c r="A4354" s="4" t="s">
        <v>4561</v>
      </c>
      <c r="B4354" s="4" t="s">
        <v>201</v>
      </c>
      <c r="C4354" s="4" t="s">
        <v>199</v>
      </c>
      <c r="D4354" s="4" t="s">
        <v>38</v>
      </c>
      <c r="E4354" s="4" t="s">
        <v>172</v>
      </c>
      <c r="F4354" s="3">
        <v>42916</v>
      </c>
      <c r="G4354" s="3">
        <v>42923</v>
      </c>
      <c r="H4354">
        <v>5909</v>
      </c>
      <c r="I4354" s="4" t="s">
        <v>9026</v>
      </c>
      <c r="J4354" s="4" t="s">
        <v>9024</v>
      </c>
      <c r="K4354" s="4" t="s">
        <v>9010</v>
      </c>
      <c r="L4354">
        <v>5482</v>
      </c>
      <c r="M4354" s="4" t="s">
        <v>39</v>
      </c>
      <c r="N4354">
        <v>1993</v>
      </c>
      <c r="O4354">
        <v>4269.8999999999996</v>
      </c>
      <c r="P4354">
        <v>6472</v>
      </c>
      <c r="Q4354" s="4" t="s">
        <v>23</v>
      </c>
      <c r="R4354" s="4" t="s">
        <v>40</v>
      </c>
      <c r="S4354">
        <v>7</v>
      </c>
    </row>
    <row r="4355" spans="1:19">
      <c r="A4355" s="4" t="s">
        <v>4562</v>
      </c>
      <c r="B4355" s="4" t="s">
        <v>170</v>
      </c>
      <c r="C4355" s="4" t="s">
        <v>179</v>
      </c>
      <c r="D4355" s="4" t="s">
        <v>42</v>
      </c>
      <c r="E4355" s="4" t="s">
        <v>197</v>
      </c>
      <c r="F4355" s="3">
        <v>42916</v>
      </c>
      <c r="G4355" s="3">
        <v>43040</v>
      </c>
      <c r="H4355">
        <v>0</v>
      </c>
      <c r="I4355" s="4" t="s">
        <v>9014</v>
      </c>
      <c r="J4355" s="4" t="s">
        <v>9015</v>
      </c>
      <c r="K4355" s="4" t="s">
        <v>9010</v>
      </c>
      <c r="L4355">
        <v>550</v>
      </c>
      <c r="M4355" s="4" t="s">
        <v>26</v>
      </c>
      <c r="N4355">
        <v>2017</v>
      </c>
      <c r="O4355">
        <v>4.54</v>
      </c>
      <c r="P4355">
        <v>9</v>
      </c>
      <c r="Q4355" s="4" t="s">
        <v>23</v>
      </c>
      <c r="R4355" s="4" t="s">
        <v>24</v>
      </c>
      <c r="S4355">
        <v>124</v>
      </c>
    </row>
    <row r="4356" spans="1:19">
      <c r="A4356" s="4" t="s">
        <v>4563</v>
      </c>
      <c r="B4356" s="4" t="s">
        <v>189</v>
      </c>
      <c r="C4356" s="4" t="s">
        <v>9011</v>
      </c>
      <c r="D4356" s="4" t="s">
        <v>51</v>
      </c>
      <c r="E4356" s="4" t="s">
        <v>197</v>
      </c>
      <c r="F4356" s="3">
        <v>42916</v>
      </c>
      <c r="G4356" s="3">
        <v>42917</v>
      </c>
      <c r="H4356">
        <v>0</v>
      </c>
      <c r="I4356" s="4" t="s">
        <v>9016</v>
      </c>
      <c r="J4356" s="4" t="s">
        <v>9015</v>
      </c>
      <c r="K4356" s="4" t="s">
        <v>9010</v>
      </c>
      <c r="L4356">
        <v>4821</v>
      </c>
      <c r="M4356" s="4" t="s">
        <v>36</v>
      </c>
      <c r="N4356">
        <v>1982</v>
      </c>
      <c r="O4356">
        <v>4618</v>
      </c>
      <c r="P4356">
        <v>10083</v>
      </c>
      <c r="Q4356" s="4" t="s">
        <v>23</v>
      </c>
      <c r="R4356" s="4" t="s">
        <v>24</v>
      </c>
      <c r="S4356">
        <v>1</v>
      </c>
    </row>
    <row r="4357" spans="1:19">
      <c r="A4357" s="4" t="s">
        <v>4564</v>
      </c>
      <c r="B4357" s="4" t="s">
        <v>232</v>
      </c>
      <c r="C4357" s="4" t="s">
        <v>199</v>
      </c>
      <c r="D4357" s="4" t="s">
        <v>42</v>
      </c>
      <c r="E4357" s="4" t="s">
        <v>197</v>
      </c>
      <c r="F4357" s="3">
        <v>42916</v>
      </c>
      <c r="G4357" s="3">
        <v>42923</v>
      </c>
      <c r="H4357">
        <v>0</v>
      </c>
      <c r="I4357" s="4" t="s">
        <v>9021</v>
      </c>
      <c r="J4357" s="4" t="s">
        <v>9019</v>
      </c>
      <c r="K4357" s="4" t="s">
        <v>9010</v>
      </c>
      <c r="L4357">
        <v>5482</v>
      </c>
      <c r="M4357" s="4" t="s">
        <v>26</v>
      </c>
      <c r="N4357">
        <v>2017</v>
      </c>
      <c r="O4357">
        <v>4.54</v>
      </c>
      <c r="P4357">
        <v>9</v>
      </c>
      <c r="Q4357" s="4" t="s">
        <v>23</v>
      </c>
      <c r="R4357" s="4" t="s">
        <v>24</v>
      </c>
      <c r="S4357">
        <v>7</v>
      </c>
    </row>
    <row r="4358" spans="1:19">
      <c r="A4358" s="4" t="s">
        <v>4565</v>
      </c>
      <c r="B4358" s="4" t="s">
        <v>232</v>
      </c>
      <c r="C4358" s="4" t="s">
        <v>199</v>
      </c>
      <c r="D4358" s="4" t="s">
        <v>40</v>
      </c>
      <c r="E4358" s="4" t="s">
        <v>172</v>
      </c>
      <c r="F4358" s="3">
        <v>42916</v>
      </c>
      <c r="G4358" s="3">
        <v>42997</v>
      </c>
      <c r="H4358">
        <v>5927</v>
      </c>
      <c r="I4358" s="4" t="s">
        <v>9021</v>
      </c>
      <c r="J4358" s="4" t="s">
        <v>9019</v>
      </c>
      <c r="K4358" s="4" t="s">
        <v>9010</v>
      </c>
      <c r="L4358">
        <v>5482</v>
      </c>
      <c r="M4358" s="4" t="s">
        <v>39</v>
      </c>
      <c r="N4358">
        <v>1989</v>
      </c>
      <c r="O4358">
        <v>665.06</v>
      </c>
      <c r="P4358">
        <v>1095</v>
      </c>
      <c r="Q4358" s="4" t="s">
        <v>23</v>
      </c>
      <c r="R4358" s="4" t="s">
        <v>24</v>
      </c>
      <c r="S4358">
        <v>81</v>
      </c>
    </row>
    <row r="4359" spans="1:19">
      <c r="A4359" s="4" t="s">
        <v>4566</v>
      </c>
      <c r="B4359" s="4" t="s">
        <v>232</v>
      </c>
      <c r="C4359" s="4" t="s">
        <v>177</v>
      </c>
      <c r="D4359" s="4" t="s">
        <v>34</v>
      </c>
      <c r="E4359" s="4" t="s">
        <v>172</v>
      </c>
      <c r="F4359" s="3">
        <v>42916</v>
      </c>
      <c r="G4359" s="3">
        <v>42996</v>
      </c>
      <c r="H4359">
        <v>60</v>
      </c>
      <c r="I4359" s="4" t="s">
        <v>9021</v>
      </c>
      <c r="J4359" s="4" t="s">
        <v>9019</v>
      </c>
      <c r="K4359" s="4" t="s">
        <v>9012</v>
      </c>
      <c r="L4359">
        <v>55</v>
      </c>
      <c r="M4359" s="4" t="s">
        <v>9322</v>
      </c>
      <c r="N4359">
        <v>1993</v>
      </c>
      <c r="O4359">
        <v>1242.32</v>
      </c>
      <c r="P4359">
        <v>3027</v>
      </c>
      <c r="Q4359" s="4" t="s">
        <v>23</v>
      </c>
      <c r="R4359" s="4" t="s">
        <v>21</v>
      </c>
      <c r="S4359">
        <v>80</v>
      </c>
    </row>
    <row r="4360" spans="1:19">
      <c r="A4360" s="4" t="s">
        <v>4567</v>
      </c>
      <c r="B4360" s="4" t="s">
        <v>232</v>
      </c>
      <c r="C4360" s="4" t="s">
        <v>192</v>
      </c>
      <c r="D4360" s="4" t="s">
        <v>127</v>
      </c>
      <c r="E4360" s="4" t="s">
        <v>172</v>
      </c>
      <c r="F4360" s="3">
        <v>42916</v>
      </c>
      <c r="G4360" s="3">
        <v>42927</v>
      </c>
      <c r="H4360">
        <v>3351</v>
      </c>
      <c r="I4360" s="4" t="s">
        <v>9021</v>
      </c>
      <c r="J4360" s="4" t="s">
        <v>9019</v>
      </c>
      <c r="K4360" s="4" t="s">
        <v>9012</v>
      </c>
      <c r="L4360">
        <v>3393</v>
      </c>
      <c r="M4360" s="4" t="s">
        <v>9322</v>
      </c>
      <c r="N4360">
        <v>2011</v>
      </c>
      <c r="O4360">
        <v>40.79</v>
      </c>
      <c r="P4360">
        <v>142</v>
      </c>
      <c r="Q4360" s="4" t="s">
        <v>128</v>
      </c>
      <c r="R4360" s="4" t="s">
        <v>24</v>
      </c>
      <c r="S4360">
        <v>11</v>
      </c>
    </row>
    <row r="4361" spans="1:19">
      <c r="A4361" s="4" t="s">
        <v>4568</v>
      </c>
      <c r="B4361" s="4" t="s">
        <v>205</v>
      </c>
      <c r="C4361" s="4" t="s">
        <v>177</v>
      </c>
      <c r="D4361" s="4" t="s">
        <v>90</v>
      </c>
      <c r="E4361" s="4" t="s">
        <v>172</v>
      </c>
      <c r="F4361" s="3">
        <v>42916</v>
      </c>
      <c r="G4361" s="3">
        <v>42925</v>
      </c>
      <c r="H4361">
        <v>64</v>
      </c>
      <c r="I4361" s="4" t="s">
        <v>9023</v>
      </c>
      <c r="J4361" s="4" t="s">
        <v>9024</v>
      </c>
      <c r="K4361" s="4" t="s">
        <v>9012</v>
      </c>
      <c r="L4361">
        <v>55</v>
      </c>
      <c r="M4361" s="4" t="s">
        <v>73</v>
      </c>
      <c r="N4361">
        <v>1987</v>
      </c>
      <c r="O4361">
        <v>405.59</v>
      </c>
      <c r="P4361">
        <v>1179</v>
      </c>
      <c r="Q4361" s="4" t="s">
        <v>91</v>
      </c>
      <c r="R4361" s="4" t="s">
        <v>92</v>
      </c>
      <c r="S4361">
        <v>9</v>
      </c>
    </row>
    <row r="4362" spans="1:19">
      <c r="A4362" s="4" t="s">
        <v>4569</v>
      </c>
      <c r="B4362" s="4" t="s">
        <v>226</v>
      </c>
      <c r="C4362" s="4" t="s">
        <v>192</v>
      </c>
      <c r="D4362" s="4" t="s">
        <v>50</v>
      </c>
      <c r="E4362" s="4" t="s">
        <v>197</v>
      </c>
      <c r="F4362" s="3">
        <v>42916</v>
      </c>
      <c r="G4362" s="3">
        <v>42918</v>
      </c>
      <c r="H4362">
        <v>0</v>
      </c>
      <c r="I4362" s="4" t="s">
        <v>9018</v>
      </c>
      <c r="J4362" s="4" t="s">
        <v>9019</v>
      </c>
      <c r="K4362" s="4" t="s">
        <v>9012</v>
      </c>
      <c r="L4362">
        <v>3393</v>
      </c>
      <c r="M4362" s="4" t="s">
        <v>9322</v>
      </c>
      <c r="N4362">
        <v>1992</v>
      </c>
      <c r="O4362">
        <v>1712.68</v>
      </c>
      <c r="P4362">
        <v>3194</v>
      </c>
      <c r="Q4362" s="4" t="s">
        <v>23</v>
      </c>
      <c r="R4362" s="4" t="s">
        <v>21</v>
      </c>
      <c r="S4362">
        <v>2</v>
      </c>
    </row>
    <row r="4363" spans="1:19">
      <c r="A4363" s="4" t="s">
        <v>4570</v>
      </c>
      <c r="B4363" s="4" t="s">
        <v>208</v>
      </c>
      <c r="C4363" s="4" t="s">
        <v>177</v>
      </c>
      <c r="D4363" s="4" t="s">
        <v>45</v>
      </c>
      <c r="E4363" s="4" t="s">
        <v>172</v>
      </c>
      <c r="F4363" s="3">
        <v>42916</v>
      </c>
      <c r="G4363" s="3">
        <v>42927</v>
      </c>
      <c r="H4363">
        <v>47</v>
      </c>
      <c r="I4363" s="4" t="s">
        <v>9014</v>
      </c>
      <c r="J4363" s="4" t="s">
        <v>9015</v>
      </c>
      <c r="K4363" s="4" t="s">
        <v>9012</v>
      </c>
      <c r="L4363">
        <v>55</v>
      </c>
      <c r="M4363" s="4" t="s">
        <v>46</v>
      </c>
      <c r="N4363">
        <v>1995</v>
      </c>
      <c r="O4363">
        <v>2173.98</v>
      </c>
      <c r="P4363">
        <v>2928</v>
      </c>
      <c r="Q4363" s="4" t="s">
        <v>23</v>
      </c>
      <c r="R4363" s="4" t="s">
        <v>47</v>
      </c>
      <c r="S4363">
        <v>11</v>
      </c>
    </row>
    <row r="4364" spans="1:19">
      <c r="A4364" s="4" t="s">
        <v>4571</v>
      </c>
      <c r="B4364" s="4" t="s">
        <v>208</v>
      </c>
      <c r="C4364" s="4" t="s">
        <v>177</v>
      </c>
      <c r="D4364" s="4" t="s">
        <v>51</v>
      </c>
      <c r="E4364" s="4" t="s">
        <v>172</v>
      </c>
      <c r="F4364" s="3">
        <v>42916</v>
      </c>
      <c r="G4364" s="3">
        <v>42917</v>
      </c>
      <c r="H4364">
        <v>53</v>
      </c>
      <c r="I4364" s="4" t="s">
        <v>9014</v>
      </c>
      <c r="J4364" s="4" t="s">
        <v>9015</v>
      </c>
      <c r="K4364" s="4" t="s">
        <v>9012</v>
      </c>
      <c r="L4364">
        <v>55</v>
      </c>
      <c r="M4364" s="4" t="s">
        <v>36</v>
      </c>
      <c r="N4364">
        <v>1982</v>
      </c>
      <c r="O4364">
        <v>4618</v>
      </c>
      <c r="P4364">
        <v>10083</v>
      </c>
      <c r="Q4364" s="4" t="s">
        <v>23</v>
      </c>
      <c r="R4364" s="4" t="s">
        <v>24</v>
      </c>
      <c r="S4364">
        <v>1</v>
      </c>
    </row>
    <row r="4365" spans="1:19">
      <c r="A4365" s="4" t="s">
        <v>4572</v>
      </c>
      <c r="B4365" s="4" t="s">
        <v>185</v>
      </c>
      <c r="C4365" s="4" t="s">
        <v>179</v>
      </c>
      <c r="D4365" s="4" t="s">
        <v>124</v>
      </c>
      <c r="E4365" s="4" t="s">
        <v>197</v>
      </c>
      <c r="F4365" s="3">
        <v>42916</v>
      </c>
      <c r="G4365" s="3">
        <v>42928</v>
      </c>
      <c r="H4365">
        <v>0</v>
      </c>
      <c r="I4365" s="4" t="s">
        <v>9023</v>
      </c>
      <c r="J4365" s="4" t="s">
        <v>9024</v>
      </c>
      <c r="K4365" s="4" t="s">
        <v>9010</v>
      </c>
      <c r="L4365">
        <v>550</v>
      </c>
      <c r="M4365" s="4" t="s">
        <v>60</v>
      </c>
      <c r="N4365">
        <v>1983</v>
      </c>
      <c r="O4365">
        <v>2871.35</v>
      </c>
      <c r="P4365">
        <v>9561</v>
      </c>
      <c r="Q4365" s="4" t="s">
        <v>23</v>
      </c>
      <c r="R4365" s="4" t="s">
        <v>24</v>
      </c>
      <c r="S4365">
        <v>12</v>
      </c>
    </row>
    <row r="4366" spans="1:19">
      <c r="A4366" s="4" t="s">
        <v>4573</v>
      </c>
      <c r="B4366" s="4" t="s">
        <v>216</v>
      </c>
      <c r="C4366" s="4" t="s">
        <v>179</v>
      </c>
      <c r="D4366" s="4" t="s">
        <v>21</v>
      </c>
      <c r="E4366" s="4" t="s">
        <v>197</v>
      </c>
      <c r="F4366" s="3">
        <v>42916</v>
      </c>
      <c r="G4366" s="3">
        <v>43001</v>
      </c>
      <c r="H4366">
        <v>0</v>
      </c>
      <c r="I4366" s="4" t="s">
        <v>9018</v>
      </c>
      <c r="J4366" s="4" t="s">
        <v>9019</v>
      </c>
      <c r="K4366" s="4" t="s">
        <v>9010</v>
      </c>
      <c r="L4366">
        <v>550</v>
      </c>
      <c r="M4366" s="4" t="s">
        <v>9322</v>
      </c>
      <c r="N4366">
        <v>1996</v>
      </c>
      <c r="O4366">
        <v>1100.04</v>
      </c>
      <c r="P4366">
        <v>2822</v>
      </c>
      <c r="Q4366" s="4" t="s">
        <v>23</v>
      </c>
      <c r="R4366" s="4" t="s">
        <v>24</v>
      </c>
      <c r="S4366">
        <v>85</v>
      </c>
    </row>
    <row r="4367" spans="1:19">
      <c r="A4367" s="4" t="s">
        <v>4574</v>
      </c>
      <c r="B4367" s="4" t="s">
        <v>261</v>
      </c>
      <c r="C4367" s="4" t="s">
        <v>171</v>
      </c>
      <c r="D4367" s="4" t="s">
        <v>111</v>
      </c>
      <c r="E4367" s="4" t="s">
        <v>193</v>
      </c>
      <c r="F4367" s="3">
        <v>42917</v>
      </c>
      <c r="G4367" s="3"/>
      <c r="I4367" s="4" t="s">
        <v>9021</v>
      </c>
      <c r="J4367" s="4" t="s">
        <v>9019</v>
      </c>
      <c r="K4367" s="4" t="s">
        <v>9010</v>
      </c>
      <c r="L4367">
        <v>1096</v>
      </c>
      <c r="M4367" s="4" t="s">
        <v>33</v>
      </c>
      <c r="N4367">
        <v>1988</v>
      </c>
      <c r="O4367">
        <v>1376.8</v>
      </c>
      <c r="P4367">
        <v>1165</v>
      </c>
      <c r="Q4367" s="4" t="s">
        <v>112</v>
      </c>
      <c r="R4367" s="4" t="s">
        <v>24</v>
      </c>
    </row>
    <row r="4368" spans="1:19">
      <c r="A4368" s="4" t="s">
        <v>4575</v>
      </c>
      <c r="B4368" s="4" t="s">
        <v>261</v>
      </c>
      <c r="C4368" s="4" t="s">
        <v>171</v>
      </c>
      <c r="D4368" s="4" t="s">
        <v>21</v>
      </c>
      <c r="E4368" s="4" t="s">
        <v>197</v>
      </c>
      <c r="F4368" s="3">
        <v>42917</v>
      </c>
      <c r="G4368" s="3">
        <v>42962</v>
      </c>
      <c r="H4368">
        <v>0</v>
      </c>
      <c r="I4368" s="4" t="s">
        <v>9021</v>
      </c>
      <c r="J4368" s="4" t="s">
        <v>9019</v>
      </c>
      <c r="K4368" s="4" t="s">
        <v>9010</v>
      </c>
      <c r="L4368">
        <v>1096</v>
      </c>
      <c r="M4368" s="4" t="s">
        <v>9322</v>
      </c>
      <c r="N4368">
        <v>1996</v>
      </c>
      <c r="O4368">
        <v>1100.04</v>
      </c>
      <c r="P4368">
        <v>2822</v>
      </c>
      <c r="Q4368" s="4" t="s">
        <v>23</v>
      </c>
      <c r="R4368" s="4" t="s">
        <v>24</v>
      </c>
      <c r="S4368">
        <v>45</v>
      </c>
    </row>
    <row r="4369" spans="1:19">
      <c r="A4369" s="4" t="s">
        <v>4576</v>
      </c>
      <c r="B4369" s="4" t="s">
        <v>304</v>
      </c>
      <c r="C4369" s="4" t="s">
        <v>199</v>
      </c>
      <c r="D4369" s="4" t="s">
        <v>68</v>
      </c>
      <c r="E4369" s="4" t="s">
        <v>172</v>
      </c>
      <c r="F4369" s="3">
        <v>42917</v>
      </c>
      <c r="G4369" s="3">
        <v>42927</v>
      </c>
      <c r="H4369">
        <v>4391</v>
      </c>
      <c r="I4369" s="4" t="s">
        <v>9014</v>
      </c>
      <c r="J4369" s="4" t="s">
        <v>9015</v>
      </c>
      <c r="K4369" s="4" t="s">
        <v>9010</v>
      </c>
      <c r="L4369">
        <v>5482</v>
      </c>
      <c r="M4369" s="4" t="s">
        <v>9322</v>
      </c>
      <c r="N4369">
        <v>2000</v>
      </c>
      <c r="O4369">
        <v>1223.72</v>
      </c>
      <c r="P4369">
        <v>2497</v>
      </c>
      <c r="Q4369" s="4" t="s">
        <v>69</v>
      </c>
      <c r="R4369" s="4" t="s">
        <v>24</v>
      </c>
      <c r="S4369">
        <v>10</v>
      </c>
    </row>
    <row r="4370" spans="1:19">
      <c r="A4370" s="4" t="s">
        <v>4577</v>
      </c>
      <c r="B4370" s="4" t="s">
        <v>279</v>
      </c>
      <c r="C4370" s="4" t="s">
        <v>199</v>
      </c>
      <c r="D4370" s="4" t="s">
        <v>24</v>
      </c>
      <c r="E4370" s="4" t="s">
        <v>193</v>
      </c>
      <c r="F4370" s="3">
        <v>42917</v>
      </c>
      <c r="G4370" s="3"/>
      <c r="I4370" s="4" t="s">
        <v>9018</v>
      </c>
      <c r="J4370" s="4" t="s">
        <v>9019</v>
      </c>
      <c r="K4370" s="4" t="s">
        <v>9010</v>
      </c>
      <c r="L4370">
        <v>5482</v>
      </c>
      <c r="M4370" s="4"/>
      <c r="Q4370" s="4"/>
      <c r="R4370" s="4"/>
    </row>
    <row r="4371" spans="1:19">
      <c r="A4371" s="4" t="s">
        <v>4578</v>
      </c>
      <c r="B4371" s="4" t="s">
        <v>279</v>
      </c>
      <c r="C4371" s="4" t="s">
        <v>192</v>
      </c>
      <c r="D4371" s="4" t="s">
        <v>24</v>
      </c>
      <c r="E4371" s="4" t="s">
        <v>193</v>
      </c>
      <c r="F4371" s="3">
        <v>42917</v>
      </c>
      <c r="G4371" s="3"/>
      <c r="I4371" s="4" t="s">
        <v>9018</v>
      </c>
      <c r="J4371" s="4" t="s">
        <v>9019</v>
      </c>
      <c r="K4371" s="4" t="s">
        <v>9012</v>
      </c>
      <c r="L4371">
        <v>3393</v>
      </c>
      <c r="M4371" s="4"/>
      <c r="Q4371" s="4"/>
      <c r="R4371" s="4"/>
    </row>
    <row r="4372" spans="1:19">
      <c r="A4372" s="4" t="s">
        <v>4579</v>
      </c>
      <c r="B4372" s="4" t="s">
        <v>174</v>
      </c>
      <c r="C4372" s="4" t="s">
        <v>171</v>
      </c>
      <c r="D4372" s="4" t="s">
        <v>110</v>
      </c>
      <c r="E4372" s="4" t="s">
        <v>172</v>
      </c>
      <c r="F4372" s="3">
        <v>42917</v>
      </c>
      <c r="G4372" s="3">
        <v>42927</v>
      </c>
      <c r="H4372">
        <v>1308</v>
      </c>
      <c r="I4372" s="4" t="s">
        <v>9016</v>
      </c>
      <c r="J4372" s="4" t="s">
        <v>9015</v>
      </c>
      <c r="K4372" s="4" t="s">
        <v>9010</v>
      </c>
      <c r="L4372">
        <v>1096</v>
      </c>
      <c r="M4372" s="4" t="s">
        <v>60</v>
      </c>
      <c r="N4372">
        <v>1997</v>
      </c>
      <c r="O4372">
        <v>291.27</v>
      </c>
      <c r="P4372">
        <v>586</v>
      </c>
      <c r="Q4372" s="4" t="s">
        <v>23</v>
      </c>
      <c r="R4372" s="4" t="s">
        <v>24</v>
      </c>
      <c r="S4372">
        <v>10</v>
      </c>
    </row>
    <row r="4373" spans="1:19">
      <c r="A4373" s="4" t="s">
        <v>4580</v>
      </c>
      <c r="B4373" s="4" t="s">
        <v>174</v>
      </c>
      <c r="C4373" s="4" t="s">
        <v>9011</v>
      </c>
      <c r="D4373" s="4" t="s">
        <v>100</v>
      </c>
      <c r="E4373" s="4" t="s">
        <v>172</v>
      </c>
      <c r="F4373" s="3">
        <v>42917</v>
      </c>
      <c r="G4373" s="3">
        <v>43001</v>
      </c>
      <c r="H4373">
        <v>4888</v>
      </c>
      <c r="I4373" s="4" t="s">
        <v>9016</v>
      </c>
      <c r="J4373" s="4" t="s">
        <v>9015</v>
      </c>
      <c r="K4373" s="4" t="s">
        <v>9010</v>
      </c>
      <c r="L4373">
        <v>4821</v>
      </c>
      <c r="M4373" s="4" t="s">
        <v>9322</v>
      </c>
      <c r="N4373">
        <v>1987</v>
      </c>
      <c r="O4373">
        <v>2938.67</v>
      </c>
      <c r="P4373">
        <v>8775</v>
      </c>
      <c r="Q4373" s="4" t="s">
        <v>101</v>
      </c>
      <c r="R4373" s="4" t="s">
        <v>24</v>
      </c>
      <c r="S4373">
        <v>84</v>
      </c>
    </row>
    <row r="4374" spans="1:19">
      <c r="A4374" s="4" t="s">
        <v>4581</v>
      </c>
      <c r="B4374" s="4" t="s">
        <v>263</v>
      </c>
      <c r="C4374" s="4" t="s">
        <v>179</v>
      </c>
      <c r="D4374" s="4" t="s">
        <v>42</v>
      </c>
      <c r="E4374" s="4" t="s">
        <v>172</v>
      </c>
      <c r="F4374" s="3">
        <v>42917</v>
      </c>
      <c r="G4374" s="3">
        <v>43003</v>
      </c>
      <c r="H4374">
        <v>535</v>
      </c>
      <c r="I4374" s="4" t="s">
        <v>9021</v>
      </c>
      <c r="J4374" s="4" t="s">
        <v>9019</v>
      </c>
      <c r="K4374" s="4" t="s">
        <v>9010</v>
      </c>
      <c r="L4374">
        <v>550</v>
      </c>
      <c r="M4374" s="4" t="s">
        <v>26</v>
      </c>
      <c r="N4374">
        <v>2017</v>
      </c>
      <c r="O4374">
        <v>4.54</v>
      </c>
      <c r="P4374">
        <v>9</v>
      </c>
      <c r="Q4374" s="4" t="s">
        <v>23</v>
      </c>
      <c r="R4374" s="4" t="s">
        <v>24</v>
      </c>
      <c r="S4374">
        <v>86</v>
      </c>
    </row>
    <row r="4375" spans="1:19">
      <c r="A4375" s="4" t="s">
        <v>4582</v>
      </c>
      <c r="B4375" s="4" t="s">
        <v>212</v>
      </c>
      <c r="C4375" s="4" t="s">
        <v>199</v>
      </c>
      <c r="D4375" s="4" t="s">
        <v>44</v>
      </c>
      <c r="E4375" s="4" t="s">
        <v>197</v>
      </c>
      <c r="F4375" s="3">
        <v>42917</v>
      </c>
      <c r="G4375" s="3">
        <v>43042</v>
      </c>
      <c r="H4375">
        <v>0</v>
      </c>
      <c r="I4375" s="4" t="s">
        <v>9023</v>
      </c>
      <c r="J4375" s="4" t="s">
        <v>9024</v>
      </c>
      <c r="K4375" s="4" t="s">
        <v>9010</v>
      </c>
      <c r="L4375">
        <v>5482</v>
      </c>
      <c r="M4375" s="4" t="s">
        <v>36</v>
      </c>
      <c r="N4375">
        <v>2013</v>
      </c>
      <c r="O4375">
        <v>98.79</v>
      </c>
      <c r="P4375">
        <v>96</v>
      </c>
      <c r="Q4375" s="4" t="s">
        <v>23</v>
      </c>
      <c r="R4375" s="4" t="s">
        <v>35</v>
      </c>
      <c r="S4375">
        <v>125</v>
      </c>
    </row>
    <row r="4376" spans="1:19">
      <c r="A4376" s="4" t="s">
        <v>4583</v>
      </c>
      <c r="B4376" s="4" t="s">
        <v>237</v>
      </c>
      <c r="C4376" s="4" t="s">
        <v>177</v>
      </c>
      <c r="D4376" s="4" t="s">
        <v>25</v>
      </c>
      <c r="E4376" s="4" t="s">
        <v>197</v>
      </c>
      <c r="F4376" s="3">
        <v>42917</v>
      </c>
      <c r="G4376" s="3">
        <v>42994</v>
      </c>
      <c r="H4376">
        <v>0</v>
      </c>
      <c r="I4376" s="4" t="s">
        <v>9018</v>
      </c>
      <c r="J4376" s="4" t="s">
        <v>9019</v>
      </c>
      <c r="K4376" s="4" t="s">
        <v>9012</v>
      </c>
      <c r="L4376">
        <v>55</v>
      </c>
      <c r="M4376" s="4" t="s">
        <v>26</v>
      </c>
      <c r="N4376">
        <v>1999</v>
      </c>
      <c r="O4376">
        <v>251.41</v>
      </c>
      <c r="P4376">
        <v>495</v>
      </c>
      <c r="Q4376" s="4" t="s">
        <v>23</v>
      </c>
      <c r="R4376" s="4" t="s">
        <v>24</v>
      </c>
      <c r="S4376">
        <v>77</v>
      </c>
    </row>
    <row r="4377" spans="1:19">
      <c r="A4377" s="4" t="s">
        <v>4584</v>
      </c>
      <c r="B4377" s="4" t="s">
        <v>196</v>
      </c>
      <c r="C4377" s="4" t="s">
        <v>192</v>
      </c>
      <c r="D4377" s="4" t="s">
        <v>79</v>
      </c>
      <c r="E4377" s="4" t="s">
        <v>172</v>
      </c>
      <c r="F4377" s="3">
        <v>42917</v>
      </c>
      <c r="G4377" s="3">
        <v>42922</v>
      </c>
      <c r="H4377">
        <v>3252</v>
      </c>
      <c r="I4377" s="4" t="s">
        <v>9016</v>
      </c>
      <c r="J4377" s="4" t="s">
        <v>9015</v>
      </c>
      <c r="K4377" s="4" t="s">
        <v>9012</v>
      </c>
      <c r="L4377">
        <v>3393</v>
      </c>
      <c r="M4377" s="4" t="s">
        <v>26</v>
      </c>
      <c r="N4377">
        <v>2002</v>
      </c>
      <c r="O4377">
        <v>3178.24</v>
      </c>
      <c r="P4377">
        <v>4540</v>
      </c>
      <c r="Q4377" s="4" t="s">
        <v>23</v>
      </c>
      <c r="R4377" s="4" t="s">
        <v>24</v>
      </c>
      <c r="S4377">
        <v>5</v>
      </c>
    </row>
    <row r="4378" spans="1:19">
      <c r="A4378" s="4" t="s">
        <v>4585</v>
      </c>
      <c r="B4378" s="4" t="s">
        <v>203</v>
      </c>
      <c r="C4378" s="4" t="s">
        <v>171</v>
      </c>
      <c r="D4378" s="4" t="s">
        <v>24</v>
      </c>
      <c r="E4378" s="4" t="s">
        <v>193</v>
      </c>
      <c r="F4378" s="3">
        <v>42917</v>
      </c>
      <c r="G4378" s="3"/>
      <c r="I4378" s="4" t="s">
        <v>9023</v>
      </c>
      <c r="J4378" s="4" t="s">
        <v>9024</v>
      </c>
      <c r="K4378" s="4" t="s">
        <v>9010</v>
      </c>
      <c r="L4378">
        <v>1096</v>
      </c>
      <c r="M4378" s="4"/>
      <c r="Q4378" s="4"/>
      <c r="R4378" s="4"/>
    </row>
    <row r="4379" spans="1:19">
      <c r="A4379" s="4" t="s">
        <v>4586</v>
      </c>
      <c r="B4379" s="4" t="s">
        <v>343</v>
      </c>
      <c r="C4379" s="4" t="s">
        <v>179</v>
      </c>
      <c r="D4379" s="4" t="s">
        <v>76</v>
      </c>
      <c r="E4379" s="4" t="s">
        <v>197</v>
      </c>
      <c r="F4379" s="3">
        <v>42917</v>
      </c>
      <c r="G4379" s="3">
        <v>42919</v>
      </c>
      <c r="H4379">
        <v>0</v>
      </c>
      <c r="I4379" s="4" t="s">
        <v>9016</v>
      </c>
      <c r="J4379" s="4" t="s">
        <v>9015</v>
      </c>
      <c r="K4379" s="4" t="s">
        <v>9010</v>
      </c>
      <c r="L4379">
        <v>550</v>
      </c>
      <c r="M4379" s="4" t="s">
        <v>9322</v>
      </c>
      <c r="N4379">
        <v>1997</v>
      </c>
      <c r="O4379">
        <v>8170.38</v>
      </c>
      <c r="P4379">
        <v>16499</v>
      </c>
      <c r="Q4379" s="4" t="s">
        <v>77</v>
      </c>
      <c r="R4379" s="4" t="s">
        <v>24</v>
      </c>
      <c r="S4379">
        <v>2</v>
      </c>
    </row>
    <row r="4380" spans="1:19">
      <c r="A4380" s="4" t="s">
        <v>4587</v>
      </c>
      <c r="B4380" s="4" t="s">
        <v>343</v>
      </c>
      <c r="C4380" s="4" t="s">
        <v>177</v>
      </c>
      <c r="D4380" s="4" t="s">
        <v>118</v>
      </c>
      <c r="E4380" s="4" t="s">
        <v>197</v>
      </c>
      <c r="F4380" s="3">
        <v>42917</v>
      </c>
      <c r="G4380" s="3">
        <v>42974</v>
      </c>
      <c r="H4380">
        <v>0</v>
      </c>
      <c r="I4380" s="4" t="s">
        <v>9016</v>
      </c>
      <c r="J4380" s="4" t="s">
        <v>9015</v>
      </c>
      <c r="K4380" s="4" t="s">
        <v>9012</v>
      </c>
      <c r="L4380">
        <v>55</v>
      </c>
      <c r="M4380" s="4" t="s">
        <v>33</v>
      </c>
      <c r="N4380">
        <v>1995</v>
      </c>
      <c r="O4380">
        <v>332.43</v>
      </c>
      <c r="P4380">
        <v>799</v>
      </c>
      <c r="Q4380" s="4" t="s">
        <v>23</v>
      </c>
      <c r="R4380" s="4" t="s">
        <v>24</v>
      </c>
      <c r="S4380">
        <v>57</v>
      </c>
    </row>
    <row r="4381" spans="1:19">
      <c r="A4381" s="4" t="s">
        <v>4588</v>
      </c>
      <c r="B4381" s="4" t="s">
        <v>343</v>
      </c>
      <c r="C4381" s="4" t="s">
        <v>179</v>
      </c>
      <c r="D4381" s="4" t="s">
        <v>106</v>
      </c>
      <c r="E4381" s="4" t="s">
        <v>172</v>
      </c>
      <c r="F4381" s="3">
        <v>42917</v>
      </c>
      <c r="G4381" s="3">
        <v>42927</v>
      </c>
      <c r="H4381">
        <v>574</v>
      </c>
      <c r="I4381" s="4" t="s">
        <v>9016</v>
      </c>
      <c r="J4381" s="4" t="s">
        <v>9015</v>
      </c>
      <c r="K4381" s="4" t="s">
        <v>9010</v>
      </c>
      <c r="L4381">
        <v>550</v>
      </c>
      <c r="M4381" s="4" t="s">
        <v>46</v>
      </c>
      <c r="N4381">
        <v>2012</v>
      </c>
      <c r="O4381">
        <v>45.39</v>
      </c>
      <c r="P4381">
        <v>100</v>
      </c>
      <c r="Q4381" s="4" t="s">
        <v>23</v>
      </c>
      <c r="R4381" s="4" t="s">
        <v>47</v>
      </c>
      <c r="S4381">
        <v>10</v>
      </c>
    </row>
    <row r="4382" spans="1:19">
      <c r="A4382" s="4" t="s">
        <v>4589</v>
      </c>
      <c r="B4382" s="4" t="s">
        <v>343</v>
      </c>
      <c r="C4382" s="4" t="s">
        <v>171</v>
      </c>
      <c r="D4382" s="4" t="s">
        <v>41</v>
      </c>
      <c r="E4382" s="4" t="s">
        <v>172</v>
      </c>
      <c r="F4382" s="3">
        <v>42917</v>
      </c>
      <c r="G4382" s="3">
        <v>42958</v>
      </c>
      <c r="H4382">
        <v>1012</v>
      </c>
      <c r="I4382" s="4" t="s">
        <v>9016</v>
      </c>
      <c r="J4382" s="4" t="s">
        <v>9015</v>
      </c>
      <c r="K4382" s="4" t="s">
        <v>9010</v>
      </c>
      <c r="L4382">
        <v>1096</v>
      </c>
      <c r="M4382" s="4" t="s">
        <v>36</v>
      </c>
      <c r="N4382">
        <v>1998</v>
      </c>
      <c r="O4382">
        <v>2714.9</v>
      </c>
      <c r="P4382">
        <v>2641</v>
      </c>
      <c r="Q4382" s="4" t="s">
        <v>23</v>
      </c>
      <c r="R4382" s="4" t="s">
        <v>21</v>
      </c>
      <c r="S4382">
        <v>41</v>
      </c>
    </row>
    <row r="4383" spans="1:19">
      <c r="A4383" s="4" t="s">
        <v>4590</v>
      </c>
      <c r="B4383" s="4" t="s">
        <v>230</v>
      </c>
      <c r="C4383" s="4" t="s">
        <v>9011</v>
      </c>
      <c r="D4383" s="4" t="s">
        <v>44</v>
      </c>
      <c r="E4383" s="4" t="s">
        <v>193</v>
      </c>
      <c r="F4383" s="3">
        <v>42917</v>
      </c>
      <c r="G4383" s="3"/>
      <c r="I4383" s="4" t="s">
        <v>9026</v>
      </c>
      <c r="J4383" s="4" t="s">
        <v>9024</v>
      </c>
      <c r="K4383" s="4" t="s">
        <v>9010</v>
      </c>
      <c r="L4383">
        <v>4821</v>
      </c>
      <c r="M4383" s="4" t="s">
        <v>36</v>
      </c>
      <c r="N4383">
        <v>2013</v>
      </c>
      <c r="O4383">
        <v>98.79</v>
      </c>
      <c r="P4383">
        <v>96</v>
      </c>
      <c r="Q4383" s="4" t="s">
        <v>23</v>
      </c>
      <c r="R4383" s="4" t="s">
        <v>35</v>
      </c>
    </row>
    <row r="4384" spans="1:19">
      <c r="A4384" s="4" t="s">
        <v>4591</v>
      </c>
      <c r="B4384" s="4" t="s">
        <v>230</v>
      </c>
      <c r="C4384" s="4" t="s">
        <v>179</v>
      </c>
      <c r="D4384" s="4" t="s">
        <v>44</v>
      </c>
      <c r="E4384" s="4" t="s">
        <v>172</v>
      </c>
      <c r="F4384" s="3">
        <v>42917</v>
      </c>
      <c r="G4384" s="3">
        <v>42923</v>
      </c>
      <c r="H4384">
        <v>576</v>
      </c>
      <c r="I4384" s="4" t="s">
        <v>9026</v>
      </c>
      <c r="J4384" s="4" t="s">
        <v>9024</v>
      </c>
      <c r="K4384" s="4" t="s">
        <v>9010</v>
      </c>
      <c r="L4384">
        <v>550</v>
      </c>
      <c r="M4384" s="4" t="s">
        <v>36</v>
      </c>
      <c r="N4384">
        <v>2013</v>
      </c>
      <c r="O4384">
        <v>98.79</v>
      </c>
      <c r="P4384">
        <v>96</v>
      </c>
      <c r="Q4384" s="4" t="s">
        <v>23</v>
      </c>
      <c r="R4384" s="4" t="s">
        <v>35</v>
      </c>
      <c r="S4384">
        <v>6</v>
      </c>
    </row>
    <row r="4385" spans="1:19">
      <c r="A4385" s="4" t="s">
        <v>4592</v>
      </c>
      <c r="B4385" s="4" t="s">
        <v>256</v>
      </c>
      <c r="C4385" s="4" t="s">
        <v>192</v>
      </c>
      <c r="D4385" s="4" t="s">
        <v>79</v>
      </c>
      <c r="E4385" s="4" t="s">
        <v>197</v>
      </c>
      <c r="F4385" s="3">
        <v>42917</v>
      </c>
      <c r="G4385" s="3">
        <v>42919</v>
      </c>
      <c r="H4385">
        <v>0</v>
      </c>
      <c r="I4385" s="4" t="s">
        <v>9014</v>
      </c>
      <c r="J4385" s="4" t="s">
        <v>9015</v>
      </c>
      <c r="K4385" s="4" t="s">
        <v>9012</v>
      </c>
      <c r="L4385">
        <v>3393</v>
      </c>
      <c r="M4385" s="4" t="s">
        <v>26</v>
      </c>
      <c r="N4385">
        <v>2002</v>
      </c>
      <c r="O4385">
        <v>3178.24</v>
      </c>
      <c r="P4385">
        <v>4540</v>
      </c>
      <c r="Q4385" s="4" t="s">
        <v>23</v>
      </c>
      <c r="R4385" s="4" t="s">
        <v>24</v>
      </c>
      <c r="S4385">
        <v>2</v>
      </c>
    </row>
    <row r="4386" spans="1:19">
      <c r="A4386" s="4" t="s">
        <v>4593</v>
      </c>
      <c r="B4386" s="4" t="s">
        <v>187</v>
      </c>
      <c r="C4386" s="4" t="s">
        <v>177</v>
      </c>
      <c r="D4386" s="4" t="s">
        <v>56</v>
      </c>
      <c r="E4386" s="4" t="s">
        <v>197</v>
      </c>
      <c r="F4386" s="3">
        <v>42917</v>
      </c>
      <c r="G4386" s="3">
        <v>42919</v>
      </c>
      <c r="H4386">
        <v>0</v>
      </c>
      <c r="I4386" s="4" t="s">
        <v>9023</v>
      </c>
      <c r="J4386" s="4" t="s">
        <v>9024</v>
      </c>
      <c r="K4386" s="4" t="s">
        <v>9012</v>
      </c>
      <c r="L4386">
        <v>55</v>
      </c>
      <c r="M4386" s="4" t="s">
        <v>55</v>
      </c>
      <c r="N4386">
        <v>1999</v>
      </c>
      <c r="O4386">
        <v>1699.85</v>
      </c>
      <c r="P4386">
        <v>5108</v>
      </c>
      <c r="Q4386" s="4" t="s">
        <v>23</v>
      </c>
      <c r="R4386" s="4" t="s">
        <v>24</v>
      </c>
      <c r="S4386">
        <v>2</v>
      </c>
    </row>
    <row r="4387" spans="1:19">
      <c r="A4387" s="4" t="s">
        <v>4594</v>
      </c>
      <c r="B4387" s="4" t="s">
        <v>187</v>
      </c>
      <c r="C4387" s="4" t="s">
        <v>192</v>
      </c>
      <c r="D4387" s="4" t="s">
        <v>76</v>
      </c>
      <c r="E4387" s="4" t="s">
        <v>197</v>
      </c>
      <c r="F4387" s="3">
        <v>42917</v>
      </c>
      <c r="G4387" s="3">
        <v>42924</v>
      </c>
      <c r="H4387">
        <v>0</v>
      </c>
      <c r="I4387" s="4" t="s">
        <v>9023</v>
      </c>
      <c r="J4387" s="4" t="s">
        <v>9024</v>
      </c>
      <c r="K4387" s="4" t="s">
        <v>9012</v>
      </c>
      <c r="L4387">
        <v>3393</v>
      </c>
      <c r="M4387" s="4" t="s">
        <v>9322</v>
      </c>
      <c r="N4387">
        <v>1997</v>
      </c>
      <c r="O4387">
        <v>8170.38</v>
      </c>
      <c r="P4387">
        <v>16499</v>
      </c>
      <c r="Q4387" s="4" t="s">
        <v>77</v>
      </c>
      <c r="R4387" s="4" t="s">
        <v>24</v>
      </c>
      <c r="S4387">
        <v>7</v>
      </c>
    </row>
    <row r="4388" spans="1:19">
      <c r="A4388" s="4" t="s">
        <v>4595</v>
      </c>
      <c r="B4388" s="4" t="s">
        <v>187</v>
      </c>
      <c r="C4388" s="4" t="s">
        <v>179</v>
      </c>
      <c r="D4388" s="4" t="s">
        <v>81</v>
      </c>
      <c r="E4388" s="4" t="s">
        <v>172</v>
      </c>
      <c r="F4388" s="3">
        <v>42917</v>
      </c>
      <c r="G4388" s="3">
        <v>42928</v>
      </c>
      <c r="H4388">
        <v>592</v>
      </c>
      <c r="I4388" s="4" t="s">
        <v>9023</v>
      </c>
      <c r="J4388" s="4" t="s">
        <v>9024</v>
      </c>
      <c r="K4388" s="4" t="s">
        <v>9010</v>
      </c>
      <c r="L4388">
        <v>550</v>
      </c>
      <c r="M4388" s="4" t="s">
        <v>33</v>
      </c>
      <c r="N4388">
        <v>1989</v>
      </c>
      <c r="O4388">
        <v>1388.67</v>
      </c>
      <c r="P4388">
        <v>3583</v>
      </c>
      <c r="Q4388" s="4" t="s">
        <v>23</v>
      </c>
      <c r="R4388" s="4" t="s">
        <v>24</v>
      </c>
      <c r="S4388">
        <v>11</v>
      </c>
    </row>
    <row r="4389" spans="1:19">
      <c r="A4389" s="4" t="s">
        <v>4596</v>
      </c>
      <c r="B4389" s="4" t="s">
        <v>187</v>
      </c>
      <c r="C4389" s="4" t="s">
        <v>9011</v>
      </c>
      <c r="D4389" s="4" t="s">
        <v>49</v>
      </c>
      <c r="E4389" s="4" t="s">
        <v>172</v>
      </c>
      <c r="F4389" s="3">
        <v>42917</v>
      </c>
      <c r="G4389" s="3">
        <v>42925</v>
      </c>
      <c r="H4389">
        <v>4859</v>
      </c>
      <c r="I4389" s="4" t="s">
        <v>9023</v>
      </c>
      <c r="J4389" s="4" t="s">
        <v>9024</v>
      </c>
      <c r="K4389" s="4" t="s">
        <v>9010</v>
      </c>
      <c r="L4389">
        <v>4821</v>
      </c>
      <c r="M4389" s="4" t="s">
        <v>9322</v>
      </c>
      <c r="N4389">
        <v>2010</v>
      </c>
      <c r="O4389">
        <v>587.72</v>
      </c>
      <c r="P4389">
        <v>1501</v>
      </c>
      <c r="Q4389" s="4" t="s">
        <v>23</v>
      </c>
      <c r="R4389" s="4" t="s">
        <v>24</v>
      </c>
      <c r="S4389">
        <v>8</v>
      </c>
    </row>
    <row r="4390" spans="1:19">
      <c r="A4390" s="4" t="s">
        <v>4597</v>
      </c>
      <c r="B4390" s="4" t="s">
        <v>187</v>
      </c>
      <c r="C4390" s="4" t="s">
        <v>177</v>
      </c>
      <c r="D4390" s="4" t="s">
        <v>72</v>
      </c>
      <c r="E4390" s="4" t="s">
        <v>172</v>
      </c>
      <c r="F4390" s="3">
        <v>42917</v>
      </c>
      <c r="G4390" s="3">
        <v>42918</v>
      </c>
      <c r="H4390">
        <v>50</v>
      </c>
      <c r="I4390" s="4" t="s">
        <v>9023</v>
      </c>
      <c r="J4390" s="4" t="s">
        <v>9024</v>
      </c>
      <c r="K4390" s="4" t="s">
        <v>9012</v>
      </c>
      <c r="L4390">
        <v>55</v>
      </c>
      <c r="M4390" s="4" t="s">
        <v>73</v>
      </c>
      <c r="N4390">
        <v>2003</v>
      </c>
      <c r="O4390">
        <v>692.19</v>
      </c>
      <c r="P4390">
        <v>1922</v>
      </c>
      <c r="Q4390" s="4" t="s">
        <v>23</v>
      </c>
      <c r="R4390" s="4" t="s">
        <v>24</v>
      </c>
      <c r="S4390">
        <v>1</v>
      </c>
    </row>
    <row r="4391" spans="1:19">
      <c r="A4391" s="4" t="s">
        <v>4598</v>
      </c>
      <c r="B4391" s="4" t="s">
        <v>187</v>
      </c>
      <c r="C4391" s="4" t="s">
        <v>192</v>
      </c>
      <c r="D4391" s="4" t="s">
        <v>84</v>
      </c>
      <c r="E4391" s="4" t="s">
        <v>172</v>
      </c>
      <c r="F4391" s="3">
        <v>42917</v>
      </c>
      <c r="G4391" s="3">
        <v>43008</v>
      </c>
      <c r="H4391">
        <v>3225</v>
      </c>
      <c r="I4391" s="4" t="s">
        <v>9023</v>
      </c>
      <c r="J4391" s="4" t="s">
        <v>9024</v>
      </c>
      <c r="K4391" s="4" t="s">
        <v>9012</v>
      </c>
      <c r="L4391">
        <v>3393</v>
      </c>
      <c r="M4391" s="4" t="s">
        <v>9322</v>
      </c>
      <c r="N4391">
        <v>1980</v>
      </c>
      <c r="O4391">
        <v>7708.38</v>
      </c>
      <c r="P4391">
        <v>13756</v>
      </c>
      <c r="Q4391" s="4" t="s">
        <v>23</v>
      </c>
      <c r="R4391" s="4" t="s">
        <v>24</v>
      </c>
      <c r="S4391">
        <v>91</v>
      </c>
    </row>
    <row r="4392" spans="1:19">
      <c r="A4392" s="4" t="s">
        <v>4599</v>
      </c>
      <c r="B4392" s="4" t="s">
        <v>244</v>
      </c>
      <c r="C4392" s="4" t="s">
        <v>199</v>
      </c>
      <c r="D4392" s="4" t="s">
        <v>109</v>
      </c>
      <c r="E4392" s="4" t="s">
        <v>172</v>
      </c>
      <c r="F4392" s="3">
        <v>42917</v>
      </c>
      <c r="G4392" s="3">
        <v>42925</v>
      </c>
      <c r="H4392">
        <v>5422</v>
      </c>
      <c r="I4392" s="4" t="s">
        <v>9016</v>
      </c>
      <c r="J4392" s="4" t="s">
        <v>9015</v>
      </c>
      <c r="K4392" s="4" t="s">
        <v>9010</v>
      </c>
      <c r="L4392">
        <v>5482</v>
      </c>
      <c r="M4392" s="4" t="s">
        <v>58</v>
      </c>
      <c r="N4392">
        <v>1987</v>
      </c>
      <c r="O4392">
        <v>1698.2</v>
      </c>
      <c r="P4392">
        <v>3798</v>
      </c>
      <c r="Q4392" s="4" t="s">
        <v>23</v>
      </c>
      <c r="R4392" s="4" t="s">
        <v>24</v>
      </c>
      <c r="S4392">
        <v>8</v>
      </c>
    </row>
    <row r="4393" spans="1:19">
      <c r="A4393" s="4" t="s">
        <v>4600</v>
      </c>
      <c r="B4393" s="4" t="s">
        <v>244</v>
      </c>
      <c r="C4393" s="4" t="s">
        <v>192</v>
      </c>
      <c r="D4393" s="4" t="s">
        <v>48</v>
      </c>
      <c r="E4393" s="4" t="s">
        <v>172</v>
      </c>
      <c r="F4393" s="3">
        <v>42917</v>
      </c>
      <c r="G4393" s="3">
        <v>42927</v>
      </c>
      <c r="H4393">
        <v>3657</v>
      </c>
      <c r="I4393" s="4" t="s">
        <v>9016</v>
      </c>
      <c r="J4393" s="4" t="s">
        <v>9015</v>
      </c>
      <c r="K4393" s="4" t="s">
        <v>9012</v>
      </c>
      <c r="L4393">
        <v>3393</v>
      </c>
      <c r="M4393" s="4" t="s">
        <v>39</v>
      </c>
      <c r="N4393">
        <v>1998</v>
      </c>
      <c r="O4393">
        <v>217.87</v>
      </c>
      <c r="P4393">
        <v>551</v>
      </c>
      <c r="Q4393" s="4" t="s">
        <v>23</v>
      </c>
      <c r="R4393" s="4" t="s">
        <v>24</v>
      </c>
      <c r="S4393">
        <v>10</v>
      </c>
    </row>
    <row r="4394" spans="1:19">
      <c r="A4394" s="4" t="s">
        <v>4601</v>
      </c>
      <c r="B4394" s="4" t="s">
        <v>201</v>
      </c>
      <c r="C4394" s="4" t="s">
        <v>171</v>
      </c>
      <c r="D4394" s="4" t="s">
        <v>53</v>
      </c>
      <c r="E4394" s="4" t="s">
        <v>197</v>
      </c>
      <c r="F4394" s="3">
        <v>42917</v>
      </c>
      <c r="G4394" s="3">
        <v>42923</v>
      </c>
      <c r="H4394">
        <v>0</v>
      </c>
      <c r="I4394" s="4" t="s">
        <v>9026</v>
      </c>
      <c r="J4394" s="4" t="s">
        <v>9024</v>
      </c>
      <c r="K4394" s="4" t="s">
        <v>9010</v>
      </c>
      <c r="L4394">
        <v>1096</v>
      </c>
      <c r="M4394" s="4" t="s">
        <v>33</v>
      </c>
      <c r="N4394">
        <v>1990</v>
      </c>
      <c r="O4394">
        <v>4968.91</v>
      </c>
      <c r="P4394">
        <v>7523</v>
      </c>
      <c r="Q4394" s="4" t="s">
        <v>23</v>
      </c>
      <c r="R4394" s="4" t="s">
        <v>24</v>
      </c>
      <c r="S4394">
        <v>6</v>
      </c>
    </row>
    <row r="4395" spans="1:19">
      <c r="A4395" s="4" t="s">
        <v>4602</v>
      </c>
      <c r="B4395" s="4" t="s">
        <v>201</v>
      </c>
      <c r="C4395" s="4" t="s">
        <v>199</v>
      </c>
      <c r="D4395" s="4" t="s">
        <v>71</v>
      </c>
      <c r="E4395" s="4" t="s">
        <v>172</v>
      </c>
      <c r="F4395" s="3">
        <v>42917</v>
      </c>
      <c r="G4395" s="3">
        <v>42926</v>
      </c>
      <c r="H4395">
        <v>4974</v>
      </c>
      <c r="I4395" s="4" t="s">
        <v>9026</v>
      </c>
      <c r="J4395" s="4" t="s">
        <v>9024</v>
      </c>
      <c r="K4395" s="4" t="s">
        <v>9010</v>
      </c>
      <c r="L4395">
        <v>5482</v>
      </c>
      <c r="M4395" s="4" t="s">
        <v>46</v>
      </c>
      <c r="N4395">
        <v>2000</v>
      </c>
      <c r="O4395">
        <v>2952.73</v>
      </c>
      <c r="P4395">
        <v>5107</v>
      </c>
      <c r="Q4395" s="4" t="s">
        <v>23</v>
      </c>
      <c r="R4395" s="4" t="s">
        <v>24</v>
      </c>
      <c r="S4395">
        <v>9</v>
      </c>
    </row>
    <row r="4396" spans="1:19">
      <c r="A4396" s="4" t="s">
        <v>4603</v>
      </c>
      <c r="B4396" s="4" t="s">
        <v>201</v>
      </c>
      <c r="C4396" s="4" t="s">
        <v>9011</v>
      </c>
      <c r="D4396" s="4" t="s">
        <v>87</v>
      </c>
      <c r="E4396" s="4" t="s">
        <v>172</v>
      </c>
      <c r="F4396" s="3">
        <v>42917</v>
      </c>
      <c r="G4396" s="3">
        <v>42954</v>
      </c>
      <c r="H4396">
        <v>4689</v>
      </c>
      <c r="I4396" s="4" t="s">
        <v>9026</v>
      </c>
      <c r="J4396" s="4" t="s">
        <v>9024</v>
      </c>
      <c r="K4396" s="4" t="s">
        <v>9010</v>
      </c>
      <c r="L4396">
        <v>4821</v>
      </c>
      <c r="M4396" s="4" t="s">
        <v>26</v>
      </c>
      <c r="N4396">
        <v>2004</v>
      </c>
      <c r="O4396">
        <v>1618.89</v>
      </c>
      <c r="P4396">
        <v>3889</v>
      </c>
      <c r="Q4396" s="4" t="s">
        <v>23</v>
      </c>
      <c r="R4396" s="4" t="s">
        <v>24</v>
      </c>
      <c r="S4396">
        <v>37</v>
      </c>
    </row>
    <row r="4397" spans="1:19">
      <c r="A4397" s="4" t="s">
        <v>4604</v>
      </c>
      <c r="B4397" s="4" t="s">
        <v>189</v>
      </c>
      <c r="C4397" s="4" t="s">
        <v>171</v>
      </c>
      <c r="D4397" s="4" t="s">
        <v>118</v>
      </c>
      <c r="E4397" s="4" t="s">
        <v>197</v>
      </c>
      <c r="F4397" s="3">
        <v>42917</v>
      </c>
      <c r="G4397" s="3">
        <v>42926</v>
      </c>
      <c r="H4397">
        <v>0</v>
      </c>
      <c r="I4397" s="4" t="s">
        <v>9016</v>
      </c>
      <c r="J4397" s="4" t="s">
        <v>9015</v>
      </c>
      <c r="K4397" s="4" t="s">
        <v>9010</v>
      </c>
      <c r="L4397">
        <v>1096</v>
      </c>
      <c r="M4397" s="4" t="s">
        <v>33</v>
      </c>
      <c r="N4397">
        <v>1995</v>
      </c>
      <c r="O4397">
        <v>332.43</v>
      </c>
      <c r="P4397">
        <v>799</v>
      </c>
      <c r="Q4397" s="4" t="s">
        <v>23</v>
      </c>
      <c r="R4397" s="4" t="s">
        <v>24</v>
      </c>
      <c r="S4397">
        <v>9</v>
      </c>
    </row>
    <row r="4398" spans="1:19">
      <c r="A4398" s="4" t="s">
        <v>4605</v>
      </c>
      <c r="B4398" s="4" t="s">
        <v>189</v>
      </c>
      <c r="C4398" s="4" t="s">
        <v>177</v>
      </c>
      <c r="D4398" s="4" t="s">
        <v>92</v>
      </c>
      <c r="E4398" s="4" t="s">
        <v>172</v>
      </c>
      <c r="F4398" s="3">
        <v>42917</v>
      </c>
      <c r="G4398" s="3">
        <v>42928</v>
      </c>
      <c r="H4398">
        <v>50</v>
      </c>
      <c r="I4398" s="4" t="s">
        <v>9016</v>
      </c>
      <c r="J4398" s="4" t="s">
        <v>9015</v>
      </c>
      <c r="K4398" s="4" t="s">
        <v>9012</v>
      </c>
      <c r="L4398">
        <v>55</v>
      </c>
      <c r="M4398" s="4" t="s">
        <v>73</v>
      </c>
      <c r="N4398">
        <v>1997</v>
      </c>
      <c r="O4398">
        <v>2041.73</v>
      </c>
      <c r="P4398">
        <v>5276</v>
      </c>
      <c r="Q4398" s="4" t="s">
        <v>23</v>
      </c>
      <c r="R4398" s="4" t="s">
        <v>24</v>
      </c>
      <c r="S4398">
        <v>11</v>
      </c>
    </row>
    <row r="4399" spans="1:19">
      <c r="A4399" s="4" t="s">
        <v>4606</v>
      </c>
      <c r="B4399" s="4" t="s">
        <v>232</v>
      </c>
      <c r="C4399" s="4" t="s">
        <v>9011</v>
      </c>
      <c r="D4399" s="4" t="s">
        <v>88</v>
      </c>
      <c r="E4399" s="4" t="s">
        <v>197</v>
      </c>
      <c r="F4399" s="3">
        <v>42917</v>
      </c>
      <c r="G4399" s="3">
        <v>42919</v>
      </c>
      <c r="H4399">
        <v>0</v>
      </c>
      <c r="I4399" s="4" t="s">
        <v>9021</v>
      </c>
      <c r="J4399" s="4" t="s">
        <v>9019</v>
      </c>
      <c r="K4399" s="4" t="s">
        <v>9010</v>
      </c>
      <c r="L4399">
        <v>4821</v>
      </c>
      <c r="M4399" s="4" t="s">
        <v>46</v>
      </c>
      <c r="N4399">
        <v>1984</v>
      </c>
      <c r="O4399">
        <v>3027.46</v>
      </c>
      <c r="P4399">
        <v>9516</v>
      </c>
      <c r="Q4399" s="4" t="s">
        <v>89</v>
      </c>
      <c r="R4399" s="4" t="s">
        <v>24</v>
      </c>
      <c r="S4399">
        <v>2</v>
      </c>
    </row>
    <row r="4400" spans="1:19">
      <c r="A4400" s="4" t="s">
        <v>4607</v>
      </c>
      <c r="B4400" s="4" t="s">
        <v>232</v>
      </c>
      <c r="C4400" s="4" t="s">
        <v>9011</v>
      </c>
      <c r="D4400" s="4" t="s">
        <v>82</v>
      </c>
      <c r="E4400" s="4" t="s">
        <v>172</v>
      </c>
      <c r="F4400" s="3">
        <v>42917</v>
      </c>
      <c r="G4400" s="3">
        <v>42970</v>
      </c>
      <c r="H4400">
        <v>4611</v>
      </c>
      <c r="I4400" s="4" t="s">
        <v>9021</v>
      </c>
      <c r="J4400" s="4" t="s">
        <v>9019</v>
      </c>
      <c r="K4400" s="4" t="s">
        <v>9010</v>
      </c>
      <c r="L4400">
        <v>4821</v>
      </c>
      <c r="M4400" s="4" t="s">
        <v>36</v>
      </c>
      <c r="N4400">
        <v>1982</v>
      </c>
      <c r="O4400">
        <v>11698.03</v>
      </c>
      <c r="P4400">
        <v>34288</v>
      </c>
      <c r="Q4400" s="4" t="s">
        <v>23</v>
      </c>
      <c r="R4400" s="4" t="s">
        <v>24</v>
      </c>
      <c r="S4400">
        <v>53</v>
      </c>
    </row>
    <row r="4401" spans="1:19">
      <c r="A4401" s="4" t="s">
        <v>4608</v>
      </c>
      <c r="B4401" s="4" t="s">
        <v>226</v>
      </c>
      <c r="C4401" s="4" t="s">
        <v>192</v>
      </c>
      <c r="D4401" s="4" t="s">
        <v>24</v>
      </c>
      <c r="E4401" s="4" t="s">
        <v>193</v>
      </c>
      <c r="F4401" s="3">
        <v>42917</v>
      </c>
      <c r="G4401" s="3"/>
      <c r="I4401" s="4" t="s">
        <v>9018</v>
      </c>
      <c r="J4401" s="4" t="s">
        <v>9019</v>
      </c>
      <c r="K4401" s="4" t="s">
        <v>9012</v>
      </c>
      <c r="L4401">
        <v>3393</v>
      </c>
      <c r="M4401" s="4"/>
      <c r="Q4401" s="4"/>
      <c r="R4401" s="4"/>
    </row>
    <row r="4402" spans="1:19">
      <c r="A4402" s="4" t="s">
        <v>4609</v>
      </c>
      <c r="B4402" s="4" t="s">
        <v>208</v>
      </c>
      <c r="C4402" s="4" t="s">
        <v>192</v>
      </c>
      <c r="D4402" s="4" t="s">
        <v>109</v>
      </c>
      <c r="E4402" s="4" t="s">
        <v>197</v>
      </c>
      <c r="F4402" s="3">
        <v>42917</v>
      </c>
      <c r="G4402" s="3">
        <v>42929</v>
      </c>
      <c r="H4402">
        <v>0</v>
      </c>
      <c r="I4402" s="4" t="s">
        <v>9014</v>
      </c>
      <c r="J4402" s="4" t="s">
        <v>9015</v>
      </c>
      <c r="K4402" s="4" t="s">
        <v>9012</v>
      </c>
      <c r="L4402">
        <v>3393</v>
      </c>
      <c r="M4402" s="4" t="s">
        <v>58</v>
      </c>
      <c r="N4402">
        <v>1987</v>
      </c>
      <c r="O4402">
        <v>1698.2</v>
      </c>
      <c r="P4402">
        <v>3798</v>
      </c>
      <c r="Q4402" s="4" t="s">
        <v>23</v>
      </c>
      <c r="R4402" s="4" t="s">
        <v>24</v>
      </c>
      <c r="S4402">
        <v>12</v>
      </c>
    </row>
    <row r="4403" spans="1:19">
      <c r="A4403" s="4" t="s">
        <v>4610</v>
      </c>
      <c r="B4403" s="4" t="s">
        <v>185</v>
      </c>
      <c r="C4403" s="4" t="s">
        <v>179</v>
      </c>
      <c r="D4403" s="4" t="s">
        <v>24</v>
      </c>
      <c r="E4403" s="4" t="s">
        <v>193</v>
      </c>
      <c r="F4403" s="3">
        <v>42917</v>
      </c>
      <c r="G4403" s="3"/>
      <c r="I4403" s="4" t="s">
        <v>9023</v>
      </c>
      <c r="J4403" s="4" t="s">
        <v>9024</v>
      </c>
      <c r="K4403" s="4" t="s">
        <v>9010</v>
      </c>
      <c r="L4403">
        <v>550</v>
      </c>
      <c r="M4403" s="4"/>
      <c r="Q4403" s="4"/>
      <c r="R4403" s="4"/>
    </row>
    <row r="4404" spans="1:19">
      <c r="A4404" s="4" t="s">
        <v>4611</v>
      </c>
      <c r="B4404" s="4" t="s">
        <v>185</v>
      </c>
      <c r="C4404" s="4" t="s">
        <v>179</v>
      </c>
      <c r="D4404" s="4" t="s">
        <v>82</v>
      </c>
      <c r="E4404" s="4" t="s">
        <v>172</v>
      </c>
      <c r="F4404" s="3">
        <v>42917</v>
      </c>
      <c r="G4404" s="3">
        <v>42927</v>
      </c>
      <c r="H4404">
        <v>571</v>
      </c>
      <c r="I4404" s="4" t="s">
        <v>9023</v>
      </c>
      <c r="J4404" s="4" t="s">
        <v>9024</v>
      </c>
      <c r="K4404" s="4" t="s">
        <v>9010</v>
      </c>
      <c r="L4404">
        <v>550</v>
      </c>
      <c r="M4404" s="4" t="s">
        <v>36</v>
      </c>
      <c r="N4404">
        <v>1982</v>
      </c>
      <c r="O4404">
        <v>11698.03</v>
      </c>
      <c r="P4404">
        <v>34288</v>
      </c>
      <c r="Q4404" s="4" t="s">
        <v>23</v>
      </c>
      <c r="R4404" s="4" t="s">
        <v>24</v>
      </c>
      <c r="S4404">
        <v>10</v>
      </c>
    </row>
    <row r="4405" spans="1:19">
      <c r="A4405" s="4" t="s">
        <v>4612</v>
      </c>
      <c r="B4405" s="4" t="s">
        <v>216</v>
      </c>
      <c r="C4405" s="4" t="s">
        <v>177</v>
      </c>
      <c r="D4405" s="4" t="s">
        <v>120</v>
      </c>
      <c r="E4405" s="4" t="s">
        <v>197</v>
      </c>
      <c r="F4405" s="3">
        <v>42917</v>
      </c>
      <c r="G4405" s="3">
        <v>42919</v>
      </c>
      <c r="H4405">
        <v>0</v>
      </c>
      <c r="I4405" s="4" t="s">
        <v>9018</v>
      </c>
      <c r="J4405" s="4" t="s">
        <v>9019</v>
      </c>
      <c r="K4405" s="4" t="s">
        <v>9012</v>
      </c>
      <c r="L4405">
        <v>55</v>
      </c>
      <c r="M4405" s="4" t="s">
        <v>58</v>
      </c>
      <c r="N4405">
        <v>1998</v>
      </c>
      <c r="O4405">
        <v>2022.14</v>
      </c>
      <c r="P4405">
        <v>5113</v>
      </c>
      <c r="Q4405" s="4" t="s">
        <v>23</v>
      </c>
      <c r="R4405" s="4" t="s">
        <v>24</v>
      </c>
      <c r="S4405">
        <v>2</v>
      </c>
    </row>
    <row r="4406" spans="1:19">
      <c r="A4406" s="4" t="s">
        <v>4613</v>
      </c>
      <c r="B4406" s="4" t="s">
        <v>235</v>
      </c>
      <c r="C4406" s="4" t="s">
        <v>199</v>
      </c>
      <c r="D4406" s="4" t="s">
        <v>25</v>
      </c>
      <c r="E4406" s="4" t="s">
        <v>197</v>
      </c>
      <c r="F4406" s="3">
        <v>42917</v>
      </c>
      <c r="G4406" s="3">
        <v>42953</v>
      </c>
      <c r="H4406">
        <v>0</v>
      </c>
      <c r="I4406" s="4" t="s">
        <v>9018</v>
      </c>
      <c r="J4406" s="4" t="s">
        <v>9019</v>
      </c>
      <c r="K4406" s="4" t="s">
        <v>9010</v>
      </c>
      <c r="L4406">
        <v>5482</v>
      </c>
      <c r="M4406" s="4" t="s">
        <v>26</v>
      </c>
      <c r="N4406">
        <v>1999</v>
      </c>
      <c r="O4406">
        <v>251.41</v>
      </c>
      <c r="P4406">
        <v>495</v>
      </c>
      <c r="Q4406" s="4" t="s">
        <v>23</v>
      </c>
      <c r="R4406" s="4" t="s">
        <v>24</v>
      </c>
      <c r="S4406">
        <v>36</v>
      </c>
    </row>
    <row r="4407" spans="1:19">
      <c r="A4407" s="4" t="s">
        <v>4614</v>
      </c>
      <c r="B4407" s="4" t="s">
        <v>183</v>
      </c>
      <c r="C4407" s="4" t="s">
        <v>171</v>
      </c>
      <c r="D4407" s="4" t="s">
        <v>29</v>
      </c>
      <c r="E4407" s="4" t="s">
        <v>197</v>
      </c>
      <c r="F4407" s="3">
        <v>42918</v>
      </c>
      <c r="G4407" s="3">
        <v>42926</v>
      </c>
      <c r="H4407">
        <v>0</v>
      </c>
      <c r="I4407" s="4" t="s">
        <v>9014</v>
      </c>
      <c r="J4407" s="4" t="s">
        <v>9015</v>
      </c>
      <c r="K4407" s="4" t="s">
        <v>9010</v>
      </c>
      <c r="L4407">
        <v>1096</v>
      </c>
      <c r="M4407" s="4" t="s">
        <v>26</v>
      </c>
      <c r="N4407">
        <v>2012</v>
      </c>
      <c r="O4407">
        <v>587.34</v>
      </c>
      <c r="P4407">
        <v>1356</v>
      </c>
      <c r="Q4407" s="4" t="s">
        <v>30</v>
      </c>
      <c r="R4407" s="4" t="s">
        <v>24</v>
      </c>
      <c r="S4407">
        <v>8</v>
      </c>
    </row>
    <row r="4408" spans="1:19">
      <c r="A4408" s="4" t="s">
        <v>4615</v>
      </c>
      <c r="B4408" s="4" t="s">
        <v>183</v>
      </c>
      <c r="C4408" s="4" t="s">
        <v>192</v>
      </c>
      <c r="D4408" s="4" t="s">
        <v>109</v>
      </c>
      <c r="E4408" s="4" t="s">
        <v>197</v>
      </c>
      <c r="F4408" s="3">
        <v>42918</v>
      </c>
      <c r="G4408" s="3">
        <v>42929</v>
      </c>
      <c r="H4408">
        <v>0</v>
      </c>
      <c r="I4408" s="4" t="s">
        <v>9014</v>
      </c>
      <c r="J4408" s="4" t="s">
        <v>9015</v>
      </c>
      <c r="K4408" s="4" t="s">
        <v>9012</v>
      </c>
      <c r="L4408">
        <v>3393</v>
      </c>
      <c r="M4408" s="4" t="s">
        <v>58</v>
      </c>
      <c r="N4408">
        <v>1987</v>
      </c>
      <c r="O4408">
        <v>1698.2</v>
      </c>
      <c r="P4408">
        <v>3798</v>
      </c>
      <c r="Q4408" s="4" t="s">
        <v>23</v>
      </c>
      <c r="R4408" s="4" t="s">
        <v>24</v>
      </c>
      <c r="S4408">
        <v>11</v>
      </c>
    </row>
    <row r="4409" spans="1:19">
      <c r="A4409" s="4" t="s">
        <v>4616</v>
      </c>
      <c r="B4409" s="4" t="s">
        <v>183</v>
      </c>
      <c r="C4409" s="4" t="s">
        <v>171</v>
      </c>
      <c r="D4409" s="4" t="s">
        <v>110</v>
      </c>
      <c r="E4409" s="4" t="s">
        <v>172</v>
      </c>
      <c r="F4409" s="3">
        <v>42918</v>
      </c>
      <c r="G4409" s="3">
        <v>42925</v>
      </c>
      <c r="H4409">
        <v>1180</v>
      </c>
      <c r="I4409" s="4" t="s">
        <v>9014</v>
      </c>
      <c r="J4409" s="4" t="s">
        <v>9015</v>
      </c>
      <c r="K4409" s="4" t="s">
        <v>9010</v>
      </c>
      <c r="L4409">
        <v>1096</v>
      </c>
      <c r="M4409" s="4" t="s">
        <v>60</v>
      </c>
      <c r="N4409">
        <v>1997</v>
      </c>
      <c r="O4409">
        <v>291.27</v>
      </c>
      <c r="P4409">
        <v>586</v>
      </c>
      <c r="Q4409" s="4" t="s">
        <v>23</v>
      </c>
      <c r="R4409" s="4" t="s">
        <v>24</v>
      </c>
      <c r="S4409">
        <v>7</v>
      </c>
    </row>
    <row r="4410" spans="1:19">
      <c r="A4410" s="4" t="s">
        <v>4617</v>
      </c>
      <c r="B4410" s="4" t="s">
        <v>261</v>
      </c>
      <c r="C4410" s="4" t="s">
        <v>9011</v>
      </c>
      <c r="D4410" s="4" t="s">
        <v>24</v>
      </c>
      <c r="E4410" s="4" t="s">
        <v>193</v>
      </c>
      <c r="F4410" s="3">
        <v>42918</v>
      </c>
      <c r="G4410" s="3"/>
      <c r="I4410" s="4" t="s">
        <v>9021</v>
      </c>
      <c r="J4410" s="4" t="s">
        <v>9019</v>
      </c>
      <c r="K4410" s="4" t="s">
        <v>9010</v>
      </c>
      <c r="L4410">
        <v>4821</v>
      </c>
      <c r="M4410" s="4"/>
      <c r="Q4410" s="4"/>
      <c r="R4410" s="4"/>
    </row>
    <row r="4411" spans="1:19">
      <c r="A4411" s="4" t="s">
        <v>4618</v>
      </c>
      <c r="B4411" s="4" t="s">
        <v>261</v>
      </c>
      <c r="C4411" s="4" t="s">
        <v>199</v>
      </c>
      <c r="D4411" s="4" t="s">
        <v>121</v>
      </c>
      <c r="E4411" s="4" t="s">
        <v>197</v>
      </c>
      <c r="F4411" s="3">
        <v>42918</v>
      </c>
      <c r="G4411" s="3">
        <v>42995</v>
      </c>
      <c r="H4411">
        <v>0</v>
      </c>
      <c r="I4411" s="4" t="s">
        <v>9021</v>
      </c>
      <c r="J4411" s="4" t="s">
        <v>9019</v>
      </c>
      <c r="K4411" s="4" t="s">
        <v>9010</v>
      </c>
      <c r="L4411">
        <v>5482</v>
      </c>
      <c r="M4411" s="4" t="s">
        <v>58</v>
      </c>
      <c r="N4411">
        <v>1993</v>
      </c>
      <c r="O4411">
        <v>646.1</v>
      </c>
      <c r="P4411">
        <v>883</v>
      </c>
      <c r="Q4411" s="4" t="s">
        <v>23</v>
      </c>
      <c r="R4411" s="4" t="s">
        <v>62</v>
      </c>
      <c r="S4411">
        <v>77</v>
      </c>
    </row>
    <row r="4412" spans="1:19">
      <c r="A4412" s="4" t="s">
        <v>4619</v>
      </c>
      <c r="B4412" s="4" t="s">
        <v>246</v>
      </c>
      <c r="C4412" s="4" t="s">
        <v>179</v>
      </c>
      <c r="D4412" s="4" t="s">
        <v>31</v>
      </c>
      <c r="E4412" s="4" t="s">
        <v>197</v>
      </c>
      <c r="F4412" s="3">
        <v>42918</v>
      </c>
      <c r="G4412" s="3">
        <v>42919</v>
      </c>
      <c r="H4412">
        <v>0</v>
      </c>
      <c r="I4412" s="4" t="s">
        <v>9021</v>
      </c>
      <c r="J4412" s="4" t="s">
        <v>9019</v>
      </c>
      <c r="K4412" s="4" t="s">
        <v>9010</v>
      </c>
      <c r="L4412">
        <v>550</v>
      </c>
      <c r="M4412" s="4" t="s">
        <v>26</v>
      </c>
      <c r="N4412">
        <v>1991</v>
      </c>
      <c r="O4412">
        <v>326.82</v>
      </c>
      <c r="P4412">
        <v>1016</v>
      </c>
      <c r="Q4412" s="4" t="s">
        <v>23</v>
      </c>
      <c r="R4412" s="4" t="s">
        <v>24</v>
      </c>
      <c r="S4412">
        <v>1</v>
      </c>
    </row>
    <row r="4413" spans="1:19">
      <c r="A4413" s="4" t="s">
        <v>4620</v>
      </c>
      <c r="B4413" s="4" t="s">
        <v>246</v>
      </c>
      <c r="C4413" s="4" t="s">
        <v>199</v>
      </c>
      <c r="D4413" s="4" t="s">
        <v>126</v>
      </c>
      <c r="E4413" s="4" t="s">
        <v>172</v>
      </c>
      <c r="F4413" s="3">
        <v>42918</v>
      </c>
      <c r="G4413" s="3">
        <v>42920</v>
      </c>
      <c r="H4413">
        <v>5274</v>
      </c>
      <c r="I4413" s="4" t="s">
        <v>9021</v>
      </c>
      <c r="J4413" s="4" t="s">
        <v>9019</v>
      </c>
      <c r="K4413" s="4" t="s">
        <v>9010</v>
      </c>
      <c r="L4413">
        <v>5482</v>
      </c>
      <c r="M4413" s="4" t="s">
        <v>33</v>
      </c>
      <c r="N4413">
        <v>2010</v>
      </c>
      <c r="O4413">
        <v>71.12</v>
      </c>
      <c r="P4413">
        <v>144</v>
      </c>
      <c r="Q4413" s="4" t="s">
        <v>23</v>
      </c>
      <c r="R4413" s="4" t="s">
        <v>24</v>
      </c>
      <c r="S4413">
        <v>2</v>
      </c>
    </row>
    <row r="4414" spans="1:19">
      <c r="A4414" s="4" t="s">
        <v>4621</v>
      </c>
      <c r="B4414" s="4" t="s">
        <v>304</v>
      </c>
      <c r="C4414" s="4" t="s">
        <v>179</v>
      </c>
      <c r="D4414" s="4" t="s">
        <v>104</v>
      </c>
      <c r="E4414" s="4" t="s">
        <v>172</v>
      </c>
      <c r="F4414" s="3">
        <v>42918</v>
      </c>
      <c r="G4414" s="3">
        <v>42920</v>
      </c>
      <c r="H4414">
        <v>480</v>
      </c>
      <c r="I4414" s="4" t="s">
        <v>9014</v>
      </c>
      <c r="J4414" s="4" t="s">
        <v>9015</v>
      </c>
      <c r="K4414" s="4" t="s">
        <v>9010</v>
      </c>
      <c r="L4414">
        <v>550</v>
      </c>
      <c r="M4414" s="4" t="s">
        <v>9322</v>
      </c>
      <c r="N4414">
        <v>1983</v>
      </c>
      <c r="O4414">
        <v>1008.06</v>
      </c>
      <c r="P4414">
        <v>1238</v>
      </c>
      <c r="Q4414" s="4" t="s">
        <v>23</v>
      </c>
      <c r="R4414" s="4" t="s">
        <v>24</v>
      </c>
      <c r="S4414">
        <v>2</v>
      </c>
    </row>
    <row r="4415" spans="1:19">
      <c r="A4415" s="4" t="s">
        <v>4622</v>
      </c>
      <c r="B4415" s="4" t="s">
        <v>279</v>
      </c>
      <c r="C4415" s="4" t="s">
        <v>9011</v>
      </c>
      <c r="D4415" s="4" t="s">
        <v>24</v>
      </c>
      <c r="E4415" s="4" t="s">
        <v>193</v>
      </c>
      <c r="F4415" s="3">
        <v>42918</v>
      </c>
      <c r="G4415" s="3"/>
      <c r="I4415" s="4" t="s">
        <v>9018</v>
      </c>
      <c r="J4415" s="4" t="s">
        <v>9019</v>
      </c>
      <c r="K4415" s="4" t="s">
        <v>9010</v>
      </c>
      <c r="L4415">
        <v>4821</v>
      </c>
      <c r="M4415" s="4"/>
      <c r="Q4415" s="4"/>
      <c r="R4415" s="4"/>
    </row>
    <row r="4416" spans="1:19">
      <c r="A4416" s="4" t="s">
        <v>4623</v>
      </c>
      <c r="B4416" s="4" t="s">
        <v>279</v>
      </c>
      <c r="C4416" s="4" t="s">
        <v>9011</v>
      </c>
      <c r="D4416" s="4" t="s">
        <v>95</v>
      </c>
      <c r="E4416" s="4" t="s">
        <v>172</v>
      </c>
      <c r="F4416" s="3">
        <v>42918</v>
      </c>
      <c r="G4416" s="3">
        <v>42924</v>
      </c>
      <c r="H4416">
        <v>4830</v>
      </c>
      <c r="I4416" s="4" t="s">
        <v>9018</v>
      </c>
      <c r="J4416" s="4" t="s">
        <v>9019</v>
      </c>
      <c r="K4416" s="4" t="s">
        <v>9010</v>
      </c>
      <c r="L4416">
        <v>4821</v>
      </c>
      <c r="M4416" s="4" t="s">
        <v>60</v>
      </c>
      <c r="N4416">
        <v>1997</v>
      </c>
      <c r="O4416">
        <v>882.12</v>
      </c>
      <c r="P4416">
        <v>2769</v>
      </c>
      <c r="Q4416" s="4" t="s">
        <v>23</v>
      </c>
      <c r="R4416" s="4" t="s">
        <v>24</v>
      </c>
      <c r="S4416">
        <v>6</v>
      </c>
    </row>
    <row r="4417" spans="1:19">
      <c r="A4417" s="4" t="s">
        <v>4624</v>
      </c>
      <c r="B4417" s="4" t="s">
        <v>210</v>
      </c>
      <c r="C4417" s="4" t="s">
        <v>171</v>
      </c>
      <c r="D4417" s="4" t="s">
        <v>42</v>
      </c>
      <c r="E4417" s="4" t="s">
        <v>193</v>
      </c>
      <c r="F4417" s="3">
        <v>42918</v>
      </c>
      <c r="G4417" s="3"/>
      <c r="I4417" s="4" t="s">
        <v>9021</v>
      </c>
      <c r="J4417" s="4" t="s">
        <v>9019</v>
      </c>
      <c r="K4417" s="4" t="s">
        <v>9010</v>
      </c>
      <c r="L4417">
        <v>1096</v>
      </c>
      <c r="M4417" s="4" t="s">
        <v>26</v>
      </c>
      <c r="N4417">
        <v>2017</v>
      </c>
      <c r="O4417">
        <v>4.54</v>
      </c>
      <c r="P4417">
        <v>9</v>
      </c>
      <c r="Q4417" s="4" t="s">
        <v>23</v>
      </c>
      <c r="R4417" s="4" t="s">
        <v>24</v>
      </c>
    </row>
    <row r="4418" spans="1:19">
      <c r="A4418" s="4" t="s">
        <v>4625</v>
      </c>
      <c r="B4418" s="4" t="s">
        <v>210</v>
      </c>
      <c r="C4418" s="4" t="s">
        <v>199</v>
      </c>
      <c r="D4418" s="4" t="s">
        <v>34</v>
      </c>
      <c r="E4418" s="4" t="s">
        <v>197</v>
      </c>
      <c r="F4418" s="3">
        <v>42918</v>
      </c>
      <c r="G4418" s="3">
        <v>42919</v>
      </c>
      <c r="H4418">
        <v>0</v>
      </c>
      <c r="I4418" s="4" t="s">
        <v>9021</v>
      </c>
      <c r="J4418" s="4" t="s">
        <v>9019</v>
      </c>
      <c r="K4418" s="4" t="s">
        <v>9010</v>
      </c>
      <c r="L4418">
        <v>5482</v>
      </c>
      <c r="M4418" s="4" t="s">
        <v>9322</v>
      </c>
      <c r="N4418">
        <v>1993</v>
      </c>
      <c r="O4418">
        <v>1242.32</v>
      </c>
      <c r="P4418">
        <v>3027</v>
      </c>
      <c r="Q4418" s="4" t="s">
        <v>23</v>
      </c>
      <c r="R4418" s="4" t="s">
        <v>21</v>
      </c>
      <c r="S4418">
        <v>1</v>
      </c>
    </row>
    <row r="4419" spans="1:19">
      <c r="A4419" s="4" t="s">
        <v>4626</v>
      </c>
      <c r="B4419" s="4" t="s">
        <v>174</v>
      </c>
      <c r="C4419" s="4" t="s">
        <v>199</v>
      </c>
      <c r="D4419" s="4" t="s">
        <v>57</v>
      </c>
      <c r="E4419" s="4" t="s">
        <v>172</v>
      </c>
      <c r="F4419" s="3">
        <v>42918</v>
      </c>
      <c r="G4419" s="3">
        <v>42920</v>
      </c>
      <c r="H4419">
        <v>5333</v>
      </c>
      <c r="I4419" s="4" t="s">
        <v>9016</v>
      </c>
      <c r="J4419" s="4" t="s">
        <v>9015</v>
      </c>
      <c r="K4419" s="4" t="s">
        <v>9010</v>
      </c>
      <c r="L4419">
        <v>5482</v>
      </c>
      <c r="M4419" s="4" t="s">
        <v>58</v>
      </c>
      <c r="N4419">
        <v>2006</v>
      </c>
      <c r="O4419">
        <v>1102.43</v>
      </c>
      <c r="P4419">
        <v>1759</v>
      </c>
      <c r="Q4419" s="4" t="s">
        <v>23</v>
      </c>
      <c r="R4419" s="4" t="s">
        <v>24</v>
      </c>
      <c r="S4419">
        <v>2</v>
      </c>
    </row>
    <row r="4420" spans="1:19">
      <c r="A4420" s="4" t="s">
        <v>4627</v>
      </c>
      <c r="B4420" s="4" t="s">
        <v>212</v>
      </c>
      <c r="C4420" s="4" t="s">
        <v>177</v>
      </c>
      <c r="D4420" s="4" t="s">
        <v>24</v>
      </c>
      <c r="E4420" s="4" t="s">
        <v>193</v>
      </c>
      <c r="F4420" s="3">
        <v>42918</v>
      </c>
      <c r="G4420" s="3"/>
      <c r="I4420" s="4" t="s">
        <v>9023</v>
      </c>
      <c r="J4420" s="4" t="s">
        <v>9024</v>
      </c>
      <c r="K4420" s="4" t="s">
        <v>9012</v>
      </c>
      <c r="L4420">
        <v>55</v>
      </c>
      <c r="M4420" s="4"/>
      <c r="Q4420" s="4"/>
      <c r="R4420" s="4"/>
    </row>
    <row r="4421" spans="1:19">
      <c r="A4421" s="4" t="s">
        <v>4628</v>
      </c>
      <c r="B4421" s="4" t="s">
        <v>212</v>
      </c>
      <c r="C4421" s="4" t="s">
        <v>192</v>
      </c>
      <c r="D4421" s="4" t="s">
        <v>42</v>
      </c>
      <c r="E4421" s="4" t="s">
        <v>197</v>
      </c>
      <c r="F4421" s="3">
        <v>42918</v>
      </c>
      <c r="G4421" s="3">
        <v>42927</v>
      </c>
      <c r="H4421">
        <v>0</v>
      </c>
      <c r="I4421" s="4" t="s">
        <v>9023</v>
      </c>
      <c r="J4421" s="4" t="s">
        <v>9024</v>
      </c>
      <c r="K4421" s="4" t="s">
        <v>9012</v>
      </c>
      <c r="L4421">
        <v>3393</v>
      </c>
      <c r="M4421" s="4" t="s">
        <v>26</v>
      </c>
      <c r="N4421">
        <v>2017</v>
      </c>
      <c r="O4421">
        <v>4.54</v>
      </c>
      <c r="P4421">
        <v>9</v>
      </c>
      <c r="Q4421" s="4" t="s">
        <v>23</v>
      </c>
      <c r="R4421" s="4" t="s">
        <v>24</v>
      </c>
      <c r="S4421">
        <v>9</v>
      </c>
    </row>
    <row r="4422" spans="1:19">
      <c r="A4422" s="4" t="s">
        <v>4629</v>
      </c>
      <c r="B4422" s="4" t="s">
        <v>196</v>
      </c>
      <c r="C4422" s="4" t="s">
        <v>199</v>
      </c>
      <c r="D4422" s="4" t="s">
        <v>109</v>
      </c>
      <c r="E4422" s="4" t="s">
        <v>197</v>
      </c>
      <c r="F4422" s="3">
        <v>42918</v>
      </c>
      <c r="G4422" s="3">
        <v>42971</v>
      </c>
      <c r="H4422">
        <v>0</v>
      </c>
      <c r="I4422" s="4" t="s">
        <v>9016</v>
      </c>
      <c r="J4422" s="4" t="s">
        <v>9015</v>
      </c>
      <c r="K4422" s="4" t="s">
        <v>9010</v>
      </c>
      <c r="L4422">
        <v>5482</v>
      </c>
      <c r="M4422" s="4" t="s">
        <v>58</v>
      </c>
      <c r="N4422">
        <v>1987</v>
      </c>
      <c r="O4422">
        <v>1698.2</v>
      </c>
      <c r="P4422">
        <v>3798</v>
      </c>
      <c r="Q4422" s="4" t="s">
        <v>23</v>
      </c>
      <c r="R4422" s="4" t="s">
        <v>24</v>
      </c>
      <c r="S4422">
        <v>53</v>
      </c>
    </row>
    <row r="4423" spans="1:19">
      <c r="A4423" s="4" t="s">
        <v>4630</v>
      </c>
      <c r="B4423" s="4" t="s">
        <v>196</v>
      </c>
      <c r="C4423" s="4" t="s">
        <v>192</v>
      </c>
      <c r="D4423" s="4" t="s">
        <v>41</v>
      </c>
      <c r="E4423" s="4" t="s">
        <v>197</v>
      </c>
      <c r="F4423" s="3">
        <v>42918</v>
      </c>
      <c r="G4423" s="3">
        <v>42919</v>
      </c>
      <c r="H4423">
        <v>0</v>
      </c>
      <c r="I4423" s="4" t="s">
        <v>9016</v>
      </c>
      <c r="J4423" s="4" t="s">
        <v>9015</v>
      </c>
      <c r="K4423" s="4" t="s">
        <v>9012</v>
      </c>
      <c r="L4423">
        <v>3393</v>
      </c>
      <c r="M4423" s="4" t="s">
        <v>36</v>
      </c>
      <c r="N4423">
        <v>1998</v>
      </c>
      <c r="O4423">
        <v>2714.9</v>
      </c>
      <c r="P4423">
        <v>2641</v>
      </c>
      <c r="Q4423" s="4" t="s">
        <v>23</v>
      </c>
      <c r="R4423" s="4" t="s">
        <v>21</v>
      </c>
      <c r="S4423">
        <v>1</v>
      </c>
    </row>
    <row r="4424" spans="1:19">
      <c r="A4424" s="4" t="s">
        <v>4631</v>
      </c>
      <c r="B4424" s="4" t="s">
        <v>191</v>
      </c>
      <c r="C4424" s="4" t="s">
        <v>199</v>
      </c>
      <c r="D4424" s="4" t="s">
        <v>75</v>
      </c>
      <c r="E4424" s="4" t="s">
        <v>172</v>
      </c>
      <c r="F4424" s="3">
        <v>42918</v>
      </c>
      <c r="G4424" s="3">
        <v>42994</v>
      </c>
      <c r="H4424">
        <v>6192</v>
      </c>
      <c r="I4424" s="4" t="s">
        <v>9026</v>
      </c>
      <c r="J4424" s="4" t="s">
        <v>9024</v>
      </c>
      <c r="K4424" s="4" t="s">
        <v>9010</v>
      </c>
      <c r="L4424">
        <v>5482</v>
      </c>
      <c r="M4424" s="4" t="s">
        <v>73</v>
      </c>
      <c r="N4424">
        <v>1982</v>
      </c>
      <c r="O4424">
        <v>792.46</v>
      </c>
      <c r="P4424">
        <v>1299</v>
      </c>
      <c r="Q4424" s="4" t="s">
        <v>23</v>
      </c>
      <c r="R4424" s="4" t="s">
        <v>24</v>
      </c>
      <c r="S4424">
        <v>76</v>
      </c>
    </row>
    <row r="4425" spans="1:19">
      <c r="A4425" s="4" t="s">
        <v>4632</v>
      </c>
      <c r="B4425" s="4" t="s">
        <v>219</v>
      </c>
      <c r="C4425" s="4" t="s">
        <v>9011</v>
      </c>
      <c r="D4425" s="4" t="s">
        <v>24</v>
      </c>
      <c r="E4425" s="4" t="s">
        <v>193</v>
      </c>
      <c r="F4425" s="3">
        <v>42918</v>
      </c>
      <c r="G4425" s="3"/>
      <c r="I4425" s="4" t="s">
        <v>9026</v>
      </c>
      <c r="J4425" s="4" t="s">
        <v>9024</v>
      </c>
      <c r="K4425" s="4" t="s">
        <v>9010</v>
      </c>
      <c r="L4425">
        <v>4821</v>
      </c>
      <c r="M4425" s="4"/>
      <c r="Q4425" s="4"/>
      <c r="R4425" s="4"/>
    </row>
    <row r="4426" spans="1:19">
      <c r="A4426" s="4" t="s">
        <v>4633</v>
      </c>
      <c r="B4426" s="4" t="s">
        <v>219</v>
      </c>
      <c r="C4426" s="4" t="s">
        <v>179</v>
      </c>
      <c r="D4426" s="4" t="s">
        <v>102</v>
      </c>
      <c r="E4426" s="4" t="s">
        <v>197</v>
      </c>
      <c r="F4426" s="3">
        <v>42918</v>
      </c>
      <c r="G4426" s="3">
        <v>42963</v>
      </c>
      <c r="H4426">
        <v>0</v>
      </c>
      <c r="I4426" s="4" t="s">
        <v>9026</v>
      </c>
      <c r="J4426" s="4" t="s">
        <v>9024</v>
      </c>
      <c r="K4426" s="4" t="s">
        <v>9010</v>
      </c>
      <c r="L4426">
        <v>550</v>
      </c>
      <c r="M4426" s="4" t="s">
        <v>55</v>
      </c>
      <c r="N4426">
        <v>1994</v>
      </c>
      <c r="O4426">
        <v>1188.42</v>
      </c>
      <c r="P4426">
        <v>3015</v>
      </c>
      <c r="Q4426" s="4" t="s">
        <v>23</v>
      </c>
      <c r="R4426" s="4" t="s">
        <v>24</v>
      </c>
      <c r="S4426">
        <v>45</v>
      </c>
    </row>
    <row r="4427" spans="1:19">
      <c r="A4427" s="4" t="s">
        <v>4634</v>
      </c>
      <c r="B4427" s="4" t="s">
        <v>219</v>
      </c>
      <c r="C4427" s="4" t="s">
        <v>179</v>
      </c>
      <c r="D4427" s="4" t="s">
        <v>97</v>
      </c>
      <c r="E4427" s="4" t="s">
        <v>172</v>
      </c>
      <c r="F4427" s="3">
        <v>42918</v>
      </c>
      <c r="G4427" s="3">
        <v>42958</v>
      </c>
      <c r="H4427">
        <v>490</v>
      </c>
      <c r="I4427" s="4" t="s">
        <v>9026</v>
      </c>
      <c r="J4427" s="4" t="s">
        <v>9024</v>
      </c>
      <c r="K4427" s="4" t="s">
        <v>9010</v>
      </c>
      <c r="L4427">
        <v>550</v>
      </c>
      <c r="M4427" s="4" t="s">
        <v>33</v>
      </c>
      <c r="N4427">
        <v>2001</v>
      </c>
      <c r="O4427">
        <v>2437.85</v>
      </c>
      <c r="P4427">
        <v>4874</v>
      </c>
      <c r="Q4427" s="4" t="s">
        <v>23</v>
      </c>
      <c r="R4427" s="4" t="s">
        <v>24</v>
      </c>
      <c r="S4427">
        <v>40</v>
      </c>
    </row>
    <row r="4428" spans="1:19">
      <c r="A4428" s="4" t="s">
        <v>4635</v>
      </c>
      <c r="B4428" s="4" t="s">
        <v>230</v>
      </c>
      <c r="C4428" s="4" t="s">
        <v>171</v>
      </c>
      <c r="D4428" s="4" t="s">
        <v>25</v>
      </c>
      <c r="E4428" s="4" t="s">
        <v>193</v>
      </c>
      <c r="F4428" s="3">
        <v>42918</v>
      </c>
      <c r="G4428" s="3"/>
      <c r="I4428" s="4" t="s">
        <v>9026</v>
      </c>
      <c r="J4428" s="4" t="s">
        <v>9024</v>
      </c>
      <c r="K4428" s="4" t="s">
        <v>9010</v>
      </c>
      <c r="L4428">
        <v>1096</v>
      </c>
      <c r="M4428" s="4" t="s">
        <v>26</v>
      </c>
      <c r="N4428">
        <v>1999</v>
      </c>
      <c r="O4428">
        <v>251.41</v>
      </c>
      <c r="P4428">
        <v>495</v>
      </c>
      <c r="Q4428" s="4" t="s">
        <v>23</v>
      </c>
      <c r="R4428" s="4" t="s">
        <v>24</v>
      </c>
    </row>
    <row r="4429" spans="1:19">
      <c r="A4429" s="4" t="s">
        <v>4636</v>
      </c>
      <c r="B4429" s="4" t="s">
        <v>256</v>
      </c>
      <c r="C4429" s="4" t="s">
        <v>179</v>
      </c>
      <c r="D4429" s="4" t="s">
        <v>103</v>
      </c>
      <c r="E4429" s="4" t="s">
        <v>197</v>
      </c>
      <c r="F4429" s="3">
        <v>42918</v>
      </c>
      <c r="G4429" s="3">
        <v>42920</v>
      </c>
      <c r="H4429">
        <v>0</v>
      </c>
      <c r="I4429" s="4" t="s">
        <v>9014</v>
      </c>
      <c r="J4429" s="4" t="s">
        <v>9015</v>
      </c>
      <c r="K4429" s="4" t="s">
        <v>9010</v>
      </c>
      <c r="L4429">
        <v>550</v>
      </c>
      <c r="M4429" s="4" t="s">
        <v>26</v>
      </c>
      <c r="N4429">
        <v>1992</v>
      </c>
      <c r="O4429">
        <v>3922.42</v>
      </c>
      <c r="P4429">
        <v>6837</v>
      </c>
      <c r="Q4429" s="4" t="s">
        <v>23</v>
      </c>
      <c r="R4429" s="4" t="s">
        <v>24</v>
      </c>
      <c r="S4429">
        <v>2</v>
      </c>
    </row>
    <row r="4430" spans="1:19">
      <c r="A4430" s="4" t="s">
        <v>4637</v>
      </c>
      <c r="B4430" s="4" t="s">
        <v>187</v>
      </c>
      <c r="C4430" s="4" t="s">
        <v>179</v>
      </c>
      <c r="D4430" s="4" t="s">
        <v>84</v>
      </c>
      <c r="E4430" s="4" t="s">
        <v>197</v>
      </c>
      <c r="F4430" s="3">
        <v>42918</v>
      </c>
      <c r="G4430" s="3">
        <v>42925</v>
      </c>
      <c r="H4430">
        <v>0</v>
      </c>
      <c r="I4430" s="4" t="s">
        <v>9023</v>
      </c>
      <c r="J4430" s="4" t="s">
        <v>9024</v>
      </c>
      <c r="K4430" s="4" t="s">
        <v>9010</v>
      </c>
      <c r="L4430">
        <v>550</v>
      </c>
      <c r="M4430" s="4" t="s">
        <v>9322</v>
      </c>
      <c r="N4430">
        <v>1980</v>
      </c>
      <c r="O4430">
        <v>7708.38</v>
      </c>
      <c r="P4430">
        <v>13756</v>
      </c>
      <c r="Q4430" s="4" t="s">
        <v>23</v>
      </c>
      <c r="R4430" s="4" t="s">
        <v>24</v>
      </c>
      <c r="S4430">
        <v>7</v>
      </c>
    </row>
    <row r="4431" spans="1:19">
      <c r="A4431" s="4" t="s">
        <v>4638</v>
      </c>
      <c r="B4431" s="4" t="s">
        <v>189</v>
      </c>
      <c r="C4431" s="4" t="s">
        <v>171</v>
      </c>
      <c r="D4431" s="4" t="s">
        <v>61</v>
      </c>
      <c r="E4431" s="4" t="s">
        <v>172</v>
      </c>
      <c r="F4431" s="3">
        <v>42918</v>
      </c>
      <c r="G4431" s="3">
        <v>43001</v>
      </c>
      <c r="H4431">
        <v>1157</v>
      </c>
      <c r="I4431" s="4" t="s">
        <v>9016</v>
      </c>
      <c r="J4431" s="4" t="s">
        <v>9015</v>
      </c>
      <c r="K4431" s="4" t="s">
        <v>9010</v>
      </c>
      <c r="L4431">
        <v>1096</v>
      </c>
      <c r="M4431" s="4" t="s">
        <v>58</v>
      </c>
      <c r="N4431">
        <v>1991</v>
      </c>
      <c r="O4431">
        <v>2819.5</v>
      </c>
      <c r="P4431">
        <v>7227</v>
      </c>
      <c r="Q4431" s="4" t="s">
        <v>23</v>
      </c>
      <c r="R4431" s="4" t="s">
        <v>62</v>
      </c>
      <c r="S4431">
        <v>83</v>
      </c>
    </row>
    <row r="4432" spans="1:19">
      <c r="A4432" s="4" t="s">
        <v>4639</v>
      </c>
      <c r="B4432" s="4" t="s">
        <v>185</v>
      </c>
      <c r="C4432" s="4" t="s">
        <v>192</v>
      </c>
      <c r="D4432" s="4" t="s">
        <v>53</v>
      </c>
      <c r="E4432" s="4" t="s">
        <v>197</v>
      </c>
      <c r="F4432" s="3">
        <v>42918</v>
      </c>
      <c r="G4432" s="3">
        <v>42978</v>
      </c>
      <c r="H4432">
        <v>0</v>
      </c>
      <c r="I4432" s="4" t="s">
        <v>9023</v>
      </c>
      <c r="J4432" s="4" t="s">
        <v>9024</v>
      </c>
      <c r="K4432" s="4" t="s">
        <v>9012</v>
      </c>
      <c r="L4432">
        <v>3393</v>
      </c>
      <c r="M4432" s="4" t="s">
        <v>33</v>
      </c>
      <c r="N4432">
        <v>1990</v>
      </c>
      <c r="O4432">
        <v>4968.91</v>
      </c>
      <c r="P4432">
        <v>7523</v>
      </c>
      <c r="Q4432" s="4" t="s">
        <v>23</v>
      </c>
      <c r="R4432" s="4" t="s">
        <v>24</v>
      </c>
      <c r="S4432">
        <v>60</v>
      </c>
    </row>
    <row r="4433" spans="1:19">
      <c r="A4433" s="4" t="s">
        <v>4640</v>
      </c>
      <c r="B4433" s="4" t="s">
        <v>185</v>
      </c>
      <c r="C4433" s="4" t="s">
        <v>192</v>
      </c>
      <c r="D4433" s="4" t="s">
        <v>87</v>
      </c>
      <c r="E4433" s="4" t="s">
        <v>197</v>
      </c>
      <c r="F4433" s="3">
        <v>42918</v>
      </c>
      <c r="G4433" s="3">
        <v>42919</v>
      </c>
      <c r="H4433">
        <v>0</v>
      </c>
      <c r="I4433" s="4" t="s">
        <v>9023</v>
      </c>
      <c r="J4433" s="4" t="s">
        <v>9024</v>
      </c>
      <c r="K4433" s="4" t="s">
        <v>9012</v>
      </c>
      <c r="L4433">
        <v>3393</v>
      </c>
      <c r="M4433" s="4" t="s">
        <v>26</v>
      </c>
      <c r="N4433">
        <v>2004</v>
      </c>
      <c r="O4433">
        <v>1618.89</v>
      </c>
      <c r="P4433">
        <v>3889</v>
      </c>
      <c r="Q4433" s="4" t="s">
        <v>23</v>
      </c>
      <c r="R4433" s="4" t="s">
        <v>24</v>
      </c>
      <c r="S4433">
        <v>1</v>
      </c>
    </row>
    <row r="4434" spans="1:19">
      <c r="A4434" s="4" t="s">
        <v>4641</v>
      </c>
      <c r="B4434" s="4" t="s">
        <v>216</v>
      </c>
      <c r="C4434" s="4" t="s">
        <v>177</v>
      </c>
      <c r="D4434" s="4" t="s">
        <v>125</v>
      </c>
      <c r="E4434" s="4" t="s">
        <v>172</v>
      </c>
      <c r="F4434" s="3">
        <v>42918</v>
      </c>
      <c r="G4434" s="3">
        <v>42929</v>
      </c>
      <c r="H4434">
        <v>55</v>
      </c>
      <c r="I4434" s="4" t="s">
        <v>9018</v>
      </c>
      <c r="J4434" s="4" t="s">
        <v>9019</v>
      </c>
      <c r="K4434" s="4" t="s">
        <v>9012</v>
      </c>
      <c r="L4434">
        <v>55</v>
      </c>
      <c r="M4434" s="4" t="s">
        <v>33</v>
      </c>
      <c r="N4434">
        <v>2005</v>
      </c>
      <c r="O4434">
        <v>2261.0500000000002</v>
      </c>
      <c r="P4434">
        <v>3851</v>
      </c>
      <c r="Q4434" s="4" t="s">
        <v>23</v>
      </c>
      <c r="R4434" s="4" t="s">
        <v>24</v>
      </c>
      <c r="S4434">
        <v>11</v>
      </c>
    </row>
    <row r="4435" spans="1:19">
      <c r="A4435" s="4" t="s">
        <v>4642</v>
      </c>
      <c r="B4435" s="4" t="s">
        <v>181</v>
      </c>
      <c r="C4435" s="4" t="s">
        <v>192</v>
      </c>
      <c r="D4435" s="4" t="s">
        <v>115</v>
      </c>
      <c r="E4435" s="4" t="s">
        <v>197</v>
      </c>
      <c r="F4435" s="3">
        <v>42918</v>
      </c>
      <c r="G4435" s="3">
        <v>42922</v>
      </c>
      <c r="H4435">
        <v>0</v>
      </c>
      <c r="I4435" s="4" t="s">
        <v>9026</v>
      </c>
      <c r="J4435" s="4" t="s">
        <v>9024</v>
      </c>
      <c r="K4435" s="4" t="s">
        <v>9012</v>
      </c>
      <c r="L4435">
        <v>3393</v>
      </c>
      <c r="M4435" s="4" t="s">
        <v>46</v>
      </c>
      <c r="N4435">
        <v>2008</v>
      </c>
      <c r="O4435">
        <v>894.37</v>
      </c>
      <c r="P4435">
        <v>1593</v>
      </c>
      <c r="Q4435" s="4" t="s">
        <v>116</v>
      </c>
      <c r="R4435" s="4" t="s">
        <v>24</v>
      </c>
      <c r="S4435">
        <v>4</v>
      </c>
    </row>
    <row r="4436" spans="1:19">
      <c r="A4436" s="4" t="s">
        <v>4643</v>
      </c>
      <c r="B4436" s="4" t="s">
        <v>181</v>
      </c>
      <c r="C4436" s="4" t="s">
        <v>9011</v>
      </c>
      <c r="D4436" s="4" t="s">
        <v>49</v>
      </c>
      <c r="E4436" s="4" t="s">
        <v>172</v>
      </c>
      <c r="F4436" s="3">
        <v>42918</v>
      </c>
      <c r="G4436" s="3">
        <v>42973</v>
      </c>
      <c r="H4436">
        <v>4655</v>
      </c>
      <c r="I4436" s="4" t="s">
        <v>9026</v>
      </c>
      <c r="J4436" s="4" t="s">
        <v>9024</v>
      </c>
      <c r="K4436" s="4" t="s">
        <v>9010</v>
      </c>
      <c r="L4436">
        <v>4821</v>
      </c>
      <c r="M4436" s="4" t="s">
        <v>9322</v>
      </c>
      <c r="N4436">
        <v>2010</v>
      </c>
      <c r="O4436">
        <v>587.72</v>
      </c>
      <c r="P4436">
        <v>1501</v>
      </c>
      <c r="Q4436" s="4" t="s">
        <v>23</v>
      </c>
      <c r="R4436" s="4" t="s">
        <v>24</v>
      </c>
      <c r="S4436">
        <v>55</v>
      </c>
    </row>
    <row r="4437" spans="1:19">
      <c r="A4437" s="4" t="s">
        <v>4644</v>
      </c>
      <c r="B4437" s="4" t="s">
        <v>261</v>
      </c>
      <c r="C4437" s="4" t="s">
        <v>9011</v>
      </c>
      <c r="D4437" s="4" t="s">
        <v>40</v>
      </c>
      <c r="E4437" s="4" t="s">
        <v>172</v>
      </c>
      <c r="F4437" s="3">
        <v>42919</v>
      </c>
      <c r="G4437" s="3">
        <v>42973</v>
      </c>
      <c r="H4437">
        <v>5833</v>
      </c>
      <c r="I4437" s="4" t="s">
        <v>9021</v>
      </c>
      <c r="J4437" s="4" t="s">
        <v>9019</v>
      </c>
      <c r="K4437" s="4" t="s">
        <v>9010</v>
      </c>
      <c r="L4437">
        <v>4821</v>
      </c>
      <c r="M4437" s="4" t="s">
        <v>39</v>
      </c>
      <c r="N4437">
        <v>1989</v>
      </c>
      <c r="O4437">
        <v>665.06</v>
      </c>
      <c r="P4437">
        <v>1095</v>
      </c>
      <c r="Q4437" s="4" t="s">
        <v>23</v>
      </c>
      <c r="R4437" s="4" t="s">
        <v>24</v>
      </c>
      <c r="S4437">
        <v>54</v>
      </c>
    </row>
    <row r="4438" spans="1:19">
      <c r="A4438" s="4" t="s">
        <v>4645</v>
      </c>
      <c r="B4438" s="4" t="s">
        <v>304</v>
      </c>
      <c r="C4438" s="4" t="s">
        <v>177</v>
      </c>
      <c r="D4438" s="4" t="s">
        <v>42</v>
      </c>
      <c r="E4438" s="4" t="s">
        <v>172</v>
      </c>
      <c r="F4438" s="3">
        <v>42919</v>
      </c>
      <c r="G4438" s="3">
        <v>43001</v>
      </c>
      <c r="H4438">
        <v>47</v>
      </c>
      <c r="I4438" s="4" t="s">
        <v>9014</v>
      </c>
      <c r="J4438" s="4" t="s">
        <v>9015</v>
      </c>
      <c r="K4438" s="4" t="s">
        <v>9012</v>
      </c>
      <c r="L4438">
        <v>55</v>
      </c>
      <c r="M4438" s="4" t="s">
        <v>26</v>
      </c>
      <c r="N4438">
        <v>2017</v>
      </c>
      <c r="O4438">
        <v>4.54</v>
      </c>
      <c r="P4438">
        <v>9</v>
      </c>
      <c r="Q4438" s="4" t="s">
        <v>23</v>
      </c>
      <c r="R4438" s="4" t="s">
        <v>24</v>
      </c>
      <c r="S4438">
        <v>82</v>
      </c>
    </row>
    <row r="4439" spans="1:19">
      <c r="A4439" s="4" t="s">
        <v>4646</v>
      </c>
      <c r="B4439" s="4" t="s">
        <v>304</v>
      </c>
      <c r="C4439" s="4" t="s">
        <v>177</v>
      </c>
      <c r="D4439" s="4" t="s">
        <v>92</v>
      </c>
      <c r="E4439" s="4" t="s">
        <v>172</v>
      </c>
      <c r="F4439" s="3">
        <v>42919</v>
      </c>
      <c r="G4439" s="3">
        <v>42978</v>
      </c>
      <c r="H4439">
        <v>51</v>
      </c>
      <c r="I4439" s="4" t="s">
        <v>9014</v>
      </c>
      <c r="J4439" s="4" t="s">
        <v>9015</v>
      </c>
      <c r="K4439" s="4" t="s">
        <v>9012</v>
      </c>
      <c r="L4439">
        <v>55</v>
      </c>
      <c r="M4439" s="4" t="s">
        <v>73</v>
      </c>
      <c r="N4439">
        <v>1997</v>
      </c>
      <c r="O4439">
        <v>2041.73</v>
      </c>
      <c r="P4439">
        <v>5276</v>
      </c>
      <c r="Q4439" s="4" t="s">
        <v>23</v>
      </c>
      <c r="R4439" s="4" t="s">
        <v>24</v>
      </c>
      <c r="S4439">
        <v>59</v>
      </c>
    </row>
    <row r="4440" spans="1:19">
      <c r="A4440" s="4" t="s">
        <v>4647</v>
      </c>
      <c r="B4440" s="4" t="s">
        <v>174</v>
      </c>
      <c r="C4440" s="4" t="s">
        <v>9011</v>
      </c>
      <c r="D4440" s="4" t="s">
        <v>47</v>
      </c>
      <c r="E4440" s="4" t="s">
        <v>197</v>
      </c>
      <c r="F4440" s="3">
        <v>42919</v>
      </c>
      <c r="G4440" s="3">
        <v>42920</v>
      </c>
      <c r="H4440">
        <v>0</v>
      </c>
      <c r="I4440" s="4" t="s">
        <v>9016</v>
      </c>
      <c r="J4440" s="4" t="s">
        <v>9015</v>
      </c>
      <c r="K4440" s="4" t="s">
        <v>9010</v>
      </c>
      <c r="L4440">
        <v>4821</v>
      </c>
      <c r="M4440" s="4" t="s">
        <v>46</v>
      </c>
      <c r="N4440">
        <v>1986</v>
      </c>
      <c r="O4440">
        <v>2403.58</v>
      </c>
      <c r="P4440">
        <v>8801</v>
      </c>
      <c r="Q4440" s="4" t="s">
        <v>23</v>
      </c>
      <c r="R4440" s="4" t="s">
        <v>24</v>
      </c>
      <c r="S4440">
        <v>1</v>
      </c>
    </row>
    <row r="4441" spans="1:19">
      <c r="A4441" s="4" t="s">
        <v>4648</v>
      </c>
      <c r="B4441" s="4" t="s">
        <v>174</v>
      </c>
      <c r="C4441" s="4" t="s">
        <v>192</v>
      </c>
      <c r="D4441" s="4" t="s">
        <v>70</v>
      </c>
      <c r="E4441" s="4" t="s">
        <v>197</v>
      </c>
      <c r="F4441" s="3">
        <v>42919</v>
      </c>
      <c r="G4441" s="3">
        <v>42928</v>
      </c>
      <c r="H4441">
        <v>0</v>
      </c>
      <c r="I4441" s="4" t="s">
        <v>9016</v>
      </c>
      <c r="J4441" s="4" t="s">
        <v>9015</v>
      </c>
      <c r="K4441" s="4" t="s">
        <v>9012</v>
      </c>
      <c r="L4441">
        <v>3393</v>
      </c>
      <c r="M4441" s="4" t="s">
        <v>55</v>
      </c>
      <c r="N4441">
        <v>2007</v>
      </c>
      <c r="O4441">
        <v>86.68</v>
      </c>
      <c r="P4441">
        <v>187</v>
      </c>
      <c r="Q4441" s="4" t="s">
        <v>23</v>
      </c>
      <c r="R4441" s="4" t="s">
        <v>56</v>
      </c>
      <c r="S4441">
        <v>9</v>
      </c>
    </row>
    <row r="4442" spans="1:19">
      <c r="A4442" s="4" t="s">
        <v>4649</v>
      </c>
      <c r="B4442" s="4" t="s">
        <v>263</v>
      </c>
      <c r="C4442" s="4" t="s">
        <v>179</v>
      </c>
      <c r="D4442" s="4" t="s">
        <v>78</v>
      </c>
      <c r="E4442" s="4" t="s">
        <v>197</v>
      </c>
      <c r="F4442" s="3">
        <v>42919</v>
      </c>
      <c r="G4442" s="3">
        <v>43003</v>
      </c>
      <c r="H4442">
        <v>0</v>
      </c>
      <c r="I4442" s="4" t="s">
        <v>9021</v>
      </c>
      <c r="J4442" s="4" t="s">
        <v>9019</v>
      </c>
      <c r="K4442" s="4" t="s">
        <v>9010</v>
      </c>
      <c r="L4442">
        <v>550</v>
      </c>
      <c r="M4442" s="4" t="s">
        <v>55</v>
      </c>
      <c r="N4442">
        <v>1994</v>
      </c>
      <c r="O4442">
        <v>6395.05</v>
      </c>
      <c r="P4442">
        <v>20275</v>
      </c>
      <c r="Q4442" s="4" t="s">
        <v>23</v>
      </c>
      <c r="R4442" s="4" t="s">
        <v>24</v>
      </c>
      <c r="S4442">
        <v>84</v>
      </c>
    </row>
    <row r="4443" spans="1:19">
      <c r="A4443" s="4" t="s">
        <v>4650</v>
      </c>
      <c r="B4443" s="4" t="s">
        <v>263</v>
      </c>
      <c r="C4443" s="4" t="s">
        <v>199</v>
      </c>
      <c r="D4443" s="4" t="s">
        <v>99</v>
      </c>
      <c r="E4443" s="4" t="s">
        <v>197</v>
      </c>
      <c r="F4443" s="3">
        <v>42919</v>
      </c>
      <c r="G4443" s="3">
        <v>42988</v>
      </c>
      <c r="H4443">
        <v>0</v>
      </c>
      <c r="I4443" s="4" t="s">
        <v>9021</v>
      </c>
      <c r="J4443" s="4" t="s">
        <v>9019</v>
      </c>
      <c r="K4443" s="4" t="s">
        <v>9010</v>
      </c>
      <c r="L4443">
        <v>5482</v>
      </c>
      <c r="M4443" s="4" t="s">
        <v>33</v>
      </c>
      <c r="N4443">
        <v>2003</v>
      </c>
      <c r="O4443">
        <v>1419.98</v>
      </c>
      <c r="P4443">
        <v>4018</v>
      </c>
      <c r="Q4443" s="4" t="s">
        <v>23</v>
      </c>
      <c r="R4443" s="4" t="s">
        <v>24</v>
      </c>
      <c r="S4443">
        <v>69</v>
      </c>
    </row>
    <row r="4444" spans="1:19">
      <c r="A4444" s="4" t="s">
        <v>4651</v>
      </c>
      <c r="B4444" s="4" t="s">
        <v>263</v>
      </c>
      <c r="C4444" s="4" t="s">
        <v>179</v>
      </c>
      <c r="D4444" s="4" t="s">
        <v>82</v>
      </c>
      <c r="E4444" s="4" t="s">
        <v>172</v>
      </c>
      <c r="F4444" s="3">
        <v>42919</v>
      </c>
      <c r="G4444" s="3">
        <v>42928</v>
      </c>
      <c r="H4444">
        <v>540</v>
      </c>
      <c r="I4444" s="4" t="s">
        <v>9021</v>
      </c>
      <c r="J4444" s="4" t="s">
        <v>9019</v>
      </c>
      <c r="K4444" s="4" t="s">
        <v>9010</v>
      </c>
      <c r="L4444">
        <v>550</v>
      </c>
      <c r="M4444" s="4" t="s">
        <v>36</v>
      </c>
      <c r="N4444">
        <v>1982</v>
      </c>
      <c r="O4444">
        <v>11698.03</v>
      </c>
      <c r="P4444">
        <v>34288</v>
      </c>
      <c r="Q4444" s="4" t="s">
        <v>23</v>
      </c>
      <c r="R4444" s="4" t="s">
        <v>24</v>
      </c>
      <c r="S4444">
        <v>9</v>
      </c>
    </row>
    <row r="4445" spans="1:19">
      <c r="A4445" s="4" t="s">
        <v>4652</v>
      </c>
      <c r="B4445" s="4" t="s">
        <v>263</v>
      </c>
      <c r="C4445" s="4" t="s">
        <v>199</v>
      </c>
      <c r="D4445" s="4" t="s">
        <v>84</v>
      </c>
      <c r="E4445" s="4" t="s">
        <v>172</v>
      </c>
      <c r="F4445" s="3">
        <v>42919</v>
      </c>
      <c r="G4445" s="3">
        <v>42920</v>
      </c>
      <c r="H4445">
        <v>4915</v>
      </c>
      <c r="I4445" s="4" t="s">
        <v>9021</v>
      </c>
      <c r="J4445" s="4" t="s">
        <v>9019</v>
      </c>
      <c r="K4445" s="4" t="s">
        <v>9010</v>
      </c>
      <c r="L4445">
        <v>5482</v>
      </c>
      <c r="M4445" s="4" t="s">
        <v>9322</v>
      </c>
      <c r="N4445">
        <v>1980</v>
      </c>
      <c r="O4445">
        <v>7708.38</v>
      </c>
      <c r="P4445">
        <v>13756</v>
      </c>
      <c r="Q4445" s="4" t="s">
        <v>23</v>
      </c>
      <c r="R4445" s="4" t="s">
        <v>24</v>
      </c>
      <c r="S4445">
        <v>1</v>
      </c>
    </row>
    <row r="4446" spans="1:19">
      <c r="A4446" s="4" t="s">
        <v>4653</v>
      </c>
      <c r="B4446" s="4" t="s">
        <v>191</v>
      </c>
      <c r="C4446" s="4" t="s">
        <v>199</v>
      </c>
      <c r="D4446" s="4" t="s">
        <v>102</v>
      </c>
      <c r="E4446" s="4" t="s">
        <v>197</v>
      </c>
      <c r="F4446" s="3">
        <v>42919</v>
      </c>
      <c r="G4446" s="3">
        <v>42920</v>
      </c>
      <c r="H4446">
        <v>0</v>
      </c>
      <c r="I4446" s="4" t="s">
        <v>9026</v>
      </c>
      <c r="J4446" s="4" t="s">
        <v>9024</v>
      </c>
      <c r="K4446" s="4" t="s">
        <v>9010</v>
      </c>
      <c r="L4446">
        <v>5482</v>
      </c>
      <c r="M4446" s="4" t="s">
        <v>55</v>
      </c>
      <c r="N4446">
        <v>1994</v>
      </c>
      <c r="O4446">
        <v>1188.42</v>
      </c>
      <c r="P4446">
        <v>3015</v>
      </c>
      <c r="Q4446" s="4" t="s">
        <v>23</v>
      </c>
      <c r="R4446" s="4" t="s">
        <v>24</v>
      </c>
      <c r="S4446">
        <v>1</v>
      </c>
    </row>
    <row r="4447" spans="1:19">
      <c r="A4447" s="4" t="s">
        <v>4654</v>
      </c>
      <c r="B4447" s="4" t="s">
        <v>191</v>
      </c>
      <c r="C4447" s="4" t="s">
        <v>199</v>
      </c>
      <c r="D4447" s="4" t="s">
        <v>108</v>
      </c>
      <c r="E4447" s="4" t="s">
        <v>197</v>
      </c>
      <c r="F4447" s="3">
        <v>42919</v>
      </c>
      <c r="G4447" s="3">
        <v>42921</v>
      </c>
      <c r="H4447">
        <v>0</v>
      </c>
      <c r="I4447" s="4" t="s">
        <v>9026</v>
      </c>
      <c r="J4447" s="4" t="s">
        <v>9024</v>
      </c>
      <c r="K4447" s="4" t="s">
        <v>9010</v>
      </c>
      <c r="L4447">
        <v>5482</v>
      </c>
      <c r="M4447" s="4" t="s">
        <v>33</v>
      </c>
      <c r="N4447">
        <v>1996</v>
      </c>
      <c r="O4447">
        <v>2214.94</v>
      </c>
      <c r="P4447">
        <v>5374</v>
      </c>
      <c r="Q4447" s="4" t="s">
        <v>23</v>
      </c>
      <c r="R4447" s="4" t="s">
        <v>24</v>
      </c>
      <c r="S4447">
        <v>2</v>
      </c>
    </row>
    <row r="4448" spans="1:19">
      <c r="A4448" s="4" t="s">
        <v>4655</v>
      </c>
      <c r="B4448" s="4" t="s">
        <v>191</v>
      </c>
      <c r="C4448" s="4" t="s">
        <v>199</v>
      </c>
      <c r="D4448" s="4" t="s">
        <v>115</v>
      </c>
      <c r="E4448" s="4" t="s">
        <v>197</v>
      </c>
      <c r="F4448" s="3">
        <v>42919</v>
      </c>
      <c r="G4448" s="3">
        <v>42926</v>
      </c>
      <c r="H4448">
        <v>0</v>
      </c>
      <c r="I4448" s="4" t="s">
        <v>9026</v>
      </c>
      <c r="J4448" s="4" t="s">
        <v>9024</v>
      </c>
      <c r="K4448" s="4" t="s">
        <v>9010</v>
      </c>
      <c r="L4448">
        <v>5482</v>
      </c>
      <c r="M4448" s="4" t="s">
        <v>46</v>
      </c>
      <c r="N4448">
        <v>2008</v>
      </c>
      <c r="O4448">
        <v>894.37</v>
      </c>
      <c r="P4448">
        <v>1593</v>
      </c>
      <c r="Q4448" s="4" t="s">
        <v>116</v>
      </c>
      <c r="R4448" s="4" t="s">
        <v>24</v>
      </c>
      <c r="S4448">
        <v>7</v>
      </c>
    </row>
    <row r="4449" spans="1:19">
      <c r="A4449" s="4" t="s">
        <v>4656</v>
      </c>
      <c r="B4449" s="4" t="s">
        <v>191</v>
      </c>
      <c r="C4449" s="4" t="s">
        <v>199</v>
      </c>
      <c r="D4449" s="4" t="s">
        <v>87</v>
      </c>
      <c r="E4449" s="4" t="s">
        <v>172</v>
      </c>
      <c r="F4449" s="3">
        <v>42919</v>
      </c>
      <c r="G4449" s="3">
        <v>43005</v>
      </c>
      <c r="H4449">
        <v>6693</v>
      </c>
      <c r="I4449" s="4" t="s">
        <v>9026</v>
      </c>
      <c r="J4449" s="4" t="s">
        <v>9024</v>
      </c>
      <c r="K4449" s="4" t="s">
        <v>9010</v>
      </c>
      <c r="L4449">
        <v>5482</v>
      </c>
      <c r="M4449" s="4" t="s">
        <v>26</v>
      </c>
      <c r="N4449">
        <v>2004</v>
      </c>
      <c r="O4449">
        <v>1618.89</v>
      </c>
      <c r="P4449">
        <v>3889</v>
      </c>
      <c r="Q4449" s="4" t="s">
        <v>23</v>
      </c>
      <c r="R4449" s="4" t="s">
        <v>24</v>
      </c>
      <c r="S4449">
        <v>86</v>
      </c>
    </row>
    <row r="4450" spans="1:19">
      <c r="A4450" s="4" t="s">
        <v>4657</v>
      </c>
      <c r="B4450" s="4" t="s">
        <v>343</v>
      </c>
      <c r="C4450" s="4" t="s">
        <v>192</v>
      </c>
      <c r="D4450" s="4" t="s">
        <v>76</v>
      </c>
      <c r="E4450" s="4" t="s">
        <v>172</v>
      </c>
      <c r="F4450" s="3">
        <v>42919</v>
      </c>
      <c r="G4450" s="3">
        <v>42921</v>
      </c>
      <c r="H4450">
        <v>3101</v>
      </c>
      <c r="I4450" s="4" t="s">
        <v>9016</v>
      </c>
      <c r="J4450" s="4" t="s">
        <v>9015</v>
      </c>
      <c r="K4450" s="4" t="s">
        <v>9012</v>
      </c>
      <c r="L4450">
        <v>3393</v>
      </c>
      <c r="M4450" s="4" t="s">
        <v>9322</v>
      </c>
      <c r="N4450">
        <v>1997</v>
      </c>
      <c r="O4450">
        <v>8170.38</v>
      </c>
      <c r="P4450">
        <v>16499</v>
      </c>
      <c r="Q4450" s="4" t="s">
        <v>77</v>
      </c>
      <c r="R4450" s="4" t="s">
        <v>24</v>
      </c>
      <c r="S4450">
        <v>2</v>
      </c>
    </row>
    <row r="4451" spans="1:19">
      <c r="A4451" s="4" t="s">
        <v>4658</v>
      </c>
      <c r="B4451" s="4" t="s">
        <v>219</v>
      </c>
      <c r="C4451" s="4" t="s">
        <v>171</v>
      </c>
      <c r="D4451" s="4" t="s">
        <v>124</v>
      </c>
      <c r="E4451" s="4" t="s">
        <v>197</v>
      </c>
      <c r="F4451" s="3">
        <v>42919</v>
      </c>
      <c r="G4451" s="3">
        <v>42962</v>
      </c>
      <c r="H4451">
        <v>0</v>
      </c>
      <c r="I4451" s="4" t="s">
        <v>9026</v>
      </c>
      <c r="J4451" s="4" t="s">
        <v>9024</v>
      </c>
      <c r="K4451" s="4" t="s">
        <v>9010</v>
      </c>
      <c r="L4451">
        <v>1096</v>
      </c>
      <c r="M4451" s="4" t="s">
        <v>60</v>
      </c>
      <c r="N4451">
        <v>1983</v>
      </c>
      <c r="O4451">
        <v>2871.35</v>
      </c>
      <c r="P4451">
        <v>9561</v>
      </c>
      <c r="Q4451" s="4" t="s">
        <v>23</v>
      </c>
      <c r="R4451" s="4" t="s">
        <v>24</v>
      </c>
      <c r="S4451">
        <v>43</v>
      </c>
    </row>
    <row r="4452" spans="1:19">
      <c r="A4452" s="4" t="s">
        <v>4659</v>
      </c>
      <c r="B4452" s="4" t="s">
        <v>219</v>
      </c>
      <c r="C4452" s="4" t="s">
        <v>177</v>
      </c>
      <c r="D4452" s="4" t="s">
        <v>75</v>
      </c>
      <c r="E4452" s="4" t="s">
        <v>172</v>
      </c>
      <c r="F4452" s="3">
        <v>42919</v>
      </c>
      <c r="G4452" s="3">
        <v>42980</v>
      </c>
      <c r="H4452">
        <v>56</v>
      </c>
      <c r="I4452" s="4" t="s">
        <v>9026</v>
      </c>
      <c r="J4452" s="4" t="s">
        <v>9024</v>
      </c>
      <c r="K4452" s="4" t="s">
        <v>9012</v>
      </c>
      <c r="L4452">
        <v>55</v>
      </c>
      <c r="M4452" s="4" t="s">
        <v>73</v>
      </c>
      <c r="N4452">
        <v>1982</v>
      </c>
      <c r="O4452">
        <v>792.46</v>
      </c>
      <c r="P4452">
        <v>1299</v>
      </c>
      <c r="Q4452" s="4" t="s">
        <v>23</v>
      </c>
      <c r="R4452" s="4" t="s">
        <v>24</v>
      </c>
      <c r="S4452">
        <v>61</v>
      </c>
    </row>
    <row r="4453" spans="1:19">
      <c r="A4453" s="4" t="s">
        <v>4660</v>
      </c>
      <c r="B4453" s="4" t="s">
        <v>230</v>
      </c>
      <c r="C4453" s="4" t="s">
        <v>179</v>
      </c>
      <c r="D4453" s="4" t="s">
        <v>24</v>
      </c>
      <c r="E4453" s="4" t="s">
        <v>193</v>
      </c>
      <c r="F4453" s="3">
        <v>42919</v>
      </c>
      <c r="G4453" s="3"/>
      <c r="I4453" s="4" t="s">
        <v>9026</v>
      </c>
      <c r="J4453" s="4" t="s">
        <v>9024</v>
      </c>
      <c r="K4453" s="4" t="s">
        <v>9010</v>
      </c>
      <c r="L4453">
        <v>550</v>
      </c>
      <c r="M4453" s="4"/>
      <c r="Q4453" s="4"/>
      <c r="R4453" s="4"/>
    </row>
    <row r="4454" spans="1:19">
      <c r="A4454" s="4" t="s">
        <v>4661</v>
      </c>
      <c r="B4454" s="4" t="s">
        <v>230</v>
      </c>
      <c r="C4454" s="4" t="s">
        <v>171</v>
      </c>
      <c r="D4454" s="4" t="s">
        <v>38</v>
      </c>
      <c r="E4454" s="4" t="s">
        <v>172</v>
      </c>
      <c r="F4454" s="3">
        <v>42919</v>
      </c>
      <c r="G4454" s="3">
        <v>42928</v>
      </c>
      <c r="H4454">
        <v>935</v>
      </c>
      <c r="I4454" s="4" t="s">
        <v>9026</v>
      </c>
      <c r="J4454" s="4" t="s">
        <v>9024</v>
      </c>
      <c r="K4454" s="4" t="s">
        <v>9010</v>
      </c>
      <c r="L4454">
        <v>1096</v>
      </c>
      <c r="M4454" s="4" t="s">
        <v>39</v>
      </c>
      <c r="N4454">
        <v>1993</v>
      </c>
      <c r="O4454">
        <v>4269.8999999999996</v>
      </c>
      <c r="P4454">
        <v>6472</v>
      </c>
      <c r="Q4454" s="4" t="s">
        <v>23</v>
      </c>
      <c r="R4454" s="4" t="s">
        <v>40</v>
      </c>
      <c r="S4454">
        <v>9</v>
      </c>
    </row>
    <row r="4455" spans="1:19">
      <c r="A4455" s="4" t="s">
        <v>4662</v>
      </c>
      <c r="B4455" s="4" t="s">
        <v>230</v>
      </c>
      <c r="C4455" s="4" t="s">
        <v>171</v>
      </c>
      <c r="D4455" s="4" t="s">
        <v>108</v>
      </c>
      <c r="E4455" s="4" t="s">
        <v>172</v>
      </c>
      <c r="F4455" s="3">
        <v>42919</v>
      </c>
      <c r="G4455" s="3">
        <v>42929</v>
      </c>
      <c r="H4455">
        <v>1133</v>
      </c>
      <c r="I4455" s="4" t="s">
        <v>9026</v>
      </c>
      <c r="J4455" s="4" t="s">
        <v>9024</v>
      </c>
      <c r="K4455" s="4" t="s">
        <v>9010</v>
      </c>
      <c r="L4455">
        <v>1096</v>
      </c>
      <c r="M4455" s="4" t="s">
        <v>33</v>
      </c>
      <c r="N4455">
        <v>1996</v>
      </c>
      <c r="O4455">
        <v>2214.94</v>
      </c>
      <c r="P4455">
        <v>5374</v>
      </c>
      <c r="Q4455" s="4" t="s">
        <v>23</v>
      </c>
      <c r="R4455" s="4" t="s">
        <v>24</v>
      </c>
      <c r="S4455">
        <v>10</v>
      </c>
    </row>
    <row r="4456" spans="1:19">
      <c r="A4456" s="4" t="s">
        <v>4663</v>
      </c>
      <c r="B4456" s="4" t="s">
        <v>230</v>
      </c>
      <c r="C4456" s="4" t="s">
        <v>9011</v>
      </c>
      <c r="D4456" s="4" t="s">
        <v>124</v>
      </c>
      <c r="E4456" s="4" t="s">
        <v>172</v>
      </c>
      <c r="F4456" s="3">
        <v>42919</v>
      </c>
      <c r="G4456" s="3">
        <v>42959</v>
      </c>
      <c r="H4456">
        <v>4904</v>
      </c>
      <c r="I4456" s="4" t="s">
        <v>9026</v>
      </c>
      <c r="J4456" s="4" t="s">
        <v>9024</v>
      </c>
      <c r="K4456" s="4" t="s">
        <v>9010</v>
      </c>
      <c r="L4456">
        <v>4821</v>
      </c>
      <c r="M4456" s="4" t="s">
        <v>60</v>
      </c>
      <c r="N4456">
        <v>1983</v>
      </c>
      <c r="O4456">
        <v>2871.35</v>
      </c>
      <c r="P4456">
        <v>9561</v>
      </c>
      <c r="Q4456" s="4" t="s">
        <v>23</v>
      </c>
      <c r="R4456" s="4" t="s">
        <v>24</v>
      </c>
      <c r="S4456">
        <v>40</v>
      </c>
    </row>
    <row r="4457" spans="1:19">
      <c r="A4457" s="4" t="s">
        <v>4664</v>
      </c>
      <c r="B4457" s="4" t="s">
        <v>256</v>
      </c>
      <c r="C4457" s="4" t="s">
        <v>192</v>
      </c>
      <c r="D4457" s="4" t="s">
        <v>29</v>
      </c>
      <c r="E4457" s="4" t="s">
        <v>172</v>
      </c>
      <c r="F4457" s="3">
        <v>42919</v>
      </c>
      <c r="G4457" s="3">
        <v>43001</v>
      </c>
      <c r="H4457">
        <v>2857</v>
      </c>
      <c r="I4457" s="4" t="s">
        <v>9014</v>
      </c>
      <c r="J4457" s="4" t="s">
        <v>9015</v>
      </c>
      <c r="K4457" s="4" t="s">
        <v>9012</v>
      </c>
      <c r="L4457">
        <v>3393</v>
      </c>
      <c r="M4457" s="4" t="s">
        <v>26</v>
      </c>
      <c r="N4457">
        <v>2012</v>
      </c>
      <c r="O4457">
        <v>587.34</v>
      </c>
      <c r="P4457">
        <v>1356</v>
      </c>
      <c r="Q4457" s="4" t="s">
        <v>30</v>
      </c>
      <c r="R4457" s="4" t="s">
        <v>24</v>
      </c>
      <c r="S4457">
        <v>82</v>
      </c>
    </row>
    <row r="4458" spans="1:19">
      <c r="A4458" s="4" t="s">
        <v>4665</v>
      </c>
      <c r="B4458" s="4" t="s">
        <v>256</v>
      </c>
      <c r="C4458" s="4" t="s">
        <v>192</v>
      </c>
      <c r="D4458" s="4" t="s">
        <v>51</v>
      </c>
      <c r="E4458" s="4" t="s">
        <v>172</v>
      </c>
      <c r="F4458" s="3">
        <v>42919</v>
      </c>
      <c r="G4458" s="3">
        <v>42980</v>
      </c>
      <c r="H4458">
        <v>3118</v>
      </c>
      <c r="I4458" s="4" t="s">
        <v>9014</v>
      </c>
      <c r="J4458" s="4" t="s">
        <v>9015</v>
      </c>
      <c r="K4458" s="4" t="s">
        <v>9012</v>
      </c>
      <c r="L4458">
        <v>3393</v>
      </c>
      <c r="M4458" s="4" t="s">
        <v>36</v>
      </c>
      <c r="N4458">
        <v>1982</v>
      </c>
      <c r="O4458">
        <v>4618</v>
      </c>
      <c r="P4458">
        <v>10083</v>
      </c>
      <c r="Q4458" s="4" t="s">
        <v>23</v>
      </c>
      <c r="R4458" s="4" t="s">
        <v>24</v>
      </c>
      <c r="S4458">
        <v>61</v>
      </c>
    </row>
    <row r="4459" spans="1:19">
      <c r="A4459" s="4" t="s">
        <v>4666</v>
      </c>
      <c r="B4459" s="4" t="s">
        <v>244</v>
      </c>
      <c r="C4459" s="4" t="s">
        <v>171</v>
      </c>
      <c r="D4459" s="4" t="s">
        <v>61</v>
      </c>
      <c r="E4459" s="4" t="s">
        <v>172</v>
      </c>
      <c r="F4459" s="3">
        <v>42919</v>
      </c>
      <c r="G4459" s="3">
        <v>42927</v>
      </c>
      <c r="H4459">
        <v>1204</v>
      </c>
      <c r="I4459" s="4" t="s">
        <v>9016</v>
      </c>
      <c r="J4459" s="4" t="s">
        <v>9015</v>
      </c>
      <c r="K4459" s="4" t="s">
        <v>9010</v>
      </c>
      <c r="L4459">
        <v>1096</v>
      </c>
      <c r="M4459" s="4" t="s">
        <v>58</v>
      </c>
      <c r="N4459">
        <v>1991</v>
      </c>
      <c r="O4459">
        <v>2819.5</v>
      </c>
      <c r="P4459">
        <v>7227</v>
      </c>
      <c r="Q4459" s="4" t="s">
        <v>23</v>
      </c>
      <c r="R4459" s="4" t="s">
        <v>62</v>
      </c>
      <c r="S4459">
        <v>8</v>
      </c>
    </row>
    <row r="4460" spans="1:19">
      <c r="A4460" s="4" t="s">
        <v>4667</v>
      </c>
      <c r="B4460" s="4" t="s">
        <v>201</v>
      </c>
      <c r="C4460" s="4" t="s">
        <v>192</v>
      </c>
      <c r="D4460" s="4" t="s">
        <v>124</v>
      </c>
      <c r="E4460" s="4" t="s">
        <v>197</v>
      </c>
      <c r="F4460" s="3">
        <v>42919</v>
      </c>
      <c r="G4460" s="3">
        <v>42925</v>
      </c>
      <c r="H4460">
        <v>0</v>
      </c>
      <c r="I4460" s="4" t="s">
        <v>9026</v>
      </c>
      <c r="J4460" s="4" t="s">
        <v>9024</v>
      </c>
      <c r="K4460" s="4" t="s">
        <v>9012</v>
      </c>
      <c r="L4460">
        <v>3393</v>
      </c>
      <c r="M4460" s="4" t="s">
        <v>60</v>
      </c>
      <c r="N4460">
        <v>1983</v>
      </c>
      <c r="O4460">
        <v>2871.35</v>
      </c>
      <c r="P4460">
        <v>9561</v>
      </c>
      <c r="Q4460" s="4" t="s">
        <v>23</v>
      </c>
      <c r="R4460" s="4" t="s">
        <v>24</v>
      </c>
      <c r="S4460">
        <v>6</v>
      </c>
    </row>
    <row r="4461" spans="1:19">
      <c r="A4461" s="4" t="s">
        <v>4668</v>
      </c>
      <c r="B4461" s="4" t="s">
        <v>170</v>
      </c>
      <c r="C4461" s="4" t="s">
        <v>179</v>
      </c>
      <c r="D4461" s="4" t="s">
        <v>43</v>
      </c>
      <c r="E4461" s="4" t="s">
        <v>172</v>
      </c>
      <c r="F4461" s="3">
        <v>42919</v>
      </c>
      <c r="G4461" s="3">
        <v>42984</v>
      </c>
      <c r="H4461">
        <v>376</v>
      </c>
      <c r="I4461" s="4" t="s">
        <v>9014</v>
      </c>
      <c r="J4461" s="4" t="s">
        <v>9015</v>
      </c>
      <c r="K4461" s="4" t="s">
        <v>9010</v>
      </c>
      <c r="L4461">
        <v>550</v>
      </c>
      <c r="M4461" s="4" t="s">
        <v>9322</v>
      </c>
      <c r="N4461">
        <v>2005</v>
      </c>
      <c r="O4461">
        <v>1520.66</v>
      </c>
      <c r="P4461">
        <v>1806</v>
      </c>
      <c r="Q4461" s="4" t="s">
        <v>23</v>
      </c>
      <c r="R4461" s="4" t="s">
        <v>24</v>
      </c>
      <c r="S4461">
        <v>65</v>
      </c>
    </row>
    <row r="4462" spans="1:19">
      <c r="A4462" s="4" t="s">
        <v>4669</v>
      </c>
      <c r="B4462" s="4" t="s">
        <v>208</v>
      </c>
      <c r="C4462" s="4" t="s">
        <v>179</v>
      </c>
      <c r="D4462" s="4" t="s">
        <v>118</v>
      </c>
      <c r="E4462" s="4" t="s">
        <v>172</v>
      </c>
      <c r="F4462" s="3">
        <v>42919</v>
      </c>
      <c r="G4462" s="3">
        <v>43041</v>
      </c>
      <c r="H4462">
        <v>511</v>
      </c>
      <c r="I4462" s="4" t="s">
        <v>9014</v>
      </c>
      <c r="J4462" s="4" t="s">
        <v>9015</v>
      </c>
      <c r="K4462" s="4" t="s">
        <v>9010</v>
      </c>
      <c r="L4462">
        <v>550</v>
      </c>
      <c r="M4462" s="4" t="s">
        <v>33</v>
      </c>
      <c r="N4462">
        <v>1995</v>
      </c>
      <c r="O4462">
        <v>332.43</v>
      </c>
      <c r="P4462">
        <v>799</v>
      </c>
      <c r="Q4462" s="4" t="s">
        <v>23</v>
      </c>
      <c r="R4462" s="4" t="s">
        <v>24</v>
      </c>
      <c r="S4462">
        <v>122</v>
      </c>
    </row>
    <row r="4463" spans="1:19">
      <c r="A4463" s="4" t="s">
        <v>4670</v>
      </c>
      <c r="B4463" s="4" t="s">
        <v>185</v>
      </c>
      <c r="C4463" s="4" t="s">
        <v>179</v>
      </c>
      <c r="D4463" s="4" t="s">
        <v>87</v>
      </c>
      <c r="E4463" s="4" t="s">
        <v>172</v>
      </c>
      <c r="F4463" s="3">
        <v>42919</v>
      </c>
      <c r="G4463" s="3">
        <v>42930</v>
      </c>
      <c r="H4463">
        <v>491</v>
      </c>
      <c r="I4463" s="4" t="s">
        <v>9023</v>
      </c>
      <c r="J4463" s="4" t="s">
        <v>9024</v>
      </c>
      <c r="K4463" s="4" t="s">
        <v>9010</v>
      </c>
      <c r="L4463">
        <v>550</v>
      </c>
      <c r="M4463" s="4" t="s">
        <v>26</v>
      </c>
      <c r="N4463">
        <v>2004</v>
      </c>
      <c r="O4463">
        <v>1618.89</v>
      </c>
      <c r="P4463">
        <v>3889</v>
      </c>
      <c r="Q4463" s="4" t="s">
        <v>23</v>
      </c>
      <c r="R4463" s="4" t="s">
        <v>24</v>
      </c>
      <c r="S4463">
        <v>11</v>
      </c>
    </row>
    <row r="4464" spans="1:19">
      <c r="A4464" s="4" t="s">
        <v>4671</v>
      </c>
      <c r="B4464" s="4" t="s">
        <v>216</v>
      </c>
      <c r="C4464" s="4" t="s">
        <v>177</v>
      </c>
      <c r="D4464" s="4" t="s">
        <v>52</v>
      </c>
      <c r="E4464" s="4" t="s">
        <v>197</v>
      </c>
      <c r="F4464" s="3">
        <v>42919</v>
      </c>
      <c r="G4464" s="3">
        <v>42932</v>
      </c>
      <c r="H4464">
        <v>0</v>
      </c>
      <c r="I4464" s="4" t="s">
        <v>9018</v>
      </c>
      <c r="J4464" s="4" t="s">
        <v>9019</v>
      </c>
      <c r="K4464" s="4" t="s">
        <v>9012</v>
      </c>
      <c r="L4464">
        <v>55</v>
      </c>
      <c r="M4464" s="4" t="s">
        <v>46</v>
      </c>
      <c r="N4464">
        <v>1999</v>
      </c>
      <c r="O4464">
        <v>1197.44</v>
      </c>
      <c r="P4464">
        <v>2570</v>
      </c>
      <c r="Q4464" s="4" t="s">
        <v>23</v>
      </c>
      <c r="R4464" s="4" t="s">
        <v>24</v>
      </c>
      <c r="S4464">
        <v>13</v>
      </c>
    </row>
    <row r="4465" spans="1:19">
      <c r="A4465" s="4" t="s">
        <v>4672</v>
      </c>
      <c r="B4465" s="4" t="s">
        <v>235</v>
      </c>
      <c r="C4465" s="4" t="s">
        <v>192</v>
      </c>
      <c r="D4465" s="4" t="s">
        <v>25</v>
      </c>
      <c r="E4465" s="4" t="s">
        <v>197</v>
      </c>
      <c r="F4465" s="3">
        <v>42919</v>
      </c>
      <c r="G4465" s="3">
        <v>42928</v>
      </c>
      <c r="H4465">
        <v>0</v>
      </c>
      <c r="I4465" s="4" t="s">
        <v>9018</v>
      </c>
      <c r="J4465" s="4" t="s">
        <v>9019</v>
      </c>
      <c r="K4465" s="4" t="s">
        <v>9012</v>
      </c>
      <c r="L4465">
        <v>3393</v>
      </c>
      <c r="M4465" s="4" t="s">
        <v>26</v>
      </c>
      <c r="N4465">
        <v>1999</v>
      </c>
      <c r="O4465">
        <v>251.41</v>
      </c>
      <c r="P4465">
        <v>495</v>
      </c>
      <c r="Q4465" s="4" t="s">
        <v>23</v>
      </c>
      <c r="R4465" s="4" t="s">
        <v>24</v>
      </c>
      <c r="S4465">
        <v>9</v>
      </c>
    </row>
    <row r="4466" spans="1:19">
      <c r="A4466" s="4" t="s">
        <v>4673</v>
      </c>
      <c r="B4466" s="4" t="s">
        <v>235</v>
      </c>
      <c r="C4466" s="4" t="s">
        <v>192</v>
      </c>
      <c r="D4466" s="4" t="s">
        <v>50</v>
      </c>
      <c r="E4466" s="4" t="s">
        <v>172</v>
      </c>
      <c r="F4466" s="3">
        <v>42919</v>
      </c>
      <c r="G4466" s="3">
        <v>42985</v>
      </c>
      <c r="H4466">
        <v>3101</v>
      </c>
      <c r="I4466" s="4" t="s">
        <v>9018</v>
      </c>
      <c r="J4466" s="4" t="s">
        <v>9019</v>
      </c>
      <c r="K4466" s="4" t="s">
        <v>9012</v>
      </c>
      <c r="L4466">
        <v>3393</v>
      </c>
      <c r="M4466" s="4" t="s">
        <v>9322</v>
      </c>
      <c r="N4466">
        <v>1992</v>
      </c>
      <c r="O4466">
        <v>1712.68</v>
      </c>
      <c r="P4466">
        <v>3194</v>
      </c>
      <c r="Q4466" s="4" t="s">
        <v>23</v>
      </c>
      <c r="R4466" s="4" t="s">
        <v>21</v>
      </c>
      <c r="S4466">
        <v>66</v>
      </c>
    </row>
    <row r="4467" spans="1:19">
      <c r="A4467" s="4" t="s">
        <v>4674</v>
      </c>
      <c r="B4467" s="4" t="s">
        <v>181</v>
      </c>
      <c r="C4467" s="4" t="s">
        <v>177</v>
      </c>
      <c r="D4467" s="4" t="s">
        <v>124</v>
      </c>
      <c r="E4467" s="4" t="s">
        <v>197</v>
      </c>
      <c r="F4467" s="3">
        <v>42919</v>
      </c>
      <c r="G4467" s="3">
        <v>42969</v>
      </c>
      <c r="H4467">
        <v>0</v>
      </c>
      <c r="I4467" s="4" t="s">
        <v>9026</v>
      </c>
      <c r="J4467" s="4" t="s">
        <v>9024</v>
      </c>
      <c r="K4467" s="4" t="s">
        <v>9012</v>
      </c>
      <c r="L4467">
        <v>55</v>
      </c>
      <c r="M4467" s="4" t="s">
        <v>60</v>
      </c>
      <c r="N4467">
        <v>1983</v>
      </c>
      <c r="O4467">
        <v>2871.35</v>
      </c>
      <c r="P4467">
        <v>9561</v>
      </c>
      <c r="Q4467" s="4" t="s">
        <v>23</v>
      </c>
      <c r="R4467" s="4" t="s">
        <v>24</v>
      </c>
      <c r="S4467">
        <v>50</v>
      </c>
    </row>
    <row r="4468" spans="1:19">
      <c r="A4468" s="4" t="s">
        <v>4675</v>
      </c>
      <c r="B4468" s="4" t="s">
        <v>183</v>
      </c>
      <c r="C4468" s="4" t="s">
        <v>199</v>
      </c>
      <c r="D4468" s="4" t="s">
        <v>37</v>
      </c>
      <c r="E4468" s="4" t="s">
        <v>197</v>
      </c>
      <c r="F4468" s="3">
        <v>42920</v>
      </c>
      <c r="G4468" s="3">
        <v>42930</v>
      </c>
      <c r="H4468">
        <v>0</v>
      </c>
      <c r="I4468" s="4" t="s">
        <v>9014</v>
      </c>
      <c r="J4468" s="4" t="s">
        <v>9015</v>
      </c>
      <c r="K4468" s="4" t="s">
        <v>9010</v>
      </c>
      <c r="L4468">
        <v>5482</v>
      </c>
      <c r="M4468" s="4" t="s">
        <v>33</v>
      </c>
      <c r="N4468">
        <v>2001</v>
      </c>
      <c r="O4468">
        <v>718.62</v>
      </c>
      <c r="P4468">
        <v>2448</v>
      </c>
      <c r="Q4468" s="4" t="s">
        <v>23</v>
      </c>
      <c r="R4468" s="4" t="s">
        <v>24</v>
      </c>
      <c r="S4468">
        <v>10</v>
      </c>
    </row>
    <row r="4469" spans="1:19">
      <c r="A4469" s="4" t="s">
        <v>4676</v>
      </c>
      <c r="B4469" s="4" t="s">
        <v>183</v>
      </c>
      <c r="C4469" s="4" t="s">
        <v>177</v>
      </c>
      <c r="D4469" s="4" t="s">
        <v>51</v>
      </c>
      <c r="E4469" s="4" t="s">
        <v>172</v>
      </c>
      <c r="F4469" s="3">
        <v>42920</v>
      </c>
      <c r="G4469" s="3">
        <v>42922</v>
      </c>
      <c r="H4469">
        <v>56</v>
      </c>
      <c r="I4469" s="4" t="s">
        <v>9014</v>
      </c>
      <c r="J4469" s="4" t="s">
        <v>9015</v>
      </c>
      <c r="K4469" s="4" t="s">
        <v>9012</v>
      </c>
      <c r="L4469">
        <v>55</v>
      </c>
      <c r="M4469" s="4" t="s">
        <v>36</v>
      </c>
      <c r="N4469">
        <v>1982</v>
      </c>
      <c r="O4469">
        <v>4618</v>
      </c>
      <c r="P4469">
        <v>10083</v>
      </c>
      <c r="Q4469" s="4" t="s">
        <v>23</v>
      </c>
      <c r="R4469" s="4" t="s">
        <v>24</v>
      </c>
      <c r="S4469">
        <v>2</v>
      </c>
    </row>
    <row r="4470" spans="1:19">
      <c r="A4470" s="4" t="s">
        <v>4677</v>
      </c>
      <c r="B4470" s="4" t="s">
        <v>246</v>
      </c>
      <c r="C4470" s="4" t="s">
        <v>199</v>
      </c>
      <c r="D4470" s="4" t="s">
        <v>106</v>
      </c>
      <c r="E4470" s="4" t="s">
        <v>193</v>
      </c>
      <c r="F4470" s="3">
        <v>42920</v>
      </c>
      <c r="G4470" s="3"/>
      <c r="I4470" s="4" t="s">
        <v>9021</v>
      </c>
      <c r="J4470" s="4" t="s">
        <v>9019</v>
      </c>
      <c r="K4470" s="4" t="s">
        <v>9010</v>
      </c>
      <c r="L4470">
        <v>5482</v>
      </c>
      <c r="M4470" s="4" t="s">
        <v>46</v>
      </c>
      <c r="N4470">
        <v>2012</v>
      </c>
      <c r="O4470">
        <v>45.39</v>
      </c>
      <c r="P4470">
        <v>100</v>
      </c>
      <c r="Q4470" s="4" t="s">
        <v>23</v>
      </c>
      <c r="R4470" s="4" t="s">
        <v>47</v>
      </c>
    </row>
    <row r="4471" spans="1:19">
      <c r="A4471" s="4" t="s">
        <v>4678</v>
      </c>
      <c r="B4471" s="4" t="s">
        <v>246</v>
      </c>
      <c r="C4471" s="4" t="s">
        <v>179</v>
      </c>
      <c r="D4471" s="4" t="s">
        <v>96</v>
      </c>
      <c r="E4471" s="4" t="s">
        <v>197</v>
      </c>
      <c r="F4471" s="3">
        <v>42920</v>
      </c>
      <c r="G4471" s="3">
        <v>42989</v>
      </c>
      <c r="H4471">
        <v>0</v>
      </c>
      <c r="I4471" s="4" t="s">
        <v>9021</v>
      </c>
      <c r="J4471" s="4" t="s">
        <v>9019</v>
      </c>
      <c r="K4471" s="4" t="s">
        <v>9010</v>
      </c>
      <c r="L4471">
        <v>550</v>
      </c>
      <c r="M4471" s="4" t="s">
        <v>58</v>
      </c>
      <c r="N4471">
        <v>1994</v>
      </c>
      <c r="O4471">
        <v>355.23</v>
      </c>
      <c r="P4471">
        <v>853</v>
      </c>
      <c r="Q4471" s="4" t="s">
        <v>23</v>
      </c>
      <c r="R4471" s="4" t="s">
        <v>24</v>
      </c>
      <c r="S4471">
        <v>69</v>
      </c>
    </row>
    <row r="4472" spans="1:19">
      <c r="A4472" s="4" t="s">
        <v>4679</v>
      </c>
      <c r="B4472" s="4" t="s">
        <v>174</v>
      </c>
      <c r="C4472" s="4" t="s">
        <v>171</v>
      </c>
      <c r="D4472" s="4" t="s">
        <v>47</v>
      </c>
      <c r="E4472" s="4" t="s">
        <v>197</v>
      </c>
      <c r="F4472" s="3">
        <v>42920</v>
      </c>
      <c r="G4472" s="3">
        <v>42928</v>
      </c>
      <c r="H4472">
        <v>0</v>
      </c>
      <c r="I4472" s="4" t="s">
        <v>9016</v>
      </c>
      <c r="J4472" s="4" t="s">
        <v>9015</v>
      </c>
      <c r="K4472" s="4" t="s">
        <v>9010</v>
      </c>
      <c r="L4472">
        <v>1096</v>
      </c>
      <c r="M4472" s="4" t="s">
        <v>46</v>
      </c>
      <c r="N4472">
        <v>1986</v>
      </c>
      <c r="O4472">
        <v>2403.58</v>
      </c>
      <c r="P4472">
        <v>8801</v>
      </c>
      <c r="Q4472" s="4" t="s">
        <v>23</v>
      </c>
      <c r="R4472" s="4" t="s">
        <v>24</v>
      </c>
      <c r="S4472">
        <v>8</v>
      </c>
    </row>
    <row r="4473" spans="1:19">
      <c r="A4473" s="4" t="s">
        <v>4680</v>
      </c>
      <c r="B4473" s="4" t="s">
        <v>174</v>
      </c>
      <c r="C4473" s="4" t="s">
        <v>171</v>
      </c>
      <c r="D4473" s="4" t="s">
        <v>103</v>
      </c>
      <c r="E4473" s="4" t="s">
        <v>172</v>
      </c>
      <c r="F4473" s="3">
        <v>42920</v>
      </c>
      <c r="G4473" s="3">
        <v>42983</v>
      </c>
      <c r="H4473">
        <v>1300</v>
      </c>
      <c r="I4473" s="4" t="s">
        <v>9016</v>
      </c>
      <c r="J4473" s="4" t="s">
        <v>9015</v>
      </c>
      <c r="K4473" s="4" t="s">
        <v>9010</v>
      </c>
      <c r="L4473">
        <v>1096</v>
      </c>
      <c r="M4473" s="4" t="s">
        <v>26</v>
      </c>
      <c r="N4473">
        <v>1992</v>
      </c>
      <c r="O4473">
        <v>3922.42</v>
      </c>
      <c r="P4473">
        <v>6837</v>
      </c>
      <c r="Q4473" s="4" t="s">
        <v>23</v>
      </c>
      <c r="R4473" s="4" t="s">
        <v>24</v>
      </c>
      <c r="S4473">
        <v>63</v>
      </c>
    </row>
    <row r="4474" spans="1:19">
      <c r="A4474" s="4" t="s">
        <v>4681</v>
      </c>
      <c r="B4474" s="4" t="s">
        <v>174</v>
      </c>
      <c r="C4474" s="4" t="s">
        <v>9011</v>
      </c>
      <c r="D4474" s="4" t="s">
        <v>104</v>
      </c>
      <c r="E4474" s="4" t="s">
        <v>172</v>
      </c>
      <c r="F4474" s="3">
        <v>42920</v>
      </c>
      <c r="G4474" s="3">
        <v>42921</v>
      </c>
      <c r="H4474">
        <v>4544</v>
      </c>
      <c r="I4474" s="4" t="s">
        <v>9016</v>
      </c>
      <c r="J4474" s="4" t="s">
        <v>9015</v>
      </c>
      <c r="K4474" s="4" t="s">
        <v>9010</v>
      </c>
      <c r="L4474">
        <v>4821</v>
      </c>
      <c r="M4474" s="4" t="s">
        <v>9322</v>
      </c>
      <c r="N4474">
        <v>1983</v>
      </c>
      <c r="O4474">
        <v>1008.06</v>
      </c>
      <c r="P4474">
        <v>1238</v>
      </c>
      <c r="Q4474" s="4" t="s">
        <v>23</v>
      </c>
      <c r="R4474" s="4" t="s">
        <v>24</v>
      </c>
      <c r="S4474">
        <v>1</v>
      </c>
    </row>
    <row r="4475" spans="1:19">
      <c r="A4475" s="4" t="s">
        <v>4682</v>
      </c>
      <c r="B4475" s="4" t="s">
        <v>263</v>
      </c>
      <c r="C4475" s="4" t="s">
        <v>179</v>
      </c>
      <c r="D4475" s="4" t="s">
        <v>88</v>
      </c>
      <c r="E4475" s="4" t="s">
        <v>197</v>
      </c>
      <c r="F4475" s="3">
        <v>42920</v>
      </c>
      <c r="G4475" s="3">
        <v>42921</v>
      </c>
      <c r="H4475">
        <v>0</v>
      </c>
      <c r="I4475" s="4" t="s">
        <v>9021</v>
      </c>
      <c r="J4475" s="4" t="s">
        <v>9019</v>
      </c>
      <c r="K4475" s="4" t="s">
        <v>9010</v>
      </c>
      <c r="L4475">
        <v>550</v>
      </c>
      <c r="M4475" s="4" t="s">
        <v>46</v>
      </c>
      <c r="N4475">
        <v>1984</v>
      </c>
      <c r="O4475">
        <v>3027.46</v>
      </c>
      <c r="P4475">
        <v>9516</v>
      </c>
      <c r="Q4475" s="4" t="s">
        <v>89</v>
      </c>
      <c r="R4475" s="4" t="s">
        <v>24</v>
      </c>
      <c r="S4475">
        <v>1</v>
      </c>
    </row>
    <row r="4476" spans="1:19">
      <c r="A4476" s="4" t="s">
        <v>4683</v>
      </c>
      <c r="B4476" s="4" t="s">
        <v>263</v>
      </c>
      <c r="C4476" s="4" t="s">
        <v>179</v>
      </c>
      <c r="D4476" s="4" t="s">
        <v>99</v>
      </c>
      <c r="E4476" s="4" t="s">
        <v>197</v>
      </c>
      <c r="F4476" s="3">
        <v>42920</v>
      </c>
      <c r="G4476" s="3">
        <v>43004</v>
      </c>
      <c r="H4476">
        <v>0</v>
      </c>
      <c r="I4476" s="4" t="s">
        <v>9021</v>
      </c>
      <c r="J4476" s="4" t="s">
        <v>9019</v>
      </c>
      <c r="K4476" s="4" t="s">
        <v>9010</v>
      </c>
      <c r="L4476">
        <v>550</v>
      </c>
      <c r="M4476" s="4" t="s">
        <v>33</v>
      </c>
      <c r="N4476">
        <v>2003</v>
      </c>
      <c r="O4476">
        <v>1419.98</v>
      </c>
      <c r="P4476">
        <v>4018</v>
      </c>
      <c r="Q4476" s="4" t="s">
        <v>23</v>
      </c>
      <c r="R4476" s="4" t="s">
        <v>24</v>
      </c>
      <c r="S4476">
        <v>84</v>
      </c>
    </row>
    <row r="4477" spans="1:19">
      <c r="A4477" s="4" t="s">
        <v>4684</v>
      </c>
      <c r="B4477" s="4" t="s">
        <v>263</v>
      </c>
      <c r="C4477" s="4" t="s">
        <v>179</v>
      </c>
      <c r="D4477" s="4" t="s">
        <v>25</v>
      </c>
      <c r="E4477" s="4" t="s">
        <v>172</v>
      </c>
      <c r="F4477" s="3">
        <v>42920</v>
      </c>
      <c r="G4477" s="3">
        <v>43001</v>
      </c>
      <c r="H4477">
        <v>531</v>
      </c>
      <c r="I4477" s="4" t="s">
        <v>9021</v>
      </c>
      <c r="J4477" s="4" t="s">
        <v>9019</v>
      </c>
      <c r="K4477" s="4" t="s">
        <v>9010</v>
      </c>
      <c r="L4477">
        <v>550</v>
      </c>
      <c r="M4477" s="4" t="s">
        <v>26</v>
      </c>
      <c r="N4477">
        <v>1999</v>
      </c>
      <c r="O4477">
        <v>251.41</v>
      </c>
      <c r="P4477">
        <v>495</v>
      </c>
      <c r="Q4477" s="4" t="s">
        <v>23</v>
      </c>
      <c r="R4477" s="4" t="s">
        <v>24</v>
      </c>
      <c r="S4477">
        <v>81</v>
      </c>
    </row>
    <row r="4478" spans="1:19">
      <c r="A4478" s="4" t="s">
        <v>4685</v>
      </c>
      <c r="B4478" s="4" t="s">
        <v>263</v>
      </c>
      <c r="C4478" s="4" t="s">
        <v>9011</v>
      </c>
      <c r="D4478" s="4" t="s">
        <v>35</v>
      </c>
      <c r="E4478" s="4" t="s">
        <v>172</v>
      </c>
      <c r="F4478" s="3">
        <v>42920</v>
      </c>
      <c r="G4478" s="3">
        <v>42929</v>
      </c>
      <c r="H4478">
        <v>4669</v>
      </c>
      <c r="I4478" s="4" t="s">
        <v>9021</v>
      </c>
      <c r="J4478" s="4" t="s">
        <v>9019</v>
      </c>
      <c r="K4478" s="4" t="s">
        <v>9010</v>
      </c>
      <c r="L4478">
        <v>4821</v>
      </c>
      <c r="M4478" s="4" t="s">
        <v>36</v>
      </c>
      <c r="N4478">
        <v>2002</v>
      </c>
      <c r="O4478">
        <v>987.39</v>
      </c>
      <c r="P4478">
        <v>2253</v>
      </c>
      <c r="Q4478" s="4" t="s">
        <v>23</v>
      </c>
      <c r="R4478" s="4" t="s">
        <v>24</v>
      </c>
      <c r="S4478">
        <v>9</v>
      </c>
    </row>
    <row r="4479" spans="1:19">
      <c r="A4479" s="4" t="s">
        <v>4686</v>
      </c>
      <c r="B4479" s="4" t="s">
        <v>196</v>
      </c>
      <c r="C4479" s="4" t="s">
        <v>177</v>
      </c>
      <c r="D4479" s="4" t="s">
        <v>47</v>
      </c>
      <c r="E4479" s="4" t="s">
        <v>197</v>
      </c>
      <c r="F4479" s="3">
        <v>42920</v>
      </c>
      <c r="G4479" s="3">
        <v>43042</v>
      </c>
      <c r="H4479">
        <v>0</v>
      </c>
      <c r="I4479" s="4" t="s">
        <v>9016</v>
      </c>
      <c r="J4479" s="4" t="s">
        <v>9015</v>
      </c>
      <c r="K4479" s="4" t="s">
        <v>9012</v>
      </c>
      <c r="L4479">
        <v>55</v>
      </c>
      <c r="M4479" s="4" t="s">
        <v>46</v>
      </c>
      <c r="N4479">
        <v>1986</v>
      </c>
      <c r="O4479">
        <v>2403.58</v>
      </c>
      <c r="P4479">
        <v>8801</v>
      </c>
      <c r="Q4479" s="4" t="s">
        <v>23</v>
      </c>
      <c r="R4479" s="4" t="s">
        <v>24</v>
      </c>
      <c r="S4479">
        <v>122</v>
      </c>
    </row>
    <row r="4480" spans="1:19">
      <c r="A4480" s="4" t="s">
        <v>4687</v>
      </c>
      <c r="B4480" s="4" t="s">
        <v>219</v>
      </c>
      <c r="C4480" s="4" t="s">
        <v>9011</v>
      </c>
      <c r="D4480" s="4" t="s">
        <v>71</v>
      </c>
      <c r="E4480" s="4" t="s">
        <v>197</v>
      </c>
      <c r="F4480" s="3">
        <v>42920</v>
      </c>
      <c r="G4480" s="3">
        <v>42922</v>
      </c>
      <c r="H4480">
        <v>0</v>
      </c>
      <c r="I4480" s="4" t="s">
        <v>9026</v>
      </c>
      <c r="J4480" s="4" t="s">
        <v>9024</v>
      </c>
      <c r="K4480" s="4" t="s">
        <v>9010</v>
      </c>
      <c r="L4480">
        <v>4821</v>
      </c>
      <c r="M4480" s="4" t="s">
        <v>46</v>
      </c>
      <c r="N4480">
        <v>2000</v>
      </c>
      <c r="O4480">
        <v>2952.73</v>
      </c>
      <c r="P4480">
        <v>5107</v>
      </c>
      <c r="Q4480" s="4" t="s">
        <v>23</v>
      </c>
      <c r="R4480" s="4" t="s">
        <v>24</v>
      </c>
      <c r="S4480">
        <v>2</v>
      </c>
    </row>
    <row r="4481" spans="1:19">
      <c r="A4481" s="4" t="s">
        <v>4688</v>
      </c>
      <c r="B4481" s="4" t="s">
        <v>230</v>
      </c>
      <c r="C4481" s="4" t="s">
        <v>192</v>
      </c>
      <c r="D4481" s="4" t="s">
        <v>24</v>
      </c>
      <c r="E4481" s="4" t="s">
        <v>193</v>
      </c>
      <c r="F4481" s="3">
        <v>42920</v>
      </c>
      <c r="G4481" s="3"/>
      <c r="I4481" s="4" t="s">
        <v>9026</v>
      </c>
      <c r="J4481" s="4" t="s">
        <v>9024</v>
      </c>
      <c r="K4481" s="4" t="s">
        <v>9012</v>
      </c>
      <c r="L4481">
        <v>3393</v>
      </c>
      <c r="M4481" s="4"/>
      <c r="Q4481" s="4"/>
      <c r="R4481" s="4"/>
    </row>
    <row r="4482" spans="1:19">
      <c r="A4482" s="4" t="s">
        <v>4689</v>
      </c>
      <c r="B4482" s="4" t="s">
        <v>230</v>
      </c>
      <c r="C4482" s="4" t="s">
        <v>179</v>
      </c>
      <c r="D4482" s="4" t="s">
        <v>44</v>
      </c>
      <c r="E4482" s="4" t="s">
        <v>197</v>
      </c>
      <c r="F4482" s="3">
        <v>42920</v>
      </c>
      <c r="G4482" s="3">
        <v>42927</v>
      </c>
      <c r="H4482">
        <v>0</v>
      </c>
      <c r="I4482" s="4" t="s">
        <v>9026</v>
      </c>
      <c r="J4482" s="4" t="s">
        <v>9024</v>
      </c>
      <c r="K4482" s="4" t="s">
        <v>9010</v>
      </c>
      <c r="L4482">
        <v>550</v>
      </c>
      <c r="M4482" s="4" t="s">
        <v>36</v>
      </c>
      <c r="N4482">
        <v>2013</v>
      </c>
      <c r="O4482">
        <v>98.79</v>
      </c>
      <c r="P4482">
        <v>96</v>
      </c>
      <c r="Q4482" s="4" t="s">
        <v>23</v>
      </c>
      <c r="R4482" s="4" t="s">
        <v>35</v>
      </c>
      <c r="S4482">
        <v>7</v>
      </c>
    </row>
    <row r="4483" spans="1:19">
      <c r="A4483" s="4" t="s">
        <v>4690</v>
      </c>
      <c r="B4483" s="4" t="s">
        <v>230</v>
      </c>
      <c r="C4483" s="4" t="s">
        <v>171</v>
      </c>
      <c r="D4483" s="4" t="s">
        <v>72</v>
      </c>
      <c r="E4483" s="4" t="s">
        <v>197</v>
      </c>
      <c r="F4483" s="3">
        <v>42920</v>
      </c>
      <c r="G4483" s="3">
        <v>42926</v>
      </c>
      <c r="H4483">
        <v>0</v>
      </c>
      <c r="I4483" s="4" t="s">
        <v>9026</v>
      </c>
      <c r="J4483" s="4" t="s">
        <v>9024</v>
      </c>
      <c r="K4483" s="4" t="s">
        <v>9010</v>
      </c>
      <c r="L4483">
        <v>1096</v>
      </c>
      <c r="M4483" s="4" t="s">
        <v>73</v>
      </c>
      <c r="N4483">
        <v>2003</v>
      </c>
      <c r="O4483">
        <v>692.19</v>
      </c>
      <c r="P4483">
        <v>1922</v>
      </c>
      <c r="Q4483" s="4" t="s">
        <v>23</v>
      </c>
      <c r="R4483" s="4" t="s">
        <v>24</v>
      </c>
      <c r="S4483">
        <v>6</v>
      </c>
    </row>
    <row r="4484" spans="1:19">
      <c r="A4484" s="4" t="s">
        <v>4691</v>
      </c>
      <c r="B4484" s="4" t="s">
        <v>187</v>
      </c>
      <c r="C4484" s="4" t="s">
        <v>179</v>
      </c>
      <c r="D4484" s="4" t="s">
        <v>97</v>
      </c>
      <c r="E4484" s="4" t="s">
        <v>197</v>
      </c>
      <c r="F4484" s="3">
        <v>42920</v>
      </c>
      <c r="G4484" s="3">
        <v>42997</v>
      </c>
      <c r="H4484">
        <v>0</v>
      </c>
      <c r="I4484" s="4" t="s">
        <v>9023</v>
      </c>
      <c r="J4484" s="4" t="s">
        <v>9024</v>
      </c>
      <c r="K4484" s="4" t="s">
        <v>9010</v>
      </c>
      <c r="L4484">
        <v>550</v>
      </c>
      <c r="M4484" s="4" t="s">
        <v>33</v>
      </c>
      <c r="N4484">
        <v>2001</v>
      </c>
      <c r="O4484">
        <v>2437.85</v>
      </c>
      <c r="P4484">
        <v>4874</v>
      </c>
      <c r="Q4484" s="4" t="s">
        <v>23</v>
      </c>
      <c r="R4484" s="4" t="s">
        <v>24</v>
      </c>
      <c r="S4484">
        <v>77</v>
      </c>
    </row>
    <row r="4485" spans="1:19">
      <c r="A4485" s="4" t="s">
        <v>4692</v>
      </c>
      <c r="B4485" s="4" t="s">
        <v>201</v>
      </c>
      <c r="C4485" s="4" t="s">
        <v>177</v>
      </c>
      <c r="D4485" s="4" t="s">
        <v>24</v>
      </c>
      <c r="E4485" s="4" t="s">
        <v>193</v>
      </c>
      <c r="F4485" s="3">
        <v>42920</v>
      </c>
      <c r="G4485" s="3"/>
      <c r="I4485" s="4" t="s">
        <v>9026</v>
      </c>
      <c r="J4485" s="4" t="s">
        <v>9024</v>
      </c>
      <c r="K4485" s="4" t="s">
        <v>9012</v>
      </c>
      <c r="L4485">
        <v>55</v>
      </c>
      <c r="M4485" s="4"/>
      <c r="Q4485" s="4"/>
      <c r="R4485" s="4"/>
    </row>
    <row r="4486" spans="1:19">
      <c r="A4486" s="4" t="s">
        <v>4693</v>
      </c>
      <c r="B4486" s="4" t="s">
        <v>170</v>
      </c>
      <c r="C4486" s="4" t="s">
        <v>177</v>
      </c>
      <c r="D4486" s="4" t="s">
        <v>76</v>
      </c>
      <c r="E4486" s="4" t="s">
        <v>197</v>
      </c>
      <c r="F4486" s="3">
        <v>42920</v>
      </c>
      <c r="G4486" s="3">
        <v>42927</v>
      </c>
      <c r="H4486">
        <v>0</v>
      </c>
      <c r="I4486" s="4" t="s">
        <v>9014</v>
      </c>
      <c r="J4486" s="4" t="s">
        <v>9015</v>
      </c>
      <c r="K4486" s="4" t="s">
        <v>9012</v>
      </c>
      <c r="L4486">
        <v>55</v>
      </c>
      <c r="M4486" s="4" t="s">
        <v>9322</v>
      </c>
      <c r="N4486">
        <v>1997</v>
      </c>
      <c r="O4486">
        <v>8170.38</v>
      </c>
      <c r="P4486">
        <v>16499</v>
      </c>
      <c r="Q4486" s="4" t="s">
        <v>77</v>
      </c>
      <c r="R4486" s="4" t="s">
        <v>24</v>
      </c>
      <c r="S4486">
        <v>7</v>
      </c>
    </row>
    <row r="4487" spans="1:19">
      <c r="A4487" s="4" t="s">
        <v>4694</v>
      </c>
      <c r="B4487" s="4" t="s">
        <v>170</v>
      </c>
      <c r="C4487" s="4" t="s">
        <v>179</v>
      </c>
      <c r="D4487" s="4" t="s">
        <v>48</v>
      </c>
      <c r="E4487" s="4" t="s">
        <v>172</v>
      </c>
      <c r="F4487" s="3">
        <v>42920</v>
      </c>
      <c r="G4487" s="3">
        <v>43003</v>
      </c>
      <c r="H4487">
        <v>475</v>
      </c>
      <c r="I4487" s="4" t="s">
        <v>9014</v>
      </c>
      <c r="J4487" s="4" t="s">
        <v>9015</v>
      </c>
      <c r="K4487" s="4" t="s">
        <v>9010</v>
      </c>
      <c r="L4487">
        <v>550</v>
      </c>
      <c r="M4487" s="4" t="s">
        <v>39</v>
      </c>
      <c r="N4487">
        <v>1998</v>
      </c>
      <c r="O4487">
        <v>217.87</v>
      </c>
      <c r="P4487">
        <v>551</v>
      </c>
      <c r="Q4487" s="4" t="s">
        <v>23</v>
      </c>
      <c r="R4487" s="4" t="s">
        <v>24</v>
      </c>
      <c r="S4487">
        <v>83</v>
      </c>
    </row>
    <row r="4488" spans="1:19">
      <c r="A4488" s="4" t="s">
        <v>4695</v>
      </c>
      <c r="B4488" s="4" t="s">
        <v>170</v>
      </c>
      <c r="C4488" s="4" t="s">
        <v>171</v>
      </c>
      <c r="D4488" s="4" t="s">
        <v>103</v>
      </c>
      <c r="E4488" s="4" t="s">
        <v>172</v>
      </c>
      <c r="F4488" s="3">
        <v>42920</v>
      </c>
      <c r="G4488" s="3">
        <v>42921</v>
      </c>
      <c r="H4488">
        <v>1102</v>
      </c>
      <c r="I4488" s="4" t="s">
        <v>9014</v>
      </c>
      <c r="J4488" s="4" t="s">
        <v>9015</v>
      </c>
      <c r="K4488" s="4" t="s">
        <v>9010</v>
      </c>
      <c r="L4488">
        <v>1096</v>
      </c>
      <c r="M4488" s="4" t="s">
        <v>26</v>
      </c>
      <c r="N4488">
        <v>1992</v>
      </c>
      <c r="O4488">
        <v>3922.42</v>
      </c>
      <c r="P4488">
        <v>6837</v>
      </c>
      <c r="Q4488" s="4" t="s">
        <v>23</v>
      </c>
      <c r="R4488" s="4" t="s">
        <v>24</v>
      </c>
      <c r="S4488">
        <v>1</v>
      </c>
    </row>
    <row r="4489" spans="1:19">
      <c r="A4489" s="4" t="s">
        <v>4696</v>
      </c>
      <c r="B4489" s="4" t="s">
        <v>170</v>
      </c>
      <c r="C4489" s="4" t="s">
        <v>177</v>
      </c>
      <c r="D4489" s="4" t="s">
        <v>131</v>
      </c>
      <c r="E4489" s="4" t="s">
        <v>172</v>
      </c>
      <c r="F4489" s="3">
        <v>42920</v>
      </c>
      <c r="G4489" s="3">
        <v>42925</v>
      </c>
      <c r="H4489">
        <v>55</v>
      </c>
      <c r="I4489" s="4" t="s">
        <v>9014</v>
      </c>
      <c r="J4489" s="4" t="s">
        <v>9015</v>
      </c>
      <c r="K4489" s="4" t="s">
        <v>9012</v>
      </c>
      <c r="L4489">
        <v>55</v>
      </c>
      <c r="M4489" s="4" t="s">
        <v>26</v>
      </c>
      <c r="N4489">
        <v>1984</v>
      </c>
      <c r="O4489">
        <v>441.08</v>
      </c>
      <c r="P4489">
        <v>1210</v>
      </c>
      <c r="Q4489" s="4" t="s">
        <v>23</v>
      </c>
      <c r="R4489" s="4" t="s">
        <v>24</v>
      </c>
      <c r="S4489">
        <v>5</v>
      </c>
    </row>
    <row r="4490" spans="1:19">
      <c r="A4490" s="4" t="s">
        <v>4697</v>
      </c>
      <c r="B4490" s="4" t="s">
        <v>189</v>
      </c>
      <c r="C4490" s="4" t="s">
        <v>179</v>
      </c>
      <c r="D4490" s="4" t="s">
        <v>119</v>
      </c>
      <c r="E4490" s="4" t="s">
        <v>197</v>
      </c>
      <c r="F4490" s="3">
        <v>42920</v>
      </c>
      <c r="G4490" s="3">
        <v>42931</v>
      </c>
      <c r="H4490">
        <v>0</v>
      </c>
      <c r="I4490" s="4" t="s">
        <v>9016</v>
      </c>
      <c r="J4490" s="4" t="s">
        <v>9015</v>
      </c>
      <c r="K4490" s="4" t="s">
        <v>9010</v>
      </c>
      <c r="L4490">
        <v>550</v>
      </c>
      <c r="M4490" s="4" t="s">
        <v>55</v>
      </c>
      <c r="N4490">
        <v>1988</v>
      </c>
      <c r="O4490">
        <v>5266.09</v>
      </c>
      <c r="P4490">
        <v>8595</v>
      </c>
      <c r="Q4490" s="4" t="s">
        <v>23</v>
      </c>
      <c r="R4490" s="4" t="s">
        <v>56</v>
      </c>
      <c r="S4490">
        <v>11</v>
      </c>
    </row>
    <row r="4491" spans="1:19">
      <c r="A4491" s="4" t="s">
        <v>4698</v>
      </c>
      <c r="B4491" s="4" t="s">
        <v>208</v>
      </c>
      <c r="C4491" s="4" t="s">
        <v>177</v>
      </c>
      <c r="D4491" s="4" t="s">
        <v>106</v>
      </c>
      <c r="E4491" s="4" t="s">
        <v>197</v>
      </c>
      <c r="F4491" s="3">
        <v>42920</v>
      </c>
      <c r="G4491" s="3">
        <v>42922</v>
      </c>
      <c r="H4491">
        <v>0</v>
      </c>
      <c r="I4491" s="4" t="s">
        <v>9014</v>
      </c>
      <c r="J4491" s="4" t="s">
        <v>9015</v>
      </c>
      <c r="K4491" s="4" t="s">
        <v>9012</v>
      </c>
      <c r="L4491">
        <v>55</v>
      </c>
      <c r="M4491" s="4" t="s">
        <v>46</v>
      </c>
      <c r="N4491">
        <v>2012</v>
      </c>
      <c r="O4491">
        <v>45.39</v>
      </c>
      <c r="P4491">
        <v>100</v>
      </c>
      <c r="Q4491" s="4" t="s">
        <v>23</v>
      </c>
      <c r="R4491" s="4" t="s">
        <v>47</v>
      </c>
      <c r="S4491">
        <v>2</v>
      </c>
    </row>
    <row r="4492" spans="1:19">
      <c r="A4492" s="4" t="s">
        <v>4699</v>
      </c>
      <c r="B4492" s="4" t="s">
        <v>208</v>
      </c>
      <c r="C4492" s="4" t="s">
        <v>177</v>
      </c>
      <c r="D4492" s="4" t="s">
        <v>37</v>
      </c>
      <c r="E4492" s="4" t="s">
        <v>172</v>
      </c>
      <c r="F4492" s="3">
        <v>42920</v>
      </c>
      <c r="G4492" s="3">
        <v>42921</v>
      </c>
      <c r="H4492">
        <v>63</v>
      </c>
      <c r="I4492" s="4" t="s">
        <v>9014</v>
      </c>
      <c r="J4492" s="4" t="s">
        <v>9015</v>
      </c>
      <c r="K4492" s="4" t="s">
        <v>9012</v>
      </c>
      <c r="L4492">
        <v>55</v>
      </c>
      <c r="M4492" s="4" t="s">
        <v>33</v>
      </c>
      <c r="N4492">
        <v>2001</v>
      </c>
      <c r="O4492">
        <v>718.62</v>
      </c>
      <c r="P4492">
        <v>2448</v>
      </c>
      <c r="Q4492" s="4" t="s">
        <v>23</v>
      </c>
      <c r="R4492" s="4" t="s">
        <v>24</v>
      </c>
      <c r="S4492">
        <v>1</v>
      </c>
    </row>
    <row r="4493" spans="1:19">
      <c r="A4493" s="4" t="s">
        <v>4700</v>
      </c>
      <c r="B4493" s="4" t="s">
        <v>185</v>
      </c>
      <c r="C4493" s="4" t="s">
        <v>192</v>
      </c>
      <c r="D4493" s="4" t="s">
        <v>82</v>
      </c>
      <c r="E4493" s="4" t="s">
        <v>197</v>
      </c>
      <c r="F4493" s="3">
        <v>42920</v>
      </c>
      <c r="G4493" s="3">
        <v>42928</v>
      </c>
      <c r="H4493">
        <v>0</v>
      </c>
      <c r="I4493" s="4" t="s">
        <v>9023</v>
      </c>
      <c r="J4493" s="4" t="s">
        <v>9024</v>
      </c>
      <c r="K4493" s="4" t="s">
        <v>9012</v>
      </c>
      <c r="L4493">
        <v>3393</v>
      </c>
      <c r="M4493" s="4" t="s">
        <v>36</v>
      </c>
      <c r="N4493">
        <v>1982</v>
      </c>
      <c r="O4493">
        <v>11698.03</v>
      </c>
      <c r="P4493">
        <v>34288</v>
      </c>
      <c r="Q4493" s="4" t="s">
        <v>23</v>
      </c>
      <c r="R4493" s="4" t="s">
        <v>24</v>
      </c>
      <c r="S4493">
        <v>8</v>
      </c>
    </row>
    <row r="4494" spans="1:19">
      <c r="A4494" s="4" t="s">
        <v>4701</v>
      </c>
      <c r="B4494" s="4" t="s">
        <v>185</v>
      </c>
      <c r="C4494" s="4" t="s">
        <v>199</v>
      </c>
      <c r="D4494" s="4" t="s">
        <v>98</v>
      </c>
      <c r="E4494" s="4" t="s">
        <v>172</v>
      </c>
      <c r="F4494" s="3">
        <v>42920</v>
      </c>
      <c r="G4494" s="3">
        <v>42930</v>
      </c>
      <c r="H4494">
        <v>5971</v>
      </c>
      <c r="I4494" s="4" t="s">
        <v>9023</v>
      </c>
      <c r="J4494" s="4" t="s">
        <v>9024</v>
      </c>
      <c r="K4494" s="4" t="s">
        <v>9010</v>
      </c>
      <c r="L4494">
        <v>5482</v>
      </c>
      <c r="M4494" s="4" t="s">
        <v>39</v>
      </c>
      <c r="N4494">
        <v>2002</v>
      </c>
      <c r="O4494">
        <v>349.81</v>
      </c>
      <c r="P4494">
        <v>315</v>
      </c>
      <c r="Q4494" s="4" t="s">
        <v>23</v>
      </c>
      <c r="R4494" s="4" t="s">
        <v>24</v>
      </c>
      <c r="S4494">
        <v>10</v>
      </c>
    </row>
    <row r="4495" spans="1:19">
      <c r="A4495" s="4" t="s">
        <v>4702</v>
      </c>
      <c r="B4495" s="4" t="s">
        <v>235</v>
      </c>
      <c r="C4495" s="4" t="s">
        <v>199</v>
      </c>
      <c r="D4495" s="4" t="s">
        <v>63</v>
      </c>
      <c r="E4495" s="4" t="s">
        <v>172</v>
      </c>
      <c r="F4495" s="3">
        <v>42920</v>
      </c>
      <c r="G4495" s="3">
        <v>42974</v>
      </c>
      <c r="H4495">
        <v>5710</v>
      </c>
      <c r="I4495" s="4" t="s">
        <v>9018</v>
      </c>
      <c r="J4495" s="4" t="s">
        <v>9019</v>
      </c>
      <c r="K4495" s="4" t="s">
        <v>9010</v>
      </c>
      <c r="L4495">
        <v>5482</v>
      </c>
      <c r="M4495" s="4" t="s">
        <v>33</v>
      </c>
      <c r="N4495">
        <v>1995</v>
      </c>
      <c r="O4495">
        <v>5158.71</v>
      </c>
      <c r="P4495">
        <v>17479</v>
      </c>
      <c r="Q4495" s="4" t="s">
        <v>64</v>
      </c>
      <c r="R4495" s="4" t="s">
        <v>24</v>
      </c>
      <c r="S4495">
        <v>54</v>
      </c>
    </row>
    <row r="4496" spans="1:19">
      <c r="A4496" s="4" t="s">
        <v>4703</v>
      </c>
      <c r="B4496" s="4" t="s">
        <v>181</v>
      </c>
      <c r="C4496" s="4" t="s">
        <v>9011</v>
      </c>
      <c r="D4496" s="4" t="s">
        <v>102</v>
      </c>
      <c r="E4496" s="4" t="s">
        <v>197</v>
      </c>
      <c r="F4496" s="3">
        <v>42920</v>
      </c>
      <c r="G4496" s="3">
        <v>42925</v>
      </c>
      <c r="H4496">
        <v>0</v>
      </c>
      <c r="I4496" s="4" t="s">
        <v>9026</v>
      </c>
      <c r="J4496" s="4" t="s">
        <v>9024</v>
      </c>
      <c r="K4496" s="4" t="s">
        <v>9010</v>
      </c>
      <c r="L4496">
        <v>4821</v>
      </c>
      <c r="M4496" s="4" t="s">
        <v>55</v>
      </c>
      <c r="N4496">
        <v>1994</v>
      </c>
      <c r="O4496">
        <v>1188.42</v>
      </c>
      <c r="P4496">
        <v>3015</v>
      </c>
      <c r="Q4496" s="4" t="s">
        <v>23</v>
      </c>
      <c r="R4496" s="4" t="s">
        <v>24</v>
      </c>
      <c r="S4496">
        <v>5</v>
      </c>
    </row>
    <row r="4497" spans="1:19">
      <c r="A4497" s="4" t="s">
        <v>4704</v>
      </c>
      <c r="B4497" s="4" t="s">
        <v>181</v>
      </c>
      <c r="C4497" s="4" t="s">
        <v>177</v>
      </c>
      <c r="D4497" s="4" t="s">
        <v>97</v>
      </c>
      <c r="E4497" s="4" t="s">
        <v>172</v>
      </c>
      <c r="F4497" s="3">
        <v>42920</v>
      </c>
      <c r="G4497" s="3">
        <v>42999</v>
      </c>
      <c r="H4497">
        <v>52</v>
      </c>
      <c r="I4497" s="4" t="s">
        <v>9026</v>
      </c>
      <c r="J4497" s="4" t="s">
        <v>9024</v>
      </c>
      <c r="K4497" s="4" t="s">
        <v>9012</v>
      </c>
      <c r="L4497">
        <v>55</v>
      </c>
      <c r="M4497" s="4" t="s">
        <v>33</v>
      </c>
      <c r="N4497">
        <v>2001</v>
      </c>
      <c r="O4497">
        <v>2437.85</v>
      </c>
      <c r="P4497">
        <v>4874</v>
      </c>
      <c r="Q4497" s="4" t="s">
        <v>23</v>
      </c>
      <c r="R4497" s="4" t="s">
        <v>24</v>
      </c>
      <c r="S4497">
        <v>79</v>
      </c>
    </row>
    <row r="4498" spans="1:19">
      <c r="A4498" s="4" t="s">
        <v>4705</v>
      </c>
      <c r="B4498" s="4" t="s">
        <v>183</v>
      </c>
      <c r="C4498" s="4" t="s">
        <v>179</v>
      </c>
      <c r="D4498" s="4" t="s">
        <v>48</v>
      </c>
      <c r="E4498" s="4" t="s">
        <v>172</v>
      </c>
      <c r="F4498" s="3">
        <v>42921</v>
      </c>
      <c r="G4498" s="3">
        <v>42975</v>
      </c>
      <c r="H4498">
        <v>522</v>
      </c>
      <c r="I4498" s="4" t="s">
        <v>9014</v>
      </c>
      <c r="J4498" s="4" t="s">
        <v>9015</v>
      </c>
      <c r="K4498" s="4" t="s">
        <v>9010</v>
      </c>
      <c r="L4498">
        <v>550</v>
      </c>
      <c r="M4498" s="4" t="s">
        <v>39</v>
      </c>
      <c r="N4498">
        <v>1998</v>
      </c>
      <c r="O4498">
        <v>217.87</v>
      </c>
      <c r="P4498">
        <v>551</v>
      </c>
      <c r="Q4498" s="4" t="s">
        <v>23</v>
      </c>
      <c r="R4498" s="4" t="s">
        <v>24</v>
      </c>
      <c r="S4498">
        <v>54</v>
      </c>
    </row>
    <row r="4499" spans="1:19">
      <c r="A4499" s="4" t="s">
        <v>4706</v>
      </c>
      <c r="B4499" s="4" t="s">
        <v>246</v>
      </c>
      <c r="C4499" s="4" t="s">
        <v>179</v>
      </c>
      <c r="D4499" s="4" t="s">
        <v>24</v>
      </c>
      <c r="E4499" s="4" t="s">
        <v>193</v>
      </c>
      <c r="F4499" s="3">
        <v>42921</v>
      </c>
      <c r="G4499" s="3"/>
      <c r="I4499" s="4" t="s">
        <v>9021</v>
      </c>
      <c r="J4499" s="4" t="s">
        <v>9019</v>
      </c>
      <c r="K4499" s="4" t="s">
        <v>9010</v>
      </c>
      <c r="L4499">
        <v>550</v>
      </c>
      <c r="M4499" s="4"/>
      <c r="Q4499" s="4"/>
      <c r="R4499" s="4"/>
    </row>
    <row r="4500" spans="1:19">
      <c r="A4500" s="4" t="s">
        <v>4707</v>
      </c>
      <c r="B4500" s="4" t="s">
        <v>246</v>
      </c>
      <c r="C4500" s="4" t="s">
        <v>171</v>
      </c>
      <c r="D4500" s="4" t="s">
        <v>80</v>
      </c>
      <c r="E4500" s="4" t="s">
        <v>197</v>
      </c>
      <c r="F4500" s="3">
        <v>42921</v>
      </c>
      <c r="G4500" s="3">
        <v>42928</v>
      </c>
      <c r="H4500">
        <v>0</v>
      </c>
      <c r="I4500" s="4" t="s">
        <v>9021</v>
      </c>
      <c r="J4500" s="4" t="s">
        <v>9019</v>
      </c>
      <c r="K4500" s="4" t="s">
        <v>9010</v>
      </c>
      <c r="L4500">
        <v>1096</v>
      </c>
      <c r="M4500" s="4" t="s">
        <v>9322</v>
      </c>
      <c r="N4500">
        <v>2011</v>
      </c>
      <c r="O4500">
        <v>527.11</v>
      </c>
      <c r="P4500">
        <v>1428</v>
      </c>
      <c r="Q4500" s="4" t="s">
        <v>23</v>
      </c>
      <c r="R4500" s="4" t="s">
        <v>21</v>
      </c>
      <c r="S4500">
        <v>7</v>
      </c>
    </row>
    <row r="4501" spans="1:19">
      <c r="A4501" s="4" t="s">
        <v>4708</v>
      </c>
      <c r="B4501" s="4" t="s">
        <v>246</v>
      </c>
      <c r="C4501" s="4" t="s">
        <v>199</v>
      </c>
      <c r="D4501" s="4" t="s">
        <v>126</v>
      </c>
      <c r="E4501" s="4" t="s">
        <v>197</v>
      </c>
      <c r="F4501" s="3">
        <v>42921</v>
      </c>
      <c r="G4501" s="3">
        <v>42929</v>
      </c>
      <c r="H4501">
        <v>0</v>
      </c>
      <c r="I4501" s="4" t="s">
        <v>9021</v>
      </c>
      <c r="J4501" s="4" t="s">
        <v>9019</v>
      </c>
      <c r="K4501" s="4" t="s">
        <v>9010</v>
      </c>
      <c r="L4501">
        <v>5482</v>
      </c>
      <c r="M4501" s="4" t="s">
        <v>33</v>
      </c>
      <c r="N4501">
        <v>2010</v>
      </c>
      <c r="O4501">
        <v>71.12</v>
      </c>
      <c r="P4501">
        <v>144</v>
      </c>
      <c r="Q4501" s="4" t="s">
        <v>23</v>
      </c>
      <c r="R4501" s="4" t="s">
        <v>24</v>
      </c>
      <c r="S4501">
        <v>8</v>
      </c>
    </row>
    <row r="4502" spans="1:19">
      <c r="A4502" s="4" t="s">
        <v>4709</v>
      </c>
      <c r="B4502" s="4" t="s">
        <v>246</v>
      </c>
      <c r="C4502" s="4" t="s">
        <v>171</v>
      </c>
      <c r="D4502" s="4" t="s">
        <v>25</v>
      </c>
      <c r="E4502" s="4" t="s">
        <v>172</v>
      </c>
      <c r="F4502" s="3">
        <v>42921</v>
      </c>
      <c r="G4502" s="3">
        <v>42930</v>
      </c>
      <c r="H4502">
        <v>1109</v>
      </c>
      <c r="I4502" s="4" t="s">
        <v>9021</v>
      </c>
      <c r="J4502" s="4" t="s">
        <v>9019</v>
      </c>
      <c r="K4502" s="4" t="s">
        <v>9010</v>
      </c>
      <c r="L4502">
        <v>1096</v>
      </c>
      <c r="M4502" s="4" t="s">
        <v>26</v>
      </c>
      <c r="N4502">
        <v>1999</v>
      </c>
      <c r="O4502">
        <v>251.41</v>
      </c>
      <c r="P4502">
        <v>495</v>
      </c>
      <c r="Q4502" s="4" t="s">
        <v>23</v>
      </c>
      <c r="R4502" s="4" t="s">
        <v>24</v>
      </c>
      <c r="S4502">
        <v>9</v>
      </c>
    </row>
    <row r="4503" spans="1:19">
      <c r="A4503" s="4" t="s">
        <v>4710</v>
      </c>
      <c r="B4503" s="4" t="s">
        <v>246</v>
      </c>
      <c r="C4503" s="4" t="s">
        <v>192</v>
      </c>
      <c r="D4503" s="4" t="s">
        <v>117</v>
      </c>
      <c r="E4503" s="4" t="s">
        <v>172</v>
      </c>
      <c r="F4503" s="3">
        <v>42921</v>
      </c>
      <c r="G4503" s="3">
        <v>42922</v>
      </c>
      <c r="H4503">
        <v>3508</v>
      </c>
      <c r="I4503" s="4" t="s">
        <v>9021</v>
      </c>
      <c r="J4503" s="4" t="s">
        <v>9019</v>
      </c>
      <c r="K4503" s="4" t="s">
        <v>9012</v>
      </c>
      <c r="L4503">
        <v>3393</v>
      </c>
      <c r="M4503" s="4" t="s">
        <v>26</v>
      </c>
      <c r="N4503">
        <v>1996</v>
      </c>
      <c r="O4503">
        <v>439.21</v>
      </c>
      <c r="P4503">
        <v>792</v>
      </c>
      <c r="Q4503" s="4" t="s">
        <v>23</v>
      </c>
      <c r="R4503" s="4" t="s">
        <v>24</v>
      </c>
      <c r="S4503">
        <v>1</v>
      </c>
    </row>
    <row r="4504" spans="1:19">
      <c r="A4504" s="4" t="s">
        <v>4711</v>
      </c>
      <c r="B4504" s="4" t="s">
        <v>279</v>
      </c>
      <c r="C4504" s="4" t="s">
        <v>199</v>
      </c>
      <c r="D4504" s="4" t="s">
        <v>34</v>
      </c>
      <c r="E4504" s="4" t="s">
        <v>197</v>
      </c>
      <c r="F4504" s="3">
        <v>42921</v>
      </c>
      <c r="G4504" s="3">
        <v>42930</v>
      </c>
      <c r="H4504">
        <v>0</v>
      </c>
      <c r="I4504" s="4" t="s">
        <v>9018</v>
      </c>
      <c r="J4504" s="4" t="s">
        <v>9019</v>
      </c>
      <c r="K4504" s="4" t="s">
        <v>9010</v>
      </c>
      <c r="L4504">
        <v>5482</v>
      </c>
      <c r="M4504" s="4" t="s">
        <v>9322</v>
      </c>
      <c r="N4504">
        <v>1993</v>
      </c>
      <c r="O4504">
        <v>1242.32</v>
      </c>
      <c r="P4504">
        <v>3027</v>
      </c>
      <c r="Q4504" s="4" t="s">
        <v>23</v>
      </c>
      <c r="R4504" s="4" t="s">
        <v>21</v>
      </c>
      <c r="S4504">
        <v>9</v>
      </c>
    </row>
    <row r="4505" spans="1:19">
      <c r="A4505" s="4" t="s">
        <v>4712</v>
      </c>
      <c r="B4505" s="4" t="s">
        <v>210</v>
      </c>
      <c r="C4505" s="4" t="s">
        <v>171</v>
      </c>
      <c r="D4505" s="4" t="s">
        <v>99</v>
      </c>
      <c r="E4505" s="4" t="s">
        <v>197</v>
      </c>
      <c r="F4505" s="3">
        <v>42921</v>
      </c>
      <c r="G4505" s="3">
        <v>42932</v>
      </c>
      <c r="H4505">
        <v>0</v>
      </c>
      <c r="I4505" s="4" t="s">
        <v>9021</v>
      </c>
      <c r="J4505" s="4" t="s">
        <v>9019</v>
      </c>
      <c r="K4505" s="4" t="s">
        <v>9010</v>
      </c>
      <c r="L4505">
        <v>1096</v>
      </c>
      <c r="M4505" s="4" t="s">
        <v>33</v>
      </c>
      <c r="N4505">
        <v>2003</v>
      </c>
      <c r="O4505">
        <v>1419.98</v>
      </c>
      <c r="P4505">
        <v>4018</v>
      </c>
      <c r="Q4505" s="4" t="s">
        <v>23</v>
      </c>
      <c r="R4505" s="4" t="s">
        <v>24</v>
      </c>
      <c r="S4505">
        <v>11</v>
      </c>
    </row>
    <row r="4506" spans="1:19">
      <c r="A4506" s="4" t="s">
        <v>4713</v>
      </c>
      <c r="B4506" s="4" t="s">
        <v>174</v>
      </c>
      <c r="C4506" s="4" t="s">
        <v>9011</v>
      </c>
      <c r="D4506" s="4" t="s">
        <v>76</v>
      </c>
      <c r="E4506" s="4" t="s">
        <v>172</v>
      </c>
      <c r="F4506" s="3">
        <v>42921</v>
      </c>
      <c r="G4506" s="3">
        <v>42976</v>
      </c>
      <c r="H4506">
        <v>4346</v>
      </c>
      <c r="I4506" s="4" t="s">
        <v>9016</v>
      </c>
      <c r="J4506" s="4" t="s">
        <v>9015</v>
      </c>
      <c r="K4506" s="4" t="s">
        <v>9010</v>
      </c>
      <c r="L4506">
        <v>4821</v>
      </c>
      <c r="M4506" s="4" t="s">
        <v>9322</v>
      </c>
      <c r="N4506">
        <v>1997</v>
      </c>
      <c r="O4506">
        <v>8170.38</v>
      </c>
      <c r="P4506">
        <v>16499</v>
      </c>
      <c r="Q4506" s="4" t="s">
        <v>77</v>
      </c>
      <c r="R4506" s="4" t="s">
        <v>24</v>
      </c>
      <c r="S4506">
        <v>55</v>
      </c>
    </row>
    <row r="4507" spans="1:19">
      <c r="A4507" s="4" t="s">
        <v>4714</v>
      </c>
      <c r="B4507" s="4" t="s">
        <v>263</v>
      </c>
      <c r="C4507" s="4" t="s">
        <v>179</v>
      </c>
      <c r="D4507" s="4" t="s">
        <v>83</v>
      </c>
      <c r="E4507" s="4" t="s">
        <v>197</v>
      </c>
      <c r="F4507" s="3">
        <v>42921</v>
      </c>
      <c r="G4507" s="3">
        <v>42922</v>
      </c>
      <c r="H4507">
        <v>0</v>
      </c>
      <c r="I4507" s="4" t="s">
        <v>9021</v>
      </c>
      <c r="J4507" s="4" t="s">
        <v>9019</v>
      </c>
      <c r="K4507" s="4" t="s">
        <v>9010</v>
      </c>
      <c r="L4507">
        <v>550</v>
      </c>
      <c r="M4507" s="4" t="s">
        <v>33</v>
      </c>
      <c r="N4507">
        <v>2004</v>
      </c>
      <c r="O4507">
        <v>702.72</v>
      </c>
      <c r="P4507">
        <v>1831</v>
      </c>
      <c r="Q4507" s="4" t="s">
        <v>23</v>
      </c>
      <c r="R4507" s="4" t="s">
        <v>24</v>
      </c>
      <c r="S4507">
        <v>1</v>
      </c>
    </row>
    <row r="4508" spans="1:19">
      <c r="A4508" s="4" t="s">
        <v>4715</v>
      </c>
      <c r="B4508" s="4" t="s">
        <v>263</v>
      </c>
      <c r="C4508" s="4" t="s">
        <v>9011</v>
      </c>
      <c r="D4508" s="4" t="s">
        <v>123</v>
      </c>
      <c r="E4508" s="4" t="s">
        <v>197</v>
      </c>
      <c r="F4508" s="3">
        <v>42921</v>
      </c>
      <c r="G4508" s="3">
        <v>42925</v>
      </c>
      <c r="H4508">
        <v>0</v>
      </c>
      <c r="I4508" s="4" t="s">
        <v>9021</v>
      </c>
      <c r="J4508" s="4" t="s">
        <v>9019</v>
      </c>
      <c r="K4508" s="4" t="s">
        <v>9010</v>
      </c>
      <c r="L4508">
        <v>4821</v>
      </c>
      <c r="M4508" s="4" t="s">
        <v>39</v>
      </c>
      <c r="N4508">
        <v>1989</v>
      </c>
      <c r="O4508">
        <v>3838.39</v>
      </c>
      <c r="P4508">
        <v>8274</v>
      </c>
      <c r="Q4508" s="4" t="s">
        <v>23</v>
      </c>
      <c r="R4508" s="4" t="s">
        <v>24</v>
      </c>
      <c r="S4508">
        <v>4</v>
      </c>
    </row>
    <row r="4509" spans="1:19">
      <c r="A4509" s="4" t="s">
        <v>4716</v>
      </c>
      <c r="B4509" s="4" t="s">
        <v>263</v>
      </c>
      <c r="C4509" s="4" t="s">
        <v>9011</v>
      </c>
      <c r="D4509" s="4" t="s">
        <v>120</v>
      </c>
      <c r="E4509" s="4" t="s">
        <v>172</v>
      </c>
      <c r="F4509" s="3">
        <v>42921</v>
      </c>
      <c r="G4509" s="3">
        <v>42957</v>
      </c>
      <c r="H4509">
        <v>4565</v>
      </c>
      <c r="I4509" s="4" t="s">
        <v>9021</v>
      </c>
      <c r="J4509" s="4" t="s">
        <v>9019</v>
      </c>
      <c r="K4509" s="4" t="s">
        <v>9010</v>
      </c>
      <c r="L4509">
        <v>4821</v>
      </c>
      <c r="M4509" s="4" t="s">
        <v>58</v>
      </c>
      <c r="N4509">
        <v>1998</v>
      </c>
      <c r="O4509">
        <v>2022.14</v>
      </c>
      <c r="P4509">
        <v>5113</v>
      </c>
      <c r="Q4509" s="4" t="s">
        <v>23</v>
      </c>
      <c r="R4509" s="4" t="s">
        <v>24</v>
      </c>
      <c r="S4509">
        <v>36</v>
      </c>
    </row>
    <row r="4510" spans="1:19">
      <c r="A4510" s="4" t="s">
        <v>4717</v>
      </c>
      <c r="B4510" s="4" t="s">
        <v>237</v>
      </c>
      <c r="C4510" s="4" t="s">
        <v>171</v>
      </c>
      <c r="D4510" s="4" t="s">
        <v>121</v>
      </c>
      <c r="E4510" s="4" t="s">
        <v>172</v>
      </c>
      <c r="F4510" s="3">
        <v>42921</v>
      </c>
      <c r="G4510" s="3">
        <v>43007</v>
      </c>
      <c r="H4510">
        <v>1319</v>
      </c>
      <c r="I4510" s="4" t="s">
        <v>9018</v>
      </c>
      <c r="J4510" s="4" t="s">
        <v>9019</v>
      </c>
      <c r="K4510" s="4" t="s">
        <v>9010</v>
      </c>
      <c r="L4510">
        <v>1096</v>
      </c>
      <c r="M4510" s="4" t="s">
        <v>58</v>
      </c>
      <c r="N4510">
        <v>1993</v>
      </c>
      <c r="O4510">
        <v>646.1</v>
      </c>
      <c r="P4510">
        <v>883</v>
      </c>
      <c r="Q4510" s="4" t="s">
        <v>23</v>
      </c>
      <c r="R4510" s="4" t="s">
        <v>62</v>
      </c>
      <c r="S4510">
        <v>86</v>
      </c>
    </row>
    <row r="4511" spans="1:19">
      <c r="A4511" s="4" t="s">
        <v>4718</v>
      </c>
      <c r="B4511" s="4" t="s">
        <v>191</v>
      </c>
      <c r="C4511" s="4" t="s">
        <v>9011</v>
      </c>
      <c r="D4511" s="4" t="s">
        <v>76</v>
      </c>
      <c r="E4511" s="4" t="s">
        <v>172</v>
      </c>
      <c r="F4511" s="3">
        <v>42921</v>
      </c>
      <c r="G4511" s="3">
        <v>42922</v>
      </c>
      <c r="H4511">
        <v>5157</v>
      </c>
      <c r="I4511" s="4" t="s">
        <v>9026</v>
      </c>
      <c r="J4511" s="4" t="s">
        <v>9024</v>
      </c>
      <c r="K4511" s="4" t="s">
        <v>9010</v>
      </c>
      <c r="L4511">
        <v>4821</v>
      </c>
      <c r="M4511" s="4" t="s">
        <v>9322</v>
      </c>
      <c r="N4511">
        <v>1997</v>
      </c>
      <c r="O4511">
        <v>8170.38</v>
      </c>
      <c r="P4511">
        <v>16499</v>
      </c>
      <c r="Q4511" s="4" t="s">
        <v>77</v>
      </c>
      <c r="R4511" s="4" t="s">
        <v>24</v>
      </c>
      <c r="S4511">
        <v>1</v>
      </c>
    </row>
    <row r="4512" spans="1:19">
      <c r="A4512" s="4" t="s">
        <v>4719</v>
      </c>
      <c r="B4512" s="4" t="s">
        <v>343</v>
      </c>
      <c r="C4512" s="4" t="s">
        <v>192</v>
      </c>
      <c r="D4512" s="4" t="s">
        <v>51</v>
      </c>
      <c r="E4512" s="4" t="s">
        <v>197</v>
      </c>
      <c r="F4512" s="3">
        <v>42921</v>
      </c>
      <c r="G4512" s="3">
        <v>42922</v>
      </c>
      <c r="H4512">
        <v>0</v>
      </c>
      <c r="I4512" s="4" t="s">
        <v>9016</v>
      </c>
      <c r="J4512" s="4" t="s">
        <v>9015</v>
      </c>
      <c r="K4512" s="4" t="s">
        <v>9012</v>
      </c>
      <c r="L4512">
        <v>3393</v>
      </c>
      <c r="M4512" s="4" t="s">
        <v>36</v>
      </c>
      <c r="N4512">
        <v>1982</v>
      </c>
      <c r="O4512">
        <v>4618</v>
      </c>
      <c r="P4512">
        <v>10083</v>
      </c>
      <c r="Q4512" s="4" t="s">
        <v>23</v>
      </c>
      <c r="R4512" s="4" t="s">
        <v>24</v>
      </c>
      <c r="S4512">
        <v>1</v>
      </c>
    </row>
    <row r="4513" spans="1:19">
      <c r="A4513" s="4" t="s">
        <v>4720</v>
      </c>
      <c r="B4513" s="4" t="s">
        <v>343</v>
      </c>
      <c r="C4513" s="4" t="s">
        <v>9011</v>
      </c>
      <c r="D4513" s="4" t="s">
        <v>68</v>
      </c>
      <c r="E4513" s="4" t="s">
        <v>172</v>
      </c>
      <c r="F4513" s="3">
        <v>42921</v>
      </c>
      <c r="G4513" s="3">
        <v>42933</v>
      </c>
      <c r="H4513">
        <v>4213</v>
      </c>
      <c r="I4513" s="4" t="s">
        <v>9016</v>
      </c>
      <c r="J4513" s="4" t="s">
        <v>9015</v>
      </c>
      <c r="K4513" s="4" t="s">
        <v>9010</v>
      </c>
      <c r="L4513">
        <v>4821</v>
      </c>
      <c r="M4513" s="4" t="s">
        <v>9322</v>
      </c>
      <c r="N4513">
        <v>2000</v>
      </c>
      <c r="O4513">
        <v>1223.72</v>
      </c>
      <c r="P4513">
        <v>2497</v>
      </c>
      <c r="Q4513" s="4" t="s">
        <v>69</v>
      </c>
      <c r="R4513" s="4" t="s">
        <v>24</v>
      </c>
      <c r="S4513">
        <v>12</v>
      </c>
    </row>
    <row r="4514" spans="1:19">
      <c r="A4514" s="4" t="s">
        <v>4721</v>
      </c>
      <c r="B4514" s="4" t="s">
        <v>219</v>
      </c>
      <c r="C4514" s="4" t="s">
        <v>179</v>
      </c>
      <c r="D4514" s="4" t="s">
        <v>24</v>
      </c>
      <c r="E4514" s="4" t="s">
        <v>193</v>
      </c>
      <c r="F4514" s="3">
        <v>42921</v>
      </c>
      <c r="G4514" s="3"/>
      <c r="I4514" s="4" t="s">
        <v>9026</v>
      </c>
      <c r="J4514" s="4" t="s">
        <v>9024</v>
      </c>
      <c r="K4514" s="4" t="s">
        <v>9010</v>
      </c>
      <c r="L4514">
        <v>550</v>
      </c>
      <c r="M4514" s="4"/>
      <c r="Q4514" s="4"/>
      <c r="R4514" s="4"/>
    </row>
    <row r="4515" spans="1:19">
      <c r="A4515" s="4" t="s">
        <v>4722</v>
      </c>
      <c r="B4515" s="4" t="s">
        <v>219</v>
      </c>
      <c r="C4515" s="4" t="s">
        <v>171</v>
      </c>
      <c r="D4515" s="4" t="s">
        <v>84</v>
      </c>
      <c r="E4515" s="4" t="s">
        <v>172</v>
      </c>
      <c r="F4515" s="3">
        <v>42921</v>
      </c>
      <c r="G4515" s="3">
        <v>42928</v>
      </c>
      <c r="H4515">
        <v>1230</v>
      </c>
      <c r="I4515" s="4" t="s">
        <v>9026</v>
      </c>
      <c r="J4515" s="4" t="s">
        <v>9024</v>
      </c>
      <c r="K4515" s="4" t="s">
        <v>9010</v>
      </c>
      <c r="L4515">
        <v>1096</v>
      </c>
      <c r="M4515" s="4" t="s">
        <v>9322</v>
      </c>
      <c r="N4515">
        <v>1980</v>
      </c>
      <c r="O4515">
        <v>7708.38</v>
      </c>
      <c r="P4515">
        <v>13756</v>
      </c>
      <c r="Q4515" s="4" t="s">
        <v>23</v>
      </c>
      <c r="R4515" s="4" t="s">
        <v>24</v>
      </c>
      <c r="S4515">
        <v>7</v>
      </c>
    </row>
    <row r="4516" spans="1:19">
      <c r="A4516" s="4" t="s">
        <v>4723</v>
      </c>
      <c r="B4516" s="4" t="s">
        <v>230</v>
      </c>
      <c r="C4516" s="4" t="s">
        <v>199</v>
      </c>
      <c r="D4516" s="4" t="s">
        <v>44</v>
      </c>
      <c r="E4516" s="4" t="s">
        <v>193</v>
      </c>
      <c r="F4516" s="3">
        <v>42921</v>
      </c>
      <c r="G4516" s="3"/>
      <c r="I4516" s="4" t="s">
        <v>9026</v>
      </c>
      <c r="J4516" s="4" t="s">
        <v>9024</v>
      </c>
      <c r="K4516" s="4" t="s">
        <v>9010</v>
      </c>
      <c r="L4516">
        <v>5482</v>
      </c>
      <c r="M4516" s="4" t="s">
        <v>36</v>
      </c>
      <c r="N4516">
        <v>2013</v>
      </c>
      <c r="O4516">
        <v>98.79</v>
      </c>
      <c r="P4516">
        <v>96</v>
      </c>
      <c r="Q4516" s="4" t="s">
        <v>23</v>
      </c>
      <c r="R4516" s="4" t="s">
        <v>35</v>
      </c>
    </row>
    <row r="4517" spans="1:19">
      <c r="A4517" s="4" t="s">
        <v>4724</v>
      </c>
      <c r="B4517" s="4" t="s">
        <v>230</v>
      </c>
      <c r="C4517" s="4" t="s">
        <v>179</v>
      </c>
      <c r="D4517" s="4" t="s">
        <v>115</v>
      </c>
      <c r="E4517" s="4" t="s">
        <v>172</v>
      </c>
      <c r="F4517" s="3">
        <v>42921</v>
      </c>
      <c r="G4517" s="3">
        <v>42931</v>
      </c>
      <c r="H4517">
        <v>443</v>
      </c>
      <c r="I4517" s="4" t="s">
        <v>9026</v>
      </c>
      <c r="J4517" s="4" t="s">
        <v>9024</v>
      </c>
      <c r="K4517" s="4" t="s">
        <v>9010</v>
      </c>
      <c r="L4517">
        <v>550</v>
      </c>
      <c r="M4517" s="4" t="s">
        <v>46</v>
      </c>
      <c r="N4517">
        <v>2008</v>
      </c>
      <c r="O4517">
        <v>894.37</v>
      </c>
      <c r="P4517">
        <v>1593</v>
      </c>
      <c r="Q4517" s="4" t="s">
        <v>116</v>
      </c>
      <c r="R4517" s="4" t="s">
        <v>24</v>
      </c>
      <c r="S4517">
        <v>10</v>
      </c>
    </row>
    <row r="4518" spans="1:19">
      <c r="A4518" s="4" t="s">
        <v>4725</v>
      </c>
      <c r="B4518" s="4" t="s">
        <v>230</v>
      </c>
      <c r="C4518" s="4" t="s">
        <v>171</v>
      </c>
      <c r="D4518" s="4" t="s">
        <v>129</v>
      </c>
      <c r="E4518" s="4" t="s">
        <v>172</v>
      </c>
      <c r="F4518" s="3">
        <v>42921</v>
      </c>
      <c r="G4518" s="3">
        <v>43004</v>
      </c>
      <c r="H4518">
        <v>1043</v>
      </c>
      <c r="I4518" s="4" t="s">
        <v>9026</v>
      </c>
      <c r="J4518" s="4" t="s">
        <v>9024</v>
      </c>
      <c r="K4518" s="4" t="s">
        <v>9010</v>
      </c>
      <c r="L4518">
        <v>1096</v>
      </c>
      <c r="M4518" s="4" t="s">
        <v>39</v>
      </c>
      <c r="N4518">
        <v>1992</v>
      </c>
      <c r="O4518">
        <v>324.19</v>
      </c>
      <c r="P4518">
        <v>978</v>
      </c>
      <c r="Q4518" s="4" t="s">
        <v>23</v>
      </c>
      <c r="R4518" s="4" t="s">
        <v>24</v>
      </c>
      <c r="S4518">
        <v>83</v>
      </c>
    </row>
    <row r="4519" spans="1:19">
      <c r="A4519" s="4" t="s">
        <v>4726</v>
      </c>
      <c r="B4519" s="4" t="s">
        <v>256</v>
      </c>
      <c r="C4519" s="4" t="s">
        <v>179</v>
      </c>
      <c r="D4519" s="4" t="s">
        <v>45</v>
      </c>
      <c r="E4519" s="4" t="s">
        <v>197</v>
      </c>
      <c r="F4519" s="3">
        <v>42921</v>
      </c>
      <c r="G4519" s="3">
        <v>42923</v>
      </c>
      <c r="H4519">
        <v>0</v>
      </c>
      <c r="I4519" s="4" t="s">
        <v>9014</v>
      </c>
      <c r="J4519" s="4" t="s">
        <v>9015</v>
      </c>
      <c r="K4519" s="4" t="s">
        <v>9010</v>
      </c>
      <c r="L4519">
        <v>550</v>
      </c>
      <c r="M4519" s="4" t="s">
        <v>46</v>
      </c>
      <c r="N4519">
        <v>1995</v>
      </c>
      <c r="O4519">
        <v>2173.98</v>
      </c>
      <c r="P4519">
        <v>2928</v>
      </c>
      <c r="Q4519" s="4" t="s">
        <v>23</v>
      </c>
      <c r="R4519" s="4" t="s">
        <v>47</v>
      </c>
      <c r="S4519">
        <v>2</v>
      </c>
    </row>
    <row r="4520" spans="1:19">
      <c r="A4520" s="4" t="s">
        <v>4727</v>
      </c>
      <c r="B4520" s="4" t="s">
        <v>187</v>
      </c>
      <c r="C4520" s="4" t="s">
        <v>177</v>
      </c>
      <c r="D4520" s="4" t="s">
        <v>74</v>
      </c>
      <c r="E4520" s="4" t="s">
        <v>197</v>
      </c>
      <c r="F4520" s="3">
        <v>42921</v>
      </c>
      <c r="G4520" s="3">
        <v>42970</v>
      </c>
      <c r="H4520">
        <v>0</v>
      </c>
      <c r="I4520" s="4" t="s">
        <v>9023</v>
      </c>
      <c r="J4520" s="4" t="s">
        <v>9024</v>
      </c>
      <c r="K4520" s="4" t="s">
        <v>9012</v>
      </c>
      <c r="L4520">
        <v>55</v>
      </c>
      <c r="M4520" s="4" t="s">
        <v>33</v>
      </c>
      <c r="N4520">
        <v>2003</v>
      </c>
      <c r="O4520">
        <v>223.8</v>
      </c>
      <c r="P4520">
        <v>299</v>
      </c>
      <c r="Q4520" s="4" t="s">
        <v>23</v>
      </c>
      <c r="R4520" s="4" t="s">
        <v>24</v>
      </c>
      <c r="S4520">
        <v>49</v>
      </c>
    </row>
    <row r="4521" spans="1:19">
      <c r="A4521" s="4" t="s">
        <v>4728</v>
      </c>
      <c r="B4521" s="4" t="s">
        <v>244</v>
      </c>
      <c r="C4521" s="4" t="s">
        <v>192</v>
      </c>
      <c r="D4521" s="4" t="s">
        <v>68</v>
      </c>
      <c r="E4521" s="4" t="s">
        <v>197</v>
      </c>
      <c r="F4521" s="3">
        <v>42921</v>
      </c>
      <c r="G4521" s="3">
        <v>42929</v>
      </c>
      <c r="H4521">
        <v>0</v>
      </c>
      <c r="I4521" s="4" t="s">
        <v>9016</v>
      </c>
      <c r="J4521" s="4" t="s">
        <v>9015</v>
      </c>
      <c r="K4521" s="4" t="s">
        <v>9012</v>
      </c>
      <c r="L4521">
        <v>3393</v>
      </c>
      <c r="M4521" s="4" t="s">
        <v>9322</v>
      </c>
      <c r="N4521">
        <v>2000</v>
      </c>
      <c r="O4521">
        <v>1223.72</v>
      </c>
      <c r="P4521">
        <v>2497</v>
      </c>
      <c r="Q4521" s="4" t="s">
        <v>69</v>
      </c>
      <c r="R4521" s="4" t="s">
        <v>24</v>
      </c>
      <c r="S4521">
        <v>8</v>
      </c>
    </row>
    <row r="4522" spans="1:19">
      <c r="A4522" s="4" t="s">
        <v>4729</v>
      </c>
      <c r="B4522" s="4" t="s">
        <v>244</v>
      </c>
      <c r="C4522" s="4" t="s">
        <v>192</v>
      </c>
      <c r="D4522" s="4" t="s">
        <v>41</v>
      </c>
      <c r="E4522" s="4" t="s">
        <v>172</v>
      </c>
      <c r="F4522" s="3">
        <v>42921</v>
      </c>
      <c r="G4522" s="3">
        <v>42955</v>
      </c>
      <c r="H4522">
        <v>3458</v>
      </c>
      <c r="I4522" s="4" t="s">
        <v>9016</v>
      </c>
      <c r="J4522" s="4" t="s">
        <v>9015</v>
      </c>
      <c r="K4522" s="4" t="s">
        <v>9012</v>
      </c>
      <c r="L4522">
        <v>3393</v>
      </c>
      <c r="M4522" s="4" t="s">
        <v>36</v>
      </c>
      <c r="N4522">
        <v>1998</v>
      </c>
      <c r="O4522">
        <v>2714.9</v>
      </c>
      <c r="P4522">
        <v>2641</v>
      </c>
      <c r="Q4522" s="4" t="s">
        <v>23</v>
      </c>
      <c r="R4522" s="4" t="s">
        <v>21</v>
      </c>
      <c r="S4522">
        <v>34</v>
      </c>
    </row>
    <row r="4523" spans="1:19">
      <c r="A4523" s="4" t="s">
        <v>4730</v>
      </c>
      <c r="B4523" s="4" t="s">
        <v>201</v>
      </c>
      <c r="C4523" s="4" t="s">
        <v>199</v>
      </c>
      <c r="D4523" s="4" t="s">
        <v>129</v>
      </c>
      <c r="E4523" s="4" t="s">
        <v>197</v>
      </c>
      <c r="F4523" s="3">
        <v>42921</v>
      </c>
      <c r="G4523" s="3">
        <v>42929</v>
      </c>
      <c r="H4523">
        <v>0</v>
      </c>
      <c r="I4523" s="4" t="s">
        <v>9026</v>
      </c>
      <c r="J4523" s="4" t="s">
        <v>9024</v>
      </c>
      <c r="K4523" s="4" t="s">
        <v>9010</v>
      </c>
      <c r="L4523">
        <v>5482</v>
      </c>
      <c r="M4523" s="4" t="s">
        <v>39</v>
      </c>
      <c r="N4523">
        <v>1992</v>
      </c>
      <c r="O4523">
        <v>324.19</v>
      </c>
      <c r="P4523">
        <v>978</v>
      </c>
      <c r="Q4523" s="4" t="s">
        <v>23</v>
      </c>
      <c r="R4523" s="4" t="s">
        <v>24</v>
      </c>
      <c r="S4523">
        <v>8</v>
      </c>
    </row>
    <row r="4524" spans="1:19">
      <c r="A4524" s="4" t="s">
        <v>4731</v>
      </c>
      <c r="B4524" s="4" t="s">
        <v>205</v>
      </c>
      <c r="C4524" s="4" t="s">
        <v>177</v>
      </c>
      <c r="D4524" s="4" t="s">
        <v>98</v>
      </c>
      <c r="E4524" s="4" t="s">
        <v>197</v>
      </c>
      <c r="F4524" s="3">
        <v>42921</v>
      </c>
      <c r="G4524" s="3">
        <v>42923</v>
      </c>
      <c r="H4524">
        <v>0</v>
      </c>
      <c r="I4524" s="4" t="s">
        <v>9023</v>
      </c>
      <c r="J4524" s="4" t="s">
        <v>9024</v>
      </c>
      <c r="K4524" s="4" t="s">
        <v>9012</v>
      </c>
      <c r="L4524">
        <v>55</v>
      </c>
      <c r="M4524" s="4" t="s">
        <v>39</v>
      </c>
      <c r="N4524">
        <v>2002</v>
      </c>
      <c r="O4524">
        <v>349.81</v>
      </c>
      <c r="P4524">
        <v>315</v>
      </c>
      <c r="Q4524" s="4" t="s">
        <v>23</v>
      </c>
      <c r="R4524" s="4" t="s">
        <v>24</v>
      </c>
      <c r="S4524">
        <v>2</v>
      </c>
    </row>
    <row r="4525" spans="1:19">
      <c r="A4525" s="4" t="s">
        <v>4732</v>
      </c>
      <c r="B4525" s="4" t="s">
        <v>226</v>
      </c>
      <c r="C4525" s="4" t="s">
        <v>192</v>
      </c>
      <c r="D4525" s="4" t="s">
        <v>83</v>
      </c>
      <c r="E4525" s="4" t="s">
        <v>193</v>
      </c>
      <c r="F4525" s="3">
        <v>42921</v>
      </c>
      <c r="G4525" s="3"/>
      <c r="I4525" s="4" t="s">
        <v>9018</v>
      </c>
      <c r="J4525" s="4" t="s">
        <v>9019</v>
      </c>
      <c r="K4525" s="4" t="s">
        <v>9012</v>
      </c>
      <c r="L4525">
        <v>3393</v>
      </c>
      <c r="M4525" s="4" t="s">
        <v>33</v>
      </c>
      <c r="N4525">
        <v>2004</v>
      </c>
      <c r="O4525">
        <v>702.72</v>
      </c>
      <c r="P4525">
        <v>1831</v>
      </c>
      <c r="Q4525" s="4" t="s">
        <v>23</v>
      </c>
      <c r="R4525" s="4" t="s">
        <v>24</v>
      </c>
    </row>
    <row r="4526" spans="1:19">
      <c r="A4526" s="4" t="s">
        <v>4733</v>
      </c>
      <c r="B4526" s="4" t="s">
        <v>226</v>
      </c>
      <c r="C4526" s="4" t="s">
        <v>177</v>
      </c>
      <c r="D4526" s="4" t="s">
        <v>82</v>
      </c>
      <c r="E4526" s="4" t="s">
        <v>172</v>
      </c>
      <c r="F4526" s="3">
        <v>42921</v>
      </c>
      <c r="G4526" s="3">
        <v>42930</v>
      </c>
      <c r="H4526">
        <v>58</v>
      </c>
      <c r="I4526" s="4" t="s">
        <v>9018</v>
      </c>
      <c r="J4526" s="4" t="s">
        <v>9019</v>
      </c>
      <c r="K4526" s="4" t="s">
        <v>9012</v>
      </c>
      <c r="L4526">
        <v>55</v>
      </c>
      <c r="M4526" s="4" t="s">
        <v>36</v>
      </c>
      <c r="N4526">
        <v>1982</v>
      </c>
      <c r="O4526">
        <v>11698.03</v>
      </c>
      <c r="P4526">
        <v>34288</v>
      </c>
      <c r="Q4526" s="4" t="s">
        <v>23</v>
      </c>
      <c r="R4526" s="4" t="s">
        <v>24</v>
      </c>
      <c r="S4526">
        <v>9</v>
      </c>
    </row>
    <row r="4527" spans="1:19">
      <c r="A4527" s="4" t="s">
        <v>4734</v>
      </c>
      <c r="B4527" s="4" t="s">
        <v>208</v>
      </c>
      <c r="C4527" s="4" t="s">
        <v>177</v>
      </c>
      <c r="D4527" s="4" t="s">
        <v>41</v>
      </c>
      <c r="E4527" s="4" t="s">
        <v>197</v>
      </c>
      <c r="F4527" s="3">
        <v>42921</v>
      </c>
      <c r="G4527" s="3">
        <v>42926</v>
      </c>
      <c r="H4527">
        <v>0</v>
      </c>
      <c r="I4527" s="4" t="s">
        <v>9014</v>
      </c>
      <c r="J4527" s="4" t="s">
        <v>9015</v>
      </c>
      <c r="K4527" s="4" t="s">
        <v>9012</v>
      </c>
      <c r="L4527">
        <v>55</v>
      </c>
      <c r="M4527" s="4" t="s">
        <v>36</v>
      </c>
      <c r="N4527">
        <v>1998</v>
      </c>
      <c r="O4527">
        <v>2714.9</v>
      </c>
      <c r="P4527">
        <v>2641</v>
      </c>
      <c r="Q4527" s="4" t="s">
        <v>23</v>
      </c>
      <c r="R4527" s="4" t="s">
        <v>21</v>
      </c>
      <c r="S4527">
        <v>5</v>
      </c>
    </row>
    <row r="4528" spans="1:19">
      <c r="A4528" s="4" t="s">
        <v>4735</v>
      </c>
      <c r="B4528" s="4" t="s">
        <v>185</v>
      </c>
      <c r="C4528" s="4" t="s">
        <v>179</v>
      </c>
      <c r="D4528" s="4" t="s">
        <v>76</v>
      </c>
      <c r="E4528" s="4" t="s">
        <v>197</v>
      </c>
      <c r="F4528" s="3">
        <v>42921</v>
      </c>
      <c r="G4528" s="3">
        <v>42922</v>
      </c>
      <c r="H4528">
        <v>0</v>
      </c>
      <c r="I4528" s="4" t="s">
        <v>9023</v>
      </c>
      <c r="J4528" s="4" t="s">
        <v>9024</v>
      </c>
      <c r="K4528" s="4" t="s">
        <v>9010</v>
      </c>
      <c r="L4528">
        <v>550</v>
      </c>
      <c r="M4528" s="4" t="s">
        <v>9322</v>
      </c>
      <c r="N4528">
        <v>1997</v>
      </c>
      <c r="O4528">
        <v>8170.38</v>
      </c>
      <c r="P4528">
        <v>16499</v>
      </c>
      <c r="Q4528" s="4" t="s">
        <v>77</v>
      </c>
      <c r="R4528" s="4" t="s">
        <v>24</v>
      </c>
      <c r="S4528">
        <v>1</v>
      </c>
    </row>
    <row r="4529" spans="1:19">
      <c r="A4529" s="4" t="s">
        <v>4736</v>
      </c>
      <c r="B4529" s="4" t="s">
        <v>181</v>
      </c>
      <c r="C4529" s="4" t="s">
        <v>9011</v>
      </c>
      <c r="D4529" s="4" t="s">
        <v>38</v>
      </c>
      <c r="E4529" s="4" t="s">
        <v>197</v>
      </c>
      <c r="F4529" s="3">
        <v>42921</v>
      </c>
      <c r="G4529" s="3">
        <v>42933</v>
      </c>
      <c r="H4529">
        <v>0</v>
      </c>
      <c r="I4529" s="4" t="s">
        <v>9026</v>
      </c>
      <c r="J4529" s="4" t="s">
        <v>9024</v>
      </c>
      <c r="K4529" s="4" t="s">
        <v>9010</v>
      </c>
      <c r="L4529">
        <v>4821</v>
      </c>
      <c r="M4529" s="4" t="s">
        <v>39</v>
      </c>
      <c r="N4529">
        <v>1993</v>
      </c>
      <c r="O4529">
        <v>4269.8999999999996</v>
      </c>
      <c r="P4529">
        <v>6472</v>
      </c>
      <c r="Q4529" s="4" t="s">
        <v>23</v>
      </c>
      <c r="R4529" s="4" t="s">
        <v>40</v>
      </c>
      <c r="S4529">
        <v>12</v>
      </c>
    </row>
    <row r="4530" spans="1:19">
      <c r="A4530" s="4" t="s">
        <v>4737</v>
      </c>
      <c r="B4530" s="4" t="s">
        <v>181</v>
      </c>
      <c r="C4530" s="4" t="s">
        <v>179</v>
      </c>
      <c r="D4530" s="4" t="s">
        <v>124</v>
      </c>
      <c r="E4530" s="4" t="s">
        <v>172</v>
      </c>
      <c r="F4530" s="3">
        <v>42921</v>
      </c>
      <c r="G4530" s="3">
        <v>42998</v>
      </c>
      <c r="H4530">
        <v>658</v>
      </c>
      <c r="I4530" s="4" t="s">
        <v>9026</v>
      </c>
      <c r="J4530" s="4" t="s">
        <v>9024</v>
      </c>
      <c r="K4530" s="4" t="s">
        <v>9010</v>
      </c>
      <c r="L4530">
        <v>550</v>
      </c>
      <c r="M4530" s="4" t="s">
        <v>60</v>
      </c>
      <c r="N4530">
        <v>1983</v>
      </c>
      <c r="O4530">
        <v>2871.35</v>
      </c>
      <c r="P4530">
        <v>9561</v>
      </c>
      <c r="Q4530" s="4" t="s">
        <v>23</v>
      </c>
      <c r="R4530" s="4" t="s">
        <v>24</v>
      </c>
      <c r="S4530">
        <v>77</v>
      </c>
    </row>
    <row r="4531" spans="1:19">
      <c r="A4531" s="4" t="s">
        <v>4738</v>
      </c>
      <c r="B4531" s="4" t="s">
        <v>183</v>
      </c>
      <c r="C4531" s="4" t="s">
        <v>199</v>
      </c>
      <c r="D4531" s="4" t="s">
        <v>119</v>
      </c>
      <c r="E4531" s="4" t="s">
        <v>197</v>
      </c>
      <c r="F4531" s="3">
        <v>42922</v>
      </c>
      <c r="G4531" s="3">
        <v>42932</v>
      </c>
      <c r="H4531">
        <v>0</v>
      </c>
      <c r="I4531" s="4" t="s">
        <v>9014</v>
      </c>
      <c r="J4531" s="4" t="s">
        <v>9015</v>
      </c>
      <c r="K4531" s="4" t="s">
        <v>9010</v>
      </c>
      <c r="L4531">
        <v>5482</v>
      </c>
      <c r="M4531" s="4" t="s">
        <v>55</v>
      </c>
      <c r="N4531">
        <v>1988</v>
      </c>
      <c r="O4531">
        <v>5266.09</v>
      </c>
      <c r="P4531">
        <v>8595</v>
      </c>
      <c r="Q4531" s="4" t="s">
        <v>23</v>
      </c>
      <c r="R4531" s="4" t="s">
        <v>56</v>
      </c>
      <c r="S4531">
        <v>10</v>
      </c>
    </row>
    <row r="4532" spans="1:19">
      <c r="A4532" s="4" t="s">
        <v>4739</v>
      </c>
      <c r="B4532" s="4" t="s">
        <v>246</v>
      </c>
      <c r="C4532" s="4" t="s">
        <v>199</v>
      </c>
      <c r="D4532" s="4" t="s">
        <v>52</v>
      </c>
      <c r="E4532" s="4" t="s">
        <v>197</v>
      </c>
      <c r="F4532" s="3">
        <v>42922</v>
      </c>
      <c r="G4532" s="3">
        <v>42923</v>
      </c>
      <c r="H4532">
        <v>0</v>
      </c>
      <c r="I4532" s="4" t="s">
        <v>9021</v>
      </c>
      <c r="J4532" s="4" t="s">
        <v>9019</v>
      </c>
      <c r="K4532" s="4" t="s">
        <v>9010</v>
      </c>
      <c r="L4532">
        <v>5482</v>
      </c>
      <c r="M4532" s="4" t="s">
        <v>46</v>
      </c>
      <c r="N4532">
        <v>1999</v>
      </c>
      <c r="O4532">
        <v>1197.44</v>
      </c>
      <c r="P4532">
        <v>2570</v>
      </c>
      <c r="Q4532" s="4" t="s">
        <v>23</v>
      </c>
      <c r="R4532" s="4" t="s">
        <v>24</v>
      </c>
      <c r="S4532">
        <v>1</v>
      </c>
    </row>
    <row r="4533" spans="1:19">
      <c r="A4533" s="4" t="s">
        <v>4740</v>
      </c>
      <c r="B4533" s="4" t="s">
        <v>246</v>
      </c>
      <c r="C4533" s="4" t="s">
        <v>199</v>
      </c>
      <c r="D4533" s="4" t="s">
        <v>99</v>
      </c>
      <c r="E4533" s="4" t="s">
        <v>172</v>
      </c>
      <c r="F4533" s="3">
        <v>42922</v>
      </c>
      <c r="G4533" s="3">
        <v>42979</v>
      </c>
      <c r="H4533">
        <v>4791</v>
      </c>
      <c r="I4533" s="4" t="s">
        <v>9021</v>
      </c>
      <c r="J4533" s="4" t="s">
        <v>9019</v>
      </c>
      <c r="K4533" s="4" t="s">
        <v>9010</v>
      </c>
      <c r="L4533">
        <v>5482</v>
      </c>
      <c r="M4533" s="4" t="s">
        <v>33</v>
      </c>
      <c r="N4533">
        <v>2003</v>
      </c>
      <c r="O4533">
        <v>1419.98</v>
      </c>
      <c r="P4533">
        <v>4018</v>
      </c>
      <c r="Q4533" s="4" t="s">
        <v>23</v>
      </c>
      <c r="R4533" s="4" t="s">
        <v>24</v>
      </c>
      <c r="S4533">
        <v>57</v>
      </c>
    </row>
    <row r="4534" spans="1:19">
      <c r="A4534" s="4" t="s">
        <v>4741</v>
      </c>
      <c r="B4534" s="4" t="s">
        <v>304</v>
      </c>
      <c r="C4534" s="4" t="s">
        <v>179</v>
      </c>
      <c r="D4534" s="4" t="s">
        <v>47</v>
      </c>
      <c r="E4534" s="4" t="s">
        <v>172</v>
      </c>
      <c r="F4534" s="3">
        <v>42922</v>
      </c>
      <c r="G4534" s="3">
        <v>42924</v>
      </c>
      <c r="H4534">
        <v>590</v>
      </c>
      <c r="I4534" s="4" t="s">
        <v>9014</v>
      </c>
      <c r="J4534" s="4" t="s">
        <v>9015</v>
      </c>
      <c r="K4534" s="4" t="s">
        <v>9010</v>
      </c>
      <c r="L4534">
        <v>550</v>
      </c>
      <c r="M4534" s="4" t="s">
        <v>46</v>
      </c>
      <c r="N4534">
        <v>1986</v>
      </c>
      <c r="O4534">
        <v>2403.58</v>
      </c>
      <c r="P4534">
        <v>8801</v>
      </c>
      <c r="Q4534" s="4" t="s">
        <v>23</v>
      </c>
      <c r="R4534" s="4" t="s">
        <v>24</v>
      </c>
      <c r="S4534">
        <v>2</v>
      </c>
    </row>
    <row r="4535" spans="1:19">
      <c r="A4535" s="4" t="s">
        <v>4742</v>
      </c>
      <c r="B4535" s="4" t="s">
        <v>304</v>
      </c>
      <c r="C4535" s="4" t="s">
        <v>199</v>
      </c>
      <c r="D4535" s="4" t="s">
        <v>79</v>
      </c>
      <c r="E4535" s="4" t="s">
        <v>172</v>
      </c>
      <c r="F4535" s="3">
        <v>42922</v>
      </c>
      <c r="G4535" s="3">
        <v>42930</v>
      </c>
      <c r="H4535">
        <v>5629</v>
      </c>
      <c r="I4535" s="4" t="s">
        <v>9014</v>
      </c>
      <c r="J4535" s="4" t="s">
        <v>9015</v>
      </c>
      <c r="K4535" s="4" t="s">
        <v>9010</v>
      </c>
      <c r="L4535">
        <v>5482</v>
      </c>
      <c r="M4535" s="4" t="s">
        <v>26</v>
      </c>
      <c r="N4535">
        <v>2002</v>
      </c>
      <c r="O4535">
        <v>3178.24</v>
      </c>
      <c r="P4535">
        <v>4540</v>
      </c>
      <c r="Q4535" s="4" t="s">
        <v>23</v>
      </c>
      <c r="R4535" s="4" t="s">
        <v>24</v>
      </c>
      <c r="S4535">
        <v>8</v>
      </c>
    </row>
    <row r="4536" spans="1:19">
      <c r="A4536" s="4" t="s">
        <v>4743</v>
      </c>
      <c r="B4536" s="4" t="s">
        <v>279</v>
      </c>
      <c r="C4536" s="4" t="s">
        <v>171</v>
      </c>
      <c r="D4536" s="4" t="s">
        <v>24</v>
      </c>
      <c r="E4536" s="4" t="s">
        <v>193</v>
      </c>
      <c r="F4536" s="3">
        <v>42922</v>
      </c>
      <c r="G4536" s="3"/>
      <c r="I4536" s="4" t="s">
        <v>9018</v>
      </c>
      <c r="J4536" s="4" t="s">
        <v>9019</v>
      </c>
      <c r="K4536" s="4" t="s">
        <v>9010</v>
      </c>
      <c r="L4536">
        <v>1096</v>
      </c>
      <c r="M4536" s="4"/>
      <c r="Q4536" s="4"/>
      <c r="R4536" s="4"/>
    </row>
    <row r="4537" spans="1:19">
      <c r="A4537" s="4" t="s">
        <v>4744</v>
      </c>
      <c r="B4537" s="4" t="s">
        <v>279</v>
      </c>
      <c r="C4537" s="4" t="s">
        <v>9011</v>
      </c>
      <c r="D4537" s="4" t="s">
        <v>121</v>
      </c>
      <c r="E4537" s="4" t="s">
        <v>197</v>
      </c>
      <c r="F4537" s="3">
        <v>42922</v>
      </c>
      <c r="G4537" s="3">
        <v>42931</v>
      </c>
      <c r="H4537">
        <v>0</v>
      </c>
      <c r="I4537" s="4" t="s">
        <v>9018</v>
      </c>
      <c r="J4537" s="4" t="s">
        <v>9019</v>
      </c>
      <c r="K4537" s="4" t="s">
        <v>9010</v>
      </c>
      <c r="L4537">
        <v>4821</v>
      </c>
      <c r="M4537" s="4" t="s">
        <v>58</v>
      </c>
      <c r="N4537">
        <v>1993</v>
      </c>
      <c r="O4537">
        <v>646.1</v>
      </c>
      <c r="P4537">
        <v>883</v>
      </c>
      <c r="Q4537" s="4" t="s">
        <v>23</v>
      </c>
      <c r="R4537" s="4" t="s">
        <v>62</v>
      </c>
      <c r="S4537">
        <v>9</v>
      </c>
    </row>
    <row r="4538" spans="1:19">
      <c r="A4538" s="4" t="s">
        <v>4745</v>
      </c>
      <c r="B4538" s="4" t="s">
        <v>210</v>
      </c>
      <c r="C4538" s="4" t="s">
        <v>192</v>
      </c>
      <c r="D4538" s="4" t="s">
        <v>24</v>
      </c>
      <c r="E4538" s="4" t="s">
        <v>193</v>
      </c>
      <c r="F4538" s="3">
        <v>42922</v>
      </c>
      <c r="G4538" s="3"/>
      <c r="I4538" s="4" t="s">
        <v>9021</v>
      </c>
      <c r="J4538" s="4" t="s">
        <v>9019</v>
      </c>
      <c r="K4538" s="4" t="s">
        <v>9012</v>
      </c>
      <c r="L4538">
        <v>3393</v>
      </c>
      <c r="M4538" s="4"/>
      <c r="Q4538" s="4"/>
      <c r="R4538" s="4"/>
    </row>
    <row r="4539" spans="1:19">
      <c r="A4539" s="4" t="s">
        <v>4746</v>
      </c>
      <c r="B4539" s="4" t="s">
        <v>210</v>
      </c>
      <c r="C4539" s="4" t="s">
        <v>199</v>
      </c>
      <c r="D4539" s="4" t="s">
        <v>40</v>
      </c>
      <c r="E4539" s="4" t="s">
        <v>197</v>
      </c>
      <c r="F4539" s="3">
        <v>42922</v>
      </c>
      <c r="G4539" s="3">
        <v>42934</v>
      </c>
      <c r="H4539">
        <v>0</v>
      </c>
      <c r="I4539" s="4" t="s">
        <v>9021</v>
      </c>
      <c r="J4539" s="4" t="s">
        <v>9019</v>
      </c>
      <c r="K4539" s="4" t="s">
        <v>9010</v>
      </c>
      <c r="L4539">
        <v>5482</v>
      </c>
      <c r="M4539" s="4" t="s">
        <v>39</v>
      </c>
      <c r="N4539">
        <v>1989</v>
      </c>
      <c r="O4539">
        <v>665.06</v>
      </c>
      <c r="P4539">
        <v>1095</v>
      </c>
      <c r="Q4539" s="4" t="s">
        <v>23</v>
      </c>
      <c r="R4539" s="4" t="s">
        <v>24</v>
      </c>
      <c r="S4539">
        <v>12</v>
      </c>
    </row>
    <row r="4540" spans="1:19">
      <c r="A4540" s="4" t="s">
        <v>4747</v>
      </c>
      <c r="B4540" s="4" t="s">
        <v>210</v>
      </c>
      <c r="C4540" s="4" t="s">
        <v>9011</v>
      </c>
      <c r="D4540" s="4" t="s">
        <v>123</v>
      </c>
      <c r="E4540" s="4" t="s">
        <v>197</v>
      </c>
      <c r="F4540" s="3">
        <v>42922</v>
      </c>
      <c r="G4540" s="3">
        <v>42923</v>
      </c>
      <c r="H4540">
        <v>0</v>
      </c>
      <c r="I4540" s="4" t="s">
        <v>9021</v>
      </c>
      <c r="J4540" s="4" t="s">
        <v>9019</v>
      </c>
      <c r="K4540" s="4" t="s">
        <v>9010</v>
      </c>
      <c r="L4540">
        <v>4821</v>
      </c>
      <c r="M4540" s="4" t="s">
        <v>39</v>
      </c>
      <c r="N4540">
        <v>1989</v>
      </c>
      <c r="O4540">
        <v>3838.39</v>
      </c>
      <c r="P4540">
        <v>8274</v>
      </c>
      <c r="Q4540" s="4" t="s">
        <v>23</v>
      </c>
      <c r="R4540" s="4" t="s">
        <v>24</v>
      </c>
      <c r="S4540">
        <v>1</v>
      </c>
    </row>
    <row r="4541" spans="1:19">
      <c r="A4541" s="4" t="s">
        <v>4748</v>
      </c>
      <c r="B4541" s="4" t="s">
        <v>174</v>
      </c>
      <c r="C4541" s="4" t="s">
        <v>9011</v>
      </c>
      <c r="D4541" s="4" t="s">
        <v>111</v>
      </c>
      <c r="E4541" s="4" t="s">
        <v>172</v>
      </c>
      <c r="F4541" s="3">
        <v>42922</v>
      </c>
      <c r="G4541" s="3">
        <v>42990</v>
      </c>
      <c r="H4541">
        <v>4323</v>
      </c>
      <c r="I4541" s="4" t="s">
        <v>9016</v>
      </c>
      <c r="J4541" s="4" t="s">
        <v>9015</v>
      </c>
      <c r="K4541" s="4" t="s">
        <v>9010</v>
      </c>
      <c r="L4541">
        <v>4821</v>
      </c>
      <c r="M4541" s="4" t="s">
        <v>33</v>
      </c>
      <c r="N4541">
        <v>1988</v>
      </c>
      <c r="O4541">
        <v>1376.8</v>
      </c>
      <c r="P4541">
        <v>1165</v>
      </c>
      <c r="Q4541" s="4" t="s">
        <v>112</v>
      </c>
      <c r="R4541" s="4" t="s">
        <v>24</v>
      </c>
      <c r="S4541">
        <v>68</v>
      </c>
    </row>
    <row r="4542" spans="1:19">
      <c r="A4542" s="4" t="s">
        <v>4749</v>
      </c>
      <c r="B4542" s="4" t="s">
        <v>174</v>
      </c>
      <c r="C4542" s="4" t="s">
        <v>9011</v>
      </c>
      <c r="D4542" s="4" t="s">
        <v>119</v>
      </c>
      <c r="E4542" s="4" t="s">
        <v>172</v>
      </c>
      <c r="F4542" s="3">
        <v>42922</v>
      </c>
      <c r="G4542" s="3">
        <v>42928</v>
      </c>
      <c r="H4542">
        <v>5085</v>
      </c>
      <c r="I4542" s="4" t="s">
        <v>9016</v>
      </c>
      <c r="J4542" s="4" t="s">
        <v>9015</v>
      </c>
      <c r="K4542" s="4" t="s">
        <v>9010</v>
      </c>
      <c r="L4542">
        <v>4821</v>
      </c>
      <c r="M4542" s="4" t="s">
        <v>55</v>
      </c>
      <c r="N4542">
        <v>1988</v>
      </c>
      <c r="O4542">
        <v>5266.09</v>
      </c>
      <c r="P4542">
        <v>8595</v>
      </c>
      <c r="Q4542" s="4" t="s">
        <v>23</v>
      </c>
      <c r="R4542" s="4" t="s">
        <v>56</v>
      </c>
      <c r="S4542">
        <v>6</v>
      </c>
    </row>
    <row r="4543" spans="1:19">
      <c r="A4543" s="4" t="s">
        <v>4750</v>
      </c>
      <c r="B4543" s="4" t="s">
        <v>263</v>
      </c>
      <c r="C4543" s="4" t="s">
        <v>192</v>
      </c>
      <c r="D4543" s="4" t="s">
        <v>130</v>
      </c>
      <c r="E4543" s="4" t="s">
        <v>172</v>
      </c>
      <c r="F4543" s="3">
        <v>42922</v>
      </c>
      <c r="G4543" s="3">
        <v>42933</v>
      </c>
      <c r="H4543">
        <v>2996</v>
      </c>
      <c r="I4543" s="4" t="s">
        <v>9021</v>
      </c>
      <c r="J4543" s="4" t="s">
        <v>9019</v>
      </c>
      <c r="K4543" s="4" t="s">
        <v>9012</v>
      </c>
      <c r="L4543">
        <v>3393</v>
      </c>
      <c r="M4543" s="4" t="s">
        <v>36</v>
      </c>
      <c r="N4543">
        <v>1979</v>
      </c>
      <c r="O4543">
        <v>4478.47</v>
      </c>
      <c r="P4543">
        <v>13809</v>
      </c>
      <c r="Q4543" s="4" t="s">
        <v>23</v>
      </c>
      <c r="R4543" s="4" t="s">
        <v>24</v>
      </c>
      <c r="S4543">
        <v>11</v>
      </c>
    </row>
    <row r="4544" spans="1:19">
      <c r="A4544" s="4" t="s">
        <v>4751</v>
      </c>
      <c r="B4544" s="4" t="s">
        <v>237</v>
      </c>
      <c r="C4544" s="4" t="s">
        <v>9011</v>
      </c>
      <c r="D4544" s="4" t="s">
        <v>42</v>
      </c>
      <c r="E4544" s="4" t="s">
        <v>172</v>
      </c>
      <c r="F4544" s="3">
        <v>42922</v>
      </c>
      <c r="G4544" s="3">
        <v>42930</v>
      </c>
      <c r="H4544">
        <v>4682</v>
      </c>
      <c r="I4544" s="4" t="s">
        <v>9018</v>
      </c>
      <c r="J4544" s="4" t="s">
        <v>9019</v>
      </c>
      <c r="K4544" s="4" t="s">
        <v>9010</v>
      </c>
      <c r="L4544">
        <v>4821</v>
      </c>
      <c r="M4544" s="4" t="s">
        <v>26</v>
      </c>
      <c r="N4544">
        <v>2017</v>
      </c>
      <c r="O4544">
        <v>4.54</v>
      </c>
      <c r="P4544">
        <v>9</v>
      </c>
      <c r="Q4544" s="4" t="s">
        <v>23</v>
      </c>
      <c r="R4544" s="4" t="s">
        <v>24</v>
      </c>
      <c r="S4544">
        <v>8</v>
      </c>
    </row>
    <row r="4545" spans="1:19">
      <c r="A4545" s="4" t="s">
        <v>4752</v>
      </c>
      <c r="B4545" s="4" t="s">
        <v>203</v>
      </c>
      <c r="C4545" s="4" t="s">
        <v>192</v>
      </c>
      <c r="D4545" s="4" t="s">
        <v>56</v>
      </c>
      <c r="E4545" s="4" t="s">
        <v>172</v>
      </c>
      <c r="F4545" s="3">
        <v>42922</v>
      </c>
      <c r="G4545" s="3">
        <v>42930</v>
      </c>
      <c r="H4545">
        <v>3250</v>
      </c>
      <c r="I4545" s="4" t="s">
        <v>9023</v>
      </c>
      <c r="J4545" s="4" t="s">
        <v>9024</v>
      </c>
      <c r="K4545" s="4" t="s">
        <v>9012</v>
      </c>
      <c r="L4545">
        <v>3393</v>
      </c>
      <c r="M4545" s="4" t="s">
        <v>55</v>
      </c>
      <c r="N4545">
        <v>1999</v>
      </c>
      <c r="O4545">
        <v>1699.85</v>
      </c>
      <c r="P4545">
        <v>5108</v>
      </c>
      <c r="Q4545" s="4" t="s">
        <v>23</v>
      </c>
      <c r="R4545" s="4" t="s">
        <v>24</v>
      </c>
      <c r="S4545">
        <v>8</v>
      </c>
    </row>
    <row r="4546" spans="1:19">
      <c r="A4546" s="4" t="s">
        <v>4753</v>
      </c>
      <c r="B4546" s="4" t="s">
        <v>219</v>
      </c>
      <c r="C4546" s="4" t="s">
        <v>179</v>
      </c>
      <c r="D4546" s="4" t="s">
        <v>72</v>
      </c>
      <c r="E4546" s="4" t="s">
        <v>197</v>
      </c>
      <c r="F4546" s="3">
        <v>42922</v>
      </c>
      <c r="G4546" s="3">
        <v>42928</v>
      </c>
      <c r="H4546">
        <v>0</v>
      </c>
      <c r="I4546" s="4" t="s">
        <v>9026</v>
      </c>
      <c r="J4546" s="4" t="s">
        <v>9024</v>
      </c>
      <c r="K4546" s="4" t="s">
        <v>9010</v>
      </c>
      <c r="L4546">
        <v>550</v>
      </c>
      <c r="M4546" s="4" t="s">
        <v>73</v>
      </c>
      <c r="N4546">
        <v>2003</v>
      </c>
      <c r="O4546">
        <v>692.19</v>
      </c>
      <c r="P4546">
        <v>1922</v>
      </c>
      <c r="Q4546" s="4" t="s">
        <v>23</v>
      </c>
      <c r="R4546" s="4" t="s">
        <v>24</v>
      </c>
      <c r="S4546">
        <v>6</v>
      </c>
    </row>
    <row r="4547" spans="1:19">
      <c r="A4547" s="4" t="s">
        <v>4754</v>
      </c>
      <c r="B4547" s="4" t="s">
        <v>230</v>
      </c>
      <c r="C4547" s="4" t="s">
        <v>9011</v>
      </c>
      <c r="D4547" s="4" t="s">
        <v>82</v>
      </c>
      <c r="E4547" s="4" t="s">
        <v>197</v>
      </c>
      <c r="F4547" s="3">
        <v>42922</v>
      </c>
      <c r="G4547" s="3">
        <v>42932</v>
      </c>
      <c r="H4547">
        <v>0</v>
      </c>
      <c r="I4547" s="4" t="s">
        <v>9026</v>
      </c>
      <c r="J4547" s="4" t="s">
        <v>9024</v>
      </c>
      <c r="K4547" s="4" t="s">
        <v>9010</v>
      </c>
      <c r="L4547">
        <v>4821</v>
      </c>
      <c r="M4547" s="4" t="s">
        <v>36</v>
      </c>
      <c r="N4547">
        <v>1982</v>
      </c>
      <c r="O4547">
        <v>11698.03</v>
      </c>
      <c r="P4547">
        <v>34288</v>
      </c>
      <c r="Q4547" s="4" t="s">
        <v>23</v>
      </c>
      <c r="R4547" s="4" t="s">
        <v>24</v>
      </c>
      <c r="S4547">
        <v>10</v>
      </c>
    </row>
    <row r="4548" spans="1:19">
      <c r="A4548" s="4" t="s">
        <v>4755</v>
      </c>
      <c r="B4548" s="4" t="s">
        <v>230</v>
      </c>
      <c r="C4548" s="4" t="s">
        <v>9011</v>
      </c>
      <c r="D4548" s="4" t="s">
        <v>82</v>
      </c>
      <c r="E4548" s="4" t="s">
        <v>172</v>
      </c>
      <c r="F4548" s="3">
        <v>42922</v>
      </c>
      <c r="G4548" s="3">
        <v>42984</v>
      </c>
      <c r="H4548">
        <v>5323</v>
      </c>
      <c r="I4548" s="4" t="s">
        <v>9026</v>
      </c>
      <c r="J4548" s="4" t="s">
        <v>9024</v>
      </c>
      <c r="K4548" s="4" t="s">
        <v>9010</v>
      </c>
      <c r="L4548">
        <v>4821</v>
      </c>
      <c r="M4548" s="4" t="s">
        <v>36</v>
      </c>
      <c r="N4548">
        <v>1982</v>
      </c>
      <c r="O4548">
        <v>11698.03</v>
      </c>
      <c r="P4548">
        <v>34288</v>
      </c>
      <c r="Q4548" s="4" t="s">
        <v>23</v>
      </c>
      <c r="R4548" s="4" t="s">
        <v>24</v>
      </c>
      <c r="S4548">
        <v>62</v>
      </c>
    </row>
    <row r="4549" spans="1:19">
      <c r="A4549" s="4" t="s">
        <v>4756</v>
      </c>
      <c r="B4549" s="4" t="s">
        <v>244</v>
      </c>
      <c r="C4549" s="4" t="s">
        <v>179</v>
      </c>
      <c r="D4549" s="4" t="s">
        <v>42</v>
      </c>
      <c r="E4549" s="4" t="s">
        <v>197</v>
      </c>
      <c r="F4549" s="3">
        <v>42922</v>
      </c>
      <c r="G4549" s="3">
        <v>42923</v>
      </c>
      <c r="H4549">
        <v>0</v>
      </c>
      <c r="I4549" s="4" t="s">
        <v>9016</v>
      </c>
      <c r="J4549" s="4" t="s">
        <v>9015</v>
      </c>
      <c r="K4549" s="4" t="s">
        <v>9010</v>
      </c>
      <c r="L4549">
        <v>550</v>
      </c>
      <c r="M4549" s="4" t="s">
        <v>26</v>
      </c>
      <c r="N4549">
        <v>2017</v>
      </c>
      <c r="O4549">
        <v>4.54</v>
      </c>
      <c r="P4549">
        <v>9</v>
      </c>
      <c r="Q4549" s="4" t="s">
        <v>23</v>
      </c>
      <c r="R4549" s="4" t="s">
        <v>24</v>
      </c>
      <c r="S4549">
        <v>1</v>
      </c>
    </row>
    <row r="4550" spans="1:19">
      <c r="A4550" s="4" t="s">
        <v>4757</v>
      </c>
      <c r="B4550" s="4" t="s">
        <v>244</v>
      </c>
      <c r="C4550" s="4" t="s">
        <v>199</v>
      </c>
      <c r="D4550" s="4" t="s">
        <v>61</v>
      </c>
      <c r="E4550" s="4" t="s">
        <v>172</v>
      </c>
      <c r="F4550" s="3">
        <v>42922</v>
      </c>
      <c r="G4550" s="3">
        <v>42923</v>
      </c>
      <c r="H4550">
        <v>5966</v>
      </c>
      <c r="I4550" s="4" t="s">
        <v>9016</v>
      </c>
      <c r="J4550" s="4" t="s">
        <v>9015</v>
      </c>
      <c r="K4550" s="4" t="s">
        <v>9010</v>
      </c>
      <c r="L4550">
        <v>5482</v>
      </c>
      <c r="M4550" s="4" t="s">
        <v>58</v>
      </c>
      <c r="N4550">
        <v>1991</v>
      </c>
      <c r="O4550">
        <v>2819.5</v>
      </c>
      <c r="P4550">
        <v>7227</v>
      </c>
      <c r="Q4550" s="4" t="s">
        <v>23</v>
      </c>
      <c r="R4550" s="4" t="s">
        <v>62</v>
      </c>
      <c r="S4550">
        <v>1</v>
      </c>
    </row>
    <row r="4551" spans="1:19">
      <c r="A4551" s="4" t="s">
        <v>4758</v>
      </c>
      <c r="B4551" s="4" t="s">
        <v>201</v>
      </c>
      <c r="C4551" s="4" t="s">
        <v>9011</v>
      </c>
      <c r="D4551" s="4" t="s">
        <v>24</v>
      </c>
      <c r="E4551" s="4" t="s">
        <v>193</v>
      </c>
      <c r="F4551" s="3">
        <v>42922</v>
      </c>
      <c r="G4551" s="3"/>
      <c r="I4551" s="4" t="s">
        <v>9026</v>
      </c>
      <c r="J4551" s="4" t="s">
        <v>9024</v>
      </c>
      <c r="K4551" s="4" t="s">
        <v>9010</v>
      </c>
      <c r="L4551">
        <v>4821</v>
      </c>
      <c r="M4551" s="4"/>
      <c r="Q4551" s="4"/>
      <c r="R4551" s="4"/>
    </row>
    <row r="4552" spans="1:19">
      <c r="A4552" s="4" t="s">
        <v>4759</v>
      </c>
      <c r="B4552" s="4" t="s">
        <v>201</v>
      </c>
      <c r="C4552" s="4" t="s">
        <v>192</v>
      </c>
      <c r="D4552" s="4" t="s">
        <v>86</v>
      </c>
      <c r="E4552" s="4" t="s">
        <v>172</v>
      </c>
      <c r="F4552" s="3">
        <v>42922</v>
      </c>
      <c r="G4552" s="3">
        <v>42932</v>
      </c>
      <c r="H4552">
        <v>3452</v>
      </c>
      <c r="I4552" s="4" t="s">
        <v>9026</v>
      </c>
      <c r="J4552" s="4" t="s">
        <v>9024</v>
      </c>
      <c r="K4552" s="4" t="s">
        <v>9012</v>
      </c>
      <c r="L4552">
        <v>3393</v>
      </c>
      <c r="M4552" s="4" t="s">
        <v>26</v>
      </c>
      <c r="N4552">
        <v>1985</v>
      </c>
      <c r="O4552">
        <v>2741.37</v>
      </c>
      <c r="P4552">
        <v>9226</v>
      </c>
      <c r="Q4552" s="4" t="s">
        <v>23</v>
      </c>
      <c r="R4552" s="4" t="s">
        <v>24</v>
      </c>
      <c r="S4552">
        <v>10</v>
      </c>
    </row>
    <row r="4553" spans="1:19">
      <c r="A4553" s="4" t="s">
        <v>4760</v>
      </c>
      <c r="B4553" s="4" t="s">
        <v>170</v>
      </c>
      <c r="C4553" s="4" t="s">
        <v>177</v>
      </c>
      <c r="D4553" s="4" t="s">
        <v>118</v>
      </c>
      <c r="E4553" s="4" t="s">
        <v>197</v>
      </c>
      <c r="F4553" s="3">
        <v>42922</v>
      </c>
      <c r="G4553" s="3">
        <v>42933</v>
      </c>
      <c r="H4553">
        <v>0</v>
      </c>
      <c r="I4553" s="4" t="s">
        <v>9014</v>
      </c>
      <c r="J4553" s="4" t="s">
        <v>9015</v>
      </c>
      <c r="K4553" s="4" t="s">
        <v>9012</v>
      </c>
      <c r="L4553">
        <v>55</v>
      </c>
      <c r="M4553" s="4" t="s">
        <v>33</v>
      </c>
      <c r="N4553">
        <v>1995</v>
      </c>
      <c r="O4553">
        <v>332.43</v>
      </c>
      <c r="P4553">
        <v>799</v>
      </c>
      <c r="Q4553" s="4" t="s">
        <v>23</v>
      </c>
      <c r="R4553" s="4" t="s">
        <v>24</v>
      </c>
      <c r="S4553">
        <v>11</v>
      </c>
    </row>
    <row r="4554" spans="1:19">
      <c r="A4554" s="4" t="s">
        <v>4761</v>
      </c>
      <c r="B4554" s="4" t="s">
        <v>170</v>
      </c>
      <c r="C4554" s="4" t="s">
        <v>192</v>
      </c>
      <c r="D4554" s="4" t="s">
        <v>109</v>
      </c>
      <c r="E4554" s="4" t="s">
        <v>197</v>
      </c>
      <c r="F4554" s="3">
        <v>42922</v>
      </c>
      <c r="G4554" s="3">
        <v>42929</v>
      </c>
      <c r="H4554">
        <v>0</v>
      </c>
      <c r="I4554" s="4" t="s">
        <v>9014</v>
      </c>
      <c r="J4554" s="4" t="s">
        <v>9015</v>
      </c>
      <c r="K4554" s="4" t="s">
        <v>9012</v>
      </c>
      <c r="L4554">
        <v>3393</v>
      </c>
      <c r="M4554" s="4" t="s">
        <v>58</v>
      </c>
      <c r="N4554">
        <v>1987</v>
      </c>
      <c r="O4554">
        <v>1698.2</v>
      </c>
      <c r="P4554">
        <v>3798</v>
      </c>
      <c r="Q4554" s="4" t="s">
        <v>23</v>
      </c>
      <c r="R4554" s="4" t="s">
        <v>24</v>
      </c>
      <c r="S4554">
        <v>7</v>
      </c>
    </row>
    <row r="4555" spans="1:19">
      <c r="A4555" s="4" t="s">
        <v>4762</v>
      </c>
      <c r="B4555" s="4" t="s">
        <v>205</v>
      </c>
      <c r="C4555" s="4" t="s">
        <v>179</v>
      </c>
      <c r="D4555" s="4" t="s">
        <v>86</v>
      </c>
      <c r="E4555" s="4" t="s">
        <v>197</v>
      </c>
      <c r="F4555" s="3">
        <v>42922</v>
      </c>
      <c r="G4555" s="3">
        <v>42927</v>
      </c>
      <c r="H4555">
        <v>0</v>
      </c>
      <c r="I4555" s="4" t="s">
        <v>9023</v>
      </c>
      <c r="J4555" s="4" t="s">
        <v>9024</v>
      </c>
      <c r="K4555" s="4" t="s">
        <v>9010</v>
      </c>
      <c r="L4555">
        <v>550</v>
      </c>
      <c r="M4555" s="4" t="s">
        <v>26</v>
      </c>
      <c r="N4555">
        <v>1985</v>
      </c>
      <c r="O4555">
        <v>2741.37</v>
      </c>
      <c r="P4555">
        <v>9226</v>
      </c>
      <c r="Q4555" s="4" t="s">
        <v>23</v>
      </c>
      <c r="R4555" s="4" t="s">
        <v>24</v>
      </c>
      <c r="S4555">
        <v>5</v>
      </c>
    </row>
    <row r="4556" spans="1:19">
      <c r="A4556" s="4" t="s">
        <v>4763</v>
      </c>
      <c r="B4556" s="4" t="s">
        <v>185</v>
      </c>
      <c r="C4556" s="4" t="s">
        <v>179</v>
      </c>
      <c r="D4556" s="4" t="s">
        <v>54</v>
      </c>
      <c r="E4556" s="4" t="s">
        <v>172</v>
      </c>
      <c r="F4556" s="3">
        <v>42922</v>
      </c>
      <c r="G4556" s="3">
        <v>42929</v>
      </c>
      <c r="H4556">
        <v>583</v>
      </c>
      <c r="I4556" s="4" t="s">
        <v>9023</v>
      </c>
      <c r="J4556" s="4" t="s">
        <v>9024</v>
      </c>
      <c r="K4556" s="4" t="s">
        <v>9010</v>
      </c>
      <c r="L4556">
        <v>550</v>
      </c>
      <c r="M4556" s="4" t="s">
        <v>55</v>
      </c>
      <c r="N4556">
        <v>1995</v>
      </c>
      <c r="O4556">
        <v>1825.82</v>
      </c>
      <c r="P4556">
        <v>5595</v>
      </c>
      <c r="Q4556" s="4" t="s">
        <v>23</v>
      </c>
      <c r="R4556" s="4" t="s">
        <v>56</v>
      </c>
      <c r="S4556">
        <v>7</v>
      </c>
    </row>
    <row r="4557" spans="1:19">
      <c r="A4557" s="4" t="s">
        <v>4764</v>
      </c>
      <c r="B4557" s="4" t="s">
        <v>216</v>
      </c>
      <c r="C4557" s="4" t="s">
        <v>177</v>
      </c>
      <c r="D4557" s="4" t="s">
        <v>95</v>
      </c>
      <c r="E4557" s="4" t="s">
        <v>197</v>
      </c>
      <c r="F4557" s="3">
        <v>42922</v>
      </c>
      <c r="G4557" s="3">
        <v>42932</v>
      </c>
      <c r="H4557">
        <v>0</v>
      </c>
      <c r="I4557" s="4" t="s">
        <v>9018</v>
      </c>
      <c r="J4557" s="4" t="s">
        <v>9019</v>
      </c>
      <c r="K4557" s="4" t="s">
        <v>9012</v>
      </c>
      <c r="L4557">
        <v>55</v>
      </c>
      <c r="M4557" s="4" t="s">
        <v>60</v>
      </c>
      <c r="N4557">
        <v>1997</v>
      </c>
      <c r="O4557">
        <v>882.12</v>
      </c>
      <c r="P4557">
        <v>2769</v>
      </c>
      <c r="Q4557" s="4" t="s">
        <v>23</v>
      </c>
      <c r="R4557" s="4" t="s">
        <v>24</v>
      </c>
      <c r="S4557">
        <v>10</v>
      </c>
    </row>
    <row r="4558" spans="1:19">
      <c r="A4558" s="4" t="s">
        <v>4765</v>
      </c>
      <c r="B4558" s="4" t="s">
        <v>181</v>
      </c>
      <c r="C4558" s="4" t="s">
        <v>171</v>
      </c>
      <c r="D4558" s="4" t="s">
        <v>71</v>
      </c>
      <c r="E4558" s="4" t="s">
        <v>197</v>
      </c>
      <c r="F4558" s="3">
        <v>42922</v>
      </c>
      <c r="G4558" s="3">
        <v>42929</v>
      </c>
      <c r="H4558">
        <v>0</v>
      </c>
      <c r="I4558" s="4" t="s">
        <v>9026</v>
      </c>
      <c r="J4558" s="4" t="s">
        <v>9024</v>
      </c>
      <c r="K4558" s="4" t="s">
        <v>9010</v>
      </c>
      <c r="L4558">
        <v>1096</v>
      </c>
      <c r="M4558" s="4" t="s">
        <v>46</v>
      </c>
      <c r="N4558">
        <v>2000</v>
      </c>
      <c r="O4558">
        <v>2952.73</v>
      </c>
      <c r="P4558">
        <v>5107</v>
      </c>
      <c r="Q4558" s="4" t="s">
        <v>23</v>
      </c>
      <c r="R4558" s="4" t="s">
        <v>24</v>
      </c>
      <c r="S4558">
        <v>7</v>
      </c>
    </row>
    <row r="4559" spans="1:19">
      <c r="A4559" s="4" t="s">
        <v>4766</v>
      </c>
      <c r="B4559" s="4" t="s">
        <v>181</v>
      </c>
      <c r="C4559" s="4" t="s">
        <v>179</v>
      </c>
      <c r="D4559" s="4" t="s">
        <v>81</v>
      </c>
      <c r="E4559" s="4" t="s">
        <v>172</v>
      </c>
      <c r="F4559" s="3">
        <v>42922</v>
      </c>
      <c r="G4559" s="3">
        <v>43005</v>
      </c>
      <c r="H4559">
        <v>507</v>
      </c>
      <c r="I4559" s="4" t="s">
        <v>9026</v>
      </c>
      <c r="J4559" s="4" t="s">
        <v>9024</v>
      </c>
      <c r="K4559" s="4" t="s">
        <v>9010</v>
      </c>
      <c r="L4559">
        <v>550</v>
      </c>
      <c r="M4559" s="4" t="s">
        <v>33</v>
      </c>
      <c r="N4559">
        <v>1989</v>
      </c>
      <c r="O4559">
        <v>1388.67</v>
      </c>
      <c r="P4559">
        <v>3583</v>
      </c>
      <c r="Q4559" s="4" t="s">
        <v>23</v>
      </c>
      <c r="R4559" s="4" t="s">
        <v>24</v>
      </c>
      <c r="S4559">
        <v>83</v>
      </c>
    </row>
    <row r="4560" spans="1:19">
      <c r="A4560" s="4" t="s">
        <v>4767</v>
      </c>
      <c r="B4560" s="4" t="s">
        <v>183</v>
      </c>
      <c r="C4560" s="4" t="s">
        <v>179</v>
      </c>
      <c r="D4560" s="4" t="s">
        <v>47</v>
      </c>
      <c r="E4560" s="4" t="s">
        <v>197</v>
      </c>
      <c r="F4560" s="3">
        <v>42923</v>
      </c>
      <c r="G4560" s="3">
        <v>42931</v>
      </c>
      <c r="H4560">
        <v>0</v>
      </c>
      <c r="I4560" s="4" t="s">
        <v>9014</v>
      </c>
      <c r="J4560" s="4" t="s">
        <v>9015</v>
      </c>
      <c r="K4560" s="4" t="s">
        <v>9010</v>
      </c>
      <c r="L4560">
        <v>550</v>
      </c>
      <c r="M4560" s="4" t="s">
        <v>46</v>
      </c>
      <c r="N4560">
        <v>1986</v>
      </c>
      <c r="O4560">
        <v>2403.58</v>
      </c>
      <c r="P4560">
        <v>8801</v>
      </c>
      <c r="Q4560" s="4" t="s">
        <v>23</v>
      </c>
      <c r="R4560" s="4" t="s">
        <v>24</v>
      </c>
      <c r="S4560">
        <v>8</v>
      </c>
    </row>
    <row r="4561" spans="1:19">
      <c r="A4561" s="4" t="s">
        <v>4768</v>
      </c>
      <c r="B4561" s="4" t="s">
        <v>183</v>
      </c>
      <c r="C4561" s="4" t="s">
        <v>177</v>
      </c>
      <c r="D4561" s="4" t="s">
        <v>100</v>
      </c>
      <c r="E4561" s="4" t="s">
        <v>197</v>
      </c>
      <c r="F4561" s="3">
        <v>42923</v>
      </c>
      <c r="G4561" s="3">
        <v>42929</v>
      </c>
      <c r="H4561">
        <v>0</v>
      </c>
      <c r="I4561" s="4" t="s">
        <v>9014</v>
      </c>
      <c r="J4561" s="4" t="s">
        <v>9015</v>
      </c>
      <c r="K4561" s="4" t="s">
        <v>9012</v>
      </c>
      <c r="L4561">
        <v>55</v>
      </c>
      <c r="M4561" s="4" t="s">
        <v>9322</v>
      </c>
      <c r="N4561">
        <v>1987</v>
      </c>
      <c r="O4561">
        <v>2938.67</v>
      </c>
      <c r="P4561">
        <v>8775</v>
      </c>
      <c r="Q4561" s="4" t="s">
        <v>101</v>
      </c>
      <c r="R4561" s="4" t="s">
        <v>24</v>
      </c>
      <c r="S4561">
        <v>6</v>
      </c>
    </row>
    <row r="4562" spans="1:19">
      <c r="A4562" s="4" t="s">
        <v>4769</v>
      </c>
      <c r="B4562" s="4" t="s">
        <v>261</v>
      </c>
      <c r="C4562" s="4" t="s">
        <v>9011</v>
      </c>
      <c r="D4562" s="4" t="s">
        <v>24</v>
      </c>
      <c r="E4562" s="4" t="s">
        <v>193</v>
      </c>
      <c r="F4562" s="3">
        <v>42923</v>
      </c>
      <c r="G4562" s="3"/>
      <c r="I4562" s="4" t="s">
        <v>9021</v>
      </c>
      <c r="J4562" s="4" t="s">
        <v>9019</v>
      </c>
      <c r="K4562" s="4" t="s">
        <v>9010</v>
      </c>
      <c r="L4562">
        <v>4821</v>
      </c>
      <c r="M4562" s="4"/>
      <c r="Q4562" s="4"/>
      <c r="R4562" s="4"/>
    </row>
    <row r="4563" spans="1:19">
      <c r="A4563" s="4" t="s">
        <v>4770</v>
      </c>
      <c r="B4563" s="4" t="s">
        <v>261</v>
      </c>
      <c r="C4563" s="4" t="s">
        <v>179</v>
      </c>
      <c r="D4563" s="4" t="s">
        <v>25</v>
      </c>
      <c r="E4563" s="4" t="s">
        <v>172</v>
      </c>
      <c r="F4563" s="3">
        <v>42923</v>
      </c>
      <c r="G4563" s="3">
        <v>42925</v>
      </c>
      <c r="H4563">
        <v>574</v>
      </c>
      <c r="I4563" s="4" t="s">
        <v>9021</v>
      </c>
      <c r="J4563" s="4" t="s">
        <v>9019</v>
      </c>
      <c r="K4563" s="4" t="s">
        <v>9010</v>
      </c>
      <c r="L4563">
        <v>550</v>
      </c>
      <c r="M4563" s="4" t="s">
        <v>26</v>
      </c>
      <c r="N4563">
        <v>1999</v>
      </c>
      <c r="O4563">
        <v>251.41</v>
      </c>
      <c r="P4563">
        <v>495</v>
      </c>
      <c r="Q4563" s="4" t="s">
        <v>23</v>
      </c>
      <c r="R4563" s="4" t="s">
        <v>24</v>
      </c>
      <c r="S4563">
        <v>2</v>
      </c>
    </row>
    <row r="4564" spans="1:19">
      <c r="A4564" s="4" t="s">
        <v>4771</v>
      </c>
      <c r="B4564" s="4" t="s">
        <v>246</v>
      </c>
      <c r="C4564" s="4" t="s">
        <v>171</v>
      </c>
      <c r="D4564" s="4" t="s">
        <v>120</v>
      </c>
      <c r="E4564" s="4" t="s">
        <v>193</v>
      </c>
      <c r="F4564" s="3">
        <v>42923</v>
      </c>
      <c r="G4564" s="3"/>
      <c r="I4564" s="4" t="s">
        <v>9021</v>
      </c>
      <c r="J4564" s="4" t="s">
        <v>9019</v>
      </c>
      <c r="K4564" s="4" t="s">
        <v>9010</v>
      </c>
      <c r="L4564">
        <v>1096</v>
      </c>
      <c r="M4564" s="4" t="s">
        <v>58</v>
      </c>
      <c r="N4564">
        <v>1998</v>
      </c>
      <c r="O4564">
        <v>2022.14</v>
      </c>
      <c r="P4564">
        <v>5113</v>
      </c>
      <c r="Q4564" s="4" t="s">
        <v>23</v>
      </c>
      <c r="R4564" s="4" t="s">
        <v>24</v>
      </c>
    </row>
    <row r="4565" spans="1:19">
      <c r="A4565" s="4" t="s">
        <v>4772</v>
      </c>
      <c r="B4565" s="4" t="s">
        <v>246</v>
      </c>
      <c r="C4565" s="4" t="s">
        <v>177</v>
      </c>
      <c r="D4565" s="4" t="s">
        <v>96</v>
      </c>
      <c r="E4565" s="4" t="s">
        <v>172</v>
      </c>
      <c r="F4565" s="3">
        <v>42923</v>
      </c>
      <c r="G4565" s="3">
        <v>42985</v>
      </c>
      <c r="H4565">
        <v>48</v>
      </c>
      <c r="I4565" s="4" t="s">
        <v>9021</v>
      </c>
      <c r="J4565" s="4" t="s">
        <v>9019</v>
      </c>
      <c r="K4565" s="4" t="s">
        <v>9012</v>
      </c>
      <c r="L4565">
        <v>55</v>
      </c>
      <c r="M4565" s="4" t="s">
        <v>58</v>
      </c>
      <c r="N4565">
        <v>1994</v>
      </c>
      <c r="O4565">
        <v>355.23</v>
      </c>
      <c r="P4565">
        <v>853</v>
      </c>
      <c r="Q4565" s="4" t="s">
        <v>23</v>
      </c>
      <c r="R4565" s="4" t="s">
        <v>24</v>
      </c>
      <c r="S4565">
        <v>62</v>
      </c>
    </row>
    <row r="4566" spans="1:19">
      <c r="A4566" s="4" t="s">
        <v>4773</v>
      </c>
      <c r="B4566" s="4" t="s">
        <v>304</v>
      </c>
      <c r="C4566" s="4" t="s">
        <v>177</v>
      </c>
      <c r="D4566" s="4" t="s">
        <v>110</v>
      </c>
      <c r="E4566" s="4" t="s">
        <v>197</v>
      </c>
      <c r="F4566" s="3">
        <v>42923</v>
      </c>
      <c r="G4566" s="3">
        <v>42933</v>
      </c>
      <c r="H4566">
        <v>0</v>
      </c>
      <c r="I4566" s="4" t="s">
        <v>9014</v>
      </c>
      <c r="J4566" s="4" t="s">
        <v>9015</v>
      </c>
      <c r="K4566" s="4" t="s">
        <v>9012</v>
      </c>
      <c r="L4566">
        <v>55</v>
      </c>
      <c r="M4566" s="4" t="s">
        <v>60</v>
      </c>
      <c r="N4566">
        <v>1997</v>
      </c>
      <c r="O4566">
        <v>291.27</v>
      </c>
      <c r="P4566">
        <v>586</v>
      </c>
      <c r="Q4566" s="4" t="s">
        <v>23</v>
      </c>
      <c r="R4566" s="4" t="s">
        <v>24</v>
      </c>
      <c r="S4566">
        <v>10</v>
      </c>
    </row>
    <row r="4567" spans="1:19">
      <c r="A4567" s="4" t="s">
        <v>4774</v>
      </c>
      <c r="B4567" s="4" t="s">
        <v>304</v>
      </c>
      <c r="C4567" s="4" t="s">
        <v>179</v>
      </c>
      <c r="D4567" s="4" t="s">
        <v>79</v>
      </c>
      <c r="E4567" s="4" t="s">
        <v>172</v>
      </c>
      <c r="F4567" s="3">
        <v>42923</v>
      </c>
      <c r="G4567" s="3">
        <v>42931</v>
      </c>
      <c r="H4567">
        <v>458</v>
      </c>
      <c r="I4567" s="4" t="s">
        <v>9014</v>
      </c>
      <c r="J4567" s="4" t="s">
        <v>9015</v>
      </c>
      <c r="K4567" s="4" t="s">
        <v>9010</v>
      </c>
      <c r="L4567">
        <v>550</v>
      </c>
      <c r="M4567" s="4" t="s">
        <v>26</v>
      </c>
      <c r="N4567">
        <v>2002</v>
      </c>
      <c r="O4567">
        <v>3178.24</v>
      </c>
      <c r="P4567">
        <v>4540</v>
      </c>
      <c r="Q4567" s="4" t="s">
        <v>23</v>
      </c>
      <c r="R4567" s="4" t="s">
        <v>24</v>
      </c>
      <c r="S4567">
        <v>8</v>
      </c>
    </row>
    <row r="4568" spans="1:19">
      <c r="A4568" s="4" t="s">
        <v>4775</v>
      </c>
      <c r="B4568" s="4" t="s">
        <v>304</v>
      </c>
      <c r="C4568" s="4" t="s">
        <v>199</v>
      </c>
      <c r="D4568" s="4" t="s">
        <v>41</v>
      </c>
      <c r="E4568" s="4" t="s">
        <v>172</v>
      </c>
      <c r="F4568" s="3">
        <v>42923</v>
      </c>
      <c r="G4568" s="3">
        <v>42996</v>
      </c>
      <c r="H4568">
        <v>5455</v>
      </c>
      <c r="I4568" s="4" t="s">
        <v>9014</v>
      </c>
      <c r="J4568" s="4" t="s">
        <v>9015</v>
      </c>
      <c r="K4568" s="4" t="s">
        <v>9010</v>
      </c>
      <c r="L4568">
        <v>5482</v>
      </c>
      <c r="M4568" s="4" t="s">
        <v>36</v>
      </c>
      <c r="N4568">
        <v>1998</v>
      </c>
      <c r="O4568">
        <v>2714.9</v>
      </c>
      <c r="P4568">
        <v>2641</v>
      </c>
      <c r="Q4568" s="4" t="s">
        <v>23</v>
      </c>
      <c r="R4568" s="4" t="s">
        <v>21</v>
      </c>
      <c r="S4568">
        <v>73</v>
      </c>
    </row>
    <row r="4569" spans="1:19">
      <c r="A4569" s="4" t="s">
        <v>4776</v>
      </c>
      <c r="B4569" s="4" t="s">
        <v>279</v>
      </c>
      <c r="C4569" s="4" t="s">
        <v>179</v>
      </c>
      <c r="D4569" s="4" t="s">
        <v>107</v>
      </c>
      <c r="E4569" s="4" t="s">
        <v>197</v>
      </c>
      <c r="F4569" s="3">
        <v>42923</v>
      </c>
      <c r="G4569" s="3">
        <v>42930</v>
      </c>
      <c r="H4569">
        <v>0</v>
      </c>
      <c r="I4569" s="4" t="s">
        <v>9018</v>
      </c>
      <c r="J4569" s="4" t="s">
        <v>9019</v>
      </c>
      <c r="K4569" s="4" t="s">
        <v>9010</v>
      </c>
      <c r="L4569">
        <v>550</v>
      </c>
      <c r="M4569" s="4" t="s">
        <v>26</v>
      </c>
      <c r="N4569">
        <v>1994</v>
      </c>
      <c r="O4569">
        <v>2818.38</v>
      </c>
      <c r="P4569">
        <v>6290</v>
      </c>
      <c r="Q4569" s="4" t="s">
        <v>23</v>
      </c>
      <c r="R4569" s="4" t="s">
        <v>24</v>
      </c>
      <c r="S4569">
        <v>7</v>
      </c>
    </row>
    <row r="4570" spans="1:19">
      <c r="A4570" s="4" t="s">
        <v>4777</v>
      </c>
      <c r="B4570" s="4" t="s">
        <v>279</v>
      </c>
      <c r="C4570" s="4" t="s">
        <v>199</v>
      </c>
      <c r="D4570" s="4" t="s">
        <v>82</v>
      </c>
      <c r="E4570" s="4" t="s">
        <v>172</v>
      </c>
      <c r="F4570" s="3">
        <v>42923</v>
      </c>
      <c r="G4570" s="3">
        <v>42995</v>
      </c>
      <c r="H4570">
        <v>5666</v>
      </c>
      <c r="I4570" s="4" t="s">
        <v>9018</v>
      </c>
      <c r="J4570" s="4" t="s">
        <v>9019</v>
      </c>
      <c r="K4570" s="4" t="s">
        <v>9010</v>
      </c>
      <c r="L4570">
        <v>5482</v>
      </c>
      <c r="M4570" s="4" t="s">
        <v>36</v>
      </c>
      <c r="N4570">
        <v>1982</v>
      </c>
      <c r="O4570">
        <v>11698.03</v>
      </c>
      <c r="P4570">
        <v>34288</v>
      </c>
      <c r="Q4570" s="4" t="s">
        <v>23</v>
      </c>
      <c r="R4570" s="4" t="s">
        <v>24</v>
      </c>
      <c r="S4570">
        <v>72</v>
      </c>
    </row>
    <row r="4571" spans="1:19">
      <c r="A4571" s="4" t="s">
        <v>4778</v>
      </c>
      <c r="B4571" s="4" t="s">
        <v>210</v>
      </c>
      <c r="C4571" s="4" t="s">
        <v>171</v>
      </c>
      <c r="D4571" s="4" t="s">
        <v>34</v>
      </c>
      <c r="E4571" s="4" t="s">
        <v>172</v>
      </c>
      <c r="F4571" s="3">
        <v>42923</v>
      </c>
      <c r="G4571" s="3">
        <v>42925</v>
      </c>
      <c r="H4571">
        <v>1107</v>
      </c>
      <c r="I4571" s="4" t="s">
        <v>9021</v>
      </c>
      <c r="J4571" s="4" t="s">
        <v>9019</v>
      </c>
      <c r="K4571" s="4" t="s">
        <v>9010</v>
      </c>
      <c r="L4571">
        <v>1096</v>
      </c>
      <c r="M4571" s="4" t="s">
        <v>9322</v>
      </c>
      <c r="N4571">
        <v>1993</v>
      </c>
      <c r="O4571">
        <v>1242.32</v>
      </c>
      <c r="P4571">
        <v>3027</v>
      </c>
      <c r="Q4571" s="4" t="s">
        <v>23</v>
      </c>
      <c r="R4571" s="4" t="s">
        <v>21</v>
      </c>
      <c r="S4571">
        <v>2</v>
      </c>
    </row>
    <row r="4572" spans="1:19">
      <c r="A4572" s="4" t="s">
        <v>4779</v>
      </c>
      <c r="B4572" s="4" t="s">
        <v>210</v>
      </c>
      <c r="C4572" s="4" t="s">
        <v>9011</v>
      </c>
      <c r="D4572" s="4" t="s">
        <v>21</v>
      </c>
      <c r="E4572" s="4" t="s">
        <v>172</v>
      </c>
      <c r="F4572" s="3">
        <v>42923</v>
      </c>
      <c r="G4572" s="3">
        <v>42924</v>
      </c>
      <c r="H4572">
        <v>4089</v>
      </c>
      <c r="I4572" s="4" t="s">
        <v>9021</v>
      </c>
      <c r="J4572" s="4" t="s">
        <v>9019</v>
      </c>
      <c r="K4572" s="4" t="s">
        <v>9010</v>
      </c>
      <c r="L4572">
        <v>4821</v>
      </c>
      <c r="M4572" s="4" t="s">
        <v>9322</v>
      </c>
      <c r="N4572">
        <v>1996</v>
      </c>
      <c r="O4572">
        <v>1100.04</v>
      </c>
      <c r="P4572">
        <v>2822</v>
      </c>
      <c r="Q4572" s="4" t="s">
        <v>23</v>
      </c>
      <c r="R4572" s="4" t="s">
        <v>24</v>
      </c>
      <c r="S4572">
        <v>1</v>
      </c>
    </row>
    <row r="4573" spans="1:19">
      <c r="A4573" s="4" t="s">
        <v>4780</v>
      </c>
      <c r="B4573" s="4" t="s">
        <v>263</v>
      </c>
      <c r="C4573" s="4" t="s">
        <v>179</v>
      </c>
      <c r="D4573" s="4" t="s">
        <v>95</v>
      </c>
      <c r="E4573" s="4" t="s">
        <v>172</v>
      </c>
      <c r="F4573" s="3">
        <v>42923</v>
      </c>
      <c r="G4573" s="3">
        <v>42986</v>
      </c>
      <c r="H4573">
        <v>498</v>
      </c>
      <c r="I4573" s="4" t="s">
        <v>9021</v>
      </c>
      <c r="J4573" s="4" t="s">
        <v>9019</v>
      </c>
      <c r="K4573" s="4" t="s">
        <v>9010</v>
      </c>
      <c r="L4573">
        <v>550</v>
      </c>
      <c r="M4573" s="4" t="s">
        <v>60</v>
      </c>
      <c r="N4573">
        <v>1997</v>
      </c>
      <c r="O4573">
        <v>882.12</v>
      </c>
      <c r="P4573">
        <v>2769</v>
      </c>
      <c r="Q4573" s="4" t="s">
        <v>23</v>
      </c>
      <c r="R4573" s="4" t="s">
        <v>24</v>
      </c>
      <c r="S4573">
        <v>63</v>
      </c>
    </row>
    <row r="4574" spans="1:19">
      <c r="A4574" s="4" t="s">
        <v>4781</v>
      </c>
      <c r="B4574" s="4" t="s">
        <v>212</v>
      </c>
      <c r="C4574" s="4" t="s">
        <v>192</v>
      </c>
      <c r="D4574" s="4" t="s">
        <v>75</v>
      </c>
      <c r="E4574" s="4" t="s">
        <v>197</v>
      </c>
      <c r="F4574" s="3">
        <v>42923</v>
      </c>
      <c r="G4574" s="3">
        <v>42985</v>
      </c>
      <c r="H4574">
        <v>0</v>
      </c>
      <c r="I4574" s="4" t="s">
        <v>9023</v>
      </c>
      <c r="J4574" s="4" t="s">
        <v>9024</v>
      </c>
      <c r="K4574" s="4" t="s">
        <v>9012</v>
      </c>
      <c r="L4574">
        <v>3393</v>
      </c>
      <c r="M4574" s="4" t="s">
        <v>73</v>
      </c>
      <c r="N4574">
        <v>1982</v>
      </c>
      <c r="O4574">
        <v>792.46</v>
      </c>
      <c r="P4574">
        <v>1299</v>
      </c>
      <c r="Q4574" s="4" t="s">
        <v>23</v>
      </c>
      <c r="R4574" s="4" t="s">
        <v>24</v>
      </c>
      <c r="S4574">
        <v>62</v>
      </c>
    </row>
    <row r="4575" spans="1:19">
      <c r="A4575" s="4" t="s">
        <v>4782</v>
      </c>
      <c r="B4575" s="4" t="s">
        <v>343</v>
      </c>
      <c r="C4575" s="4" t="s">
        <v>177</v>
      </c>
      <c r="D4575" s="4" t="s">
        <v>51</v>
      </c>
      <c r="E4575" s="4" t="s">
        <v>172</v>
      </c>
      <c r="F4575" s="3">
        <v>42923</v>
      </c>
      <c r="G4575" s="3">
        <v>42927</v>
      </c>
      <c r="H4575">
        <v>64</v>
      </c>
      <c r="I4575" s="4" t="s">
        <v>9016</v>
      </c>
      <c r="J4575" s="4" t="s">
        <v>9015</v>
      </c>
      <c r="K4575" s="4" t="s">
        <v>9012</v>
      </c>
      <c r="L4575">
        <v>55</v>
      </c>
      <c r="M4575" s="4" t="s">
        <v>36</v>
      </c>
      <c r="N4575">
        <v>1982</v>
      </c>
      <c r="O4575">
        <v>4618</v>
      </c>
      <c r="P4575">
        <v>10083</v>
      </c>
      <c r="Q4575" s="4" t="s">
        <v>23</v>
      </c>
      <c r="R4575" s="4" t="s">
        <v>24</v>
      </c>
      <c r="S4575">
        <v>4</v>
      </c>
    </row>
    <row r="4576" spans="1:19">
      <c r="A4576" s="4" t="s">
        <v>4783</v>
      </c>
      <c r="B4576" s="4" t="s">
        <v>219</v>
      </c>
      <c r="C4576" s="4" t="s">
        <v>192</v>
      </c>
      <c r="D4576" s="4" t="s">
        <v>122</v>
      </c>
      <c r="E4576" s="4" t="s">
        <v>197</v>
      </c>
      <c r="F4576" s="3">
        <v>42923</v>
      </c>
      <c r="G4576" s="3">
        <v>42925</v>
      </c>
      <c r="H4576">
        <v>0</v>
      </c>
      <c r="I4576" s="4" t="s">
        <v>9026</v>
      </c>
      <c r="J4576" s="4" t="s">
        <v>9024</v>
      </c>
      <c r="K4576" s="4" t="s">
        <v>9012</v>
      </c>
      <c r="L4576">
        <v>3393</v>
      </c>
      <c r="M4576" s="4" t="s">
        <v>58</v>
      </c>
      <c r="N4576">
        <v>1993</v>
      </c>
      <c r="O4576">
        <v>7537.24</v>
      </c>
      <c r="P4576">
        <v>20293</v>
      </c>
      <c r="Q4576" s="4" t="s">
        <v>23</v>
      </c>
      <c r="R4576" s="4" t="s">
        <v>24</v>
      </c>
      <c r="S4576">
        <v>2</v>
      </c>
    </row>
    <row r="4577" spans="1:19">
      <c r="A4577" s="4" t="s">
        <v>4784</v>
      </c>
      <c r="B4577" s="4" t="s">
        <v>230</v>
      </c>
      <c r="C4577" s="4" t="s">
        <v>199</v>
      </c>
      <c r="D4577" s="4" t="s">
        <v>43</v>
      </c>
      <c r="E4577" s="4" t="s">
        <v>193</v>
      </c>
      <c r="F4577" s="3">
        <v>42923</v>
      </c>
      <c r="G4577" s="3"/>
      <c r="I4577" s="4" t="s">
        <v>9026</v>
      </c>
      <c r="J4577" s="4" t="s">
        <v>9024</v>
      </c>
      <c r="K4577" s="4" t="s">
        <v>9010</v>
      </c>
      <c r="L4577">
        <v>5482</v>
      </c>
      <c r="M4577" s="4" t="s">
        <v>9322</v>
      </c>
      <c r="N4577">
        <v>2005</v>
      </c>
      <c r="O4577">
        <v>1520.66</v>
      </c>
      <c r="P4577">
        <v>1806</v>
      </c>
      <c r="Q4577" s="4" t="s">
        <v>23</v>
      </c>
      <c r="R4577" s="4" t="s">
        <v>24</v>
      </c>
    </row>
    <row r="4578" spans="1:19">
      <c r="A4578" s="4" t="s">
        <v>4785</v>
      </c>
      <c r="B4578" s="4" t="s">
        <v>230</v>
      </c>
      <c r="C4578" s="4" t="s">
        <v>179</v>
      </c>
      <c r="D4578" s="4" t="s">
        <v>84</v>
      </c>
      <c r="E4578" s="4" t="s">
        <v>197</v>
      </c>
      <c r="F4578" s="3">
        <v>42923</v>
      </c>
      <c r="G4578" s="3">
        <v>42925</v>
      </c>
      <c r="H4578">
        <v>0</v>
      </c>
      <c r="I4578" s="4" t="s">
        <v>9026</v>
      </c>
      <c r="J4578" s="4" t="s">
        <v>9024</v>
      </c>
      <c r="K4578" s="4" t="s">
        <v>9010</v>
      </c>
      <c r="L4578">
        <v>550</v>
      </c>
      <c r="M4578" s="4" t="s">
        <v>9322</v>
      </c>
      <c r="N4578">
        <v>1980</v>
      </c>
      <c r="O4578">
        <v>7708.38</v>
      </c>
      <c r="P4578">
        <v>13756</v>
      </c>
      <c r="Q4578" s="4" t="s">
        <v>23</v>
      </c>
      <c r="R4578" s="4" t="s">
        <v>24</v>
      </c>
      <c r="S4578">
        <v>2</v>
      </c>
    </row>
    <row r="4579" spans="1:19">
      <c r="A4579" s="4" t="s">
        <v>4786</v>
      </c>
      <c r="B4579" s="4" t="s">
        <v>230</v>
      </c>
      <c r="C4579" s="4" t="s">
        <v>179</v>
      </c>
      <c r="D4579" s="4" t="s">
        <v>59</v>
      </c>
      <c r="E4579" s="4" t="s">
        <v>172</v>
      </c>
      <c r="F4579" s="3">
        <v>42923</v>
      </c>
      <c r="G4579" s="3">
        <v>42925</v>
      </c>
      <c r="H4579">
        <v>565</v>
      </c>
      <c r="I4579" s="4" t="s">
        <v>9026</v>
      </c>
      <c r="J4579" s="4" t="s">
        <v>9024</v>
      </c>
      <c r="K4579" s="4" t="s">
        <v>9010</v>
      </c>
      <c r="L4579">
        <v>550</v>
      </c>
      <c r="M4579" s="4" t="s">
        <v>60</v>
      </c>
      <c r="N4579">
        <v>1988</v>
      </c>
      <c r="O4579">
        <v>2059.9</v>
      </c>
      <c r="P4579">
        <v>3644</v>
      </c>
      <c r="Q4579" s="4" t="s">
        <v>23</v>
      </c>
      <c r="R4579" s="4" t="s">
        <v>24</v>
      </c>
      <c r="S4579">
        <v>2</v>
      </c>
    </row>
    <row r="4580" spans="1:19">
      <c r="A4580" s="4" t="s">
        <v>4787</v>
      </c>
      <c r="B4580" s="4" t="s">
        <v>230</v>
      </c>
      <c r="C4580" s="4" t="s">
        <v>179</v>
      </c>
      <c r="D4580" s="4" t="s">
        <v>82</v>
      </c>
      <c r="E4580" s="4" t="s">
        <v>172</v>
      </c>
      <c r="F4580" s="3">
        <v>42923</v>
      </c>
      <c r="G4580" s="3">
        <v>42933</v>
      </c>
      <c r="H4580">
        <v>579</v>
      </c>
      <c r="I4580" s="4" t="s">
        <v>9026</v>
      </c>
      <c r="J4580" s="4" t="s">
        <v>9024</v>
      </c>
      <c r="K4580" s="4" t="s">
        <v>9010</v>
      </c>
      <c r="L4580">
        <v>550</v>
      </c>
      <c r="M4580" s="4" t="s">
        <v>36</v>
      </c>
      <c r="N4580">
        <v>1982</v>
      </c>
      <c r="O4580">
        <v>11698.03</v>
      </c>
      <c r="P4580">
        <v>34288</v>
      </c>
      <c r="Q4580" s="4" t="s">
        <v>23</v>
      </c>
      <c r="R4580" s="4" t="s">
        <v>24</v>
      </c>
      <c r="S4580">
        <v>10</v>
      </c>
    </row>
    <row r="4581" spans="1:19">
      <c r="A4581" s="4" t="s">
        <v>4788</v>
      </c>
      <c r="B4581" s="4" t="s">
        <v>256</v>
      </c>
      <c r="C4581" s="4" t="s">
        <v>177</v>
      </c>
      <c r="D4581" s="4" t="s">
        <v>76</v>
      </c>
      <c r="E4581" s="4" t="s">
        <v>172</v>
      </c>
      <c r="F4581" s="3">
        <v>42923</v>
      </c>
      <c r="G4581" s="3">
        <v>42989</v>
      </c>
      <c r="H4581">
        <v>56</v>
      </c>
      <c r="I4581" s="4" t="s">
        <v>9014</v>
      </c>
      <c r="J4581" s="4" t="s">
        <v>9015</v>
      </c>
      <c r="K4581" s="4" t="s">
        <v>9012</v>
      </c>
      <c r="L4581">
        <v>55</v>
      </c>
      <c r="M4581" s="4" t="s">
        <v>9322</v>
      </c>
      <c r="N4581">
        <v>1997</v>
      </c>
      <c r="O4581">
        <v>8170.38</v>
      </c>
      <c r="P4581">
        <v>16499</v>
      </c>
      <c r="Q4581" s="4" t="s">
        <v>77</v>
      </c>
      <c r="R4581" s="4" t="s">
        <v>24</v>
      </c>
      <c r="S4581">
        <v>66</v>
      </c>
    </row>
    <row r="4582" spans="1:19">
      <c r="A4582" s="4" t="s">
        <v>4789</v>
      </c>
      <c r="B4582" s="4" t="s">
        <v>187</v>
      </c>
      <c r="C4582" s="4" t="s">
        <v>9011</v>
      </c>
      <c r="D4582" s="4" t="s">
        <v>105</v>
      </c>
      <c r="E4582" s="4" t="s">
        <v>172</v>
      </c>
      <c r="F4582" s="3">
        <v>42923</v>
      </c>
      <c r="G4582" s="3">
        <v>42983</v>
      </c>
      <c r="H4582">
        <v>4063</v>
      </c>
      <c r="I4582" s="4" t="s">
        <v>9023</v>
      </c>
      <c r="J4582" s="4" t="s">
        <v>9024</v>
      </c>
      <c r="K4582" s="4" t="s">
        <v>9010</v>
      </c>
      <c r="L4582">
        <v>4821</v>
      </c>
      <c r="M4582" s="4" t="s">
        <v>36</v>
      </c>
      <c r="N4582">
        <v>1996</v>
      </c>
      <c r="O4582">
        <v>6354.87</v>
      </c>
      <c r="P4582">
        <v>16780</v>
      </c>
      <c r="Q4582" s="4" t="s">
        <v>23</v>
      </c>
      <c r="R4582" s="4" t="s">
        <v>35</v>
      </c>
      <c r="S4582">
        <v>60</v>
      </c>
    </row>
    <row r="4583" spans="1:19">
      <c r="A4583" s="4" t="s">
        <v>4790</v>
      </c>
      <c r="B4583" s="4" t="s">
        <v>244</v>
      </c>
      <c r="C4583" s="4" t="s">
        <v>171</v>
      </c>
      <c r="D4583" s="4" t="s">
        <v>47</v>
      </c>
      <c r="E4583" s="4" t="s">
        <v>172</v>
      </c>
      <c r="F4583" s="3">
        <v>42923</v>
      </c>
      <c r="G4583" s="3">
        <v>42933</v>
      </c>
      <c r="H4583">
        <v>1193</v>
      </c>
      <c r="I4583" s="4" t="s">
        <v>9016</v>
      </c>
      <c r="J4583" s="4" t="s">
        <v>9015</v>
      </c>
      <c r="K4583" s="4" t="s">
        <v>9010</v>
      </c>
      <c r="L4583">
        <v>1096</v>
      </c>
      <c r="M4583" s="4" t="s">
        <v>46</v>
      </c>
      <c r="N4583">
        <v>1986</v>
      </c>
      <c r="O4583">
        <v>2403.58</v>
      </c>
      <c r="P4583">
        <v>8801</v>
      </c>
      <c r="Q4583" s="4" t="s">
        <v>23</v>
      </c>
      <c r="R4583" s="4" t="s">
        <v>24</v>
      </c>
      <c r="S4583">
        <v>10</v>
      </c>
    </row>
    <row r="4584" spans="1:19">
      <c r="A4584" s="4" t="s">
        <v>4791</v>
      </c>
      <c r="B4584" s="4" t="s">
        <v>170</v>
      </c>
      <c r="C4584" s="4" t="s">
        <v>179</v>
      </c>
      <c r="D4584" s="4" t="s">
        <v>106</v>
      </c>
      <c r="E4584" s="4" t="s">
        <v>197</v>
      </c>
      <c r="F4584" s="3">
        <v>42923</v>
      </c>
      <c r="G4584" s="3">
        <v>42931</v>
      </c>
      <c r="H4584">
        <v>0</v>
      </c>
      <c r="I4584" s="4" t="s">
        <v>9014</v>
      </c>
      <c r="J4584" s="4" t="s">
        <v>9015</v>
      </c>
      <c r="K4584" s="4" t="s">
        <v>9010</v>
      </c>
      <c r="L4584">
        <v>550</v>
      </c>
      <c r="M4584" s="4" t="s">
        <v>46</v>
      </c>
      <c r="N4584">
        <v>2012</v>
      </c>
      <c r="O4584">
        <v>45.39</v>
      </c>
      <c r="P4584">
        <v>100</v>
      </c>
      <c r="Q4584" s="4" t="s">
        <v>23</v>
      </c>
      <c r="R4584" s="4" t="s">
        <v>47</v>
      </c>
      <c r="S4584">
        <v>8</v>
      </c>
    </row>
    <row r="4585" spans="1:19">
      <c r="A4585" s="4" t="s">
        <v>4792</v>
      </c>
      <c r="B4585" s="4" t="s">
        <v>189</v>
      </c>
      <c r="C4585" s="4" t="s">
        <v>171</v>
      </c>
      <c r="D4585" s="4" t="s">
        <v>27</v>
      </c>
      <c r="E4585" s="4" t="s">
        <v>172</v>
      </c>
      <c r="F4585" s="3">
        <v>42923</v>
      </c>
      <c r="G4585" s="3">
        <v>42927</v>
      </c>
      <c r="H4585">
        <v>1088</v>
      </c>
      <c r="I4585" s="4" t="s">
        <v>9016</v>
      </c>
      <c r="J4585" s="4" t="s">
        <v>9015</v>
      </c>
      <c r="K4585" s="4" t="s">
        <v>9010</v>
      </c>
      <c r="L4585">
        <v>1096</v>
      </c>
      <c r="M4585" s="4" t="s">
        <v>26</v>
      </c>
      <c r="N4585">
        <v>1986</v>
      </c>
      <c r="O4585">
        <v>647.17999999999995</v>
      </c>
      <c r="P4585">
        <v>1185</v>
      </c>
      <c r="Q4585" s="4" t="s">
        <v>28</v>
      </c>
      <c r="R4585" s="4" t="s">
        <v>24</v>
      </c>
      <c r="S4585">
        <v>4</v>
      </c>
    </row>
    <row r="4586" spans="1:19">
      <c r="A4586" s="4" t="s">
        <v>4793</v>
      </c>
      <c r="B4586" s="4" t="s">
        <v>232</v>
      </c>
      <c r="C4586" s="4" t="s">
        <v>171</v>
      </c>
      <c r="D4586" s="4" t="s">
        <v>123</v>
      </c>
      <c r="E4586" s="4" t="s">
        <v>197</v>
      </c>
      <c r="F4586" s="3">
        <v>42923</v>
      </c>
      <c r="G4586" s="3">
        <v>42995</v>
      </c>
      <c r="H4586">
        <v>0</v>
      </c>
      <c r="I4586" s="4" t="s">
        <v>9021</v>
      </c>
      <c r="J4586" s="4" t="s">
        <v>9019</v>
      </c>
      <c r="K4586" s="4" t="s">
        <v>9010</v>
      </c>
      <c r="L4586">
        <v>1096</v>
      </c>
      <c r="M4586" s="4" t="s">
        <v>39</v>
      </c>
      <c r="N4586">
        <v>1989</v>
      </c>
      <c r="O4586">
        <v>3838.39</v>
      </c>
      <c r="P4586">
        <v>8274</v>
      </c>
      <c r="Q4586" s="4" t="s">
        <v>23</v>
      </c>
      <c r="R4586" s="4" t="s">
        <v>24</v>
      </c>
      <c r="S4586">
        <v>72</v>
      </c>
    </row>
    <row r="4587" spans="1:19">
      <c r="A4587" s="4" t="s">
        <v>4794</v>
      </c>
      <c r="B4587" s="4" t="s">
        <v>205</v>
      </c>
      <c r="C4587" s="4" t="s">
        <v>177</v>
      </c>
      <c r="D4587" s="4" t="s">
        <v>122</v>
      </c>
      <c r="E4587" s="4" t="s">
        <v>172</v>
      </c>
      <c r="F4587" s="3">
        <v>42923</v>
      </c>
      <c r="G4587" s="3">
        <v>42989</v>
      </c>
      <c r="H4587">
        <v>58</v>
      </c>
      <c r="I4587" s="4" t="s">
        <v>9023</v>
      </c>
      <c r="J4587" s="4" t="s">
        <v>9024</v>
      </c>
      <c r="K4587" s="4" t="s">
        <v>9012</v>
      </c>
      <c r="L4587">
        <v>55</v>
      </c>
      <c r="M4587" s="4" t="s">
        <v>58</v>
      </c>
      <c r="N4587">
        <v>1993</v>
      </c>
      <c r="O4587">
        <v>7537.24</v>
      </c>
      <c r="P4587">
        <v>20293</v>
      </c>
      <c r="Q4587" s="4" t="s">
        <v>23</v>
      </c>
      <c r="R4587" s="4" t="s">
        <v>24</v>
      </c>
      <c r="S4587">
        <v>66</v>
      </c>
    </row>
    <row r="4588" spans="1:19">
      <c r="A4588" s="4" t="s">
        <v>4795</v>
      </c>
      <c r="B4588" s="4" t="s">
        <v>226</v>
      </c>
      <c r="C4588" s="4" t="s">
        <v>199</v>
      </c>
      <c r="D4588" s="4" t="s">
        <v>24</v>
      </c>
      <c r="E4588" s="4" t="s">
        <v>193</v>
      </c>
      <c r="F4588" s="3">
        <v>42923</v>
      </c>
      <c r="G4588" s="3"/>
      <c r="I4588" s="4" t="s">
        <v>9018</v>
      </c>
      <c r="J4588" s="4" t="s">
        <v>9019</v>
      </c>
      <c r="K4588" s="4" t="s">
        <v>9010</v>
      </c>
      <c r="L4588">
        <v>5482</v>
      </c>
      <c r="M4588" s="4"/>
      <c r="Q4588" s="4"/>
      <c r="R4588" s="4"/>
    </row>
    <row r="4589" spans="1:19">
      <c r="A4589" s="4" t="s">
        <v>4796</v>
      </c>
      <c r="B4589" s="4" t="s">
        <v>185</v>
      </c>
      <c r="C4589" s="4" t="s">
        <v>192</v>
      </c>
      <c r="D4589" s="4" t="s">
        <v>62</v>
      </c>
      <c r="E4589" s="4" t="s">
        <v>197</v>
      </c>
      <c r="F4589" s="3">
        <v>42923</v>
      </c>
      <c r="G4589" s="3">
        <v>42925</v>
      </c>
      <c r="H4589">
        <v>0</v>
      </c>
      <c r="I4589" s="4" t="s">
        <v>9023</v>
      </c>
      <c r="J4589" s="4" t="s">
        <v>9024</v>
      </c>
      <c r="K4589" s="4" t="s">
        <v>9012</v>
      </c>
      <c r="L4589">
        <v>3393</v>
      </c>
      <c r="M4589" s="4" t="s">
        <v>58</v>
      </c>
      <c r="N4589">
        <v>2008</v>
      </c>
      <c r="O4589">
        <v>52.5</v>
      </c>
      <c r="P4589">
        <v>165</v>
      </c>
      <c r="Q4589" s="4" t="s">
        <v>23</v>
      </c>
      <c r="R4589" s="4" t="s">
        <v>24</v>
      </c>
      <c r="S4589">
        <v>2</v>
      </c>
    </row>
    <row r="4590" spans="1:19">
      <c r="A4590" s="4" t="s">
        <v>4797</v>
      </c>
      <c r="B4590" s="4" t="s">
        <v>185</v>
      </c>
      <c r="C4590" s="4" t="s">
        <v>199</v>
      </c>
      <c r="D4590" s="4" t="s">
        <v>72</v>
      </c>
      <c r="E4590" s="4" t="s">
        <v>172</v>
      </c>
      <c r="F4590" s="3">
        <v>42923</v>
      </c>
      <c r="G4590" s="3">
        <v>42929</v>
      </c>
      <c r="H4590">
        <v>4466</v>
      </c>
      <c r="I4590" s="4" t="s">
        <v>9023</v>
      </c>
      <c r="J4590" s="4" t="s">
        <v>9024</v>
      </c>
      <c r="K4590" s="4" t="s">
        <v>9010</v>
      </c>
      <c r="L4590">
        <v>5482</v>
      </c>
      <c r="M4590" s="4" t="s">
        <v>73</v>
      </c>
      <c r="N4590">
        <v>2003</v>
      </c>
      <c r="O4590">
        <v>692.19</v>
      </c>
      <c r="P4590">
        <v>1922</v>
      </c>
      <c r="Q4590" s="4" t="s">
        <v>23</v>
      </c>
      <c r="R4590" s="4" t="s">
        <v>24</v>
      </c>
      <c r="S4590">
        <v>6</v>
      </c>
    </row>
    <row r="4591" spans="1:19">
      <c r="A4591" s="4" t="s">
        <v>4798</v>
      </c>
      <c r="B4591" s="4" t="s">
        <v>216</v>
      </c>
      <c r="C4591" s="4" t="s">
        <v>177</v>
      </c>
      <c r="D4591" s="4" t="s">
        <v>24</v>
      </c>
      <c r="E4591" s="4" t="s">
        <v>193</v>
      </c>
      <c r="F4591" s="3">
        <v>42923</v>
      </c>
      <c r="G4591" s="3"/>
      <c r="I4591" s="4" t="s">
        <v>9018</v>
      </c>
      <c r="J4591" s="4" t="s">
        <v>9019</v>
      </c>
      <c r="K4591" s="4" t="s">
        <v>9012</v>
      </c>
      <c r="L4591">
        <v>55</v>
      </c>
      <c r="M4591" s="4"/>
      <c r="Q4591" s="4"/>
      <c r="R4591" s="4"/>
    </row>
    <row r="4592" spans="1:19">
      <c r="A4592" s="4" t="s">
        <v>4799</v>
      </c>
      <c r="B4592" s="4" t="s">
        <v>216</v>
      </c>
      <c r="C4592" s="4" t="s">
        <v>179</v>
      </c>
      <c r="D4592" s="4" t="s">
        <v>83</v>
      </c>
      <c r="E4592" s="4" t="s">
        <v>197</v>
      </c>
      <c r="F4592" s="3">
        <v>42923</v>
      </c>
      <c r="G4592" s="3">
        <v>42930</v>
      </c>
      <c r="H4592">
        <v>0</v>
      </c>
      <c r="I4592" s="4" t="s">
        <v>9018</v>
      </c>
      <c r="J4592" s="4" t="s">
        <v>9019</v>
      </c>
      <c r="K4592" s="4" t="s">
        <v>9010</v>
      </c>
      <c r="L4592">
        <v>550</v>
      </c>
      <c r="M4592" s="4" t="s">
        <v>33</v>
      </c>
      <c r="N4592">
        <v>2004</v>
      </c>
      <c r="O4592">
        <v>702.72</v>
      </c>
      <c r="P4592">
        <v>1831</v>
      </c>
      <c r="Q4592" s="4" t="s">
        <v>23</v>
      </c>
      <c r="R4592" s="4" t="s">
        <v>24</v>
      </c>
      <c r="S4592">
        <v>7</v>
      </c>
    </row>
    <row r="4593" spans="1:19">
      <c r="A4593" s="4" t="s">
        <v>4800</v>
      </c>
      <c r="B4593" s="4" t="s">
        <v>216</v>
      </c>
      <c r="C4593" s="4" t="s">
        <v>192</v>
      </c>
      <c r="D4593" s="4" t="s">
        <v>123</v>
      </c>
      <c r="E4593" s="4" t="s">
        <v>197</v>
      </c>
      <c r="F4593" s="3">
        <v>42923</v>
      </c>
      <c r="G4593" s="3">
        <v>42931</v>
      </c>
      <c r="H4593">
        <v>0</v>
      </c>
      <c r="I4593" s="4" t="s">
        <v>9018</v>
      </c>
      <c r="J4593" s="4" t="s">
        <v>9019</v>
      </c>
      <c r="K4593" s="4" t="s">
        <v>9012</v>
      </c>
      <c r="L4593">
        <v>3393</v>
      </c>
      <c r="M4593" s="4" t="s">
        <v>39</v>
      </c>
      <c r="N4593">
        <v>1989</v>
      </c>
      <c r="O4593">
        <v>3838.39</v>
      </c>
      <c r="P4593">
        <v>8274</v>
      </c>
      <c r="Q4593" s="4" t="s">
        <v>23</v>
      </c>
      <c r="R4593" s="4" t="s">
        <v>24</v>
      </c>
      <c r="S4593">
        <v>8</v>
      </c>
    </row>
    <row r="4594" spans="1:19">
      <c r="A4594" s="4" t="s">
        <v>4801</v>
      </c>
      <c r="B4594" s="4" t="s">
        <v>183</v>
      </c>
      <c r="C4594" s="4" t="s">
        <v>177</v>
      </c>
      <c r="D4594" s="4" t="s">
        <v>70</v>
      </c>
      <c r="E4594" s="4" t="s">
        <v>172</v>
      </c>
      <c r="F4594" s="3">
        <v>42924</v>
      </c>
      <c r="G4594" s="3">
        <v>43045</v>
      </c>
      <c r="H4594">
        <v>55</v>
      </c>
      <c r="I4594" s="4" t="s">
        <v>9014</v>
      </c>
      <c r="J4594" s="4" t="s">
        <v>9015</v>
      </c>
      <c r="K4594" s="4" t="s">
        <v>9012</v>
      </c>
      <c r="L4594">
        <v>55</v>
      </c>
      <c r="M4594" s="4" t="s">
        <v>55</v>
      </c>
      <c r="N4594">
        <v>2007</v>
      </c>
      <c r="O4594">
        <v>86.68</v>
      </c>
      <c r="P4594">
        <v>187</v>
      </c>
      <c r="Q4594" s="4" t="s">
        <v>23</v>
      </c>
      <c r="R4594" s="4" t="s">
        <v>56</v>
      </c>
      <c r="S4594">
        <v>121</v>
      </c>
    </row>
    <row r="4595" spans="1:19">
      <c r="A4595" s="4" t="s">
        <v>4802</v>
      </c>
      <c r="B4595" s="4" t="s">
        <v>261</v>
      </c>
      <c r="C4595" s="4" t="s">
        <v>179</v>
      </c>
      <c r="D4595" s="4" t="s">
        <v>57</v>
      </c>
      <c r="E4595" s="4" t="s">
        <v>193</v>
      </c>
      <c r="F4595" s="3">
        <v>42924</v>
      </c>
      <c r="G4595" s="3"/>
      <c r="I4595" s="4" t="s">
        <v>9021</v>
      </c>
      <c r="J4595" s="4" t="s">
        <v>9019</v>
      </c>
      <c r="K4595" s="4" t="s">
        <v>9010</v>
      </c>
      <c r="L4595">
        <v>550</v>
      </c>
      <c r="M4595" s="4" t="s">
        <v>58</v>
      </c>
      <c r="N4595">
        <v>2006</v>
      </c>
      <c r="O4595">
        <v>1102.43</v>
      </c>
      <c r="P4595">
        <v>1759</v>
      </c>
      <c r="Q4595" s="4" t="s">
        <v>23</v>
      </c>
      <c r="R4595" s="4" t="s">
        <v>24</v>
      </c>
    </row>
    <row r="4596" spans="1:19">
      <c r="A4596" s="4" t="s">
        <v>4803</v>
      </c>
      <c r="B4596" s="4" t="s">
        <v>246</v>
      </c>
      <c r="C4596" s="4" t="s">
        <v>171</v>
      </c>
      <c r="D4596" s="4" t="s">
        <v>52</v>
      </c>
      <c r="E4596" s="4" t="s">
        <v>197</v>
      </c>
      <c r="F4596" s="3">
        <v>42924</v>
      </c>
      <c r="G4596" s="3">
        <v>42931</v>
      </c>
      <c r="H4596">
        <v>0</v>
      </c>
      <c r="I4596" s="4" t="s">
        <v>9021</v>
      </c>
      <c r="J4596" s="4" t="s">
        <v>9019</v>
      </c>
      <c r="K4596" s="4" t="s">
        <v>9010</v>
      </c>
      <c r="L4596">
        <v>1096</v>
      </c>
      <c r="M4596" s="4" t="s">
        <v>46</v>
      </c>
      <c r="N4596">
        <v>1999</v>
      </c>
      <c r="O4596">
        <v>1197.44</v>
      </c>
      <c r="P4596">
        <v>2570</v>
      </c>
      <c r="Q4596" s="4" t="s">
        <v>23</v>
      </c>
      <c r="R4596" s="4" t="s">
        <v>24</v>
      </c>
      <c r="S4596">
        <v>7</v>
      </c>
    </row>
    <row r="4597" spans="1:19">
      <c r="A4597" s="4" t="s">
        <v>4804</v>
      </c>
      <c r="B4597" s="4" t="s">
        <v>246</v>
      </c>
      <c r="C4597" s="4" t="s">
        <v>171</v>
      </c>
      <c r="D4597" s="4" t="s">
        <v>84</v>
      </c>
      <c r="E4597" s="4" t="s">
        <v>172</v>
      </c>
      <c r="F4597" s="3">
        <v>42924</v>
      </c>
      <c r="G4597" s="3">
        <v>42932</v>
      </c>
      <c r="H4597">
        <v>861</v>
      </c>
      <c r="I4597" s="4" t="s">
        <v>9021</v>
      </c>
      <c r="J4597" s="4" t="s">
        <v>9019</v>
      </c>
      <c r="K4597" s="4" t="s">
        <v>9010</v>
      </c>
      <c r="L4597">
        <v>1096</v>
      </c>
      <c r="M4597" s="4" t="s">
        <v>9322</v>
      </c>
      <c r="N4597">
        <v>1980</v>
      </c>
      <c r="O4597">
        <v>7708.38</v>
      </c>
      <c r="P4597">
        <v>13756</v>
      </c>
      <c r="Q4597" s="4" t="s">
        <v>23</v>
      </c>
      <c r="R4597" s="4" t="s">
        <v>24</v>
      </c>
      <c r="S4597">
        <v>8</v>
      </c>
    </row>
    <row r="4598" spans="1:19">
      <c r="A4598" s="4" t="s">
        <v>4805</v>
      </c>
      <c r="B4598" s="4" t="s">
        <v>279</v>
      </c>
      <c r="C4598" s="4" t="s">
        <v>179</v>
      </c>
      <c r="D4598" s="4" t="s">
        <v>21</v>
      </c>
      <c r="E4598" s="4" t="s">
        <v>193</v>
      </c>
      <c r="F4598" s="3">
        <v>42924</v>
      </c>
      <c r="G4598" s="3"/>
      <c r="I4598" s="4" t="s">
        <v>9018</v>
      </c>
      <c r="J4598" s="4" t="s">
        <v>9019</v>
      </c>
      <c r="K4598" s="4" t="s">
        <v>9010</v>
      </c>
      <c r="L4598">
        <v>550</v>
      </c>
      <c r="M4598" s="4" t="s">
        <v>9322</v>
      </c>
      <c r="N4598">
        <v>1996</v>
      </c>
      <c r="O4598">
        <v>1100.04</v>
      </c>
      <c r="P4598">
        <v>2822</v>
      </c>
      <c r="Q4598" s="4" t="s">
        <v>23</v>
      </c>
      <c r="R4598" s="4" t="s">
        <v>24</v>
      </c>
    </row>
    <row r="4599" spans="1:19">
      <c r="A4599" s="4" t="s">
        <v>4806</v>
      </c>
      <c r="B4599" s="4" t="s">
        <v>279</v>
      </c>
      <c r="C4599" s="4" t="s">
        <v>192</v>
      </c>
      <c r="D4599" s="4" t="s">
        <v>99</v>
      </c>
      <c r="E4599" s="4" t="s">
        <v>197</v>
      </c>
      <c r="F4599" s="3">
        <v>42924</v>
      </c>
      <c r="G4599" s="3">
        <v>42925</v>
      </c>
      <c r="H4599">
        <v>0</v>
      </c>
      <c r="I4599" s="4" t="s">
        <v>9018</v>
      </c>
      <c r="J4599" s="4" t="s">
        <v>9019</v>
      </c>
      <c r="K4599" s="4" t="s">
        <v>9012</v>
      </c>
      <c r="L4599">
        <v>3393</v>
      </c>
      <c r="M4599" s="4" t="s">
        <v>33</v>
      </c>
      <c r="N4599">
        <v>2003</v>
      </c>
      <c r="O4599">
        <v>1419.98</v>
      </c>
      <c r="P4599">
        <v>4018</v>
      </c>
      <c r="Q4599" s="4" t="s">
        <v>23</v>
      </c>
      <c r="R4599" s="4" t="s">
        <v>24</v>
      </c>
      <c r="S4599">
        <v>1</v>
      </c>
    </row>
    <row r="4600" spans="1:19">
      <c r="A4600" s="4" t="s">
        <v>4807</v>
      </c>
      <c r="B4600" s="4" t="s">
        <v>279</v>
      </c>
      <c r="C4600" s="4" t="s">
        <v>9011</v>
      </c>
      <c r="D4600" s="4" t="s">
        <v>120</v>
      </c>
      <c r="E4600" s="4" t="s">
        <v>172</v>
      </c>
      <c r="F4600" s="3">
        <v>42924</v>
      </c>
      <c r="G4600" s="3">
        <v>42935</v>
      </c>
      <c r="H4600">
        <v>5137</v>
      </c>
      <c r="I4600" s="4" t="s">
        <v>9018</v>
      </c>
      <c r="J4600" s="4" t="s">
        <v>9019</v>
      </c>
      <c r="K4600" s="4" t="s">
        <v>9010</v>
      </c>
      <c r="L4600">
        <v>4821</v>
      </c>
      <c r="M4600" s="4" t="s">
        <v>58</v>
      </c>
      <c r="N4600">
        <v>1998</v>
      </c>
      <c r="O4600">
        <v>2022.14</v>
      </c>
      <c r="P4600">
        <v>5113</v>
      </c>
      <c r="Q4600" s="4" t="s">
        <v>23</v>
      </c>
      <c r="R4600" s="4" t="s">
        <v>24</v>
      </c>
      <c r="S4600">
        <v>11</v>
      </c>
    </row>
    <row r="4601" spans="1:19">
      <c r="A4601" s="4" t="s">
        <v>4808</v>
      </c>
      <c r="B4601" s="4" t="s">
        <v>174</v>
      </c>
      <c r="C4601" s="4" t="s">
        <v>177</v>
      </c>
      <c r="D4601" s="4" t="s">
        <v>27</v>
      </c>
      <c r="E4601" s="4" t="s">
        <v>172</v>
      </c>
      <c r="F4601" s="3">
        <v>42924</v>
      </c>
      <c r="G4601" s="3">
        <v>42932</v>
      </c>
      <c r="H4601">
        <v>54</v>
      </c>
      <c r="I4601" s="4" t="s">
        <v>9016</v>
      </c>
      <c r="J4601" s="4" t="s">
        <v>9015</v>
      </c>
      <c r="K4601" s="4" t="s">
        <v>9012</v>
      </c>
      <c r="L4601">
        <v>55</v>
      </c>
      <c r="M4601" s="4" t="s">
        <v>26</v>
      </c>
      <c r="N4601">
        <v>1986</v>
      </c>
      <c r="O4601">
        <v>647.17999999999995</v>
      </c>
      <c r="P4601">
        <v>1185</v>
      </c>
      <c r="Q4601" s="4" t="s">
        <v>28</v>
      </c>
      <c r="R4601" s="4" t="s">
        <v>24</v>
      </c>
      <c r="S4601">
        <v>8</v>
      </c>
    </row>
    <row r="4602" spans="1:19">
      <c r="A4602" s="4" t="s">
        <v>4809</v>
      </c>
      <c r="B4602" s="4" t="s">
        <v>263</v>
      </c>
      <c r="C4602" s="4" t="s">
        <v>171</v>
      </c>
      <c r="D4602" s="4" t="s">
        <v>83</v>
      </c>
      <c r="E4602" s="4" t="s">
        <v>172</v>
      </c>
      <c r="F4602" s="3">
        <v>42924</v>
      </c>
      <c r="G4602" s="3">
        <v>42930</v>
      </c>
      <c r="H4602">
        <v>1020</v>
      </c>
      <c r="I4602" s="4" t="s">
        <v>9021</v>
      </c>
      <c r="J4602" s="4" t="s">
        <v>9019</v>
      </c>
      <c r="K4602" s="4" t="s">
        <v>9010</v>
      </c>
      <c r="L4602">
        <v>1096</v>
      </c>
      <c r="M4602" s="4" t="s">
        <v>33</v>
      </c>
      <c r="N4602">
        <v>2004</v>
      </c>
      <c r="O4602">
        <v>702.72</v>
      </c>
      <c r="P4602">
        <v>1831</v>
      </c>
      <c r="Q4602" s="4" t="s">
        <v>23</v>
      </c>
      <c r="R4602" s="4" t="s">
        <v>24</v>
      </c>
      <c r="S4602">
        <v>6</v>
      </c>
    </row>
    <row r="4603" spans="1:19">
      <c r="A4603" s="4" t="s">
        <v>4810</v>
      </c>
      <c r="B4603" s="4" t="s">
        <v>263</v>
      </c>
      <c r="C4603" s="4" t="s">
        <v>171</v>
      </c>
      <c r="D4603" s="4" t="s">
        <v>125</v>
      </c>
      <c r="E4603" s="4" t="s">
        <v>172</v>
      </c>
      <c r="F4603" s="3">
        <v>42924</v>
      </c>
      <c r="G4603" s="3">
        <v>43006</v>
      </c>
      <c r="H4603">
        <v>1136</v>
      </c>
      <c r="I4603" s="4" t="s">
        <v>9021</v>
      </c>
      <c r="J4603" s="4" t="s">
        <v>9019</v>
      </c>
      <c r="K4603" s="4" t="s">
        <v>9010</v>
      </c>
      <c r="L4603">
        <v>1096</v>
      </c>
      <c r="M4603" s="4" t="s">
        <v>33</v>
      </c>
      <c r="N4603">
        <v>2005</v>
      </c>
      <c r="O4603">
        <v>2261.0500000000002</v>
      </c>
      <c r="P4603">
        <v>3851</v>
      </c>
      <c r="Q4603" s="4" t="s">
        <v>23</v>
      </c>
      <c r="R4603" s="4" t="s">
        <v>24</v>
      </c>
      <c r="S4603">
        <v>82</v>
      </c>
    </row>
    <row r="4604" spans="1:19">
      <c r="A4604" s="4" t="s">
        <v>4811</v>
      </c>
      <c r="B4604" s="4" t="s">
        <v>263</v>
      </c>
      <c r="C4604" s="4" t="s">
        <v>177</v>
      </c>
      <c r="D4604" s="4" t="s">
        <v>84</v>
      </c>
      <c r="E4604" s="4" t="s">
        <v>172</v>
      </c>
      <c r="F4604" s="3">
        <v>42924</v>
      </c>
      <c r="G4604" s="3">
        <v>42930</v>
      </c>
      <c r="H4604">
        <v>55</v>
      </c>
      <c r="I4604" s="4" t="s">
        <v>9021</v>
      </c>
      <c r="J4604" s="4" t="s">
        <v>9019</v>
      </c>
      <c r="K4604" s="4" t="s">
        <v>9012</v>
      </c>
      <c r="L4604">
        <v>55</v>
      </c>
      <c r="M4604" s="4" t="s">
        <v>9322</v>
      </c>
      <c r="N4604">
        <v>1980</v>
      </c>
      <c r="O4604">
        <v>7708.38</v>
      </c>
      <c r="P4604">
        <v>13756</v>
      </c>
      <c r="Q4604" s="4" t="s">
        <v>23</v>
      </c>
      <c r="R4604" s="4" t="s">
        <v>24</v>
      </c>
      <c r="S4604">
        <v>6</v>
      </c>
    </row>
    <row r="4605" spans="1:19">
      <c r="A4605" s="4" t="s">
        <v>4812</v>
      </c>
      <c r="B4605" s="4" t="s">
        <v>212</v>
      </c>
      <c r="C4605" s="4" t="s">
        <v>9011</v>
      </c>
      <c r="D4605" s="4" t="s">
        <v>74</v>
      </c>
      <c r="E4605" s="4" t="s">
        <v>172</v>
      </c>
      <c r="F4605" s="3">
        <v>42924</v>
      </c>
      <c r="G4605" s="3">
        <v>42987</v>
      </c>
      <c r="H4605">
        <v>5097</v>
      </c>
      <c r="I4605" s="4" t="s">
        <v>9023</v>
      </c>
      <c r="J4605" s="4" t="s">
        <v>9024</v>
      </c>
      <c r="K4605" s="4" t="s">
        <v>9010</v>
      </c>
      <c r="L4605">
        <v>4821</v>
      </c>
      <c r="M4605" s="4" t="s">
        <v>33</v>
      </c>
      <c r="N4605">
        <v>2003</v>
      </c>
      <c r="O4605">
        <v>223.8</v>
      </c>
      <c r="P4605">
        <v>299</v>
      </c>
      <c r="Q4605" s="4" t="s">
        <v>23</v>
      </c>
      <c r="R4605" s="4" t="s">
        <v>24</v>
      </c>
      <c r="S4605">
        <v>63</v>
      </c>
    </row>
    <row r="4606" spans="1:19">
      <c r="A4606" s="4" t="s">
        <v>4813</v>
      </c>
      <c r="B4606" s="4" t="s">
        <v>237</v>
      </c>
      <c r="C4606" s="4" t="s">
        <v>179</v>
      </c>
      <c r="D4606" s="4" t="s">
        <v>83</v>
      </c>
      <c r="E4606" s="4" t="s">
        <v>172</v>
      </c>
      <c r="F4606" s="3">
        <v>42924</v>
      </c>
      <c r="G4606" s="3">
        <v>42925</v>
      </c>
      <c r="H4606">
        <v>483</v>
      </c>
      <c r="I4606" s="4" t="s">
        <v>9018</v>
      </c>
      <c r="J4606" s="4" t="s">
        <v>9019</v>
      </c>
      <c r="K4606" s="4" t="s">
        <v>9010</v>
      </c>
      <c r="L4606">
        <v>550</v>
      </c>
      <c r="M4606" s="4" t="s">
        <v>33</v>
      </c>
      <c r="N4606">
        <v>2004</v>
      </c>
      <c r="O4606">
        <v>702.72</v>
      </c>
      <c r="P4606">
        <v>1831</v>
      </c>
      <c r="Q4606" s="4" t="s">
        <v>23</v>
      </c>
      <c r="R4606" s="4" t="s">
        <v>24</v>
      </c>
      <c r="S4606">
        <v>1</v>
      </c>
    </row>
    <row r="4607" spans="1:19">
      <c r="A4607" s="4" t="s">
        <v>4814</v>
      </c>
      <c r="B4607" s="4" t="s">
        <v>191</v>
      </c>
      <c r="C4607" s="4" t="s">
        <v>179</v>
      </c>
      <c r="D4607" s="4" t="s">
        <v>24</v>
      </c>
      <c r="E4607" s="4" t="s">
        <v>193</v>
      </c>
      <c r="F4607" s="3">
        <v>42924</v>
      </c>
      <c r="G4607" s="3"/>
      <c r="I4607" s="4" t="s">
        <v>9026</v>
      </c>
      <c r="J4607" s="4" t="s">
        <v>9024</v>
      </c>
      <c r="K4607" s="4" t="s">
        <v>9010</v>
      </c>
      <c r="L4607">
        <v>550</v>
      </c>
      <c r="M4607" s="4"/>
      <c r="Q4607" s="4"/>
      <c r="R4607" s="4"/>
    </row>
    <row r="4608" spans="1:19">
      <c r="A4608" s="4" t="s">
        <v>4815</v>
      </c>
      <c r="B4608" s="4" t="s">
        <v>191</v>
      </c>
      <c r="C4608" s="4" t="s">
        <v>179</v>
      </c>
      <c r="D4608" s="4" t="s">
        <v>129</v>
      </c>
      <c r="E4608" s="4" t="s">
        <v>172</v>
      </c>
      <c r="F4608" s="3">
        <v>42924</v>
      </c>
      <c r="G4608" s="3">
        <v>42976</v>
      </c>
      <c r="H4608">
        <v>587</v>
      </c>
      <c r="I4608" s="4" t="s">
        <v>9026</v>
      </c>
      <c r="J4608" s="4" t="s">
        <v>9024</v>
      </c>
      <c r="K4608" s="4" t="s">
        <v>9010</v>
      </c>
      <c r="L4608">
        <v>550</v>
      </c>
      <c r="M4608" s="4" t="s">
        <v>39</v>
      </c>
      <c r="N4608">
        <v>1992</v>
      </c>
      <c r="O4608">
        <v>324.19</v>
      </c>
      <c r="P4608">
        <v>978</v>
      </c>
      <c r="Q4608" s="4" t="s">
        <v>23</v>
      </c>
      <c r="R4608" s="4" t="s">
        <v>24</v>
      </c>
      <c r="S4608">
        <v>52</v>
      </c>
    </row>
    <row r="4609" spans="1:19">
      <c r="A4609" s="4" t="s">
        <v>4816</v>
      </c>
      <c r="B4609" s="4" t="s">
        <v>191</v>
      </c>
      <c r="C4609" s="4" t="s">
        <v>199</v>
      </c>
      <c r="D4609" s="4" t="s">
        <v>82</v>
      </c>
      <c r="E4609" s="4" t="s">
        <v>172</v>
      </c>
      <c r="F4609" s="3">
        <v>42924</v>
      </c>
      <c r="G4609" s="3">
        <v>42932</v>
      </c>
      <c r="H4609">
        <v>5284</v>
      </c>
      <c r="I4609" s="4" t="s">
        <v>9026</v>
      </c>
      <c r="J4609" s="4" t="s">
        <v>9024</v>
      </c>
      <c r="K4609" s="4" t="s">
        <v>9010</v>
      </c>
      <c r="L4609">
        <v>5482</v>
      </c>
      <c r="M4609" s="4" t="s">
        <v>36</v>
      </c>
      <c r="N4609">
        <v>1982</v>
      </c>
      <c r="O4609">
        <v>11698.03</v>
      </c>
      <c r="P4609">
        <v>34288</v>
      </c>
      <c r="Q4609" s="4" t="s">
        <v>23</v>
      </c>
      <c r="R4609" s="4" t="s">
        <v>24</v>
      </c>
      <c r="S4609">
        <v>8</v>
      </c>
    </row>
    <row r="4610" spans="1:19">
      <c r="A4610" s="4" t="s">
        <v>4817</v>
      </c>
      <c r="B4610" s="4" t="s">
        <v>343</v>
      </c>
      <c r="C4610" s="4" t="s">
        <v>179</v>
      </c>
      <c r="D4610" s="4" t="s">
        <v>106</v>
      </c>
      <c r="E4610" s="4" t="s">
        <v>197</v>
      </c>
      <c r="F4610" s="3">
        <v>42924</v>
      </c>
      <c r="G4610" s="3">
        <v>42925</v>
      </c>
      <c r="H4610">
        <v>0</v>
      </c>
      <c r="I4610" s="4" t="s">
        <v>9016</v>
      </c>
      <c r="J4610" s="4" t="s">
        <v>9015</v>
      </c>
      <c r="K4610" s="4" t="s">
        <v>9010</v>
      </c>
      <c r="L4610">
        <v>550</v>
      </c>
      <c r="M4610" s="4" t="s">
        <v>46</v>
      </c>
      <c r="N4610">
        <v>2012</v>
      </c>
      <c r="O4610">
        <v>45.39</v>
      </c>
      <c r="P4610">
        <v>100</v>
      </c>
      <c r="Q4610" s="4" t="s">
        <v>23</v>
      </c>
      <c r="R4610" s="4" t="s">
        <v>47</v>
      </c>
      <c r="S4610">
        <v>1</v>
      </c>
    </row>
    <row r="4611" spans="1:19">
      <c r="A4611" s="4" t="s">
        <v>4818</v>
      </c>
      <c r="B4611" s="4" t="s">
        <v>343</v>
      </c>
      <c r="C4611" s="4" t="s">
        <v>179</v>
      </c>
      <c r="D4611" s="4" t="s">
        <v>92</v>
      </c>
      <c r="E4611" s="4" t="s">
        <v>197</v>
      </c>
      <c r="F4611" s="3">
        <v>42924</v>
      </c>
      <c r="G4611" s="3">
        <v>42990</v>
      </c>
      <c r="H4611">
        <v>0</v>
      </c>
      <c r="I4611" s="4" t="s">
        <v>9016</v>
      </c>
      <c r="J4611" s="4" t="s">
        <v>9015</v>
      </c>
      <c r="K4611" s="4" t="s">
        <v>9010</v>
      </c>
      <c r="L4611">
        <v>550</v>
      </c>
      <c r="M4611" s="4" t="s">
        <v>73</v>
      </c>
      <c r="N4611">
        <v>1997</v>
      </c>
      <c r="O4611">
        <v>2041.73</v>
      </c>
      <c r="P4611">
        <v>5276</v>
      </c>
      <c r="Q4611" s="4" t="s">
        <v>23</v>
      </c>
      <c r="R4611" s="4" t="s">
        <v>24</v>
      </c>
      <c r="S4611">
        <v>66</v>
      </c>
    </row>
    <row r="4612" spans="1:19">
      <c r="A4612" s="4" t="s">
        <v>4819</v>
      </c>
      <c r="B4612" s="4" t="s">
        <v>230</v>
      </c>
      <c r="C4612" s="4" t="s">
        <v>192</v>
      </c>
      <c r="D4612" s="4" t="s">
        <v>124</v>
      </c>
      <c r="E4612" s="4" t="s">
        <v>197</v>
      </c>
      <c r="F4612" s="3">
        <v>42924</v>
      </c>
      <c r="G4612" s="3">
        <v>43006</v>
      </c>
      <c r="H4612">
        <v>0</v>
      </c>
      <c r="I4612" s="4" t="s">
        <v>9026</v>
      </c>
      <c r="J4612" s="4" t="s">
        <v>9024</v>
      </c>
      <c r="K4612" s="4" t="s">
        <v>9012</v>
      </c>
      <c r="L4612">
        <v>3393</v>
      </c>
      <c r="M4612" s="4" t="s">
        <v>60</v>
      </c>
      <c r="N4612">
        <v>1983</v>
      </c>
      <c r="O4612">
        <v>2871.35</v>
      </c>
      <c r="P4612">
        <v>9561</v>
      </c>
      <c r="Q4612" s="4" t="s">
        <v>23</v>
      </c>
      <c r="R4612" s="4" t="s">
        <v>24</v>
      </c>
      <c r="S4612">
        <v>82</v>
      </c>
    </row>
    <row r="4613" spans="1:19">
      <c r="A4613" s="4" t="s">
        <v>4820</v>
      </c>
      <c r="B4613" s="4" t="s">
        <v>230</v>
      </c>
      <c r="C4613" s="4" t="s">
        <v>171</v>
      </c>
      <c r="D4613" s="4" t="s">
        <v>72</v>
      </c>
      <c r="E4613" s="4" t="s">
        <v>172</v>
      </c>
      <c r="F4613" s="3">
        <v>42924</v>
      </c>
      <c r="G4613" s="3">
        <v>42925</v>
      </c>
      <c r="H4613">
        <v>993</v>
      </c>
      <c r="I4613" s="4" t="s">
        <v>9026</v>
      </c>
      <c r="J4613" s="4" t="s">
        <v>9024</v>
      </c>
      <c r="K4613" s="4" t="s">
        <v>9010</v>
      </c>
      <c r="L4613">
        <v>1096</v>
      </c>
      <c r="M4613" s="4" t="s">
        <v>73</v>
      </c>
      <c r="N4613">
        <v>2003</v>
      </c>
      <c r="O4613">
        <v>692.19</v>
      </c>
      <c r="P4613">
        <v>1922</v>
      </c>
      <c r="Q4613" s="4" t="s">
        <v>23</v>
      </c>
      <c r="R4613" s="4" t="s">
        <v>24</v>
      </c>
      <c r="S4613">
        <v>1</v>
      </c>
    </row>
    <row r="4614" spans="1:19">
      <c r="A4614" s="4" t="s">
        <v>4821</v>
      </c>
      <c r="B4614" s="4" t="s">
        <v>187</v>
      </c>
      <c r="C4614" s="4" t="s">
        <v>179</v>
      </c>
      <c r="D4614" s="4" t="s">
        <v>74</v>
      </c>
      <c r="E4614" s="4" t="s">
        <v>197</v>
      </c>
      <c r="F4614" s="3">
        <v>42924</v>
      </c>
      <c r="G4614" s="3">
        <v>42931</v>
      </c>
      <c r="H4614">
        <v>0</v>
      </c>
      <c r="I4614" s="4" t="s">
        <v>9023</v>
      </c>
      <c r="J4614" s="4" t="s">
        <v>9024</v>
      </c>
      <c r="K4614" s="4" t="s">
        <v>9010</v>
      </c>
      <c r="L4614">
        <v>550</v>
      </c>
      <c r="M4614" s="4" t="s">
        <v>33</v>
      </c>
      <c r="N4614">
        <v>2003</v>
      </c>
      <c r="O4614">
        <v>223.8</v>
      </c>
      <c r="P4614">
        <v>299</v>
      </c>
      <c r="Q4614" s="4" t="s">
        <v>23</v>
      </c>
      <c r="R4614" s="4" t="s">
        <v>24</v>
      </c>
      <c r="S4614">
        <v>7</v>
      </c>
    </row>
    <row r="4615" spans="1:19">
      <c r="A4615" s="4" t="s">
        <v>4822</v>
      </c>
      <c r="B4615" s="4" t="s">
        <v>201</v>
      </c>
      <c r="C4615" s="4" t="s">
        <v>9011</v>
      </c>
      <c r="D4615" s="4" t="s">
        <v>59</v>
      </c>
      <c r="E4615" s="4" t="s">
        <v>172</v>
      </c>
      <c r="F4615" s="3">
        <v>42924</v>
      </c>
      <c r="G4615" s="3">
        <v>42997</v>
      </c>
      <c r="H4615">
        <v>4642</v>
      </c>
      <c r="I4615" s="4" t="s">
        <v>9026</v>
      </c>
      <c r="J4615" s="4" t="s">
        <v>9024</v>
      </c>
      <c r="K4615" s="4" t="s">
        <v>9010</v>
      </c>
      <c r="L4615">
        <v>4821</v>
      </c>
      <c r="M4615" s="4" t="s">
        <v>60</v>
      </c>
      <c r="N4615">
        <v>1988</v>
      </c>
      <c r="O4615">
        <v>2059.9</v>
      </c>
      <c r="P4615">
        <v>3644</v>
      </c>
      <c r="Q4615" s="4" t="s">
        <v>23</v>
      </c>
      <c r="R4615" s="4" t="s">
        <v>24</v>
      </c>
      <c r="S4615">
        <v>73</v>
      </c>
    </row>
    <row r="4616" spans="1:19">
      <c r="A4616" s="4" t="s">
        <v>4823</v>
      </c>
      <c r="B4616" s="4" t="s">
        <v>232</v>
      </c>
      <c r="C4616" s="4" t="s">
        <v>9011</v>
      </c>
      <c r="D4616" s="4" t="s">
        <v>120</v>
      </c>
      <c r="E4616" s="4" t="s">
        <v>197</v>
      </c>
      <c r="F4616" s="3">
        <v>42924</v>
      </c>
      <c r="G4616" s="3">
        <v>42933</v>
      </c>
      <c r="H4616">
        <v>0</v>
      </c>
      <c r="I4616" s="4" t="s">
        <v>9021</v>
      </c>
      <c r="J4616" s="4" t="s">
        <v>9019</v>
      </c>
      <c r="K4616" s="4" t="s">
        <v>9010</v>
      </c>
      <c r="L4616">
        <v>4821</v>
      </c>
      <c r="M4616" s="4" t="s">
        <v>58</v>
      </c>
      <c r="N4616">
        <v>1998</v>
      </c>
      <c r="O4616">
        <v>2022.14</v>
      </c>
      <c r="P4616">
        <v>5113</v>
      </c>
      <c r="Q4616" s="4" t="s">
        <v>23</v>
      </c>
      <c r="R4616" s="4" t="s">
        <v>24</v>
      </c>
      <c r="S4616">
        <v>9</v>
      </c>
    </row>
    <row r="4617" spans="1:19">
      <c r="A4617" s="4" t="s">
        <v>4824</v>
      </c>
      <c r="B4617" s="4" t="s">
        <v>232</v>
      </c>
      <c r="C4617" s="4" t="s">
        <v>9011</v>
      </c>
      <c r="D4617" s="4" t="s">
        <v>82</v>
      </c>
      <c r="E4617" s="4" t="s">
        <v>172</v>
      </c>
      <c r="F4617" s="3">
        <v>42924</v>
      </c>
      <c r="G4617" s="3">
        <v>42931</v>
      </c>
      <c r="H4617">
        <v>4530</v>
      </c>
      <c r="I4617" s="4" t="s">
        <v>9021</v>
      </c>
      <c r="J4617" s="4" t="s">
        <v>9019</v>
      </c>
      <c r="K4617" s="4" t="s">
        <v>9010</v>
      </c>
      <c r="L4617">
        <v>4821</v>
      </c>
      <c r="M4617" s="4" t="s">
        <v>36</v>
      </c>
      <c r="N4617">
        <v>1982</v>
      </c>
      <c r="O4617">
        <v>11698.03</v>
      </c>
      <c r="P4617">
        <v>34288</v>
      </c>
      <c r="Q4617" s="4" t="s">
        <v>23</v>
      </c>
      <c r="R4617" s="4" t="s">
        <v>24</v>
      </c>
      <c r="S4617">
        <v>7</v>
      </c>
    </row>
    <row r="4618" spans="1:19">
      <c r="A4618" s="4" t="s">
        <v>4825</v>
      </c>
      <c r="B4618" s="4" t="s">
        <v>205</v>
      </c>
      <c r="C4618" s="4" t="s">
        <v>177</v>
      </c>
      <c r="D4618" s="4" t="s">
        <v>124</v>
      </c>
      <c r="E4618" s="4" t="s">
        <v>197</v>
      </c>
      <c r="F4618" s="3">
        <v>42924</v>
      </c>
      <c r="G4618" s="3">
        <v>42926</v>
      </c>
      <c r="H4618">
        <v>0</v>
      </c>
      <c r="I4618" s="4" t="s">
        <v>9023</v>
      </c>
      <c r="J4618" s="4" t="s">
        <v>9024</v>
      </c>
      <c r="K4618" s="4" t="s">
        <v>9012</v>
      </c>
      <c r="L4618">
        <v>55</v>
      </c>
      <c r="M4618" s="4" t="s">
        <v>60</v>
      </c>
      <c r="N4618">
        <v>1983</v>
      </c>
      <c r="O4618">
        <v>2871.35</v>
      </c>
      <c r="P4618">
        <v>9561</v>
      </c>
      <c r="Q4618" s="4" t="s">
        <v>23</v>
      </c>
      <c r="R4618" s="4" t="s">
        <v>24</v>
      </c>
      <c r="S4618">
        <v>2</v>
      </c>
    </row>
    <row r="4619" spans="1:19">
      <c r="A4619" s="4" t="s">
        <v>4826</v>
      </c>
      <c r="B4619" s="4" t="s">
        <v>226</v>
      </c>
      <c r="C4619" s="4" t="s">
        <v>192</v>
      </c>
      <c r="D4619" s="4" t="s">
        <v>123</v>
      </c>
      <c r="E4619" s="4" t="s">
        <v>172</v>
      </c>
      <c r="F4619" s="3">
        <v>42924</v>
      </c>
      <c r="G4619" s="3">
        <v>42925</v>
      </c>
      <c r="H4619">
        <v>3569</v>
      </c>
      <c r="I4619" s="4" t="s">
        <v>9018</v>
      </c>
      <c r="J4619" s="4" t="s">
        <v>9019</v>
      </c>
      <c r="K4619" s="4" t="s">
        <v>9012</v>
      </c>
      <c r="L4619">
        <v>3393</v>
      </c>
      <c r="M4619" s="4" t="s">
        <v>39</v>
      </c>
      <c r="N4619">
        <v>1989</v>
      </c>
      <c r="O4619">
        <v>3838.39</v>
      </c>
      <c r="P4619">
        <v>8274</v>
      </c>
      <c r="Q4619" s="4" t="s">
        <v>23</v>
      </c>
      <c r="R4619" s="4" t="s">
        <v>24</v>
      </c>
      <c r="S4619">
        <v>1</v>
      </c>
    </row>
    <row r="4620" spans="1:19">
      <c r="A4620" s="4" t="s">
        <v>4827</v>
      </c>
      <c r="B4620" s="4" t="s">
        <v>185</v>
      </c>
      <c r="C4620" s="4" t="s">
        <v>192</v>
      </c>
      <c r="D4620" s="4" t="s">
        <v>76</v>
      </c>
      <c r="E4620" s="4" t="s">
        <v>172</v>
      </c>
      <c r="F4620" s="3">
        <v>42924</v>
      </c>
      <c r="G4620" s="3">
        <v>42978</v>
      </c>
      <c r="H4620">
        <v>3276</v>
      </c>
      <c r="I4620" s="4" t="s">
        <v>9023</v>
      </c>
      <c r="J4620" s="4" t="s">
        <v>9024</v>
      </c>
      <c r="K4620" s="4" t="s">
        <v>9012</v>
      </c>
      <c r="L4620">
        <v>3393</v>
      </c>
      <c r="M4620" s="4" t="s">
        <v>9322</v>
      </c>
      <c r="N4620">
        <v>1997</v>
      </c>
      <c r="O4620">
        <v>8170.38</v>
      </c>
      <c r="P4620">
        <v>16499</v>
      </c>
      <c r="Q4620" s="4" t="s">
        <v>77</v>
      </c>
      <c r="R4620" s="4" t="s">
        <v>24</v>
      </c>
      <c r="S4620">
        <v>54</v>
      </c>
    </row>
    <row r="4621" spans="1:19">
      <c r="A4621" s="4" t="s">
        <v>4828</v>
      </c>
      <c r="B4621" s="4" t="s">
        <v>216</v>
      </c>
      <c r="C4621" s="4" t="s">
        <v>171</v>
      </c>
      <c r="D4621" s="4" t="s">
        <v>24</v>
      </c>
      <c r="E4621" s="4" t="s">
        <v>193</v>
      </c>
      <c r="F4621" s="3">
        <v>42924</v>
      </c>
      <c r="G4621" s="3"/>
      <c r="I4621" s="4" t="s">
        <v>9018</v>
      </c>
      <c r="J4621" s="4" t="s">
        <v>9019</v>
      </c>
      <c r="K4621" s="4" t="s">
        <v>9010</v>
      </c>
      <c r="L4621">
        <v>1096</v>
      </c>
      <c r="M4621" s="4"/>
      <c r="Q4621" s="4"/>
      <c r="R4621" s="4"/>
    </row>
    <row r="4622" spans="1:19">
      <c r="A4622" s="4" t="s">
        <v>4829</v>
      </c>
      <c r="B4622" s="4" t="s">
        <v>216</v>
      </c>
      <c r="C4622" s="4" t="s">
        <v>177</v>
      </c>
      <c r="D4622" s="4" t="s">
        <v>99</v>
      </c>
      <c r="E4622" s="4" t="s">
        <v>193</v>
      </c>
      <c r="F4622" s="3">
        <v>42924</v>
      </c>
      <c r="G4622" s="3"/>
      <c r="I4622" s="4" t="s">
        <v>9018</v>
      </c>
      <c r="J4622" s="4" t="s">
        <v>9019</v>
      </c>
      <c r="K4622" s="4" t="s">
        <v>9012</v>
      </c>
      <c r="L4622">
        <v>55</v>
      </c>
      <c r="M4622" s="4" t="s">
        <v>33</v>
      </c>
      <c r="N4622">
        <v>2003</v>
      </c>
      <c r="O4622">
        <v>1419.98</v>
      </c>
      <c r="P4622">
        <v>4018</v>
      </c>
      <c r="Q4622" s="4" t="s">
        <v>23</v>
      </c>
      <c r="R4622" s="4" t="s">
        <v>24</v>
      </c>
    </row>
    <row r="4623" spans="1:19">
      <c r="A4623" s="4" t="s">
        <v>4830</v>
      </c>
      <c r="B4623" s="4" t="s">
        <v>216</v>
      </c>
      <c r="C4623" s="4" t="s">
        <v>192</v>
      </c>
      <c r="D4623" s="4" t="s">
        <v>88</v>
      </c>
      <c r="E4623" s="4" t="s">
        <v>197</v>
      </c>
      <c r="F4623" s="3">
        <v>42924</v>
      </c>
      <c r="G4623" s="3">
        <v>42926</v>
      </c>
      <c r="H4623">
        <v>0</v>
      </c>
      <c r="I4623" s="4" t="s">
        <v>9018</v>
      </c>
      <c r="J4623" s="4" t="s">
        <v>9019</v>
      </c>
      <c r="K4623" s="4" t="s">
        <v>9012</v>
      </c>
      <c r="L4623">
        <v>3393</v>
      </c>
      <c r="M4623" s="4" t="s">
        <v>46</v>
      </c>
      <c r="N4623">
        <v>1984</v>
      </c>
      <c r="O4623">
        <v>3027.46</v>
      </c>
      <c r="P4623">
        <v>9516</v>
      </c>
      <c r="Q4623" s="4" t="s">
        <v>89</v>
      </c>
      <c r="R4623" s="4" t="s">
        <v>24</v>
      </c>
      <c r="S4623">
        <v>2</v>
      </c>
    </row>
    <row r="4624" spans="1:19">
      <c r="A4624" s="4" t="s">
        <v>4831</v>
      </c>
      <c r="B4624" s="4" t="s">
        <v>181</v>
      </c>
      <c r="C4624" s="4" t="s">
        <v>179</v>
      </c>
      <c r="D4624" s="4" t="s">
        <v>59</v>
      </c>
      <c r="E4624" s="4" t="s">
        <v>197</v>
      </c>
      <c r="F4624" s="3">
        <v>42924</v>
      </c>
      <c r="G4624" s="3">
        <v>42932</v>
      </c>
      <c r="H4624">
        <v>0</v>
      </c>
      <c r="I4624" s="4" t="s">
        <v>9026</v>
      </c>
      <c r="J4624" s="4" t="s">
        <v>9024</v>
      </c>
      <c r="K4624" s="4" t="s">
        <v>9010</v>
      </c>
      <c r="L4624">
        <v>550</v>
      </c>
      <c r="M4624" s="4" t="s">
        <v>60</v>
      </c>
      <c r="N4624">
        <v>1988</v>
      </c>
      <c r="O4624">
        <v>2059.9</v>
      </c>
      <c r="P4624">
        <v>3644</v>
      </c>
      <c r="Q4624" s="4" t="s">
        <v>23</v>
      </c>
      <c r="R4624" s="4" t="s">
        <v>24</v>
      </c>
      <c r="S4624">
        <v>8</v>
      </c>
    </row>
    <row r="4625" spans="1:19">
      <c r="A4625" s="4" t="s">
        <v>4832</v>
      </c>
      <c r="B4625" s="4" t="s">
        <v>181</v>
      </c>
      <c r="C4625" s="4" t="s">
        <v>171</v>
      </c>
      <c r="D4625" s="4" t="s">
        <v>72</v>
      </c>
      <c r="E4625" s="4" t="s">
        <v>197</v>
      </c>
      <c r="F4625" s="3">
        <v>42924</v>
      </c>
      <c r="G4625" s="3">
        <v>42932</v>
      </c>
      <c r="H4625">
        <v>0</v>
      </c>
      <c r="I4625" s="4" t="s">
        <v>9026</v>
      </c>
      <c r="J4625" s="4" t="s">
        <v>9024</v>
      </c>
      <c r="K4625" s="4" t="s">
        <v>9010</v>
      </c>
      <c r="L4625">
        <v>1096</v>
      </c>
      <c r="M4625" s="4" t="s">
        <v>73</v>
      </c>
      <c r="N4625">
        <v>2003</v>
      </c>
      <c r="O4625">
        <v>692.19</v>
      </c>
      <c r="P4625">
        <v>1922</v>
      </c>
      <c r="Q4625" s="4" t="s">
        <v>23</v>
      </c>
      <c r="R4625" s="4" t="s">
        <v>24</v>
      </c>
      <c r="S4625">
        <v>8</v>
      </c>
    </row>
    <row r="4626" spans="1:19">
      <c r="A4626" s="4" t="s">
        <v>4833</v>
      </c>
      <c r="B4626" s="4" t="s">
        <v>181</v>
      </c>
      <c r="C4626" s="4" t="s">
        <v>199</v>
      </c>
      <c r="D4626" s="4" t="s">
        <v>49</v>
      </c>
      <c r="E4626" s="4" t="s">
        <v>197</v>
      </c>
      <c r="F4626" s="3">
        <v>42924</v>
      </c>
      <c r="G4626" s="3">
        <v>42933</v>
      </c>
      <c r="H4626">
        <v>0</v>
      </c>
      <c r="I4626" s="4" t="s">
        <v>9026</v>
      </c>
      <c r="J4626" s="4" t="s">
        <v>9024</v>
      </c>
      <c r="K4626" s="4" t="s">
        <v>9010</v>
      </c>
      <c r="L4626">
        <v>5482</v>
      </c>
      <c r="M4626" s="4" t="s">
        <v>9322</v>
      </c>
      <c r="N4626">
        <v>2010</v>
      </c>
      <c r="O4626">
        <v>587.72</v>
      </c>
      <c r="P4626">
        <v>1501</v>
      </c>
      <c r="Q4626" s="4" t="s">
        <v>23</v>
      </c>
      <c r="R4626" s="4" t="s">
        <v>24</v>
      </c>
      <c r="S4626">
        <v>9</v>
      </c>
    </row>
    <row r="4627" spans="1:19">
      <c r="A4627" s="4" t="s">
        <v>4834</v>
      </c>
      <c r="B4627" s="4" t="s">
        <v>181</v>
      </c>
      <c r="C4627" s="4" t="s">
        <v>199</v>
      </c>
      <c r="D4627" s="4" t="s">
        <v>102</v>
      </c>
      <c r="E4627" s="4" t="s">
        <v>197</v>
      </c>
      <c r="F4627" s="3">
        <v>42924</v>
      </c>
      <c r="G4627" s="3">
        <v>42931</v>
      </c>
      <c r="H4627">
        <v>0</v>
      </c>
      <c r="I4627" s="4" t="s">
        <v>9026</v>
      </c>
      <c r="J4627" s="4" t="s">
        <v>9024</v>
      </c>
      <c r="K4627" s="4" t="s">
        <v>9010</v>
      </c>
      <c r="L4627">
        <v>5482</v>
      </c>
      <c r="M4627" s="4" t="s">
        <v>55</v>
      </c>
      <c r="N4627">
        <v>1994</v>
      </c>
      <c r="O4627">
        <v>1188.42</v>
      </c>
      <c r="P4627">
        <v>3015</v>
      </c>
      <c r="Q4627" s="4" t="s">
        <v>23</v>
      </c>
      <c r="R4627" s="4" t="s">
        <v>24</v>
      </c>
      <c r="S4627">
        <v>7</v>
      </c>
    </row>
    <row r="4628" spans="1:19">
      <c r="A4628" s="4" t="s">
        <v>4835</v>
      </c>
      <c r="B4628" s="4" t="s">
        <v>181</v>
      </c>
      <c r="C4628" s="4" t="s">
        <v>9011</v>
      </c>
      <c r="D4628" s="4" t="s">
        <v>75</v>
      </c>
      <c r="E4628" s="4" t="s">
        <v>197</v>
      </c>
      <c r="F4628" s="3">
        <v>42924</v>
      </c>
      <c r="G4628" s="3">
        <v>43048</v>
      </c>
      <c r="H4628">
        <v>0</v>
      </c>
      <c r="I4628" s="4" t="s">
        <v>9026</v>
      </c>
      <c r="J4628" s="4" t="s">
        <v>9024</v>
      </c>
      <c r="K4628" s="4" t="s">
        <v>9010</v>
      </c>
      <c r="L4628">
        <v>4821</v>
      </c>
      <c r="M4628" s="4" t="s">
        <v>73</v>
      </c>
      <c r="N4628">
        <v>1982</v>
      </c>
      <c r="O4628">
        <v>792.46</v>
      </c>
      <c r="P4628">
        <v>1299</v>
      </c>
      <c r="Q4628" s="4" t="s">
        <v>23</v>
      </c>
      <c r="R4628" s="4" t="s">
        <v>24</v>
      </c>
      <c r="S4628">
        <v>124</v>
      </c>
    </row>
    <row r="4629" spans="1:19">
      <c r="A4629" s="4" t="s">
        <v>4836</v>
      </c>
      <c r="B4629" s="4" t="s">
        <v>181</v>
      </c>
      <c r="C4629" s="4" t="s">
        <v>199</v>
      </c>
      <c r="D4629" s="4" t="s">
        <v>82</v>
      </c>
      <c r="E4629" s="4" t="s">
        <v>172</v>
      </c>
      <c r="F4629" s="3">
        <v>42924</v>
      </c>
      <c r="G4629" s="3">
        <v>42933</v>
      </c>
      <c r="H4629">
        <v>5576</v>
      </c>
      <c r="I4629" s="4" t="s">
        <v>9026</v>
      </c>
      <c r="J4629" s="4" t="s">
        <v>9024</v>
      </c>
      <c r="K4629" s="4" t="s">
        <v>9010</v>
      </c>
      <c r="L4629">
        <v>5482</v>
      </c>
      <c r="M4629" s="4" t="s">
        <v>36</v>
      </c>
      <c r="N4629">
        <v>1982</v>
      </c>
      <c r="O4629">
        <v>11698.03</v>
      </c>
      <c r="P4629">
        <v>34288</v>
      </c>
      <c r="Q4629" s="4" t="s">
        <v>23</v>
      </c>
      <c r="R4629" s="4" t="s">
        <v>24</v>
      </c>
      <c r="S4629">
        <v>9</v>
      </c>
    </row>
    <row r="4630" spans="1:19">
      <c r="A4630" s="4" t="s">
        <v>4837</v>
      </c>
      <c r="B4630" s="4" t="s">
        <v>183</v>
      </c>
      <c r="C4630" s="4" t="s">
        <v>179</v>
      </c>
      <c r="D4630" s="4" t="s">
        <v>66</v>
      </c>
      <c r="E4630" s="4" t="s">
        <v>172</v>
      </c>
      <c r="F4630" s="3">
        <v>42925</v>
      </c>
      <c r="G4630" s="3">
        <v>42994</v>
      </c>
      <c r="H4630">
        <v>460</v>
      </c>
      <c r="I4630" s="4" t="s">
        <v>9014</v>
      </c>
      <c r="J4630" s="4" t="s">
        <v>9015</v>
      </c>
      <c r="K4630" s="4" t="s">
        <v>9010</v>
      </c>
      <c r="L4630">
        <v>550</v>
      </c>
      <c r="M4630" s="4" t="s">
        <v>33</v>
      </c>
      <c r="N4630">
        <v>2007</v>
      </c>
      <c r="O4630">
        <v>894.33</v>
      </c>
      <c r="P4630">
        <v>1635</v>
      </c>
      <c r="Q4630" s="4" t="s">
        <v>67</v>
      </c>
      <c r="R4630" s="4" t="s">
        <v>24</v>
      </c>
      <c r="S4630">
        <v>69</v>
      </c>
    </row>
    <row r="4631" spans="1:19">
      <c r="A4631" s="4" t="s">
        <v>4838</v>
      </c>
      <c r="B4631" s="4" t="s">
        <v>261</v>
      </c>
      <c r="C4631" s="4" t="s">
        <v>179</v>
      </c>
      <c r="D4631" s="4" t="s">
        <v>126</v>
      </c>
      <c r="E4631" s="4" t="s">
        <v>172</v>
      </c>
      <c r="F4631" s="3">
        <v>42925</v>
      </c>
      <c r="G4631" s="3">
        <v>42932</v>
      </c>
      <c r="H4631">
        <v>457</v>
      </c>
      <c r="I4631" s="4" t="s">
        <v>9021</v>
      </c>
      <c r="J4631" s="4" t="s">
        <v>9019</v>
      </c>
      <c r="K4631" s="4" t="s">
        <v>9010</v>
      </c>
      <c r="L4631">
        <v>550</v>
      </c>
      <c r="M4631" s="4" t="s">
        <v>33</v>
      </c>
      <c r="N4631">
        <v>2010</v>
      </c>
      <c r="O4631">
        <v>71.12</v>
      </c>
      <c r="P4631">
        <v>144</v>
      </c>
      <c r="Q4631" s="4" t="s">
        <v>23</v>
      </c>
      <c r="R4631" s="4" t="s">
        <v>24</v>
      </c>
      <c r="S4631">
        <v>7</v>
      </c>
    </row>
    <row r="4632" spans="1:19">
      <c r="A4632" s="4" t="s">
        <v>4839</v>
      </c>
      <c r="B4632" s="4" t="s">
        <v>246</v>
      </c>
      <c r="C4632" s="4" t="s">
        <v>199</v>
      </c>
      <c r="D4632" s="4" t="s">
        <v>24</v>
      </c>
      <c r="E4632" s="4" t="s">
        <v>193</v>
      </c>
      <c r="F4632" s="3">
        <v>42925</v>
      </c>
      <c r="G4632" s="3"/>
      <c r="I4632" s="4" t="s">
        <v>9021</v>
      </c>
      <c r="J4632" s="4" t="s">
        <v>9019</v>
      </c>
      <c r="K4632" s="4" t="s">
        <v>9010</v>
      </c>
      <c r="L4632">
        <v>5482</v>
      </c>
      <c r="M4632" s="4"/>
      <c r="Q4632" s="4"/>
      <c r="R4632" s="4"/>
    </row>
    <row r="4633" spans="1:19">
      <c r="A4633" s="4" t="s">
        <v>4840</v>
      </c>
      <c r="B4633" s="4" t="s">
        <v>246</v>
      </c>
      <c r="C4633" s="4" t="s">
        <v>192</v>
      </c>
      <c r="D4633" s="4" t="s">
        <v>107</v>
      </c>
      <c r="E4633" s="4" t="s">
        <v>197</v>
      </c>
      <c r="F4633" s="3">
        <v>42925</v>
      </c>
      <c r="G4633" s="3">
        <v>42931</v>
      </c>
      <c r="H4633">
        <v>0</v>
      </c>
      <c r="I4633" s="4" t="s">
        <v>9021</v>
      </c>
      <c r="J4633" s="4" t="s">
        <v>9019</v>
      </c>
      <c r="K4633" s="4" t="s">
        <v>9012</v>
      </c>
      <c r="L4633">
        <v>3393</v>
      </c>
      <c r="M4633" s="4" t="s">
        <v>26</v>
      </c>
      <c r="N4633">
        <v>1994</v>
      </c>
      <c r="O4633">
        <v>2818.38</v>
      </c>
      <c r="P4633">
        <v>6290</v>
      </c>
      <c r="Q4633" s="4" t="s">
        <v>23</v>
      </c>
      <c r="R4633" s="4" t="s">
        <v>24</v>
      </c>
      <c r="S4633">
        <v>6</v>
      </c>
    </row>
    <row r="4634" spans="1:19">
      <c r="A4634" s="4" t="s">
        <v>4841</v>
      </c>
      <c r="B4634" s="4" t="s">
        <v>279</v>
      </c>
      <c r="C4634" s="4" t="s">
        <v>179</v>
      </c>
      <c r="D4634" s="4" t="s">
        <v>65</v>
      </c>
      <c r="E4634" s="4" t="s">
        <v>172</v>
      </c>
      <c r="F4634" s="3">
        <v>42925</v>
      </c>
      <c r="G4634" s="3">
        <v>42926</v>
      </c>
      <c r="H4634">
        <v>665</v>
      </c>
      <c r="I4634" s="4" t="s">
        <v>9018</v>
      </c>
      <c r="J4634" s="4" t="s">
        <v>9019</v>
      </c>
      <c r="K4634" s="4" t="s">
        <v>9010</v>
      </c>
      <c r="L4634">
        <v>550</v>
      </c>
      <c r="M4634" s="4" t="s">
        <v>33</v>
      </c>
      <c r="N4634">
        <v>1990</v>
      </c>
      <c r="O4634">
        <v>2520.83</v>
      </c>
      <c r="P4634">
        <v>3502</v>
      </c>
      <c r="Q4634" s="4" t="s">
        <v>23</v>
      </c>
      <c r="R4634" s="4" t="s">
        <v>24</v>
      </c>
      <c r="S4634">
        <v>1</v>
      </c>
    </row>
    <row r="4635" spans="1:19">
      <c r="A4635" s="4" t="s">
        <v>4842</v>
      </c>
      <c r="B4635" s="4" t="s">
        <v>279</v>
      </c>
      <c r="C4635" s="4" t="s">
        <v>171</v>
      </c>
      <c r="D4635" s="4" t="s">
        <v>126</v>
      </c>
      <c r="E4635" s="4" t="s">
        <v>172</v>
      </c>
      <c r="F4635" s="3">
        <v>42925</v>
      </c>
      <c r="G4635" s="3">
        <v>42931</v>
      </c>
      <c r="H4635">
        <v>1122</v>
      </c>
      <c r="I4635" s="4" t="s">
        <v>9018</v>
      </c>
      <c r="J4635" s="4" t="s">
        <v>9019</v>
      </c>
      <c r="K4635" s="4" t="s">
        <v>9010</v>
      </c>
      <c r="L4635">
        <v>1096</v>
      </c>
      <c r="M4635" s="4" t="s">
        <v>33</v>
      </c>
      <c r="N4635">
        <v>2010</v>
      </c>
      <c r="O4635">
        <v>71.12</v>
      </c>
      <c r="P4635">
        <v>144</v>
      </c>
      <c r="Q4635" s="4" t="s">
        <v>23</v>
      </c>
      <c r="R4635" s="4" t="s">
        <v>24</v>
      </c>
      <c r="S4635">
        <v>6</v>
      </c>
    </row>
    <row r="4636" spans="1:19">
      <c r="A4636" s="4" t="s">
        <v>4843</v>
      </c>
      <c r="B4636" s="4" t="s">
        <v>279</v>
      </c>
      <c r="C4636" s="4" t="s">
        <v>199</v>
      </c>
      <c r="D4636" s="4" t="s">
        <v>120</v>
      </c>
      <c r="E4636" s="4" t="s">
        <v>172</v>
      </c>
      <c r="F4636" s="3">
        <v>42925</v>
      </c>
      <c r="G4636" s="3">
        <v>42934</v>
      </c>
      <c r="H4636">
        <v>5578</v>
      </c>
      <c r="I4636" s="4" t="s">
        <v>9018</v>
      </c>
      <c r="J4636" s="4" t="s">
        <v>9019</v>
      </c>
      <c r="K4636" s="4" t="s">
        <v>9010</v>
      </c>
      <c r="L4636">
        <v>5482</v>
      </c>
      <c r="M4636" s="4" t="s">
        <v>58</v>
      </c>
      <c r="N4636">
        <v>1998</v>
      </c>
      <c r="O4636">
        <v>2022.14</v>
      </c>
      <c r="P4636">
        <v>5113</v>
      </c>
      <c r="Q4636" s="4" t="s">
        <v>23</v>
      </c>
      <c r="R4636" s="4" t="s">
        <v>24</v>
      </c>
      <c r="S4636">
        <v>9</v>
      </c>
    </row>
    <row r="4637" spans="1:19">
      <c r="A4637" s="4" t="s">
        <v>4844</v>
      </c>
      <c r="B4637" s="4" t="s">
        <v>210</v>
      </c>
      <c r="C4637" s="4" t="s">
        <v>9011</v>
      </c>
      <c r="D4637" s="4" t="s">
        <v>27</v>
      </c>
      <c r="E4637" s="4" t="s">
        <v>193</v>
      </c>
      <c r="F4637" s="3">
        <v>42925</v>
      </c>
      <c r="G4637" s="3"/>
      <c r="I4637" s="4" t="s">
        <v>9021</v>
      </c>
      <c r="J4637" s="4" t="s">
        <v>9019</v>
      </c>
      <c r="K4637" s="4" t="s">
        <v>9010</v>
      </c>
      <c r="L4637">
        <v>4821</v>
      </c>
      <c r="M4637" s="4" t="s">
        <v>26</v>
      </c>
      <c r="N4637">
        <v>1986</v>
      </c>
      <c r="O4637">
        <v>647.17999999999995</v>
      </c>
      <c r="P4637">
        <v>1185</v>
      </c>
      <c r="Q4637" s="4" t="s">
        <v>28</v>
      </c>
      <c r="R4637" s="4" t="s">
        <v>24</v>
      </c>
    </row>
    <row r="4638" spans="1:19">
      <c r="A4638" s="4" t="s">
        <v>4845</v>
      </c>
      <c r="B4638" s="4" t="s">
        <v>174</v>
      </c>
      <c r="C4638" s="4" t="s">
        <v>179</v>
      </c>
      <c r="D4638" s="4" t="s">
        <v>104</v>
      </c>
      <c r="E4638" s="4" t="s">
        <v>172</v>
      </c>
      <c r="F4638" s="3">
        <v>42925</v>
      </c>
      <c r="G4638" s="3">
        <v>42986</v>
      </c>
      <c r="H4638">
        <v>460</v>
      </c>
      <c r="I4638" s="4" t="s">
        <v>9016</v>
      </c>
      <c r="J4638" s="4" t="s">
        <v>9015</v>
      </c>
      <c r="K4638" s="4" t="s">
        <v>9010</v>
      </c>
      <c r="L4638">
        <v>550</v>
      </c>
      <c r="M4638" s="4" t="s">
        <v>9322</v>
      </c>
      <c r="N4638">
        <v>1983</v>
      </c>
      <c r="O4638">
        <v>1008.06</v>
      </c>
      <c r="P4638">
        <v>1238</v>
      </c>
      <c r="Q4638" s="4" t="s">
        <v>23</v>
      </c>
      <c r="R4638" s="4" t="s">
        <v>24</v>
      </c>
      <c r="S4638">
        <v>61</v>
      </c>
    </row>
    <row r="4639" spans="1:19">
      <c r="A4639" s="4" t="s">
        <v>4846</v>
      </c>
      <c r="B4639" s="4" t="s">
        <v>263</v>
      </c>
      <c r="C4639" s="4" t="s">
        <v>171</v>
      </c>
      <c r="D4639" s="4" t="s">
        <v>52</v>
      </c>
      <c r="E4639" s="4" t="s">
        <v>172</v>
      </c>
      <c r="F4639" s="3">
        <v>42925</v>
      </c>
      <c r="G4639" s="3">
        <v>42978</v>
      </c>
      <c r="H4639">
        <v>1133</v>
      </c>
      <c r="I4639" s="4" t="s">
        <v>9021</v>
      </c>
      <c r="J4639" s="4" t="s">
        <v>9019</v>
      </c>
      <c r="K4639" s="4" t="s">
        <v>9010</v>
      </c>
      <c r="L4639">
        <v>1096</v>
      </c>
      <c r="M4639" s="4" t="s">
        <v>46</v>
      </c>
      <c r="N4639">
        <v>1999</v>
      </c>
      <c r="O4639">
        <v>1197.44</v>
      </c>
      <c r="P4639">
        <v>2570</v>
      </c>
      <c r="Q4639" s="4" t="s">
        <v>23</v>
      </c>
      <c r="R4639" s="4" t="s">
        <v>24</v>
      </c>
      <c r="S4639">
        <v>53</v>
      </c>
    </row>
    <row r="4640" spans="1:19">
      <c r="A4640" s="4" t="s">
        <v>4847</v>
      </c>
      <c r="B4640" s="4" t="s">
        <v>263</v>
      </c>
      <c r="C4640" s="4" t="s">
        <v>171</v>
      </c>
      <c r="D4640" s="4" t="s">
        <v>65</v>
      </c>
      <c r="E4640" s="4" t="s">
        <v>172</v>
      </c>
      <c r="F4640" s="3">
        <v>42925</v>
      </c>
      <c r="G4640" s="3">
        <v>42996</v>
      </c>
      <c r="H4640">
        <v>1194</v>
      </c>
      <c r="I4640" s="4" t="s">
        <v>9021</v>
      </c>
      <c r="J4640" s="4" t="s">
        <v>9019</v>
      </c>
      <c r="K4640" s="4" t="s">
        <v>9010</v>
      </c>
      <c r="L4640">
        <v>1096</v>
      </c>
      <c r="M4640" s="4" t="s">
        <v>33</v>
      </c>
      <c r="N4640">
        <v>1990</v>
      </c>
      <c r="O4640">
        <v>2520.83</v>
      </c>
      <c r="P4640">
        <v>3502</v>
      </c>
      <c r="Q4640" s="4" t="s">
        <v>23</v>
      </c>
      <c r="R4640" s="4" t="s">
        <v>24</v>
      </c>
      <c r="S4640">
        <v>71</v>
      </c>
    </row>
    <row r="4641" spans="1:19">
      <c r="A4641" s="4" t="s">
        <v>4848</v>
      </c>
      <c r="B4641" s="4" t="s">
        <v>263</v>
      </c>
      <c r="C4641" s="4" t="s">
        <v>199</v>
      </c>
      <c r="D4641" s="4" t="s">
        <v>125</v>
      </c>
      <c r="E4641" s="4" t="s">
        <v>172</v>
      </c>
      <c r="F4641" s="3">
        <v>42925</v>
      </c>
      <c r="G4641" s="3">
        <v>42994</v>
      </c>
      <c r="H4641">
        <v>5861</v>
      </c>
      <c r="I4641" s="4" t="s">
        <v>9021</v>
      </c>
      <c r="J4641" s="4" t="s">
        <v>9019</v>
      </c>
      <c r="K4641" s="4" t="s">
        <v>9010</v>
      </c>
      <c r="L4641">
        <v>5482</v>
      </c>
      <c r="M4641" s="4" t="s">
        <v>33</v>
      </c>
      <c r="N4641">
        <v>2005</v>
      </c>
      <c r="O4641">
        <v>2261.0500000000002</v>
      </c>
      <c r="P4641">
        <v>3851</v>
      </c>
      <c r="Q4641" s="4" t="s">
        <v>23</v>
      </c>
      <c r="R4641" s="4" t="s">
        <v>24</v>
      </c>
      <c r="S4641">
        <v>69</v>
      </c>
    </row>
    <row r="4642" spans="1:19">
      <c r="A4642" s="4" t="s">
        <v>4849</v>
      </c>
      <c r="B4642" s="4" t="s">
        <v>212</v>
      </c>
      <c r="C4642" s="4" t="s">
        <v>171</v>
      </c>
      <c r="D4642" s="4" t="s">
        <v>24</v>
      </c>
      <c r="E4642" s="4" t="s">
        <v>193</v>
      </c>
      <c r="F4642" s="3">
        <v>42925</v>
      </c>
      <c r="G4642" s="3"/>
      <c r="I4642" s="4" t="s">
        <v>9023</v>
      </c>
      <c r="J4642" s="4" t="s">
        <v>9024</v>
      </c>
      <c r="K4642" s="4" t="s">
        <v>9010</v>
      </c>
      <c r="L4642">
        <v>1096</v>
      </c>
      <c r="M4642" s="4"/>
      <c r="Q4642" s="4"/>
      <c r="R4642" s="4"/>
    </row>
    <row r="4643" spans="1:19">
      <c r="A4643" s="4" t="s">
        <v>4850</v>
      </c>
      <c r="B4643" s="4" t="s">
        <v>196</v>
      </c>
      <c r="C4643" s="4" t="s">
        <v>179</v>
      </c>
      <c r="D4643" s="4" t="s">
        <v>51</v>
      </c>
      <c r="E4643" s="4" t="s">
        <v>197</v>
      </c>
      <c r="F4643" s="3">
        <v>42925</v>
      </c>
      <c r="G4643" s="3">
        <v>42933</v>
      </c>
      <c r="H4643">
        <v>0</v>
      </c>
      <c r="I4643" s="4" t="s">
        <v>9016</v>
      </c>
      <c r="J4643" s="4" t="s">
        <v>9015</v>
      </c>
      <c r="K4643" s="4" t="s">
        <v>9010</v>
      </c>
      <c r="L4643">
        <v>550</v>
      </c>
      <c r="M4643" s="4" t="s">
        <v>36</v>
      </c>
      <c r="N4643">
        <v>1982</v>
      </c>
      <c r="O4643">
        <v>4618</v>
      </c>
      <c r="P4643">
        <v>10083</v>
      </c>
      <c r="Q4643" s="4" t="s">
        <v>23</v>
      </c>
      <c r="R4643" s="4" t="s">
        <v>24</v>
      </c>
      <c r="S4643">
        <v>8</v>
      </c>
    </row>
    <row r="4644" spans="1:19">
      <c r="A4644" s="4" t="s">
        <v>4851</v>
      </c>
      <c r="B4644" s="4" t="s">
        <v>196</v>
      </c>
      <c r="C4644" s="4" t="s">
        <v>171</v>
      </c>
      <c r="D4644" s="4" t="s">
        <v>109</v>
      </c>
      <c r="E4644" s="4" t="s">
        <v>172</v>
      </c>
      <c r="F4644" s="3">
        <v>42925</v>
      </c>
      <c r="G4644" s="3">
        <v>42975</v>
      </c>
      <c r="H4644">
        <v>1194</v>
      </c>
      <c r="I4644" s="4" t="s">
        <v>9016</v>
      </c>
      <c r="J4644" s="4" t="s">
        <v>9015</v>
      </c>
      <c r="K4644" s="4" t="s">
        <v>9010</v>
      </c>
      <c r="L4644">
        <v>1096</v>
      </c>
      <c r="M4644" s="4" t="s">
        <v>58</v>
      </c>
      <c r="N4644">
        <v>1987</v>
      </c>
      <c r="O4644">
        <v>1698.2</v>
      </c>
      <c r="P4644">
        <v>3798</v>
      </c>
      <c r="Q4644" s="4" t="s">
        <v>23</v>
      </c>
      <c r="R4644" s="4" t="s">
        <v>24</v>
      </c>
      <c r="S4644">
        <v>50</v>
      </c>
    </row>
    <row r="4645" spans="1:19">
      <c r="A4645" s="4" t="s">
        <v>4852</v>
      </c>
      <c r="B4645" s="4" t="s">
        <v>196</v>
      </c>
      <c r="C4645" s="4" t="s">
        <v>9011</v>
      </c>
      <c r="D4645" s="4" t="s">
        <v>61</v>
      </c>
      <c r="E4645" s="4" t="s">
        <v>172</v>
      </c>
      <c r="F4645" s="3">
        <v>42925</v>
      </c>
      <c r="G4645" s="3">
        <v>42927</v>
      </c>
      <c r="H4645">
        <v>4440</v>
      </c>
      <c r="I4645" s="4" t="s">
        <v>9016</v>
      </c>
      <c r="J4645" s="4" t="s">
        <v>9015</v>
      </c>
      <c r="K4645" s="4" t="s">
        <v>9010</v>
      </c>
      <c r="L4645">
        <v>4821</v>
      </c>
      <c r="M4645" s="4" t="s">
        <v>58</v>
      </c>
      <c r="N4645">
        <v>1991</v>
      </c>
      <c r="O4645">
        <v>2819.5</v>
      </c>
      <c r="P4645">
        <v>7227</v>
      </c>
      <c r="Q4645" s="4" t="s">
        <v>23</v>
      </c>
      <c r="R4645" s="4" t="s">
        <v>62</v>
      </c>
      <c r="S4645">
        <v>2</v>
      </c>
    </row>
    <row r="4646" spans="1:19">
      <c r="A4646" s="4" t="s">
        <v>4853</v>
      </c>
      <c r="B4646" s="4" t="s">
        <v>343</v>
      </c>
      <c r="C4646" s="4" t="s">
        <v>177</v>
      </c>
      <c r="D4646" s="4" t="s">
        <v>37</v>
      </c>
      <c r="E4646" s="4" t="s">
        <v>172</v>
      </c>
      <c r="F4646" s="3">
        <v>42925</v>
      </c>
      <c r="G4646" s="3">
        <v>42935</v>
      </c>
      <c r="H4646">
        <v>53</v>
      </c>
      <c r="I4646" s="4" t="s">
        <v>9016</v>
      </c>
      <c r="J4646" s="4" t="s">
        <v>9015</v>
      </c>
      <c r="K4646" s="4" t="s">
        <v>9012</v>
      </c>
      <c r="L4646">
        <v>55</v>
      </c>
      <c r="M4646" s="4" t="s">
        <v>33</v>
      </c>
      <c r="N4646">
        <v>2001</v>
      </c>
      <c r="O4646">
        <v>718.62</v>
      </c>
      <c r="P4646">
        <v>2448</v>
      </c>
      <c r="Q4646" s="4" t="s">
        <v>23</v>
      </c>
      <c r="R4646" s="4" t="s">
        <v>24</v>
      </c>
      <c r="S4646">
        <v>10</v>
      </c>
    </row>
    <row r="4647" spans="1:19">
      <c r="A4647" s="4" t="s">
        <v>4854</v>
      </c>
      <c r="B4647" s="4" t="s">
        <v>219</v>
      </c>
      <c r="C4647" s="4" t="s">
        <v>179</v>
      </c>
      <c r="D4647" s="4" t="s">
        <v>56</v>
      </c>
      <c r="E4647" s="4" t="s">
        <v>197</v>
      </c>
      <c r="F4647" s="3">
        <v>42925</v>
      </c>
      <c r="G4647" s="3">
        <v>42930</v>
      </c>
      <c r="H4647">
        <v>0</v>
      </c>
      <c r="I4647" s="4" t="s">
        <v>9026</v>
      </c>
      <c r="J4647" s="4" t="s">
        <v>9024</v>
      </c>
      <c r="K4647" s="4" t="s">
        <v>9010</v>
      </c>
      <c r="L4647">
        <v>550</v>
      </c>
      <c r="M4647" s="4" t="s">
        <v>55</v>
      </c>
      <c r="N4647">
        <v>1999</v>
      </c>
      <c r="O4647">
        <v>1699.85</v>
      </c>
      <c r="P4647">
        <v>5108</v>
      </c>
      <c r="Q4647" s="4" t="s">
        <v>23</v>
      </c>
      <c r="R4647" s="4" t="s">
        <v>24</v>
      </c>
      <c r="S4647">
        <v>5</v>
      </c>
    </row>
    <row r="4648" spans="1:19">
      <c r="A4648" s="4" t="s">
        <v>4855</v>
      </c>
      <c r="B4648" s="4" t="s">
        <v>256</v>
      </c>
      <c r="C4648" s="4" t="s">
        <v>171</v>
      </c>
      <c r="D4648" s="4" t="s">
        <v>47</v>
      </c>
      <c r="E4648" s="4" t="s">
        <v>172</v>
      </c>
      <c r="F4648" s="3">
        <v>42925</v>
      </c>
      <c r="G4648" s="3">
        <v>42929</v>
      </c>
      <c r="H4648">
        <v>1192</v>
      </c>
      <c r="I4648" s="4" t="s">
        <v>9014</v>
      </c>
      <c r="J4648" s="4" t="s">
        <v>9015</v>
      </c>
      <c r="K4648" s="4" t="s">
        <v>9010</v>
      </c>
      <c r="L4648">
        <v>1096</v>
      </c>
      <c r="M4648" s="4" t="s">
        <v>46</v>
      </c>
      <c r="N4648">
        <v>1986</v>
      </c>
      <c r="O4648">
        <v>2403.58</v>
      </c>
      <c r="P4648">
        <v>8801</v>
      </c>
      <c r="Q4648" s="4" t="s">
        <v>23</v>
      </c>
      <c r="R4648" s="4" t="s">
        <v>24</v>
      </c>
      <c r="S4648">
        <v>4</v>
      </c>
    </row>
    <row r="4649" spans="1:19">
      <c r="A4649" s="4" t="s">
        <v>4856</v>
      </c>
      <c r="B4649" s="4" t="s">
        <v>244</v>
      </c>
      <c r="C4649" s="4" t="s">
        <v>177</v>
      </c>
      <c r="D4649" s="4" t="s">
        <v>43</v>
      </c>
      <c r="E4649" s="4" t="s">
        <v>172</v>
      </c>
      <c r="F4649" s="3">
        <v>42925</v>
      </c>
      <c r="G4649" s="3">
        <v>42979</v>
      </c>
      <c r="H4649">
        <v>54</v>
      </c>
      <c r="I4649" s="4" t="s">
        <v>9016</v>
      </c>
      <c r="J4649" s="4" t="s">
        <v>9015</v>
      </c>
      <c r="K4649" s="4" t="s">
        <v>9012</v>
      </c>
      <c r="L4649">
        <v>55</v>
      </c>
      <c r="M4649" s="4" t="s">
        <v>9322</v>
      </c>
      <c r="N4649">
        <v>2005</v>
      </c>
      <c r="O4649">
        <v>1520.66</v>
      </c>
      <c r="P4649">
        <v>1806</v>
      </c>
      <c r="Q4649" s="4" t="s">
        <v>23</v>
      </c>
      <c r="R4649" s="4" t="s">
        <v>24</v>
      </c>
      <c r="S4649">
        <v>54</v>
      </c>
    </row>
    <row r="4650" spans="1:19">
      <c r="A4650" s="4" t="s">
        <v>4857</v>
      </c>
      <c r="B4650" s="4" t="s">
        <v>170</v>
      </c>
      <c r="C4650" s="4" t="s">
        <v>192</v>
      </c>
      <c r="D4650" s="4" t="s">
        <v>103</v>
      </c>
      <c r="E4650" s="4" t="s">
        <v>197</v>
      </c>
      <c r="F4650" s="3">
        <v>42925</v>
      </c>
      <c r="G4650" s="3">
        <v>42929</v>
      </c>
      <c r="H4650">
        <v>0</v>
      </c>
      <c r="I4650" s="4" t="s">
        <v>9014</v>
      </c>
      <c r="J4650" s="4" t="s">
        <v>9015</v>
      </c>
      <c r="K4650" s="4" t="s">
        <v>9012</v>
      </c>
      <c r="L4650">
        <v>3393</v>
      </c>
      <c r="M4650" s="4" t="s">
        <v>26</v>
      </c>
      <c r="N4650">
        <v>1992</v>
      </c>
      <c r="O4650">
        <v>3922.42</v>
      </c>
      <c r="P4650">
        <v>6837</v>
      </c>
      <c r="Q4650" s="4" t="s">
        <v>23</v>
      </c>
      <c r="R4650" s="4" t="s">
        <v>24</v>
      </c>
      <c r="S4650">
        <v>4</v>
      </c>
    </row>
    <row r="4651" spans="1:19">
      <c r="A4651" s="4" t="s">
        <v>4858</v>
      </c>
      <c r="B4651" s="4" t="s">
        <v>170</v>
      </c>
      <c r="C4651" s="4" t="s">
        <v>199</v>
      </c>
      <c r="D4651" s="4" t="s">
        <v>92</v>
      </c>
      <c r="E4651" s="4" t="s">
        <v>172</v>
      </c>
      <c r="F4651" s="3">
        <v>42925</v>
      </c>
      <c r="G4651" s="3">
        <v>42934</v>
      </c>
      <c r="H4651">
        <v>4651</v>
      </c>
      <c r="I4651" s="4" t="s">
        <v>9014</v>
      </c>
      <c r="J4651" s="4" t="s">
        <v>9015</v>
      </c>
      <c r="K4651" s="4" t="s">
        <v>9010</v>
      </c>
      <c r="L4651">
        <v>5482</v>
      </c>
      <c r="M4651" s="4" t="s">
        <v>73</v>
      </c>
      <c r="N4651">
        <v>1997</v>
      </c>
      <c r="O4651">
        <v>2041.73</v>
      </c>
      <c r="P4651">
        <v>5276</v>
      </c>
      <c r="Q4651" s="4" t="s">
        <v>23</v>
      </c>
      <c r="R4651" s="4" t="s">
        <v>24</v>
      </c>
      <c r="S4651">
        <v>9</v>
      </c>
    </row>
    <row r="4652" spans="1:19">
      <c r="A4652" s="4" t="s">
        <v>4859</v>
      </c>
      <c r="B4652" s="4" t="s">
        <v>189</v>
      </c>
      <c r="C4652" s="4" t="s">
        <v>199</v>
      </c>
      <c r="D4652" s="4" t="s">
        <v>100</v>
      </c>
      <c r="E4652" s="4" t="s">
        <v>197</v>
      </c>
      <c r="F4652" s="3">
        <v>42925</v>
      </c>
      <c r="G4652" s="3">
        <v>42935</v>
      </c>
      <c r="H4652">
        <v>0</v>
      </c>
      <c r="I4652" s="4" t="s">
        <v>9016</v>
      </c>
      <c r="J4652" s="4" t="s">
        <v>9015</v>
      </c>
      <c r="K4652" s="4" t="s">
        <v>9010</v>
      </c>
      <c r="L4652">
        <v>5482</v>
      </c>
      <c r="M4652" s="4" t="s">
        <v>9322</v>
      </c>
      <c r="N4652">
        <v>1987</v>
      </c>
      <c r="O4652">
        <v>2938.67</v>
      </c>
      <c r="P4652">
        <v>8775</v>
      </c>
      <c r="Q4652" s="4" t="s">
        <v>101</v>
      </c>
      <c r="R4652" s="4" t="s">
        <v>24</v>
      </c>
      <c r="S4652">
        <v>10</v>
      </c>
    </row>
    <row r="4653" spans="1:19">
      <c r="A4653" s="4" t="s">
        <v>4860</v>
      </c>
      <c r="B4653" s="4" t="s">
        <v>189</v>
      </c>
      <c r="C4653" s="4" t="s">
        <v>199</v>
      </c>
      <c r="D4653" s="4" t="s">
        <v>27</v>
      </c>
      <c r="E4653" s="4" t="s">
        <v>172</v>
      </c>
      <c r="F4653" s="3">
        <v>42925</v>
      </c>
      <c r="G4653" s="3">
        <v>43002</v>
      </c>
      <c r="H4653">
        <v>5944</v>
      </c>
      <c r="I4653" s="4" t="s">
        <v>9016</v>
      </c>
      <c r="J4653" s="4" t="s">
        <v>9015</v>
      </c>
      <c r="K4653" s="4" t="s">
        <v>9010</v>
      </c>
      <c r="L4653">
        <v>5482</v>
      </c>
      <c r="M4653" s="4" t="s">
        <v>26</v>
      </c>
      <c r="N4653">
        <v>1986</v>
      </c>
      <c r="O4653">
        <v>647.17999999999995</v>
      </c>
      <c r="P4653">
        <v>1185</v>
      </c>
      <c r="Q4653" s="4" t="s">
        <v>28</v>
      </c>
      <c r="R4653" s="4" t="s">
        <v>24</v>
      </c>
      <c r="S4653">
        <v>77</v>
      </c>
    </row>
    <row r="4654" spans="1:19">
      <c r="A4654" s="4" t="s">
        <v>4861</v>
      </c>
      <c r="B4654" s="4" t="s">
        <v>232</v>
      </c>
      <c r="C4654" s="4" t="s">
        <v>192</v>
      </c>
      <c r="D4654" s="4" t="s">
        <v>65</v>
      </c>
      <c r="E4654" s="4" t="s">
        <v>197</v>
      </c>
      <c r="F4654" s="3">
        <v>42925</v>
      </c>
      <c r="G4654" s="3">
        <v>42933</v>
      </c>
      <c r="H4654">
        <v>0</v>
      </c>
      <c r="I4654" s="4" t="s">
        <v>9021</v>
      </c>
      <c r="J4654" s="4" t="s">
        <v>9019</v>
      </c>
      <c r="K4654" s="4" t="s">
        <v>9012</v>
      </c>
      <c r="L4654">
        <v>3393</v>
      </c>
      <c r="M4654" s="4" t="s">
        <v>33</v>
      </c>
      <c r="N4654">
        <v>1990</v>
      </c>
      <c r="O4654">
        <v>2520.83</v>
      </c>
      <c r="P4654">
        <v>3502</v>
      </c>
      <c r="Q4654" s="4" t="s">
        <v>23</v>
      </c>
      <c r="R4654" s="4" t="s">
        <v>24</v>
      </c>
      <c r="S4654">
        <v>8</v>
      </c>
    </row>
    <row r="4655" spans="1:19">
      <c r="A4655" s="4" t="s">
        <v>4862</v>
      </c>
      <c r="B4655" s="4" t="s">
        <v>205</v>
      </c>
      <c r="C4655" s="4" t="s">
        <v>9011</v>
      </c>
      <c r="D4655" s="4" t="s">
        <v>110</v>
      </c>
      <c r="E4655" s="4" t="s">
        <v>193</v>
      </c>
      <c r="F4655" s="3">
        <v>42925</v>
      </c>
      <c r="G4655" s="3"/>
      <c r="I4655" s="4" t="s">
        <v>9023</v>
      </c>
      <c r="J4655" s="4" t="s">
        <v>9024</v>
      </c>
      <c r="K4655" s="4" t="s">
        <v>9010</v>
      </c>
      <c r="L4655">
        <v>4821</v>
      </c>
      <c r="M4655" s="4" t="s">
        <v>60</v>
      </c>
      <c r="N4655">
        <v>1997</v>
      </c>
      <c r="O4655">
        <v>291.27</v>
      </c>
      <c r="P4655">
        <v>586</v>
      </c>
      <c r="Q4655" s="4" t="s">
        <v>23</v>
      </c>
      <c r="R4655" s="4" t="s">
        <v>24</v>
      </c>
    </row>
    <row r="4656" spans="1:19">
      <c r="A4656" s="4" t="s">
        <v>4863</v>
      </c>
      <c r="B4656" s="4" t="s">
        <v>205</v>
      </c>
      <c r="C4656" s="4" t="s">
        <v>192</v>
      </c>
      <c r="D4656" s="4" t="s">
        <v>24</v>
      </c>
      <c r="E4656" s="4" t="s">
        <v>193</v>
      </c>
      <c r="F4656" s="3">
        <v>42925</v>
      </c>
      <c r="G4656" s="3"/>
      <c r="I4656" s="4" t="s">
        <v>9023</v>
      </c>
      <c r="J4656" s="4" t="s">
        <v>9024</v>
      </c>
      <c r="K4656" s="4" t="s">
        <v>9012</v>
      </c>
      <c r="L4656">
        <v>3393</v>
      </c>
      <c r="M4656" s="4"/>
      <c r="Q4656" s="4"/>
      <c r="R4656" s="4"/>
    </row>
    <row r="4657" spans="1:19">
      <c r="A4657" s="4" t="s">
        <v>4864</v>
      </c>
      <c r="B4657" s="4" t="s">
        <v>185</v>
      </c>
      <c r="C4657" s="4" t="s">
        <v>192</v>
      </c>
      <c r="D4657" s="4" t="s">
        <v>72</v>
      </c>
      <c r="E4657" s="4" t="s">
        <v>197</v>
      </c>
      <c r="F4657" s="3">
        <v>42925</v>
      </c>
      <c r="G4657" s="3">
        <v>42933</v>
      </c>
      <c r="H4657">
        <v>0</v>
      </c>
      <c r="I4657" s="4" t="s">
        <v>9023</v>
      </c>
      <c r="J4657" s="4" t="s">
        <v>9024</v>
      </c>
      <c r="K4657" s="4" t="s">
        <v>9012</v>
      </c>
      <c r="L4657">
        <v>3393</v>
      </c>
      <c r="M4657" s="4" t="s">
        <v>73</v>
      </c>
      <c r="N4657">
        <v>2003</v>
      </c>
      <c r="O4657">
        <v>692.19</v>
      </c>
      <c r="P4657">
        <v>1922</v>
      </c>
      <c r="Q4657" s="4" t="s">
        <v>23</v>
      </c>
      <c r="R4657" s="4" t="s">
        <v>24</v>
      </c>
      <c r="S4657">
        <v>8</v>
      </c>
    </row>
    <row r="4658" spans="1:19">
      <c r="A4658" s="4" t="s">
        <v>4865</v>
      </c>
      <c r="B4658" s="4" t="s">
        <v>181</v>
      </c>
      <c r="C4658" s="4" t="s">
        <v>9011</v>
      </c>
      <c r="D4658" s="4" t="s">
        <v>24</v>
      </c>
      <c r="E4658" s="4" t="s">
        <v>193</v>
      </c>
      <c r="F4658" s="3">
        <v>42925</v>
      </c>
      <c r="G4658" s="3"/>
      <c r="I4658" s="4" t="s">
        <v>9026</v>
      </c>
      <c r="J4658" s="4" t="s">
        <v>9024</v>
      </c>
      <c r="K4658" s="4" t="s">
        <v>9010</v>
      </c>
      <c r="L4658">
        <v>4821</v>
      </c>
      <c r="M4658" s="4"/>
      <c r="Q4658" s="4"/>
      <c r="R4658" s="4"/>
    </row>
    <row r="4659" spans="1:19">
      <c r="A4659" s="4" t="s">
        <v>4866</v>
      </c>
      <c r="B4659" s="4" t="s">
        <v>183</v>
      </c>
      <c r="C4659" s="4" t="s">
        <v>171</v>
      </c>
      <c r="D4659" s="4" t="s">
        <v>48</v>
      </c>
      <c r="E4659" s="4" t="s">
        <v>172</v>
      </c>
      <c r="F4659" s="3">
        <v>42926</v>
      </c>
      <c r="G4659" s="3">
        <v>42933</v>
      </c>
      <c r="H4659">
        <v>962</v>
      </c>
      <c r="I4659" s="4" t="s">
        <v>9014</v>
      </c>
      <c r="J4659" s="4" t="s">
        <v>9015</v>
      </c>
      <c r="K4659" s="4" t="s">
        <v>9010</v>
      </c>
      <c r="L4659">
        <v>1096</v>
      </c>
      <c r="M4659" s="4" t="s">
        <v>39</v>
      </c>
      <c r="N4659">
        <v>1998</v>
      </c>
      <c r="O4659">
        <v>217.87</v>
      </c>
      <c r="P4659">
        <v>551</v>
      </c>
      <c r="Q4659" s="4" t="s">
        <v>23</v>
      </c>
      <c r="R4659" s="4" t="s">
        <v>24</v>
      </c>
      <c r="S4659">
        <v>7</v>
      </c>
    </row>
    <row r="4660" spans="1:19">
      <c r="A4660" s="4" t="s">
        <v>4867</v>
      </c>
      <c r="B4660" s="4" t="s">
        <v>261</v>
      </c>
      <c r="C4660" s="4" t="s">
        <v>171</v>
      </c>
      <c r="D4660" s="4" t="s">
        <v>107</v>
      </c>
      <c r="E4660" s="4" t="s">
        <v>172</v>
      </c>
      <c r="F4660" s="3">
        <v>42926</v>
      </c>
      <c r="G4660" s="3">
        <v>42937</v>
      </c>
      <c r="H4660">
        <v>1063</v>
      </c>
      <c r="I4660" s="4" t="s">
        <v>9021</v>
      </c>
      <c r="J4660" s="4" t="s">
        <v>9019</v>
      </c>
      <c r="K4660" s="4" t="s">
        <v>9010</v>
      </c>
      <c r="L4660">
        <v>1096</v>
      </c>
      <c r="M4660" s="4" t="s">
        <v>26</v>
      </c>
      <c r="N4660">
        <v>1994</v>
      </c>
      <c r="O4660">
        <v>2818.38</v>
      </c>
      <c r="P4660">
        <v>6290</v>
      </c>
      <c r="Q4660" s="4" t="s">
        <v>23</v>
      </c>
      <c r="R4660" s="4" t="s">
        <v>24</v>
      </c>
      <c r="S4660">
        <v>11</v>
      </c>
    </row>
    <row r="4661" spans="1:19">
      <c r="A4661" s="4" t="s">
        <v>4868</v>
      </c>
      <c r="B4661" s="4" t="s">
        <v>246</v>
      </c>
      <c r="C4661" s="4" t="s">
        <v>192</v>
      </c>
      <c r="D4661" s="4" t="s">
        <v>127</v>
      </c>
      <c r="E4661" s="4" t="s">
        <v>197</v>
      </c>
      <c r="F4661" s="3">
        <v>42926</v>
      </c>
      <c r="G4661" s="3">
        <v>42939</v>
      </c>
      <c r="H4661">
        <v>0</v>
      </c>
      <c r="I4661" s="4" t="s">
        <v>9021</v>
      </c>
      <c r="J4661" s="4" t="s">
        <v>9019</v>
      </c>
      <c r="K4661" s="4" t="s">
        <v>9012</v>
      </c>
      <c r="L4661">
        <v>3393</v>
      </c>
      <c r="M4661" s="4" t="s">
        <v>9322</v>
      </c>
      <c r="N4661">
        <v>2011</v>
      </c>
      <c r="O4661">
        <v>40.79</v>
      </c>
      <c r="P4661">
        <v>142</v>
      </c>
      <c r="Q4661" s="4" t="s">
        <v>128</v>
      </c>
      <c r="R4661" s="4" t="s">
        <v>24</v>
      </c>
      <c r="S4661">
        <v>13</v>
      </c>
    </row>
    <row r="4662" spans="1:19">
      <c r="A4662" s="4" t="s">
        <v>4869</v>
      </c>
      <c r="B4662" s="4" t="s">
        <v>304</v>
      </c>
      <c r="C4662" s="4" t="s">
        <v>179</v>
      </c>
      <c r="D4662" s="4" t="s">
        <v>70</v>
      </c>
      <c r="E4662" s="4" t="s">
        <v>197</v>
      </c>
      <c r="F4662" s="3">
        <v>42926</v>
      </c>
      <c r="G4662" s="3">
        <v>42939</v>
      </c>
      <c r="H4662">
        <v>0</v>
      </c>
      <c r="I4662" s="4" t="s">
        <v>9014</v>
      </c>
      <c r="J4662" s="4" t="s">
        <v>9015</v>
      </c>
      <c r="K4662" s="4" t="s">
        <v>9010</v>
      </c>
      <c r="L4662">
        <v>550</v>
      </c>
      <c r="M4662" s="4" t="s">
        <v>55</v>
      </c>
      <c r="N4662">
        <v>2007</v>
      </c>
      <c r="O4662">
        <v>86.68</v>
      </c>
      <c r="P4662">
        <v>187</v>
      </c>
      <c r="Q4662" s="4" t="s">
        <v>23</v>
      </c>
      <c r="R4662" s="4" t="s">
        <v>56</v>
      </c>
      <c r="S4662">
        <v>13</v>
      </c>
    </row>
    <row r="4663" spans="1:19">
      <c r="A4663" s="4" t="s">
        <v>4870</v>
      </c>
      <c r="B4663" s="4" t="s">
        <v>174</v>
      </c>
      <c r="C4663" s="4" t="s">
        <v>171</v>
      </c>
      <c r="D4663" s="4" t="s">
        <v>37</v>
      </c>
      <c r="E4663" s="4" t="s">
        <v>197</v>
      </c>
      <c r="F4663" s="3">
        <v>42926</v>
      </c>
      <c r="G4663" s="3">
        <v>42928</v>
      </c>
      <c r="H4663">
        <v>0</v>
      </c>
      <c r="I4663" s="4" t="s">
        <v>9016</v>
      </c>
      <c r="J4663" s="4" t="s">
        <v>9015</v>
      </c>
      <c r="K4663" s="4" t="s">
        <v>9010</v>
      </c>
      <c r="L4663">
        <v>1096</v>
      </c>
      <c r="M4663" s="4" t="s">
        <v>33</v>
      </c>
      <c r="N4663">
        <v>2001</v>
      </c>
      <c r="O4663">
        <v>718.62</v>
      </c>
      <c r="P4663">
        <v>2448</v>
      </c>
      <c r="Q4663" s="4" t="s">
        <v>23</v>
      </c>
      <c r="R4663" s="4" t="s">
        <v>24</v>
      </c>
      <c r="S4663">
        <v>2</v>
      </c>
    </row>
    <row r="4664" spans="1:19">
      <c r="A4664" s="4" t="s">
        <v>4871</v>
      </c>
      <c r="B4664" s="4" t="s">
        <v>174</v>
      </c>
      <c r="C4664" s="4" t="s">
        <v>177</v>
      </c>
      <c r="D4664" s="4" t="s">
        <v>111</v>
      </c>
      <c r="E4664" s="4" t="s">
        <v>197</v>
      </c>
      <c r="F4664" s="3">
        <v>42926</v>
      </c>
      <c r="G4664" s="3">
        <v>42933</v>
      </c>
      <c r="H4664">
        <v>0</v>
      </c>
      <c r="I4664" s="4" t="s">
        <v>9016</v>
      </c>
      <c r="J4664" s="4" t="s">
        <v>9015</v>
      </c>
      <c r="K4664" s="4" t="s">
        <v>9012</v>
      </c>
      <c r="L4664">
        <v>55</v>
      </c>
      <c r="M4664" s="4" t="s">
        <v>33</v>
      </c>
      <c r="N4664">
        <v>1988</v>
      </c>
      <c r="O4664">
        <v>1376.8</v>
      </c>
      <c r="P4664">
        <v>1165</v>
      </c>
      <c r="Q4664" s="4" t="s">
        <v>112</v>
      </c>
      <c r="R4664" s="4" t="s">
        <v>24</v>
      </c>
      <c r="S4664">
        <v>7</v>
      </c>
    </row>
    <row r="4665" spans="1:19">
      <c r="A4665" s="4" t="s">
        <v>4872</v>
      </c>
      <c r="B4665" s="4" t="s">
        <v>174</v>
      </c>
      <c r="C4665" s="4" t="s">
        <v>192</v>
      </c>
      <c r="D4665" s="4" t="s">
        <v>48</v>
      </c>
      <c r="E4665" s="4" t="s">
        <v>172</v>
      </c>
      <c r="F4665" s="3">
        <v>42926</v>
      </c>
      <c r="G4665" s="3">
        <v>42981</v>
      </c>
      <c r="H4665">
        <v>2572</v>
      </c>
      <c r="I4665" s="4" t="s">
        <v>9016</v>
      </c>
      <c r="J4665" s="4" t="s">
        <v>9015</v>
      </c>
      <c r="K4665" s="4" t="s">
        <v>9012</v>
      </c>
      <c r="L4665">
        <v>3393</v>
      </c>
      <c r="M4665" s="4" t="s">
        <v>39</v>
      </c>
      <c r="N4665">
        <v>1998</v>
      </c>
      <c r="O4665">
        <v>217.87</v>
      </c>
      <c r="P4665">
        <v>551</v>
      </c>
      <c r="Q4665" s="4" t="s">
        <v>23</v>
      </c>
      <c r="R4665" s="4" t="s">
        <v>24</v>
      </c>
      <c r="S4665">
        <v>55</v>
      </c>
    </row>
    <row r="4666" spans="1:19">
      <c r="A4666" s="4" t="s">
        <v>4873</v>
      </c>
      <c r="B4666" s="4" t="s">
        <v>196</v>
      </c>
      <c r="C4666" s="4" t="s">
        <v>9011</v>
      </c>
      <c r="D4666" s="4" t="s">
        <v>68</v>
      </c>
      <c r="E4666" s="4" t="s">
        <v>197</v>
      </c>
      <c r="F4666" s="3">
        <v>42926</v>
      </c>
      <c r="G4666" s="3">
        <v>42927</v>
      </c>
      <c r="H4666">
        <v>0</v>
      </c>
      <c r="I4666" s="4" t="s">
        <v>9016</v>
      </c>
      <c r="J4666" s="4" t="s">
        <v>9015</v>
      </c>
      <c r="K4666" s="4" t="s">
        <v>9010</v>
      </c>
      <c r="L4666">
        <v>4821</v>
      </c>
      <c r="M4666" s="4" t="s">
        <v>9322</v>
      </c>
      <c r="N4666">
        <v>2000</v>
      </c>
      <c r="O4666">
        <v>1223.72</v>
      </c>
      <c r="P4666">
        <v>2497</v>
      </c>
      <c r="Q4666" s="4" t="s">
        <v>69</v>
      </c>
      <c r="R4666" s="4" t="s">
        <v>24</v>
      </c>
      <c r="S4666">
        <v>1</v>
      </c>
    </row>
    <row r="4667" spans="1:19">
      <c r="A4667" s="4" t="s">
        <v>4874</v>
      </c>
      <c r="B4667" s="4" t="s">
        <v>196</v>
      </c>
      <c r="C4667" s="4" t="s">
        <v>9011</v>
      </c>
      <c r="D4667" s="4" t="s">
        <v>92</v>
      </c>
      <c r="E4667" s="4" t="s">
        <v>172</v>
      </c>
      <c r="F4667" s="3">
        <v>42926</v>
      </c>
      <c r="G4667" s="3">
        <v>42934</v>
      </c>
      <c r="H4667">
        <v>4631</v>
      </c>
      <c r="I4667" s="4" t="s">
        <v>9016</v>
      </c>
      <c r="J4667" s="4" t="s">
        <v>9015</v>
      </c>
      <c r="K4667" s="4" t="s">
        <v>9010</v>
      </c>
      <c r="L4667">
        <v>4821</v>
      </c>
      <c r="M4667" s="4" t="s">
        <v>73</v>
      </c>
      <c r="N4667">
        <v>1997</v>
      </c>
      <c r="O4667">
        <v>2041.73</v>
      </c>
      <c r="P4667">
        <v>5276</v>
      </c>
      <c r="Q4667" s="4" t="s">
        <v>23</v>
      </c>
      <c r="R4667" s="4" t="s">
        <v>24</v>
      </c>
      <c r="S4667">
        <v>8</v>
      </c>
    </row>
    <row r="4668" spans="1:19">
      <c r="A4668" s="4" t="s">
        <v>4875</v>
      </c>
      <c r="B4668" s="4" t="s">
        <v>196</v>
      </c>
      <c r="C4668" s="4" t="s">
        <v>192</v>
      </c>
      <c r="D4668" s="4" t="s">
        <v>79</v>
      </c>
      <c r="E4668" s="4" t="s">
        <v>172</v>
      </c>
      <c r="F4668" s="3">
        <v>42926</v>
      </c>
      <c r="G4668" s="3">
        <v>42935</v>
      </c>
      <c r="H4668">
        <v>3230</v>
      </c>
      <c r="I4668" s="4" t="s">
        <v>9016</v>
      </c>
      <c r="J4668" s="4" t="s">
        <v>9015</v>
      </c>
      <c r="K4668" s="4" t="s">
        <v>9012</v>
      </c>
      <c r="L4668">
        <v>3393</v>
      </c>
      <c r="M4668" s="4" t="s">
        <v>26</v>
      </c>
      <c r="N4668">
        <v>2002</v>
      </c>
      <c r="O4668">
        <v>3178.24</v>
      </c>
      <c r="P4668">
        <v>4540</v>
      </c>
      <c r="Q4668" s="4" t="s">
        <v>23</v>
      </c>
      <c r="R4668" s="4" t="s">
        <v>24</v>
      </c>
      <c r="S4668">
        <v>9</v>
      </c>
    </row>
    <row r="4669" spans="1:19">
      <c r="A4669" s="4" t="s">
        <v>4876</v>
      </c>
      <c r="B4669" s="4" t="s">
        <v>203</v>
      </c>
      <c r="C4669" s="4" t="s">
        <v>177</v>
      </c>
      <c r="D4669" s="4" t="s">
        <v>42</v>
      </c>
      <c r="E4669" s="4" t="s">
        <v>172</v>
      </c>
      <c r="F4669" s="3">
        <v>42926</v>
      </c>
      <c r="G4669" s="3">
        <v>42935</v>
      </c>
      <c r="H4669">
        <v>59</v>
      </c>
      <c r="I4669" s="4" t="s">
        <v>9023</v>
      </c>
      <c r="J4669" s="4" t="s">
        <v>9024</v>
      </c>
      <c r="K4669" s="4" t="s">
        <v>9012</v>
      </c>
      <c r="L4669">
        <v>55</v>
      </c>
      <c r="M4669" s="4" t="s">
        <v>26</v>
      </c>
      <c r="N4669">
        <v>2017</v>
      </c>
      <c r="O4669">
        <v>4.54</v>
      </c>
      <c r="P4669">
        <v>9</v>
      </c>
      <c r="Q4669" s="4" t="s">
        <v>23</v>
      </c>
      <c r="R4669" s="4" t="s">
        <v>24</v>
      </c>
      <c r="S4669">
        <v>9</v>
      </c>
    </row>
    <row r="4670" spans="1:19">
      <c r="A4670" s="4" t="s">
        <v>4877</v>
      </c>
      <c r="B4670" s="4" t="s">
        <v>191</v>
      </c>
      <c r="C4670" s="4" t="s">
        <v>192</v>
      </c>
      <c r="D4670" s="4" t="s">
        <v>86</v>
      </c>
      <c r="E4670" s="4" t="s">
        <v>172</v>
      </c>
      <c r="F4670" s="3">
        <v>42926</v>
      </c>
      <c r="G4670" s="3">
        <v>43042</v>
      </c>
      <c r="H4670">
        <v>3624</v>
      </c>
      <c r="I4670" s="4" t="s">
        <v>9026</v>
      </c>
      <c r="J4670" s="4" t="s">
        <v>9024</v>
      </c>
      <c r="K4670" s="4" t="s">
        <v>9012</v>
      </c>
      <c r="L4670">
        <v>3393</v>
      </c>
      <c r="M4670" s="4" t="s">
        <v>26</v>
      </c>
      <c r="N4670">
        <v>1985</v>
      </c>
      <c r="O4670">
        <v>2741.37</v>
      </c>
      <c r="P4670">
        <v>9226</v>
      </c>
      <c r="Q4670" s="4" t="s">
        <v>23</v>
      </c>
      <c r="R4670" s="4" t="s">
        <v>24</v>
      </c>
      <c r="S4670">
        <v>116</v>
      </c>
    </row>
    <row r="4671" spans="1:19">
      <c r="A4671" s="4" t="s">
        <v>4878</v>
      </c>
      <c r="B4671" s="4" t="s">
        <v>219</v>
      </c>
      <c r="C4671" s="4" t="s">
        <v>171</v>
      </c>
      <c r="D4671" s="4" t="s">
        <v>86</v>
      </c>
      <c r="E4671" s="4" t="s">
        <v>197</v>
      </c>
      <c r="F4671" s="3">
        <v>42926</v>
      </c>
      <c r="G4671" s="3">
        <v>43050</v>
      </c>
      <c r="H4671">
        <v>0</v>
      </c>
      <c r="I4671" s="4" t="s">
        <v>9026</v>
      </c>
      <c r="J4671" s="4" t="s">
        <v>9024</v>
      </c>
      <c r="K4671" s="4" t="s">
        <v>9010</v>
      </c>
      <c r="L4671">
        <v>1096</v>
      </c>
      <c r="M4671" s="4" t="s">
        <v>26</v>
      </c>
      <c r="N4671">
        <v>1985</v>
      </c>
      <c r="O4671">
        <v>2741.37</v>
      </c>
      <c r="P4671">
        <v>9226</v>
      </c>
      <c r="Q4671" s="4" t="s">
        <v>23</v>
      </c>
      <c r="R4671" s="4" t="s">
        <v>24</v>
      </c>
      <c r="S4671">
        <v>124</v>
      </c>
    </row>
    <row r="4672" spans="1:19">
      <c r="A4672" s="4" t="s">
        <v>4879</v>
      </c>
      <c r="B4672" s="4" t="s">
        <v>219</v>
      </c>
      <c r="C4672" s="4" t="s">
        <v>9011</v>
      </c>
      <c r="D4672" s="4" t="s">
        <v>62</v>
      </c>
      <c r="E4672" s="4" t="s">
        <v>197</v>
      </c>
      <c r="F4672" s="3">
        <v>42926</v>
      </c>
      <c r="G4672" s="3">
        <v>42928</v>
      </c>
      <c r="H4672">
        <v>0</v>
      </c>
      <c r="I4672" s="4" t="s">
        <v>9026</v>
      </c>
      <c r="J4672" s="4" t="s">
        <v>9024</v>
      </c>
      <c r="K4672" s="4" t="s">
        <v>9010</v>
      </c>
      <c r="L4672">
        <v>4821</v>
      </c>
      <c r="M4672" s="4" t="s">
        <v>58</v>
      </c>
      <c r="N4672">
        <v>2008</v>
      </c>
      <c r="O4672">
        <v>52.5</v>
      </c>
      <c r="P4672">
        <v>165</v>
      </c>
      <c r="Q4672" s="4" t="s">
        <v>23</v>
      </c>
      <c r="R4672" s="4" t="s">
        <v>24</v>
      </c>
      <c r="S4672">
        <v>2</v>
      </c>
    </row>
    <row r="4673" spans="1:19">
      <c r="A4673" s="4" t="s">
        <v>4880</v>
      </c>
      <c r="B4673" s="4" t="s">
        <v>219</v>
      </c>
      <c r="C4673" s="4" t="s">
        <v>199</v>
      </c>
      <c r="D4673" s="4" t="s">
        <v>75</v>
      </c>
      <c r="E4673" s="4" t="s">
        <v>172</v>
      </c>
      <c r="F4673" s="3">
        <v>42926</v>
      </c>
      <c r="G4673" s="3">
        <v>43000</v>
      </c>
      <c r="H4673">
        <v>5848</v>
      </c>
      <c r="I4673" s="4" t="s">
        <v>9026</v>
      </c>
      <c r="J4673" s="4" t="s">
        <v>9024</v>
      </c>
      <c r="K4673" s="4" t="s">
        <v>9010</v>
      </c>
      <c r="L4673">
        <v>5482</v>
      </c>
      <c r="M4673" s="4" t="s">
        <v>73</v>
      </c>
      <c r="N4673">
        <v>1982</v>
      </c>
      <c r="O4673">
        <v>792.46</v>
      </c>
      <c r="P4673">
        <v>1299</v>
      </c>
      <c r="Q4673" s="4" t="s">
        <v>23</v>
      </c>
      <c r="R4673" s="4" t="s">
        <v>24</v>
      </c>
      <c r="S4673">
        <v>74</v>
      </c>
    </row>
    <row r="4674" spans="1:19">
      <c r="A4674" s="4" t="s">
        <v>4881</v>
      </c>
      <c r="B4674" s="4" t="s">
        <v>219</v>
      </c>
      <c r="C4674" s="4" t="s">
        <v>177</v>
      </c>
      <c r="D4674" s="4" t="s">
        <v>44</v>
      </c>
      <c r="E4674" s="4" t="s">
        <v>172</v>
      </c>
      <c r="F4674" s="3">
        <v>42926</v>
      </c>
      <c r="G4674" s="3">
        <v>42927</v>
      </c>
      <c r="H4674">
        <v>42</v>
      </c>
      <c r="I4674" s="4" t="s">
        <v>9026</v>
      </c>
      <c r="J4674" s="4" t="s">
        <v>9024</v>
      </c>
      <c r="K4674" s="4" t="s">
        <v>9012</v>
      </c>
      <c r="L4674">
        <v>55</v>
      </c>
      <c r="M4674" s="4" t="s">
        <v>36</v>
      </c>
      <c r="N4674">
        <v>2013</v>
      </c>
      <c r="O4674">
        <v>98.79</v>
      </c>
      <c r="P4674">
        <v>96</v>
      </c>
      <c r="Q4674" s="4" t="s">
        <v>23</v>
      </c>
      <c r="R4674" s="4" t="s">
        <v>35</v>
      </c>
      <c r="S4674">
        <v>1</v>
      </c>
    </row>
    <row r="4675" spans="1:19">
      <c r="A4675" s="4" t="s">
        <v>4882</v>
      </c>
      <c r="B4675" s="4" t="s">
        <v>230</v>
      </c>
      <c r="C4675" s="4" t="s">
        <v>199</v>
      </c>
      <c r="D4675" s="4" t="s">
        <v>115</v>
      </c>
      <c r="E4675" s="4" t="s">
        <v>197</v>
      </c>
      <c r="F4675" s="3">
        <v>42926</v>
      </c>
      <c r="G4675" s="3">
        <v>42928</v>
      </c>
      <c r="H4675">
        <v>0</v>
      </c>
      <c r="I4675" s="4" t="s">
        <v>9026</v>
      </c>
      <c r="J4675" s="4" t="s">
        <v>9024</v>
      </c>
      <c r="K4675" s="4" t="s">
        <v>9010</v>
      </c>
      <c r="L4675">
        <v>5482</v>
      </c>
      <c r="M4675" s="4" t="s">
        <v>46</v>
      </c>
      <c r="N4675">
        <v>2008</v>
      </c>
      <c r="O4675">
        <v>894.37</v>
      </c>
      <c r="P4675">
        <v>1593</v>
      </c>
      <c r="Q4675" s="4" t="s">
        <v>116</v>
      </c>
      <c r="R4675" s="4" t="s">
        <v>24</v>
      </c>
      <c r="S4675">
        <v>2</v>
      </c>
    </row>
    <row r="4676" spans="1:19">
      <c r="A4676" s="4" t="s">
        <v>4883</v>
      </c>
      <c r="B4676" s="4" t="s">
        <v>230</v>
      </c>
      <c r="C4676" s="4" t="s">
        <v>9011</v>
      </c>
      <c r="D4676" s="4" t="s">
        <v>90</v>
      </c>
      <c r="E4676" s="4" t="s">
        <v>197</v>
      </c>
      <c r="F4676" s="3">
        <v>42926</v>
      </c>
      <c r="G4676" s="3">
        <v>42933</v>
      </c>
      <c r="H4676">
        <v>0</v>
      </c>
      <c r="I4676" s="4" t="s">
        <v>9026</v>
      </c>
      <c r="J4676" s="4" t="s">
        <v>9024</v>
      </c>
      <c r="K4676" s="4" t="s">
        <v>9010</v>
      </c>
      <c r="L4676">
        <v>4821</v>
      </c>
      <c r="M4676" s="4" t="s">
        <v>73</v>
      </c>
      <c r="N4676">
        <v>1987</v>
      </c>
      <c r="O4676">
        <v>405.59</v>
      </c>
      <c r="P4676">
        <v>1179</v>
      </c>
      <c r="Q4676" s="4" t="s">
        <v>91</v>
      </c>
      <c r="R4676" s="4" t="s">
        <v>92</v>
      </c>
      <c r="S4676">
        <v>7</v>
      </c>
    </row>
    <row r="4677" spans="1:19">
      <c r="A4677" s="4" t="s">
        <v>4884</v>
      </c>
      <c r="B4677" s="4" t="s">
        <v>187</v>
      </c>
      <c r="C4677" s="4" t="s">
        <v>199</v>
      </c>
      <c r="D4677" s="4" t="s">
        <v>75</v>
      </c>
      <c r="E4677" s="4" t="s">
        <v>197</v>
      </c>
      <c r="F4677" s="3">
        <v>42926</v>
      </c>
      <c r="G4677" s="3">
        <v>42976</v>
      </c>
      <c r="H4677">
        <v>0</v>
      </c>
      <c r="I4677" s="4" t="s">
        <v>9023</v>
      </c>
      <c r="J4677" s="4" t="s">
        <v>9024</v>
      </c>
      <c r="K4677" s="4" t="s">
        <v>9010</v>
      </c>
      <c r="L4677">
        <v>5482</v>
      </c>
      <c r="M4677" s="4" t="s">
        <v>73</v>
      </c>
      <c r="N4677">
        <v>1982</v>
      </c>
      <c r="O4677">
        <v>792.46</v>
      </c>
      <c r="P4677">
        <v>1299</v>
      </c>
      <c r="Q4677" s="4" t="s">
        <v>23</v>
      </c>
      <c r="R4677" s="4" t="s">
        <v>24</v>
      </c>
      <c r="S4677">
        <v>50</v>
      </c>
    </row>
    <row r="4678" spans="1:19">
      <c r="A4678" s="4" t="s">
        <v>4885</v>
      </c>
      <c r="B4678" s="4" t="s">
        <v>244</v>
      </c>
      <c r="C4678" s="4" t="s">
        <v>192</v>
      </c>
      <c r="D4678" s="4" t="s">
        <v>100</v>
      </c>
      <c r="E4678" s="4" t="s">
        <v>197</v>
      </c>
      <c r="F4678" s="3">
        <v>42926</v>
      </c>
      <c r="G4678" s="3">
        <v>42928</v>
      </c>
      <c r="H4678">
        <v>0</v>
      </c>
      <c r="I4678" s="4" t="s">
        <v>9016</v>
      </c>
      <c r="J4678" s="4" t="s">
        <v>9015</v>
      </c>
      <c r="K4678" s="4" t="s">
        <v>9012</v>
      </c>
      <c r="L4678">
        <v>3393</v>
      </c>
      <c r="M4678" s="4" t="s">
        <v>9322</v>
      </c>
      <c r="N4678">
        <v>1987</v>
      </c>
      <c r="O4678">
        <v>2938.67</v>
      </c>
      <c r="P4678">
        <v>8775</v>
      </c>
      <c r="Q4678" s="4" t="s">
        <v>101</v>
      </c>
      <c r="R4678" s="4" t="s">
        <v>24</v>
      </c>
      <c r="S4678">
        <v>2</v>
      </c>
    </row>
    <row r="4679" spans="1:19">
      <c r="A4679" s="4" t="s">
        <v>4886</v>
      </c>
      <c r="B4679" s="4" t="s">
        <v>170</v>
      </c>
      <c r="C4679" s="4" t="s">
        <v>177</v>
      </c>
      <c r="D4679" s="4" t="s">
        <v>37</v>
      </c>
      <c r="E4679" s="4" t="s">
        <v>197</v>
      </c>
      <c r="F4679" s="3">
        <v>42926</v>
      </c>
      <c r="G4679" s="3">
        <v>42937</v>
      </c>
      <c r="H4679">
        <v>0</v>
      </c>
      <c r="I4679" s="4" t="s">
        <v>9014</v>
      </c>
      <c r="J4679" s="4" t="s">
        <v>9015</v>
      </c>
      <c r="K4679" s="4" t="s">
        <v>9012</v>
      </c>
      <c r="L4679">
        <v>55</v>
      </c>
      <c r="M4679" s="4" t="s">
        <v>33</v>
      </c>
      <c r="N4679">
        <v>2001</v>
      </c>
      <c r="O4679">
        <v>718.62</v>
      </c>
      <c r="P4679">
        <v>2448</v>
      </c>
      <c r="Q4679" s="4" t="s">
        <v>23</v>
      </c>
      <c r="R4679" s="4" t="s">
        <v>24</v>
      </c>
      <c r="S4679">
        <v>11</v>
      </c>
    </row>
    <row r="4680" spans="1:19">
      <c r="A4680" s="4" t="s">
        <v>4887</v>
      </c>
      <c r="B4680" s="4" t="s">
        <v>170</v>
      </c>
      <c r="C4680" s="4" t="s">
        <v>179</v>
      </c>
      <c r="D4680" s="4" t="s">
        <v>79</v>
      </c>
      <c r="E4680" s="4" t="s">
        <v>172</v>
      </c>
      <c r="F4680" s="3">
        <v>42926</v>
      </c>
      <c r="G4680" s="3">
        <v>42935</v>
      </c>
      <c r="H4680">
        <v>588</v>
      </c>
      <c r="I4680" s="4" t="s">
        <v>9014</v>
      </c>
      <c r="J4680" s="4" t="s">
        <v>9015</v>
      </c>
      <c r="K4680" s="4" t="s">
        <v>9010</v>
      </c>
      <c r="L4680">
        <v>550</v>
      </c>
      <c r="M4680" s="4" t="s">
        <v>26</v>
      </c>
      <c r="N4680">
        <v>2002</v>
      </c>
      <c r="O4680">
        <v>3178.24</v>
      </c>
      <c r="P4680">
        <v>4540</v>
      </c>
      <c r="Q4680" s="4" t="s">
        <v>23</v>
      </c>
      <c r="R4680" s="4" t="s">
        <v>24</v>
      </c>
      <c r="S4680">
        <v>9</v>
      </c>
    </row>
    <row r="4681" spans="1:19">
      <c r="A4681" s="4" t="s">
        <v>4888</v>
      </c>
      <c r="B4681" s="4" t="s">
        <v>232</v>
      </c>
      <c r="C4681" s="4" t="s">
        <v>171</v>
      </c>
      <c r="D4681" s="4" t="s">
        <v>127</v>
      </c>
      <c r="E4681" s="4" t="s">
        <v>197</v>
      </c>
      <c r="F4681" s="3">
        <v>42926</v>
      </c>
      <c r="G4681" s="3">
        <v>42934</v>
      </c>
      <c r="H4681">
        <v>0</v>
      </c>
      <c r="I4681" s="4" t="s">
        <v>9021</v>
      </c>
      <c r="J4681" s="4" t="s">
        <v>9019</v>
      </c>
      <c r="K4681" s="4" t="s">
        <v>9010</v>
      </c>
      <c r="L4681">
        <v>1096</v>
      </c>
      <c r="M4681" s="4" t="s">
        <v>9322</v>
      </c>
      <c r="N4681">
        <v>2011</v>
      </c>
      <c r="O4681">
        <v>40.79</v>
      </c>
      <c r="P4681">
        <v>142</v>
      </c>
      <c r="Q4681" s="4" t="s">
        <v>128</v>
      </c>
      <c r="R4681" s="4" t="s">
        <v>24</v>
      </c>
      <c r="S4681">
        <v>8</v>
      </c>
    </row>
    <row r="4682" spans="1:19">
      <c r="A4682" s="4" t="s">
        <v>4889</v>
      </c>
      <c r="B4682" s="4" t="s">
        <v>232</v>
      </c>
      <c r="C4682" s="4" t="s">
        <v>177</v>
      </c>
      <c r="D4682" s="4" t="s">
        <v>125</v>
      </c>
      <c r="E4682" s="4" t="s">
        <v>172</v>
      </c>
      <c r="F4682" s="3">
        <v>42926</v>
      </c>
      <c r="G4682" s="3">
        <v>42933</v>
      </c>
      <c r="H4682">
        <v>54</v>
      </c>
      <c r="I4682" s="4" t="s">
        <v>9021</v>
      </c>
      <c r="J4682" s="4" t="s">
        <v>9019</v>
      </c>
      <c r="K4682" s="4" t="s">
        <v>9012</v>
      </c>
      <c r="L4682">
        <v>55</v>
      </c>
      <c r="M4682" s="4" t="s">
        <v>33</v>
      </c>
      <c r="N4682">
        <v>2005</v>
      </c>
      <c r="O4682">
        <v>2261.0500000000002</v>
      </c>
      <c r="P4682">
        <v>3851</v>
      </c>
      <c r="Q4682" s="4" t="s">
        <v>23</v>
      </c>
      <c r="R4682" s="4" t="s">
        <v>24</v>
      </c>
      <c r="S4682">
        <v>7</v>
      </c>
    </row>
    <row r="4683" spans="1:19">
      <c r="A4683" s="4" t="s">
        <v>4890</v>
      </c>
      <c r="B4683" s="4" t="s">
        <v>226</v>
      </c>
      <c r="C4683" s="4" t="s">
        <v>9011</v>
      </c>
      <c r="D4683" s="4" t="s">
        <v>24</v>
      </c>
      <c r="E4683" s="4" t="s">
        <v>193</v>
      </c>
      <c r="F4683" s="3">
        <v>42926</v>
      </c>
      <c r="G4683" s="3"/>
      <c r="I4683" s="4" t="s">
        <v>9018</v>
      </c>
      <c r="J4683" s="4" t="s">
        <v>9019</v>
      </c>
      <c r="K4683" s="4" t="s">
        <v>9010</v>
      </c>
      <c r="L4683">
        <v>4821</v>
      </c>
      <c r="M4683" s="4"/>
      <c r="Q4683" s="4"/>
      <c r="R4683" s="4"/>
    </row>
    <row r="4684" spans="1:19">
      <c r="A4684" s="4" t="s">
        <v>4891</v>
      </c>
      <c r="B4684" s="4" t="s">
        <v>185</v>
      </c>
      <c r="C4684" s="4" t="s">
        <v>9011</v>
      </c>
      <c r="D4684" s="4" t="s">
        <v>108</v>
      </c>
      <c r="E4684" s="4" t="s">
        <v>172</v>
      </c>
      <c r="F4684" s="3">
        <v>42926</v>
      </c>
      <c r="G4684" s="3">
        <v>42984</v>
      </c>
      <c r="H4684">
        <v>5099</v>
      </c>
      <c r="I4684" s="4" t="s">
        <v>9023</v>
      </c>
      <c r="J4684" s="4" t="s">
        <v>9024</v>
      </c>
      <c r="K4684" s="4" t="s">
        <v>9010</v>
      </c>
      <c r="L4684">
        <v>4821</v>
      </c>
      <c r="M4684" s="4" t="s">
        <v>33</v>
      </c>
      <c r="N4684">
        <v>1996</v>
      </c>
      <c r="O4684">
        <v>2214.94</v>
      </c>
      <c r="P4684">
        <v>5374</v>
      </c>
      <c r="Q4684" s="4" t="s">
        <v>23</v>
      </c>
      <c r="R4684" s="4" t="s">
        <v>24</v>
      </c>
      <c r="S4684">
        <v>58</v>
      </c>
    </row>
    <row r="4685" spans="1:19">
      <c r="A4685" s="4" t="s">
        <v>4892</v>
      </c>
      <c r="B4685" s="4" t="s">
        <v>216</v>
      </c>
      <c r="C4685" s="4" t="s">
        <v>179</v>
      </c>
      <c r="D4685" s="4" t="s">
        <v>24</v>
      </c>
      <c r="E4685" s="4" t="s">
        <v>193</v>
      </c>
      <c r="F4685" s="3">
        <v>42926</v>
      </c>
      <c r="G4685" s="3"/>
      <c r="I4685" s="4" t="s">
        <v>9018</v>
      </c>
      <c r="J4685" s="4" t="s">
        <v>9019</v>
      </c>
      <c r="K4685" s="4" t="s">
        <v>9010</v>
      </c>
      <c r="L4685">
        <v>550</v>
      </c>
      <c r="M4685" s="4"/>
      <c r="Q4685" s="4"/>
      <c r="R4685" s="4"/>
    </row>
    <row r="4686" spans="1:19">
      <c r="A4686" s="4" t="s">
        <v>4893</v>
      </c>
      <c r="B4686" s="4" t="s">
        <v>181</v>
      </c>
      <c r="C4686" s="4" t="s">
        <v>199</v>
      </c>
      <c r="D4686" s="4" t="s">
        <v>97</v>
      </c>
      <c r="E4686" s="4" t="s">
        <v>197</v>
      </c>
      <c r="F4686" s="3">
        <v>42926</v>
      </c>
      <c r="G4686" s="3">
        <v>42931</v>
      </c>
      <c r="H4686">
        <v>0</v>
      </c>
      <c r="I4686" s="4" t="s">
        <v>9026</v>
      </c>
      <c r="J4686" s="4" t="s">
        <v>9024</v>
      </c>
      <c r="K4686" s="4" t="s">
        <v>9010</v>
      </c>
      <c r="L4686">
        <v>5482</v>
      </c>
      <c r="M4686" s="4" t="s">
        <v>33</v>
      </c>
      <c r="N4686">
        <v>2001</v>
      </c>
      <c r="O4686">
        <v>2437.85</v>
      </c>
      <c r="P4686">
        <v>4874</v>
      </c>
      <c r="Q4686" s="4" t="s">
        <v>23</v>
      </c>
      <c r="R4686" s="4" t="s">
        <v>24</v>
      </c>
      <c r="S4686">
        <v>5</v>
      </c>
    </row>
    <row r="4687" spans="1:19">
      <c r="A4687" s="4" t="s">
        <v>4894</v>
      </c>
      <c r="B4687" s="4" t="s">
        <v>261</v>
      </c>
      <c r="C4687" s="4" t="s">
        <v>192</v>
      </c>
      <c r="D4687" s="4" t="s">
        <v>84</v>
      </c>
      <c r="E4687" s="4" t="s">
        <v>197</v>
      </c>
      <c r="F4687" s="3">
        <v>42927</v>
      </c>
      <c r="G4687" s="3">
        <v>42937</v>
      </c>
      <c r="H4687">
        <v>0</v>
      </c>
      <c r="I4687" s="4" t="s">
        <v>9021</v>
      </c>
      <c r="J4687" s="4" t="s">
        <v>9019</v>
      </c>
      <c r="K4687" s="4" t="s">
        <v>9012</v>
      </c>
      <c r="L4687">
        <v>3393</v>
      </c>
      <c r="M4687" s="4" t="s">
        <v>9322</v>
      </c>
      <c r="N4687">
        <v>1980</v>
      </c>
      <c r="O4687">
        <v>7708.38</v>
      </c>
      <c r="P4687">
        <v>13756</v>
      </c>
      <c r="Q4687" s="4" t="s">
        <v>23</v>
      </c>
      <c r="R4687" s="4" t="s">
        <v>24</v>
      </c>
      <c r="S4687">
        <v>10</v>
      </c>
    </row>
    <row r="4688" spans="1:19">
      <c r="A4688" s="4" t="s">
        <v>4895</v>
      </c>
      <c r="B4688" s="4" t="s">
        <v>246</v>
      </c>
      <c r="C4688" s="4" t="s">
        <v>199</v>
      </c>
      <c r="D4688" s="4" t="s">
        <v>24</v>
      </c>
      <c r="E4688" s="4" t="s">
        <v>193</v>
      </c>
      <c r="F4688" s="3">
        <v>42927</v>
      </c>
      <c r="G4688" s="3"/>
      <c r="I4688" s="4" t="s">
        <v>9021</v>
      </c>
      <c r="J4688" s="4" t="s">
        <v>9019</v>
      </c>
      <c r="K4688" s="4" t="s">
        <v>9010</v>
      </c>
      <c r="L4688">
        <v>5482</v>
      </c>
      <c r="M4688" s="4"/>
      <c r="Q4688" s="4"/>
      <c r="R4688" s="4"/>
    </row>
    <row r="4689" spans="1:19">
      <c r="A4689" s="4" t="s">
        <v>4896</v>
      </c>
      <c r="B4689" s="4" t="s">
        <v>304</v>
      </c>
      <c r="C4689" s="4" t="s">
        <v>179</v>
      </c>
      <c r="D4689" s="4" t="s">
        <v>106</v>
      </c>
      <c r="E4689" s="4" t="s">
        <v>197</v>
      </c>
      <c r="F4689" s="3">
        <v>42927</v>
      </c>
      <c r="G4689" s="3">
        <v>42994</v>
      </c>
      <c r="H4689">
        <v>0</v>
      </c>
      <c r="I4689" s="4" t="s">
        <v>9014</v>
      </c>
      <c r="J4689" s="4" t="s">
        <v>9015</v>
      </c>
      <c r="K4689" s="4" t="s">
        <v>9010</v>
      </c>
      <c r="L4689">
        <v>550</v>
      </c>
      <c r="M4689" s="4" t="s">
        <v>46</v>
      </c>
      <c r="N4689">
        <v>2012</v>
      </c>
      <c r="O4689">
        <v>45.39</v>
      </c>
      <c r="P4689">
        <v>100</v>
      </c>
      <c r="Q4689" s="4" t="s">
        <v>23</v>
      </c>
      <c r="R4689" s="4" t="s">
        <v>47</v>
      </c>
      <c r="S4689">
        <v>67</v>
      </c>
    </row>
    <row r="4690" spans="1:19">
      <c r="A4690" s="4" t="s">
        <v>4897</v>
      </c>
      <c r="B4690" s="4" t="s">
        <v>304</v>
      </c>
      <c r="C4690" s="4" t="s">
        <v>171</v>
      </c>
      <c r="D4690" s="4" t="s">
        <v>119</v>
      </c>
      <c r="E4690" s="4" t="s">
        <v>197</v>
      </c>
      <c r="F4690" s="3">
        <v>42927</v>
      </c>
      <c r="G4690" s="3">
        <v>42929</v>
      </c>
      <c r="H4690">
        <v>0</v>
      </c>
      <c r="I4690" s="4" t="s">
        <v>9014</v>
      </c>
      <c r="J4690" s="4" t="s">
        <v>9015</v>
      </c>
      <c r="K4690" s="4" t="s">
        <v>9010</v>
      </c>
      <c r="L4690">
        <v>1096</v>
      </c>
      <c r="M4690" s="4" t="s">
        <v>55</v>
      </c>
      <c r="N4690">
        <v>1988</v>
      </c>
      <c r="O4690">
        <v>5266.09</v>
      </c>
      <c r="P4690">
        <v>8595</v>
      </c>
      <c r="Q4690" s="4" t="s">
        <v>23</v>
      </c>
      <c r="R4690" s="4" t="s">
        <v>56</v>
      </c>
      <c r="S4690">
        <v>2</v>
      </c>
    </row>
    <row r="4691" spans="1:19">
      <c r="A4691" s="4" t="s">
        <v>4898</v>
      </c>
      <c r="B4691" s="4" t="s">
        <v>279</v>
      </c>
      <c r="C4691" s="4" t="s">
        <v>192</v>
      </c>
      <c r="D4691" s="4" t="s">
        <v>107</v>
      </c>
      <c r="E4691" s="4" t="s">
        <v>197</v>
      </c>
      <c r="F4691" s="3">
        <v>42927</v>
      </c>
      <c r="G4691" s="3">
        <v>42929</v>
      </c>
      <c r="H4691">
        <v>0</v>
      </c>
      <c r="I4691" s="4" t="s">
        <v>9018</v>
      </c>
      <c r="J4691" s="4" t="s">
        <v>9019</v>
      </c>
      <c r="K4691" s="4" t="s">
        <v>9012</v>
      </c>
      <c r="L4691">
        <v>3393</v>
      </c>
      <c r="M4691" s="4" t="s">
        <v>26</v>
      </c>
      <c r="N4691">
        <v>1994</v>
      </c>
      <c r="O4691">
        <v>2818.38</v>
      </c>
      <c r="P4691">
        <v>6290</v>
      </c>
      <c r="Q4691" s="4" t="s">
        <v>23</v>
      </c>
      <c r="R4691" s="4" t="s">
        <v>24</v>
      </c>
      <c r="S4691">
        <v>2</v>
      </c>
    </row>
    <row r="4692" spans="1:19">
      <c r="A4692" s="4" t="s">
        <v>4899</v>
      </c>
      <c r="B4692" s="4" t="s">
        <v>210</v>
      </c>
      <c r="C4692" s="4" t="s">
        <v>9011</v>
      </c>
      <c r="D4692" s="4" t="s">
        <v>107</v>
      </c>
      <c r="E4692" s="4" t="s">
        <v>197</v>
      </c>
      <c r="F4692" s="3">
        <v>42927</v>
      </c>
      <c r="G4692" s="3">
        <v>42965</v>
      </c>
      <c r="H4692">
        <v>0</v>
      </c>
      <c r="I4692" s="4" t="s">
        <v>9021</v>
      </c>
      <c r="J4692" s="4" t="s">
        <v>9019</v>
      </c>
      <c r="K4692" s="4" t="s">
        <v>9010</v>
      </c>
      <c r="L4692">
        <v>4821</v>
      </c>
      <c r="M4692" s="4" t="s">
        <v>26</v>
      </c>
      <c r="N4692">
        <v>1994</v>
      </c>
      <c r="O4692">
        <v>2818.38</v>
      </c>
      <c r="P4692">
        <v>6290</v>
      </c>
      <c r="Q4692" s="4" t="s">
        <v>23</v>
      </c>
      <c r="R4692" s="4" t="s">
        <v>24</v>
      </c>
      <c r="S4692">
        <v>38</v>
      </c>
    </row>
    <row r="4693" spans="1:19">
      <c r="A4693" s="4" t="s">
        <v>4900</v>
      </c>
      <c r="B4693" s="4" t="s">
        <v>210</v>
      </c>
      <c r="C4693" s="4" t="s">
        <v>199</v>
      </c>
      <c r="D4693" s="4" t="s">
        <v>78</v>
      </c>
      <c r="E4693" s="4" t="s">
        <v>172</v>
      </c>
      <c r="F4693" s="3">
        <v>42927</v>
      </c>
      <c r="G4693" s="3">
        <v>42935</v>
      </c>
      <c r="H4693">
        <v>4881</v>
      </c>
      <c r="I4693" s="4" t="s">
        <v>9021</v>
      </c>
      <c r="J4693" s="4" t="s">
        <v>9019</v>
      </c>
      <c r="K4693" s="4" t="s">
        <v>9010</v>
      </c>
      <c r="L4693">
        <v>5482</v>
      </c>
      <c r="M4693" s="4" t="s">
        <v>55</v>
      </c>
      <c r="N4693">
        <v>1994</v>
      </c>
      <c r="O4693">
        <v>6395.05</v>
      </c>
      <c r="P4693">
        <v>20275</v>
      </c>
      <c r="Q4693" s="4" t="s">
        <v>23</v>
      </c>
      <c r="R4693" s="4" t="s">
        <v>24</v>
      </c>
      <c r="S4693">
        <v>8</v>
      </c>
    </row>
    <row r="4694" spans="1:19">
      <c r="A4694" s="4" t="s">
        <v>4901</v>
      </c>
      <c r="B4694" s="4" t="s">
        <v>174</v>
      </c>
      <c r="C4694" s="4" t="s">
        <v>179</v>
      </c>
      <c r="D4694" s="4" t="s">
        <v>29</v>
      </c>
      <c r="E4694" s="4" t="s">
        <v>197</v>
      </c>
      <c r="F4694" s="3">
        <v>42927</v>
      </c>
      <c r="G4694" s="3">
        <v>43048</v>
      </c>
      <c r="H4694">
        <v>0</v>
      </c>
      <c r="I4694" s="4" t="s">
        <v>9016</v>
      </c>
      <c r="J4694" s="4" t="s">
        <v>9015</v>
      </c>
      <c r="K4694" s="4" t="s">
        <v>9010</v>
      </c>
      <c r="L4694">
        <v>550</v>
      </c>
      <c r="M4694" s="4" t="s">
        <v>26</v>
      </c>
      <c r="N4694">
        <v>2012</v>
      </c>
      <c r="O4694">
        <v>587.34</v>
      </c>
      <c r="P4694">
        <v>1356</v>
      </c>
      <c r="Q4694" s="4" t="s">
        <v>30</v>
      </c>
      <c r="R4694" s="4" t="s">
        <v>24</v>
      </c>
      <c r="S4694">
        <v>121</v>
      </c>
    </row>
    <row r="4695" spans="1:19">
      <c r="A4695" s="4" t="s">
        <v>4902</v>
      </c>
      <c r="B4695" s="4" t="s">
        <v>174</v>
      </c>
      <c r="C4695" s="4" t="s">
        <v>9011</v>
      </c>
      <c r="D4695" s="4" t="s">
        <v>41</v>
      </c>
      <c r="E4695" s="4" t="s">
        <v>197</v>
      </c>
      <c r="F4695" s="3">
        <v>42927</v>
      </c>
      <c r="G4695" s="3">
        <v>42928</v>
      </c>
      <c r="H4695">
        <v>0</v>
      </c>
      <c r="I4695" s="4" t="s">
        <v>9016</v>
      </c>
      <c r="J4695" s="4" t="s">
        <v>9015</v>
      </c>
      <c r="K4695" s="4" t="s">
        <v>9010</v>
      </c>
      <c r="L4695">
        <v>4821</v>
      </c>
      <c r="M4695" s="4" t="s">
        <v>36</v>
      </c>
      <c r="N4695">
        <v>1998</v>
      </c>
      <c r="O4695">
        <v>2714.9</v>
      </c>
      <c r="P4695">
        <v>2641</v>
      </c>
      <c r="Q4695" s="4" t="s">
        <v>23</v>
      </c>
      <c r="R4695" s="4" t="s">
        <v>21</v>
      </c>
      <c r="S4695">
        <v>1</v>
      </c>
    </row>
    <row r="4696" spans="1:19">
      <c r="A4696" s="4" t="s">
        <v>4903</v>
      </c>
      <c r="B4696" s="4" t="s">
        <v>174</v>
      </c>
      <c r="C4696" s="4" t="s">
        <v>9011</v>
      </c>
      <c r="D4696" s="4" t="s">
        <v>109</v>
      </c>
      <c r="E4696" s="4" t="s">
        <v>197</v>
      </c>
      <c r="F4696" s="3">
        <v>42927</v>
      </c>
      <c r="G4696" s="3">
        <v>42934</v>
      </c>
      <c r="H4696">
        <v>0</v>
      </c>
      <c r="I4696" s="4" t="s">
        <v>9016</v>
      </c>
      <c r="J4696" s="4" t="s">
        <v>9015</v>
      </c>
      <c r="K4696" s="4" t="s">
        <v>9010</v>
      </c>
      <c r="L4696">
        <v>4821</v>
      </c>
      <c r="M4696" s="4" t="s">
        <v>58</v>
      </c>
      <c r="N4696">
        <v>1987</v>
      </c>
      <c r="O4696">
        <v>1698.2</v>
      </c>
      <c r="P4696">
        <v>3798</v>
      </c>
      <c r="Q4696" s="4" t="s">
        <v>23</v>
      </c>
      <c r="R4696" s="4" t="s">
        <v>24</v>
      </c>
      <c r="S4696">
        <v>7</v>
      </c>
    </row>
    <row r="4697" spans="1:19">
      <c r="A4697" s="4" t="s">
        <v>4904</v>
      </c>
      <c r="B4697" s="4" t="s">
        <v>196</v>
      </c>
      <c r="C4697" s="4" t="s">
        <v>192</v>
      </c>
      <c r="D4697" s="4" t="s">
        <v>66</v>
      </c>
      <c r="E4697" s="4" t="s">
        <v>172</v>
      </c>
      <c r="F4697" s="3">
        <v>42927</v>
      </c>
      <c r="G4697" s="3">
        <v>42928</v>
      </c>
      <c r="H4697">
        <v>2878</v>
      </c>
      <c r="I4697" s="4" t="s">
        <v>9016</v>
      </c>
      <c r="J4697" s="4" t="s">
        <v>9015</v>
      </c>
      <c r="K4697" s="4" t="s">
        <v>9012</v>
      </c>
      <c r="L4697">
        <v>3393</v>
      </c>
      <c r="M4697" s="4" t="s">
        <v>33</v>
      </c>
      <c r="N4697">
        <v>2007</v>
      </c>
      <c r="O4697">
        <v>894.33</v>
      </c>
      <c r="P4697">
        <v>1635</v>
      </c>
      <c r="Q4697" s="4" t="s">
        <v>67</v>
      </c>
      <c r="R4697" s="4" t="s">
        <v>24</v>
      </c>
      <c r="S4697">
        <v>1</v>
      </c>
    </row>
    <row r="4698" spans="1:19">
      <c r="A4698" s="4" t="s">
        <v>4905</v>
      </c>
      <c r="B4698" s="4" t="s">
        <v>203</v>
      </c>
      <c r="C4698" s="4" t="s">
        <v>177</v>
      </c>
      <c r="D4698" s="4" t="s">
        <v>122</v>
      </c>
      <c r="E4698" s="4" t="s">
        <v>197</v>
      </c>
      <c r="F4698" s="3">
        <v>42927</v>
      </c>
      <c r="G4698" s="3">
        <v>42928</v>
      </c>
      <c r="H4698">
        <v>0</v>
      </c>
      <c r="I4698" s="4" t="s">
        <v>9023</v>
      </c>
      <c r="J4698" s="4" t="s">
        <v>9024</v>
      </c>
      <c r="K4698" s="4" t="s">
        <v>9012</v>
      </c>
      <c r="L4698">
        <v>55</v>
      </c>
      <c r="M4698" s="4" t="s">
        <v>58</v>
      </c>
      <c r="N4698">
        <v>1993</v>
      </c>
      <c r="O4698">
        <v>7537.24</v>
      </c>
      <c r="P4698">
        <v>20293</v>
      </c>
      <c r="Q4698" s="4" t="s">
        <v>23</v>
      </c>
      <c r="R4698" s="4" t="s">
        <v>24</v>
      </c>
      <c r="S4698">
        <v>1</v>
      </c>
    </row>
    <row r="4699" spans="1:19">
      <c r="A4699" s="4" t="s">
        <v>4906</v>
      </c>
      <c r="B4699" s="4" t="s">
        <v>203</v>
      </c>
      <c r="C4699" s="4" t="s">
        <v>192</v>
      </c>
      <c r="D4699" s="4" t="s">
        <v>59</v>
      </c>
      <c r="E4699" s="4" t="s">
        <v>172</v>
      </c>
      <c r="F4699" s="3">
        <v>42927</v>
      </c>
      <c r="G4699" s="3">
        <v>42986</v>
      </c>
      <c r="H4699">
        <v>3121</v>
      </c>
      <c r="I4699" s="4" t="s">
        <v>9023</v>
      </c>
      <c r="J4699" s="4" t="s">
        <v>9024</v>
      </c>
      <c r="K4699" s="4" t="s">
        <v>9012</v>
      </c>
      <c r="L4699">
        <v>3393</v>
      </c>
      <c r="M4699" s="4" t="s">
        <v>60</v>
      </c>
      <c r="N4699">
        <v>1988</v>
      </c>
      <c r="O4699">
        <v>2059.9</v>
      </c>
      <c r="P4699">
        <v>3644</v>
      </c>
      <c r="Q4699" s="4" t="s">
        <v>23</v>
      </c>
      <c r="R4699" s="4" t="s">
        <v>24</v>
      </c>
      <c r="S4699">
        <v>59</v>
      </c>
    </row>
    <row r="4700" spans="1:19">
      <c r="A4700" s="4" t="s">
        <v>4907</v>
      </c>
      <c r="B4700" s="4" t="s">
        <v>191</v>
      </c>
      <c r="C4700" s="4" t="s">
        <v>199</v>
      </c>
      <c r="D4700" s="4" t="s">
        <v>62</v>
      </c>
      <c r="E4700" s="4" t="s">
        <v>197</v>
      </c>
      <c r="F4700" s="3">
        <v>42927</v>
      </c>
      <c r="G4700" s="3">
        <v>42928</v>
      </c>
      <c r="H4700">
        <v>0</v>
      </c>
      <c r="I4700" s="4" t="s">
        <v>9026</v>
      </c>
      <c r="J4700" s="4" t="s">
        <v>9024</v>
      </c>
      <c r="K4700" s="4" t="s">
        <v>9010</v>
      </c>
      <c r="L4700">
        <v>5482</v>
      </c>
      <c r="M4700" s="4" t="s">
        <v>58</v>
      </c>
      <c r="N4700">
        <v>2008</v>
      </c>
      <c r="O4700">
        <v>52.5</v>
      </c>
      <c r="P4700">
        <v>165</v>
      </c>
      <c r="Q4700" s="4" t="s">
        <v>23</v>
      </c>
      <c r="R4700" s="4" t="s">
        <v>24</v>
      </c>
      <c r="S4700">
        <v>1</v>
      </c>
    </row>
    <row r="4701" spans="1:19">
      <c r="A4701" s="4" t="s">
        <v>4908</v>
      </c>
      <c r="B4701" s="4" t="s">
        <v>191</v>
      </c>
      <c r="C4701" s="4" t="s">
        <v>177</v>
      </c>
      <c r="D4701" s="4" t="s">
        <v>71</v>
      </c>
      <c r="E4701" s="4" t="s">
        <v>172</v>
      </c>
      <c r="F4701" s="3">
        <v>42927</v>
      </c>
      <c r="G4701" s="3">
        <v>42934</v>
      </c>
      <c r="H4701">
        <v>57</v>
      </c>
      <c r="I4701" s="4" t="s">
        <v>9026</v>
      </c>
      <c r="J4701" s="4" t="s">
        <v>9024</v>
      </c>
      <c r="K4701" s="4" t="s">
        <v>9012</v>
      </c>
      <c r="L4701">
        <v>55</v>
      </c>
      <c r="M4701" s="4" t="s">
        <v>46</v>
      </c>
      <c r="N4701">
        <v>2000</v>
      </c>
      <c r="O4701">
        <v>2952.73</v>
      </c>
      <c r="P4701">
        <v>5107</v>
      </c>
      <c r="Q4701" s="4" t="s">
        <v>23</v>
      </c>
      <c r="R4701" s="4" t="s">
        <v>24</v>
      </c>
      <c r="S4701">
        <v>7</v>
      </c>
    </row>
    <row r="4702" spans="1:19">
      <c r="A4702" s="4" t="s">
        <v>4909</v>
      </c>
      <c r="B4702" s="4" t="s">
        <v>343</v>
      </c>
      <c r="C4702" s="4" t="s">
        <v>179</v>
      </c>
      <c r="D4702" s="4" t="s">
        <v>119</v>
      </c>
      <c r="E4702" s="4" t="s">
        <v>172</v>
      </c>
      <c r="F4702" s="3">
        <v>42927</v>
      </c>
      <c r="G4702" s="3">
        <v>42928</v>
      </c>
      <c r="H4702">
        <v>576</v>
      </c>
      <c r="I4702" s="4" t="s">
        <v>9016</v>
      </c>
      <c r="J4702" s="4" t="s">
        <v>9015</v>
      </c>
      <c r="K4702" s="4" t="s">
        <v>9010</v>
      </c>
      <c r="L4702">
        <v>550</v>
      </c>
      <c r="M4702" s="4" t="s">
        <v>55</v>
      </c>
      <c r="N4702">
        <v>1988</v>
      </c>
      <c r="O4702">
        <v>5266.09</v>
      </c>
      <c r="P4702">
        <v>8595</v>
      </c>
      <c r="Q4702" s="4" t="s">
        <v>23</v>
      </c>
      <c r="R4702" s="4" t="s">
        <v>56</v>
      </c>
      <c r="S4702">
        <v>1</v>
      </c>
    </row>
    <row r="4703" spans="1:19">
      <c r="A4703" s="4" t="s">
        <v>4910</v>
      </c>
      <c r="B4703" s="4" t="s">
        <v>343</v>
      </c>
      <c r="C4703" s="4" t="s">
        <v>171</v>
      </c>
      <c r="D4703" s="4" t="s">
        <v>85</v>
      </c>
      <c r="E4703" s="4" t="s">
        <v>172</v>
      </c>
      <c r="F4703" s="3">
        <v>42927</v>
      </c>
      <c r="G4703" s="3">
        <v>42934</v>
      </c>
      <c r="H4703">
        <v>1258</v>
      </c>
      <c r="I4703" s="4" t="s">
        <v>9016</v>
      </c>
      <c r="J4703" s="4" t="s">
        <v>9015</v>
      </c>
      <c r="K4703" s="4" t="s">
        <v>9010</v>
      </c>
      <c r="L4703">
        <v>1096</v>
      </c>
      <c r="M4703" s="4" t="s">
        <v>46</v>
      </c>
      <c r="N4703">
        <v>1985</v>
      </c>
      <c r="O4703">
        <v>375.43</v>
      </c>
      <c r="P4703">
        <v>1190</v>
      </c>
      <c r="Q4703" s="4" t="s">
        <v>23</v>
      </c>
      <c r="R4703" s="4" t="s">
        <v>24</v>
      </c>
      <c r="S4703">
        <v>7</v>
      </c>
    </row>
    <row r="4704" spans="1:19">
      <c r="A4704" s="4" t="s">
        <v>4911</v>
      </c>
      <c r="B4704" s="4" t="s">
        <v>219</v>
      </c>
      <c r="C4704" s="4" t="s">
        <v>171</v>
      </c>
      <c r="D4704" s="4" t="s">
        <v>108</v>
      </c>
      <c r="E4704" s="4" t="s">
        <v>197</v>
      </c>
      <c r="F4704" s="3">
        <v>42927</v>
      </c>
      <c r="G4704" s="3">
        <v>42969</v>
      </c>
      <c r="H4704">
        <v>0</v>
      </c>
      <c r="I4704" s="4" t="s">
        <v>9026</v>
      </c>
      <c r="J4704" s="4" t="s">
        <v>9024</v>
      </c>
      <c r="K4704" s="4" t="s">
        <v>9010</v>
      </c>
      <c r="L4704">
        <v>1096</v>
      </c>
      <c r="M4704" s="4" t="s">
        <v>33</v>
      </c>
      <c r="N4704">
        <v>1996</v>
      </c>
      <c r="O4704">
        <v>2214.94</v>
      </c>
      <c r="P4704">
        <v>5374</v>
      </c>
      <c r="Q4704" s="4" t="s">
        <v>23</v>
      </c>
      <c r="R4704" s="4" t="s">
        <v>24</v>
      </c>
      <c r="S4704">
        <v>42</v>
      </c>
    </row>
    <row r="4705" spans="1:19">
      <c r="A4705" s="4" t="s">
        <v>4912</v>
      </c>
      <c r="B4705" s="4" t="s">
        <v>230</v>
      </c>
      <c r="C4705" s="4" t="s">
        <v>199</v>
      </c>
      <c r="D4705" s="4" t="s">
        <v>24</v>
      </c>
      <c r="E4705" s="4" t="s">
        <v>193</v>
      </c>
      <c r="F4705" s="3">
        <v>42927</v>
      </c>
      <c r="G4705" s="3"/>
      <c r="I4705" s="4" t="s">
        <v>9026</v>
      </c>
      <c r="J4705" s="4" t="s">
        <v>9024</v>
      </c>
      <c r="K4705" s="4" t="s">
        <v>9010</v>
      </c>
      <c r="L4705">
        <v>5482</v>
      </c>
      <c r="M4705" s="4"/>
      <c r="Q4705" s="4"/>
      <c r="R4705" s="4"/>
    </row>
    <row r="4706" spans="1:19">
      <c r="A4706" s="4" t="s">
        <v>4913</v>
      </c>
      <c r="B4706" s="4" t="s">
        <v>230</v>
      </c>
      <c r="C4706" s="4" t="s">
        <v>179</v>
      </c>
      <c r="D4706" s="4" t="s">
        <v>49</v>
      </c>
      <c r="E4706" s="4" t="s">
        <v>197</v>
      </c>
      <c r="F4706" s="3">
        <v>42927</v>
      </c>
      <c r="G4706" s="3">
        <v>43007</v>
      </c>
      <c r="H4706">
        <v>0</v>
      </c>
      <c r="I4706" s="4" t="s">
        <v>9026</v>
      </c>
      <c r="J4706" s="4" t="s">
        <v>9024</v>
      </c>
      <c r="K4706" s="4" t="s">
        <v>9010</v>
      </c>
      <c r="L4706">
        <v>550</v>
      </c>
      <c r="M4706" s="4" t="s">
        <v>9322</v>
      </c>
      <c r="N4706">
        <v>2010</v>
      </c>
      <c r="O4706">
        <v>587.72</v>
      </c>
      <c r="P4706">
        <v>1501</v>
      </c>
      <c r="Q4706" s="4" t="s">
        <v>23</v>
      </c>
      <c r="R4706" s="4" t="s">
        <v>24</v>
      </c>
      <c r="S4706">
        <v>80</v>
      </c>
    </row>
    <row r="4707" spans="1:19">
      <c r="A4707" s="4" t="s">
        <v>4914</v>
      </c>
      <c r="B4707" s="4" t="s">
        <v>230</v>
      </c>
      <c r="C4707" s="4" t="s">
        <v>179</v>
      </c>
      <c r="D4707" s="4" t="s">
        <v>76</v>
      </c>
      <c r="E4707" s="4" t="s">
        <v>172</v>
      </c>
      <c r="F4707" s="3">
        <v>42927</v>
      </c>
      <c r="G4707" s="3">
        <v>42936</v>
      </c>
      <c r="H4707">
        <v>491</v>
      </c>
      <c r="I4707" s="4" t="s">
        <v>9026</v>
      </c>
      <c r="J4707" s="4" t="s">
        <v>9024</v>
      </c>
      <c r="K4707" s="4" t="s">
        <v>9010</v>
      </c>
      <c r="L4707">
        <v>550</v>
      </c>
      <c r="M4707" s="4" t="s">
        <v>9322</v>
      </c>
      <c r="N4707">
        <v>1997</v>
      </c>
      <c r="O4707">
        <v>8170.38</v>
      </c>
      <c r="P4707">
        <v>16499</v>
      </c>
      <c r="Q4707" s="4" t="s">
        <v>77</v>
      </c>
      <c r="R4707" s="4" t="s">
        <v>24</v>
      </c>
      <c r="S4707">
        <v>9</v>
      </c>
    </row>
    <row r="4708" spans="1:19">
      <c r="A4708" s="4" t="s">
        <v>4915</v>
      </c>
      <c r="B4708" s="4" t="s">
        <v>187</v>
      </c>
      <c r="C4708" s="4" t="s">
        <v>179</v>
      </c>
      <c r="D4708" s="4" t="s">
        <v>115</v>
      </c>
      <c r="E4708" s="4" t="s">
        <v>172</v>
      </c>
      <c r="F4708" s="3">
        <v>42927</v>
      </c>
      <c r="G4708" s="3">
        <v>42970</v>
      </c>
      <c r="H4708">
        <v>494</v>
      </c>
      <c r="I4708" s="4" t="s">
        <v>9023</v>
      </c>
      <c r="J4708" s="4" t="s">
        <v>9024</v>
      </c>
      <c r="K4708" s="4" t="s">
        <v>9010</v>
      </c>
      <c r="L4708">
        <v>550</v>
      </c>
      <c r="M4708" s="4" t="s">
        <v>46</v>
      </c>
      <c r="N4708">
        <v>2008</v>
      </c>
      <c r="O4708">
        <v>894.37</v>
      </c>
      <c r="P4708">
        <v>1593</v>
      </c>
      <c r="Q4708" s="4" t="s">
        <v>116</v>
      </c>
      <c r="R4708" s="4" t="s">
        <v>24</v>
      </c>
      <c r="S4708">
        <v>43</v>
      </c>
    </row>
    <row r="4709" spans="1:19">
      <c r="A4709" s="4" t="s">
        <v>4916</v>
      </c>
      <c r="B4709" s="4" t="s">
        <v>201</v>
      </c>
      <c r="C4709" s="4" t="s">
        <v>9011</v>
      </c>
      <c r="D4709" s="4" t="s">
        <v>44</v>
      </c>
      <c r="E4709" s="4" t="s">
        <v>197</v>
      </c>
      <c r="F4709" s="3">
        <v>42927</v>
      </c>
      <c r="G4709" s="3">
        <v>42936</v>
      </c>
      <c r="H4709">
        <v>0</v>
      </c>
      <c r="I4709" s="4" t="s">
        <v>9026</v>
      </c>
      <c r="J4709" s="4" t="s">
        <v>9024</v>
      </c>
      <c r="K4709" s="4" t="s">
        <v>9010</v>
      </c>
      <c r="L4709">
        <v>4821</v>
      </c>
      <c r="M4709" s="4" t="s">
        <v>36</v>
      </c>
      <c r="N4709">
        <v>2013</v>
      </c>
      <c r="O4709">
        <v>98.79</v>
      </c>
      <c r="P4709">
        <v>96</v>
      </c>
      <c r="Q4709" s="4" t="s">
        <v>23</v>
      </c>
      <c r="R4709" s="4" t="s">
        <v>35</v>
      </c>
      <c r="S4709">
        <v>9</v>
      </c>
    </row>
    <row r="4710" spans="1:19">
      <c r="A4710" s="4" t="s">
        <v>4917</v>
      </c>
      <c r="B4710" s="4" t="s">
        <v>201</v>
      </c>
      <c r="C4710" s="4" t="s">
        <v>171</v>
      </c>
      <c r="D4710" s="4" t="s">
        <v>129</v>
      </c>
      <c r="E4710" s="4" t="s">
        <v>172</v>
      </c>
      <c r="F4710" s="3">
        <v>42927</v>
      </c>
      <c r="G4710" s="3">
        <v>42997</v>
      </c>
      <c r="H4710">
        <v>882</v>
      </c>
      <c r="I4710" s="4" t="s">
        <v>9026</v>
      </c>
      <c r="J4710" s="4" t="s">
        <v>9024</v>
      </c>
      <c r="K4710" s="4" t="s">
        <v>9010</v>
      </c>
      <c r="L4710">
        <v>1096</v>
      </c>
      <c r="M4710" s="4" t="s">
        <v>39</v>
      </c>
      <c r="N4710">
        <v>1992</v>
      </c>
      <c r="O4710">
        <v>324.19</v>
      </c>
      <c r="P4710">
        <v>978</v>
      </c>
      <c r="Q4710" s="4" t="s">
        <v>23</v>
      </c>
      <c r="R4710" s="4" t="s">
        <v>24</v>
      </c>
      <c r="S4710">
        <v>70</v>
      </c>
    </row>
    <row r="4711" spans="1:19">
      <c r="A4711" s="4" t="s">
        <v>4918</v>
      </c>
      <c r="B4711" s="4" t="s">
        <v>232</v>
      </c>
      <c r="C4711" s="4" t="s">
        <v>171</v>
      </c>
      <c r="D4711" s="4" t="s">
        <v>84</v>
      </c>
      <c r="E4711" s="4" t="s">
        <v>172</v>
      </c>
      <c r="F4711" s="3">
        <v>42927</v>
      </c>
      <c r="G4711" s="3">
        <v>42936</v>
      </c>
      <c r="H4711">
        <v>1076</v>
      </c>
      <c r="I4711" s="4" t="s">
        <v>9021</v>
      </c>
      <c r="J4711" s="4" t="s">
        <v>9019</v>
      </c>
      <c r="K4711" s="4" t="s">
        <v>9010</v>
      </c>
      <c r="L4711">
        <v>1096</v>
      </c>
      <c r="M4711" s="4" t="s">
        <v>9322</v>
      </c>
      <c r="N4711">
        <v>1980</v>
      </c>
      <c r="O4711">
        <v>7708.38</v>
      </c>
      <c r="P4711">
        <v>13756</v>
      </c>
      <c r="Q4711" s="4" t="s">
        <v>23</v>
      </c>
      <c r="R4711" s="4" t="s">
        <v>24</v>
      </c>
      <c r="S4711">
        <v>9</v>
      </c>
    </row>
    <row r="4712" spans="1:19">
      <c r="A4712" s="4" t="s">
        <v>4919</v>
      </c>
      <c r="B4712" s="4" t="s">
        <v>205</v>
      </c>
      <c r="C4712" s="4" t="s">
        <v>265</v>
      </c>
      <c r="D4712" s="4" t="s">
        <v>38</v>
      </c>
      <c r="E4712" s="4" t="s">
        <v>197</v>
      </c>
      <c r="F4712" s="3">
        <v>42927</v>
      </c>
      <c r="G4712" s="3">
        <v>42934</v>
      </c>
      <c r="H4712">
        <v>0</v>
      </c>
      <c r="I4712" s="4" t="s">
        <v>9023</v>
      </c>
      <c r="J4712" s="4" t="s">
        <v>9024</v>
      </c>
      <c r="K4712" s="4" t="s">
        <v>9013</v>
      </c>
      <c r="L4712">
        <v>26768</v>
      </c>
      <c r="M4712" s="4" t="s">
        <v>39</v>
      </c>
      <c r="N4712">
        <v>1993</v>
      </c>
      <c r="O4712">
        <v>4269.8999999999996</v>
      </c>
      <c r="P4712">
        <v>6472</v>
      </c>
      <c r="Q4712" s="4" t="s">
        <v>23</v>
      </c>
      <c r="R4712" s="4" t="s">
        <v>40</v>
      </c>
      <c r="S4712">
        <v>7</v>
      </c>
    </row>
    <row r="4713" spans="1:19">
      <c r="A4713" s="4" t="s">
        <v>4920</v>
      </c>
      <c r="B4713" s="4" t="s">
        <v>205</v>
      </c>
      <c r="C4713" s="4" t="s">
        <v>177</v>
      </c>
      <c r="D4713" s="4" t="s">
        <v>44</v>
      </c>
      <c r="E4713" s="4" t="s">
        <v>197</v>
      </c>
      <c r="F4713" s="3">
        <v>42927</v>
      </c>
      <c r="G4713" s="3">
        <v>42999</v>
      </c>
      <c r="H4713">
        <v>0</v>
      </c>
      <c r="I4713" s="4" t="s">
        <v>9023</v>
      </c>
      <c r="J4713" s="4" t="s">
        <v>9024</v>
      </c>
      <c r="K4713" s="4" t="s">
        <v>9012</v>
      </c>
      <c r="L4713">
        <v>55</v>
      </c>
      <c r="M4713" s="4" t="s">
        <v>36</v>
      </c>
      <c r="N4713">
        <v>2013</v>
      </c>
      <c r="O4713">
        <v>98.79</v>
      </c>
      <c r="P4713">
        <v>96</v>
      </c>
      <c r="Q4713" s="4" t="s">
        <v>23</v>
      </c>
      <c r="R4713" s="4" t="s">
        <v>35</v>
      </c>
      <c r="S4713">
        <v>72</v>
      </c>
    </row>
    <row r="4714" spans="1:19">
      <c r="A4714" s="4" t="s">
        <v>4921</v>
      </c>
      <c r="B4714" s="4" t="s">
        <v>205</v>
      </c>
      <c r="C4714" s="4" t="s">
        <v>177</v>
      </c>
      <c r="D4714" s="4" t="s">
        <v>129</v>
      </c>
      <c r="E4714" s="4" t="s">
        <v>172</v>
      </c>
      <c r="F4714" s="3">
        <v>42927</v>
      </c>
      <c r="G4714" s="3">
        <v>42935</v>
      </c>
      <c r="H4714">
        <v>57</v>
      </c>
      <c r="I4714" s="4" t="s">
        <v>9023</v>
      </c>
      <c r="J4714" s="4" t="s">
        <v>9024</v>
      </c>
      <c r="K4714" s="4" t="s">
        <v>9012</v>
      </c>
      <c r="L4714">
        <v>55</v>
      </c>
      <c r="M4714" s="4" t="s">
        <v>39</v>
      </c>
      <c r="N4714">
        <v>1992</v>
      </c>
      <c r="O4714">
        <v>324.19</v>
      </c>
      <c r="P4714">
        <v>978</v>
      </c>
      <c r="Q4714" s="4" t="s">
        <v>23</v>
      </c>
      <c r="R4714" s="4" t="s">
        <v>24</v>
      </c>
      <c r="S4714">
        <v>8</v>
      </c>
    </row>
    <row r="4715" spans="1:19">
      <c r="A4715" s="4" t="s">
        <v>4922</v>
      </c>
      <c r="B4715" s="4" t="s">
        <v>185</v>
      </c>
      <c r="C4715" s="4" t="s">
        <v>179</v>
      </c>
      <c r="D4715" s="4" t="s">
        <v>90</v>
      </c>
      <c r="E4715" s="4" t="s">
        <v>197</v>
      </c>
      <c r="F4715" s="3">
        <v>42927</v>
      </c>
      <c r="G4715" s="3">
        <v>42929</v>
      </c>
      <c r="H4715">
        <v>0</v>
      </c>
      <c r="I4715" s="4" t="s">
        <v>9023</v>
      </c>
      <c r="J4715" s="4" t="s">
        <v>9024</v>
      </c>
      <c r="K4715" s="4" t="s">
        <v>9010</v>
      </c>
      <c r="L4715">
        <v>550</v>
      </c>
      <c r="M4715" s="4" t="s">
        <v>73</v>
      </c>
      <c r="N4715">
        <v>1987</v>
      </c>
      <c r="O4715">
        <v>405.59</v>
      </c>
      <c r="P4715">
        <v>1179</v>
      </c>
      <c r="Q4715" s="4" t="s">
        <v>91</v>
      </c>
      <c r="R4715" s="4" t="s">
        <v>92</v>
      </c>
      <c r="S4715">
        <v>2</v>
      </c>
    </row>
    <row r="4716" spans="1:19">
      <c r="A4716" s="4" t="s">
        <v>4923</v>
      </c>
      <c r="B4716" s="4" t="s">
        <v>185</v>
      </c>
      <c r="C4716" s="4" t="s">
        <v>192</v>
      </c>
      <c r="D4716" s="4" t="s">
        <v>38</v>
      </c>
      <c r="E4716" s="4" t="s">
        <v>197</v>
      </c>
      <c r="F4716" s="3">
        <v>42927</v>
      </c>
      <c r="G4716" s="3">
        <v>43044</v>
      </c>
      <c r="H4716">
        <v>0</v>
      </c>
      <c r="I4716" s="4" t="s">
        <v>9023</v>
      </c>
      <c r="J4716" s="4" t="s">
        <v>9024</v>
      </c>
      <c r="K4716" s="4" t="s">
        <v>9012</v>
      </c>
      <c r="L4716">
        <v>3393</v>
      </c>
      <c r="M4716" s="4" t="s">
        <v>39</v>
      </c>
      <c r="N4716">
        <v>1993</v>
      </c>
      <c r="O4716">
        <v>4269.8999999999996</v>
      </c>
      <c r="P4716">
        <v>6472</v>
      </c>
      <c r="Q4716" s="4" t="s">
        <v>23</v>
      </c>
      <c r="R4716" s="4" t="s">
        <v>40</v>
      </c>
      <c r="S4716">
        <v>117</v>
      </c>
    </row>
    <row r="4717" spans="1:19">
      <c r="A4717" s="4" t="s">
        <v>4924</v>
      </c>
      <c r="B4717" s="4" t="s">
        <v>185</v>
      </c>
      <c r="C4717" s="4" t="s">
        <v>192</v>
      </c>
      <c r="D4717" s="4" t="s">
        <v>56</v>
      </c>
      <c r="E4717" s="4" t="s">
        <v>197</v>
      </c>
      <c r="F4717" s="3">
        <v>42927</v>
      </c>
      <c r="G4717" s="3">
        <v>42928</v>
      </c>
      <c r="H4717">
        <v>0</v>
      </c>
      <c r="I4717" s="4" t="s">
        <v>9023</v>
      </c>
      <c r="J4717" s="4" t="s">
        <v>9024</v>
      </c>
      <c r="K4717" s="4" t="s">
        <v>9012</v>
      </c>
      <c r="L4717">
        <v>3393</v>
      </c>
      <c r="M4717" s="4" t="s">
        <v>55</v>
      </c>
      <c r="N4717">
        <v>1999</v>
      </c>
      <c r="O4717">
        <v>1699.85</v>
      </c>
      <c r="P4717">
        <v>5108</v>
      </c>
      <c r="Q4717" s="4" t="s">
        <v>23</v>
      </c>
      <c r="R4717" s="4" t="s">
        <v>24</v>
      </c>
      <c r="S4717">
        <v>1</v>
      </c>
    </row>
    <row r="4718" spans="1:19">
      <c r="A4718" s="4" t="s">
        <v>4925</v>
      </c>
      <c r="B4718" s="4" t="s">
        <v>183</v>
      </c>
      <c r="C4718" s="4" t="s">
        <v>171</v>
      </c>
      <c r="D4718" s="4" t="s">
        <v>29</v>
      </c>
      <c r="E4718" s="4" t="s">
        <v>197</v>
      </c>
      <c r="F4718" s="3">
        <v>42928</v>
      </c>
      <c r="G4718" s="3">
        <v>42978</v>
      </c>
      <c r="H4718">
        <v>0</v>
      </c>
      <c r="I4718" s="4" t="s">
        <v>9014</v>
      </c>
      <c r="J4718" s="4" t="s">
        <v>9015</v>
      </c>
      <c r="K4718" s="4" t="s">
        <v>9010</v>
      </c>
      <c r="L4718">
        <v>1096</v>
      </c>
      <c r="M4718" s="4" t="s">
        <v>26</v>
      </c>
      <c r="N4718">
        <v>2012</v>
      </c>
      <c r="O4718">
        <v>587.34</v>
      </c>
      <c r="P4718">
        <v>1356</v>
      </c>
      <c r="Q4718" s="4" t="s">
        <v>30</v>
      </c>
      <c r="R4718" s="4" t="s">
        <v>24</v>
      </c>
      <c r="S4718">
        <v>50</v>
      </c>
    </row>
    <row r="4719" spans="1:19">
      <c r="A4719" s="4" t="s">
        <v>4926</v>
      </c>
      <c r="B4719" s="4" t="s">
        <v>261</v>
      </c>
      <c r="C4719" s="4" t="s">
        <v>171</v>
      </c>
      <c r="D4719" s="4" t="s">
        <v>99</v>
      </c>
      <c r="E4719" s="4" t="s">
        <v>172</v>
      </c>
      <c r="F4719" s="3">
        <v>42928</v>
      </c>
      <c r="G4719" s="3">
        <v>43006</v>
      </c>
      <c r="H4719">
        <v>1100</v>
      </c>
      <c r="I4719" s="4" t="s">
        <v>9021</v>
      </c>
      <c r="J4719" s="4" t="s">
        <v>9019</v>
      </c>
      <c r="K4719" s="4" t="s">
        <v>9010</v>
      </c>
      <c r="L4719">
        <v>1096</v>
      </c>
      <c r="M4719" s="4" t="s">
        <v>33</v>
      </c>
      <c r="N4719">
        <v>2003</v>
      </c>
      <c r="O4719">
        <v>1419.98</v>
      </c>
      <c r="P4719">
        <v>4018</v>
      </c>
      <c r="Q4719" s="4" t="s">
        <v>23</v>
      </c>
      <c r="R4719" s="4" t="s">
        <v>24</v>
      </c>
      <c r="S4719">
        <v>78</v>
      </c>
    </row>
    <row r="4720" spans="1:19">
      <c r="A4720" s="4" t="s">
        <v>4927</v>
      </c>
      <c r="B4720" s="4" t="s">
        <v>246</v>
      </c>
      <c r="C4720" s="4" t="s">
        <v>192</v>
      </c>
      <c r="D4720" s="4" t="s">
        <v>50</v>
      </c>
      <c r="E4720" s="4" t="s">
        <v>172</v>
      </c>
      <c r="F4720" s="3">
        <v>42928</v>
      </c>
      <c r="G4720" s="3">
        <v>42996</v>
      </c>
      <c r="H4720">
        <v>3630</v>
      </c>
      <c r="I4720" s="4" t="s">
        <v>9021</v>
      </c>
      <c r="J4720" s="4" t="s">
        <v>9019</v>
      </c>
      <c r="K4720" s="4" t="s">
        <v>9012</v>
      </c>
      <c r="L4720">
        <v>3393</v>
      </c>
      <c r="M4720" s="4" t="s">
        <v>9322</v>
      </c>
      <c r="N4720">
        <v>1992</v>
      </c>
      <c r="O4720">
        <v>1712.68</v>
      </c>
      <c r="P4720">
        <v>3194</v>
      </c>
      <c r="Q4720" s="4" t="s">
        <v>23</v>
      </c>
      <c r="R4720" s="4" t="s">
        <v>21</v>
      </c>
      <c r="S4720">
        <v>68</v>
      </c>
    </row>
    <row r="4721" spans="1:19">
      <c r="A4721" s="4" t="s">
        <v>4928</v>
      </c>
      <c r="B4721" s="4" t="s">
        <v>279</v>
      </c>
      <c r="C4721" s="4" t="s">
        <v>177</v>
      </c>
      <c r="D4721" s="4" t="s">
        <v>24</v>
      </c>
      <c r="E4721" s="4" t="s">
        <v>193</v>
      </c>
      <c r="F4721" s="3">
        <v>42928</v>
      </c>
      <c r="G4721" s="3"/>
      <c r="I4721" s="4" t="s">
        <v>9018</v>
      </c>
      <c r="J4721" s="4" t="s">
        <v>9019</v>
      </c>
      <c r="K4721" s="4" t="s">
        <v>9012</v>
      </c>
      <c r="L4721">
        <v>55</v>
      </c>
      <c r="M4721" s="4"/>
      <c r="Q4721" s="4"/>
      <c r="R4721" s="4"/>
    </row>
    <row r="4722" spans="1:19">
      <c r="A4722" s="4" t="s">
        <v>4929</v>
      </c>
      <c r="B4722" s="4" t="s">
        <v>210</v>
      </c>
      <c r="C4722" s="4" t="s">
        <v>179</v>
      </c>
      <c r="D4722" s="4" t="s">
        <v>51</v>
      </c>
      <c r="E4722" s="4" t="s">
        <v>193</v>
      </c>
      <c r="F4722" s="3">
        <v>42928</v>
      </c>
      <c r="G4722" s="3"/>
      <c r="I4722" s="4" t="s">
        <v>9021</v>
      </c>
      <c r="J4722" s="4" t="s">
        <v>9019</v>
      </c>
      <c r="K4722" s="4" t="s">
        <v>9010</v>
      </c>
      <c r="L4722">
        <v>550</v>
      </c>
      <c r="M4722" s="4" t="s">
        <v>36</v>
      </c>
      <c r="N4722">
        <v>1982</v>
      </c>
      <c r="O4722">
        <v>4618</v>
      </c>
      <c r="P4722">
        <v>10083</v>
      </c>
      <c r="Q4722" s="4" t="s">
        <v>23</v>
      </c>
      <c r="R4722" s="4" t="s">
        <v>24</v>
      </c>
    </row>
    <row r="4723" spans="1:19">
      <c r="A4723" s="4" t="s">
        <v>4930</v>
      </c>
      <c r="B4723" s="4" t="s">
        <v>174</v>
      </c>
      <c r="C4723" s="4" t="s">
        <v>9011</v>
      </c>
      <c r="D4723" s="4" t="s">
        <v>29</v>
      </c>
      <c r="E4723" s="4" t="s">
        <v>197</v>
      </c>
      <c r="F4723" s="3">
        <v>42928</v>
      </c>
      <c r="G4723" s="3">
        <v>42939</v>
      </c>
      <c r="H4723">
        <v>0</v>
      </c>
      <c r="I4723" s="4" t="s">
        <v>9016</v>
      </c>
      <c r="J4723" s="4" t="s">
        <v>9015</v>
      </c>
      <c r="K4723" s="4" t="s">
        <v>9010</v>
      </c>
      <c r="L4723">
        <v>4821</v>
      </c>
      <c r="M4723" s="4" t="s">
        <v>26</v>
      </c>
      <c r="N4723">
        <v>2012</v>
      </c>
      <c r="O4723">
        <v>587.34</v>
      </c>
      <c r="P4723">
        <v>1356</v>
      </c>
      <c r="Q4723" s="4" t="s">
        <v>30</v>
      </c>
      <c r="R4723" s="4" t="s">
        <v>24</v>
      </c>
      <c r="S4723">
        <v>11</v>
      </c>
    </row>
    <row r="4724" spans="1:19">
      <c r="A4724" s="4" t="s">
        <v>4931</v>
      </c>
      <c r="B4724" s="4" t="s">
        <v>174</v>
      </c>
      <c r="C4724" s="4" t="s">
        <v>192</v>
      </c>
      <c r="D4724" s="4" t="s">
        <v>27</v>
      </c>
      <c r="E4724" s="4" t="s">
        <v>197</v>
      </c>
      <c r="F4724" s="3">
        <v>42928</v>
      </c>
      <c r="G4724" s="3">
        <v>42937</v>
      </c>
      <c r="H4724">
        <v>0</v>
      </c>
      <c r="I4724" s="4" t="s">
        <v>9016</v>
      </c>
      <c r="J4724" s="4" t="s">
        <v>9015</v>
      </c>
      <c r="K4724" s="4" t="s">
        <v>9012</v>
      </c>
      <c r="L4724">
        <v>3393</v>
      </c>
      <c r="M4724" s="4" t="s">
        <v>26</v>
      </c>
      <c r="N4724">
        <v>1986</v>
      </c>
      <c r="O4724">
        <v>647.17999999999995</v>
      </c>
      <c r="P4724">
        <v>1185</v>
      </c>
      <c r="Q4724" s="4" t="s">
        <v>28</v>
      </c>
      <c r="R4724" s="4" t="s">
        <v>24</v>
      </c>
      <c r="S4724">
        <v>9</v>
      </c>
    </row>
    <row r="4725" spans="1:19">
      <c r="A4725" s="4" t="s">
        <v>4932</v>
      </c>
      <c r="B4725" s="4" t="s">
        <v>263</v>
      </c>
      <c r="C4725" s="4" t="s">
        <v>171</v>
      </c>
      <c r="D4725" s="4" t="s">
        <v>95</v>
      </c>
      <c r="E4725" s="4" t="s">
        <v>197</v>
      </c>
      <c r="F4725" s="3">
        <v>42928</v>
      </c>
      <c r="G4725" s="3">
        <v>43005</v>
      </c>
      <c r="H4725">
        <v>0</v>
      </c>
      <c r="I4725" s="4" t="s">
        <v>9021</v>
      </c>
      <c r="J4725" s="4" t="s">
        <v>9019</v>
      </c>
      <c r="K4725" s="4" t="s">
        <v>9010</v>
      </c>
      <c r="L4725">
        <v>1096</v>
      </c>
      <c r="M4725" s="4" t="s">
        <v>60</v>
      </c>
      <c r="N4725">
        <v>1997</v>
      </c>
      <c r="O4725">
        <v>882.12</v>
      </c>
      <c r="P4725">
        <v>2769</v>
      </c>
      <c r="Q4725" s="4" t="s">
        <v>23</v>
      </c>
      <c r="R4725" s="4" t="s">
        <v>24</v>
      </c>
      <c r="S4725">
        <v>77</v>
      </c>
    </row>
    <row r="4726" spans="1:19">
      <c r="A4726" s="4" t="s">
        <v>4933</v>
      </c>
      <c r="B4726" s="4" t="s">
        <v>263</v>
      </c>
      <c r="C4726" s="4" t="s">
        <v>199</v>
      </c>
      <c r="D4726" s="4" t="s">
        <v>40</v>
      </c>
      <c r="E4726" s="4" t="s">
        <v>197</v>
      </c>
      <c r="F4726" s="3">
        <v>42928</v>
      </c>
      <c r="G4726" s="3">
        <v>43006</v>
      </c>
      <c r="H4726">
        <v>0</v>
      </c>
      <c r="I4726" s="4" t="s">
        <v>9021</v>
      </c>
      <c r="J4726" s="4" t="s">
        <v>9019</v>
      </c>
      <c r="K4726" s="4" t="s">
        <v>9010</v>
      </c>
      <c r="L4726">
        <v>5482</v>
      </c>
      <c r="M4726" s="4" t="s">
        <v>39</v>
      </c>
      <c r="N4726">
        <v>1989</v>
      </c>
      <c r="O4726">
        <v>665.06</v>
      </c>
      <c r="P4726">
        <v>1095</v>
      </c>
      <c r="Q4726" s="4" t="s">
        <v>23</v>
      </c>
      <c r="R4726" s="4" t="s">
        <v>24</v>
      </c>
      <c r="S4726">
        <v>78</v>
      </c>
    </row>
    <row r="4727" spans="1:19">
      <c r="A4727" s="4" t="s">
        <v>4934</v>
      </c>
      <c r="B4727" s="4" t="s">
        <v>196</v>
      </c>
      <c r="C4727" s="4" t="s">
        <v>9011</v>
      </c>
      <c r="D4727" s="4" t="s">
        <v>42</v>
      </c>
      <c r="E4727" s="4" t="s">
        <v>197</v>
      </c>
      <c r="F4727" s="3">
        <v>42928</v>
      </c>
      <c r="G4727" s="3">
        <v>42929</v>
      </c>
      <c r="H4727">
        <v>0</v>
      </c>
      <c r="I4727" s="4" t="s">
        <v>9016</v>
      </c>
      <c r="J4727" s="4" t="s">
        <v>9015</v>
      </c>
      <c r="K4727" s="4" t="s">
        <v>9010</v>
      </c>
      <c r="L4727">
        <v>4821</v>
      </c>
      <c r="M4727" s="4" t="s">
        <v>26</v>
      </c>
      <c r="N4727">
        <v>2017</v>
      </c>
      <c r="O4727">
        <v>4.54</v>
      </c>
      <c r="P4727">
        <v>9</v>
      </c>
      <c r="Q4727" s="4" t="s">
        <v>23</v>
      </c>
      <c r="R4727" s="4" t="s">
        <v>24</v>
      </c>
      <c r="S4727">
        <v>1</v>
      </c>
    </row>
    <row r="4728" spans="1:19">
      <c r="A4728" s="4" t="s">
        <v>4935</v>
      </c>
      <c r="B4728" s="4" t="s">
        <v>203</v>
      </c>
      <c r="C4728" s="4" t="s">
        <v>192</v>
      </c>
      <c r="D4728" s="4" t="s">
        <v>38</v>
      </c>
      <c r="E4728" s="4" t="s">
        <v>197</v>
      </c>
      <c r="F4728" s="3">
        <v>42928</v>
      </c>
      <c r="G4728" s="3">
        <v>42941</v>
      </c>
      <c r="H4728">
        <v>0</v>
      </c>
      <c r="I4728" s="4" t="s">
        <v>9023</v>
      </c>
      <c r="J4728" s="4" t="s">
        <v>9024</v>
      </c>
      <c r="K4728" s="4" t="s">
        <v>9012</v>
      </c>
      <c r="L4728">
        <v>3393</v>
      </c>
      <c r="M4728" s="4" t="s">
        <v>39</v>
      </c>
      <c r="N4728">
        <v>1993</v>
      </c>
      <c r="O4728">
        <v>4269.8999999999996</v>
      </c>
      <c r="P4728">
        <v>6472</v>
      </c>
      <c r="Q4728" s="4" t="s">
        <v>23</v>
      </c>
      <c r="R4728" s="4" t="s">
        <v>40</v>
      </c>
      <c r="S4728">
        <v>13</v>
      </c>
    </row>
    <row r="4729" spans="1:19">
      <c r="A4729" s="4" t="s">
        <v>4936</v>
      </c>
      <c r="B4729" s="4" t="s">
        <v>203</v>
      </c>
      <c r="C4729" s="4" t="s">
        <v>192</v>
      </c>
      <c r="D4729" s="4" t="s">
        <v>115</v>
      </c>
      <c r="E4729" s="4" t="s">
        <v>172</v>
      </c>
      <c r="F4729" s="3">
        <v>42928</v>
      </c>
      <c r="G4729" s="3">
        <v>42939</v>
      </c>
      <c r="H4729">
        <v>3741</v>
      </c>
      <c r="I4729" s="4" t="s">
        <v>9023</v>
      </c>
      <c r="J4729" s="4" t="s">
        <v>9024</v>
      </c>
      <c r="K4729" s="4" t="s">
        <v>9012</v>
      </c>
      <c r="L4729">
        <v>3393</v>
      </c>
      <c r="M4729" s="4" t="s">
        <v>46</v>
      </c>
      <c r="N4729">
        <v>2008</v>
      </c>
      <c r="O4729">
        <v>894.37</v>
      </c>
      <c r="P4729">
        <v>1593</v>
      </c>
      <c r="Q4729" s="4" t="s">
        <v>116</v>
      </c>
      <c r="R4729" s="4" t="s">
        <v>24</v>
      </c>
      <c r="S4729">
        <v>11</v>
      </c>
    </row>
    <row r="4730" spans="1:19">
      <c r="A4730" s="4" t="s">
        <v>4937</v>
      </c>
      <c r="B4730" s="4" t="s">
        <v>203</v>
      </c>
      <c r="C4730" s="4" t="s">
        <v>192</v>
      </c>
      <c r="D4730" s="4" t="s">
        <v>124</v>
      </c>
      <c r="E4730" s="4" t="s">
        <v>172</v>
      </c>
      <c r="F4730" s="3">
        <v>42928</v>
      </c>
      <c r="G4730" s="3">
        <v>42930</v>
      </c>
      <c r="H4730">
        <v>2905</v>
      </c>
      <c r="I4730" s="4" t="s">
        <v>9023</v>
      </c>
      <c r="J4730" s="4" t="s">
        <v>9024</v>
      </c>
      <c r="K4730" s="4" t="s">
        <v>9012</v>
      </c>
      <c r="L4730">
        <v>3393</v>
      </c>
      <c r="M4730" s="4" t="s">
        <v>60</v>
      </c>
      <c r="N4730">
        <v>1983</v>
      </c>
      <c r="O4730">
        <v>2871.35</v>
      </c>
      <c r="P4730">
        <v>9561</v>
      </c>
      <c r="Q4730" s="4" t="s">
        <v>23</v>
      </c>
      <c r="R4730" s="4" t="s">
        <v>24</v>
      </c>
      <c r="S4730">
        <v>2</v>
      </c>
    </row>
    <row r="4731" spans="1:19">
      <c r="A4731" s="4" t="s">
        <v>4938</v>
      </c>
      <c r="B4731" s="4" t="s">
        <v>191</v>
      </c>
      <c r="C4731" s="4" t="s">
        <v>171</v>
      </c>
      <c r="D4731" s="4" t="s">
        <v>108</v>
      </c>
      <c r="E4731" s="4" t="s">
        <v>197</v>
      </c>
      <c r="F4731" s="3">
        <v>42928</v>
      </c>
      <c r="G4731" s="3">
        <v>42941</v>
      </c>
      <c r="H4731">
        <v>0</v>
      </c>
      <c r="I4731" s="4" t="s">
        <v>9026</v>
      </c>
      <c r="J4731" s="4" t="s">
        <v>9024</v>
      </c>
      <c r="K4731" s="4" t="s">
        <v>9010</v>
      </c>
      <c r="L4731">
        <v>1096</v>
      </c>
      <c r="M4731" s="4" t="s">
        <v>33</v>
      </c>
      <c r="N4731">
        <v>1996</v>
      </c>
      <c r="O4731">
        <v>2214.94</v>
      </c>
      <c r="P4731">
        <v>5374</v>
      </c>
      <c r="Q4731" s="4" t="s">
        <v>23</v>
      </c>
      <c r="R4731" s="4" t="s">
        <v>24</v>
      </c>
      <c r="S4731">
        <v>13</v>
      </c>
    </row>
    <row r="4732" spans="1:19">
      <c r="A4732" s="4" t="s">
        <v>4939</v>
      </c>
      <c r="B4732" s="4" t="s">
        <v>201</v>
      </c>
      <c r="C4732" s="4" t="s">
        <v>171</v>
      </c>
      <c r="D4732" s="4" t="s">
        <v>59</v>
      </c>
      <c r="E4732" s="4" t="s">
        <v>172</v>
      </c>
      <c r="F4732" s="3">
        <v>42928</v>
      </c>
      <c r="G4732" s="3">
        <v>42992</v>
      </c>
      <c r="H4732">
        <v>1023</v>
      </c>
      <c r="I4732" s="4" t="s">
        <v>9026</v>
      </c>
      <c r="J4732" s="4" t="s">
        <v>9024</v>
      </c>
      <c r="K4732" s="4" t="s">
        <v>9010</v>
      </c>
      <c r="L4732">
        <v>1096</v>
      </c>
      <c r="M4732" s="4" t="s">
        <v>60</v>
      </c>
      <c r="N4732">
        <v>1988</v>
      </c>
      <c r="O4732">
        <v>2059.9</v>
      </c>
      <c r="P4732">
        <v>3644</v>
      </c>
      <c r="Q4732" s="4" t="s">
        <v>23</v>
      </c>
      <c r="R4732" s="4" t="s">
        <v>24</v>
      </c>
      <c r="S4732">
        <v>64</v>
      </c>
    </row>
    <row r="4733" spans="1:19">
      <c r="A4733" s="4" t="s">
        <v>4940</v>
      </c>
      <c r="B4733" s="4" t="s">
        <v>201</v>
      </c>
      <c r="C4733" s="4" t="s">
        <v>192</v>
      </c>
      <c r="D4733" s="4" t="s">
        <v>124</v>
      </c>
      <c r="E4733" s="4" t="s">
        <v>172</v>
      </c>
      <c r="F4733" s="3">
        <v>42928</v>
      </c>
      <c r="G4733" s="3">
        <v>43002</v>
      </c>
      <c r="H4733">
        <v>3257</v>
      </c>
      <c r="I4733" s="4" t="s">
        <v>9026</v>
      </c>
      <c r="J4733" s="4" t="s">
        <v>9024</v>
      </c>
      <c r="K4733" s="4" t="s">
        <v>9012</v>
      </c>
      <c r="L4733">
        <v>3393</v>
      </c>
      <c r="M4733" s="4" t="s">
        <v>60</v>
      </c>
      <c r="N4733">
        <v>1983</v>
      </c>
      <c r="O4733">
        <v>2871.35</v>
      </c>
      <c r="P4733">
        <v>9561</v>
      </c>
      <c r="Q4733" s="4" t="s">
        <v>23</v>
      </c>
      <c r="R4733" s="4" t="s">
        <v>24</v>
      </c>
      <c r="S4733">
        <v>74</v>
      </c>
    </row>
    <row r="4734" spans="1:19">
      <c r="A4734" s="4" t="s">
        <v>4941</v>
      </c>
      <c r="B4734" s="4" t="s">
        <v>170</v>
      </c>
      <c r="C4734" s="4" t="s">
        <v>199</v>
      </c>
      <c r="D4734" s="4" t="s">
        <v>41</v>
      </c>
      <c r="E4734" s="4" t="s">
        <v>197</v>
      </c>
      <c r="F4734" s="3">
        <v>42928</v>
      </c>
      <c r="G4734" s="3">
        <v>42936</v>
      </c>
      <c r="H4734">
        <v>0</v>
      </c>
      <c r="I4734" s="4" t="s">
        <v>9014</v>
      </c>
      <c r="J4734" s="4" t="s">
        <v>9015</v>
      </c>
      <c r="K4734" s="4" t="s">
        <v>9010</v>
      </c>
      <c r="L4734">
        <v>5482</v>
      </c>
      <c r="M4734" s="4" t="s">
        <v>36</v>
      </c>
      <c r="N4734">
        <v>1998</v>
      </c>
      <c r="O4734">
        <v>2714.9</v>
      </c>
      <c r="P4734">
        <v>2641</v>
      </c>
      <c r="Q4734" s="4" t="s">
        <v>23</v>
      </c>
      <c r="R4734" s="4" t="s">
        <v>21</v>
      </c>
      <c r="S4734">
        <v>8</v>
      </c>
    </row>
    <row r="4735" spans="1:19">
      <c r="A4735" s="4" t="s">
        <v>4942</v>
      </c>
      <c r="B4735" s="4" t="s">
        <v>189</v>
      </c>
      <c r="C4735" s="4" t="s">
        <v>171</v>
      </c>
      <c r="D4735" s="4" t="s">
        <v>111</v>
      </c>
      <c r="E4735" s="4" t="s">
        <v>172</v>
      </c>
      <c r="F4735" s="3">
        <v>42928</v>
      </c>
      <c r="G4735" s="3">
        <v>42967</v>
      </c>
      <c r="H4735">
        <v>960</v>
      </c>
      <c r="I4735" s="4" t="s">
        <v>9016</v>
      </c>
      <c r="J4735" s="4" t="s">
        <v>9015</v>
      </c>
      <c r="K4735" s="4" t="s">
        <v>9010</v>
      </c>
      <c r="L4735">
        <v>1096</v>
      </c>
      <c r="M4735" s="4" t="s">
        <v>33</v>
      </c>
      <c r="N4735">
        <v>1988</v>
      </c>
      <c r="O4735">
        <v>1376.8</v>
      </c>
      <c r="P4735">
        <v>1165</v>
      </c>
      <c r="Q4735" s="4" t="s">
        <v>112</v>
      </c>
      <c r="R4735" s="4" t="s">
        <v>24</v>
      </c>
      <c r="S4735">
        <v>39</v>
      </c>
    </row>
    <row r="4736" spans="1:19">
      <c r="A4736" s="4" t="s">
        <v>4943</v>
      </c>
      <c r="B4736" s="4" t="s">
        <v>232</v>
      </c>
      <c r="C4736" s="4" t="s">
        <v>9011</v>
      </c>
      <c r="D4736" s="4" t="s">
        <v>107</v>
      </c>
      <c r="E4736" s="4" t="s">
        <v>197</v>
      </c>
      <c r="F4736" s="3">
        <v>42928</v>
      </c>
      <c r="G4736" s="3">
        <v>42930</v>
      </c>
      <c r="H4736">
        <v>0</v>
      </c>
      <c r="I4736" s="4" t="s">
        <v>9021</v>
      </c>
      <c r="J4736" s="4" t="s">
        <v>9019</v>
      </c>
      <c r="K4736" s="4" t="s">
        <v>9010</v>
      </c>
      <c r="L4736">
        <v>4821</v>
      </c>
      <c r="M4736" s="4" t="s">
        <v>26</v>
      </c>
      <c r="N4736">
        <v>1994</v>
      </c>
      <c r="O4736">
        <v>2818.38</v>
      </c>
      <c r="P4736">
        <v>6290</v>
      </c>
      <c r="Q4736" s="4" t="s">
        <v>23</v>
      </c>
      <c r="R4736" s="4" t="s">
        <v>24</v>
      </c>
      <c r="S4736">
        <v>2</v>
      </c>
    </row>
    <row r="4737" spans="1:19">
      <c r="A4737" s="4" t="s">
        <v>4944</v>
      </c>
      <c r="B4737" s="4" t="s">
        <v>232</v>
      </c>
      <c r="C4737" s="4" t="s">
        <v>199</v>
      </c>
      <c r="D4737" s="4" t="s">
        <v>107</v>
      </c>
      <c r="E4737" s="4" t="s">
        <v>172</v>
      </c>
      <c r="F4737" s="3">
        <v>42928</v>
      </c>
      <c r="G4737" s="3">
        <v>42934</v>
      </c>
      <c r="H4737">
        <v>5538</v>
      </c>
      <c r="I4737" s="4" t="s">
        <v>9021</v>
      </c>
      <c r="J4737" s="4" t="s">
        <v>9019</v>
      </c>
      <c r="K4737" s="4" t="s">
        <v>9010</v>
      </c>
      <c r="L4737">
        <v>5482</v>
      </c>
      <c r="M4737" s="4" t="s">
        <v>26</v>
      </c>
      <c r="N4737">
        <v>1994</v>
      </c>
      <c r="O4737">
        <v>2818.38</v>
      </c>
      <c r="P4737">
        <v>6290</v>
      </c>
      <c r="Q4737" s="4" t="s">
        <v>23</v>
      </c>
      <c r="R4737" s="4" t="s">
        <v>24</v>
      </c>
      <c r="S4737">
        <v>6</v>
      </c>
    </row>
    <row r="4738" spans="1:19">
      <c r="A4738" s="4" t="s">
        <v>4945</v>
      </c>
      <c r="B4738" s="4" t="s">
        <v>181</v>
      </c>
      <c r="C4738" s="4" t="s">
        <v>179</v>
      </c>
      <c r="D4738" s="4" t="s">
        <v>24</v>
      </c>
      <c r="E4738" s="4" t="s">
        <v>193</v>
      </c>
      <c r="F4738" s="3">
        <v>42928</v>
      </c>
      <c r="G4738" s="3"/>
      <c r="I4738" s="4" t="s">
        <v>9026</v>
      </c>
      <c r="J4738" s="4" t="s">
        <v>9024</v>
      </c>
      <c r="K4738" s="4" t="s">
        <v>9010</v>
      </c>
      <c r="L4738">
        <v>550</v>
      </c>
      <c r="M4738" s="4"/>
      <c r="Q4738" s="4"/>
      <c r="R4738" s="4"/>
    </row>
    <row r="4739" spans="1:19">
      <c r="A4739" s="4" t="s">
        <v>4946</v>
      </c>
      <c r="B4739" s="4" t="s">
        <v>261</v>
      </c>
      <c r="C4739" s="4" t="s">
        <v>192</v>
      </c>
      <c r="D4739" s="4" t="s">
        <v>82</v>
      </c>
      <c r="E4739" s="4" t="s">
        <v>172</v>
      </c>
      <c r="F4739" s="3">
        <v>42929</v>
      </c>
      <c r="G4739" s="3">
        <v>42939</v>
      </c>
      <c r="H4739">
        <v>3420</v>
      </c>
      <c r="I4739" s="4" t="s">
        <v>9021</v>
      </c>
      <c r="J4739" s="4" t="s">
        <v>9019</v>
      </c>
      <c r="K4739" s="4" t="s">
        <v>9012</v>
      </c>
      <c r="L4739">
        <v>3393</v>
      </c>
      <c r="M4739" s="4" t="s">
        <v>36</v>
      </c>
      <c r="N4739">
        <v>1982</v>
      </c>
      <c r="O4739">
        <v>11698.03</v>
      </c>
      <c r="P4739">
        <v>34288</v>
      </c>
      <c r="Q4739" s="4" t="s">
        <v>23</v>
      </c>
      <c r="R4739" s="4" t="s">
        <v>24</v>
      </c>
      <c r="S4739">
        <v>10</v>
      </c>
    </row>
    <row r="4740" spans="1:19">
      <c r="A4740" s="4" t="s">
        <v>4947</v>
      </c>
      <c r="B4740" s="4" t="s">
        <v>174</v>
      </c>
      <c r="C4740" s="4" t="s">
        <v>9011</v>
      </c>
      <c r="D4740" s="4" t="s">
        <v>119</v>
      </c>
      <c r="E4740" s="4" t="s">
        <v>197</v>
      </c>
      <c r="F4740" s="3">
        <v>42929</v>
      </c>
      <c r="G4740" s="3">
        <v>42935</v>
      </c>
      <c r="H4740">
        <v>0</v>
      </c>
      <c r="I4740" s="4" t="s">
        <v>9016</v>
      </c>
      <c r="J4740" s="4" t="s">
        <v>9015</v>
      </c>
      <c r="K4740" s="4" t="s">
        <v>9010</v>
      </c>
      <c r="L4740">
        <v>4821</v>
      </c>
      <c r="M4740" s="4" t="s">
        <v>55</v>
      </c>
      <c r="N4740">
        <v>1988</v>
      </c>
      <c r="O4740">
        <v>5266.09</v>
      </c>
      <c r="P4740">
        <v>8595</v>
      </c>
      <c r="Q4740" s="4" t="s">
        <v>23</v>
      </c>
      <c r="R4740" s="4" t="s">
        <v>56</v>
      </c>
      <c r="S4740">
        <v>6</v>
      </c>
    </row>
    <row r="4741" spans="1:19">
      <c r="A4741" s="4" t="s">
        <v>4948</v>
      </c>
      <c r="B4741" s="4" t="s">
        <v>174</v>
      </c>
      <c r="C4741" s="4" t="s">
        <v>9011</v>
      </c>
      <c r="D4741" s="4" t="s">
        <v>29</v>
      </c>
      <c r="E4741" s="4" t="s">
        <v>172</v>
      </c>
      <c r="F4741" s="3">
        <v>42929</v>
      </c>
      <c r="G4741" s="3">
        <v>42932</v>
      </c>
      <c r="H4741">
        <v>5382</v>
      </c>
      <c r="I4741" s="4" t="s">
        <v>9016</v>
      </c>
      <c r="J4741" s="4" t="s">
        <v>9015</v>
      </c>
      <c r="K4741" s="4" t="s">
        <v>9010</v>
      </c>
      <c r="L4741">
        <v>4821</v>
      </c>
      <c r="M4741" s="4" t="s">
        <v>26</v>
      </c>
      <c r="N4741">
        <v>2012</v>
      </c>
      <c r="O4741">
        <v>587.34</v>
      </c>
      <c r="P4741">
        <v>1356</v>
      </c>
      <c r="Q4741" s="4" t="s">
        <v>30</v>
      </c>
      <c r="R4741" s="4" t="s">
        <v>24</v>
      </c>
      <c r="S4741">
        <v>3</v>
      </c>
    </row>
    <row r="4742" spans="1:19">
      <c r="A4742" s="4" t="s">
        <v>4949</v>
      </c>
      <c r="B4742" s="4" t="s">
        <v>212</v>
      </c>
      <c r="C4742" s="4" t="s">
        <v>177</v>
      </c>
      <c r="D4742" s="4" t="s">
        <v>56</v>
      </c>
      <c r="E4742" s="4" t="s">
        <v>197</v>
      </c>
      <c r="F4742" s="3">
        <v>42929</v>
      </c>
      <c r="G4742" s="3">
        <v>42940</v>
      </c>
      <c r="H4742">
        <v>0</v>
      </c>
      <c r="I4742" s="4" t="s">
        <v>9023</v>
      </c>
      <c r="J4742" s="4" t="s">
        <v>9024</v>
      </c>
      <c r="K4742" s="4" t="s">
        <v>9012</v>
      </c>
      <c r="L4742">
        <v>55</v>
      </c>
      <c r="M4742" s="4" t="s">
        <v>55</v>
      </c>
      <c r="N4742">
        <v>1999</v>
      </c>
      <c r="O4742">
        <v>1699.85</v>
      </c>
      <c r="P4742">
        <v>5108</v>
      </c>
      <c r="Q4742" s="4" t="s">
        <v>23</v>
      </c>
      <c r="R4742" s="4" t="s">
        <v>24</v>
      </c>
      <c r="S4742">
        <v>11</v>
      </c>
    </row>
    <row r="4743" spans="1:19">
      <c r="A4743" s="4" t="s">
        <v>4950</v>
      </c>
      <c r="B4743" s="4" t="s">
        <v>212</v>
      </c>
      <c r="C4743" s="4" t="s">
        <v>9011</v>
      </c>
      <c r="D4743" s="4" t="s">
        <v>54</v>
      </c>
      <c r="E4743" s="4" t="s">
        <v>172</v>
      </c>
      <c r="F4743" s="3">
        <v>42929</v>
      </c>
      <c r="G4743" s="3">
        <v>42934</v>
      </c>
      <c r="H4743">
        <v>5703</v>
      </c>
      <c r="I4743" s="4" t="s">
        <v>9023</v>
      </c>
      <c r="J4743" s="4" t="s">
        <v>9024</v>
      </c>
      <c r="K4743" s="4" t="s">
        <v>9010</v>
      </c>
      <c r="L4743">
        <v>4821</v>
      </c>
      <c r="M4743" s="4" t="s">
        <v>55</v>
      </c>
      <c r="N4743">
        <v>1995</v>
      </c>
      <c r="O4743">
        <v>1825.82</v>
      </c>
      <c r="P4743">
        <v>5595</v>
      </c>
      <c r="Q4743" s="4" t="s">
        <v>23</v>
      </c>
      <c r="R4743" s="4" t="s">
        <v>56</v>
      </c>
      <c r="S4743">
        <v>5</v>
      </c>
    </row>
    <row r="4744" spans="1:19">
      <c r="A4744" s="4" t="s">
        <v>4951</v>
      </c>
      <c r="B4744" s="4" t="s">
        <v>237</v>
      </c>
      <c r="C4744" s="4" t="s">
        <v>192</v>
      </c>
      <c r="D4744" s="4" t="s">
        <v>88</v>
      </c>
      <c r="E4744" s="4" t="s">
        <v>172</v>
      </c>
      <c r="F4744" s="3">
        <v>42929</v>
      </c>
      <c r="G4744" s="3">
        <v>43008</v>
      </c>
      <c r="H4744">
        <v>3340</v>
      </c>
      <c r="I4744" s="4" t="s">
        <v>9018</v>
      </c>
      <c r="J4744" s="4" t="s">
        <v>9019</v>
      </c>
      <c r="K4744" s="4" t="s">
        <v>9012</v>
      </c>
      <c r="L4744">
        <v>3393</v>
      </c>
      <c r="M4744" s="4" t="s">
        <v>46</v>
      </c>
      <c r="N4744">
        <v>1984</v>
      </c>
      <c r="O4744">
        <v>3027.46</v>
      </c>
      <c r="P4744">
        <v>9516</v>
      </c>
      <c r="Q4744" s="4" t="s">
        <v>89</v>
      </c>
      <c r="R4744" s="4" t="s">
        <v>24</v>
      </c>
      <c r="S4744">
        <v>79</v>
      </c>
    </row>
    <row r="4745" spans="1:19">
      <c r="A4745" s="4" t="s">
        <v>4952</v>
      </c>
      <c r="B4745" s="4" t="s">
        <v>203</v>
      </c>
      <c r="C4745" s="4" t="s">
        <v>192</v>
      </c>
      <c r="D4745" s="4" t="s">
        <v>76</v>
      </c>
      <c r="E4745" s="4" t="s">
        <v>197</v>
      </c>
      <c r="F4745" s="3">
        <v>42929</v>
      </c>
      <c r="G4745" s="3">
        <v>42931</v>
      </c>
      <c r="H4745">
        <v>0</v>
      </c>
      <c r="I4745" s="4" t="s">
        <v>9023</v>
      </c>
      <c r="J4745" s="4" t="s">
        <v>9024</v>
      </c>
      <c r="K4745" s="4" t="s">
        <v>9012</v>
      </c>
      <c r="L4745">
        <v>3393</v>
      </c>
      <c r="M4745" s="4" t="s">
        <v>9322</v>
      </c>
      <c r="N4745">
        <v>1997</v>
      </c>
      <c r="O4745">
        <v>8170.38</v>
      </c>
      <c r="P4745">
        <v>16499</v>
      </c>
      <c r="Q4745" s="4" t="s">
        <v>77</v>
      </c>
      <c r="R4745" s="4" t="s">
        <v>24</v>
      </c>
      <c r="S4745">
        <v>2</v>
      </c>
    </row>
    <row r="4746" spans="1:19">
      <c r="A4746" s="4" t="s">
        <v>4953</v>
      </c>
      <c r="B4746" s="4" t="s">
        <v>230</v>
      </c>
      <c r="C4746" s="4" t="s">
        <v>171</v>
      </c>
      <c r="D4746" s="4" t="s">
        <v>90</v>
      </c>
      <c r="E4746" s="4" t="s">
        <v>172</v>
      </c>
      <c r="F4746" s="3">
        <v>42929</v>
      </c>
      <c r="G4746" s="3">
        <v>42956</v>
      </c>
      <c r="H4746">
        <v>1014</v>
      </c>
      <c r="I4746" s="4" t="s">
        <v>9026</v>
      </c>
      <c r="J4746" s="4" t="s">
        <v>9024</v>
      </c>
      <c r="K4746" s="4" t="s">
        <v>9010</v>
      </c>
      <c r="L4746">
        <v>1096</v>
      </c>
      <c r="M4746" s="4" t="s">
        <v>73</v>
      </c>
      <c r="N4746">
        <v>1987</v>
      </c>
      <c r="O4746">
        <v>405.59</v>
      </c>
      <c r="P4746">
        <v>1179</v>
      </c>
      <c r="Q4746" s="4" t="s">
        <v>91</v>
      </c>
      <c r="R4746" s="4" t="s">
        <v>92</v>
      </c>
      <c r="S4746">
        <v>27</v>
      </c>
    </row>
    <row r="4747" spans="1:19">
      <c r="A4747" s="4" t="s">
        <v>4954</v>
      </c>
      <c r="B4747" s="4" t="s">
        <v>256</v>
      </c>
      <c r="C4747" s="4" t="s">
        <v>179</v>
      </c>
      <c r="D4747" s="4" t="s">
        <v>47</v>
      </c>
      <c r="E4747" s="4" t="s">
        <v>172</v>
      </c>
      <c r="F4747" s="3">
        <v>42929</v>
      </c>
      <c r="G4747" s="3">
        <v>42935</v>
      </c>
      <c r="H4747">
        <v>536</v>
      </c>
      <c r="I4747" s="4" t="s">
        <v>9014</v>
      </c>
      <c r="J4747" s="4" t="s">
        <v>9015</v>
      </c>
      <c r="K4747" s="4" t="s">
        <v>9010</v>
      </c>
      <c r="L4747">
        <v>550</v>
      </c>
      <c r="M4747" s="4" t="s">
        <v>46</v>
      </c>
      <c r="N4747">
        <v>1986</v>
      </c>
      <c r="O4747">
        <v>2403.58</v>
      </c>
      <c r="P4747">
        <v>8801</v>
      </c>
      <c r="Q4747" s="4" t="s">
        <v>23</v>
      </c>
      <c r="R4747" s="4" t="s">
        <v>24</v>
      </c>
      <c r="S4747">
        <v>6</v>
      </c>
    </row>
    <row r="4748" spans="1:19">
      <c r="A4748" s="4" t="s">
        <v>4955</v>
      </c>
      <c r="B4748" s="4" t="s">
        <v>187</v>
      </c>
      <c r="C4748" s="4" t="s">
        <v>171</v>
      </c>
      <c r="D4748" s="4" t="s">
        <v>84</v>
      </c>
      <c r="E4748" s="4" t="s">
        <v>197</v>
      </c>
      <c r="F4748" s="3">
        <v>42929</v>
      </c>
      <c r="G4748" s="3">
        <v>42930</v>
      </c>
      <c r="H4748">
        <v>0</v>
      </c>
      <c r="I4748" s="4" t="s">
        <v>9023</v>
      </c>
      <c r="J4748" s="4" t="s">
        <v>9024</v>
      </c>
      <c r="K4748" s="4" t="s">
        <v>9010</v>
      </c>
      <c r="L4748">
        <v>1096</v>
      </c>
      <c r="M4748" s="4" t="s">
        <v>9322</v>
      </c>
      <c r="N4748">
        <v>1980</v>
      </c>
      <c r="O4748">
        <v>7708.38</v>
      </c>
      <c r="P4748">
        <v>13756</v>
      </c>
      <c r="Q4748" s="4" t="s">
        <v>23</v>
      </c>
      <c r="R4748" s="4" t="s">
        <v>24</v>
      </c>
      <c r="S4748">
        <v>1</v>
      </c>
    </row>
    <row r="4749" spans="1:19">
      <c r="A4749" s="4" t="s">
        <v>4956</v>
      </c>
      <c r="B4749" s="4" t="s">
        <v>189</v>
      </c>
      <c r="C4749" s="4" t="s">
        <v>179</v>
      </c>
      <c r="D4749" s="4" t="s">
        <v>41</v>
      </c>
      <c r="E4749" s="4" t="s">
        <v>172</v>
      </c>
      <c r="F4749" s="3">
        <v>42929</v>
      </c>
      <c r="G4749" s="3">
        <v>42940</v>
      </c>
      <c r="H4749">
        <v>550</v>
      </c>
      <c r="I4749" s="4" t="s">
        <v>9016</v>
      </c>
      <c r="J4749" s="4" t="s">
        <v>9015</v>
      </c>
      <c r="K4749" s="4" t="s">
        <v>9010</v>
      </c>
      <c r="L4749">
        <v>550</v>
      </c>
      <c r="M4749" s="4" t="s">
        <v>36</v>
      </c>
      <c r="N4749">
        <v>1998</v>
      </c>
      <c r="O4749">
        <v>2714.9</v>
      </c>
      <c r="P4749">
        <v>2641</v>
      </c>
      <c r="Q4749" s="4" t="s">
        <v>23</v>
      </c>
      <c r="R4749" s="4" t="s">
        <v>21</v>
      </c>
      <c r="S4749">
        <v>11</v>
      </c>
    </row>
    <row r="4750" spans="1:19">
      <c r="A4750" s="4" t="s">
        <v>4957</v>
      </c>
      <c r="B4750" s="4" t="s">
        <v>189</v>
      </c>
      <c r="C4750" s="4" t="s">
        <v>179</v>
      </c>
      <c r="D4750" s="4" t="s">
        <v>70</v>
      </c>
      <c r="E4750" s="4" t="s">
        <v>172</v>
      </c>
      <c r="F4750" s="3">
        <v>42929</v>
      </c>
      <c r="G4750" s="3">
        <v>43006</v>
      </c>
      <c r="H4750">
        <v>469</v>
      </c>
      <c r="I4750" s="4" t="s">
        <v>9016</v>
      </c>
      <c r="J4750" s="4" t="s">
        <v>9015</v>
      </c>
      <c r="K4750" s="4" t="s">
        <v>9010</v>
      </c>
      <c r="L4750">
        <v>550</v>
      </c>
      <c r="M4750" s="4" t="s">
        <v>55</v>
      </c>
      <c r="N4750">
        <v>2007</v>
      </c>
      <c r="O4750">
        <v>86.68</v>
      </c>
      <c r="P4750">
        <v>187</v>
      </c>
      <c r="Q4750" s="4" t="s">
        <v>23</v>
      </c>
      <c r="R4750" s="4" t="s">
        <v>56</v>
      </c>
      <c r="S4750">
        <v>77</v>
      </c>
    </row>
    <row r="4751" spans="1:19">
      <c r="A4751" s="4" t="s">
        <v>4958</v>
      </c>
      <c r="B4751" s="4" t="s">
        <v>189</v>
      </c>
      <c r="C4751" s="4" t="s">
        <v>179</v>
      </c>
      <c r="D4751" s="4" t="s">
        <v>103</v>
      </c>
      <c r="E4751" s="4" t="s">
        <v>172</v>
      </c>
      <c r="F4751" s="3">
        <v>42929</v>
      </c>
      <c r="G4751" s="3">
        <v>42930</v>
      </c>
      <c r="H4751">
        <v>585</v>
      </c>
      <c r="I4751" s="4" t="s">
        <v>9016</v>
      </c>
      <c r="J4751" s="4" t="s">
        <v>9015</v>
      </c>
      <c r="K4751" s="4" t="s">
        <v>9010</v>
      </c>
      <c r="L4751">
        <v>550</v>
      </c>
      <c r="M4751" s="4" t="s">
        <v>26</v>
      </c>
      <c r="N4751">
        <v>1992</v>
      </c>
      <c r="O4751">
        <v>3922.42</v>
      </c>
      <c r="P4751">
        <v>6837</v>
      </c>
      <c r="Q4751" s="4" t="s">
        <v>23</v>
      </c>
      <c r="R4751" s="4" t="s">
        <v>24</v>
      </c>
      <c r="S4751">
        <v>1</v>
      </c>
    </row>
    <row r="4752" spans="1:19">
      <c r="A4752" s="4" t="s">
        <v>4959</v>
      </c>
      <c r="B4752" s="4" t="s">
        <v>189</v>
      </c>
      <c r="C4752" s="4" t="s">
        <v>171</v>
      </c>
      <c r="D4752" s="4" t="s">
        <v>106</v>
      </c>
      <c r="E4752" s="4" t="s">
        <v>172</v>
      </c>
      <c r="F4752" s="3">
        <v>42929</v>
      </c>
      <c r="G4752" s="3">
        <v>42976</v>
      </c>
      <c r="H4752">
        <v>943</v>
      </c>
      <c r="I4752" s="4" t="s">
        <v>9016</v>
      </c>
      <c r="J4752" s="4" t="s">
        <v>9015</v>
      </c>
      <c r="K4752" s="4" t="s">
        <v>9010</v>
      </c>
      <c r="L4752">
        <v>1096</v>
      </c>
      <c r="M4752" s="4" t="s">
        <v>46</v>
      </c>
      <c r="N4752">
        <v>2012</v>
      </c>
      <c r="O4752">
        <v>45.39</v>
      </c>
      <c r="P4752">
        <v>100</v>
      </c>
      <c r="Q4752" s="4" t="s">
        <v>23</v>
      </c>
      <c r="R4752" s="4" t="s">
        <v>47</v>
      </c>
      <c r="S4752">
        <v>47</v>
      </c>
    </row>
    <row r="4753" spans="1:19">
      <c r="A4753" s="4" t="s">
        <v>4960</v>
      </c>
      <c r="B4753" s="4" t="s">
        <v>232</v>
      </c>
      <c r="C4753" s="4" t="s">
        <v>179</v>
      </c>
      <c r="D4753" s="4" t="s">
        <v>31</v>
      </c>
      <c r="E4753" s="4" t="s">
        <v>197</v>
      </c>
      <c r="F4753" s="3">
        <v>42929</v>
      </c>
      <c r="G4753" s="3">
        <v>42937</v>
      </c>
      <c r="H4753">
        <v>0</v>
      </c>
      <c r="I4753" s="4" t="s">
        <v>9021</v>
      </c>
      <c r="J4753" s="4" t="s">
        <v>9019</v>
      </c>
      <c r="K4753" s="4" t="s">
        <v>9010</v>
      </c>
      <c r="L4753">
        <v>550</v>
      </c>
      <c r="M4753" s="4" t="s">
        <v>26</v>
      </c>
      <c r="N4753">
        <v>1991</v>
      </c>
      <c r="O4753">
        <v>326.82</v>
      </c>
      <c r="P4753">
        <v>1016</v>
      </c>
      <c r="Q4753" s="4" t="s">
        <v>23</v>
      </c>
      <c r="R4753" s="4" t="s">
        <v>24</v>
      </c>
      <c r="S4753">
        <v>8</v>
      </c>
    </row>
    <row r="4754" spans="1:19">
      <c r="A4754" s="4" t="s">
        <v>4961</v>
      </c>
      <c r="B4754" s="4" t="s">
        <v>232</v>
      </c>
      <c r="C4754" s="4" t="s">
        <v>171</v>
      </c>
      <c r="D4754" s="4" t="s">
        <v>99</v>
      </c>
      <c r="E4754" s="4" t="s">
        <v>172</v>
      </c>
      <c r="F4754" s="3">
        <v>42929</v>
      </c>
      <c r="G4754" s="3">
        <v>42948</v>
      </c>
      <c r="H4754">
        <v>1319</v>
      </c>
      <c r="I4754" s="4" t="s">
        <v>9021</v>
      </c>
      <c r="J4754" s="4" t="s">
        <v>9019</v>
      </c>
      <c r="K4754" s="4" t="s">
        <v>9010</v>
      </c>
      <c r="L4754">
        <v>1096</v>
      </c>
      <c r="M4754" s="4" t="s">
        <v>33</v>
      </c>
      <c r="N4754">
        <v>2003</v>
      </c>
      <c r="O4754">
        <v>1419.98</v>
      </c>
      <c r="P4754">
        <v>4018</v>
      </c>
      <c r="Q4754" s="4" t="s">
        <v>23</v>
      </c>
      <c r="R4754" s="4" t="s">
        <v>24</v>
      </c>
      <c r="S4754">
        <v>19</v>
      </c>
    </row>
    <row r="4755" spans="1:19">
      <c r="A4755" s="4" t="s">
        <v>4962</v>
      </c>
      <c r="B4755" s="4" t="s">
        <v>232</v>
      </c>
      <c r="C4755" s="4" t="s">
        <v>9011</v>
      </c>
      <c r="D4755" s="4" t="s">
        <v>35</v>
      </c>
      <c r="E4755" s="4" t="s">
        <v>172</v>
      </c>
      <c r="F4755" s="3">
        <v>42929</v>
      </c>
      <c r="G4755" s="3">
        <v>42938</v>
      </c>
      <c r="H4755">
        <v>5873</v>
      </c>
      <c r="I4755" s="4" t="s">
        <v>9021</v>
      </c>
      <c r="J4755" s="4" t="s">
        <v>9019</v>
      </c>
      <c r="K4755" s="4" t="s">
        <v>9010</v>
      </c>
      <c r="L4755">
        <v>4821</v>
      </c>
      <c r="M4755" s="4" t="s">
        <v>36</v>
      </c>
      <c r="N4755">
        <v>2002</v>
      </c>
      <c r="O4755">
        <v>987.39</v>
      </c>
      <c r="P4755">
        <v>2253</v>
      </c>
      <c r="Q4755" s="4" t="s">
        <v>23</v>
      </c>
      <c r="R4755" s="4" t="s">
        <v>24</v>
      </c>
      <c r="S4755">
        <v>9</v>
      </c>
    </row>
    <row r="4756" spans="1:19">
      <c r="A4756" s="4" t="s">
        <v>4963</v>
      </c>
      <c r="B4756" s="4" t="s">
        <v>226</v>
      </c>
      <c r="C4756" s="4" t="s">
        <v>177</v>
      </c>
      <c r="D4756" s="4" t="s">
        <v>24</v>
      </c>
      <c r="E4756" s="4" t="s">
        <v>193</v>
      </c>
      <c r="F4756" s="3">
        <v>42929</v>
      </c>
      <c r="G4756" s="3"/>
      <c r="I4756" s="4" t="s">
        <v>9018</v>
      </c>
      <c r="J4756" s="4" t="s">
        <v>9019</v>
      </c>
      <c r="K4756" s="4" t="s">
        <v>9012</v>
      </c>
      <c r="L4756">
        <v>55</v>
      </c>
      <c r="M4756" s="4"/>
      <c r="Q4756" s="4"/>
      <c r="R4756" s="4"/>
    </row>
    <row r="4757" spans="1:19">
      <c r="A4757" s="4" t="s">
        <v>4964</v>
      </c>
      <c r="B4757" s="4" t="s">
        <v>185</v>
      </c>
      <c r="C4757" s="4" t="s">
        <v>192</v>
      </c>
      <c r="D4757" s="4" t="s">
        <v>82</v>
      </c>
      <c r="E4757" s="4" t="s">
        <v>197</v>
      </c>
      <c r="F4757" s="3">
        <v>42929</v>
      </c>
      <c r="G4757" s="3">
        <v>42975</v>
      </c>
      <c r="H4757">
        <v>0</v>
      </c>
      <c r="I4757" s="4" t="s">
        <v>9023</v>
      </c>
      <c r="J4757" s="4" t="s">
        <v>9024</v>
      </c>
      <c r="K4757" s="4" t="s">
        <v>9012</v>
      </c>
      <c r="L4757">
        <v>3393</v>
      </c>
      <c r="M4757" s="4" t="s">
        <v>36</v>
      </c>
      <c r="N4757">
        <v>1982</v>
      </c>
      <c r="O4757">
        <v>11698.03</v>
      </c>
      <c r="P4757">
        <v>34288</v>
      </c>
      <c r="Q4757" s="4" t="s">
        <v>23</v>
      </c>
      <c r="R4757" s="4" t="s">
        <v>24</v>
      </c>
      <c r="S4757">
        <v>46</v>
      </c>
    </row>
    <row r="4758" spans="1:19">
      <c r="A4758" s="4" t="s">
        <v>4965</v>
      </c>
      <c r="B4758" s="4" t="s">
        <v>181</v>
      </c>
      <c r="C4758" s="4" t="s">
        <v>171</v>
      </c>
      <c r="D4758" s="4" t="s">
        <v>87</v>
      </c>
      <c r="E4758" s="4" t="s">
        <v>197</v>
      </c>
      <c r="F4758" s="3">
        <v>42929</v>
      </c>
      <c r="G4758" s="3">
        <v>42931</v>
      </c>
      <c r="H4758">
        <v>0</v>
      </c>
      <c r="I4758" s="4" t="s">
        <v>9026</v>
      </c>
      <c r="J4758" s="4" t="s">
        <v>9024</v>
      </c>
      <c r="K4758" s="4" t="s">
        <v>9010</v>
      </c>
      <c r="L4758">
        <v>1096</v>
      </c>
      <c r="M4758" s="4" t="s">
        <v>26</v>
      </c>
      <c r="N4758">
        <v>2004</v>
      </c>
      <c r="O4758">
        <v>1618.89</v>
      </c>
      <c r="P4758">
        <v>3889</v>
      </c>
      <c r="Q4758" s="4" t="s">
        <v>23</v>
      </c>
      <c r="R4758" s="4" t="s">
        <v>24</v>
      </c>
      <c r="S4758">
        <v>2</v>
      </c>
    </row>
    <row r="4759" spans="1:19">
      <c r="A4759" s="4" t="s">
        <v>4966</v>
      </c>
      <c r="B4759" s="4" t="s">
        <v>183</v>
      </c>
      <c r="C4759" s="4" t="s">
        <v>177</v>
      </c>
      <c r="D4759" s="4" t="s">
        <v>119</v>
      </c>
      <c r="E4759" s="4" t="s">
        <v>172</v>
      </c>
      <c r="F4759" s="3">
        <v>42930</v>
      </c>
      <c r="G4759" s="3">
        <v>42933</v>
      </c>
      <c r="H4759">
        <v>44</v>
      </c>
      <c r="I4759" s="4" t="s">
        <v>9014</v>
      </c>
      <c r="J4759" s="4" t="s">
        <v>9015</v>
      </c>
      <c r="K4759" s="4" t="s">
        <v>9012</v>
      </c>
      <c r="L4759">
        <v>55</v>
      </c>
      <c r="M4759" s="4" t="s">
        <v>55</v>
      </c>
      <c r="N4759">
        <v>1988</v>
      </c>
      <c r="O4759">
        <v>5266.09</v>
      </c>
      <c r="P4759">
        <v>8595</v>
      </c>
      <c r="Q4759" s="4" t="s">
        <v>23</v>
      </c>
      <c r="R4759" s="4" t="s">
        <v>56</v>
      </c>
      <c r="S4759">
        <v>3</v>
      </c>
    </row>
    <row r="4760" spans="1:19">
      <c r="A4760" s="4" t="s">
        <v>4967</v>
      </c>
      <c r="B4760" s="4" t="s">
        <v>261</v>
      </c>
      <c r="C4760" s="4" t="s">
        <v>192</v>
      </c>
      <c r="D4760" s="4" t="s">
        <v>99</v>
      </c>
      <c r="E4760" s="4" t="s">
        <v>197</v>
      </c>
      <c r="F4760" s="3">
        <v>42930</v>
      </c>
      <c r="G4760" s="3">
        <v>42942</v>
      </c>
      <c r="H4760">
        <v>0</v>
      </c>
      <c r="I4760" s="4" t="s">
        <v>9021</v>
      </c>
      <c r="J4760" s="4" t="s">
        <v>9019</v>
      </c>
      <c r="K4760" s="4" t="s">
        <v>9012</v>
      </c>
      <c r="L4760">
        <v>3393</v>
      </c>
      <c r="M4760" s="4" t="s">
        <v>33</v>
      </c>
      <c r="N4760">
        <v>2003</v>
      </c>
      <c r="O4760">
        <v>1419.98</v>
      </c>
      <c r="P4760">
        <v>4018</v>
      </c>
      <c r="Q4760" s="4" t="s">
        <v>23</v>
      </c>
      <c r="R4760" s="4" t="s">
        <v>24</v>
      </c>
      <c r="S4760">
        <v>12</v>
      </c>
    </row>
    <row r="4761" spans="1:19">
      <c r="A4761" s="4" t="s">
        <v>4968</v>
      </c>
      <c r="B4761" s="4" t="s">
        <v>261</v>
      </c>
      <c r="C4761" s="4" t="s">
        <v>9011</v>
      </c>
      <c r="D4761" s="4" t="s">
        <v>88</v>
      </c>
      <c r="E4761" s="4" t="s">
        <v>172</v>
      </c>
      <c r="F4761" s="3">
        <v>42930</v>
      </c>
      <c r="G4761" s="3">
        <v>42992</v>
      </c>
      <c r="H4761">
        <v>3834</v>
      </c>
      <c r="I4761" s="4" t="s">
        <v>9021</v>
      </c>
      <c r="J4761" s="4" t="s">
        <v>9019</v>
      </c>
      <c r="K4761" s="4" t="s">
        <v>9010</v>
      </c>
      <c r="L4761">
        <v>4821</v>
      </c>
      <c r="M4761" s="4" t="s">
        <v>46</v>
      </c>
      <c r="N4761">
        <v>1984</v>
      </c>
      <c r="O4761">
        <v>3027.46</v>
      </c>
      <c r="P4761">
        <v>9516</v>
      </c>
      <c r="Q4761" s="4" t="s">
        <v>89</v>
      </c>
      <c r="R4761" s="4" t="s">
        <v>24</v>
      </c>
      <c r="S4761">
        <v>62</v>
      </c>
    </row>
    <row r="4762" spans="1:19">
      <c r="A4762" s="4" t="s">
        <v>4969</v>
      </c>
      <c r="B4762" s="4" t="s">
        <v>246</v>
      </c>
      <c r="C4762" s="4" t="s">
        <v>171</v>
      </c>
      <c r="D4762" s="4" t="s">
        <v>126</v>
      </c>
      <c r="E4762" s="4" t="s">
        <v>197</v>
      </c>
      <c r="F4762" s="3">
        <v>42930</v>
      </c>
      <c r="G4762" s="3">
        <v>42937</v>
      </c>
      <c r="H4762">
        <v>0</v>
      </c>
      <c r="I4762" s="4" t="s">
        <v>9021</v>
      </c>
      <c r="J4762" s="4" t="s">
        <v>9019</v>
      </c>
      <c r="K4762" s="4" t="s">
        <v>9010</v>
      </c>
      <c r="L4762">
        <v>1096</v>
      </c>
      <c r="M4762" s="4" t="s">
        <v>33</v>
      </c>
      <c r="N4762">
        <v>2010</v>
      </c>
      <c r="O4762">
        <v>71.12</v>
      </c>
      <c r="P4762">
        <v>144</v>
      </c>
      <c r="Q4762" s="4" t="s">
        <v>23</v>
      </c>
      <c r="R4762" s="4" t="s">
        <v>24</v>
      </c>
      <c r="S4762">
        <v>7</v>
      </c>
    </row>
    <row r="4763" spans="1:19">
      <c r="A4763" s="4" t="s">
        <v>4970</v>
      </c>
      <c r="B4763" s="4" t="s">
        <v>246</v>
      </c>
      <c r="C4763" s="4" t="s">
        <v>199</v>
      </c>
      <c r="D4763" s="4" t="s">
        <v>80</v>
      </c>
      <c r="E4763" s="4" t="s">
        <v>197</v>
      </c>
      <c r="F4763" s="3">
        <v>42930</v>
      </c>
      <c r="G4763" s="3">
        <v>42931</v>
      </c>
      <c r="H4763">
        <v>0</v>
      </c>
      <c r="I4763" s="4" t="s">
        <v>9021</v>
      </c>
      <c r="J4763" s="4" t="s">
        <v>9019</v>
      </c>
      <c r="K4763" s="4" t="s">
        <v>9010</v>
      </c>
      <c r="L4763">
        <v>5482</v>
      </c>
      <c r="M4763" s="4" t="s">
        <v>9322</v>
      </c>
      <c r="N4763">
        <v>2011</v>
      </c>
      <c r="O4763">
        <v>527.11</v>
      </c>
      <c r="P4763">
        <v>1428</v>
      </c>
      <c r="Q4763" s="4" t="s">
        <v>23</v>
      </c>
      <c r="R4763" s="4" t="s">
        <v>21</v>
      </c>
      <c r="S4763">
        <v>1</v>
      </c>
    </row>
    <row r="4764" spans="1:19">
      <c r="A4764" s="4" t="s">
        <v>4971</v>
      </c>
      <c r="B4764" s="4" t="s">
        <v>304</v>
      </c>
      <c r="C4764" s="4" t="s">
        <v>199</v>
      </c>
      <c r="D4764" s="4" t="s">
        <v>47</v>
      </c>
      <c r="E4764" s="4" t="s">
        <v>172</v>
      </c>
      <c r="F4764" s="3">
        <v>42930</v>
      </c>
      <c r="G4764" s="3">
        <v>42932</v>
      </c>
      <c r="H4764">
        <v>5537</v>
      </c>
      <c r="I4764" s="4" t="s">
        <v>9014</v>
      </c>
      <c r="J4764" s="4" t="s">
        <v>9015</v>
      </c>
      <c r="K4764" s="4" t="s">
        <v>9010</v>
      </c>
      <c r="L4764">
        <v>5482</v>
      </c>
      <c r="M4764" s="4" t="s">
        <v>46</v>
      </c>
      <c r="N4764">
        <v>1986</v>
      </c>
      <c r="O4764">
        <v>2403.58</v>
      </c>
      <c r="P4764">
        <v>8801</v>
      </c>
      <c r="Q4764" s="4" t="s">
        <v>23</v>
      </c>
      <c r="R4764" s="4" t="s">
        <v>24</v>
      </c>
      <c r="S4764">
        <v>2</v>
      </c>
    </row>
    <row r="4765" spans="1:19">
      <c r="A4765" s="4" t="s">
        <v>4972</v>
      </c>
      <c r="B4765" s="4" t="s">
        <v>279</v>
      </c>
      <c r="C4765" s="4" t="s">
        <v>179</v>
      </c>
      <c r="D4765" s="4" t="s">
        <v>52</v>
      </c>
      <c r="E4765" s="4" t="s">
        <v>172</v>
      </c>
      <c r="F4765" s="3">
        <v>42930</v>
      </c>
      <c r="G4765" s="3">
        <v>42993</v>
      </c>
      <c r="H4765">
        <v>530</v>
      </c>
      <c r="I4765" s="4" t="s">
        <v>9018</v>
      </c>
      <c r="J4765" s="4" t="s">
        <v>9019</v>
      </c>
      <c r="K4765" s="4" t="s">
        <v>9010</v>
      </c>
      <c r="L4765">
        <v>550</v>
      </c>
      <c r="M4765" s="4" t="s">
        <v>46</v>
      </c>
      <c r="N4765">
        <v>1999</v>
      </c>
      <c r="O4765">
        <v>1197.44</v>
      </c>
      <c r="P4765">
        <v>2570</v>
      </c>
      <c r="Q4765" s="4" t="s">
        <v>23</v>
      </c>
      <c r="R4765" s="4" t="s">
        <v>24</v>
      </c>
      <c r="S4765">
        <v>63</v>
      </c>
    </row>
    <row r="4766" spans="1:19">
      <c r="A4766" s="4" t="s">
        <v>4973</v>
      </c>
      <c r="B4766" s="4" t="s">
        <v>279</v>
      </c>
      <c r="C4766" s="4" t="s">
        <v>199</v>
      </c>
      <c r="D4766" s="4" t="s">
        <v>84</v>
      </c>
      <c r="E4766" s="4" t="s">
        <v>172</v>
      </c>
      <c r="F4766" s="3">
        <v>42930</v>
      </c>
      <c r="G4766" s="3">
        <v>43001</v>
      </c>
      <c r="H4766">
        <v>4989</v>
      </c>
      <c r="I4766" s="4" t="s">
        <v>9018</v>
      </c>
      <c r="J4766" s="4" t="s">
        <v>9019</v>
      </c>
      <c r="K4766" s="4" t="s">
        <v>9010</v>
      </c>
      <c r="L4766">
        <v>5482</v>
      </c>
      <c r="M4766" s="4" t="s">
        <v>9322</v>
      </c>
      <c r="N4766">
        <v>1980</v>
      </c>
      <c r="O4766">
        <v>7708.38</v>
      </c>
      <c r="P4766">
        <v>13756</v>
      </c>
      <c r="Q4766" s="4" t="s">
        <v>23</v>
      </c>
      <c r="R4766" s="4" t="s">
        <v>24</v>
      </c>
      <c r="S4766">
        <v>71</v>
      </c>
    </row>
    <row r="4767" spans="1:19">
      <c r="A4767" s="4" t="s">
        <v>4974</v>
      </c>
      <c r="B4767" s="4" t="s">
        <v>174</v>
      </c>
      <c r="C4767" s="4" t="s">
        <v>199</v>
      </c>
      <c r="D4767" s="4" t="s">
        <v>111</v>
      </c>
      <c r="E4767" s="4" t="s">
        <v>197</v>
      </c>
      <c r="F4767" s="3">
        <v>42930</v>
      </c>
      <c r="G4767" s="3">
        <v>42941</v>
      </c>
      <c r="H4767">
        <v>0</v>
      </c>
      <c r="I4767" s="4" t="s">
        <v>9016</v>
      </c>
      <c r="J4767" s="4" t="s">
        <v>9015</v>
      </c>
      <c r="K4767" s="4" t="s">
        <v>9010</v>
      </c>
      <c r="L4767">
        <v>5482</v>
      </c>
      <c r="M4767" s="4" t="s">
        <v>33</v>
      </c>
      <c r="N4767">
        <v>1988</v>
      </c>
      <c r="O4767">
        <v>1376.8</v>
      </c>
      <c r="P4767">
        <v>1165</v>
      </c>
      <c r="Q4767" s="4" t="s">
        <v>112</v>
      </c>
      <c r="R4767" s="4" t="s">
        <v>24</v>
      </c>
      <c r="S4767">
        <v>11</v>
      </c>
    </row>
    <row r="4768" spans="1:19">
      <c r="A4768" s="4" t="s">
        <v>4975</v>
      </c>
      <c r="B4768" s="4" t="s">
        <v>174</v>
      </c>
      <c r="C4768" s="4" t="s">
        <v>171</v>
      </c>
      <c r="D4768" s="4" t="s">
        <v>110</v>
      </c>
      <c r="E4768" s="4" t="s">
        <v>172</v>
      </c>
      <c r="F4768" s="3">
        <v>42930</v>
      </c>
      <c r="G4768" s="3">
        <v>42942</v>
      </c>
      <c r="H4768">
        <v>1144</v>
      </c>
      <c r="I4768" s="4" t="s">
        <v>9016</v>
      </c>
      <c r="J4768" s="4" t="s">
        <v>9015</v>
      </c>
      <c r="K4768" s="4" t="s">
        <v>9010</v>
      </c>
      <c r="L4768">
        <v>1096</v>
      </c>
      <c r="M4768" s="4" t="s">
        <v>60</v>
      </c>
      <c r="N4768">
        <v>1997</v>
      </c>
      <c r="O4768">
        <v>291.27</v>
      </c>
      <c r="P4768">
        <v>586</v>
      </c>
      <c r="Q4768" s="4" t="s">
        <v>23</v>
      </c>
      <c r="R4768" s="4" t="s">
        <v>24</v>
      </c>
      <c r="S4768">
        <v>12</v>
      </c>
    </row>
    <row r="4769" spans="1:19">
      <c r="A4769" s="4" t="s">
        <v>4976</v>
      </c>
      <c r="B4769" s="4" t="s">
        <v>263</v>
      </c>
      <c r="C4769" s="4" t="s">
        <v>179</v>
      </c>
      <c r="D4769" s="4" t="s">
        <v>84</v>
      </c>
      <c r="E4769" s="4" t="s">
        <v>197</v>
      </c>
      <c r="F4769" s="3">
        <v>42930</v>
      </c>
      <c r="G4769" s="3">
        <v>42931</v>
      </c>
      <c r="H4769">
        <v>0</v>
      </c>
      <c r="I4769" s="4" t="s">
        <v>9021</v>
      </c>
      <c r="J4769" s="4" t="s">
        <v>9019</v>
      </c>
      <c r="K4769" s="4" t="s">
        <v>9010</v>
      </c>
      <c r="L4769">
        <v>550</v>
      </c>
      <c r="M4769" s="4" t="s">
        <v>9322</v>
      </c>
      <c r="N4769">
        <v>1980</v>
      </c>
      <c r="O4769">
        <v>7708.38</v>
      </c>
      <c r="P4769">
        <v>13756</v>
      </c>
      <c r="Q4769" s="4" t="s">
        <v>23</v>
      </c>
      <c r="R4769" s="4" t="s">
        <v>24</v>
      </c>
      <c r="S4769">
        <v>1</v>
      </c>
    </row>
    <row r="4770" spans="1:19">
      <c r="A4770" s="4" t="s">
        <v>4977</v>
      </c>
      <c r="B4770" s="4" t="s">
        <v>212</v>
      </c>
      <c r="C4770" s="4" t="s">
        <v>192</v>
      </c>
      <c r="D4770" s="4" t="s">
        <v>122</v>
      </c>
      <c r="E4770" s="4" t="s">
        <v>197</v>
      </c>
      <c r="F4770" s="3">
        <v>42930</v>
      </c>
      <c r="G4770" s="3">
        <v>42986</v>
      </c>
      <c r="H4770">
        <v>0</v>
      </c>
      <c r="I4770" s="4" t="s">
        <v>9023</v>
      </c>
      <c r="J4770" s="4" t="s">
        <v>9024</v>
      </c>
      <c r="K4770" s="4" t="s">
        <v>9012</v>
      </c>
      <c r="L4770">
        <v>3393</v>
      </c>
      <c r="M4770" s="4" t="s">
        <v>58</v>
      </c>
      <c r="N4770">
        <v>1993</v>
      </c>
      <c r="O4770">
        <v>7537.24</v>
      </c>
      <c r="P4770">
        <v>20293</v>
      </c>
      <c r="Q4770" s="4" t="s">
        <v>23</v>
      </c>
      <c r="R4770" s="4" t="s">
        <v>24</v>
      </c>
      <c r="S4770">
        <v>56</v>
      </c>
    </row>
    <row r="4771" spans="1:19">
      <c r="A4771" s="4" t="s">
        <v>4978</v>
      </c>
      <c r="B4771" s="4" t="s">
        <v>203</v>
      </c>
      <c r="C4771" s="4" t="s">
        <v>192</v>
      </c>
      <c r="D4771" s="4" t="s">
        <v>122</v>
      </c>
      <c r="E4771" s="4" t="s">
        <v>172</v>
      </c>
      <c r="F4771" s="3">
        <v>42930</v>
      </c>
      <c r="G4771" s="3">
        <v>42931</v>
      </c>
      <c r="H4771">
        <v>3362</v>
      </c>
      <c r="I4771" s="4" t="s">
        <v>9023</v>
      </c>
      <c r="J4771" s="4" t="s">
        <v>9024</v>
      </c>
      <c r="K4771" s="4" t="s">
        <v>9012</v>
      </c>
      <c r="L4771">
        <v>3393</v>
      </c>
      <c r="M4771" s="4" t="s">
        <v>58</v>
      </c>
      <c r="N4771">
        <v>1993</v>
      </c>
      <c r="O4771">
        <v>7537.24</v>
      </c>
      <c r="P4771">
        <v>20293</v>
      </c>
      <c r="Q4771" s="4" t="s">
        <v>23</v>
      </c>
      <c r="R4771" s="4" t="s">
        <v>24</v>
      </c>
      <c r="S4771">
        <v>1</v>
      </c>
    </row>
    <row r="4772" spans="1:19">
      <c r="A4772" s="4" t="s">
        <v>4979</v>
      </c>
      <c r="B4772" s="4" t="s">
        <v>191</v>
      </c>
      <c r="C4772" s="4" t="s">
        <v>9011</v>
      </c>
      <c r="D4772" s="4" t="s">
        <v>72</v>
      </c>
      <c r="E4772" s="4" t="s">
        <v>197</v>
      </c>
      <c r="F4772" s="3">
        <v>42930</v>
      </c>
      <c r="G4772" s="3">
        <v>42941</v>
      </c>
      <c r="H4772">
        <v>0</v>
      </c>
      <c r="I4772" s="4" t="s">
        <v>9026</v>
      </c>
      <c r="J4772" s="4" t="s">
        <v>9024</v>
      </c>
      <c r="K4772" s="4" t="s">
        <v>9010</v>
      </c>
      <c r="L4772">
        <v>4821</v>
      </c>
      <c r="M4772" s="4" t="s">
        <v>73</v>
      </c>
      <c r="N4772">
        <v>2003</v>
      </c>
      <c r="O4772">
        <v>692.19</v>
      </c>
      <c r="P4772">
        <v>1922</v>
      </c>
      <c r="Q4772" s="4" t="s">
        <v>23</v>
      </c>
      <c r="R4772" s="4" t="s">
        <v>24</v>
      </c>
      <c r="S4772">
        <v>11</v>
      </c>
    </row>
    <row r="4773" spans="1:19">
      <c r="A4773" s="4" t="s">
        <v>4980</v>
      </c>
      <c r="B4773" s="4" t="s">
        <v>191</v>
      </c>
      <c r="C4773" s="4" t="s">
        <v>199</v>
      </c>
      <c r="D4773" s="4" t="s">
        <v>71</v>
      </c>
      <c r="E4773" s="4" t="s">
        <v>172</v>
      </c>
      <c r="F4773" s="3">
        <v>42930</v>
      </c>
      <c r="G4773" s="3">
        <v>42937</v>
      </c>
      <c r="H4773">
        <v>5013</v>
      </c>
      <c r="I4773" s="4" t="s">
        <v>9026</v>
      </c>
      <c r="J4773" s="4" t="s">
        <v>9024</v>
      </c>
      <c r="K4773" s="4" t="s">
        <v>9010</v>
      </c>
      <c r="L4773">
        <v>5482</v>
      </c>
      <c r="M4773" s="4" t="s">
        <v>46</v>
      </c>
      <c r="N4773">
        <v>2000</v>
      </c>
      <c r="O4773">
        <v>2952.73</v>
      </c>
      <c r="P4773">
        <v>5107</v>
      </c>
      <c r="Q4773" s="4" t="s">
        <v>23</v>
      </c>
      <c r="R4773" s="4" t="s">
        <v>24</v>
      </c>
      <c r="S4773">
        <v>7</v>
      </c>
    </row>
    <row r="4774" spans="1:19">
      <c r="A4774" s="4" t="s">
        <v>4981</v>
      </c>
      <c r="B4774" s="4" t="s">
        <v>219</v>
      </c>
      <c r="C4774" s="4" t="s">
        <v>179</v>
      </c>
      <c r="D4774" s="4" t="s">
        <v>24</v>
      </c>
      <c r="E4774" s="4" t="s">
        <v>193</v>
      </c>
      <c r="F4774" s="3">
        <v>42930</v>
      </c>
      <c r="G4774" s="3"/>
      <c r="I4774" s="4" t="s">
        <v>9026</v>
      </c>
      <c r="J4774" s="4" t="s">
        <v>9024</v>
      </c>
      <c r="K4774" s="4" t="s">
        <v>9010</v>
      </c>
      <c r="L4774">
        <v>550</v>
      </c>
      <c r="M4774" s="4"/>
      <c r="Q4774" s="4"/>
      <c r="R4774" s="4"/>
    </row>
    <row r="4775" spans="1:19">
      <c r="A4775" s="4" t="s">
        <v>4982</v>
      </c>
      <c r="B4775" s="4" t="s">
        <v>219</v>
      </c>
      <c r="C4775" s="4" t="s">
        <v>179</v>
      </c>
      <c r="D4775" s="4" t="s">
        <v>75</v>
      </c>
      <c r="E4775" s="4" t="s">
        <v>197</v>
      </c>
      <c r="F4775" s="3">
        <v>42930</v>
      </c>
      <c r="G4775" s="3">
        <v>42931</v>
      </c>
      <c r="H4775">
        <v>0</v>
      </c>
      <c r="I4775" s="4" t="s">
        <v>9026</v>
      </c>
      <c r="J4775" s="4" t="s">
        <v>9024</v>
      </c>
      <c r="K4775" s="4" t="s">
        <v>9010</v>
      </c>
      <c r="L4775">
        <v>550</v>
      </c>
      <c r="M4775" s="4" t="s">
        <v>73</v>
      </c>
      <c r="N4775">
        <v>1982</v>
      </c>
      <c r="O4775">
        <v>792.46</v>
      </c>
      <c r="P4775">
        <v>1299</v>
      </c>
      <c r="Q4775" s="4" t="s">
        <v>23</v>
      </c>
      <c r="R4775" s="4" t="s">
        <v>24</v>
      </c>
      <c r="S4775">
        <v>1</v>
      </c>
    </row>
    <row r="4776" spans="1:19">
      <c r="A4776" s="4" t="s">
        <v>4983</v>
      </c>
      <c r="B4776" s="4" t="s">
        <v>230</v>
      </c>
      <c r="C4776" s="4" t="s">
        <v>171</v>
      </c>
      <c r="D4776" s="4" t="s">
        <v>32</v>
      </c>
      <c r="E4776" s="4" t="s">
        <v>197</v>
      </c>
      <c r="F4776" s="3">
        <v>42930</v>
      </c>
      <c r="G4776" s="3">
        <v>42932</v>
      </c>
      <c r="H4776">
        <v>0</v>
      </c>
      <c r="I4776" s="4" t="s">
        <v>9026</v>
      </c>
      <c r="J4776" s="4" t="s">
        <v>9024</v>
      </c>
      <c r="K4776" s="4" t="s">
        <v>9010</v>
      </c>
      <c r="L4776">
        <v>1096</v>
      </c>
      <c r="M4776" s="4" t="s">
        <v>33</v>
      </c>
      <c r="N4776">
        <v>2009</v>
      </c>
      <c r="O4776">
        <v>497.11</v>
      </c>
      <c r="P4776">
        <v>1588</v>
      </c>
      <c r="Q4776" s="4" t="s">
        <v>23</v>
      </c>
      <c r="R4776" s="4" t="s">
        <v>24</v>
      </c>
      <c r="S4776">
        <v>2</v>
      </c>
    </row>
    <row r="4777" spans="1:19">
      <c r="A4777" s="4" t="s">
        <v>4984</v>
      </c>
      <c r="B4777" s="4" t="s">
        <v>230</v>
      </c>
      <c r="C4777" s="4" t="s">
        <v>179</v>
      </c>
      <c r="D4777" s="4" t="s">
        <v>98</v>
      </c>
      <c r="E4777" s="4" t="s">
        <v>172</v>
      </c>
      <c r="F4777" s="3">
        <v>42930</v>
      </c>
      <c r="G4777" s="3">
        <v>42974</v>
      </c>
      <c r="H4777">
        <v>431</v>
      </c>
      <c r="I4777" s="4" t="s">
        <v>9026</v>
      </c>
      <c r="J4777" s="4" t="s">
        <v>9024</v>
      </c>
      <c r="K4777" s="4" t="s">
        <v>9010</v>
      </c>
      <c r="L4777">
        <v>550</v>
      </c>
      <c r="M4777" s="4" t="s">
        <v>39</v>
      </c>
      <c r="N4777">
        <v>2002</v>
      </c>
      <c r="O4777">
        <v>349.81</v>
      </c>
      <c r="P4777">
        <v>315</v>
      </c>
      <c r="Q4777" s="4" t="s">
        <v>23</v>
      </c>
      <c r="R4777" s="4" t="s">
        <v>24</v>
      </c>
      <c r="S4777">
        <v>44</v>
      </c>
    </row>
    <row r="4778" spans="1:19">
      <c r="A4778" s="4" t="s">
        <v>4985</v>
      </c>
      <c r="B4778" s="4" t="s">
        <v>230</v>
      </c>
      <c r="C4778" s="4" t="s">
        <v>9011</v>
      </c>
      <c r="D4778" s="4" t="s">
        <v>74</v>
      </c>
      <c r="E4778" s="4" t="s">
        <v>172</v>
      </c>
      <c r="F4778" s="3">
        <v>42930</v>
      </c>
      <c r="G4778" s="3">
        <v>42940</v>
      </c>
      <c r="H4778">
        <v>5161</v>
      </c>
      <c r="I4778" s="4" t="s">
        <v>9026</v>
      </c>
      <c r="J4778" s="4" t="s">
        <v>9024</v>
      </c>
      <c r="K4778" s="4" t="s">
        <v>9010</v>
      </c>
      <c r="L4778">
        <v>4821</v>
      </c>
      <c r="M4778" s="4" t="s">
        <v>33</v>
      </c>
      <c r="N4778">
        <v>2003</v>
      </c>
      <c r="O4778">
        <v>223.8</v>
      </c>
      <c r="P4778">
        <v>299</v>
      </c>
      <c r="Q4778" s="4" t="s">
        <v>23</v>
      </c>
      <c r="R4778" s="4" t="s">
        <v>24</v>
      </c>
      <c r="S4778">
        <v>10</v>
      </c>
    </row>
    <row r="4779" spans="1:19">
      <c r="A4779" s="4" t="s">
        <v>4986</v>
      </c>
      <c r="B4779" s="4" t="s">
        <v>256</v>
      </c>
      <c r="C4779" s="4" t="s">
        <v>179</v>
      </c>
      <c r="D4779" s="4" t="s">
        <v>66</v>
      </c>
      <c r="E4779" s="4" t="s">
        <v>172</v>
      </c>
      <c r="F4779" s="3">
        <v>42930</v>
      </c>
      <c r="G4779" s="3">
        <v>42932</v>
      </c>
      <c r="H4779">
        <v>579</v>
      </c>
      <c r="I4779" s="4" t="s">
        <v>9014</v>
      </c>
      <c r="J4779" s="4" t="s">
        <v>9015</v>
      </c>
      <c r="K4779" s="4" t="s">
        <v>9010</v>
      </c>
      <c r="L4779">
        <v>550</v>
      </c>
      <c r="M4779" s="4" t="s">
        <v>33</v>
      </c>
      <c r="N4779">
        <v>2007</v>
      </c>
      <c r="O4779">
        <v>894.33</v>
      </c>
      <c r="P4779">
        <v>1635</v>
      </c>
      <c r="Q4779" s="4" t="s">
        <v>67</v>
      </c>
      <c r="R4779" s="4" t="s">
        <v>24</v>
      </c>
      <c r="S4779">
        <v>2</v>
      </c>
    </row>
    <row r="4780" spans="1:19">
      <c r="A4780" s="4" t="s">
        <v>4987</v>
      </c>
      <c r="B4780" s="4" t="s">
        <v>256</v>
      </c>
      <c r="C4780" s="4" t="s">
        <v>192</v>
      </c>
      <c r="D4780" s="4" t="s">
        <v>92</v>
      </c>
      <c r="E4780" s="4" t="s">
        <v>172</v>
      </c>
      <c r="F4780" s="3">
        <v>42930</v>
      </c>
      <c r="G4780" s="3">
        <v>42940</v>
      </c>
      <c r="H4780">
        <v>3411</v>
      </c>
      <c r="I4780" s="4" t="s">
        <v>9014</v>
      </c>
      <c r="J4780" s="4" t="s">
        <v>9015</v>
      </c>
      <c r="K4780" s="4" t="s">
        <v>9012</v>
      </c>
      <c r="L4780">
        <v>3393</v>
      </c>
      <c r="M4780" s="4" t="s">
        <v>73</v>
      </c>
      <c r="N4780">
        <v>1997</v>
      </c>
      <c r="O4780">
        <v>2041.73</v>
      </c>
      <c r="P4780">
        <v>5276</v>
      </c>
      <c r="Q4780" s="4" t="s">
        <v>23</v>
      </c>
      <c r="R4780" s="4" t="s">
        <v>24</v>
      </c>
      <c r="S4780">
        <v>10</v>
      </c>
    </row>
    <row r="4781" spans="1:19">
      <c r="A4781" s="4" t="s">
        <v>4988</v>
      </c>
      <c r="B4781" s="4" t="s">
        <v>187</v>
      </c>
      <c r="C4781" s="4" t="s">
        <v>177</v>
      </c>
      <c r="D4781" s="4" t="s">
        <v>122</v>
      </c>
      <c r="E4781" s="4" t="s">
        <v>197</v>
      </c>
      <c r="F4781" s="3">
        <v>42930</v>
      </c>
      <c r="G4781" s="3">
        <v>42989</v>
      </c>
      <c r="H4781">
        <v>0</v>
      </c>
      <c r="I4781" s="4" t="s">
        <v>9023</v>
      </c>
      <c r="J4781" s="4" t="s">
        <v>9024</v>
      </c>
      <c r="K4781" s="4" t="s">
        <v>9012</v>
      </c>
      <c r="L4781">
        <v>55</v>
      </c>
      <c r="M4781" s="4" t="s">
        <v>58</v>
      </c>
      <c r="N4781">
        <v>1993</v>
      </c>
      <c r="O4781">
        <v>7537.24</v>
      </c>
      <c r="P4781">
        <v>20293</v>
      </c>
      <c r="Q4781" s="4" t="s">
        <v>23</v>
      </c>
      <c r="R4781" s="4" t="s">
        <v>24</v>
      </c>
      <c r="S4781">
        <v>59</v>
      </c>
    </row>
    <row r="4782" spans="1:19">
      <c r="A4782" s="4" t="s">
        <v>4989</v>
      </c>
      <c r="B4782" s="4" t="s">
        <v>187</v>
      </c>
      <c r="C4782" s="4" t="s">
        <v>192</v>
      </c>
      <c r="D4782" s="4" t="s">
        <v>98</v>
      </c>
      <c r="E4782" s="4" t="s">
        <v>172</v>
      </c>
      <c r="F4782" s="3">
        <v>42930</v>
      </c>
      <c r="G4782" s="3">
        <v>42931</v>
      </c>
      <c r="H4782">
        <v>3973</v>
      </c>
      <c r="I4782" s="4" t="s">
        <v>9023</v>
      </c>
      <c r="J4782" s="4" t="s">
        <v>9024</v>
      </c>
      <c r="K4782" s="4" t="s">
        <v>9012</v>
      </c>
      <c r="L4782">
        <v>3393</v>
      </c>
      <c r="M4782" s="4" t="s">
        <v>39</v>
      </c>
      <c r="N4782">
        <v>2002</v>
      </c>
      <c r="O4782">
        <v>349.81</v>
      </c>
      <c r="P4782">
        <v>315</v>
      </c>
      <c r="Q4782" s="4" t="s">
        <v>23</v>
      </c>
      <c r="R4782" s="4" t="s">
        <v>24</v>
      </c>
      <c r="S4782">
        <v>1</v>
      </c>
    </row>
    <row r="4783" spans="1:19">
      <c r="A4783" s="4" t="s">
        <v>4990</v>
      </c>
      <c r="B4783" s="4" t="s">
        <v>189</v>
      </c>
      <c r="C4783" s="4" t="s">
        <v>192</v>
      </c>
      <c r="D4783" s="4" t="s">
        <v>103</v>
      </c>
      <c r="E4783" s="4" t="s">
        <v>197</v>
      </c>
      <c r="F4783" s="3">
        <v>42930</v>
      </c>
      <c r="G4783" s="3">
        <v>43048</v>
      </c>
      <c r="H4783">
        <v>0</v>
      </c>
      <c r="I4783" s="4" t="s">
        <v>9016</v>
      </c>
      <c r="J4783" s="4" t="s">
        <v>9015</v>
      </c>
      <c r="K4783" s="4" t="s">
        <v>9012</v>
      </c>
      <c r="L4783">
        <v>3393</v>
      </c>
      <c r="M4783" s="4" t="s">
        <v>26</v>
      </c>
      <c r="N4783">
        <v>1992</v>
      </c>
      <c r="O4783">
        <v>3922.42</v>
      </c>
      <c r="P4783">
        <v>6837</v>
      </c>
      <c r="Q4783" s="4" t="s">
        <v>23</v>
      </c>
      <c r="R4783" s="4" t="s">
        <v>24</v>
      </c>
      <c r="S4783">
        <v>118</v>
      </c>
    </row>
    <row r="4784" spans="1:19">
      <c r="A4784" s="4" t="s">
        <v>4991</v>
      </c>
      <c r="B4784" s="4" t="s">
        <v>232</v>
      </c>
      <c r="C4784" s="4" t="s">
        <v>171</v>
      </c>
      <c r="D4784" s="4" t="s">
        <v>126</v>
      </c>
      <c r="E4784" s="4" t="s">
        <v>172</v>
      </c>
      <c r="F4784" s="3">
        <v>42930</v>
      </c>
      <c r="G4784" s="3">
        <v>42931</v>
      </c>
      <c r="H4784">
        <v>1029</v>
      </c>
      <c r="I4784" s="4" t="s">
        <v>9021</v>
      </c>
      <c r="J4784" s="4" t="s">
        <v>9019</v>
      </c>
      <c r="K4784" s="4" t="s">
        <v>9010</v>
      </c>
      <c r="L4784">
        <v>1096</v>
      </c>
      <c r="M4784" s="4" t="s">
        <v>33</v>
      </c>
      <c r="N4784">
        <v>2010</v>
      </c>
      <c r="O4784">
        <v>71.12</v>
      </c>
      <c r="P4784">
        <v>144</v>
      </c>
      <c r="Q4784" s="4" t="s">
        <v>23</v>
      </c>
      <c r="R4784" s="4" t="s">
        <v>24</v>
      </c>
      <c r="S4784">
        <v>1</v>
      </c>
    </row>
    <row r="4785" spans="1:19">
      <c r="A4785" s="4" t="s">
        <v>4992</v>
      </c>
      <c r="B4785" s="4" t="s">
        <v>226</v>
      </c>
      <c r="C4785" s="4" t="s">
        <v>177</v>
      </c>
      <c r="D4785" s="4" t="s">
        <v>65</v>
      </c>
      <c r="E4785" s="4" t="s">
        <v>172</v>
      </c>
      <c r="F4785" s="3">
        <v>42930</v>
      </c>
      <c r="G4785" s="3">
        <v>42939</v>
      </c>
      <c r="H4785">
        <v>59</v>
      </c>
      <c r="I4785" s="4" t="s">
        <v>9018</v>
      </c>
      <c r="J4785" s="4" t="s">
        <v>9019</v>
      </c>
      <c r="K4785" s="4" t="s">
        <v>9012</v>
      </c>
      <c r="L4785">
        <v>55</v>
      </c>
      <c r="M4785" s="4" t="s">
        <v>33</v>
      </c>
      <c r="N4785">
        <v>1990</v>
      </c>
      <c r="O4785">
        <v>2520.83</v>
      </c>
      <c r="P4785">
        <v>3502</v>
      </c>
      <c r="Q4785" s="4" t="s">
        <v>23</v>
      </c>
      <c r="R4785" s="4" t="s">
        <v>24</v>
      </c>
      <c r="S4785">
        <v>9</v>
      </c>
    </row>
    <row r="4786" spans="1:19">
      <c r="A4786" s="4" t="s">
        <v>4993</v>
      </c>
      <c r="B4786" s="4" t="s">
        <v>208</v>
      </c>
      <c r="C4786" s="4" t="s">
        <v>177</v>
      </c>
      <c r="D4786" s="4" t="s">
        <v>68</v>
      </c>
      <c r="E4786" s="4" t="s">
        <v>197</v>
      </c>
      <c r="F4786" s="3">
        <v>42930</v>
      </c>
      <c r="G4786" s="3">
        <v>42938</v>
      </c>
      <c r="H4786">
        <v>0</v>
      </c>
      <c r="I4786" s="4" t="s">
        <v>9014</v>
      </c>
      <c r="J4786" s="4" t="s">
        <v>9015</v>
      </c>
      <c r="K4786" s="4" t="s">
        <v>9012</v>
      </c>
      <c r="L4786">
        <v>55</v>
      </c>
      <c r="M4786" s="4" t="s">
        <v>9322</v>
      </c>
      <c r="N4786">
        <v>2000</v>
      </c>
      <c r="O4786">
        <v>1223.72</v>
      </c>
      <c r="P4786">
        <v>2497</v>
      </c>
      <c r="Q4786" s="4" t="s">
        <v>69</v>
      </c>
      <c r="R4786" s="4" t="s">
        <v>24</v>
      </c>
      <c r="S4786">
        <v>8</v>
      </c>
    </row>
    <row r="4787" spans="1:19">
      <c r="A4787" s="4" t="s">
        <v>4994</v>
      </c>
      <c r="B4787" s="4" t="s">
        <v>185</v>
      </c>
      <c r="C4787" s="4" t="s">
        <v>177</v>
      </c>
      <c r="D4787" s="4" t="s">
        <v>24</v>
      </c>
      <c r="E4787" s="4" t="s">
        <v>193</v>
      </c>
      <c r="F4787" s="3">
        <v>42930</v>
      </c>
      <c r="G4787" s="3"/>
      <c r="I4787" s="4" t="s">
        <v>9023</v>
      </c>
      <c r="J4787" s="4" t="s">
        <v>9024</v>
      </c>
      <c r="K4787" s="4" t="s">
        <v>9012</v>
      </c>
      <c r="L4787">
        <v>55</v>
      </c>
      <c r="M4787" s="4"/>
      <c r="Q4787" s="4"/>
      <c r="R4787" s="4"/>
    </row>
    <row r="4788" spans="1:19">
      <c r="A4788" s="4" t="s">
        <v>4995</v>
      </c>
      <c r="B4788" s="4" t="s">
        <v>185</v>
      </c>
      <c r="C4788" s="4" t="s">
        <v>179</v>
      </c>
      <c r="D4788" s="4" t="s">
        <v>71</v>
      </c>
      <c r="E4788" s="4" t="s">
        <v>172</v>
      </c>
      <c r="F4788" s="3">
        <v>42930</v>
      </c>
      <c r="G4788" s="3">
        <v>43007</v>
      </c>
      <c r="H4788">
        <v>534</v>
      </c>
      <c r="I4788" s="4" t="s">
        <v>9023</v>
      </c>
      <c r="J4788" s="4" t="s">
        <v>9024</v>
      </c>
      <c r="K4788" s="4" t="s">
        <v>9010</v>
      </c>
      <c r="L4788">
        <v>550</v>
      </c>
      <c r="M4788" s="4" t="s">
        <v>46</v>
      </c>
      <c r="N4788">
        <v>2000</v>
      </c>
      <c r="O4788">
        <v>2952.73</v>
      </c>
      <c r="P4788">
        <v>5107</v>
      </c>
      <c r="Q4788" s="4" t="s">
        <v>23</v>
      </c>
      <c r="R4788" s="4" t="s">
        <v>24</v>
      </c>
      <c r="S4788">
        <v>77</v>
      </c>
    </row>
    <row r="4789" spans="1:19">
      <c r="A4789" s="4" t="s">
        <v>4996</v>
      </c>
      <c r="B4789" s="4" t="s">
        <v>216</v>
      </c>
      <c r="C4789" s="4" t="s">
        <v>177</v>
      </c>
      <c r="D4789" s="4" t="s">
        <v>80</v>
      </c>
      <c r="E4789" s="4" t="s">
        <v>172</v>
      </c>
      <c r="F4789" s="3">
        <v>42930</v>
      </c>
      <c r="G4789" s="3">
        <v>42931</v>
      </c>
      <c r="H4789">
        <v>48</v>
      </c>
      <c r="I4789" s="4" t="s">
        <v>9018</v>
      </c>
      <c r="J4789" s="4" t="s">
        <v>9019</v>
      </c>
      <c r="K4789" s="4" t="s">
        <v>9012</v>
      </c>
      <c r="L4789">
        <v>55</v>
      </c>
      <c r="M4789" s="4" t="s">
        <v>9322</v>
      </c>
      <c r="N4789">
        <v>2011</v>
      </c>
      <c r="O4789">
        <v>527.11</v>
      </c>
      <c r="P4789">
        <v>1428</v>
      </c>
      <c r="Q4789" s="4" t="s">
        <v>23</v>
      </c>
      <c r="R4789" s="4" t="s">
        <v>21</v>
      </c>
      <c r="S4789">
        <v>1</v>
      </c>
    </row>
    <row r="4790" spans="1:19">
      <c r="A4790" s="4" t="s">
        <v>4997</v>
      </c>
      <c r="B4790" s="4" t="s">
        <v>181</v>
      </c>
      <c r="C4790" s="4" t="s">
        <v>177</v>
      </c>
      <c r="D4790" s="4" t="s">
        <v>59</v>
      </c>
      <c r="E4790" s="4" t="s">
        <v>172</v>
      </c>
      <c r="F4790" s="3">
        <v>42930</v>
      </c>
      <c r="G4790" s="3">
        <v>42941</v>
      </c>
      <c r="H4790">
        <v>57</v>
      </c>
      <c r="I4790" s="4" t="s">
        <v>9026</v>
      </c>
      <c r="J4790" s="4" t="s">
        <v>9024</v>
      </c>
      <c r="K4790" s="4" t="s">
        <v>9012</v>
      </c>
      <c r="L4790">
        <v>55</v>
      </c>
      <c r="M4790" s="4" t="s">
        <v>60</v>
      </c>
      <c r="N4790">
        <v>1988</v>
      </c>
      <c r="O4790">
        <v>2059.9</v>
      </c>
      <c r="P4790">
        <v>3644</v>
      </c>
      <c r="Q4790" s="4" t="s">
        <v>23</v>
      </c>
      <c r="R4790" s="4" t="s">
        <v>24</v>
      </c>
      <c r="S4790">
        <v>11</v>
      </c>
    </row>
    <row r="4791" spans="1:19">
      <c r="A4791" s="4" t="s">
        <v>4998</v>
      </c>
      <c r="B4791" s="4" t="s">
        <v>210</v>
      </c>
      <c r="C4791" s="4" t="s">
        <v>199</v>
      </c>
      <c r="D4791" s="4" t="s">
        <v>52</v>
      </c>
      <c r="E4791" s="4" t="s">
        <v>197</v>
      </c>
      <c r="F4791" s="3">
        <v>42931</v>
      </c>
      <c r="G4791" s="3">
        <v>42933</v>
      </c>
      <c r="H4791">
        <v>0</v>
      </c>
      <c r="I4791" s="4" t="s">
        <v>9021</v>
      </c>
      <c r="J4791" s="4" t="s">
        <v>9019</v>
      </c>
      <c r="K4791" s="4" t="s">
        <v>9010</v>
      </c>
      <c r="L4791">
        <v>5482</v>
      </c>
      <c r="M4791" s="4" t="s">
        <v>46</v>
      </c>
      <c r="N4791">
        <v>1999</v>
      </c>
      <c r="O4791">
        <v>1197.44</v>
      </c>
      <c r="P4791">
        <v>2570</v>
      </c>
      <c r="Q4791" s="4" t="s">
        <v>23</v>
      </c>
      <c r="R4791" s="4" t="s">
        <v>24</v>
      </c>
      <c r="S4791">
        <v>2</v>
      </c>
    </row>
    <row r="4792" spans="1:19">
      <c r="A4792" s="4" t="s">
        <v>4999</v>
      </c>
      <c r="B4792" s="4" t="s">
        <v>174</v>
      </c>
      <c r="C4792" s="4" t="s">
        <v>199</v>
      </c>
      <c r="D4792" s="4" t="s">
        <v>109</v>
      </c>
      <c r="E4792" s="4" t="s">
        <v>172</v>
      </c>
      <c r="F4792" s="3">
        <v>42931</v>
      </c>
      <c r="G4792" s="3">
        <v>43050</v>
      </c>
      <c r="H4792">
        <v>4009</v>
      </c>
      <c r="I4792" s="4" t="s">
        <v>9016</v>
      </c>
      <c r="J4792" s="4" t="s">
        <v>9015</v>
      </c>
      <c r="K4792" s="4" t="s">
        <v>9010</v>
      </c>
      <c r="L4792">
        <v>5482</v>
      </c>
      <c r="M4792" s="4" t="s">
        <v>58</v>
      </c>
      <c r="N4792">
        <v>1987</v>
      </c>
      <c r="O4792">
        <v>1698.2</v>
      </c>
      <c r="P4792">
        <v>3798</v>
      </c>
      <c r="Q4792" s="4" t="s">
        <v>23</v>
      </c>
      <c r="R4792" s="4" t="s">
        <v>24</v>
      </c>
      <c r="S4792">
        <v>119</v>
      </c>
    </row>
    <row r="4793" spans="1:19">
      <c r="A4793" s="4" t="s">
        <v>5000</v>
      </c>
      <c r="B4793" s="4" t="s">
        <v>174</v>
      </c>
      <c r="C4793" s="4" t="s">
        <v>192</v>
      </c>
      <c r="D4793" s="4" t="s">
        <v>45</v>
      </c>
      <c r="E4793" s="4" t="s">
        <v>172</v>
      </c>
      <c r="F4793" s="3">
        <v>42931</v>
      </c>
      <c r="G4793" s="3">
        <v>42981</v>
      </c>
      <c r="H4793">
        <v>3255</v>
      </c>
      <c r="I4793" s="4" t="s">
        <v>9016</v>
      </c>
      <c r="J4793" s="4" t="s">
        <v>9015</v>
      </c>
      <c r="K4793" s="4" t="s">
        <v>9012</v>
      </c>
      <c r="L4793">
        <v>3393</v>
      </c>
      <c r="M4793" s="4" t="s">
        <v>46</v>
      </c>
      <c r="N4793">
        <v>1995</v>
      </c>
      <c r="O4793">
        <v>2173.98</v>
      </c>
      <c r="P4793">
        <v>2928</v>
      </c>
      <c r="Q4793" s="4" t="s">
        <v>23</v>
      </c>
      <c r="R4793" s="4" t="s">
        <v>47</v>
      </c>
      <c r="S4793">
        <v>50</v>
      </c>
    </row>
    <row r="4794" spans="1:19">
      <c r="A4794" s="4" t="s">
        <v>5001</v>
      </c>
      <c r="B4794" s="4" t="s">
        <v>263</v>
      </c>
      <c r="C4794" s="4" t="s">
        <v>192</v>
      </c>
      <c r="D4794" s="4" t="s">
        <v>42</v>
      </c>
      <c r="E4794" s="4" t="s">
        <v>172</v>
      </c>
      <c r="F4794" s="3">
        <v>42931</v>
      </c>
      <c r="G4794" s="3">
        <v>42941</v>
      </c>
      <c r="H4794">
        <v>3724</v>
      </c>
      <c r="I4794" s="4" t="s">
        <v>9021</v>
      </c>
      <c r="J4794" s="4" t="s">
        <v>9019</v>
      </c>
      <c r="K4794" s="4" t="s">
        <v>9012</v>
      </c>
      <c r="L4794">
        <v>3393</v>
      </c>
      <c r="M4794" s="4" t="s">
        <v>26</v>
      </c>
      <c r="N4794">
        <v>2017</v>
      </c>
      <c r="O4794">
        <v>4.54</v>
      </c>
      <c r="P4794">
        <v>9</v>
      </c>
      <c r="Q4794" s="4" t="s">
        <v>23</v>
      </c>
      <c r="R4794" s="4" t="s">
        <v>24</v>
      </c>
      <c r="S4794">
        <v>10</v>
      </c>
    </row>
    <row r="4795" spans="1:19">
      <c r="A4795" s="4" t="s">
        <v>5002</v>
      </c>
      <c r="B4795" s="4" t="s">
        <v>212</v>
      </c>
      <c r="C4795" s="4" t="s">
        <v>192</v>
      </c>
      <c r="D4795" s="4" t="s">
        <v>44</v>
      </c>
      <c r="E4795" s="4" t="s">
        <v>197</v>
      </c>
      <c r="F4795" s="3">
        <v>42931</v>
      </c>
      <c r="G4795" s="3">
        <v>42932</v>
      </c>
      <c r="H4795">
        <v>0</v>
      </c>
      <c r="I4795" s="4" t="s">
        <v>9023</v>
      </c>
      <c r="J4795" s="4" t="s">
        <v>9024</v>
      </c>
      <c r="K4795" s="4" t="s">
        <v>9012</v>
      </c>
      <c r="L4795">
        <v>3393</v>
      </c>
      <c r="M4795" s="4" t="s">
        <v>36</v>
      </c>
      <c r="N4795">
        <v>2013</v>
      </c>
      <c r="O4795">
        <v>98.79</v>
      </c>
      <c r="P4795">
        <v>96</v>
      </c>
      <c r="Q4795" s="4" t="s">
        <v>23</v>
      </c>
      <c r="R4795" s="4" t="s">
        <v>35</v>
      </c>
      <c r="S4795">
        <v>1</v>
      </c>
    </row>
    <row r="4796" spans="1:19">
      <c r="A4796" s="4" t="s">
        <v>5003</v>
      </c>
      <c r="B4796" s="4" t="s">
        <v>203</v>
      </c>
      <c r="C4796" s="4" t="s">
        <v>171</v>
      </c>
      <c r="D4796" s="4" t="s">
        <v>53</v>
      </c>
      <c r="E4796" s="4" t="s">
        <v>197</v>
      </c>
      <c r="F4796" s="3">
        <v>42931</v>
      </c>
      <c r="G4796" s="3">
        <v>42940</v>
      </c>
      <c r="H4796">
        <v>0</v>
      </c>
      <c r="I4796" s="4" t="s">
        <v>9023</v>
      </c>
      <c r="J4796" s="4" t="s">
        <v>9024</v>
      </c>
      <c r="K4796" s="4" t="s">
        <v>9010</v>
      </c>
      <c r="L4796">
        <v>1096</v>
      </c>
      <c r="M4796" s="4" t="s">
        <v>33</v>
      </c>
      <c r="N4796">
        <v>1990</v>
      </c>
      <c r="O4796">
        <v>4968.91</v>
      </c>
      <c r="P4796">
        <v>7523</v>
      </c>
      <c r="Q4796" s="4" t="s">
        <v>23</v>
      </c>
      <c r="R4796" s="4" t="s">
        <v>24</v>
      </c>
      <c r="S4796">
        <v>9</v>
      </c>
    </row>
    <row r="4797" spans="1:19">
      <c r="A4797" s="4" t="s">
        <v>5004</v>
      </c>
      <c r="B4797" s="4" t="s">
        <v>191</v>
      </c>
      <c r="C4797" s="4" t="s">
        <v>171</v>
      </c>
      <c r="D4797" s="4" t="s">
        <v>62</v>
      </c>
      <c r="E4797" s="4" t="s">
        <v>197</v>
      </c>
      <c r="F4797" s="3">
        <v>42931</v>
      </c>
      <c r="G4797" s="3">
        <v>42973</v>
      </c>
      <c r="H4797">
        <v>0</v>
      </c>
      <c r="I4797" s="4" t="s">
        <v>9026</v>
      </c>
      <c r="J4797" s="4" t="s">
        <v>9024</v>
      </c>
      <c r="K4797" s="4" t="s">
        <v>9010</v>
      </c>
      <c r="L4797">
        <v>1096</v>
      </c>
      <c r="M4797" s="4" t="s">
        <v>58</v>
      </c>
      <c r="N4797">
        <v>2008</v>
      </c>
      <c r="O4797">
        <v>52.5</v>
      </c>
      <c r="P4797">
        <v>165</v>
      </c>
      <c r="Q4797" s="4" t="s">
        <v>23</v>
      </c>
      <c r="R4797" s="4" t="s">
        <v>24</v>
      </c>
      <c r="S4797">
        <v>42</v>
      </c>
    </row>
    <row r="4798" spans="1:19">
      <c r="A4798" s="4" t="s">
        <v>5005</v>
      </c>
      <c r="B4798" s="4" t="s">
        <v>343</v>
      </c>
      <c r="C4798" s="4" t="s">
        <v>177</v>
      </c>
      <c r="D4798" s="4" t="s">
        <v>104</v>
      </c>
      <c r="E4798" s="4" t="s">
        <v>197</v>
      </c>
      <c r="F4798" s="3">
        <v>42931</v>
      </c>
      <c r="G4798" s="3">
        <v>43043</v>
      </c>
      <c r="H4798">
        <v>0</v>
      </c>
      <c r="I4798" s="4" t="s">
        <v>9016</v>
      </c>
      <c r="J4798" s="4" t="s">
        <v>9015</v>
      </c>
      <c r="K4798" s="4" t="s">
        <v>9012</v>
      </c>
      <c r="L4798">
        <v>55</v>
      </c>
      <c r="M4798" s="4" t="s">
        <v>9322</v>
      </c>
      <c r="N4798">
        <v>1983</v>
      </c>
      <c r="O4798">
        <v>1008.06</v>
      </c>
      <c r="P4798">
        <v>1238</v>
      </c>
      <c r="Q4798" s="4" t="s">
        <v>23</v>
      </c>
      <c r="R4798" s="4" t="s">
        <v>24</v>
      </c>
      <c r="S4798">
        <v>112</v>
      </c>
    </row>
    <row r="4799" spans="1:19">
      <c r="A4799" s="4" t="s">
        <v>5006</v>
      </c>
      <c r="B4799" s="4" t="s">
        <v>230</v>
      </c>
      <c r="C4799" s="4" t="s">
        <v>199</v>
      </c>
      <c r="D4799" s="4" t="s">
        <v>86</v>
      </c>
      <c r="E4799" s="4" t="s">
        <v>197</v>
      </c>
      <c r="F4799" s="3">
        <v>42931</v>
      </c>
      <c r="G4799" s="3">
        <v>42938</v>
      </c>
      <c r="H4799">
        <v>0</v>
      </c>
      <c r="I4799" s="4" t="s">
        <v>9026</v>
      </c>
      <c r="J4799" s="4" t="s">
        <v>9024</v>
      </c>
      <c r="K4799" s="4" t="s">
        <v>9010</v>
      </c>
      <c r="L4799">
        <v>5482</v>
      </c>
      <c r="M4799" s="4" t="s">
        <v>26</v>
      </c>
      <c r="N4799">
        <v>1985</v>
      </c>
      <c r="O4799">
        <v>2741.37</v>
      </c>
      <c r="P4799">
        <v>9226</v>
      </c>
      <c r="Q4799" s="4" t="s">
        <v>23</v>
      </c>
      <c r="R4799" s="4" t="s">
        <v>24</v>
      </c>
      <c r="S4799">
        <v>7</v>
      </c>
    </row>
    <row r="4800" spans="1:19">
      <c r="A4800" s="4" t="s">
        <v>5007</v>
      </c>
      <c r="B4800" s="4" t="s">
        <v>256</v>
      </c>
      <c r="C4800" s="4" t="s">
        <v>177</v>
      </c>
      <c r="D4800" s="4" t="s">
        <v>70</v>
      </c>
      <c r="E4800" s="4" t="s">
        <v>197</v>
      </c>
      <c r="F4800" s="3">
        <v>42931</v>
      </c>
      <c r="G4800" s="3">
        <v>42932</v>
      </c>
      <c r="H4800">
        <v>0</v>
      </c>
      <c r="I4800" s="4" t="s">
        <v>9014</v>
      </c>
      <c r="J4800" s="4" t="s">
        <v>9015</v>
      </c>
      <c r="K4800" s="4" t="s">
        <v>9012</v>
      </c>
      <c r="L4800">
        <v>55</v>
      </c>
      <c r="M4800" s="4" t="s">
        <v>55</v>
      </c>
      <c r="N4800">
        <v>2007</v>
      </c>
      <c r="O4800">
        <v>86.68</v>
      </c>
      <c r="P4800">
        <v>187</v>
      </c>
      <c r="Q4800" s="4" t="s">
        <v>23</v>
      </c>
      <c r="R4800" s="4" t="s">
        <v>56</v>
      </c>
      <c r="S4800">
        <v>1</v>
      </c>
    </row>
    <row r="4801" spans="1:19">
      <c r="A4801" s="4" t="s">
        <v>5008</v>
      </c>
      <c r="B4801" s="4" t="s">
        <v>187</v>
      </c>
      <c r="C4801" s="4" t="s">
        <v>192</v>
      </c>
      <c r="D4801" s="4" t="s">
        <v>54</v>
      </c>
      <c r="E4801" s="4" t="s">
        <v>197</v>
      </c>
      <c r="F4801" s="3">
        <v>42931</v>
      </c>
      <c r="G4801" s="3">
        <v>42933</v>
      </c>
      <c r="H4801">
        <v>0</v>
      </c>
      <c r="I4801" s="4" t="s">
        <v>9023</v>
      </c>
      <c r="J4801" s="4" t="s">
        <v>9024</v>
      </c>
      <c r="K4801" s="4" t="s">
        <v>9012</v>
      </c>
      <c r="L4801">
        <v>3393</v>
      </c>
      <c r="M4801" s="4" t="s">
        <v>55</v>
      </c>
      <c r="N4801">
        <v>1995</v>
      </c>
      <c r="O4801">
        <v>1825.82</v>
      </c>
      <c r="P4801">
        <v>5595</v>
      </c>
      <c r="Q4801" s="4" t="s">
        <v>23</v>
      </c>
      <c r="R4801" s="4" t="s">
        <v>56</v>
      </c>
      <c r="S4801">
        <v>2</v>
      </c>
    </row>
    <row r="4802" spans="1:19">
      <c r="A4802" s="4" t="s">
        <v>5009</v>
      </c>
      <c r="B4802" s="4" t="s">
        <v>187</v>
      </c>
      <c r="C4802" s="4" t="s">
        <v>192</v>
      </c>
      <c r="D4802" s="4" t="s">
        <v>38</v>
      </c>
      <c r="E4802" s="4" t="s">
        <v>172</v>
      </c>
      <c r="F4802" s="3">
        <v>42931</v>
      </c>
      <c r="G4802" s="3">
        <v>42974</v>
      </c>
      <c r="H4802">
        <v>2791</v>
      </c>
      <c r="I4802" s="4" t="s">
        <v>9023</v>
      </c>
      <c r="J4802" s="4" t="s">
        <v>9024</v>
      </c>
      <c r="K4802" s="4" t="s">
        <v>9012</v>
      </c>
      <c r="L4802">
        <v>3393</v>
      </c>
      <c r="M4802" s="4" t="s">
        <v>39</v>
      </c>
      <c r="N4802">
        <v>1993</v>
      </c>
      <c r="O4802">
        <v>4269.8999999999996</v>
      </c>
      <c r="P4802">
        <v>6472</v>
      </c>
      <c r="Q4802" s="4" t="s">
        <v>23</v>
      </c>
      <c r="R4802" s="4" t="s">
        <v>40</v>
      </c>
      <c r="S4802">
        <v>43</v>
      </c>
    </row>
    <row r="4803" spans="1:19">
      <c r="A4803" s="4" t="s">
        <v>5010</v>
      </c>
      <c r="B4803" s="4" t="s">
        <v>201</v>
      </c>
      <c r="C4803" s="4" t="s">
        <v>171</v>
      </c>
      <c r="D4803" s="4" t="s">
        <v>24</v>
      </c>
      <c r="E4803" s="4" t="s">
        <v>193</v>
      </c>
      <c r="F4803" s="3">
        <v>42931</v>
      </c>
      <c r="G4803" s="3"/>
      <c r="I4803" s="4" t="s">
        <v>9026</v>
      </c>
      <c r="J4803" s="4" t="s">
        <v>9024</v>
      </c>
      <c r="K4803" s="4" t="s">
        <v>9010</v>
      </c>
      <c r="L4803">
        <v>1096</v>
      </c>
      <c r="M4803" s="4"/>
      <c r="Q4803" s="4"/>
      <c r="R4803" s="4"/>
    </row>
    <row r="4804" spans="1:19">
      <c r="A4804" s="4" t="s">
        <v>5011</v>
      </c>
      <c r="B4804" s="4" t="s">
        <v>189</v>
      </c>
      <c r="C4804" s="4" t="s">
        <v>192</v>
      </c>
      <c r="D4804" s="4" t="s">
        <v>37</v>
      </c>
      <c r="E4804" s="4" t="s">
        <v>172</v>
      </c>
      <c r="F4804" s="3">
        <v>42931</v>
      </c>
      <c r="G4804" s="3">
        <v>42980</v>
      </c>
      <c r="H4804">
        <v>3501</v>
      </c>
      <c r="I4804" s="4" t="s">
        <v>9016</v>
      </c>
      <c r="J4804" s="4" t="s">
        <v>9015</v>
      </c>
      <c r="K4804" s="4" t="s">
        <v>9012</v>
      </c>
      <c r="L4804">
        <v>3393</v>
      </c>
      <c r="M4804" s="4" t="s">
        <v>33</v>
      </c>
      <c r="N4804">
        <v>2001</v>
      </c>
      <c r="O4804">
        <v>718.62</v>
      </c>
      <c r="P4804">
        <v>2448</v>
      </c>
      <c r="Q4804" s="4" t="s">
        <v>23</v>
      </c>
      <c r="R4804" s="4" t="s">
        <v>24</v>
      </c>
      <c r="S4804">
        <v>49</v>
      </c>
    </row>
    <row r="4805" spans="1:19">
      <c r="A4805" s="4" t="s">
        <v>5012</v>
      </c>
      <c r="B4805" s="4" t="s">
        <v>232</v>
      </c>
      <c r="C4805" s="4" t="s">
        <v>199</v>
      </c>
      <c r="D4805" s="4" t="s">
        <v>125</v>
      </c>
      <c r="E4805" s="4" t="s">
        <v>197</v>
      </c>
      <c r="F4805" s="3">
        <v>42931</v>
      </c>
      <c r="G4805" s="3">
        <v>42943</v>
      </c>
      <c r="H4805">
        <v>0</v>
      </c>
      <c r="I4805" s="4" t="s">
        <v>9021</v>
      </c>
      <c r="J4805" s="4" t="s">
        <v>9019</v>
      </c>
      <c r="K4805" s="4" t="s">
        <v>9010</v>
      </c>
      <c r="L4805">
        <v>5482</v>
      </c>
      <c r="M4805" s="4" t="s">
        <v>33</v>
      </c>
      <c r="N4805">
        <v>2005</v>
      </c>
      <c r="O4805">
        <v>2261.0500000000002</v>
      </c>
      <c r="P4805">
        <v>3851</v>
      </c>
      <c r="Q4805" s="4" t="s">
        <v>23</v>
      </c>
      <c r="R4805" s="4" t="s">
        <v>24</v>
      </c>
      <c r="S4805">
        <v>12</v>
      </c>
    </row>
    <row r="4806" spans="1:19">
      <c r="A4806" s="4" t="s">
        <v>5013</v>
      </c>
      <c r="B4806" s="4" t="s">
        <v>232</v>
      </c>
      <c r="C4806" s="4" t="s">
        <v>179</v>
      </c>
      <c r="D4806" s="4" t="s">
        <v>63</v>
      </c>
      <c r="E4806" s="4" t="s">
        <v>172</v>
      </c>
      <c r="F4806" s="3">
        <v>42931</v>
      </c>
      <c r="G4806" s="3">
        <v>42932</v>
      </c>
      <c r="H4806">
        <v>555</v>
      </c>
      <c r="I4806" s="4" t="s">
        <v>9021</v>
      </c>
      <c r="J4806" s="4" t="s">
        <v>9019</v>
      </c>
      <c r="K4806" s="4" t="s">
        <v>9010</v>
      </c>
      <c r="L4806">
        <v>550</v>
      </c>
      <c r="M4806" s="4" t="s">
        <v>33</v>
      </c>
      <c r="N4806">
        <v>1995</v>
      </c>
      <c r="O4806">
        <v>5158.71</v>
      </c>
      <c r="P4806">
        <v>17479</v>
      </c>
      <c r="Q4806" s="4" t="s">
        <v>64</v>
      </c>
      <c r="R4806" s="4" t="s">
        <v>24</v>
      </c>
      <c r="S4806">
        <v>1</v>
      </c>
    </row>
    <row r="4807" spans="1:19">
      <c r="A4807" s="4" t="s">
        <v>5014</v>
      </c>
      <c r="B4807" s="4" t="s">
        <v>205</v>
      </c>
      <c r="C4807" s="4" t="s">
        <v>177</v>
      </c>
      <c r="D4807" s="4" t="s">
        <v>24</v>
      </c>
      <c r="E4807" s="4" t="s">
        <v>193</v>
      </c>
      <c r="F4807" s="3">
        <v>42931</v>
      </c>
      <c r="G4807" s="3"/>
      <c r="I4807" s="4" t="s">
        <v>9023</v>
      </c>
      <c r="J4807" s="4" t="s">
        <v>9024</v>
      </c>
      <c r="K4807" s="4" t="s">
        <v>9012</v>
      </c>
      <c r="L4807">
        <v>55</v>
      </c>
      <c r="M4807" s="4"/>
      <c r="Q4807" s="4"/>
      <c r="R4807" s="4"/>
    </row>
    <row r="4808" spans="1:19">
      <c r="A4808" s="4" t="s">
        <v>5015</v>
      </c>
      <c r="B4808" s="4" t="s">
        <v>205</v>
      </c>
      <c r="C4808" s="4" t="s">
        <v>179</v>
      </c>
      <c r="D4808" s="4" t="s">
        <v>87</v>
      </c>
      <c r="E4808" s="4" t="s">
        <v>172</v>
      </c>
      <c r="F4808" s="3">
        <v>42931</v>
      </c>
      <c r="G4808" s="3">
        <v>42939</v>
      </c>
      <c r="H4808">
        <v>650</v>
      </c>
      <c r="I4808" s="4" t="s">
        <v>9023</v>
      </c>
      <c r="J4808" s="4" t="s">
        <v>9024</v>
      </c>
      <c r="K4808" s="4" t="s">
        <v>9010</v>
      </c>
      <c r="L4808">
        <v>550</v>
      </c>
      <c r="M4808" s="4" t="s">
        <v>26</v>
      </c>
      <c r="N4808">
        <v>2004</v>
      </c>
      <c r="O4808">
        <v>1618.89</v>
      </c>
      <c r="P4808">
        <v>3889</v>
      </c>
      <c r="Q4808" s="4" t="s">
        <v>23</v>
      </c>
      <c r="R4808" s="4" t="s">
        <v>24</v>
      </c>
      <c r="S4808">
        <v>8</v>
      </c>
    </row>
    <row r="4809" spans="1:19">
      <c r="A4809" s="4" t="s">
        <v>5016</v>
      </c>
      <c r="B4809" s="4" t="s">
        <v>185</v>
      </c>
      <c r="C4809" s="4" t="s">
        <v>179</v>
      </c>
      <c r="D4809" s="4" t="s">
        <v>90</v>
      </c>
      <c r="E4809" s="4" t="s">
        <v>197</v>
      </c>
      <c r="F4809" s="3">
        <v>42931</v>
      </c>
      <c r="G4809" s="3">
        <v>42942</v>
      </c>
      <c r="H4809">
        <v>0</v>
      </c>
      <c r="I4809" s="4" t="s">
        <v>9023</v>
      </c>
      <c r="J4809" s="4" t="s">
        <v>9024</v>
      </c>
      <c r="K4809" s="4" t="s">
        <v>9010</v>
      </c>
      <c r="L4809">
        <v>550</v>
      </c>
      <c r="M4809" s="4" t="s">
        <v>73</v>
      </c>
      <c r="N4809">
        <v>1987</v>
      </c>
      <c r="O4809">
        <v>405.59</v>
      </c>
      <c r="P4809">
        <v>1179</v>
      </c>
      <c r="Q4809" s="4" t="s">
        <v>91</v>
      </c>
      <c r="R4809" s="4" t="s">
        <v>92</v>
      </c>
      <c r="S4809">
        <v>11</v>
      </c>
    </row>
    <row r="4810" spans="1:19">
      <c r="A4810" s="4" t="s">
        <v>5017</v>
      </c>
      <c r="B4810" s="4" t="s">
        <v>185</v>
      </c>
      <c r="C4810" s="4" t="s">
        <v>177</v>
      </c>
      <c r="D4810" s="4" t="s">
        <v>84</v>
      </c>
      <c r="E4810" s="4" t="s">
        <v>172</v>
      </c>
      <c r="F4810" s="3">
        <v>42931</v>
      </c>
      <c r="G4810" s="3">
        <v>42937</v>
      </c>
      <c r="H4810">
        <v>61</v>
      </c>
      <c r="I4810" s="4" t="s">
        <v>9023</v>
      </c>
      <c r="J4810" s="4" t="s">
        <v>9024</v>
      </c>
      <c r="K4810" s="4" t="s">
        <v>9012</v>
      </c>
      <c r="L4810">
        <v>55</v>
      </c>
      <c r="M4810" s="4" t="s">
        <v>9322</v>
      </c>
      <c r="N4810">
        <v>1980</v>
      </c>
      <c r="O4810">
        <v>7708.38</v>
      </c>
      <c r="P4810">
        <v>13756</v>
      </c>
      <c r="Q4810" s="4" t="s">
        <v>23</v>
      </c>
      <c r="R4810" s="4" t="s">
        <v>24</v>
      </c>
      <c r="S4810">
        <v>6</v>
      </c>
    </row>
    <row r="4811" spans="1:19">
      <c r="A4811" s="4" t="s">
        <v>5018</v>
      </c>
      <c r="B4811" s="4" t="s">
        <v>185</v>
      </c>
      <c r="C4811" s="4" t="s">
        <v>177</v>
      </c>
      <c r="D4811" s="4" t="s">
        <v>93</v>
      </c>
      <c r="E4811" s="4" t="s">
        <v>172</v>
      </c>
      <c r="F4811" s="3">
        <v>42931</v>
      </c>
      <c r="G4811" s="3">
        <v>42933</v>
      </c>
      <c r="H4811">
        <v>54</v>
      </c>
      <c r="I4811" s="4" t="s">
        <v>9023</v>
      </c>
      <c r="J4811" s="4" t="s">
        <v>9024</v>
      </c>
      <c r="K4811" s="4" t="s">
        <v>9012</v>
      </c>
      <c r="L4811">
        <v>55</v>
      </c>
      <c r="M4811" s="4" t="s">
        <v>73</v>
      </c>
      <c r="N4811">
        <v>1991</v>
      </c>
      <c r="O4811">
        <v>1012.72</v>
      </c>
      <c r="P4811">
        <v>3492</v>
      </c>
      <c r="Q4811" s="4" t="s">
        <v>94</v>
      </c>
      <c r="R4811" s="4" t="s">
        <v>24</v>
      </c>
      <c r="S4811">
        <v>2</v>
      </c>
    </row>
    <row r="4812" spans="1:19">
      <c r="A4812" s="4" t="s">
        <v>5019</v>
      </c>
      <c r="B4812" s="4" t="s">
        <v>216</v>
      </c>
      <c r="C4812" s="4" t="s">
        <v>177</v>
      </c>
      <c r="D4812" s="4" t="s">
        <v>42</v>
      </c>
      <c r="E4812" s="4" t="s">
        <v>197</v>
      </c>
      <c r="F4812" s="3">
        <v>42931</v>
      </c>
      <c r="G4812" s="3">
        <v>42938</v>
      </c>
      <c r="H4812">
        <v>0</v>
      </c>
      <c r="I4812" s="4" t="s">
        <v>9018</v>
      </c>
      <c r="J4812" s="4" t="s">
        <v>9019</v>
      </c>
      <c r="K4812" s="4" t="s">
        <v>9012</v>
      </c>
      <c r="L4812">
        <v>55</v>
      </c>
      <c r="M4812" s="4" t="s">
        <v>26</v>
      </c>
      <c r="N4812">
        <v>2017</v>
      </c>
      <c r="O4812">
        <v>4.54</v>
      </c>
      <c r="P4812">
        <v>9</v>
      </c>
      <c r="Q4812" s="4" t="s">
        <v>23</v>
      </c>
      <c r="R4812" s="4" t="s">
        <v>24</v>
      </c>
      <c r="S4812">
        <v>7</v>
      </c>
    </row>
    <row r="4813" spans="1:19">
      <c r="A4813" s="4" t="s">
        <v>5020</v>
      </c>
      <c r="B4813" s="4" t="s">
        <v>235</v>
      </c>
      <c r="C4813" s="4" t="s">
        <v>192</v>
      </c>
      <c r="D4813" s="4" t="s">
        <v>107</v>
      </c>
      <c r="E4813" s="4" t="s">
        <v>197</v>
      </c>
      <c r="F4813" s="3">
        <v>42931</v>
      </c>
      <c r="G4813" s="3">
        <v>42939</v>
      </c>
      <c r="H4813">
        <v>0</v>
      </c>
      <c r="I4813" s="4" t="s">
        <v>9018</v>
      </c>
      <c r="J4813" s="4" t="s">
        <v>9019</v>
      </c>
      <c r="K4813" s="4" t="s">
        <v>9012</v>
      </c>
      <c r="L4813">
        <v>3393</v>
      </c>
      <c r="M4813" s="4" t="s">
        <v>26</v>
      </c>
      <c r="N4813">
        <v>1994</v>
      </c>
      <c r="O4813">
        <v>2818.38</v>
      </c>
      <c r="P4813">
        <v>6290</v>
      </c>
      <c r="Q4813" s="4" t="s">
        <v>23</v>
      </c>
      <c r="R4813" s="4" t="s">
        <v>24</v>
      </c>
      <c r="S4813">
        <v>8</v>
      </c>
    </row>
    <row r="4814" spans="1:19">
      <c r="A4814" s="4" t="s">
        <v>5021</v>
      </c>
      <c r="B4814" s="4" t="s">
        <v>183</v>
      </c>
      <c r="C4814" s="4" t="s">
        <v>179</v>
      </c>
      <c r="D4814" s="4" t="s">
        <v>104</v>
      </c>
      <c r="E4814" s="4" t="s">
        <v>197</v>
      </c>
      <c r="F4814" s="3">
        <v>42932</v>
      </c>
      <c r="G4814" s="3">
        <v>42940</v>
      </c>
      <c r="H4814">
        <v>0</v>
      </c>
      <c r="I4814" s="4" t="s">
        <v>9014</v>
      </c>
      <c r="J4814" s="4" t="s">
        <v>9015</v>
      </c>
      <c r="K4814" s="4" t="s">
        <v>9010</v>
      </c>
      <c r="L4814">
        <v>550</v>
      </c>
      <c r="M4814" s="4" t="s">
        <v>9322</v>
      </c>
      <c r="N4814">
        <v>1983</v>
      </c>
      <c r="O4814">
        <v>1008.06</v>
      </c>
      <c r="P4814">
        <v>1238</v>
      </c>
      <c r="Q4814" s="4" t="s">
        <v>23</v>
      </c>
      <c r="R4814" s="4" t="s">
        <v>24</v>
      </c>
      <c r="S4814">
        <v>8</v>
      </c>
    </row>
    <row r="4815" spans="1:19">
      <c r="A4815" s="4" t="s">
        <v>5022</v>
      </c>
      <c r="B4815" s="4" t="s">
        <v>183</v>
      </c>
      <c r="C4815" s="4" t="s">
        <v>192</v>
      </c>
      <c r="D4815" s="4" t="s">
        <v>61</v>
      </c>
      <c r="E4815" s="4" t="s">
        <v>197</v>
      </c>
      <c r="F4815" s="3">
        <v>42932</v>
      </c>
      <c r="G4815" s="3">
        <v>42933</v>
      </c>
      <c r="H4815">
        <v>0</v>
      </c>
      <c r="I4815" s="4" t="s">
        <v>9014</v>
      </c>
      <c r="J4815" s="4" t="s">
        <v>9015</v>
      </c>
      <c r="K4815" s="4" t="s">
        <v>9012</v>
      </c>
      <c r="L4815">
        <v>3393</v>
      </c>
      <c r="M4815" s="4" t="s">
        <v>58</v>
      </c>
      <c r="N4815">
        <v>1991</v>
      </c>
      <c r="O4815">
        <v>2819.5</v>
      </c>
      <c r="P4815">
        <v>7227</v>
      </c>
      <c r="Q4815" s="4" t="s">
        <v>23</v>
      </c>
      <c r="R4815" s="4" t="s">
        <v>62</v>
      </c>
      <c r="S4815">
        <v>1</v>
      </c>
    </row>
    <row r="4816" spans="1:19">
      <c r="A4816" s="4" t="s">
        <v>5023</v>
      </c>
      <c r="B4816" s="4" t="s">
        <v>183</v>
      </c>
      <c r="C4816" s="4" t="s">
        <v>177</v>
      </c>
      <c r="D4816" s="4" t="s">
        <v>100</v>
      </c>
      <c r="E4816" s="4" t="s">
        <v>172</v>
      </c>
      <c r="F4816" s="3">
        <v>42932</v>
      </c>
      <c r="G4816" s="3">
        <v>42941</v>
      </c>
      <c r="H4816">
        <v>59</v>
      </c>
      <c r="I4816" s="4" t="s">
        <v>9014</v>
      </c>
      <c r="J4816" s="4" t="s">
        <v>9015</v>
      </c>
      <c r="K4816" s="4" t="s">
        <v>9012</v>
      </c>
      <c r="L4816">
        <v>55</v>
      </c>
      <c r="M4816" s="4" t="s">
        <v>9322</v>
      </c>
      <c r="N4816">
        <v>1987</v>
      </c>
      <c r="O4816">
        <v>2938.67</v>
      </c>
      <c r="P4816">
        <v>8775</v>
      </c>
      <c r="Q4816" s="4" t="s">
        <v>101</v>
      </c>
      <c r="R4816" s="4" t="s">
        <v>24</v>
      </c>
      <c r="S4816">
        <v>9</v>
      </c>
    </row>
    <row r="4817" spans="1:19">
      <c r="A4817" s="4" t="s">
        <v>5024</v>
      </c>
      <c r="B4817" s="4" t="s">
        <v>261</v>
      </c>
      <c r="C4817" s="4" t="s">
        <v>179</v>
      </c>
      <c r="D4817" s="4" t="s">
        <v>115</v>
      </c>
      <c r="E4817" s="4" t="s">
        <v>193</v>
      </c>
      <c r="F4817" s="3">
        <v>42932</v>
      </c>
      <c r="G4817" s="3"/>
      <c r="I4817" s="4" t="s">
        <v>9021</v>
      </c>
      <c r="J4817" s="4" t="s">
        <v>9019</v>
      </c>
      <c r="K4817" s="4" t="s">
        <v>9010</v>
      </c>
      <c r="L4817">
        <v>550</v>
      </c>
      <c r="M4817" s="4" t="s">
        <v>46</v>
      </c>
      <c r="N4817">
        <v>2008</v>
      </c>
      <c r="O4817">
        <v>894.37</v>
      </c>
      <c r="P4817">
        <v>1593</v>
      </c>
      <c r="Q4817" s="4" t="s">
        <v>116</v>
      </c>
      <c r="R4817" s="4" t="s">
        <v>24</v>
      </c>
    </row>
    <row r="4818" spans="1:19">
      <c r="A4818" s="4" t="s">
        <v>5025</v>
      </c>
      <c r="B4818" s="4" t="s">
        <v>246</v>
      </c>
      <c r="C4818" s="4" t="s">
        <v>9011</v>
      </c>
      <c r="D4818" s="4" t="s">
        <v>21</v>
      </c>
      <c r="E4818" s="4" t="s">
        <v>172</v>
      </c>
      <c r="F4818" s="3">
        <v>42932</v>
      </c>
      <c r="G4818" s="3">
        <v>42944</v>
      </c>
      <c r="H4818">
        <v>5318</v>
      </c>
      <c r="I4818" s="4" t="s">
        <v>9021</v>
      </c>
      <c r="J4818" s="4" t="s">
        <v>9019</v>
      </c>
      <c r="K4818" s="4" t="s">
        <v>9010</v>
      </c>
      <c r="L4818">
        <v>4821</v>
      </c>
      <c r="M4818" s="4" t="s">
        <v>9322</v>
      </c>
      <c r="N4818">
        <v>1996</v>
      </c>
      <c r="O4818">
        <v>1100.04</v>
      </c>
      <c r="P4818">
        <v>2822</v>
      </c>
      <c r="Q4818" s="4" t="s">
        <v>23</v>
      </c>
      <c r="R4818" s="4" t="s">
        <v>24</v>
      </c>
      <c r="S4818">
        <v>12</v>
      </c>
    </row>
    <row r="4819" spans="1:19">
      <c r="A4819" s="4" t="s">
        <v>5026</v>
      </c>
      <c r="B4819" s="4" t="s">
        <v>304</v>
      </c>
      <c r="C4819" s="4" t="s">
        <v>199</v>
      </c>
      <c r="D4819" s="4" t="s">
        <v>43</v>
      </c>
      <c r="E4819" s="4" t="s">
        <v>172</v>
      </c>
      <c r="F4819" s="3">
        <v>42932</v>
      </c>
      <c r="G4819" s="3">
        <v>43008</v>
      </c>
      <c r="H4819">
        <v>5753</v>
      </c>
      <c r="I4819" s="4" t="s">
        <v>9014</v>
      </c>
      <c r="J4819" s="4" t="s">
        <v>9015</v>
      </c>
      <c r="K4819" s="4" t="s">
        <v>9010</v>
      </c>
      <c r="L4819">
        <v>5482</v>
      </c>
      <c r="M4819" s="4" t="s">
        <v>9322</v>
      </c>
      <c r="N4819">
        <v>2005</v>
      </c>
      <c r="O4819">
        <v>1520.66</v>
      </c>
      <c r="P4819">
        <v>1806</v>
      </c>
      <c r="Q4819" s="4" t="s">
        <v>23</v>
      </c>
      <c r="R4819" s="4" t="s">
        <v>24</v>
      </c>
      <c r="S4819">
        <v>76</v>
      </c>
    </row>
    <row r="4820" spans="1:19">
      <c r="A4820" s="4" t="s">
        <v>5027</v>
      </c>
      <c r="B4820" s="4" t="s">
        <v>304</v>
      </c>
      <c r="C4820" s="4" t="s">
        <v>177</v>
      </c>
      <c r="D4820" s="4" t="s">
        <v>85</v>
      </c>
      <c r="E4820" s="4" t="s">
        <v>172</v>
      </c>
      <c r="F4820" s="3">
        <v>42932</v>
      </c>
      <c r="G4820" s="3">
        <v>42940</v>
      </c>
      <c r="H4820">
        <v>62</v>
      </c>
      <c r="I4820" s="4" t="s">
        <v>9014</v>
      </c>
      <c r="J4820" s="4" t="s">
        <v>9015</v>
      </c>
      <c r="K4820" s="4" t="s">
        <v>9012</v>
      </c>
      <c r="L4820">
        <v>55</v>
      </c>
      <c r="M4820" s="4" t="s">
        <v>46</v>
      </c>
      <c r="N4820">
        <v>1985</v>
      </c>
      <c r="O4820">
        <v>375.43</v>
      </c>
      <c r="P4820">
        <v>1190</v>
      </c>
      <c r="Q4820" s="4" t="s">
        <v>23</v>
      </c>
      <c r="R4820" s="4" t="s">
        <v>24</v>
      </c>
      <c r="S4820">
        <v>8</v>
      </c>
    </row>
    <row r="4821" spans="1:19">
      <c r="A4821" s="4" t="s">
        <v>5028</v>
      </c>
      <c r="B4821" s="4" t="s">
        <v>304</v>
      </c>
      <c r="C4821" s="4" t="s">
        <v>192</v>
      </c>
      <c r="D4821" s="4" t="s">
        <v>79</v>
      </c>
      <c r="E4821" s="4" t="s">
        <v>172</v>
      </c>
      <c r="F4821" s="3">
        <v>42932</v>
      </c>
      <c r="G4821" s="3">
        <v>42959</v>
      </c>
      <c r="H4821">
        <v>3146</v>
      </c>
      <c r="I4821" s="4" t="s">
        <v>9014</v>
      </c>
      <c r="J4821" s="4" t="s">
        <v>9015</v>
      </c>
      <c r="K4821" s="4" t="s">
        <v>9012</v>
      </c>
      <c r="L4821">
        <v>3393</v>
      </c>
      <c r="M4821" s="4" t="s">
        <v>26</v>
      </c>
      <c r="N4821">
        <v>2002</v>
      </c>
      <c r="O4821">
        <v>3178.24</v>
      </c>
      <c r="P4821">
        <v>4540</v>
      </c>
      <c r="Q4821" s="4" t="s">
        <v>23</v>
      </c>
      <c r="R4821" s="4" t="s">
        <v>24</v>
      </c>
      <c r="S4821">
        <v>27</v>
      </c>
    </row>
    <row r="4822" spans="1:19">
      <c r="A4822" s="4" t="s">
        <v>5029</v>
      </c>
      <c r="B4822" s="4" t="s">
        <v>174</v>
      </c>
      <c r="C4822" s="4" t="s">
        <v>179</v>
      </c>
      <c r="D4822" s="4" t="s">
        <v>104</v>
      </c>
      <c r="E4822" s="4" t="s">
        <v>172</v>
      </c>
      <c r="F4822" s="3">
        <v>42932</v>
      </c>
      <c r="G4822" s="3">
        <v>42934</v>
      </c>
      <c r="H4822">
        <v>538</v>
      </c>
      <c r="I4822" s="4" t="s">
        <v>9016</v>
      </c>
      <c r="J4822" s="4" t="s">
        <v>9015</v>
      </c>
      <c r="K4822" s="4" t="s">
        <v>9010</v>
      </c>
      <c r="L4822">
        <v>550</v>
      </c>
      <c r="M4822" s="4" t="s">
        <v>9322</v>
      </c>
      <c r="N4822">
        <v>1983</v>
      </c>
      <c r="O4822">
        <v>1008.06</v>
      </c>
      <c r="P4822">
        <v>1238</v>
      </c>
      <c r="Q4822" s="4" t="s">
        <v>23</v>
      </c>
      <c r="R4822" s="4" t="s">
        <v>24</v>
      </c>
      <c r="S4822">
        <v>2</v>
      </c>
    </row>
    <row r="4823" spans="1:19">
      <c r="A4823" s="4" t="s">
        <v>5030</v>
      </c>
      <c r="B4823" s="4" t="s">
        <v>174</v>
      </c>
      <c r="C4823" s="4" t="s">
        <v>171</v>
      </c>
      <c r="D4823" s="4" t="s">
        <v>27</v>
      </c>
      <c r="E4823" s="4" t="s">
        <v>172</v>
      </c>
      <c r="F4823" s="3">
        <v>42932</v>
      </c>
      <c r="G4823" s="3">
        <v>42996</v>
      </c>
      <c r="H4823">
        <v>1071</v>
      </c>
      <c r="I4823" s="4" t="s">
        <v>9016</v>
      </c>
      <c r="J4823" s="4" t="s">
        <v>9015</v>
      </c>
      <c r="K4823" s="4" t="s">
        <v>9010</v>
      </c>
      <c r="L4823">
        <v>1096</v>
      </c>
      <c r="M4823" s="4" t="s">
        <v>26</v>
      </c>
      <c r="N4823">
        <v>1986</v>
      </c>
      <c r="O4823">
        <v>647.17999999999995</v>
      </c>
      <c r="P4823">
        <v>1185</v>
      </c>
      <c r="Q4823" s="4" t="s">
        <v>28</v>
      </c>
      <c r="R4823" s="4" t="s">
        <v>24</v>
      </c>
      <c r="S4823">
        <v>64</v>
      </c>
    </row>
    <row r="4824" spans="1:19">
      <c r="A4824" s="4" t="s">
        <v>5031</v>
      </c>
      <c r="B4824" s="4" t="s">
        <v>174</v>
      </c>
      <c r="C4824" s="4" t="s">
        <v>9011</v>
      </c>
      <c r="D4824" s="4" t="s">
        <v>27</v>
      </c>
      <c r="E4824" s="4" t="s">
        <v>172</v>
      </c>
      <c r="F4824" s="3">
        <v>42932</v>
      </c>
      <c r="G4824" s="3">
        <v>42933</v>
      </c>
      <c r="H4824">
        <v>4488</v>
      </c>
      <c r="I4824" s="4" t="s">
        <v>9016</v>
      </c>
      <c r="J4824" s="4" t="s">
        <v>9015</v>
      </c>
      <c r="K4824" s="4" t="s">
        <v>9010</v>
      </c>
      <c r="L4824">
        <v>4821</v>
      </c>
      <c r="M4824" s="4" t="s">
        <v>26</v>
      </c>
      <c r="N4824">
        <v>1986</v>
      </c>
      <c r="O4824">
        <v>647.17999999999995</v>
      </c>
      <c r="P4824">
        <v>1185</v>
      </c>
      <c r="Q4824" s="4" t="s">
        <v>28</v>
      </c>
      <c r="R4824" s="4" t="s">
        <v>24</v>
      </c>
      <c r="S4824">
        <v>1</v>
      </c>
    </row>
    <row r="4825" spans="1:19">
      <c r="A4825" s="4" t="s">
        <v>5032</v>
      </c>
      <c r="B4825" s="4" t="s">
        <v>174</v>
      </c>
      <c r="C4825" s="4" t="s">
        <v>192</v>
      </c>
      <c r="D4825" s="4" t="s">
        <v>79</v>
      </c>
      <c r="E4825" s="4" t="s">
        <v>172</v>
      </c>
      <c r="F4825" s="3">
        <v>42932</v>
      </c>
      <c r="G4825" s="3">
        <v>42949</v>
      </c>
      <c r="H4825">
        <v>2837</v>
      </c>
      <c r="I4825" s="4" t="s">
        <v>9016</v>
      </c>
      <c r="J4825" s="4" t="s">
        <v>9015</v>
      </c>
      <c r="K4825" s="4" t="s">
        <v>9012</v>
      </c>
      <c r="L4825">
        <v>3393</v>
      </c>
      <c r="M4825" s="4" t="s">
        <v>26</v>
      </c>
      <c r="N4825">
        <v>2002</v>
      </c>
      <c r="O4825">
        <v>3178.24</v>
      </c>
      <c r="P4825">
        <v>4540</v>
      </c>
      <c r="Q4825" s="4" t="s">
        <v>23</v>
      </c>
      <c r="R4825" s="4" t="s">
        <v>24</v>
      </c>
      <c r="S4825">
        <v>17</v>
      </c>
    </row>
    <row r="4826" spans="1:19">
      <c r="A4826" s="4" t="s">
        <v>5033</v>
      </c>
      <c r="B4826" s="4" t="s">
        <v>263</v>
      </c>
      <c r="C4826" s="4" t="s">
        <v>192</v>
      </c>
      <c r="D4826" s="4" t="s">
        <v>82</v>
      </c>
      <c r="E4826" s="4" t="s">
        <v>172</v>
      </c>
      <c r="F4826" s="3">
        <v>42932</v>
      </c>
      <c r="G4826" s="3">
        <v>43008</v>
      </c>
      <c r="H4826">
        <v>3593</v>
      </c>
      <c r="I4826" s="4" t="s">
        <v>9021</v>
      </c>
      <c r="J4826" s="4" t="s">
        <v>9019</v>
      </c>
      <c r="K4826" s="4" t="s">
        <v>9012</v>
      </c>
      <c r="L4826">
        <v>3393</v>
      </c>
      <c r="M4826" s="4" t="s">
        <v>36</v>
      </c>
      <c r="N4826">
        <v>1982</v>
      </c>
      <c r="O4826">
        <v>11698.03</v>
      </c>
      <c r="P4826">
        <v>34288</v>
      </c>
      <c r="Q4826" s="4" t="s">
        <v>23</v>
      </c>
      <c r="R4826" s="4" t="s">
        <v>24</v>
      </c>
      <c r="S4826">
        <v>76</v>
      </c>
    </row>
    <row r="4827" spans="1:19">
      <c r="A4827" s="4" t="s">
        <v>5034</v>
      </c>
      <c r="B4827" s="4" t="s">
        <v>212</v>
      </c>
      <c r="C4827" s="4" t="s">
        <v>179</v>
      </c>
      <c r="D4827" s="4" t="s">
        <v>76</v>
      </c>
      <c r="E4827" s="4" t="s">
        <v>172</v>
      </c>
      <c r="F4827" s="3">
        <v>42932</v>
      </c>
      <c r="G4827" s="3">
        <v>43006</v>
      </c>
      <c r="H4827">
        <v>583</v>
      </c>
      <c r="I4827" s="4" t="s">
        <v>9023</v>
      </c>
      <c r="J4827" s="4" t="s">
        <v>9024</v>
      </c>
      <c r="K4827" s="4" t="s">
        <v>9010</v>
      </c>
      <c r="L4827">
        <v>550</v>
      </c>
      <c r="M4827" s="4" t="s">
        <v>9322</v>
      </c>
      <c r="N4827">
        <v>1997</v>
      </c>
      <c r="O4827">
        <v>8170.38</v>
      </c>
      <c r="P4827">
        <v>16499</v>
      </c>
      <c r="Q4827" s="4" t="s">
        <v>77</v>
      </c>
      <c r="R4827" s="4" t="s">
        <v>24</v>
      </c>
      <c r="S4827">
        <v>74</v>
      </c>
    </row>
    <row r="4828" spans="1:19">
      <c r="A4828" s="4" t="s">
        <v>5035</v>
      </c>
      <c r="B4828" s="4" t="s">
        <v>203</v>
      </c>
      <c r="C4828" s="4" t="s">
        <v>199</v>
      </c>
      <c r="D4828" s="4" t="s">
        <v>24</v>
      </c>
      <c r="E4828" s="4" t="s">
        <v>193</v>
      </c>
      <c r="F4828" s="3">
        <v>42932</v>
      </c>
      <c r="G4828" s="3"/>
      <c r="I4828" s="4" t="s">
        <v>9023</v>
      </c>
      <c r="J4828" s="4" t="s">
        <v>9024</v>
      </c>
      <c r="K4828" s="4" t="s">
        <v>9010</v>
      </c>
      <c r="L4828">
        <v>5482</v>
      </c>
      <c r="M4828" s="4"/>
      <c r="Q4828" s="4"/>
      <c r="R4828" s="4"/>
    </row>
    <row r="4829" spans="1:19">
      <c r="A4829" s="4" t="s">
        <v>5036</v>
      </c>
      <c r="B4829" s="4" t="s">
        <v>343</v>
      </c>
      <c r="C4829" s="4" t="s">
        <v>179</v>
      </c>
      <c r="D4829" s="4" t="s">
        <v>79</v>
      </c>
      <c r="E4829" s="4" t="s">
        <v>197</v>
      </c>
      <c r="F4829" s="3">
        <v>42932</v>
      </c>
      <c r="G4829" s="3">
        <v>42941</v>
      </c>
      <c r="H4829">
        <v>0</v>
      </c>
      <c r="I4829" s="4" t="s">
        <v>9016</v>
      </c>
      <c r="J4829" s="4" t="s">
        <v>9015</v>
      </c>
      <c r="K4829" s="4" t="s">
        <v>9010</v>
      </c>
      <c r="L4829">
        <v>550</v>
      </c>
      <c r="M4829" s="4" t="s">
        <v>26</v>
      </c>
      <c r="N4829">
        <v>2002</v>
      </c>
      <c r="O4829">
        <v>3178.24</v>
      </c>
      <c r="P4829">
        <v>4540</v>
      </c>
      <c r="Q4829" s="4" t="s">
        <v>23</v>
      </c>
      <c r="R4829" s="4" t="s">
        <v>24</v>
      </c>
      <c r="S4829">
        <v>9</v>
      </c>
    </row>
    <row r="4830" spans="1:19">
      <c r="A4830" s="4" t="s">
        <v>5037</v>
      </c>
      <c r="B4830" s="4" t="s">
        <v>343</v>
      </c>
      <c r="C4830" s="4" t="s">
        <v>192</v>
      </c>
      <c r="D4830" s="4" t="s">
        <v>66</v>
      </c>
      <c r="E4830" s="4" t="s">
        <v>197</v>
      </c>
      <c r="F4830" s="3">
        <v>42932</v>
      </c>
      <c r="G4830" s="3">
        <v>42944</v>
      </c>
      <c r="H4830">
        <v>0</v>
      </c>
      <c r="I4830" s="4" t="s">
        <v>9016</v>
      </c>
      <c r="J4830" s="4" t="s">
        <v>9015</v>
      </c>
      <c r="K4830" s="4" t="s">
        <v>9012</v>
      </c>
      <c r="L4830">
        <v>3393</v>
      </c>
      <c r="M4830" s="4" t="s">
        <v>33</v>
      </c>
      <c r="N4830">
        <v>2007</v>
      </c>
      <c r="O4830">
        <v>894.33</v>
      </c>
      <c r="P4830">
        <v>1635</v>
      </c>
      <c r="Q4830" s="4" t="s">
        <v>67</v>
      </c>
      <c r="R4830" s="4" t="s">
        <v>24</v>
      </c>
      <c r="S4830">
        <v>12</v>
      </c>
    </row>
    <row r="4831" spans="1:19">
      <c r="A4831" s="4" t="s">
        <v>5038</v>
      </c>
      <c r="B4831" s="4" t="s">
        <v>219</v>
      </c>
      <c r="C4831" s="4" t="s">
        <v>9011</v>
      </c>
      <c r="D4831" s="4" t="s">
        <v>105</v>
      </c>
      <c r="E4831" s="4" t="s">
        <v>197</v>
      </c>
      <c r="F4831" s="3">
        <v>42932</v>
      </c>
      <c r="G4831" s="3">
        <v>42939</v>
      </c>
      <c r="H4831">
        <v>0</v>
      </c>
      <c r="I4831" s="4" t="s">
        <v>9026</v>
      </c>
      <c r="J4831" s="4" t="s">
        <v>9024</v>
      </c>
      <c r="K4831" s="4" t="s">
        <v>9010</v>
      </c>
      <c r="L4831">
        <v>4821</v>
      </c>
      <c r="M4831" s="4" t="s">
        <v>36</v>
      </c>
      <c r="N4831">
        <v>1996</v>
      </c>
      <c r="O4831">
        <v>6354.87</v>
      </c>
      <c r="P4831">
        <v>16780</v>
      </c>
      <c r="Q4831" s="4" t="s">
        <v>23</v>
      </c>
      <c r="R4831" s="4" t="s">
        <v>35</v>
      </c>
      <c r="S4831">
        <v>7</v>
      </c>
    </row>
    <row r="4832" spans="1:19">
      <c r="A4832" s="4" t="s">
        <v>5039</v>
      </c>
      <c r="B4832" s="4" t="s">
        <v>219</v>
      </c>
      <c r="C4832" s="4" t="s">
        <v>192</v>
      </c>
      <c r="D4832" s="4" t="s">
        <v>86</v>
      </c>
      <c r="E4832" s="4" t="s">
        <v>197</v>
      </c>
      <c r="F4832" s="3">
        <v>42932</v>
      </c>
      <c r="G4832" s="3">
        <v>42938</v>
      </c>
      <c r="H4832">
        <v>0</v>
      </c>
      <c r="I4832" s="4" t="s">
        <v>9026</v>
      </c>
      <c r="J4832" s="4" t="s">
        <v>9024</v>
      </c>
      <c r="K4832" s="4" t="s">
        <v>9012</v>
      </c>
      <c r="L4832">
        <v>3393</v>
      </c>
      <c r="M4832" s="4" t="s">
        <v>26</v>
      </c>
      <c r="N4832">
        <v>1985</v>
      </c>
      <c r="O4832">
        <v>2741.37</v>
      </c>
      <c r="P4832">
        <v>9226</v>
      </c>
      <c r="Q4832" s="4" t="s">
        <v>23</v>
      </c>
      <c r="R4832" s="4" t="s">
        <v>24</v>
      </c>
      <c r="S4832">
        <v>6</v>
      </c>
    </row>
    <row r="4833" spans="1:19">
      <c r="A4833" s="4" t="s">
        <v>5040</v>
      </c>
      <c r="B4833" s="4" t="s">
        <v>219</v>
      </c>
      <c r="C4833" s="4" t="s">
        <v>171</v>
      </c>
      <c r="D4833" s="4" t="s">
        <v>108</v>
      </c>
      <c r="E4833" s="4" t="s">
        <v>172</v>
      </c>
      <c r="F4833" s="3">
        <v>42932</v>
      </c>
      <c r="G4833" s="3">
        <v>42937</v>
      </c>
      <c r="H4833">
        <v>1109</v>
      </c>
      <c r="I4833" s="4" t="s">
        <v>9026</v>
      </c>
      <c r="J4833" s="4" t="s">
        <v>9024</v>
      </c>
      <c r="K4833" s="4" t="s">
        <v>9010</v>
      </c>
      <c r="L4833">
        <v>1096</v>
      </c>
      <c r="M4833" s="4" t="s">
        <v>33</v>
      </c>
      <c r="N4833">
        <v>1996</v>
      </c>
      <c r="O4833">
        <v>2214.94</v>
      </c>
      <c r="P4833">
        <v>5374</v>
      </c>
      <c r="Q4833" s="4" t="s">
        <v>23</v>
      </c>
      <c r="R4833" s="4" t="s">
        <v>24</v>
      </c>
      <c r="S4833">
        <v>5</v>
      </c>
    </row>
    <row r="4834" spans="1:19">
      <c r="A4834" s="4" t="s">
        <v>5041</v>
      </c>
      <c r="B4834" s="4" t="s">
        <v>219</v>
      </c>
      <c r="C4834" s="4" t="s">
        <v>171</v>
      </c>
      <c r="D4834" s="4" t="s">
        <v>129</v>
      </c>
      <c r="E4834" s="4" t="s">
        <v>172</v>
      </c>
      <c r="F4834" s="3">
        <v>42932</v>
      </c>
      <c r="G4834" s="3">
        <v>42939</v>
      </c>
      <c r="H4834">
        <v>1106</v>
      </c>
      <c r="I4834" s="4" t="s">
        <v>9026</v>
      </c>
      <c r="J4834" s="4" t="s">
        <v>9024</v>
      </c>
      <c r="K4834" s="4" t="s">
        <v>9010</v>
      </c>
      <c r="L4834">
        <v>1096</v>
      </c>
      <c r="M4834" s="4" t="s">
        <v>39</v>
      </c>
      <c r="N4834">
        <v>1992</v>
      </c>
      <c r="O4834">
        <v>324.19</v>
      </c>
      <c r="P4834">
        <v>978</v>
      </c>
      <c r="Q4834" s="4" t="s">
        <v>23</v>
      </c>
      <c r="R4834" s="4" t="s">
        <v>24</v>
      </c>
      <c r="S4834">
        <v>7</v>
      </c>
    </row>
    <row r="4835" spans="1:19">
      <c r="A4835" s="4" t="s">
        <v>5042</v>
      </c>
      <c r="B4835" s="4" t="s">
        <v>230</v>
      </c>
      <c r="C4835" s="4" t="s">
        <v>199</v>
      </c>
      <c r="D4835" s="4" t="s">
        <v>98</v>
      </c>
      <c r="E4835" s="4" t="s">
        <v>197</v>
      </c>
      <c r="F4835" s="3">
        <v>42932</v>
      </c>
      <c r="G4835" s="3">
        <v>42940</v>
      </c>
      <c r="H4835">
        <v>0</v>
      </c>
      <c r="I4835" s="4" t="s">
        <v>9026</v>
      </c>
      <c r="J4835" s="4" t="s">
        <v>9024</v>
      </c>
      <c r="K4835" s="4" t="s">
        <v>9010</v>
      </c>
      <c r="L4835">
        <v>5482</v>
      </c>
      <c r="M4835" s="4" t="s">
        <v>39</v>
      </c>
      <c r="N4835">
        <v>2002</v>
      </c>
      <c r="O4835">
        <v>349.81</v>
      </c>
      <c r="P4835">
        <v>315</v>
      </c>
      <c r="Q4835" s="4" t="s">
        <v>23</v>
      </c>
      <c r="R4835" s="4" t="s">
        <v>24</v>
      </c>
      <c r="S4835">
        <v>8</v>
      </c>
    </row>
    <row r="4836" spans="1:19">
      <c r="A4836" s="4" t="s">
        <v>5043</v>
      </c>
      <c r="B4836" s="4" t="s">
        <v>230</v>
      </c>
      <c r="C4836" s="4" t="s">
        <v>199</v>
      </c>
      <c r="D4836" s="4" t="s">
        <v>86</v>
      </c>
      <c r="E4836" s="4" t="s">
        <v>172</v>
      </c>
      <c r="F4836" s="3">
        <v>42932</v>
      </c>
      <c r="G4836" s="3">
        <v>42942</v>
      </c>
      <c r="H4836">
        <v>5008</v>
      </c>
      <c r="I4836" s="4" t="s">
        <v>9026</v>
      </c>
      <c r="J4836" s="4" t="s">
        <v>9024</v>
      </c>
      <c r="K4836" s="4" t="s">
        <v>9010</v>
      </c>
      <c r="L4836">
        <v>5482</v>
      </c>
      <c r="M4836" s="4" t="s">
        <v>26</v>
      </c>
      <c r="N4836">
        <v>1985</v>
      </c>
      <c r="O4836">
        <v>2741.37</v>
      </c>
      <c r="P4836">
        <v>9226</v>
      </c>
      <c r="Q4836" s="4" t="s">
        <v>23</v>
      </c>
      <c r="R4836" s="4" t="s">
        <v>24</v>
      </c>
      <c r="S4836">
        <v>10</v>
      </c>
    </row>
    <row r="4837" spans="1:19">
      <c r="A4837" s="4" t="s">
        <v>5044</v>
      </c>
      <c r="B4837" s="4" t="s">
        <v>230</v>
      </c>
      <c r="C4837" s="4" t="s">
        <v>9011</v>
      </c>
      <c r="D4837" s="4" t="s">
        <v>124</v>
      </c>
      <c r="E4837" s="4" t="s">
        <v>172</v>
      </c>
      <c r="F4837" s="3">
        <v>42932</v>
      </c>
      <c r="G4837" s="3">
        <v>42935</v>
      </c>
      <c r="H4837">
        <v>5621</v>
      </c>
      <c r="I4837" s="4" t="s">
        <v>9026</v>
      </c>
      <c r="J4837" s="4" t="s">
        <v>9024</v>
      </c>
      <c r="K4837" s="4" t="s">
        <v>9010</v>
      </c>
      <c r="L4837">
        <v>4821</v>
      </c>
      <c r="M4837" s="4" t="s">
        <v>60</v>
      </c>
      <c r="N4837">
        <v>1983</v>
      </c>
      <c r="O4837">
        <v>2871.35</v>
      </c>
      <c r="P4837">
        <v>9561</v>
      </c>
      <c r="Q4837" s="4" t="s">
        <v>23</v>
      </c>
      <c r="R4837" s="4" t="s">
        <v>24</v>
      </c>
      <c r="S4837">
        <v>3</v>
      </c>
    </row>
    <row r="4838" spans="1:19">
      <c r="A4838" s="4" t="s">
        <v>5045</v>
      </c>
      <c r="B4838" s="4" t="s">
        <v>256</v>
      </c>
      <c r="C4838" s="4" t="s">
        <v>179</v>
      </c>
      <c r="D4838" s="4" t="s">
        <v>100</v>
      </c>
      <c r="E4838" s="4" t="s">
        <v>172</v>
      </c>
      <c r="F4838" s="3">
        <v>42932</v>
      </c>
      <c r="G4838" s="3">
        <v>42933</v>
      </c>
      <c r="H4838">
        <v>550</v>
      </c>
      <c r="I4838" s="4" t="s">
        <v>9014</v>
      </c>
      <c r="J4838" s="4" t="s">
        <v>9015</v>
      </c>
      <c r="K4838" s="4" t="s">
        <v>9010</v>
      </c>
      <c r="L4838">
        <v>550</v>
      </c>
      <c r="M4838" s="4" t="s">
        <v>9322</v>
      </c>
      <c r="N4838">
        <v>1987</v>
      </c>
      <c r="O4838">
        <v>2938.67</v>
      </c>
      <c r="P4838">
        <v>8775</v>
      </c>
      <c r="Q4838" s="4" t="s">
        <v>101</v>
      </c>
      <c r="R4838" s="4" t="s">
        <v>24</v>
      </c>
      <c r="S4838">
        <v>1</v>
      </c>
    </row>
    <row r="4839" spans="1:19">
      <c r="A4839" s="4" t="s">
        <v>5046</v>
      </c>
      <c r="B4839" s="4" t="s">
        <v>170</v>
      </c>
      <c r="C4839" s="4" t="s">
        <v>179</v>
      </c>
      <c r="D4839" s="4" t="s">
        <v>100</v>
      </c>
      <c r="E4839" s="4" t="s">
        <v>172</v>
      </c>
      <c r="F4839" s="3">
        <v>42932</v>
      </c>
      <c r="G4839" s="3">
        <v>42981</v>
      </c>
      <c r="H4839">
        <v>574</v>
      </c>
      <c r="I4839" s="4" t="s">
        <v>9014</v>
      </c>
      <c r="J4839" s="4" t="s">
        <v>9015</v>
      </c>
      <c r="K4839" s="4" t="s">
        <v>9010</v>
      </c>
      <c r="L4839">
        <v>550</v>
      </c>
      <c r="M4839" s="4" t="s">
        <v>9322</v>
      </c>
      <c r="N4839">
        <v>1987</v>
      </c>
      <c r="O4839">
        <v>2938.67</v>
      </c>
      <c r="P4839">
        <v>8775</v>
      </c>
      <c r="Q4839" s="4" t="s">
        <v>101</v>
      </c>
      <c r="R4839" s="4" t="s">
        <v>24</v>
      </c>
      <c r="S4839">
        <v>49</v>
      </c>
    </row>
    <row r="4840" spans="1:19">
      <c r="A4840" s="4" t="s">
        <v>5047</v>
      </c>
      <c r="B4840" s="4" t="s">
        <v>205</v>
      </c>
      <c r="C4840" s="4" t="s">
        <v>192</v>
      </c>
      <c r="D4840" s="4" t="s">
        <v>76</v>
      </c>
      <c r="E4840" s="4" t="s">
        <v>197</v>
      </c>
      <c r="F4840" s="3">
        <v>42932</v>
      </c>
      <c r="G4840" s="3">
        <v>42940</v>
      </c>
      <c r="H4840">
        <v>0</v>
      </c>
      <c r="I4840" s="4" t="s">
        <v>9023</v>
      </c>
      <c r="J4840" s="4" t="s">
        <v>9024</v>
      </c>
      <c r="K4840" s="4" t="s">
        <v>9012</v>
      </c>
      <c r="L4840">
        <v>3393</v>
      </c>
      <c r="M4840" s="4" t="s">
        <v>9322</v>
      </c>
      <c r="N4840">
        <v>1997</v>
      </c>
      <c r="O4840">
        <v>8170.38</v>
      </c>
      <c r="P4840">
        <v>16499</v>
      </c>
      <c r="Q4840" s="4" t="s">
        <v>77</v>
      </c>
      <c r="R4840" s="4" t="s">
        <v>24</v>
      </c>
      <c r="S4840">
        <v>8</v>
      </c>
    </row>
    <row r="4841" spans="1:19">
      <c r="A4841" s="4" t="s">
        <v>5048</v>
      </c>
      <c r="B4841" s="4" t="s">
        <v>235</v>
      </c>
      <c r="C4841" s="4" t="s">
        <v>177</v>
      </c>
      <c r="D4841" s="4" t="s">
        <v>83</v>
      </c>
      <c r="E4841" s="4" t="s">
        <v>172</v>
      </c>
      <c r="F4841" s="3">
        <v>42932</v>
      </c>
      <c r="G4841" s="3">
        <v>42941</v>
      </c>
      <c r="H4841">
        <v>52</v>
      </c>
      <c r="I4841" s="4" t="s">
        <v>9018</v>
      </c>
      <c r="J4841" s="4" t="s">
        <v>9019</v>
      </c>
      <c r="K4841" s="4" t="s">
        <v>9012</v>
      </c>
      <c r="L4841">
        <v>55</v>
      </c>
      <c r="M4841" s="4" t="s">
        <v>33</v>
      </c>
      <c r="N4841">
        <v>2004</v>
      </c>
      <c r="O4841">
        <v>702.72</v>
      </c>
      <c r="P4841">
        <v>1831</v>
      </c>
      <c r="Q4841" s="4" t="s">
        <v>23</v>
      </c>
      <c r="R4841" s="4" t="s">
        <v>24</v>
      </c>
      <c r="S4841">
        <v>9</v>
      </c>
    </row>
    <row r="4842" spans="1:19">
      <c r="A4842" s="4" t="s">
        <v>5049</v>
      </c>
      <c r="B4842" s="4" t="s">
        <v>181</v>
      </c>
      <c r="C4842" s="4" t="s">
        <v>179</v>
      </c>
      <c r="D4842" s="4" t="s">
        <v>122</v>
      </c>
      <c r="E4842" s="4" t="s">
        <v>172</v>
      </c>
      <c r="F4842" s="3">
        <v>42932</v>
      </c>
      <c r="G4842" s="3">
        <v>42993</v>
      </c>
      <c r="H4842">
        <v>477</v>
      </c>
      <c r="I4842" s="4" t="s">
        <v>9026</v>
      </c>
      <c r="J4842" s="4" t="s">
        <v>9024</v>
      </c>
      <c r="K4842" s="4" t="s">
        <v>9010</v>
      </c>
      <c r="L4842">
        <v>550</v>
      </c>
      <c r="M4842" s="4" t="s">
        <v>58</v>
      </c>
      <c r="N4842">
        <v>1993</v>
      </c>
      <c r="O4842">
        <v>7537.24</v>
      </c>
      <c r="P4842">
        <v>20293</v>
      </c>
      <c r="Q4842" s="4" t="s">
        <v>23</v>
      </c>
      <c r="R4842" s="4" t="s">
        <v>24</v>
      </c>
      <c r="S4842">
        <v>61</v>
      </c>
    </row>
    <row r="4843" spans="1:19">
      <c r="A4843" s="4" t="s">
        <v>5050</v>
      </c>
      <c r="B4843" s="4" t="s">
        <v>183</v>
      </c>
      <c r="C4843" s="4" t="s">
        <v>179</v>
      </c>
      <c r="D4843" s="4" t="s">
        <v>27</v>
      </c>
      <c r="E4843" s="4" t="s">
        <v>197</v>
      </c>
      <c r="F4843" s="3">
        <v>42933</v>
      </c>
      <c r="G4843" s="3">
        <v>42942</v>
      </c>
      <c r="H4843">
        <v>0</v>
      </c>
      <c r="I4843" s="4" t="s">
        <v>9014</v>
      </c>
      <c r="J4843" s="4" t="s">
        <v>9015</v>
      </c>
      <c r="K4843" s="4" t="s">
        <v>9010</v>
      </c>
      <c r="L4843">
        <v>550</v>
      </c>
      <c r="M4843" s="4" t="s">
        <v>26</v>
      </c>
      <c r="N4843">
        <v>1986</v>
      </c>
      <c r="O4843">
        <v>647.17999999999995</v>
      </c>
      <c r="P4843">
        <v>1185</v>
      </c>
      <c r="Q4843" s="4" t="s">
        <v>28</v>
      </c>
      <c r="R4843" s="4" t="s">
        <v>24</v>
      </c>
      <c r="S4843">
        <v>9</v>
      </c>
    </row>
    <row r="4844" spans="1:19">
      <c r="A4844" s="4" t="s">
        <v>5051</v>
      </c>
      <c r="B4844" s="4" t="s">
        <v>183</v>
      </c>
      <c r="C4844" s="4" t="s">
        <v>177</v>
      </c>
      <c r="D4844" s="4" t="s">
        <v>111</v>
      </c>
      <c r="E4844" s="4" t="s">
        <v>197</v>
      </c>
      <c r="F4844" s="3">
        <v>42933</v>
      </c>
      <c r="G4844" s="3">
        <v>42938</v>
      </c>
      <c r="H4844">
        <v>0</v>
      </c>
      <c r="I4844" s="4" t="s">
        <v>9014</v>
      </c>
      <c r="J4844" s="4" t="s">
        <v>9015</v>
      </c>
      <c r="K4844" s="4" t="s">
        <v>9012</v>
      </c>
      <c r="L4844">
        <v>55</v>
      </c>
      <c r="M4844" s="4" t="s">
        <v>33</v>
      </c>
      <c r="N4844">
        <v>1988</v>
      </c>
      <c r="O4844">
        <v>1376.8</v>
      </c>
      <c r="P4844">
        <v>1165</v>
      </c>
      <c r="Q4844" s="4" t="s">
        <v>112</v>
      </c>
      <c r="R4844" s="4" t="s">
        <v>24</v>
      </c>
      <c r="S4844">
        <v>5</v>
      </c>
    </row>
    <row r="4845" spans="1:19">
      <c r="A4845" s="4" t="s">
        <v>5052</v>
      </c>
      <c r="B4845" s="4" t="s">
        <v>261</v>
      </c>
      <c r="C4845" s="4" t="s">
        <v>179</v>
      </c>
      <c r="D4845" s="4" t="s">
        <v>83</v>
      </c>
      <c r="E4845" s="4" t="s">
        <v>193</v>
      </c>
      <c r="F4845" s="3">
        <v>42933</v>
      </c>
      <c r="G4845" s="3"/>
      <c r="I4845" s="4" t="s">
        <v>9021</v>
      </c>
      <c r="J4845" s="4" t="s">
        <v>9019</v>
      </c>
      <c r="K4845" s="4" t="s">
        <v>9010</v>
      </c>
      <c r="L4845">
        <v>550</v>
      </c>
      <c r="M4845" s="4" t="s">
        <v>33</v>
      </c>
      <c r="N4845">
        <v>2004</v>
      </c>
      <c r="O4845">
        <v>702.72</v>
      </c>
      <c r="P4845">
        <v>1831</v>
      </c>
      <c r="Q4845" s="4" t="s">
        <v>23</v>
      </c>
      <c r="R4845" s="4" t="s">
        <v>24</v>
      </c>
    </row>
    <row r="4846" spans="1:19">
      <c r="A4846" s="4" t="s">
        <v>5053</v>
      </c>
      <c r="B4846" s="4" t="s">
        <v>261</v>
      </c>
      <c r="C4846" s="4" t="s">
        <v>177</v>
      </c>
      <c r="D4846" s="4" t="s">
        <v>24</v>
      </c>
      <c r="E4846" s="4" t="s">
        <v>193</v>
      </c>
      <c r="F4846" s="3">
        <v>42933</v>
      </c>
      <c r="G4846" s="3"/>
      <c r="I4846" s="4" t="s">
        <v>9021</v>
      </c>
      <c r="J4846" s="4" t="s">
        <v>9019</v>
      </c>
      <c r="K4846" s="4" t="s">
        <v>9012</v>
      </c>
      <c r="L4846">
        <v>55</v>
      </c>
      <c r="M4846" s="4"/>
      <c r="Q4846" s="4"/>
      <c r="R4846" s="4"/>
    </row>
    <row r="4847" spans="1:19">
      <c r="A4847" s="4" t="s">
        <v>5054</v>
      </c>
      <c r="B4847" s="4" t="s">
        <v>246</v>
      </c>
      <c r="C4847" s="4" t="s">
        <v>192</v>
      </c>
      <c r="D4847" s="4" t="s">
        <v>24</v>
      </c>
      <c r="E4847" s="4" t="s">
        <v>193</v>
      </c>
      <c r="F4847" s="3">
        <v>42933</v>
      </c>
      <c r="G4847" s="3"/>
      <c r="I4847" s="4" t="s">
        <v>9021</v>
      </c>
      <c r="J4847" s="4" t="s">
        <v>9019</v>
      </c>
      <c r="K4847" s="4" t="s">
        <v>9012</v>
      </c>
      <c r="L4847">
        <v>3393</v>
      </c>
      <c r="M4847" s="4"/>
      <c r="Q4847" s="4"/>
      <c r="R4847" s="4"/>
    </row>
    <row r="4848" spans="1:19">
      <c r="A4848" s="4" t="s">
        <v>5055</v>
      </c>
      <c r="B4848" s="4" t="s">
        <v>246</v>
      </c>
      <c r="C4848" s="4" t="s">
        <v>192</v>
      </c>
      <c r="D4848" s="4" t="s">
        <v>107</v>
      </c>
      <c r="E4848" s="4" t="s">
        <v>197</v>
      </c>
      <c r="F4848" s="3">
        <v>42933</v>
      </c>
      <c r="G4848" s="3">
        <v>42944</v>
      </c>
      <c r="H4848">
        <v>0</v>
      </c>
      <c r="I4848" s="4" t="s">
        <v>9021</v>
      </c>
      <c r="J4848" s="4" t="s">
        <v>9019</v>
      </c>
      <c r="K4848" s="4" t="s">
        <v>9012</v>
      </c>
      <c r="L4848">
        <v>3393</v>
      </c>
      <c r="M4848" s="4" t="s">
        <v>26</v>
      </c>
      <c r="N4848">
        <v>1994</v>
      </c>
      <c r="O4848">
        <v>2818.38</v>
      </c>
      <c r="P4848">
        <v>6290</v>
      </c>
      <c r="Q4848" s="4" t="s">
        <v>23</v>
      </c>
      <c r="R4848" s="4" t="s">
        <v>24</v>
      </c>
      <c r="S4848">
        <v>11</v>
      </c>
    </row>
    <row r="4849" spans="1:19">
      <c r="A4849" s="4" t="s">
        <v>5056</v>
      </c>
      <c r="B4849" s="4" t="s">
        <v>246</v>
      </c>
      <c r="C4849" s="4" t="s">
        <v>171</v>
      </c>
      <c r="D4849" s="4" t="s">
        <v>99</v>
      </c>
      <c r="E4849" s="4" t="s">
        <v>172</v>
      </c>
      <c r="F4849" s="3">
        <v>42933</v>
      </c>
      <c r="G4849" s="3">
        <v>42936</v>
      </c>
      <c r="H4849">
        <v>1202</v>
      </c>
      <c r="I4849" s="4" t="s">
        <v>9021</v>
      </c>
      <c r="J4849" s="4" t="s">
        <v>9019</v>
      </c>
      <c r="K4849" s="4" t="s">
        <v>9010</v>
      </c>
      <c r="L4849">
        <v>1096</v>
      </c>
      <c r="M4849" s="4" t="s">
        <v>33</v>
      </c>
      <c r="N4849">
        <v>2003</v>
      </c>
      <c r="O4849">
        <v>1419.98</v>
      </c>
      <c r="P4849">
        <v>4018</v>
      </c>
      <c r="Q4849" s="4" t="s">
        <v>23</v>
      </c>
      <c r="R4849" s="4" t="s">
        <v>24</v>
      </c>
      <c r="S4849">
        <v>3</v>
      </c>
    </row>
    <row r="4850" spans="1:19">
      <c r="A4850" s="4" t="s">
        <v>5057</v>
      </c>
      <c r="B4850" s="4" t="s">
        <v>304</v>
      </c>
      <c r="C4850" s="4" t="s">
        <v>192</v>
      </c>
      <c r="D4850" s="4" t="s">
        <v>61</v>
      </c>
      <c r="E4850" s="4" t="s">
        <v>197</v>
      </c>
      <c r="F4850" s="3">
        <v>42933</v>
      </c>
      <c r="G4850" s="3">
        <v>42952</v>
      </c>
      <c r="H4850">
        <v>0</v>
      </c>
      <c r="I4850" s="4" t="s">
        <v>9014</v>
      </c>
      <c r="J4850" s="4" t="s">
        <v>9015</v>
      </c>
      <c r="K4850" s="4" t="s">
        <v>9012</v>
      </c>
      <c r="L4850">
        <v>3393</v>
      </c>
      <c r="M4850" s="4" t="s">
        <v>58</v>
      </c>
      <c r="N4850">
        <v>1991</v>
      </c>
      <c r="O4850">
        <v>2819.5</v>
      </c>
      <c r="P4850">
        <v>7227</v>
      </c>
      <c r="Q4850" s="4" t="s">
        <v>23</v>
      </c>
      <c r="R4850" s="4" t="s">
        <v>62</v>
      </c>
      <c r="S4850">
        <v>19</v>
      </c>
    </row>
    <row r="4851" spans="1:19">
      <c r="A4851" s="4" t="s">
        <v>5058</v>
      </c>
      <c r="B4851" s="4" t="s">
        <v>304</v>
      </c>
      <c r="C4851" s="4" t="s">
        <v>177</v>
      </c>
      <c r="D4851" s="4" t="s">
        <v>61</v>
      </c>
      <c r="E4851" s="4" t="s">
        <v>172</v>
      </c>
      <c r="F4851" s="3">
        <v>42933</v>
      </c>
      <c r="G4851" s="3">
        <v>43042</v>
      </c>
      <c r="H4851">
        <v>51</v>
      </c>
      <c r="I4851" s="4" t="s">
        <v>9014</v>
      </c>
      <c r="J4851" s="4" t="s">
        <v>9015</v>
      </c>
      <c r="K4851" s="4" t="s">
        <v>9012</v>
      </c>
      <c r="L4851">
        <v>55</v>
      </c>
      <c r="M4851" s="4" t="s">
        <v>58</v>
      </c>
      <c r="N4851">
        <v>1991</v>
      </c>
      <c r="O4851">
        <v>2819.5</v>
      </c>
      <c r="P4851">
        <v>7227</v>
      </c>
      <c r="Q4851" s="4" t="s">
        <v>23</v>
      </c>
      <c r="R4851" s="4" t="s">
        <v>62</v>
      </c>
      <c r="S4851">
        <v>109</v>
      </c>
    </row>
    <row r="4852" spans="1:19">
      <c r="A4852" s="4" t="s">
        <v>5059</v>
      </c>
      <c r="B4852" s="4" t="s">
        <v>210</v>
      </c>
      <c r="C4852" s="4" t="s">
        <v>171</v>
      </c>
      <c r="D4852" s="4" t="s">
        <v>82</v>
      </c>
      <c r="E4852" s="4" t="s">
        <v>197</v>
      </c>
      <c r="F4852" s="3">
        <v>42933</v>
      </c>
      <c r="G4852" s="3">
        <v>42934</v>
      </c>
      <c r="H4852">
        <v>0</v>
      </c>
      <c r="I4852" s="4" t="s">
        <v>9021</v>
      </c>
      <c r="J4852" s="4" t="s">
        <v>9019</v>
      </c>
      <c r="K4852" s="4" t="s">
        <v>9010</v>
      </c>
      <c r="L4852">
        <v>1096</v>
      </c>
      <c r="M4852" s="4" t="s">
        <v>36</v>
      </c>
      <c r="N4852">
        <v>1982</v>
      </c>
      <c r="O4852">
        <v>11698.03</v>
      </c>
      <c r="P4852">
        <v>34288</v>
      </c>
      <c r="Q4852" s="4" t="s">
        <v>23</v>
      </c>
      <c r="R4852" s="4" t="s">
        <v>24</v>
      </c>
      <c r="S4852">
        <v>1</v>
      </c>
    </row>
    <row r="4853" spans="1:19">
      <c r="A4853" s="4" t="s">
        <v>5060</v>
      </c>
      <c r="B4853" s="4" t="s">
        <v>174</v>
      </c>
      <c r="C4853" s="4" t="s">
        <v>171</v>
      </c>
      <c r="D4853" s="4" t="s">
        <v>57</v>
      </c>
      <c r="E4853" s="4" t="s">
        <v>197</v>
      </c>
      <c r="F4853" s="3">
        <v>42933</v>
      </c>
      <c r="G4853" s="3">
        <v>42934</v>
      </c>
      <c r="H4853">
        <v>0</v>
      </c>
      <c r="I4853" s="4" t="s">
        <v>9016</v>
      </c>
      <c r="J4853" s="4" t="s">
        <v>9015</v>
      </c>
      <c r="K4853" s="4" t="s">
        <v>9010</v>
      </c>
      <c r="L4853">
        <v>1096</v>
      </c>
      <c r="M4853" s="4" t="s">
        <v>58</v>
      </c>
      <c r="N4853">
        <v>2006</v>
      </c>
      <c r="O4853">
        <v>1102.43</v>
      </c>
      <c r="P4853">
        <v>1759</v>
      </c>
      <c r="Q4853" s="4" t="s">
        <v>23</v>
      </c>
      <c r="R4853" s="4" t="s">
        <v>24</v>
      </c>
      <c r="S4853">
        <v>1</v>
      </c>
    </row>
    <row r="4854" spans="1:19">
      <c r="A4854" s="4" t="s">
        <v>5061</v>
      </c>
      <c r="B4854" s="4" t="s">
        <v>174</v>
      </c>
      <c r="C4854" s="4" t="s">
        <v>9011</v>
      </c>
      <c r="D4854" s="4" t="s">
        <v>104</v>
      </c>
      <c r="E4854" s="4" t="s">
        <v>197</v>
      </c>
      <c r="F4854" s="3">
        <v>42933</v>
      </c>
      <c r="G4854" s="3">
        <v>42944</v>
      </c>
      <c r="H4854">
        <v>0</v>
      </c>
      <c r="I4854" s="4" t="s">
        <v>9016</v>
      </c>
      <c r="J4854" s="4" t="s">
        <v>9015</v>
      </c>
      <c r="K4854" s="4" t="s">
        <v>9010</v>
      </c>
      <c r="L4854">
        <v>4821</v>
      </c>
      <c r="M4854" s="4" t="s">
        <v>9322</v>
      </c>
      <c r="N4854">
        <v>1983</v>
      </c>
      <c r="O4854">
        <v>1008.06</v>
      </c>
      <c r="P4854">
        <v>1238</v>
      </c>
      <c r="Q4854" s="4" t="s">
        <v>23</v>
      </c>
      <c r="R4854" s="4" t="s">
        <v>24</v>
      </c>
      <c r="S4854">
        <v>11</v>
      </c>
    </row>
    <row r="4855" spans="1:19">
      <c r="A4855" s="4" t="s">
        <v>5062</v>
      </c>
      <c r="B4855" s="4" t="s">
        <v>174</v>
      </c>
      <c r="C4855" s="4" t="s">
        <v>171</v>
      </c>
      <c r="D4855" s="4" t="s">
        <v>106</v>
      </c>
      <c r="E4855" s="4" t="s">
        <v>172</v>
      </c>
      <c r="F4855" s="3">
        <v>42933</v>
      </c>
      <c r="G4855" s="3">
        <v>42994</v>
      </c>
      <c r="H4855">
        <v>1203</v>
      </c>
      <c r="I4855" s="4" t="s">
        <v>9016</v>
      </c>
      <c r="J4855" s="4" t="s">
        <v>9015</v>
      </c>
      <c r="K4855" s="4" t="s">
        <v>9010</v>
      </c>
      <c r="L4855">
        <v>1096</v>
      </c>
      <c r="M4855" s="4" t="s">
        <v>46</v>
      </c>
      <c r="N4855">
        <v>2012</v>
      </c>
      <c r="O4855">
        <v>45.39</v>
      </c>
      <c r="P4855">
        <v>100</v>
      </c>
      <c r="Q4855" s="4" t="s">
        <v>23</v>
      </c>
      <c r="R4855" s="4" t="s">
        <v>47</v>
      </c>
      <c r="S4855">
        <v>61</v>
      </c>
    </row>
    <row r="4856" spans="1:19">
      <c r="A4856" s="4" t="s">
        <v>5063</v>
      </c>
      <c r="B4856" s="4" t="s">
        <v>174</v>
      </c>
      <c r="C4856" s="4" t="s">
        <v>9011</v>
      </c>
      <c r="D4856" s="4" t="s">
        <v>79</v>
      </c>
      <c r="E4856" s="4" t="s">
        <v>172</v>
      </c>
      <c r="F4856" s="3">
        <v>42933</v>
      </c>
      <c r="G4856" s="3">
        <v>42935</v>
      </c>
      <c r="H4856">
        <v>5673</v>
      </c>
      <c r="I4856" s="4" t="s">
        <v>9016</v>
      </c>
      <c r="J4856" s="4" t="s">
        <v>9015</v>
      </c>
      <c r="K4856" s="4" t="s">
        <v>9010</v>
      </c>
      <c r="L4856">
        <v>4821</v>
      </c>
      <c r="M4856" s="4" t="s">
        <v>26</v>
      </c>
      <c r="N4856">
        <v>2002</v>
      </c>
      <c r="O4856">
        <v>3178.24</v>
      </c>
      <c r="P4856">
        <v>4540</v>
      </c>
      <c r="Q4856" s="4" t="s">
        <v>23</v>
      </c>
      <c r="R4856" s="4" t="s">
        <v>24</v>
      </c>
      <c r="S4856">
        <v>2</v>
      </c>
    </row>
    <row r="4857" spans="1:19">
      <c r="A4857" s="4" t="s">
        <v>5064</v>
      </c>
      <c r="B4857" s="4" t="s">
        <v>263</v>
      </c>
      <c r="C4857" s="4" t="s">
        <v>199</v>
      </c>
      <c r="D4857" s="4" t="s">
        <v>65</v>
      </c>
      <c r="E4857" s="4" t="s">
        <v>172</v>
      </c>
      <c r="F4857" s="3">
        <v>42933</v>
      </c>
      <c r="G4857" s="3">
        <v>42986</v>
      </c>
      <c r="H4857">
        <v>6205</v>
      </c>
      <c r="I4857" s="4" t="s">
        <v>9021</v>
      </c>
      <c r="J4857" s="4" t="s">
        <v>9019</v>
      </c>
      <c r="K4857" s="4" t="s">
        <v>9010</v>
      </c>
      <c r="L4857">
        <v>5482</v>
      </c>
      <c r="M4857" s="4" t="s">
        <v>33</v>
      </c>
      <c r="N4857">
        <v>1990</v>
      </c>
      <c r="O4857">
        <v>2520.83</v>
      </c>
      <c r="P4857">
        <v>3502</v>
      </c>
      <c r="Q4857" s="4" t="s">
        <v>23</v>
      </c>
      <c r="R4857" s="4" t="s">
        <v>24</v>
      </c>
      <c r="S4857">
        <v>53</v>
      </c>
    </row>
    <row r="4858" spans="1:19">
      <c r="A4858" s="4" t="s">
        <v>5065</v>
      </c>
      <c r="B4858" s="4" t="s">
        <v>212</v>
      </c>
      <c r="C4858" s="4" t="s">
        <v>192</v>
      </c>
      <c r="D4858" s="4" t="s">
        <v>24</v>
      </c>
      <c r="E4858" s="4" t="s">
        <v>193</v>
      </c>
      <c r="F4858" s="3">
        <v>42933</v>
      </c>
      <c r="G4858" s="3"/>
      <c r="I4858" s="4" t="s">
        <v>9023</v>
      </c>
      <c r="J4858" s="4" t="s">
        <v>9024</v>
      </c>
      <c r="K4858" s="4" t="s">
        <v>9012</v>
      </c>
      <c r="L4858">
        <v>3393</v>
      </c>
      <c r="M4858" s="4"/>
      <c r="Q4858" s="4"/>
      <c r="R4858" s="4"/>
    </row>
    <row r="4859" spans="1:19">
      <c r="A4859" s="4" t="s">
        <v>5066</v>
      </c>
      <c r="B4859" s="4" t="s">
        <v>212</v>
      </c>
      <c r="C4859" s="4" t="s">
        <v>199</v>
      </c>
      <c r="D4859" s="4" t="s">
        <v>56</v>
      </c>
      <c r="E4859" s="4" t="s">
        <v>197</v>
      </c>
      <c r="F4859" s="3">
        <v>42933</v>
      </c>
      <c r="G4859" s="3">
        <v>42950</v>
      </c>
      <c r="H4859">
        <v>0</v>
      </c>
      <c r="I4859" s="4" t="s">
        <v>9023</v>
      </c>
      <c r="J4859" s="4" t="s">
        <v>9024</v>
      </c>
      <c r="K4859" s="4" t="s">
        <v>9010</v>
      </c>
      <c r="L4859">
        <v>5482</v>
      </c>
      <c r="M4859" s="4" t="s">
        <v>55</v>
      </c>
      <c r="N4859">
        <v>1999</v>
      </c>
      <c r="O4859">
        <v>1699.85</v>
      </c>
      <c r="P4859">
        <v>5108</v>
      </c>
      <c r="Q4859" s="4" t="s">
        <v>23</v>
      </c>
      <c r="R4859" s="4" t="s">
        <v>24</v>
      </c>
      <c r="S4859">
        <v>17</v>
      </c>
    </row>
    <row r="4860" spans="1:19">
      <c r="A4860" s="4" t="s">
        <v>5067</v>
      </c>
      <c r="B4860" s="4" t="s">
        <v>203</v>
      </c>
      <c r="C4860" s="4" t="s">
        <v>192</v>
      </c>
      <c r="D4860" s="4" t="s">
        <v>38</v>
      </c>
      <c r="E4860" s="4" t="s">
        <v>172</v>
      </c>
      <c r="F4860" s="3">
        <v>42933</v>
      </c>
      <c r="G4860" s="3">
        <v>42940</v>
      </c>
      <c r="H4860">
        <v>3363</v>
      </c>
      <c r="I4860" s="4" t="s">
        <v>9023</v>
      </c>
      <c r="J4860" s="4" t="s">
        <v>9024</v>
      </c>
      <c r="K4860" s="4" t="s">
        <v>9012</v>
      </c>
      <c r="L4860">
        <v>3393</v>
      </c>
      <c r="M4860" s="4" t="s">
        <v>39</v>
      </c>
      <c r="N4860">
        <v>1993</v>
      </c>
      <c r="O4860">
        <v>4269.8999999999996</v>
      </c>
      <c r="P4860">
        <v>6472</v>
      </c>
      <c r="Q4860" s="4" t="s">
        <v>23</v>
      </c>
      <c r="R4860" s="4" t="s">
        <v>40</v>
      </c>
      <c r="S4860">
        <v>7</v>
      </c>
    </row>
    <row r="4861" spans="1:19">
      <c r="A4861" s="4" t="s">
        <v>5068</v>
      </c>
      <c r="B4861" s="4" t="s">
        <v>203</v>
      </c>
      <c r="C4861" s="4" t="s">
        <v>192</v>
      </c>
      <c r="D4861" s="4" t="s">
        <v>84</v>
      </c>
      <c r="E4861" s="4" t="s">
        <v>172</v>
      </c>
      <c r="F4861" s="3">
        <v>42933</v>
      </c>
      <c r="G4861" s="3">
        <v>43042</v>
      </c>
      <c r="H4861">
        <v>3700</v>
      </c>
      <c r="I4861" s="4" t="s">
        <v>9023</v>
      </c>
      <c r="J4861" s="4" t="s">
        <v>9024</v>
      </c>
      <c r="K4861" s="4" t="s">
        <v>9012</v>
      </c>
      <c r="L4861">
        <v>3393</v>
      </c>
      <c r="M4861" s="4" t="s">
        <v>9322</v>
      </c>
      <c r="N4861">
        <v>1980</v>
      </c>
      <c r="O4861">
        <v>7708.38</v>
      </c>
      <c r="P4861">
        <v>13756</v>
      </c>
      <c r="Q4861" s="4" t="s">
        <v>23</v>
      </c>
      <c r="R4861" s="4" t="s">
        <v>24</v>
      </c>
      <c r="S4861">
        <v>109</v>
      </c>
    </row>
    <row r="4862" spans="1:19">
      <c r="A4862" s="4" t="s">
        <v>5069</v>
      </c>
      <c r="B4862" s="4" t="s">
        <v>191</v>
      </c>
      <c r="C4862" s="4" t="s">
        <v>9011</v>
      </c>
      <c r="D4862" s="4" t="s">
        <v>82</v>
      </c>
      <c r="E4862" s="4" t="s">
        <v>197</v>
      </c>
      <c r="F4862" s="3">
        <v>42933</v>
      </c>
      <c r="G4862" s="3">
        <v>43040</v>
      </c>
      <c r="H4862">
        <v>0</v>
      </c>
      <c r="I4862" s="4" t="s">
        <v>9026</v>
      </c>
      <c r="J4862" s="4" t="s">
        <v>9024</v>
      </c>
      <c r="K4862" s="4" t="s">
        <v>9010</v>
      </c>
      <c r="L4862">
        <v>4821</v>
      </c>
      <c r="M4862" s="4" t="s">
        <v>36</v>
      </c>
      <c r="N4862">
        <v>1982</v>
      </c>
      <c r="O4862">
        <v>11698.03</v>
      </c>
      <c r="P4862">
        <v>34288</v>
      </c>
      <c r="Q4862" s="4" t="s">
        <v>23</v>
      </c>
      <c r="R4862" s="4" t="s">
        <v>24</v>
      </c>
      <c r="S4862">
        <v>107</v>
      </c>
    </row>
    <row r="4863" spans="1:19">
      <c r="A4863" s="4" t="s">
        <v>5070</v>
      </c>
      <c r="B4863" s="4" t="s">
        <v>343</v>
      </c>
      <c r="C4863" s="4" t="s">
        <v>179</v>
      </c>
      <c r="D4863" s="4" t="s">
        <v>41</v>
      </c>
      <c r="E4863" s="4" t="s">
        <v>172</v>
      </c>
      <c r="F4863" s="3">
        <v>42933</v>
      </c>
      <c r="G4863" s="3">
        <v>43001</v>
      </c>
      <c r="H4863">
        <v>546</v>
      </c>
      <c r="I4863" s="4" t="s">
        <v>9016</v>
      </c>
      <c r="J4863" s="4" t="s">
        <v>9015</v>
      </c>
      <c r="K4863" s="4" t="s">
        <v>9010</v>
      </c>
      <c r="L4863">
        <v>550</v>
      </c>
      <c r="M4863" s="4" t="s">
        <v>36</v>
      </c>
      <c r="N4863">
        <v>1998</v>
      </c>
      <c r="O4863">
        <v>2714.9</v>
      </c>
      <c r="P4863">
        <v>2641</v>
      </c>
      <c r="Q4863" s="4" t="s">
        <v>23</v>
      </c>
      <c r="R4863" s="4" t="s">
        <v>21</v>
      </c>
      <c r="S4863">
        <v>68</v>
      </c>
    </row>
    <row r="4864" spans="1:19">
      <c r="A4864" s="4" t="s">
        <v>5071</v>
      </c>
      <c r="B4864" s="4" t="s">
        <v>343</v>
      </c>
      <c r="C4864" s="4" t="s">
        <v>179</v>
      </c>
      <c r="D4864" s="4" t="s">
        <v>118</v>
      </c>
      <c r="E4864" s="4" t="s">
        <v>172</v>
      </c>
      <c r="F4864" s="3">
        <v>42933</v>
      </c>
      <c r="G4864" s="3">
        <v>42940</v>
      </c>
      <c r="H4864">
        <v>617</v>
      </c>
      <c r="I4864" s="4" t="s">
        <v>9016</v>
      </c>
      <c r="J4864" s="4" t="s">
        <v>9015</v>
      </c>
      <c r="K4864" s="4" t="s">
        <v>9010</v>
      </c>
      <c r="L4864">
        <v>550</v>
      </c>
      <c r="M4864" s="4" t="s">
        <v>33</v>
      </c>
      <c r="N4864">
        <v>1995</v>
      </c>
      <c r="O4864">
        <v>332.43</v>
      </c>
      <c r="P4864">
        <v>799</v>
      </c>
      <c r="Q4864" s="4" t="s">
        <v>23</v>
      </c>
      <c r="R4864" s="4" t="s">
        <v>24</v>
      </c>
      <c r="S4864">
        <v>7</v>
      </c>
    </row>
    <row r="4865" spans="1:19">
      <c r="A4865" s="4" t="s">
        <v>5072</v>
      </c>
      <c r="B4865" s="4" t="s">
        <v>343</v>
      </c>
      <c r="C4865" s="4" t="s">
        <v>179</v>
      </c>
      <c r="D4865" s="4" t="s">
        <v>92</v>
      </c>
      <c r="E4865" s="4" t="s">
        <v>172</v>
      </c>
      <c r="F4865" s="3">
        <v>42933</v>
      </c>
      <c r="G4865" s="3">
        <v>42942</v>
      </c>
      <c r="H4865">
        <v>490</v>
      </c>
      <c r="I4865" s="4" t="s">
        <v>9016</v>
      </c>
      <c r="J4865" s="4" t="s">
        <v>9015</v>
      </c>
      <c r="K4865" s="4" t="s">
        <v>9010</v>
      </c>
      <c r="L4865">
        <v>550</v>
      </c>
      <c r="M4865" s="4" t="s">
        <v>73</v>
      </c>
      <c r="N4865">
        <v>1997</v>
      </c>
      <c r="O4865">
        <v>2041.73</v>
      </c>
      <c r="P4865">
        <v>5276</v>
      </c>
      <c r="Q4865" s="4" t="s">
        <v>23</v>
      </c>
      <c r="R4865" s="4" t="s">
        <v>24</v>
      </c>
      <c r="S4865">
        <v>9</v>
      </c>
    </row>
    <row r="4866" spans="1:19">
      <c r="A4866" s="4" t="s">
        <v>5073</v>
      </c>
      <c r="B4866" s="4" t="s">
        <v>219</v>
      </c>
      <c r="C4866" s="4" t="s">
        <v>179</v>
      </c>
      <c r="D4866" s="4" t="s">
        <v>84</v>
      </c>
      <c r="E4866" s="4" t="s">
        <v>197</v>
      </c>
      <c r="F4866" s="3">
        <v>42933</v>
      </c>
      <c r="G4866" s="3">
        <v>42935</v>
      </c>
      <c r="H4866">
        <v>0</v>
      </c>
      <c r="I4866" s="4" t="s">
        <v>9026</v>
      </c>
      <c r="J4866" s="4" t="s">
        <v>9024</v>
      </c>
      <c r="K4866" s="4" t="s">
        <v>9010</v>
      </c>
      <c r="L4866">
        <v>550</v>
      </c>
      <c r="M4866" s="4" t="s">
        <v>9322</v>
      </c>
      <c r="N4866">
        <v>1980</v>
      </c>
      <c r="O4866">
        <v>7708.38</v>
      </c>
      <c r="P4866">
        <v>13756</v>
      </c>
      <c r="Q4866" s="4" t="s">
        <v>23</v>
      </c>
      <c r="R4866" s="4" t="s">
        <v>24</v>
      </c>
      <c r="S4866">
        <v>2</v>
      </c>
    </row>
    <row r="4867" spans="1:19">
      <c r="A4867" s="4" t="s">
        <v>5074</v>
      </c>
      <c r="B4867" s="4" t="s">
        <v>219</v>
      </c>
      <c r="C4867" s="4" t="s">
        <v>179</v>
      </c>
      <c r="D4867" s="4" t="s">
        <v>90</v>
      </c>
      <c r="E4867" s="4" t="s">
        <v>197</v>
      </c>
      <c r="F4867" s="3">
        <v>42933</v>
      </c>
      <c r="G4867" s="3">
        <v>42937</v>
      </c>
      <c r="H4867">
        <v>0</v>
      </c>
      <c r="I4867" s="4" t="s">
        <v>9026</v>
      </c>
      <c r="J4867" s="4" t="s">
        <v>9024</v>
      </c>
      <c r="K4867" s="4" t="s">
        <v>9010</v>
      </c>
      <c r="L4867">
        <v>550</v>
      </c>
      <c r="M4867" s="4" t="s">
        <v>73</v>
      </c>
      <c r="N4867">
        <v>1987</v>
      </c>
      <c r="O4867">
        <v>405.59</v>
      </c>
      <c r="P4867">
        <v>1179</v>
      </c>
      <c r="Q4867" s="4" t="s">
        <v>91</v>
      </c>
      <c r="R4867" s="4" t="s">
        <v>92</v>
      </c>
      <c r="S4867">
        <v>4</v>
      </c>
    </row>
    <row r="4868" spans="1:19">
      <c r="A4868" s="4" t="s">
        <v>5075</v>
      </c>
      <c r="B4868" s="4" t="s">
        <v>230</v>
      </c>
      <c r="C4868" s="4" t="s">
        <v>192</v>
      </c>
      <c r="D4868" s="4" t="s">
        <v>82</v>
      </c>
      <c r="E4868" s="4" t="s">
        <v>172</v>
      </c>
      <c r="F4868" s="3">
        <v>42933</v>
      </c>
      <c r="G4868" s="3">
        <v>42942</v>
      </c>
      <c r="H4868">
        <v>3665</v>
      </c>
      <c r="I4868" s="4" t="s">
        <v>9026</v>
      </c>
      <c r="J4868" s="4" t="s">
        <v>9024</v>
      </c>
      <c r="K4868" s="4" t="s">
        <v>9012</v>
      </c>
      <c r="L4868">
        <v>3393</v>
      </c>
      <c r="M4868" s="4" t="s">
        <v>36</v>
      </c>
      <c r="N4868">
        <v>1982</v>
      </c>
      <c r="O4868">
        <v>11698.03</v>
      </c>
      <c r="P4868">
        <v>34288</v>
      </c>
      <c r="Q4868" s="4" t="s">
        <v>23</v>
      </c>
      <c r="R4868" s="4" t="s">
        <v>24</v>
      </c>
      <c r="S4868">
        <v>9</v>
      </c>
    </row>
    <row r="4869" spans="1:19">
      <c r="A4869" s="4" t="s">
        <v>5076</v>
      </c>
      <c r="B4869" s="4" t="s">
        <v>256</v>
      </c>
      <c r="C4869" s="4" t="s">
        <v>171</v>
      </c>
      <c r="D4869" s="4" t="s">
        <v>92</v>
      </c>
      <c r="E4869" s="4" t="s">
        <v>197</v>
      </c>
      <c r="F4869" s="3">
        <v>42933</v>
      </c>
      <c r="G4869" s="3">
        <v>42940</v>
      </c>
      <c r="H4869">
        <v>0</v>
      </c>
      <c r="I4869" s="4" t="s">
        <v>9014</v>
      </c>
      <c r="J4869" s="4" t="s">
        <v>9015</v>
      </c>
      <c r="K4869" s="4" t="s">
        <v>9010</v>
      </c>
      <c r="L4869">
        <v>1096</v>
      </c>
      <c r="M4869" s="4" t="s">
        <v>73</v>
      </c>
      <c r="N4869">
        <v>1997</v>
      </c>
      <c r="O4869">
        <v>2041.73</v>
      </c>
      <c r="P4869">
        <v>5276</v>
      </c>
      <c r="Q4869" s="4" t="s">
        <v>23</v>
      </c>
      <c r="R4869" s="4" t="s">
        <v>24</v>
      </c>
      <c r="S4869">
        <v>7</v>
      </c>
    </row>
    <row r="4870" spans="1:19">
      <c r="A4870" s="4" t="s">
        <v>5077</v>
      </c>
      <c r="B4870" s="4" t="s">
        <v>187</v>
      </c>
      <c r="C4870" s="4" t="s">
        <v>192</v>
      </c>
      <c r="D4870" s="4" t="s">
        <v>75</v>
      </c>
      <c r="E4870" s="4" t="s">
        <v>197</v>
      </c>
      <c r="F4870" s="3">
        <v>42933</v>
      </c>
      <c r="G4870" s="3">
        <v>42934</v>
      </c>
      <c r="H4870">
        <v>0</v>
      </c>
      <c r="I4870" s="4" t="s">
        <v>9023</v>
      </c>
      <c r="J4870" s="4" t="s">
        <v>9024</v>
      </c>
      <c r="K4870" s="4" t="s">
        <v>9012</v>
      </c>
      <c r="L4870">
        <v>3393</v>
      </c>
      <c r="M4870" s="4" t="s">
        <v>73</v>
      </c>
      <c r="N4870">
        <v>1982</v>
      </c>
      <c r="O4870">
        <v>792.46</v>
      </c>
      <c r="P4870">
        <v>1299</v>
      </c>
      <c r="Q4870" s="4" t="s">
        <v>23</v>
      </c>
      <c r="R4870" s="4" t="s">
        <v>24</v>
      </c>
      <c r="S4870">
        <v>1</v>
      </c>
    </row>
    <row r="4871" spans="1:19">
      <c r="A4871" s="4" t="s">
        <v>5078</v>
      </c>
      <c r="B4871" s="4" t="s">
        <v>244</v>
      </c>
      <c r="C4871" s="4" t="s">
        <v>177</v>
      </c>
      <c r="D4871" s="4" t="s">
        <v>100</v>
      </c>
      <c r="E4871" s="4" t="s">
        <v>172</v>
      </c>
      <c r="F4871" s="3">
        <v>42933</v>
      </c>
      <c r="G4871" s="3">
        <v>42942</v>
      </c>
      <c r="H4871">
        <v>53</v>
      </c>
      <c r="I4871" s="4" t="s">
        <v>9016</v>
      </c>
      <c r="J4871" s="4" t="s">
        <v>9015</v>
      </c>
      <c r="K4871" s="4" t="s">
        <v>9012</v>
      </c>
      <c r="L4871">
        <v>55</v>
      </c>
      <c r="M4871" s="4" t="s">
        <v>9322</v>
      </c>
      <c r="N4871">
        <v>1987</v>
      </c>
      <c r="O4871">
        <v>2938.67</v>
      </c>
      <c r="P4871">
        <v>8775</v>
      </c>
      <c r="Q4871" s="4" t="s">
        <v>101</v>
      </c>
      <c r="R4871" s="4" t="s">
        <v>24</v>
      </c>
      <c r="S4871">
        <v>9</v>
      </c>
    </row>
    <row r="4872" spans="1:19">
      <c r="A4872" s="4" t="s">
        <v>5079</v>
      </c>
      <c r="B4872" s="4" t="s">
        <v>201</v>
      </c>
      <c r="C4872" s="4" t="s">
        <v>171</v>
      </c>
      <c r="D4872" s="4" t="s">
        <v>59</v>
      </c>
      <c r="E4872" s="4" t="s">
        <v>197</v>
      </c>
      <c r="F4872" s="3">
        <v>42933</v>
      </c>
      <c r="G4872" s="3">
        <v>43006</v>
      </c>
      <c r="H4872">
        <v>0</v>
      </c>
      <c r="I4872" s="4" t="s">
        <v>9026</v>
      </c>
      <c r="J4872" s="4" t="s">
        <v>9024</v>
      </c>
      <c r="K4872" s="4" t="s">
        <v>9010</v>
      </c>
      <c r="L4872">
        <v>1096</v>
      </c>
      <c r="M4872" s="4" t="s">
        <v>60</v>
      </c>
      <c r="N4872">
        <v>1988</v>
      </c>
      <c r="O4872">
        <v>2059.9</v>
      </c>
      <c r="P4872">
        <v>3644</v>
      </c>
      <c r="Q4872" s="4" t="s">
        <v>23</v>
      </c>
      <c r="R4872" s="4" t="s">
        <v>24</v>
      </c>
      <c r="S4872">
        <v>73</v>
      </c>
    </row>
    <row r="4873" spans="1:19">
      <c r="A4873" s="4" t="s">
        <v>5080</v>
      </c>
      <c r="B4873" s="4" t="s">
        <v>201</v>
      </c>
      <c r="C4873" s="4" t="s">
        <v>171</v>
      </c>
      <c r="D4873" s="4" t="s">
        <v>108</v>
      </c>
      <c r="E4873" s="4" t="s">
        <v>172</v>
      </c>
      <c r="F4873" s="3">
        <v>42933</v>
      </c>
      <c r="G4873" s="3">
        <v>43052</v>
      </c>
      <c r="H4873">
        <v>1075</v>
      </c>
      <c r="I4873" s="4" t="s">
        <v>9026</v>
      </c>
      <c r="J4873" s="4" t="s">
        <v>9024</v>
      </c>
      <c r="K4873" s="4" t="s">
        <v>9010</v>
      </c>
      <c r="L4873">
        <v>1096</v>
      </c>
      <c r="M4873" s="4" t="s">
        <v>33</v>
      </c>
      <c r="N4873">
        <v>1996</v>
      </c>
      <c r="O4873">
        <v>2214.94</v>
      </c>
      <c r="P4873">
        <v>5374</v>
      </c>
      <c r="Q4873" s="4" t="s">
        <v>23</v>
      </c>
      <c r="R4873" s="4" t="s">
        <v>24</v>
      </c>
      <c r="S4873">
        <v>119</v>
      </c>
    </row>
    <row r="4874" spans="1:19">
      <c r="A4874" s="4" t="s">
        <v>5081</v>
      </c>
      <c r="B4874" s="4" t="s">
        <v>201</v>
      </c>
      <c r="C4874" s="4" t="s">
        <v>9011</v>
      </c>
      <c r="D4874" s="4" t="s">
        <v>56</v>
      </c>
      <c r="E4874" s="4" t="s">
        <v>172</v>
      </c>
      <c r="F4874" s="3">
        <v>42933</v>
      </c>
      <c r="G4874" s="3">
        <v>42941</v>
      </c>
      <c r="H4874">
        <v>4683</v>
      </c>
      <c r="I4874" s="4" t="s">
        <v>9026</v>
      </c>
      <c r="J4874" s="4" t="s">
        <v>9024</v>
      </c>
      <c r="K4874" s="4" t="s">
        <v>9010</v>
      </c>
      <c r="L4874">
        <v>4821</v>
      </c>
      <c r="M4874" s="4" t="s">
        <v>55</v>
      </c>
      <c r="N4874">
        <v>1999</v>
      </c>
      <c r="O4874">
        <v>1699.85</v>
      </c>
      <c r="P4874">
        <v>5108</v>
      </c>
      <c r="Q4874" s="4" t="s">
        <v>23</v>
      </c>
      <c r="R4874" s="4" t="s">
        <v>24</v>
      </c>
      <c r="S4874">
        <v>8</v>
      </c>
    </row>
    <row r="4875" spans="1:19">
      <c r="A4875" s="4" t="s">
        <v>5082</v>
      </c>
      <c r="B4875" s="4" t="s">
        <v>189</v>
      </c>
      <c r="C4875" s="4" t="s">
        <v>171</v>
      </c>
      <c r="D4875" s="4" t="s">
        <v>110</v>
      </c>
      <c r="E4875" s="4" t="s">
        <v>172</v>
      </c>
      <c r="F4875" s="3">
        <v>42933</v>
      </c>
      <c r="G4875" s="3">
        <v>42943</v>
      </c>
      <c r="H4875">
        <v>1114</v>
      </c>
      <c r="I4875" s="4" t="s">
        <v>9016</v>
      </c>
      <c r="J4875" s="4" t="s">
        <v>9015</v>
      </c>
      <c r="K4875" s="4" t="s">
        <v>9010</v>
      </c>
      <c r="L4875">
        <v>1096</v>
      </c>
      <c r="M4875" s="4" t="s">
        <v>60</v>
      </c>
      <c r="N4875">
        <v>1997</v>
      </c>
      <c r="O4875">
        <v>291.27</v>
      </c>
      <c r="P4875">
        <v>586</v>
      </c>
      <c r="Q4875" s="4" t="s">
        <v>23</v>
      </c>
      <c r="R4875" s="4" t="s">
        <v>24</v>
      </c>
      <c r="S4875">
        <v>10</v>
      </c>
    </row>
    <row r="4876" spans="1:19">
      <c r="A4876" s="4" t="s">
        <v>5083</v>
      </c>
      <c r="B4876" s="4" t="s">
        <v>232</v>
      </c>
      <c r="C4876" s="4" t="s">
        <v>9011</v>
      </c>
      <c r="D4876" s="4" t="s">
        <v>25</v>
      </c>
      <c r="E4876" s="4" t="s">
        <v>172</v>
      </c>
      <c r="F4876" s="3">
        <v>42933</v>
      </c>
      <c r="G4876" s="3">
        <v>43056</v>
      </c>
      <c r="H4876">
        <v>5452</v>
      </c>
      <c r="I4876" s="4" t="s">
        <v>9021</v>
      </c>
      <c r="J4876" s="4" t="s">
        <v>9019</v>
      </c>
      <c r="K4876" s="4" t="s">
        <v>9010</v>
      </c>
      <c r="L4876">
        <v>4821</v>
      </c>
      <c r="M4876" s="4" t="s">
        <v>26</v>
      </c>
      <c r="N4876">
        <v>1999</v>
      </c>
      <c r="O4876">
        <v>251.41</v>
      </c>
      <c r="P4876">
        <v>495</v>
      </c>
      <c r="Q4876" s="4" t="s">
        <v>23</v>
      </c>
      <c r="R4876" s="4" t="s">
        <v>24</v>
      </c>
      <c r="S4876">
        <v>123</v>
      </c>
    </row>
    <row r="4877" spans="1:19">
      <c r="A4877" s="4" t="s">
        <v>5084</v>
      </c>
      <c r="B4877" s="4" t="s">
        <v>205</v>
      </c>
      <c r="C4877" s="4" t="s">
        <v>9011</v>
      </c>
      <c r="D4877" s="4" t="s">
        <v>74</v>
      </c>
      <c r="E4877" s="4" t="s">
        <v>172</v>
      </c>
      <c r="F4877" s="3">
        <v>42933</v>
      </c>
      <c r="G4877" s="3">
        <v>42985</v>
      </c>
      <c r="H4877">
        <v>5561</v>
      </c>
      <c r="I4877" s="4" t="s">
        <v>9023</v>
      </c>
      <c r="J4877" s="4" t="s">
        <v>9024</v>
      </c>
      <c r="K4877" s="4" t="s">
        <v>9010</v>
      </c>
      <c r="L4877">
        <v>4821</v>
      </c>
      <c r="M4877" s="4" t="s">
        <v>33</v>
      </c>
      <c r="N4877">
        <v>2003</v>
      </c>
      <c r="O4877">
        <v>223.8</v>
      </c>
      <c r="P4877">
        <v>299</v>
      </c>
      <c r="Q4877" s="4" t="s">
        <v>23</v>
      </c>
      <c r="R4877" s="4" t="s">
        <v>24</v>
      </c>
      <c r="S4877">
        <v>52</v>
      </c>
    </row>
    <row r="4878" spans="1:19">
      <c r="A4878" s="4" t="s">
        <v>5085</v>
      </c>
      <c r="B4878" s="4" t="s">
        <v>226</v>
      </c>
      <c r="C4878" s="4" t="s">
        <v>177</v>
      </c>
      <c r="D4878" s="4" t="s">
        <v>99</v>
      </c>
      <c r="E4878" s="4" t="s">
        <v>172</v>
      </c>
      <c r="F4878" s="3">
        <v>42933</v>
      </c>
      <c r="G4878" s="3">
        <v>42941</v>
      </c>
      <c r="H4878">
        <v>57</v>
      </c>
      <c r="I4878" s="4" t="s">
        <v>9018</v>
      </c>
      <c r="J4878" s="4" t="s">
        <v>9019</v>
      </c>
      <c r="K4878" s="4" t="s">
        <v>9012</v>
      </c>
      <c r="L4878">
        <v>55</v>
      </c>
      <c r="M4878" s="4" t="s">
        <v>33</v>
      </c>
      <c r="N4878">
        <v>2003</v>
      </c>
      <c r="O4878">
        <v>1419.98</v>
      </c>
      <c r="P4878">
        <v>4018</v>
      </c>
      <c r="Q4878" s="4" t="s">
        <v>23</v>
      </c>
      <c r="R4878" s="4" t="s">
        <v>24</v>
      </c>
      <c r="S4878">
        <v>8</v>
      </c>
    </row>
    <row r="4879" spans="1:19">
      <c r="A4879" s="4" t="s">
        <v>5086</v>
      </c>
      <c r="B4879" s="4" t="s">
        <v>208</v>
      </c>
      <c r="C4879" s="4" t="s">
        <v>177</v>
      </c>
      <c r="D4879" s="4" t="s">
        <v>111</v>
      </c>
      <c r="E4879" s="4" t="s">
        <v>197</v>
      </c>
      <c r="F4879" s="3">
        <v>42933</v>
      </c>
      <c r="G4879" s="3">
        <v>42950</v>
      </c>
      <c r="H4879">
        <v>0</v>
      </c>
      <c r="I4879" s="4" t="s">
        <v>9014</v>
      </c>
      <c r="J4879" s="4" t="s">
        <v>9015</v>
      </c>
      <c r="K4879" s="4" t="s">
        <v>9012</v>
      </c>
      <c r="L4879">
        <v>55</v>
      </c>
      <c r="M4879" s="4" t="s">
        <v>33</v>
      </c>
      <c r="N4879">
        <v>1988</v>
      </c>
      <c r="O4879">
        <v>1376.8</v>
      </c>
      <c r="P4879">
        <v>1165</v>
      </c>
      <c r="Q4879" s="4" t="s">
        <v>112</v>
      </c>
      <c r="R4879" s="4" t="s">
        <v>24</v>
      </c>
      <c r="S4879">
        <v>17</v>
      </c>
    </row>
    <row r="4880" spans="1:19">
      <c r="A4880" s="4" t="s">
        <v>5087</v>
      </c>
      <c r="B4880" s="4" t="s">
        <v>185</v>
      </c>
      <c r="C4880" s="4" t="s">
        <v>199</v>
      </c>
      <c r="D4880" s="4" t="s">
        <v>56</v>
      </c>
      <c r="E4880" s="4" t="s">
        <v>193</v>
      </c>
      <c r="F4880" s="3">
        <v>42933</v>
      </c>
      <c r="G4880" s="3"/>
      <c r="I4880" s="4" t="s">
        <v>9023</v>
      </c>
      <c r="J4880" s="4" t="s">
        <v>9024</v>
      </c>
      <c r="K4880" s="4" t="s">
        <v>9010</v>
      </c>
      <c r="L4880">
        <v>5482</v>
      </c>
      <c r="M4880" s="4" t="s">
        <v>55</v>
      </c>
      <c r="N4880">
        <v>1999</v>
      </c>
      <c r="O4880">
        <v>1699.85</v>
      </c>
      <c r="P4880">
        <v>5108</v>
      </c>
      <c r="Q4880" s="4" t="s">
        <v>23</v>
      </c>
      <c r="R4880" s="4" t="s">
        <v>24</v>
      </c>
    </row>
    <row r="4881" spans="1:19">
      <c r="A4881" s="4" t="s">
        <v>5088</v>
      </c>
      <c r="B4881" s="4" t="s">
        <v>185</v>
      </c>
      <c r="C4881" s="4" t="s">
        <v>9011</v>
      </c>
      <c r="D4881" s="4" t="s">
        <v>82</v>
      </c>
      <c r="E4881" s="4" t="s">
        <v>197</v>
      </c>
      <c r="F4881" s="3">
        <v>42933</v>
      </c>
      <c r="G4881" s="3">
        <v>43000</v>
      </c>
      <c r="H4881">
        <v>0</v>
      </c>
      <c r="I4881" s="4" t="s">
        <v>9023</v>
      </c>
      <c r="J4881" s="4" t="s">
        <v>9024</v>
      </c>
      <c r="K4881" s="4" t="s">
        <v>9010</v>
      </c>
      <c r="L4881">
        <v>4821</v>
      </c>
      <c r="M4881" s="4" t="s">
        <v>36</v>
      </c>
      <c r="N4881">
        <v>1982</v>
      </c>
      <c r="O4881">
        <v>11698.03</v>
      </c>
      <c r="P4881">
        <v>34288</v>
      </c>
      <c r="Q4881" s="4" t="s">
        <v>23</v>
      </c>
      <c r="R4881" s="4" t="s">
        <v>24</v>
      </c>
      <c r="S4881">
        <v>67</v>
      </c>
    </row>
    <row r="4882" spans="1:19">
      <c r="A4882" s="4" t="s">
        <v>5089</v>
      </c>
      <c r="B4882" s="4" t="s">
        <v>185</v>
      </c>
      <c r="C4882" s="4" t="s">
        <v>192</v>
      </c>
      <c r="D4882" s="4" t="s">
        <v>38</v>
      </c>
      <c r="E4882" s="4" t="s">
        <v>197</v>
      </c>
      <c r="F4882" s="3">
        <v>42933</v>
      </c>
      <c r="G4882" s="3">
        <v>42945</v>
      </c>
      <c r="H4882">
        <v>0</v>
      </c>
      <c r="I4882" s="4" t="s">
        <v>9023</v>
      </c>
      <c r="J4882" s="4" t="s">
        <v>9024</v>
      </c>
      <c r="K4882" s="4" t="s">
        <v>9012</v>
      </c>
      <c r="L4882">
        <v>3393</v>
      </c>
      <c r="M4882" s="4" t="s">
        <v>39</v>
      </c>
      <c r="N4882">
        <v>1993</v>
      </c>
      <c r="O4882">
        <v>4269.8999999999996</v>
      </c>
      <c r="P4882">
        <v>6472</v>
      </c>
      <c r="Q4882" s="4" t="s">
        <v>23</v>
      </c>
      <c r="R4882" s="4" t="s">
        <v>40</v>
      </c>
      <c r="S4882">
        <v>12</v>
      </c>
    </row>
    <row r="4883" spans="1:19">
      <c r="A4883" s="4" t="s">
        <v>5090</v>
      </c>
      <c r="B4883" s="4" t="s">
        <v>185</v>
      </c>
      <c r="C4883" s="4" t="s">
        <v>179</v>
      </c>
      <c r="D4883" s="4" t="s">
        <v>71</v>
      </c>
      <c r="E4883" s="4" t="s">
        <v>172</v>
      </c>
      <c r="F4883" s="3">
        <v>42933</v>
      </c>
      <c r="G4883" s="3">
        <v>42934</v>
      </c>
      <c r="H4883">
        <v>496</v>
      </c>
      <c r="I4883" s="4" t="s">
        <v>9023</v>
      </c>
      <c r="J4883" s="4" t="s">
        <v>9024</v>
      </c>
      <c r="K4883" s="4" t="s">
        <v>9010</v>
      </c>
      <c r="L4883">
        <v>550</v>
      </c>
      <c r="M4883" s="4" t="s">
        <v>46</v>
      </c>
      <c r="N4883">
        <v>2000</v>
      </c>
      <c r="O4883">
        <v>2952.73</v>
      </c>
      <c r="P4883">
        <v>5107</v>
      </c>
      <c r="Q4883" s="4" t="s">
        <v>23</v>
      </c>
      <c r="R4883" s="4" t="s">
        <v>24</v>
      </c>
      <c r="S4883">
        <v>1</v>
      </c>
    </row>
    <row r="4884" spans="1:19">
      <c r="A4884" s="4" t="s">
        <v>5091</v>
      </c>
      <c r="B4884" s="4" t="s">
        <v>185</v>
      </c>
      <c r="C4884" s="4" t="s">
        <v>9011</v>
      </c>
      <c r="D4884" s="4" t="s">
        <v>87</v>
      </c>
      <c r="E4884" s="4" t="s">
        <v>172</v>
      </c>
      <c r="F4884" s="3">
        <v>42933</v>
      </c>
      <c r="G4884" s="3">
        <v>42995</v>
      </c>
      <c r="H4884">
        <v>5054</v>
      </c>
      <c r="I4884" s="4" t="s">
        <v>9023</v>
      </c>
      <c r="J4884" s="4" t="s">
        <v>9024</v>
      </c>
      <c r="K4884" s="4" t="s">
        <v>9010</v>
      </c>
      <c r="L4884">
        <v>4821</v>
      </c>
      <c r="M4884" s="4" t="s">
        <v>26</v>
      </c>
      <c r="N4884">
        <v>2004</v>
      </c>
      <c r="O4884">
        <v>1618.89</v>
      </c>
      <c r="P4884">
        <v>3889</v>
      </c>
      <c r="Q4884" s="4" t="s">
        <v>23</v>
      </c>
      <c r="R4884" s="4" t="s">
        <v>24</v>
      </c>
      <c r="S4884">
        <v>62</v>
      </c>
    </row>
    <row r="4885" spans="1:19">
      <c r="A4885" s="4" t="s">
        <v>5092</v>
      </c>
      <c r="B4885" s="4" t="s">
        <v>216</v>
      </c>
      <c r="C4885" s="4" t="s">
        <v>177</v>
      </c>
      <c r="D4885" s="4" t="s">
        <v>34</v>
      </c>
      <c r="E4885" s="4" t="s">
        <v>197</v>
      </c>
      <c r="F4885" s="3">
        <v>42933</v>
      </c>
      <c r="G4885" s="3">
        <v>42934</v>
      </c>
      <c r="H4885">
        <v>0</v>
      </c>
      <c r="I4885" s="4" t="s">
        <v>9018</v>
      </c>
      <c r="J4885" s="4" t="s">
        <v>9019</v>
      </c>
      <c r="K4885" s="4" t="s">
        <v>9012</v>
      </c>
      <c r="L4885">
        <v>55</v>
      </c>
      <c r="M4885" s="4" t="s">
        <v>9322</v>
      </c>
      <c r="N4885">
        <v>1993</v>
      </c>
      <c r="O4885">
        <v>1242.32</v>
      </c>
      <c r="P4885">
        <v>3027</v>
      </c>
      <c r="Q4885" s="4" t="s">
        <v>23</v>
      </c>
      <c r="R4885" s="4" t="s">
        <v>21</v>
      </c>
      <c r="S4885">
        <v>1</v>
      </c>
    </row>
    <row r="4886" spans="1:19">
      <c r="A4886" s="4" t="s">
        <v>5093</v>
      </c>
      <c r="B4886" s="4" t="s">
        <v>216</v>
      </c>
      <c r="C4886" s="4" t="s">
        <v>177</v>
      </c>
      <c r="D4886" s="4" t="s">
        <v>65</v>
      </c>
      <c r="E4886" s="4" t="s">
        <v>172</v>
      </c>
      <c r="F4886" s="3">
        <v>42933</v>
      </c>
      <c r="G4886" s="3">
        <v>42967</v>
      </c>
      <c r="H4886">
        <v>55</v>
      </c>
      <c r="I4886" s="4" t="s">
        <v>9018</v>
      </c>
      <c r="J4886" s="4" t="s">
        <v>9019</v>
      </c>
      <c r="K4886" s="4" t="s">
        <v>9012</v>
      </c>
      <c r="L4886">
        <v>55</v>
      </c>
      <c r="M4886" s="4" t="s">
        <v>33</v>
      </c>
      <c r="N4886">
        <v>1990</v>
      </c>
      <c r="O4886">
        <v>2520.83</v>
      </c>
      <c r="P4886">
        <v>3502</v>
      </c>
      <c r="Q4886" s="4" t="s">
        <v>23</v>
      </c>
      <c r="R4886" s="4" t="s">
        <v>24</v>
      </c>
      <c r="S4886">
        <v>34</v>
      </c>
    </row>
    <row r="4887" spans="1:19">
      <c r="A4887" s="4" t="s">
        <v>5094</v>
      </c>
      <c r="B4887" s="4" t="s">
        <v>181</v>
      </c>
      <c r="C4887" s="4" t="s">
        <v>171</v>
      </c>
      <c r="D4887" s="4" t="s">
        <v>87</v>
      </c>
      <c r="E4887" s="4" t="s">
        <v>197</v>
      </c>
      <c r="F4887" s="3">
        <v>42933</v>
      </c>
      <c r="G4887" s="3">
        <v>42942</v>
      </c>
      <c r="H4887">
        <v>0</v>
      </c>
      <c r="I4887" s="4" t="s">
        <v>9026</v>
      </c>
      <c r="J4887" s="4" t="s">
        <v>9024</v>
      </c>
      <c r="K4887" s="4" t="s">
        <v>9010</v>
      </c>
      <c r="L4887">
        <v>1096</v>
      </c>
      <c r="M4887" s="4" t="s">
        <v>26</v>
      </c>
      <c r="N4887">
        <v>2004</v>
      </c>
      <c r="O4887">
        <v>1618.89</v>
      </c>
      <c r="P4887">
        <v>3889</v>
      </c>
      <c r="Q4887" s="4" t="s">
        <v>23</v>
      </c>
      <c r="R4887" s="4" t="s">
        <v>24</v>
      </c>
      <c r="S4887">
        <v>9</v>
      </c>
    </row>
    <row r="4888" spans="1:19">
      <c r="A4888" s="4" t="s">
        <v>5095</v>
      </c>
      <c r="B4888" s="4" t="s">
        <v>181</v>
      </c>
      <c r="C4888" s="4" t="s">
        <v>9011</v>
      </c>
      <c r="D4888" s="4" t="s">
        <v>122</v>
      </c>
      <c r="E4888" s="4" t="s">
        <v>197</v>
      </c>
      <c r="F4888" s="3">
        <v>42933</v>
      </c>
      <c r="G4888" s="3">
        <v>42943</v>
      </c>
      <c r="H4888">
        <v>0</v>
      </c>
      <c r="I4888" s="4" t="s">
        <v>9026</v>
      </c>
      <c r="J4888" s="4" t="s">
        <v>9024</v>
      </c>
      <c r="K4888" s="4" t="s">
        <v>9010</v>
      </c>
      <c r="L4888">
        <v>4821</v>
      </c>
      <c r="M4888" s="4" t="s">
        <v>58</v>
      </c>
      <c r="N4888">
        <v>1993</v>
      </c>
      <c r="O4888">
        <v>7537.24</v>
      </c>
      <c r="P4888">
        <v>20293</v>
      </c>
      <c r="Q4888" s="4" t="s">
        <v>23</v>
      </c>
      <c r="R4888" s="4" t="s">
        <v>24</v>
      </c>
      <c r="S4888">
        <v>10</v>
      </c>
    </row>
    <row r="4889" spans="1:19">
      <c r="A4889" s="4" t="s">
        <v>5096</v>
      </c>
      <c r="B4889" s="4" t="s">
        <v>181</v>
      </c>
      <c r="C4889" s="4" t="s">
        <v>171</v>
      </c>
      <c r="D4889" s="4" t="s">
        <v>108</v>
      </c>
      <c r="E4889" s="4" t="s">
        <v>172</v>
      </c>
      <c r="F4889" s="3">
        <v>42933</v>
      </c>
      <c r="G4889" s="3">
        <v>42999</v>
      </c>
      <c r="H4889">
        <v>1064</v>
      </c>
      <c r="I4889" s="4" t="s">
        <v>9026</v>
      </c>
      <c r="J4889" s="4" t="s">
        <v>9024</v>
      </c>
      <c r="K4889" s="4" t="s">
        <v>9010</v>
      </c>
      <c r="L4889">
        <v>1096</v>
      </c>
      <c r="M4889" s="4" t="s">
        <v>33</v>
      </c>
      <c r="N4889">
        <v>1996</v>
      </c>
      <c r="O4889">
        <v>2214.94</v>
      </c>
      <c r="P4889">
        <v>5374</v>
      </c>
      <c r="Q4889" s="4" t="s">
        <v>23</v>
      </c>
      <c r="R4889" s="4" t="s">
        <v>24</v>
      </c>
      <c r="S4889">
        <v>66</v>
      </c>
    </row>
    <row r="4890" spans="1:19">
      <c r="A4890" s="4" t="s">
        <v>5097</v>
      </c>
      <c r="B4890" s="4" t="s">
        <v>181</v>
      </c>
      <c r="C4890" s="4" t="s">
        <v>9011</v>
      </c>
      <c r="D4890" s="4" t="s">
        <v>71</v>
      </c>
      <c r="E4890" s="4" t="s">
        <v>172</v>
      </c>
      <c r="F4890" s="3">
        <v>42933</v>
      </c>
      <c r="G4890" s="3">
        <v>42944</v>
      </c>
      <c r="H4890">
        <v>5268</v>
      </c>
      <c r="I4890" s="4" t="s">
        <v>9026</v>
      </c>
      <c r="J4890" s="4" t="s">
        <v>9024</v>
      </c>
      <c r="K4890" s="4" t="s">
        <v>9010</v>
      </c>
      <c r="L4890">
        <v>4821</v>
      </c>
      <c r="M4890" s="4" t="s">
        <v>46</v>
      </c>
      <c r="N4890">
        <v>2000</v>
      </c>
      <c r="O4890">
        <v>2952.73</v>
      </c>
      <c r="P4890">
        <v>5107</v>
      </c>
      <c r="Q4890" s="4" t="s">
        <v>23</v>
      </c>
      <c r="R4890" s="4" t="s">
        <v>24</v>
      </c>
      <c r="S4890">
        <v>11</v>
      </c>
    </row>
    <row r="4891" spans="1:19">
      <c r="A4891" s="4" t="s">
        <v>5098</v>
      </c>
      <c r="B4891" s="4" t="s">
        <v>183</v>
      </c>
      <c r="C4891" s="4" t="s">
        <v>177</v>
      </c>
      <c r="D4891" s="4" t="s">
        <v>42</v>
      </c>
      <c r="E4891" s="4" t="s">
        <v>172</v>
      </c>
      <c r="F4891" s="3">
        <v>42934</v>
      </c>
      <c r="G4891" s="3">
        <v>42943</v>
      </c>
      <c r="H4891">
        <v>54</v>
      </c>
      <c r="I4891" s="4" t="s">
        <v>9014</v>
      </c>
      <c r="J4891" s="4" t="s">
        <v>9015</v>
      </c>
      <c r="K4891" s="4" t="s">
        <v>9012</v>
      </c>
      <c r="L4891">
        <v>55</v>
      </c>
      <c r="M4891" s="4" t="s">
        <v>26</v>
      </c>
      <c r="N4891">
        <v>2017</v>
      </c>
      <c r="O4891">
        <v>4.54</v>
      </c>
      <c r="P4891">
        <v>9</v>
      </c>
      <c r="Q4891" s="4" t="s">
        <v>23</v>
      </c>
      <c r="R4891" s="4" t="s">
        <v>24</v>
      </c>
      <c r="S4891">
        <v>9</v>
      </c>
    </row>
    <row r="4892" spans="1:19">
      <c r="A4892" s="4" t="s">
        <v>5099</v>
      </c>
      <c r="B4892" s="4" t="s">
        <v>246</v>
      </c>
      <c r="C4892" s="4" t="s">
        <v>192</v>
      </c>
      <c r="D4892" s="4" t="s">
        <v>96</v>
      </c>
      <c r="E4892" s="4" t="s">
        <v>172</v>
      </c>
      <c r="F4892" s="3">
        <v>42934</v>
      </c>
      <c r="G4892" s="3">
        <v>42944</v>
      </c>
      <c r="H4892">
        <v>3407</v>
      </c>
      <c r="I4892" s="4" t="s">
        <v>9021</v>
      </c>
      <c r="J4892" s="4" t="s">
        <v>9019</v>
      </c>
      <c r="K4892" s="4" t="s">
        <v>9012</v>
      </c>
      <c r="L4892">
        <v>3393</v>
      </c>
      <c r="M4892" s="4" t="s">
        <v>58</v>
      </c>
      <c r="N4892">
        <v>1994</v>
      </c>
      <c r="O4892">
        <v>355.23</v>
      </c>
      <c r="P4892">
        <v>853</v>
      </c>
      <c r="Q4892" s="4" t="s">
        <v>23</v>
      </c>
      <c r="R4892" s="4" t="s">
        <v>24</v>
      </c>
      <c r="S4892">
        <v>10</v>
      </c>
    </row>
    <row r="4893" spans="1:19">
      <c r="A4893" s="4" t="s">
        <v>5100</v>
      </c>
      <c r="B4893" s="4" t="s">
        <v>279</v>
      </c>
      <c r="C4893" s="4" t="s">
        <v>171</v>
      </c>
      <c r="D4893" s="4" t="s">
        <v>24</v>
      </c>
      <c r="E4893" s="4" t="s">
        <v>193</v>
      </c>
      <c r="F4893" s="3">
        <v>42934</v>
      </c>
      <c r="G4893" s="3"/>
      <c r="I4893" s="4" t="s">
        <v>9018</v>
      </c>
      <c r="J4893" s="4" t="s">
        <v>9019</v>
      </c>
      <c r="K4893" s="4" t="s">
        <v>9010</v>
      </c>
      <c r="L4893">
        <v>1096</v>
      </c>
      <c r="M4893" s="4"/>
      <c r="Q4893" s="4"/>
      <c r="R4893" s="4"/>
    </row>
    <row r="4894" spans="1:19">
      <c r="A4894" s="4" t="s">
        <v>5101</v>
      </c>
      <c r="B4894" s="4" t="s">
        <v>210</v>
      </c>
      <c r="C4894" s="4" t="s">
        <v>179</v>
      </c>
      <c r="D4894" s="4" t="s">
        <v>35</v>
      </c>
      <c r="E4894" s="4" t="s">
        <v>197</v>
      </c>
      <c r="F4894" s="3">
        <v>42934</v>
      </c>
      <c r="G4894" s="3">
        <v>42952</v>
      </c>
      <c r="H4894">
        <v>0</v>
      </c>
      <c r="I4894" s="4" t="s">
        <v>9021</v>
      </c>
      <c r="J4894" s="4" t="s">
        <v>9019</v>
      </c>
      <c r="K4894" s="4" t="s">
        <v>9010</v>
      </c>
      <c r="L4894">
        <v>550</v>
      </c>
      <c r="M4894" s="4" t="s">
        <v>36</v>
      </c>
      <c r="N4894">
        <v>2002</v>
      </c>
      <c r="O4894">
        <v>987.39</v>
      </c>
      <c r="P4894">
        <v>2253</v>
      </c>
      <c r="Q4894" s="4" t="s">
        <v>23</v>
      </c>
      <c r="R4894" s="4" t="s">
        <v>24</v>
      </c>
      <c r="S4894">
        <v>18</v>
      </c>
    </row>
    <row r="4895" spans="1:19">
      <c r="A4895" s="4" t="s">
        <v>5102</v>
      </c>
      <c r="B4895" s="4" t="s">
        <v>174</v>
      </c>
      <c r="C4895" s="4" t="s">
        <v>9011</v>
      </c>
      <c r="D4895" s="4" t="s">
        <v>104</v>
      </c>
      <c r="E4895" s="4" t="s">
        <v>197</v>
      </c>
      <c r="F4895" s="3">
        <v>42934</v>
      </c>
      <c r="G4895" s="3">
        <v>42977</v>
      </c>
      <c r="H4895">
        <v>0</v>
      </c>
      <c r="I4895" s="4" t="s">
        <v>9016</v>
      </c>
      <c r="J4895" s="4" t="s">
        <v>9015</v>
      </c>
      <c r="K4895" s="4" t="s">
        <v>9010</v>
      </c>
      <c r="L4895">
        <v>4821</v>
      </c>
      <c r="M4895" s="4" t="s">
        <v>9322</v>
      </c>
      <c r="N4895">
        <v>1983</v>
      </c>
      <c r="O4895">
        <v>1008.06</v>
      </c>
      <c r="P4895">
        <v>1238</v>
      </c>
      <c r="Q4895" s="4" t="s">
        <v>23</v>
      </c>
      <c r="R4895" s="4" t="s">
        <v>24</v>
      </c>
      <c r="S4895">
        <v>43</v>
      </c>
    </row>
    <row r="4896" spans="1:19">
      <c r="A4896" s="4" t="s">
        <v>5103</v>
      </c>
      <c r="B4896" s="4" t="s">
        <v>174</v>
      </c>
      <c r="C4896" s="4" t="s">
        <v>177</v>
      </c>
      <c r="D4896" s="4" t="s">
        <v>45</v>
      </c>
      <c r="E4896" s="4" t="s">
        <v>197</v>
      </c>
      <c r="F4896" s="3">
        <v>42934</v>
      </c>
      <c r="G4896" s="3">
        <v>42942</v>
      </c>
      <c r="H4896">
        <v>0</v>
      </c>
      <c r="I4896" s="4" t="s">
        <v>9016</v>
      </c>
      <c r="J4896" s="4" t="s">
        <v>9015</v>
      </c>
      <c r="K4896" s="4" t="s">
        <v>9012</v>
      </c>
      <c r="L4896">
        <v>55</v>
      </c>
      <c r="M4896" s="4" t="s">
        <v>46</v>
      </c>
      <c r="N4896">
        <v>1995</v>
      </c>
      <c r="O4896">
        <v>2173.98</v>
      </c>
      <c r="P4896">
        <v>2928</v>
      </c>
      <c r="Q4896" s="4" t="s">
        <v>23</v>
      </c>
      <c r="R4896" s="4" t="s">
        <v>47</v>
      </c>
      <c r="S4896">
        <v>8</v>
      </c>
    </row>
    <row r="4897" spans="1:19">
      <c r="A4897" s="4" t="s">
        <v>5104</v>
      </c>
      <c r="B4897" s="4" t="s">
        <v>174</v>
      </c>
      <c r="C4897" s="4" t="s">
        <v>171</v>
      </c>
      <c r="D4897" s="4" t="s">
        <v>119</v>
      </c>
      <c r="E4897" s="4" t="s">
        <v>172</v>
      </c>
      <c r="F4897" s="3">
        <v>42934</v>
      </c>
      <c r="G4897" s="3">
        <v>42935</v>
      </c>
      <c r="H4897">
        <v>752</v>
      </c>
      <c r="I4897" s="4" t="s">
        <v>9016</v>
      </c>
      <c r="J4897" s="4" t="s">
        <v>9015</v>
      </c>
      <c r="K4897" s="4" t="s">
        <v>9010</v>
      </c>
      <c r="L4897">
        <v>1096</v>
      </c>
      <c r="M4897" s="4" t="s">
        <v>55</v>
      </c>
      <c r="N4897">
        <v>1988</v>
      </c>
      <c r="O4897">
        <v>5266.09</v>
      </c>
      <c r="P4897">
        <v>8595</v>
      </c>
      <c r="Q4897" s="4" t="s">
        <v>23</v>
      </c>
      <c r="R4897" s="4" t="s">
        <v>56</v>
      </c>
      <c r="S4897">
        <v>1</v>
      </c>
    </row>
    <row r="4898" spans="1:19">
      <c r="A4898" s="4" t="s">
        <v>5105</v>
      </c>
      <c r="B4898" s="4" t="s">
        <v>174</v>
      </c>
      <c r="C4898" s="4" t="s">
        <v>192</v>
      </c>
      <c r="D4898" s="4" t="s">
        <v>110</v>
      </c>
      <c r="E4898" s="4" t="s">
        <v>172</v>
      </c>
      <c r="F4898" s="3">
        <v>42934</v>
      </c>
      <c r="G4898" s="3">
        <v>42981</v>
      </c>
      <c r="H4898">
        <v>3727</v>
      </c>
      <c r="I4898" s="4" t="s">
        <v>9016</v>
      </c>
      <c r="J4898" s="4" t="s">
        <v>9015</v>
      </c>
      <c r="K4898" s="4" t="s">
        <v>9012</v>
      </c>
      <c r="L4898">
        <v>3393</v>
      </c>
      <c r="M4898" s="4" t="s">
        <v>60</v>
      </c>
      <c r="N4898">
        <v>1997</v>
      </c>
      <c r="O4898">
        <v>291.27</v>
      </c>
      <c r="P4898">
        <v>586</v>
      </c>
      <c r="Q4898" s="4" t="s">
        <v>23</v>
      </c>
      <c r="R4898" s="4" t="s">
        <v>24</v>
      </c>
      <c r="S4898">
        <v>47</v>
      </c>
    </row>
    <row r="4899" spans="1:19">
      <c r="A4899" s="4" t="s">
        <v>5106</v>
      </c>
      <c r="B4899" s="4" t="s">
        <v>212</v>
      </c>
      <c r="C4899" s="4" t="s">
        <v>177</v>
      </c>
      <c r="D4899" s="4" t="s">
        <v>42</v>
      </c>
      <c r="E4899" s="4" t="s">
        <v>197</v>
      </c>
      <c r="F4899" s="3">
        <v>42934</v>
      </c>
      <c r="G4899" s="3">
        <v>42947</v>
      </c>
      <c r="H4899">
        <v>0</v>
      </c>
      <c r="I4899" s="4" t="s">
        <v>9023</v>
      </c>
      <c r="J4899" s="4" t="s">
        <v>9024</v>
      </c>
      <c r="K4899" s="4" t="s">
        <v>9012</v>
      </c>
      <c r="L4899">
        <v>55</v>
      </c>
      <c r="M4899" s="4" t="s">
        <v>26</v>
      </c>
      <c r="N4899">
        <v>2017</v>
      </c>
      <c r="O4899">
        <v>4.54</v>
      </c>
      <c r="P4899">
        <v>9</v>
      </c>
      <c r="Q4899" s="4" t="s">
        <v>23</v>
      </c>
      <c r="R4899" s="4" t="s">
        <v>24</v>
      </c>
      <c r="S4899">
        <v>13</v>
      </c>
    </row>
    <row r="4900" spans="1:19">
      <c r="A4900" s="4" t="s">
        <v>5107</v>
      </c>
      <c r="B4900" s="4" t="s">
        <v>212</v>
      </c>
      <c r="C4900" s="4" t="s">
        <v>179</v>
      </c>
      <c r="D4900" s="4" t="s">
        <v>129</v>
      </c>
      <c r="E4900" s="4" t="s">
        <v>172</v>
      </c>
      <c r="F4900" s="3">
        <v>42934</v>
      </c>
      <c r="G4900" s="3">
        <v>42944</v>
      </c>
      <c r="H4900">
        <v>532</v>
      </c>
      <c r="I4900" s="4" t="s">
        <v>9023</v>
      </c>
      <c r="J4900" s="4" t="s">
        <v>9024</v>
      </c>
      <c r="K4900" s="4" t="s">
        <v>9010</v>
      </c>
      <c r="L4900">
        <v>550</v>
      </c>
      <c r="M4900" s="4" t="s">
        <v>39</v>
      </c>
      <c r="N4900">
        <v>1992</v>
      </c>
      <c r="O4900">
        <v>324.19</v>
      </c>
      <c r="P4900">
        <v>978</v>
      </c>
      <c r="Q4900" s="4" t="s">
        <v>23</v>
      </c>
      <c r="R4900" s="4" t="s">
        <v>24</v>
      </c>
      <c r="S4900">
        <v>10</v>
      </c>
    </row>
    <row r="4901" spans="1:19">
      <c r="A4901" s="4" t="s">
        <v>5108</v>
      </c>
      <c r="B4901" s="4" t="s">
        <v>237</v>
      </c>
      <c r="C4901" s="4" t="s">
        <v>199</v>
      </c>
      <c r="D4901" s="4" t="s">
        <v>123</v>
      </c>
      <c r="E4901" s="4" t="s">
        <v>197</v>
      </c>
      <c r="F4901" s="3">
        <v>42934</v>
      </c>
      <c r="G4901" s="3">
        <v>42946</v>
      </c>
      <c r="H4901">
        <v>0</v>
      </c>
      <c r="I4901" s="4" t="s">
        <v>9018</v>
      </c>
      <c r="J4901" s="4" t="s">
        <v>9019</v>
      </c>
      <c r="K4901" s="4" t="s">
        <v>9010</v>
      </c>
      <c r="L4901">
        <v>5482</v>
      </c>
      <c r="M4901" s="4" t="s">
        <v>39</v>
      </c>
      <c r="N4901">
        <v>1989</v>
      </c>
      <c r="O4901">
        <v>3838.39</v>
      </c>
      <c r="P4901">
        <v>8274</v>
      </c>
      <c r="Q4901" s="4" t="s">
        <v>23</v>
      </c>
      <c r="R4901" s="4" t="s">
        <v>24</v>
      </c>
      <c r="S4901">
        <v>12</v>
      </c>
    </row>
    <row r="4902" spans="1:19">
      <c r="A4902" s="4" t="s">
        <v>5109</v>
      </c>
      <c r="B4902" s="4" t="s">
        <v>196</v>
      </c>
      <c r="C4902" s="4" t="s">
        <v>199</v>
      </c>
      <c r="D4902" s="4" t="s">
        <v>76</v>
      </c>
      <c r="E4902" s="4" t="s">
        <v>197</v>
      </c>
      <c r="F4902" s="3">
        <v>42934</v>
      </c>
      <c r="G4902" s="3">
        <v>42939</v>
      </c>
      <c r="H4902">
        <v>0</v>
      </c>
      <c r="I4902" s="4" t="s">
        <v>9016</v>
      </c>
      <c r="J4902" s="4" t="s">
        <v>9015</v>
      </c>
      <c r="K4902" s="4" t="s">
        <v>9010</v>
      </c>
      <c r="L4902">
        <v>5482</v>
      </c>
      <c r="M4902" s="4" t="s">
        <v>9322</v>
      </c>
      <c r="N4902">
        <v>1997</v>
      </c>
      <c r="O4902">
        <v>8170.38</v>
      </c>
      <c r="P4902">
        <v>16499</v>
      </c>
      <c r="Q4902" s="4" t="s">
        <v>77</v>
      </c>
      <c r="R4902" s="4" t="s">
        <v>24</v>
      </c>
      <c r="S4902">
        <v>5</v>
      </c>
    </row>
    <row r="4903" spans="1:19">
      <c r="A4903" s="4" t="s">
        <v>5110</v>
      </c>
      <c r="B4903" s="4" t="s">
        <v>196</v>
      </c>
      <c r="C4903" s="4" t="s">
        <v>199</v>
      </c>
      <c r="D4903" s="4" t="s">
        <v>47</v>
      </c>
      <c r="E4903" s="4" t="s">
        <v>197</v>
      </c>
      <c r="F4903" s="3">
        <v>42934</v>
      </c>
      <c r="G4903" s="3">
        <v>42954</v>
      </c>
      <c r="H4903">
        <v>0</v>
      </c>
      <c r="I4903" s="4" t="s">
        <v>9016</v>
      </c>
      <c r="J4903" s="4" t="s">
        <v>9015</v>
      </c>
      <c r="K4903" s="4" t="s">
        <v>9010</v>
      </c>
      <c r="L4903">
        <v>5482</v>
      </c>
      <c r="M4903" s="4" t="s">
        <v>46</v>
      </c>
      <c r="N4903">
        <v>1986</v>
      </c>
      <c r="O4903">
        <v>2403.58</v>
      </c>
      <c r="P4903">
        <v>8801</v>
      </c>
      <c r="Q4903" s="4" t="s">
        <v>23</v>
      </c>
      <c r="R4903" s="4" t="s">
        <v>24</v>
      </c>
      <c r="S4903">
        <v>20</v>
      </c>
    </row>
    <row r="4904" spans="1:19">
      <c r="A4904" s="4" t="s">
        <v>5111</v>
      </c>
      <c r="B4904" s="4" t="s">
        <v>196</v>
      </c>
      <c r="C4904" s="4" t="s">
        <v>192</v>
      </c>
      <c r="D4904" s="4" t="s">
        <v>42</v>
      </c>
      <c r="E4904" s="4" t="s">
        <v>172</v>
      </c>
      <c r="F4904" s="3">
        <v>42934</v>
      </c>
      <c r="G4904" s="3">
        <v>43005</v>
      </c>
      <c r="H4904">
        <v>3139</v>
      </c>
      <c r="I4904" s="4" t="s">
        <v>9016</v>
      </c>
      <c r="J4904" s="4" t="s">
        <v>9015</v>
      </c>
      <c r="K4904" s="4" t="s">
        <v>9012</v>
      </c>
      <c r="L4904">
        <v>3393</v>
      </c>
      <c r="M4904" s="4" t="s">
        <v>26</v>
      </c>
      <c r="N4904">
        <v>2017</v>
      </c>
      <c r="O4904">
        <v>4.54</v>
      </c>
      <c r="P4904">
        <v>9</v>
      </c>
      <c r="Q4904" s="4" t="s">
        <v>23</v>
      </c>
      <c r="R4904" s="4" t="s">
        <v>24</v>
      </c>
      <c r="S4904">
        <v>71</v>
      </c>
    </row>
    <row r="4905" spans="1:19">
      <c r="A4905" s="4" t="s">
        <v>5112</v>
      </c>
      <c r="B4905" s="4" t="s">
        <v>203</v>
      </c>
      <c r="C4905" s="4" t="s">
        <v>192</v>
      </c>
      <c r="D4905" s="4" t="s">
        <v>59</v>
      </c>
      <c r="E4905" s="4" t="s">
        <v>172</v>
      </c>
      <c r="F4905" s="3">
        <v>42934</v>
      </c>
      <c r="G4905" s="3">
        <v>42944</v>
      </c>
      <c r="H4905">
        <v>3403</v>
      </c>
      <c r="I4905" s="4" t="s">
        <v>9023</v>
      </c>
      <c r="J4905" s="4" t="s">
        <v>9024</v>
      </c>
      <c r="K4905" s="4" t="s">
        <v>9012</v>
      </c>
      <c r="L4905">
        <v>3393</v>
      </c>
      <c r="M4905" s="4" t="s">
        <v>60</v>
      </c>
      <c r="N4905">
        <v>1988</v>
      </c>
      <c r="O4905">
        <v>2059.9</v>
      </c>
      <c r="P4905">
        <v>3644</v>
      </c>
      <c r="Q4905" s="4" t="s">
        <v>23</v>
      </c>
      <c r="R4905" s="4" t="s">
        <v>24</v>
      </c>
      <c r="S4905">
        <v>10</v>
      </c>
    </row>
    <row r="4906" spans="1:19">
      <c r="A4906" s="4" t="s">
        <v>5113</v>
      </c>
      <c r="B4906" s="4" t="s">
        <v>191</v>
      </c>
      <c r="C4906" s="4" t="s">
        <v>192</v>
      </c>
      <c r="D4906" s="4" t="s">
        <v>24</v>
      </c>
      <c r="E4906" s="4" t="s">
        <v>193</v>
      </c>
      <c r="F4906" s="3">
        <v>42934</v>
      </c>
      <c r="G4906" s="3"/>
      <c r="I4906" s="4" t="s">
        <v>9026</v>
      </c>
      <c r="J4906" s="4" t="s">
        <v>9024</v>
      </c>
      <c r="K4906" s="4" t="s">
        <v>9012</v>
      </c>
      <c r="L4906">
        <v>3393</v>
      </c>
      <c r="M4906" s="4"/>
      <c r="Q4906" s="4"/>
      <c r="R4906" s="4"/>
    </row>
    <row r="4907" spans="1:19">
      <c r="A4907" s="4" t="s">
        <v>5114</v>
      </c>
      <c r="B4907" s="4" t="s">
        <v>191</v>
      </c>
      <c r="C4907" s="4" t="s">
        <v>199</v>
      </c>
      <c r="D4907" s="4" t="s">
        <v>98</v>
      </c>
      <c r="E4907" s="4" t="s">
        <v>172</v>
      </c>
      <c r="F4907" s="3">
        <v>42934</v>
      </c>
      <c r="G4907" s="3">
        <v>42943</v>
      </c>
      <c r="H4907">
        <v>5440</v>
      </c>
      <c r="I4907" s="4" t="s">
        <v>9026</v>
      </c>
      <c r="J4907" s="4" t="s">
        <v>9024</v>
      </c>
      <c r="K4907" s="4" t="s">
        <v>9010</v>
      </c>
      <c r="L4907">
        <v>5482</v>
      </c>
      <c r="M4907" s="4" t="s">
        <v>39</v>
      </c>
      <c r="N4907">
        <v>2002</v>
      </c>
      <c r="O4907">
        <v>349.81</v>
      </c>
      <c r="P4907">
        <v>315</v>
      </c>
      <c r="Q4907" s="4" t="s">
        <v>23</v>
      </c>
      <c r="R4907" s="4" t="s">
        <v>24</v>
      </c>
      <c r="S4907">
        <v>9</v>
      </c>
    </row>
    <row r="4908" spans="1:19">
      <c r="A4908" s="4" t="s">
        <v>5115</v>
      </c>
      <c r="B4908" s="4" t="s">
        <v>244</v>
      </c>
      <c r="C4908" s="4" t="s">
        <v>199</v>
      </c>
      <c r="D4908" s="4" t="s">
        <v>68</v>
      </c>
      <c r="E4908" s="4" t="s">
        <v>172</v>
      </c>
      <c r="F4908" s="3">
        <v>42934</v>
      </c>
      <c r="G4908" s="3">
        <v>42942</v>
      </c>
      <c r="H4908">
        <v>5698</v>
      </c>
      <c r="I4908" s="4" t="s">
        <v>9016</v>
      </c>
      <c r="J4908" s="4" t="s">
        <v>9015</v>
      </c>
      <c r="K4908" s="4" t="s">
        <v>9010</v>
      </c>
      <c r="L4908">
        <v>5482</v>
      </c>
      <c r="M4908" s="4" t="s">
        <v>9322</v>
      </c>
      <c r="N4908">
        <v>2000</v>
      </c>
      <c r="O4908">
        <v>1223.72</v>
      </c>
      <c r="P4908">
        <v>2497</v>
      </c>
      <c r="Q4908" s="4" t="s">
        <v>69</v>
      </c>
      <c r="R4908" s="4" t="s">
        <v>24</v>
      </c>
      <c r="S4908">
        <v>8</v>
      </c>
    </row>
    <row r="4909" spans="1:19">
      <c r="A4909" s="4" t="s">
        <v>5116</v>
      </c>
      <c r="B4909" s="4" t="s">
        <v>201</v>
      </c>
      <c r="C4909" s="4" t="s">
        <v>171</v>
      </c>
      <c r="D4909" s="4" t="s">
        <v>24</v>
      </c>
      <c r="E4909" s="4" t="s">
        <v>193</v>
      </c>
      <c r="F4909" s="3">
        <v>42934</v>
      </c>
      <c r="G4909" s="3"/>
      <c r="I4909" s="4" t="s">
        <v>9026</v>
      </c>
      <c r="J4909" s="4" t="s">
        <v>9024</v>
      </c>
      <c r="K4909" s="4" t="s">
        <v>9010</v>
      </c>
      <c r="L4909">
        <v>1096</v>
      </c>
      <c r="M4909" s="4"/>
      <c r="Q4909" s="4"/>
      <c r="R4909" s="4"/>
    </row>
    <row r="4910" spans="1:19">
      <c r="A4910" s="4" t="s">
        <v>5117</v>
      </c>
      <c r="B4910" s="4" t="s">
        <v>170</v>
      </c>
      <c r="C4910" s="4" t="s">
        <v>199</v>
      </c>
      <c r="D4910" s="4" t="s">
        <v>111</v>
      </c>
      <c r="E4910" s="4" t="s">
        <v>197</v>
      </c>
      <c r="F4910" s="3">
        <v>42934</v>
      </c>
      <c r="G4910" s="3">
        <v>42935</v>
      </c>
      <c r="H4910">
        <v>0</v>
      </c>
      <c r="I4910" s="4" t="s">
        <v>9014</v>
      </c>
      <c r="J4910" s="4" t="s">
        <v>9015</v>
      </c>
      <c r="K4910" s="4" t="s">
        <v>9010</v>
      </c>
      <c r="L4910">
        <v>5482</v>
      </c>
      <c r="M4910" s="4" t="s">
        <v>33</v>
      </c>
      <c r="N4910">
        <v>1988</v>
      </c>
      <c r="O4910">
        <v>1376.8</v>
      </c>
      <c r="P4910">
        <v>1165</v>
      </c>
      <c r="Q4910" s="4" t="s">
        <v>112</v>
      </c>
      <c r="R4910" s="4" t="s">
        <v>24</v>
      </c>
      <c r="S4910">
        <v>1</v>
      </c>
    </row>
    <row r="4911" spans="1:19">
      <c r="A4911" s="4" t="s">
        <v>5118</v>
      </c>
      <c r="B4911" s="4" t="s">
        <v>170</v>
      </c>
      <c r="C4911" s="4" t="s">
        <v>179</v>
      </c>
      <c r="D4911" s="4" t="s">
        <v>66</v>
      </c>
      <c r="E4911" s="4" t="s">
        <v>172</v>
      </c>
      <c r="F4911" s="3">
        <v>42934</v>
      </c>
      <c r="G4911" s="3">
        <v>42944</v>
      </c>
      <c r="H4911">
        <v>563</v>
      </c>
      <c r="I4911" s="4" t="s">
        <v>9014</v>
      </c>
      <c r="J4911" s="4" t="s">
        <v>9015</v>
      </c>
      <c r="K4911" s="4" t="s">
        <v>9010</v>
      </c>
      <c r="L4911">
        <v>550</v>
      </c>
      <c r="M4911" s="4" t="s">
        <v>33</v>
      </c>
      <c r="N4911">
        <v>2007</v>
      </c>
      <c r="O4911">
        <v>894.33</v>
      </c>
      <c r="P4911">
        <v>1635</v>
      </c>
      <c r="Q4911" s="4" t="s">
        <v>67</v>
      </c>
      <c r="R4911" s="4" t="s">
        <v>24</v>
      </c>
      <c r="S4911">
        <v>10</v>
      </c>
    </row>
    <row r="4912" spans="1:19">
      <c r="A4912" s="4" t="s">
        <v>5119</v>
      </c>
      <c r="B4912" s="4" t="s">
        <v>189</v>
      </c>
      <c r="C4912" s="4" t="s">
        <v>179</v>
      </c>
      <c r="D4912" s="4" t="s">
        <v>109</v>
      </c>
      <c r="E4912" s="4" t="s">
        <v>197</v>
      </c>
      <c r="F4912" s="3">
        <v>42934</v>
      </c>
      <c r="G4912" s="3">
        <v>42944</v>
      </c>
      <c r="H4912">
        <v>0</v>
      </c>
      <c r="I4912" s="4" t="s">
        <v>9016</v>
      </c>
      <c r="J4912" s="4" t="s">
        <v>9015</v>
      </c>
      <c r="K4912" s="4" t="s">
        <v>9010</v>
      </c>
      <c r="L4912">
        <v>550</v>
      </c>
      <c r="M4912" s="4" t="s">
        <v>58</v>
      </c>
      <c r="N4912">
        <v>1987</v>
      </c>
      <c r="O4912">
        <v>1698.2</v>
      </c>
      <c r="P4912">
        <v>3798</v>
      </c>
      <c r="Q4912" s="4" t="s">
        <v>23</v>
      </c>
      <c r="R4912" s="4" t="s">
        <v>24</v>
      </c>
      <c r="S4912">
        <v>10</v>
      </c>
    </row>
    <row r="4913" spans="1:19">
      <c r="A4913" s="4" t="s">
        <v>5120</v>
      </c>
      <c r="B4913" s="4" t="s">
        <v>226</v>
      </c>
      <c r="C4913" s="4" t="s">
        <v>179</v>
      </c>
      <c r="D4913" s="4" t="s">
        <v>82</v>
      </c>
      <c r="E4913" s="4" t="s">
        <v>197</v>
      </c>
      <c r="F4913" s="3">
        <v>42934</v>
      </c>
      <c r="G4913" s="3">
        <v>42942</v>
      </c>
      <c r="H4913">
        <v>0</v>
      </c>
      <c r="I4913" s="4" t="s">
        <v>9018</v>
      </c>
      <c r="J4913" s="4" t="s">
        <v>9019</v>
      </c>
      <c r="K4913" s="4" t="s">
        <v>9010</v>
      </c>
      <c r="L4913">
        <v>550</v>
      </c>
      <c r="M4913" s="4" t="s">
        <v>36</v>
      </c>
      <c r="N4913">
        <v>1982</v>
      </c>
      <c r="O4913">
        <v>11698.03</v>
      </c>
      <c r="P4913">
        <v>34288</v>
      </c>
      <c r="Q4913" s="4" t="s">
        <v>23</v>
      </c>
      <c r="R4913" s="4" t="s">
        <v>24</v>
      </c>
      <c r="S4913">
        <v>8</v>
      </c>
    </row>
    <row r="4914" spans="1:19">
      <c r="A4914" s="4" t="s">
        <v>5121</v>
      </c>
      <c r="B4914" s="4" t="s">
        <v>185</v>
      </c>
      <c r="C4914" s="4" t="s">
        <v>177</v>
      </c>
      <c r="D4914" s="4" t="s">
        <v>84</v>
      </c>
      <c r="E4914" s="4" t="s">
        <v>197</v>
      </c>
      <c r="F4914" s="3">
        <v>42934</v>
      </c>
      <c r="G4914" s="3">
        <v>42941</v>
      </c>
      <c r="H4914">
        <v>0</v>
      </c>
      <c r="I4914" s="4" t="s">
        <v>9023</v>
      </c>
      <c r="J4914" s="4" t="s">
        <v>9024</v>
      </c>
      <c r="K4914" s="4" t="s">
        <v>9012</v>
      </c>
      <c r="L4914">
        <v>55</v>
      </c>
      <c r="M4914" s="4" t="s">
        <v>9322</v>
      </c>
      <c r="N4914">
        <v>1980</v>
      </c>
      <c r="O4914">
        <v>7708.38</v>
      </c>
      <c r="P4914">
        <v>13756</v>
      </c>
      <c r="Q4914" s="4" t="s">
        <v>23</v>
      </c>
      <c r="R4914" s="4" t="s">
        <v>24</v>
      </c>
      <c r="S4914">
        <v>7</v>
      </c>
    </row>
    <row r="4915" spans="1:19">
      <c r="A4915" s="4" t="s">
        <v>5122</v>
      </c>
      <c r="B4915" s="4" t="s">
        <v>185</v>
      </c>
      <c r="C4915" s="4" t="s">
        <v>199</v>
      </c>
      <c r="D4915" s="4" t="s">
        <v>56</v>
      </c>
      <c r="E4915" s="4" t="s">
        <v>172</v>
      </c>
      <c r="F4915" s="3">
        <v>42934</v>
      </c>
      <c r="G4915" s="3">
        <v>42943</v>
      </c>
      <c r="H4915">
        <v>4673</v>
      </c>
      <c r="I4915" s="4" t="s">
        <v>9023</v>
      </c>
      <c r="J4915" s="4" t="s">
        <v>9024</v>
      </c>
      <c r="K4915" s="4" t="s">
        <v>9010</v>
      </c>
      <c r="L4915">
        <v>5482</v>
      </c>
      <c r="M4915" s="4" t="s">
        <v>55</v>
      </c>
      <c r="N4915">
        <v>1999</v>
      </c>
      <c r="O4915">
        <v>1699.85</v>
      </c>
      <c r="P4915">
        <v>5108</v>
      </c>
      <c r="Q4915" s="4" t="s">
        <v>23</v>
      </c>
      <c r="R4915" s="4" t="s">
        <v>24</v>
      </c>
      <c r="S4915">
        <v>9</v>
      </c>
    </row>
    <row r="4916" spans="1:19">
      <c r="A4916" s="4" t="s">
        <v>5123</v>
      </c>
      <c r="B4916" s="4" t="s">
        <v>185</v>
      </c>
      <c r="C4916" s="4" t="s">
        <v>192</v>
      </c>
      <c r="D4916" s="4" t="s">
        <v>84</v>
      </c>
      <c r="E4916" s="4" t="s">
        <v>172</v>
      </c>
      <c r="F4916" s="3">
        <v>42934</v>
      </c>
      <c r="G4916" s="3">
        <v>42944</v>
      </c>
      <c r="H4916">
        <v>3405</v>
      </c>
      <c r="I4916" s="4" t="s">
        <v>9023</v>
      </c>
      <c r="J4916" s="4" t="s">
        <v>9024</v>
      </c>
      <c r="K4916" s="4" t="s">
        <v>9012</v>
      </c>
      <c r="L4916">
        <v>3393</v>
      </c>
      <c r="M4916" s="4" t="s">
        <v>9322</v>
      </c>
      <c r="N4916">
        <v>1980</v>
      </c>
      <c r="O4916">
        <v>7708.38</v>
      </c>
      <c r="P4916">
        <v>13756</v>
      </c>
      <c r="Q4916" s="4" t="s">
        <v>23</v>
      </c>
      <c r="R4916" s="4" t="s">
        <v>24</v>
      </c>
      <c r="S4916">
        <v>10</v>
      </c>
    </row>
    <row r="4917" spans="1:19">
      <c r="A4917" s="4" t="s">
        <v>5124</v>
      </c>
      <c r="B4917" s="4" t="s">
        <v>216</v>
      </c>
      <c r="C4917" s="4" t="s">
        <v>179</v>
      </c>
      <c r="D4917" s="4" t="s">
        <v>24</v>
      </c>
      <c r="E4917" s="4" t="s">
        <v>193</v>
      </c>
      <c r="F4917" s="3">
        <v>42934</v>
      </c>
      <c r="G4917" s="3"/>
      <c r="I4917" s="4" t="s">
        <v>9018</v>
      </c>
      <c r="J4917" s="4" t="s">
        <v>9019</v>
      </c>
      <c r="K4917" s="4" t="s">
        <v>9010</v>
      </c>
      <c r="L4917">
        <v>550</v>
      </c>
      <c r="M4917" s="4"/>
      <c r="Q4917" s="4"/>
      <c r="R4917" s="4"/>
    </row>
    <row r="4918" spans="1:19">
      <c r="A4918" s="4" t="s">
        <v>5125</v>
      </c>
      <c r="B4918" s="4" t="s">
        <v>216</v>
      </c>
      <c r="C4918" s="4" t="s">
        <v>179</v>
      </c>
      <c r="D4918" s="4" t="s">
        <v>120</v>
      </c>
      <c r="E4918" s="4" t="s">
        <v>172</v>
      </c>
      <c r="F4918" s="3">
        <v>42934</v>
      </c>
      <c r="G4918" s="3">
        <v>43054</v>
      </c>
      <c r="H4918">
        <v>566</v>
      </c>
      <c r="I4918" s="4" t="s">
        <v>9018</v>
      </c>
      <c r="J4918" s="4" t="s">
        <v>9019</v>
      </c>
      <c r="K4918" s="4" t="s">
        <v>9010</v>
      </c>
      <c r="L4918">
        <v>550</v>
      </c>
      <c r="M4918" s="4" t="s">
        <v>58</v>
      </c>
      <c r="N4918">
        <v>1998</v>
      </c>
      <c r="O4918">
        <v>2022.14</v>
      </c>
      <c r="P4918">
        <v>5113</v>
      </c>
      <c r="Q4918" s="4" t="s">
        <v>23</v>
      </c>
      <c r="R4918" s="4" t="s">
        <v>24</v>
      </c>
      <c r="S4918">
        <v>120</v>
      </c>
    </row>
    <row r="4919" spans="1:19">
      <c r="A4919" s="4" t="s">
        <v>5126</v>
      </c>
      <c r="B4919" s="4" t="s">
        <v>235</v>
      </c>
      <c r="C4919" s="4" t="s">
        <v>199</v>
      </c>
      <c r="D4919" s="4" t="s">
        <v>84</v>
      </c>
      <c r="E4919" s="4" t="s">
        <v>172</v>
      </c>
      <c r="F4919" s="3">
        <v>42934</v>
      </c>
      <c r="G4919" s="3">
        <v>43045</v>
      </c>
      <c r="H4919">
        <v>5559</v>
      </c>
      <c r="I4919" s="4" t="s">
        <v>9018</v>
      </c>
      <c r="J4919" s="4" t="s">
        <v>9019</v>
      </c>
      <c r="K4919" s="4" t="s">
        <v>9010</v>
      </c>
      <c r="L4919">
        <v>5482</v>
      </c>
      <c r="M4919" s="4" t="s">
        <v>9322</v>
      </c>
      <c r="N4919">
        <v>1980</v>
      </c>
      <c r="O4919">
        <v>7708.38</v>
      </c>
      <c r="P4919">
        <v>13756</v>
      </c>
      <c r="Q4919" s="4" t="s">
        <v>23</v>
      </c>
      <c r="R4919" s="4" t="s">
        <v>24</v>
      </c>
      <c r="S4919">
        <v>111</v>
      </c>
    </row>
    <row r="4920" spans="1:19">
      <c r="A4920" s="4" t="s">
        <v>5127</v>
      </c>
      <c r="B4920" s="4" t="s">
        <v>181</v>
      </c>
      <c r="C4920" s="4" t="s">
        <v>9011</v>
      </c>
      <c r="D4920" s="4" t="s">
        <v>105</v>
      </c>
      <c r="E4920" s="4" t="s">
        <v>197</v>
      </c>
      <c r="F4920" s="3">
        <v>42934</v>
      </c>
      <c r="G4920" s="3">
        <v>42941</v>
      </c>
      <c r="H4920">
        <v>0</v>
      </c>
      <c r="I4920" s="4" t="s">
        <v>9026</v>
      </c>
      <c r="J4920" s="4" t="s">
        <v>9024</v>
      </c>
      <c r="K4920" s="4" t="s">
        <v>9010</v>
      </c>
      <c r="L4920">
        <v>4821</v>
      </c>
      <c r="M4920" s="4" t="s">
        <v>36</v>
      </c>
      <c r="N4920">
        <v>1996</v>
      </c>
      <c r="O4920">
        <v>6354.87</v>
      </c>
      <c r="P4920">
        <v>16780</v>
      </c>
      <c r="Q4920" s="4" t="s">
        <v>23</v>
      </c>
      <c r="R4920" s="4" t="s">
        <v>35</v>
      </c>
      <c r="S4920">
        <v>7</v>
      </c>
    </row>
    <row r="4921" spans="1:19">
      <c r="A4921" s="4" t="s">
        <v>5128</v>
      </c>
      <c r="B4921" s="4" t="s">
        <v>181</v>
      </c>
      <c r="C4921" s="4" t="s">
        <v>9011</v>
      </c>
      <c r="D4921" s="4" t="s">
        <v>71</v>
      </c>
      <c r="E4921" s="4" t="s">
        <v>172</v>
      </c>
      <c r="F4921" s="3">
        <v>42934</v>
      </c>
      <c r="G4921" s="3">
        <v>42994</v>
      </c>
      <c r="H4921">
        <v>4797</v>
      </c>
      <c r="I4921" s="4" t="s">
        <v>9026</v>
      </c>
      <c r="J4921" s="4" t="s">
        <v>9024</v>
      </c>
      <c r="K4921" s="4" t="s">
        <v>9010</v>
      </c>
      <c r="L4921">
        <v>4821</v>
      </c>
      <c r="M4921" s="4" t="s">
        <v>46</v>
      </c>
      <c r="N4921">
        <v>2000</v>
      </c>
      <c r="O4921">
        <v>2952.73</v>
      </c>
      <c r="P4921">
        <v>5107</v>
      </c>
      <c r="Q4921" s="4" t="s">
        <v>23</v>
      </c>
      <c r="R4921" s="4" t="s">
        <v>24</v>
      </c>
      <c r="S4921">
        <v>60</v>
      </c>
    </row>
    <row r="4922" spans="1:19">
      <c r="A4922" s="4" t="s">
        <v>5129</v>
      </c>
      <c r="B4922" s="4" t="s">
        <v>183</v>
      </c>
      <c r="C4922" s="4" t="s">
        <v>179</v>
      </c>
      <c r="D4922" s="4" t="s">
        <v>24</v>
      </c>
      <c r="E4922" s="4" t="s">
        <v>193</v>
      </c>
      <c r="F4922" s="3">
        <v>42935</v>
      </c>
      <c r="G4922" s="3"/>
      <c r="I4922" s="4" t="s">
        <v>9014</v>
      </c>
      <c r="J4922" s="4" t="s">
        <v>9015</v>
      </c>
      <c r="K4922" s="4" t="s">
        <v>9010</v>
      </c>
      <c r="L4922">
        <v>550</v>
      </c>
      <c r="M4922" s="4"/>
      <c r="Q4922" s="4"/>
      <c r="R4922" s="4"/>
    </row>
    <row r="4923" spans="1:19">
      <c r="A4923" s="4" t="s">
        <v>5130</v>
      </c>
      <c r="B4923" s="4" t="s">
        <v>183</v>
      </c>
      <c r="C4923" s="4" t="s">
        <v>177</v>
      </c>
      <c r="D4923" s="4" t="s">
        <v>51</v>
      </c>
      <c r="E4923" s="4" t="s">
        <v>193</v>
      </c>
      <c r="F4923" s="3">
        <v>42935</v>
      </c>
      <c r="G4923" s="3"/>
      <c r="I4923" s="4" t="s">
        <v>9014</v>
      </c>
      <c r="J4923" s="4" t="s">
        <v>9015</v>
      </c>
      <c r="K4923" s="4" t="s">
        <v>9012</v>
      </c>
      <c r="L4923">
        <v>55</v>
      </c>
      <c r="M4923" s="4" t="s">
        <v>36</v>
      </c>
      <c r="N4923">
        <v>1982</v>
      </c>
      <c r="O4923">
        <v>4618</v>
      </c>
      <c r="P4923">
        <v>10083</v>
      </c>
      <c r="Q4923" s="4" t="s">
        <v>23</v>
      </c>
      <c r="R4923" s="4" t="s">
        <v>24</v>
      </c>
    </row>
    <row r="4924" spans="1:19">
      <c r="A4924" s="4" t="s">
        <v>5131</v>
      </c>
      <c r="B4924" s="4" t="s">
        <v>183</v>
      </c>
      <c r="C4924" s="4" t="s">
        <v>177</v>
      </c>
      <c r="D4924" s="4" t="s">
        <v>85</v>
      </c>
      <c r="E4924" s="4" t="s">
        <v>193</v>
      </c>
      <c r="F4924" s="3">
        <v>42935</v>
      </c>
      <c r="G4924" s="3"/>
      <c r="I4924" s="4" t="s">
        <v>9014</v>
      </c>
      <c r="J4924" s="4" t="s">
        <v>9015</v>
      </c>
      <c r="K4924" s="4" t="s">
        <v>9012</v>
      </c>
      <c r="L4924">
        <v>55</v>
      </c>
      <c r="M4924" s="4" t="s">
        <v>46</v>
      </c>
      <c r="N4924">
        <v>1985</v>
      </c>
      <c r="O4924">
        <v>375.43</v>
      </c>
      <c r="P4924">
        <v>1190</v>
      </c>
      <c r="Q4924" s="4" t="s">
        <v>23</v>
      </c>
      <c r="R4924" s="4" t="s">
        <v>24</v>
      </c>
    </row>
    <row r="4925" spans="1:19">
      <c r="A4925" s="4" t="s">
        <v>5132</v>
      </c>
      <c r="B4925" s="4" t="s">
        <v>183</v>
      </c>
      <c r="C4925" s="4" t="s">
        <v>177</v>
      </c>
      <c r="D4925" s="4" t="s">
        <v>51</v>
      </c>
      <c r="E4925" s="4" t="s">
        <v>197</v>
      </c>
      <c r="F4925" s="3">
        <v>42935</v>
      </c>
      <c r="G4925" s="3">
        <v>42946</v>
      </c>
      <c r="H4925">
        <v>0</v>
      </c>
      <c r="I4925" s="4" t="s">
        <v>9014</v>
      </c>
      <c r="J4925" s="4" t="s">
        <v>9015</v>
      </c>
      <c r="K4925" s="4" t="s">
        <v>9012</v>
      </c>
      <c r="L4925">
        <v>55</v>
      </c>
      <c r="M4925" s="4" t="s">
        <v>36</v>
      </c>
      <c r="N4925">
        <v>1982</v>
      </c>
      <c r="O4925">
        <v>4618</v>
      </c>
      <c r="P4925">
        <v>10083</v>
      </c>
      <c r="Q4925" s="4" t="s">
        <v>23</v>
      </c>
      <c r="R4925" s="4" t="s">
        <v>24</v>
      </c>
      <c r="S4925">
        <v>11</v>
      </c>
    </row>
    <row r="4926" spans="1:19">
      <c r="A4926" s="4" t="s">
        <v>5133</v>
      </c>
      <c r="B4926" s="4" t="s">
        <v>183</v>
      </c>
      <c r="C4926" s="4" t="s">
        <v>177</v>
      </c>
      <c r="D4926" s="4" t="s">
        <v>27</v>
      </c>
      <c r="E4926" s="4" t="s">
        <v>172</v>
      </c>
      <c r="F4926" s="3">
        <v>42935</v>
      </c>
      <c r="G4926" s="3">
        <v>42941</v>
      </c>
      <c r="H4926">
        <v>53</v>
      </c>
      <c r="I4926" s="4" t="s">
        <v>9014</v>
      </c>
      <c r="J4926" s="4" t="s">
        <v>9015</v>
      </c>
      <c r="K4926" s="4" t="s">
        <v>9012</v>
      </c>
      <c r="L4926">
        <v>55</v>
      </c>
      <c r="M4926" s="4" t="s">
        <v>26</v>
      </c>
      <c r="N4926">
        <v>1986</v>
      </c>
      <c r="O4926">
        <v>647.17999999999995</v>
      </c>
      <c r="P4926">
        <v>1185</v>
      </c>
      <c r="Q4926" s="4" t="s">
        <v>28</v>
      </c>
      <c r="R4926" s="4" t="s">
        <v>24</v>
      </c>
      <c r="S4926">
        <v>6</v>
      </c>
    </row>
    <row r="4927" spans="1:19">
      <c r="A4927" s="4" t="s">
        <v>5134</v>
      </c>
      <c r="B4927" s="4" t="s">
        <v>246</v>
      </c>
      <c r="C4927" s="4" t="s">
        <v>192</v>
      </c>
      <c r="D4927" s="4" t="s">
        <v>130</v>
      </c>
      <c r="E4927" s="4" t="s">
        <v>197</v>
      </c>
      <c r="F4927" s="3">
        <v>42935</v>
      </c>
      <c r="G4927" s="3">
        <v>43005</v>
      </c>
      <c r="H4927">
        <v>0</v>
      </c>
      <c r="I4927" s="4" t="s">
        <v>9021</v>
      </c>
      <c r="J4927" s="4" t="s">
        <v>9019</v>
      </c>
      <c r="K4927" s="4" t="s">
        <v>9012</v>
      </c>
      <c r="L4927">
        <v>3393</v>
      </c>
      <c r="M4927" s="4" t="s">
        <v>36</v>
      </c>
      <c r="N4927">
        <v>1979</v>
      </c>
      <c r="O4927">
        <v>4478.47</v>
      </c>
      <c r="P4927">
        <v>13809</v>
      </c>
      <c r="Q4927" s="4" t="s">
        <v>23</v>
      </c>
      <c r="R4927" s="4" t="s">
        <v>24</v>
      </c>
      <c r="S4927">
        <v>70</v>
      </c>
    </row>
    <row r="4928" spans="1:19">
      <c r="A4928" s="4" t="s">
        <v>5135</v>
      </c>
      <c r="B4928" s="4" t="s">
        <v>304</v>
      </c>
      <c r="C4928" s="4" t="s">
        <v>177</v>
      </c>
      <c r="D4928" s="4" t="s">
        <v>24</v>
      </c>
      <c r="E4928" s="4" t="s">
        <v>193</v>
      </c>
      <c r="F4928" s="3">
        <v>42935</v>
      </c>
      <c r="G4928" s="3"/>
      <c r="I4928" s="4" t="s">
        <v>9014</v>
      </c>
      <c r="J4928" s="4" t="s">
        <v>9015</v>
      </c>
      <c r="K4928" s="4" t="s">
        <v>9012</v>
      </c>
      <c r="L4928">
        <v>55</v>
      </c>
      <c r="M4928" s="4"/>
      <c r="Q4928" s="4"/>
      <c r="R4928" s="4"/>
    </row>
    <row r="4929" spans="1:19">
      <c r="A4929" s="4" t="s">
        <v>5136</v>
      </c>
      <c r="B4929" s="4" t="s">
        <v>304</v>
      </c>
      <c r="C4929" s="4" t="s">
        <v>177</v>
      </c>
      <c r="D4929" s="4" t="s">
        <v>24</v>
      </c>
      <c r="E4929" s="4" t="s">
        <v>193</v>
      </c>
      <c r="F4929" s="3">
        <v>42935</v>
      </c>
      <c r="G4929" s="3"/>
      <c r="I4929" s="4" t="s">
        <v>9014</v>
      </c>
      <c r="J4929" s="4" t="s">
        <v>9015</v>
      </c>
      <c r="K4929" s="4" t="s">
        <v>9012</v>
      </c>
      <c r="L4929">
        <v>55</v>
      </c>
      <c r="M4929" s="4"/>
      <c r="Q4929" s="4"/>
      <c r="R4929" s="4"/>
    </row>
    <row r="4930" spans="1:19">
      <c r="A4930" s="4" t="s">
        <v>5137</v>
      </c>
      <c r="B4930" s="4" t="s">
        <v>279</v>
      </c>
      <c r="C4930" s="4" t="s">
        <v>171</v>
      </c>
      <c r="D4930" s="4" t="s">
        <v>50</v>
      </c>
      <c r="E4930" s="4" t="s">
        <v>172</v>
      </c>
      <c r="F4930" s="3">
        <v>42935</v>
      </c>
      <c r="G4930" s="3">
        <v>42946</v>
      </c>
      <c r="H4930">
        <v>955</v>
      </c>
      <c r="I4930" s="4" t="s">
        <v>9018</v>
      </c>
      <c r="J4930" s="4" t="s">
        <v>9019</v>
      </c>
      <c r="K4930" s="4" t="s">
        <v>9010</v>
      </c>
      <c r="L4930">
        <v>1096</v>
      </c>
      <c r="M4930" s="4" t="s">
        <v>9322</v>
      </c>
      <c r="N4930">
        <v>1992</v>
      </c>
      <c r="O4930">
        <v>1712.68</v>
      </c>
      <c r="P4930">
        <v>3194</v>
      </c>
      <c r="Q4930" s="4" t="s">
        <v>23</v>
      </c>
      <c r="R4930" s="4" t="s">
        <v>21</v>
      </c>
      <c r="S4930">
        <v>11</v>
      </c>
    </row>
    <row r="4931" spans="1:19">
      <c r="A4931" s="4" t="s">
        <v>5138</v>
      </c>
      <c r="B4931" s="4" t="s">
        <v>210</v>
      </c>
      <c r="C4931" s="4" t="s">
        <v>199</v>
      </c>
      <c r="D4931" s="4" t="s">
        <v>125</v>
      </c>
      <c r="E4931" s="4" t="s">
        <v>197</v>
      </c>
      <c r="F4931" s="3">
        <v>42935</v>
      </c>
      <c r="G4931" s="3">
        <v>42946</v>
      </c>
      <c r="H4931">
        <v>0</v>
      </c>
      <c r="I4931" s="4" t="s">
        <v>9021</v>
      </c>
      <c r="J4931" s="4" t="s">
        <v>9019</v>
      </c>
      <c r="K4931" s="4" t="s">
        <v>9010</v>
      </c>
      <c r="L4931">
        <v>5482</v>
      </c>
      <c r="M4931" s="4" t="s">
        <v>33</v>
      </c>
      <c r="N4931">
        <v>2005</v>
      </c>
      <c r="O4931">
        <v>2261.0500000000002</v>
      </c>
      <c r="P4931">
        <v>3851</v>
      </c>
      <c r="Q4931" s="4" t="s">
        <v>23</v>
      </c>
      <c r="R4931" s="4" t="s">
        <v>24</v>
      </c>
      <c r="S4931">
        <v>11</v>
      </c>
    </row>
    <row r="4932" spans="1:19">
      <c r="A4932" s="4" t="s">
        <v>5139</v>
      </c>
      <c r="B4932" s="4" t="s">
        <v>174</v>
      </c>
      <c r="C4932" s="4" t="s">
        <v>179</v>
      </c>
      <c r="D4932" s="4" t="s">
        <v>24</v>
      </c>
      <c r="E4932" s="4" t="s">
        <v>193</v>
      </c>
      <c r="F4932" s="3">
        <v>42935</v>
      </c>
      <c r="G4932" s="3"/>
      <c r="I4932" s="4" t="s">
        <v>9016</v>
      </c>
      <c r="J4932" s="4" t="s">
        <v>9015</v>
      </c>
      <c r="K4932" s="4" t="s">
        <v>9010</v>
      </c>
      <c r="L4932">
        <v>550</v>
      </c>
      <c r="M4932" s="4"/>
      <c r="Q4932" s="4"/>
      <c r="R4932" s="4"/>
    </row>
    <row r="4933" spans="1:19">
      <c r="A4933" s="4" t="s">
        <v>5140</v>
      </c>
      <c r="B4933" s="4" t="s">
        <v>174</v>
      </c>
      <c r="C4933" s="4" t="s">
        <v>199</v>
      </c>
      <c r="D4933" s="4" t="s">
        <v>79</v>
      </c>
      <c r="E4933" s="4" t="s">
        <v>193</v>
      </c>
      <c r="F4933" s="3">
        <v>42935</v>
      </c>
      <c r="G4933" s="3"/>
      <c r="I4933" s="4" t="s">
        <v>9016</v>
      </c>
      <c r="J4933" s="4" t="s">
        <v>9015</v>
      </c>
      <c r="K4933" s="4" t="s">
        <v>9010</v>
      </c>
      <c r="L4933">
        <v>5482</v>
      </c>
      <c r="M4933" s="4" t="s">
        <v>26</v>
      </c>
      <c r="N4933">
        <v>2002</v>
      </c>
      <c r="O4933">
        <v>3178.24</v>
      </c>
      <c r="P4933">
        <v>4540</v>
      </c>
      <c r="Q4933" s="4" t="s">
        <v>23</v>
      </c>
      <c r="R4933" s="4" t="s">
        <v>24</v>
      </c>
    </row>
    <row r="4934" spans="1:19">
      <c r="A4934" s="4" t="s">
        <v>5141</v>
      </c>
      <c r="B4934" s="4" t="s">
        <v>174</v>
      </c>
      <c r="C4934" s="4" t="s">
        <v>9011</v>
      </c>
      <c r="D4934" s="4" t="s">
        <v>24</v>
      </c>
      <c r="E4934" s="4" t="s">
        <v>193</v>
      </c>
      <c r="F4934" s="3">
        <v>42935</v>
      </c>
      <c r="G4934" s="3"/>
      <c r="I4934" s="4" t="s">
        <v>9016</v>
      </c>
      <c r="J4934" s="4" t="s">
        <v>9015</v>
      </c>
      <c r="K4934" s="4" t="s">
        <v>9010</v>
      </c>
      <c r="L4934">
        <v>4821</v>
      </c>
      <c r="M4934" s="4"/>
      <c r="Q4934" s="4"/>
      <c r="R4934" s="4"/>
    </row>
    <row r="4935" spans="1:19">
      <c r="A4935" s="4" t="s">
        <v>5142</v>
      </c>
      <c r="B4935" s="4" t="s">
        <v>174</v>
      </c>
      <c r="C4935" s="4" t="s">
        <v>9011</v>
      </c>
      <c r="D4935" s="4" t="s">
        <v>27</v>
      </c>
      <c r="E4935" s="4" t="s">
        <v>197</v>
      </c>
      <c r="F4935" s="3">
        <v>42935</v>
      </c>
      <c r="G4935" s="3">
        <v>42938</v>
      </c>
      <c r="H4935">
        <v>0</v>
      </c>
      <c r="I4935" s="4" t="s">
        <v>9016</v>
      </c>
      <c r="J4935" s="4" t="s">
        <v>9015</v>
      </c>
      <c r="K4935" s="4" t="s">
        <v>9010</v>
      </c>
      <c r="L4935">
        <v>4821</v>
      </c>
      <c r="M4935" s="4" t="s">
        <v>26</v>
      </c>
      <c r="N4935">
        <v>1986</v>
      </c>
      <c r="O4935">
        <v>647.17999999999995</v>
      </c>
      <c r="P4935">
        <v>1185</v>
      </c>
      <c r="Q4935" s="4" t="s">
        <v>28</v>
      </c>
      <c r="R4935" s="4" t="s">
        <v>24</v>
      </c>
      <c r="S4935">
        <v>3</v>
      </c>
    </row>
    <row r="4936" spans="1:19">
      <c r="A4936" s="4" t="s">
        <v>5143</v>
      </c>
      <c r="B4936" s="4" t="s">
        <v>174</v>
      </c>
      <c r="C4936" s="4" t="s">
        <v>171</v>
      </c>
      <c r="D4936" s="4" t="s">
        <v>68</v>
      </c>
      <c r="E4936" s="4" t="s">
        <v>172</v>
      </c>
      <c r="F4936" s="3">
        <v>42935</v>
      </c>
      <c r="G4936" s="3">
        <v>42950</v>
      </c>
      <c r="H4936">
        <v>1060</v>
      </c>
      <c r="I4936" s="4" t="s">
        <v>9016</v>
      </c>
      <c r="J4936" s="4" t="s">
        <v>9015</v>
      </c>
      <c r="K4936" s="4" t="s">
        <v>9010</v>
      </c>
      <c r="L4936">
        <v>1096</v>
      </c>
      <c r="M4936" s="4" t="s">
        <v>9322</v>
      </c>
      <c r="N4936">
        <v>2000</v>
      </c>
      <c r="O4936">
        <v>1223.72</v>
      </c>
      <c r="P4936">
        <v>2497</v>
      </c>
      <c r="Q4936" s="4" t="s">
        <v>69</v>
      </c>
      <c r="R4936" s="4" t="s">
        <v>24</v>
      </c>
      <c r="S4936">
        <v>15</v>
      </c>
    </row>
    <row r="4937" spans="1:19">
      <c r="A4937" s="4" t="s">
        <v>5144</v>
      </c>
      <c r="B4937" s="4" t="s">
        <v>174</v>
      </c>
      <c r="C4937" s="4" t="s">
        <v>9011</v>
      </c>
      <c r="D4937" s="4" t="s">
        <v>70</v>
      </c>
      <c r="E4937" s="4" t="s">
        <v>172</v>
      </c>
      <c r="F4937" s="3">
        <v>42935</v>
      </c>
      <c r="G4937" s="3">
        <v>42942</v>
      </c>
      <c r="H4937">
        <v>5401</v>
      </c>
      <c r="I4937" s="4" t="s">
        <v>9016</v>
      </c>
      <c r="J4937" s="4" t="s">
        <v>9015</v>
      </c>
      <c r="K4937" s="4" t="s">
        <v>9010</v>
      </c>
      <c r="L4937">
        <v>4821</v>
      </c>
      <c r="M4937" s="4" t="s">
        <v>55</v>
      </c>
      <c r="N4937">
        <v>2007</v>
      </c>
      <c r="O4937">
        <v>86.68</v>
      </c>
      <c r="P4937">
        <v>187</v>
      </c>
      <c r="Q4937" s="4" t="s">
        <v>23</v>
      </c>
      <c r="R4937" s="4" t="s">
        <v>56</v>
      </c>
      <c r="S4937">
        <v>7</v>
      </c>
    </row>
    <row r="4938" spans="1:19">
      <c r="A4938" s="4" t="s">
        <v>5145</v>
      </c>
      <c r="B4938" s="4" t="s">
        <v>212</v>
      </c>
      <c r="C4938" s="4" t="s">
        <v>9011</v>
      </c>
      <c r="D4938" s="4" t="s">
        <v>24</v>
      </c>
      <c r="E4938" s="4" t="s">
        <v>193</v>
      </c>
      <c r="F4938" s="3">
        <v>42935</v>
      </c>
      <c r="G4938" s="3"/>
      <c r="I4938" s="4" t="s">
        <v>9023</v>
      </c>
      <c r="J4938" s="4" t="s">
        <v>9024</v>
      </c>
      <c r="K4938" s="4" t="s">
        <v>9010</v>
      </c>
      <c r="L4938">
        <v>4821</v>
      </c>
      <c r="M4938" s="4"/>
      <c r="Q4938" s="4"/>
      <c r="R4938" s="4"/>
    </row>
    <row r="4939" spans="1:19">
      <c r="A4939" s="4" t="s">
        <v>5146</v>
      </c>
      <c r="B4939" s="4" t="s">
        <v>237</v>
      </c>
      <c r="C4939" s="4" t="s">
        <v>199</v>
      </c>
      <c r="D4939" s="4" t="s">
        <v>82</v>
      </c>
      <c r="E4939" s="4" t="s">
        <v>172</v>
      </c>
      <c r="F4939" s="3">
        <v>42935</v>
      </c>
      <c r="G4939" s="3">
        <v>42942</v>
      </c>
      <c r="H4939">
        <v>4895</v>
      </c>
      <c r="I4939" s="4" t="s">
        <v>9018</v>
      </c>
      <c r="J4939" s="4" t="s">
        <v>9019</v>
      </c>
      <c r="K4939" s="4" t="s">
        <v>9010</v>
      </c>
      <c r="L4939">
        <v>5482</v>
      </c>
      <c r="M4939" s="4" t="s">
        <v>36</v>
      </c>
      <c r="N4939">
        <v>1982</v>
      </c>
      <c r="O4939">
        <v>11698.03</v>
      </c>
      <c r="P4939">
        <v>34288</v>
      </c>
      <c r="Q4939" s="4" t="s">
        <v>23</v>
      </c>
      <c r="R4939" s="4" t="s">
        <v>24</v>
      </c>
      <c r="S4939">
        <v>7</v>
      </c>
    </row>
    <row r="4940" spans="1:19">
      <c r="A4940" s="4" t="s">
        <v>5147</v>
      </c>
      <c r="B4940" s="4" t="s">
        <v>196</v>
      </c>
      <c r="C4940" s="4" t="s">
        <v>199</v>
      </c>
      <c r="D4940" s="4" t="s">
        <v>119</v>
      </c>
      <c r="E4940" s="4" t="s">
        <v>172</v>
      </c>
      <c r="F4940" s="3">
        <v>42935</v>
      </c>
      <c r="G4940" s="3">
        <v>42937</v>
      </c>
      <c r="H4940">
        <v>4907</v>
      </c>
      <c r="I4940" s="4" t="s">
        <v>9016</v>
      </c>
      <c r="J4940" s="4" t="s">
        <v>9015</v>
      </c>
      <c r="K4940" s="4" t="s">
        <v>9010</v>
      </c>
      <c r="L4940">
        <v>5482</v>
      </c>
      <c r="M4940" s="4" t="s">
        <v>55</v>
      </c>
      <c r="N4940">
        <v>1988</v>
      </c>
      <c r="O4940">
        <v>5266.09</v>
      </c>
      <c r="P4940">
        <v>8595</v>
      </c>
      <c r="Q4940" s="4" t="s">
        <v>23</v>
      </c>
      <c r="R4940" s="4" t="s">
        <v>56</v>
      </c>
      <c r="S4940">
        <v>2</v>
      </c>
    </row>
    <row r="4941" spans="1:19">
      <c r="A4941" s="4" t="s">
        <v>5148</v>
      </c>
      <c r="B4941" s="4" t="s">
        <v>203</v>
      </c>
      <c r="C4941" s="4" t="s">
        <v>177</v>
      </c>
      <c r="D4941" s="4" t="s">
        <v>123</v>
      </c>
      <c r="E4941" s="4" t="s">
        <v>193</v>
      </c>
      <c r="F4941" s="3">
        <v>42935</v>
      </c>
      <c r="G4941" s="3"/>
      <c r="I4941" s="4" t="s">
        <v>9023</v>
      </c>
      <c r="J4941" s="4" t="s">
        <v>9024</v>
      </c>
      <c r="K4941" s="4" t="s">
        <v>9012</v>
      </c>
      <c r="L4941">
        <v>55</v>
      </c>
      <c r="M4941" s="4" t="s">
        <v>39</v>
      </c>
      <c r="N4941">
        <v>1989</v>
      </c>
      <c r="O4941">
        <v>3838.39</v>
      </c>
      <c r="P4941">
        <v>8274</v>
      </c>
      <c r="Q4941" s="4" t="s">
        <v>23</v>
      </c>
      <c r="R4941" s="4" t="s">
        <v>24</v>
      </c>
    </row>
    <row r="4942" spans="1:19">
      <c r="A4942" s="4" t="s">
        <v>5149</v>
      </c>
      <c r="B4942" s="4" t="s">
        <v>203</v>
      </c>
      <c r="C4942" s="4" t="s">
        <v>192</v>
      </c>
      <c r="D4942" s="4" t="s">
        <v>124</v>
      </c>
      <c r="E4942" s="4" t="s">
        <v>197</v>
      </c>
      <c r="F4942" s="3">
        <v>42935</v>
      </c>
      <c r="G4942" s="3">
        <v>42945</v>
      </c>
      <c r="H4942">
        <v>0</v>
      </c>
      <c r="I4942" s="4" t="s">
        <v>9023</v>
      </c>
      <c r="J4942" s="4" t="s">
        <v>9024</v>
      </c>
      <c r="K4942" s="4" t="s">
        <v>9012</v>
      </c>
      <c r="L4942">
        <v>3393</v>
      </c>
      <c r="M4942" s="4" t="s">
        <v>60</v>
      </c>
      <c r="N4942">
        <v>1983</v>
      </c>
      <c r="O4942">
        <v>2871.35</v>
      </c>
      <c r="P4942">
        <v>9561</v>
      </c>
      <c r="Q4942" s="4" t="s">
        <v>23</v>
      </c>
      <c r="R4942" s="4" t="s">
        <v>24</v>
      </c>
      <c r="S4942">
        <v>10</v>
      </c>
    </row>
    <row r="4943" spans="1:19">
      <c r="A4943" s="4" t="s">
        <v>5150</v>
      </c>
      <c r="B4943" s="4" t="s">
        <v>203</v>
      </c>
      <c r="C4943" s="4" t="s">
        <v>171</v>
      </c>
      <c r="D4943" s="4" t="s">
        <v>115</v>
      </c>
      <c r="E4943" s="4" t="s">
        <v>172</v>
      </c>
      <c r="F4943" s="3">
        <v>42935</v>
      </c>
      <c r="G4943" s="3">
        <v>43008</v>
      </c>
      <c r="H4943">
        <v>1170</v>
      </c>
      <c r="I4943" s="4" t="s">
        <v>9023</v>
      </c>
      <c r="J4943" s="4" t="s">
        <v>9024</v>
      </c>
      <c r="K4943" s="4" t="s">
        <v>9010</v>
      </c>
      <c r="L4943">
        <v>1096</v>
      </c>
      <c r="M4943" s="4" t="s">
        <v>46</v>
      </c>
      <c r="N4943">
        <v>2008</v>
      </c>
      <c r="O4943">
        <v>894.37</v>
      </c>
      <c r="P4943">
        <v>1593</v>
      </c>
      <c r="Q4943" s="4" t="s">
        <v>116</v>
      </c>
      <c r="R4943" s="4" t="s">
        <v>24</v>
      </c>
      <c r="S4943">
        <v>73</v>
      </c>
    </row>
    <row r="4944" spans="1:19">
      <c r="A4944" s="4" t="s">
        <v>5151</v>
      </c>
      <c r="B4944" s="4" t="s">
        <v>203</v>
      </c>
      <c r="C4944" s="4" t="s">
        <v>192</v>
      </c>
      <c r="D4944" s="4" t="s">
        <v>54</v>
      </c>
      <c r="E4944" s="4" t="s">
        <v>172</v>
      </c>
      <c r="F4944" s="3">
        <v>42935</v>
      </c>
      <c r="G4944" s="3">
        <v>42944</v>
      </c>
      <c r="H4944">
        <v>2718</v>
      </c>
      <c r="I4944" s="4" t="s">
        <v>9023</v>
      </c>
      <c r="J4944" s="4" t="s">
        <v>9024</v>
      </c>
      <c r="K4944" s="4" t="s">
        <v>9012</v>
      </c>
      <c r="L4944">
        <v>3393</v>
      </c>
      <c r="M4944" s="4" t="s">
        <v>55</v>
      </c>
      <c r="N4944">
        <v>1995</v>
      </c>
      <c r="O4944">
        <v>1825.82</v>
      </c>
      <c r="P4944">
        <v>5595</v>
      </c>
      <c r="Q4944" s="4" t="s">
        <v>23</v>
      </c>
      <c r="R4944" s="4" t="s">
        <v>56</v>
      </c>
      <c r="S4944">
        <v>9</v>
      </c>
    </row>
    <row r="4945" spans="1:19">
      <c r="A4945" s="4" t="s">
        <v>5152</v>
      </c>
      <c r="B4945" s="4" t="s">
        <v>191</v>
      </c>
      <c r="C4945" s="4" t="s">
        <v>177</v>
      </c>
      <c r="D4945" s="4" t="s">
        <v>98</v>
      </c>
      <c r="E4945" s="4" t="s">
        <v>197</v>
      </c>
      <c r="F4945" s="3">
        <v>42935</v>
      </c>
      <c r="G4945" s="3">
        <v>42977</v>
      </c>
      <c r="H4945">
        <v>0</v>
      </c>
      <c r="I4945" s="4" t="s">
        <v>9026</v>
      </c>
      <c r="J4945" s="4" t="s">
        <v>9024</v>
      </c>
      <c r="K4945" s="4" t="s">
        <v>9012</v>
      </c>
      <c r="L4945">
        <v>55</v>
      </c>
      <c r="M4945" s="4" t="s">
        <v>39</v>
      </c>
      <c r="N4945">
        <v>2002</v>
      </c>
      <c r="O4945">
        <v>349.81</v>
      </c>
      <c r="P4945">
        <v>315</v>
      </c>
      <c r="Q4945" s="4" t="s">
        <v>23</v>
      </c>
      <c r="R4945" s="4" t="s">
        <v>24</v>
      </c>
      <c r="S4945">
        <v>42</v>
      </c>
    </row>
    <row r="4946" spans="1:19">
      <c r="A4946" s="4" t="s">
        <v>5153</v>
      </c>
      <c r="B4946" s="4" t="s">
        <v>343</v>
      </c>
      <c r="C4946" s="4" t="s">
        <v>9011</v>
      </c>
      <c r="D4946" s="4" t="s">
        <v>47</v>
      </c>
      <c r="E4946" s="4" t="s">
        <v>193</v>
      </c>
      <c r="F4946" s="3">
        <v>42935</v>
      </c>
      <c r="G4946" s="3"/>
      <c r="I4946" s="4" t="s">
        <v>9016</v>
      </c>
      <c r="J4946" s="4" t="s">
        <v>9015</v>
      </c>
      <c r="K4946" s="4" t="s">
        <v>9010</v>
      </c>
      <c r="L4946">
        <v>4821</v>
      </c>
      <c r="M4946" s="4" t="s">
        <v>46</v>
      </c>
      <c r="N4946">
        <v>1986</v>
      </c>
      <c r="O4946">
        <v>2403.58</v>
      </c>
      <c r="P4946">
        <v>8801</v>
      </c>
      <c r="Q4946" s="4" t="s">
        <v>23</v>
      </c>
      <c r="R4946" s="4" t="s">
        <v>24</v>
      </c>
    </row>
    <row r="4947" spans="1:19">
      <c r="A4947" s="4" t="s">
        <v>5154</v>
      </c>
      <c r="B4947" s="4" t="s">
        <v>219</v>
      </c>
      <c r="C4947" s="4" t="s">
        <v>179</v>
      </c>
      <c r="D4947" s="4" t="s">
        <v>82</v>
      </c>
      <c r="E4947" s="4" t="s">
        <v>197</v>
      </c>
      <c r="F4947" s="3">
        <v>42935</v>
      </c>
      <c r="G4947" s="3">
        <v>43043</v>
      </c>
      <c r="H4947">
        <v>0</v>
      </c>
      <c r="I4947" s="4" t="s">
        <v>9026</v>
      </c>
      <c r="J4947" s="4" t="s">
        <v>9024</v>
      </c>
      <c r="K4947" s="4" t="s">
        <v>9010</v>
      </c>
      <c r="L4947">
        <v>550</v>
      </c>
      <c r="M4947" s="4" t="s">
        <v>36</v>
      </c>
      <c r="N4947">
        <v>1982</v>
      </c>
      <c r="O4947">
        <v>11698.03</v>
      </c>
      <c r="P4947">
        <v>34288</v>
      </c>
      <c r="Q4947" s="4" t="s">
        <v>23</v>
      </c>
      <c r="R4947" s="4" t="s">
        <v>24</v>
      </c>
      <c r="S4947">
        <v>108</v>
      </c>
    </row>
    <row r="4948" spans="1:19">
      <c r="A4948" s="4" t="s">
        <v>5155</v>
      </c>
      <c r="B4948" s="4" t="s">
        <v>230</v>
      </c>
      <c r="C4948" s="4" t="s">
        <v>179</v>
      </c>
      <c r="D4948" s="4" t="s">
        <v>72</v>
      </c>
      <c r="E4948" s="4" t="s">
        <v>197</v>
      </c>
      <c r="F4948" s="3">
        <v>42935</v>
      </c>
      <c r="G4948" s="3">
        <v>42946</v>
      </c>
      <c r="H4948">
        <v>0</v>
      </c>
      <c r="I4948" s="4" t="s">
        <v>9026</v>
      </c>
      <c r="J4948" s="4" t="s">
        <v>9024</v>
      </c>
      <c r="K4948" s="4" t="s">
        <v>9010</v>
      </c>
      <c r="L4948">
        <v>550</v>
      </c>
      <c r="M4948" s="4" t="s">
        <v>73</v>
      </c>
      <c r="N4948">
        <v>2003</v>
      </c>
      <c r="O4948">
        <v>692.19</v>
      </c>
      <c r="P4948">
        <v>1922</v>
      </c>
      <c r="Q4948" s="4" t="s">
        <v>23</v>
      </c>
      <c r="R4948" s="4" t="s">
        <v>24</v>
      </c>
      <c r="S4948">
        <v>11</v>
      </c>
    </row>
    <row r="4949" spans="1:19">
      <c r="A4949" s="4" t="s">
        <v>5156</v>
      </c>
      <c r="B4949" s="4" t="s">
        <v>230</v>
      </c>
      <c r="C4949" s="4" t="s">
        <v>177</v>
      </c>
      <c r="D4949" s="4" t="s">
        <v>97</v>
      </c>
      <c r="E4949" s="4" t="s">
        <v>197</v>
      </c>
      <c r="F4949" s="3">
        <v>42935</v>
      </c>
      <c r="G4949" s="3">
        <v>42937</v>
      </c>
      <c r="H4949">
        <v>0</v>
      </c>
      <c r="I4949" s="4" t="s">
        <v>9026</v>
      </c>
      <c r="J4949" s="4" t="s">
        <v>9024</v>
      </c>
      <c r="K4949" s="4" t="s">
        <v>9012</v>
      </c>
      <c r="L4949">
        <v>55</v>
      </c>
      <c r="M4949" s="4" t="s">
        <v>33</v>
      </c>
      <c r="N4949">
        <v>2001</v>
      </c>
      <c r="O4949">
        <v>2437.85</v>
      </c>
      <c r="P4949">
        <v>4874</v>
      </c>
      <c r="Q4949" s="4" t="s">
        <v>23</v>
      </c>
      <c r="R4949" s="4" t="s">
        <v>24</v>
      </c>
      <c r="S4949">
        <v>2</v>
      </c>
    </row>
    <row r="4950" spans="1:19">
      <c r="A4950" s="4" t="s">
        <v>5157</v>
      </c>
      <c r="B4950" s="4" t="s">
        <v>230</v>
      </c>
      <c r="C4950" s="4" t="s">
        <v>179</v>
      </c>
      <c r="D4950" s="4" t="s">
        <v>71</v>
      </c>
      <c r="E4950" s="4" t="s">
        <v>172</v>
      </c>
      <c r="F4950" s="3">
        <v>42935</v>
      </c>
      <c r="G4950" s="3">
        <v>42955</v>
      </c>
      <c r="H4950">
        <v>624</v>
      </c>
      <c r="I4950" s="4" t="s">
        <v>9026</v>
      </c>
      <c r="J4950" s="4" t="s">
        <v>9024</v>
      </c>
      <c r="K4950" s="4" t="s">
        <v>9010</v>
      </c>
      <c r="L4950">
        <v>550</v>
      </c>
      <c r="M4950" s="4" t="s">
        <v>46</v>
      </c>
      <c r="N4950">
        <v>2000</v>
      </c>
      <c r="O4950">
        <v>2952.73</v>
      </c>
      <c r="P4950">
        <v>5107</v>
      </c>
      <c r="Q4950" s="4" t="s">
        <v>23</v>
      </c>
      <c r="R4950" s="4" t="s">
        <v>24</v>
      </c>
      <c r="S4950">
        <v>20</v>
      </c>
    </row>
    <row r="4951" spans="1:19">
      <c r="A4951" s="4" t="s">
        <v>5158</v>
      </c>
      <c r="B4951" s="4" t="s">
        <v>256</v>
      </c>
      <c r="C4951" s="4" t="s">
        <v>171</v>
      </c>
      <c r="D4951" s="4" t="s">
        <v>85</v>
      </c>
      <c r="E4951" s="4" t="s">
        <v>193</v>
      </c>
      <c r="F4951" s="3">
        <v>42935</v>
      </c>
      <c r="G4951" s="3"/>
      <c r="I4951" s="4" t="s">
        <v>9014</v>
      </c>
      <c r="J4951" s="4" t="s">
        <v>9015</v>
      </c>
      <c r="K4951" s="4" t="s">
        <v>9010</v>
      </c>
      <c r="L4951">
        <v>1096</v>
      </c>
      <c r="M4951" s="4" t="s">
        <v>46</v>
      </c>
      <c r="N4951">
        <v>1985</v>
      </c>
      <c r="O4951">
        <v>375.43</v>
      </c>
      <c r="P4951">
        <v>1190</v>
      </c>
      <c r="Q4951" s="4" t="s">
        <v>23</v>
      </c>
      <c r="R4951" s="4" t="s">
        <v>24</v>
      </c>
    </row>
    <row r="4952" spans="1:19">
      <c r="A4952" s="4" t="s">
        <v>5159</v>
      </c>
      <c r="B4952" s="4" t="s">
        <v>256</v>
      </c>
      <c r="C4952" s="4" t="s">
        <v>177</v>
      </c>
      <c r="D4952" s="4" t="s">
        <v>24</v>
      </c>
      <c r="E4952" s="4" t="s">
        <v>193</v>
      </c>
      <c r="F4952" s="3">
        <v>42935</v>
      </c>
      <c r="G4952" s="3"/>
      <c r="I4952" s="4" t="s">
        <v>9014</v>
      </c>
      <c r="J4952" s="4" t="s">
        <v>9015</v>
      </c>
      <c r="K4952" s="4" t="s">
        <v>9012</v>
      </c>
      <c r="L4952">
        <v>55</v>
      </c>
      <c r="M4952" s="4"/>
      <c r="Q4952" s="4"/>
      <c r="R4952" s="4"/>
    </row>
    <row r="4953" spans="1:19">
      <c r="A4953" s="4" t="s">
        <v>5160</v>
      </c>
      <c r="B4953" s="4" t="s">
        <v>256</v>
      </c>
      <c r="C4953" s="4" t="s">
        <v>199</v>
      </c>
      <c r="D4953" s="4" t="s">
        <v>79</v>
      </c>
      <c r="E4953" s="4" t="s">
        <v>197</v>
      </c>
      <c r="F4953" s="3">
        <v>42935</v>
      </c>
      <c r="G4953" s="3">
        <v>42946</v>
      </c>
      <c r="H4953">
        <v>0</v>
      </c>
      <c r="I4953" s="4" t="s">
        <v>9014</v>
      </c>
      <c r="J4953" s="4" t="s">
        <v>9015</v>
      </c>
      <c r="K4953" s="4" t="s">
        <v>9010</v>
      </c>
      <c r="L4953">
        <v>5482</v>
      </c>
      <c r="M4953" s="4" t="s">
        <v>26</v>
      </c>
      <c r="N4953">
        <v>2002</v>
      </c>
      <c r="O4953">
        <v>3178.24</v>
      </c>
      <c r="P4953">
        <v>4540</v>
      </c>
      <c r="Q4953" s="4" t="s">
        <v>23</v>
      </c>
      <c r="R4953" s="4" t="s">
        <v>24</v>
      </c>
      <c r="S4953">
        <v>11</v>
      </c>
    </row>
    <row r="4954" spans="1:19">
      <c r="A4954" s="4" t="s">
        <v>5161</v>
      </c>
      <c r="B4954" s="4" t="s">
        <v>256</v>
      </c>
      <c r="C4954" s="4" t="s">
        <v>192</v>
      </c>
      <c r="D4954" s="4" t="s">
        <v>37</v>
      </c>
      <c r="E4954" s="4" t="s">
        <v>197</v>
      </c>
      <c r="F4954" s="3">
        <v>42935</v>
      </c>
      <c r="G4954" s="3">
        <v>42949</v>
      </c>
      <c r="H4954">
        <v>0</v>
      </c>
      <c r="I4954" s="4" t="s">
        <v>9014</v>
      </c>
      <c r="J4954" s="4" t="s">
        <v>9015</v>
      </c>
      <c r="K4954" s="4" t="s">
        <v>9012</v>
      </c>
      <c r="L4954">
        <v>3393</v>
      </c>
      <c r="M4954" s="4" t="s">
        <v>33</v>
      </c>
      <c r="N4954">
        <v>2001</v>
      </c>
      <c r="O4954">
        <v>718.62</v>
      </c>
      <c r="P4954">
        <v>2448</v>
      </c>
      <c r="Q4954" s="4" t="s">
        <v>23</v>
      </c>
      <c r="R4954" s="4" t="s">
        <v>24</v>
      </c>
      <c r="S4954">
        <v>14</v>
      </c>
    </row>
    <row r="4955" spans="1:19">
      <c r="A4955" s="4" t="s">
        <v>5162</v>
      </c>
      <c r="B4955" s="4" t="s">
        <v>256</v>
      </c>
      <c r="C4955" s="4" t="s">
        <v>179</v>
      </c>
      <c r="D4955" s="4" t="s">
        <v>66</v>
      </c>
      <c r="E4955" s="4" t="s">
        <v>172</v>
      </c>
      <c r="F4955" s="3">
        <v>42935</v>
      </c>
      <c r="G4955" s="3">
        <v>42945</v>
      </c>
      <c r="H4955">
        <v>537</v>
      </c>
      <c r="I4955" s="4" t="s">
        <v>9014</v>
      </c>
      <c r="J4955" s="4" t="s">
        <v>9015</v>
      </c>
      <c r="K4955" s="4" t="s">
        <v>9010</v>
      </c>
      <c r="L4955">
        <v>550</v>
      </c>
      <c r="M4955" s="4" t="s">
        <v>33</v>
      </c>
      <c r="N4955">
        <v>2007</v>
      </c>
      <c r="O4955">
        <v>894.33</v>
      </c>
      <c r="P4955">
        <v>1635</v>
      </c>
      <c r="Q4955" s="4" t="s">
        <v>67</v>
      </c>
      <c r="R4955" s="4" t="s">
        <v>24</v>
      </c>
      <c r="S4955">
        <v>10</v>
      </c>
    </row>
    <row r="4956" spans="1:19">
      <c r="A4956" s="4" t="s">
        <v>5163</v>
      </c>
      <c r="B4956" s="4" t="s">
        <v>256</v>
      </c>
      <c r="C4956" s="4" t="s">
        <v>171</v>
      </c>
      <c r="D4956" s="4" t="s">
        <v>51</v>
      </c>
      <c r="E4956" s="4" t="s">
        <v>172</v>
      </c>
      <c r="F4956" s="3">
        <v>42935</v>
      </c>
      <c r="G4956" s="3">
        <v>42946</v>
      </c>
      <c r="H4956">
        <v>1089</v>
      </c>
      <c r="I4956" s="4" t="s">
        <v>9014</v>
      </c>
      <c r="J4956" s="4" t="s">
        <v>9015</v>
      </c>
      <c r="K4956" s="4" t="s">
        <v>9010</v>
      </c>
      <c r="L4956">
        <v>1096</v>
      </c>
      <c r="M4956" s="4" t="s">
        <v>36</v>
      </c>
      <c r="N4956">
        <v>1982</v>
      </c>
      <c r="O4956">
        <v>4618</v>
      </c>
      <c r="P4956">
        <v>10083</v>
      </c>
      <c r="Q4956" s="4" t="s">
        <v>23</v>
      </c>
      <c r="R4956" s="4" t="s">
        <v>24</v>
      </c>
      <c r="S4956">
        <v>11</v>
      </c>
    </row>
    <row r="4957" spans="1:19">
      <c r="A4957" s="4" t="s">
        <v>5164</v>
      </c>
      <c r="B4957" s="4" t="s">
        <v>256</v>
      </c>
      <c r="C4957" s="4" t="s">
        <v>192</v>
      </c>
      <c r="D4957" s="4" t="s">
        <v>41</v>
      </c>
      <c r="E4957" s="4" t="s">
        <v>172</v>
      </c>
      <c r="F4957" s="3">
        <v>42935</v>
      </c>
      <c r="G4957" s="3">
        <v>42943</v>
      </c>
      <c r="H4957">
        <v>3352</v>
      </c>
      <c r="I4957" s="4" t="s">
        <v>9014</v>
      </c>
      <c r="J4957" s="4" t="s">
        <v>9015</v>
      </c>
      <c r="K4957" s="4" t="s">
        <v>9012</v>
      </c>
      <c r="L4957">
        <v>3393</v>
      </c>
      <c r="M4957" s="4" t="s">
        <v>36</v>
      </c>
      <c r="N4957">
        <v>1998</v>
      </c>
      <c r="O4957">
        <v>2714.9</v>
      </c>
      <c r="P4957">
        <v>2641</v>
      </c>
      <c r="Q4957" s="4" t="s">
        <v>23</v>
      </c>
      <c r="R4957" s="4" t="s">
        <v>21</v>
      </c>
      <c r="S4957">
        <v>8</v>
      </c>
    </row>
    <row r="4958" spans="1:19">
      <c r="A4958" s="4" t="s">
        <v>5165</v>
      </c>
      <c r="B4958" s="4" t="s">
        <v>187</v>
      </c>
      <c r="C4958" s="4" t="s">
        <v>9011</v>
      </c>
      <c r="D4958" s="4" t="s">
        <v>102</v>
      </c>
      <c r="E4958" s="4" t="s">
        <v>197</v>
      </c>
      <c r="F4958" s="3">
        <v>42935</v>
      </c>
      <c r="G4958" s="3">
        <v>43040</v>
      </c>
      <c r="H4958">
        <v>0</v>
      </c>
      <c r="I4958" s="4" t="s">
        <v>9023</v>
      </c>
      <c r="J4958" s="4" t="s">
        <v>9024</v>
      </c>
      <c r="K4958" s="4" t="s">
        <v>9010</v>
      </c>
      <c r="L4958">
        <v>4821</v>
      </c>
      <c r="M4958" s="4" t="s">
        <v>55</v>
      </c>
      <c r="N4958">
        <v>1994</v>
      </c>
      <c r="O4958">
        <v>1188.42</v>
      </c>
      <c r="P4958">
        <v>3015</v>
      </c>
      <c r="Q4958" s="4" t="s">
        <v>23</v>
      </c>
      <c r="R4958" s="4" t="s">
        <v>24</v>
      </c>
      <c r="S4958">
        <v>105</v>
      </c>
    </row>
    <row r="4959" spans="1:19">
      <c r="A4959" s="4" t="s">
        <v>5166</v>
      </c>
      <c r="B4959" s="4" t="s">
        <v>187</v>
      </c>
      <c r="C4959" s="4" t="s">
        <v>179</v>
      </c>
      <c r="D4959" s="4" t="s">
        <v>108</v>
      </c>
      <c r="E4959" s="4" t="s">
        <v>172</v>
      </c>
      <c r="F4959" s="3">
        <v>42935</v>
      </c>
      <c r="G4959" s="3">
        <v>42939</v>
      </c>
      <c r="H4959">
        <v>535</v>
      </c>
      <c r="I4959" s="4" t="s">
        <v>9023</v>
      </c>
      <c r="J4959" s="4" t="s">
        <v>9024</v>
      </c>
      <c r="K4959" s="4" t="s">
        <v>9010</v>
      </c>
      <c r="L4959">
        <v>550</v>
      </c>
      <c r="M4959" s="4" t="s">
        <v>33</v>
      </c>
      <c r="N4959">
        <v>1996</v>
      </c>
      <c r="O4959">
        <v>2214.94</v>
      </c>
      <c r="P4959">
        <v>5374</v>
      </c>
      <c r="Q4959" s="4" t="s">
        <v>23</v>
      </c>
      <c r="R4959" s="4" t="s">
        <v>24</v>
      </c>
      <c r="S4959">
        <v>4</v>
      </c>
    </row>
    <row r="4960" spans="1:19">
      <c r="A4960" s="4" t="s">
        <v>5167</v>
      </c>
      <c r="B4960" s="4" t="s">
        <v>244</v>
      </c>
      <c r="C4960" s="4" t="s">
        <v>199</v>
      </c>
      <c r="D4960" s="4" t="s">
        <v>95</v>
      </c>
      <c r="E4960" s="4" t="s">
        <v>193</v>
      </c>
      <c r="F4960" s="3">
        <v>42935</v>
      </c>
      <c r="G4960" s="3"/>
      <c r="I4960" s="4" t="s">
        <v>9016</v>
      </c>
      <c r="J4960" s="4" t="s">
        <v>9015</v>
      </c>
      <c r="K4960" s="4" t="s">
        <v>9010</v>
      </c>
      <c r="L4960">
        <v>5482</v>
      </c>
      <c r="M4960" s="4" t="s">
        <v>60</v>
      </c>
      <c r="N4960">
        <v>1997</v>
      </c>
      <c r="O4960">
        <v>882.12</v>
      </c>
      <c r="P4960">
        <v>2769</v>
      </c>
      <c r="Q4960" s="4" t="s">
        <v>23</v>
      </c>
      <c r="R4960" s="4" t="s">
        <v>24</v>
      </c>
    </row>
    <row r="4961" spans="1:19">
      <c r="A4961" s="4" t="s">
        <v>5168</v>
      </c>
      <c r="B4961" s="4" t="s">
        <v>244</v>
      </c>
      <c r="C4961" s="4" t="s">
        <v>192</v>
      </c>
      <c r="D4961" s="4" t="s">
        <v>24</v>
      </c>
      <c r="E4961" s="4" t="s">
        <v>193</v>
      </c>
      <c r="F4961" s="3">
        <v>42935</v>
      </c>
      <c r="G4961" s="3"/>
      <c r="I4961" s="4" t="s">
        <v>9016</v>
      </c>
      <c r="J4961" s="4" t="s">
        <v>9015</v>
      </c>
      <c r="K4961" s="4" t="s">
        <v>9012</v>
      </c>
      <c r="L4961">
        <v>3393</v>
      </c>
      <c r="M4961" s="4"/>
      <c r="Q4961" s="4"/>
      <c r="R4961" s="4"/>
    </row>
    <row r="4962" spans="1:19">
      <c r="A4962" s="4" t="s">
        <v>5169</v>
      </c>
      <c r="B4962" s="4" t="s">
        <v>244</v>
      </c>
      <c r="C4962" s="4" t="s">
        <v>179</v>
      </c>
      <c r="D4962" s="4" t="s">
        <v>100</v>
      </c>
      <c r="E4962" s="4" t="s">
        <v>172</v>
      </c>
      <c r="F4962" s="3">
        <v>42935</v>
      </c>
      <c r="G4962" s="3">
        <v>43003</v>
      </c>
      <c r="H4962">
        <v>571</v>
      </c>
      <c r="I4962" s="4" t="s">
        <v>9016</v>
      </c>
      <c r="J4962" s="4" t="s">
        <v>9015</v>
      </c>
      <c r="K4962" s="4" t="s">
        <v>9010</v>
      </c>
      <c r="L4962">
        <v>550</v>
      </c>
      <c r="M4962" s="4" t="s">
        <v>9322</v>
      </c>
      <c r="N4962">
        <v>1987</v>
      </c>
      <c r="O4962">
        <v>2938.67</v>
      </c>
      <c r="P4962">
        <v>8775</v>
      </c>
      <c r="Q4962" s="4" t="s">
        <v>101</v>
      </c>
      <c r="R4962" s="4" t="s">
        <v>24</v>
      </c>
      <c r="S4962">
        <v>68</v>
      </c>
    </row>
    <row r="4963" spans="1:19">
      <c r="A4963" s="4" t="s">
        <v>5170</v>
      </c>
      <c r="B4963" s="4" t="s">
        <v>201</v>
      </c>
      <c r="C4963" s="4" t="s">
        <v>192</v>
      </c>
      <c r="D4963" s="4" t="s">
        <v>38</v>
      </c>
      <c r="E4963" s="4" t="s">
        <v>172</v>
      </c>
      <c r="F4963" s="3">
        <v>42935</v>
      </c>
      <c r="G4963" s="3">
        <v>43007</v>
      </c>
      <c r="H4963">
        <v>3535</v>
      </c>
      <c r="I4963" s="4" t="s">
        <v>9026</v>
      </c>
      <c r="J4963" s="4" t="s">
        <v>9024</v>
      </c>
      <c r="K4963" s="4" t="s">
        <v>9012</v>
      </c>
      <c r="L4963">
        <v>3393</v>
      </c>
      <c r="M4963" s="4" t="s">
        <v>39</v>
      </c>
      <c r="N4963">
        <v>1993</v>
      </c>
      <c r="O4963">
        <v>4269.8999999999996</v>
      </c>
      <c r="P4963">
        <v>6472</v>
      </c>
      <c r="Q4963" s="4" t="s">
        <v>23</v>
      </c>
      <c r="R4963" s="4" t="s">
        <v>40</v>
      </c>
      <c r="S4963">
        <v>72</v>
      </c>
    </row>
    <row r="4964" spans="1:19">
      <c r="A4964" s="4" t="s">
        <v>5171</v>
      </c>
      <c r="B4964" s="4" t="s">
        <v>170</v>
      </c>
      <c r="C4964" s="4" t="s">
        <v>179</v>
      </c>
      <c r="D4964" s="4" t="s">
        <v>24</v>
      </c>
      <c r="E4964" s="4" t="s">
        <v>193</v>
      </c>
      <c r="F4964" s="3">
        <v>42935</v>
      </c>
      <c r="G4964" s="3"/>
      <c r="I4964" s="4" t="s">
        <v>9014</v>
      </c>
      <c r="J4964" s="4" t="s">
        <v>9015</v>
      </c>
      <c r="K4964" s="4" t="s">
        <v>9010</v>
      </c>
      <c r="L4964">
        <v>550</v>
      </c>
      <c r="M4964" s="4"/>
      <c r="Q4964" s="4"/>
      <c r="R4964" s="4"/>
    </row>
    <row r="4965" spans="1:19">
      <c r="A4965" s="4" t="s">
        <v>5172</v>
      </c>
      <c r="B4965" s="4" t="s">
        <v>170</v>
      </c>
      <c r="C4965" s="4" t="s">
        <v>192</v>
      </c>
      <c r="D4965" s="4" t="s">
        <v>29</v>
      </c>
      <c r="E4965" s="4" t="s">
        <v>172</v>
      </c>
      <c r="F4965" s="3">
        <v>42935</v>
      </c>
      <c r="G4965" s="3">
        <v>42943</v>
      </c>
      <c r="H4965">
        <v>3985</v>
      </c>
      <c r="I4965" s="4" t="s">
        <v>9014</v>
      </c>
      <c r="J4965" s="4" t="s">
        <v>9015</v>
      </c>
      <c r="K4965" s="4" t="s">
        <v>9012</v>
      </c>
      <c r="L4965">
        <v>3393</v>
      </c>
      <c r="M4965" s="4" t="s">
        <v>26</v>
      </c>
      <c r="N4965">
        <v>2012</v>
      </c>
      <c r="O4965">
        <v>587.34</v>
      </c>
      <c r="P4965">
        <v>1356</v>
      </c>
      <c r="Q4965" s="4" t="s">
        <v>30</v>
      </c>
      <c r="R4965" s="4" t="s">
        <v>24</v>
      </c>
      <c r="S4965">
        <v>8</v>
      </c>
    </row>
    <row r="4966" spans="1:19">
      <c r="A4966" s="4" t="s">
        <v>5173</v>
      </c>
      <c r="B4966" s="4" t="s">
        <v>189</v>
      </c>
      <c r="C4966" s="4" t="s">
        <v>179</v>
      </c>
      <c r="D4966" s="4" t="s">
        <v>75</v>
      </c>
      <c r="E4966" s="4" t="s">
        <v>193</v>
      </c>
      <c r="F4966" s="3">
        <v>42935</v>
      </c>
      <c r="G4966" s="3"/>
      <c r="I4966" s="4" t="s">
        <v>9016</v>
      </c>
      <c r="J4966" s="4" t="s">
        <v>9015</v>
      </c>
      <c r="K4966" s="4" t="s">
        <v>9010</v>
      </c>
      <c r="L4966">
        <v>550</v>
      </c>
      <c r="M4966" s="4" t="s">
        <v>73</v>
      </c>
      <c r="N4966">
        <v>1982</v>
      </c>
      <c r="O4966">
        <v>792.46</v>
      </c>
      <c r="P4966">
        <v>1299</v>
      </c>
      <c r="Q4966" s="4" t="s">
        <v>23</v>
      </c>
      <c r="R4966" s="4" t="s">
        <v>24</v>
      </c>
    </row>
    <row r="4967" spans="1:19">
      <c r="A4967" s="4" t="s">
        <v>5174</v>
      </c>
      <c r="B4967" s="4" t="s">
        <v>226</v>
      </c>
      <c r="C4967" s="4" t="s">
        <v>192</v>
      </c>
      <c r="D4967" s="4" t="s">
        <v>40</v>
      </c>
      <c r="E4967" s="4" t="s">
        <v>172</v>
      </c>
      <c r="F4967" s="3">
        <v>42935</v>
      </c>
      <c r="G4967" s="3">
        <v>42937</v>
      </c>
      <c r="H4967">
        <v>3568</v>
      </c>
      <c r="I4967" s="4" t="s">
        <v>9018</v>
      </c>
      <c r="J4967" s="4" t="s">
        <v>9019</v>
      </c>
      <c r="K4967" s="4" t="s">
        <v>9012</v>
      </c>
      <c r="L4967">
        <v>3393</v>
      </c>
      <c r="M4967" s="4" t="s">
        <v>39</v>
      </c>
      <c r="N4967">
        <v>1989</v>
      </c>
      <c r="O4967">
        <v>665.06</v>
      </c>
      <c r="P4967">
        <v>1095</v>
      </c>
      <c r="Q4967" s="4" t="s">
        <v>23</v>
      </c>
      <c r="R4967" s="4" t="s">
        <v>24</v>
      </c>
      <c r="S4967">
        <v>2</v>
      </c>
    </row>
    <row r="4968" spans="1:19">
      <c r="A4968" s="4" t="s">
        <v>5175</v>
      </c>
      <c r="B4968" s="4" t="s">
        <v>208</v>
      </c>
      <c r="C4968" s="4" t="s">
        <v>179</v>
      </c>
      <c r="D4968" s="4" t="s">
        <v>24</v>
      </c>
      <c r="E4968" s="4" t="s">
        <v>193</v>
      </c>
      <c r="F4968" s="3">
        <v>42935</v>
      </c>
      <c r="G4968" s="3"/>
      <c r="I4968" s="4" t="s">
        <v>9014</v>
      </c>
      <c r="J4968" s="4" t="s">
        <v>9015</v>
      </c>
      <c r="K4968" s="4" t="s">
        <v>9010</v>
      </c>
      <c r="L4968">
        <v>550</v>
      </c>
      <c r="M4968" s="4"/>
      <c r="Q4968" s="4"/>
      <c r="R4968" s="4"/>
    </row>
    <row r="4969" spans="1:19">
      <c r="A4969" s="4" t="s">
        <v>5176</v>
      </c>
      <c r="B4969" s="4" t="s">
        <v>208</v>
      </c>
      <c r="C4969" s="4" t="s">
        <v>177</v>
      </c>
      <c r="D4969" s="4" t="s">
        <v>29</v>
      </c>
      <c r="E4969" s="4" t="s">
        <v>197</v>
      </c>
      <c r="F4969" s="3">
        <v>42935</v>
      </c>
      <c r="G4969" s="3">
        <v>42945</v>
      </c>
      <c r="H4969">
        <v>0</v>
      </c>
      <c r="I4969" s="4" t="s">
        <v>9014</v>
      </c>
      <c r="J4969" s="4" t="s">
        <v>9015</v>
      </c>
      <c r="K4969" s="4" t="s">
        <v>9012</v>
      </c>
      <c r="L4969">
        <v>55</v>
      </c>
      <c r="M4969" s="4" t="s">
        <v>26</v>
      </c>
      <c r="N4969">
        <v>2012</v>
      </c>
      <c r="O4969">
        <v>587.34</v>
      </c>
      <c r="P4969">
        <v>1356</v>
      </c>
      <c r="Q4969" s="4" t="s">
        <v>30</v>
      </c>
      <c r="R4969" s="4" t="s">
        <v>24</v>
      </c>
      <c r="S4969">
        <v>10</v>
      </c>
    </row>
    <row r="4970" spans="1:19">
      <c r="A4970" s="4" t="s">
        <v>5177</v>
      </c>
      <c r="B4970" s="4" t="s">
        <v>208</v>
      </c>
      <c r="C4970" s="4" t="s">
        <v>177</v>
      </c>
      <c r="D4970" s="4" t="s">
        <v>61</v>
      </c>
      <c r="E4970" s="4" t="s">
        <v>172</v>
      </c>
      <c r="F4970" s="3">
        <v>42935</v>
      </c>
      <c r="G4970" s="3">
        <v>42943</v>
      </c>
      <c r="H4970">
        <v>65</v>
      </c>
      <c r="I4970" s="4" t="s">
        <v>9014</v>
      </c>
      <c r="J4970" s="4" t="s">
        <v>9015</v>
      </c>
      <c r="K4970" s="4" t="s">
        <v>9012</v>
      </c>
      <c r="L4970">
        <v>55</v>
      </c>
      <c r="M4970" s="4" t="s">
        <v>58</v>
      </c>
      <c r="N4970">
        <v>1991</v>
      </c>
      <c r="O4970">
        <v>2819.5</v>
      </c>
      <c r="P4970">
        <v>7227</v>
      </c>
      <c r="Q4970" s="4" t="s">
        <v>23</v>
      </c>
      <c r="R4970" s="4" t="s">
        <v>62</v>
      </c>
      <c r="S4970">
        <v>8</v>
      </c>
    </row>
    <row r="4971" spans="1:19">
      <c r="A4971" s="4" t="s">
        <v>5178</v>
      </c>
      <c r="B4971" s="4" t="s">
        <v>208</v>
      </c>
      <c r="C4971" s="4" t="s">
        <v>177</v>
      </c>
      <c r="D4971" s="4" t="s">
        <v>61</v>
      </c>
      <c r="E4971" s="4" t="s">
        <v>172</v>
      </c>
      <c r="F4971" s="3">
        <v>42935</v>
      </c>
      <c r="G4971" s="3">
        <v>42941</v>
      </c>
      <c r="H4971">
        <v>47</v>
      </c>
      <c r="I4971" s="4" t="s">
        <v>9014</v>
      </c>
      <c r="J4971" s="4" t="s">
        <v>9015</v>
      </c>
      <c r="K4971" s="4" t="s">
        <v>9012</v>
      </c>
      <c r="L4971">
        <v>55</v>
      </c>
      <c r="M4971" s="4" t="s">
        <v>58</v>
      </c>
      <c r="N4971">
        <v>1991</v>
      </c>
      <c r="O4971">
        <v>2819.5</v>
      </c>
      <c r="P4971">
        <v>7227</v>
      </c>
      <c r="Q4971" s="4" t="s">
        <v>23</v>
      </c>
      <c r="R4971" s="4" t="s">
        <v>62</v>
      </c>
      <c r="S4971">
        <v>6</v>
      </c>
    </row>
    <row r="4972" spans="1:19">
      <c r="A4972" s="4" t="s">
        <v>5179</v>
      </c>
      <c r="B4972" s="4" t="s">
        <v>185</v>
      </c>
      <c r="C4972" s="4" t="s">
        <v>9011</v>
      </c>
      <c r="D4972" s="4" t="s">
        <v>72</v>
      </c>
      <c r="E4972" s="4" t="s">
        <v>193</v>
      </c>
      <c r="F4972" s="3">
        <v>42935</v>
      </c>
      <c r="G4972" s="3"/>
      <c r="I4972" s="4" t="s">
        <v>9023</v>
      </c>
      <c r="J4972" s="4" t="s">
        <v>9024</v>
      </c>
      <c r="K4972" s="4" t="s">
        <v>9010</v>
      </c>
      <c r="L4972">
        <v>4821</v>
      </c>
      <c r="M4972" s="4" t="s">
        <v>73</v>
      </c>
      <c r="N4972">
        <v>2003</v>
      </c>
      <c r="O4972">
        <v>692.19</v>
      </c>
      <c r="P4972">
        <v>1922</v>
      </c>
      <c r="Q4972" s="4" t="s">
        <v>23</v>
      </c>
      <c r="R4972" s="4" t="s">
        <v>24</v>
      </c>
    </row>
    <row r="4973" spans="1:19">
      <c r="A4973" s="4" t="s">
        <v>5180</v>
      </c>
      <c r="B4973" s="4" t="s">
        <v>216</v>
      </c>
      <c r="C4973" s="4" t="s">
        <v>192</v>
      </c>
      <c r="D4973" s="4" t="s">
        <v>87</v>
      </c>
      <c r="E4973" s="4" t="s">
        <v>193</v>
      </c>
      <c r="F4973" s="3">
        <v>42935</v>
      </c>
      <c r="G4973" s="3"/>
      <c r="I4973" s="4" t="s">
        <v>9018</v>
      </c>
      <c r="J4973" s="4" t="s">
        <v>9019</v>
      </c>
      <c r="K4973" s="4" t="s">
        <v>9012</v>
      </c>
      <c r="L4973">
        <v>3393</v>
      </c>
      <c r="M4973" s="4" t="s">
        <v>26</v>
      </c>
      <c r="N4973">
        <v>2004</v>
      </c>
      <c r="O4973">
        <v>1618.89</v>
      </c>
      <c r="P4973">
        <v>3889</v>
      </c>
      <c r="Q4973" s="4" t="s">
        <v>23</v>
      </c>
      <c r="R4973" s="4" t="s">
        <v>24</v>
      </c>
    </row>
    <row r="4974" spans="1:19">
      <c r="A4974" s="4" t="s">
        <v>5181</v>
      </c>
      <c r="B4974" s="4" t="s">
        <v>183</v>
      </c>
      <c r="C4974" s="4" t="s">
        <v>171</v>
      </c>
      <c r="D4974" s="4" t="s">
        <v>24</v>
      </c>
      <c r="E4974" s="4" t="s">
        <v>193</v>
      </c>
      <c r="F4974" s="3">
        <v>42936</v>
      </c>
      <c r="G4974" s="3"/>
      <c r="I4974" s="4" t="s">
        <v>9014</v>
      </c>
      <c r="J4974" s="4" t="s">
        <v>9015</v>
      </c>
      <c r="K4974" s="4" t="s">
        <v>9010</v>
      </c>
      <c r="L4974">
        <v>1096</v>
      </c>
      <c r="M4974" s="4"/>
      <c r="Q4974" s="4"/>
      <c r="R4974" s="4"/>
    </row>
    <row r="4975" spans="1:19">
      <c r="A4975" s="4" t="s">
        <v>5182</v>
      </c>
      <c r="B4975" s="4" t="s">
        <v>183</v>
      </c>
      <c r="C4975" s="4" t="s">
        <v>199</v>
      </c>
      <c r="D4975" s="4" t="s">
        <v>74</v>
      </c>
      <c r="E4975" s="4" t="s">
        <v>193</v>
      </c>
      <c r="F4975" s="3">
        <v>42936</v>
      </c>
      <c r="G4975" s="3"/>
      <c r="I4975" s="4" t="s">
        <v>9014</v>
      </c>
      <c r="J4975" s="4" t="s">
        <v>9015</v>
      </c>
      <c r="K4975" s="4" t="s">
        <v>9010</v>
      </c>
      <c r="L4975">
        <v>5482</v>
      </c>
      <c r="M4975" s="4" t="s">
        <v>33</v>
      </c>
      <c r="N4975">
        <v>2003</v>
      </c>
      <c r="O4975">
        <v>223.8</v>
      </c>
      <c r="P4975">
        <v>299</v>
      </c>
      <c r="Q4975" s="4" t="s">
        <v>23</v>
      </c>
      <c r="R4975" s="4" t="s">
        <v>24</v>
      </c>
    </row>
    <row r="4976" spans="1:19">
      <c r="A4976" s="4" t="s">
        <v>5183</v>
      </c>
      <c r="B4976" s="4" t="s">
        <v>183</v>
      </c>
      <c r="C4976" s="4" t="s">
        <v>199</v>
      </c>
      <c r="D4976" s="4" t="s">
        <v>86</v>
      </c>
      <c r="E4976" s="4" t="s">
        <v>193</v>
      </c>
      <c r="F4976" s="3">
        <v>42936</v>
      </c>
      <c r="G4976" s="3"/>
      <c r="I4976" s="4" t="s">
        <v>9014</v>
      </c>
      <c r="J4976" s="4" t="s">
        <v>9015</v>
      </c>
      <c r="K4976" s="4" t="s">
        <v>9010</v>
      </c>
      <c r="L4976">
        <v>5482</v>
      </c>
      <c r="M4976" s="4" t="s">
        <v>26</v>
      </c>
      <c r="N4976">
        <v>1985</v>
      </c>
      <c r="O4976">
        <v>2741.37</v>
      </c>
      <c r="P4976">
        <v>9226</v>
      </c>
      <c r="Q4976" s="4" t="s">
        <v>23</v>
      </c>
      <c r="R4976" s="4" t="s">
        <v>24</v>
      </c>
    </row>
    <row r="4977" spans="1:19">
      <c r="A4977" s="4" t="s">
        <v>5184</v>
      </c>
      <c r="B4977" s="4" t="s">
        <v>183</v>
      </c>
      <c r="C4977" s="4" t="s">
        <v>177</v>
      </c>
      <c r="D4977" s="4" t="s">
        <v>107</v>
      </c>
      <c r="E4977" s="4" t="s">
        <v>193</v>
      </c>
      <c r="F4977" s="3">
        <v>42936</v>
      </c>
      <c r="G4977" s="3"/>
      <c r="I4977" s="4" t="s">
        <v>9014</v>
      </c>
      <c r="J4977" s="4" t="s">
        <v>9015</v>
      </c>
      <c r="K4977" s="4" t="s">
        <v>9012</v>
      </c>
      <c r="L4977">
        <v>55</v>
      </c>
      <c r="M4977" s="4" t="s">
        <v>26</v>
      </c>
      <c r="N4977">
        <v>1994</v>
      </c>
      <c r="O4977">
        <v>2818.38</v>
      </c>
      <c r="P4977">
        <v>6290</v>
      </c>
      <c r="Q4977" s="4" t="s">
        <v>23</v>
      </c>
      <c r="R4977" s="4" t="s">
        <v>24</v>
      </c>
    </row>
    <row r="4978" spans="1:19">
      <c r="A4978" s="4" t="s">
        <v>5185</v>
      </c>
      <c r="B4978" s="4" t="s">
        <v>183</v>
      </c>
      <c r="C4978" s="4" t="s">
        <v>177</v>
      </c>
      <c r="D4978" s="4" t="s">
        <v>24</v>
      </c>
      <c r="E4978" s="4" t="s">
        <v>193</v>
      </c>
      <c r="F4978" s="3">
        <v>42936</v>
      </c>
      <c r="G4978" s="3"/>
      <c r="I4978" s="4" t="s">
        <v>9014</v>
      </c>
      <c r="J4978" s="4" t="s">
        <v>9015</v>
      </c>
      <c r="K4978" s="4" t="s">
        <v>9012</v>
      </c>
      <c r="L4978">
        <v>55</v>
      </c>
      <c r="M4978" s="4"/>
      <c r="Q4978" s="4"/>
      <c r="R4978" s="4"/>
    </row>
    <row r="4979" spans="1:19">
      <c r="A4979" s="4" t="s">
        <v>5186</v>
      </c>
      <c r="B4979" s="4" t="s">
        <v>183</v>
      </c>
      <c r="C4979" s="4" t="s">
        <v>171</v>
      </c>
      <c r="D4979" s="4" t="s">
        <v>103</v>
      </c>
      <c r="E4979" s="4" t="s">
        <v>197</v>
      </c>
      <c r="F4979" s="3">
        <v>42936</v>
      </c>
      <c r="G4979" s="3">
        <v>43050</v>
      </c>
      <c r="H4979">
        <v>0</v>
      </c>
      <c r="I4979" s="4" t="s">
        <v>9014</v>
      </c>
      <c r="J4979" s="4" t="s">
        <v>9015</v>
      </c>
      <c r="K4979" s="4" t="s">
        <v>9010</v>
      </c>
      <c r="L4979">
        <v>1096</v>
      </c>
      <c r="M4979" s="4" t="s">
        <v>26</v>
      </c>
      <c r="N4979">
        <v>1992</v>
      </c>
      <c r="O4979">
        <v>3922.42</v>
      </c>
      <c r="P4979">
        <v>6837</v>
      </c>
      <c r="Q4979" s="4" t="s">
        <v>23</v>
      </c>
      <c r="R4979" s="4" t="s">
        <v>24</v>
      </c>
      <c r="S4979">
        <v>114</v>
      </c>
    </row>
    <row r="4980" spans="1:19">
      <c r="A4980" s="4" t="s">
        <v>5187</v>
      </c>
      <c r="B4980" s="4" t="s">
        <v>183</v>
      </c>
      <c r="C4980" s="4" t="s">
        <v>171</v>
      </c>
      <c r="D4980" s="4" t="s">
        <v>103</v>
      </c>
      <c r="E4980" s="4" t="s">
        <v>172</v>
      </c>
      <c r="F4980" s="3">
        <v>42936</v>
      </c>
      <c r="G4980" s="3">
        <v>42937</v>
      </c>
      <c r="H4980">
        <v>1160</v>
      </c>
      <c r="I4980" s="4" t="s">
        <v>9014</v>
      </c>
      <c r="J4980" s="4" t="s">
        <v>9015</v>
      </c>
      <c r="K4980" s="4" t="s">
        <v>9010</v>
      </c>
      <c r="L4980">
        <v>1096</v>
      </c>
      <c r="M4980" s="4" t="s">
        <v>26</v>
      </c>
      <c r="N4980">
        <v>1992</v>
      </c>
      <c r="O4980">
        <v>3922.42</v>
      </c>
      <c r="P4980">
        <v>6837</v>
      </c>
      <c r="Q4980" s="4" t="s">
        <v>23</v>
      </c>
      <c r="R4980" s="4" t="s">
        <v>24</v>
      </c>
      <c r="S4980">
        <v>1</v>
      </c>
    </row>
    <row r="4981" spans="1:19">
      <c r="A4981" s="4" t="s">
        <v>5188</v>
      </c>
      <c r="B4981" s="4" t="s">
        <v>183</v>
      </c>
      <c r="C4981" s="4" t="s">
        <v>199</v>
      </c>
      <c r="D4981" s="4" t="s">
        <v>109</v>
      </c>
      <c r="E4981" s="4" t="s">
        <v>172</v>
      </c>
      <c r="F4981" s="3">
        <v>42936</v>
      </c>
      <c r="G4981" s="3">
        <v>42970</v>
      </c>
      <c r="H4981">
        <v>5847</v>
      </c>
      <c r="I4981" s="4" t="s">
        <v>9014</v>
      </c>
      <c r="J4981" s="4" t="s">
        <v>9015</v>
      </c>
      <c r="K4981" s="4" t="s">
        <v>9010</v>
      </c>
      <c r="L4981">
        <v>5482</v>
      </c>
      <c r="M4981" s="4" t="s">
        <v>58</v>
      </c>
      <c r="N4981">
        <v>1987</v>
      </c>
      <c r="O4981">
        <v>1698.2</v>
      </c>
      <c r="P4981">
        <v>3798</v>
      </c>
      <c r="Q4981" s="4" t="s">
        <v>23</v>
      </c>
      <c r="R4981" s="4" t="s">
        <v>24</v>
      </c>
      <c r="S4981">
        <v>34</v>
      </c>
    </row>
    <row r="4982" spans="1:19">
      <c r="A4982" s="4" t="s">
        <v>5189</v>
      </c>
      <c r="B4982" s="4" t="s">
        <v>261</v>
      </c>
      <c r="C4982" s="4" t="s">
        <v>192</v>
      </c>
      <c r="D4982" s="4" t="s">
        <v>82</v>
      </c>
      <c r="E4982" s="4" t="s">
        <v>197</v>
      </c>
      <c r="F4982" s="3">
        <v>42936</v>
      </c>
      <c r="G4982" s="3">
        <v>42946</v>
      </c>
      <c r="H4982">
        <v>0</v>
      </c>
      <c r="I4982" s="4" t="s">
        <v>9021</v>
      </c>
      <c r="J4982" s="4" t="s">
        <v>9019</v>
      </c>
      <c r="K4982" s="4" t="s">
        <v>9012</v>
      </c>
      <c r="L4982">
        <v>3393</v>
      </c>
      <c r="M4982" s="4" t="s">
        <v>36</v>
      </c>
      <c r="N4982">
        <v>1982</v>
      </c>
      <c r="O4982">
        <v>11698.03</v>
      </c>
      <c r="P4982">
        <v>34288</v>
      </c>
      <c r="Q4982" s="4" t="s">
        <v>23</v>
      </c>
      <c r="R4982" s="4" t="s">
        <v>24</v>
      </c>
      <c r="S4982">
        <v>10</v>
      </c>
    </row>
    <row r="4983" spans="1:19">
      <c r="A4983" s="4" t="s">
        <v>5190</v>
      </c>
      <c r="B4983" s="4" t="s">
        <v>261</v>
      </c>
      <c r="C4983" s="4" t="s">
        <v>171</v>
      </c>
      <c r="D4983" s="4" t="s">
        <v>125</v>
      </c>
      <c r="E4983" s="4" t="s">
        <v>172</v>
      </c>
      <c r="F4983" s="3">
        <v>42936</v>
      </c>
      <c r="G4983" s="3">
        <v>42998</v>
      </c>
      <c r="H4983">
        <v>1029</v>
      </c>
      <c r="I4983" s="4" t="s">
        <v>9021</v>
      </c>
      <c r="J4983" s="4" t="s">
        <v>9019</v>
      </c>
      <c r="K4983" s="4" t="s">
        <v>9010</v>
      </c>
      <c r="L4983">
        <v>1096</v>
      </c>
      <c r="M4983" s="4" t="s">
        <v>33</v>
      </c>
      <c r="N4983">
        <v>2005</v>
      </c>
      <c r="O4983">
        <v>2261.0500000000002</v>
      </c>
      <c r="P4983">
        <v>3851</v>
      </c>
      <c r="Q4983" s="4" t="s">
        <v>23</v>
      </c>
      <c r="R4983" s="4" t="s">
        <v>24</v>
      </c>
      <c r="S4983">
        <v>62</v>
      </c>
    </row>
    <row r="4984" spans="1:19">
      <c r="A4984" s="4" t="s">
        <v>5191</v>
      </c>
      <c r="B4984" s="4" t="s">
        <v>279</v>
      </c>
      <c r="C4984" s="4" t="s">
        <v>199</v>
      </c>
      <c r="D4984" s="4" t="s">
        <v>95</v>
      </c>
      <c r="E4984" s="4" t="s">
        <v>197</v>
      </c>
      <c r="F4984" s="3">
        <v>42936</v>
      </c>
      <c r="G4984" s="3">
        <v>42937</v>
      </c>
      <c r="H4984">
        <v>0</v>
      </c>
      <c r="I4984" s="4" t="s">
        <v>9018</v>
      </c>
      <c r="J4984" s="4" t="s">
        <v>9019</v>
      </c>
      <c r="K4984" s="4" t="s">
        <v>9010</v>
      </c>
      <c r="L4984">
        <v>5482</v>
      </c>
      <c r="M4984" s="4" t="s">
        <v>60</v>
      </c>
      <c r="N4984">
        <v>1997</v>
      </c>
      <c r="O4984">
        <v>882.12</v>
      </c>
      <c r="P4984">
        <v>2769</v>
      </c>
      <c r="Q4984" s="4" t="s">
        <v>23</v>
      </c>
      <c r="R4984" s="4" t="s">
        <v>24</v>
      </c>
      <c r="S4984">
        <v>1</v>
      </c>
    </row>
    <row r="4985" spans="1:19">
      <c r="A4985" s="4" t="s">
        <v>5192</v>
      </c>
      <c r="B4985" s="4" t="s">
        <v>279</v>
      </c>
      <c r="C4985" s="4" t="s">
        <v>9011</v>
      </c>
      <c r="D4985" s="4" t="s">
        <v>50</v>
      </c>
      <c r="E4985" s="4" t="s">
        <v>197</v>
      </c>
      <c r="F4985" s="3">
        <v>42936</v>
      </c>
      <c r="G4985" s="3">
        <v>42947</v>
      </c>
      <c r="H4985">
        <v>0</v>
      </c>
      <c r="I4985" s="4" t="s">
        <v>9018</v>
      </c>
      <c r="J4985" s="4" t="s">
        <v>9019</v>
      </c>
      <c r="K4985" s="4" t="s">
        <v>9010</v>
      </c>
      <c r="L4985">
        <v>4821</v>
      </c>
      <c r="M4985" s="4" t="s">
        <v>9322</v>
      </c>
      <c r="N4985">
        <v>1992</v>
      </c>
      <c r="O4985">
        <v>1712.68</v>
      </c>
      <c r="P4985">
        <v>3194</v>
      </c>
      <c r="Q4985" s="4" t="s">
        <v>23</v>
      </c>
      <c r="R4985" s="4" t="s">
        <v>21</v>
      </c>
      <c r="S4985">
        <v>11</v>
      </c>
    </row>
    <row r="4986" spans="1:19">
      <c r="A4986" s="4" t="s">
        <v>5193</v>
      </c>
      <c r="B4986" s="4" t="s">
        <v>210</v>
      </c>
      <c r="C4986" s="4" t="s">
        <v>171</v>
      </c>
      <c r="D4986" s="4" t="s">
        <v>24</v>
      </c>
      <c r="E4986" s="4" t="s">
        <v>193</v>
      </c>
      <c r="F4986" s="3">
        <v>42936</v>
      </c>
      <c r="G4986" s="3"/>
      <c r="I4986" s="4" t="s">
        <v>9021</v>
      </c>
      <c r="J4986" s="4" t="s">
        <v>9019</v>
      </c>
      <c r="K4986" s="4" t="s">
        <v>9010</v>
      </c>
      <c r="L4986">
        <v>1096</v>
      </c>
      <c r="M4986" s="4"/>
      <c r="Q4986" s="4"/>
      <c r="R4986" s="4"/>
    </row>
    <row r="4987" spans="1:19">
      <c r="A4987" s="4" t="s">
        <v>5194</v>
      </c>
      <c r="B4987" s="4" t="s">
        <v>210</v>
      </c>
      <c r="C4987" s="4" t="s">
        <v>192</v>
      </c>
      <c r="D4987" s="4" t="s">
        <v>84</v>
      </c>
      <c r="E4987" s="4" t="s">
        <v>197</v>
      </c>
      <c r="F4987" s="3">
        <v>42936</v>
      </c>
      <c r="G4987" s="3">
        <v>43048</v>
      </c>
      <c r="H4987">
        <v>0</v>
      </c>
      <c r="I4987" s="4" t="s">
        <v>9021</v>
      </c>
      <c r="J4987" s="4" t="s">
        <v>9019</v>
      </c>
      <c r="K4987" s="4" t="s">
        <v>9012</v>
      </c>
      <c r="L4987">
        <v>3393</v>
      </c>
      <c r="M4987" s="4" t="s">
        <v>9322</v>
      </c>
      <c r="N4987">
        <v>1980</v>
      </c>
      <c r="O4987">
        <v>7708.38</v>
      </c>
      <c r="P4987">
        <v>13756</v>
      </c>
      <c r="Q4987" s="4" t="s">
        <v>23</v>
      </c>
      <c r="R4987" s="4" t="s">
        <v>24</v>
      </c>
      <c r="S4987">
        <v>112</v>
      </c>
    </row>
    <row r="4988" spans="1:19">
      <c r="A4988" s="4" t="s">
        <v>5195</v>
      </c>
      <c r="B4988" s="4" t="s">
        <v>174</v>
      </c>
      <c r="C4988" s="4" t="s">
        <v>171</v>
      </c>
      <c r="D4988" s="4" t="s">
        <v>24</v>
      </c>
      <c r="E4988" s="4" t="s">
        <v>193</v>
      </c>
      <c r="F4988" s="3">
        <v>42936</v>
      </c>
      <c r="G4988" s="3"/>
      <c r="I4988" s="4" t="s">
        <v>9016</v>
      </c>
      <c r="J4988" s="4" t="s">
        <v>9015</v>
      </c>
      <c r="K4988" s="4" t="s">
        <v>9010</v>
      </c>
      <c r="L4988">
        <v>1096</v>
      </c>
      <c r="M4988" s="4"/>
      <c r="Q4988" s="4"/>
      <c r="R4988" s="4"/>
    </row>
    <row r="4989" spans="1:19">
      <c r="A4989" s="4" t="s">
        <v>5196</v>
      </c>
      <c r="B4989" s="4" t="s">
        <v>174</v>
      </c>
      <c r="C4989" s="4" t="s">
        <v>171</v>
      </c>
      <c r="D4989" s="4" t="s">
        <v>24</v>
      </c>
      <c r="E4989" s="4" t="s">
        <v>193</v>
      </c>
      <c r="F4989" s="3">
        <v>42936</v>
      </c>
      <c r="G4989" s="3"/>
      <c r="I4989" s="4" t="s">
        <v>9016</v>
      </c>
      <c r="J4989" s="4" t="s">
        <v>9015</v>
      </c>
      <c r="K4989" s="4" t="s">
        <v>9010</v>
      </c>
      <c r="L4989">
        <v>1096</v>
      </c>
      <c r="M4989" s="4"/>
      <c r="Q4989" s="4"/>
      <c r="R4989" s="4"/>
    </row>
    <row r="4990" spans="1:19">
      <c r="A4990" s="4" t="s">
        <v>5197</v>
      </c>
      <c r="B4990" s="4" t="s">
        <v>174</v>
      </c>
      <c r="C4990" s="4" t="s">
        <v>9011</v>
      </c>
      <c r="D4990" s="4" t="s">
        <v>24</v>
      </c>
      <c r="E4990" s="4" t="s">
        <v>193</v>
      </c>
      <c r="F4990" s="3">
        <v>42936</v>
      </c>
      <c r="G4990" s="3"/>
      <c r="I4990" s="4" t="s">
        <v>9016</v>
      </c>
      <c r="J4990" s="4" t="s">
        <v>9015</v>
      </c>
      <c r="K4990" s="4" t="s">
        <v>9010</v>
      </c>
      <c r="L4990">
        <v>4821</v>
      </c>
      <c r="M4990" s="4"/>
      <c r="Q4990" s="4"/>
      <c r="R4990" s="4"/>
    </row>
    <row r="4991" spans="1:19">
      <c r="A4991" s="4" t="s">
        <v>5198</v>
      </c>
      <c r="B4991" s="4" t="s">
        <v>174</v>
      </c>
      <c r="C4991" s="4" t="s">
        <v>9011</v>
      </c>
      <c r="D4991" s="4" t="s">
        <v>61</v>
      </c>
      <c r="E4991" s="4" t="s">
        <v>197</v>
      </c>
      <c r="F4991" s="3">
        <v>42936</v>
      </c>
      <c r="G4991" s="3">
        <v>42944</v>
      </c>
      <c r="H4991">
        <v>0</v>
      </c>
      <c r="I4991" s="4" t="s">
        <v>9016</v>
      </c>
      <c r="J4991" s="4" t="s">
        <v>9015</v>
      </c>
      <c r="K4991" s="4" t="s">
        <v>9010</v>
      </c>
      <c r="L4991">
        <v>4821</v>
      </c>
      <c r="M4991" s="4" t="s">
        <v>58</v>
      </c>
      <c r="N4991">
        <v>1991</v>
      </c>
      <c r="O4991">
        <v>2819.5</v>
      </c>
      <c r="P4991">
        <v>7227</v>
      </c>
      <c r="Q4991" s="4" t="s">
        <v>23</v>
      </c>
      <c r="R4991" s="4" t="s">
        <v>62</v>
      </c>
      <c r="S4991">
        <v>8</v>
      </c>
    </row>
    <row r="4992" spans="1:19">
      <c r="A4992" s="4" t="s">
        <v>5199</v>
      </c>
      <c r="B4992" s="4" t="s">
        <v>174</v>
      </c>
      <c r="C4992" s="4" t="s">
        <v>9011</v>
      </c>
      <c r="D4992" s="4" t="s">
        <v>70</v>
      </c>
      <c r="E4992" s="4" t="s">
        <v>197</v>
      </c>
      <c r="F4992" s="3">
        <v>42936</v>
      </c>
      <c r="G4992" s="3">
        <v>42944</v>
      </c>
      <c r="H4992">
        <v>0</v>
      </c>
      <c r="I4992" s="4" t="s">
        <v>9016</v>
      </c>
      <c r="J4992" s="4" t="s">
        <v>9015</v>
      </c>
      <c r="K4992" s="4" t="s">
        <v>9010</v>
      </c>
      <c r="L4992">
        <v>4821</v>
      </c>
      <c r="M4992" s="4" t="s">
        <v>55</v>
      </c>
      <c r="N4992">
        <v>2007</v>
      </c>
      <c r="O4992">
        <v>86.68</v>
      </c>
      <c r="P4992">
        <v>187</v>
      </c>
      <c r="Q4992" s="4" t="s">
        <v>23</v>
      </c>
      <c r="R4992" s="4" t="s">
        <v>56</v>
      </c>
      <c r="S4992">
        <v>8</v>
      </c>
    </row>
    <row r="4993" spans="1:19">
      <c r="A4993" s="4" t="s">
        <v>5200</v>
      </c>
      <c r="B4993" s="4" t="s">
        <v>174</v>
      </c>
      <c r="C4993" s="4" t="s">
        <v>9011</v>
      </c>
      <c r="D4993" s="4" t="s">
        <v>100</v>
      </c>
      <c r="E4993" s="4" t="s">
        <v>197</v>
      </c>
      <c r="F4993" s="3">
        <v>42936</v>
      </c>
      <c r="G4993" s="3">
        <v>42951</v>
      </c>
      <c r="H4993">
        <v>0</v>
      </c>
      <c r="I4993" s="4" t="s">
        <v>9016</v>
      </c>
      <c r="J4993" s="4" t="s">
        <v>9015</v>
      </c>
      <c r="K4993" s="4" t="s">
        <v>9010</v>
      </c>
      <c r="L4993">
        <v>4821</v>
      </c>
      <c r="M4993" s="4" t="s">
        <v>9322</v>
      </c>
      <c r="N4993">
        <v>1987</v>
      </c>
      <c r="O4993">
        <v>2938.67</v>
      </c>
      <c r="P4993">
        <v>8775</v>
      </c>
      <c r="Q4993" s="4" t="s">
        <v>101</v>
      </c>
      <c r="R4993" s="4" t="s">
        <v>24</v>
      </c>
      <c r="S4993">
        <v>15</v>
      </c>
    </row>
    <row r="4994" spans="1:19">
      <c r="A4994" s="4" t="s">
        <v>5201</v>
      </c>
      <c r="B4994" s="4" t="s">
        <v>174</v>
      </c>
      <c r="C4994" s="4" t="s">
        <v>9011</v>
      </c>
      <c r="D4994" s="4" t="s">
        <v>109</v>
      </c>
      <c r="E4994" s="4" t="s">
        <v>197</v>
      </c>
      <c r="F4994" s="3">
        <v>42936</v>
      </c>
      <c r="G4994" s="3">
        <v>42944</v>
      </c>
      <c r="H4994">
        <v>0</v>
      </c>
      <c r="I4994" s="4" t="s">
        <v>9016</v>
      </c>
      <c r="J4994" s="4" t="s">
        <v>9015</v>
      </c>
      <c r="K4994" s="4" t="s">
        <v>9010</v>
      </c>
      <c r="L4994">
        <v>4821</v>
      </c>
      <c r="M4994" s="4" t="s">
        <v>58</v>
      </c>
      <c r="N4994">
        <v>1987</v>
      </c>
      <c r="O4994">
        <v>1698.2</v>
      </c>
      <c r="P4994">
        <v>3798</v>
      </c>
      <c r="Q4994" s="4" t="s">
        <v>23</v>
      </c>
      <c r="R4994" s="4" t="s">
        <v>24</v>
      </c>
      <c r="S4994">
        <v>8</v>
      </c>
    </row>
    <row r="4995" spans="1:19">
      <c r="A4995" s="4" t="s">
        <v>5202</v>
      </c>
      <c r="B4995" s="4" t="s">
        <v>174</v>
      </c>
      <c r="C4995" s="4" t="s">
        <v>192</v>
      </c>
      <c r="D4995" s="4" t="s">
        <v>29</v>
      </c>
      <c r="E4995" s="4" t="s">
        <v>197</v>
      </c>
      <c r="F4995" s="3">
        <v>42936</v>
      </c>
      <c r="G4995" s="3">
        <v>42939</v>
      </c>
      <c r="H4995">
        <v>0</v>
      </c>
      <c r="I4995" s="4" t="s">
        <v>9016</v>
      </c>
      <c r="J4995" s="4" t="s">
        <v>9015</v>
      </c>
      <c r="K4995" s="4" t="s">
        <v>9012</v>
      </c>
      <c r="L4995">
        <v>3393</v>
      </c>
      <c r="M4995" s="4" t="s">
        <v>26</v>
      </c>
      <c r="N4995">
        <v>2012</v>
      </c>
      <c r="O4995">
        <v>587.34</v>
      </c>
      <c r="P4995">
        <v>1356</v>
      </c>
      <c r="Q4995" s="4" t="s">
        <v>30</v>
      </c>
      <c r="R4995" s="4" t="s">
        <v>24</v>
      </c>
      <c r="S4995">
        <v>3</v>
      </c>
    </row>
    <row r="4996" spans="1:19">
      <c r="A4996" s="4" t="s">
        <v>5203</v>
      </c>
      <c r="B4996" s="4" t="s">
        <v>174</v>
      </c>
      <c r="C4996" s="4" t="s">
        <v>9011</v>
      </c>
      <c r="D4996" s="4" t="s">
        <v>119</v>
      </c>
      <c r="E4996" s="4" t="s">
        <v>172</v>
      </c>
      <c r="F4996" s="3">
        <v>42936</v>
      </c>
      <c r="G4996" s="3">
        <v>42964</v>
      </c>
      <c r="H4996">
        <v>5058</v>
      </c>
      <c r="I4996" s="4" t="s">
        <v>9016</v>
      </c>
      <c r="J4996" s="4" t="s">
        <v>9015</v>
      </c>
      <c r="K4996" s="4" t="s">
        <v>9010</v>
      </c>
      <c r="L4996">
        <v>4821</v>
      </c>
      <c r="M4996" s="4" t="s">
        <v>55</v>
      </c>
      <c r="N4996">
        <v>1988</v>
      </c>
      <c r="O4996">
        <v>5266.09</v>
      </c>
      <c r="P4996">
        <v>8595</v>
      </c>
      <c r="Q4996" s="4" t="s">
        <v>23</v>
      </c>
      <c r="R4996" s="4" t="s">
        <v>56</v>
      </c>
      <c r="S4996">
        <v>28</v>
      </c>
    </row>
    <row r="4997" spans="1:19">
      <c r="A4997" s="4" t="s">
        <v>5204</v>
      </c>
      <c r="B4997" s="4" t="s">
        <v>263</v>
      </c>
      <c r="C4997" s="4" t="s">
        <v>171</v>
      </c>
      <c r="D4997" s="4" t="s">
        <v>65</v>
      </c>
      <c r="E4997" s="4" t="s">
        <v>197</v>
      </c>
      <c r="F4997" s="3">
        <v>42936</v>
      </c>
      <c r="G4997" s="3">
        <v>42999</v>
      </c>
      <c r="H4997">
        <v>0</v>
      </c>
      <c r="I4997" s="4" t="s">
        <v>9021</v>
      </c>
      <c r="J4997" s="4" t="s">
        <v>9019</v>
      </c>
      <c r="K4997" s="4" t="s">
        <v>9010</v>
      </c>
      <c r="L4997">
        <v>1096</v>
      </c>
      <c r="M4997" s="4" t="s">
        <v>33</v>
      </c>
      <c r="N4997">
        <v>1990</v>
      </c>
      <c r="O4997">
        <v>2520.83</v>
      </c>
      <c r="P4997">
        <v>3502</v>
      </c>
      <c r="Q4997" s="4" t="s">
        <v>23</v>
      </c>
      <c r="R4997" s="4" t="s">
        <v>24</v>
      </c>
      <c r="S4997">
        <v>63</v>
      </c>
    </row>
    <row r="4998" spans="1:19">
      <c r="A4998" s="4" t="s">
        <v>5205</v>
      </c>
      <c r="B4998" s="4" t="s">
        <v>263</v>
      </c>
      <c r="C4998" s="4" t="s">
        <v>9011</v>
      </c>
      <c r="D4998" s="4" t="s">
        <v>107</v>
      </c>
      <c r="E4998" s="4" t="s">
        <v>197</v>
      </c>
      <c r="F4998" s="3">
        <v>42936</v>
      </c>
      <c r="G4998" s="3">
        <v>43005</v>
      </c>
      <c r="H4998">
        <v>0</v>
      </c>
      <c r="I4998" s="4" t="s">
        <v>9021</v>
      </c>
      <c r="J4998" s="4" t="s">
        <v>9019</v>
      </c>
      <c r="K4998" s="4" t="s">
        <v>9010</v>
      </c>
      <c r="L4998">
        <v>4821</v>
      </c>
      <c r="M4998" s="4" t="s">
        <v>26</v>
      </c>
      <c r="N4998">
        <v>1994</v>
      </c>
      <c r="O4998">
        <v>2818.38</v>
      </c>
      <c r="P4998">
        <v>6290</v>
      </c>
      <c r="Q4998" s="4" t="s">
        <v>23</v>
      </c>
      <c r="R4998" s="4" t="s">
        <v>24</v>
      </c>
      <c r="S4998">
        <v>69</v>
      </c>
    </row>
    <row r="4999" spans="1:19">
      <c r="A4999" s="4" t="s">
        <v>5206</v>
      </c>
      <c r="B4999" s="4" t="s">
        <v>263</v>
      </c>
      <c r="C4999" s="4" t="s">
        <v>9011</v>
      </c>
      <c r="D4999" s="4" t="s">
        <v>126</v>
      </c>
      <c r="E4999" s="4" t="s">
        <v>197</v>
      </c>
      <c r="F4999" s="3">
        <v>42936</v>
      </c>
      <c r="G4999" s="3">
        <v>42944</v>
      </c>
      <c r="H4999">
        <v>0</v>
      </c>
      <c r="I4999" s="4" t="s">
        <v>9021</v>
      </c>
      <c r="J4999" s="4" t="s">
        <v>9019</v>
      </c>
      <c r="K4999" s="4" t="s">
        <v>9010</v>
      </c>
      <c r="L4999">
        <v>4821</v>
      </c>
      <c r="M4999" s="4" t="s">
        <v>33</v>
      </c>
      <c r="N4999">
        <v>2010</v>
      </c>
      <c r="O4999">
        <v>71.12</v>
      </c>
      <c r="P4999">
        <v>144</v>
      </c>
      <c r="Q4999" s="4" t="s">
        <v>23</v>
      </c>
      <c r="R4999" s="4" t="s">
        <v>24</v>
      </c>
      <c r="S4999">
        <v>8</v>
      </c>
    </row>
    <row r="5000" spans="1:19">
      <c r="A5000" s="4" t="s">
        <v>5207</v>
      </c>
      <c r="B5000" s="4" t="s">
        <v>196</v>
      </c>
      <c r="C5000" s="4" t="s">
        <v>192</v>
      </c>
      <c r="D5000" s="4" t="s">
        <v>100</v>
      </c>
      <c r="E5000" s="4" t="s">
        <v>172</v>
      </c>
      <c r="F5000" s="3">
        <v>42936</v>
      </c>
      <c r="G5000" s="3">
        <v>43053</v>
      </c>
      <c r="H5000">
        <v>3552</v>
      </c>
      <c r="I5000" s="4" t="s">
        <v>9016</v>
      </c>
      <c r="J5000" s="4" t="s">
        <v>9015</v>
      </c>
      <c r="K5000" s="4" t="s">
        <v>9012</v>
      </c>
      <c r="L5000">
        <v>3393</v>
      </c>
      <c r="M5000" s="4" t="s">
        <v>9322</v>
      </c>
      <c r="N5000">
        <v>1987</v>
      </c>
      <c r="O5000">
        <v>2938.67</v>
      </c>
      <c r="P5000">
        <v>8775</v>
      </c>
      <c r="Q5000" s="4" t="s">
        <v>101</v>
      </c>
      <c r="R5000" s="4" t="s">
        <v>24</v>
      </c>
      <c r="S5000">
        <v>117</v>
      </c>
    </row>
    <row r="5001" spans="1:19">
      <c r="A5001" s="4" t="s">
        <v>5208</v>
      </c>
      <c r="B5001" s="4" t="s">
        <v>203</v>
      </c>
      <c r="C5001" s="4" t="s">
        <v>171</v>
      </c>
      <c r="D5001" s="4" t="s">
        <v>85</v>
      </c>
      <c r="E5001" s="4" t="s">
        <v>193</v>
      </c>
      <c r="F5001" s="3">
        <v>42936</v>
      </c>
      <c r="G5001" s="3"/>
      <c r="I5001" s="4" t="s">
        <v>9023</v>
      </c>
      <c r="J5001" s="4" t="s">
        <v>9024</v>
      </c>
      <c r="K5001" s="4" t="s">
        <v>9010</v>
      </c>
      <c r="L5001">
        <v>1096</v>
      </c>
      <c r="M5001" s="4" t="s">
        <v>46</v>
      </c>
      <c r="N5001">
        <v>1985</v>
      </c>
      <c r="O5001">
        <v>375.43</v>
      </c>
      <c r="P5001">
        <v>1190</v>
      </c>
      <c r="Q5001" s="4" t="s">
        <v>23</v>
      </c>
      <c r="R5001" s="4" t="s">
        <v>24</v>
      </c>
    </row>
    <row r="5002" spans="1:19">
      <c r="A5002" s="4" t="s">
        <v>5209</v>
      </c>
      <c r="B5002" s="4" t="s">
        <v>203</v>
      </c>
      <c r="C5002" s="4" t="s">
        <v>199</v>
      </c>
      <c r="D5002" s="4" t="s">
        <v>82</v>
      </c>
      <c r="E5002" s="4" t="s">
        <v>172</v>
      </c>
      <c r="F5002" s="3">
        <v>42936</v>
      </c>
      <c r="G5002" s="3">
        <v>43047</v>
      </c>
      <c r="H5002">
        <v>5526</v>
      </c>
      <c r="I5002" s="4" t="s">
        <v>9023</v>
      </c>
      <c r="J5002" s="4" t="s">
        <v>9024</v>
      </c>
      <c r="K5002" s="4" t="s">
        <v>9010</v>
      </c>
      <c r="L5002">
        <v>5482</v>
      </c>
      <c r="M5002" s="4" t="s">
        <v>36</v>
      </c>
      <c r="N5002">
        <v>1982</v>
      </c>
      <c r="O5002">
        <v>11698.03</v>
      </c>
      <c r="P5002">
        <v>34288</v>
      </c>
      <c r="Q5002" s="4" t="s">
        <v>23</v>
      </c>
      <c r="R5002" s="4" t="s">
        <v>24</v>
      </c>
      <c r="S5002">
        <v>111</v>
      </c>
    </row>
    <row r="5003" spans="1:19">
      <c r="A5003" s="4" t="s">
        <v>5210</v>
      </c>
      <c r="B5003" s="4" t="s">
        <v>343</v>
      </c>
      <c r="C5003" s="4" t="s">
        <v>179</v>
      </c>
      <c r="D5003" s="4" t="s">
        <v>38</v>
      </c>
      <c r="E5003" s="4" t="s">
        <v>193</v>
      </c>
      <c r="F5003" s="3">
        <v>42936</v>
      </c>
      <c r="G5003" s="3"/>
      <c r="I5003" s="4" t="s">
        <v>9016</v>
      </c>
      <c r="J5003" s="4" t="s">
        <v>9015</v>
      </c>
      <c r="K5003" s="4" t="s">
        <v>9010</v>
      </c>
      <c r="L5003">
        <v>550</v>
      </c>
      <c r="M5003" s="4" t="s">
        <v>39</v>
      </c>
      <c r="N5003">
        <v>1993</v>
      </c>
      <c r="O5003">
        <v>4269.8999999999996</v>
      </c>
      <c r="P5003">
        <v>6472</v>
      </c>
      <c r="Q5003" s="4" t="s">
        <v>23</v>
      </c>
      <c r="R5003" s="4" t="s">
        <v>40</v>
      </c>
    </row>
    <row r="5004" spans="1:19">
      <c r="A5004" s="4" t="s">
        <v>5211</v>
      </c>
      <c r="B5004" s="4" t="s">
        <v>343</v>
      </c>
      <c r="C5004" s="4" t="s">
        <v>179</v>
      </c>
      <c r="D5004" s="4" t="s">
        <v>24</v>
      </c>
      <c r="E5004" s="4" t="s">
        <v>193</v>
      </c>
      <c r="F5004" s="3">
        <v>42936</v>
      </c>
      <c r="G5004" s="3"/>
      <c r="I5004" s="4" t="s">
        <v>9016</v>
      </c>
      <c r="J5004" s="4" t="s">
        <v>9015</v>
      </c>
      <c r="K5004" s="4" t="s">
        <v>9010</v>
      </c>
      <c r="L5004">
        <v>550</v>
      </c>
      <c r="M5004" s="4"/>
      <c r="Q5004" s="4"/>
      <c r="R5004" s="4"/>
    </row>
    <row r="5005" spans="1:19">
      <c r="A5005" s="4" t="s">
        <v>5212</v>
      </c>
      <c r="B5005" s="4" t="s">
        <v>343</v>
      </c>
      <c r="C5005" s="4" t="s">
        <v>179</v>
      </c>
      <c r="D5005" s="4" t="s">
        <v>24</v>
      </c>
      <c r="E5005" s="4" t="s">
        <v>193</v>
      </c>
      <c r="F5005" s="3">
        <v>42936</v>
      </c>
      <c r="G5005" s="3"/>
      <c r="I5005" s="4" t="s">
        <v>9016</v>
      </c>
      <c r="J5005" s="4" t="s">
        <v>9015</v>
      </c>
      <c r="K5005" s="4" t="s">
        <v>9010</v>
      </c>
      <c r="L5005">
        <v>550</v>
      </c>
      <c r="M5005" s="4"/>
      <c r="Q5005" s="4"/>
      <c r="R5005" s="4"/>
    </row>
    <row r="5006" spans="1:19">
      <c r="A5006" s="4" t="s">
        <v>5213</v>
      </c>
      <c r="B5006" s="4" t="s">
        <v>343</v>
      </c>
      <c r="C5006" s="4" t="s">
        <v>179</v>
      </c>
      <c r="D5006" s="4" t="s">
        <v>24</v>
      </c>
      <c r="E5006" s="4" t="s">
        <v>193</v>
      </c>
      <c r="F5006" s="3">
        <v>42936</v>
      </c>
      <c r="G5006" s="3"/>
      <c r="I5006" s="4" t="s">
        <v>9016</v>
      </c>
      <c r="J5006" s="4" t="s">
        <v>9015</v>
      </c>
      <c r="K5006" s="4" t="s">
        <v>9010</v>
      </c>
      <c r="L5006">
        <v>550</v>
      </c>
      <c r="M5006" s="4"/>
      <c r="Q5006" s="4"/>
      <c r="R5006" s="4"/>
    </row>
    <row r="5007" spans="1:19">
      <c r="A5007" s="4" t="s">
        <v>5214</v>
      </c>
      <c r="B5007" s="4" t="s">
        <v>343</v>
      </c>
      <c r="C5007" s="4" t="s">
        <v>171</v>
      </c>
      <c r="D5007" s="4" t="s">
        <v>65</v>
      </c>
      <c r="E5007" s="4" t="s">
        <v>193</v>
      </c>
      <c r="F5007" s="3">
        <v>42936</v>
      </c>
      <c r="G5007" s="3"/>
      <c r="I5007" s="4" t="s">
        <v>9016</v>
      </c>
      <c r="J5007" s="4" t="s">
        <v>9015</v>
      </c>
      <c r="K5007" s="4" t="s">
        <v>9010</v>
      </c>
      <c r="L5007">
        <v>1096</v>
      </c>
      <c r="M5007" s="4" t="s">
        <v>33</v>
      </c>
      <c r="N5007">
        <v>1990</v>
      </c>
      <c r="O5007">
        <v>2520.83</v>
      </c>
      <c r="P5007">
        <v>3502</v>
      </c>
      <c r="Q5007" s="4" t="s">
        <v>23</v>
      </c>
      <c r="R5007" s="4" t="s">
        <v>24</v>
      </c>
    </row>
    <row r="5008" spans="1:19">
      <c r="A5008" s="4" t="s">
        <v>5215</v>
      </c>
      <c r="B5008" s="4" t="s">
        <v>343</v>
      </c>
      <c r="C5008" s="4" t="s">
        <v>171</v>
      </c>
      <c r="D5008" s="4" t="s">
        <v>24</v>
      </c>
      <c r="E5008" s="4" t="s">
        <v>193</v>
      </c>
      <c r="F5008" s="3">
        <v>42936</v>
      </c>
      <c r="G5008" s="3"/>
      <c r="I5008" s="4" t="s">
        <v>9016</v>
      </c>
      <c r="J5008" s="4" t="s">
        <v>9015</v>
      </c>
      <c r="K5008" s="4" t="s">
        <v>9010</v>
      </c>
      <c r="L5008">
        <v>1096</v>
      </c>
      <c r="M5008" s="4"/>
      <c r="Q5008" s="4"/>
      <c r="R5008" s="4"/>
    </row>
    <row r="5009" spans="1:19">
      <c r="A5009" s="4" t="s">
        <v>5216</v>
      </c>
      <c r="B5009" s="4" t="s">
        <v>343</v>
      </c>
      <c r="C5009" s="4" t="s">
        <v>9011</v>
      </c>
      <c r="D5009" s="4" t="s">
        <v>24</v>
      </c>
      <c r="E5009" s="4" t="s">
        <v>193</v>
      </c>
      <c r="F5009" s="3">
        <v>42936</v>
      </c>
      <c r="G5009" s="3"/>
      <c r="I5009" s="4" t="s">
        <v>9016</v>
      </c>
      <c r="J5009" s="4" t="s">
        <v>9015</v>
      </c>
      <c r="K5009" s="4" t="s">
        <v>9010</v>
      </c>
      <c r="L5009">
        <v>4821</v>
      </c>
      <c r="M5009" s="4"/>
      <c r="Q5009" s="4"/>
      <c r="R5009" s="4"/>
    </row>
    <row r="5010" spans="1:19">
      <c r="A5010" s="4" t="s">
        <v>5217</v>
      </c>
      <c r="B5010" s="4" t="s">
        <v>343</v>
      </c>
      <c r="C5010" s="4" t="s">
        <v>177</v>
      </c>
      <c r="D5010" s="4" t="s">
        <v>24</v>
      </c>
      <c r="E5010" s="4" t="s">
        <v>193</v>
      </c>
      <c r="F5010" s="3">
        <v>42936</v>
      </c>
      <c r="G5010" s="3"/>
      <c r="I5010" s="4" t="s">
        <v>9016</v>
      </c>
      <c r="J5010" s="4" t="s">
        <v>9015</v>
      </c>
      <c r="K5010" s="4" t="s">
        <v>9012</v>
      </c>
      <c r="L5010">
        <v>55</v>
      </c>
      <c r="M5010" s="4"/>
      <c r="Q5010" s="4"/>
      <c r="R5010" s="4"/>
    </row>
    <row r="5011" spans="1:19">
      <c r="A5011" s="4" t="s">
        <v>5218</v>
      </c>
      <c r="B5011" s="4" t="s">
        <v>219</v>
      </c>
      <c r="C5011" s="4" t="s">
        <v>192</v>
      </c>
      <c r="D5011" s="4" t="s">
        <v>83</v>
      </c>
      <c r="E5011" s="4" t="s">
        <v>193</v>
      </c>
      <c r="F5011" s="3">
        <v>42936</v>
      </c>
      <c r="G5011" s="3"/>
      <c r="I5011" s="4" t="s">
        <v>9026</v>
      </c>
      <c r="J5011" s="4" t="s">
        <v>9024</v>
      </c>
      <c r="K5011" s="4" t="s">
        <v>9012</v>
      </c>
      <c r="L5011">
        <v>3393</v>
      </c>
      <c r="M5011" s="4" t="s">
        <v>33</v>
      </c>
      <c r="N5011">
        <v>2004</v>
      </c>
      <c r="O5011">
        <v>702.72</v>
      </c>
      <c r="P5011">
        <v>1831</v>
      </c>
      <c r="Q5011" s="4" t="s">
        <v>23</v>
      </c>
      <c r="R5011" s="4" t="s">
        <v>24</v>
      </c>
    </row>
    <row r="5012" spans="1:19">
      <c r="A5012" s="4" t="s">
        <v>5219</v>
      </c>
      <c r="B5012" s="4" t="s">
        <v>230</v>
      </c>
      <c r="C5012" s="4" t="s">
        <v>9011</v>
      </c>
      <c r="D5012" s="4" t="s">
        <v>97</v>
      </c>
      <c r="E5012" s="4" t="s">
        <v>172</v>
      </c>
      <c r="F5012" s="3">
        <v>42936</v>
      </c>
      <c r="G5012" s="3">
        <v>42942</v>
      </c>
      <c r="H5012">
        <v>4428</v>
      </c>
      <c r="I5012" s="4" t="s">
        <v>9026</v>
      </c>
      <c r="J5012" s="4" t="s">
        <v>9024</v>
      </c>
      <c r="K5012" s="4" t="s">
        <v>9010</v>
      </c>
      <c r="L5012">
        <v>4821</v>
      </c>
      <c r="M5012" s="4" t="s">
        <v>33</v>
      </c>
      <c r="N5012">
        <v>2001</v>
      </c>
      <c r="O5012">
        <v>2437.85</v>
      </c>
      <c r="P5012">
        <v>4874</v>
      </c>
      <c r="Q5012" s="4" t="s">
        <v>23</v>
      </c>
      <c r="R5012" s="4" t="s">
        <v>24</v>
      </c>
      <c r="S5012">
        <v>6</v>
      </c>
    </row>
    <row r="5013" spans="1:19">
      <c r="A5013" s="4" t="s">
        <v>5220</v>
      </c>
      <c r="B5013" s="4" t="s">
        <v>244</v>
      </c>
      <c r="C5013" s="4" t="s">
        <v>9011</v>
      </c>
      <c r="D5013" s="4" t="s">
        <v>113</v>
      </c>
      <c r="E5013" s="4" t="s">
        <v>193</v>
      </c>
      <c r="F5013" s="3">
        <v>42936</v>
      </c>
      <c r="G5013" s="3"/>
      <c r="I5013" s="4" t="s">
        <v>9016</v>
      </c>
      <c r="J5013" s="4" t="s">
        <v>9015</v>
      </c>
      <c r="K5013" s="4" t="s">
        <v>9010</v>
      </c>
      <c r="L5013">
        <v>4821</v>
      </c>
      <c r="M5013" s="4" t="s">
        <v>33</v>
      </c>
      <c r="N5013">
        <v>2000</v>
      </c>
      <c r="O5013">
        <v>167.89</v>
      </c>
      <c r="P5013">
        <v>493</v>
      </c>
      <c r="Q5013" s="4" t="s">
        <v>114</v>
      </c>
      <c r="R5013" s="4" t="s">
        <v>24</v>
      </c>
    </row>
    <row r="5014" spans="1:19">
      <c r="A5014" s="4" t="s">
        <v>5221</v>
      </c>
      <c r="B5014" s="4" t="s">
        <v>201</v>
      </c>
      <c r="C5014" s="4" t="s">
        <v>179</v>
      </c>
      <c r="D5014" s="4" t="s">
        <v>108</v>
      </c>
      <c r="E5014" s="4" t="s">
        <v>172</v>
      </c>
      <c r="F5014" s="3">
        <v>42936</v>
      </c>
      <c r="G5014" s="3">
        <v>42943</v>
      </c>
      <c r="H5014">
        <v>523</v>
      </c>
      <c r="I5014" s="4" t="s">
        <v>9026</v>
      </c>
      <c r="J5014" s="4" t="s">
        <v>9024</v>
      </c>
      <c r="K5014" s="4" t="s">
        <v>9010</v>
      </c>
      <c r="L5014">
        <v>550</v>
      </c>
      <c r="M5014" s="4" t="s">
        <v>33</v>
      </c>
      <c r="N5014">
        <v>1996</v>
      </c>
      <c r="O5014">
        <v>2214.94</v>
      </c>
      <c r="P5014">
        <v>5374</v>
      </c>
      <c r="Q5014" s="4" t="s">
        <v>23</v>
      </c>
      <c r="R5014" s="4" t="s">
        <v>24</v>
      </c>
      <c r="S5014">
        <v>7</v>
      </c>
    </row>
    <row r="5015" spans="1:19">
      <c r="A5015" s="4" t="s">
        <v>5222</v>
      </c>
      <c r="B5015" s="4" t="s">
        <v>170</v>
      </c>
      <c r="C5015" s="4" t="s">
        <v>179</v>
      </c>
      <c r="D5015" s="4" t="s">
        <v>24</v>
      </c>
      <c r="E5015" s="4" t="s">
        <v>193</v>
      </c>
      <c r="F5015" s="3">
        <v>42936</v>
      </c>
      <c r="G5015" s="3"/>
      <c r="I5015" s="4" t="s">
        <v>9014</v>
      </c>
      <c r="J5015" s="4" t="s">
        <v>9015</v>
      </c>
      <c r="K5015" s="4" t="s">
        <v>9010</v>
      </c>
      <c r="L5015">
        <v>550</v>
      </c>
      <c r="M5015" s="4"/>
      <c r="Q5015" s="4"/>
      <c r="R5015" s="4"/>
    </row>
    <row r="5016" spans="1:19">
      <c r="A5016" s="4" t="s">
        <v>5223</v>
      </c>
      <c r="B5016" s="4" t="s">
        <v>170</v>
      </c>
      <c r="C5016" s="4" t="s">
        <v>199</v>
      </c>
      <c r="D5016" s="4" t="s">
        <v>66</v>
      </c>
      <c r="E5016" s="4" t="s">
        <v>193</v>
      </c>
      <c r="F5016" s="3">
        <v>42936</v>
      </c>
      <c r="G5016" s="3"/>
      <c r="I5016" s="4" t="s">
        <v>9014</v>
      </c>
      <c r="J5016" s="4" t="s">
        <v>9015</v>
      </c>
      <c r="K5016" s="4" t="s">
        <v>9010</v>
      </c>
      <c r="L5016">
        <v>5482</v>
      </c>
      <c r="M5016" s="4" t="s">
        <v>33</v>
      </c>
      <c r="N5016">
        <v>2007</v>
      </c>
      <c r="O5016">
        <v>894.33</v>
      </c>
      <c r="P5016">
        <v>1635</v>
      </c>
      <c r="Q5016" s="4" t="s">
        <v>67</v>
      </c>
      <c r="R5016" s="4" t="s">
        <v>24</v>
      </c>
    </row>
    <row r="5017" spans="1:19">
      <c r="A5017" s="4" t="s">
        <v>5224</v>
      </c>
      <c r="B5017" s="4" t="s">
        <v>189</v>
      </c>
      <c r="C5017" s="4" t="s">
        <v>171</v>
      </c>
      <c r="D5017" s="4" t="s">
        <v>24</v>
      </c>
      <c r="E5017" s="4" t="s">
        <v>193</v>
      </c>
      <c r="F5017" s="3">
        <v>42936</v>
      </c>
      <c r="G5017" s="3"/>
      <c r="I5017" s="4" t="s">
        <v>9016</v>
      </c>
      <c r="J5017" s="4" t="s">
        <v>9015</v>
      </c>
      <c r="K5017" s="4" t="s">
        <v>9010</v>
      </c>
      <c r="L5017">
        <v>1096</v>
      </c>
      <c r="M5017" s="4"/>
      <c r="Q5017" s="4"/>
      <c r="R5017" s="4"/>
    </row>
    <row r="5018" spans="1:19">
      <c r="A5018" s="4" t="s">
        <v>5225</v>
      </c>
      <c r="B5018" s="4" t="s">
        <v>189</v>
      </c>
      <c r="C5018" s="4" t="s">
        <v>199</v>
      </c>
      <c r="D5018" s="4" t="s">
        <v>32</v>
      </c>
      <c r="E5018" s="4" t="s">
        <v>193</v>
      </c>
      <c r="F5018" s="3">
        <v>42936</v>
      </c>
      <c r="G5018" s="3"/>
      <c r="I5018" s="4" t="s">
        <v>9016</v>
      </c>
      <c r="J5018" s="4" t="s">
        <v>9015</v>
      </c>
      <c r="K5018" s="4" t="s">
        <v>9010</v>
      </c>
      <c r="L5018">
        <v>5482</v>
      </c>
      <c r="M5018" s="4" t="s">
        <v>33</v>
      </c>
      <c r="N5018">
        <v>2009</v>
      </c>
      <c r="O5018">
        <v>497.11</v>
      </c>
      <c r="P5018">
        <v>1588</v>
      </c>
      <c r="Q5018" s="4" t="s">
        <v>23</v>
      </c>
      <c r="R5018" s="4" t="s">
        <v>24</v>
      </c>
    </row>
    <row r="5019" spans="1:19">
      <c r="A5019" s="4" t="s">
        <v>5226</v>
      </c>
      <c r="B5019" s="4" t="s">
        <v>232</v>
      </c>
      <c r="C5019" s="4" t="s">
        <v>171</v>
      </c>
      <c r="D5019" s="4" t="s">
        <v>88</v>
      </c>
      <c r="E5019" s="4" t="s">
        <v>197</v>
      </c>
      <c r="F5019" s="3">
        <v>42936</v>
      </c>
      <c r="G5019" s="3">
        <v>42938</v>
      </c>
      <c r="H5019">
        <v>0</v>
      </c>
      <c r="I5019" s="4" t="s">
        <v>9021</v>
      </c>
      <c r="J5019" s="4" t="s">
        <v>9019</v>
      </c>
      <c r="K5019" s="4" t="s">
        <v>9010</v>
      </c>
      <c r="L5019">
        <v>1096</v>
      </c>
      <c r="M5019" s="4" t="s">
        <v>46</v>
      </c>
      <c r="N5019">
        <v>1984</v>
      </c>
      <c r="O5019">
        <v>3027.46</v>
      </c>
      <c r="P5019">
        <v>9516</v>
      </c>
      <c r="Q5019" s="4" t="s">
        <v>89</v>
      </c>
      <c r="R5019" s="4" t="s">
        <v>24</v>
      </c>
      <c r="S5019">
        <v>2</v>
      </c>
    </row>
    <row r="5020" spans="1:19">
      <c r="A5020" s="4" t="s">
        <v>5227</v>
      </c>
      <c r="B5020" s="4" t="s">
        <v>232</v>
      </c>
      <c r="C5020" s="4" t="s">
        <v>199</v>
      </c>
      <c r="D5020" s="4" t="s">
        <v>99</v>
      </c>
      <c r="E5020" s="4" t="s">
        <v>197</v>
      </c>
      <c r="F5020" s="3">
        <v>42936</v>
      </c>
      <c r="G5020" s="3">
        <v>42946</v>
      </c>
      <c r="H5020">
        <v>0</v>
      </c>
      <c r="I5020" s="4" t="s">
        <v>9021</v>
      </c>
      <c r="J5020" s="4" t="s">
        <v>9019</v>
      </c>
      <c r="K5020" s="4" t="s">
        <v>9010</v>
      </c>
      <c r="L5020">
        <v>5482</v>
      </c>
      <c r="M5020" s="4" t="s">
        <v>33</v>
      </c>
      <c r="N5020">
        <v>2003</v>
      </c>
      <c r="O5020">
        <v>1419.98</v>
      </c>
      <c r="P5020">
        <v>4018</v>
      </c>
      <c r="Q5020" s="4" t="s">
        <v>23</v>
      </c>
      <c r="R5020" s="4" t="s">
        <v>24</v>
      </c>
      <c r="S5020">
        <v>10</v>
      </c>
    </row>
    <row r="5021" spans="1:19">
      <c r="A5021" s="4" t="s">
        <v>5228</v>
      </c>
      <c r="B5021" s="4" t="s">
        <v>226</v>
      </c>
      <c r="C5021" s="4" t="s">
        <v>9011</v>
      </c>
      <c r="D5021" s="4" t="s">
        <v>88</v>
      </c>
      <c r="E5021" s="4" t="s">
        <v>172</v>
      </c>
      <c r="F5021" s="3">
        <v>42936</v>
      </c>
      <c r="G5021" s="3">
        <v>42947</v>
      </c>
      <c r="H5021">
        <v>5392</v>
      </c>
      <c r="I5021" s="4" t="s">
        <v>9018</v>
      </c>
      <c r="J5021" s="4" t="s">
        <v>9019</v>
      </c>
      <c r="K5021" s="4" t="s">
        <v>9010</v>
      </c>
      <c r="L5021">
        <v>4821</v>
      </c>
      <c r="M5021" s="4" t="s">
        <v>46</v>
      </c>
      <c r="N5021">
        <v>1984</v>
      </c>
      <c r="O5021">
        <v>3027.46</v>
      </c>
      <c r="P5021">
        <v>9516</v>
      </c>
      <c r="Q5021" s="4" t="s">
        <v>89</v>
      </c>
      <c r="R5021" s="4" t="s">
        <v>24</v>
      </c>
      <c r="S5021">
        <v>11</v>
      </c>
    </row>
    <row r="5022" spans="1:19">
      <c r="A5022" s="4" t="s">
        <v>5229</v>
      </c>
      <c r="B5022" s="4" t="s">
        <v>185</v>
      </c>
      <c r="C5022" s="4" t="s">
        <v>179</v>
      </c>
      <c r="D5022" s="4" t="s">
        <v>59</v>
      </c>
      <c r="E5022" s="4" t="s">
        <v>197</v>
      </c>
      <c r="F5022" s="3">
        <v>42936</v>
      </c>
      <c r="G5022" s="3">
        <v>42943</v>
      </c>
      <c r="H5022">
        <v>0</v>
      </c>
      <c r="I5022" s="4" t="s">
        <v>9023</v>
      </c>
      <c r="J5022" s="4" t="s">
        <v>9024</v>
      </c>
      <c r="K5022" s="4" t="s">
        <v>9010</v>
      </c>
      <c r="L5022">
        <v>550</v>
      </c>
      <c r="M5022" s="4" t="s">
        <v>60</v>
      </c>
      <c r="N5022">
        <v>1988</v>
      </c>
      <c r="O5022">
        <v>2059.9</v>
      </c>
      <c r="P5022">
        <v>3644</v>
      </c>
      <c r="Q5022" s="4" t="s">
        <v>23</v>
      </c>
      <c r="R5022" s="4" t="s">
        <v>24</v>
      </c>
      <c r="S5022">
        <v>7</v>
      </c>
    </row>
    <row r="5023" spans="1:19">
      <c r="A5023" s="4" t="s">
        <v>5230</v>
      </c>
      <c r="B5023" s="4" t="s">
        <v>216</v>
      </c>
      <c r="C5023" s="4" t="s">
        <v>177</v>
      </c>
      <c r="D5023" s="4" t="s">
        <v>127</v>
      </c>
      <c r="E5023" s="4" t="s">
        <v>172</v>
      </c>
      <c r="F5023" s="3">
        <v>42936</v>
      </c>
      <c r="G5023" s="3">
        <v>42944</v>
      </c>
      <c r="H5023">
        <v>55</v>
      </c>
      <c r="I5023" s="4" t="s">
        <v>9018</v>
      </c>
      <c r="J5023" s="4" t="s">
        <v>9019</v>
      </c>
      <c r="K5023" s="4" t="s">
        <v>9012</v>
      </c>
      <c r="L5023">
        <v>55</v>
      </c>
      <c r="M5023" s="4" t="s">
        <v>9322</v>
      </c>
      <c r="N5023">
        <v>2011</v>
      </c>
      <c r="O5023">
        <v>40.79</v>
      </c>
      <c r="P5023">
        <v>142</v>
      </c>
      <c r="Q5023" s="4" t="s">
        <v>128</v>
      </c>
      <c r="R5023" s="4" t="s">
        <v>24</v>
      </c>
      <c r="S5023">
        <v>8</v>
      </c>
    </row>
    <row r="5024" spans="1:19">
      <c r="A5024" s="4" t="s">
        <v>5231</v>
      </c>
      <c r="B5024" s="4" t="s">
        <v>235</v>
      </c>
      <c r="C5024" s="4" t="s">
        <v>171</v>
      </c>
      <c r="D5024" s="4" t="s">
        <v>99</v>
      </c>
      <c r="E5024" s="4" t="s">
        <v>193</v>
      </c>
      <c r="F5024" s="3">
        <v>42936</v>
      </c>
      <c r="G5024" s="3"/>
      <c r="I5024" s="4" t="s">
        <v>9018</v>
      </c>
      <c r="J5024" s="4" t="s">
        <v>9019</v>
      </c>
      <c r="K5024" s="4" t="s">
        <v>9010</v>
      </c>
      <c r="L5024">
        <v>1096</v>
      </c>
      <c r="M5024" s="4" t="s">
        <v>33</v>
      </c>
      <c r="N5024">
        <v>2003</v>
      </c>
      <c r="O5024">
        <v>1419.98</v>
      </c>
      <c r="P5024">
        <v>4018</v>
      </c>
      <c r="Q5024" s="4" t="s">
        <v>23</v>
      </c>
      <c r="R5024" s="4" t="s">
        <v>24</v>
      </c>
    </row>
    <row r="5025" spans="1:19">
      <c r="A5025" s="4" t="s">
        <v>5232</v>
      </c>
      <c r="B5025" s="4" t="s">
        <v>183</v>
      </c>
      <c r="C5025" s="4" t="s">
        <v>171</v>
      </c>
      <c r="D5025" s="4" t="s">
        <v>24</v>
      </c>
      <c r="E5025" s="4" t="s">
        <v>193</v>
      </c>
      <c r="F5025" s="3">
        <v>42937</v>
      </c>
      <c r="G5025" s="3"/>
      <c r="I5025" s="4" t="s">
        <v>9014</v>
      </c>
      <c r="J5025" s="4" t="s">
        <v>9015</v>
      </c>
      <c r="K5025" s="4" t="s">
        <v>9010</v>
      </c>
      <c r="L5025">
        <v>1096</v>
      </c>
      <c r="M5025" s="4"/>
      <c r="Q5025" s="4"/>
      <c r="R5025" s="4"/>
    </row>
    <row r="5026" spans="1:19">
      <c r="A5026" s="4" t="s">
        <v>5233</v>
      </c>
      <c r="B5026" s="4" t="s">
        <v>183</v>
      </c>
      <c r="C5026" s="4" t="s">
        <v>192</v>
      </c>
      <c r="D5026" s="4" t="s">
        <v>75</v>
      </c>
      <c r="E5026" s="4" t="s">
        <v>193</v>
      </c>
      <c r="F5026" s="3">
        <v>42937</v>
      </c>
      <c r="G5026" s="3"/>
      <c r="I5026" s="4" t="s">
        <v>9014</v>
      </c>
      <c r="J5026" s="4" t="s">
        <v>9015</v>
      </c>
      <c r="K5026" s="4" t="s">
        <v>9012</v>
      </c>
      <c r="L5026">
        <v>3393</v>
      </c>
      <c r="M5026" s="4" t="s">
        <v>73</v>
      </c>
      <c r="N5026">
        <v>1982</v>
      </c>
      <c r="O5026">
        <v>792.46</v>
      </c>
      <c r="P5026">
        <v>1299</v>
      </c>
      <c r="Q5026" s="4" t="s">
        <v>23</v>
      </c>
      <c r="R5026" s="4" t="s">
        <v>24</v>
      </c>
    </row>
    <row r="5027" spans="1:19">
      <c r="A5027" s="4" t="s">
        <v>5234</v>
      </c>
      <c r="B5027" s="4" t="s">
        <v>183</v>
      </c>
      <c r="C5027" s="4" t="s">
        <v>179</v>
      </c>
      <c r="D5027" s="4" t="s">
        <v>119</v>
      </c>
      <c r="E5027" s="4" t="s">
        <v>197</v>
      </c>
      <c r="F5027" s="3">
        <v>42937</v>
      </c>
      <c r="G5027" s="3">
        <v>43045</v>
      </c>
      <c r="H5027">
        <v>0</v>
      </c>
      <c r="I5027" s="4" t="s">
        <v>9014</v>
      </c>
      <c r="J5027" s="4" t="s">
        <v>9015</v>
      </c>
      <c r="K5027" s="4" t="s">
        <v>9010</v>
      </c>
      <c r="L5027">
        <v>550</v>
      </c>
      <c r="M5027" s="4" t="s">
        <v>55</v>
      </c>
      <c r="N5027">
        <v>1988</v>
      </c>
      <c r="O5027">
        <v>5266.09</v>
      </c>
      <c r="P5027">
        <v>8595</v>
      </c>
      <c r="Q5027" s="4" t="s">
        <v>23</v>
      </c>
      <c r="R5027" s="4" t="s">
        <v>56</v>
      </c>
      <c r="S5027">
        <v>108</v>
      </c>
    </row>
    <row r="5028" spans="1:19">
      <c r="A5028" s="4" t="s">
        <v>5235</v>
      </c>
      <c r="B5028" s="4" t="s">
        <v>261</v>
      </c>
      <c r="C5028" s="4" t="s">
        <v>9011</v>
      </c>
      <c r="D5028" s="4" t="s">
        <v>65</v>
      </c>
      <c r="E5028" s="4" t="s">
        <v>172</v>
      </c>
      <c r="F5028" s="3">
        <v>42937</v>
      </c>
      <c r="G5028" s="3">
        <v>43059</v>
      </c>
      <c r="H5028">
        <v>4197</v>
      </c>
      <c r="I5028" s="4" t="s">
        <v>9021</v>
      </c>
      <c r="J5028" s="4" t="s">
        <v>9019</v>
      </c>
      <c r="K5028" s="4" t="s">
        <v>9010</v>
      </c>
      <c r="L5028">
        <v>4821</v>
      </c>
      <c r="M5028" s="4" t="s">
        <v>33</v>
      </c>
      <c r="N5028">
        <v>1990</v>
      </c>
      <c r="O5028">
        <v>2520.83</v>
      </c>
      <c r="P5028">
        <v>3502</v>
      </c>
      <c r="Q5028" s="4" t="s">
        <v>23</v>
      </c>
      <c r="R5028" s="4" t="s">
        <v>24</v>
      </c>
      <c r="S5028">
        <v>122</v>
      </c>
    </row>
    <row r="5029" spans="1:19">
      <c r="A5029" s="4" t="s">
        <v>5236</v>
      </c>
      <c r="B5029" s="4" t="s">
        <v>261</v>
      </c>
      <c r="C5029" s="4" t="s">
        <v>192</v>
      </c>
      <c r="D5029" s="4" t="s">
        <v>88</v>
      </c>
      <c r="E5029" s="4" t="s">
        <v>172</v>
      </c>
      <c r="F5029" s="3">
        <v>42937</v>
      </c>
      <c r="G5029" s="3">
        <v>42996</v>
      </c>
      <c r="H5029">
        <v>3830</v>
      </c>
      <c r="I5029" s="4" t="s">
        <v>9021</v>
      </c>
      <c r="J5029" s="4" t="s">
        <v>9019</v>
      </c>
      <c r="K5029" s="4" t="s">
        <v>9012</v>
      </c>
      <c r="L5029">
        <v>3393</v>
      </c>
      <c r="M5029" s="4" t="s">
        <v>46</v>
      </c>
      <c r="N5029">
        <v>1984</v>
      </c>
      <c r="O5029">
        <v>3027.46</v>
      </c>
      <c r="P5029">
        <v>9516</v>
      </c>
      <c r="Q5029" s="4" t="s">
        <v>89</v>
      </c>
      <c r="R5029" s="4" t="s">
        <v>24</v>
      </c>
      <c r="S5029">
        <v>59</v>
      </c>
    </row>
    <row r="5030" spans="1:19">
      <c r="A5030" s="4" t="s">
        <v>5237</v>
      </c>
      <c r="B5030" s="4" t="s">
        <v>246</v>
      </c>
      <c r="C5030" s="4" t="s">
        <v>179</v>
      </c>
      <c r="D5030" s="4" t="s">
        <v>52</v>
      </c>
      <c r="E5030" s="4" t="s">
        <v>172</v>
      </c>
      <c r="F5030" s="3">
        <v>42937</v>
      </c>
      <c r="G5030" s="3">
        <v>42946</v>
      </c>
      <c r="H5030">
        <v>494</v>
      </c>
      <c r="I5030" s="4" t="s">
        <v>9021</v>
      </c>
      <c r="J5030" s="4" t="s">
        <v>9019</v>
      </c>
      <c r="K5030" s="4" t="s">
        <v>9010</v>
      </c>
      <c r="L5030">
        <v>550</v>
      </c>
      <c r="M5030" s="4" t="s">
        <v>46</v>
      </c>
      <c r="N5030">
        <v>1999</v>
      </c>
      <c r="O5030">
        <v>1197.44</v>
      </c>
      <c r="P5030">
        <v>2570</v>
      </c>
      <c r="Q5030" s="4" t="s">
        <v>23</v>
      </c>
      <c r="R5030" s="4" t="s">
        <v>24</v>
      </c>
      <c r="S5030">
        <v>9</v>
      </c>
    </row>
    <row r="5031" spans="1:19">
      <c r="A5031" s="4" t="s">
        <v>5238</v>
      </c>
      <c r="B5031" s="4" t="s">
        <v>304</v>
      </c>
      <c r="C5031" s="4" t="s">
        <v>171</v>
      </c>
      <c r="D5031" s="4" t="s">
        <v>24</v>
      </c>
      <c r="E5031" s="4" t="s">
        <v>193</v>
      </c>
      <c r="F5031" s="3">
        <v>42937</v>
      </c>
      <c r="G5031" s="3"/>
      <c r="I5031" s="4" t="s">
        <v>9014</v>
      </c>
      <c r="J5031" s="4" t="s">
        <v>9015</v>
      </c>
      <c r="K5031" s="4" t="s">
        <v>9010</v>
      </c>
      <c r="L5031">
        <v>1096</v>
      </c>
      <c r="M5031" s="4"/>
      <c r="Q5031" s="4"/>
      <c r="R5031" s="4"/>
    </row>
    <row r="5032" spans="1:19">
      <c r="A5032" s="4" t="s">
        <v>5239</v>
      </c>
      <c r="B5032" s="4" t="s">
        <v>304</v>
      </c>
      <c r="C5032" s="4" t="s">
        <v>171</v>
      </c>
      <c r="D5032" s="4" t="s">
        <v>24</v>
      </c>
      <c r="E5032" s="4" t="s">
        <v>193</v>
      </c>
      <c r="F5032" s="3">
        <v>42937</v>
      </c>
      <c r="G5032" s="3"/>
      <c r="I5032" s="4" t="s">
        <v>9014</v>
      </c>
      <c r="J5032" s="4" t="s">
        <v>9015</v>
      </c>
      <c r="K5032" s="4" t="s">
        <v>9010</v>
      </c>
      <c r="L5032">
        <v>1096</v>
      </c>
      <c r="M5032" s="4"/>
      <c r="Q5032" s="4"/>
      <c r="R5032" s="4"/>
    </row>
    <row r="5033" spans="1:19">
      <c r="A5033" s="4" t="s">
        <v>5240</v>
      </c>
      <c r="B5033" s="4" t="s">
        <v>304</v>
      </c>
      <c r="C5033" s="4" t="s">
        <v>177</v>
      </c>
      <c r="D5033" s="4" t="s">
        <v>24</v>
      </c>
      <c r="E5033" s="4" t="s">
        <v>193</v>
      </c>
      <c r="F5033" s="3">
        <v>42937</v>
      </c>
      <c r="G5033" s="3"/>
      <c r="I5033" s="4" t="s">
        <v>9014</v>
      </c>
      <c r="J5033" s="4" t="s">
        <v>9015</v>
      </c>
      <c r="K5033" s="4" t="s">
        <v>9012</v>
      </c>
      <c r="L5033">
        <v>55</v>
      </c>
      <c r="M5033" s="4"/>
      <c r="Q5033" s="4"/>
      <c r="R5033" s="4"/>
    </row>
    <row r="5034" spans="1:19">
      <c r="A5034" s="4" t="s">
        <v>5241</v>
      </c>
      <c r="B5034" s="4" t="s">
        <v>210</v>
      </c>
      <c r="C5034" s="4" t="s">
        <v>199</v>
      </c>
      <c r="D5034" s="4" t="s">
        <v>84</v>
      </c>
      <c r="E5034" s="4" t="s">
        <v>172</v>
      </c>
      <c r="F5034" s="3">
        <v>42937</v>
      </c>
      <c r="G5034" s="3">
        <v>42938</v>
      </c>
      <c r="H5034">
        <v>5118</v>
      </c>
      <c r="I5034" s="4" t="s">
        <v>9021</v>
      </c>
      <c r="J5034" s="4" t="s">
        <v>9019</v>
      </c>
      <c r="K5034" s="4" t="s">
        <v>9010</v>
      </c>
      <c r="L5034">
        <v>5482</v>
      </c>
      <c r="M5034" s="4" t="s">
        <v>9322</v>
      </c>
      <c r="N5034">
        <v>1980</v>
      </c>
      <c r="O5034">
        <v>7708.38</v>
      </c>
      <c r="P5034">
        <v>13756</v>
      </c>
      <c r="Q5034" s="4" t="s">
        <v>23</v>
      </c>
      <c r="R5034" s="4" t="s">
        <v>24</v>
      </c>
      <c r="S5034">
        <v>1</v>
      </c>
    </row>
    <row r="5035" spans="1:19">
      <c r="A5035" s="4" t="s">
        <v>5242</v>
      </c>
      <c r="B5035" s="4" t="s">
        <v>174</v>
      </c>
      <c r="C5035" s="4" t="s">
        <v>9011</v>
      </c>
      <c r="D5035" s="4" t="s">
        <v>24</v>
      </c>
      <c r="E5035" s="4" t="s">
        <v>193</v>
      </c>
      <c r="F5035" s="3">
        <v>42937</v>
      </c>
      <c r="G5035" s="3"/>
      <c r="I5035" s="4" t="s">
        <v>9016</v>
      </c>
      <c r="J5035" s="4" t="s">
        <v>9015</v>
      </c>
      <c r="K5035" s="4" t="s">
        <v>9010</v>
      </c>
      <c r="L5035">
        <v>4821</v>
      </c>
      <c r="M5035" s="4"/>
      <c r="Q5035" s="4"/>
      <c r="R5035" s="4"/>
    </row>
    <row r="5036" spans="1:19">
      <c r="A5036" s="4" t="s">
        <v>5243</v>
      </c>
      <c r="B5036" s="4" t="s">
        <v>174</v>
      </c>
      <c r="C5036" s="4" t="s">
        <v>9011</v>
      </c>
      <c r="D5036" s="4" t="s">
        <v>24</v>
      </c>
      <c r="E5036" s="4" t="s">
        <v>193</v>
      </c>
      <c r="F5036" s="3">
        <v>42937</v>
      </c>
      <c r="G5036" s="3"/>
      <c r="I5036" s="4" t="s">
        <v>9016</v>
      </c>
      <c r="J5036" s="4" t="s">
        <v>9015</v>
      </c>
      <c r="K5036" s="4" t="s">
        <v>9010</v>
      </c>
      <c r="L5036">
        <v>4821</v>
      </c>
      <c r="M5036" s="4"/>
      <c r="Q5036" s="4"/>
      <c r="R5036" s="4"/>
    </row>
    <row r="5037" spans="1:19">
      <c r="A5037" s="4" t="s">
        <v>5244</v>
      </c>
      <c r="B5037" s="4" t="s">
        <v>174</v>
      </c>
      <c r="C5037" s="4" t="s">
        <v>177</v>
      </c>
      <c r="D5037" s="4" t="s">
        <v>25</v>
      </c>
      <c r="E5037" s="4" t="s">
        <v>193</v>
      </c>
      <c r="F5037" s="3">
        <v>42937</v>
      </c>
      <c r="G5037" s="3"/>
      <c r="I5037" s="4" t="s">
        <v>9016</v>
      </c>
      <c r="J5037" s="4" t="s">
        <v>9015</v>
      </c>
      <c r="K5037" s="4" t="s">
        <v>9012</v>
      </c>
      <c r="L5037">
        <v>55</v>
      </c>
      <c r="M5037" s="4" t="s">
        <v>26</v>
      </c>
      <c r="N5037">
        <v>1999</v>
      </c>
      <c r="O5037">
        <v>251.41</v>
      </c>
      <c r="P5037">
        <v>495</v>
      </c>
      <c r="Q5037" s="4" t="s">
        <v>23</v>
      </c>
      <c r="R5037" s="4" t="s">
        <v>24</v>
      </c>
    </row>
    <row r="5038" spans="1:19">
      <c r="A5038" s="4" t="s">
        <v>5245</v>
      </c>
      <c r="B5038" s="4" t="s">
        <v>174</v>
      </c>
      <c r="C5038" s="4" t="s">
        <v>192</v>
      </c>
      <c r="D5038" s="4" t="s">
        <v>35</v>
      </c>
      <c r="E5038" s="4" t="s">
        <v>193</v>
      </c>
      <c r="F5038" s="3">
        <v>42937</v>
      </c>
      <c r="G5038" s="3"/>
      <c r="I5038" s="4" t="s">
        <v>9016</v>
      </c>
      <c r="J5038" s="4" t="s">
        <v>9015</v>
      </c>
      <c r="K5038" s="4" t="s">
        <v>9012</v>
      </c>
      <c r="L5038">
        <v>3393</v>
      </c>
      <c r="M5038" s="4" t="s">
        <v>36</v>
      </c>
      <c r="N5038">
        <v>2002</v>
      </c>
      <c r="O5038">
        <v>987.39</v>
      </c>
      <c r="P5038">
        <v>2253</v>
      </c>
      <c r="Q5038" s="4" t="s">
        <v>23</v>
      </c>
      <c r="R5038" s="4" t="s">
        <v>24</v>
      </c>
    </row>
    <row r="5039" spans="1:19">
      <c r="A5039" s="4" t="s">
        <v>5246</v>
      </c>
      <c r="B5039" s="4" t="s">
        <v>174</v>
      </c>
      <c r="C5039" s="4" t="s">
        <v>192</v>
      </c>
      <c r="D5039" s="4" t="s">
        <v>105</v>
      </c>
      <c r="E5039" s="4" t="s">
        <v>193</v>
      </c>
      <c r="F5039" s="3">
        <v>42937</v>
      </c>
      <c r="G5039" s="3"/>
      <c r="I5039" s="4" t="s">
        <v>9016</v>
      </c>
      <c r="J5039" s="4" t="s">
        <v>9015</v>
      </c>
      <c r="K5039" s="4" t="s">
        <v>9012</v>
      </c>
      <c r="L5039">
        <v>3393</v>
      </c>
      <c r="M5039" s="4" t="s">
        <v>36</v>
      </c>
      <c r="N5039">
        <v>1996</v>
      </c>
      <c r="O5039">
        <v>6354.87</v>
      </c>
      <c r="P5039">
        <v>16780</v>
      </c>
      <c r="Q5039" s="4" t="s">
        <v>23</v>
      </c>
      <c r="R5039" s="4" t="s">
        <v>35</v>
      </c>
    </row>
    <row r="5040" spans="1:19">
      <c r="A5040" s="4" t="s">
        <v>5247</v>
      </c>
      <c r="B5040" s="4" t="s">
        <v>174</v>
      </c>
      <c r="C5040" s="4" t="s">
        <v>171</v>
      </c>
      <c r="D5040" s="4" t="s">
        <v>118</v>
      </c>
      <c r="E5040" s="4" t="s">
        <v>172</v>
      </c>
      <c r="F5040" s="3">
        <v>42937</v>
      </c>
      <c r="G5040" s="3">
        <v>42944</v>
      </c>
      <c r="H5040">
        <v>1000</v>
      </c>
      <c r="I5040" s="4" t="s">
        <v>9016</v>
      </c>
      <c r="J5040" s="4" t="s">
        <v>9015</v>
      </c>
      <c r="K5040" s="4" t="s">
        <v>9010</v>
      </c>
      <c r="L5040">
        <v>1096</v>
      </c>
      <c r="M5040" s="4" t="s">
        <v>33</v>
      </c>
      <c r="N5040">
        <v>1995</v>
      </c>
      <c r="O5040">
        <v>332.43</v>
      </c>
      <c r="P5040">
        <v>799</v>
      </c>
      <c r="Q5040" s="4" t="s">
        <v>23</v>
      </c>
      <c r="R5040" s="4" t="s">
        <v>24</v>
      </c>
      <c r="S5040">
        <v>7</v>
      </c>
    </row>
    <row r="5041" spans="1:19">
      <c r="A5041" s="4" t="s">
        <v>5248</v>
      </c>
      <c r="B5041" s="4" t="s">
        <v>174</v>
      </c>
      <c r="C5041" s="4" t="s">
        <v>9011</v>
      </c>
      <c r="D5041" s="4" t="s">
        <v>43</v>
      </c>
      <c r="E5041" s="4" t="s">
        <v>172</v>
      </c>
      <c r="F5041" s="3">
        <v>42937</v>
      </c>
      <c r="G5041" s="3">
        <v>42942</v>
      </c>
      <c r="H5041">
        <v>5347</v>
      </c>
      <c r="I5041" s="4" t="s">
        <v>9016</v>
      </c>
      <c r="J5041" s="4" t="s">
        <v>9015</v>
      </c>
      <c r="K5041" s="4" t="s">
        <v>9010</v>
      </c>
      <c r="L5041">
        <v>4821</v>
      </c>
      <c r="M5041" s="4" t="s">
        <v>9322</v>
      </c>
      <c r="N5041">
        <v>2005</v>
      </c>
      <c r="O5041">
        <v>1520.66</v>
      </c>
      <c r="P5041">
        <v>1806</v>
      </c>
      <c r="Q5041" s="4" t="s">
        <v>23</v>
      </c>
      <c r="R5041" s="4" t="s">
        <v>24</v>
      </c>
      <c r="S5041">
        <v>5</v>
      </c>
    </row>
    <row r="5042" spans="1:19">
      <c r="A5042" s="4" t="s">
        <v>5249</v>
      </c>
      <c r="B5042" s="4" t="s">
        <v>263</v>
      </c>
      <c r="C5042" s="4" t="s">
        <v>179</v>
      </c>
      <c r="D5042" s="4" t="s">
        <v>63</v>
      </c>
      <c r="E5042" s="4" t="s">
        <v>197</v>
      </c>
      <c r="F5042" s="3">
        <v>42937</v>
      </c>
      <c r="G5042" s="3">
        <v>42938</v>
      </c>
      <c r="H5042">
        <v>0</v>
      </c>
      <c r="I5042" s="4" t="s">
        <v>9021</v>
      </c>
      <c r="J5042" s="4" t="s">
        <v>9019</v>
      </c>
      <c r="K5042" s="4" t="s">
        <v>9010</v>
      </c>
      <c r="L5042">
        <v>550</v>
      </c>
      <c r="M5042" s="4" t="s">
        <v>33</v>
      </c>
      <c r="N5042">
        <v>1995</v>
      </c>
      <c r="O5042">
        <v>5158.71</v>
      </c>
      <c r="P5042">
        <v>17479</v>
      </c>
      <c r="Q5042" s="4" t="s">
        <v>64</v>
      </c>
      <c r="R5042" s="4" t="s">
        <v>24</v>
      </c>
      <c r="S5042">
        <v>1</v>
      </c>
    </row>
    <row r="5043" spans="1:19">
      <c r="A5043" s="4" t="s">
        <v>5250</v>
      </c>
      <c r="B5043" s="4" t="s">
        <v>263</v>
      </c>
      <c r="C5043" s="4" t="s">
        <v>179</v>
      </c>
      <c r="D5043" s="4" t="s">
        <v>113</v>
      </c>
      <c r="E5043" s="4" t="s">
        <v>197</v>
      </c>
      <c r="F5043" s="3">
        <v>42937</v>
      </c>
      <c r="G5043" s="3">
        <v>42945</v>
      </c>
      <c r="H5043">
        <v>0</v>
      </c>
      <c r="I5043" s="4" t="s">
        <v>9021</v>
      </c>
      <c r="J5043" s="4" t="s">
        <v>9019</v>
      </c>
      <c r="K5043" s="4" t="s">
        <v>9010</v>
      </c>
      <c r="L5043">
        <v>550</v>
      </c>
      <c r="M5043" s="4" t="s">
        <v>33</v>
      </c>
      <c r="N5043">
        <v>2000</v>
      </c>
      <c r="O5043">
        <v>167.89</v>
      </c>
      <c r="P5043">
        <v>493</v>
      </c>
      <c r="Q5043" s="4" t="s">
        <v>114</v>
      </c>
      <c r="R5043" s="4" t="s">
        <v>24</v>
      </c>
      <c r="S5043">
        <v>8</v>
      </c>
    </row>
    <row r="5044" spans="1:19">
      <c r="A5044" s="4" t="s">
        <v>5251</v>
      </c>
      <c r="B5044" s="4" t="s">
        <v>263</v>
      </c>
      <c r="C5044" s="4" t="s">
        <v>199</v>
      </c>
      <c r="D5044" s="4" t="s">
        <v>99</v>
      </c>
      <c r="E5044" s="4" t="s">
        <v>172</v>
      </c>
      <c r="F5044" s="3">
        <v>42937</v>
      </c>
      <c r="G5044" s="3">
        <v>42970</v>
      </c>
      <c r="H5044">
        <v>5340</v>
      </c>
      <c r="I5044" s="4" t="s">
        <v>9021</v>
      </c>
      <c r="J5044" s="4" t="s">
        <v>9019</v>
      </c>
      <c r="K5044" s="4" t="s">
        <v>9010</v>
      </c>
      <c r="L5044">
        <v>5482</v>
      </c>
      <c r="M5044" s="4" t="s">
        <v>33</v>
      </c>
      <c r="N5044">
        <v>2003</v>
      </c>
      <c r="O5044">
        <v>1419.98</v>
      </c>
      <c r="P5044">
        <v>4018</v>
      </c>
      <c r="Q5044" s="4" t="s">
        <v>23</v>
      </c>
      <c r="R5044" s="4" t="s">
        <v>24</v>
      </c>
      <c r="S5044">
        <v>33</v>
      </c>
    </row>
    <row r="5045" spans="1:19">
      <c r="A5045" s="4" t="s">
        <v>5252</v>
      </c>
      <c r="B5045" s="4" t="s">
        <v>196</v>
      </c>
      <c r="C5045" s="4" t="s">
        <v>179</v>
      </c>
      <c r="D5045" s="4" t="s">
        <v>24</v>
      </c>
      <c r="E5045" s="4" t="s">
        <v>193</v>
      </c>
      <c r="F5045" s="3">
        <v>42937</v>
      </c>
      <c r="G5045" s="3"/>
      <c r="I5045" s="4" t="s">
        <v>9016</v>
      </c>
      <c r="J5045" s="4" t="s">
        <v>9015</v>
      </c>
      <c r="K5045" s="4" t="s">
        <v>9010</v>
      </c>
      <c r="L5045">
        <v>550</v>
      </c>
      <c r="M5045" s="4"/>
      <c r="Q5045" s="4"/>
      <c r="R5045" s="4"/>
    </row>
    <row r="5046" spans="1:19">
      <c r="A5046" s="4" t="s">
        <v>5253</v>
      </c>
      <c r="B5046" s="4" t="s">
        <v>196</v>
      </c>
      <c r="C5046" s="4" t="s">
        <v>177</v>
      </c>
      <c r="D5046" s="4" t="s">
        <v>107</v>
      </c>
      <c r="E5046" s="4" t="s">
        <v>193</v>
      </c>
      <c r="F5046" s="3">
        <v>42937</v>
      </c>
      <c r="G5046" s="3"/>
      <c r="I5046" s="4" t="s">
        <v>9016</v>
      </c>
      <c r="J5046" s="4" t="s">
        <v>9015</v>
      </c>
      <c r="K5046" s="4" t="s">
        <v>9012</v>
      </c>
      <c r="L5046">
        <v>55</v>
      </c>
      <c r="M5046" s="4" t="s">
        <v>26</v>
      </c>
      <c r="N5046">
        <v>1994</v>
      </c>
      <c r="O5046">
        <v>2818.38</v>
      </c>
      <c r="P5046">
        <v>6290</v>
      </c>
      <c r="Q5046" s="4" t="s">
        <v>23</v>
      </c>
      <c r="R5046" s="4" t="s">
        <v>24</v>
      </c>
    </row>
    <row r="5047" spans="1:19">
      <c r="A5047" s="4" t="s">
        <v>5254</v>
      </c>
      <c r="B5047" s="4" t="s">
        <v>196</v>
      </c>
      <c r="C5047" s="4" t="s">
        <v>192</v>
      </c>
      <c r="D5047" s="4" t="s">
        <v>24</v>
      </c>
      <c r="E5047" s="4" t="s">
        <v>193</v>
      </c>
      <c r="F5047" s="3">
        <v>42937</v>
      </c>
      <c r="G5047" s="3"/>
      <c r="I5047" s="4" t="s">
        <v>9016</v>
      </c>
      <c r="J5047" s="4" t="s">
        <v>9015</v>
      </c>
      <c r="K5047" s="4" t="s">
        <v>9012</v>
      </c>
      <c r="L5047">
        <v>3393</v>
      </c>
      <c r="M5047" s="4"/>
      <c r="Q5047" s="4"/>
      <c r="R5047" s="4"/>
    </row>
    <row r="5048" spans="1:19">
      <c r="A5048" s="4" t="s">
        <v>5255</v>
      </c>
      <c r="B5048" s="4" t="s">
        <v>196</v>
      </c>
      <c r="C5048" s="4" t="s">
        <v>179</v>
      </c>
      <c r="D5048" s="4" t="s">
        <v>111</v>
      </c>
      <c r="E5048" s="4" t="s">
        <v>197</v>
      </c>
      <c r="F5048" s="3">
        <v>42937</v>
      </c>
      <c r="G5048" s="3">
        <v>43056</v>
      </c>
      <c r="H5048">
        <v>0</v>
      </c>
      <c r="I5048" s="4" t="s">
        <v>9016</v>
      </c>
      <c r="J5048" s="4" t="s">
        <v>9015</v>
      </c>
      <c r="K5048" s="4" t="s">
        <v>9010</v>
      </c>
      <c r="L5048">
        <v>550</v>
      </c>
      <c r="M5048" s="4" t="s">
        <v>33</v>
      </c>
      <c r="N5048">
        <v>1988</v>
      </c>
      <c r="O5048">
        <v>1376.8</v>
      </c>
      <c r="P5048">
        <v>1165</v>
      </c>
      <c r="Q5048" s="4" t="s">
        <v>112</v>
      </c>
      <c r="R5048" s="4" t="s">
        <v>24</v>
      </c>
      <c r="S5048">
        <v>119</v>
      </c>
    </row>
    <row r="5049" spans="1:19">
      <c r="A5049" s="4" t="s">
        <v>5256</v>
      </c>
      <c r="B5049" s="4" t="s">
        <v>196</v>
      </c>
      <c r="C5049" s="4" t="s">
        <v>192</v>
      </c>
      <c r="D5049" s="4" t="s">
        <v>109</v>
      </c>
      <c r="E5049" s="4" t="s">
        <v>172</v>
      </c>
      <c r="F5049" s="3">
        <v>42937</v>
      </c>
      <c r="G5049" s="3">
        <v>42947</v>
      </c>
      <c r="H5049">
        <v>2970</v>
      </c>
      <c r="I5049" s="4" t="s">
        <v>9016</v>
      </c>
      <c r="J5049" s="4" t="s">
        <v>9015</v>
      </c>
      <c r="K5049" s="4" t="s">
        <v>9012</v>
      </c>
      <c r="L5049">
        <v>3393</v>
      </c>
      <c r="M5049" s="4" t="s">
        <v>58</v>
      </c>
      <c r="N5049">
        <v>1987</v>
      </c>
      <c r="O5049">
        <v>1698.2</v>
      </c>
      <c r="P5049">
        <v>3798</v>
      </c>
      <c r="Q5049" s="4" t="s">
        <v>23</v>
      </c>
      <c r="R5049" s="4" t="s">
        <v>24</v>
      </c>
      <c r="S5049">
        <v>10</v>
      </c>
    </row>
    <row r="5050" spans="1:19">
      <c r="A5050" s="4" t="s">
        <v>5257</v>
      </c>
      <c r="B5050" s="4" t="s">
        <v>191</v>
      </c>
      <c r="C5050" s="4" t="s">
        <v>9011</v>
      </c>
      <c r="D5050" s="4" t="s">
        <v>102</v>
      </c>
      <c r="E5050" s="4" t="s">
        <v>197</v>
      </c>
      <c r="F5050" s="3">
        <v>42937</v>
      </c>
      <c r="G5050" s="3">
        <v>42944</v>
      </c>
      <c r="H5050">
        <v>0</v>
      </c>
      <c r="I5050" s="4" t="s">
        <v>9026</v>
      </c>
      <c r="J5050" s="4" t="s">
        <v>9024</v>
      </c>
      <c r="K5050" s="4" t="s">
        <v>9010</v>
      </c>
      <c r="L5050">
        <v>4821</v>
      </c>
      <c r="M5050" s="4" t="s">
        <v>55</v>
      </c>
      <c r="N5050">
        <v>1994</v>
      </c>
      <c r="O5050">
        <v>1188.42</v>
      </c>
      <c r="P5050">
        <v>3015</v>
      </c>
      <c r="Q5050" s="4" t="s">
        <v>23</v>
      </c>
      <c r="R5050" s="4" t="s">
        <v>24</v>
      </c>
      <c r="S5050">
        <v>7</v>
      </c>
    </row>
    <row r="5051" spans="1:19">
      <c r="A5051" s="4" t="s">
        <v>5258</v>
      </c>
      <c r="B5051" s="4" t="s">
        <v>343</v>
      </c>
      <c r="C5051" s="4" t="s">
        <v>179</v>
      </c>
      <c r="D5051" s="4" t="s">
        <v>109</v>
      </c>
      <c r="E5051" s="4" t="s">
        <v>193</v>
      </c>
      <c r="F5051" s="3">
        <v>42937</v>
      </c>
      <c r="G5051" s="3"/>
      <c r="I5051" s="4" t="s">
        <v>9016</v>
      </c>
      <c r="J5051" s="4" t="s">
        <v>9015</v>
      </c>
      <c r="K5051" s="4" t="s">
        <v>9010</v>
      </c>
      <c r="L5051">
        <v>550</v>
      </c>
      <c r="M5051" s="4" t="s">
        <v>58</v>
      </c>
      <c r="N5051">
        <v>1987</v>
      </c>
      <c r="O5051">
        <v>1698.2</v>
      </c>
      <c r="P5051">
        <v>3798</v>
      </c>
      <c r="Q5051" s="4" t="s">
        <v>23</v>
      </c>
      <c r="R5051" s="4" t="s">
        <v>24</v>
      </c>
    </row>
    <row r="5052" spans="1:19">
      <c r="A5052" s="4" t="s">
        <v>5259</v>
      </c>
      <c r="B5052" s="4" t="s">
        <v>343</v>
      </c>
      <c r="C5052" s="4" t="s">
        <v>171</v>
      </c>
      <c r="D5052" s="4" t="s">
        <v>24</v>
      </c>
      <c r="E5052" s="4" t="s">
        <v>193</v>
      </c>
      <c r="F5052" s="3">
        <v>42937</v>
      </c>
      <c r="G5052" s="3"/>
      <c r="I5052" s="4" t="s">
        <v>9016</v>
      </c>
      <c r="J5052" s="4" t="s">
        <v>9015</v>
      </c>
      <c r="K5052" s="4" t="s">
        <v>9010</v>
      </c>
      <c r="L5052">
        <v>1096</v>
      </c>
      <c r="M5052" s="4"/>
      <c r="Q5052" s="4"/>
      <c r="R5052" s="4"/>
    </row>
    <row r="5053" spans="1:19">
      <c r="A5053" s="4" t="s">
        <v>5260</v>
      </c>
      <c r="B5053" s="4" t="s">
        <v>343</v>
      </c>
      <c r="C5053" s="4" t="s">
        <v>171</v>
      </c>
      <c r="D5053" s="4" t="s">
        <v>24</v>
      </c>
      <c r="E5053" s="4" t="s">
        <v>193</v>
      </c>
      <c r="F5053" s="3">
        <v>42937</v>
      </c>
      <c r="G5053" s="3"/>
      <c r="I5053" s="4" t="s">
        <v>9016</v>
      </c>
      <c r="J5053" s="4" t="s">
        <v>9015</v>
      </c>
      <c r="K5053" s="4" t="s">
        <v>9010</v>
      </c>
      <c r="L5053">
        <v>1096</v>
      </c>
      <c r="M5053" s="4"/>
      <c r="Q5053" s="4"/>
      <c r="R5053" s="4"/>
    </row>
    <row r="5054" spans="1:19">
      <c r="A5054" s="4" t="s">
        <v>5261</v>
      </c>
      <c r="B5054" s="4" t="s">
        <v>219</v>
      </c>
      <c r="C5054" s="4" t="s">
        <v>179</v>
      </c>
      <c r="D5054" s="4" t="s">
        <v>24</v>
      </c>
      <c r="E5054" s="4" t="s">
        <v>193</v>
      </c>
      <c r="F5054" s="3">
        <v>42937</v>
      </c>
      <c r="G5054" s="3"/>
      <c r="I5054" s="4" t="s">
        <v>9026</v>
      </c>
      <c r="J5054" s="4" t="s">
        <v>9024</v>
      </c>
      <c r="K5054" s="4" t="s">
        <v>9010</v>
      </c>
      <c r="L5054">
        <v>550</v>
      </c>
      <c r="M5054" s="4"/>
      <c r="Q5054" s="4"/>
      <c r="R5054" s="4"/>
    </row>
    <row r="5055" spans="1:19">
      <c r="A5055" s="4" t="s">
        <v>5262</v>
      </c>
      <c r="B5055" s="4" t="s">
        <v>230</v>
      </c>
      <c r="C5055" s="4" t="s">
        <v>171</v>
      </c>
      <c r="D5055" s="4" t="s">
        <v>56</v>
      </c>
      <c r="E5055" s="4" t="s">
        <v>172</v>
      </c>
      <c r="F5055" s="3">
        <v>42937</v>
      </c>
      <c r="G5055" s="3">
        <v>42946</v>
      </c>
      <c r="H5055">
        <v>997</v>
      </c>
      <c r="I5055" s="4" t="s">
        <v>9026</v>
      </c>
      <c r="J5055" s="4" t="s">
        <v>9024</v>
      </c>
      <c r="K5055" s="4" t="s">
        <v>9010</v>
      </c>
      <c r="L5055">
        <v>1096</v>
      </c>
      <c r="M5055" s="4" t="s">
        <v>55</v>
      </c>
      <c r="N5055">
        <v>1999</v>
      </c>
      <c r="O5055">
        <v>1699.85</v>
      </c>
      <c r="P5055">
        <v>5108</v>
      </c>
      <c r="Q5055" s="4" t="s">
        <v>23</v>
      </c>
      <c r="R5055" s="4" t="s">
        <v>24</v>
      </c>
      <c r="S5055">
        <v>9</v>
      </c>
    </row>
    <row r="5056" spans="1:19">
      <c r="A5056" s="4" t="s">
        <v>5263</v>
      </c>
      <c r="B5056" s="4" t="s">
        <v>256</v>
      </c>
      <c r="C5056" s="4" t="s">
        <v>177</v>
      </c>
      <c r="D5056" s="4" t="s">
        <v>24</v>
      </c>
      <c r="E5056" s="4" t="s">
        <v>193</v>
      </c>
      <c r="F5056" s="3">
        <v>42937</v>
      </c>
      <c r="G5056" s="3"/>
      <c r="I5056" s="4" t="s">
        <v>9014</v>
      </c>
      <c r="J5056" s="4" t="s">
        <v>9015</v>
      </c>
      <c r="K5056" s="4" t="s">
        <v>9012</v>
      </c>
      <c r="L5056">
        <v>55</v>
      </c>
      <c r="M5056" s="4"/>
      <c r="Q5056" s="4"/>
      <c r="R5056" s="4"/>
    </row>
    <row r="5057" spans="1:19">
      <c r="A5057" s="4" t="s">
        <v>5264</v>
      </c>
      <c r="B5057" s="4" t="s">
        <v>256</v>
      </c>
      <c r="C5057" s="4" t="s">
        <v>171</v>
      </c>
      <c r="D5057" s="4" t="s">
        <v>61</v>
      </c>
      <c r="E5057" s="4" t="s">
        <v>197</v>
      </c>
      <c r="F5057" s="3">
        <v>42937</v>
      </c>
      <c r="G5057" s="3">
        <v>42945</v>
      </c>
      <c r="H5057">
        <v>0</v>
      </c>
      <c r="I5057" s="4" t="s">
        <v>9014</v>
      </c>
      <c r="J5057" s="4" t="s">
        <v>9015</v>
      </c>
      <c r="K5057" s="4" t="s">
        <v>9010</v>
      </c>
      <c r="L5057">
        <v>1096</v>
      </c>
      <c r="M5057" s="4" t="s">
        <v>58</v>
      </c>
      <c r="N5057">
        <v>1991</v>
      </c>
      <c r="O5057">
        <v>2819.5</v>
      </c>
      <c r="P5057">
        <v>7227</v>
      </c>
      <c r="Q5057" s="4" t="s">
        <v>23</v>
      </c>
      <c r="R5057" s="4" t="s">
        <v>62</v>
      </c>
      <c r="S5057">
        <v>8</v>
      </c>
    </row>
    <row r="5058" spans="1:19">
      <c r="A5058" s="4" t="s">
        <v>5265</v>
      </c>
      <c r="B5058" s="4" t="s">
        <v>256</v>
      </c>
      <c r="C5058" s="4" t="s">
        <v>192</v>
      </c>
      <c r="D5058" s="4" t="s">
        <v>109</v>
      </c>
      <c r="E5058" s="4" t="s">
        <v>197</v>
      </c>
      <c r="F5058" s="3">
        <v>42937</v>
      </c>
      <c r="G5058" s="3">
        <v>42946</v>
      </c>
      <c r="H5058">
        <v>0</v>
      </c>
      <c r="I5058" s="4" t="s">
        <v>9014</v>
      </c>
      <c r="J5058" s="4" t="s">
        <v>9015</v>
      </c>
      <c r="K5058" s="4" t="s">
        <v>9012</v>
      </c>
      <c r="L5058">
        <v>3393</v>
      </c>
      <c r="M5058" s="4" t="s">
        <v>58</v>
      </c>
      <c r="N5058">
        <v>1987</v>
      </c>
      <c r="O5058">
        <v>1698.2</v>
      </c>
      <c r="P5058">
        <v>3798</v>
      </c>
      <c r="Q5058" s="4" t="s">
        <v>23</v>
      </c>
      <c r="R5058" s="4" t="s">
        <v>24</v>
      </c>
      <c r="S5058">
        <v>9</v>
      </c>
    </row>
    <row r="5059" spans="1:19">
      <c r="A5059" s="4" t="s">
        <v>5266</v>
      </c>
      <c r="B5059" s="4" t="s">
        <v>244</v>
      </c>
      <c r="C5059" s="4" t="s">
        <v>171</v>
      </c>
      <c r="D5059" s="4" t="s">
        <v>119</v>
      </c>
      <c r="E5059" s="4" t="s">
        <v>193</v>
      </c>
      <c r="F5059" s="3">
        <v>42937</v>
      </c>
      <c r="G5059" s="3"/>
      <c r="I5059" s="4" t="s">
        <v>9016</v>
      </c>
      <c r="J5059" s="4" t="s">
        <v>9015</v>
      </c>
      <c r="K5059" s="4" t="s">
        <v>9010</v>
      </c>
      <c r="L5059">
        <v>1096</v>
      </c>
      <c r="M5059" s="4" t="s">
        <v>55</v>
      </c>
      <c r="N5059">
        <v>1988</v>
      </c>
      <c r="O5059">
        <v>5266.09</v>
      </c>
      <c r="P5059">
        <v>8595</v>
      </c>
      <c r="Q5059" s="4" t="s">
        <v>23</v>
      </c>
      <c r="R5059" s="4" t="s">
        <v>56</v>
      </c>
    </row>
    <row r="5060" spans="1:19">
      <c r="A5060" s="4" t="s">
        <v>5267</v>
      </c>
      <c r="B5060" s="4" t="s">
        <v>244</v>
      </c>
      <c r="C5060" s="4" t="s">
        <v>199</v>
      </c>
      <c r="D5060" s="4" t="s">
        <v>107</v>
      </c>
      <c r="E5060" s="4" t="s">
        <v>193</v>
      </c>
      <c r="F5060" s="3">
        <v>42937</v>
      </c>
      <c r="G5060" s="3"/>
      <c r="I5060" s="4" t="s">
        <v>9016</v>
      </c>
      <c r="J5060" s="4" t="s">
        <v>9015</v>
      </c>
      <c r="K5060" s="4" t="s">
        <v>9010</v>
      </c>
      <c r="L5060">
        <v>5482</v>
      </c>
      <c r="M5060" s="4" t="s">
        <v>26</v>
      </c>
      <c r="N5060">
        <v>1994</v>
      </c>
      <c r="O5060">
        <v>2818.38</v>
      </c>
      <c r="P5060">
        <v>6290</v>
      </c>
      <c r="Q5060" s="4" t="s">
        <v>23</v>
      </c>
      <c r="R5060" s="4" t="s">
        <v>24</v>
      </c>
    </row>
    <row r="5061" spans="1:19">
      <c r="A5061" s="4" t="s">
        <v>5268</v>
      </c>
      <c r="B5061" s="4" t="s">
        <v>201</v>
      </c>
      <c r="C5061" s="4" t="s">
        <v>171</v>
      </c>
      <c r="D5061" s="4" t="s">
        <v>24</v>
      </c>
      <c r="E5061" s="4" t="s">
        <v>193</v>
      </c>
      <c r="F5061" s="3">
        <v>42937</v>
      </c>
      <c r="G5061" s="3"/>
      <c r="I5061" s="4" t="s">
        <v>9026</v>
      </c>
      <c r="J5061" s="4" t="s">
        <v>9024</v>
      </c>
      <c r="K5061" s="4" t="s">
        <v>9010</v>
      </c>
      <c r="L5061">
        <v>1096</v>
      </c>
      <c r="M5061" s="4"/>
      <c r="Q5061" s="4"/>
      <c r="R5061" s="4"/>
    </row>
    <row r="5062" spans="1:19">
      <c r="A5062" s="4" t="s">
        <v>5269</v>
      </c>
      <c r="B5062" s="4" t="s">
        <v>201</v>
      </c>
      <c r="C5062" s="4" t="s">
        <v>9011</v>
      </c>
      <c r="D5062" s="4" t="s">
        <v>24</v>
      </c>
      <c r="E5062" s="4" t="s">
        <v>193</v>
      </c>
      <c r="F5062" s="3">
        <v>42937</v>
      </c>
      <c r="G5062" s="3"/>
      <c r="I5062" s="4" t="s">
        <v>9026</v>
      </c>
      <c r="J5062" s="4" t="s">
        <v>9024</v>
      </c>
      <c r="K5062" s="4" t="s">
        <v>9010</v>
      </c>
      <c r="L5062">
        <v>4821</v>
      </c>
      <c r="M5062" s="4"/>
      <c r="Q5062" s="4"/>
      <c r="R5062" s="4"/>
    </row>
    <row r="5063" spans="1:19">
      <c r="A5063" s="4" t="s">
        <v>5270</v>
      </c>
      <c r="B5063" s="4" t="s">
        <v>170</v>
      </c>
      <c r="C5063" s="4" t="s">
        <v>177</v>
      </c>
      <c r="D5063" s="4" t="s">
        <v>24</v>
      </c>
      <c r="E5063" s="4" t="s">
        <v>193</v>
      </c>
      <c r="F5063" s="3">
        <v>42937</v>
      </c>
      <c r="G5063" s="3"/>
      <c r="I5063" s="4" t="s">
        <v>9014</v>
      </c>
      <c r="J5063" s="4" t="s">
        <v>9015</v>
      </c>
      <c r="K5063" s="4" t="s">
        <v>9012</v>
      </c>
      <c r="L5063">
        <v>55</v>
      </c>
      <c r="M5063" s="4"/>
      <c r="Q5063" s="4"/>
      <c r="R5063" s="4"/>
    </row>
    <row r="5064" spans="1:19">
      <c r="A5064" s="4" t="s">
        <v>5271</v>
      </c>
      <c r="B5064" s="4" t="s">
        <v>170</v>
      </c>
      <c r="C5064" s="4" t="s">
        <v>179</v>
      </c>
      <c r="D5064" s="4" t="s">
        <v>57</v>
      </c>
      <c r="E5064" s="4" t="s">
        <v>172</v>
      </c>
      <c r="F5064" s="3">
        <v>42937</v>
      </c>
      <c r="G5064" s="3">
        <v>42946</v>
      </c>
      <c r="H5064">
        <v>526</v>
      </c>
      <c r="I5064" s="4" t="s">
        <v>9014</v>
      </c>
      <c r="J5064" s="4" t="s">
        <v>9015</v>
      </c>
      <c r="K5064" s="4" t="s">
        <v>9010</v>
      </c>
      <c r="L5064">
        <v>550</v>
      </c>
      <c r="M5064" s="4" t="s">
        <v>58</v>
      </c>
      <c r="N5064">
        <v>2006</v>
      </c>
      <c r="O5064">
        <v>1102.43</v>
      </c>
      <c r="P5064">
        <v>1759</v>
      </c>
      <c r="Q5064" s="4" t="s">
        <v>23</v>
      </c>
      <c r="R5064" s="4" t="s">
        <v>24</v>
      </c>
      <c r="S5064">
        <v>9</v>
      </c>
    </row>
    <row r="5065" spans="1:19">
      <c r="A5065" s="4" t="s">
        <v>5272</v>
      </c>
      <c r="B5065" s="4" t="s">
        <v>189</v>
      </c>
      <c r="C5065" s="4" t="s">
        <v>199</v>
      </c>
      <c r="D5065" s="4" t="s">
        <v>41</v>
      </c>
      <c r="E5065" s="4" t="s">
        <v>197</v>
      </c>
      <c r="F5065" s="3">
        <v>42937</v>
      </c>
      <c r="G5065" s="3">
        <v>42944</v>
      </c>
      <c r="H5065">
        <v>0</v>
      </c>
      <c r="I5065" s="4" t="s">
        <v>9016</v>
      </c>
      <c r="J5065" s="4" t="s">
        <v>9015</v>
      </c>
      <c r="K5065" s="4" t="s">
        <v>9010</v>
      </c>
      <c r="L5065">
        <v>5482</v>
      </c>
      <c r="M5065" s="4" t="s">
        <v>36</v>
      </c>
      <c r="N5065">
        <v>1998</v>
      </c>
      <c r="O5065">
        <v>2714.9</v>
      </c>
      <c r="P5065">
        <v>2641</v>
      </c>
      <c r="Q5065" s="4" t="s">
        <v>23</v>
      </c>
      <c r="R5065" s="4" t="s">
        <v>21</v>
      </c>
      <c r="S5065">
        <v>7</v>
      </c>
    </row>
    <row r="5066" spans="1:19">
      <c r="A5066" s="4" t="s">
        <v>5273</v>
      </c>
      <c r="B5066" s="4" t="s">
        <v>189</v>
      </c>
      <c r="C5066" s="4" t="s">
        <v>179</v>
      </c>
      <c r="D5066" s="4" t="s">
        <v>51</v>
      </c>
      <c r="E5066" s="4" t="s">
        <v>172</v>
      </c>
      <c r="F5066" s="3">
        <v>42937</v>
      </c>
      <c r="G5066" s="3">
        <v>42946</v>
      </c>
      <c r="H5066">
        <v>418</v>
      </c>
      <c r="I5066" s="4" t="s">
        <v>9016</v>
      </c>
      <c r="J5066" s="4" t="s">
        <v>9015</v>
      </c>
      <c r="K5066" s="4" t="s">
        <v>9010</v>
      </c>
      <c r="L5066">
        <v>550</v>
      </c>
      <c r="M5066" s="4" t="s">
        <v>36</v>
      </c>
      <c r="N5066">
        <v>1982</v>
      </c>
      <c r="O5066">
        <v>4618</v>
      </c>
      <c r="P5066">
        <v>10083</v>
      </c>
      <c r="Q5066" s="4" t="s">
        <v>23</v>
      </c>
      <c r="R5066" s="4" t="s">
        <v>24</v>
      </c>
      <c r="S5066">
        <v>9</v>
      </c>
    </row>
    <row r="5067" spans="1:19">
      <c r="A5067" s="4" t="s">
        <v>5274</v>
      </c>
      <c r="B5067" s="4" t="s">
        <v>189</v>
      </c>
      <c r="C5067" s="4" t="s">
        <v>177</v>
      </c>
      <c r="D5067" s="4" t="s">
        <v>111</v>
      </c>
      <c r="E5067" s="4" t="s">
        <v>172</v>
      </c>
      <c r="F5067" s="3">
        <v>42937</v>
      </c>
      <c r="G5067" s="3">
        <v>42944</v>
      </c>
      <c r="H5067">
        <v>54</v>
      </c>
      <c r="I5067" s="4" t="s">
        <v>9016</v>
      </c>
      <c r="J5067" s="4" t="s">
        <v>9015</v>
      </c>
      <c r="K5067" s="4" t="s">
        <v>9012</v>
      </c>
      <c r="L5067">
        <v>55</v>
      </c>
      <c r="M5067" s="4" t="s">
        <v>33</v>
      </c>
      <c r="N5067">
        <v>1988</v>
      </c>
      <c r="O5067">
        <v>1376.8</v>
      </c>
      <c r="P5067">
        <v>1165</v>
      </c>
      <c r="Q5067" s="4" t="s">
        <v>112</v>
      </c>
      <c r="R5067" s="4" t="s">
        <v>24</v>
      </c>
      <c r="S5067">
        <v>7</v>
      </c>
    </row>
    <row r="5068" spans="1:19">
      <c r="A5068" s="4" t="s">
        <v>5275</v>
      </c>
      <c r="B5068" s="4" t="s">
        <v>205</v>
      </c>
      <c r="C5068" s="4" t="s">
        <v>179</v>
      </c>
      <c r="D5068" s="4" t="s">
        <v>74</v>
      </c>
      <c r="E5068" s="4" t="s">
        <v>172</v>
      </c>
      <c r="F5068" s="3">
        <v>42937</v>
      </c>
      <c r="G5068" s="3">
        <v>42985</v>
      </c>
      <c r="H5068">
        <v>622</v>
      </c>
      <c r="I5068" s="4" t="s">
        <v>9023</v>
      </c>
      <c r="J5068" s="4" t="s">
        <v>9024</v>
      </c>
      <c r="K5068" s="4" t="s">
        <v>9010</v>
      </c>
      <c r="L5068">
        <v>550</v>
      </c>
      <c r="M5068" s="4" t="s">
        <v>33</v>
      </c>
      <c r="N5068">
        <v>2003</v>
      </c>
      <c r="O5068">
        <v>223.8</v>
      </c>
      <c r="P5068">
        <v>299</v>
      </c>
      <c r="Q5068" s="4" t="s">
        <v>23</v>
      </c>
      <c r="R5068" s="4" t="s">
        <v>24</v>
      </c>
      <c r="S5068">
        <v>48</v>
      </c>
    </row>
    <row r="5069" spans="1:19">
      <c r="A5069" s="4" t="s">
        <v>5276</v>
      </c>
      <c r="B5069" s="4" t="s">
        <v>226</v>
      </c>
      <c r="C5069" s="4" t="s">
        <v>199</v>
      </c>
      <c r="D5069" s="4" t="s">
        <v>120</v>
      </c>
      <c r="E5069" s="4" t="s">
        <v>172</v>
      </c>
      <c r="F5069" s="3">
        <v>42937</v>
      </c>
      <c r="G5069" s="3">
        <v>42970</v>
      </c>
      <c r="H5069">
        <v>4930</v>
      </c>
      <c r="I5069" s="4" t="s">
        <v>9018</v>
      </c>
      <c r="J5069" s="4" t="s">
        <v>9019</v>
      </c>
      <c r="K5069" s="4" t="s">
        <v>9010</v>
      </c>
      <c r="L5069">
        <v>5482</v>
      </c>
      <c r="M5069" s="4" t="s">
        <v>58</v>
      </c>
      <c r="N5069">
        <v>1998</v>
      </c>
      <c r="O5069">
        <v>2022.14</v>
      </c>
      <c r="P5069">
        <v>5113</v>
      </c>
      <c r="Q5069" s="4" t="s">
        <v>23</v>
      </c>
      <c r="R5069" s="4" t="s">
        <v>24</v>
      </c>
      <c r="S5069">
        <v>33</v>
      </c>
    </row>
    <row r="5070" spans="1:19">
      <c r="A5070" s="4" t="s">
        <v>5277</v>
      </c>
      <c r="B5070" s="4" t="s">
        <v>208</v>
      </c>
      <c r="C5070" s="4" t="s">
        <v>199</v>
      </c>
      <c r="D5070" s="4" t="s">
        <v>24</v>
      </c>
      <c r="E5070" s="4" t="s">
        <v>193</v>
      </c>
      <c r="F5070" s="3">
        <v>42937</v>
      </c>
      <c r="G5070" s="3"/>
      <c r="I5070" s="4" t="s">
        <v>9014</v>
      </c>
      <c r="J5070" s="4" t="s">
        <v>9015</v>
      </c>
      <c r="K5070" s="4" t="s">
        <v>9010</v>
      </c>
      <c r="L5070">
        <v>5482</v>
      </c>
      <c r="M5070" s="4"/>
      <c r="Q5070" s="4"/>
      <c r="R5070" s="4"/>
    </row>
    <row r="5071" spans="1:19">
      <c r="A5071" s="4" t="s">
        <v>5278</v>
      </c>
      <c r="B5071" s="4" t="s">
        <v>208</v>
      </c>
      <c r="C5071" s="4" t="s">
        <v>177</v>
      </c>
      <c r="D5071" s="4" t="s">
        <v>76</v>
      </c>
      <c r="E5071" s="4" t="s">
        <v>193</v>
      </c>
      <c r="F5071" s="3">
        <v>42937</v>
      </c>
      <c r="G5071" s="3"/>
      <c r="I5071" s="4" t="s">
        <v>9014</v>
      </c>
      <c r="J5071" s="4" t="s">
        <v>9015</v>
      </c>
      <c r="K5071" s="4" t="s">
        <v>9012</v>
      </c>
      <c r="L5071">
        <v>55</v>
      </c>
      <c r="M5071" s="4" t="s">
        <v>9322</v>
      </c>
      <c r="N5071">
        <v>1997</v>
      </c>
      <c r="O5071">
        <v>8170.38</v>
      </c>
      <c r="P5071">
        <v>16499</v>
      </c>
      <c r="Q5071" s="4" t="s">
        <v>77</v>
      </c>
      <c r="R5071" s="4" t="s">
        <v>24</v>
      </c>
    </row>
    <row r="5072" spans="1:19">
      <c r="A5072" s="4" t="s">
        <v>5279</v>
      </c>
      <c r="B5072" s="4" t="s">
        <v>208</v>
      </c>
      <c r="C5072" s="4" t="s">
        <v>177</v>
      </c>
      <c r="D5072" s="4" t="s">
        <v>106</v>
      </c>
      <c r="E5072" s="4" t="s">
        <v>172</v>
      </c>
      <c r="F5072" s="3">
        <v>42937</v>
      </c>
      <c r="G5072" s="3">
        <v>42944</v>
      </c>
      <c r="H5072">
        <v>51</v>
      </c>
      <c r="I5072" s="4" t="s">
        <v>9014</v>
      </c>
      <c r="J5072" s="4" t="s">
        <v>9015</v>
      </c>
      <c r="K5072" s="4" t="s">
        <v>9012</v>
      </c>
      <c r="L5072">
        <v>55</v>
      </c>
      <c r="M5072" s="4" t="s">
        <v>46</v>
      </c>
      <c r="N5072">
        <v>2012</v>
      </c>
      <c r="O5072">
        <v>45.39</v>
      </c>
      <c r="P5072">
        <v>100</v>
      </c>
      <c r="Q5072" s="4" t="s">
        <v>23</v>
      </c>
      <c r="R5072" s="4" t="s">
        <v>47</v>
      </c>
      <c r="S5072">
        <v>7</v>
      </c>
    </row>
    <row r="5073" spans="1:19">
      <c r="A5073" s="4" t="s">
        <v>5280</v>
      </c>
      <c r="B5073" s="4" t="s">
        <v>208</v>
      </c>
      <c r="C5073" s="4" t="s">
        <v>192</v>
      </c>
      <c r="D5073" s="4" t="s">
        <v>27</v>
      </c>
      <c r="E5073" s="4" t="s">
        <v>172</v>
      </c>
      <c r="F5073" s="3">
        <v>42937</v>
      </c>
      <c r="G5073" s="3">
        <v>42946</v>
      </c>
      <c r="H5073">
        <v>3167</v>
      </c>
      <c r="I5073" s="4" t="s">
        <v>9014</v>
      </c>
      <c r="J5073" s="4" t="s">
        <v>9015</v>
      </c>
      <c r="K5073" s="4" t="s">
        <v>9012</v>
      </c>
      <c r="L5073">
        <v>3393</v>
      </c>
      <c r="M5073" s="4" t="s">
        <v>26</v>
      </c>
      <c r="N5073">
        <v>1986</v>
      </c>
      <c r="O5073">
        <v>647.17999999999995</v>
      </c>
      <c r="P5073">
        <v>1185</v>
      </c>
      <c r="Q5073" s="4" t="s">
        <v>28</v>
      </c>
      <c r="R5073" s="4" t="s">
        <v>24</v>
      </c>
      <c r="S5073">
        <v>9</v>
      </c>
    </row>
    <row r="5074" spans="1:19">
      <c r="A5074" s="4" t="s">
        <v>5281</v>
      </c>
      <c r="B5074" s="4" t="s">
        <v>208</v>
      </c>
      <c r="C5074" s="4" t="s">
        <v>192</v>
      </c>
      <c r="D5074" s="4" t="s">
        <v>68</v>
      </c>
      <c r="E5074" s="4" t="s">
        <v>172</v>
      </c>
      <c r="F5074" s="3">
        <v>42937</v>
      </c>
      <c r="G5074" s="3">
        <v>43005</v>
      </c>
      <c r="H5074">
        <v>3038</v>
      </c>
      <c r="I5074" s="4" t="s">
        <v>9014</v>
      </c>
      <c r="J5074" s="4" t="s">
        <v>9015</v>
      </c>
      <c r="K5074" s="4" t="s">
        <v>9012</v>
      </c>
      <c r="L5074">
        <v>3393</v>
      </c>
      <c r="M5074" s="4" t="s">
        <v>9322</v>
      </c>
      <c r="N5074">
        <v>2000</v>
      </c>
      <c r="O5074">
        <v>1223.72</v>
      </c>
      <c r="P5074">
        <v>2497</v>
      </c>
      <c r="Q5074" s="4" t="s">
        <v>69</v>
      </c>
      <c r="R5074" s="4" t="s">
        <v>24</v>
      </c>
      <c r="S5074">
        <v>68</v>
      </c>
    </row>
    <row r="5075" spans="1:19">
      <c r="A5075" s="4" t="s">
        <v>5282</v>
      </c>
      <c r="B5075" s="4" t="s">
        <v>185</v>
      </c>
      <c r="C5075" s="4" t="s">
        <v>9011</v>
      </c>
      <c r="D5075" s="4" t="s">
        <v>120</v>
      </c>
      <c r="E5075" s="4" t="s">
        <v>193</v>
      </c>
      <c r="F5075" s="3">
        <v>42937</v>
      </c>
      <c r="G5075" s="3"/>
      <c r="I5075" s="4" t="s">
        <v>9023</v>
      </c>
      <c r="J5075" s="4" t="s">
        <v>9024</v>
      </c>
      <c r="K5075" s="4" t="s">
        <v>9010</v>
      </c>
      <c r="L5075">
        <v>4821</v>
      </c>
      <c r="M5075" s="4" t="s">
        <v>58</v>
      </c>
      <c r="N5075">
        <v>1998</v>
      </c>
      <c r="O5075">
        <v>2022.14</v>
      </c>
      <c r="P5075">
        <v>5113</v>
      </c>
      <c r="Q5075" s="4" t="s">
        <v>23</v>
      </c>
      <c r="R5075" s="4" t="s">
        <v>24</v>
      </c>
    </row>
    <row r="5076" spans="1:19">
      <c r="A5076" s="4" t="s">
        <v>5283</v>
      </c>
      <c r="B5076" s="4" t="s">
        <v>185</v>
      </c>
      <c r="C5076" s="4" t="s">
        <v>9011</v>
      </c>
      <c r="D5076" s="4" t="s">
        <v>24</v>
      </c>
      <c r="E5076" s="4" t="s">
        <v>193</v>
      </c>
      <c r="F5076" s="3">
        <v>42937</v>
      </c>
      <c r="G5076" s="3"/>
      <c r="I5076" s="4" t="s">
        <v>9023</v>
      </c>
      <c r="J5076" s="4" t="s">
        <v>9024</v>
      </c>
      <c r="K5076" s="4" t="s">
        <v>9010</v>
      </c>
      <c r="L5076">
        <v>4821</v>
      </c>
      <c r="M5076" s="4"/>
      <c r="Q5076" s="4"/>
      <c r="R5076" s="4"/>
    </row>
    <row r="5077" spans="1:19">
      <c r="A5077" s="4" t="s">
        <v>5284</v>
      </c>
      <c r="B5077" s="4" t="s">
        <v>185</v>
      </c>
      <c r="C5077" s="4" t="s">
        <v>192</v>
      </c>
      <c r="D5077" s="4" t="s">
        <v>122</v>
      </c>
      <c r="E5077" s="4" t="s">
        <v>172</v>
      </c>
      <c r="F5077" s="3">
        <v>42937</v>
      </c>
      <c r="G5077" s="3">
        <v>43002</v>
      </c>
      <c r="H5077">
        <v>2851</v>
      </c>
      <c r="I5077" s="4" t="s">
        <v>9023</v>
      </c>
      <c r="J5077" s="4" t="s">
        <v>9024</v>
      </c>
      <c r="K5077" s="4" t="s">
        <v>9012</v>
      </c>
      <c r="L5077">
        <v>3393</v>
      </c>
      <c r="M5077" s="4" t="s">
        <v>58</v>
      </c>
      <c r="N5077">
        <v>1993</v>
      </c>
      <c r="O5077">
        <v>7537.24</v>
      </c>
      <c r="P5077">
        <v>20293</v>
      </c>
      <c r="Q5077" s="4" t="s">
        <v>23</v>
      </c>
      <c r="R5077" s="4" t="s">
        <v>24</v>
      </c>
      <c r="S5077">
        <v>65</v>
      </c>
    </row>
    <row r="5078" spans="1:19">
      <c r="A5078" s="4" t="s">
        <v>5285</v>
      </c>
      <c r="B5078" s="4" t="s">
        <v>216</v>
      </c>
      <c r="C5078" s="4" t="s">
        <v>171</v>
      </c>
      <c r="D5078" s="4" t="s">
        <v>38</v>
      </c>
      <c r="E5078" s="4" t="s">
        <v>193</v>
      </c>
      <c r="F5078" s="3">
        <v>42937</v>
      </c>
      <c r="G5078" s="3"/>
      <c r="I5078" s="4" t="s">
        <v>9018</v>
      </c>
      <c r="J5078" s="4" t="s">
        <v>9019</v>
      </c>
      <c r="K5078" s="4" t="s">
        <v>9010</v>
      </c>
      <c r="L5078">
        <v>1096</v>
      </c>
      <c r="M5078" s="4" t="s">
        <v>39</v>
      </c>
      <c r="N5078">
        <v>1993</v>
      </c>
      <c r="O5078">
        <v>4269.8999999999996</v>
      </c>
      <c r="P5078">
        <v>6472</v>
      </c>
      <c r="Q5078" s="4" t="s">
        <v>23</v>
      </c>
      <c r="R5078" s="4" t="s">
        <v>40</v>
      </c>
    </row>
    <row r="5079" spans="1:19">
      <c r="A5079" s="4" t="s">
        <v>5286</v>
      </c>
      <c r="B5079" s="4" t="s">
        <v>181</v>
      </c>
      <c r="C5079" s="4" t="s">
        <v>179</v>
      </c>
      <c r="D5079" s="4" t="s">
        <v>24</v>
      </c>
      <c r="E5079" s="4" t="s">
        <v>193</v>
      </c>
      <c r="F5079" s="3">
        <v>42937</v>
      </c>
      <c r="G5079" s="3"/>
      <c r="I5079" s="4" t="s">
        <v>9026</v>
      </c>
      <c r="J5079" s="4" t="s">
        <v>9024</v>
      </c>
      <c r="K5079" s="4" t="s">
        <v>9010</v>
      </c>
      <c r="L5079">
        <v>550</v>
      </c>
      <c r="M5079" s="4"/>
      <c r="Q5079" s="4"/>
      <c r="R5079" s="4"/>
    </row>
    <row r="5080" spans="1:19">
      <c r="A5080" s="4" t="s">
        <v>5287</v>
      </c>
      <c r="B5080" s="4" t="s">
        <v>181</v>
      </c>
      <c r="C5080" s="4" t="s">
        <v>179</v>
      </c>
      <c r="D5080" s="4" t="s">
        <v>24</v>
      </c>
      <c r="E5080" s="4" t="s">
        <v>193</v>
      </c>
      <c r="F5080" s="3">
        <v>42937</v>
      </c>
      <c r="G5080" s="3"/>
      <c r="I5080" s="4" t="s">
        <v>9026</v>
      </c>
      <c r="J5080" s="4" t="s">
        <v>9024</v>
      </c>
      <c r="K5080" s="4" t="s">
        <v>9010</v>
      </c>
      <c r="L5080">
        <v>550</v>
      </c>
      <c r="M5080" s="4"/>
      <c r="Q5080" s="4"/>
      <c r="R5080" s="4"/>
    </row>
    <row r="5081" spans="1:19">
      <c r="A5081" s="4" t="s">
        <v>5288</v>
      </c>
      <c r="B5081" s="4" t="s">
        <v>181</v>
      </c>
      <c r="C5081" s="4" t="s">
        <v>179</v>
      </c>
      <c r="D5081" s="4" t="s">
        <v>24</v>
      </c>
      <c r="E5081" s="4" t="s">
        <v>193</v>
      </c>
      <c r="F5081" s="3">
        <v>42937</v>
      </c>
      <c r="G5081" s="3"/>
      <c r="I5081" s="4" t="s">
        <v>9026</v>
      </c>
      <c r="J5081" s="4" t="s">
        <v>9024</v>
      </c>
      <c r="K5081" s="4" t="s">
        <v>9010</v>
      </c>
      <c r="L5081">
        <v>550</v>
      </c>
      <c r="M5081" s="4"/>
      <c r="Q5081" s="4"/>
      <c r="R5081" s="4"/>
    </row>
    <row r="5082" spans="1:19">
      <c r="A5082" s="4" t="s">
        <v>5289</v>
      </c>
      <c r="B5082" s="4" t="s">
        <v>181</v>
      </c>
      <c r="C5082" s="4" t="s">
        <v>179</v>
      </c>
      <c r="D5082" s="4" t="s">
        <v>44</v>
      </c>
      <c r="E5082" s="4" t="s">
        <v>197</v>
      </c>
      <c r="F5082" s="3">
        <v>42937</v>
      </c>
      <c r="G5082" s="3">
        <v>43057</v>
      </c>
      <c r="H5082">
        <v>0</v>
      </c>
      <c r="I5082" s="4" t="s">
        <v>9026</v>
      </c>
      <c r="J5082" s="4" t="s">
        <v>9024</v>
      </c>
      <c r="K5082" s="4" t="s">
        <v>9010</v>
      </c>
      <c r="L5082">
        <v>550</v>
      </c>
      <c r="M5082" s="4" t="s">
        <v>36</v>
      </c>
      <c r="N5082">
        <v>2013</v>
      </c>
      <c r="O5082">
        <v>98.79</v>
      </c>
      <c r="P5082">
        <v>96</v>
      </c>
      <c r="Q5082" s="4" t="s">
        <v>23</v>
      </c>
      <c r="R5082" s="4" t="s">
        <v>35</v>
      </c>
      <c r="S5082">
        <v>120</v>
      </c>
    </row>
    <row r="5083" spans="1:19">
      <c r="A5083" s="4" t="s">
        <v>5290</v>
      </c>
      <c r="B5083" s="4" t="s">
        <v>181</v>
      </c>
      <c r="C5083" s="4" t="s">
        <v>9011</v>
      </c>
      <c r="D5083" s="4" t="s">
        <v>49</v>
      </c>
      <c r="E5083" s="4" t="s">
        <v>172</v>
      </c>
      <c r="F5083" s="3">
        <v>42937</v>
      </c>
      <c r="G5083" s="3">
        <v>42938</v>
      </c>
      <c r="H5083">
        <v>5283</v>
      </c>
      <c r="I5083" s="4" t="s">
        <v>9026</v>
      </c>
      <c r="J5083" s="4" t="s">
        <v>9024</v>
      </c>
      <c r="K5083" s="4" t="s">
        <v>9010</v>
      </c>
      <c r="L5083">
        <v>4821</v>
      </c>
      <c r="M5083" s="4" t="s">
        <v>9322</v>
      </c>
      <c r="N5083">
        <v>2010</v>
      </c>
      <c r="O5083">
        <v>587.72</v>
      </c>
      <c r="P5083">
        <v>1501</v>
      </c>
      <c r="Q5083" s="4" t="s">
        <v>23</v>
      </c>
      <c r="R5083" s="4" t="s">
        <v>24</v>
      </c>
      <c r="S5083">
        <v>1</v>
      </c>
    </row>
    <row r="5084" spans="1:19">
      <c r="A5084" s="4" t="s">
        <v>5291</v>
      </c>
      <c r="B5084" s="4" t="s">
        <v>181</v>
      </c>
      <c r="C5084" s="4" t="s">
        <v>177</v>
      </c>
      <c r="D5084" s="4" t="s">
        <v>49</v>
      </c>
      <c r="E5084" s="4" t="s">
        <v>172</v>
      </c>
      <c r="F5084" s="3">
        <v>42937</v>
      </c>
      <c r="G5084" s="3">
        <v>42939</v>
      </c>
      <c r="H5084">
        <v>49</v>
      </c>
      <c r="I5084" s="4" t="s">
        <v>9026</v>
      </c>
      <c r="J5084" s="4" t="s">
        <v>9024</v>
      </c>
      <c r="K5084" s="4" t="s">
        <v>9012</v>
      </c>
      <c r="L5084">
        <v>55</v>
      </c>
      <c r="M5084" s="4" t="s">
        <v>9322</v>
      </c>
      <c r="N5084">
        <v>2010</v>
      </c>
      <c r="O5084">
        <v>587.72</v>
      </c>
      <c r="P5084">
        <v>1501</v>
      </c>
      <c r="Q5084" s="4" t="s">
        <v>23</v>
      </c>
      <c r="R5084" s="4" t="s">
        <v>24</v>
      </c>
      <c r="S5084">
        <v>2</v>
      </c>
    </row>
    <row r="5085" spans="1:19">
      <c r="A5085" s="4" t="s">
        <v>5292</v>
      </c>
      <c r="B5085" s="4" t="s">
        <v>183</v>
      </c>
      <c r="C5085" s="4" t="s">
        <v>179</v>
      </c>
      <c r="D5085" s="4" t="s">
        <v>24</v>
      </c>
      <c r="E5085" s="4" t="s">
        <v>193</v>
      </c>
      <c r="F5085" s="3">
        <v>42938</v>
      </c>
      <c r="G5085" s="3"/>
      <c r="I5085" s="4" t="s">
        <v>9014</v>
      </c>
      <c r="J5085" s="4" t="s">
        <v>9015</v>
      </c>
      <c r="K5085" s="4" t="s">
        <v>9010</v>
      </c>
      <c r="L5085">
        <v>550</v>
      </c>
      <c r="M5085" s="4"/>
      <c r="Q5085" s="4"/>
      <c r="R5085" s="4"/>
    </row>
    <row r="5086" spans="1:19">
      <c r="A5086" s="4" t="s">
        <v>5293</v>
      </c>
      <c r="B5086" s="4" t="s">
        <v>183</v>
      </c>
      <c r="C5086" s="4" t="s">
        <v>199</v>
      </c>
      <c r="D5086" s="4" t="s">
        <v>24</v>
      </c>
      <c r="E5086" s="4" t="s">
        <v>193</v>
      </c>
      <c r="F5086" s="3">
        <v>42938</v>
      </c>
      <c r="G5086" s="3"/>
      <c r="I5086" s="4" t="s">
        <v>9014</v>
      </c>
      <c r="J5086" s="4" t="s">
        <v>9015</v>
      </c>
      <c r="K5086" s="4" t="s">
        <v>9010</v>
      </c>
      <c r="L5086">
        <v>5482</v>
      </c>
      <c r="M5086" s="4"/>
      <c r="Q5086" s="4"/>
      <c r="R5086" s="4"/>
    </row>
    <row r="5087" spans="1:19">
      <c r="A5087" s="4" t="s">
        <v>5294</v>
      </c>
      <c r="B5087" s="4" t="s">
        <v>183</v>
      </c>
      <c r="C5087" s="4" t="s">
        <v>177</v>
      </c>
      <c r="D5087" s="4" t="s">
        <v>108</v>
      </c>
      <c r="E5087" s="4" t="s">
        <v>193</v>
      </c>
      <c r="F5087" s="3">
        <v>42938</v>
      </c>
      <c r="G5087" s="3"/>
      <c r="I5087" s="4" t="s">
        <v>9014</v>
      </c>
      <c r="J5087" s="4" t="s">
        <v>9015</v>
      </c>
      <c r="K5087" s="4" t="s">
        <v>9012</v>
      </c>
      <c r="L5087">
        <v>55</v>
      </c>
      <c r="M5087" s="4" t="s">
        <v>33</v>
      </c>
      <c r="N5087">
        <v>1996</v>
      </c>
      <c r="O5087">
        <v>2214.94</v>
      </c>
      <c r="P5087">
        <v>5374</v>
      </c>
      <c r="Q5087" s="4" t="s">
        <v>23</v>
      </c>
      <c r="R5087" s="4" t="s">
        <v>24</v>
      </c>
    </row>
    <row r="5088" spans="1:19">
      <c r="A5088" s="4" t="s">
        <v>5295</v>
      </c>
      <c r="B5088" s="4" t="s">
        <v>183</v>
      </c>
      <c r="C5088" s="4" t="s">
        <v>177</v>
      </c>
      <c r="D5088" s="4" t="s">
        <v>24</v>
      </c>
      <c r="E5088" s="4" t="s">
        <v>193</v>
      </c>
      <c r="F5088" s="3">
        <v>42938</v>
      </c>
      <c r="G5088" s="3"/>
      <c r="I5088" s="4" t="s">
        <v>9014</v>
      </c>
      <c r="J5088" s="4" t="s">
        <v>9015</v>
      </c>
      <c r="K5088" s="4" t="s">
        <v>9012</v>
      </c>
      <c r="L5088">
        <v>55</v>
      </c>
      <c r="M5088" s="4"/>
      <c r="Q5088" s="4"/>
      <c r="R5088" s="4"/>
    </row>
    <row r="5089" spans="1:19">
      <c r="A5089" s="4" t="s">
        <v>5296</v>
      </c>
      <c r="B5089" s="4" t="s">
        <v>183</v>
      </c>
      <c r="C5089" s="4" t="s">
        <v>177</v>
      </c>
      <c r="D5089" s="4" t="s">
        <v>24</v>
      </c>
      <c r="E5089" s="4" t="s">
        <v>193</v>
      </c>
      <c r="F5089" s="3">
        <v>42938</v>
      </c>
      <c r="G5089" s="3"/>
      <c r="I5089" s="4" t="s">
        <v>9014</v>
      </c>
      <c r="J5089" s="4" t="s">
        <v>9015</v>
      </c>
      <c r="K5089" s="4" t="s">
        <v>9012</v>
      </c>
      <c r="L5089">
        <v>55</v>
      </c>
      <c r="M5089" s="4"/>
      <c r="Q5089" s="4"/>
      <c r="R5089" s="4"/>
    </row>
    <row r="5090" spans="1:19">
      <c r="A5090" s="4" t="s">
        <v>5297</v>
      </c>
      <c r="B5090" s="4" t="s">
        <v>183</v>
      </c>
      <c r="C5090" s="4" t="s">
        <v>177</v>
      </c>
      <c r="D5090" s="4" t="s">
        <v>24</v>
      </c>
      <c r="E5090" s="4" t="s">
        <v>193</v>
      </c>
      <c r="F5090" s="3">
        <v>42938</v>
      </c>
      <c r="G5090" s="3"/>
      <c r="I5090" s="4" t="s">
        <v>9014</v>
      </c>
      <c r="J5090" s="4" t="s">
        <v>9015</v>
      </c>
      <c r="K5090" s="4" t="s">
        <v>9012</v>
      </c>
      <c r="L5090">
        <v>55</v>
      </c>
      <c r="M5090" s="4"/>
      <c r="Q5090" s="4"/>
      <c r="R5090" s="4"/>
    </row>
    <row r="5091" spans="1:19">
      <c r="A5091" s="4" t="s">
        <v>5298</v>
      </c>
      <c r="B5091" s="4" t="s">
        <v>183</v>
      </c>
      <c r="C5091" s="4" t="s">
        <v>192</v>
      </c>
      <c r="D5091" s="4" t="s">
        <v>24</v>
      </c>
      <c r="E5091" s="4" t="s">
        <v>193</v>
      </c>
      <c r="F5091" s="3">
        <v>42938</v>
      </c>
      <c r="G5091" s="3"/>
      <c r="I5091" s="4" t="s">
        <v>9014</v>
      </c>
      <c r="J5091" s="4" t="s">
        <v>9015</v>
      </c>
      <c r="K5091" s="4" t="s">
        <v>9012</v>
      </c>
      <c r="L5091">
        <v>3393</v>
      </c>
      <c r="M5091" s="4"/>
      <c r="Q5091" s="4"/>
      <c r="R5091" s="4"/>
    </row>
    <row r="5092" spans="1:19">
      <c r="A5092" s="4" t="s">
        <v>5299</v>
      </c>
      <c r="B5092" s="4" t="s">
        <v>183</v>
      </c>
      <c r="C5092" s="4" t="s">
        <v>171</v>
      </c>
      <c r="D5092" s="4" t="s">
        <v>42</v>
      </c>
      <c r="E5092" s="4" t="s">
        <v>197</v>
      </c>
      <c r="F5092" s="3">
        <v>42938</v>
      </c>
      <c r="G5092" s="3">
        <v>42945</v>
      </c>
      <c r="H5092">
        <v>0</v>
      </c>
      <c r="I5092" s="4" t="s">
        <v>9014</v>
      </c>
      <c r="J5092" s="4" t="s">
        <v>9015</v>
      </c>
      <c r="K5092" s="4" t="s">
        <v>9010</v>
      </c>
      <c r="L5092">
        <v>1096</v>
      </c>
      <c r="M5092" s="4" t="s">
        <v>26</v>
      </c>
      <c r="N5092">
        <v>2017</v>
      </c>
      <c r="O5092">
        <v>4.54</v>
      </c>
      <c r="P5092">
        <v>9</v>
      </c>
      <c r="Q5092" s="4" t="s">
        <v>23</v>
      </c>
      <c r="R5092" s="4" t="s">
        <v>24</v>
      </c>
      <c r="S5092">
        <v>7</v>
      </c>
    </row>
    <row r="5093" spans="1:19">
      <c r="A5093" s="4" t="s">
        <v>5300</v>
      </c>
      <c r="B5093" s="4" t="s">
        <v>183</v>
      </c>
      <c r="C5093" s="4" t="s">
        <v>192</v>
      </c>
      <c r="D5093" s="4" t="s">
        <v>110</v>
      </c>
      <c r="E5093" s="4" t="s">
        <v>197</v>
      </c>
      <c r="F5093" s="3">
        <v>42938</v>
      </c>
      <c r="G5093" s="3">
        <v>43042</v>
      </c>
      <c r="H5093">
        <v>0</v>
      </c>
      <c r="I5093" s="4" t="s">
        <v>9014</v>
      </c>
      <c r="J5093" s="4" t="s">
        <v>9015</v>
      </c>
      <c r="K5093" s="4" t="s">
        <v>9012</v>
      </c>
      <c r="L5093">
        <v>3393</v>
      </c>
      <c r="M5093" s="4" t="s">
        <v>60</v>
      </c>
      <c r="N5093">
        <v>1997</v>
      </c>
      <c r="O5093">
        <v>291.27</v>
      </c>
      <c r="P5093">
        <v>586</v>
      </c>
      <c r="Q5093" s="4" t="s">
        <v>23</v>
      </c>
      <c r="R5093" s="4" t="s">
        <v>24</v>
      </c>
      <c r="S5093">
        <v>104</v>
      </c>
    </row>
    <row r="5094" spans="1:19">
      <c r="A5094" s="4" t="s">
        <v>5301</v>
      </c>
      <c r="B5094" s="4" t="s">
        <v>246</v>
      </c>
      <c r="C5094" s="4" t="s">
        <v>171</v>
      </c>
      <c r="D5094" s="4" t="s">
        <v>123</v>
      </c>
      <c r="E5094" s="4" t="s">
        <v>197</v>
      </c>
      <c r="F5094" s="3">
        <v>42938</v>
      </c>
      <c r="G5094" s="3">
        <v>42990</v>
      </c>
      <c r="H5094">
        <v>0</v>
      </c>
      <c r="I5094" s="4" t="s">
        <v>9021</v>
      </c>
      <c r="J5094" s="4" t="s">
        <v>9019</v>
      </c>
      <c r="K5094" s="4" t="s">
        <v>9010</v>
      </c>
      <c r="L5094">
        <v>1096</v>
      </c>
      <c r="M5094" s="4" t="s">
        <v>39</v>
      </c>
      <c r="N5094">
        <v>1989</v>
      </c>
      <c r="O5094">
        <v>3838.39</v>
      </c>
      <c r="P5094">
        <v>8274</v>
      </c>
      <c r="Q5094" s="4" t="s">
        <v>23</v>
      </c>
      <c r="R5094" s="4" t="s">
        <v>24</v>
      </c>
      <c r="S5094">
        <v>52</v>
      </c>
    </row>
    <row r="5095" spans="1:19">
      <c r="A5095" s="4" t="s">
        <v>5302</v>
      </c>
      <c r="B5095" s="4" t="s">
        <v>246</v>
      </c>
      <c r="C5095" s="4" t="s">
        <v>177</v>
      </c>
      <c r="D5095" s="4" t="s">
        <v>65</v>
      </c>
      <c r="E5095" s="4" t="s">
        <v>197</v>
      </c>
      <c r="F5095" s="3">
        <v>42938</v>
      </c>
      <c r="G5095" s="3">
        <v>42943</v>
      </c>
      <c r="H5095">
        <v>0</v>
      </c>
      <c r="I5095" s="4" t="s">
        <v>9021</v>
      </c>
      <c r="J5095" s="4" t="s">
        <v>9019</v>
      </c>
      <c r="K5095" s="4" t="s">
        <v>9012</v>
      </c>
      <c r="L5095">
        <v>55</v>
      </c>
      <c r="M5095" s="4" t="s">
        <v>33</v>
      </c>
      <c r="N5095">
        <v>1990</v>
      </c>
      <c r="O5095">
        <v>2520.83</v>
      </c>
      <c r="P5095">
        <v>3502</v>
      </c>
      <c r="Q5095" s="4" t="s">
        <v>23</v>
      </c>
      <c r="R5095" s="4" t="s">
        <v>24</v>
      </c>
      <c r="S5095">
        <v>5</v>
      </c>
    </row>
    <row r="5096" spans="1:19">
      <c r="A5096" s="4" t="s">
        <v>5303</v>
      </c>
      <c r="B5096" s="4" t="s">
        <v>246</v>
      </c>
      <c r="C5096" s="4" t="s">
        <v>192</v>
      </c>
      <c r="D5096" s="4" t="s">
        <v>78</v>
      </c>
      <c r="E5096" s="4" t="s">
        <v>172</v>
      </c>
      <c r="F5096" s="3">
        <v>42938</v>
      </c>
      <c r="G5096" s="3">
        <v>42939</v>
      </c>
      <c r="H5096">
        <v>3684</v>
      </c>
      <c r="I5096" s="4" t="s">
        <v>9021</v>
      </c>
      <c r="J5096" s="4" t="s">
        <v>9019</v>
      </c>
      <c r="K5096" s="4" t="s">
        <v>9012</v>
      </c>
      <c r="L5096">
        <v>3393</v>
      </c>
      <c r="M5096" s="4" t="s">
        <v>55</v>
      </c>
      <c r="N5096">
        <v>1994</v>
      </c>
      <c r="O5096">
        <v>6395.05</v>
      </c>
      <c r="P5096">
        <v>20275</v>
      </c>
      <c r="Q5096" s="4" t="s">
        <v>23</v>
      </c>
      <c r="R5096" s="4" t="s">
        <v>24</v>
      </c>
      <c r="S5096">
        <v>1</v>
      </c>
    </row>
    <row r="5097" spans="1:19">
      <c r="A5097" s="4" t="s">
        <v>5304</v>
      </c>
      <c r="B5097" s="4" t="s">
        <v>246</v>
      </c>
      <c r="C5097" s="4" t="s">
        <v>192</v>
      </c>
      <c r="D5097" s="4" t="s">
        <v>107</v>
      </c>
      <c r="E5097" s="4" t="s">
        <v>172</v>
      </c>
      <c r="F5097" s="3">
        <v>42938</v>
      </c>
      <c r="G5097" s="3">
        <v>43062</v>
      </c>
      <c r="H5097">
        <v>2986</v>
      </c>
      <c r="I5097" s="4" t="s">
        <v>9021</v>
      </c>
      <c r="J5097" s="4" t="s">
        <v>9019</v>
      </c>
      <c r="K5097" s="4" t="s">
        <v>9012</v>
      </c>
      <c r="L5097">
        <v>3393</v>
      </c>
      <c r="M5097" s="4" t="s">
        <v>26</v>
      </c>
      <c r="N5097">
        <v>1994</v>
      </c>
      <c r="O5097">
        <v>2818.38</v>
      </c>
      <c r="P5097">
        <v>6290</v>
      </c>
      <c r="Q5097" s="4" t="s">
        <v>23</v>
      </c>
      <c r="R5097" s="4" t="s">
        <v>24</v>
      </c>
      <c r="S5097">
        <v>124</v>
      </c>
    </row>
    <row r="5098" spans="1:19">
      <c r="A5098" s="4" t="s">
        <v>5305</v>
      </c>
      <c r="B5098" s="4" t="s">
        <v>304</v>
      </c>
      <c r="C5098" s="4" t="s">
        <v>179</v>
      </c>
      <c r="D5098" s="4" t="s">
        <v>24</v>
      </c>
      <c r="E5098" s="4" t="s">
        <v>193</v>
      </c>
      <c r="F5098" s="3">
        <v>42938</v>
      </c>
      <c r="G5098" s="3"/>
      <c r="I5098" s="4" t="s">
        <v>9014</v>
      </c>
      <c r="J5098" s="4" t="s">
        <v>9015</v>
      </c>
      <c r="K5098" s="4" t="s">
        <v>9010</v>
      </c>
      <c r="L5098">
        <v>550</v>
      </c>
      <c r="M5098" s="4"/>
      <c r="Q5098" s="4"/>
      <c r="R5098" s="4"/>
    </row>
    <row r="5099" spans="1:19">
      <c r="A5099" s="4" t="s">
        <v>5306</v>
      </c>
      <c r="B5099" s="4" t="s">
        <v>304</v>
      </c>
      <c r="C5099" s="4" t="s">
        <v>171</v>
      </c>
      <c r="D5099" s="4" t="s">
        <v>24</v>
      </c>
      <c r="E5099" s="4" t="s">
        <v>193</v>
      </c>
      <c r="F5099" s="3">
        <v>42938</v>
      </c>
      <c r="G5099" s="3"/>
      <c r="I5099" s="4" t="s">
        <v>9014</v>
      </c>
      <c r="J5099" s="4" t="s">
        <v>9015</v>
      </c>
      <c r="K5099" s="4" t="s">
        <v>9010</v>
      </c>
      <c r="L5099">
        <v>1096</v>
      </c>
      <c r="M5099" s="4"/>
      <c r="Q5099" s="4"/>
      <c r="R5099" s="4"/>
    </row>
    <row r="5100" spans="1:19">
      <c r="A5100" s="4" t="s">
        <v>5307</v>
      </c>
      <c r="B5100" s="4" t="s">
        <v>304</v>
      </c>
      <c r="C5100" s="4" t="s">
        <v>192</v>
      </c>
      <c r="D5100" s="4" t="s">
        <v>119</v>
      </c>
      <c r="E5100" s="4" t="s">
        <v>193</v>
      </c>
      <c r="F5100" s="3">
        <v>42938</v>
      </c>
      <c r="G5100" s="3"/>
      <c r="I5100" s="4" t="s">
        <v>9014</v>
      </c>
      <c r="J5100" s="4" t="s">
        <v>9015</v>
      </c>
      <c r="K5100" s="4" t="s">
        <v>9012</v>
      </c>
      <c r="L5100">
        <v>3393</v>
      </c>
      <c r="M5100" s="4" t="s">
        <v>55</v>
      </c>
      <c r="N5100">
        <v>1988</v>
      </c>
      <c r="O5100">
        <v>5266.09</v>
      </c>
      <c r="P5100">
        <v>8595</v>
      </c>
      <c r="Q5100" s="4" t="s">
        <v>23</v>
      </c>
      <c r="R5100" s="4" t="s">
        <v>56</v>
      </c>
    </row>
    <row r="5101" spans="1:19">
      <c r="A5101" s="4" t="s">
        <v>5308</v>
      </c>
      <c r="B5101" s="4" t="s">
        <v>304</v>
      </c>
      <c r="C5101" s="4" t="s">
        <v>177</v>
      </c>
      <c r="D5101" s="4" t="s">
        <v>109</v>
      </c>
      <c r="E5101" s="4" t="s">
        <v>172</v>
      </c>
      <c r="F5101" s="3">
        <v>42938</v>
      </c>
      <c r="G5101" s="3">
        <v>42939</v>
      </c>
      <c r="H5101">
        <v>50</v>
      </c>
      <c r="I5101" s="4" t="s">
        <v>9014</v>
      </c>
      <c r="J5101" s="4" t="s">
        <v>9015</v>
      </c>
      <c r="K5101" s="4" t="s">
        <v>9012</v>
      </c>
      <c r="L5101">
        <v>55</v>
      </c>
      <c r="M5101" s="4" t="s">
        <v>58</v>
      </c>
      <c r="N5101">
        <v>1987</v>
      </c>
      <c r="O5101">
        <v>1698.2</v>
      </c>
      <c r="P5101">
        <v>3798</v>
      </c>
      <c r="Q5101" s="4" t="s">
        <v>23</v>
      </c>
      <c r="R5101" s="4" t="s">
        <v>24</v>
      </c>
      <c r="S5101">
        <v>1</v>
      </c>
    </row>
    <row r="5102" spans="1:19">
      <c r="A5102" s="4" t="s">
        <v>5309</v>
      </c>
      <c r="B5102" s="4" t="s">
        <v>279</v>
      </c>
      <c r="C5102" s="4" t="s">
        <v>9011</v>
      </c>
      <c r="D5102" s="4" t="s">
        <v>52</v>
      </c>
      <c r="E5102" s="4" t="s">
        <v>197</v>
      </c>
      <c r="F5102" s="3">
        <v>42938</v>
      </c>
      <c r="G5102" s="3">
        <v>42949</v>
      </c>
      <c r="H5102">
        <v>0</v>
      </c>
      <c r="I5102" s="4" t="s">
        <v>9018</v>
      </c>
      <c r="J5102" s="4" t="s">
        <v>9019</v>
      </c>
      <c r="K5102" s="4" t="s">
        <v>9010</v>
      </c>
      <c r="L5102">
        <v>4821</v>
      </c>
      <c r="M5102" s="4" t="s">
        <v>46</v>
      </c>
      <c r="N5102">
        <v>1999</v>
      </c>
      <c r="O5102">
        <v>1197.44</v>
      </c>
      <c r="P5102">
        <v>2570</v>
      </c>
      <c r="Q5102" s="4" t="s">
        <v>23</v>
      </c>
      <c r="R5102" s="4" t="s">
        <v>24</v>
      </c>
      <c r="S5102">
        <v>11</v>
      </c>
    </row>
    <row r="5103" spans="1:19">
      <c r="A5103" s="4" t="s">
        <v>5310</v>
      </c>
      <c r="B5103" s="4" t="s">
        <v>279</v>
      </c>
      <c r="C5103" s="4" t="s">
        <v>9011</v>
      </c>
      <c r="D5103" s="4" t="s">
        <v>63</v>
      </c>
      <c r="E5103" s="4" t="s">
        <v>197</v>
      </c>
      <c r="F5103" s="3">
        <v>42938</v>
      </c>
      <c r="G5103" s="3">
        <v>42945</v>
      </c>
      <c r="H5103">
        <v>0</v>
      </c>
      <c r="I5103" s="4" t="s">
        <v>9018</v>
      </c>
      <c r="J5103" s="4" t="s">
        <v>9019</v>
      </c>
      <c r="K5103" s="4" t="s">
        <v>9010</v>
      </c>
      <c r="L5103">
        <v>4821</v>
      </c>
      <c r="M5103" s="4" t="s">
        <v>33</v>
      </c>
      <c r="N5103">
        <v>1995</v>
      </c>
      <c r="O5103">
        <v>5158.71</v>
      </c>
      <c r="P5103">
        <v>17479</v>
      </c>
      <c r="Q5103" s="4" t="s">
        <v>64</v>
      </c>
      <c r="R5103" s="4" t="s">
        <v>24</v>
      </c>
      <c r="S5103">
        <v>7</v>
      </c>
    </row>
    <row r="5104" spans="1:19">
      <c r="A5104" s="4" t="s">
        <v>5311</v>
      </c>
      <c r="B5104" s="4" t="s">
        <v>174</v>
      </c>
      <c r="C5104" s="4" t="s">
        <v>179</v>
      </c>
      <c r="D5104" s="4" t="s">
        <v>24</v>
      </c>
      <c r="E5104" s="4" t="s">
        <v>193</v>
      </c>
      <c r="F5104" s="3">
        <v>42938</v>
      </c>
      <c r="G5104" s="3"/>
      <c r="I5104" s="4" t="s">
        <v>9016</v>
      </c>
      <c r="J5104" s="4" t="s">
        <v>9015</v>
      </c>
      <c r="K5104" s="4" t="s">
        <v>9010</v>
      </c>
      <c r="L5104">
        <v>550</v>
      </c>
      <c r="M5104" s="4"/>
      <c r="Q5104" s="4"/>
      <c r="R5104" s="4"/>
    </row>
    <row r="5105" spans="1:19">
      <c r="A5105" s="4" t="s">
        <v>5312</v>
      </c>
      <c r="B5105" s="4" t="s">
        <v>174</v>
      </c>
      <c r="C5105" s="4" t="s">
        <v>171</v>
      </c>
      <c r="D5105" s="4" t="s">
        <v>24</v>
      </c>
      <c r="E5105" s="4" t="s">
        <v>193</v>
      </c>
      <c r="F5105" s="3">
        <v>42938</v>
      </c>
      <c r="G5105" s="3"/>
      <c r="I5105" s="4" t="s">
        <v>9016</v>
      </c>
      <c r="J5105" s="4" t="s">
        <v>9015</v>
      </c>
      <c r="K5105" s="4" t="s">
        <v>9010</v>
      </c>
      <c r="L5105">
        <v>1096</v>
      </c>
      <c r="M5105" s="4"/>
      <c r="Q5105" s="4"/>
      <c r="R5105" s="4"/>
    </row>
    <row r="5106" spans="1:19">
      <c r="A5106" s="4" t="s">
        <v>5313</v>
      </c>
      <c r="B5106" s="4" t="s">
        <v>174</v>
      </c>
      <c r="C5106" s="4" t="s">
        <v>9011</v>
      </c>
      <c r="D5106" s="4" t="s">
        <v>24</v>
      </c>
      <c r="E5106" s="4" t="s">
        <v>193</v>
      </c>
      <c r="F5106" s="3">
        <v>42938</v>
      </c>
      <c r="G5106" s="3"/>
      <c r="I5106" s="4" t="s">
        <v>9016</v>
      </c>
      <c r="J5106" s="4" t="s">
        <v>9015</v>
      </c>
      <c r="K5106" s="4" t="s">
        <v>9010</v>
      </c>
      <c r="L5106">
        <v>4821</v>
      </c>
      <c r="M5106" s="4"/>
      <c r="Q5106" s="4"/>
      <c r="R5106" s="4"/>
    </row>
    <row r="5107" spans="1:19">
      <c r="A5107" s="4" t="s">
        <v>5314</v>
      </c>
      <c r="B5107" s="4" t="s">
        <v>174</v>
      </c>
      <c r="C5107" s="4" t="s">
        <v>177</v>
      </c>
      <c r="D5107" s="4" t="s">
        <v>24</v>
      </c>
      <c r="E5107" s="4" t="s">
        <v>193</v>
      </c>
      <c r="F5107" s="3">
        <v>42938</v>
      </c>
      <c r="G5107" s="3"/>
      <c r="I5107" s="4" t="s">
        <v>9016</v>
      </c>
      <c r="J5107" s="4" t="s">
        <v>9015</v>
      </c>
      <c r="K5107" s="4" t="s">
        <v>9012</v>
      </c>
      <c r="L5107">
        <v>55</v>
      </c>
      <c r="M5107" s="4"/>
      <c r="Q5107" s="4"/>
      <c r="R5107" s="4"/>
    </row>
    <row r="5108" spans="1:19">
      <c r="A5108" s="4" t="s">
        <v>5315</v>
      </c>
      <c r="B5108" s="4" t="s">
        <v>174</v>
      </c>
      <c r="C5108" s="4" t="s">
        <v>9011</v>
      </c>
      <c r="D5108" s="4" t="s">
        <v>111</v>
      </c>
      <c r="E5108" s="4" t="s">
        <v>197</v>
      </c>
      <c r="F5108" s="3">
        <v>42938</v>
      </c>
      <c r="G5108" s="3">
        <v>42940</v>
      </c>
      <c r="H5108">
        <v>0</v>
      </c>
      <c r="I5108" s="4" t="s">
        <v>9016</v>
      </c>
      <c r="J5108" s="4" t="s">
        <v>9015</v>
      </c>
      <c r="K5108" s="4" t="s">
        <v>9010</v>
      </c>
      <c r="L5108">
        <v>4821</v>
      </c>
      <c r="M5108" s="4" t="s">
        <v>33</v>
      </c>
      <c r="N5108">
        <v>1988</v>
      </c>
      <c r="O5108">
        <v>1376.8</v>
      </c>
      <c r="P5108">
        <v>1165</v>
      </c>
      <c r="Q5108" s="4" t="s">
        <v>112</v>
      </c>
      <c r="R5108" s="4" t="s">
        <v>24</v>
      </c>
      <c r="S5108">
        <v>2</v>
      </c>
    </row>
    <row r="5109" spans="1:19">
      <c r="A5109" s="4" t="s">
        <v>5316</v>
      </c>
      <c r="B5109" s="4" t="s">
        <v>174</v>
      </c>
      <c r="C5109" s="4" t="s">
        <v>171</v>
      </c>
      <c r="D5109" s="4" t="s">
        <v>70</v>
      </c>
      <c r="E5109" s="4" t="s">
        <v>172</v>
      </c>
      <c r="F5109" s="3">
        <v>42938</v>
      </c>
      <c r="G5109" s="3">
        <v>42945</v>
      </c>
      <c r="H5109">
        <v>927</v>
      </c>
      <c r="I5109" s="4" t="s">
        <v>9016</v>
      </c>
      <c r="J5109" s="4" t="s">
        <v>9015</v>
      </c>
      <c r="K5109" s="4" t="s">
        <v>9010</v>
      </c>
      <c r="L5109">
        <v>1096</v>
      </c>
      <c r="M5109" s="4" t="s">
        <v>55</v>
      </c>
      <c r="N5109">
        <v>2007</v>
      </c>
      <c r="O5109">
        <v>86.68</v>
      </c>
      <c r="P5109">
        <v>187</v>
      </c>
      <c r="Q5109" s="4" t="s">
        <v>23</v>
      </c>
      <c r="R5109" s="4" t="s">
        <v>56</v>
      </c>
      <c r="S5109">
        <v>7</v>
      </c>
    </row>
    <row r="5110" spans="1:19">
      <c r="A5110" s="4" t="s">
        <v>5317</v>
      </c>
      <c r="B5110" s="4" t="s">
        <v>174</v>
      </c>
      <c r="C5110" s="4" t="s">
        <v>9011</v>
      </c>
      <c r="D5110" s="4" t="s">
        <v>45</v>
      </c>
      <c r="E5110" s="4" t="s">
        <v>172</v>
      </c>
      <c r="F5110" s="3">
        <v>42938</v>
      </c>
      <c r="G5110" s="3">
        <v>42983</v>
      </c>
      <c r="H5110">
        <v>5113</v>
      </c>
      <c r="I5110" s="4" t="s">
        <v>9016</v>
      </c>
      <c r="J5110" s="4" t="s">
        <v>9015</v>
      </c>
      <c r="K5110" s="4" t="s">
        <v>9010</v>
      </c>
      <c r="L5110">
        <v>4821</v>
      </c>
      <c r="M5110" s="4" t="s">
        <v>46</v>
      </c>
      <c r="N5110">
        <v>1995</v>
      </c>
      <c r="O5110">
        <v>2173.98</v>
      </c>
      <c r="P5110">
        <v>2928</v>
      </c>
      <c r="Q5110" s="4" t="s">
        <v>23</v>
      </c>
      <c r="R5110" s="4" t="s">
        <v>47</v>
      </c>
      <c r="S5110">
        <v>45</v>
      </c>
    </row>
    <row r="5111" spans="1:19">
      <c r="A5111" s="4" t="s">
        <v>5318</v>
      </c>
      <c r="B5111" s="4" t="s">
        <v>212</v>
      </c>
      <c r="C5111" s="4" t="s">
        <v>177</v>
      </c>
      <c r="D5111" s="4" t="s">
        <v>32</v>
      </c>
      <c r="E5111" s="4" t="s">
        <v>172</v>
      </c>
      <c r="F5111" s="3">
        <v>42938</v>
      </c>
      <c r="G5111" s="3">
        <v>42939</v>
      </c>
      <c r="H5111">
        <v>51</v>
      </c>
      <c r="I5111" s="4" t="s">
        <v>9023</v>
      </c>
      <c r="J5111" s="4" t="s">
        <v>9024</v>
      </c>
      <c r="K5111" s="4" t="s">
        <v>9012</v>
      </c>
      <c r="L5111">
        <v>55</v>
      </c>
      <c r="M5111" s="4" t="s">
        <v>33</v>
      </c>
      <c r="N5111">
        <v>2009</v>
      </c>
      <c r="O5111">
        <v>497.11</v>
      </c>
      <c r="P5111">
        <v>1588</v>
      </c>
      <c r="Q5111" s="4" t="s">
        <v>23</v>
      </c>
      <c r="R5111" s="4" t="s">
        <v>24</v>
      </c>
      <c r="S5111">
        <v>1</v>
      </c>
    </row>
    <row r="5112" spans="1:19">
      <c r="A5112" s="4" t="s">
        <v>5319</v>
      </c>
      <c r="B5112" s="4" t="s">
        <v>196</v>
      </c>
      <c r="C5112" s="4" t="s">
        <v>179</v>
      </c>
      <c r="D5112" s="4" t="s">
        <v>24</v>
      </c>
      <c r="E5112" s="4" t="s">
        <v>193</v>
      </c>
      <c r="F5112" s="3">
        <v>42938</v>
      </c>
      <c r="G5112" s="3"/>
      <c r="I5112" s="4" t="s">
        <v>9016</v>
      </c>
      <c r="J5112" s="4" t="s">
        <v>9015</v>
      </c>
      <c r="K5112" s="4" t="s">
        <v>9010</v>
      </c>
      <c r="L5112">
        <v>550</v>
      </c>
      <c r="M5112" s="4"/>
      <c r="Q5112" s="4"/>
      <c r="R5112" s="4"/>
    </row>
    <row r="5113" spans="1:19">
      <c r="A5113" s="4" t="s">
        <v>5320</v>
      </c>
      <c r="B5113" s="4" t="s">
        <v>196</v>
      </c>
      <c r="C5113" s="4" t="s">
        <v>171</v>
      </c>
      <c r="D5113" s="4" t="s">
        <v>61</v>
      </c>
      <c r="E5113" s="4" t="s">
        <v>193</v>
      </c>
      <c r="F5113" s="3">
        <v>42938</v>
      </c>
      <c r="G5113" s="3"/>
      <c r="I5113" s="4" t="s">
        <v>9016</v>
      </c>
      <c r="J5113" s="4" t="s">
        <v>9015</v>
      </c>
      <c r="K5113" s="4" t="s">
        <v>9010</v>
      </c>
      <c r="L5113">
        <v>1096</v>
      </c>
      <c r="M5113" s="4" t="s">
        <v>58</v>
      </c>
      <c r="N5113">
        <v>1991</v>
      </c>
      <c r="O5113">
        <v>2819.5</v>
      </c>
      <c r="P5113">
        <v>7227</v>
      </c>
      <c r="Q5113" s="4" t="s">
        <v>23</v>
      </c>
      <c r="R5113" s="4" t="s">
        <v>62</v>
      </c>
    </row>
    <row r="5114" spans="1:19">
      <c r="A5114" s="4" t="s">
        <v>5321</v>
      </c>
      <c r="B5114" s="4" t="s">
        <v>196</v>
      </c>
      <c r="C5114" s="4" t="s">
        <v>177</v>
      </c>
      <c r="D5114" s="4" t="s">
        <v>96</v>
      </c>
      <c r="E5114" s="4" t="s">
        <v>193</v>
      </c>
      <c r="F5114" s="3">
        <v>42938</v>
      </c>
      <c r="G5114" s="3"/>
      <c r="I5114" s="4" t="s">
        <v>9016</v>
      </c>
      <c r="J5114" s="4" t="s">
        <v>9015</v>
      </c>
      <c r="K5114" s="4" t="s">
        <v>9012</v>
      </c>
      <c r="L5114">
        <v>55</v>
      </c>
      <c r="M5114" s="4" t="s">
        <v>58</v>
      </c>
      <c r="N5114">
        <v>1994</v>
      </c>
      <c r="O5114">
        <v>355.23</v>
      </c>
      <c r="P5114">
        <v>853</v>
      </c>
      <c r="Q5114" s="4" t="s">
        <v>23</v>
      </c>
      <c r="R5114" s="4" t="s">
        <v>24</v>
      </c>
    </row>
    <row r="5115" spans="1:19">
      <c r="A5115" s="4" t="s">
        <v>5322</v>
      </c>
      <c r="B5115" s="4" t="s">
        <v>196</v>
      </c>
      <c r="C5115" s="4" t="s">
        <v>177</v>
      </c>
      <c r="D5115" s="4" t="s">
        <v>24</v>
      </c>
      <c r="E5115" s="4" t="s">
        <v>193</v>
      </c>
      <c r="F5115" s="3">
        <v>42938</v>
      </c>
      <c r="G5115" s="3"/>
      <c r="I5115" s="4" t="s">
        <v>9016</v>
      </c>
      <c r="J5115" s="4" t="s">
        <v>9015</v>
      </c>
      <c r="K5115" s="4" t="s">
        <v>9012</v>
      </c>
      <c r="L5115">
        <v>55</v>
      </c>
      <c r="M5115" s="4"/>
      <c r="Q5115" s="4"/>
      <c r="R5115" s="4"/>
    </row>
    <row r="5116" spans="1:19">
      <c r="A5116" s="4" t="s">
        <v>5323</v>
      </c>
      <c r="B5116" s="4" t="s">
        <v>196</v>
      </c>
      <c r="C5116" s="4" t="s">
        <v>192</v>
      </c>
      <c r="D5116" s="4" t="s">
        <v>88</v>
      </c>
      <c r="E5116" s="4" t="s">
        <v>193</v>
      </c>
      <c r="F5116" s="3">
        <v>42938</v>
      </c>
      <c r="G5116" s="3"/>
      <c r="I5116" s="4" t="s">
        <v>9016</v>
      </c>
      <c r="J5116" s="4" t="s">
        <v>9015</v>
      </c>
      <c r="K5116" s="4" t="s">
        <v>9012</v>
      </c>
      <c r="L5116">
        <v>3393</v>
      </c>
      <c r="M5116" s="4" t="s">
        <v>46</v>
      </c>
      <c r="N5116">
        <v>1984</v>
      </c>
      <c r="O5116">
        <v>3027.46</v>
      </c>
      <c r="P5116">
        <v>9516</v>
      </c>
      <c r="Q5116" s="4" t="s">
        <v>89</v>
      </c>
      <c r="R5116" s="4" t="s">
        <v>24</v>
      </c>
    </row>
    <row r="5117" spans="1:19">
      <c r="A5117" s="4" t="s">
        <v>5324</v>
      </c>
      <c r="B5117" s="4" t="s">
        <v>203</v>
      </c>
      <c r="C5117" s="4" t="s">
        <v>177</v>
      </c>
      <c r="D5117" s="4" t="s">
        <v>59</v>
      </c>
      <c r="E5117" s="4" t="s">
        <v>172</v>
      </c>
      <c r="F5117" s="3">
        <v>42938</v>
      </c>
      <c r="G5117" s="3">
        <v>42992</v>
      </c>
      <c r="H5117">
        <v>64</v>
      </c>
      <c r="I5117" s="4" t="s">
        <v>9023</v>
      </c>
      <c r="J5117" s="4" t="s">
        <v>9024</v>
      </c>
      <c r="K5117" s="4" t="s">
        <v>9012</v>
      </c>
      <c r="L5117">
        <v>55</v>
      </c>
      <c r="M5117" s="4" t="s">
        <v>60</v>
      </c>
      <c r="N5117">
        <v>1988</v>
      </c>
      <c r="O5117">
        <v>2059.9</v>
      </c>
      <c r="P5117">
        <v>3644</v>
      </c>
      <c r="Q5117" s="4" t="s">
        <v>23</v>
      </c>
      <c r="R5117" s="4" t="s">
        <v>24</v>
      </c>
      <c r="S5117">
        <v>54</v>
      </c>
    </row>
    <row r="5118" spans="1:19">
      <c r="A5118" s="4" t="s">
        <v>5325</v>
      </c>
      <c r="B5118" s="4" t="s">
        <v>191</v>
      </c>
      <c r="C5118" s="4" t="s">
        <v>177</v>
      </c>
      <c r="D5118" s="4" t="s">
        <v>24</v>
      </c>
      <c r="E5118" s="4" t="s">
        <v>193</v>
      </c>
      <c r="F5118" s="3">
        <v>42938</v>
      </c>
      <c r="G5118" s="3"/>
      <c r="I5118" s="4" t="s">
        <v>9026</v>
      </c>
      <c r="J5118" s="4" t="s">
        <v>9024</v>
      </c>
      <c r="K5118" s="4" t="s">
        <v>9012</v>
      </c>
      <c r="L5118">
        <v>55</v>
      </c>
      <c r="M5118" s="4"/>
      <c r="Q5118" s="4"/>
      <c r="R5118" s="4"/>
    </row>
    <row r="5119" spans="1:19">
      <c r="A5119" s="4" t="s">
        <v>5326</v>
      </c>
      <c r="B5119" s="4" t="s">
        <v>343</v>
      </c>
      <c r="C5119" s="4" t="s">
        <v>171</v>
      </c>
      <c r="D5119" s="4" t="s">
        <v>24</v>
      </c>
      <c r="E5119" s="4" t="s">
        <v>193</v>
      </c>
      <c r="F5119" s="3">
        <v>42938</v>
      </c>
      <c r="G5119" s="3"/>
      <c r="I5119" s="4" t="s">
        <v>9016</v>
      </c>
      <c r="J5119" s="4" t="s">
        <v>9015</v>
      </c>
      <c r="K5119" s="4" t="s">
        <v>9010</v>
      </c>
      <c r="L5119">
        <v>1096</v>
      </c>
      <c r="M5119" s="4"/>
      <c r="Q5119" s="4"/>
      <c r="R5119" s="4"/>
    </row>
    <row r="5120" spans="1:19">
      <c r="A5120" s="4" t="s">
        <v>5327</v>
      </c>
      <c r="B5120" s="4" t="s">
        <v>343</v>
      </c>
      <c r="C5120" s="4" t="s">
        <v>179</v>
      </c>
      <c r="D5120" s="4" t="s">
        <v>104</v>
      </c>
      <c r="E5120" s="4" t="s">
        <v>197</v>
      </c>
      <c r="F5120" s="3">
        <v>42938</v>
      </c>
      <c r="G5120" s="3">
        <v>43044</v>
      </c>
      <c r="H5120">
        <v>0</v>
      </c>
      <c r="I5120" s="4" t="s">
        <v>9016</v>
      </c>
      <c r="J5120" s="4" t="s">
        <v>9015</v>
      </c>
      <c r="K5120" s="4" t="s">
        <v>9010</v>
      </c>
      <c r="L5120">
        <v>550</v>
      </c>
      <c r="M5120" s="4" t="s">
        <v>9322</v>
      </c>
      <c r="N5120">
        <v>1983</v>
      </c>
      <c r="O5120">
        <v>1008.06</v>
      </c>
      <c r="P5120">
        <v>1238</v>
      </c>
      <c r="Q5120" s="4" t="s">
        <v>23</v>
      </c>
      <c r="R5120" s="4" t="s">
        <v>24</v>
      </c>
      <c r="S5120">
        <v>106</v>
      </c>
    </row>
    <row r="5121" spans="1:19">
      <c r="A5121" s="4" t="s">
        <v>5328</v>
      </c>
      <c r="B5121" s="4" t="s">
        <v>343</v>
      </c>
      <c r="C5121" s="4" t="s">
        <v>171</v>
      </c>
      <c r="D5121" s="4" t="s">
        <v>48</v>
      </c>
      <c r="E5121" s="4" t="s">
        <v>197</v>
      </c>
      <c r="F5121" s="3">
        <v>42938</v>
      </c>
      <c r="G5121" s="3">
        <v>42940</v>
      </c>
      <c r="H5121">
        <v>0</v>
      </c>
      <c r="I5121" s="4" t="s">
        <v>9016</v>
      </c>
      <c r="J5121" s="4" t="s">
        <v>9015</v>
      </c>
      <c r="K5121" s="4" t="s">
        <v>9010</v>
      </c>
      <c r="L5121">
        <v>1096</v>
      </c>
      <c r="M5121" s="4" t="s">
        <v>39</v>
      </c>
      <c r="N5121">
        <v>1998</v>
      </c>
      <c r="O5121">
        <v>217.87</v>
      </c>
      <c r="P5121">
        <v>551</v>
      </c>
      <c r="Q5121" s="4" t="s">
        <v>23</v>
      </c>
      <c r="R5121" s="4" t="s">
        <v>24</v>
      </c>
      <c r="S5121">
        <v>2</v>
      </c>
    </row>
    <row r="5122" spans="1:19">
      <c r="A5122" s="4" t="s">
        <v>5329</v>
      </c>
      <c r="B5122" s="4" t="s">
        <v>343</v>
      </c>
      <c r="C5122" s="4" t="s">
        <v>9011</v>
      </c>
      <c r="D5122" s="4" t="s">
        <v>76</v>
      </c>
      <c r="E5122" s="4" t="s">
        <v>197</v>
      </c>
      <c r="F5122" s="3">
        <v>42938</v>
      </c>
      <c r="G5122" s="3">
        <v>43051</v>
      </c>
      <c r="H5122">
        <v>0</v>
      </c>
      <c r="I5122" s="4" t="s">
        <v>9016</v>
      </c>
      <c r="J5122" s="4" t="s">
        <v>9015</v>
      </c>
      <c r="K5122" s="4" t="s">
        <v>9010</v>
      </c>
      <c r="L5122">
        <v>4821</v>
      </c>
      <c r="M5122" s="4" t="s">
        <v>9322</v>
      </c>
      <c r="N5122">
        <v>1997</v>
      </c>
      <c r="O5122">
        <v>8170.38</v>
      </c>
      <c r="P5122">
        <v>16499</v>
      </c>
      <c r="Q5122" s="4" t="s">
        <v>77</v>
      </c>
      <c r="R5122" s="4" t="s">
        <v>24</v>
      </c>
      <c r="S5122">
        <v>113</v>
      </c>
    </row>
    <row r="5123" spans="1:19">
      <c r="A5123" s="4" t="s">
        <v>5330</v>
      </c>
      <c r="B5123" s="4" t="s">
        <v>230</v>
      </c>
      <c r="C5123" s="4" t="s">
        <v>179</v>
      </c>
      <c r="D5123" s="4" t="s">
        <v>84</v>
      </c>
      <c r="E5123" s="4" t="s">
        <v>172</v>
      </c>
      <c r="F5123" s="3">
        <v>42938</v>
      </c>
      <c r="G5123" s="3">
        <v>42939</v>
      </c>
      <c r="H5123">
        <v>442</v>
      </c>
      <c r="I5123" s="4" t="s">
        <v>9026</v>
      </c>
      <c r="J5123" s="4" t="s">
        <v>9024</v>
      </c>
      <c r="K5123" s="4" t="s">
        <v>9010</v>
      </c>
      <c r="L5123">
        <v>550</v>
      </c>
      <c r="M5123" s="4" t="s">
        <v>9322</v>
      </c>
      <c r="N5123">
        <v>1980</v>
      </c>
      <c r="O5123">
        <v>7708.38</v>
      </c>
      <c r="P5123">
        <v>13756</v>
      </c>
      <c r="Q5123" s="4" t="s">
        <v>23</v>
      </c>
      <c r="R5123" s="4" t="s">
        <v>24</v>
      </c>
      <c r="S5123">
        <v>1</v>
      </c>
    </row>
    <row r="5124" spans="1:19">
      <c r="A5124" s="4" t="s">
        <v>5331</v>
      </c>
      <c r="B5124" s="4" t="s">
        <v>256</v>
      </c>
      <c r="C5124" s="4" t="s">
        <v>179</v>
      </c>
      <c r="D5124" s="4" t="s">
        <v>24</v>
      </c>
      <c r="E5124" s="4" t="s">
        <v>193</v>
      </c>
      <c r="F5124" s="3">
        <v>42938</v>
      </c>
      <c r="G5124" s="3"/>
      <c r="I5124" s="4" t="s">
        <v>9014</v>
      </c>
      <c r="J5124" s="4" t="s">
        <v>9015</v>
      </c>
      <c r="K5124" s="4" t="s">
        <v>9010</v>
      </c>
      <c r="L5124">
        <v>550</v>
      </c>
      <c r="M5124" s="4"/>
      <c r="Q5124" s="4"/>
      <c r="R5124" s="4"/>
    </row>
    <row r="5125" spans="1:19">
      <c r="A5125" s="4" t="s">
        <v>5332</v>
      </c>
      <c r="B5125" s="4" t="s">
        <v>256</v>
      </c>
      <c r="C5125" s="4" t="s">
        <v>171</v>
      </c>
      <c r="D5125" s="4" t="s">
        <v>24</v>
      </c>
      <c r="E5125" s="4" t="s">
        <v>193</v>
      </c>
      <c r="F5125" s="3">
        <v>42938</v>
      </c>
      <c r="G5125" s="3"/>
      <c r="I5125" s="4" t="s">
        <v>9014</v>
      </c>
      <c r="J5125" s="4" t="s">
        <v>9015</v>
      </c>
      <c r="K5125" s="4" t="s">
        <v>9010</v>
      </c>
      <c r="L5125">
        <v>1096</v>
      </c>
      <c r="M5125" s="4"/>
      <c r="Q5125" s="4"/>
      <c r="R5125" s="4"/>
    </row>
    <row r="5126" spans="1:19">
      <c r="A5126" s="4" t="s">
        <v>5333</v>
      </c>
      <c r="B5126" s="4" t="s">
        <v>256</v>
      </c>
      <c r="C5126" s="4" t="s">
        <v>199</v>
      </c>
      <c r="D5126" s="4" t="s">
        <v>24</v>
      </c>
      <c r="E5126" s="4" t="s">
        <v>193</v>
      </c>
      <c r="F5126" s="3">
        <v>42938</v>
      </c>
      <c r="G5126" s="3"/>
      <c r="I5126" s="4" t="s">
        <v>9014</v>
      </c>
      <c r="J5126" s="4" t="s">
        <v>9015</v>
      </c>
      <c r="K5126" s="4" t="s">
        <v>9010</v>
      </c>
      <c r="L5126">
        <v>5482</v>
      </c>
      <c r="M5126" s="4"/>
      <c r="Q5126" s="4"/>
      <c r="R5126" s="4"/>
    </row>
    <row r="5127" spans="1:19">
      <c r="A5127" s="4" t="s">
        <v>5334</v>
      </c>
      <c r="B5127" s="4" t="s">
        <v>256</v>
      </c>
      <c r="C5127" s="4" t="s">
        <v>192</v>
      </c>
      <c r="D5127" s="4" t="s">
        <v>24</v>
      </c>
      <c r="E5127" s="4" t="s">
        <v>193</v>
      </c>
      <c r="F5127" s="3">
        <v>42938</v>
      </c>
      <c r="G5127" s="3"/>
      <c r="I5127" s="4" t="s">
        <v>9014</v>
      </c>
      <c r="J5127" s="4" t="s">
        <v>9015</v>
      </c>
      <c r="K5127" s="4" t="s">
        <v>9012</v>
      </c>
      <c r="L5127">
        <v>3393</v>
      </c>
      <c r="M5127" s="4"/>
      <c r="Q5127" s="4"/>
      <c r="R5127" s="4"/>
    </row>
    <row r="5128" spans="1:19">
      <c r="A5128" s="4" t="s">
        <v>5335</v>
      </c>
      <c r="B5128" s="4" t="s">
        <v>187</v>
      </c>
      <c r="C5128" s="4" t="s">
        <v>9011</v>
      </c>
      <c r="D5128" s="4" t="s">
        <v>53</v>
      </c>
      <c r="E5128" s="4" t="s">
        <v>197</v>
      </c>
      <c r="F5128" s="3">
        <v>42938</v>
      </c>
      <c r="G5128" s="3">
        <v>42946</v>
      </c>
      <c r="H5128">
        <v>0</v>
      </c>
      <c r="I5128" s="4" t="s">
        <v>9023</v>
      </c>
      <c r="J5128" s="4" t="s">
        <v>9024</v>
      </c>
      <c r="K5128" s="4" t="s">
        <v>9010</v>
      </c>
      <c r="L5128">
        <v>4821</v>
      </c>
      <c r="M5128" s="4" t="s">
        <v>33</v>
      </c>
      <c r="N5128">
        <v>1990</v>
      </c>
      <c r="O5128">
        <v>4968.91</v>
      </c>
      <c r="P5128">
        <v>7523</v>
      </c>
      <c r="Q5128" s="4" t="s">
        <v>23</v>
      </c>
      <c r="R5128" s="4" t="s">
        <v>24</v>
      </c>
      <c r="S5128">
        <v>8</v>
      </c>
    </row>
    <row r="5129" spans="1:19">
      <c r="A5129" s="4" t="s">
        <v>5336</v>
      </c>
      <c r="B5129" s="4" t="s">
        <v>187</v>
      </c>
      <c r="C5129" s="4" t="s">
        <v>192</v>
      </c>
      <c r="D5129" s="4" t="s">
        <v>32</v>
      </c>
      <c r="E5129" s="4" t="s">
        <v>172</v>
      </c>
      <c r="F5129" s="3">
        <v>42938</v>
      </c>
      <c r="G5129" s="3">
        <v>43008</v>
      </c>
      <c r="H5129">
        <v>3015</v>
      </c>
      <c r="I5129" s="4" t="s">
        <v>9023</v>
      </c>
      <c r="J5129" s="4" t="s">
        <v>9024</v>
      </c>
      <c r="K5129" s="4" t="s">
        <v>9012</v>
      </c>
      <c r="L5129">
        <v>3393</v>
      </c>
      <c r="M5129" s="4" t="s">
        <v>33</v>
      </c>
      <c r="N5129">
        <v>2009</v>
      </c>
      <c r="O5129">
        <v>497.11</v>
      </c>
      <c r="P5129">
        <v>1588</v>
      </c>
      <c r="Q5129" s="4" t="s">
        <v>23</v>
      </c>
      <c r="R5129" s="4" t="s">
        <v>24</v>
      </c>
      <c r="S5129">
        <v>70</v>
      </c>
    </row>
    <row r="5130" spans="1:19">
      <c r="A5130" s="4" t="s">
        <v>5337</v>
      </c>
      <c r="B5130" s="4" t="s">
        <v>244</v>
      </c>
      <c r="C5130" s="4" t="s">
        <v>192</v>
      </c>
      <c r="D5130" s="4" t="s">
        <v>37</v>
      </c>
      <c r="E5130" s="4" t="s">
        <v>197</v>
      </c>
      <c r="F5130" s="3">
        <v>42938</v>
      </c>
      <c r="G5130" s="3">
        <v>42940</v>
      </c>
      <c r="H5130">
        <v>0</v>
      </c>
      <c r="I5130" s="4" t="s">
        <v>9016</v>
      </c>
      <c r="J5130" s="4" t="s">
        <v>9015</v>
      </c>
      <c r="K5130" s="4" t="s">
        <v>9012</v>
      </c>
      <c r="L5130">
        <v>3393</v>
      </c>
      <c r="M5130" s="4" t="s">
        <v>33</v>
      </c>
      <c r="N5130">
        <v>2001</v>
      </c>
      <c r="O5130">
        <v>718.62</v>
      </c>
      <c r="P5130">
        <v>2448</v>
      </c>
      <c r="Q5130" s="4" t="s">
        <v>23</v>
      </c>
      <c r="R5130" s="4" t="s">
        <v>24</v>
      </c>
      <c r="S5130">
        <v>2</v>
      </c>
    </row>
    <row r="5131" spans="1:19">
      <c r="A5131" s="4" t="s">
        <v>5338</v>
      </c>
      <c r="B5131" s="4" t="s">
        <v>201</v>
      </c>
      <c r="C5131" s="4" t="s">
        <v>199</v>
      </c>
      <c r="D5131" s="4" t="s">
        <v>122</v>
      </c>
      <c r="E5131" s="4" t="s">
        <v>197</v>
      </c>
      <c r="F5131" s="3">
        <v>42938</v>
      </c>
      <c r="G5131" s="3">
        <v>42939</v>
      </c>
      <c r="H5131">
        <v>0</v>
      </c>
      <c r="I5131" s="4" t="s">
        <v>9026</v>
      </c>
      <c r="J5131" s="4" t="s">
        <v>9024</v>
      </c>
      <c r="K5131" s="4" t="s">
        <v>9010</v>
      </c>
      <c r="L5131">
        <v>5482</v>
      </c>
      <c r="M5131" s="4" t="s">
        <v>58</v>
      </c>
      <c r="N5131">
        <v>1993</v>
      </c>
      <c r="O5131">
        <v>7537.24</v>
      </c>
      <c r="P5131">
        <v>20293</v>
      </c>
      <c r="Q5131" s="4" t="s">
        <v>23</v>
      </c>
      <c r="R5131" s="4" t="s">
        <v>24</v>
      </c>
      <c r="S5131">
        <v>1</v>
      </c>
    </row>
    <row r="5132" spans="1:19">
      <c r="A5132" s="4" t="s">
        <v>5339</v>
      </c>
      <c r="B5132" s="4" t="s">
        <v>170</v>
      </c>
      <c r="C5132" s="4" t="s">
        <v>177</v>
      </c>
      <c r="D5132" s="4" t="s">
        <v>83</v>
      </c>
      <c r="E5132" s="4" t="s">
        <v>193</v>
      </c>
      <c r="F5132" s="3">
        <v>42938</v>
      </c>
      <c r="G5132" s="3"/>
      <c r="I5132" s="4" t="s">
        <v>9014</v>
      </c>
      <c r="J5132" s="4" t="s">
        <v>9015</v>
      </c>
      <c r="K5132" s="4" t="s">
        <v>9012</v>
      </c>
      <c r="L5132">
        <v>55</v>
      </c>
      <c r="M5132" s="4" t="s">
        <v>33</v>
      </c>
      <c r="N5132">
        <v>2004</v>
      </c>
      <c r="O5132">
        <v>702.72</v>
      </c>
      <c r="P5132">
        <v>1831</v>
      </c>
      <c r="Q5132" s="4" t="s">
        <v>23</v>
      </c>
      <c r="R5132" s="4" t="s">
        <v>24</v>
      </c>
    </row>
    <row r="5133" spans="1:19">
      <c r="A5133" s="4" t="s">
        <v>5340</v>
      </c>
      <c r="B5133" s="4" t="s">
        <v>170</v>
      </c>
      <c r="C5133" s="4" t="s">
        <v>177</v>
      </c>
      <c r="D5133" s="4" t="s">
        <v>24</v>
      </c>
      <c r="E5133" s="4" t="s">
        <v>193</v>
      </c>
      <c r="F5133" s="3">
        <v>42938</v>
      </c>
      <c r="G5133" s="3"/>
      <c r="I5133" s="4" t="s">
        <v>9014</v>
      </c>
      <c r="J5133" s="4" t="s">
        <v>9015</v>
      </c>
      <c r="K5133" s="4" t="s">
        <v>9012</v>
      </c>
      <c r="L5133">
        <v>55</v>
      </c>
      <c r="M5133" s="4"/>
      <c r="Q5133" s="4"/>
      <c r="R5133" s="4"/>
    </row>
    <row r="5134" spans="1:19">
      <c r="A5134" s="4" t="s">
        <v>5341</v>
      </c>
      <c r="B5134" s="4" t="s">
        <v>170</v>
      </c>
      <c r="C5134" s="4" t="s">
        <v>192</v>
      </c>
      <c r="D5134" s="4" t="s">
        <v>24</v>
      </c>
      <c r="E5134" s="4" t="s">
        <v>193</v>
      </c>
      <c r="F5134" s="3">
        <v>42938</v>
      </c>
      <c r="G5134" s="3"/>
      <c r="I5134" s="4" t="s">
        <v>9014</v>
      </c>
      <c r="J5134" s="4" t="s">
        <v>9015</v>
      </c>
      <c r="K5134" s="4" t="s">
        <v>9012</v>
      </c>
      <c r="L5134">
        <v>3393</v>
      </c>
      <c r="M5134" s="4"/>
      <c r="Q5134" s="4"/>
      <c r="R5134" s="4"/>
    </row>
    <row r="5135" spans="1:19">
      <c r="A5135" s="4" t="s">
        <v>5342</v>
      </c>
      <c r="B5135" s="4" t="s">
        <v>170</v>
      </c>
      <c r="C5135" s="4" t="s">
        <v>192</v>
      </c>
      <c r="D5135" s="4" t="s">
        <v>24</v>
      </c>
      <c r="E5135" s="4" t="s">
        <v>193</v>
      </c>
      <c r="F5135" s="3">
        <v>42938</v>
      </c>
      <c r="G5135" s="3"/>
      <c r="I5135" s="4" t="s">
        <v>9014</v>
      </c>
      <c r="J5135" s="4" t="s">
        <v>9015</v>
      </c>
      <c r="K5135" s="4" t="s">
        <v>9012</v>
      </c>
      <c r="L5135">
        <v>3393</v>
      </c>
      <c r="M5135" s="4"/>
      <c r="Q5135" s="4"/>
      <c r="R5135" s="4"/>
    </row>
    <row r="5136" spans="1:19">
      <c r="A5136" s="4" t="s">
        <v>5343</v>
      </c>
      <c r="B5136" s="4" t="s">
        <v>170</v>
      </c>
      <c r="C5136" s="4" t="s">
        <v>192</v>
      </c>
      <c r="D5136" s="4" t="s">
        <v>24</v>
      </c>
      <c r="E5136" s="4" t="s">
        <v>193</v>
      </c>
      <c r="F5136" s="3">
        <v>42938</v>
      </c>
      <c r="G5136" s="3"/>
      <c r="I5136" s="4" t="s">
        <v>9014</v>
      </c>
      <c r="J5136" s="4" t="s">
        <v>9015</v>
      </c>
      <c r="K5136" s="4" t="s">
        <v>9012</v>
      </c>
      <c r="L5136">
        <v>3393</v>
      </c>
      <c r="M5136" s="4"/>
      <c r="Q5136" s="4"/>
      <c r="R5136" s="4"/>
    </row>
    <row r="5137" spans="1:19">
      <c r="A5137" s="4" t="s">
        <v>5344</v>
      </c>
      <c r="B5137" s="4" t="s">
        <v>170</v>
      </c>
      <c r="C5137" s="4" t="s">
        <v>192</v>
      </c>
      <c r="D5137" s="4" t="s">
        <v>42</v>
      </c>
      <c r="E5137" s="4" t="s">
        <v>197</v>
      </c>
      <c r="F5137" s="3">
        <v>42938</v>
      </c>
      <c r="G5137" s="3">
        <v>42939</v>
      </c>
      <c r="H5137">
        <v>0</v>
      </c>
      <c r="I5137" s="4" t="s">
        <v>9014</v>
      </c>
      <c r="J5137" s="4" t="s">
        <v>9015</v>
      </c>
      <c r="K5137" s="4" t="s">
        <v>9012</v>
      </c>
      <c r="L5137">
        <v>3393</v>
      </c>
      <c r="M5137" s="4" t="s">
        <v>26</v>
      </c>
      <c r="N5137">
        <v>2017</v>
      </c>
      <c r="O5137">
        <v>4.54</v>
      </c>
      <c r="P5137">
        <v>9</v>
      </c>
      <c r="Q5137" s="4" t="s">
        <v>23</v>
      </c>
      <c r="R5137" s="4" t="s">
        <v>24</v>
      </c>
      <c r="S5137">
        <v>1</v>
      </c>
    </row>
    <row r="5138" spans="1:19">
      <c r="A5138" s="4" t="s">
        <v>5345</v>
      </c>
      <c r="B5138" s="4" t="s">
        <v>170</v>
      </c>
      <c r="C5138" s="4" t="s">
        <v>171</v>
      </c>
      <c r="D5138" s="4" t="s">
        <v>109</v>
      </c>
      <c r="E5138" s="4" t="s">
        <v>172</v>
      </c>
      <c r="F5138" s="3">
        <v>42938</v>
      </c>
      <c r="G5138" s="3">
        <v>42939</v>
      </c>
      <c r="H5138">
        <v>1174</v>
      </c>
      <c r="I5138" s="4" t="s">
        <v>9014</v>
      </c>
      <c r="J5138" s="4" t="s">
        <v>9015</v>
      </c>
      <c r="K5138" s="4" t="s">
        <v>9010</v>
      </c>
      <c r="L5138">
        <v>1096</v>
      </c>
      <c r="M5138" s="4" t="s">
        <v>58</v>
      </c>
      <c r="N5138">
        <v>1987</v>
      </c>
      <c r="O5138">
        <v>1698.2</v>
      </c>
      <c r="P5138">
        <v>3798</v>
      </c>
      <c r="Q5138" s="4" t="s">
        <v>23</v>
      </c>
      <c r="R5138" s="4" t="s">
        <v>24</v>
      </c>
      <c r="S5138">
        <v>1</v>
      </c>
    </row>
    <row r="5139" spans="1:19">
      <c r="A5139" s="4" t="s">
        <v>5346</v>
      </c>
      <c r="B5139" s="4" t="s">
        <v>189</v>
      </c>
      <c r="C5139" s="4" t="s">
        <v>192</v>
      </c>
      <c r="D5139" s="4" t="s">
        <v>100</v>
      </c>
      <c r="E5139" s="4" t="s">
        <v>172</v>
      </c>
      <c r="F5139" s="3">
        <v>42938</v>
      </c>
      <c r="G5139" s="3">
        <v>43006</v>
      </c>
      <c r="H5139">
        <v>3696</v>
      </c>
      <c r="I5139" s="4" t="s">
        <v>9016</v>
      </c>
      <c r="J5139" s="4" t="s">
        <v>9015</v>
      </c>
      <c r="K5139" s="4" t="s">
        <v>9012</v>
      </c>
      <c r="L5139">
        <v>3393</v>
      </c>
      <c r="M5139" s="4" t="s">
        <v>9322</v>
      </c>
      <c r="N5139">
        <v>1987</v>
      </c>
      <c r="O5139">
        <v>2938.67</v>
      </c>
      <c r="P5139">
        <v>8775</v>
      </c>
      <c r="Q5139" s="4" t="s">
        <v>101</v>
      </c>
      <c r="R5139" s="4" t="s">
        <v>24</v>
      </c>
      <c r="S5139">
        <v>68</v>
      </c>
    </row>
    <row r="5140" spans="1:19">
      <c r="A5140" s="4" t="s">
        <v>5347</v>
      </c>
      <c r="B5140" s="4" t="s">
        <v>232</v>
      </c>
      <c r="C5140" s="4" t="s">
        <v>179</v>
      </c>
      <c r="D5140" s="4" t="s">
        <v>88</v>
      </c>
      <c r="E5140" s="4" t="s">
        <v>197</v>
      </c>
      <c r="F5140" s="3">
        <v>42938</v>
      </c>
      <c r="G5140" s="3">
        <v>42946</v>
      </c>
      <c r="H5140">
        <v>0</v>
      </c>
      <c r="I5140" s="4" t="s">
        <v>9021</v>
      </c>
      <c r="J5140" s="4" t="s">
        <v>9019</v>
      </c>
      <c r="K5140" s="4" t="s">
        <v>9010</v>
      </c>
      <c r="L5140">
        <v>550</v>
      </c>
      <c r="M5140" s="4" t="s">
        <v>46</v>
      </c>
      <c r="N5140">
        <v>1984</v>
      </c>
      <c r="O5140">
        <v>3027.46</v>
      </c>
      <c r="P5140">
        <v>9516</v>
      </c>
      <c r="Q5140" s="4" t="s">
        <v>89</v>
      </c>
      <c r="R5140" s="4" t="s">
        <v>24</v>
      </c>
      <c r="S5140">
        <v>8</v>
      </c>
    </row>
    <row r="5141" spans="1:19">
      <c r="A5141" s="4" t="s">
        <v>5348</v>
      </c>
      <c r="B5141" s="4" t="s">
        <v>232</v>
      </c>
      <c r="C5141" s="4" t="s">
        <v>192</v>
      </c>
      <c r="D5141" s="4" t="s">
        <v>25</v>
      </c>
      <c r="E5141" s="4" t="s">
        <v>172</v>
      </c>
      <c r="F5141" s="3">
        <v>42938</v>
      </c>
      <c r="G5141" s="3">
        <v>43042</v>
      </c>
      <c r="H5141">
        <v>3252</v>
      </c>
      <c r="I5141" s="4" t="s">
        <v>9021</v>
      </c>
      <c r="J5141" s="4" t="s">
        <v>9019</v>
      </c>
      <c r="K5141" s="4" t="s">
        <v>9012</v>
      </c>
      <c r="L5141">
        <v>3393</v>
      </c>
      <c r="M5141" s="4" t="s">
        <v>26</v>
      </c>
      <c r="N5141">
        <v>1999</v>
      </c>
      <c r="O5141">
        <v>251.41</v>
      </c>
      <c r="P5141">
        <v>495</v>
      </c>
      <c r="Q5141" s="4" t="s">
        <v>23</v>
      </c>
      <c r="R5141" s="4" t="s">
        <v>24</v>
      </c>
      <c r="S5141">
        <v>104</v>
      </c>
    </row>
    <row r="5142" spans="1:19">
      <c r="A5142" s="4" t="s">
        <v>5349</v>
      </c>
      <c r="B5142" s="4" t="s">
        <v>208</v>
      </c>
      <c r="C5142" s="4" t="s">
        <v>177</v>
      </c>
      <c r="D5142" s="4" t="s">
        <v>24</v>
      </c>
      <c r="E5142" s="4" t="s">
        <v>193</v>
      </c>
      <c r="F5142" s="3">
        <v>42938</v>
      </c>
      <c r="G5142" s="3"/>
      <c r="I5142" s="4" t="s">
        <v>9014</v>
      </c>
      <c r="J5142" s="4" t="s">
        <v>9015</v>
      </c>
      <c r="K5142" s="4" t="s">
        <v>9012</v>
      </c>
      <c r="L5142">
        <v>55</v>
      </c>
      <c r="M5142" s="4"/>
      <c r="Q5142" s="4"/>
      <c r="R5142" s="4"/>
    </row>
    <row r="5143" spans="1:19">
      <c r="A5143" s="4" t="s">
        <v>5350</v>
      </c>
      <c r="B5143" s="4" t="s">
        <v>208</v>
      </c>
      <c r="C5143" s="4" t="s">
        <v>177</v>
      </c>
      <c r="D5143" s="4" t="s">
        <v>24</v>
      </c>
      <c r="E5143" s="4" t="s">
        <v>193</v>
      </c>
      <c r="F5143" s="3">
        <v>42938</v>
      </c>
      <c r="G5143" s="3"/>
      <c r="I5143" s="4" t="s">
        <v>9014</v>
      </c>
      <c r="J5143" s="4" t="s">
        <v>9015</v>
      </c>
      <c r="K5143" s="4" t="s">
        <v>9012</v>
      </c>
      <c r="L5143">
        <v>55</v>
      </c>
      <c r="M5143" s="4"/>
      <c r="Q5143" s="4"/>
      <c r="R5143" s="4"/>
    </row>
    <row r="5144" spans="1:19">
      <c r="A5144" s="4" t="s">
        <v>5351</v>
      </c>
      <c r="B5144" s="4" t="s">
        <v>208</v>
      </c>
      <c r="C5144" s="4" t="s">
        <v>177</v>
      </c>
      <c r="D5144" s="4" t="s">
        <v>24</v>
      </c>
      <c r="E5144" s="4" t="s">
        <v>193</v>
      </c>
      <c r="F5144" s="3">
        <v>42938</v>
      </c>
      <c r="G5144" s="3"/>
      <c r="I5144" s="4" t="s">
        <v>9014</v>
      </c>
      <c r="J5144" s="4" t="s">
        <v>9015</v>
      </c>
      <c r="K5144" s="4" t="s">
        <v>9012</v>
      </c>
      <c r="L5144">
        <v>55</v>
      </c>
      <c r="M5144" s="4"/>
      <c r="Q5144" s="4"/>
      <c r="R5144" s="4"/>
    </row>
    <row r="5145" spans="1:19">
      <c r="A5145" s="4" t="s">
        <v>5352</v>
      </c>
      <c r="B5145" s="4" t="s">
        <v>208</v>
      </c>
      <c r="C5145" s="4" t="s">
        <v>192</v>
      </c>
      <c r="D5145" s="4" t="s">
        <v>24</v>
      </c>
      <c r="E5145" s="4" t="s">
        <v>193</v>
      </c>
      <c r="F5145" s="3">
        <v>42938</v>
      </c>
      <c r="G5145" s="3"/>
      <c r="I5145" s="4" t="s">
        <v>9014</v>
      </c>
      <c r="J5145" s="4" t="s">
        <v>9015</v>
      </c>
      <c r="K5145" s="4" t="s">
        <v>9012</v>
      </c>
      <c r="L5145">
        <v>3393</v>
      </c>
      <c r="M5145" s="4"/>
      <c r="Q5145" s="4"/>
      <c r="R5145" s="4"/>
    </row>
    <row r="5146" spans="1:19">
      <c r="A5146" s="4" t="s">
        <v>5353</v>
      </c>
      <c r="B5146" s="4" t="s">
        <v>208</v>
      </c>
      <c r="C5146" s="4" t="s">
        <v>177</v>
      </c>
      <c r="D5146" s="4" t="s">
        <v>66</v>
      </c>
      <c r="E5146" s="4" t="s">
        <v>197</v>
      </c>
      <c r="F5146" s="3">
        <v>42938</v>
      </c>
      <c r="G5146" s="3">
        <v>43043</v>
      </c>
      <c r="H5146">
        <v>0</v>
      </c>
      <c r="I5146" s="4" t="s">
        <v>9014</v>
      </c>
      <c r="J5146" s="4" t="s">
        <v>9015</v>
      </c>
      <c r="K5146" s="4" t="s">
        <v>9012</v>
      </c>
      <c r="L5146">
        <v>55</v>
      </c>
      <c r="M5146" s="4" t="s">
        <v>33</v>
      </c>
      <c r="N5146">
        <v>2007</v>
      </c>
      <c r="O5146">
        <v>894.33</v>
      </c>
      <c r="P5146">
        <v>1635</v>
      </c>
      <c r="Q5146" s="4" t="s">
        <v>67</v>
      </c>
      <c r="R5146" s="4" t="s">
        <v>24</v>
      </c>
      <c r="S5146">
        <v>105</v>
      </c>
    </row>
    <row r="5147" spans="1:19">
      <c r="A5147" s="4" t="s">
        <v>5354</v>
      </c>
      <c r="B5147" s="4" t="s">
        <v>208</v>
      </c>
      <c r="C5147" s="4" t="s">
        <v>177</v>
      </c>
      <c r="D5147" s="4" t="s">
        <v>68</v>
      </c>
      <c r="E5147" s="4" t="s">
        <v>197</v>
      </c>
      <c r="F5147" s="3">
        <v>42938</v>
      </c>
      <c r="G5147" s="3">
        <v>42939</v>
      </c>
      <c r="H5147">
        <v>0</v>
      </c>
      <c r="I5147" s="4" t="s">
        <v>9014</v>
      </c>
      <c r="J5147" s="4" t="s">
        <v>9015</v>
      </c>
      <c r="K5147" s="4" t="s">
        <v>9012</v>
      </c>
      <c r="L5147">
        <v>55</v>
      </c>
      <c r="M5147" s="4" t="s">
        <v>9322</v>
      </c>
      <c r="N5147">
        <v>2000</v>
      </c>
      <c r="O5147">
        <v>1223.72</v>
      </c>
      <c r="P5147">
        <v>2497</v>
      </c>
      <c r="Q5147" s="4" t="s">
        <v>69</v>
      </c>
      <c r="R5147" s="4" t="s">
        <v>24</v>
      </c>
      <c r="S5147">
        <v>1</v>
      </c>
    </row>
    <row r="5148" spans="1:19">
      <c r="A5148" s="4" t="s">
        <v>5355</v>
      </c>
      <c r="B5148" s="4" t="s">
        <v>185</v>
      </c>
      <c r="C5148" s="4" t="s">
        <v>9011</v>
      </c>
      <c r="D5148" s="4" t="s">
        <v>49</v>
      </c>
      <c r="E5148" s="4" t="s">
        <v>197</v>
      </c>
      <c r="F5148" s="3">
        <v>42938</v>
      </c>
      <c r="G5148" s="3">
        <v>42939</v>
      </c>
      <c r="H5148">
        <v>0</v>
      </c>
      <c r="I5148" s="4" t="s">
        <v>9023</v>
      </c>
      <c r="J5148" s="4" t="s">
        <v>9024</v>
      </c>
      <c r="K5148" s="4" t="s">
        <v>9010</v>
      </c>
      <c r="L5148">
        <v>4821</v>
      </c>
      <c r="M5148" s="4" t="s">
        <v>9322</v>
      </c>
      <c r="N5148">
        <v>2010</v>
      </c>
      <c r="O5148">
        <v>587.72</v>
      </c>
      <c r="P5148">
        <v>1501</v>
      </c>
      <c r="Q5148" s="4" t="s">
        <v>23</v>
      </c>
      <c r="R5148" s="4" t="s">
        <v>24</v>
      </c>
      <c r="S5148">
        <v>1</v>
      </c>
    </row>
    <row r="5149" spans="1:19">
      <c r="A5149" s="4" t="s">
        <v>5356</v>
      </c>
      <c r="B5149" s="4" t="s">
        <v>185</v>
      </c>
      <c r="C5149" s="4" t="s">
        <v>177</v>
      </c>
      <c r="D5149" s="4" t="s">
        <v>76</v>
      </c>
      <c r="E5149" s="4" t="s">
        <v>172</v>
      </c>
      <c r="F5149" s="3">
        <v>42938</v>
      </c>
      <c r="G5149" s="3">
        <v>43001</v>
      </c>
      <c r="H5149">
        <v>65</v>
      </c>
      <c r="I5149" s="4" t="s">
        <v>9023</v>
      </c>
      <c r="J5149" s="4" t="s">
        <v>9024</v>
      </c>
      <c r="K5149" s="4" t="s">
        <v>9012</v>
      </c>
      <c r="L5149">
        <v>55</v>
      </c>
      <c r="M5149" s="4" t="s">
        <v>9322</v>
      </c>
      <c r="N5149">
        <v>1997</v>
      </c>
      <c r="O5149">
        <v>8170.38</v>
      </c>
      <c r="P5149">
        <v>16499</v>
      </c>
      <c r="Q5149" s="4" t="s">
        <v>77</v>
      </c>
      <c r="R5149" s="4" t="s">
        <v>24</v>
      </c>
      <c r="S5149">
        <v>63</v>
      </c>
    </row>
    <row r="5150" spans="1:19">
      <c r="A5150" s="4" t="s">
        <v>5357</v>
      </c>
      <c r="B5150" s="4" t="s">
        <v>181</v>
      </c>
      <c r="C5150" s="4" t="s">
        <v>171</v>
      </c>
      <c r="D5150" s="4" t="s">
        <v>110</v>
      </c>
      <c r="E5150" s="4" t="s">
        <v>193</v>
      </c>
      <c r="F5150" s="3">
        <v>42938</v>
      </c>
      <c r="G5150" s="3"/>
      <c r="I5150" s="4" t="s">
        <v>9026</v>
      </c>
      <c r="J5150" s="4" t="s">
        <v>9024</v>
      </c>
      <c r="K5150" s="4" t="s">
        <v>9010</v>
      </c>
      <c r="L5150">
        <v>1096</v>
      </c>
      <c r="M5150" s="4" t="s">
        <v>60</v>
      </c>
      <c r="N5150">
        <v>1997</v>
      </c>
      <c r="O5150">
        <v>291.27</v>
      </c>
      <c r="P5150">
        <v>586</v>
      </c>
      <c r="Q5150" s="4" t="s">
        <v>23</v>
      </c>
      <c r="R5150" s="4" t="s">
        <v>24</v>
      </c>
    </row>
    <row r="5151" spans="1:19">
      <c r="A5151" s="4" t="s">
        <v>5358</v>
      </c>
      <c r="B5151" s="4" t="s">
        <v>183</v>
      </c>
      <c r="C5151" s="4" t="s">
        <v>177</v>
      </c>
      <c r="D5151" s="4" t="s">
        <v>24</v>
      </c>
      <c r="E5151" s="4" t="s">
        <v>193</v>
      </c>
      <c r="F5151" s="3">
        <v>42939</v>
      </c>
      <c r="G5151" s="3"/>
      <c r="I5151" s="4" t="s">
        <v>9014</v>
      </c>
      <c r="J5151" s="4" t="s">
        <v>9015</v>
      </c>
      <c r="K5151" s="4" t="s">
        <v>9012</v>
      </c>
      <c r="L5151">
        <v>55</v>
      </c>
      <c r="M5151" s="4"/>
      <c r="Q5151" s="4"/>
      <c r="R5151" s="4"/>
    </row>
    <row r="5152" spans="1:19">
      <c r="A5152" s="4" t="s">
        <v>5359</v>
      </c>
      <c r="B5152" s="4" t="s">
        <v>183</v>
      </c>
      <c r="C5152" s="4" t="s">
        <v>177</v>
      </c>
      <c r="D5152" s="4" t="s">
        <v>24</v>
      </c>
      <c r="E5152" s="4" t="s">
        <v>193</v>
      </c>
      <c r="F5152" s="3">
        <v>42939</v>
      </c>
      <c r="G5152" s="3"/>
      <c r="I5152" s="4" t="s">
        <v>9014</v>
      </c>
      <c r="J5152" s="4" t="s">
        <v>9015</v>
      </c>
      <c r="K5152" s="4" t="s">
        <v>9012</v>
      </c>
      <c r="L5152">
        <v>55</v>
      </c>
      <c r="M5152" s="4"/>
      <c r="Q5152" s="4"/>
      <c r="R5152" s="4"/>
    </row>
    <row r="5153" spans="1:19">
      <c r="A5153" s="4" t="s">
        <v>5360</v>
      </c>
      <c r="B5153" s="4" t="s">
        <v>183</v>
      </c>
      <c r="C5153" s="4" t="s">
        <v>192</v>
      </c>
      <c r="D5153" s="4" t="s">
        <v>24</v>
      </c>
      <c r="E5153" s="4" t="s">
        <v>193</v>
      </c>
      <c r="F5153" s="3">
        <v>42939</v>
      </c>
      <c r="G5153" s="3"/>
      <c r="I5153" s="4" t="s">
        <v>9014</v>
      </c>
      <c r="J5153" s="4" t="s">
        <v>9015</v>
      </c>
      <c r="K5153" s="4" t="s">
        <v>9012</v>
      </c>
      <c r="L5153">
        <v>3393</v>
      </c>
      <c r="M5153" s="4"/>
      <c r="Q5153" s="4"/>
      <c r="R5153" s="4"/>
    </row>
    <row r="5154" spans="1:19">
      <c r="A5154" s="4" t="s">
        <v>5361</v>
      </c>
      <c r="B5154" s="4" t="s">
        <v>246</v>
      </c>
      <c r="C5154" s="4" t="s">
        <v>199</v>
      </c>
      <c r="D5154" s="4" t="s">
        <v>24</v>
      </c>
      <c r="E5154" s="4" t="s">
        <v>193</v>
      </c>
      <c r="F5154" s="3">
        <v>42939</v>
      </c>
      <c r="G5154" s="3"/>
      <c r="I5154" s="4" t="s">
        <v>9021</v>
      </c>
      <c r="J5154" s="4" t="s">
        <v>9019</v>
      </c>
      <c r="K5154" s="4" t="s">
        <v>9010</v>
      </c>
      <c r="L5154">
        <v>5482</v>
      </c>
      <c r="M5154" s="4"/>
      <c r="Q5154" s="4"/>
      <c r="R5154" s="4"/>
    </row>
    <row r="5155" spans="1:19">
      <c r="A5155" s="4" t="s">
        <v>5362</v>
      </c>
      <c r="B5155" s="4" t="s">
        <v>246</v>
      </c>
      <c r="C5155" s="4" t="s">
        <v>171</v>
      </c>
      <c r="D5155" s="4" t="s">
        <v>125</v>
      </c>
      <c r="E5155" s="4" t="s">
        <v>172</v>
      </c>
      <c r="F5155" s="3">
        <v>42939</v>
      </c>
      <c r="G5155" s="3">
        <v>42983</v>
      </c>
      <c r="H5155">
        <v>904</v>
      </c>
      <c r="I5155" s="4" t="s">
        <v>9021</v>
      </c>
      <c r="J5155" s="4" t="s">
        <v>9019</v>
      </c>
      <c r="K5155" s="4" t="s">
        <v>9010</v>
      </c>
      <c r="L5155">
        <v>1096</v>
      </c>
      <c r="M5155" s="4" t="s">
        <v>33</v>
      </c>
      <c r="N5155">
        <v>2005</v>
      </c>
      <c r="O5155">
        <v>2261.0500000000002</v>
      </c>
      <c r="P5155">
        <v>3851</v>
      </c>
      <c r="Q5155" s="4" t="s">
        <v>23</v>
      </c>
      <c r="R5155" s="4" t="s">
        <v>24</v>
      </c>
      <c r="S5155">
        <v>44</v>
      </c>
    </row>
    <row r="5156" spans="1:19">
      <c r="A5156" s="4" t="s">
        <v>5363</v>
      </c>
      <c r="B5156" s="4" t="s">
        <v>304</v>
      </c>
      <c r="C5156" s="4" t="s">
        <v>179</v>
      </c>
      <c r="D5156" s="4" t="s">
        <v>118</v>
      </c>
      <c r="E5156" s="4" t="s">
        <v>172</v>
      </c>
      <c r="F5156" s="3">
        <v>42939</v>
      </c>
      <c r="G5156" s="3">
        <v>42940</v>
      </c>
      <c r="H5156">
        <v>541</v>
      </c>
      <c r="I5156" s="4" t="s">
        <v>9014</v>
      </c>
      <c r="J5156" s="4" t="s">
        <v>9015</v>
      </c>
      <c r="K5156" s="4" t="s">
        <v>9010</v>
      </c>
      <c r="L5156">
        <v>550</v>
      </c>
      <c r="M5156" s="4" t="s">
        <v>33</v>
      </c>
      <c r="N5156">
        <v>1995</v>
      </c>
      <c r="O5156">
        <v>332.43</v>
      </c>
      <c r="P5156">
        <v>799</v>
      </c>
      <c r="Q5156" s="4" t="s">
        <v>23</v>
      </c>
      <c r="R5156" s="4" t="s">
        <v>24</v>
      </c>
      <c r="S5156">
        <v>1</v>
      </c>
    </row>
    <row r="5157" spans="1:19">
      <c r="A5157" s="4" t="s">
        <v>5364</v>
      </c>
      <c r="B5157" s="4" t="s">
        <v>279</v>
      </c>
      <c r="C5157" s="4" t="s">
        <v>179</v>
      </c>
      <c r="D5157" s="4" t="s">
        <v>83</v>
      </c>
      <c r="E5157" s="4" t="s">
        <v>172</v>
      </c>
      <c r="F5157" s="3">
        <v>42939</v>
      </c>
      <c r="G5157" s="3">
        <v>42941</v>
      </c>
      <c r="H5157">
        <v>630</v>
      </c>
      <c r="I5157" s="4" t="s">
        <v>9018</v>
      </c>
      <c r="J5157" s="4" t="s">
        <v>9019</v>
      </c>
      <c r="K5157" s="4" t="s">
        <v>9010</v>
      </c>
      <c r="L5157">
        <v>550</v>
      </c>
      <c r="M5157" s="4" t="s">
        <v>33</v>
      </c>
      <c r="N5157">
        <v>2004</v>
      </c>
      <c r="O5157">
        <v>702.72</v>
      </c>
      <c r="P5157">
        <v>1831</v>
      </c>
      <c r="Q5157" s="4" t="s">
        <v>23</v>
      </c>
      <c r="R5157" s="4" t="s">
        <v>24</v>
      </c>
      <c r="S5157">
        <v>2</v>
      </c>
    </row>
    <row r="5158" spans="1:19">
      <c r="A5158" s="4" t="s">
        <v>5365</v>
      </c>
      <c r="B5158" s="4" t="s">
        <v>210</v>
      </c>
      <c r="C5158" s="4" t="s">
        <v>171</v>
      </c>
      <c r="D5158" s="4" t="s">
        <v>123</v>
      </c>
      <c r="E5158" s="4" t="s">
        <v>172</v>
      </c>
      <c r="F5158" s="3">
        <v>42939</v>
      </c>
      <c r="G5158" s="3">
        <v>42946</v>
      </c>
      <c r="H5158">
        <v>1231</v>
      </c>
      <c r="I5158" s="4" t="s">
        <v>9021</v>
      </c>
      <c r="J5158" s="4" t="s">
        <v>9019</v>
      </c>
      <c r="K5158" s="4" t="s">
        <v>9010</v>
      </c>
      <c r="L5158">
        <v>1096</v>
      </c>
      <c r="M5158" s="4" t="s">
        <v>39</v>
      </c>
      <c r="N5158">
        <v>1989</v>
      </c>
      <c r="O5158">
        <v>3838.39</v>
      </c>
      <c r="P5158">
        <v>8274</v>
      </c>
      <c r="Q5158" s="4" t="s">
        <v>23</v>
      </c>
      <c r="R5158" s="4" t="s">
        <v>24</v>
      </c>
      <c r="S5158">
        <v>7</v>
      </c>
    </row>
    <row r="5159" spans="1:19">
      <c r="A5159" s="4" t="s">
        <v>5366</v>
      </c>
      <c r="B5159" s="4" t="s">
        <v>174</v>
      </c>
      <c r="C5159" s="4" t="s">
        <v>179</v>
      </c>
      <c r="D5159" s="4" t="s">
        <v>24</v>
      </c>
      <c r="E5159" s="4" t="s">
        <v>193</v>
      </c>
      <c r="F5159" s="3">
        <v>42939</v>
      </c>
      <c r="G5159" s="3"/>
      <c r="I5159" s="4" t="s">
        <v>9016</v>
      </c>
      <c r="J5159" s="4" t="s">
        <v>9015</v>
      </c>
      <c r="K5159" s="4" t="s">
        <v>9010</v>
      </c>
      <c r="L5159">
        <v>550</v>
      </c>
      <c r="M5159" s="4"/>
      <c r="Q5159" s="4"/>
      <c r="R5159" s="4"/>
    </row>
    <row r="5160" spans="1:19">
      <c r="A5160" s="4" t="s">
        <v>5367</v>
      </c>
      <c r="B5160" s="4" t="s">
        <v>174</v>
      </c>
      <c r="C5160" s="4" t="s">
        <v>171</v>
      </c>
      <c r="D5160" s="4" t="s">
        <v>24</v>
      </c>
      <c r="E5160" s="4" t="s">
        <v>193</v>
      </c>
      <c r="F5160" s="3">
        <v>42939</v>
      </c>
      <c r="G5160" s="3"/>
      <c r="I5160" s="4" t="s">
        <v>9016</v>
      </c>
      <c r="J5160" s="4" t="s">
        <v>9015</v>
      </c>
      <c r="K5160" s="4" t="s">
        <v>9010</v>
      </c>
      <c r="L5160">
        <v>1096</v>
      </c>
      <c r="M5160" s="4"/>
      <c r="Q5160" s="4"/>
      <c r="R5160" s="4"/>
    </row>
    <row r="5161" spans="1:19">
      <c r="A5161" s="4" t="s">
        <v>5368</v>
      </c>
      <c r="B5161" s="4" t="s">
        <v>174</v>
      </c>
      <c r="C5161" s="4" t="s">
        <v>171</v>
      </c>
      <c r="D5161" s="4" t="s">
        <v>24</v>
      </c>
      <c r="E5161" s="4" t="s">
        <v>193</v>
      </c>
      <c r="F5161" s="3">
        <v>42939</v>
      </c>
      <c r="G5161" s="3"/>
      <c r="I5161" s="4" t="s">
        <v>9016</v>
      </c>
      <c r="J5161" s="4" t="s">
        <v>9015</v>
      </c>
      <c r="K5161" s="4" t="s">
        <v>9010</v>
      </c>
      <c r="L5161">
        <v>1096</v>
      </c>
      <c r="M5161" s="4"/>
      <c r="Q5161" s="4"/>
      <c r="R5161" s="4"/>
    </row>
    <row r="5162" spans="1:19">
      <c r="A5162" s="4" t="s">
        <v>5369</v>
      </c>
      <c r="B5162" s="4" t="s">
        <v>174</v>
      </c>
      <c r="C5162" s="4" t="s">
        <v>9011</v>
      </c>
      <c r="D5162" s="4" t="s">
        <v>24</v>
      </c>
      <c r="E5162" s="4" t="s">
        <v>193</v>
      </c>
      <c r="F5162" s="3">
        <v>42939</v>
      </c>
      <c r="G5162" s="3"/>
      <c r="I5162" s="4" t="s">
        <v>9016</v>
      </c>
      <c r="J5162" s="4" t="s">
        <v>9015</v>
      </c>
      <c r="K5162" s="4" t="s">
        <v>9010</v>
      </c>
      <c r="L5162">
        <v>4821</v>
      </c>
      <c r="M5162" s="4"/>
      <c r="Q5162" s="4"/>
      <c r="R5162" s="4"/>
    </row>
    <row r="5163" spans="1:19">
      <c r="A5163" s="4" t="s">
        <v>5370</v>
      </c>
      <c r="B5163" s="4" t="s">
        <v>174</v>
      </c>
      <c r="C5163" s="4" t="s">
        <v>179</v>
      </c>
      <c r="D5163" s="4" t="s">
        <v>48</v>
      </c>
      <c r="E5163" s="4" t="s">
        <v>172</v>
      </c>
      <c r="F5163" s="3">
        <v>42939</v>
      </c>
      <c r="G5163" s="3">
        <v>43059</v>
      </c>
      <c r="H5163">
        <v>556</v>
      </c>
      <c r="I5163" s="4" t="s">
        <v>9016</v>
      </c>
      <c r="J5163" s="4" t="s">
        <v>9015</v>
      </c>
      <c r="K5163" s="4" t="s">
        <v>9010</v>
      </c>
      <c r="L5163">
        <v>550</v>
      </c>
      <c r="M5163" s="4" t="s">
        <v>39</v>
      </c>
      <c r="N5163">
        <v>1998</v>
      </c>
      <c r="O5163">
        <v>217.87</v>
      </c>
      <c r="P5163">
        <v>551</v>
      </c>
      <c r="Q5163" s="4" t="s">
        <v>23</v>
      </c>
      <c r="R5163" s="4" t="s">
        <v>24</v>
      </c>
      <c r="S5163">
        <v>120</v>
      </c>
    </row>
    <row r="5164" spans="1:19">
      <c r="A5164" s="4" t="s">
        <v>5371</v>
      </c>
      <c r="B5164" s="4" t="s">
        <v>174</v>
      </c>
      <c r="C5164" s="4" t="s">
        <v>171</v>
      </c>
      <c r="D5164" s="4" t="s">
        <v>109</v>
      </c>
      <c r="E5164" s="4" t="s">
        <v>172</v>
      </c>
      <c r="F5164" s="3">
        <v>42939</v>
      </c>
      <c r="G5164" s="3">
        <v>42947</v>
      </c>
      <c r="H5164">
        <v>1070</v>
      </c>
      <c r="I5164" s="4" t="s">
        <v>9016</v>
      </c>
      <c r="J5164" s="4" t="s">
        <v>9015</v>
      </c>
      <c r="K5164" s="4" t="s">
        <v>9010</v>
      </c>
      <c r="L5164">
        <v>1096</v>
      </c>
      <c r="M5164" s="4" t="s">
        <v>58</v>
      </c>
      <c r="N5164">
        <v>1987</v>
      </c>
      <c r="O5164">
        <v>1698.2</v>
      </c>
      <c r="P5164">
        <v>3798</v>
      </c>
      <c r="Q5164" s="4" t="s">
        <v>23</v>
      </c>
      <c r="R5164" s="4" t="s">
        <v>24</v>
      </c>
      <c r="S5164">
        <v>8</v>
      </c>
    </row>
    <row r="5165" spans="1:19">
      <c r="A5165" s="4" t="s">
        <v>5372</v>
      </c>
      <c r="B5165" s="4" t="s">
        <v>212</v>
      </c>
      <c r="C5165" s="4" t="s">
        <v>177</v>
      </c>
      <c r="D5165" s="4" t="s">
        <v>93</v>
      </c>
      <c r="E5165" s="4" t="s">
        <v>172</v>
      </c>
      <c r="F5165" s="3">
        <v>42939</v>
      </c>
      <c r="G5165" s="3">
        <v>42941</v>
      </c>
      <c r="H5165">
        <v>57</v>
      </c>
      <c r="I5165" s="4" t="s">
        <v>9023</v>
      </c>
      <c r="J5165" s="4" t="s">
        <v>9024</v>
      </c>
      <c r="K5165" s="4" t="s">
        <v>9012</v>
      </c>
      <c r="L5165">
        <v>55</v>
      </c>
      <c r="M5165" s="4" t="s">
        <v>73</v>
      </c>
      <c r="N5165">
        <v>1991</v>
      </c>
      <c r="O5165">
        <v>1012.72</v>
      </c>
      <c r="P5165">
        <v>3492</v>
      </c>
      <c r="Q5165" s="4" t="s">
        <v>94</v>
      </c>
      <c r="R5165" s="4" t="s">
        <v>24</v>
      </c>
      <c r="S5165">
        <v>2</v>
      </c>
    </row>
    <row r="5166" spans="1:19">
      <c r="A5166" s="4" t="s">
        <v>5373</v>
      </c>
      <c r="B5166" s="4" t="s">
        <v>196</v>
      </c>
      <c r="C5166" s="4" t="s">
        <v>177</v>
      </c>
      <c r="D5166" s="4" t="s">
        <v>24</v>
      </c>
      <c r="E5166" s="4" t="s">
        <v>193</v>
      </c>
      <c r="F5166" s="3">
        <v>42939</v>
      </c>
      <c r="G5166" s="3"/>
      <c r="I5166" s="4" t="s">
        <v>9016</v>
      </c>
      <c r="J5166" s="4" t="s">
        <v>9015</v>
      </c>
      <c r="K5166" s="4" t="s">
        <v>9012</v>
      </c>
      <c r="L5166">
        <v>55</v>
      </c>
      <c r="M5166" s="4"/>
      <c r="Q5166" s="4"/>
      <c r="R5166" s="4"/>
    </row>
    <row r="5167" spans="1:19">
      <c r="A5167" s="4" t="s">
        <v>5374</v>
      </c>
      <c r="B5167" s="4" t="s">
        <v>196</v>
      </c>
      <c r="C5167" s="4" t="s">
        <v>177</v>
      </c>
      <c r="D5167" s="4" t="s">
        <v>24</v>
      </c>
      <c r="E5167" s="4" t="s">
        <v>193</v>
      </c>
      <c r="F5167" s="3">
        <v>42939</v>
      </c>
      <c r="G5167" s="3"/>
      <c r="I5167" s="4" t="s">
        <v>9016</v>
      </c>
      <c r="J5167" s="4" t="s">
        <v>9015</v>
      </c>
      <c r="K5167" s="4" t="s">
        <v>9012</v>
      </c>
      <c r="L5167">
        <v>55</v>
      </c>
      <c r="M5167" s="4"/>
      <c r="Q5167" s="4"/>
      <c r="R5167" s="4"/>
    </row>
    <row r="5168" spans="1:19">
      <c r="A5168" s="4" t="s">
        <v>5375</v>
      </c>
      <c r="B5168" s="4" t="s">
        <v>203</v>
      </c>
      <c r="C5168" s="4" t="s">
        <v>171</v>
      </c>
      <c r="D5168" s="4" t="s">
        <v>75</v>
      </c>
      <c r="E5168" s="4" t="s">
        <v>197</v>
      </c>
      <c r="F5168" s="3">
        <v>42939</v>
      </c>
      <c r="G5168" s="3">
        <v>42947</v>
      </c>
      <c r="H5168">
        <v>0</v>
      </c>
      <c r="I5168" s="4" t="s">
        <v>9023</v>
      </c>
      <c r="J5168" s="4" t="s">
        <v>9024</v>
      </c>
      <c r="K5168" s="4" t="s">
        <v>9010</v>
      </c>
      <c r="L5168">
        <v>1096</v>
      </c>
      <c r="M5168" s="4" t="s">
        <v>73</v>
      </c>
      <c r="N5168">
        <v>1982</v>
      </c>
      <c r="O5168">
        <v>792.46</v>
      </c>
      <c r="P5168">
        <v>1299</v>
      </c>
      <c r="Q5168" s="4" t="s">
        <v>23</v>
      </c>
      <c r="R5168" s="4" t="s">
        <v>24</v>
      </c>
      <c r="S5168">
        <v>8</v>
      </c>
    </row>
    <row r="5169" spans="1:19">
      <c r="A5169" s="4" t="s">
        <v>5376</v>
      </c>
      <c r="B5169" s="4" t="s">
        <v>191</v>
      </c>
      <c r="C5169" s="4" t="s">
        <v>199</v>
      </c>
      <c r="D5169" s="4" t="s">
        <v>81</v>
      </c>
      <c r="E5169" s="4" t="s">
        <v>172</v>
      </c>
      <c r="F5169" s="3">
        <v>42939</v>
      </c>
      <c r="G5169" s="3">
        <v>42941</v>
      </c>
      <c r="H5169">
        <v>4824</v>
      </c>
      <c r="I5169" s="4" t="s">
        <v>9026</v>
      </c>
      <c r="J5169" s="4" t="s">
        <v>9024</v>
      </c>
      <c r="K5169" s="4" t="s">
        <v>9010</v>
      </c>
      <c r="L5169">
        <v>5482</v>
      </c>
      <c r="M5169" s="4" t="s">
        <v>33</v>
      </c>
      <c r="N5169">
        <v>1989</v>
      </c>
      <c r="O5169">
        <v>1388.67</v>
      </c>
      <c r="P5169">
        <v>3583</v>
      </c>
      <c r="Q5169" s="4" t="s">
        <v>23</v>
      </c>
      <c r="R5169" s="4" t="s">
        <v>24</v>
      </c>
      <c r="S5169">
        <v>2</v>
      </c>
    </row>
    <row r="5170" spans="1:19">
      <c r="A5170" s="4" t="s">
        <v>5377</v>
      </c>
      <c r="B5170" s="4" t="s">
        <v>343</v>
      </c>
      <c r="C5170" s="4" t="s">
        <v>199</v>
      </c>
      <c r="D5170" s="4" t="s">
        <v>111</v>
      </c>
      <c r="E5170" s="4" t="s">
        <v>172</v>
      </c>
      <c r="F5170" s="3">
        <v>42939</v>
      </c>
      <c r="G5170" s="3">
        <v>43058</v>
      </c>
      <c r="H5170">
        <v>6049</v>
      </c>
      <c r="I5170" s="4" t="s">
        <v>9016</v>
      </c>
      <c r="J5170" s="4" t="s">
        <v>9015</v>
      </c>
      <c r="K5170" s="4" t="s">
        <v>9010</v>
      </c>
      <c r="L5170">
        <v>5482</v>
      </c>
      <c r="M5170" s="4" t="s">
        <v>33</v>
      </c>
      <c r="N5170">
        <v>1988</v>
      </c>
      <c r="O5170">
        <v>1376.8</v>
      </c>
      <c r="P5170">
        <v>1165</v>
      </c>
      <c r="Q5170" s="4" t="s">
        <v>112</v>
      </c>
      <c r="R5170" s="4" t="s">
        <v>24</v>
      </c>
      <c r="S5170">
        <v>119</v>
      </c>
    </row>
    <row r="5171" spans="1:19">
      <c r="A5171" s="4" t="s">
        <v>5378</v>
      </c>
      <c r="B5171" s="4" t="s">
        <v>219</v>
      </c>
      <c r="C5171" s="4" t="s">
        <v>177</v>
      </c>
      <c r="D5171" s="4" t="s">
        <v>49</v>
      </c>
      <c r="E5171" s="4" t="s">
        <v>172</v>
      </c>
      <c r="F5171" s="3">
        <v>42939</v>
      </c>
      <c r="G5171" s="3">
        <v>42944</v>
      </c>
      <c r="H5171">
        <v>58</v>
      </c>
      <c r="I5171" s="4" t="s">
        <v>9026</v>
      </c>
      <c r="J5171" s="4" t="s">
        <v>9024</v>
      </c>
      <c r="K5171" s="4" t="s">
        <v>9012</v>
      </c>
      <c r="L5171">
        <v>55</v>
      </c>
      <c r="M5171" s="4" t="s">
        <v>9322</v>
      </c>
      <c r="N5171">
        <v>2010</v>
      </c>
      <c r="O5171">
        <v>587.72</v>
      </c>
      <c r="P5171">
        <v>1501</v>
      </c>
      <c r="Q5171" s="4" t="s">
        <v>23</v>
      </c>
      <c r="R5171" s="4" t="s">
        <v>24</v>
      </c>
      <c r="S5171">
        <v>5</v>
      </c>
    </row>
    <row r="5172" spans="1:19">
      <c r="A5172" s="4" t="s">
        <v>5379</v>
      </c>
      <c r="B5172" s="4" t="s">
        <v>219</v>
      </c>
      <c r="C5172" s="4" t="s">
        <v>192</v>
      </c>
      <c r="D5172" s="4" t="s">
        <v>84</v>
      </c>
      <c r="E5172" s="4" t="s">
        <v>172</v>
      </c>
      <c r="F5172" s="3">
        <v>42939</v>
      </c>
      <c r="G5172" s="3">
        <v>42967</v>
      </c>
      <c r="H5172">
        <v>3335</v>
      </c>
      <c r="I5172" s="4" t="s">
        <v>9026</v>
      </c>
      <c r="J5172" s="4" t="s">
        <v>9024</v>
      </c>
      <c r="K5172" s="4" t="s">
        <v>9012</v>
      </c>
      <c r="L5172">
        <v>3393</v>
      </c>
      <c r="M5172" s="4" t="s">
        <v>9322</v>
      </c>
      <c r="N5172">
        <v>1980</v>
      </c>
      <c r="O5172">
        <v>7708.38</v>
      </c>
      <c r="P5172">
        <v>13756</v>
      </c>
      <c r="Q5172" s="4" t="s">
        <v>23</v>
      </c>
      <c r="R5172" s="4" t="s">
        <v>24</v>
      </c>
      <c r="S5172">
        <v>28</v>
      </c>
    </row>
    <row r="5173" spans="1:19">
      <c r="A5173" s="4" t="s">
        <v>5380</v>
      </c>
      <c r="B5173" s="4" t="s">
        <v>230</v>
      </c>
      <c r="C5173" s="4" t="s">
        <v>171</v>
      </c>
      <c r="D5173" s="4" t="s">
        <v>49</v>
      </c>
      <c r="E5173" s="4" t="s">
        <v>197</v>
      </c>
      <c r="F5173" s="3">
        <v>42939</v>
      </c>
      <c r="G5173" s="3">
        <v>42946</v>
      </c>
      <c r="H5173">
        <v>0</v>
      </c>
      <c r="I5173" s="4" t="s">
        <v>9026</v>
      </c>
      <c r="J5173" s="4" t="s">
        <v>9024</v>
      </c>
      <c r="K5173" s="4" t="s">
        <v>9010</v>
      </c>
      <c r="L5173">
        <v>1096</v>
      </c>
      <c r="M5173" s="4" t="s">
        <v>9322</v>
      </c>
      <c r="N5173">
        <v>2010</v>
      </c>
      <c r="O5173">
        <v>587.72</v>
      </c>
      <c r="P5173">
        <v>1501</v>
      </c>
      <c r="Q5173" s="4" t="s">
        <v>23</v>
      </c>
      <c r="R5173" s="4" t="s">
        <v>24</v>
      </c>
      <c r="S5173">
        <v>7</v>
      </c>
    </row>
    <row r="5174" spans="1:19">
      <c r="A5174" s="4" t="s">
        <v>5381</v>
      </c>
      <c r="B5174" s="4" t="s">
        <v>256</v>
      </c>
      <c r="C5174" s="4" t="s">
        <v>179</v>
      </c>
      <c r="D5174" s="4" t="s">
        <v>24</v>
      </c>
      <c r="E5174" s="4" t="s">
        <v>193</v>
      </c>
      <c r="F5174" s="3">
        <v>42939</v>
      </c>
      <c r="G5174" s="3"/>
      <c r="I5174" s="4" t="s">
        <v>9014</v>
      </c>
      <c r="J5174" s="4" t="s">
        <v>9015</v>
      </c>
      <c r="K5174" s="4" t="s">
        <v>9010</v>
      </c>
      <c r="L5174">
        <v>550</v>
      </c>
      <c r="M5174" s="4"/>
      <c r="Q5174" s="4"/>
      <c r="R5174" s="4"/>
    </row>
    <row r="5175" spans="1:19">
      <c r="A5175" s="4" t="s">
        <v>5382</v>
      </c>
      <c r="B5175" s="4" t="s">
        <v>256</v>
      </c>
      <c r="C5175" s="4" t="s">
        <v>179</v>
      </c>
      <c r="D5175" s="4" t="s">
        <v>24</v>
      </c>
      <c r="E5175" s="4" t="s">
        <v>193</v>
      </c>
      <c r="F5175" s="3">
        <v>42939</v>
      </c>
      <c r="G5175" s="3"/>
      <c r="I5175" s="4" t="s">
        <v>9014</v>
      </c>
      <c r="J5175" s="4" t="s">
        <v>9015</v>
      </c>
      <c r="K5175" s="4" t="s">
        <v>9010</v>
      </c>
      <c r="L5175">
        <v>550</v>
      </c>
      <c r="M5175" s="4"/>
      <c r="Q5175" s="4"/>
      <c r="R5175" s="4"/>
    </row>
    <row r="5176" spans="1:19">
      <c r="A5176" s="4" t="s">
        <v>5383</v>
      </c>
      <c r="B5176" s="4" t="s">
        <v>187</v>
      </c>
      <c r="C5176" s="4" t="s">
        <v>265</v>
      </c>
      <c r="D5176" s="4" t="s">
        <v>104</v>
      </c>
      <c r="E5176" s="4" t="s">
        <v>193</v>
      </c>
      <c r="F5176" s="3">
        <v>42939</v>
      </c>
      <c r="G5176" s="3"/>
      <c r="I5176" s="4" t="s">
        <v>9023</v>
      </c>
      <c r="J5176" s="4" t="s">
        <v>9024</v>
      </c>
      <c r="K5176" s="4" t="s">
        <v>9013</v>
      </c>
      <c r="L5176">
        <v>26768</v>
      </c>
      <c r="M5176" s="4" t="s">
        <v>9322</v>
      </c>
      <c r="N5176">
        <v>1983</v>
      </c>
      <c r="O5176">
        <v>1008.06</v>
      </c>
      <c r="P5176">
        <v>1238</v>
      </c>
      <c r="Q5176" s="4" t="s">
        <v>23</v>
      </c>
      <c r="R5176" s="4" t="s">
        <v>24</v>
      </c>
    </row>
    <row r="5177" spans="1:19">
      <c r="A5177" s="4" t="s">
        <v>5384</v>
      </c>
      <c r="B5177" s="4" t="s">
        <v>187</v>
      </c>
      <c r="C5177" s="4" t="s">
        <v>9011</v>
      </c>
      <c r="D5177" s="4" t="s">
        <v>82</v>
      </c>
      <c r="E5177" s="4" t="s">
        <v>197</v>
      </c>
      <c r="F5177" s="3">
        <v>42939</v>
      </c>
      <c r="G5177" s="3">
        <v>43046</v>
      </c>
      <c r="H5177">
        <v>0</v>
      </c>
      <c r="I5177" s="4" t="s">
        <v>9023</v>
      </c>
      <c r="J5177" s="4" t="s">
        <v>9024</v>
      </c>
      <c r="K5177" s="4" t="s">
        <v>9010</v>
      </c>
      <c r="L5177">
        <v>4821</v>
      </c>
      <c r="M5177" s="4" t="s">
        <v>36</v>
      </c>
      <c r="N5177">
        <v>1982</v>
      </c>
      <c r="O5177">
        <v>11698.03</v>
      </c>
      <c r="P5177">
        <v>34288</v>
      </c>
      <c r="Q5177" s="4" t="s">
        <v>23</v>
      </c>
      <c r="R5177" s="4" t="s">
        <v>24</v>
      </c>
      <c r="S5177">
        <v>107</v>
      </c>
    </row>
    <row r="5178" spans="1:19">
      <c r="A5178" s="4" t="s">
        <v>5385</v>
      </c>
      <c r="B5178" s="4" t="s">
        <v>244</v>
      </c>
      <c r="C5178" s="4" t="s">
        <v>171</v>
      </c>
      <c r="D5178" s="4" t="s">
        <v>51</v>
      </c>
      <c r="E5178" s="4" t="s">
        <v>197</v>
      </c>
      <c r="F5178" s="3">
        <v>42939</v>
      </c>
      <c r="G5178" s="3">
        <v>42941</v>
      </c>
      <c r="H5178">
        <v>0</v>
      </c>
      <c r="I5178" s="4" t="s">
        <v>9016</v>
      </c>
      <c r="J5178" s="4" t="s">
        <v>9015</v>
      </c>
      <c r="K5178" s="4" t="s">
        <v>9010</v>
      </c>
      <c r="L5178">
        <v>1096</v>
      </c>
      <c r="M5178" s="4" t="s">
        <v>36</v>
      </c>
      <c r="N5178">
        <v>1982</v>
      </c>
      <c r="O5178">
        <v>4618</v>
      </c>
      <c r="P5178">
        <v>10083</v>
      </c>
      <c r="Q5178" s="4" t="s">
        <v>23</v>
      </c>
      <c r="R5178" s="4" t="s">
        <v>24</v>
      </c>
      <c r="S5178">
        <v>2</v>
      </c>
    </row>
    <row r="5179" spans="1:19">
      <c r="A5179" s="4" t="s">
        <v>5386</v>
      </c>
      <c r="B5179" s="4" t="s">
        <v>244</v>
      </c>
      <c r="C5179" s="4" t="s">
        <v>171</v>
      </c>
      <c r="D5179" s="4" t="s">
        <v>118</v>
      </c>
      <c r="E5179" s="4" t="s">
        <v>172</v>
      </c>
      <c r="F5179" s="3">
        <v>42939</v>
      </c>
      <c r="G5179" s="3">
        <v>42954</v>
      </c>
      <c r="H5179">
        <v>1006</v>
      </c>
      <c r="I5179" s="4" t="s">
        <v>9016</v>
      </c>
      <c r="J5179" s="4" t="s">
        <v>9015</v>
      </c>
      <c r="K5179" s="4" t="s">
        <v>9010</v>
      </c>
      <c r="L5179">
        <v>1096</v>
      </c>
      <c r="M5179" s="4" t="s">
        <v>33</v>
      </c>
      <c r="N5179">
        <v>1995</v>
      </c>
      <c r="O5179">
        <v>332.43</v>
      </c>
      <c r="P5179">
        <v>799</v>
      </c>
      <c r="Q5179" s="4" t="s">
        <v>23</v>
      </c>
      <c r="R5179" s="4" t="s">
        <v>24</v>
      </c>
      <c r="S5179">
        <v>15</v>
      </c>
    </row>
    <row r="5180" spans="1:19">
      <c r="A5180" s="4" t="s">
        <v>5387</v>
      </c>
      <c r="B5180" s="4" t="s">
        <v>244</v>
      </c>
      <c r="C5180" s="4" t="s">
        <v>192</v>
      </c>
      <c r="D5180" s="4" t="s">
        <v>111</v>
      </c>
      <c r="E5180" s="4" t="s">
        <v>172</v>
      </c>
      <c r="F5180" s="3">
        <v>42939</v>
      </c>
      <c r="G5180" s="3">
        <v>42949</v>
      </c>
      <c r="H5180">
        <v>3367</v>
      </c>
      <c r="I5180" s="4" t="s">
        <v>9016</v>
      </c>
      <c r="J5180" s="4" t="s">
        <v>9015</v>
      </c>
      <c r="K5180" s="4" t="s">
        <v>9012</v>
      </c>
      <c r="L5180">
        <v>3393</v>
      </c>
      <c r="M5180" s="4" t="s">
        <v>33</v>
      </c>
      <c r="N5180">
        <v>1988</v>
      </c>
      <c r="O5180">
        <v>1376.8</v>
      </c>
      <c r="P5180">
        <v>1165</v>
      </c>
      <c r="Q5180" s="4" t="s">
        <v>112</v>
      </c>
      <c r="R5180" s="4" t="s">
        <v>24</v>
      </c>
      <c r="S5180">
        <v>10</v>
      </c>
    </row>
    <row r="5181" spans="1:19">
      <c r="A5181" s="4" t="s">
        <v>5388</v>
      </c>
      <c r="B5181" s="4" t="s">
        <v>201</v>
      </c>
      <c r="C5181" s="4" t="s">
        <v>179</v>
      </c>
      <c r="D5181" s="4" t="s">
        <v>59</v>
      </c>
      <c r="E5181" s="4" t="s">
        <v>197</v>
      </c>
      <c r="F5181" s="3">
        <v>42939</v>
      </c>
      <c r="G5181" s="3">
        <v>43049</v>
      </c>
      <c r="H5181">
        <v>0</v>
      </c>
      <c r="I5181" s="4" t="s">
        <v>9026</v>
      </c>
      <c r="J5181" s="4" t="s">
        <v>9024</v>
      </c>
      <c r="K5181" s="4" t="s">
        <v>9010</v>
      </c>
      <c r="L5181">
        <v>550</v>
      </c>
      <c r="M5181" s="4" t="s">
        <v>60</v>
      </c>
      <c r="N5181">
        <v>1988</v>
      </c>
      <c r="O5181">
        <v>2059.9</v>
      </c>
      <c r="P5181">
        <v>3644</v>
      </c>
      <c r="Q5181" s="4" t="s">
        <v>23</v>
      </c>
      <c r="R5181" s="4" t="s">
        <v>24</v>
      </c>
      <c r="S5181">
        <v>110</v>
      </c>
    </row>
    <row r="5182" spans="1:19">
      <c r="A5182" s="4" t="s">
        <v>5389</v>
      </c>
      <c r="B5182" s="4" t="s">
        <v>201</v>
      </c>
      <c r="C5182" s="4" t="s">
        <v>171</v>
      </c>
      <c r="D5182" s="4" t="s">
        <v>56</v>
      </c>
      <c r="E5182" s="4" t="s">
        <v>197</v>
      </c>
      <c r="F5182" s="3">
        <v>42939</v>
      </c>
      <c r="G5182" s="3">
        <v>42944</v>
      </c>
      <c r="H5182">
        <v>0</v>
      </c>
      <c r="I5182" s="4" t="s">
        <v>9026</v>
      </c>
      <c r="J5182" s="4" t="s">
        <v>9024</v>
      </c>
      <c r="K5182" s="4" t="s">
        <v>9010</v>
      </c>
      <c r="L5182">
        <v>1096</v>
      </c>
      <c r="M5182" s="4" t="s">
        <v>55</v>
      </c>
      <c r="N5182">
        <v>1999</v>
      </c>
      <c r="O5182">
        <v>1699.85</v>
      </c>
      <c r="P5182">
        <v>5108</v>
      </c>
      <c r="Q5182" s="4" t="s">
        <v>23</v>
      </c>
      <c r="R5182" s="4" t="s">
        <v>24</v>
      </c>
      <c r="S5182">
        <v>5</v>
      </c>
    </row>
    <row r="5183" spans="1:19">
      <c r="A5183" s="4" t="s">
        <v>5390</v>
      </c>
      <c r="B5183" s="4" t="s">
        <v>170</v>
      </c>
      <c r="C5183" s="4" t="s">
        <v>179</v>
      </c>
      <c r="D5183" s="4" t="s">
        <v>24</v>
      </c>
      <c r="E5183" s="4" t="s">
        <v>193</v>
      </c>
      <c r="F5183" s="3">
        <v>42939</v>
      </c>
      <c r="G5183" s="3"/>
      <c r="I5183" s="4" t="s">
        <v>9014</v>
      </c>
      <c r="J5183" s="4" t="s">
        <v>9015</v>
      </c>
      <c r="K5183" s="4" t="s">
        <v>9010</v>
      </c>
      <c r="L5183">
        <v>550</v>
      </c>
      <c r="M5183" s="4"/>
      <c r="Q5183" s="4"/>
      <c r="R5183" s="4"/>
    </row>
    <row r="5184" spans="1:19">
      <c r="A5184" s="4" t="s">
        <v>5391</v>
      </c>
      <c r="B5184" s="4" t="s">
        <v>170</v>
      </c>
      <c r="C5184" s="4" t="s">
        <v>177</v>
      </c>
      <c r="D5184" s="4" t="s">
        <v>110</v>
      </c>
      <c r="E5184" s="4" t="s">
        <v>197</v>
      </c>
      <c r="F5184" s="3">
        <v>42939</v>
      </c>
      <c r="G5184" s="3">
        <v>42953</v>
      </c>
      <c r="H5184">
        <v>0</v>
      </c>
      <c r="I5184" s="4" t="s">
        <v>9014</v>
      </c>
      <c r="J5184" s="4" t="s">
        <v>9015</v>
      </c>
      <c r="K5184" s="4" t="s">
        <v>9012</v>
      </c>
      <c r="L5184">
        <v>55</v>
      </c>
      <c r="M5184" s="4" t="s">
        <v>60</v>
      </c>
      <c r="N5184">
        <v>1997</v>
      </c>
      <c r="O5184">
        <v>291.27</v>
      </c>
      <c r="P5184">
        <v>586</v>
      </c>
      <c r="Q5184" s="4" t="s">
        <v>23</v>
      </c>
      <c r="R5184" s="4" t="s">
        <v>24</v>
      </c>
      <c r="S5184">
        <v>14</v>
      </c>
    </row>
    <row r="5185" spans="1:19">
      <c r="A5185" s="4" t="s">
        <v>5392</v>
      </c>
      <c r="B5185" s="4" t="s">
        <v>189</v>
      </c>
      <c r="C5185" s="4" t="s">
        <v>171</v>
      </c>
      <c r="D5185" s="4" t="s">
        <v>123</v>
      </c>
      <c r="E5185" s="4" t="s">
        <v>193</v>
      </c>
      <c r="F5185" s="3">
        <v>42939</v>
      </c>
      <c r="G5185" s="3"/>
      <c r="I5185" s="4" t="s">
        <v>9016</v>
      </c>
      <c r="J5185" s="4" t="s">
        <v>9015</v>
      </c>
      <c r="K5185" s="4" t="s">
        <v>9010</v>
      </c>
      <c r="L5185">
        <v>1096</v>
      </c>
      <c r="M5185" s="4" t="s">
        <v>39</v>
      </c>
      <c r="N5185">
        <v>1989</v>
      </c>
      <c r="O5185">
        <v>3838.39</v>
      </c>
      <c r="P5185">
        <v>8274</v>
      </c>
      <c r="Q5185" s="4" t="s">
        <v>23</v>
      </c>
      <c r="R5185" s="4" t="s">
        <v>24</v>
      </c>
    </row>
    <row r="5186" spans="1:19">
      <c r="A5186" s="4" t="s">
        <v>5393</v>
      </c>
      <c r="B5186" s="4" t="s">
        <v>189</v>
      </c>
      <c r="C5186" s="4" t="s">
        <v>192</v>
      </c>
      <c r="D5186" s="4" t="s">
        <v>24</v>
      </c>
      <c r="E5186" s="4" t="s">
        <v>193</v>
      </c>
      <c r="F5186" s="3">
        <v>42939</v>
      </c>
      <c r="G5186" s="3"/>
      <c r="I5186" s="4" t="s">
        <v>9016</v>
      </c>
      <c r="J5186" s="4" t="s">
        <v>9015</v>
      </c>
      <c r="K5186" s="4" t="s">
        <v>9012</v>
      </c>
      <c r="L5186">
        <v>3393</v>
      </c>
      <c r="M5186" s="4"/>
      <c r="Q5186" s="4"/>
      <c r="R5186" s="4"/>
    </row>
    <row r="5187" spans="1:19">
      <c r="A5187" s="4" t="s">
        <v>5394</v>
      </c>
      <c r="B5187" s="4" t="s">
        <v>189</v>
      </c>
      <c r="C5187" s="4" t="s">
        <v>171</v>
      </c>
      <c r="D5187" s="4" t="s">
        <v>37</v>
      </c>
      <c r="E5187" s="4" t="s">
        <v>197</v>
      </c>
      <c r="F5187" s="3">
        <v>42939</v>
      </c>
      <c r="G5187" s="3">
        <v>42941</v>
      </c>
      <c r="H5187">
        <v>0</v>
      </c>
      <c r="I5187" s="4" t="s">
        <v>9016</v>
      </c>
      <c r="J5187" s="4" t="s">
        <v>9015</v>
      </c>
      <c r="K5187" s="4" t="s">
        <v>9010</v>
      </c>
      <c r="L5187">
        <v>1096</v>
      </c>
      <c r="M5187" s="4" t="s">
        <v>33</v>
      </c>
      <c r="N5187">
        <v>2001</v>
      </c>
      <c r="O5187">
        <v>718.62</v>
      </c>
      <c r="P5187">
        <v>2448</v>
      </c>
      <c r="Q5187" s="4" t="s">
        <v>23</v>
      </c>
      <c r="R5187" s="4" t="s">
        <v>24</v>
      </c>
      <c r="S5187">
        <v>2</v>
      </c>
    </row>
    <row r="5188" spans="1:19">
      <c r="A5188" s="4" t="s">
        <v>5395</v>
      </c>
      <c r="B5188" s="4" t="s">
        <v>232</v>
      </c>
      <c r="C5188" s="4" t="s">
        <v>9011</v>
      </c>
      <c r="D5188" s="4" t="s">
        <v>95</v>
      </c>
      <c r="E5188" s="4" t="s">
        <v>197</v>
      </c>
      <c r="F5188" s="3">
        <v>42939</v>
      </c>
      <c r="G5188" s="3">
        <v>42947</v>
      </c>
      <c r="H5188">
        <v>0</v>
      </c>
      <c r="I5188" s="4" t="s">
        <v>9021</v>
      </c>
      <c r="J5188" s="4" t="s">
        <v>9019</v>
      </c>
      <c r="K5188" s="4" t="s">
        <v>9010</v>
      </c>
      <c r="L5188">
        <v>4821</v>
      </c>
      <c r="M5188" s="4" t="s">
        <v>60</v>
      </c>
      <c r="N5188">
        <v>1997</v>
      </c>
      <c r="O5188">
        <v>882.12</v>
      </c>
      <c r="P5188">
        <v>2769</v>
      </c>
      <c r="Q5188" s="4" t="s">
        <v>23</v>
      </c>
      <c r="R5188" s="4" t="s">
        <v>24</v>
      </c>
      <c r="S5188">
        <v>8</v>
      </c>
    </row>
    <row r="5189" spans="1:19">
      <c r="A5189" s="4" t="s">
        <v>5396</v>
      </c>
      <c r="B5189" s="4" t="s">
        <v>232</v>
      </c>
      <c r="C5189" s="4" t="s">
        <v>179</v>
      </c>
      <c r="D5189" s="4" t="s">
        <v>123</v>
      </c>
      <c r="E5189" s="4" t="s">
        <v>172</v>
      </c>
      <c r="F5189" s="3">
        <v>42939</v>
      </c>
      <c r="G5189" s="3">
        <v>42947</v>
      </c>
      <c r="H5189">
        <v>494</v>
      </c>
      <c r="I5189" s="4" t="s">
        <v>9021</v>
      </c>
      <c r="J5189" s="4" t="s">
        <v>9019</v>
      </c>
      <c r="K5189" s="4" t="s">
        <v>9010</v>
      </c>
      <c r="L5189">
        <v>550</v>
      </c>
      <c r="M5189" s="4" t="s">
        <v>39</v>
      </c>
      <c r="N5189">
        <v>1989</v>
      </c>
      <c r="O5189">
        <v>3838.39</v>
      </c>
      <c r="P5189">
        <v>8274</v>
      </c>
      <c r="Q5189" s="4" t="s">
        <v>23</v>
      </c>
      <c r="R5189" s="4" t="s">
        <v>24</v>
      </c>
      <c r="S5189">
        <v>8</v>
      </c>
    </row>
    <row r="5190" spans="1:19">
      <c r="A5190" s="4" t="s">
        <v>5397</v>
      </c>
      <c r="B5190" s="4" t="s">
        <v>232</v>
      </c>
      <c r="C5190" s="4" t="s">
        <v>9011</v>
      </c>
      <c r="D5190" s="4" t="s">
        <v>95</v>
      </c>
      <c r="E5190" s="4" t="s">
        <v>172</v>
      </c>
      <c r="F5190" s="3">
        <v>42939</v>
      </c>
      <c r="G5190" s="3">
        <v>42946</v>
      </c>
      <c r="H5190">
        <v>4434</v>
      </c>
      <c r="I5190" s="4" t="s">
        <v>9021</v>
      </c>
      <c r="J5190" s="4" t="s">
        <v>9019</v>
      </c>
      <c r="K5190" s="4" t="s">
        <v>9010</v>
      </c>
      <c r="L5190">
        <v>4821</v>
      </c>
      <c r="M5190" s="4" t="s">
        <v>60</v>
      </c>
      <c r="N5190">
        <v>1997</v>
      </c>
      <c r="O5190">
        <v>882.12</v>
      </c>
      <c r="P5190">
        <v>2769</v>
      </c>
      <c r="Q5190" s="4" t="s">
        <v>23</v>
      </c>
      <c r="R5190" s="4" t="s">
        <v>24</v>
      </c>
      <c r="S5190">
        <v>7</v>
      </c>
    </row>
    <row r="5191" spans="1:19">
      <c r="A5191" s="4" t="s">
        <v>5398</v>
      </c>
      <c r="B5191" s="4" t="s">
        <v>208</v>
      </c>
      <c r="C5191" s="4" t="s">
        <v>171</v>
      </c>
      <c r="D5191" s="4" t="s">
        <v>83</v>
      </c>
      <c r="E5191" s="4" t="s">
        <v>193</v>
      </c>
      <c r="F5191" s="3">
        <v>42939</v>
      </c>
      <c r="G5191" s="3"/>
      <c r="I5191" s="4" t="s">
        <v>9014</v>
      </c>
      <c r="J5191" s="4" t="s">
        <v>9015</v>
      </c>
      <c r="K5191" s="4" t="s">
        <v>9010</v>
      </c>
      <c r="L5191">
        <v>1096</v>
      </c>
      <c r="M5191" s="4" t="s">
        <v>33</v>
      </c>
      <c r="N5191">
        <v>2004</v>
      </c>
      <c r="O5191">
        <v>702.72</v>
      </c>
      <c r="P5191">
        <v>1831</v>
      </c>
      <c r="Q5191" s="4" t="s">
        <v>23</v>
      </c>
      <c r="R5191" s="4" t="s">
        <v>24</v>
      </c>
    </row>
    <row r="5192" spans="1:19">
      <c r="A5192" s="4" t="s">
        <v>5399</v>
      </c>
      <c r="B5192" s="4" t="s">
        <v>208</v>
      </c>
      <c r="C5192" s="4" t="s">
        <v>177</v>
      </c>
      <c r="D5192" s="4" t="s">
        <v>24</v>
      </c>
      <c r="E5192" s="4" t="s">
        <v>193</v>
      </c>
      <c r="F5192" s="3">
        <v>42939</v>
      </c>
      <c r="G5192" s="3"/>
      <c r="I5192" s="4" t="s">
        <v>9014</v>
      </c>
      <c r="J5192" s="4" t="s">
        <v>9015</v>
      </c>
      <c r="K5192" s="4" t="s">
        <v>9012</v>
      </c>
      <c r="L5192">
        <v>55</v>
      </c>
      <c r="M5192" s="4"/>
      <c r="Q5192" s="4"/>
      <c r="R5192" s="4"/>
    </row>
    <row r="5193" spans="1:19">
      <c r="A5193" s="4" t="s">
        <v>5400</v>
      </c>
      <c r="B5193" s="4" t="s">
        <v>208</v>
      </c>
      <c r="C5193" s="4" t="s">
        <v>177</v>
      </c>
      <c r="D5193" s="4" t="s">
        <v>119</v>
      </c>
      <c r="E5193" s="4" t="s">
        <v>197</v>
      </c>
      <c r="F5193" s="3">
        <v>42939</v>
      </c>
      <c r="G5193" s="3">
        <v>42944</v>
      </c>
      <c r="H5193">
        <v>0</v>
      </c>
      <c r="I5193" s="4" t="s">
        <v>9014</v>
      </c>
      <c r="J5193" s="4" t="s">
        <v>9015</v>
      </c>
      <c r="K5193" s="4" t="s">
        <v>9012</v>
      </c>
      <c r="L5193">
        <v>55</v>
      </c>
      <c r="M5193" s="4" t="s">
        <v>55</v>
      </c>
      <c r="N5193">
        <v>1988</v>
      </c>
      <c r="O5193">
        <v>5266.09</v>
      </c>
      <c r="P5193">
        <v>8595</v>
      </c>
      <c r="Q5193" s="4" t="s">
        <v>23</v>
      </c>
      <c r="R5193" s="4" t="s">
        <v>56</v>
      </c>
      <c r="S5193">
        <v>5</v>
      </c>
    </row>
    <row r="5194" spans="1:19">
      <c r="A5194" s="4" t="s">
        <v>5401</v>
      </c>
      <c r="B5194" s="4" t="s">
        <v>208</v>
      </c>
      <c r="C5194" s="4" t="s">
        <v>192</v>
      </c>
      <c r="D5194" s="4" t="s">
        <v>131</v>
      </c>
      <c r="E5194" s="4" t="s">
        <v>197</v>
      </c>
      <c r="F5194" s="3">
        <v>42939</v>
      </c>
      <c r="G5194" s="3">
        <v>42983</v>
      </c>
      <c r="H5194">
        <v>0</v>
      </c>
      <c r="I5194" s="4" t="s">
        <v>9014</v>
      </c>
      <c r="J5194" s="4" t="s">
        <v>9015</v>
      </c>
      <c r="K5194" s="4" t="s">
        <v>9012</v>
      </c>
      <c r="L5194">
        <v>3393</v>
      </c>
      <c r="M5194" s="4" t="s">
        <v>26</v>
      </c>
      <c r="N5194">
        <v>1984</v>
      </c>
      <c r="O5194">
        <v>441.08</v>
      </c>
      <c r="P5194">
        <v>1210</v>
      </c>
      <c r="Q5194" s="4" t="s">
        <v>23</v>
      </c>
      <c r="R5194" s="4" t="s">
        <v>24</v>
      </c>
      <c r="S5194">
        <v>44</v>
      </c>
    </row>
    <row r="5195" spans="1:19">
      <c r="A5195" s="4" t="s">
        <v>5402</v>
      </c>
      <c r="B5195" s="4" t="s">
        <v>216</v>
      </c>
      <c r="C5195" s="4" t="s">
        <v>177</v>
      </c>
      <c r="D5195" s="4" t="s">
        <v>78</v>
      </c>
      <c r="E5195" s="4" t="s">
        <v>172</v>
      </c>
      <c r="F5195" s="3">
        <v>42939</v>
      </c>
      <c r="G5195" s="3">
        <v>42979</v>
      </c>
      <c r="H5195">
        <v>54</v>
      </c>
      <c r="I5195" s="4" t="s">
        <v>9018</v>
      </c>
      <c r="J5195" s="4" t="s">
        <v>9019</v>
      </c>
      <c r="K5195" s="4" t="s">
        <v>9012</v>
      </c>
      <c r="L5195">
        <v>55</v>
      </c>
      <c r="M5195" s="4" t="s">
        <v>55</v>
      </c>
      <c r="N5195">
        <v>1994</v>
      </c>
      <c r="O5195">
        <v>6395.05</v>
      </c>
      <c r="P5195">
        <v>20275</v>
      </c>
      <c r="Q5195" s="4" t="s">
        <v>23</v>
      </c>
      <c r="R5195" s="4" t="s">
        <v>24</v>
      </c>
      <c r="S5195">
        <v>40</v>
      </c>
    </row>
    <row r="5196" spans="1:19">
      <c r="A5196" s="4" t="s">
        <v>5403</v>
      </c>
      <c r="B5196" s="4" t="s">
        <v>216</v>
      </c>
      <c r="C5196" s="4" t="s">
        <v>177</v>
      </c>
      <c r="D5196" s="4" t="s">
        <v>82</v>
      </c>
      <c r="E5196" s="4" t="s">
        <v>172</v>
      </c>
      <c r="F5196" s="3">
        <v>42939</v>
      </c>
      <c r="G5196" s="3">
        <v>42953</v>
      </c>
      <c r="H5196">
        <v>48</v>
      </c>
      <c r="I5196" s="4" t="s">
        <v>9018</v>
      </c>
      <c r="J5196" s="4" t="s">
        <v>9019</v>
      </c>
      <c r="K5196" s="4" t="s">
        <v>9012</v>
      </c>
      <c r="L5196">
        <v>55</v>
      </c>
      <c r="M5196" s="4" t="s">
        <v>36</v>
      </c>
      <c r="N5196">
        <v>1982</v>
      </c>
      <c r="O5196">
        <v>11698.03</v>
      </c>
      <c r="P5196">
        <v>34288</v>
      </c>
      <c r="Q5196" s="4" t="s">
        <v>23</v>
      </c>
      <c r="R5196" s="4" t="s">
        <v>24</v>
      </c>
      <c r="S5196">
        <v>14</v>
      </c>
    </row>
    <row r="5197" spans="1:19">
      <c r="A5197" s="4" t="s">
        <v>5404</v>
      </c>
      <c r="B5197" s="4" t="s">
        <v>216</v>
      </c>
      <c r="C5197" s="4" t="s">
        <v>192</v>
      </c>
      <c r="D5197" s="4" t="s">
        <v>52</v>
      </c>
      <c r="E5197" s="4" t="s">
        <v>172</v>
      </c>
      <c r="F5197" s="3">
        <v>42939</v>
      </c>
      <c r="G5197" s="3">
        <v>42990</v>
      </c>
      <c r="H5197">
        <v>2855</v>
      </c>
      <c r="I5197" s="4" t="s">
        <v>9018</v>
      </c>
      <c r="J5197" s="4" t="s">
        <v>9019</v>
      </c>
      <c r="K5197" s="4" t="s">
        <v>9012</v>
      </c>
      <c r="L5197">
        <v>3393</v>
      </c>
      <c r="M5197" s="4" t="s">
        <v>46</v>
      </c>
      <c r="N5197">
        <v>1999</v>
      </c>
      <c r="O5197">
        <v>1197.44</v>
      </c>
      <c r="P5197">
        <v>2570</v>
      </c>
      <c r="Q5197" s="4" t="s">
        <v>23</v>
      </c>
      <c r="R5197" s="4" t="s">
        <v>24</v>
      </c>
      <c r="S5197">
        <v>51</v>
      </c>
    </row>
    <row r="5198" spans="1:19">
      <c r="A5198" s="4" t="s">
        <v>5405</v>
      </c>
      <c r="B5198" s="4" t="s">
        <v>235</v>
      </c>
      <c r="C5198" s="4" t="s">
        <v>179</v>
      </c>
      <c r="D5198" s="4" t="s">
        <v>83</v>
      </c>
      <c r="E5198" s="4" t="s">
        <v>172</v>
      </c>
      <c r="F5198" s="3">
        <v>42939</v>
      </c>
      <c r="G5198" s="3">
        <v>42946</v>
      </c>
      <c r="H5198">
        <v>538</v>
      </c>
      <c r="I5198" s="4" t="s">
        <v>9018</v>
      </c>
      <c r="J5198" s="4" t="s">
        <v>9019</v>
      </c>
      <c r="K5198" s="4" t="s">
        <v>9010</v>
      </c>
      <c r="L5198">
        <v>550</v>
      </c>
      <c r="M5198" s="4" t="s">
        <v>33</v>
      </c>
      <c r="N5198">
        <v>2004</v>
      </c>
      <c r="O5198">
        <v>702.72</v>
      </c>
      <c r="P5198">
        <v>1831</v>
      </c>
      <c r="Q5198" s="4" t="s">
        <v>23</v>
      </c>
      <c r="R5198" s="4" t="s">
        <v>24</v>
      </c>
      <c r="S5198">
        <v>7</v>
      </c>
    </row>
    <row r="5199" spans="1:19">
      <c r="A5199" s="4" t="s">
        <v>5406</v>
      </c>
      <c r="B5199" s="4" t="s">
        <v>181</v>
      </c>
      <c r="C5199" s="4" t="s">
        <v>179</v>
      </c>
      <c r="D5199" s="4" t="s">
        <v>24</v>
      </c>
      <c r="E5199" s="4" t="s">
        <v>193</v>
      </c>
      <c r="F5199" s="3">
        <v>42939</v>
      </c>
      <c r="G5199" s="3"/>
      <c r="I5199" s="4" t="s">
        <v>9026</v>
      </c>
      <c r="J5199" s="4" t="s">
        <v>9024</v>
      </c>
      <c r="K5199" s="4" t="s">
        <v>9010</v>
      </c>
      <c r="L5199">
        <v>550</v>
      </c>
      <c r="M5199" s="4"/>
      <c r="Q5199" s="4"/>
      <c r="R5199" s="4"/>
    </row>
    <row r="5200" spans="1:19">
      <c r="A5200" s="4" t="s">
        <v>5407</v>
      </c>
      <c r="B5200" s="4" t="s">
        <v>181</v>
      </c>
      <c r="C5200" s="4" t="s">
        <v>199</v>
      </c>
      <c r="D5200" s="4" t="s">
        <v>81</v>
      </c>
      <c r="E5200" s="4" t="s">
        <v>197</v>
      </c>
      <c r="F5200" s="3">
        <v>42939</v>
      </c>
      <c r="G5200" s="3">
        <v>43007</v>
      </c>
      <c r="H5200">
        <v>0</v>
      </c>
      <c r="I5200" s="4" t="s">
        <v>9026</v>
      </c>
      <c r="J5200" s="4" t="s">
        <v>9024</v>
      </c>
      <c r="K5200" s="4" t="s">
        <v>9010</v>
      </c>
      <c r="L5200">
        <v>5482</v>
      </c>
      <c r="M5200" s="4" t="s">
        <v>33</v>
      </c>
      <c r="N5200">
        <v>1989</v>
      </c>
      <c r="O5200">
        <v>1388.67</v>
      </c>
      <c r="P5200">
        <v>3583</v>
      </c>
      <c r="Q5200" s="4" t="s">
        <v>23</v>
      </c>
      <c r="R5200" s="4" t="s">
        <v>24</v>
      </c>
      <c r="S5200">
        <v>68</v>
      </c>
    </row>
    <row r="5201" spans="1:19">
      <c r="A5201" s="4" t="s">
        <v>5408</v>
      </c>
      <c r="B5201" s="4" t="s">
        <v>183</v>
      </c>
      <c r="C5201" s="4" t="s">
        <v>199</v>
      </c>
      <c r="D5201" s="4" t="s">
        <v>105</v>
      </c>
      <c r="E5201" s="4" t="s">
        <v>193</v>
      </c>
      <c r="F5201" s="3">
        <v>42940</v>
      </c>
      <c r="G5201" s="3"/>
      <c r="I5201" s="4" t="s">
        <v>9014</v>
      </c>
      <c r="J5201" s="4" t="s">
        <v>9015</v>
      </c>
      <c r="K5201" s="4" t="s">
        <v>9010</v>
      </c>
      <c r="L5201">
        <v>5482</v>
      </c>
      <c r="M5201" s="4" t="s">
        <v>36</v>
      </c>
      <c r="N5201">
        <v>1996</v>
      </c>
      <c r="O5201">
        <v>6354.87</v>
      </c>
      <c r="P5201">
        <v>16780</v>
      </c>
      <c r="Q5201" s="4" t="s">
        <v>23</v>
      </c>
      <c r="R5201" s="4" t="s">
        <v>35</v>
      </c>
    </row>
    <row r="5202" spans="1:19">
      <c r="A5202" s="4" t="s">
        <v>5409</v>
      </c>
      <c r="B5202" s="4" t="s">
        <v>183</v>
      </c>
      <c r="C5202" s="4" t="s">
        <v>199</v>
      </c>
      <c r="D5202" s="4" t="s">
        <v>24</v>
      </c>
      <c r="E5202" s="4" t="s">
        <v>193</v>
      </c>
      <c r="F5202" s="3">
        <v>42940</v>
      </c>
      <c r="G5202" s="3"/>
      <c r="I5202" s="4" t="s">
        <v>9014</v>
      </c>
      <c r="J5202" s="4" t="s">
        <v>9015</v>
      </c>
      <c r="K5202" s="4" t="s">
        <v>9010</v>
      </c>
      <c r="L5202">
        <v>5482</v>
      </c>
      <c r="M5202" s="4"/>
      <c r="Q5202" s="4"/>
      <c r="R5202" s="4"/>
    </row>
    <row r="5203" spans="1:19">
      <c r="A5203" s="4" t="s">
        <v>5410</v>
      </c>
      <c r="B5203" s="4" t="s">
        <v>183</v>
      </c>
      <c r="C5203" s="4" t="s">
        <v>199</v>
      </c>
      <c r="D5203" s="4" t="s">
        <v>61</v>
      </c>
      <c r="E5203" s="4" t="s">
        <v>197</v>
      </c>
      <c r="F5203" s="3">
        <v>42940</v>
      </c>
      <c r="G5203" s="3">
        <v>42981</v>
      </c>
      <c r="H5203">
        <v>0</v>
      </c>
      <c r="I5203" s="4" t="s">
        <v>9014</v>
      </c>
      <c r="J5203" s="4" t="s">
        <v>9015</v>
      </c>
      <c r="K5203" s="4" t="s">
        <v>9010</v>
      </c>
      <c r="L5203">
        <v>5482</v>
      </c>
      <c r="M5203" s="4" t="s">
        <v>58</v>
      </c>
      <c r="N5203">
        <v>1991</v>
      </c>
      <c r="O5203">
        <v>2819.5</v>
      </c>
      <c r="P5203">
        <v>7227</v>
      </c>
      <c r="Q5203" s="4" t="s">
        <v>23</v>
      </c>
      <c r="R5203" s="4" t="s">
        <v>62</v>
      </c>
      <c r="S5203">
        <v>41</v>
      </c>
    </row>
    <row r="5204" spans="1:19">
      <c r="A5204" s="4" t="s">
        <v>5411</v>
      </c>
      <c r="B5204" s="4" t="s">
        <v>246</v>
      </c>
      <c r="C5204" s="4" t="s">
        <v>192</v>
      </c>
      <c r="D5204" s="4" t="s">
        <v>24</v>
      </c>
      <c r="E5204" s="4" t="s">
        <v>193</v>
      </c>
      <c r="F5204" s="3">
        <v>42940</v>
      </c>
      <c r="G5204" s="3"/>
      <c r="I5204" s="4" t="s">
        <v>9021</v>
      </c>
      <c r="J5204" s="4" t="s">
        <v>9019</v>
      </c>
      <c r="K5204" s="4" t="s">
        <v>9012</v>
      </c>
      <c r="L5204">
        <v>3393</v>
      </c>
      <c r="M5204" s="4"/>
      <c r="Q5204" s="4"/>
      <c r="R5204" s="4"/>
    </row>
    <row r="5205" spans="1:19">
      <c r="A5205" s="4" t="s">
        <v>5412</v>
      </c>
      <c r="B5205" s="4" t="s">
        <v>279</v>
      </c>
      <c r="C5205" s="4" t="s">
        <v>179</v>
      </c>
      <c r="D5205" s="4" t="s">
        <v>130</v>
      </c>
      <c r="E5205" s="4" t="s">
        <v>172</v>
      </c>
      <c r="F5205" s="3">
        <v>42940</v>
      </c>
      <c r="G5205" s="3">
        <v>42942</v>
      </c>
      <c r="H5205">
        <v>458</v>
      </c>
      <c r="I5205" s="4" t="s">
        <v>9018</v>
      </c>
      <c r="J5205" s="4" t="s">
        <v>9019</v>
      </c>
      <c r="K5205" s="4" t="s">
        <v>9010</v>
      </c>
      <c r="L5205">
        <v>550</v>
      </c>
      <c r="M5205" s="4" t="s">
        <v>36</v>
      </c>
      <c r="N5205">
        <v>1979</v>
      </c>
      <c r="O5205">
        <v>4478.47</v>
      </c>
      <c r="P5205">
        <v>13809</v>
      </c>
      <c r="Q5205" s="4" t="s">
        <v>23</v>
      </c>
      <c r="R5205" s="4" t="s">
        <v>24</v>
      </c>
      <c r="S5205">
        <v>2</v>
      </c>
    </row>
    <row r="5206" spans="1:19">
      <c r="A5206" s="4" t="s">
        <v>5413</v>
      </c>
      <c r="B5206" s="4" t="s">
        <v>174</v>
      </c>
      <c r="C5206" s="4" t="s">
        <v>9011</v>
      </c>
      <c r="D5206" s="4" t="s">
        <v>51</v>
      </c>
      <c r="E5206" s="4" t="s">
        <v>193</v>
      </c>
      <c r="F5206" s="3">
        <v>42940</v>
      </c>
      <c r="G5206" s="3"/>
      <c r="I5206" s="4" t="s">
        <v>9016</v>
      </c>
      <c r="J5206" s="4" t="s">
        <v>9015</v>
      </c>
      <c r="K5206" s="4" t="s">
        <v>9010</v>
      </c>
      <c r="L5206">
        <v>4821</v>
      </c>
      <c r="M5206" s="4" t="s">
        <v>36</v>
      </c>
      <c r="N5206">
        <v>1982</v>
      </c>
      <c r="O5206">
        <v>4618</v>
      </c>
      <c r="P5206">
        <v>10083</v>
      </c>
      <c r="Q5206" s="4" t="s">
        <v>23</v>
      </c>
      <c r="R5206" s="4" t="s">
        <v>24</v>
      </c>
    </row>
    <row r="5207" spans="1:19">
      <c r="A5207" s="4" t="s">
        <v>5414</v>
      </c>
      <c r="B5207" s="4" t="s">
        <v>174</v>
      </c>
      <c r="C5207" s="4" t="s">
        <v>9011</v>
      </c>
      <c r="D5207" s="4" t="s">
        <v>24</v>
      </c>
      <c r="E5207" s="4" t="s">
        <v>193</v>
      </c>
      <c r="F5207" s="3">
        <v>42940</v>
      </c>
      <c r="G5207" s="3"/>
      <c r="I5207" s="4" t="s">
        <v>9016</v>
      </c>
      <c r="J5207" s="4" t="s">
        <v>9015</v>
      </c>
      <c r="K5207" s="4" t="s">
        <v>9010</v>
      </c>
      <c r="L5207">
        <v>4821</v>
      </c>
      <c r="M5207" s="4"/>
      <c r="Q5207" s="4"/>
      <c r="R5207" s="4"/>
    </row>
    <row r="5208" spans="1:19">
      <c r="A5208" s="4" t="s">
        <v>5415</v>
      </c>
      <c r="B5208" s="4" t="s">
        <v>174</v>
      </c>
      <c r="C5208" s="4" t="s">
        <v>9011</v>
      </c>
      <c r="D5208" s="4" t="s">
        <v>24</v>
      </c>
      <c r="E5208" s="4" t="s">
        <v>193</v>
      </c>
      <c r="F5208" s="3">
        <v>42940</v>
      </c>
      <c r="G5208" s="3"/>
      <c r="I5208" s="4" t="s">
        <v>9016</v>
      </c>
      <c r="J5208" s="4" t="s">
        <v>9015</v>
      </c>
      <c r="K5208" s="4" t="s">
        <v>9010</v>
      </c>
      <c r="L5208">
        <v>4821</v>
      </c>
      <c r="M5208" s="4"/>
      <c r="Q5208" s="4"/>
      <c r="R5208" s="4"/>
    </row>
    <row r="5209" spans="1:19">
      <c r="A5209" s="4" t="s">
        <v>5416</v>
      </c>
      <c r="B5209" s="4" t="s">
        <v>174</v>
      </c>
      <c r="C5209" s="4" t="s">
        <v>177</v>
      </c>
      <c r="D5209" s="4" t="s">
        <v>24</v>
      </c>
      <c r="E5209" s="4" t="s">
        <v>193</v>
      </c>
      <c r="F5209" s="3">
        <v>42940</v>
      </c>
      <c r="G5209" s="3"/>
      <c r="I5209" s="4" t="s">
        <v>9016</v>
      </c>
      <c r="J5209" s="4" t="s">
        <v>9015</v>
      </c>
      <c r="K5209" s="4" t="s">
        <v>9012</v>
      </c>
      <c r="L5209">
        <v>55</v>
      </c>
      <c r="M5209" s="4"/>
      <c r="Q5209" s="4"/>
      <c r="R5209" s="4"/>
    </row>
    <row r="5210" spans="1:19">
      <c r="A5210" s="4" t="s">
        <v>5417</v>
      </c>
      <c r="B5210" s="4" t="s">
        <v>174</v>
      </c>
      <c r="C5210" s="4" t="s">
        <v>192</v>
      </c>
      <c r="D5210" s="4" t="s">
        <v>24</v>
      </c>
      <c r="E5210" s="4" t="s">
        <v>193</v>
      </c>
      <c r="F5210" s="3">
        <v>42940</v>
      </c>
      <c r="G5210" s="3"/>
      <c r="I5210" s="4" t="s">
        <v>9016</v>
      </c>
      <c r="J5210" s="4" t="s">
        <v>9015</v>
      </c>
      <c r="K5210" s="4" t="s">
        <v>9012</v>
      </c>
      <c r="L5210">
        <v>3393</v>
      </c>
      <c r="M5210" s="4"/>
      <c r="Q5210" s="4"/>
      <c r="R5210" s="4"/>
    </row>
    <row r="5211" spans="1:19">
      <c r="A5211" s="4" t="s">
        <v>5418</v>
      </c>
      <c r="B5211" s="4" t="s">
        <v>174</v>
      </c>
      <c r="C5211" s="4" t="s">
        <v>171</v>
      </c>
      <c r="D5211" s="4" t="s">
        <v>92</v>
      </c>
      <c r="E5211" s="4" t="s">
        <v>172</v>
      </c>
      <c r="F5211" s="3">
        <v>42940</v>
      </c>
      <c r="G5211" s="3">
        <v>42954</v>
      </c>
      <c r="H5211">
        <v>996</v>
      </c>
      <c r="I5211" s="4" t="s">
        <v>9016</v>
      </c>
      <c r="J5211" s="4" t="s">
        <v>9015</v>
      </c>
      <c r="K5211" s="4" t="s">
        <v>9010</v>
      </c>
      <c r="L5211">
        <v>1096</v>
      </c>
      <c r="M5211" s="4" t="s">
        <v>73</v>
      </c>
      <c r="N5211">
        <v>1997</v>
      </c>
      <c r="O5211">
        <v>2041.73</v>
      </c>
      <c r="P5211">
        <v>5276</v>
      </c>
      <c r="Q5211" s="4" t="s">
        <v>23</v>
      </c>
      <c r="R5211" s="4" t="s">
        <v>24</v>
      </c>
      <c r="S5211">
        <v>14</v>
      </c>
    </row>
    <row r="5212" spans="1:19">
      <c r="A5212" s="4" t="s">
        <v>5419</v>
      </c>
      <c r="B5212" s="4" t="s">
        <v>174</v>
      </c>
      <c r="C5212" s="4" t="s">
        <v>9011</v>
      </c>
      <c r="D5212" s="4" t="s">
        <v>66</v>
      </c>
      <c r="E5212" s="4" t="s">
        <v>172</v>
      </c>
      <c r="F5212" s="3">
        <v>42940</v>
      </c>
      <c r="G5212" s="3">
        <v>42947</v>
      </c>
      <c r="H5212">
        <v>4772</v>
      </c>
      <c r="I5212" s="4" t="s">
        <v>9016</v>
      </c>
      <c r="J5212" s="4" t="s">
        <v>9015</v>
      </c>
      <c r="K5212" s="4" t="s">
        <v>9010</v>
      </c>
      <c r="L5212">
        <v>4821</v>
      </c>
      <c r="M5212" s="4" t="s">
        <v>33</v>
      </c>
      <c r="N5212">
        <v>2007</v>
      </c>
      <c r="O5212">
        <v>894.33</v>
      </c>
      <c r="P5212">
        <v>1635</v>
      </c>
      <c r="Q5212" s="4" t="s">
        <v>67</v>
      </c>
      <c r="R5212" s="4" t="s">
        <v>24</v>
      </c>
      <c r="S5212">
        <v>7</v>
      </c>
    </row>
    <row r="5213" spans="1:19">
      <c r="A5213" s="4" t="s">
        <v>5420</v>
      </c>
      <c r="B5213" s="4" t="s">
        <v>263</v>
      </c>
      <c r="C5213" s="4" t="s">
        <v>9011</v>
      </c>
      <c r="D5213" s="4" t="s">
        <v>78</v>
      </c>
      <c r="E5213" s="4" t="s">
        <v>172</v>
      </c>
      <c r="F5213" s="3">
        <v>42940</v>
      </c>
      <c r="G5213" s="3">
        <v>42942</v>
      </c>
      <c r="H5213">
        <v>4490</v>
      </c>
      <c r="I5213" s="4" t="s">
        <v>9021</v>
      </c>
      <c r="J5213" s="4" t="s">
        <v>9019</v>
      </c>
      <c r="K5213" s="4" t="s">
        <v>9010</v>
      </c>
      <c r="L5213">
        <v>4821</v>
      </c>
      <c r="M5213" s="4" t="s">
        <v>55</v>
      </c>
      <c r="N5213">
        <v>1994</v>
      </c>
      <c r="O5213">
        <v>6395.05</v>
      </c>
      <c r="P5213">
        <v>20275</v>
      </c>
      <c r="Q5213" s="4" t="s">
        <v>23</v>
      </c>
      <c r="R5213" s="4" t="s">
        <v>24</v>
      </c>
      <c r="S5213">
        <v>2</v>
      </c>
    </row>
    <row r="5214" spans="1:19">
      <c r="A5214" s="4" t="s">
        <v>5421</v>
      </c>
      <c r="B5214" s="4" t="s">
        <v>263</v>
      </c>
      <c r="C5214" s="4" t="s">
        <v>192</v>
      </c>
      <c r="D5214" s="4" t="s">
        <v>65</v>
      </c>
      <c r="E5214" s="4" t="s">
        <v>172</v>
      </c>
      <c r="F5214" s="3">
        <v>42940</v>
      </c>
      <c r="G5214" s="3">
        <v>43041</v>
      </c>
      <c r="H5214">
        <v>3260</v>
      </c>
      <c r="I5214" s="4" t="s">
        <v>9021</v>
      </c>
      <c r="J5214" s="4" t="s">
        <v>9019</v>
      </c>
      <c r="K5214" s="4" t="s">
        <v>9012</v>
      </c>
      <c r="L5214">
        <v>3393</v>
      </c>
      <c r="M5214" s="4" t="s">
        <v>33</v>
      </c>
      <c r="N5214">
        <v>1990</v>
      </c>
      <c r="O5214">
        <v>2520.83</v>
      </c>
      <c r="P5214">
        <v>3502</v>
      </c>
      <c r="Q5214" s="4" t="s">
        <v>23</v>
      </c>
      <c r="R5214" s="4" t="s">
        <v>24</v>
      </c>
      <c r="S5214">
        <v>101</v>
      </c>
    </row>
    <row r="5215" spans="1:19">
      <c r="A5215" s="4" t="s">
        <v>5422</v>
      </c>
      <c r="B5215" s="4" t="s">
        <v>212</v>
      </c>
      <c r="C5215" s="4" t="s">
        <v>179</v>
      </c>
      <c r="D5215" s="4" t="s">
        <v>49</v>
      </c>
      <c r="E5215" s="4" t="s">
        <v>172</v>
      </c>
      <c r="F5215" s="3">
        <v>42940</v>
      </c>
      <c r="G5215" s="3">
        <v>42953</v>
      </c>
      <c r="H5215">
        <v>584</v>
      </c>
      <c r="I5215" s="4" t="s">
        <v>9023</v>
      </c>
      <c r="J5215" s="4" t="s">
        <v>9024</v>
      </c>
      <c r="K5215" s="4" t="s">
        <v>9010</v>
      </c>
      <c r="L5215">
        <v>550</v>
      </c>
      <c r="M5215" s="4" t="s">
        <v>9322</v>
      </c>
      <c r="N5215">
        <v>2010</v>
      </c>
      <c r="O5215">
        <v>587.72</v>
      </c>
      <c r="P5215">
        <v>1501</v>
      </c>
      <c r="Q5215" s="4" t="s">
        <v>23</v>
      </c>
      <c r="R5215" s="4" t="s">
        <v>24</v>
      </c>
      <c r="S5215">
        <v>13</v>
      </c>
    </row>
    <row r="5216" spans="1:19">
      <c r="A5216" s="4" t="s">
        <v>5423</v>
      </c>
      <c r="B5216" s="4" t="s">
        <v>212</v>
      </c>
      <c r="C5216" s="4" t="s">
        <v>192</v>
      </c>
      <c r="D5216" s="4" t="s">
        <v>82</v>
      </c>
      <c r="E5216" s="4" t="s">
        <v>172</v>
      </c>
      <c r="F5216" s="3">
        <v>42940</v>
      </c>
      <c r="G5216" s="3">
        <v>42946</v>
      </c>
      <c r="H5216">
        <v>3371</v>
      </c>
      <c r="I5216" s="4" t="s">
        <v>9023</v>
      </c>
      <c r="J5216" s="4" t="s">
        <v>9024</v>
      </c>
      <c r="K5216" s="4" t="s">
        <v>9012</v>
      </c>
      <c r="L5216">
        <v>3393</v>
      </c>
      <c r="M5216" s="4" t="s">
        <v>36</v>
      </c>
      <c r="N5216">
        <v>1982</v>
      </c>
      <c r="O5216">
        <v>11698.03</v>
      </c>
      <c r="P5216">
        <v>34288</v>
      </c>
      <c r="Q5216" s="4" t="s">
        <v>23</v>
      </c>
      <c r="R5216" s="4" t="s">
        <v>24</v>
      </c>
      <c r="S5216">
        <v>6</v>
      </c>
    </row>
    <row r="5217" spans="1:19">
      <c r="A5217" s="4" t="s">
        <v>5424</v>
      </c>
      <c r="B5217" s="4" t="s">
        <v>196</v>
      </c>
      <c r="C5217" s="4" t="s">
        <v>179</v>
      </c>
      <c r="D5217" s="4" t="s">
        <v>24</v>
      </c>
      <c r="E5217" s="4" t="s">
        <v>193</v>
      </c>
      <c r="F5217" s="3">
        <v>42940</v>
      </c>
      <c r="G5217" s="3"/>
      <c r="I5217" s="4" t="s">
        <v>9016</v>
      </c>
      <c r="J5217" s="4" t="s">
        <v>9015</v>
      </c>
      <c r="K5217" s="4" t="s">
        <v>9010</v>
      </c>
      <c r="L5217">
        <v>550</v>
      </c>
      <c r="M5217" s="4"/>
      <c r="Q5217" s="4"/>
      <c r="R5217" s="4"/>
    </row>
    <row r="5218" spans="1:19">
      <c r="A5218" s="4" t="s">
        <v>5425</v>
      </c>
      <c r="B5218" s="4" t="s">
        <v>196</v>
      </c>
      <c r="C5218" s="4" t="s">
        <v>199</v>
      </c>
      <c r="D5218" s="4" t="s">
        <v>124</v>
      </c>
      <c r="E5218" s="4" t="s">
        <v>193</v>
      </c>
      <c r="F5218" s="3">
        <v>42940</v>
      </c>
      <c r="G5218" s="3"/>
      <c r="I5218" s="4" t="s">
        <v>9016</v>
      </c>
      <c r="J5218" s="4" t="s">
        <v>9015</v>
      </c>
      <c r="K5218" s="4" t="s">
        <v>9010</v>
      </c>
      <c r="L5218">
        <v>5482</v>
      </c>
      <c r="M5218" s="4" t="s">
        <v>60</v>
      </c>
      <c r="N5218">
        <v>1983</v>
      </c>
      <c r="O5218">
        <v>2871.35</v>
      </c>
      <c r="P5218">
        <v>9561</v>
      </c>
      <c r="Q5218" s="4" t="s">
        <v>23</v>
      </c>
      <c r="R5218" s="4" t="s">
        <v>24</v>
      </c>
    </row>
    <row r="5219" spans="1:19">
      <c r="A5219" s="4" t="s">
        <v>5426</v>
      </c>
      <c r="B5219" s="4" t="s">
        <v>196</v>
      </c>
      <c r="C5219" s="4" t="s">
        <v>9011</v>
      </c>
      <c r="D5219" s="4" t="s">
        <v>42</v>
      </c>
      <c r="E5219" s="4" t="s">
        <v>172</v>
      </c>
      <c r="F5219" s="3">
        <v>42940</v>
      </c>
      <c r="G5219" s="3">
        <v>43005</v>
      </c>
      <c r="H5219">
        <v>4868</v>
      </c>
      <c r="I5219" s="4" t="s">
        <v>9016</v>
      </c>
      <c r="J5219" s="4" t="s">
        <v>9015</v>
      </c>
      <c r="K5219" s="4" t="s">
        <v>9010</v>
      </c>
      <c r="L5219">
        <v>4821</v>
      </c>
      <c r="M5219" s="4" t="s">
        <v>26</v>
      </c>
      <c r="N5219">
        <v>2017</v>
      </c>
      <c r="O5219">
        <v>4.54</v>
      </c>
      <c r="P5219">
        <v>9</v>
      </c>
      <c r="Q5219" s="4" t="s">
        <v>23</v>
      </c>
      <c r="R5219" s="4" t="s">
        <v>24</v>
      </c>
      <c r="S5219">
        <v>65</v>
      </c>
    </row>
    <row r="5220" spans="1:19">
      <c r="A5220" s="4" t="s">
        <v>5427</v>
      </c>
      <c r="B5220" s="4" t="s">
        <v>196</v>
      </c>
      <c r="C5220" s="4" t="s">
        <v>192</v>
      </c>
      <c r="D5220" s="4" t="s">
        <v>100</v>
      </c>
      <c r="E5220" s="4" t="s">
        <v>172</v>
      </c>
      <c r="F5220" s="3">
        <v>42940</v>
      </c>
      <c r="G5220" s="3">
        <v>42954</v>
      </c>
      <c r="H5220">
        <v>3271</v>
      </c>
      <c r="I5220" s="4" t="s">
        <v>9016</v>
      </c>
      <c r="J5220" s="4" t="s">
        <v>9015</v>
      </c>
      <c r="K5220" s="4" t="s">
        <v>9012</v>
      </c>
      <c r="L5220">
        <v>3393</v>
      </c>
      <c r="M5220" s="4" t="s">
        <v>9322</v>
      </c>
      <c r="N5220">
        <v>1987</v>
      </c>
      <c r="O5220">
        <v>2938.67</v>
      </c>
      <c r="P5220">
        <v>8775</v>
      </c>
      <c r="Q5220" s="4" t="s">
        <v>101</v>
      </c>
      <c r="R5220" s="4" t="s">
        <v>24</v>
      </c>
      <c r="S5220">
        <v>14</v>
      </c>
    </row>
    <row r="5221" spans="1:19">
      <c r="A5221" s="4" t="s">
        <v>5428</v>
      </c>
      <c r="B5221" s="4" t="s">
        <v>343</v>
      </c>
      <c r="C5221" s="4" t="s">
        <v>179</v>
      </c>
      <c r="D5221" s="4" t="s">
        <v>24</v>
      </c>
      <c r="E5221" s="4" t="s">
        <v>193</v>
      </c>
      <c r="F5221" s="3">
        <v>42940</v>
      </c>
      <c r="G5221" s="3"/>
      <c r="I5221" s="4" t="s">
        <v>9016</v>
      </c>
      <c r="J5221" s="4" t="s">
        <v>9015</v>
      </c>
      <c r="K5221" s="4" t="s">
        <v>9010</v>
      </c>
      <c r="L5221">
        <v>550</v>
      </c>
      <c r="M5221" s="4"/>
      <c r="Q5221" s="4"/>
      <c r="R5221" s="4"/>
    </row>
    <row r="5222" spans="1:19">
      <c r="A5222" s="4" t="s">
        <v>5429</v>
      </c>
      <c r="B5222" s="4" t="s">
        <v>343</v>
      </c>
      <c r="C5222" s="4" t="s">
        <v>9011</v>
      </c>
      <c r="D5222" s="4" t="s">
        <v>119</v>
      </c>
      <c r="E5222" s="4" t="s">
        <v>197</v>
      </c>
      <c r="F5222" s="3">
        <v>42940</v>
      </c>
      <c r="G5222" s="3">
        <v>42941</v>
      </c>
      <c r="H5222">
        <v>0</v>
      </c>
      <c r="I5222" s="4" t="s">
        <v>9016</v>
      </c>
      <c r="J5222" s="4" t="s">
        <v>9015</v>
      </c>
      <c r="K5222" s="4" t="s">
        <v>9010</v>
      </c>
      <c r="L5222">
        <v>4821</v>
      </c>
      <c r="M5222" s="4" t="s">
        <v>55</v>
      </c>
      <c r="N5222">
        <v>1988</v>
      </c>
      <c r="O5222">
        <v>5266.09</v>
      </c>
      <c r="P5222">
        <v>8595</v>
      </c>
      <c r="Q5222" s="4" t="s">
        <v>23</v>
      </c>
      <c r="R5222" s="4" t="s">
        <v>56</v>
      </c>
      <c r="S5222">
        <v>1</v>
      </c>
    </row>
    <row r="5223" spans="1:19">
      <c r="A5223" s="4" t="s">
        <v>5430</v>
      </c>
      <c r="B5223" s="4" t="s">
        <v>256</v>
      </c>
      <c r="C5223" s="4" t="s">
        <v>179</v>
      </c>
      <c r="D5223" s="4" t="s">
        <v>24</v>
      </c>
      <c r="E5223" s="4" t="s">
        <v>193</v>
      </c>
      <c r="F5223" s="3">
        <v>42940</v>
      </c>
      <c r="G5223" s="3"/>
      <c r="I5223" s="4" t="s">
        <v>9014</v>
      </c>
      <c r="J5223" s="4" t="s">
        <v>9015</v>
      </c>
      <c r="K5223" s="4" t="s">
        <v>9010</v>
      </c>
      <c r="L5223">
        <v>550</v>
      </c>
      <c r="M5223" s="4"/>
      <c r="Q5223" s="4"/>
      <c r="R5223" s="4"/>
    </row>
    <row r="5224" spans="1:19">
      <c r="A5224" s="4" t="s">
        <v>5431</v>
      </c>
      <c r="B5224" s="4" t="s">
        <v>256</v>
      </c>
      <c r="C5224" s="4" t="s">
        <v>177</v>
      </c>
      <c r="D5224" s="4" t="s">
        <v>42</v>
      </c>
      <c r="E5224" s="4" t="s">
        <v>197</v>
      </c>
      <c r="F5224" s="3">
        <v>42940</v>
      </c>
      <c r="G5224" s="3">
        <v>42975</v>
      </c>
      <c r="H5224">
        <v>0</v>
      </c>
      <c r="I5224" s="4" t="s">
        <v>9014</v>
      </c>
      <c r="J5224" s="4" t="s">
        <v>9015</v>
      </c>
      <c r="K5224" s="4" t="s">
        <v>9012</v>
      </c>
      <c r="L5224">
        <v>55</v>
      </c>
      <c r="M5224" s="4" t="s">
        <v>26</v>
      </c>
      <c r="N5224">
        <v>2017</v>
      </c>
      <c r="O5224">
        <v>4.54</v>
      </c>
      <c r="P5224">
        <v>9</v>
      </c>
      <c r="Q5224" s="4" t="s">
        <v>23</v>
      </c>
      <c r="R5224" s="4" t="s">
        <v>24</v>
      </c>
      <c r="S5224">
        <v>35</v>
      </c>
    </row>
    <row r="5225" spans="1:19">
      <c r="A5225" s="4" t="s">
        <v>5432</v>
      </c>
      <c r="B5225" s="4" t="s">
        <v>244</v>
      </c>
      <c r="C5225" s="4" t="s">
        <v>179</v>
      </c>
      <c r="D5225" s="4" t="s">
        <v>24</v>
      </c>
      <c r="E5225" s="4" t="s">
        <v>193</v>
      </c>
      <c r="F5225" s="3">
        <v>42940</v>
      </c>
      <c r="G5225" s="3"/>
      <c r="I5225" s="4" t="s">
        <v>9016</v>
      </c>
      <c r="J5225" s="4" t="s">
        <v>9015</v>
      </c>
      <c r="K5225" s="4" t="s">
        <v>9010</v>
      </c>
      <c r="L5225">
        <v>550</v>
      </c>
      <c r="M5225" s="4"/>
      <c r="Q5225" s="4"/>
      <c r="R5225" s="4"/>
    </row>
    <row r="5226" spans="1:19">
      <c r="A5226" s="4" t="s">
        <v>5433</v>
      </c>
      <c r="B5226" s="4" t="s">
        <v>244</v>
      </c>
      <c r="C5226" s="4" t="s">
        <v>171</v>
      </c>
      <c r="D5226" s="4" t="s">
        <v>24</v>
      </c>
      <c r="E5226" s="4" t="s">
        <v>193</v>
      </c>
      <c r="F5226" s="3">
        <v>42940</v>
      </c>
      <c r="G5226" s="3"/>
      <c r="I5226" s="4" t="s">
        <v>9016</v>
      </c>
      <c r="J5226" s="4" t="s">
        <v>9015</v>
      </c>
      <c r="K5226" s="4" t="s">
        <v>9010</v>
      </c>
      <c r="L5226">
        <v>1096</v>
      </c>
      <c r="M5226" s="4"/>
      <c r="Q5226" s="4"/>
      <c r="R5226" s="4"/>
    </row>
    <row r="5227" spans="1:19">
      <c r="A5227" s="4" t="s">
        <v>5434</v>
      </c>
      <c r="B5227" s="4" t="s">
        <v>244</v>
      </c>
      <c r="C5227" s="4" t="s">
        <v>171</v>
      </c>
      <c r="D5227" s="4" t="s">
        <v>85</v>
      </c>
      <c r="E5227" s="4" t="s">
        <v>172</v>
      </c>
      <c r="F5227" s="3">
        <v>42940</v>
      </c>
      <c r="G5227" s="3">
        <v>42941</v>
      </c>
      <c r="H5227">
        <v>1171</v>
      </c>
      <c r="I5227" s="4" t="s">
        <v>9016</v>
      </c>
      <c r="J5227" s="4" t="s">
        <v>9015</v>
      </c>
      <c r="K5227" s="4" t="s">
        <v>9010</v>
      </c>
      <c r="L5227">
        <v>1096</v>
      </c>
      <c r="M5227" s="4" t="s">
        <v>46</v>
      </c>
      <c r="N5227">
        <v>1985</v>
      </c>
      <c r="O5227">
        <v>375.43</v>
      </c>
      <c r="P5227">
        <v>1190</v>
      </c>
      <c r="Q5227" s="4" t="s">
        <v>23</v>
      </c>
      <c r="R5227" s="4" t="s">
        <v>24</v>
      </c>
      <c r="S5227">
        <v>1</v>
      </c>
    </row>
    <row r="5228" spans="1:19">
      <c r="A5228" s="4" t="s">
        <v>5435</v>
      </c>
      <c r="B5228" s="4" t="s">
        <v>201</v>
      </c>
      <c r="C5228" s="4" t="s">
        <v>177</v>
      </c>
      <c r="D5228" s="4" t="s">
        <v>24</v>
      </c>
      <c r="E5228" s="4" t="s">
        <v>193</v>
      </c>
      <c r="F5228" s="3">
        <v>42940</v>
      </c>
      <c r="G5228" s="3"/>
      <c r="I5228" s="4" t="s">
        <v>9026</v>
      </c>
      <c r="J5228" s="4" t="s">
        <v>9024</v>
      </c>
      <c r="K5228" s="4" t="s">
        <v>9012</v>
      </c>
      <c r="L5228">
        <v>55</v>
      </c>
      <c r="M5228" s="4"/>
      <c r="Q5228" s="4"/>
      <c r="R5228" s="4"/>
    </row>
    <row r="5229" spans="1:19">
      <c r="A5229" s="4" t="s">
        <v>5436</v>
      </c>
      <c r="B5229" s="4" t="s">
        <v>170</v>
      </c>
      <c r="C5229" s="4" t="s">
        <v>179</v>
      </c>
      <c r="D5229" s="4" t="s">
        <v>71</v>
      </c>
      <c r="E5229" s="4" t="s">
        <v>193</v>
      </c>
      <c r="F5229" s="3">
        <v>42940</v>
      </c>
      <c r="G5229" s="3"/>
      <c r="I5229" s="4" t="s">
        <v>9014</v>
      </c>
      <c r="J5229" s="4" t="s">
        <v>9015</v>
      </c>
      <c r="K5229" s="4" t="s">
        <v>9010</v>
      </c>
      <c r="L5229">
        <v>550</v>
      </c>
      <c r="M5229" s="4" t="s">
        <v>46</v>
      </c>
      <c r="N5229">
        <v>2000</v>
      </c>
      <c r="O5229">
        <v>2952.73</v>
      </c>
      <c r="P5229">
        <v>5107</v>
      </c>
      <c r="Q5229" s="4" t="s">
        <v>23</v>
      </c>
      <c r="R5229" s="4" t="s">
        <v>24</v>
      </c>
    </row>
    <row r="5230" spans="1:19">
      <c r="A5230" s="4" t="s">
        <v>5437</v>
      </c>
      <c r="B5230" s="4" t="s">
        <v>170</v>
      </c>
      <c r="C5230" s="4" t="s">
        <v>177</v>
      </c>
      <c r="D5230" s="4" t="s">
        <v>40</v>
      </c>
      <c r="E5230" s="4" t="s">
        <v>193</v>
      </c>
      <c r="F5230" s="3">
        <v>42940</v>
      </c>
      <c r="G5230" s="3"/>
      <c r="I5230" s="4" t="s">
        <v>9014</v>
      </c>
      <c r="J5230" s="4" t="s">
        <v>9015</v>
      </c>
      <c r="K5230" s="4" t="s">
        <v>9012</v>
      </c>
      <c r="L5230">
        <v>55</v>
      </c>
      <c r="M5230" s="4" t="s">
        <v>39</v>
      </c>
      <c r="N5230">
        <v>1989</v>
      </c>
      <c r="O5230">
        <v>665.06</v>
      </c>
      <c r="P5230">
        <v>1095</v>
      </c>
      <c r="Q5230" s="4" t="s">
        <v>23</v>
      </c>
      <c r="R5230" s="4" t="s">
        <v>24</v>
      </c>
    </row>
    <row r="5231" spans="1:19">
      <c r="A5231" s="4" t="s">
        <v>5438</v>
      </c>
      <c r="B5231" s="4" t="s">
        <v>170</v>
      </c>
      <c r="C5231" s="4" t="s">
        <v>177</v>
      </c>
      <c r="D5231" s="4" t="s">
        <v>47</v>
      </c>
      <c r="E5231" s="4" t="s">
        <v>172</v>
      </c>
      <c r="F5231" s="3">
        <v>42940</v>
      </c>
      <c r="G5231" s="3">
        <v>42941</v>
      </c>
      <c r="H5231">
        <v>58</v>
      </c>
      <c r="I5231" s="4" t="s">
        <v>9014</v>
      </c>
      <c r="J5231" s="4" t="s">
        <v>9015</v>
      </c>
      <c r="K5231" s="4" t="s">
        <v>9012</v>
      </c>
      <c r="L5231">
        <v>55</v>
      </c>
      <c r="M5231" s="4" t="s">
        <v>46</v>
      </c>
      <c r="N5231">
        <v>1986</v>
      </c>
      <c r="O5231">
        <v>2403.58</v>
      </c>
      <c r="P5231">
        <v>8801</v>
      </c>
      <c r="Q5231" s="4" t="s">
        <v>23</v>
      </c>
      <c r="R5231" s="4" t="s">
        <v>24</v>
      </c>
      <c r="S5231">
        <v>1</v>
      </c>
    </row>
    <row r="5232" spans="1:19">
      <c r="A5232" s="4" t="s">
        <v>5439</v>
      </c>
      <c r="B5232" s="4" t="s">
        <v>189</v>
      </c>
      <c r="C5232" s="4" t="s">
        <v>9011</v>
      </c>
      <c r="D5232" s="4" t="s">
        <v>24</v>
      </c>
      <c r="E5232" s="4" t="s">
        <v>193</v>
      </c>
      <c r="F5232" s="3">
        <v>42940</v>
      </c>
      <c r="G5232" s="3"/>
      <c r="I5232" s="4" t="s">
        <v>9016</v>
      </c>
      <c r="J5232" s="4" t="s">
        <v>9015</v>
      </c>
      <c r="K5232" s="4" t="s">
        <v>9010</v>
      </c>
      <c r="L5232">
        <v>4821</v>
      </c>
      <c r="M5232" s="4"/>
      <c r="Q5232" s="4"/>
      <c r="R5232" s="4"/>
    </row>
    <row r="5233" spans="1:19">
      <c r="A5233" s="4" t="s">
        <v>5440</v>
      </c>
      <c r="B5233" s="4" t="s">
        <v>189</v>
      </c>
      <c r="C5233" s="4" t="s">
        <v>179</v>
      </c>
      <c r="D5233" s="4" t="s">
        <v>111</v>
      </c>
      <c r="E5233" s="4" t="s">
        <v>197</v>
      </c>
      <c r="F5233" s="3">
        <v>42940</v>
      </c>
      <c r="G5233" s="3">
        <v>43045</v>
      </c>
      <c r="H5233">
        <v>0</v>
      </c>
      <c r="I5233" s="4" t="s">
        <v>9016</v>
      </c>
      <c r="J5233" s="4" t="s">
        <v>9015</v>
      </c>
      <c r="K5233" s="4" t="s">
        <v>9010</v>
      </c>
      <c r="L5233">
        <v>550</v>
      </c>
      <c r="M5233" s="4" t="s">
        <v>33</v>
      </c>
      <c r="N5233">
        <v>1988</v>
      </c>
      <c r="O5233">
        <v>1376.8</v>
      </c>
      <c r="P5233">
        <v>1165</v>
      </c>
      <c r="Q5233" s="4" t="s">
        <v>112</v>
      </c>
      <c r="R5233" s="4" t="s">
        <v>24</v>
      </c>
      <c r="S5233">
        <v>105</v>
      </c>
    </row>
    <row r="5234" spans="1:19">
      <c r="A5234" s="4" t="s">
        <v>5441</v>
      </c>
      <c r="B5234" s="4" t="s">
        <v>226</v>
      </c>
      <c r="C5234" s="4" t="s">
        <v>9011</v>
      </c>
      <c r="D5234" s="4" t="s">
        <v>125</v>
      </c>
      <c r="E5234" s="4" t="s">
        <v>197</v>
      </c>
      <c r="F5234" s="3">
        <v>42940</v>
      </c>
      <c r="G5234" s="3">
        <v>42942</v>
      </c>
      <c r="H5234">
        <v>0</v>
      </c>
      <c r="I5234" s="4" t="s">
        <v>9018</v>
      </c>
      <c r="J5234" s="4" t="s">
        <v>9019</v>
      </c>
      <c r="K5234" s="4" t="s">
        <v>9010</v>
      </c>
      <c r="L5234">
        <v>4821</v>
      </c>
      <c r="M5234" s="4" t="s">
        <v>33</v>
      </c>
      <c r="N5234">
        <v>2005</v>
      </c>
      <c r="O5234">
        <v>2261.0500000000002</v>
      </c>
      <c r="P5234">
        <v>3851</v>
      </c>
      <c r="Q5234" s="4" t="s">
        <v>23</v>
      </c>
      <c r="R5234" s="4" t="s">
        <v>24</v>
      </c>
      <c r="S5234">
        <v>2</v>
      </c>
    </row>
    <row r="5235" spans="1:19">
      <c r="A5235" s="4" t="s">
        <v>5442</v>
      </c>
      <c r="B5235" s="4" t="s">
        <v>226</v>
      </c>
      <c r="C5235" s="4" t="s">
        <v>177</v>
      </c>
      <c r="D5235" s="4" t="s">
        <v>130</v>
      </c>
      <c r="E5235" s="4" t="s">
        <v>172</v>
      </c>
      <c r="F5235" s="3">
        <v>42940</v>
      </c>
      <c r="G5235" s="3">
        <v>42941</v>
      </c>
      <c r="H5235">
        <v>59</v>
      </c>
      <c r="I5235" s="4" t="s">
        <v>9018</v>
      </c>
      <c r="J5235" s="4" t="s">
        <v>9019</v>
      </c>
      <c r="K5235" s="4" t="s">
        <v>9012</v>
      </c>
      <c r="L5235">
        <v>55</v>
      </c>
      <c r="M5235" s="4" t="s">
        <v>36</v>
      </c>
      <c r="N5235">
        <v>1979</v>
      </c>
      <c r="O5235">
        <v>4478.47</v>
      </c>
      <c r="P5235">
        <v>13809</v>
      </c>
      <c r="Q5235" s="4" t="s">
        <v>23</v>
      </c>
      <c r="R5235" s="4" t="s">
        <v>24</v>
      </c>
      <c r="S5235">
        <v>1</v>
      </c>
    </row>
    <row r="5236" spans="1:19">
      <c r="A5236" s="4" t="s">
        <v>5443</v>
      </c>
      <c r="B5236" s="4" t="s">
        <v>208</v>
      </c>
      <c r="C5236" s="4" t="s">
        <v>179</v>
      </c>
      <c r="D5236" s="4" t="s">
        <v>126</v>
      </c>
      <c r="E5236" s="4" t="s">
        <v>193</v>
      </c>
      <c r="F5236" s="3">
        <v>42940</v>
      </c>
      <c r="G5236" s="3"/>
      <c r="I5236" s="4" t="s">
        <v>9014</v>
      </c>
      <c r="J5236" s="4" t="s">
        <v>9015</v>
      </c>
      <c r="K5236" s="4" t="s">
        <v>9010</v>
      </c>
      <c r="L5236">
        <v>550</v>
      </c>
      <c r="M5236" s="4" t="s">
        <v>33</v>
      </c>
      <c r="N5236">
        <v>2010</v>
      </c>
      <c r="O5236">
        <v>71.12</v>
      </c>
      <c r="P5236">
        <v>144</v>
      </c>
      <c r="Q5236" s="4" t="s">
        <v>23</v>
      </c>
      <c r="R5236" s="4" t="s">
        <v>24</v>
      </c>
    </row>
    <row r="5237" spans="1:19">
      <c r="A5237" s="4" t="s">
        <v>5444</v>
      </c>
      <c r="B5237" s="4" t="s">
        <v>208</v>
      </c>
      <c r="C5237" s="4" t="s">
        <v>171</v>
      </c>
      <c r="D5237" s="4" t="s">
        <v>24</v>
      </c>
      <c r="E5237" s="4" t="s">
        <v>193</v>
      </c>
      <c r="F5237" s="3">
        <v>42940</v>
      </c>
      <c r="G5237" s="3"/>
      <c r="I5237" s="4" t="s">
        <v>9014</v>
      </c>
      <c r="J5237" s="4" t="s">
        <v>9015</v>
      </c>
      <c r="K5237" s="4" t="s">
        <v>9010</v>
      </c>
      <c r="L5237">
        <v>1096</v>
      </c>
      <c r="M5237" s="4"/>
      <c r="Q5237" s="4"/>
      <c r="R5237" s="4"/>
    </row>
    <row r="5238" spans="1:19">
      <c r="A5238" s="4" t="s">
        <v>5445</v>
      </c>
      <c r="B5238" s="4" t="s">
        <v>208</v>
      </c>
      <c r="C5238" s="4" t="s">
        <v>177</v>
      </c>
      <c r="D5238" s="4" t="s">
        <v>24</v>
      </c>
      <c r="E5238" s="4" t="s">
        <v>193</v>
      </c>
      <c r="F5238" s="3">
        <v>42940</v>
      </c>
      <c r="G5238" s="3"/>
      <c r="I5238" s="4" t="s">
        <v>9014</v>
      </c>
      <c r="J5238" s="4" t="s">
        <v>9015</v>
      </c>
      <c r="K5238" s="4" t="s">
        <v>9012</v>
      </c>
      <c r="L5238">
        <v>55</v>
      </c>
      <c r="M5238" s="4"/>
      <c r="Q5238" s="4"/>
      <c r="R5238" s="4"/>
    </row>
    <row r="5239" spans="1:19">
      <c r="A5239" s="4" t="s">
        <v>5446</v>
      </c>
      <c r="B5239" s="4" t="s">
        <v>208</v>
      </c>
      <c r="C5239" s="4" t="s">
        <v>177</v>
      </c>
      <c r="D5239" s="4" t="s">
        <v>24</v>
      </c>
      <c r="E5239" s="4" t="s">
        <v>193</v>
      </c>
      <c r="F5239" s="3">
        <v>42940</v>
      </c>
      <c r="G5239" s="3"/>
      <c r="I5239" s="4" t="s">
        <v>9014</v>
      </c>
      <c r="J5239" s="4" t="s">
        <v>9015</v>
      </c>
      <c r="K5239" s="4" t="s">
        <v>9012</v>
      </c>
      <c r="L5239">
        <v>55</v>
      </c>
      <c r="M5239" s="4"/>
      <c r="Q5239" s="4"/>
      <c r="R5239" s="4"/>
    </row>
    <row r="5240" spans="1:19">
      <c r="A5240" s="4" t="s">
        <v>5447</v>
      </c>
      <c r="B5240" s="4" t="s">
        <v>208</v>
      </c>
      <c r="C5240" s="4" t="s">
        <v>177</v>
      </c>
      <c r="D5240" s="4" t="s">
        <v>24</v>
      </c>
      <c r="E5240" s="4" t="s">
        <v>193</v>
      </c>
      <c r="F5240" s="3">
        <v>42940</v>
      </c>
      <c r="G5240" s="3"/>
      <c r="I5240" s="4" t="s">
        <v>9014</v>
      </c>
      <c r="J5240" s="4" t="s">
        <v>9015</v>
      </c>
      <c r="K5240" s="4" t="s">
        <v>9012</v>
      </c>
      <c r="L5240">
        <v>55</v>
      </c>
      <c r="M5240" s="4"/>
      <c r="Q5240" s="4"/>
      <c r="R5240" s="4"/>
    </row>
    <row r="5241" spans="1:19">
      <c r="A5241" s="4" t="s">
        <v>5448</v>
      </c>
      <c r="B5241" s="4" t="s">
        <v>208</v>
      </c>
      <c r="C5241" s="4" t="s">
        <v>192</v>
      </c>
      <c r="D5241" s="4" t="s">
        <v>49</v>
      </c>
      <c r="E5241" s="4" t="s">
        <v>193</v>
      </c>
      <c r="F5241" s="3">
        <v>42940</v>
      </c>
      <c r="G5241" s="3"/>
      <c r="I5241" s="4" t="s">
        <v>9014</v>
      </c>
      <c r="J5241" s="4" t="s">
        <v>9015</v>
      </c>
      <c r="K5241" s="4" t="s">
        <v>9012</v>
      </c>
      <c r="L5241">
        <v>3393</v>
      </c>
      <c r="M5241" s="4" t="s">
        <v>9322</v>
      </c>
      <c r="N5241">
        <v>2010</v>
      </c>
      <c r="O5241">
        <v>587.72</v>
      </c>
      <c r="P5241">
        <v>1501</v>
      </c>
      <c r="Q5241" s="4" t="s">
        <v>23</v>
      </c>
      <c r="R5241" s="4" t="s">
        <v>24</v>
      </c>
    </row>
    <row r="5242" spans="1:19">
      <c r="A5242" s="4" t="s">
        <v>5449</v>
      </c>
      <c r="B5242" s="4" t="s">
        <v>208</v>
      </c>
      <c r="C5242" s="4" t="s">
        <v>192</v>
      </c>
      <c r="D5242" s="4" t="s">
        <v>103</v>
      </c>
      <c r="E5242" s="4" t="s">
        <v>193</v>
      </c>
      <c r="F5242" s="3">
        <v>42940</v>
      </c>
      <c r="G5242" s="3"/>
      <c r="I5242" s="4" t="s">
        <v>9014</v>
      </c>
      <c r="J5242" s="4" t="s">
        <v>9015</v>
      </c>
      <c r="K5242" s="4" t="s">
        <v>9012</v>
      </c>
      <c r="L5242">
        <v>3393</v>
      </c>
      <c r="M5242" s="4" t="s">
        <v>26</v>
      </c>
      <c r="N5242">
        <v>1992</v>
      </c>
      <c r="O5242">
        <v>3922.42</v>
      </c>
      <c r="P5242">
        <v>6837</v>
      </c>
      <c r="Q5242" s="4" t="s">
        <v>23</v>
      </c>
      <c r="R5242" s="4" t="s">
        <v>24</v>
      </c>
    </row>
    <row r="5243" spans="1:19">
      <c r="A5243" s="4" t="s">
        <v>5450</v>
      </c>
      <c r="B5243" s="4" t="s">
        <v>208</v>
      </c>
      <c r="C5243" s="4" t="s">
        <v>177</v>
      </c>
      <c r="D5243" s="4" t="s">
        <v>76</v>
      </c>
      <c r="E5243" s="4" t="s">
        <v>172</v>
      </c>
      <c r="F5243" s="3">
        <v>42940</v>
      </c>
      <c r="G5243" s="3">
        <v>42947</v>
      </c>
      <c r="H5243">
        <v>50</v>
      </c>
      <c r="I5243" s="4" t="s">
        <v>9014</v>
      </c>
      <c r="J5243" s="4" t="s">
        <v>9015</v>
      </c>
      <c r="K5243" s="4" t="s">
        <v>9012</v>
      </c>
      <c r="L5243">
        <v>55</v>
      </c>
      <c r="M5243" s="4" t="s">
        <v>9322</v>
      </c>
      <c r="N5243">
        <v>1997</v>
      </c>
      <c r="O5243">
        <v>8170.38</v>
      </c>
      <c r="P5243">
        <v>16499</v>
      </c>
      <c r="Q5243" s="4" t="s">
        <v>77</v>
      </c>
      <c r="R5243" s="4" t="s">
        <v>24</v>
      </c>
      <c r="S5243">
        <v>7</v>
      </c>
    </row>
    <row r="5244" spans="1:19">
      <c r="A5244" s="4" t="s">
        <v>5451</v>
      </c>
      <c r="B5244" s="4" t="s">
        <v>185</v>
      </c>
      <c r="C5244" s="4" t="s">
        <v>199</v>
      </c>
      <c r="D5244" s="4" t="s">
        <v>75</v>
      </c>
      <c r="E5244" s="4" t="s">
        <v>197</v>
      </c>
      <c r="F5244" s="3">
        <v>42940</v>
      </c>
      <c r="G5244" s="3">
        <v>43060</v>
      </c>
      <c r="H5244">
        <v>0</v>
      </c>
      <c r="I5244" s="4" t="s">
        <v>9023</v>
      </c>
      <c r="J5244" s="4" t="s">
        <v>9024</v>
      </c>
      <c r="K5244" s="4" t="s">
        <v>9010</v>
      </c>
      <c r="L5244">
        <v>5482</v>
      </c>
      <c r="M5244" s="4" t="s">
        <v>73</v>
      </c>
      <c r="N5244">
        <v>1982</v>
      </c>
      <c r="O5244">
        <v>792.46</v>
      </c>
      <c r="P5244">
        <v>1299</v>
      </c>
      <c r="Q5244" s="4" t="s">
        <v>23</v>
      </c>
      <c r="R5244" s="4" t="s">
        <v>24</v>
      </c>
      <c r="S5244">
        <v>120</v>
      </c>
    </row>
    <row r="5245" spans="1:19">
      <c r="A5245" s="4" t="s">
        <v>5452</v>
      </c>
      <c r="B5245" s="4" t="s">
        <v>216</v>
      </c>
      <c r="C5245" s="4" t="s">
        <v>177</v>
      </c>
      <c r="D5245" s="4" t="s">
        <v>83</v>
      </c>
      <c r="E5245" s="4" t="s">
        <v>197</v>
      </c>
      <c r="F5245" s="3">
        <v>42940</v>
      </c>
      <c r="G5245" s="3">
        <v>42946</v>
      </c>
      <c r="H5245">
        <v>0</v>
      </c>
      <c r="I5245" s="4" t="s">
        <v>9018</v>
      </c>
      <c r="J5245" s="4" t="s">
        <v>9019</v>
      </c>
      <c r="K5245" s="4" t="s">
        <v>9012</v>
      </c>
      <c r="L5245">
        <v>55</v>
      </c>
      <c r="M5245" s="4" t="s">
        <v>33</v>
      </c>
      <c r="N5245">
        <v>2004</v>
      </c>
      <c r="O5245">
        <v>702.72</v>
      </c>
      <c r="P5245">
        <v>1831</v>
      </c>
      <c r="Q5245" s="4" t="s">
        <v>23</v>
      </c>
      <c r="R5245" s="4" t="s">
        <v>24</v>
      </c>
      <c r="S5245">
        <v>6</v>
      </c>
    </row>
    <row r="5246" spans="1:19">
      <c r="A5246" s="4" t="s">
        <v>5453</v>
      </c>
      <c r="B5246" s="4" t="s">
        <v>183</v>
      </c>
      <c r="C5246" s="4" t="s">
        <v>177</v>
      </c>
      <c r="D5246" s="4" t="s">
        <v>44</v>
      </c>
      <c r="E5246" s="4" t="s">
        <v>193</v>
      </c>
      <c r="F5246" s="3">
        <v>42941</v>
      </c>
      <c r="G5246" s="3"/>
      <c r="I5246" s="4" t="s">
        <v>9014</v>
      </c>
      <c r="J5246" s="4" t="s">
        <v>9015</v>
      </c>
      <c r="K5246" s="4" t="s">
        <v>9012</v>
      </c>
      <c r="L5246">
        <v>55</v>
      </c>
      <c r="M5246" s="4" t="s">
        <v>36</v>
      </c>
      <c r="N5246">
        <v>2013</v>
      </c>
      <c r="O5246">
        <v>98.79</v>
      </c>
      <c r="P5246">
        <v>96</v>
      </c>
      <c r="Q5246" s="4" t="s">
        <v>23</v>
      </c>
      <c r="R5246" s="4" t="s">
        <v>35</v>
      </c>
    </row>
    <row r="5247" spans="1:19">
      <c r="A5247" s="4" t="s">
        <v>5454</v>
      </c>
      <c r="B5247" s="4" t="s">
        <v>183</v>
      </c>
      <c r="C5247" s="4" t="s">
        <v>192</v>
      </c>
      <c r="D5247" s="4" t="s">
        <v>44</v>
      </c>
      <c r="E5247" s="4" t="s">
        <v>193</v>
      </c>
      <c r="F5247" s="3">
        <v>42941</v>
      </c>
      <c r="G5247" s="3"/>
      <c r="I5247" s="4" t="s">
        <v>9014</v>
      </c>
      <c r="J5247" s="4" t="s">
        <v>9015</v>
      </c>
      <c r="K5247" s="4" t="s">
        <v>9012</v>
      </c>
      <c r="L5247">
        <v>3393</v>
      </c>
      <c r="M5247" s="4" t="s">
        <v>36</v>
      </c>
      <c r="N5247">
        <v>2013</v>
      </c>
      <c r="O5247">
        <v>98.79</v>
      </c>
      <c r="P5247">
        <v>96</v>
      </c>
      <c r="Q5247" s="4" t="s">
        <v>23</v>
      </c>
      <c r="R5247" s="4" t="s">
        <v>35</v>
      </c>
    </row>
    <row r="5248" spans="1:19">
      <c r="A5248" s="4" t="s">
        <v>5455</v>
      </c>
      <c r="B5248" s="4" t="s">
        <v>183</v>
      </c>
      <c r="C5248" s="4" t="s">
        <v>192</v>
      </c>
      <c r="D5248" s="4" t="s">
        <v>50</v>
      </c>
      <c r="E5248" s="4" t="s">
        <v>193</v>
      </c>
      <c r="F5248" s="3">
        <v>42941</v>
      </c>
      <c r="G5248" s="3"/>
      <c r="I5248" s="4" t="s">
        <v>9014</v>
      </c>
      <c r="J5248" s="4" t="s">
        <v>9015</v>
      </c>
      <c r="K5248" s="4" t="s">
        <v>9012</v>
      </c>
      <c r="L5248">
        <v>3393</v>
      </c>
      <c r="M5248" s="4" t="s">
        <v>9322</v>
      </c>
      <c r="N5248">
        <v>1992</v>
      </c>
      <c r="O5248">
        <v>1712.68</v>
      </c>
      <c r="P5248">
        <v>3194</v>
      </c>
      <c r="Q5248" s="4" t="s">
        <v>23</v>
      </c>
      <c r="R5248" s="4" t="s">
        <v>21</v>
      </c>
    </row>
    <row r="5249" spans="1:19">
      <c r="A5249" s="4" t="s">
        <v>5456</v>
      </c>
      <c r="B5249" s="4" t="s">
        <v>261</v>
      </c>
      <c r="C5249" s="4" t="s">
        <v>179</v>
      </c>
      <c r="D5249" s="4" t="s">
        <v>96</v>
      </c>
      <c r="E5249" s="4" t="s">
        <v>197</v>
      </c>
      <c r="F5249" s="3">
        <v>42941</v>
      </c>
      <c r="G5249" s="3">
        <v>42950</v>
      </c>
      <c r="H5249">
        <v>0</v>
      </c>
      <c r="I5249" s="4" t="s">
        <v>9021</v>
      </c>
      <c r="J5249" s="4" t="s">
        <v>9019</v>
      </c>
      <c r="K5249" s="4" t="s">
        <v>9010</v>
      </c>
      <c r="L5249">
        <v>550</v>
      </c>
      <c r="M5249" s="4" t="s">
        <v>58</v>
      </c>
      <c r="N5249">
        <v>1994</v>
      </c>
      <c r="O5249">
        <v>355.23</v>
      </c>
      <c r="P5249">
        <v>853</v>
      </c>
      <c r="Q5249" s="4" t="s">
        <v>23</v>
      </c>
      <c r="R5249" s="4" t="s">
        <v>24</v>
      </c>
      <c r="S5249">
        <v>9</v>
      </c>
    </row>
    <row r="5250" spans="1:19">
      <c r="A5250" s="4" t="s">
        <v>5457</v>
      </c>
      <c r="B5250" s="4" t="s">
        <v>261</v>
      </c>
      <c r="C5250" s="4" t="s">
        <v>177</v>
      </c>
      <c r="D5250" s="4" t="s">
        <v>80</v>
      </c>
      <c r="E5250" s="4" t="s">
        <v>172</v>
      </c>
      <c r="F5250" s="3">
        <v>42941</v>
      </c>
      <c r="G5250" s="3">
        <v>42948</v>
      </c>
      <c r="H5250">
        <v>48</v>
      </c>
      <c r="I5250" s="4" t="s">
        <v>9021</v>
      </c>
      <c r="J5250" s="4" t="s">
        <v>9019</v>
      </c>
      <c r="K5250" s="4" t="s">
        <v>9012</v>
      </c>
      <c r="L5250">
        <v>55</v>
      </c>
      <c r="M5250" s="4" t="s">
        <v>9322</v>
      </c>
      <c r="N5250">
        <v>2011</v>
      </c>
      <c r="O5250">
        <v>527.11</v>
      </c>
      <c r="P5250">
        <v>1428</v>
      </c>
      <c r="Q5250" s="4" t="s">
        <v>23</v>
      </c>
      <c r="R5250" s="4" t="s">
        <v>21</v>
      </c>
      <c r="S5250">
        <v>7</v>
      </c>
    </row>
    <row r="5251" spans="1:19">
      <c r="A5251" s="4" t="s">
        <v>5458</v>
      </c>
      <c r="B5251" s="4" t="s">
        <v>246</v>
      </c>
      <c r="C5251" s="4" t="s">
        <v>179</v>
      </c>
      <c r="D5251" s="4" t="s">
        <v>35</v>
      </c>
      <c r="E5251" s="4" t="s">
        <v>172</v>
      </c>
      <c r="F5251" s="3">
        <v>42941</v>
      </c>
      <c r="G5251" s="3">
        <v>42968</v>
      </c>
      <c r="H5251">
        <v>511</v>
      </c>
      <c r="I5251" s="4" t="s">
        <v>9021</v>
      </c>
      <c r="J5251" s="4" t="s">
        <v>9019</v>
      </c>
      <c r="K5251" s="4" t="s">
        <v>9010</v>
      </c>
      <c r="L5251">
        <v>550</v>
      </c>
      <c r="M5251" s="4" t="s">
        <v>36</v>
      </c>
      <c r="N5251">
        <v>2002</v>
      </c>
      <c r="O5251">
        <v>987.39</v>
      </c>
      <c r="P5251">
        <v>2253</v>
      </c>
      <c r="Q5251" s="4" t="s">
        <v>23</v>
      </c>
      <c r="R5251" s="4" t="s">
        <v>24</v>
      </c>
      <c r="S5251">
        <v>27</v>
      </c>
    </row>
    <row r="5252" spans="1:19">
      <c r="A5252" s="4" t="s">
        <v>5459</v>
      </c>
      <c r="B5252" s="4" t="s">
        <v>246</v>
      </c>
      <c r="C5252" s="4" t="s">
        <v>171</v>
      </c>
      <c r="D5252" s="4" t="s">
        <v>40</v>
      </c>
      <c r="E5252" s="4" t="s">
        <v>172</v>
      </c>
      <c r="F5252" s="3">
        <v>42941</v>
      </c>
      <c r="G5252" s="3">
        <v>42945</v>
      </c>
      <c r="H5252">
        <v>1311</v>
      </c>
      <c r="I5252" s="4" t="s">
        <v>9021</v>
      </c>
      <c r="J5252" s="4" t="s">
        <v>9019</v>
      </c>
      <c r="K5252" s="4" t="s">
        <v>9010</v>
      </c>
      <c r="L5252">
        <v>1096</v>
      </c>
      <c r="M5252" s="4" t="s">
        <v>39</v>
      </c>
      <c r="N5252">
        <v>1989</v>
      </c>
      <c r="O5252">
        <v>665.06</v>
      </c>
      <c r="P5252">
        <v>1095</v>
      </c>
      <c r="Q5252" s="4" t="s">
        <v>23</v>
      </c>
      <c r="R5252" s="4" t="s">
        <v>24</v>
      </c>
      <c r="S5252">
        <v>4</v>
      </c>
    </row>
    <row r="5253" spans="1:19">
      <c r="A5253" s="4" t="s">
        <v>5460</v>
      </c>
      <c r="B5253" s="4" t="s">
        <v>304</v>
      </c>
      <c r="C5253" s="4" t="s">
        <v>179</v>
      </c>
      <c r="D5253" s="4" t="s">
        <v>24</v>
      </c>
      <c r="E5253" s="4" t="s">
        <v>193</v>
      </c>
      <c r="F5253" s="3">
        <v>42941</v>
      </c>
      <c r="G5253" s="3"/>
      <c r="I5253" s="4" t="s">
        <v>9014</v>
      </c>
      <c r="J5253" s="4" t="s">
        <v>9015</v>
      </c>
      <c r="K5253" s="4" t="s">
        <v>9010</v>
      </c>
      <c r="L5253">
        <v>550</v>
      </c>
      <c r="M5253" s="4"/>
      <c r="Q5253" s="4"/>
      <c r="R5253" s="4"/>
    </row>
    <row r="5254" spans="1:19">
      <c r="A5254" s="4" t="s">
        <v>5461</v>
      </c>
      <c r="B5254" s="4" t="s">
        <v>304</v>
      </c>
      <c r="C5254" s="4" t="s">
        <v>192</v>
      </c>
      <c r="D5254" s="4" t="s">
        <v>70</v>
      </c>
      <c r="E5254" s="4" t="s">
        <v>193</v>
      </c>
      <c r="F5254" s="3">
        <v>42941</v>
      </c>
      <c r="G5254" s="3"/>
      <c r="I5254" s="4" t="s">
        <v>9014</v>
      </c>
      <c r="J5254" s="4" t="s">
        <v>9015</v>
      </c>
      <c r="K5254" s="4" t="s">
        <v>9012</v>
      </c>
      <c r="L5254">
        <v>3393</v>
      </c>
      <c r="M5254" s="4" t="s">
        <v>55</v>
      </c>
      <c r="N5254">
        <v>2007</v>
      </c>
      <c r="O5254">
        <v>86.68</v>
      </c>
      <c r="P5254">
        <v>187</v>
      </c>
      <c r="Q5254" s="4" t="s">
        <v>23</v>
      </c>
      <c r="R5254" s="4" t="s">
        <v>56</v>
      </c>
    </row>
    <row r="5255" spans="1:19">
      <c r="A5255" s="4" t="s">
        <v>5462</v>
      </c>
      <c r="B5255" s="4" t="s">
        <v>304</v>
      </c>
      <c r="C5255" s="4" t="s">
        <v>177</v>
      </c>
      <c r="D5255" s="4" t="s">
        <v>51</v>
      </c>
      <c r="E5255" s="4" t="s">
        <v>197</v>
      </c>
      <c r="F5255" s="3">
        <v>42941</v>
      </c>
      <c r="G5255" s="3">
        <v>42943</v>
      </c>
      <c r="H5255">
        <v>0</v>
      </c>
      <c r="I5255" s="4" t="s">
        <v>9014</v>
      </c>
      <c r="J5255" s="4" t="s">
        <v>9015</v>
      </c>
      <c r="K5255" s="4" t="s">
        <v>9012</v>
      </c>
      <c r="L5255">
        <v>55</v>
      </c>
      <c r="M5255" s="4" t="s">
        <v>36</v>
      </c>
      <c r="N5255">
        <v>1982</v>
      </c>
      <c r="O5255">
        <v>4618</v>
      </c>
      <c r="P5255">
        <v>10083</v>
      </c>
      <c r="Q5255" s="4" t="s">
        <v>23</v>
      </c>
      <c r="R5255" s="4" t="s">
        <v>24</v>
      </c>
      <c r="S5255">
        <v>2</v>
      </c>
    </row>
    <row r="5256" spans="1:19">
      <c r="A5256" s="4" t="s">
        <v>5463</v>
      </c>
      <c r="B5256" s="4" t="s">
        <v>279</v>
      </c>
      <c r="C5256" s="4" t="s">
        <v>179</v>
      </c>
      <c r="D5256" s="4" t="s">
        <v>82</v>
      </c>
      <c r="E5256" s="4" t="s">
        <v>197</v>
      </c>
      <c r="F5256" s="3">
        <v>42941</v>
      </c>
      <c r="G5256" s="3">
        <v>42949</v>
      </c>
      <c r="H5256">
        <v>0</v>
      </c>
      <c r="I5256" s="4" t="s">
        <v>9018</v>
      </c>
      <c r="J5256" s="4" t="s">
        <v>9019</v>
      </c>
      <c r="K5256" s="4" t="s">
        <v>9010</v>
      </c>
      <c r="L5256">
        <v>550</v>
      </c>
      <c r="M5256" s="4" t="s">
        <v>36</v>
      </c>
      <c r="N5256">
        <v>1982</v>
      </c>
      <c r="O5256">
        <v>11698.03</v>
      </c>
      <c r="P5256">
        <v>34288</v>
      </c>
      <c r="Q5256" s="4" t="s">
        <v>23</v>
      </c>
      <c r="R5256" s="4" t="s">
        <v>24</v>
      </c>
      <c r="S5256">
        <v>8</v>
      </c>
    </row>
    <row r="5257" spans="1:19">
      <c r="A5257" s="4" t="s">
        <v>5464</v>
      </c>
      <c r="B5257" s="4" t="s">
        <v>210</v>
      </c>
      <c r="C5257" s="4" t="s">
        <v>199</v>
      </c>
      <c r="D5257" s="4" t="s">
        <v>99</v>
      </c>
      <c r="E5257" s="4" t="s">
        <v>172</v>
      </c>
      <c r="F5257" s="3">
        <v>42941</v>
      </c>
      <c r="G5257" s="3">
        <v>42943</v>
      </c>
      <c r="H5257">
        <v>6100</v>
      </c>
      <c r="I5257" s="4" t="s">
        <v>9021</v>
      </c>
      <c r="J5257" s="4" t="s">
        <v>9019</v>
      </c>
      <c r="K5257" s="4" t="s">
        <v>9010</v>
      </c>
      <c r="L5257">
        <v>5482</v>
      </c>
      <c r="M5257" s="4" t="s">
        <v>33</v>
      </c>
      <c r="N5257">
        <v>2003</v>
      </c>
      <c r="O5257">
        <v>1419.98</v>
      </c>
      <c r="P5257">
        <v>4018</v>
      </c>
      <c r="Q5257" s="4" t="s">
        <v>23</v>
      </c>
      <c r="R5257" s="4" t="s">
        <v>24</v>
      </c>
      <c r="S5257">
        <v>2</v>
      </c>
    </row>
    <row r="5258" spans="1:19">
      <c r="A5258" s="4" t="s">
        <v>5465</v>
      </c>
      <c r="B5258" s="4" t="s">
        <v>210</v>
      </c>
      <c r="C5258" s="4" t="s">
        <v>177</v>
      </c>
      <c r="D5258" s="4" t="s">
        <v>107</v>
      </c>
      <c r="E5258" s="4" t="s">
        <v>172</v>
      </c>
      <c r="F5258" s="3">
        <v>42941</v>
      </c>
      <c r="G5258" s="3">
        <v>42948</v>
      </c>
      <c r="H5258">
        <v>61</v>
      </c>
      <c r="I5258" s="4" t="s">
        <v>9021</v>
      </c>
      <c r="J5258" s="4" t="s">
        <v>9019</v>
      </c>
      <c r="K5258" s="4" t="s">
        <v>9012</v>
      </c>
      <c r="L5258">
        <v>55</v>
      </c>
      <c r="M5258" s="4" t="s">
        <v>26</v>
      </c>
      <c r="N5258">
        <v>1994</v>
      </c>
      <c r="O5258">
        <v>2818.38</v>
      </c>
      <c r="P5258">
        <v>6290</v>
      </c>
      <c r="Q5258" s="4" t="s">
        <v>23</v>
      </c>
      <c r="R5258" s="4" t="s">
        <v>24</v>
      </c>
      <c r="S5258">
        <v>7</v>
      </c>
    </row>
    <row r="5259" spans="1:19">
      <c r="A5259" s="4" t="s">
        <v>5466</v>
      </c>
      <c r="B5259" s="4" t="s">
        <v>174</v>
      </c>
      <c r="C5259" s="4" t="s">
        <v>179</v>
      </c>
      <c r="D5259" s="4" t="s">
        <v>24</v>
      </c>
      <c r="E5259" s="4" t="s">
        <v>193</v>
      </c>
      <c r="F5259" s="3">
        <v>42941</v>
      </c>
      <c r="G5259" s="3"/>
      <c r="I5259" s="4" t="s">
        <v>9016</v>
      </c>
      <c r="J5259" s="4" t="s">
        <v>9015</v>
      </c>
      <c r="K5259" s="4" t="s">
        <v>9010</v>
      </c>
      <c r="L5259">
        <v>550</v>
      </c>
      <c r="M5259" s="4"/>
      <c r="Q5259" s="4"/>
      <c r="R5259" s="4"/>
    </row>
    <row r="5260" spans="1:19">
      <c r="A5260" s="4" t="s">
        <v>5467</v>
      </c>
      <c r="B5260" s="4" t="s">
        <v>174</v>
      </c>
      <c r="C5260" s="4" t="s">
        <v>179</v>
      </c>
      <c r="D5260" s="4" t="s">
        <v>24</v>
      </c>
      <c r="E5260" s="4" t="s">
        <v>193</v>
      </c>
      <c r="F5260" s="3">
        <v>42941</v>
      </c>
      <c r="G5260" s="3"/>
      <c r="I5260" s="4" t="s">
        <v>9016</v>
      </c>
      <c r="J5260" s="4" t="s">
        <v>9015</v>
      </c>
      <c r="K5260" s="4" t="s">
        <v>9010</v>
      </c>
      <c r="L5260">
        <v>550</v>
      </c>
      <c r="M5260" s="4"/>
      <c r="Q5260" s="4"/>
      <c r="R5260" s="4"/>
    </row>
    <row r="5261" spans="1:19">
      <c r="A5261" s="4" t="s">
        <v>5468</v>
      </c>
      <c r="B5261" s="4" t="s">
        <v>174</v>
      </c>
      <c r="C5261" s="4" t="s">
        <v>9011</v>
      </c>
      <c r="D5261" s="4" t="s">
        <v>79</v>
      </c>
      <c r="E5261" s="4" t="s">
        <v>193</v>
      </c>
      <c r="F5261" s="3">
        <v>42941</v>
      </c>
      <c r="G5261" s="3"/>
      <c r="I5261" s="4" t="s">
        <v>9016</v>
      </c>
      <c r="J5261" s="4" t="s">
        <v>9015</v>
      </c>
      <c r="K5261" s="4" t="s">
        <v>9010</v>
      </c>
      <c r="L5261">
        <v>4821</v>
      </c>
      <c r="M5261" s="4" t="s">
        <v>26</v>
      </c>
      <c r="N5261">
        <v>2002</v>
      </c>
      <c r="O5261">
        <v>3178.24</v>
      </c>
      <c r="P5261">
        <v>4540</v>
      </c>
      <c r="Q5261" s="4" t="s">
        <v>23</v>
      </c>
      <c r="R5261" s="4" t="s">
        <v>24</v>
      </c>
    </row>
    <row r="5262" spans="1:19">
      <c r="A5262" s="4" t="s">
        <v>5469</v>
      </c>
      <c r="B5262" s="4" t="s">
        <v>174</v>
      </c>
      <c r="C5262" s="4" t="s">
        <v>9011</v>
      </c>
      <c r="D5262" s="4" t="s">
        <v>79</v>
      </c>
      <c r="E5262" s="4" t="s">
        <v>193</v>
      </c>
      <c r="F5262" s="3">
        <v>42941</v>
      </c>
      <c r="G5262" s="3"/>
      <c r="I5262" s="4" t="s">
        <v>9016</v>
      </c>
      <c r="J5262" s="4" t="s">
        <v>9015</v>
      </c>
      <c r="K5262" s="4" t="s">
        <v>9010</v>
      </c>
      <c r="L5262">
        <v>4821</v>
      </c>
      <c r="M5262" s="4" t="s">
        <v>26</v>
      </c>
      <c r="N5262">
        <v>2002</v>
      </c>
      <c r="O5262">
        <v>3178.24</v>
      </c>
      <c r="P5262">
        <v>4540</v>
      </c>
      <c r="Q5262" s="4" t="s">
        <v>23</v>
      </c>
      <c r="R5262" s="4" t="s">
        <v>24</v>
      </c>
    </row>
    <row r="5263" spans="1:19">
      <c r="A5263" s="4" t="s">
        <v>5470</v>
      </c>
      <c r="B5263" s="4" t="s">
        <v>174</v>
      </c>
      <c r="C5263" s="4" t="s">
        <v>9011</v>
      </c>
      <c r="D5263" s="4" t="s">
        <v>24</v>
      </c>
      <c r="E5263" s="4" t="s">
        <v>193</v>
      </c>
      <c r="F5263" s="3">
        <v>42941</v>
      </c>
      <c r="G5263" s="3"/>
      <c r="I5263" s="4" t="s">
        <v>9016</v>
      </c>
      <c r="J5263" s="4" t="s">
        <v>9015</v>
      </c>
      <c r="K5263" s="4" t="s">
        <v>9010</v>
      </c>
      <c r="L5263">
        <v>4821</v>
      </c>
      <c r="M5263" s="4"/>
      <c r="Q5263" s="4"/>
      <c r="R5263" s="4"/>
    </row>
    <row r="5264" spans="1:19">
      <c r="A5264" s="4" t="s">
        <v>5471</v>
      </c>
      <c r="B5264" s="4" t="s">
        <v>174</v>
      </c>
      <c r="C5264" s="4" t="s">
        <v>9011</v>
      </c>
      <c r="D5264" s="4" t="s">
        <v>24</v>
      </c>
      <c r="E5264" s="4" t="s">
        <v>193</v>
      </c>
      <c r="F5264" s="3">
        <v>42941</v>
      </c>
      <c r="G5264" s="3"/>
      <c r="I5264" s="4" t="s">
        <v>9016</v>
      </c>
      <c r="J5264" s="4" t="s">
        <v>9015</v>
      </c>
      <c r="K5264" s="4" t="s">
        <v>9010</v>
      </c>
      <c r="L5264">
        <v>4821</v>
      </c>
      <c r="M5264" s="4"/>
      <c r="Q5264" s="4"/>
      <c r="R5264" s="4"/>
    </row>
    <row r="5265" spans="1:19">
      <c r="A5265" s="4" t="s">
        <v>5472</v>
      </c>
      <c r="B5265" s="4" t="s">
        <v>174</v>
      </c>
      <c r="C5265" s="4" t="s">
        <v>192</v>
      </c>
      <c r="D5265" s="4" t="s">
        <v>24</v>
      </c>
      <c r="E5265" s="4" t="s">
        <v>193</v>
      </c>
      <c r="F5265" s="3">
        <v>42941</v>
      </c>
      <c r="G5265" s="3"/>
      <c r="I5265" s="4" t="s">
        <v>9016</v>
      </c>
      <c r="J5265" s="4" t="s">
        <v>9015</v>
      </c>
      <c r="K5265" s="4" t="s">
        <v>9012</v>
      </c>
      <c r="L5265">
        <v>3393</v>
      </c>
      <c r="M5265" s="4"/>
      <c r="Q5265" s="4"/>
      <c r="R5265" s="4"/>
    </row>
    <row r="5266" spans="1:19">
      <c r="A5266" s="4" t="s">
        <v>5473</v>
      </c>
      <c r="B5266" s="4" t="s">
        <v>174</v>
      </c>
      <c r="C5266" s="4" t="s">
        <v>171</v>
      </c>
      <c r="D5266" s="4" t="s">
        <v>79</v>
      </c>
      <c r="E5266" s="4" t="s">
        <v>197</v>
      </c>
      <c r="F5266" s="3">
        <v>42941</v>
      </c>
      <c r="G5266" s="3">
        <v>43052</v>
      </c>
      <c r="H5266">
        <v>0</v>
      </c>
      <c r="I5266" s="4" t="s">
        <v>9016</v>
      </c>
      <c r="J5266" s="4" t="s">
        <v>9015</v>
      </c>
      <c r="K5266" s="4" t="s">
        <v>9010</v>
      </c>
      <c r="L5266">
        <v>1096</v>
      </c>
      <c r="M5266" s="4" t="s">
        <v>26</v>
      </c>
      <c r="N5266">
        <v>2002</v>
      </c>
      <c r="O5266">
        <v>3178.24</v>
      </c>
      <c r="P5266">
        <v>4540</v>
      </c>
      <c r="Q5266" s="4" t="s">
        <v>23</v>
      </c>
      <c r="R5266" s="4" t="s">
        <v>24</v>
      </c>
      <c r="S5266">
        <v>111</v>
      </c>
    </row>
    <row r="5267" spans="1:19">
      <c r="A5267" s="4" t="s">
        <v>5474</v>
      </c>
      <c r="B5267" s="4" t="s">
        <v>174</v>
      </c>
      <c r="C5267" s="4" t="s">
        <v>9011</v>
      </c>
      <c r="D5267" s="4" t="s">
        <v>45</v>
      </c>
      <c r="E5267" s="4" t="s">
        <v>197</v>
      </c>
      <c r="F5267" s="3">
        <v>42941</v>
      </c>
      <c r="G5267" s="3">
        <v>42955</v>
      </c>
      <c r="H5267">
        <v>0</v>
      </c>
      <c r="I5267" s="4" t="s">
        <v>9016</v>
      </c>
      <c r="J5267" s="4" t="s">
        <v>9015</v>
      </c>
      <c r="K5267" s="4" t="s">
        <v>9010</v>
      </c>
      <c r="L5267">
        <v>4821</v>
      </c>
      <c r="M5267" s="4" t="s">
        <v>46</v>
      </c>
      <c r="N5267">
        <v>1995</v>
      </c>
      <c r="O5267">
        <v>2173.98</v>
      </c>
      <c r="P5267">
        <v>2928</v>
      </c>
      <c r="Q5267" s="4" t="s">
        <v>23</v>
      </c>
      <c r="R5267" s="4" t="s">
        <v>47</v>
      </c>
      <c r="S5267">
        <v>14</v>
      </c>
    </row>
    <row r="5268" spans="1:19">
      <c r="A5268" s="4" t="s">
        <v>5475</v>
      </c>
      <c r="B5268" s="4" t="s">
        <v>174</v>
      </c>
      <c r="C5268" s="4" t="s">
        <v>179</v>
      </c>
      <c r="D5268" s="4" t="s">
        <v>103</v>
      </c>
      <c r="E5268" s="4" t="s">
        <v>172</v>
      </c>
      <c r="F5268" s="3">
        <v>42941</v>
      </c>
      <c r="G5268" s="3">
        <v>42950</v>
      </c>
      <c r="H5268">
        <v>528</v>
      </c>
      <c r="I5268" s="4" t="s">
        <v>9016</v>
      </c>
      <c r="J5268" s="4" t="s">
        <v>9015</v>
      </c>
      <c r="K5268" s="4" t="s">
        <v>9010</v>
      </c>
      <c r="L5268">
        <v>550</v>
      </c>
      <c r="M5268" s="4" t="s">
        <v>26</v>
      </c>
      <c r="N5268">
        <v>1992</v>
      </c>
      <c r="O5268">
        <v>3922.42</v>
      </c>
      <c r="P5268">
        <v>6837</v>
      </c>
      <c r="Q5268" s="4" t="s">
        <v>23</v>
      </c>
      <c r="R5268" s="4" t="s">
        <v>24</v>
      </c>
      <c r="S5268">
        <v>9</v>
      </c>
    </row>
    <row r="5269" spans="1:19">
      <c r="A5269" s="4" t="s">
        <v>5476</v>
      </c>
      <c r="B5269" s="4" t="s">
        <v>174</v>
      </c>
      <c r="C5269" s="4" t="s">
        <v>179</v>
      </c>
      <c r="D5269" s="4" t="s">
        <v>109</v>
      </c>
      <c r="E5269" s="4" t="s">
        <v>172</v>
      </c>
      <c r="F5269" s="3">
        <v>42941</v>
      </c>
      <c r="G5269" s="3">
        <v>42947</v>
      </c>
      <c r="H5269">
        <v>581</v>
      </c>
      <c r="I5269" s="4" t="s">
        <v>9016</v>
      </c>
      <c r="J5269" s="4" t="s">
        <v>9015</v>
      </c>
      <c r="K5269" s="4" t="s">
        <v>9010</v>
      </c>
      <c r="L5269">
        <v>550</v>
      </c>
      <c r="M5269" s="4" t="s">
        <v>58</v>
      </c>
      <c r="N5269">
        <v>1987</v>
      </c>
      <c r="O5269">
        <v>1698.2</v>
      </c>
      <c r="P5269">
        <v>3798</v>
      </c>
      <c r="Q5269" s="4" t="s">
        <v>23</v>
      </c>
      <c r="R5269" s="4" t="s">
        <v>24</v>
      </c>
      <c r="S5269">
        <v>6</v>
      </c>
    </row>
    <row r="5270" spans="1:19">
      <c r="A5270" s="4" t="s">
        <v>5477</v>
      </c>
      <c r="B5270" s="4" t="s">
        <v>174</v>
      </c>
      <c r="C5270" s="4" t="s">
        <v>199</v>
      </c>
      <c r="D5270" s="4" t="s">
        <v>118</v>
      </c>
      <c r="E5270" s="4" t="s">
        <v>172</v>
      </c>
      <c r="F5270" s="3">
        <v>42941</v>
      </c>
      <c r="G5270" s="3">
        <v>43007</v>
      </c>
      <c r="H5270">
        <v>5947</v>
      </c>
      <c r="I5270" s="4" t="s">
        <v>9016</v>
      </c>
      <c r="J5270" s="4" t="s">
        <v>9015</v>
      </c>
      <c r="K5270" s="4" t="s">
        <v>9010</v>
      </c>
      <c r="L5270">
        <v>5482</v>
      </c>
      <c r="M5270" s="4" t="s">
        <v>33</v>
      </c>
      <c r="N5270">
        <v>1995</v>
      </c>
      <c r="O5270">
        <v>332.43</v>
      </c>
      <c r="P5270">
        <v>799</v>
      </c>
      <c r="Q5270" s="4" t="s">
        <v>23</v>
      </c>
      <c r="R5270" s="4" t="s">
        <v>24</v>
      </c>
      <c r="S5270">
        <v>66</v>
      </c>
    </row>
    <row r="5271" spans="1:19">
      <c r="A5271" s="4" t="s">
        <v>5478</v>
      </c>
      <c r="B5271" s="4" t="s">
        <v>263</v>
      </c>
      <c r="C5271" s="4" t="s">
        <v>192</v>
      </c>
      <c r="D5271" s="4" t="s">
        <v>65</v>
      </c>
      <c r="E5271" s="4" t="s">
        <v>197</v>
      </c>
      <c r="F5271" s="3">
        <v>42941</v>
      </c>
      <c r="G5271" s="3">
        <v>42949</v>
      </c>
      <c r="H5271">
        <v>0</v>
      </c>
      <c r="I5271" s="4" t="s">
        <v>9021</v>
      </c>
      <c r="J5271" s="4" t="s">
        <v>9019</v>
      </c>
      <c r="K5271" s="4" t="s">
        <v>9012</v>
      </c>
      <c r="L5271">
        <v>3393</v>
      </c>
      <c r="M5271" s="4" t="s">
        <v>33</v>
      </c>
      <c r="N5271">
        <v>1990</v>
      </c>
      <c r="O5271">
        <v>2520.83</v>
      </c>
      <c r="P5271">
        <v>3502</v>
      </c>
      <c r="Q5271" s="4" t="s">
        <v>23</v>
      </c>
      <c r="R5271" s="4" t="s">
        <v>24</v>
      </c>
      <c r="S5271">
        <v>8</v>
      </c>
    </row>
    <row r="5272" spans="1:19">
      <c r="A5272" s="4" t="s">
        <v>5479</v>
      </c>
      <c r="B5272" s="4" t="s">
        <v>196</v>
      </c>
      <c r="C5272" s="4" t="s">
        <v>179</v>
      </c>
      <c r="D5272" s="4" t="s">
        <v>24</v>
      </c>
      <c r="E5272" s="4" t="s">
        <v>193</v>
      </c>
      <c r="F5272" s="3">
        <v>42941</v>
      </c>
      <c r="G5272" s="3"/>
      <c r="I5272" s="4" t="s">
        <v>9016</v>
      </c>
      <c r="J5272" s="4" t="s">
        <v>9015</v>
      </c>
      <c r="K5272" s="4" t="s">
        <v>9010</v>
      </c>
      <c r="L5272">
        <v>550</v>
      </c>
      <c r="M5272" s="4"/>
      <c r="Q5272" s="4"/>
      <c r="R5272" s="4"/>
    </row>
    <row r="5273" spans="1:19">
      <c r="A5273" s="4" t="s">
        <v>5480</v>
      </c>
      <c r="B5273" s="4" t="s">
        <v>196</v>
      </c>
      <c r="C5273" s="4" t="s">
        <v>192</v>
      </c>
      <c r="D5273" s="4" t="s">
        <v>24</v>
      </c>
      <c r="E5273" s="4" t="s">
        <v>193</v>
      </c>
      <c r="F5273" s="3">
        <v>42941</v>
      </c>
      <c r="G5273" s="3"/>
      <c r="I5273" s="4" t="s">
        <v>9016</v>
      </c>
      <c r="J5273" s="4" t="s">
        <v>9015</v>
      </c>
      <c r="K5273" s="4" t="s">
        <v>9012</v>
      </c>
      <c r="L5273">
        <v>3393</v>
      </c>
      <c r="M5273" s="4"/>
      <c r="Q5273" s="4"/>
      <c r="R5273" s="4"/>
    </row>
    <row r="5274" spans="1:19">
      <c r="A5274" s="4" t="s">
        <v>5481</v>
      </c>
      <c r="B5274" s="4" t="s">
        <v>196</v>
      </c>
      <c r="C5274" s="4" t="s">
        <v>9011</v>
      </c>
      <c r="D5274" s="4" t="s">
        <v>79</v>
      </c>
      <c r="E5274" s="4" t="s">
        <v>197</v>
      </c>
      <c r="F5274" s="3">
        <v>42941</v>
      </c>
      <c r="G5274" s="3">
        <v>43044</v>
      </c>
      <c r="H5274">
        <v>0</v>
      </c>
      <c r="I5274" s="4" t="s">
        <v>9016</v>
      </c>
      <c r="J5274" s="4" t="s">
        <v>9015</v>
      </c>
      <c r="K5274" s="4" t="s">
        <v>9010</v>
      </c>
      <c r="L5274">
        <v>4821</v>
      </c>
      <c r="M5274" s="4" t="s">
        <v>26</v>
      </c>
      <c r="N5274">
        <v>2002</v>
      </c>
      <c r="O5274">
        <v>3178.24</v>
      </c>
      <c r="P5274">
        <v>4540</v>
      </c>
      <c r="Q5274" s="4" t="s">
        <v>23</v>
      </c>
      <c r="R5274" s="4" t="s">
        <v>24</v>
      </c>
      <c r="S5274">
        <v>103</v>
      </c>
    </row>
    <row r="5275" spans="1:19">
      <c r="A5275" s="4" t="s">
        <v>5482</v>
      </c>
      <c r="B5275" s="4" t="s">
        <v>203</v>
      </c>
      <c r="C5275" s="4" t="s">
        <v>192</v>
      </c>
      <c r="D5275" s="4" t="s">
        <v>24</v>
      </c>
      <c r="E5275" s="4" t="s">
        <v>193</v>
      </c>
      <c r="F5275" s="3">
        <v>42941</v>
      </c>
      <c r="G5275" s="3"/>
      <c r="I5275" s="4" t="s">
        <v>9023</v>
      </c>
      <c r="J5275" s="4" t="s">
        <v>9024</v>
      </c>
      <c r="K5275" s="4" t="s">
        <v>9012</v>
      </c>
      <c r="L5275">
        <v>3393</v>
      </c>
      <c r="M5275" s="4"/>
      <c r="Q5275" s="4"/>
      <c r="R5275" s="4"/>
    </row>
    <row r="5276" spans="1:19">
      <c r="A5276" s="4" t="s">
        <v>5483</v>
      </c>
      <c r="B5276" s="4" t="s">
        <v>343</v>
      </c>
      <c r="C5276" s="4" t="s">
        <v>179</v>
      </c>
      <c r="D5276" s="4" t="s">
        <v>24</v>
      </c>
      <c r="E5276" s="4" t="s">
        <v>193</v>
      </c>
      <c r="F5276" s="3">
        <v>42941</v>
      </c>
      <c r="G5276" s="3"/>
      <c r="I5276" s="4" t="s">
        <v>9016</v>
      </c>
      <c r="J5276" s="4" t="s">
        <v>9015</v>
      </c>
      <c r="K5276" s="4" t="s">
        <v>9010</v>
      </c>
      <c r="L5276">
        <v>550</v>
      </c>
      <c r="M5276" s="4"/>
      <c r="Q5276" s="4"/>
      <c r="R5276" s="4"/>
    </row>
    <row r="5277" spans="1:19">
      <c r="A5277" s="4" t="s">
        <v>5484</v>
      </c>
      <c r="B5277" s="4" t="s">
        <v>219</v>
      </c>
      <c r="C5277" s="4" t="s">
        <v>179</v>
      </c>
      <c r="D5277" s="4" t="s">
        <v>72</v>
      </c>
      <c r="E5277" s="4" t="s">
        <v>172</v>
      </c>
      <c r="F5277" s="3">
        <v>42941</v>
      </c>
      <c r="G5277" s="3">
        <v>43071</v>
      </c>
      <c r="H5277">
        <v>508</v>
      </c>
      <c r="I5277" s="4" t="s">
        <v>9026</v>
      </c>
      <c r="J5277" s="4" t="s">
        <v>9024</v>
      </c>
      <c r="K5277" s="4" t="s">
        <v>9010</v>
      </c>
      <c r="L5277">
        <v>550</v>
      </c>
      <c r="M5277" s="4" t="s">
        <v>73</v>
      </c>
      <c r="N5277">
        <v>2003</v>
      </c>
      <c r="O5277">
        <v>692.19</v>
      </c>
      <c r="P5277">
        <v>1922</v>
      </c>
      <c r="Q5277" s="4" t="s">
        <v>23</v>
      </c>
      <c r="R5277" s="4" t="s">
        <v>24</v>
      </c>
      <c r="S5277">
        <v>130</v>
      </c>
    </row>
    <row r="5278" spans="1:19">
      <c r="A5278" s="4" t="s">
        <v>5485</v>
      </c>
      <c r="B5278" s="4" t="s">
        <v>230</v>
      </c>
      <c r="C5278" s="4" t="s">
        <v>177</v>
      </c>
      <c r="D5278" s="4" t="s">
        <v>24</v>
      </c>
      <c r="E5278" s="4" t="s">
        <v>193</v>
      </c>
      <c r="F5278" s="3">
        <v>42941</v>
      </c>
      <c r="G5278" s="3"/>
      <c r="I5278" s="4" t="s">
        <v>9026</v>
      </c>
      <c r="J5278" s="4" t="s">
        <v>9024</v>
      </c>
      <c r="K5278" s="4" t="s">
        <v>9012</v>
      </c>
      <c r="L5278">
        <v>55</v>
      </c>
      <c r="M5278" s="4"/>
      <c r="Q5278" s="4"/>
      <c r="R5278" s="4"/>
    </row>
    <row r="5279" spans="1:19">
      <c r="A5279" s="4" t="s">
        <v>5486</v>
      </c>
      <c r="B5279" s="4" t="s">
        <v>256</v>
      </c>
      <c r="C5279" s="4" t="s">
        <v>177</v>
      </c>
      <c r="D5279" s="4" t="s">
        <v>76</v>
      </c>
      <c r="E5279" s="4" t="s">
        <v>193</v>
      </c>
      <c r="F5279" s="3">
        <v>42941</v>
      </c>
      <c r="G5279" s="3"/>
      <c r="I5279" s="4" t="s">
        <v>9014</v>
      </c>
      <c r="J5279" s="4" t="s">
        <v>9015</v>
      </c>
      <c r="K5279" s="4" t="s">
        <v>9012</v>
      </c>
      <c r="L5279">
        <v>55</v>
      </c>
      <c r="M5279" s="4" t="s">
        <v>9322</v>
      </c>
      <c r="N5279">
        <v>1997</v>
      </c>
      <c r="O5279">
        <v>8170.38</v>
      </c>
      <c r="P5279">
        <v>16499</v>
      </c>
      <c r="Q5279" s="4" t="s">
        <v>77</v>
      </c>
      <c r="R5279" s="4" t="s">
        <v>24</v>
      </c>
    </row>
    <row r="5280" spans="1:19">
      <c r="A5280" s="4" t="s">
        <v>5487</v>
      </c>
      <c r="B5280" s="4" t="s">
        <v>256</v>
      </c>
      <c r="C5280" s="4" t="s">
        <v>192</v>
      </c>
      <c r="D5280" s="4" t="s">
        <v>120</v>
      </c>
      <c r="E5280" s="4" t="s">
        <v>193</v>
      </c>
      <c r="F5280" s="3">
        <v>42941</v>
      </c>
      <c r="G5280" s="3"/>
      <c r="I5280" s="4" t="s">
        <v>9014</v>
      </c>
      <c r="J5280" s="4" t="s">
        <v>9015</v>
      </c>
      <c r="K5280" s="4" t="s">
        <v>9012</v>
      </c>
      <c r="L5280">
        <v>3393</v>
      </c>
      <c r="M5280" s="4" t="s">
        <v>58</v>
      </c>
      <c r="N5280">
        <v>1998</v>
      </c>
      <c r="O5280">
        <v>2022.14</v>
      </c>
      <c r="P5280">
        <v>5113</v>
      </c>
      <c r="Q5280" s="4" t="s">
        <v>23</v>
      </c>
      <c r="R5280" s="4" t="s">
        <v>24</v>
      </c>
    </row>
    <row r="5281" spans="1:19">
      <c r="A5281" s="4" t="s">
        <v>5488</v>
      </c>
      <c r="B5281" s="4" t="s">
        <v>256</v>
      </c>
      <c r="C5281" s="4" t="s">
        <v>192</v>
      </c>
      <c r="D5281" s="4" t="s">
        <v>24</v>
      </c>
      <c r="E5281" s="4" t="s">
        <v>193</v>
      </c>
      <c r="F5281" s="3">
        <v>42941</v>
      </c>
      <c r="G5281" s="3"/>
      <c r="I5281" s="4" t="s">
        <v>9014</v>
      </c>
      <c r="J5281" s="4" t="s">
        <v>9015</v>
      </c>
      <c r="K5281" s="4" t="s">
        <v>9012</v>
      </c>
      <c r="L5281">
        <v>3393</v>
      </c>
      <c r="M5281" s="4"/>
      <c r="Q5281" s="4"/>
      <c r="R5281" s="4"/>
    </row>
    <row r="5282" spans="1:19">
      <c r="A5282" s="4" t="s">
        <v>5489</v>
      </c>
      <c r="B5282" s="4" t="s">
        <v>256</v>
      </c>
      <c r="C5282" s="4" t="s">
        <v>179</v>
      </c>
      <c r="D5282" s="4" t="s">
        <v>51</v>
      </c>
      <c r="E5282" s="4" t="s">
        <v>197</v>
      </c>
      <c r="F5282" s="3">
        <v>42941</v>
      </c>
      <c r="G5282" s="3">
        <v>42947</v>
      </c>
      <c r="H5282">
        <v>0</v>
      </c>
      <c r="I5282" s="4" t="s">
        <v>9014</v>
      </c>
      <c r="J5282" s="4" t="s">
        <v>9015</v>
      </c>
      <c r="K5282" s="4" t="s">
        <v>9010</v>
      </c>
      <c r="L5282">
        <v>550</v>
      </c>
      <c r="M5282" s="4" t="s">
        <v>36</v>
      </c>
      <c r="N5282">
        <v>1982</v>
      </c>
      <c r="O5282">
        <v>4618</v>
      </c>
      <c r="P5282">
        <v>10083</v>
      </c>
      <c r="Q5282" s="4" t="s">
        <v>23</v>
      </c>
      <c r="R5282" s="4" t="s">
        <v>24</v>
      </c>
      <c r="S5282">
        <v>6</v>
      </c>
    </row>
    <row r="5283" spans="1:19">
      <c r="A5283" s="4" t="s">
        <v>5490</v>
      </c>
      <c r="B5283" s="4" t="s">
        <v>256</v>
      </c>
      <c r="C5283" s="4" t="s">
        <v>179</v>
      </c>
      <c r="D5283" s="4" t="s">
        <v>85</v>
      </c>
      <c r="E5283" s="4" t="s">
        <v>172</v>
      </c>
      <c r="F5283" s="3">
        <v>42941</v>
      </c>
      <c r="G5283" s="3">
        <v>42946</v>
      </c>
      <c r="H5283">
        <v>537</v>
      </c>
      <c r="I5283" s="4" t="s">
        <v>9014</v>
      </c>
      <c r="J5283" s="4" t="s">
        <v>9015</v>
      </c>
      <c r="K5283" s="4" t="s">
        <v>9010</v>
      </c>
      <c r="L5283">
        <v>550</v>
      </c>
      <c r="M5283" s="4" t="s">
        <v>46</v>
      </c>
      <c r="N5283">
        <v>1985</v>
      </c>
      <c r="O5283">
        <v>375.43</v>
      </c>
      <c r="P5283">
        <v>1190</v>
      </c>
      <c r="Q5283" s="4" t="s">
        <v>23</v>
      </c>
      <c r="R5283" s="4" t="s">
        <v>24</v>
      </c>
      <c r="S5283">
        <v>5</v>
      </c>
    </row>
    <row r="5284" spans="1:19">
      <c r="A5284" s="4" t="s">
        <v>5491</v>
      </c>
      <c r="B5284" s="4" t="s">
        <v>187</v>
      </c>
      <c r="C5284" s="4" t="s">
        <v>171</v>
      </c>
      <c r="D5284" s="4" t="s">
        <v>32</v>
      </c>
      <c r="E5284" s="4" t="s">
        <v>197</v>
      </c>
      <c r="F5284" s="3">
        <v>42941</v>
      </c>
      <c r="G5284" s="3">
        <v>43066</v>
      </c>
      <c r="H5284">
        <v>0</v>
      </c>
      <c r="I5284" s="4" t="s">
        <v>9023</v>
      </c>
      <c r="J5284" s="4" t="s">
        <v>9024</v>
      </c>
      <c r="K5284" s="4" t="s">
        <v>9010</v>
      </c>
      <c r="L5284">
        <v>1096</v>
      </c>
      <c r="M5284" s="4" t="s">
        <v>33</v>
      </c>
      <c r="N5284">
        <v>2009</v>
      </c>
      <c r="O5284">
        <v>497.11</v>
      </c>
      <c r="P5284">
        <v>1588</v>
      </c>
      <c r="Q5284" s="4" t="s">
        <v>23</v>
      </c>
      <c r="R5284" s="4" t="s">
        <v>24</v>
      </c>
      <c r="S5284">
        <v>125</v>
      </c>
    </row>
    <row r="5285" spans="1:19">
      <c r="A5285" s="4" t="s">
        <v>5492</v>
      </c>
      <c r="B5285" s="4" t="s">
        <v>244</v>
      </c>
      <c r="C5285" s="4" t="s">
        <v>179</v>
      </c>
      <c r="D5285" s="4" t="s">
        <v>130</v>
      </c>
      <c r="E5285" s="4" t="s">
        <v>193</v>
      </c>
      <c r="F5285" s="3">
        <v>42941</v>
      </c>
      <c r="G5285" s="3"/>
      <c r="I5285" s="4" t="s">
        <v>9016</v>
      </c>
      <c r="J5285" s="4" t="s">
        <v>9015</v>
      </c>
      <c r="K5285" s="4" t="s">
        <v>9010</v>
      </c>
      <c r="L5285">
        <v>550</v>
      </c>
      <c r="M5285" s="4" t="s">
        <v>36</v>
      </c>
      <c r="N5285">
        <v>1979</v>
      </c>
      <c r="O5285">
        <v>4478.47</v>
      </c>
      <c r="P5285">
        <v>13809</v>
      </c>
      <c r="Q5285" s="4" t="s">
        <v>23</v>
      </c>
      <c r="R5285" s="4" t="s">
        <v>24</v>
      </c>
    </row>
    <row r="5286" spans="1:19">
      <c r="A5286" s="4" t="s">
        <v>5493</v>
      </c>
      <c r="B5286" s="4" t="s">
        <v>244</v>
      </c>
      <c r="C5286" s="4" t="s">
        <v>199</v>
      </c>
      <c r="D5286" s="4" t="s">
        <v>24</v>
      </c>
      <c r="E5286" s="4" t="s">
        <v>193</v>
      </c>
      <c r="F5286" s="3">
        <v>42941</v>
      </c>
      <c r="G5286" s="3"/>
      <c r="I5286" s="4" t="s">
        <v>9016</v>
      </c>
      <c r="J5286" s="4" t="s">
        <v>9015</v>
      </c>
      <c r="K5286" s="4" t="s">
        <v>9010</v>
      </c>
      <c r="L5286">
        <v>5482</v>
      </c>
      <c r="M5286" s="4"/>
      <c r="Q5286" s="4"/>
      <c r="R5286" s="4"/>
    </row>
    <row r="5287" spans="1:19">
      <c r="A5287" s="4" t="s">
        <v>5494</v>
      </c>
      <c r="B5287" s="4" t="s">
        <v>244</v>
      </c>
      <c r="C5287" s="4" t="s">
        <v>177</v>
      </c>
      <c r="D5287" s="4" t="s">
        <v>119</v>
      </c>
      <c r="E5287" s="4" t="s">
        <v>193</v>
      </c>
      <c r="F5287" s="3">
        <v>42941</v>
      </c>
      <c r="G5287" s="3"/>
      <c r="I5287" s="4" t="s">
        <v>9016</v>
      </c>
      <c r="J5287" s="4" t="s">
        <v>9015</v>
      </c>
      <c r="K5287" s="4" t="s">
        <v>9012</v>
      </c>
      <c r="L5287">
        <v>55</v>
      </c>
      <c r="M5287" s="4" t="s">
        <v>55</v>
      </c>
      <c r="N5287">
        <v>1988</v>
      </c>
      <c r="O5287">
        <v>5266.09</v>
      </c>
      <c r="P5287">
        <v>8595</v>
      </c>
      <c r="Q5287" s="4" t="s">
        <v>23</v>
      </c>
      <c r="R5287" s="4" t="s">
        <v>56</v>
      </c>
    </row>
    <row r="5288" spans="1:19">
      <c r="A5288" s="4" t="s">
        <v>5495</v>
      </c>
      <c r="B5288" s="4" t="s">
        <v>244</v>
      </c>
      <c r="C5288" s="4" t="s">
        <v>171</v>
      </c>
      <c r="D5288" s="4" t="s">
        <v>37</v>
      </c>
      <c r="E5288" s="4" t="s">
        <v>172</v>
      </c>
      <c r="F5288" s="3">
        <v>42941</v>
      </c>
      <c r="G5288" s="3">
        <v>42943</v>
      </c>
      <c r="H5288">
        <v>1031</v>
      </c>
      <c r="I5288" s="4" t="s">
        <v>9016</v>
      </c>
      <c r="J5288" s="4" t="s">
        <v>9015</v>
      </c>
      <c r="K5288" s="4" t="s">
        <v>9010</v>
      </c>
      <c r="L5288">
        <v>1096</v>
      </c>
      <c r="M5288" s="4" t="s">
        <v>33</v>
      </c>
      <c r="N5288">
        <v>2001</v>
      </c>
      <c r="O5288">
        <v>718.62</v>
      </c>
      <c r="P5288">
        <v>2448</v>
      </c>
      <c r="Q5288" s="4" t="s">
        <v>23</v>
      </c>
      <c r="R5288" s="4" t="s">
        <v>24</v>
      </c>
      <c r="S5288">
        <v>2</v>
      </c>
    </row>
    <row r="5289" spans="1:19">
      <c r="A5289" s="4" t="s">
        <v>5496</v>
      </c>
      <c r="B5289" s="4" t="s">
        <v>170</v>
      </c>
      <c r="C5289" s="4" t="s">
        <v>179</v>
      </c>
      <c r="D5289" s="4" t="s">
        <v>24</v>
      </c>
      <c r="E5289" s="4" t="s">
        <v>193</v>
      </c>
      <c r="F5289" s="3">
        <v>42941</v>
      </c>
      <c r="G5289" s="3"/>
      <c r="I5289" s="4" t="s">
        <v>9014</v>
      </c>
      <c r="J5289" s="4" t="s">
        <v>9015</v>
      </c>
      <c r="K5289" s="4" t="s">
        <v>9010</v>
      </c>
      <c r="L5289">
        <v>550</v>
      </c>
      <c r="M5289" s="4"/>
      <c r="Q5289" s="4"/>
      <c r="R5289" s="4"/>
    </row>
    <row r="5290" spans="1:19">
      <c r="A5290" s="4" t="s">
        <v>5497</v>
      </c>
      <c r="B5290" s="4" t="s">
        <v>170</v>
      </c>
      <c r="C5290" s="4" t="s">
        <v>192</v>
      </c>
      <c r="D5290" s="4" t="s">
        <v>122</v>
      </c>
      <c r="E5290" s="4" t="s">
        <v>193</v>
      </c>
      <c r="F5290" s="3">
        <v>42941</v>
      </c>
      <c r="G5290" s="3"/>
      <c r="I5290" s="4" t="s">
        <v>9014</v>
      </c>
      <c r="J5290" s="4" t="s">
        <v>9015</v>
      </c>
      <c r="K5290" s="4" t="s">
        <v>9012</v>
      </c>
      <c r="L5290">
        <v>3393</v>
      </c>
      <c r="M5290" s="4" t="s">
        <v>58</v>
      </c>
      <c r="N5290">
        <v>1993</v>
      </c>
      <c r="O5290">
        <v>7537.24</v>
      </c>
      <c r="P5290">
        <v>20293</v>
      </c>
      <c r="Q5290" s="4" t="s">
        <v>23</v>
      </c>
      <c r="R5290" s="4" t="s">
        <v>24</v>
      </c>
    </row>
    <row r="5291" spans="1:19">
      <c r="A5291" s="4" t="s">
        <v>5498</v>
      </c>
      <c r="B5291" s="4" t="s">
        <v>189</v>
      </c>
      <c r="C5291" s="4" t="s">
        <v>171</v>
      </c>
      <c r="D5291" s="4" t="s">
        <v>84</v>
      </c>
      <c r="E5291" s="4" t="s">
        <v>193</v>
      </c>
      <c r="F5291" s="3">
        <v>42941</v>
      </c>
      <c r="G5291" s="3"/>
      <c r="I5291" s="4" t="s">
        <v>9016</v>
      </c>
      <c r="J5291" s="4" t="s">
        <v>9015</v>
      </c>
      <c r="K5291" s="4" t="s">
        <v>9010</v>
      </c>
      <c r="L5291">
        <v>1096</v>
      </c>
      <c r="M5291" s="4" t="s">
        <v>9322</v>
      </c>
      <c r="N5291">
        <v>1980</v>
      </c>
      <c r="O5291">
        <v>7708.38</v>
      </c>
      <c r="P5291">
        <v>13756</v>
      </c>
      <c r="Q5291" s="4" t="s">
        <v>23</v>
      </c>
      <c r="R5291" s="4" t="s">
        <v>24</v>
      </c>
    </row>
    <row r="5292" spans="1:19">
      <c r="A5292" s="4" t="s">
        <v>5499</v>
      </c>
      <c r="B5292" s="4" t="s">
        <v>189</v>
      </c>
      <c r="C5292" s="4" t="s">
        <v>171</v>
      </c>
      <c r="D5292" s="4" t="s">
        <v>24</v>
      </c>
      <c r="E5292" s="4" t="s">
        <v>193</v>
      </c>
      <c r="F5292" s="3">
        <v>42941</v>
      </c>
      <c r="G5292" s="3"/>
      <c r="I5292" s="4" t="s">
        <v>9016</v>
      </c>
      <c r="J5292" s="4" t="s">
        <v>9015</v>
      </c>
      <c r="K5292" s="4" t="s">
        <v>9010</v>
      </c>
      <c r="L5292">
        <v>1096</v>
      </c>
      <c r="M5292" s="4"/>
      <c r="Q5292" s="4"/>
      <c r="R5292" s="4"/>
    </row>
    <row r="5293" spans="1:19">
      <c r="A5293" s="4" t="s">
        <v>5500</v>
      </c>
      <c r="B5293" s="4" t="s">
        <v>189</v>
      </c>
      <c r="C5293" s="4" t="s">
        <v>192</v>
      </c>
      <c r="D5293" s="4" t="s">
        <v>54</v>
      </c>
      <c r="E5293" s="4" t="s">
        <v>193</v>
      </c>
      <c r="F5293" s="3">
        <v>42941</v>
      </c>
      <c r="G5293" s="3"/>
      <c r="I5293" s="4" t="s">
        <v>9016</v>
      </c>
      <c r="J5293" s="4" t="s">
        <v>9015</v>
      </c>
      <c r="K5293" s="4" t="s">
        <v>9012</v>
      </c>
      <c r="L5293">
        <v>3393</v>
      </c>
      <c r="M5293" s="4" t="s">
        <v>55</v>
      </c>
      <c r="N5293">
        <v>1995</v>
      </c>
      <c r="O5293">
        <v>1825.82</v>
      </c>
      <c r="P5293">
        <v>5595</v>
      </c>
      <c r="Q5293" s="4" t="s">
        <v>23</v>
      </c>
      <c r="R5293" s="4" t="s">
        <v>56</v>
      </c>
    </row>
    <row r="5294" spans="1:19">
      <c r="A5294" s="4" t="s">
        <v>5501</v>
      </c>
      <c r="B5294" s="4" t="s">
        <v>189</v>
      </c>
      <c r="C5294" s="4" t="s">
        <v>171</v>
      </c>
      <c r="D5294" s="4" t="s">
        <v>45</v>
      </c>
      <c r="E5294" s="4" t="s">
        <v>172</v>
      </c>
      <c r="F5294" s="3">
        <v>42941</v>
      </c>
      <c r="G5294" s="3">
        <v>43042</v>
      </c>
      <c r="H5294">
        <v>1077</v>
      </c>
      <c r="I5294" s="4" t="s">
        <v>9016</v>
      </c>
      <c r="J5294" s="4" t="s">
        <v>9015</v>
      </c>
      <c r="K5294" s="4" t="s">
        <v>9010</v>
      </c>
      <c r="L5294">
        <v>1096</v>
      </c>
      <c r="M5294" s="4" t="s">
        <v>46</v>
      </c>
      <c r="N5294">
        <v>1995</v>
      </c>
      <c r="O5294">
        <v>2173.98</v>
      </c>
      <c r="P5294">
        <v>2928</v>
      </c>
      <c r="Q5294" s="4" t="s">
        <v>23</v>
      </c>
      <c r="R5294" s="4" t="s">
        <v>47</v>
      </c>
      <c r="S5294">
        <v>101</v>
      </c>
    </row>
    <row r="5295" spans="1:19">
      <c r="A5295" s="4" t="s">
        <v>5502</v>
      </c>
      <c r="B5295" s="4" t="s">
        <v>205</v>
      </c>
      <c r="C5295" s="4" t="s">
        <v>177</v>
      </c>
      <c r="D5295" s="4" t="s">
        <v>24</v>
      </c>
      <c r="E5295" s="4" t="s">
        <v>193</v>
      </c>
      <c r="F5295" s="3">
        <v>42941</v>
      </c>
      <c r="G5295" s="3"/>
      <c r="I5295" s="4" t="s">
        <v>9023</v>
      </c>
      <c r="J5295" s="4" t="s">
        <v>9024</v>
      </c>
      <c r="K5295" s="4" t="s">
        <v>9012</v>
      </c>
      <c r="L5295">
        <v>55</v>
      </c>
      <c r="M5295" s="4"/>
      <c r="Q5295" s="4"/>
      <c r="R5295" s="4"/>
    </row>
    <row r="5296" spans="1:19">
      <c r="A5296" s="4" t="s">
        <v>5503</v>
      </c>
      <c r="B5296" s="4" t="s">
        <v>208</v>
      </c>
      <c r="C5296" s="4" t="s">
        <v>179</v>
      </c>
      <c r="D5296" s="4" t="s">
        <v>24</v>
      </c>
      <c r="E5296" s="4" t="s">
        <v>193</v>
      </c>
      <c r="F5296" s="3">
        <v>42941</v>
      </c>
      <c r="G5296" s="3"/>
      <c r="I5296" s="4" t="s">
        <v>9014</v>
      </c>
      <c r="J5296" s="4" t="s">
        <v>9015</v>
      </c>
      <c r="K5296" s="4" t="s">
        <v>9010</v>
      </c>
      <c r="L5296">
        <v>550</v>
      </c>
      <c r="M5296" s="4"/>
      <c r="Q5296" s="4"/>
      <c r="R5296" s="4"/>
    </row>
    <row r="5297" spans="1:19">
      <c r="A5297" s="4" t="s">
        <v>5504</v>
      </c>
      <c r="B5297" s="4" t="s">
        <v>208</v>
      </c>
      <c r="C5297" s="4" t="s">
        <v>177</v>
      </c>
      <c r="D5297" s="4" t="s">
        <v>56</v>
      </c>
      <c r="E5297" s="4" t="s">
        <v>193</v>
      </c>
      <c r="F5297" s="3">
        <v>42941</v>
      </c>
      <c r="G5297" s="3"/>
      <c r="I5297" s="4" t="s">
        <v>9014</v>
      </c>
      <c r="J5297" s="4" t="s">
        <v>9015</v>
      </c>
      <c r="K5297" s="4" t="s">
        <v>9012</v>
      </c>
      <c r="L5297">
        <v>55</v>
      </c>
      <c r="M5297" s="4" t="s">
        <v>55</v>
      </c>
      <c r="N5297">
        <v>1999</v>
      </c>
      <c r="O5297">
        <v>1699.85</v>
      </c>
      <c r="P5297">
        <v>5108</v>
      </c>
      <c r="Q5297" s="4" t="s">
        <v>23</v>
      </c>
      <c r="R5297" s="4" t="s">
        <v>24</v>
      </c>
    </row>
    <row r="5298" spans="1:19">
      <c r="A5298" s="4" t="s">
        <v>5505</v>
      </c>
      <c r="B5298" s="4" t="s">
        <v>208</v>
      </c>
      <c r="C5298" s="4" t="s">
        <v>192</v>
      </c>
      <c r="D5298" s="4" t="s">
        <v>51</v>
      </c>
      <c r="E5298" s="4" t="s">
        <v>172</v>
      </c>
      <c r="F5298" s="3">
        <v>42941</v>
      </c>
      <c r="G5298" s="3">
        <v>43043</v>
      </c>
      <c r="H5298">
        <v>3306</v>
      </c>
      <c r="I5298" s="4" t="s">
        <v>9014</v>
      </c>
      <c r="J5298" s="4" t="s">
        <v>9015</v>
      </c>
      <c r="K5298" s="4" t="s">
        <v>9012</v>
      </c>
      <c r="L5298">
        <v>3393</v>
      </c>
      <c r="M5298" s="4" t="s">
        <v>36</v>
      </c>
      <c r="N5298">
        <v>1982</v>
      </c>
      <c r="O5298">
        <v>4618</v>
      </c>
      <c r="P5298">
        <v>10083</v>
      </c>
      <c r="Q5298" s="4" t="s">
        <v>23</v>
      </c>
      <c r="R5298" s="4" t="s">
        <v>24</v>
      </c>
      <c r="S5298">
        <v>102</v>
      </c>
    </row>
    <row r="5299" spans="1:19">
      <c r="A5299" s="4" t="s">
        <v>5506</v>
      </c>
      <c r="B5299" s="4" t="s">
        <v>216</v>
      </c>
      <c r="C5299" s="4" t="s">
        <v>179</v>
      </c>
      <c r="D5299" s="4" t="s">
        <v>31</v>
      </c>
      <c r="E5299" s="4" t="s">
        <v>172</v>
      </c>
      <c r="F5299" s="3">
        <v>42941</v>
      </c>
      <c r="G5299" s="3">
        <v>42942</v>
      </c>
      <c r="H5299">
        <v>491</v>
      </c>
      <c r="I5299" s="4" t="s">
        <v>9018</v>
      </c>
      <c r="J5299" s="4" t="s">
        <v>9019</v>
      </c>
      <c r="K5299" s="4" t="s">
        <v>9010</v>
      </c>
      <c r="L5299">
        <v>550</v>
      </c>
      <c r="M5299" s="4" t="s">
        <v>26</v>
      </c>
      <c r="N5299">
        <v>1991</v>
      </c>
      <c r="O5299">
        <v>326.82</v>
      </c>
      <c r="P5299">
        <v>1016</v>
      </c>
      <c r="Q5299" s="4" t="s">
        <v>23</v>
      </c>
      <c r="R5299" s="4" t="s">
        <v>24</v>
      </c>
      <c r="S5299">
        <v>1</v>
      </c>
    </row>
    <row r="5300" spans="1:19">
      <c r="A5300" s="4" t="s">
        <v>5507</v>
      </c>
      <c r="B5300" s="4" t="s">
        <v>183</v>
      </c>
      <c r="C5300" s="4" t="s">
        <v>177</v>
      </c>
      <c r="D5300" s="4" t="s">
        <v>85</v>
      </c>
      <c r="E5300" s="4" t="s">
        <v>193</v>
      </c>
      <c r="F5300" s="3">
        <v>42942</v>
      </c>
      <c r="G5300" s="3"/>
      <c r="I5300" s="4" t="s">
        <v>9014</v>
      </c>
      <c r="J5300" s="4" t="s">
        <v>9015</v>
      </c>
      <c r="K5300" s="4" t="s">
        <v>9012</v>
      </c>
      <c r="L5300">
        <v>55</v>
      </c>
      <c r="M5300" s="4" t="s">
        <v>46</v>
      </c>
      <c r="N5300">
        <v>1985</v>
      </c>
      <c r="O5300">
        <v>375.43</v>
      </c>
      <c r="P5300">
        <v>1190</v>
      </c>
      <c r="Q5300" s="4" t="s">
        <v>23</v>
      </c>
      <c r="R5300" s="4" t="s">
        <v>24</v>
      </c>
    </row>
    <row r="5301" spans="1:19">
      <c r="A5301" s="4" t="s">
        <v>5508</v>
      </c>
      <c r="B5301" s="4" t="s">
        <v>183</v>
      </c>
      <c r="C5301" s="4" t="s">
        <v>177</v>
      </c>
      <c r="D5301" s="4" t="s">
        <v>24</v>
      </c>
      <c r="E5301" s="4" t="s">
        <v>193</v>
      </c>
      <c r="F5301" s="3">
        <v>42942</v>
      </c>
      <c r="G5301" s="3"/>
      <c r="I5301" s="4" t="s">
        <v>9014</v>
      </c>
      <c r="J5301" s="4" t="s">
        <v>9015</v>
      </c>
      <c r="K5301" s="4" t="s">
        <v>9012</v>
      </c>
      <c r="L5301">
        <v>55</v>
      </c>
      <c r="M5301" s="4"/>
      <c r="Q5301" s="4"/>
      <c r="R5301" s="4"/>
    </row>
    <row r="5302" spans="1:19">
      <c r="A5302" s="4" t="s">
        <v>5509</v>
      </c>
      <c r="B5302" s="4" t="s">
        <v>183</v>
      </c>
      <c r="C5302" s="4" t="s">
        <v>177</v>
      </c>
      <c r="D5302" s="4" t="s">
        <v>111</v>
      </c>
      <c r="E5302" s="4" t="s">
        <v>172</v>
      </c>
      <c r="F5302" s="3">
        <v>42942</v>
      </c>
      <c r="G5302" s="3">
        <v>43071</v>
      </c>
      <c r="H5302">
        <v>53</v>
      </c>
      <c r="I5302" s="4" t="s">
        <v>9014</v>
      </c>
      <c r="J5302" s="4" t="s">
        <v>9015</v>
      </c>
      <c r="K5302" s="4" t="s">
        <v>9012</v>
      </c>
      <c r="L5302">
        <v>55</v>
      </c>
      <c r="M5302" s="4" t="s">
        <v>33</v>
      </c>
      <c r="N5302">
        <v>1988</v>
      </c>
      <c r="O5302">
        <v>1376.8</v>
      </c>
      <c r="P5302">
        <v>1165</v>
      </c>
      <c r="Q5302" s="4" t="s">
        <v>112</v>
      </c>
      <c r="R5302" s="4" t="s">
        <v>24</v>
      </c>
      <c r="S5302">
        <v>129</v>
      </c>
    </row>
    <row r="5303" spans="1:19">
      <c r="A5303" s="4" t="s">
        <v>5510</v>
      </c>
      <c r="B5303" s="4" t="s">
        <v>246</v>
      </c>
      <c r="C5303" s="4" t="s">
        <v>171</v>
      </c>
      <c r="D5303" s="4" t="s">
        <v>34</v>
      </c>
      <c r="E5303" s="4" t="s">
        <v>193</v>
      </c>
      <c r="F5303" s="3">
        <v>42942</v>
      </c>
      <c r="G5303" s="3"/>
      <c r="I5303" s="4" t="s">
        <v>9021</v>
      </c>
      <c r="J5303" s="4" t="s">
        <v>9019</v>
      </c>
      <c r="K5303" s="4" t="s">
        <v>9010</v>
      </c>
      <c r="L5303">
        <v>1096</v>
      </c>
      <c r="M5303" s="4" t="s">
        <v>9322</v>
      </c>
      <c r="N5303">
        <v>1993</v>
      </c>
      <c r="O5303">
        <v>1242.32</v>
      </c>
      <c r="P5303">
        <v>3027</v>
      </c>
      <c r="Q5303" s="4" t="s">
        <v>23</v>
      </c>
      <c r="R5303" s="4" t="s">
        <v>21</v>
      </c>
    </row>
    <row r="5304" spans="1:19">
      <c r="A5304" s="4" t="s">
        <v>5511</v>
      </c>
      <c r="B5304" s="4" t="s">
        <v>246</v>
      </c>
      <c r="C5304" s="4" t="s">
        <v>199</v>
      </c>
      <c r="D5304" s="4" t="s">
        <v>78</v>
      </c>
      <c r="E5304" s="4" t="s">
        <v>172</v>
      </c>
      <c r="F5304" s="3">
        <v>42942</v>
      </c>
      <c r="G5304" s="3">
        <v>43005</v>
      </c>
      <c r="H5304">
        <v>5228</v>
      </c>
      <c r="I5304" s="4" t="s">
        <v>9021</v>
      </c>
      <c r="J5304" s="4" t="s">
        <v>9019</v>
      </c>
      <c r="K5304" s="4" t="s">
        <v>9010</v>
      </c>
      <c r="L5304">
        <v>5482</v>
      </c>
      <c r="M5304" s="4" t="s">
        <v>55</v>
      </c>
      <c r="N5304">
        <v>1994</v>
      </c>
      <c r="O5304">
        <v>6395.05</v>
      </c>
      <c r="P5304">
        <v>20275</v>
      </c>
      <c r="Q5304" s="4" t="s">
        <v>23</v>
      </c>
      <c r="R5304" s="4" t="s">
        <v>24</v>
      </c>
      <c r="S5304">
        <v>63</v>
      </c>
    </row>
    <row r="5305" spans="1:19">
      <c r="A5305" s="4" t="s">
        <v>5512</v>
      </c>
      <c r="B5305" s="4" t="s">
        <v>304</v>
      </c>
      <c r="C5305" s="4" t="s">
        <v>199</v>
      </c>
      <c r="D5305" s="4" t="s">
        <v>48</v>
      </c>
      <c r="E5305" s="4" t="s">
        <v>197</v>
      </c>
      <c r="F5305" s="3">
        <v>42942</v>
      </c>
      <c r="G5305" s="3">
        <v>42947</v>
      </c>
      <c r="H5305">
        <v>0</v>
      </c>
      <c r="I5305" s="4" t="s">
        <v>9014</v>
      </c>
      <c r="J5305" s="4" t="s">
        <v>9015</v>
      </c>
      <c r="K5305" s="4" t="s">
        <v>9010</v>
      </c>
      <c r="L5305">
        <v>5482</v>
      </c>
      <c r="M5305" s="4" t="s">
        <v>39</v>
      </c>
      <c r="N5305">
        <v>1998</v>
      </c>
      <c r="O5305">
        <v>217.87</v>
      </c>
      <c r="P5305">
        <v>551</v>
      </c>
      <c r="Q5305" s="4" t="s">
        <v>23</v>
      </c>
      <c r="R5305" s="4" t="s">
        <v>24</v>
      </c>
      <c r="S5305">
        <v>5</v>
      </c>
    </row>
    <row r="5306" spans="1:19">
      <c r="A5306" s="4" t="s">
        <v>5513</v>
      </c>
      <c r="B5306" s="4" t="s">
        <v>174</v>
      </c>
      <c r="C5306" s="4" t="s">
        <v>171</v>
      </c>
      <c r="D5306" s="4" t="s">
        <v>83</v>
      </c>
      <c r="E5306" s="4" t="s">
        <v>193</v>
      </c>
      <c r="F5306" s="3">
        <v>42942</v>
      </c>
      <c r="G5306" s="3"/>
      <c r="I5306" s="4" t="s">
        <v>9016</v>
      </c>
      <c r="J5306" s="4" t="s">
        <v>9015</v>
      </c>
      <c r="K5306" s="4" t="s">
        <v>9010</v>
      </c>
      <c r="L5306">
        <v>1096</v>
      </c>
      <c r="M5306" s="4" t="s">
        <v>33</v>
      </c>
      <c r="N5306">
        <v>2004</v>
      </c>
      <c r="O5306">
        <v>702.72</v>
      </c>
      <c r="P5306">
        <v>1831</v>
      </c>
      <c r="Q5306" s="4" t="s">
        <v>23</v>
      </c>
      <c r="R5306" s="4" t="s">
        <v>24</v>
      </c>
    </row>
    <row r="5307" spans="1:19">
      <c r="A5307" s="4" t="s">
        <v>5514</v>
      </c>
      <c r="B5307" s="4" t="s">
        <v>174</v>
      </c>
      <c r="C5307" s="4" t="s">
        <v>199</v>
      </c>
      <c r="D5307" s="4" t="s">
        <v>47</v>
      </c>
      <c r="E5307" s="4" t="s">
        <v>193</v>
      </c>
      <c r="F5307" s="3">
        <v>42942</v>
      </c>
      <c r="G5307" s="3"/>
      <c r="I5307" s="4" t="s">
        <v>9016</v>
      </c>
      <c r="J5307" s="4" t="s">
        <v>9015</v>
      </c>
      <c r="K5307" s="4" t="s">
        <v>9010</v>
      </c>
      <c r="L5307">
        <v>5482</v>
      </c>
      <c r="M5307" s="4" t="s">
        <v>46</v>
      </c>
      <c r="N5307">
        <v>1986</v>
      </c>
      <c r="O5307">
        <v>2403.58</v>
      </c>
      <c r="P5307">
        <v>8801</v>
      </c>
      <c r="Q5307" s="4" t="s">
        <v>23</v>
      </c>
      <c r="R5307" s="4" t="s">
        <v>24</v>
      </c>
    </row>
    <row r="5308" spans="1:19">
      <c r="A5308" s="4" t="s">
        <v>5515</v>
      </c>
      <c r="B5308" s="4" t="s">
        <v>174</v>
      </c>
      <c r="C5308" s="4" t="s">
        <v>9011</v>
      </c>
      <c r="D5308" s="4" t="s">
        <v>113</v>
      </c>
      <c r="E5308" s="4" t="s">
        <v>193</v>
      </c>
      <c r="F5308" s="3">
        <v>42942</v>
      </c>
      <c r="G5308" s="3"/>
      <c r="I5308" s="4" t="s">
        <v>9016</v>
      </c>
      <c r="J5308" s="4" t="s">
        <v>9015</v>
      </c>
      <c r="K5308" s="4" t="s">
        <v>9010</v>
      </c>
      <c r="L5308">
        <v>4821</v>
      </c>
      <c r="M5308" s="4" t="s">
        <v>33</v>
      </c>
      <c r="N5308">
        <v>2000</v>
      </c>
      <c r="O5308">
        <v>167.89</v>
      </c>
      <c r="P5308">
        <v>493</v>
      </c>
      <c r="Q5308" s="4" t="s">
        <v>114</v>
      </c>
      <c r="R5308" s="4" t="s">
        <v>24</v>
      </c>
    </row>
    <row r="5309" spans="1:19">
      <c r="A5309" s="4" t="s">
        <v>5516</v>
      </c>
      <c r="B5309" s="4" t="s">
        <v>174</v>
      </c>
      <c r="C5309" s="4" t="s">
        <v>9011</v>
      </c>
      <c r="D5309" s="4" t="s">
        <v>24</v>
      </c>
      <c r="E5309" s="4" t="s">
        <v>193</v>
      </c>
      <c r="F5309" s="3">
        <v>42942</v>
      </c>
      <c r="G5309" s="3"/>
      <c r="I5309" s="4" t="s">
        <v>9016</v>
      </c>
      <c r="J5309" s="4" t="s">
        <v>9015</v>
      </c>
      <c r="K5309" s="4" t="s">
        <v>9010</v>
      </c>
      <c r="L5309">
        <v>4821</v>
      </c>
      <c r="M5309" s="4"/>
      <c r="Q5309" s="4"/>
      <c r="R5309" s="4"/>
    </row>
    <row r="5310" spans="1:19">
      <c r="A5310" s="4" t="s">
        <v>5517</v>
      </c>
      <c r="B5310" s="4" t="s">
        <v>174</v>
      </c>
      <c r="C5310" s="4" t="s">
        <v>9011</v>
      </c>
      <c r="D5310" s="4" t="s">
        <v>24</v>
      </c>
      <c r="E5310" s="4" t="s">
        <v>193</v>
      </c>
      <c r="F5310" s="3">
        <v>42942</v>
      </c>
      <c r="G5310" s="3"/>
      <c r="I5310" s="4" t="s">
        <v>9016</v>
      </c>
      <c r="J5310" s="4" t="s">
        <v>9015</v>
      </c>
      <c r="K5310" s="4" t="s">
        <v>9010</v>
      </c>
      <c r="L5310">
        <v>4821</v>
      </c>
      <c r="M5310" s="4"/>
      <c r="Q5310" s="4"/>
      <c r="R5310" s="4"/>
    </row>
    <row r="5311" spans="1:19">
      <c r="A5311" s="4" t="s">
        <v>5518</v>
      </c>
      <c r="B5311" s="4" t="s">
        <v>174</v>
      </c>
      <c r="C5311" s="4" t="s">
        <v>192</v>
      </c>
      <c r="D5311" s="4" t="s">
        <v>24</v>
      </c>
      <c r="E5311" s="4" t="s">
        <v>193</v>
      </c>
      <c r="F5311" s="3">
        <v>42942</v>
      </c>
      <c r="G5311" s="3"/>
      <c r="I5311" s="4" t="s">
        <v>9016</v>
      </c>
      <c r="J5311" s="4" t="s">
        <v>9015</v>
      </c>
      <c r="K5311" s="4" t="s">
        <v>9012</v>
      </c>
      <c r="L5311">
        <v>3393</v>
      </c>
      <c r="M5311" s="4"/>
      <c r="Q5311" s="4"/>
      <c r="R5311" s="4"/>
    </row>
    <row r="5312" spans="1:19">
      <c r="A5312" s="4" t="s">
        <v>5519</v>
      </c>
      <c r="B5312" s="4" t="s">
        <v>174</v>
      </c>
      <c r="C5312" s="4" t="s">
        <v>9011</v>
      </c>
      <c r="D5312" s="4" t="s">
        <v>111</v>
      </c>
      <c r="E5312" s="4" t="s">
        <v>197</v>
      </c>
      <c r="F5312" s="3">
        <v>42942</v>
      </c>
      <c r="G5312" s="3">
        <v>43056</v>
      </c>
      <c r="H5312">
        <v>0</v>
      </c>
      <c r="I5312" s="4" t="s">
        <v>9016</v>
      </c>
      <c r="J5312" s="4" t="s">
        <v>9015</v>
      </c>
      <c r="K5312" s="4" t="s">
        <v>9010</v>
      </c>
      <c r="L5312">
        <v>4821</v>
      </c>
      <c r="M5312" s="4" t="s">
        <v>33</v>
      </c>
      <c r="N5312">
        <v>1988</v>
      </c>
      <c r="O5312">
        <v>1376.8</v>
      </c>
      <c r="P5312">
        <v>1165</v>
      </c>
      <c r="Q5312" s="4" t="s">
        <v>112</v>
      </c>
      <c r="R5312" s="4" t="s">
        <v>24</v>
      </c>
      <c r="S5312">
        <v>114</v>
      </c>
    </row>
    <row r="5313" spans="1:19">
      <c r="A5313" s="4" t="s">
        <v>5520</v>
      </c>
      <c r="B5313" s="4" t="s">
        <v>174</v>
      </c>
      <c r="C5313" s="4" t="s">
        <v>9011</v>
      </c>
      <c r="D5313" s="4" t="s">
        <v>48</v>
      </c>
      <c r="E5313" s="4" t="s">
        <v>172</v>
      </c>
      <c r="F5313" s="3">
        <v>42942</v>
      </c>
      <c r="G5313" s="3">
        <v>42943</v>
      </c>
      <c r="H5313">
        <v>4677</v>
      </c>
      <c r="I5313" s="4" t="s">
        <v>9016</v>
      </c>
      <c r="J5313" s="4" t="s">
        <v>9015</v>
      </c>
      <c r="K5313" s="4" t="s">
        <v>9010</v>
      </c>
      <c r="L5313">
        <v>4821</v>
      </c>
      <c r="M5313" s="4" t="s">
        <v>39</v>
      </c>
      <c r="N5313">
        <v>1998</v>
      </c>
      <c r="O5313">
        <v>217.87</v>
      </c>
      <c r="P5313">
        <v>551</v>
      </c>
      <c r="Q5313" s="4" t="s">
        <v>23</v>
      </c>
      <c r="R5313" s="4" t="s">
        <v>24</v>
      </c>
      <c r="S5313">
        <v>1</v>
      </c>
    </row>
    <row r="5314" spans="1:19">
      <c r="A5314" s="4" t="s">
        <v>5521</v>
      </c>
      <c r="B5314" s="4" t="s">
        <v>263</v>
      </c>
      <c r="C5314" s="4" t="s">
        <v>171</v>
      </c>
      <c r="D5314" s="4" t="s">
        <v>21</v>
      </c>
      <c r="E5314" s="4" t="s">
        <v>197</v>
      </c>
      <c r="F5314" s="3">
        <v>42942</v>
      </c>
      <c r="G5314" s="3">
        <v>43007</v>
      </c>
      <c r="H5314">
        <v>0</v>
      </c>
      <c r="I5314" s="4" t="s">
        <v>9021</v>
      </c>
      <c r="J5314" s="4" t="s">
        <v>9019</v>
      </c>
      <c r="K5314" s="4" t="s">
        <v>9010</v>
      </c>
      <c r="L5314">
        <v>1096</v>
      </c>
      <c r="M5314" s="4" t="s">
        <v>9322</v>
      </c>
      <c r="N5314">
        <v>1996</v>
      </c>
      <c r="O5314">
        <v>1100.04</v>
      </c>
      <c r="P5314">
        <v>2822</v>
      </c>
      <c r="Q5314" s="4" t="s">
        <v>23</v>
      </c>
      <c r="R5314" s="4" t="s">
        <v>24</v>
      </c>
      <c r="S5314">
        <v>65</v>
      </c>
    </row>
    <row r="5315" spans="1:19">
      <c r="A5315" s="4" t="s">
        <v>5522</v>
      </c>
      <c r="B5315" s="4" t="s">
        <v>263</v>
      </c>
      <c r="C5315" s="4" t="s">
        <v>9011</v>
      </c>
      <c r="D5315" s="4" t="s">
        <v>82</v>
      </c>
      <c r="E5315" s="4" t="s">
        <v>197</v>
      </c>
      <c r="F5315" s="3">
        <v>42942</v>
      </c>
      <c r="G5315" s="3">
        <v>43004</v>
      </c>
      <c r="H5315">
        <v>0</v>
      </c>
      <c r="I5315" s="4" t="s">
        <v>9021</v>
      </c>
      <c r="J5315" s="4" t="s">
        <v>9019</v>
      </c>
      <c r="K5315" s="4" t="s">
        <v>9010</v>
      </c>
      <c r="L5315">
        <v>4821</v>
      </c>
      <c r="M5315" s="4" t="s">
        <v>36</v>
      </c>
      <c r="N5315">
        <v>1982</v>
      </c>
      <c r="O5315">
        <v>11698.03</v>
      </c>
      <c r="P5315">
        <v>34288</v>
      </c>
      <c r="Q5315" s="4" t="s">
        <v>23</v>
      </c>
      <c r="R5315" s="4" t="s">
        <v>24</v>
      </c>
      <c r="S5315">
        <v>62</v>
      </c>
    </row>
    <row r="5316" spans="1:19">
      <c r="A5316" s="4" t="s">
        <v>5523</v>
      </c>
      <c r="B5316" s="4" t="s">
        <v>263</v>
      </c>
      <c r="C5316" s="4" t="s">
        <v>179</v>
      </c>
      <c r="D5316" s="4" t="s">
        <v>123</v>
      </c>
      <c r="E5316" s="4" t="s">
        <v>172</v>
      </c>
      <c r="F5316" s="3">
        <v>42942</v>
      </c>
      <c r="G5316" s="3">
        <v>42944</v>
      </c>
      <c r="H5316">
        <v>554</v>
      </c>
      <c r="I5316" s="4" t="s">
        <v>9021</v>
      </c>
      <c r="J5316" s="4" t="s">
        <v>9019</v>
      </c>
      <c r="K5316" s="4" t="s">
        <v>9010</v>
      </c>
      <c r="L5316">
        <v>550</v>
      </c>
      <c r="M5316" s="4" t="s">
        <v>39</v>
      </c>
      <c r="N5316">
        <v>1989</v>
      </c>
      <c r="O5316">
        <v>3838.39</v>
      </c>
      <c r="P5316">
        <v>8274</v>
      </c>
      <c r="Q5316" s="4" t="s">
        <v>23</v>
      </c>
      <c r="R5316" s="4" t="s">
        <v>24</v>
      </c>
      <c r="S5316">
        <v>2</v>
      </c>
    </row>
    <row r="5317" spans="1:19">
      <c r="A5317" s="4" t="s">
        <v>5524</v>
      </c>
      <c r="B5317" s="4" t="s">
        <v>196</v>
      </c>
      <c r="C5317" s="4" t="s">
        <v>177</v>
      </c>
      <c r="D5317" s="4" t="s">
        <v>24</v>
      </c>
      <c r="E5317" s="4" t="s">
        <v>193</v>
      </c>
      <c r="F5317" s="3">
        <v>42942</v>
      </c>
      <c r="G5317" s="3"/>
      <c r="I5317" s="4" t="s">
        <v>9016</v>
      </c>
      <c r="J5317" s="4" t="s">
        <v>9015</v>
      </c>
      <c r="K5317" s="4" t="s">
        <v>9012</v>
      </c>
      <c r="L5317">
        <v>55</v>
      </c>
      <c r="M5317" s="4"/>
      <c r="Q5317" s="4"/>
      <c r="R5317" s="4"/>
    </row>
    <row r="5318" spans="1:19">
      <c r="A5318" s="4" t="s">
        <v>5525</v>
      </c>
      <c r="B5318" s="4" t="s">
        <v>196</v>
      </c>
      <c r="C5318" s="4" t="s">
        <v>177</v>
      </c>
      <c r="D5318" s="4" t="s">
        <v>24</v>
      </c>
      <c r="E5318" s="4" t="s">
        <v>193</v>
      </c>
      <c r="F5318" s="3">
        <v>42942</v>
      </c>
      <c r="G5318" s="3"/>
      <c r="I5318" s="4" t="s">
        <v>9016</v>
      </c>
      <c r="J5318" s="4" t="s">
        <v>9015</v>
      </c>
      <c r="K5318" s="4" t="s">
        <v>9012</v>
      </c>
      <c r="L5318">
        <v>55</v>
      </c>
      <c r="M5318" s="4"/>
      <c r="Q5318" s="4"/>
      <c r="R5318" s="4"/>
    </row>
    <row r="5319" spans="1:19">
      <c r="A5319" s="4" t="s">
        <v>5526</v>
      </c>
      <c r="B5319" s="4" t="s">
        <v>196</v>
      </c>
      <c r="C5319" s="4" t="s">
        <v>192</v>
      </c>
      <c r="D5319" s="4" t="s">
        <v>122</v>
      </c>
      <c r="E5319" s="4" t="s">
        <v>193</v>
      </c>
      <c r="F5319" s="3">
        <v>42942</v>
      </c>
      <c r="G5319" s="3"/>
      <c r="I5319" s="4" t="s">
        <v>9016</v>
      </c>
      <c r="J5319" s="4" t="s">
        <v>9015</v>
      </c>
      <c r="K5319" s="4" t="s">
        <v>9012</v>
      </c>
      <c r="L5319">
        <v>3393</v>
      </c>
      <c r="M5319" s="4" t="s">
        <v>58</v>
      </c>
      <c r="N5319">
        <v>1993</v>
      </c>
      <c r="O5319">
        <v>7537.24</v>
      </c>
      <c r="P5319">
        <v>20293</v>
      </c>
      <c r="Q5319" s="4" t="s">
        <v>23</v>
      </c>
      <c r="R5319" s="4" t="s">
        <v>24</v>
      </c>
    </row>
    <row r="5320" spans="1:19">
      <c r="A5320" s="4" t="s">
        <v>5527</v>
      </c>
      <c r="B5320" s="4" t="s">
        <v>196</v>
      </c>
      <c r="C5320" s="4" t="s">
        <v>199</v>
      </c>
      <c r="D5320" s="4" t="s">
        <v>45</v>
      </c>
      <c r="E5320" s="4" t="s">
        <v>172</v>
      </c>
      <c r="F5320" s="3">
        <v>42942</v>
      </c>
      <c r="G5320" s="3">
        <v>43001</v>
      </c>
      <c r="H5320">
        <v>5548</v>
      </c>
      <c r="I5320" s="4" t="s">
        <v>9016</v>
      </c>
      <c r="J5320" s="4" t="s">
        <v>9015</v>
      </c>
      <c r="K5320" s="4" t="s">
        <v>9010</v>
      </c>
      <c r="L5320">
        <v>5482</v>
      </c>
      <c r="M5320" s="4" t="s">
        <v>46</v>
      </c>
      <c r="N5320">
        <v>1995</v>
      </c>
      <c r="O5320">
        <v>2173.98</v>
      </c>
      <c r="P5320">
        <v>2928</v>
      </c>
      <c r="Q5320" s="4" t="s">
        <v>23</v>
      </c>
      <c r="R5320" s="4" t="s">
        <v>47</v>
      </c>
      <c r="S5320">
        <v>59</v>
      </c>
    </row>
    <row r="5321" spans="1:19">
      <c r="A5321" s="4" t="s">
        <v>5528</v>
      </c>
      <c r="B5321" s="4" t="s">
        <v>196</v>
      </c>
      <c r="C5321" s="4" t="s">
        <v>192</v>
      </c>
      <c r="D5321" s="4" t="s">
        <v>61</v>
      </c>
      <c r="E5321" s="4" t="s">
        <v>172</v>
      </c>
      <c r="F5321" s="3">
        <v>42942</v>
      </c>
      <c r="G5321" s="3">
        <v>42944</v>
      </c>
      <c r="H5321">
        <v>3809</v>
      </c>
      <c r="I5321" s="4" t="s">
        <v>9016</v>
      </c>
      <c r="J5321" s="4" t="s">
        <v>9015</v>
      </c>
      <c r="K5321" s="4" t="s">
        <v>9012</v>
      </c>
      <c r="L5321">
        <v>3393</v>
      </c>
      <c r="M5321" s="4" t="s">
        <v>58</v>
      </c>
      <c r="N5321">
        <v>1991</v>
      </c>
      <c r="O5321">
        <v>2819.5</v>
      </c>
      <c r="P5321">
        <v>7227</v>
      </c>
      <c r="Q5321" s="4" t="s">
        <v>23</v>
      </c>
      <c r="R5321" s="4" t="s">
        <v>62</v>
      </c>
      <c r="S5321">
        <v>2</v>
      </c>
    </row>
    <row r="5322" spans="1:19">
      <c r="A5322" s="4" t="s">
        <v>5529</v>
      </c>
      <c r="B5322" s="4" t="s">
        <v>191</v>
      </c>
      <c r="C5322" s="4" t="s">
        <v>9011</v>
      </c>
      <c r="D5322" s="4" t="s">
        <v>50</v>
      </c>
      <c r="E5322" s="4" t="s">
        <v>193</v>
      </c>
      <c r="F5322" s="3">
        <v>42942</v>
      </c>
      <c r="G5322" s="3"/>
      <c r="I5322" s="4" t="s">
        <v>9026</v>
      </c>
      <c r="J5322" s="4" t="s">
        <v>9024</v>
      </c>
      <c r="K5322" s="4" t="s">
        <v>9010</v>
      </c>
      <c r="L5322">
        <v>4821</v>
      </c>
      <c r="M5322" s="4" t="s">
        <v>9322</v>
      </c>
      <c r="N5322">
        <v>1992</v>
      </c>
      <c r="O5322">
        <v>1712.68</v>
      </c>
      <c r="P5322">
        <v>3194</v>
      </c>
      <c r="Q5322" s="4" t="s">
        <v>23</v>
      </c>
      <c r="R5322" s="4" t="s">
        <v>21</v>
      </c>
    </row>
    <row r="5323" spans="1:19">
      <c r="A5323" s="4" t="s">
        <v>5530</v>
      </c>
      <c r="B5323" s="4" t="s">
        <v>343</v>
      </c>
      <c r="C5323" s="4" t="s">
        <v>179</v>
      </c>
      <c r="D5323" s="4" t="s">
        <v>24</v>
      </c>
      <c r="E5323" s="4" t="s">
        <v>193</v>
      </c>
      <c r="F5323" s="3">
        <v>42942</v>
      </c>
      <c r="G5323" s="3"/>
      <c r="I5323" s="4" t="s">
        <v>9016</v>
      </c>
      <c r="J5323" s="4" t="s">
        <v>9015</v>
      </c>
      <c r="K5323" s="4" t="s">
        <v>9010</v>
      </c>
      <c r="L5323">
        <v>550</v>
      </c>
      <c r="M5323" s="4"/>
      <c r="Q5323" s="4"/>
      <c r="R5323" s="4"/>
    </row>
    <row r="5324" spans="1:19">
      <c r="A5324" s="4" t="s">
        <v>5531</v>
      </c>
      <c r="B5324" s="4" t="s">
        <v>343</v>
      </c>
      <c r="C5324" s="4" t="s">
        <v>179</v>
      </c>
      <c r="D5324" s="4" t="s">
        <v>68</v>
      </c>
      <c r="E5324" s="4" t="s">
        <v>197</v>
      </c>
      <c r="F5324" s="3">
        <v>42942</v>
      </c>
      <c r="G5324" s="3">
        <v>42946</v>
      </c>
      <c r="H5324">
        <v>0</v>
      </c>
      <c r="I5324" s="4" t="s">
        <v>9016</v>
      </c>
      <c r="J5324" s="4" t="s">
        <v>9015</v>
      </c>
      <c r="K5324" s="4" t="s">
        <v>9010</v>
      </c>
      <c r="L5324">
        <v>550</v>
      </c>
      <c r="M5324" s="4" t="s">
        <v>9322</v>
      </c>
      <c r="N5324">
        <v>2000</v>
      </c>
      <c r="O5324">
        <v>1223.72</v>
      </c>
      <c r="P5324">
        <v>2497</v>
      </c>
      <c r="Q5324" s="4" t="s">
        <v>69</v>
      </c>
      <c r="R5324" s="4" t="s">
        <v>24</v>
      </c>
      <c r="S5324">
        <v>4</v>
      </c>
    </row>
    <row r="5325" spans="1:19">
      <c r="A5325" s="4" t="s">
        <v>5532</v>
      </c>
      <c r="B5325" s="4" t="s">
        <v>230</v>
      </c>
      <c r="C5325" s="4" t="s">
        <v>199</v>
      </c>
      <c r="D5325" s="4" t="s">
        <v>24</v>
      </c>
      <c r="E5325" s="4" t="s">
        <v>193</v>
      </c>
      <c r="F5325" s="3">
        <v>42942</v>
      </c>
      <c r="G5325" s="3"/>
      <c r="I5325" s="4" t="s">
        <v>9026</v>
      </c>
      <c r="J5325" s="4" t="s">
        <v>9024</v>
      </c>
      <c r="K5325" s="4" t="s">
        <v>9010</v>
      </c>
      <c r="L5325">
        <v>5482</v>
      </c>
      <c r="M5325" s="4"/>
      <c r="Q5325" s="4"/>
      <c r="R5325" s="4"/>
    </row>
    <row r="5326" spans="1:19">
      <c r="A5326" s="4" t="s">
        <v>5533</v>
      </c>
      <c r="B5326" s="4" t="s">
        <v>230</v>
      </c>
      <c r="C5326" s="4" t="s">
        <v>177</v>
      </c>
      <c r="D5326" s="4" t="s">
        <v>105</v>
      </c>
      <c r="E5326" s="4" t="s">
        <v>172</v>
      </c>
      <c r="F5326" s="3">
        <v>42942</v>
      </c>
      <c r="G5326" s="3">
        <v>42957</v>
      </c>
      <c r="H5326">
        <v>53</v>
      </c>
      <c r="I5326" s="4" t="s">
        <v>9026</v>
      </c>
      <c r="J5326" s="4" t="s">
        <v>9024</v>
      </c>
      <c r="K5326" s="4" t="s">
        <v>9012</v>
      </c>
      <c r="L5326">
        <v>55</v>
      </c>
      <c r="M5326" s="4" t="s">
        <v>36</v>
      </c>
      <c r="N5326">
        <v>1996</v>
      </c>
      <c r="O5326">
        <v>6354.87</v>
      </c>
      <c r="P5326">
        <v>16780</v>
      </c>
      <c r="Q5326" s="4" t="s">
        <v>23</v>
      </c>
      <c r="R5326" s="4" t="s">
        <v>35</v>
      </c>
      <c r="S5326">
        <v>15</v>
      </c>
    </row>
    <row r="5327" spans="1:19">
      <c r="A5327" s="4" t="s">
        <v>5534</v>
      </c>
      <c r="B5327" s="4" t="s">
        <v>256</v>
      </c>
      <c r="C5327" s="4" t="s">
        <v>199</v>
      </c>
      <c r="D5327" s="4" t="s">
        <v>24</v>
      </c>
      <c r="E5327" s="4" t="s">
        <v>193</v>
      </c>
      <c r="F5327" s="3">
        <v>42942</v>
      </c>
      <c r="G5327" s="3"/>
      <c r="I5327" s="4" t="s">
        <v>9014</v>
      </c>
      <c r="J5327" s="4" t="s">
        <v>9015</v>
      </c>
      <c r="K5327" s="4" t="s">
        <v>9010</v>
      </c>
      <c r="L5327">
        <v>5482</v>
      </c>
      <c r="M5327" s="4"/>
      <c r="Q5327" s="4"/>
      <c r="R5327" s="4"/>
    </row>
    <row r="5328" spans="1:19">
      <c r="A5328" s="4" t="s">
        <v>5535</v>
      </c>
      <c r="B5328" s="4" t="s">
        <v>256</v>
      </c>
      <c r="C5328" s="4" t="s">
        <v>192</v>
      </c>
      <c r="D5328" s="4" t="s">
        <v>117</v>
      </c>
      <c r="E5328" s="4" t="s">
        <v>193</v>
      </c>
      <c r="F5328" s="3">
        <v>42942</v>
      </c>
      <c r="G5328" s="3"/>
      <c r="I5328" s="4" t="s">
        <v>9014</v>
      </c>
      <c r="J5328" s="4" t="s">
        <v>9015</v>
      </c>
      <c r="K5328" s="4" t="s">
        <v>9012</v>
      </c>
      <c r="L5328">
        <v>3393</v>
      </c>
      <c r="M5328" s="4" t="s">
        <v>26</v>
      </c>
      <c r="N5328">
        <v>1996</v>
      </c>
      <c r="O5328">
        <v>439.21</v>
      </c>
      <c r="P5328">
        <v>792</v>
      </c>
      <c r="Q5328" s="4" t="s">
        <v>23</v>
      </c>
      <c r="R5328" s="4" t="s">
        <v>24</v>
      </c>
    </row>
    <row r="5329" spans="1:19">
      <c r="A5329" s="4" t="s">
        <v>5536</v>
      </c>
      <c r="B5329" s="4" t="s">
        <v>256</v>
      </c>
      <c r="C5329" s="4" t="s">
        <v>192</v>
      </c>
      <c r="D5329" s="4" t="s">
        <v>24</v>
      </c>
      <c r="E5329" s="4" t="s">
        <v>193</v>
      </c>
      <c r="F5329" s="3">
        <v>42942</v>
      </c>
      <c r="G5329" s="3"/>
      <c r="I5329" s="4" t="s">
        <v>9014</v>
      </c>
      <c r="J5329" s="4" t="s">
        <v>9015</v>
      </c>
      <c r="K5329" s="4" t="s">
        <v>9012</v>
      </c>
      <c r="L5329">
        <v>3393</v>
      </c>
      <c r="M5329" s="4"/>
      <c r="Q5329" s="4"/>
      <c r="R5329" s="4"/>
    </row>
    <row r="5330" spans="1:19">
      <c r="A5330" s="4" t="s">
        <v>5537</v>
      </c>
      <c r="B5330" s="4" t="s">
        <v>256</v>
      </c>
      <c r="C5330" s="4" t="s">
        <v>192</v>
      </c>
      <c r="D5330" s="4" t="s">
        <v>27</v>
      </c>
      <c r="E5330" s="4" t="s">
        <v>197</v>
      </c>
      <c r="F5330" s="3">
        <v>42942</v>
      </c>
      <c r="G5330" s="3">
        <v>42946</v>
      </c>
      <c r="H5330">
        <v>0</v>
      </c>
      <c r="I5330" s="4" t="s">
        <v>9014</v>
      </c>
      <c r="J5330" s="4" t="s">
        <v>9015</v>
      </c>
      <c r="K5330" s="4" t="s">
        <v>9012</v>
      </c>
      <c r="L5330">
        <v>3393</v>
      </c>
      <c r="M5330" s="4" t="s">
        <v>26</v>
      </c>
      <c r="N5330">
        <v>1986</v>
      </c>
      <c r="O5330">
        <v>647.17999999999995</v>
      </c>
      <c r="P5330">
        <v>1185</v>
      </c>
      <c r="Q5330" s="4" t="s">
        <v>28</v>
      </c>
      <c r="R5330" s="4" t="s">
        <v>24</v>
      </c>
      <c r="S5330">
        <v>4</v>
      </c>
    </row>
    <row r="5331" spans="1:19">
      <c r="A5331" s="4" t="s">
        <v>5538</v>
      </c>
      <c r="B5331" s="4" t="s">
        <v>244</v>
      </c>
      <c r="C5331" s="4" t="s">
        <v>171</v>
      </c>
      <c r="D5331" s="4" t="s">
        <v>103</v>
      </c>
      <c r="E5331" s="4" t="s">
        <v>172</v>
      </c>
      <c r="F5331" s="3">
        <v>42942</v>
      </c>
      <c r="G5331" s="3">
        <v>42944</v>
      </c>
      <c r="H5331">
        <v>1044</v>
      </c>
      <c r="I5331" s="4" t="s">
        <v>9016</v>
      </c>
      <c r="J5331" s="4" t="s">
        <v>9015</v>
      </c>
      <c r="K5331" s="4" t="s">
        <v>9010</v>
      </c>
      <c r="L5331">
        <v>1096</v>
      </c>
      <c r="M5331" s="4" t="s">
        <v>26</v>
      </c>
      <c r="N5331">
        <v>1992</v>
      </c>
      <c r="O5331">
        <v>3922.42</v>
      </c>
      <c r="P5331">
        <v>6837</v>
      </c>
      <c r="Q5331" s="4" t="s">
        <v>23</v>
      </c>
      <c r="R5331" s="4" t="s">
        <v>24</v>
      </c>
      <c r="S5331">
        <v>2</v>
      </c>
    </row>
    <row r="5332" spans="1:19">
      <c r="A5332" s="4" t="s">
        <v>5539</v>
      </c>
      <c r="B5332" s="4" t="s">
        <v>201</v>
      </c>
      <c r="C5332" s="4" t="s">
        <v>9011</v>
      </c>
      <c r="D5332" s="4" t="s">
        <v>82</v>
      </c>
      <c r="E5332" s="4" t="s">
        <v>197</v>
      </c>
      <c r="F5332" s="3">
        <v>42942</v>
      </c>
      <c r="G5332" s="3">
        <v>42946</v>
      </c>
      <c r="H5332">
        <v>0</v>
      </c>
      <c r="I5332" s="4" t="s">
        <v>9026</v>
      </c>
      <c r="J5332" s="4" t="s">
        <v>9024</v>
      </c>
      <c r="K5332" s="4" t="s">
        <v>9010</v>
      </c>
      <c r="L5332">
        <v>4821</v>
      </c>
      <c r="M5332" s="4" t="s">
        <v>36</v>
      </c>
      <c r="N5332">
        <v>1982</v>
      </c>
      <c r="O5332">
        <v>11698.03</v>
      </c>
      <c r="P5332">
        <v>34288</v>
      </c>
      <c r="Q5332" s="4" t="s">
        <v>23</v>
      </c>
      <c r="R5332" s="4" t="s">
        <v>24</v>
      </c>
      <c r="S5332">
        <v>4</v>
      </c>
    </row>
    <row r="5333" spans="1:19">
      <c r="A5333" s="4" t="s">
        <v>5540</v>
      </c>
      <c r="B5333" s="4" t="s">
        <v>170</v>
      </c>
      <c r="C5333" s="4" t="s">
        <v>177</v>
      </c>
      <c r="D5333" s="4" t="s">
        <v>24</v>
      </c>
      <c r="E5333" s="4" t="s">
        <v>193</v>
      </c>
      <c r="F5333" s="3">
        <v>42942</v>
      </c>
      <c r="G5333" s="3"/>
      <c r="I5333" s="4" t="s">
        <v>9014</v>
      </c>
      <c r="J5333" s="4" t="s">
        <v>9015</v>
      </c>
      <c r="K5333" s="4" t="s">
        <v>9012</v>
      </c>
      <c r="L5333">
        <v>55</v>
      </c>
      <c r="M5333" s="4"/>
      <c r="Q5333" s="4"/>
      <c r="R5333" s="4"/>
    </row>
    <row r="5334" spans="1:19">
      <c r="A5334" s="4" t="s">
        <v>5541</v>
      </c>
      <c r="B5334" s="4" t="s">
        <v>170</v>
      </c>
      <c r="C5334" s="4" t="s">
        <v>192</v>
      </c>
      <c r="D5334" s="4" t="s">
        <v>24</v>
      </c>
      <c r="E5334" s="4" t="s">
        <v>193</v>
      </c>
      <c r="F5334" s="3">
        <v>42942</v>
      </c>
      <c r="G5334" s="3"/>
      <c r="I5334" s="4" t="s">
        <v>9014</v>
      </c>
      <c r="J5334" s="4" t="s">
        <v>9015</v>
      </c>
      <c r="K5334" s="4" t="s">
        <v>9012</v>
      </c>
      <c r="L5334">
        <v>3393</v>
      </c>
      <c r="M5334" s="4"/>
      <c r="Q5334" s="4"/>
      <c r="R5334" s="4"/>
    </row>
    <row r="5335" spans="1:19">
      <c r="A5335" s="4" t="s">
        <v>5542</v>
      </c>
      <c r="B5335" s="4" t="s">
        <v>170</v>
      </c>
      <c r="C5335" s="4" t="s">
        <v>192</v>
      </c>
      <c r="D5335" s="4" t="s">
        <v>24</v>
      </c>
      <c r="E5335" s="4" t="s">
        <v>193</v>
      </c>
      <c r="F5335" s="3">
        <v>42942</v>
      </c>
      <c r="G5335" s="3"/>
      <c r="I5335" s="4" t="s">
        <v>9014</v>
      </c>
      <c r="J5335" s="4" t="s">
        <v>9015</v>
      </c>
      <c r="K5335" s="4" t="s">
        <v>9012</v>
      </c>
      <c r="L5335">
        <v>3393</v>
      </c>
      <c r="M5335" s="4"/>
      <c r="Q5335" s="4"/>
      <c r="R5335" s="4"/>
    </row>
    <row r="5336" spans="1:19">
      <c r="A5336" s="4" t="s">
        <v>5543</v>
      </c>
      <c r="B5336" s="4" t="s">
        <v>189</v>
      </c>
      <c r="C5336" s="4" t="s">
        <v>171</v>
      </c>
      <c r="D5336" s="4" t="s">
        <v>120</v>
      </c>
      <c r="E5336" s="4" t="s">
        <v>193</v>
      </c>
      <c r="F5336" s="3">
        <v>42942</v>
      </c>
      <c r="G5336" s="3"/>
      <c r="I5336" s="4" t="s">
        <v>9016</v>
      </c>
      <c r="J5336" s="4" t="s">
        <v>9015</v>
      </c>
      <c r="K5336" s="4" t="s">
        <v>9010</v>
      </c>
      <c r="L5336">
        <v>1096</v>
      </c>
      <c r="M5336" s="4" t="s">
        <v>58</v>
      </c>
      <c r="N5336">
        <v>1998</v>
      </c>
      <c r="O5336">
        <v>2022.14</v>
      </c>
      <c r="P5336">
        <v>5113</v>
      </c>
      <c r="Q5336" s="4" t="s">
        <v>23</v>
      </c>
      <c r="R5336" s="4" t="s">
        <v>24</v>
      </c>
    </row>
    <row r="5337" spans="1:19">
      <c r="A5337" s="4" t="s">
        <v>5544</v>
      </c>
      <c r="B5337" s="4" t="s">
        <v>185</v>
      </c>
      <c r="C5337" s="4" t="s">
        <v>9011</v>
      </c>
      <c r="D5337" s="4" t="s">
        <v>24</v>
      </c>
      <c r="E5337" s="4" t="s">
        <v>193</v>
      </c>
      <c r="F5337" s="3">
        <v>42942</v>
      </c>
      <c r="G5337" s="3"/>
      <c r="I5337" s="4" t="s">
        <v>9023</v>
      </c>
      <c r="J5337" s="4" t="s">
        <v>9024</v>
      </c>
      <c r="K5337" s="4" t="s">
        <v>9010</v>
      </c>
      <c r="L5337">
        <v>4821</v>
      </c>
      <c r="M5337" s="4"/>
      <c r="Q5337" s="4"/>
      <c r="R5337" s="4"/>
    </row>
    <row r="5338" spans="1:19">
      <c r="A5338" s="4" t="s">
        <v>5545</v>
      </c>
      <c r="B5338" s="4" t="s">
        <v>185</v>
      </c>
      <c r="C5338" s="4" t="s">
        <v>9011</v>
      </c>
      <c r="D5338" s="4" t="s">
        <v>54</v>
      </c>
      <c r="E5338" s="4" t="s">
        <v>197</v>
      </c>
      <c r="F5338" s="3">
        <v>42942</v>
      </c>
      <c r="G5338" s="3">
        <v>42953</v>
      </c>
      <c r="H5338">
        <v>0</v>
      </c>
      <c r="I5338" s="4" t="s">
        <v>9023</v>
      </c>
      <c r="J5338" s="4" t="s">
        <v>9024</v>
      </c>
      <c r="K5338" s="4" t="s">
        <v>9010</v>
      </c>
      <c r="L5338">
        <v>4821</v>
      </c>
      <c r="M5338" s="4" t="s">
        <v>55</v>
      </c>
      <c r="N5338">
        <v>1995</v>
      </c>
      <c r="O5338">
        <v>1825.82</v>
      </c>
      <c r="P5338">
        <v>5595</v>
      </c>
      <c r="Q5338" s="4" t="s">
        <v>23</v>
      </c>
      <c r="R5338" s="4" t="s">
        <v>56</v>
      </c>
      <c r="S5338">
        <v>11</v>
      </c>
    </row>
    <row r="5339" spans="1:19">
      <c r="A5339" s="4" t="s">
        <v>5546</v>
      </c>
      <c r="B5339" s="4" t="s">
        <v>235</v>
      </c>
      <c r="C5339" s="4" t="s">
        <v>192</v>
      </c>
      <c r="D5339" s="4" t="s">
        <v>123</v>
      </c>
      <c r="E5339" s="4" t="s">
        <v>172</v>
      </c>
      <c r="F5339" s="3">
        <v>42942</v>
      </c>
      <c r="G5339" s="3">
        <v>42944</v>
      </c>
      <c r="H5339">
        <v>3596</v>
      </c>
      <c r="I5339" s="4" t="s">
        <v>9018</v>
      </c>
      <c r="J5339" s="4" t="s">
        <v>9019</v>
      </c>
      <c r="K5339" s="4" t="s">
        <v>9012</v>
      </c>
      <c r="L5339">
        <v>3393</v>
      </c>
      <c r="M5339" s="4" t="s">
        <v>39</v>
      </c>
      <c r="N5339">
        <v>1989</v>
      </c>
      <c r="O5339">
        <v>3838.39</v>
      </c>
      <c r="P5339">
        <v>8274</v>
      </c>
      <c r="Q5339" s="4" t="s">
        <v>23</v>
      </c>
      <c r="R5339" s="4" t="s">
        <v>24</v>
      </c>
      <c r="S5339">
        <v>2</v>
      </c>
    </row>
    <row r="5340" spans="1:19">
      <c r="A5340" s="4" t="s">
        <v>5547</v>
      </c>
      <c r="B5340" s="4" t="s">
        <v>181</v>
      </c>
      <c r="C5340" s="4" t="s">
        <v>179</v>
      </c>
      <c r="D5340" s="4" t="s">
        <v>24</v>
      </c>
      <c r="E5340" s="4" t="s">
        <v>193</v>
      </c>
      <c r="F5340" s="3">
        <v>42942</v>
      </c>
      <c r="G5340" s="3"/>
      <c r="I5340" s="4" t="s">
        <v>9026</v>
      </c>
      <c r="J5340" s="4" t="s">
        <v>9024</v>
      </c>
      <c r="K5340" s="4" t="s">
        <v>9010</v>
      </c>
      <c r="L5340">
        <v>550</v>
      </c>
      <c r="M5340" s="4"/>
      <c r="Q5340" s="4"/>
      <c r="R5340" s="4"/>
    </row>
    <row r="5341" spans="1:19">
      <c r="A5341" s="4" t="s">
        <v>5548</v>
      </c>
      <c r="B5341" s="4" t="s">
        <v>181</v>
      </c>
      <c r="C5341" s="4" t="s">
        <v>171</v>
      </c>
      <c r="D5341" s="4" t="s">
        <v>76</v>
      </c>
      <c r="E5341" s="4" t="s">
        <v>197</v>
      </c>
      <c r="F5341" s="3">
        <v>42942</v>
      </c>
      <c r="G5341" s="3">
        <v>42943</v>
      </c>
      <c r="H5341">
        <v>0</v>
      </c>
      <c r="I5341" s="4" t="s">
        <v>9026</v>
      </c>
      <c r="J5341" s="4" t="s">
        <v>9024</v>
      </c>
      <c r="K5341" s="4" t="s">
        <v>9010</v>
      </c>
      <c r="L5341">
        <v>1096</v>
      </c>
      <c r="M5341" s="4" t="s">
        <v>9322</v>
      </c>
      <c r="N5341">
        <v>1997</v>
      </c>
      <c r="O5341">
        <v>8170.38</v>
      </c>
      <c r="P5341">
        <v>16499</v>
      </c>
      <c r="Q5341" s="4" t="s">
        <v>77</v>
      </c>
      <c r="R5341" s="4" t="s">
        <v>24</v>
      </c>
      <c r="S5341">
        <v>1</v>
      </c>
    </row>
    <row r="5342" spans="1:19">
      <c r="A5342" s="4" t="s">
        <v>5549</v>
      </c>
      <c r="B5342" s="4" t="s">
        <v>181</v>
      </c>
      <c r="C5342" s="4" t="s">
        <v>171</v>
      </c>
      <c r="D5342" s="4" t="s">
        <v>108</v>
      </c>
      <c r="E5342" s="4" t="s">
        <v>172</v>
      </c>
      <c r="F5342" s="3">
        <v>42942</v>
      </c>
      <c r="G5342" s="3">
        <v>43070</v>
      </c>
      <c r="H5342">
        <v>1091</v>
      </c>
      <c r="I5342" s="4" t="s">
        <v>9026</v>
      </c>
      <c r="J5342" s="4" t="s">
        <v>9024</v>
      </c>
      <c r="K5342" s="4" t="s">
        <v>9010</v>
      </c>
      <c r="L5342">
        <v>1096</v>
      </c>
      <c r="M5342" s="4" t="s">
        <v>33</v>
      </c>
      <c r="N5342">
        <v>1996</v>
      </c>
      <c r="O5342">
        <v>2214.94</v>
      </c>
      <c r="P5342">
        <v>5374</v>
      </c>
      <c r="Q5342" s="4" t="s">
        <v>23</v>
      </c>
      <c r="R5342" s="4" t="s">
        <v>24</v>
      </c>
      <c r="S5342">
        <v>128</v>
      </c>
    </row>
    <row r="5343" spans="1:19">
      <c r="A5343" s="4" t="s">
        <v>5550</v>
      </c>
      <c r="B5343" s="4" t="s">
        <v>181</v>
      </c>
      <c r="C5343" s="4" t="s">
        <v>9011</v>
      </c>
      <c r="D5343" s="4" t="s">
        <v>97</v>
      </c>
      <c r="E5343" s="4" t="s">
        <v>172</v>
      </c>
      <c r="F5343" s="3">
        <v>42942</v>
      </c>
      <c r="G5343" s="3">
        <v>43004</v>
      </c>
      <c r="H5343">
        <v>6000</v>
      </c>
      <c r="I5343" s="4" t="s">
        <v>9026</v>
      </c>
      <c r="J5343" s="4" t="s">
        <v>9024</v>
      </c>
      <c r="K5343" s="4" t="s">
        <v>9010</v>
      </c>
      <c r="L5343">
        <v>4821</v>
      </c>
      <c r="M5343" s="4" t="s">
        <v>33</v>
      </c>
      <c r="N5343">
        <v>2001</v>
      </c>
      <c r="O5343">
        <v>2437.85</v>
      </c>
      <c r="P5343">
        <v>4874</v>
      </c>
      <c r="Q5343" s="4" t="s">
        <v>23</v>
      </c>
      <c r="R5343" s="4" t="s">
        <v>24</v>
      </c>
      <c r="S5343">
        <v>62</v>
      </c>
    </row>
    <row r="5344" spans="1:19">
      <c r="A5344" s="4" t="s">
        <v>5551</v>
      </c>
      <c r="B5344" s="4" t="s">
        <v>183</v>
      </c>
      <c r="C5344" s="4" t="s">
        <v>199</v>
      </c>
      <c r="D5344" s="4" t="s">
        <v>24</v>
      </c>
      <c r="E5344" s="4" t="s">
        <v>193</v>
      </c>
      <c r="F5344" s="3">
        <v>42943</v>
      </c>
      <c r="G5344" s="3"/>
      <c r="I5344" s="4" t="s">
        <v>9014</v>
      </c>
      <c r="J5344" s="4" t="s">
        <v>9015</v>
      </c>
      <c r="K5344" s="4" t="s">
        <v>9010</v>
      </c>
      <c r="L5344">
        <v>5482</v>
      </c>
      <c r="M5344" s="4"/>
      <c r="Q5344" s="4"/>
      <c r="R5344" s="4"/>
    </row>
    <row r="5345" spans="1:19">
      <c r="A5345" s="4" t="s">
        <v>5552</v>
      </c>
      <c r="B5345" s="4" t="s">
        <v>183</v>
      </c>
      <c r="C5345" s="4" t="s">
        <v>199</v>
      </c>
      <c r="D5345" s="4" t="s">
        <v>24</v>
      </c>
      <c r="E5345" s="4" t="s">
        <v>193</v>
      </c>
      <c r="F5345" s="3">
        <v>42943</v>
      </c>
      <c r="G5345" s="3"/>
      <c r="I5345" s="4" t="s">
        <v>9014</v>
      </c>
      <c r="J5345" s="4" t="s">
        <v>9015</v>
      </c>
      <c r="K5345" s="4" t="s">
        <v>9010</v>
      </c>
      <c r="L5345">
        <v>5482</v>
      </c>
      <c r="M5345" s="4"/>
      <c r="Q5345" s="4"/>
      <c r="R5345" s="4"/>
    </row>
    <row r="5346" spans="1:19">
      <c r="A5346" s="4" t="s">
        <v>5553</v>
      </c>
      <c r="B5346" s="4" t="s">
        <v>183</v>
      </c>
      <c r="C5346" s="4" t="s">
        <v>177</v>
      </c>
      <c r="D5346" s="4" t="s">
        <v>62</v>
      </c>
      <c r="E5346" s="4" t="s">
        <v>193</v>
      </c>
      <c r="F5346" s="3">
        <v>42943</v>
      </c>
      <c r="G5346" s="3"/>
      <c r="I5346" s="4" t="s">
        <v>9014</v>
      </c>
      <c r="J5346" s="4" t="s">
        <v>9015</v>
      </c>
      <c r="K5346" s="4" t="s">
        <v>9012</v>
      </c>
      <c r="L5346">
        <v>55</v>
      </c>
      <c r="M5346" s="4" t="s">
        <v>58</v>
      </c>
      <c r="N5346">
        <v>2008</v>
      </c>
      <c r="O5346">
        <v>52.5</v>
      </c>
      <c r="P5346">
        <v>165</v>
      </c>
      <c r="Q5346" s="4" t="s">
        <v>23</v>
      </c>
      <c r="R5346" s="4" t="s">
        <v>24</v>
      </c>
    </row>
    <row r="5347" spans="1:19">
      <c r="A5347" s="4" t="s">
        <v>5554</v>
      </c>
      <c r="B5347" s="4" t="s">
        <v>183</v>
      </c>
      <c r="C5347" s="4" t="s">
        <v>177</v>
      </c>
      <c r="D5347" s="4" t="s">
        <v>24</v>
      </c>
      <c r="E5347" s="4" t="s">
        <v>193</v>
      </c>
      <c r="F5347" s="3">
        <v>42943</v>
      </c>
      <c r="G5347" s="3"/>
      <c r="I5347" s="4" t="s">
        <v>9014</v>
      </c>
      <c r="J5347" s="4" t="s">
        <v>9015</v>
      </c>
      <c r="K5347" s="4" t="s">
        <v>9012</v>
      </c>
      <c r="L5347">
        <v>55</v>
      </c>
      <c r="M5347" s="4"/>
      <c r="Q5347" s="4"/>
      <c r="R5347" s="4"/>
    </row>
    <row r="5348" spans="1:19">
      <c r="A5348" s="4" t="s">
        <v>5555</v>
      </c>
      <c r="B5348" s="4" t="s">
        <v>183</v>
      </c>
      <c r="C5348" s="4" t="s">
        <v>199</v>
      </c>
      <c r="D5348" s="4" t="s">
        <v>29</v>
      </c>
      <c r="E5348" s="4" t="s">
        <v>172</v>
      </c>
      <c r="F5348" s="3">
        <v>42943</v>
      </c>
      <c r="G5348" s="3">
        <v>42945</v>
      </c>
      <c r="H5348">
        <v>5068</v>
      </c>
      <c r="I5348" s="4" t="s">
        <v>9014</v>
      </c>
      <c r="J5348" s="4" t="s">
        <v>9015</v>
      </c>
      <c r="K5348" s="4" t="s">
        <v>9010</v>
      </c>
      <c r="L5348">
        <v>5482</v>
      </c>
      <c r="M5348" s="4" t="s">
        <v>26</v>
      </c>
      <c r="N5348">
        <v>2012</v>
      </c>
      <c r="O5348">
        <v>587.34</v>
      </c>
      <c r="P5348">
        <v>1356</v>
      </c>
      <c r="Q5348" s="4" t="s">
        <v>30</v>
      </c>
      <c r="R5348" s="4" t="s">
        <v>24</v>
      </c>
      <c r="S5348">
        <v>2</v>
      </c>
    </row>
    <row r="5349" spans="1:19">
      <c r="A5349" s="4" t="s">
        <v>5556</v>
      </c>
      <c r="B5349" s="4" t="s">
        <v>183</v>
      </c>
      <c r="C5349" s="4" t="s">
        <v>177</v>
      </c>
      <c r="D5349" s="4" t="s">
        <v>68</v>
      </c>
      <c r="E5349" s="4" t="s">
        <v>172</v>
      </c>
      <c r="F5349" s="3">
        <v>42943</v>
      </c>
      <c r="G5349" s="3">
        <v>42945</v>
      </c>
      <c r="H5349">
        <v>46</v>
      </c>
      <c r="I5349" s="4" t="s">
        <v>9014</v>
      </c>
      <c r="J5349" s="4" t="s">
        <v>9015</v>
      </c>
      <c r="K5349" s="4" t="s">
        <v>9012</v>
      </c>
      <c r="L5349">
        <v>55</v>
      </c>
      <c r="M5349" s="4" t="s">
        <v>9322</v>
      </c>
      <c r="N5349">
        <v>2000</v>
      </c>
      <c r="O5349">
        <v>1223.72</v>
      </c>
      <c r="P5349">
        <v>2497</v>
      </c>
      <c r="Q5349" s="4" t="s">
        <v>69</v>
      </c>
      <c r="R5349" s="4" t="s">
        <v>24</v>
      </c>
      <c r="S5349">
        <v>2</v>
      </c>
    </row>
    <row r="5350" spans="1:19">
      <c r="A5350" s="4" t="s">
        <v>5557</v>
      </c>
      <c r="B5350" s="4" t="s">
        <v>246</v>
      </c>
      <c r="C5350" s="4" t="s">
        <v>192</v>
      </c>
      <c r="D5350" s="4" t="s">
        <v>121</v>
      </c>
      <c r="E5350" s="4" t="s">
        <v>197</v>
      </c>
      <c r="F5350" s="3">
        <v>42943</v>
      </c>
      <c r="G5350" s="3">
        <v>43081</v>
      </c>
      <c r="H5350">
        <v>0</v>
      </c>
      <c r="I5350" s="4" t="s">
        <v>9021</v>
      </c>
      <c r="J5350" s="4" t="s">
        <v>9019</v>
      </c>
      <c r="K5350" s="4" t="s">
        <v>9012</v>
      </c>
      <c r="L5350">
        <v>3393</v>
      </c>
      <c r="M5350" s="4" t="s">
        <v>58</v>
      </c>
      <c r="N5350">
        <v>1993</v>
      </c>
      <c r="O5350">
        <v>646.1</v>
      </c>
      <c r="P5350">
        <v>883</v>
      </c>
      <c r="Q5350" s="4" t="s">
        <v>23</v>
      </c>
      <c r="R5350" s="4" t="s">
        <v>62</v>
      </c>
      <c r="S5350">
        <v>138</v>
      </c>
    </row>
    <row r="5351" spans="1:19">
      <c r="A5351" s="4" t="s">
        <v>5558</v>
      </c>
      <c r="B5351" s="4" t="s">
        <v>304</v>
      </c>
      <c r="C5351" s="4" t="s">
        <v>171</v>
      </c>
      <c r="D5351" s="4" t="s">
        <v>24</v>
      </c>
      <c r="E5351" s="4" t="s">
        <v>193</v>
      </c>
      <c r="F5351" s="3">
        <v>42943</v>
      </c>
      <c r="G5351" s="3"/>
      <c r="I5351" s="4" t="s">
        <v>9014</v>
      </c>
      <c r="J5351" s="4" t="s">
        <v>9015</v>
      </c>
      <c r="K5351" s="4" t="s">
        <v>9010</v>
      </c>
      <c r="L5351">
        <v>1096</v>
      </c>
      <c r="M5351" s="4"/>
      <c r="Q5351" s="4"/>
      <c r="R5351" s="4"/>
    </row>
    <row r="5352" spans="1:19">
      <c r="A5352" s="4" t="s">
        <v>5559</v>
      </c>
      <c r="B5352" s="4" t="s">
        <v>304</v>
      </c>
      <c r="C5352" s="4" t="s">
        <v>192</v>
      </c>
      <c r="D5352" s="4" t="s">
        <v>106</v>
      </c>
      <c r="E5352" s="4" t="s">
        <v>172</v>
      </c>
      <c r="F5352" s="3">
        <v>42943</v>
      </c>
      <c r="G5352" s="3">
        <v>42949</v>
      </c>
      <c r="H5352">
        <v>3025</v>
      </c>
      <c r="I5352" s="4" t="s">
        <v>9014</v>
      </c>
      <c r="J5352" s="4" t="s">
        <v>9015</v>
      </c>
      <c r="K5352" s="4" t="s">
        <v>9012</v>
      </c>
      <c r="L5352">
        <v>3393</v>
      </c>
      <c r="M5352" s="4" t="s">
        <v>46</v>
      </c>
      <c r="N5352">
        <v>2012</v>
      </c>
      <c r="O5352">
        <v>45.39</v>
      </c>
      <c r="P5352">
        <v>100</v>
      </c>
      <c r="Q5352" s="4" t="s">
        <v>23</v>
      </c>
      <c r="R5352" s="4" t="s">
        <v>47</v>
      </c>
      <c r="S5352">
        <v>6</v>
      </c>
    </row>
    <row r="5353" spans="1:19">
      <c r="A5353" s="4" t="s">
        <v>5560</v>
      </c>
      <c r="B5353" s="4" t="s">
        <v>279</v>
      </c>
      <c r="C5353" s="4" t="s">
        <v>171</v>
      </c>
      <c r="D5353" s="4" t="s">
        <v>52</v>
      </c>
      <c r="E5353" s="4" t="s">
        <v>197</v>
      </c>
      <c r="F5353" s="3">
        <v>42943</v>
      </c>
      <c r="G5353" s="3">
        <v>42945</v>
      </c>
      <c r="H5353">
        <v>0</v>
      </c>
      <c r="I5353" s="4" t="s">
        <v>9018</v>
      </c>
      <c r="J5353" s="4" t="s">
        <v>9019</v>
      </c>
      <c r="K5353" s="4" t="s">
        <v>9010</v>
      </c>
      <c r="L5353">
        <v>1096</v>
      </c>
      <c r="M5353" s="4" t="s">
        <v>46</v>
      </c>
      <c r="N5353">
        <v>1999</v>
      </c>
      <c r="O5353">
        <v>1197.44</v>
      </c>
      <c r="P5353">
        <v>2570</v>
      </c>
      <c r="Q5353" s="4" t="s">
        <v>23</v>
      </c>
      <c r="R5353" s="4" t="s">
        <v>24</v>
      </c>
      <c r="S5353">
        <v>2</v>
      </c>
    </row>
    <row r="5354" spans="1:19">
      <c r="A5354" s="4" t="s">
        <v>5561</v>
      </c>
      <c r="B5354" s="4" t="s">
        <v>174</v>
      </c>
      <c r="C5354" s="4" t="s">
        <v>171</v>
      </c>
      <c r="D5354" s="4" t="s">
        <v>24</v>
      </c>
      <c r="E5354" s="4" t="s">
        <v>193</v>
      </c>
      <c r="F5354" s="3">
        <v>42943</v>
      </c>
      <c r="G5354" s="3"/>
      <c r="I5354" s="4" t="s">
        <v>9016</v>
      </c>
      <c r="J5354" s="4" t="s">
        <v>9015</v>
      </c>
      <c r="K5354" s="4" t="s">
        <v>9010</v>
      </c>
      <c r="L5354">
        <v>1096</v>
      </c>
      <c r="M5354" s="4"/>
      <c r="Q5354" s="4"/>
      <c r="R5354" s="4"/>
    </row>
    <row r="5355" spans="1:19">
      <c r="A5355" s="4" t="s">
        <v>5562</v>
      </c>
      <c r="B5355" s="4" t="s">
        <v>174</v>
      </c>
      <c r="C5355" s="4" t="s">
        <v>9011</v>
      </c>
      <c r="D5355" s="4" t="s">
        <v>59</v>
      </c>
      <c r="E5355" s="4" t="s">
        <v>193</v>
      </c>
      <c r="F5355" s="3">
        <v>42943</v>
      </c>
      <c r="G5355" s="3"/>
      <c r="I5355" s="4" t="s">
        <v>9016</v>
      </c>
      <c r="J5355" s="4" t="s">
        <v>9015</v>
      </c>
      <c r="K5355" s="4" t="s">
        <v>9010</v>
      </c>
      <c r="L5355">
        <v>4821</v>
      </c>
      <c r="M5355" s="4" t="s">
        <v>60</v>
      </c>
      <c r="N5355">
        <v>1988</v>
      </c>
      <c r="O5355">
        <v>2059.9</v>
      </c>
      <c r="P5355">
        <v>3644</v>
      </c>
      <c r="Q5355" s="4" t="s">
        <v>23</v>
      </c>
      <c r="R5355" s="4" t="s">
        <v>24</v>
      </c>
    </row>
    <row r="5356" spans="1:19">
      <c r="A5356" s="4" t="s">
        <v>5563</v>
      </c>
      <c r="B5356" s="4" t="s">
        <v>174</v>
      </c>
      <c r="C5356" s="4" t="s">
        <v>9011</v>
      </c>
      <c r="D5356" s="4" t="s">
        <v>61</v>
      </c>
      <c r="E5356" s="4" t="s">
        <v>193</v>
      </c>
      <c r="F5356" s="3">
        <v>42943</v>
      </c>
      <c r="G5356" s="3"/>
      <c r="I5356" s="4" t="s">
        <v>9016</v>
      </c>
      <c r="J5356" s="4" t="s">
        <v>9015</v>
      </c>
      <c r="K5356" s="4" t="s">
        <v>9010</v>
      </c>
      <c r="L5356">
        <v>4821</v>
      </c>
      <c r="M5356" s="4" t="s">
        <v>58</v>
      </c>
      <c r="N5356">
        <v>1991</v>
      </c>
      <c r="O5356">
        <v>2819.5</v>
      </c>
      <c r="P5356">
        <v>7227</v>
      </c>
      <c r="Q5356" s="4" t="s">
        <v>23</v>
      </c>
      <c r="R5356" s="4" t="s">
        <v>62</v>
      </c>
    </row>
    <row r="5357" spans="1:19">
      <c r="A5357" s="4" t="s">
        <v>5564</v>
      </c>
      <c r="B5357" s="4" t="s">
        <v>174</v>
      </c>
      <c r="C5357" s="4" t="s">
        <v>9011</v>
      </c>
      <c r="D5357" s="4" t="s">
        <v>84</v>
      </c>
      <c r="E5357" s="4" t="s">
        <v>193</v>
      </c>
      <c r="F5357" s="3">
        <v>42943</v>
      </c>
      <c r="G5357" s="3"/>
      <c r="I5357" s="4" t="s">
        <v>9016</v>
      </c>
      <c r="J5357" s="4" t="s">
        <v>9015</v>
      </c>
      <c r="K5357" s="4" t="s">
        <v>9010</v>
      </c>
      <c r="L5357">
        <v>4821</v>
      </c>
      <c r="M5357" s="4" t="s">
        <v>9322</v>
      </c>
      <c r="N5357">
        <v>1980</v>
      </c>
      <c r="O5357">
        <v>7708.38</v>
      </c>
      <c r="P5357">
        <v>13756</v>
      </c>
      <c r="Q5357" s="4" t="s">
        <v>23</v>
      </c>
      <c r="R5357" s="4" t="s">
        <v>24</v>
      </c>
    </row>
    <row r="5358" spans="1:19">
      <c r="A5358" s="4" t="s">
        <v>5565</v>
      </c>
      <c r="B5358" s="4" t="s">
        <v>174</v>
      </c>
      <c r="C5358" s="4" t="s">
        <v>9011</v>
      </c>
      <c r="D5358" s="4" t="s">
        <v>24</v>
      </c>
      <c r="E5358" s="4" t="s">
        <v>193</v>
      </c>
      <c r="F5358" s="3">
        <v>42943</v>
      </c>
      <c r="G5358" s="3"/>
      <c r="I5358" s="4" t="s">
        <v>9016</v>
      </c>
      <c r="J5358" s="4" t="s">
        <v>9015</v>
      </c>
      <c r="K5358" s="4" t="s">
        <v>9010</v>
      </c>
      <c r="L5358">
        <v>4821</v>
      </c>
      <c r="M5358" s="4"/>
      <c r="Q5358" s="4"/>
      <c r="R5358" s="4"/>
    </row>
    <row r="5359" spans="1:19">
      <c r="A5359" s="4" t="s">
        <v>5566</v>
      </c>
      <c r="B5359" s="4" t="s">
        <v>174</v>
      </c>
      <c r="C5359" s="4" t="s">
        <v>9011</v>
      </c>
      <c r="D5359" s="4" t="s">
        <v>24</v>
      </c>
      <c r="E5359" s="4" t="s">
        <v>193</v>
      </c>
      <c r="F5359" s="3">
        <v>42943</v>
      </c>
      <c r="G5359" s="3"/>
      <c r="I5359" s="4" t="s">
        <v>9016</v>
      </c>
      <c r="J5359" s="4" t="s">
        <v>9015</v>
      </c>
      <c r="K5359" s="4" t="s">
        <v>9010</v>
      </c>
      <c r="L5359">
        <v>4821</v>
      </c>
      <c r="M5359" s="4"/>
      <c r="Q5359" s="4"/>
      <c r="R5359" s="4"/>
    </row>
    <row r="5360" spans="1:19">
      <c r="A5360" s="4" t="s">
        <v>5567</v>
      </c>
      <c r="B5360" s="4" t="s">
        <v>174</v>
      </c>
      <c r="C5360" s="4" t="s">
        <v>9011</v>
      </c>
      <c r="D5360" s="4" t="s">
        <v>24</v>
      </c>
      <c r="E5360" s="4" t="s">
        <v>193</v>
      </c>
      <c r="F5360" s="3">
        <v>42943</v>
      </c>
      <c r="G5360" s="3"/>
      <c r="I5360" s="4" t="s">
        <v>9016</v>
      </c>
      <c r="J5360" s="4" t="s">
        <v>9015</v>
      </c>
      <c r="K5360" s="4" t="s">
        <v>9010</v>
      </c>
      <c r="L5360">
        <v>4821</v>
      </c>
      <c r="M5360" s="4"/>
      <c r="Q5360" s="4"/>
      <c r="R5360" s="4"/>
    </row>
    <row r="5361" spans="1:19">
      <c r="A5361" s="4" t="s">
        <v>5568</v>
      </c>
      <c r="B5361" s="4" t="s">
        <v>174</v>
      </c>
      <c r="C5361" s="4" t="s">
        <v>9011</v>
      </c>
      <c r="D5361" s="4" t="s">
        <v>24</v>
      </c>
      <c r="E5361" s="4" t="s">
        <v>193</v>
      </c>
      <c r="F5361" s="3">
        <v>42943</v>
      </c>
      <c r="G5361" s="3"/>
      <c r="I5361" s="4" t="s">
        <v>9016</v>
      </c>
      <c r="J5361" s="4" t="s">
        <v>9015</v>
      </c>
      <c r="K5361" s="4" t="s">
        <v>9010</v>
      </c>
      <c r="L5361">
        <v>4821</v>
      </c>
      <c r="M5361" s="4"/>
      <c r="Q5361" s="4"/>
      <c r="R5361" s="4"/>
    </row>
    <row r="5362" spans="1:19">
      <c r="A5362" s="4" t="s">
        <v>5569</v>
      </c>
      <c r="B5362" s="4" t="s">
        <v>174</v>
      </c>
      <c r="C5362" s="4" t="s">
        <v>192</v>
      </c>
      <c r="D5362" s="4" t="s">
        <v>24</v>
      </c>
      <c r="E5362" s="4" t="s">
        <v>193</v>
      </c>
      <c r="F5362" s="3">
        <v>42943</v>
      </c>
      <c r="G5362" s="3"/>
      <c r="I5362" s="4" t="s">
        <v>9016</v>
      </c>
      <c r="J5362" s="4" t="s">
        <v>9015</v>
      </c>
      <c r="K5362" s="4" t="s">
        <v>9012</v>
      </c>
      <c r="L5362">
        <v>3393</v>
      </c>
      <c r="M5362" s="4"/>
      <c r="Q5362" s="4"/>
      <c r="R5362" s="4"/>
    </row>
    <row r="5363" spans="1:19">
      <c r="A5363" s="4" t="s">
        <v>5570</v>
      </c>
      <c r="B5363" s="4" t="s">
        <v>174</v>
      </c>
      <c r="C5363" s="4" t="s">
        <v>192</v>
      </c>
      <c r="D5363" s="4" t="s">
        <v>24</v>
      </c>
      <c r="E5363" s="4" t="s">
        <v>193</v>
      </c>
      <c r="F5363" s="3">
        <v>42943</v>
      </c>
      <c r="G5363" s="3"/>
      <c r="I5363" s="4" t="s">
        <v>9016</v>
      </c>
      <c r="J5363" s="4" t="s">
        <v>9015</v>
      </c>
      <c r="K5363" s="4" t="s">
        <v>9012</v>
      </c>
      <c r="L5363">
        <v>3393</v>
      </c>
      <c r="M5363" s="4"/>
      <c r="Q5363" s="4"/>
      <c r="R5363" s="4"/>
    </row>
    <row r="5364" spans="1:19">
      <c r="A5364" s="4" t="s">
        <v>5571</v>
      </c>
      <c r="B5364" s="4" t="s">
        <v>174</v>
      </c>
      <c r="C5364" s="4" t="s">
        <v>9011</v>
      </c>
      <c r="D5364" s="4" t="s">
        <v>45</v>
      </c>
      <c r="E5364" s="4" t="s">
        <v>172</v>
      </c>
      <c r="F5364" s="3">
        <v>42943</v>
      </c>
      <c r="G5364" s="3">
        <v>42956</v>
      </c>
      <c r="H5364">
        <v>4790</v>
      </c>
      <c r="I5364" s="4" t="s">
        <v>9016</v>
      </c>
      <c r="J5364" s="4" t="s">
        <v>9015</v>
      </c>
      <c r="K5364" s="4" t="s">
        <v>9010</v>
      </c>
      <c r="L5364">
        <v>4821</v>
      </c>
      <c r="M5364" s="4" t="s">
        <v>46</v>
      </c>
      <c r="N5364">
        <v>1995</v>
      </c>
      <c r="O5364">
        <v>2173.98</v>
      </c>
      <c r="P5364">
        <v>2928</v>
      </c>
      <c r="Q5364" s="4" t="s">
        <v>23</v>
      </c>
      <c r="R5364" s="4" t="s">
        <v>47</v>
      </c>
      <c r="S5364">
        <v>13</v>
      </c>
    </row>
    <row r="5365" spans="1:19">
      <c r="A5365" s="4" t="s">
        <v>5572</v>
      </c>
      <c r="B5365" s="4" t="s">
        <v>174</v>
      </c>
      <c r="C5365" s="4" t="s">
        <v>9011</v>
      </c>
      <c r="D5365" s="4" t="s">
        <v>131</v>
      </c>
      <c r="E5365" s="4" t="s">
        <v>172</v>
      </c>
      <c r="F5365" s="3">
        <v>42943</v>
      </c>
      <c r="G5365" s="3">
        <v>42970</v>
      </c>
      <c r="H5365">
        <v>4861</v>
      </c>
      <c r="I5365" s="4" t="s">
        <v>9016</v>
      </c>
      <c r="J5365" s="4" t="s">
        <v>9015</v>
      </c>
      <c r="K5365" s="4" t="s">
        <v>9010</v>
      </c>
      <c r="L5365">
        <v>4821</v>
      </c>
      <c r="M5365" s="4" t="s">
        <v>26</v>
      </c>
      <c r="N5365">
        <v>1984</v>
      </c>
      <c r="O5365">
        <v>441.08</v>
      </c>
      <c r="P5365">
        <v>1210</v>
      </c>
      <c r="Q5365" s="4" t="s">
        <v>23</v>
      </c>
      <c r="R5365" s="4" t="s">
        <v>24</v>
      </c>
      <c r="S5365">
        <v>27</v>
      </c>
    </row>
    <row r="5366" spans="1:19">
      <c r="A5366" s="4" t="s">
        <v>5573</v>
      </c>
      <c r="B5366" s="4" t="s">
        <v>196</v>
      </c>
      <c r="C5366" s="4" t="s">
        <v>199</v>
      </c>
      <c r="D5366" s="4" t="s">
        <v>24</v>
      </c>
      <c r="E5366" s="4" t="s">
        <v>193</v>
      </c>
      <c r="F5366" s="3">
        <v>42943</v>
      </c>
      <c r="G5366" s="3"/>
      <c r="I5366" s="4" t="s">
        <v>9016</v>
      </c>
      <c r="J5366" s="4" t="s">
        <v>9015</v>
      </c>
      <c r="K5366" s="4" t="s">
        <v>9010</v>
      </c>
      <c r="L5366">
        <v>5482</v>
      </c>
      <c r="M5366" s="4"/>
      <c r="Q5366" s="4"/>
      <c r="R5366" s="4"/>
    </row>
    <row r="5367" spans="1:19">
      <c r="A5367" s="4" t="s">
        <v>5574</v>
      </c>
      <c r="B5367" s="4" t="s">
        <v>196</v>
      </c>
      <c r="C5367" s="4" t="s">
        <v>192</v>
      </c>
      <c r="D5367" s="4" t="s">
        <v>24</v>
      </c>
      <c r="E5367" s="4" t="s">
        <v>193</v>
      </c>
      <c r="F5367" s="3">
        <v>42943</v>
      </c>
      <c r="G5367" s="3"/>
      <c r="I5367" s="4" t="s">
        <v>9016</v>
      </c>
      <c r="J5367" s="4" t="s">
        <v>9015</v>
      </c>
      <c r="K5367" s="4" t="s">
        <v>9012</v>
      </c>
      <c r="L5367">
        <v>3393</v>
      </c>
      <c r="M5367" s="4"/>
      <c r="Q5367" s="4"/>
      <c r="R5367" s="4"/>
    </row>
    <row r="5368" spans="1:19">
      <c r="A5368" s="4" t="s">
        <v>5575</v>
      </c>
      <c r="B5368" s="4" t="s">
        <v>196</v>
      </c>
      <c r="C5368" s="4" t="s">
        <v>179</v>
      </c>
      <c r="D5368" s="4" t="s">
        <v>37</v>
      </c>
      <c r="E5368" s="4" t="s">
        <v>197</v>
      </c>
      <c r="F5368" s="3">
        <v>42943</v>
      </c>
      <c r="G5368" s="3">
        <v>42993</v>
      </c>
      <c r="H5368">
        <v>0</v>
      </c>
      <c r="I5368" s="4" t="s">
        <v>9016</v>
      </c>
      <c r="J5368" s="4" t="s">
        <v>9015</v>
      </c>
      <c r="K5368" s="4" t="s">
        <v>9010</v>
      </c>
      <c r="L5368">
        <v>550</v>
      </c>
      <c r="M5368" s="4" t="s">
        <v>33</v>
      </c>
      <c r="N5368">
        <v>2001</v>
      </c>
      <c r="O5368">
        <v>718.62</v>
      </c>
      <c r="P5368">
        <v>2448</v>
      </c>
      <c r="Q5368" s="4" t="s">
        <v>23</v>
      </c>
      <c r="R5368" s="4" t="s">
        <v>24</v>
      </c>
      <c r="S5368">
        <v>50</v>
      </c>
    </row>
    <row r="5369" spans="1:19">
      <c r="A5369" s="4" t="s">
        <v>5576</v>
      </c>
      <c r="B5369" s="4" t="s">
        <v>203</v>
      </c>
      <c r="C5369" s="4" t="s">
        <v>171</v>
      </c>
      <c r="D5369" s="4" t="s">
        <v>24</v>
      </c>
      <c r="E5369" s="4" t="s">
        <v>193</v>
      </c>
      <c r="F5369" s="3">
        <v>42943</v>
      </c>
      <c r="G5369" s="3"/>
      <c r="I5369" s="4" t="s">
        <v>9023</v>
      </c>
      <c r="J5369" s="4" t="s">
        <v>9024</v>
      </c>
      <c r="K5369" s="4" t="s">
        <v>9010</v>
      </c>
      <c r="L5369">
        <v>1096</v>
      </c>
      <c r="M5369" s="4"/>
      <c r="Q5369" s="4"/>
      <c r="R5369" s="4"/>
    </row>
    <row r="5370" spans="1:19">
      <c r="A5370" s="4" t="s">
        <v>5577</v>
      </c>
      <c r="B5370" s="4" t="s">
        <v>191</v>
      </c>
      <c r="C5370" s="4" t="s">
        <v>179</v>
      </c>
      <c r="D5370" s="4" t="s">
        <v>76</v>
      </c>
      <c r="E5370" s="4" t="s">
        <v>172</v>
      </c>
      <c r="F5370" s="3">
        <v>42943</v>
      </c>
      <c r="G5370" s="3">
        <v>42993</v>
      </c>
      <c r="H5370">
        <v>586</v>
      </c>
      <c r="I5370" s="4" t="s">
        <v>9026</v>
      </c>
      <c r="J5370" s="4" t="s">
        <v>9024</v>
      </c>
      <c r="K5370" s="4" t="s">
        <v>9010</v>
      </c>
      <c r="L5370">
        <v>550</v>
      </c>
      <c r="M5370" s="4" t="s">
        <v>9322</v>
      </c>
      <c r="N5370">
        <v>1997</v>
      </c>
      <c r="O5370">
        <v>8170.38</v>
      </c>
      <c r="P5370">
        <v>16499</v>
      </c>
      <c r="Q5370" s="4" t="s">
        <v>77</v>
      </c>
      <c r="R5370" s="4" t="s">
        <v>24</v>
      </c>
      <c r="S5370">
        <v>50</v>
      </c>
    </row>
    <row r="5371" spans="1:19">
      <c r="A5371" s="4" t="s">
        <v>5578</v>
      </c>
      <c r="B5371" s="4" t="s">
        <v>343</v>
      </c>
      <c r="C5371" s="4" t="s">
        <v>179</v>
      </c>
      <c r="D5371" s="4" t="s">
        <v>24</v>
      </c>
      <c r="E5371" s="4" t="s">
        <v>193</v>
      </c>
      <c r="F5371" s="3">
        <v>42943</v>
      </c>
      <c r="G5371" s="3"/>
      <c r="I5371" s="4" t="s">
        <v>9016</v>
      </c>
      <c r="J5371" s="4" t="s">
        <v>9015</v>
      </c>
      <c r="K5371" s="4" t="s">
        <v>9010</v>
      </c>
      <c r="L5371">
        <v>550</v>
      </c>
      <c r="M5371" s="4"/>
      <c r="Q5371" s="4"/>
      <c r="R5371" s="4"/>
    </row>
    <row r="5372" spans="1:19">
      <c r="A5372" s="4" t="s">
        <v>5579</v>
      </c>
      <c r="B5372" s="4" t="s">
        <v>343</v>
      </c>
      <c r="C5372" s="4" t="s">
        <v>179</v>
      </c>
      <c r="D5372" s="4" t="s">
        <v>24</v>
      </c>
      <c r="E5372" s="4" t="s">
        <v>193</v>
      </c>
      <c r="F5372" s="3">
        <v>42943</v>
      </c>
      <c r="G5372" s="3"/>
      <c r="I5372" s="4" t="s">
        <v>9016</v>
      </c>
      <c r="J5372" s="4" t="s">
        <v>9015</v>
      </c>
      <c r="K5372" s="4" t="s">
        <v>9010</v>
      </c>
      <c r="L5372">
        <v>550</v>
      </c>
      <c r="M5372" s="4"/>
      <c r="Q5372" s="4"/>
      <c r="R5372" s="4"/>
    </row>
    <row r="5373" spans="1:19">
      <c r="A5373" s="4" t="s">
        <v>5580</v>
      </c>
      <c r="B5373" s="4" t="s">
        <v>343</v>
      </c>
      <c r="C5373" s="4" t="s">
        <v>171</v>
      </c>
      <c r="D5373" s="4" t="s">
        <v>108</v>
      </c>
      <c r="E5373" s="4" t="s">
        <v>193</v>
      </c>
      <c r="F5373" s="3">
        <v>42943</v>
      </c>
      <c r="G5373" s="3"/>
      <c r="I5373" s="4" t="s">
        <v>9016</v>
      </c>
      <c r="J5373" s="4" t="s">
        <v>9015</v>
      </c>
      <c r="K5373" s="4" t="s">
        <v>9010</v>
      </c>
      <c r="L5373">
        <v>1096</v>
      </c>
      <c r="M5373" s="4" t="s">
        <v>33</v>
      </c>
      <c r="N5373">
        <v>1996</v>
      </c>
      <c r="O5373">
        <v>2214.94</v>
      </c>
      <c r="P5373">
        <v>5374</v>
      </c>
      <c r="Q5373" s="4" t="s">
        <v>23</v>
      </c>
      <c r="R5373" s="4" t="s">
        <v>24</v>
      </c>
    </row>
    <row r="5374" spans="1:19">
      <c r="A5374" s="4" t="s">
        <v>5581</v>
      </c>
      <c r="B5374" s="4" t="s">
        <v>343</v>
      </c>
      <c r="C5374" s="4" t="s">
        <v>171</v>
      </c>
      <c r="D5374" s="4" t="s">
        <v>24</v>
      </c>
      <c r="E5374" s="4" t="s">
        <v>193</v>
      </c>
      <c r="F5374" s="3">
        <v>42943</v>
      </c>
      <c r="G5374" s="3"/>
      <c r="I5374" s="4" t="s">
        <v>9016</v>
      </c>
      <c r="J5374" s="4" t="s">
        <v>9015</v>
      </c>
      <c r="K5374" s="4" t="s">
        <v>9010</v>
      </c>
      <c r="L5374">
        <v>1096</v>
      </c>
      <c r="M5374" s="4"/>
      <c r="Q5374" s="4"/>
      <c r="R5374" s="4"/>
    </row>
    <row r="5375" spans="1:19">
      <c r="A5375" s="4" t="s">
        <v>5582</v>
      </c>
      <c r="B5375" s="4" t="s">
        <v>219</v>
      </c>
      <c r="C5375" s="4" t="s">
        <v>179</v>
      </c>
      <c r="D5375" s="4" t="s">
        <v>105</v>
      </c>
      <c r="E5375" s="4" t="s">
        <v>172</v>
      </c>
      <c r="F5375" s="3">
        <v>42943</v>
      </c>
      <c r="G5375" s="3">
        <v>42957</v>
      </c>
      <c r="H5375">
        <v>514</v>
      </c>
      <c r="I5375" s="4" t="s">
        <v>9026</v>
      </c>
      <c r="J5375" s="4" t="s">
        <v>9024</v>
      </c>
      <c r="K5375" s="4" t="s">
        <v>9010</v>
      </c>
      <c r="L5375">
        <v>550</v>
      </c>
      <c r="M5375" s="4" t="s">
        <v>36</v>
      </c>
      <c r="N5375">
        <v>1996</v>
      </c>
      <c r="O5375">
        <v>6354.87</v>
      </c>
      <c r="P5375">
        <v>16780</v>
      </c>
      <c r="Q5375" s="4" t="s">
        <v>23</v>
      </c>
      <c r="R5375" s="4" t="s">
        <v>35</v>
      </c>
      <c r="S5375">
        <v>14</v>
      </c>
    </row>
    <row r="5376" spans="1:19">
      <c r="A5376" s="4" t="s">
        <v>5583</v>
      </c>
      <c r="B5376" s="4" t="s">
        <v>187</v>
      </c>
      <c r="C5376" s="4" t="s">
        <v>9011</v>
      </c>
      <c r="D5376" s="4" t="s">
        <v>84</v>
      </c>
      <c r="E5376" s="4" t="s">
        <v>172</v>
      </c>
      <c r="F5376" s="3">
        <v>42943</v>
      </c>
      <c r="G5376" s="3">
        <v>42944</v>
      </c>
      <c r="H5376">
        <v>4209</v>
      </c>
      <c r="I5376" s="4" t="s">
        <v>9023</v>
      </c>
      <c r="J5376" s="4" t="s">
        <v>9024</v>
      </c>
      <c r="K5376" s="4" t="s">
        <v>9010</v>
      </c>
      <c r="L5376">
        <v>4821</v>
      </c>
      <c r="M5376" s="4" t="s">
        <v>9322</v>
      </c>
      <c r="N5376">
        <v>1980</v>
      </c>
      <c r="O5376">
        <v>7708.38</v>
      </c>
      <c r="P5376">
        <v>13756</v>
      </c>
      <c r="Q5376" s="4" t="s">
        <v>23</v>
      </c>
      <c r="R5376" s="4" t="s">
        <v>24</v>
      </c>
      <c r="S5376">
        <v>1</v>
      </c>
    </row>
    <row r="5377" spans="1:19">
      <c r="A5377" s="4" t="s">
        <v>5584</v>
      </c>
      <c r="B5377" s="4" t="s">
        <v>244</v>
      </c>
      <c r="C5377" s="4" t="s">
        <v>179</v>
      </c>
      <c r="D5377" s="4" t="s">
        <v>24</v>
      </c>
      <c r="E5377" s="4" t="s">
        <v>193</v>
      </c>
      <c r="F5377" s="3">
        <v>42943</v>
      </c>
      <c r="G5377" s="3"/>
      <c r="I5377" s="4" t="s">
        <v>9016</v>
      </c>
      <c r="J5377" s="4" t="s">
        <v>9015</v>
      </c>
      <c r="K5377" s="4" t="s">
        <v>9010</v>
      </c>
      <c r="L5377">
        <v>550</v>
      </c>
      <c r="M5377" s="4"/>
      <c r="Q5377" s="4"/>
      <c r="R5377" s="4"/>
    </row>
    <row r="5378" spans="1:19">
      <c r="A5378" s="4" t="s">
        <v>5585</v>
      </c>
      <c r="B5378" s="4" t="s">
        <v>244</v>
      </c>
      <c r="C5378" s="4" t="s">
        <v>171</v>
      </c>
      <c r="D5378" s="4" t="s">
        <v>108</v>
      </c>
      <c r="E5378" s="4" t="s">
        <v>193</v>
      </c>
      <c r="F5378" s="3">
        <v>42943</v>
      </c>
      <c r="G5378" s="3"/>
      <c r="I5378" s="4" t="s">
        <v>9016</v>
      </c>
      <c r="J5378" s="4" t="s">
        <v>9015</v>
      </c>
      <c r="K5378" s="4" t="s">
        <v>9010</v>
      </c>
      <c r="L5378">
        <v>1096</v>
      </c>
      <c r="M5378" s="4" t="s">
        <v>33</v>
      </c>
      <c r="N5378">
        <v>1996</v>
      </c>
      <c r="O5378">
        <v>2214.94</v>
      </c>
      <c r="P5378">
        <v>5374</v>
      </c>
      <c r="Q5378" s="4" t="s">
        <v>23</v>
      </c>
      <c r="R5378" s="4" t="s">
        <v>24</v>
      </c>
    </row>
    <row r="5379" spans="1:19">
      <c r="A5379" s="4" t="s">
        <v>5586</v>
      </c>
      <c r="B5379" s="4" t="s">
        <v>244</v>
      </c>
      <c r="C5379" s="4" t="s">
        <v>171</v>
      </c>
      <c r="D5379" s="4" t="s">
        <v>124</v>
      </c>
      <c r="E5379" s="4" t="s">
        <v>193</v>
      </c>
      <c r="F5379" s="3">
        <v>42943</v>
      </c>
      <c r="G5379" s="3"/>
      <c r="I5379" s="4" t="s">
        <v>9016</v>
      </c>
      <c r="J5379" s="4" t="s">
        <v>9015</v>
      </c>
      <c r="K5379" s="4" t="s">
        <v>9010</v>
      </c>
      <c r="L5379">
        <v>1096</v>
      </c>
      <c r="M5379" s="4" t="s">
        <v>60</v>
      </c>
      <c r="N5379">
        <v>1983</v>
      </c>
      <c r="O5379">
        <v>2871.35</v>
      </c>
      <c r="P5379">
        <v>9561</v>
      </c>
      <c r="Q5379" s="4" t="s">
        <v>23</v>
      </c>
      <c r="R5379" s="4" t="s">
        <v>24</v>
      </c>
    </row>
    <row r="5380" spans="1:19">
      <c r="A5380" s="4" t="s">
        <v>5587</v>
      </c>
      <c r="B5380" s="4" t="s">
        <v>244</v>
      </c>
      <c r="C5380" s="4" t="s">
        <v>177</v>
      </c>
      <c r="D5380" s="4" t="s">
        <v>66</v>
      </c>
      <c r="E5380" s="4" t="s">
        <v>197</v>
      </c>
      <c r="F5380" s="3">
        <v>42943</v>
      </c>
      <c r="G5380" s="3">
        <v>42948</v>
      </c>
      <c r="H5380">
        <v>0</v>
      </c>
      <c r="I5380" s="4" t="s">
        <v>9016</v>
      </c>
      <c r="J5380" s="4" t="s">
        <v>9015</v>
      </c>
      <c r="K5380" s="4" t="s">
        <v>9012</v>
      </c>
      <c r="L5380">
        <v>55</v>
      </c>
      <c r="M5380" s="4" t="s">
        <v>33</v>
      </c>
      <c r="N5380">
        <v>2007</v>
      </c>
      <c r="O5380">
        <v>894.33</v>
      </c>
      <c r="P5380">
        <v>1635</v>
      </c>
      <c r="Q5380" s="4" t="s">
        <v>67</v>
      </c>
      <c r="R5380" s="4" t="s">
        <v>24</v>
      </c>
      <c r="S5380">
        <v>5</v>
      </c>
    </row>
    <row r="5381" spans="1:19">
      <c r="A5381" s="4" t="s">
        <v>5588</v>
      </c>
      <c r="B5381" s="4" t="s">
        <v>244</v>
      </c>
      <c r="C5381" s="4" t="s">
        <v>171</v>
      </c>
      <c r="D5381" s="4" t="s">
        <v>48</v>
      </c>
      <c r="E5381" s="4" t="s">
        <v>172</v>
      </c>
      <c r="F5381" s="3">
        <v>42943</v>
      </c>
      <c r="G5381" s="3">
        <v>42954</v>
      </c>
      <c r="H5381">
        <v>965</v>
      </c>
      <c r="I5381" s="4" t="s">
        <v>9016</v>
      </c>
      <c r="J5381" s="4" t="s">
        <v>9015</v>
      </c>
      <c r="K5381" s="4" t="s">
        <v>9010</v>
      </c>
      <c r="L5381">
        <v>1096</v>
      </c>
      <c r="M5381" s="4" t="s">
        <v>39</v>
      </c>
      <c r="N5381">
        <v>1998</v>
      </c>
      <c r="O5381">
        <v>217.87</v>
      </c>
      <c r="P5381">
        <v>551</v>
      </c>
      <c r="Q5381" s="4" t="s">
        <v>23</v>
      </c>
      <c r="R5381" s="4" t="s">
        <v>24</v>
      </c>
      <c r="S5381">
        <v>11</v>
      </c>
    </row>
    <row r="5382" spans="1:19">
      <c r="A5382" s="4" t="s">
        <v>5589</v>
      </c>
      <c r="B5382" s="4" t="s">
        <v>170</v>
      </c>
      <c r="C5382" s="4" t="s">
        <v>179</v>
      </c>
      <c r="D5382" s="4" t="s">
        <v>24</v>
      </c>
      <c r="E5382" s="4" t="s">
        <v>193</v>
      </c>
      <c r="F5382" s="3">
        <v>42943</v>
      </c>
      <c r="G5382" s="3"/>
      <c r="I5382" s="4" t="s">
        <v>9014</v>
      </c>
      <c r="J5382" s="4" t="s">
        <v>9015</v>
      </c>
      <c r="K5382" s="4" t="s">
        <v>9010</v>
      </c>
      <c r="L5382">
        <v>550</v>
      </c>
      <c r="M5382" s="4"/>
      <c r="Q5382" s="4"/>
      <c r="R5382" s="4"/>
    </row>
    <row r="5383" spans="1:19">
      <c r="A5383" s="4" t="s">
        <v>5590</v>
      </c>
      <c r="B5383" s="4" t="s">
        <v>189</v>
      </c>
      <c r="C5383" s="4" t="s">
        <v>179</v>
      </c>
      <c r="D5383" s="4" t="s">
        <v>24</v>
      </c>
      <c r="E5383" s="4" t="s">
        <v>193</v>
      </c>
      <c r="F5383" s="3">
        <v>42943</v>
      </c>
      <c r="G5383" s="3"/>
      <c r="I5383" s="4" t="s">
        <v>9016</v>
      </c>
      <c r="J5383" s="4" t="s">
        <v>9015</v>
      </c>
      <c r="K5383" s="4" t="s">
        <v>9010</v>
      </c>
      <c r="L5383">
        <v>550</v>
      </c>
      <c r="M5383" s="4"/>
      <c r="Q5383" s="4"/>
      <c r="R5383" s="4"/>
    </row>
    <row r="5384" spans="1:19">
      <c r="A5384" s="4" t="s">
        <v>5591</v>
      </c>
      <c r="B5384" s="4" t="s">
        <v>189</v>
      </c>
      <c r="C5384" s="4" t="s">
        <v>177</v>
      </c>
      <c r="D5384" s="4" t="s">
        <v>24</v>
      </c>
      <c r="E5384" s="4" t="s">
        <v>193</v>
      </c>
      <c r="F5384" s="3">
        <v>42943</v>
      </c>
      <c r="G5384" s="3"/>
      <c r="I5384" s="4" t="s">
        <v>9016</v>
      </c>
      <c r="J5384" s="4" t="s">
        <v>9015</v>
      </c>
      <c r="K5384" s="4" t="s">
        <v>9012</v>
      </c>
      <c r="L5384">
        <v>55</v>
      </c>
      <c r="M5384" s="4"/>
      <c r="Q5384" s="4"/>
      <c r="R5384" s="4"/>
    </row>
    <row r="5385" spans="1:19">
      <c r="A5385" s="4" t="s">
        <v>5592</v>
      </c>
      <c r="B5385" s="4" t="s">
        <v>205</v>
      </c>
      <c r="C5385" s="4" t="s">
        <v>265</v>
      </c>
      <c r="D5385" s="4" t="s">
        <v>24</v>
      </c>
      <c r="E5385" s="4" t="s">
        <v>193</v>
      </c>
      <c r="F5385" s="3">
        <v>42943</v>
      </c>
      <c r="G5385" s="3"/>
      <c r="I5385" s="4" t="s">
        <v>9023</v>
      </c>
      <c r="J5385" s="4" t="s">
        <v>9024</v>
      </c>
      <c r="K5385" s="4" t="s">
        <v>9013</v>
      </c>
      <c r="L5385">
        <v>26768</v>
      </c>
      <c r="M5385" s="4"/>
      <c r="Q5385" s="4"/>
      <c r="R5385" s="4"/>
    </row>
    <row r="5386" spans="1:19">
      <c r="A5386" s="4" t="s">
        <v>5593</v>
      </c>
      <c r="B5386" s="4" t="s">
        <v>205</v>
      </c>
      <c r="C5386" s="4" t="s">
        <v>199</v>
      </c>
      <c r="D5386" s="4" t="s">
        <v>93</v>
      </c>
      <c r="E5386" s="4" t="s">
        <v>197</v>
      </c>
      <c r="F5386" s="3">
        <v>42943</v>
      </c>
      <c r="G5386" s="3">
        <v>42944</v>
      </c>
      <c r="H5386">
        <v>0</v>
      </c>
      <c r="I5386" s="4" t="s">
        <v>9023</v>
      </c>
      <c r="J5386" s="4" t="s">
        <v>9024</v>
      </c>
      <c r="K5386" s="4" t="s">
        <v>9010</v>
      </c>
      <c r="L5386">
        <v>5482</v>
      </c>
      <c r="M5386" s="4" t="s">
        <v>73</v>
      </c>
      <c r="N5386">
        <v>1991</v>
      </c>
      <c r="O5386">
        <v>1012.72</v>
      </c>
      <c r="P5386">
        <v>3492</v>
      </c>
      <c r="Q5386" s="4" t="s">
        <v>94</v>
      </c>
      <c r="R5386" s="4" t="s">
        <v>24</v>
      </c>
      <c r="S5386">
        <v>1</v>
      </c>
    </row>
    <row r="5387" spans="1:19">
      <c r="A5387" s="4" t="s">
        <v>5594</v>
      </c>
      <c r="B5387" s="4" t="s">
        <v>208</v>
      </c>
      <c r="C5387" s="4" t="s">
        <v>199</v>
      </c>
      <c r="D5387" s="4" t="s">
        <v>123</v>
      </c>
      <c r="E5387" s="4" t="s">
        <v>193</v>
      </c>
      <c r="F5387" s="3">
        <v>42943</v>
      </c>
      <c r="G5387" s="3"/>
      <c r="I5387" s="4" t="s">
        <v>9014</v>
      </c>
      <c r="J5387" s="4" t="s">
        <v>9015</v>
      </c>
      <c r="K5387" s="4" t="s">
        <v>9010</v>
      </c>
      <c r="L5387">
        <v>5482</v>
      </c>
      <c r="M5387" s="4" t="s">
        <v>39</v>
      </c>
      <c r="N5387">
        <v>1989</v>
      </c>
      <c r="O5387">
        <v>3838.39</v>
      </c>
      <c r="P5387">
        <v>8274</v>
      </c>
      <c r="Q5387" s="4" t="s">
        <v>23</v>
      </c>
      <c r="R5387" s="4" t="s">
        <v>24</v>
      </c>
    </row>
    <row r="5388" spans="1:19">
      <c r="A5388" s="4" t="s">
        <v>5595</v>
      </c>
      <c r="B5388" s="4" t="s">
        <v>208</v>
      </c>
      <c r="C5388" s="4" t="s">
        <v>177</v>
      </c>
      <c r="D5388" s="4" t="s">
        <v>24</v>
      </c>
      <c r="E5388" s="4" t="s">
        <v>193</v>
      </c>
      <c r="F5388" s="3">
        <v>42943</v>
      </c>
      <c r="G5388" s="3"/>
      <c r="I5388" s="4" t="s">
        <v>9014</v>
      </c>
      <c r="J5388" s="4" t="s">
        <v>9015</v>
      </c>
      <c r="K5388" s="4" t="s">
        <v>9012</v>
      </c>
      <c r="L5388">
        <v>55</v>
      </c>
      <c r="M5388" s="4"/>
      <c r="Q5388" s="4"/>
      <c r="R5388" s="4"/>
    </row>
    <row r="5389" spans="1:19">
      <c r="A5389" s="4" t="s">
        <v>5596</v>
      </c>
      <c r="B5389" s="4" t="s">
        <v>185</v>
      </c>
      <c r="C5389" s="4" t="s">
        <v>179</v>
      </c>
      <c r="D5389" s="4" t="s">
        <v>74</v>
      </c>
      <c r="E5389" s="4" t="s">
        <v>172</v>
      </c>
      <c r="F5389" s="3">
        <v>42943</v>
      </c>
      <c r="G5389" s="3">
        <v>42953</v>
      </c>
      <c r="H5389">
        <v>651</v>
      </c>
      <c r="I5389" s="4" t="s">
        <v>9023</v>
      </c>
      <c r="J5389" s="4" t="s">
        <v>9024</v>
      </c>
      <c r="K5389" s="4" t="s">
        <v>9010</v>
      </c>
      <c r="L5389">
        <v>550</v>
      </c>
      <c r="M5389" s="4" t="s">
        <v>33</v>
      </c>
      <c r="N5389">
        <v>2003</v>
      </c>
      <c r="O5389">
        <v>223.8</v>
      </c>
      <c r="P5389">
        <v>299</v>
      </c>
      <c r="Q5389" s="4" t="s">
        <v>23</v>
      </c>
      <c r="R5389" s="4" t="s">
        <v>24</v>
      </c>
      <c r="S5389">
        <v>10</v>
      </c>
    </row>
    <row r="5390" spans="1:19">
      <c r="A5390" s="4" t="s">
        <v>5597</v>
      </c>
      <c r="B5390" s="4" t="s">
        <v>181</v>
      </c>
      <c r="C5390" s="4" t="s">
        <v>9011</v>
      </c>
      <c r="D5390" s="4" t="s">
        <v>118</v>
      </c>
      <c r="E5390" s="4" t="s">
        <v>193</v>
      </c>
      <c r="F5390" s="3">
        <v>42943</v>
      </c>
      <c r="G5390" s="3"/>
      <c r="I5390" s="4" t="s">
        <v>9026</v>
      </c>
      <c r="J5390" s="4" t="s">
        <v>9024</v>
      </c>
      <c r="K5390" s="4" t="s">
        <v>9010</v>
      </c>
      <c r="L5390">
        <v>4821</v>
      </c>
      <c r="M5390" s="4" t="s">
        <v>33</v>
      </c>
      <c r="N5390">
        <v>1995</v>
      </c>
      <c r="O5390">
        <v>332.43</v>
      </c>
      <c r="P5390">
        <v>799</v>
      </c>
      <c r="Q5390" s="4" t="s">
        <v>23</v>
      </c>
      <c r="R5390" s="4" t="s">
        <v>24</v>
      </c>
    </row>
    <row r="5391" spans="1:19">
      <c r="A5391" s="4" t="s">
        <v>5598</v>
      </c>
      <c r="B5391" s="4" t="s">
        <v>183</v>
      </c>
      <c r="C5391" s="4" t="s">
        <v>179</v>
      </c>
      <c r="D5391" s="4" t="s">
        <v>125</v>
      </c>
      <c r="E5391" s="4" t="s">
        <v>193</v>
      </c>
      <c r="F5391" s="3">
        <v>42944</v>
      </c>
      <c r="G5391" s="3"/>
      <c r="I5391" s="4" t="s">
        <v>9014</v>
      </c>
      <c r="J5391" s="4" t="s">
        <v>9015</v>
      </c>
      <c r="K5391" s="4" t="s">
        <v>9010</v>
      </c>
      <c r="L5391">
        <v>550</v>
      </c>
      <c r="M5391" s="4" t="s">
        <v>33</v>
      </c>
      <c r="N5391">
        <v>2005</v>
      </c>
      <c r="O5391">
        <v>2261.0500000000002</v>
      </c>
      <c r="P5391">
        <v>3851</v>
      </c>
      <c r="Q5391" s="4" t="s">
        <v>23</v>
      </c>
      <c r="R5391" s="4" t="s">
        <v>24</v>
      </c>
    </row>
    <row r="5392" spans="1:19">
      <c r="A5392" s="4" t="s">
        <v>5599</v>
      </c>
      <c r="B5392" s="4" t="s">
        <v>183</v>
      </c>
      <c r="C5392" s="4" t="s">
        <v>177</v>
      </c>
      <c r="D5392" s="4" t="s">
        <v>24</v>
      </c>
      <c r="E5392" s="4" t="s">
        <v>193</v>
      </c>
      <c r="F5392" s="3">
        <v>42944</v>
      </c>
      <c r="G5392" s="3"/>
      <c r="I5392" s="4" t="s">
        <v>9014</v>
      </c>
      <c r="J5392" s="4" t="s">
        <v>9015</v>
      </c>
      <c r="K5392" s="4" t="s">
        <v>9012</v>
      </c>
      <c r="L5392">
        <v>55</v>
      </c>
      <c r="M5392" s="4"/>
      <c r="Q5392" s="4"/>
      <c r="R5392" s="4"/>
    </row>
    <row r="5393" spans="1:19">
      <c r="A5393" s="4" t="s">
        <v>5600</v>
      </c>
      <c r="B5393" s="4" t="s">
        <v>183</v>
      </c>
      <c r="C5393" s="4" t="s">
        <v>192</v>
      </c>
      <c r="D5393" s="4" t="s">
        <v>43</v>
      </c>
      <c r="E5393" s="4" t="s">
        <v>197</v>
      </c>
      <c r="F5393" s="3">
        <v>42944</v>
      </c>
      <c r="G5393" s="3">
        <v>42950</v>
      </c>
      <c r="H5393">
        <v>0</v>
      </c>
      <c r="I5393" s="4" t="s">
        <v>9014</v>
      </c>
      <c r="J5393" s="4" t="s">
        <v>9015</v>
      </c>
      <c r="K5393" s="4" t="s">
        <v>9012</v>
      </c>
      <c r="L5393">
        <v>3393</v>
      </c>
      <c r="M5393" s="4" t="s">
        <v>9322</v>
      </c>
      <c r="N5393">
        <v>2005</v>
      </c>
      <c r="O5393">
        <v>1520.66</v>
      </c>
      <c r="P5393">
        <v>1806</v>
      </c>
      <c r="Q5393" s="4" t="s">
        <v>23</v>
      </c>
      <c r="R5393" s="4" t="s">
        <v>24</v>
      </c>
      <c r="S5393">
        <v>6</v>
      </c>
    </row>
    <row r="5394" spans="1:19">
      <c r="A5394" s="4" t="s">
        <v>5601</v>
      </c>
      <c r="B5394" s="4" t="s">
        <v>261</v>
      </c>
      <c r="C5394" s="4" t="s">
        <v>179</v>
      </c>
      <c r="D5394" s="4" t="s">
        <v>24</v>
      </c>
      <c r="E5394" s="4" t="s">
        <v>193</v>
      </c>
      <c r="F5394" s="3">
        <v>42944</v>
      </c>
      <c r="G5394" s="3"/>
      <c r="I5394" s="4" t="s">
        <v>9021</v>
      </c>
      <c r="J5394" s="4" t="s">
        <v>9019</v>
      </c>
      <c r="K5394" s="4" t="s">
        <v>9010</v>
      </c>
      <c r="L5394">
        <v>550</v>
      </c>
      <c r="M5394" s="4"/>
      <c r="Q5394" s="4"/>
      <c r="R5394" s="4"/>
    </row>
    <row r="5395" spans="1:19">
      <c r="A5395" s="4" t="s">
        <v>5602</v>
      </c>
      <c r="B5395" s="4" t="s">
        <v>246</v>
      </c>
      <c r="C5395" s="4" t="s">
        <v>171</v>
      </c>
      <c r="D5395" s="4" t="s">
        <v>120</v>
      </c>
      <c r="E5395" s="4" t="s">
        <v>197</v>
      </c>
      <c r="F5395" s="3">
        <v>42944</v>
      </c>
      <c r="G5395" s="3">
        <v>43046</v>
      </c>
      <c r="H5395">
        <v>0</v>
      </c>
      <c r="I5395" s="4" t="s">
        <v>9021</v>
      </c>
      <c r="J5395" s="4" t="s">
        <v>9019</v>
      </c>
      <c r="K5395" s="4" t="s">
        <v>9010</v>
      </c>
      <c r="L5395">
        <v>1096</v>
      </c>
      <c r="M5395" s="4" t="s">
        <v>58</v>
      </c>
      <c r="N5395">
        <v>1998</v>
      </c>
      <c r="O5395">
        <v>2022.14</v>
      </c>
      <c r="P5395">
        <v>5113</v>
      </c>
      <c r="Q5395" s="4" t="s">
        <v>23</v>
      </c>
      <c r="R5395" s="4" t="s">
        <v>24</v>
      </c>
      <c r="S5395">
        <v>102</v>
      </c>
    </row>
    <row r="5396" spans="1:19">
      <c r="A5396" s="4" t="s">
        <v>5603</v>
      </c>
      <c r="B5396" s="4" t="s">
        <v>279</v>
      </c>
      <c r="C5396" s="4" t="s">
        <v>179</v>
      </c>
      <c r="D5396" s="4" t="s">
        <v>63</v>
      </c>
      <c r="E5396" s="4" t="s">
        <v>172</v>
      </c>
      <c r="F5396" s="3">
        <v>42944</v>
      </c>
      <c r="G5396" s="3">
        <v>43050</v>
      </c>
      <c r="H5396">
        <v>550</v>
      </c>
      <c r="I5396" s="4" t="s">
        <v>9018</v>
      </c>
      <c r="J5396" s="4" t="s">
        <v>9019</v>
      </c>
      <c r="K5396" s="4" t="s">
        <v>9010</v>
      </c>
      <c r="L5396">
        <v>550</v>
      </c>
      <c r="M5396" s="4" t="s">
        <v>33</v>
      </c>
      <c r="N5396">
        <v>1995</v>
      </c>
      <c r="O5396">
        <v>5158.71</v>
      </c>
      <c r="P5396">
        <v>17479</v>
      </c>
      <c r="Q5396" s="4" t="s">
        <v>64</v>
      </c>
      <c r="R5396" s="4" t="s">
        <v>24</v>
      </c>
      <c r="S5396">
        <v>106</v>
      </c>
    </row>
    <row r="5397" spans="1:19">
      <c r="A5397" s="4" t="s">
        <v>5604</v>
      </c>
      <c r="B5397" s="4" t="s">
        <v>210</v>
      </c>
      <c r="C5397" s="4" t="s">
        <v>171</v>
      </c>
      <c r="D5397" s="4" t="s">
        <v>24</v>
      </c>
      <c r="E5397" s="4" t="s">
        <v>193</v>
      </c>
      <c r="F5397" s="3">
        <v>42944</v>
      </c>
      <c r="G5397" s="3"/>
      <c r="I5397" s="4" t="s">
        <v>9021</v>
      </c>
      <c r="J5397" s="4" t="s">
        <v>9019</v>
      </c>
      <c r="K5397" s="4" t="s">
        <v>9010</v>
      </c>
      <c r="L5397">
        <v>1096</v>
      </c>
      <c r="M5397" s="4"/>
      <c r="Q5397" s="4"/>
      <c r="R5397" s="4"/>
    </row>
    <row r="5398" spans="1:19">
      <c r="A5398" s="4" t="s">
        <v>5605</v>
      </c>
      <c r="B5398" s="4" t="s">
        <v>174</v>
      </c>
      <c r="C5398" s="4" t="s">
        <v>171</v>
      </c>
      <c r="D5398" s="4" t="s">
        <v>110</v>
      </c>
      <c r="E5398" s="4" t="s">
        <v>193</v>
      </c>
      <c r="F5398" s="3">
        <v>42944</v>
      </c>
      <c r="G5398" s="3"/>
      <c r="I5398" s="4" t="s">
        <v>9016</v>
      </c>
      <c r="J5398" s="4" t="s">
        <v>9015</v>
      </c>
      <c r="K5398" s="4" t="s">
        <v>9010</v>
      </c>
      <c r="L5398">
        <v>1096</v>
      </c>
      <c r="M5398" s="4" t="s">
        <v>60</v>
      </c>
      <c r="N5398">
        <v>1997</v>
      </c>
      <c r="O5398">
        <v>291.27</v>
      </c>
      <c r="P5398">
        <v>586</v>
      </c>
      <c r="Q5398" s="4" t="s">
        <v>23</v>
      </c>
      <c r="R5398" s="4" t="s">
        <v>24</v>
      </c>
    </row>
    <row r="5399" spans="1:19">
      <c r="A5399" s="4" t="s">
        <v>5606</v>
      </c>
      <c r="B5399" s="4" t="s">
        <v>174</v>
      </c>
      <c r="C5399" s="4" t="s">
        <v>9011</v>
      </c>
      <c r="D5399" s="4" t="s">
        <v>123</v>
      </c>
      <c r="E5399" s="4" t="s">
        <v>193</v>
      </c>
      <c r="F5399" s="3">
        <v>42944</v>
      </c>
      <c r="G5399" s="3"/>
      <c r="I5399" s="4" t="s">
        <v>9016</v>
      </c>
      <c r="J5399" s="4" t="s">
        <v>9015</v>
      </c>
      <c r="K5399" s="4" t="s">
        <v>9010</v>
      </c>
      <c r="L5399">
        <v>4821</v>
      </c>
      <c r="M5399" s="4" t="s">
        <v>39</v>
      </c>
      <c r="N5399">
        <v>1989</v>
      </c>
      <c r="O5399">
        <v>3838.39</v>
      </c>
      <c r="P5399">
        <v>8274</v>
      </c>
      <c r="Q5399" s="4" t="s">
        <v>23</v>
      </c>
      <c r="R5399" s="4" t="s">
        <v>24</v>
      </c>
    </row>
    <row r="5400" spans="1:19">
      <c r="A5400" s="4" t="s">
        <v>5607</v>
      </c>
      <c r="B5400" s="4" t="s">
        <v>174</v>
      </c>
      <c r="C5400" s="4" t="s">
        <v>9011</v>
      </c>
      <c r="D5400" s="4" t="s">
        <v>24</v>
      </c>
      <c r="E5400" s="4" t="s">
        <v>193</v>
      </c>
      <c r="F5400" s="3">
        <v>42944</v>
      </c>
      <c r="G5400" s="3"/>
      <c r="I5400" s="4" t="s">
        <v>9016</v>
      </c>
      <c r="J5400" s="4" t="s">
        <v>9015</v>
      </c>
      <c r="K5400" s="4" t="s">
        <v>9010</v>
      </c>
      <c r="L5400">
        <v>4821</v>
      </c>
      <c r="M5400" s="4"/>
      <c r="Q5400" s="4"/>
      <c r="R5400" s="4"/>
    </row>
    <row r="5401" spans="1:19">
      <c r="A5401" s="4" t="s">
        <v>5608</v>
      </c>
      <c r="B5401" s="4" t="s">
        <v>174</v>
      </c>
      <c r="C5401" s="4" t="s">
        <v>177</v>
      </c>
      <c r="D5401" s="4" t="s">
        <v>24</v>
      </c>
      <c r="E5401" s="4" t="s">
        <v>193</v>
      </c>
      <c r="F5401" s="3">
        <v>42944</v>
      </c>
      <c r="G5401" s="3"/>
      <c r="I5401" s="4" t="s">
        <v>9016</v>
      </c>
      <c r="J5401" s="4" t="s">
        <v>9015</v>
      </c>
      <c r="K5401" s="4" t="s">
        <v>9012</v>
      </c>
      <c r="L5401">
        <v>55</v>
      </c>
      <c r="M5401" s="4"/>
      <c r="Q5401" s="4"/>
      <c r="R5401" s="4"/>
    </row>
    <row r="5402" spans="1:19">
      <c r="A5402" s="4" t="s">
        <v>5609</v>
      </c>
      <c r="B5402" s="4" t="s">
        <v>174</v>
      </c>
      <c r="C5402" s="4" t="s">
        <v>9011</v>
      </c>
      <c r="D5402" s="4" t="s">
        <v>103</v>
      </c>
      <c r="E5402" s="4" t="s">
        <v>197</v>
      </c>
      <c r="F5402" s="3">
        <v>42944</v>
      </c>
      <c r="G5402" s="3">
        <v>42945</v>
      </c>
      <c r="H5402">
        <v>0</v>
      </c>
      <c r="I5402" s="4" t="s">
        <v>9016</v>
      </c>
      <c r="J5402" s="4" t="s">
        <v>9015</v>
      </c>
      <c r="K5402" s="4" t="s">
        <v>9010</v>
      </c>
      <c r="L5402">
        <v>4821</v>
      </c>
      <c r="M5402" s="4" t="s">
        <v>26</v>
      </c>
      <c r="N5402">
        <v>1992</v>
      </c>
      <c r="O5402">
        <v>3922.42</v>
      </c>
      <c r="P5402">
        <v>6837</v>
      </c>
      <c r="Q5402" s="4" t="s">
        <v>23</v>
      </c>
      <c r="R5402" s="4" t="s">
        <v>24</v>
      </c>
      <c r="S5402">
        <v>1</v>
      </c>
    </row>
    <row r="5403" spans="1:19">
      <c r="A5403" s="4" t="s">
        <v>5610</v>
      </c>
      <c r="B5403" s="4" t="s">
        <v>174</v>
      </c>
      <c r="C5403" s="4" t="s">
        <v>179</v>
      </c>
      <c r="D5403" s="4" t="s">
        <v>43</v>
      </c>
      <c r="E5403" s="4" t="s">
        <v>172</v>
      </c>
      <c r="F5403" s="3">
        <v>42944</v>
      </c>
      <c r="G5403" s="3">
        <v>42970</v>
      </c>
      <c r="H5403">
        <v>589</v>
      </c>
      <c r="I5403" s="4" t="s">
        <v>9016</v>
      </c>
      <c r="J5403" s="4" t="s">
        <v>9015</v>
      </c>
      <c r="K5403" s="4" t="s">
        <v>9010</v>
      </c>
      <c r="L5403">
        <v>550</v>
      </c>
      <c r="M5403" s="4" t="s">
        <v>9322</v>
      </c>
      <c r="N5403">
        <v>2005</v>
      </c>
      <c r="O5403">
        <v>1520.66</v>
      </c>
      <c r="P5403">
        <v>1806</v>
      </c>
      <c r="Q5403" s="4" t="s">
        <v>23</v>
      </c>
      <c r="R5403" s="4" t="s">
        <v>24</v>
      </c>
      <c r="S5403">
        <v>26</v>
      </c>
    </row>
    <row r="5404" spans="1:19">
      <c r="A5404" s="4" t="s">
        <v>5611</v>
      </c>
      <c r="B5404" s="4" t="s">
        <v>174</v>
      </c>
      <c r="C5404" s="4" t="s">
        <v>9011</v>
      </c>
      <c r="D5404" s="4" t="s">
        <v>47</v>
      </c>
      <c r="E5404" s="4" t="s">
        <v>172</v>
      </c>
      <c r="F5404" s="3">
        <v>42944</v>
      </c>
      <c r="G5404" s="3">
        <v>42946</v>
      </c>
      <c r="H5404">
        <v>4387</v>
      </c>
      <c r="I5404" s="4" t="s">
        <v>9016</v>
      </c>
      <c r="J5404" s="4" t="s">
        <v>9015</v>
      </c>
      <c r="K5404" s="4" t="s">
        <v>9010</v>
      </c>
      <c r="L5404">
        <v>4821</v>
      </c>
      <c r="M5404" s="4" t="s">
        <v>46</v>
      </c>
      <c r="N5404">
        <v>1986</v>
      </c>
      <c r="O5404">
        <v>2403.58</v>
      </c>
      <c r="P5404">
        <v>8801</v>
      </c>
      <c r="Q5404" s="4" t="s">
        <v>23</v>
      </c>
      <c r="R5404" s="4" t="s">
        <v>24</v>
      </c>
      <c r="S5404">
        <v>2</v>
      </c>
    </row>
    <row r="5405" spans="1:19">
      <c r="A5405" s="4" t="s">
        <v>5612</v>
      </c>
      <c r="B5405" s="4" t="s">
        <v>174</v>
      </c>
      <c r="C5405" s="4" t="s">
        <v>9011</v>
      </c>
      <c r="D5405" s="4" t="s">
        <v>111</v>
      </c>
      <c r="E5405" s="4" t="s">
        <v>172</v>
      </c>
      <c r="F5405" s="3">
        <v>42944</v>
      </c>
      <c r="G5405" s="3">
        <v>42946</v>
      </c>
      <c r="H5405">
        <v>4555</v>
      </c>
      <c r="I5405" s="4" t="s">
        <v>9016</v>
      </c>
      <c r="J5405" s="4" t="s">
        <v>9015</v>
      </c>
      <c r="K5405" s="4" t="s">
        <v>9010</v>
      </c>
      <c r="L5405">
        <v>4821</v>
      </c>
      <c r="M5405" s="4" t="s">
        <v>33</v>
      </c>
      <c r="N5405">
        <v>1988</v>
      </c>
      <c r="O5405">
        <v>1376.8</v>
      </c>
      <c r="P5405">
        <v>1165</v>
      </c>
      <c r="Q5405" s="4" t="s">
        <v>112</v>
      </c>
      <c r="R5405" s="4" t="s">
        <v>24</v>
      </c>
      <c r="S5405">
        <v>2</v>
      </c>
    </row>
    <row r="5406" spans="1:19">
      <c r="A5406" s="4" t="s">
        <v>5613</v>
      </c>
      <c r="B5406" s="4" t="s">
        <v>263</v>
      </c>
      <c r="C5406" s="4" t="s">
        <v>9011</v>
      </c>
      <c r="D5406" s="4" t="s">
        <v>40</v>
      </c>
      <c r="E5406" s="4" t="s">
        <v>197</v>
      </c>
      <c r="F5406" s="3">
        <v>42944</v>
      </c>
      <c r="G5406" s="3">
        <v>42953</v>
      </c>
      <c r="H5406">
        <v>0</v>
      </c>
      <c r="I5406" s="4" t="s">
        <v>9021</v>
      </c>
      <c r="J5406" s="4" t="s">
        <v>9019</v>
      </c>
      <c r="K5406" s="4" t="s">
        <v>9010</v>
      </c>
      <c r="L5406">
        <v>4821</v>
      </c>
      <c r="M5406" s="4" t="s">
        <v>39</v>
      </c>
      <c r="N5406">
        <v>1989</v>
      </c>
      <c r="O5406">
        <v>665.06</v>
      </c>
      <c r="P5406">
        <v>1095</v>
      </c>
      <c r="Q5406" s="4" t="s">
        <v>23</v>
      </c>
      <c r="R5406" s="4" t="s">
        <v>24</v>
      </c>
      <c r="S5406">
        <v>9</v>
      </c>
    </row>
    <row r="5407" spans="1:19">
      <c r="A5407" s="4" t="s">
        <v>5614</v>
      </c>
      <c r="B5407" s="4" t="s">
        <v>212</v>
      </c>
      <c r="C5407" s="4" t="s">
        <v>179</v>
      </c>
      <c r="D5407" s="4" t="s">
        <v>72</v>
      </c>
      <c r="E5407" s="4" t="s">
        <v>172</v>
      </c>
      <c r="F5407" s="3">
        <v>42944</v>
      </c>
      <c r="G5407" s="3">
        <v>42945</v>
      </c>
      <c r="H5407">
        <v>514</v>
      </c>
      <c r="I5407" s="4" t="s">
        <v>9023</v>
      </c>
      <c r="J5407" s="4" t="s">
        <v>9024</v>
      </c>
      <c r="K5407" s="4" t="s">
        <v>9010</v>
      </c>
      <c r="L5407">
        <v>550</v>
      </c>
      <c r="M5407" s="4" t="s">
        <v>73</v>
      </c>
      <c r="N5407">
        <v>2003</v>
      </c>
      <c r="O5407">
        <v>692.19</v>
      </c>
      <c r="P5407">
        <v>1922</v>
      </c>
      <c r="Q5407" s="4" t="s">
        <v>23</v>
      </c>
      <c r="R5407" s="4" t="s">
        <v>24</v>
      </c>
      <c r="S5407">
        <v>1</v>
      </c>
    </row>
    <row r="5408" spans="1:19">
      <c r="A5408" s="4" t="s">
        <v>5615</v>
      </c>
      <c r="B5408" s="4" t="s">
        <v>196</v>
      </c>
      <c r="C5408" s="4" t="s">
        <v>9011</v>
      </c>
      <c r="D5408" s="4" t="s">
        <v>93</v>
      </c>
      <c r="E5408" s="4" t="s">
        <v>193</v>
      </c>
      <c r="F5408" s="3">
        <v>42944</v>
      </c>
      <c r="G5408" s="3"/>
      <c r="I5408" s="4" t="s">
        <v>9016</v>
      </c>
      <c r="J5408" s="4" t="s">
        <v>9015</v>
      </c>
      <c r="K5408" s="4" t="s">
        <v>9010</v>
      </c>
      <c r="L5408">
        <v>4821</v>
      </c>
      <c r="M5408" s="4" t="s">
        <v>73</v>
      </c>
      <c r="N5408">
        <v>1991</v>
      </c>
      <c r="O5408">
        <v>1012.72</v>
      </c>
      <c r="P5408">
        <v>3492</v>
      </c>
      <c r="Q5408" s="4" t="s">
        <v>94</v>
      </c>
      <c r="R5408" s="4" t="s">
        <v>24</v>
      </c>
    </row>
    <row r="5409" spans="1:19">
      <c r="A5409" s="4" t="s">
        <v>5616</v>
      </c>
      <c r="B5409" s="4" t="s">
        <v>203</v>
      </c>
      <c r="C5409" s="4" t="s">
        <v>171</v>
      </c>
      <c r="D5409" s="4" t="s">
        <v>90</v>
      </c>
      <c r="E5409" s="4" t="s">
        <v>197</v>
      </c>
      <c r="F5409" s="3">
        <v>42944</v>
      </c>
      <c r="G5409" s="3">
        <v>42945</v>
      </c>
      <c r="H5409">
        <v>0</v>
      </c>
      <c r="I5409" s="4" t="s">
        <v>9023</v>
      </c>
      <c r="J5409" s="4" t="s">
        <v>9024</v>
      </c>
      <c r="K5409" s="4" t="s">
        <v>9010</v>
      </c>
      <c r="L5409">
        <v>1096</v>
      </c>
      <c r="M5409" s="4" t="s">
        <v>73</v>
      </c>
      <c r="N5409">
        <v>1987</v>
      </c>
      <c r="O5409">
        <v>405.59</v>
      </c>
      <c r="P5409">
        <v>1179</v>
      </c>
      <c r="Q5409" s="4" t="s">
        <v>91</v>
      </c>
      <c r="R5409" s="4" t="s">
        <v>92</v>
      </c>
      <c r="S5409">
        <v>1</v>
      </c>
    </row>
    <row r="5410" spans="1:19">
      <c r="A5410" s="4" t="s">
        <v>5617</v>
      </c>
      <c r="B5410" s="4" t="s">
        <v>343</v>
      </c>
      <c r="C5410" s="4" t="s">
        <v>179</v>
      </c>
      <c r="D5410" s="4" t="s">
        <v>24</v>
      </c>
      <c r="E5410" s="4" t="s">
        <v>193</v>
      </c>
      <c r="F5410" s="3">
        <v>42944</v>
      </c>
      <c r="G5410" s="3"/>
      <c r="I5410" s="4" t="s">
        <v>9016</v>
      </c>
      <c r="J5410" s="4" t="s">
        <v>9015</v>
      </c>
      <c r="K5410" s="4" t="s">
        <v>9010</v>
      </c>
      <c r="L5410">
        <v>550</v>
      </c>
      <c r="M5410" s="4"/>
      <c r="Q5410" s="4"/>
      <c r="R5410" s="4"/>
    </row>
    <row r="5411" spans="1:19">
      <c r="A5411" s="4" t="s">
        <v>5618</v>
      </c>
      <c r="B5411" s="4" t="s">
        <v>343</v>
      </c>
      <c r="C5411" s="4" t="s">
        <v>9011</v>
      </c>
      <c r="D5411" s="4" t="s">
        <v>24</v>
      </c>
      <c r="E5411" s="4" t="s">
        <v>193</v>
      </c>
      <c r="F5411" s="3">
        <v>42944</v>
      </c>
      <c r="G5411" s="3"/>
      <c r="I5411" s="4" t="s">
        <v>9016</v>
      </c>
      <c r="J5411" s="4" t="s">
        <v>9015</v>
      </c>
      <c r="K5411" s="4" t="s">
        <v>9010</v>
      </c>
      <c r="L5411">
        <v>4821</v>
      </c>
      <c r="M5411" s="4"/>
      <c r="Q5411" s="4"/>
      <c r="R5411" s="4"/>
    </row>
    <row r="5412" spans="1:19">
      <c r="A5412" s="4" t="s">
        <v>5619</v>
      </c>
      <c r="B5412" s="4" t="s">
        <v>343</v>
      </c>
      <c r="C5412" s="4" t="s">
        <v>9011</v>
      </c>
      <c r="D5412" s="4" t="s">
        <v>37</v>
      </c>
      <c r="E5412" s="4" t="s">
        <v>172</v>
      </c>
      <c r="F5412" s="3">
        <v>42944</v>
      </c>
      <c r="G5412" s="3">
        <v>42945</v>
      </c>
      <c r="H5412">
        <v>4671</v>
      </c>
      <c r="I5412" s="4" t="s">
        <v>9016</v>
      </c>
      <c r="J5412" s="4" t="s">
        <v>9015</v>
      </c>
      <c r="K5412" s="4" t="s">
        <v>9010</v>
      </c>
      <c r="L5412">
        <v>4821</v>
      </c>
      <c r="M5412" s="4" t="s">
        <v>33</v>
      </c>
      <c r="N5412">
        <v>2001</v>
      </c>
      <c r="O5412">
        <v>718.62</v>
      </c>
      <c r="P5412">
        <v>2448</v>
      </c>
      <c r="Q5412" s="4" t="s">
        <v>23</v>
      </c>
      <c r="R5412" s="4" t="s">
        <v>24</v>
      </c>
      <c r="S5412">
        <v>1</v>
      </c>
    </row>
    <row r="5413" spans="1:19">
      <c r="A5413" s="4" t="s">
        <v>5620</v>
      </c>
      <c r="B5413" s="4" t="s">
        <v>219</v>
      </c>
      <c r="C5413" s="4" t="s">
        <v>177</v>
      </c>
      <c r="D5413" s="4" t="s">
        <v>86</v>
      </c>
      <c r="E5413" s="4" t="s">
        <v>197</v>
      </c>
      <c r="F5413" s="3">
        <v>42944</v>
      </c>
      <c r="G5413" s="3">
        <v>42945</v>
      </c>
      <c r="H5413">
        <v>0</v>
      </c>
      <c r="I5413" s="4" t="s">
        <v>9026</v>
      </c>
      <c r="J5413" s="4" t="s">
        <v>9024</v>
      </c>
      <c r="K5413" s="4" t="s">
        <v>9012</v>
      </c>
      <c r="L5413">
        <v>55</v>
      </c>
      <c r="M5413" s="4" t="s">
        <v>26</v>
      </c>
      <c r="N5413">
        <v>1985</v>
      </c>
      <c r="O5413">
        <v>2741.37</v>
      </c>
      <c r="P5413">
        <v>9226</v>
      </c>
      <c r="Q5413" s="4" t="s">
        <v>23</v>
      </c>
      <c r="R5413" s="4" t="s">
        <v>24</v>
      </c>
      <c r="S5413">
        <v>1</v>
      </c>
    </row>
    <row r="5414" spans="1:19">
      <c r="A5414" s="4" t="s">
        <v>5621</v>
      </c>
      <c r="B5414" s="4" t="s">
        <v>219</v>
      </c>
      <c r="C5414" s="4" t="s">
        <v>179</v>
      </c>
      <c r="D5414" s="4" t="s">
        <v>108</v>
      </c>
      <c r="E5414" s="4" t="s">
        <v>172</v>
      </c>
      <c r="F5414" s="3">
        <v>42944</v>
      </c>
      <c r="G5414" s="3">
        <v>43054</v>
      </c>
      <c r="H5414">
        <v>518</v>
      </c>
      <c r="I5414" s="4" t="s">
        <v>9026</v>
      </c>
      <c r="J5414" s="4" t="s">
        <v>9024</v>
      </c>
      <c r="K5414" s="4" t="s">
        <v>9010</v>
      </c>
      <c r="L5414">
        <v>550</v>
      </c>
      <c r="M5414" s="4" t="s">
        <v>33</v>
      </c>
      <c r="N5414">
        <v>1996</v>
      </c>
      <c r="O5414">
        <v>2214.94</v>
      </c>
      <c r="P5414">
        <v>5374</v>
      </c>
      <c r="Q5414" s="4" t="s">
        <v>23</v>
      </c>
      <c r="R5414" s="4" t="s">
        <v>24</v>
      </c>
      <c r="S5414">
        <v>110</v>
      </c>
    </row>
    <row r="5415" spans="1:19">
      <c r="A5415" s="4" t="s">
        <v>5622</v>
      </c>
      <c r="B5415" s="4" t="s">
        <v>256</v>
      </c>
      <c r="C5415" s="4" t="s">
        <v>179</v>
      </c>
      <c r="D5415" s="4" t="s">
        <v>90</v>
      </c>
      <c r="E5415" s="4" t="s">
        <v>193</v>
      </c>
      <c r="F5415" s="3">
        <v>42944</v>
      </c>
      <c r="G5415" s="3"/>
      <c r="I5415" s="4" t="s">
        <v>9014</v>
      </c>
      <c r="J5415" s="4" t="s">
        <v>9015</v>
      </c>
      <c r="K5415" s="4" t="s">
        <v>9010</v>
      </c>
      <c r="L5415">
        <v>550</v>
      </c>
      <c r="M5415" s="4" t="s">
        <v>73</v>
      </c>
      <c r="N5415">
        <v>1987</v>
      </c>
      <c r="O5415">
        <v>405.59</v>
      </c>
      <c r="P5415">
        <v>1179</v>
      </c>
      <c r="Q5415" s="4" t="s">
        <v>91</v>
      </c>
      <c r="R5415" s="4" t="s">
        <v>92</v>
      </c>
    </row>
    <row r="5416" spans="1:19">
      <c r="A5416" s="4" t="s">
        <v>5623</v>
      </c>
      <c r="B5416" s="4" t="s">
        <v>256</v>
      </c>
      <c r="C5416" s="4" t="s">
        <v>179</v>
      </c>
      <c r="D5416" s="4" t="s">
        <v>24</v>
      </c>
      <c r="E5416" s="4" t="s">
        <v>193</v>
      </c>
      <c r="F5416" s="3">
        <v>42944</v>
      </c>
      <c r="G5416" s="3"/>
      <c r="I5416" s="4" t="s">
        <v>9014</v>
      </c>
      <c r="J5416" s="4" t="s">
        <v>9015</v>
      </c>
      <c r="K5416" s="4" t="s">
        <v>9010</v>
      </c>
      <c r="L5416">
        <v>550</v>
      </c>
      <c r="M5416" s="4"/>
      <c r="Q5416" s="4"/>
      <c r="R5416" s="4"/>
    </row>
    <row r="5417" spans="1:19">
      <c r="A5417" s="4" t="s">
        <v>5624</v>
      </c>
      <c r="B5417" s="4" t="s">
        <v>256</v>
      </c>
      <c r="C5417" s="4" t="s">
        <v>179</v>
      </c>
      <c r="D5417" s="4" t="s">
        <v>24</v>
      </c>
      <c r="E5417" s="4" t="s">
        <v>193</v>
      </c>
      <c r="F5417" s="3">
        <v>42944</v>
      </c>
      <c r="G5417" s="3"/>
      <c r="I5417" s="4" t="s">
        <v>9014</v>
      </c>
      <c r="J5417" s="4" t="s">
        <v>9015</v>
      </c>
      <c r="K5417" s="4" t="s">
        <v>9010</v>
      </c>
      <c r="L5417">
        <v>550</v>
      </c>
      <c r="M5417" s="4"/>
      <c r="Q5417" s="4"/>
      <c r="R5417" s="4"/>
    </row>
    <row r="5418" spans="1:19">
      <c r="A5418" s="4" t="s">
        <v>5625</v>
      </c>
      <c r="B5418" s="4" t="s">
        <v>256</v>
      </c>
      <c r="C5418" s="4" t="s">
        <v>177</v>
      </c>
      <c r="D5418" s="4" t="s">
        <v>44</v>
      </c>
      <c r="E5418" s="4" t="s">
        <v>193</v>
      </c>
      <c r="F5418" s="3">
        <v>42944</v>
      </c>
      <c r="G5418" s="3"/>
      <c r="I5418" s="4" t="s">
        <v>9014</v>
      </c>
      <c r="J5418" s="4" t="s">
        <v>9015</v>
      </c>
      <c r="K5418" s="4" t="s">
        <v>9012</v>
      </c>
      <c r="L5418">
        <v>55</v>
      </c>
      <c r="M5418" s="4" t="s">
        <v>36</v>
      </c>
      <c r="N5418">
        <v>2013</v>
      </c>
      <c r="O5418">
        <v>98.79</v>
      </c>
      <c r="P5418">
        <v>96</v>
      </c>
      <c r="Q5418" s="4" t="s">
        <v>23</v>
      </c>
      <c r="R5418" s="4" t="s">
        <v>35</v>
      </c>
    </row>
    <row r="5419" spans="1:19">
      <c r="A5419" s="4" t="s">
        <v>5626</v>
      </c>
      <c r="B5419" s="4" t="s">
        <v>244</v>
      </c>
      <c r="C5419" s="4" t="s">
        <v>179</v>
      </c>
      <c r="D5419" s="4" t="s">
        <v>24</v>
      </c>
      <c r="E5419" s="4" t="s">
        <v>193</v>
      </c>
      <c r="F5419" s="3">
        <v>42944</v>
      </c>
      <c r="G5419" s="3"/>
      <c r="I5419" s="4" t="s">
        <v>9016</v>
      </c>
      <c r="J5419" s="4" t="s">
        <v>9015</v>
      </c>
      <c r="K5419" s="4" t="s">
        <v>9010</v>
      </c>
      <c r="L5419">
        <v>550</v>
      </c>
      <c r="M5419" s="4"/>
      <c r="Q5419" s="4"/>
      <c r="R5419" s="4"/>
    </row>
    <row r="5420" spans="1:19">
      <c r="A5420" s="4" t="s">
        <v>5627</v>
      </c>
      <c r="B5420" s="4" t="s">
        <v>244</v>
      </c>
      <c r="C5420" s="4" t="s">
        <v>171</v>
      </c>
      <c r="D5420" s="4" t="s">
        <v>24</v>
      </c>
      <c r="E5420" s="4" t="s">
        <v>193</v>
      </c>
      <c r="F5420" s="3">
        <v>42944</v>
      </c>
      <c r="G5420" s="3"/>
      <c r="I5420" s="4" t="s">
        <v>9016</v>
      </c>
      <c r="J5420" s="4" t="s">
        <v>9015</v>
      </c>
      <c r="K5420" s="4" t="s">
        <v>9010</v>
      </c>
      <c r="L5420">
        <v>1096</v>
      </c>
      <c r="M5420" s="4"/>
      <c r="Q5420" s="4"/>
      <c r="R5420" s="4"/>
    </row>
    <row r="5421" spans="1:19">
      <c r="A5421" s="4" t="s">
        <v>5628</v>
      </c>
      <c r="B5421" s="4" t="s">
        <v>244</v>
      </c>
      <c r="C5421" s="4" t="s">
        <v>9011</v>
      </c>
      <c r="D5421" s="4" t="s">
        <v>37</v>
      </c>
      <c r="E5421" s="4" t="s">
        <v>172</v>
      </c>
      <c r="F5421" s="3">
        <v>42944</v>
      </c>
      <c r="G5421" s="3">
        <v>42945</v>
      </c>
      <c r="H5421">
        <v>4172</v>
      </c>
      <c r="I5421" s="4" t="s">
        <v>9016</v>
      </c>
      <c r="J5421" s="4" t="s">
        <v>9015</v>
      </c>
      <c r="K5421" s="4" t="s">
        <v>9010</v>
      </c>
      <c r="L5421">
        <v>4821</v>
      </c>
      <c r="M5421" s="4" t="s">
        <v>33</v>
      </c>
      <c r="N5421">
        <v>2001</v>
      </c>
      <c r="O5421">
        <v>718.62</v>
      </c>
      <c r="P5421">
        <v>2448</v>
      </c>
      <c r="Q5421" s="4" t="s">
        <v>23</v>
      </c>
      <c r="R5421" s="4" t="s">
        <v>24</v>
      </c>
      <c r="S5421">
        <v>1</v>
      </c>
    </row>
    <row r="5422" spans="1:19">
      <c r="A5422" s="4" t="s">
        <v>5629</v>
      </c>
      <c r="B5422" s="4" t="s">
        <v>170</v>
      </c>
      <c r="C5422" s="4" t="s">
        <v>177</v>
      </c>
      <c r="D5422" s="4" t="s">
        <v>24</v>
      </c>
      <c r="E5422" s="4" t="s">
        <v>193</v>
      </c>
      <c r="F5422" s="3">
        <v>42944</v>
      </c>
      <c r="G5422" s="3"/>
      <c r="I5422" s="4" t="s">
        <v>9014</v>
      </c>
      <c r="J5422" s="4" t="s">
        <v>9015</v>
      </c>
      <c r="K5422" s="4" t="s">
        <v>9012</v>
      </c>
      <c r="L5422">
        <v>55</v>
      </c>
      <c r="M5422" s="4"/>
      <c r="Q5422" s="4"/>
      <c r="R5422" s="4"/>
    </row>
    <row r="5423" spans="1:19">
      <c r="A5423" s="4" t="s">
        <v>5630</v>
      </c>
      <c r="B5423" s="4" t="s">
        <v>170</v>
      </c>
      <c r="C5423" s="4" t="s">
        <v>199</v>
      </c>
      <c r="D5423" s="4" t="s">
        <v>45</v>
      </c>
      <c r="E5423" s="4" t="s">
        <v>197</v>
      </c>
      <c r="F5423" s="3">
        <v>42944</v>
      </c>
      <c r="G5423" s="3">
        <v>42957</v>
      </c>
      <c r="H5423">
        <v>0</v>
      </c>
      <c r="I5423" s="4" t="s">
        <v>9014</v>
      </c>
      <c r="J5423" s="4" t="s">
        <v>9015</v>
      </c>
      <c r="K5423" s="4" t="s">
        <v>9010</v>
      </c>
      <c r="L5423">
        <v>5482</v>
      </c>
      <c r="M5423" s="4" t="s">
        <v>46</v>
      </c>
      <c r="N5423">
        <v>1995</v>
      </c>
      <c r="O5423">
        <v>2173.98</v>
      </c>
      <c r="P5423">
        <v>2928</v>
      </c>
      <c r="Q5423" s="4" t="s">
        <v>23</v>
      </c>
      <c r="R5423" s="4" t="s">
        <v>47</v>
      </c>
      <c r="S5423">
        <v>13</v>
      </c>
    </row>
    <row r="5424" spans="1:19">
      <c r="A5424" s="4" t="s">
        <v>5631</v>
      </c>
      <c r="B5424" s="4" t="s">
        <v>189</v>
      </c>
      <c r="C5424" s="4" t="s">
        <v>192</v>
      </c>
      <c r="D5424" s="4" t="s">
        <v>119</v>
      </c>
      <c r="E5424" s="4" t="s">
        <v>193</v>
      </c>
      <c r="F5424" s="3">
        <v>42944</v>
      </c>
      <c r="G5424" s="3"/>
      <c r="I5424" s="4" t="s">
        <v>9016</v>
      </c>
      <c r="J5424" s="4" t="s">
        <v>9015</v>
      </c>
      <c r="K5424" s="4" t="s">
        <v>9012</v>
      </c>
      <c r="L5424">
        <v>3393</v>
      </c>
      <c r="M5424" s="4" t="s">
        <v>55</v>
      </c>
      <c r="N5424">
        <v>1988</v>
      </c>
      <c r="O5424">
        <v>5266.09</v>
      </c>
      <c r="P5424">
        <v>8595</v>
      </c>
      <c r="Q5424" s="4" t="s">
        <v>23</v>
      </c>
      <c r="R5424" s="4" t="s">
        <v>56</v>
      </c>
    </row>
    <row r="5425" spans="1:19">
      <c r="A5425" s="4" t="s">
        <v>5632</v>
      </c>
      <c r="B5425" s="4" t="s">
        <v>232</v>
      </c>
      <c r="C5425" s="4" t="s">
        <v>177</v>
      </c>
      <c r="D5425" s="4" t="s">
        <v>40</v>
      </c>
      <c r="E5425" s="4" t="s">
        <v>172</v>
      </c>
      <c r="F5425" s="3">
        <v>42944</v>
      </c>
      <c r="G5425" s="3">
        <v>42957</v>
      </c>
      <c r="H5425">
        <v>53</v>
      </c>
      <c r="I5425" s="4" t="s">
        <v>9021</v>
      </c>
      <c r="J5425" s="4" t="s">
        <v>9019</v>
      </c>
      <c r="K5425" s="4" t="s">
        <v>9012</v>
      </c>
      <c r="L5425">
        <v>55</v>
      </c>
      <c r="M5425" s="4" t="s">
        <v>39</v>
      </c>
      <c r="N5425">
        <v>1989</v>
      </c>
      <c r="O5425">
        <v>665.06</v>
      </c>
      <c r="P5425">
        <v>1095</v>
      </c>
      <c r="Q5425" s="4" t="s">
        <v>23</v>
      </c>
      <c r="R5425" s="4" t="s">
        <v>24</v>
      </c>
      <c r="S5425">
        <v>13</v>
      </c>
    </row>
    <row r="5426" spans="1:19">
      <c r="A5426" s="4" t="s">
        <v>5633</v>
      </c>
      <c r="B5426" s="4" t="s">
        <v>205</v>
      </c>
      <c r="C5426" s="4" t="s">
        <v>179</v>
      </c>
      <c r="D5426" s="4" t="s">
        <v>24</v>
      </c>
      <c r="E5426" s="4" t="s">
        <v>193</v>
      </c>
      <c r="F5426" s="3">
        <v>42944</v>
      </c>
      <c r="G5426" s="3"/>
      <c r="I5426" s="4" t="s">
        <v>9023</v>
      </c>
      <c r="J5426" s="4" t="s">
        <v>9024</v>
      </c>
      <c r="K5426" s="4" t="s">
        <v>9010</v>
      </c>
      <c r="L5426">
        <v>550</v>
      </c>
      <c r="M5426" s="4"/>
      <c r="Q5426" s="4"/>
      <c r="R5426" s="4"/>
    </row>
    <row r="5427" spans="1:19">
      <c r="A5427" s="4" t="s">
        <v>5634</v>
      </c>
      <c r="B5427" s="4" t="s">
        <v>226</v>
      </c>
      <c r="C5427" s="4" t="s">
        <v>192</v>
      </c>
      <c r="D5427" s="4" t="s">
        <v>65</v>
      </c>
      <c r="E5427" s="4" t="s">
        <v>197</v>
      </c>
      <c r="F5427" s="3">
        <v>42944</v>
      </c>
      <c r="G5427" s="3">
        <v>43066</v>
      </c>
      <c r="H5427">
        <v>0</v>
      </c>
      <c r="I5427" s="4" t="s">
        <v>9018</v>
      </c>
      <c r="J5427" s="4" t="s">
        <v>9019</v>
      </c>
      <c r="K5427" s="4" t="s">
        <v>9012</v>
      </c>
      <c r="L5427">
        <v>3393</v>
      </c>
      <c r="M5427" s="4" t="s">
        <v>33</v>
      </c>
      <c r="N5427">
        <v>1990</v>
      </c>
      <c r="O5427">
        <v>2520.83</v>
      </c>
      <c r="P5427">
        <v>3502</v>
      </c>
      <c r="Q5427" s="4" t="s">
        <v>23</v>
      </c>
      <c r="R5427" s="4" t="s">
        <v>24</v>
      </c>
      <c r="S5427">
        <v>122</v>
      </c>
    </row>
    <row r="5428" spans="1:19">
      <c r="A5428" s="4" t="s">
        <v>5635</v>
      </c>
      <c r="B5428" s="4" t="s">
        <v>208</v>
      </c>
      <c r="C5428" s="4" t="s">
        <v>179</v>
      </c>
      <c r="D5428" s="4" t="s">
        <v>82</v>
      </c>
      <c r="E5428" s="4" t="s">
        <v>193</v>
      </c>
      <c r="F5428" s="3">
        <v>42944</v>
      </c>
      <c r="G5428" s="3"/>
      <c r="I5428" s="4" t="s">
        <v>9014</v>
      </c>
      <c r="J5428" s="4" t="s">
        <v>9015</v>
      </c>
      <c r="K5428" s="4" t="s">
        <v>9010</v>
      </c>
      <c r="L5428">
        <v>550</v>
      </c>
      <c r="M5428" s="4" t="s">
        <v>36</v>
      </c>
      <c r="N5428">
        <v>1982</v>
      </c>
      <c r="O5428">
        <v>11698.03</v>
      </c>
      <c r="P5428">
        <v>34288</v>
      </c>
      <c r="Q5428" s="4" t="s">
        <v>23</v>
      </c>
      <c r="R5428" s="4" t="s">
        <v>24</v>
      </c>
    </row>
    <row r="5429" spans="1:19">
      <c r="A5429" s="4" t="s">
        <v>5636</v>
      </c>
      <c r="B5429" s="4" t="s">
        <v>208</v>
      </c>
      <c r="C5429" s="4" t="s">
        <v>177</v>
      </c>
      <c r="D5429" s="4" t="s">
        <v>29</v>
      </c>
      <c r="E5429" s="4" t="s">
        <v>172</v>
      </c>
      <c r="F5429" s="3">
        <v>42944</v>
      </c>
      <c r="G5429" s="3">
        <v>42966</v>
      </c>
      <c r="H5429">
        <v>53</v>
      </c>
      <c r="I5429" s="4" t="s">
        <v>9014</v>
      </c>
      <c r="J5429" s="4" t="s">
        <v>9015</v>
      </c>
      <c r="K5429" s="4" t="s">
        <v>9012</v>
      </c>
      <c r="L5429">
        <v>55</v>
      </c>
      <c r="M5429" s="4" t="s">
        <v>26</v>
      </c>
      <c r="N5429">
        <v>2012</v>
      </c>
      <c r="O5429">
        <v>587.34</v>
      </c>
      <c r="P5429">
        <v>1356</v>
      </c>
      <c r="Q5429" s="4" t="s">
        <v>30</v>
      </c>
      <c r="R5429" s="4" t="s">
        <v>24</v>
      </c>
      <c r="S5429">
        <v>22</v>
      </c>
    </row>
    <row r="5430" spans="1:19">
      <c r="A5430" s="4" t="s">
        <v>5637</v>
      </c>
      <c r="B5430" s="4" t="s">
        <v>208</v>
      </c>
      <c r="C5430" s="4" t="s">
        <v>177</v>
      </c>
      <c r="D5430" s="4" t="s">
        <v>42</v>
      </c>
      <c r="E5430" s="4" t="s">
        <v>172</v>
      </c>
      <c r="F5430" s="3">
        <v>42944</v>
      </c>
      <c r="G5430" s="3">
        <v>42950</v>
      </c>
      <c r="H5430">
        <v>60</v>
      </c>
      <c r="I5430" s="4" t="s">
        <v>9014</v>
      </c>
      <c r="J5430" s="4" t="s">
        <v>9015</v>
      </c>
      <c r="K5430" s="4" t="s">
        <v>9012</v>
      </c>
      <c r="L5430">
        <v>55</v>
      </c>
      <c r="M5430" s="4" t="s">
        <v>26</v>
      </c>
      <c r="N5430">
        <v>2017</v>
      </c>
      <c r="O5430">
        <v>4.54</v>
      </c>
      <c r="P5430">
        <v>9</v>
      </c>
      <c r="Q5430" s="4" t="s">
        <v>23</v>
      </c>
      <c r="R5430" s="4" t="s">
        <v>24</v>
      </c>
      <c r="S5430">
        <v>6</v>
      </c>
    </row>
    <row r="5431" spans="1:19">
      <c r="A5431" s="4" t="s">
        <v>5638</v>
      </c>
      <c r="B5431" s="4" t="s">
        <v>208</v>
      </c>
      <c r="C5431" s="4" t="s">
        <v>177</v>
      </c>
      <c r="D5431" s="4" t="s">
        <v>47</v>
      </c>
      <c r="E5431" s="4" t="s">
        <v>172</v>
      </c>
      <c r="F5431" s="3">
        <v>42944</v>
      </c>
      <c r="G5431" s="3">
        <v>43040</v>
      </c>
      <c r="H5431">
        <v>53</v>
      </c>
      <c r="I5431" s="4" t="s">
        <v>9014</v>
      </c>
      <c r="J5431" s="4" t="s">
        <v>9015</v>
      </c>
      <c r="K5431" s="4" t="s">
        <v>9012</v>
      </c>
      <c r="L5431">
        <v>55</v>
      </c>
      <c r="M5431" s="4" t="s">
        <v>46</v>
      </c>
      <c r="N5431">
        <v>1986</v>
      </c>
      <c r="O5431">
        <v>2403.58</v>
      </c>
      <c r="P5431">
        <v>8801</v>
      </c>
      <c r="Q5431" s="4" t="s">
        <v>23</v>
      </c>
      <c r="R5431" s="4" t="s">
        <v>24</v>
      </c>
      <c r="S5431">
        <v>96</v>
      </c>
    </row>
    <row r="5432" spans="1:19">
      <c r="A5432" s="4" t="s">
        <v>5639</v>
      </c>
      <c r="B5432" s="4" t="s">
        <v>216</v>
      </c>
      <c r="C5432" s="4" t="s">
        <v>9011</v>
      </c>
      <c r="D5432" s="4" t="s">
        <v>21</v>
      </c>
      <c r="E5432" s="4" t="s">
        <v>197</v>
      </c>
      <c r="F5432" s="3">
        <v>42944</v>
      </c>
      <c r="G5432" s="3">
        <v>42945</v>
      </c>
      <c r="H5432">
        <v>0</v>
      </c>
      <c r="I5432" s="4" t="s">
        <v>9018</v>
      </c>
      <c r="J5432" s="4" t="s">
        <v>9019</v>
      </c>
      <c r="K5432" s="4" t="s">
        <v>9010</v>
      </c>
      <c r="L5432">
        <v>4821</v>
      </c>
      <c r="M5432" s="4" t="s">
        <v>9322</v>
      </c>
      <c r="N5432">
        <v>1996</v>
      </c>
      <c r="O5432">
        <v>1100.04</v>
      </c>
      <c r="P5432">
        <v>2822</v>
      </c>
      <c r="Q5432" s="4" t="s">
        <v>23</v>
      </c>
      <c r="R5432" s="4" t="s">
        <v>24</v>
      </c>
      <c r="S5432">
        <v>1</v>
      </c>
    </row>
    <row r="5433" spans="1:19">
      <c r="A5433" s="4" t="s">
        <v>5640</v>
      </c>
      <c r="B5433" s="4" t="s">
        <v>235</v>
      </c>
      <c r="C5433" s="4" t="s">
        <v>177</v>
      </c>
      <c r="D5433" s="4" t="s">
        <v>126</v>
      </c>
      <c r="E5433" s="4" t="s">
        <v>197</v>
      </c>
      <c r="F5433" s="3">
        <v>42944</v>
      </c>
      <c r="G5433" s="3">
        <v>43071</v>
      </c>
      <c r="H5433">
        <v>0</v>
      </c>
      <c r="I5433" s="4" t="s">
        <v>9018</v>
      </c>
      <c r="J5433" s="4" t="s">
        <v>9019</v>
      </c>
      <c r="K5433" s="4" t="s">
        <v>9012</v>
      </c>
      <c r="L5433">
        <v>55</v>
      </c>
      <c r="M5433" s="4" t="s">
        <v>33</v>
      </c>
      <c r="N5433">
        <v>2010</v>
      </c>
      <c r="O5433">
        <v>71.12</v>
      </c>
      <c r="P5433">
        <v>144</v>
      </c>
      <c r="Q5433" s="4" t="s">
        <v>23</v>
      </c>
      <c r="R5433" s="4" t="s">
        <v>24</v>
      </c>
      <c r="S5433">
        <v>127</v>
      </c>
    </row>
    <row r="5434" spans="1:19">
      <c r="A5434" s="4" t="s">
        <v>5641</v>
      </c>
      <c r="B5434" s="4" t="s">
        <v>181</v>
      </c>
      <c r="C5434" s="4" t="s">
        <v>179</v>
      </c>
      <c r="D5434" s="4" t="s">
        <v>72</v>
      </c>
      <c r="E5434" s="4" t="s">
        <v>197</v>
      </c>
      <c r="F5434" s="3">
        <v>42944</v>
      </c>
      <c r="G5434" s="3">
        <v>42946</v>
      </c>
      <c r="H5434">
        <v>0</v>
      </c>
      <c r="I5434" s="4" t="s">
        <v>9026</v>
      </c>
      <c r="J5434" s="4" t="s">
        <v>9024</v>
      </c>
      <c r="K5434" s="4" t="s">
        <v>9010</v>
      </c>
      <c r="L5434">
        <v>550</v>
      </c>
      <c r="M5434" s="4" t="s">
        <v>73</v>
      </c>
      <c r="N5434">
        <v>2003</v>
      </c>
      <c r="O5434">
        <v>692.19</v>
      </c>
      <c r="P5434">
        <v>1922</v>
      </c>
      <c r="Q5434" s="4" t="s">
        <v>23</v>
      </c>
      <c r="R5434" s="4" t="s">
        <v>24</v>
      </c>
      <c r="S5434">
        <v>2</v>
      </c>
    </row>
    <row r="5435" spans="1:19">
      <c r="A5435" s="4" t="s">
        <v>5642</v>
      </c>
      <c r="B5435" s="4" t="s">
        <v>183</v>
      </c>
      <c r="C5435" s="4" t="s">
        <v>199</v>
      </c>
      <c r="D5435" s="4" t="s">
        <v>24</v>
      </c>
      <c r="E5435" s="4" t="s">
        <v>193</v>
      </c>
      <c r="F5435" s="3">
        <v>42945</v>
      </c>
      <c r="G5435" s="3"/>
      <c r="I5435" s="4" t="s">
        <v>9014</v>
      </c>
      <c r="J5435" s="4" t="s">
        <v>9015</v>
      </c>
      <c r="K5435" s="4" t="s">
        <v>9010</v>
      </c>
      <c r="L5435">
        <v>5482</v>
      </c>
      <c r="M5435" s="4"/>
      <c r="Q5435" s="4"/>
      <c r="R5435" s="4"/>
    </row>
    <row r="5436" spans="1:19">
      <c r="A5436" s="4" t="s">
        <v>5643</v>
      </c>
      <c r="B5436" s="4" t="s">
        <v>183</v>
      </c>
      <c r="C5436" s="4" t="s">
        <v>192</v>
      </c>
      <c r="D5436" s="4" t="s">
        <v>24</v>
      </c>
      <c r="E5436" s="4" t="s">
        <v>193</v>
      </c>
      <c r="F5436" s="3">
        <v>42945</v>
      </c>
      <c r="G5436" s="3"/>
      <c r="I5436" s="4" t="s">
        <v>9014</v>
      </c>
      <c r="J5436" s="4" t="s">
        <v>9015</v>
      </c>
      <c r="K5436" s="4" t="s">
        <v>9012</v>
      </c>
      <c r="L5436">
        <v>3393</v>
      </c>
      <c r="M5436" s="4"/>
      <c r="Q5436" s="4"/>
      <c r="R5436" s="4"/>
    </row>
    <row r="5437" spans="1:19">
      <c r="A5437" s="4" t="s">
        <v>5644</v>
      </c>
      <c r="B5437" s="4" t="s">
        <v>183</v>
      </c>
      <c r="C5437" s="4" t="s">
        <v>199</v>
      </c>
      <c r="D5437" s="4" t="s">
        <v>79</v>
      </c>
      <c r="E5437" s="4" t="s">
        <v>172</v>
      </c>
      <c r="F5437" s="3">
        <v>42945</v>
      </c>
      <c r="G5437" s="3">
        <v>42952</v>
      </c>
      <c r="H5437">
        <v>4603</v>
      </c>
      <c r="I5437" s="4" t="s">
        <v>9014</v>
      </c>
      <c r="J5437" s="4" t="s">
        <v>9015</v>
      </c>
      <c r="K5437" s="4" t="s">
        <v>9010</v>
      </c>
      <c r="L5437">
        <v>5482</v>
      </c>
      <c r="M5437" s="4" t="s">
        <v>26</v>
      </c>
      <c r="N5437">
        <v>2002</v>
      </c>
      <c r="O5437">
        <v>3178.24</v>
      </c>
      <c r="P5437">
        <v>4540</v>
      </c>
      <c r="Q5437" s="4" t="s">
        <v>23</v>
      </c>
      <c r="R5437" s="4" t="s">
        <v>24</v>
      </c>
      <c r="S5437">
        <v>7</v>
      </c>
    </row>
    <row r="5438" spans="1:19">
      <c r="A5438" s="4" t="s">
        <v>5645</v>
      </c>
      <c r="B5438" s="4" t="s">
        <v>304</v>
      </c>
      <c r="C5438" s="4" t="s">
        <v>177</v>
      </c>
      <c r="D5438" s="4" t="s">
        <v>24</v>
      </c>
      <c r="E5438" s="4" t="s">
        <v>193</v>
      </c>
      <c r="F5438" s="3">
        <v>42945</v>
      </c>
      <c r="G5438" s="3"/>
      <c r="I5438" s="4" t="s">
        <v>9014</v>
      </c>
      <c r="J5438" s="4" t="s">
        <v>9015</v>
      </c>
      <c r="K5438" s="4" t="s">
        <v>9012</v>
      </c>
      <c r="L5438">
        <v>55</v>
      </c>
      <c r="M5438" s="4"/>
      <c r="Q5438" s="4"/>
      <c r="R5438" s="4"/>
    </row>
    <row r="5439" spans="1:19">
      <c r="A5439" s="4" t="s">
        <v>5646</v>
      </c>
      <c r="B5439" s="4" t="s">
        <v>304</v>
      </c>
      <c r="C5439" s="4" t="s">
        <v>179</v>
      </c>
      <c r="D5439" s="4" t="s">
        <v>57</v>
      </c>
      <c r="E5439" s="4" t="s">
        <v>172</v>
      </c>
      <c r="F5439" s="3">
        <v>42945</v>
      </c>
      <c r="G5439" s="3">
        <v>42983</v>
      </c>
      <c r="H5439">
        <v>610</v>
      </c>
      <c r="I5439" s="4" t="s">
        <v>9014</v>
      </c>
      <c r="J5439" s="4" t="s">
        <v>9015</v>
      </c>
      <c r="K5439" s="4" t="s">
        <v>9010</v>
      </c>
      <c r="L5439">
        <v>550</v>
      </c>
      <c r="M5439" s="4" t="s">
        <v>58</v>
      </c>
      <c r="N5439">
        <v>2006</v>
      </c>
      <c r="O5439">
        <v>1102.43</v>
      </c>
      <c r="P5439">
        <v>1759</v>
      </c>
      <c r="Q5439" s="4" t="s">
        <v>23</v>
      </c>
      <c r="R5439" s="4" t="s">
        <v>24</v>
      </c>
      <c r="S5439">
        <v>38</v>
      </c>
    </row>
    <row r="5440" spans="1:19">
      <c r="A5440" s="4" t="s">
        <v>5647</v>
      </c>
      <c r="B5440" s="4" t="s">
        <v>279</v>
      </c>
      <c r="C5440" s="4" t="s">
        <v>192</v>
      </c>
      <c r="D5440" s="4" t="s">
        <v>24</v>
      </c>
      <c r="E5440" s="4" t="s">
        <v>193</v>
      </c>
      <c r="F5440" s="3">
        <v>42945</v>
      </c>
      <c r="G5440" s="3"/>
      <c r="I5440" s="4" t="s">
        <v>9018</v>
      </c>
      <c r="J5440" s="4" t="s">
        <v>9019</v>
      </c>
      <c r="K5440" s="4" t="s">
        <v>9012</v>
      </c>
      <c r="L5440">
        <v>3393</v>
      </c>
      <c r="M5440" s="4"/>
      <c r="Q5440" s="4"/>
      <c r="R5440" s="4"/>
    </row>
    <row r="5441" spans="1:19">
      <c r="A5441" s="4" t="s">
        <v>5648</v>
      </c>
      <c r="B5441" s="4" t="s">
        <v>210</v>
      </c>
      <c r="C5441" s="4" t="s">
        <v>171</v>
      </c>
      <c r="D5441" s="4" t="s">
        <v>84</v>
      </c>
      <c r="E5441" s="4" t="s">
        <v>172</v>
      </c>
      <c r="F5441" s="3">
        <v>42945</v>
      </c>
      <c r="G5441" s="3">
        <v>42953</v>
      </c>
      <c r="H5441">
        <v>1189</v>
      </c>
      <c r="I5441" s="4" t="s">
        <v>9021</v>
      </c>
      <c r="J5441" s="4" t="s">
        <v>9019</v>
      </c>
      <c r="K5441" s="4" t="s">
        <v>9010</v>
      </c>
      <c r="L5441">
        <v>1096</v>
      </c>
      <c r="M5441" s="4" t="s">
        <v>9322</v>
      </c>
      <c r="N5441">
        <v>1980</v>
      </c>
      <c r="O5441">
        <v>7708.38</v>
      </c>
      <c r="P5441">
        <v>13756</v>
      </c>
      <c r="Q5441" s="4" t="s">
        <v>23</v>
      </c>
      <c r="R5441" s="4" t="s">
        <v>24</v>
      </c>
      <c r="S5441">
        <v>8</v>
      </c>
    </row>
    <row r="5442" spans="1:19">
      <c r="A5442" s="4" t="s">
        <v>5649</v>
      </c>
      <c r="B5442" s="4" t="s">
        <v>174</v>
      </c>
      <c r="C5442" s="4" t="s">
        <v>179</v>
      </c>
      <c r="D5442" s="4" t="s">
        <v>41</v>
      </c>
      <c r="E5442" s="4" t="s">
        <v>193</v>
      </c>
      <c r="F5442" s="3">
        <v>42945</v>
      </c>
      <c r="G5442" s="3"/>
      <c r="I5442" s="4" t="s">
        <v>9016</v>
      </c>
      <c r="J5442" s="4" t="s">
        <v>9015</v>
      </c>
      <c r="K5442" s="4" t="s">
        <v>9010</v>
      </c>
      <c r="L5442">
        <v>550</v>
      </c>
      <c r="M5442" s="4" t="s">
        <v>36</v>
      </c>
      <c r="N5442">
        <v>1998</v>
      </c>
      <c r="O5442">
        <v>2714.9</v>
      </c>
      <c r="P5442">
        <v>2641</v>
      </c>
      <c r="Q5442" s="4" t="s">
        <v>23</v>
      </c>
      <c r="R5442" s="4" t="s">
        <v>21</v>
      </c>
    </row>
    <row r="5443" spans="1:19">
      <c r="A5443" s="4" t="s">
        <v>5650</v>
      </c>
      <c r="B5443" s="4" t="s">
        <v>174</v>
      </c>
      <c r="C5443" s="4" t="s">
        <v>171</v>
      </c>
      <c r="D5443" s="4" t="s">
        <v>24</v>
      </c>
      <c r="E5443" s="4" t="s">
        <v>193</v>
      </c>
      <c r="F5443" s="3">
        <v>42945</v>
      </c>
      <c r="G5443" s="3"/>
      <c r="I5443" s="4" t="s">
        <v>9016</v>
      </c>
      <c r="J5443" s="4" t="s">
        <v>9015</v>
      </c>
      <c r="K5443" s="4" t="s">
        <v>9010</v>
      </c>
      <c r="L5443">
        <v>1096</v>
      </c>
      <c r="M5443" s="4"/>
      <c r="Q5443" s="4"/>
      <c r="R5443" s="4"/>
    </row>
    <row r="5444" spans="1:19">
      <c r="A5444" s="4" t="s">
        <v>5651</v>
      </c>
      <c r="B5444" s="4" t="s">
        <v>174</v>
      </c>
      <c r="C5444" s="4" t="s">
        <v>9011</v>
      </c>
      <c r="D5444" s="4" t="s">
        <v>117</v>
      </c>
      <c r="E5444" s="4" t="s">
        <v>193</v>
      </c>
      <c r="F5444" s="3">
        <v>42945</v>
      </c>
      <c r="G5444" s="3"/>
      <c r="I5444" s="4" t="s">
        <v>9016</v>
      </c>
      <c r="J5444" s="4" t="s">
        <v>9015</v>
      </c>
      <c r="K5444" s="4" t="s">
        <v>9010</v>
      </c>
      <c r="L5444">
        <v>4821</v>
      </c>
      <c r="M5444" s="4" t="s">
        <v>26</v>
      </c>
      <c r="N5444">
        <v>1996</v>
      </c>
      <c r="O5444">
        <v>439.21</v>
      </c>
      <c r="P5444">
        <v>792</v>
      </c>
      <c r="Q5444" s="4" t="s">
        <v>23</v>
      </c>
      <c r="R5444" s="4" t="s">
        <v>24</v>
      </c>
    </row>
    <row r="5445" spans="1:19">
      <c r="A5445" s="4" t="s">
        <v>5652</v>
      </c>
      <c r="B5445" s="4" t="s">
        <v>174</v>
      </c>
      <c r="C5445" s="4" t="s">
        <v>9011</v>
      </c>
      <c r="D5445" s="4" t="s">
        <v>24</v>
      </c>
      <c r="E5445" s="4" t="s">
        <v>193</v>
      </c>
      <c r="F5445" s="3">
        <v>42945</v>
      </c>
      <c r="G5445" s="3"/>
      <c r="I5445" s="4" t="s">
        <v>9016</v>
      </c>
      <c r="J5445" s="4" t="s">
        <v>9015</v>
      </c>
      <c r="K5445" s="4" t="s">
        <v>9010</v>
      </c>
      <c r="L5445">
        <v>4821</v>
      </c>
      <c r="M5445" s="4"/>
      <c r="Q5445" s="4"/>
      <c r="R5445" s="4"/>
    </row>
    <row r="5446" spans="1:19">
      <c r="A5446" s="4" t="s">
        <v>5653</v>
      </c>
      <c r="B5446" s="4" t="s">
        <v>174</v>
      </c>
      <c r="C5446" s="4" t="s">
        <v>9011</v>
      </c>
      <c r="D5446" s="4" t="s">
        <v>24</v>
      </c>
      <c r="E5446" s="4" t="s">
        <v>193</v>
      </c>
      <c r="F5446" s="3">
        <v>42945</v>
      </c>
      <c r="G5446" s="3"/>
      <c r="I5446" s="4" t="s">
        <v>9016</v>
      </c>
      <c r="J5446" s="4" t="s">
        <v>9015</v>
      </c>
      <c r="K5446" s="4" t="s">
        <v>9010</v>
      </c>
      <c r="L5446">
        <v>4821</v>
      </c>
      <c r="M5446" s="4"/>
      <c r="Q5446" s="4"/>
      <c r="R5446" s="4"/>
    </row>
    <row r="5447" spans="1:19">
      <c r="A5447" s="4" t="s">
        <v>5654</v>
      </c>
      <c r="B5447" s="4" t="s">
        <v>174</v>
      </c>
      <c r="C5447" s="4" t="s">
        <v>177</v>
      </c>
      <c r="D5447" s="4" t="s">
        <v>108</v>
      </c>
      <c r="E5447" s="4" t="s">
        <v>193</v>
      </c>
      <c r="F5447" s="3">
        <v>42945</v>
      </c>
      <c r="G5447" s="3"/>
      <c r="I5447" s="4" t="s">
        <v>9016</v>
      </c>
      <c r="J5447" s="4" t="s">
        <v>9015</v>
      </c>
      <c r="K5447" s="4" t="s">
        <v>9012</v>
      </c>
      <c r="L5447">
        <v>55</v>
      </c>
      <c r="M5447" s="4" t="s">
        <v>33</v>
      </c>
      <c r="N5447">
        <v>1996</v>
      </c>
      <c r="O5447">
        <v>2214.94</v>
      </c>
      <c r="P5447">
        <v>5374</v>
      </c>
      <c r="Q5447" s="4" t="s">
        <v>23</v>
      </c>
      <c r="R5447" s="4" t="s">
        <v>24</v>
      </c>
    </row>
    <row r="5448" spans="1:19">
      <c r="A5448" s="4" t="s">
        <v>5655</v>
      </c>
      <c r="B5448" s="4" t="s">
        <v>263</v>
      </c>
      <c r="C5448" s="4" t="s">
        <v>9011</v>
      </c>
      <c r="D5448" s="4" t="s">
        <v>40</v>
      </c>
      <c r="E5448" s="4" t="s">
        <v>197</v>
      </c>
      <c r="F5448" s="3">
        <v>42945</v>
      </c>
      <c r="G5448" s="3">
        <v>42946</v>
      </c>
      <c r="H5448">
        <v>0</v>
      </c>
      <c r="I5448" s="4" t="s">
        <v>9021</v>
      </c>
      <c r="J5448" s="4" t="s">
        <v>9019</v>
      </c>
      <c r="K5448" s="4" t="s">
        <v>9010</v>
      </c>
      <c r="L5448">
        <v>4821</v>
      </c>
      <c r="M5448" s="4" t="s">
        <v>39</v>
      </c>
      <c r="N5448">
        <v>1989</v>
      </c>
      <c r="O5448">
        <v>665.06</v>
      </c>
      <c r="P5448">
        <v>1095</v>
      </c>
      <c r="Q5448" s="4" t="s">
        <v>23</v>
      </c>
      <c r="R5448" s="4" t="s">
        <v>24</v>
      </c>
      <c r="S5448">
        <v>1</v>
      </c>
    </row>
    <row r="5449" spans="1:19">
      <c r="A5449" s="4" t="s">
        <v>5656</v>
      </c>
      <c r="B5449" s="4" t="s">
        <v>263</v>
      </c>
      <c r="C5449" s="4" t="s">
        <v>199</v>
      </c>
      <c r="D5449" s="4" t="s">
        <v>113</v>
      </c>
      <c r="E5449" s="4" t="s">
        <v>172</v>
      </c>
      <c r="F5449" s="3">
        <v>42945</v>
      </c>
      <c r="G5449" s="3">
        <v>42947</v>
      </c>
      <c r="H5449">
        <v>5480</v>
      </c>
      <c r="I5449" s="4" t="s">
        <v>9021</v>
      </c>
      <c r="J5449" s="4" t="s">
        <v>9019</v>
      </c>
      <c r="K5449" s="4" t="s">
        <v>9010</v>
      </c>
      <c r="L5449">
        <v>5482</v>
      </c>
      <c r="M5449" s="4" t="s">
        <v>33</v>
      </c>
      <c r="N5449">
        <v>2000</v>
      </c>
      <c r="O5449">
        <v>167.89</v>
      </c>
      <c r="P5449">
        <v>493</v>
      </c>
      <c r="Q5449" s="4" t="s">
        <v>114</v>
      </c>
      <c r="R5449" s="4" t="s">
        <v>24</v>
      </c>
      <c r="S5449">
        <v>2</v>
      </c>
    </row>
    <row r="5450" spans="1:19">
      <c r="A5450" s="4" t="s">
        <v>5657</v>
      </c>
      <c r="B5450" s="4" t="s">
        <v>212</v>
      </c>
      <c r="C5450" s="4" t="s">
        <v>177</v>
      </c>
      <c r="D5450" s="4" t="s">
        <v>56</v>
      </c>
      <c r="E5450" s="4" t="s">
        <v>172</v>
      </c>
      <c r="F5450" s="3">
        <v>42945</v>
      </c>
      <c r="G5450" s="3">
        <v>43041</v>
      </c>
      <c r="H5450">
        <v>56</v>
      </c>
      <c r="I5450" s="4" t="s">
        <v>9023</v>
      </c>
      <c r="J5450" s="4" t="s">
        <v>9024</v>
      </c>
      <c r="K5450" s="4" t="s">
        <v>9012</v>
      </c>
      <c r="L5450">
        <v>55</v>
      </c>
      <c r="M5450" s="4" t="s">
        <v>55</v>
      </c>
      <c r="N5450">
        <v>1999</v>
      </c>
      <c r="O5450">
        <v>1699.85</v>
      </c>
      <c r="P5450">
        <v>5108</v>
      </c>
      <c r="Q5450" s="4" t="s">
        <v>23</v>
      </c>
      <c r="R5450" s="4" t="s">
        <v>24</v>
      </c>
      <c r="S5450">
        <v>96</v>
      </c>
    </row>
    <row r="5451" spans="1:19">
      <c r="A5451" s="4" t="s">
        <v>5658</v>
      </c>
      <c r="B5451" s="4" t="s">
        <v>237</v>
      </c>
      <c r="C5451" s="4" t="s">
        <v>171</v>
      </c>
      <c r="D5451" s="4" t="s">
        <v>95</v>
      </c>
      <c r="E5451" s="4" t="s">
        <v>197</v>
      </c>
      <c r="F5451" s="3">
        <v>42945</v>
      </c>
      <c r="G5451" s="3">
        <v>42949</v>
      </c>
      <c r="H5451">
        <v>0</v>
      </c>
      <c r="I5451" s="4" t="s">
        <v>9018</v>
      </c>
      <c r="J5451" s="4" t="s">
        <v>9019</v>
      </c>
      <c r="K5451" s="4" t="s">
        <v>9010</v>
      </c>
      <c r="L5451">
        <v>1096</v>
      </c>
      <c r="M5451" s="4" t="s">
        <v>60</v>
      </c>
      <c r="N5451">
        <v>1997</v>
      </c>
      <c r="O5451">
        <v>882.12</v>
      </c>
      <c r="P5451">
        <v>2769</v>
      </c>
      <c r="Q5451" s="4" t="s">
        <v>23</v>
      </c>
      <c r="R5451" s="4" t="s">
        <v>24</v>
      </c>
      <c r="S5451">
        <v>4</v>
      </c>
    </row>
    <row r="5452" spans="1:19">
      <c r="A5452" s="4" t="s">
        <v>5659</v>
      </c>
      <c r="B5452" s="4" t="s">
        <v>237</v>
      </c>
      <c r="C5452" s="4" t="s">
        <v>171</v>
      </c>
      <c r="D5452" s="4" t="s">
        <v>130</v>
      </c>
      <c r="E5452" s="4" t="s">
        <v>172</v>
      </c>
      <c r="F5452" s="3">
        <v>42945</v>
      </c>
      <c r="G5452" s="3">
        <v>42994</v>
      </c>
      <c r="H5452">
        <v>983</v>
      </c>
      <c r="I5452" s="4" t="s">
        <v>9018</v>
      </c>
      <c r="J5452" s="4" t="s">
        <v>9019</v>
      </c>
      <c r="K5452" s="4" t="s">
        <v>9010</v>
      </c>
      <c r="L5452">
        <v>1096</v>
      </c>
      <c r="M5452" s="4" t="s">
        <v>36</v>
      </c>
      <c r="N5452">
        <v>1979</v>
      </c>
      <c r="O5452">
        <v>4478.47</v>
      </c>
      <c r="P5452">
        <v>13809</v>
      </c>
      <c r="Q5452" s="4" t="s">
        <v>23</v>
      </c>
      <c r="R5452" s="4" t="s">
        <v>24</v>
      </c>
      <c r="S5452">
        <v>49</v>
      </c>
    </row>
    <row r="5453" spans="1:19">
      <c r="A5453" s="4" t="s">
        <v>5660</v>
      </c>
      <c r="B5453" s="4" t="s">
        <v>237</v>
      </c>
      <c r="C5453" s="4" t="s">
        <v>9011</v>
      </c>
      <c r="D5453" s="4" t="s">
        <v>40</v>
      </c>
      <c r="E5453" s="4" t="s">
        <v>172</v>
      </c>
      <c r="F5453" s="3">
        <v>42945</v>
      </c>
      <c r="G5453" s="3">
        <v>42963</v>
      </c>
      <c r="H5453">
        <v>5319</v>
      </c>
      <c r="I5453" s="4" t="s">
        <v>9018</v>
      </c>
      <c r="J5453" s="4" t="s">
        <v>9019</v>
      </c>
      <c r="K5453" s="4" t="s">
        <v>9010</v>
      </c>
      <c r="L5453">
        <v>4821</v>
      </c>
      <c r="M5453" s="4" t="s">
        <v>39</v>
      </c>
      <c r="N5453">
        <v>1989</v>
      </c>
      <c r="O5453">
        <v>665.06</v>
      </c>
      <c r="P5453">
        <v>1095</v>
      </c>
      <c r="Q5453" s="4" t="s">
        <v>23</v>
      </c>
      <c r="R5453" s="4" t="s">
        <v>24</v>
      </c>
      <c r="S5453">
        <v>18</v>
      </c>
    </row>
    <row r="5454" spans="1:19">
      <c r="A5454" s="4" t="s">
        <v>5661</v>
      </c>
      <c r="B5454" s="4" t="s">
        <v>196</v>
      </c>
      <c r="C5454" s="4" t="s">
        <v>177</v>
      </c>
      <c r="D5454" s="4" t="s">
        <v>24</v>
      </c>
      <c r="E5454" s="4" t="s">
        <v>193</v>
      </c>
      <c r="F5454" s="3">
        <v>42945</v>
      </c>
      <c r="G5454" s="3"/>
      <c r="I5454" s="4" t="s">
        <v>9016</v>
      </c>
      <c r="J5454" s="4" t="s">
        <v>9015</v>
      </c>
      <c r="K5454" s="4" t="s">
        <v>9012</v>
      </c>
      <c r="L5454">
        <v>55</v>
      </c>
      <c r="M5454" s="4"/>
      <c r="Q5454" s="4"/>
      <c r="R5454" s="4"/>
    </row>
    <row r="5455" spans="1:19">
      <c r="A5455" s="4" t="s">
        <v>5662</v>
      </c>
      <c r="B5455" s="4" t="s">
        <v>191</v>
      </c>
      <c r="C5455" s="4" t="s">
        <v>9011</v>
      </c>
      <c r="D5455" s="4" t="s">
        <v>84</v>
      </c>
      <c r="E5455" s="4" t="s">
        <v>172</v>
      </c>
      <c r="F5455" s="3">
        <v>42945</v>
      </c>
      <c r="G5455" s="3">
        <v>42955</v>
      </c>
      <c r="H5455">
        <v>4941</v>
      </c>
      <c r="I5455" s="4" t="s">
        <v>9026</v>
      </c>
      <c r="J5455" s="4" t="s">
        <v>9024</v>
      </c>
      <c r="K5455" s="4" t="s">
        <v>9010</v>
      </c>
      <c r="L5455">
        <v>4821</v>
      </c>
      <c r="M5455" s="4" t="s">
        <v>9322</v>
      </c>
      <c r="N5455">
        <v>1980</v>
      </c>
      <c r="O5455">
        <v>7708.38</v>
      </c>
      <c r="P5455">
        <v>13756</v>
      </c>
      <c r="Q5455" s="4" t="s">
        <v>23</v>
      </c>
      <c r="R5455" s="4" t="s">
        <v>24</v>
      </c>
      <c r="S5455">
        <v>10</v>
      </c>
    </row>
    <row r="5456" spans="1:19">
      <c r="A5456" s="4" t="s">
        <v>5663</v>
      </c>
      <c r="B5456" s="4" t="s">
        <v>191</v>
      </c>
      <c r="C5456" s="4" t="s">
        <v>192</v>
      </c>
      <c r="D5456" s="4" t="s">
        <v>115</v>
      </c>
      <c r="E5456" s="4" t="s">
        <v>172</v>
      </c>
      <c r="F5456" s="3">
        <v>42945</v>
      </c>
      <c r="G5456" s="3">
        <v>42949</v>
      </c>
      <c r="H5456">
        <v>3260</v>
      </c>
      <c r="I5456" s="4" t="s">
        <v>9026</v>
      </c>
      <c r="J5456" s="4" t="s">
        <v>9024</v>
      </c>
      <c r="K5456" s="4" t="s">
        <v>9012</v>
      </c>
      <c r="L5456">
        <v>3393</v>
      </c>
      <c r="M5456" s="4" t="s">
        <v>46</v>
      </c>
      <c r="N5456">
        <v>2008</v>
      </c>
      <c r="O5456">
        <v>894.37</v>
      </c>
      <c r="P5456">
        <v>1593</v>
      </c>
      <c r="Q5456" s="4" t="s">
        <v>116</v>
      </c>
      <c r="R5456" s="4" t="s">
        <v>24</v>
      </c>
      <c r="S5456">
        <v>4</v>
      </c>
    </row>
    <row r="5457" spans="1:19">
      <c r="A5457" s="4" t="s">
        <v>5664</v>
      </c>
      <c r="B5457" s="4" t="s">
        <v>343</v>
      </c>
      <c r="C5457" s="4" t="s">
        <v>171</v>
      </c>
      <c r="D5457" s="4" t="s">
        <v>24</v>
      </c>
      <c r="E5457" s="4" t="s">
        <v>193</v>
      </c>
      <c r="F5457" s="3">
        <v>42945</v>
      </c>
      <c r="G5457" s="3"/>
      <c r="I5457" s="4" t="s">
        <v>9016</v>
      </c>
      <c r="J5457" s="4" t="s">
        <v>9015</v>
      </c>
      <c r="K5457" s="4" t="s">
        <v>9010</v>
      </c>
      <c r="L5457">
        <v>1096</v>
      </c>
      <c r="M5457" s="4"/>
      <c r="Q5457" s="4"/>
      <c r="R5457" s="4"/>
    </row>
    <row r="5458" spans="1:19">
      <c r="A5458" s="4" t="s">
        <v>5665</v>
      </c>
      <c r="B5458" s="4" t="s">
        <v>343</v>
      </c>
      <c r="C5458" s="4" t="s">
        <v>177</v>
      </c>
      <c r="D5458" s="4" t="s">
        <v>24</v>
      </c>
      <c r="E5458" s="4" t="s">
        <v>193</v>
      </c>
      <c r="F5458" s="3">
        <v>42945</v>
      </c>
      <c r="G5458" s="3"/>
      <c r="I5458" s="4" t="s">
        <v>9016</v>
      </c>
      <c r="J5458" s="4" t="s">
        <v>9015</v>
      </c>
      <c r="K5458" s="4" t="s">
        <v>9012</v>
      </c>
      <c r="L5458">
        <v>55</v>
      </c>
      <c r="M5458" s="4"/>
      <c r="Q5458" s="4"/>
      <c r="R5458" s="4"/>
    </row>
    <row r="5459" spans="1:19">
      <c r="A5459" s="4" t="s">
        <v>5666</v>
      </c>
      <c r="B5459" s="4" t="s">
        <v>219</v>
      </c>
      <c r="C5459" s="4" t="s">
        <v>171</v>
      </c>
      <c r="D5459" s="4" t="s">
        <v>34</v>
      </c>
      <c r="E5459" s="4" t="s">
        <v>193</v>
      </c>
      <c r="F5459" s="3">
        <v>42945</v>
      </c>
      <c r="G5459" s="3"/>
      <c r="I5459" s="4" t="s">
        <v>9026</v>
      </c>
      <c r="J5459" s="4" t="s">
        <v>9024</v>
      </c>
      <c r="K5459" s="4" t="s">
        <v>9010</v>
      </c>
      <c r="L5459">
        <v>1096</v>
      </c>
      <c r="M5459" s="4" t="s">
        <v>9322</v>
      </c>
      <c r="N5459">
        <v>1993</v>
      </c>
      <c r="O5459">
        <v>1242.32</v>
      </c>
      <c r="P5459">
        <v>3027</v>
      </c>
      <c r="Q5459" s="4" t="s">
        <v>23</v>
      </c>
      <c r="R5459" s="4" t="s">
        <v>21</v>
      </c>
    </row>
    <row r="5460" spans="1:19">
      <c r="A5460" s="4" t="s">
        <v>5667</v>
      </c>
      <c r="B5460" s="4" t="s">
        <v>219</v>
      </c>
      <c r="C5460" s="4" t="s">
        <v>192</v>
      </c>
      <c r="D5460" s="4" t="s">
        <v>24</v>
      </c>
      <c r="E5460" s="4" t="s">
        <v>193</v>
      </c>
      <c r="F5460" s="3">
        <v>42945</v>
      </c>
      <c r="G5460" s="3"/>
      <c r="I5460" s="4" t="s">
        <v>9026</v>
      </c>
      <c r="J5460" s="4" t="s">
        <v>9024</v>
      </c>
      <c r="K5460" s="4" t="s">
        <v>9012</v>
      </c>
      <c r="L5460">
        <v>3393</v>
      </c>
      <c r="M5460" s="4"/>
      <c r="Q5460" s="4"/>
      <c r="R5460" s="4"/>
    </row>
    <row r="5461" spans="1:19">
      <c r="A5461" s="4" t="s">
        <v>5668</v>
      </c>
      <c r="B5461" s="4" t="s">
        <v>219</v>
      </c>
      <c r="C5461" s="4" t="s">
        <v>171</v>
      </c>
      <c r="D5461" s="4" t="s">
        <v>76</v>
      </c>
      <c r="E5461" s="4" t="s">
        <v>197</v>
      </c>
      <c r="F5461" s="3">
        <v>42945</v>
      </c>
      <c r="G5461" s="3">
        <v>42950</v>
      </c>
      <c r="H5461">
        <v>0</v>
      </c>
      <c r="I5461" s="4" t="s">
        <v>9026</v>
      </c>
      <c r="J5461" s="4" t="s">
        <v>9024</v>
      </c>
      <c r="K5461" s="4" t="s">
        <v>9010</v>
      </c>
      <c r="L5461">
        <v>1096</v>
      </c>
      <c r="M5461" s="4" t="s">
        <v>9322</v>
      </c>
      <c r="N5461">
        <v>1997</v>
      </c>
      <c r="O5461">
        <v>8170.38</v>
      </c>
      <c r="P5461">
        <v>16499</v>
      </c>
      <c r="Q5461" s="4" t="s">
        <v>77</v>
      </c>
      <c r="R5461" s="4" t="s">
        <v>24</v>
      </c>
      <c r="S5461">
        <v>5</v>
      </c>
    </row>
    <row r="5462" spans="1:19">
      <c r="A5462" s="4" t="s">
        <v>5669</v>
      </c>
      <c r="B5462" s="4" t="s">
        <v>219</v>
      </c>
      <c r="C5462" s="4" t="s">
        <v>199</v>
      </c>
      <c r="D5462" s="4" t="s">
        <v>71</v>
      </c>
      <c r="E5462" s="4" t="s">
        <v>172</v>
      </c>
      <c r="F5462" s="3">
        <v>42945</v>
      </c>
      <c r="G5462" s="3">
        <v>42947</v>
      </c>
      <c r="H5462">
        <v>4842</v>
      </c>
      <c r="I5462" s="4" t="s">
        <v>9026</v>
      </c>
      <c r="J5462" s="4" t="s">
        <v>9024</v>
      </c>
      <c r="K5462" s="4" t="s">
        <v>9010</v>
      </c>
      <c r="L5462">
        <v>5482</v>
      </c>
      <c r="M5462" s="4" t="s">
        <v>46</v>
      </c>
      <c r="N5462">
        <v>2000</v>
      </c>
      <c r="O5462">
        <v>2952.73</v>
      </c>
      <c r="P5462">
        <v>5107</v>
      </c>
      <c r="Q5462" s="4" t="s">
        <v>23</v>
      </c>
      <c r="R5462" s="4" t="s">
        <v>24</v>
      </c>
      <c r="S5462">
        <v>2</v>
      </c>
    </row>
    <row r="5463" spans="1:19">
      <c r="A5463" s="4" t="s">
        <v>5670</v>
      </c>
      <c r="B5463" s="4" t="s">
        <v>219</v>
      </c>
      <c r="C5463" s="4" t="s">
        <v>192</v>
      </c>
      <c r="D5463" s="4" t="s">
        <v>32</v>
      </c>
      <c r="E5463" s="4" t="s">
        <v>172</v>
      </c>
      <c r="F5463" s="3">
        <v>42945</v>
      </c>
      <c r="G5463" s="3">
        <v>43007</v>
      </c>
      <c r="H5463">
        <v>3463</v>
      </c>
      <c r="I5463" s="4" t="s">
        <v>9026</v>
      </c>
      <c r="J5463" s="4" t="s">
        <v>9024</v>
      </c>
      <c r="K5463" s="4" t="s">
        <v>9012</v>
      </c>
      <c r="L5463">
        <v>3393</v>
      </c>
      <c r="M5463" s="4" t="s">
        <v>33</v>
      </c>
      <c r="N5463">
        <v>2009</v>
      </c>
      <c r="O5463">
        <v>497.11</v>
      </c>
      <c r="P5463">
        <v>1588</v>
      </c>
      <c r="Q5463" s="4" t="s">
        <v>23</v>
      </c>
      <c r="R5463" s="4" t="s">
        <v>24</v>
      </c>
      <c r="S5463">
        <v>62</v>
      </c>
    </row>
    <row r="5464" spans="1:19">
      <c r="A5464" s="4" t="s">
        <v>5671</v>
      </c>
      <c r="B5464" s="4" t="s">
        <v>256</v>
      </c>
      <c r="C5464" s="4" t="s">
        <v>179</v>
      </c>
      <c r="D5464" s="4" t="s">
        <v>24</v>
      </c>
      <c r="E5464" s="4" t="s">
        <v>193</v>
      </c>
      <c r="F5464" s="3">
        <v>42945</v>
      </c>
      <c r="G5464" s="3"/>
      <c r="I5464" s="4" t="s">
        <v>9014</v>
      </c>
      <c r="J5464" s="4" t="s">
        <v>9015</v>
      </c>
      <c r="K5464" s="4" t="s">
        <v>9010</v>
      </c>
      <c r="L5464">
        <v>550</v>
      </c>
      <c r="M5464" s="4"/>
      <c r="Q5464" s="4"/>
      <c r="R5464" s="4"/>
    </row>
    <row r="5465" spans="1:19">
      <c r="A5465" s="4" t="s">
        <v>5672</v>
      </c>
      <c r="B5465" s="4" t="s">
        <v>256</v>
      </c>
      <c r="C5465" s="4" t="s">
        <v>177</v>
      </c>
      <c r="D5465" s="4" t="s">
        <v>131</v>
      </c>
      <c r="E5465" s="4" t="s">
        <v>193</v>
      </c>
      <c r="F5465" s="3">
        <v>42945</v>
      </c>
      <c r="G5465" s="3"/>
      <c r="I5465" s="4" t="s">
        <v>9014</v>
      </c>
      <c r="J5465" s="4" t="s">
        <v>9015</v>
      </c>
      <c r="K5465" s="4" t="s">
        <v>9012</v>
      </c>
      <c r="L5465">
        <v>55</v>
      </c>
      <c r="M5465" s="4" t="s">
        <v>26</v>
      </c>
      <c r="N5465">
        <v>1984</v>
      </c>
      <c r="O5465">
        <v>441.08</v>
      </c>
      <c r="P5465">
        <v>1210</v>
      </c>
      <c r="Q5465" s="4" t="s">
        <v>23</v>
      </c>
      <c r="R5465" s="4" t="s">
        <v>24</v>
      </c>
    </row>
    <row r="5466" spans="1:19">
      <c r="A5466" s="4" t="s">
        <v>5673</v>
      </c>
      <c r="B5466" s="4" t="s">
        <v>256</v>
      </c>
      <c r="C5466" s="4" t="s">
        <v>179</v>
      </c>
      <c r="D5466" s="4" t="s">
        <v>85</v>
      </c>
      <c r="E5466" s="4" t="s">
        <v>197</v>
      </c>
      <c r="F5466" s="3">
        <v>42945</v>
      </c>
      <c r="G5466" s="3">
        <v>42948</v>
      </c>
      <c r="H5466">
        <v>0</v>
      </c>
      <c r="I5466" s="4" t="s">
        <v>9014</v>
      </c>
      <c r="J5466" s="4" t="s">
        <v>9015</v>
      </c>
      <c r="K5466" s="4" t="s">
        <v>9010</v>
      </c>
      <c r="L5466">
        <v>550</v>
      </c>
      <c r="M5466" s="4" t="s">
        <v>46</v>
      </c>
      <c r="N5466">
        <v>1985</v>
      </c>
      <c r="O5466">
        <v>375.43</v>
      </c>
      <c r="P5466">
        <v>1190</v>
      </c>
      <c r="Q5466" s="4" t="s">
        <v>23</v>
      </c>
      <c r="R5466" s="4" t="s">
        <v>24</v>
      </c>
      <c r="S5466">
        <v>3</v>
      </c>
    </row>
    <row r="5467" spans="1:19">
      <c r="A5467" s="4" t="s">
        <v>5674</v>
      </c>
      <c r="B5467" s="4" t="s">
        <v>244</v>
      </c>
      <c r="C5467" s="4" t="s">
        <v>179</v>
      </c>
      <c r="D5467" s="4" t="s">
        <v>24</v>
      </c>
      <c r="E5467" s="4" t="s">
        <v>193</v>
      </c>
      <c r="F5467" s="3">
        <v>42945</v>
      </c>
      <c r="G5467" s="3"/>
      <c r="I5467" s="4" t="s">
        <v>9016</v>
      </c>
      <c r="J5467" s="4" t="s">
        <v>9015</v>
      </c>
      <c r="K5467" s="4" t="s">
        <v>9010</v>
      </c>
      <c r="L5467">
        <v>550</v>
      </c>
      <c r="M5467" s="4"/>
      <c r="Q5467" s="4"/>
      <c r="R5467" s="4"/>
    </row>
    <row r="5468" spans="1:19">
      <c r="A5468" s="4" t="s">
        <v>5675</v>
      </c>
      <c r="B5468" s="4" t="s">
        <v>201</v>
      </c>
      <c r="C5468" s="4" t="s">
        <v>179</v>
      </c>
      <c r="D5468" s="4" t="s">
        <v>93</v>
      </c>
      <c r="E5468" s="4" t="s">
        <v>197</v>
      </c>
      <c r="F5468" s="3">
        <v>42945</v>
      </c>
      <c r="G5468" s="3">
        <v>42946</v>
      </c>
      <c r="H5468">
        <v>0</v>
      </c>
      <c r="I5468" s="4" t="s">
        <v>9026</v>
      </c>
      <c r="J5468" s="4" t="s">
        <v>9024</v>
      </c>
      <c r="K5468" s="4" t="s">
        <v>9010</v>
      </c>
      <c r="L5468">
        <v>550</v>
      </c>
      <c r="M5468" s="4" t="s">
        <v>73</v>
      </c>
      <c r="N5468">
        <v>1991</v>
      </c>
      <c r="O5468">
        <v>1012.72</v>
      </c>
      <c r="P5468">
        <v>3492</v>
      </c>
      <c r="Q5468" s="4" t="s">
        <v>94</v>
      </c>
      <c r="R5468" s="4" t="s">
        <v>24</v>
      </c>
      <c r="S5468">
        <v>1</v>
      </c>
    </row>
    <row r="5469" spans="1:19">
      <c r="A5469" s="4" t="s">
        <v>5676</v>
      </c>
      <c r="B5469" s="4" t="s">
        <v>232</v>
      </c>
      <c r="C5469" s="4" t="s">
        <v>9011</v>
      </c>
      <c r="D5469" s="4" t="s">
        <v>88</v>
      </c>
      <c r="E5469" s="4" t="s">
        <v>172</v>
      </c>
      <c r="F5469" s="3">
        <v>42945</v>
      </c>
      <c r="G5469" s="3">
        <v>42955</v>
      </c>
      <c r="H5469">
        <v>4252</v>
      </c>
      <c r="I5469" s="4" t="s">
        <v>9021</v>
      </c>
      <c r="J5469" s="4" t="s">
        <v>9019</v>
      </c>
      <c r="K5469" s="4" t="s">
        <v>9010</v>
      </c>
      <c r="L5469">
        <v>4821</v>
      </c>
      <c r="M5469" s="4" t="s">
        <v>46</v>
      </c>
      <c r="N5469">
        <v>1984</v>
      </c>
      <c r="O5469">
        <v>3027.46</v>
      </c>
      <c r="P5469">
        <v>9516</v>
      </c>
      <c r="Q5469" s="4" t="s">
        <v>89</v>
      </c>
      <c r="R5469" s="4" t="s">
        <v>24</v>
      </c>
      <c r="S5469">
        <v>10</v>
      </c>
    </row>
    <row r="5470" spans="1:19">
      <c r="A5470" s="4" t="s">
        <v>5677</v>
      </c>
      <c r="B5470" s="4" t="s">
        <v>226</v>
      </c>
      <c r="C5470" s="4" t="s">
        <v>9011</v>
      </c>
      <c r="D5470" s="4" t="s">
        <v>130</v>
      </c>
      <c r="E5470" s="4" t="s">
        <v>172</v>
      </c>
      <c r="F5470" s="3">
        <v>42945</v>
      </c>
      <c r="G5470" s="3">
        <v>42982</v>
      </c>
      <c r="H5470">
        <v>4906</v>
      </c>
      <c r="I5470" s="4" t="s">
        <v>9018</v>
      </c>
      <c r="J5470" s="4" t="s">
        <v>9019</v>
      </c>
      <c r="K5470" s="4" t="s">
        <v>9010</v>
      </c>
      <c r="L5470">
        <v>4821</v>
      </c>
      <c r="M5470" s="4" t="s">
        <v>36</v>
      </c>
      <c r="N5470">
        <v>1979</v>
      </c>
      <c r="O5470">
        <v>4478.47</v>
      </c>
      <c r="P5470">
        <v>13809</v>
      </c>
      <c r="Q5470" s="4" t="s">
        <v>23</v>
      </c>
      <c r="R5470" s="4" t="s">
        <v>24</v>
      </c>
      <c r="S5470">
        <v>37</v>
      </c>
    </row>
    <row r="5471" spans="1:19">
      <c r="A5471" s="4" t="s">
        <v>5678</v>
      </c>
      <c r="B5471" s="4" t="s">
        <v>208</v>
      </c>
      <c r="C5471" s="4" t="s">
        <v>199</v>
      </c>
      <c r="D5471" s="4" t="s">
        <v>24</v>
      </c>
      <c r="E5471" s="4" t="s">
        <v>193</v>
      </c>
      <c r="F5471" s="3">
        <v>42945</v>
      </c>
      <c r="G5471" s="3"/>
      <c r="I5471" s="4" t="s">
        <v>9014</v>
      </c>
      <c r="J5471" s="4" t="s">
        <v>9015</v>
      </c>
      <c r="K5471" s="4" t="s">
        <v>9010</v>
      </c>
      <c r="L5471">
        <v>5482</v>
      </c>
      <c r="M5471" s="4"/>
      <c r="Q5471" s="4"/>
      <c r="R5471" s="4"/>
    </row>
    <row r="5472" spans="1:19">
      <c r="A5472" s="4" t="s">
        <v>5679</v>
      </c>
      <c r="B5472" s="4" t="s">
        <v>208</v>
      </c>
      <c r="C5472" s="4" t="s">
        <v>177</v>
      </c>
      <c r="D5472" s="4" t="s">
        <v>125</v>
      </c>
      <c r="E5472" s="4" t="s">
        <v>193</v>
      </c>
      <c r="F5472" s="3">
        <v>42945</v>
      </c>
      <c r="G5472" s="3"/>
      <c r="I5472" s="4" t="s">
        <v>9014</v>
      </c>
      <c r="J5472" s="4" t="s">
        <v>9015</v>
      </c>
      <c r="K5472" s="4" t="s">
        <v>9012</v>
      </c>
      <c r="L5472">
        <v>55</v>
      </c>
      <c r="M5472" s="4" t="s">
        <v>33</v>
      </c>
      <c r="N5472">
        <v>2005</v>
      </c>
      <c r="O5472">
        <v>2261.0500000000002</v>
      </c>
      <c r="P5472">
        <v>3851</v>
      </c>
      <c r="Q5472" s="4" t="s">
        <v>23</v>
      </c>
      <c r="R5472" s="4" t="s">
        <v>24</v>
      </c>
    </row>
    <row r="5473" spans="1:19">
      <c r="A5473" s="4" t="s">
        <v>5680</v>
      </c>
      <c r="B5473" s="4" t="s">
        <v>208</v>
      </c>
      <c r="C5473" s="4" t="s">
        <v>177</v>
      </c>
      <c r="D5473" s="4" t="s">
        <v>24</v>
      </c>
      <c r="E5473" s="4" t="s">
        <v>193</v>
      </c>
      <c r="F5473" s="3">
        <v>42945</v>
      </c>
      <c r="G5473" s="3"/>
      <c r="I5473" s="4" t="s">
        <v>9014</v>
      </c>
      <c r="J5473" s="4" t="s">
        <v>9015</v>
      </c>
      <c r="K5473" s="4" t="s">
        <v>9012</v>
      </c>
      <c r="L5473">
        <v>55</v>
      </c>
      <c r="M5473" s="4"/>
      <c r="Q5473" s="4"/>
      <c r="R5473" s="4"/>
    </row>
    <row r="5474" spans="1:19">
      <c r="A5474" s="4" t="s">
        <v>5681</v>
      </c>
      <c r="B5474" s="4" t="s">
        <v>208</v>
      </c>
      <c r="C5474" s="4" t="s">
        <v>177</v>
      </c>
      <c r="D5474" s="4" t="s">
        <v>47</v>
      </c>
      <c r="E5474" s="4" t="s">
        <v>197</v>
      </c>
      <c r="F5474" s="3">
        <v>42945</v>
      </c>
      <c r="G5474" s="3">
        <v>42957</v>
      </c>
      <c r="H5474">
        <v>0</v>
      </c>
      <c r="I5474" s="4" t="s">
        <v>9014</v>
      </c>
      <c r="J5474" s="4" t="s">
        <v>9015</v>
      </c>
      <c r="K5474" s="4" t="s">
        <v>9012</v>
      </c>
      <c r="L5474">
        <v>55</v>
      </c>
      <c r="M5474" s="4" t="s">
        <v>46</v>
      </c>
      <c r="N5474">
        <v>1986</v>
      </c>
      <c r="O5474">
        <v>2403.58</v>
      </c>
      <c r="P5474">
        <v>8801</v>
      </c>
      <c r="Q5474" s="4" t="s">
        <v>23</v>
      </c>
      <c r="R5474" s="4" t="s">
        <v>24</v>
      </c>
      <c r="S5474">
        <v>12</v>
      </c>
    </row>
    <row r="5475" spans="1:19">
      <c r="A5475" s="4" t="s">
        <v>5682</v>
      </c>
      <c r="B5475" s="4" t="s">
        <v>235</v>
      </c>
      <c r="C5475" s="4" t="s">
        <v>192</v>
      </c>
      <c r="D5475" s="4" t="s">
        <v>24</v>
      </c>
      <c r="E5475" s="4" t="s">
        <v>193</v>
      </c>
      <c r="F5475" s="3">
        <v>42945</v>
      </c>
      <c r="G5475" s="3"/>
      <c r="I5475" s="4" t="s">
        <v>9018</v>
      </c>
      <c r="J5475" s="4" t="s">
        <v>9019</v>
      </c>
      <c r="K5475" s="4" t="s">
        <v>9012</v>
      </c>
      <c r="L5475">
        <v>3393</v>
      </c>
      <c r="M5475" s="4"/>
      <c r="Q5475" s="4"/>
      <c r="R5475" s="4"/>
    </row>
    <row r="5476" spans="1:19">
      <c r="A5476" s="4" t="s">
        <v>5683</v>
      </c>
      <c r="B5476" s="4" t="s">
        <v>183</v>
      </c>
      <c r="C5476" s="4" t="s">
        <v>179</v>
      </c>
      <c r="D5476" s="4" t="s">
        <v>24</v>
      </c>
      <c r="E5476" s="4" t="s">
        <v>193</v>
      </c>
      <c r="F5476" s="3">
        <v>42946</v>
      </c>
      <c r="G5476" s="3"/>
      <c r="I5476" s="4" t="s">
        <v>9014</v>
      </c>
      <c r="J5476" s="4" t="s">
        <v>9015</v>
      </c>
      <c r="K5476" s="4" t="s">
        <v>9010</v>
      </c>
      <c r="L5476">
        <v>550</v>
      </c>
      <c r="M5476" s="4"/>
      <c r="Q5476" s="4"/>
      <c r="R5476" s="4"/>
    </row>
    <row r="5477" spans="1:19">
      <c r="A5477" s="4" t="s">
        <v>5684</v>
      </c>
      <c r="B5477" s="4" t="s">
        <v>183</v>
      </c>
      <c r="C5477" s="4" t="s">
        <v>179</v>
      </c>
      <c r="D5477" s="4" t="s">
        <v>24</v>
      </c>
      <c r="E5477" s="4" t="s">
        <v>193</v>
      </c>
      <c r="F5477" s="3">
        <v>42946</v>
      </c>
      <c r="G5477" s="3"/>
      <c r="I5477" s="4" t="s">
        <v>9014</v>
      </c>
      <c r="J5477" s="4" t="s">
        <v>9015</v>
      </c>
      <c r="K5477" s="4" t="s">
        <v>9010</v>
      </c>
      <c r="L5477">
        <v>550</v>
      </c>
      <c r="M5477" s="4"/>
      <c r="Q5477" s="4"/>
      <c r="R5477" s="4"/>
    </row>
    <row r="5478" spans="1:19">
      <c r="A5478" s="4" t="s">
        <v>5685</v>
      </c>
      <c r="B5478" s="4" t="s">
        <v>183</v>
      </c>
      <c r="C5478" s="4" t="s">
        <v>177</v>
      </c>
      <c r="D5478" s="4" t="s">
        <v>24</v>
      </c>
      <c r="E5478" s="4" t="s">
        <v>193</v>
      </c>
      <c r="F5478" s="3">
        <v>42946</v>
      </c>
      <c r="G5478" s="3"/>
      <c r="I5478" s="4" t="s">
        <v>9014</v>
      </c>
      <c r="J5478" s="4" t="s">
        <v>9015</v>
      </c>
      <c r="K5478" s="4" t="s">
        <v>9012</v>
      </c>
      <c r="L5478">
        <v>55</v>
      </c>
      <c r="M5478" s="4"/>
      <c r="Q5478" s="4"/>
      <c r="R5478" s="4"/>
    </row>
    <row r="5479" spans="1:19">
      <c r="A5479" s="4" t="s">
        <v>5686</v>
      </c>
      <c r="B5479" s="4" t="s">
        <v>183</v>
      </c>
      <c r="C5479" s="4" t="s">
        <v>177</v>
      </c>
      <c r="D5479" s="4" t="s">
        <v>24</v>
      </c>
      <c r="E5479" s="4" t="s">
        <v>193</v>
      </c>
      <c r="F5479" s="3">
        <v>42946</v>
      </c>
      <c r="G5479" s="3"/>
      <c r="I5479" s="4" t="s">
        <v>9014</v>
      </c>
      <c r="J5479" s="4" t="s">
        <v>9015</v>
      </c>
      <c r="K5479" s="4" t="s">
        <v>9012</v>
      </c>
      <c r="L5479">
        <v>55</v>
      </c>
      <c r="M5479" s="4"/>
      <c r="Q5479" s="4"/>
      <c r="R5479" s="4"/>
    </row>
    <row r="5480" spans="1:19">
      <c r="A5480" s="4" t="s">
        <v>5687</v>
      </c>
      <c r="B5480" s="4" t="s">
        <v>183</v>
      </c>
      <c r="C5480" s="4" t="s">
        <v>199</v>
      </c>
      <c r="D5480" s="4" t="s">
        <v>57</v>
      </c>
      <c r="E5480" s="4" t="s">
        <v>197</v>
      </c>
      <c r="F5480" s="3">
        <v>42946</v>
      </c>
      <c r="G5480" s="3">
        <v>42954</v>
      </c>
      <c r="H5480">
        <v>0</v>
      </c>
      <c r="I5480" s="4" t="s">
        <v>9014</v>
      </c>
      <c r="J5480" s="4" t="s">
        <v>9015</v>
      </c>
      <c r="K5480" s="4" t="s">
        <v>9010</v>
      </c>
      <c r="L5480">
        <v>5482</v>
      </c>
      <c r="M5480" s="4" t="s">
        <v>58</v>
      </c>
      <c r="N5480">
        <v>2006</v>
      </c>
      <c r="O5480">
        <v>1102.43</v>
      </c>
      <c r="P5480">
        <v>1759</v>
      </c>
      <c r="Q5480" s="4" t="s">
        <v>23</v>
      </c>
      <c r="R5480" s="4" t="s">
        <v>24</v>
      </c>
      <c r="S5480">
        <v>8</v>
      </c>
    </row>
    <row r="5481" spans="1:19">
      <c r="A5481" s="4" t="s">
        <v>5688</v>
      </c>
      <c r="B5481" s="4" t="s">
        <v>261</v>
      </c>
      <c r="C5481" s="4" t="s">
        <v>177</v>
      </c>
      <c r="D5481" s="4" t="s">
        <v>21</v>
      </c>
      <c r="E5481" s="4" t="s">
        <v>193</v>
      </c>
      <c r="F5481" s="3">
        <v>42946</v>
      </c>
      <c r="G5481" s="3"/>
      <c r="I5481" s="4" t="s">
        <v>9021</v>
      </c>
      <c r="J5481" s="4" t="s">
        <v>9019</v>
      </c>
      <c r="K5481" s="4" t="s">
        <v>9012</v>
      </c>
      <c r="L5481">
        <v>55</v>
      </c>
      <c r="M5481" s="4" t="s">
        <v>9322</v>
      </c>
      <c r="N5481">
        <v>1996</v>
      </c>
      <c r="O5481">
        <v>1100.04</v>
      </c>
      <c r="P5481">
        <v>2822</v>
      </c>
      <c r="Q5481" s="4" t="s">
        <v>23</v>
      </c>
      <c r="R5481" s="4" t="s">
        <v>24</v>
      </c>
    </row>
    <row r="5482" spans="1:19">
      <c r="A5482" s="4" t="s">
        <v>5689</v>
      </c>
      <c r="B5482" s="4" t="s">
        <v>246</v>
      </c>
      <c r="C5482" s="4" t="s">
        <v>171</v>
      </c>
      <c r="D5482" s="4" t="s">
        <v>24</v>
      </c>
      <c r="E5482" s="4" t="s">
        <v>193</v>
      </c>
      <c r="F5482" s="3">
        <v>42946</v>
      </c>
      <c r="G5482" s="3"/>
      <c r="I5482" s="4" t="s">
        <v>9021</v>
      </c>
      <c r="J5482" s="4" t="s">
        <v>9019</v>
      </c>
      <c r="K5482" s="4" t="s">
        <v>9010</v>
      </c>
      <c r="L5482">
        <v>1096</v>
      </c>
      <c r="M5482" s="4"/>
      <c r="Q5482" s="4"/>
      <c r="R5482" s="4"/>
    </row>
    <row r="5483" spans="1:19">
      <c r="A5483" s="4" t="s">
        <v>5690</v>
      </c>
      <c r="B5483" s="4" t="s">
        <v>304</v>
      </c>
      <c r="C5483" s="4" t="s">
        <v>192</v>
      </c>
      <c r="D5483" s="4" t="s">
        <v>24</v>
      </c>
      <c r="E5483" s="4" t="s">
        <v>193</v>
      </c>
      <c r="F5483" s="3">
        <v>42946</v>
      </c>
      <c r="G5483" s="3"/>
      <c r="I5483" s="4" t="s">
        <v>9014</v>
      </c>
      <c r="J5483" s="4" t="s">
        <v>9015</v>
      </c>
      <c r="K5483" s="4" t="s">
        <v>9012</v>
      </c>
      <c r="L5483">
        <v>3393</v>
      </c>
      <c r="M5483" s="4"/>
      <c r="Q5483" s="4"/>
      <c r="R5483" s="4"/>
    </row>
    <row r="5484" spans="1:19">
      <c r="A5484" s="4" t="s">
        <v>5691</v>
      </c>
      <c r="B5484" s="4" t="s">
        <v>279</v>
      </c>
      <c r="C5484" s="4" t="s">
        <v>192</v>
      </c>
      <c r="D5484" s="4" t="s">
        <v>120</v>
      </c>
      <c r="E5484" s="4" t="s">
        <v>172</v>
      </c>
      <c r="F5484" s="3">
        <v>42946</v>
      </c>
      <c r="G5484" s="3">
        <v>43057</v>
      </c>
      <c r="H5484">
        <v>3113</v>
      </c>
      <c r="I5484" s="4" t="s">
        <v>9018</v>
      </c>
      <c r="J5484" s="4" t="s">
        <v>9019</v>
      </c>
      <c r="K5484" s="4" t="s">
        <v>9012</v>
      </c>
      <c r="L5484">
        <v>3393</v>
      </c>
      <c r="M5484" s="4" t="s">
        <v>58</v>
      </c>
      <c r="N5484">
        <v>1998</v>
      </c>
      <c r="O5484">
        <v>2022.14</v>
      </c>
      <c r="P5484">
        <v>5113</v>
      </c>
      <c r="Q5484" s="4" t="s">
        <v>23</v>
      </c>
      <c r="R5484" s="4" t="s">
        <v>24</v>
      </c>
      <c r="S5484">
        <v>111</v>
      </c>
    </row>
    <row r="5485" spans="1:19">
      <c r="A5485" s="4" t="s">
        <v>5692</v>
      </c>
      <c r="B5485" s="4" t="s">
        <v>210</v>
      </c>
      <c r="C5485" s="4" t="s">
        <v>171</v>
      </c>
      <c r="D5485" s="4" t="s">
        <v>34</v>
      </c>
      <c r="E5485" s="4" t="s">
        <v>172</v>
      </c>
      <c r="F5485" s="3">
        <v>42946</v>
      </c>
      <c r="G5485" s="3">
        <v>42957</v>
      </c>
      <c r="H5485">
        <v>1097</v>
      </c>
      <c r="I5485" s="4" t="s">
        <v>9021</v>
      </c>
      <c r="J5485" s="4" t="s">
        <v>9019</v>
      </c>
      <c r="K5485" s="4" t="s">
        <v>9010</v>
      </c>
      <c r="L5485">
        <v>1096</v>
      </c>
      <c r="M5485" s="4" t="s">
        <v>9322</v>
      </c>
      <c r="N5485">
        <v>1993</v>
      </c>
      <c r="O5485">
        <v>1242.32</v>
      </c>
      <c r="P5485">
        <v>3027</v>
      </c>
      <c r="Q5485" s="4" t="s">
        <v>23</v>
      </c>
      <c r="R5485" s="4" t="s">
        <v>21</v>
      </c>
      <c r="S5485">
        <v>11</v>
      </c>
    </row>
    <row r="5486" spans="1:19">
      <c r="A5486" s="4" t="s">
        <v>5693</v>
      </c>
      <c r="B5486" s="4" t="s">
        <v>174</v>
      </c>
      <c r="C5486" s="4" t="s">
        <v>179</v>
      </c>
      <c r="D5486" s="4" t="s">
        <v>24</v>
      </c>
      <c r="E5486" s="4" t="s">
        <v>193</v>
      </c>
      <c r="F5486" s="3">
        <v>42946</v>
      </c>
      <c r="G5486" s="3"/>
      <c r="I5486" s="4" t="s">
        <v>9016</v>
      </c>
      <c r="J5486" s="4" t="s">
        <v>9015</v>
      </c>
      <c r="K5486" s="4" t="s">
        <v>9010</v>
      </c>
      <c r="L5486">
        <v>550</v>
      </c>
      <c r="M5486" s="4"/>
      <c r="Q5486" s="4"/>
      <c r="R5486" s="4"/>
    </row>
    <row r="5487" spans="1:19">
      <c r="A5487" s="4" t="s">
        <v>5694</v>
      </c>
      <c r="B5487" s="4" t="s">
        <v>174</v>
      </c>
      <c r="C5487" s="4" t="s">
        <v>171</v>
      </c>
      <c r="D5487" s="4" t="s">
        <v>24</v>
      </c>
      <c r="E5487" s="4" t="s">
        <v>193</v>
      </c>
      <c r="F5487" s="3">
        <v>42946</v>
      </c>
      <c r="G5487" s="3"/>
      <c r="I5487" s="4" t="s">
        <v>9016</v>
      </c>
      <c r="J5487" s="4" t="s">
        <v>9015</v>
      </c>
      <c r="K5487" s="4" t="s">
        <v>9010</v>
      </c>
      <c r="L5487">
        <v>1096</v>
      </c>
      <c r="M5487" s="4"/>
      <c r="Q5487" s="4"/>
      <c r="R5487" s="4"/>
    </row>
    <row r="5488" spans="1:19">
      <c r="A5488" s="4" t="s">
        <v>5695</v>
      </c>
      <c r="B5488" s="4" t="s">
        <v>174</v>
      </c>
      <c r="C5488" s="4" t="s">
        <v>199</v>
      </c>
      <c r="D5488" s="4" t="s">
        <v>106</v>
      </c>
      <c r="E5488" s="4" t="s">
        <v>193</v>
      </c>
      <c r="F5488" s="3">
        <v>42946</v>
      </c>
      <c r="G5488" s="3"/>
      <c r="I5488" s="4" t="s">
        <v>9016</v>
      </c>
      <c r="J5488" s="4" t="s">
        <v>9015</v>
      </c>
      <c r="K5488" s="4" t="s">
        <v>9010</v>
      </c>
      <c r="L5488">
        <v>5482</v>
      </c>
      <c r="M5488" s="4" t="s">
        <v>46</v>
      </c>
      <c r="N5488">
        <v>2012</v>
      </c>
      <c r="O5488">
        <v>45.39</v>
      </c>
      <c r="P5488">
        <v>100</v>
      </c>
      <c r="Q5488" s="4" t="s">
        <v>23</v>
      </c>
      <c r="R5488" s="4" t="s">
        <v>47</v>
      </c>
    </row>
    <row r="5489" spans="1:19">
      <c r="A5489" s="4" t="s">
        <v>5696</v>
      </c>
      <c r="B5489" s="4" t="s">
        <v>174</v>
      </c>
      <c r="C5489" s="4" t="s">
        <v>9011</v>
      </c>
      <c r="D5489" s="4" t="s">
        <v>81</v>
      </c>
      <c r="E5489" s="4" t="s">
        <v>193</v>
      </c>
      <c r="F5489" s="3">
        <v>42946</v>
      </c>
      <c r="G5489" s="3"/>
      <c r="I5489" s="4" t="s">
        <v>9016</v>
      </c>
      <c r="J5489" s="4" t="s">
        <v>9015</v>
      </c>
      <c r="K5489" s="4" t="s">
        <v>9010</v>
      </c>
      <c r="L5489">
        <v>4821</v>
      </c>
      <c r="M5489" s="4" t="s">
        <v>33</v>
      </c>
      <c r="N5489">
        <v>1989</v>
      </c>
      <c r="O5489">
        <v>1388.67</v>
      </c>
      <c r="P5489">
        <v>3583</v>
      </c>
      <c r="Q5489" s="4" t="s">
        <v>23</v>
      </c>
      <c r="R5489" s="4" t="s">
        <v>24</v>
      </c>
    </row>
    <row r="5490" spans="1:19">
      <c r="A5490" s="4" t="s">
        <v>5697</v>
      </c>
      <c r="B5490" s="4" t="s">
        <v>174</v>
      </c>
      <c r="C5490" s="4" t="s">
        <v>192</v>
      </c>
      <c r="D5490" s="4" t="s">
        <v>24</v>
      </c>
      <c r="E5490" s="4" t="s">
        <v>193</v>
      </c>
      <c r="F5490" s="3">
        <v>42946</v>
      </c>
      <c r="G5490" s="3"/>
      <c r="I5490" s="4" t="s">
        <v>9016</v>
      </c>
      <c r="J5490" s="4" t="s">
        <v>9015</v>
      </c>
      <c r="K5490" s="4" t="s">
        <v>9012</v>
      </c>
      <c r="L5490">
        <v>3393</v>
      </c>
      <c r="M5490" s="4"/>
      <c r="Q5490" s="4"/>
      <c r="R5490" s="4"/>
    </row>
    <row r="5491" spans="1:19">
      <c r="A5491" s="4" t="s">
        <v>5698</v>
      </c>
      <c r="B5491" s="4" t="s">
        <v>174</v>
      </c>
      <c r="C5491" s="4" t="s">
        <v>192</v>
      </c>
      <c r="D5491" s="4" t="s">
        <v>24</v>
      </c>
      <c r="E5491" s="4" t="s">
        <v>193</v>
      </c>
      <c r="F5491" s="3">
        <v>42946</v>
      </c>
      <c r="G5491" s="3"/>
      <c r="I5491" s="4" t="s">
        <v>9016</v>
      </c>
      <c r="J5491" s="4" t="s">
        <v>9015</v>
      </c>
      <c r="K5491" s="4" t="s">
        <v>9012</v>
      </c>
      <c r="L5491">
        <v>3393</v>
      </c>
      <c r="M5491" s="4"/>
      <c r="Q5491" s="4"/>
      <c r="R5491" s="4"/>
    </row>
    <row r="5492" spans="1:19">
      <c r="A5492" s="4" t="s">
        <v>5699</v>
      </c>
      <c r="B5492" s="4" t="s">
        <v>174</v>
      </c>
      <c r="C5492" s="4" t="s">
        <v>192</v>
      </c>
      <c r="D5492" s="4" t="s">
        <v>76</v>
      </c>
      <c r="E5492" s="4" t="s">
        <v>197</v>
      </c>
      <c r="F5492" s="3">
        <v>42946</v>
      </c>
      <c r="G5492" s="3">
        <v>42952</v>
      </c>
      <c r="H5492">
        <v>0</v>
      </c>
      <c r="I5492" s="4" t="s">
        <v>9016</v>
      </c>
      <c r="J5492" s="4" t="s">
        <v>9015</v>
      </c>
      <c r="K5492" s="4" t="s">
        <v>9012</v>
      </c>
      <c r="L5492">
        <v>3393</v>
      </c>
      <c r="M5492" s="4" t="s">
        <v>9322</v>
      </c>
      <c r="N5492">
        <v>1997</v>
      </c>
      <c r="O5492">
        <v>8170.38</v>
      </c>
      <c r="P5492">
        <v>16499</v>
      </c>
      <c r="Q5492" s="4" t="s">
        <v>77</v>
      </c>
      <c r="R5492" s="4" t="s">
        <v>24</v>
      </c>
      <c r="S5492">
        <v>6</v>
      </c>
    </row>
    <row r="5493" spans="1:19">
      <c r="A5493" s="4" t="s">
        <v>5700</v>
      </c>
      <c r="B5493" s="4" t="s">
        <v>174</v>
      </c>
      <c r="C5493" s="4" t="s">
        <v>171</v>
      </c>
      <c r="D5493" s="4" t="s">
        <v>42</v>
      </c>
      <c r="E5493" s="4" t="s">
        <v>172</v>
      </c>
      <c r="F5493" s="3">
        <v>42946</v>
      </c>
      <c r="G5493" s="3">
        <v>43073</v>
      </c>
      <c r="H5493">
        <v>1245</v>
      </c>
      <c r="I5493" s="4" t="s">
        <v>9016</v>
      </c>
      <c r="J5493" s="4" t="s">
        <v>9015</v>
      </c>
      <c r="K5493" s="4" t="s">
        <v>9010</v>
      </c>
      <c r="L5493">
        <v>1096</v>
      </c>
      <c r="M5493" s="4" t="s">
        <v>26</v>
      </c>
      <c r="N5493">
        <v>2017</v>
      </c>
      <c r="O5493">
        <v>4.54</v>
      </c>
      <c r="P5493">
        <v>9</v>
      </c>
      <c r="Q5493" s="4" t="s">
        <v>23</v>
      </c>
      <c r="R5493" s="4" t="s">
        <v>24</v>
      </c>
      <c r="S5493">
        <v>127</v>
      </c>
    </row>
    <row r="5494" spans="1:19">
      <c r="A5494" s="4" t="s">
        <v>5701</v>
      </c>
      <c r="B5494" s="4" t="s">
        <v>174</v>
      </c>
      <c r="C5494" s="4" t="s">
        <v>171</v>
      </c>
      <c r="D5494" s="4" t="s">
        <v>106</v>
      </c>
      <c r="E5494" s="4" t="s">
        <v>172</v>
      </c>
      <c r="F5494" s="3">
        <v>42946</v>
      </c>
      <c r="G5494" s="3">
        <v>42951</v>
      </c>
      <c r="H5494">
        <v>1160</v>
      </c>
      <c r="I5494" s="4" t="s">
        <v>9016</v>
      </c>
      <c r="J5494" s="4" t="s">
        <v>9015</v>
      </c>
      <c r="K5494" s="4" t="s">
        <v>9010</v>
      </c>
      <c r="L5494">
        <v>1096</v>
      </c>
      <c r="M5494" s="4" t="s">
        <v>46</v>
      </c>
      <c r="N5494">
        <v>2012</v>
      </c>
      <c r="O5494">
        <v>45.39</v>
      </c>
      <c r="P5494">
        <v>100</v>
      </c>
      <c r="Q5494" s="4" t="s">
        <v>23</v>
      </c>
      <c r="R5494" s="4" t="s">
        <v>47</v>
      </c>
      <c r="S5494">
        <v>5</v>
      </c>
    </row>
    <row r="5495" spans="1:19">
      <c r="A5495" s="4" t="s">
        <v>5702</v>
      </c>
      <c r="B5495" s="4" t="s">
        <v>174</v>
      </c>
      <c r="C5495" s="4" t="s">
        <v>177</v>
      </c>
      <c r="D5495" s="4" t="s">
        <v>29</v>
      </c>
      <c r="E5495" s="4" t="s">
        <v>172</v>
      </c>
      <c r="F5495" s="3">
        <v>42946</v>
      </c>
      <c r="G5495" s="3">
        <v>42947</v>
      </c>
      <c r="H5495">
        <v>53</v>
      </c>
      <c r="I5495" s="4" t="s">
        <v>9016</v>
      </c>
      <c r="J5495" s="4" t="s">
        <v>9015</v>
      </c>
      <c r="K5495" s="4" t="s">
        <v>9012</v>
      </c>
      <c r="L5495">
        <v>55</v>
      </c>
      <c r="M5495" s="4" t="s">
        <v>26</v>
      </c>
      <c r="N5495">
        <v>2012</v>
      </c>
      <c r="O5495">
        <v>587.34</v>
      </c>
      <c r="P5495">
        <v>1356</v>
      </c>
      <c r="Q5495" s="4" t="s">
        <v>30</v>
      </c>
      <c r="R5495" s="4" t="s">
        <v>24</v>
      </c>
      <c r="S5495">
        <v>1</v>
      </c>
    </row>
    <row r="5496" spans="1:19">
      <c r="A5496" s="4" t="s">
        <v>5703</v>
      </c>
      <c r="B5496" s="4" t="s">
        <v>263</v>
      </c>
      <c r="C5496" s="4" t="s">
        <v>9011</v>
      </c>
      <c r="D5496" s="4" t="s">
        <v>78</v>
      </c>
      <c r="E5496" s="4" t="s">
        <v>197</v>
      </c>
      <c r="F5496" s="3">
        <v>42946</v>
      </c>
      <c r="G5496" s="3">
        <v>42958</v>
      </c>
      <c r="H5496">
        <v>0</v>
      </c>
      <c r="I5496" s="4" t="s">
        <v>9021</v>
      </c>
      <c r="J5496" s="4" t="s">
        <v>9019</v>
      </c>
      <c r="K5496" s="4" t="s">
        <v>9010</v>
      </c>
      <c r="L5496">
        <v>4821</v>
      </c>
      <c r="M5496" s="4" t="s">
        <v>55</v>
      </c>
      <c r="N5496">
        <v>1994</v>
      </c>
      <c r="O5496">
        <v>6395.05</v>
      </c>
      <c r="P5496">
        <v>20275</v>
      </c>
      <c r="Q5496" s="4" t="s">
        <v>23</v>
      </c>
      <c r="R5496" s="4" t="s">
        <v>24</v>
      </c>
      <c r="S5496">
        <v>12</v>
      </c>
    </row>
    <row r="5497" spans="1:19">
      <c r="A5497" s="4" t="s">
        <v>5704</v>
      </c>
      <c r="B5497" s="4" t="s">
        <v>196</v>
      </c>
      <c r="C5497" s="4" t="s">
        <v>171</v>
      </c>
      <c r="D5497" s="4" t="s">
        <v>24</v>
      </c>
      <c r="E5497" s="4" t="s">
        <v>193</v>
      </c>
      <c r="F5497" s="3">
        <v>42946</v>
      </c>
      <c r="G5497" s="3"/>
      <c r="I5497" s="4" t="s">
        <v>9016</v>
      </c>
      <c r="J5497" s="4" t="s">
        <v>9015</v>
      </c>
      <c r="K5497" s="4" t="s">
        <v>9010</v>
      </c>
      <c r="L5497">
        <v>1096</v>
      </c>
      <c r="M5497" s="4"/>
      <c r="Q5497" s="4"/>
      <c r="R5497" s="4"/>
    </row>
    <row r="5498" spans="1:19">
      <c r="A5498" s="4" t="s">
        <v>5705</v>
      </c>
      <c r="B5498" s="4" t="s">
        <v>196</v>
      </c>
      <c r="C5498" s="4" t="s">
        <v>9011</v>
      </c>
      <c r="D5498" s="4" t="s">
        <v>24</v>
      </c>
      <c r="E5498" s="4" t="s">
        <v>193</v>
      </c>
      <c r="F5498" s="3">
        <v>42946</v>
      </c>
      <c r="G5498" s="3"/>
      <c r="I5498" s="4" t="s">
        <v>9016</v>
      </c>
      <c r="J5498" s="4" t="s">
        <v>9015</v>
      </c>
      <c r="K5498" s="4" t="s">
        <v>9010</v>
      </c>
      <c r="L5498">
        <v>4821</v>
      </c>
      <c r="M5498" s="4"/>
      <c r="Q5498" s="4"/>
      <c r="R5498" s="4"/>
    </row>
    <row r="5499" spans="1:19">
      <c r="A5499" s="4" t="s">
        <v>5706</v>
      </c>
      <c r="B5499" s="4" t="s">
        <v>196</v>
      </c>
      <c r="C5499" s="4" t="s">
        <v>177</v>
      </c>
      <c r="D5499" s="4" t="s">
        <v>24</v>
      </c>
      <c r="E5499" s="4" t="s">
        <v>193</v>
      </c>
      <c r="F5499" s="3">
        <v>42946</v>
      </c>
      <c r="G5499" s="3"/>
      <c r="I5499" s="4" t="s">
        <v>9016</v>
      </c>
      <c r="J5499" s="4" t="s">
        <v>9015</v>
      </c>
      <c r="K5499" s="4" t="s">
        <v>9012</v>
      </c>
      <c r="L5499">
        <v>55</v>
      </c>
      <c r="M5499" s="4"/>
      <c r="Q5499" s="4"/>
      <c r="R5499" s="4"/>
    </row>
    <row r="5500" spans="1:19">
      <c r="A5500" s="4" t="s">
        <v>5707</v>
      </c>
      <c r="B5500" s="4" t="s">
        <v>196</v>
      </c>
      <c r="C5500" s="4" t="s">
        <v>192</v>
      </c>
      <c r="D5500" s="4" t="s">
        <v>61</v>
      </c>
      <c r="E5500" s="4" t="s">
        <v>197</v>
      </c>
      <c r="F5500" s="3">
        <v>42946</v>
      </c>
      <c r="G5500" s="3">
        <v>42953</v>
      </c>
      <c r="H5500">
        <v>0</v>
      </c>
      <c r="I5500" s="4" t="s">
        <v>9016</v>
      </c>
      <c r="J5500" s="4" t="s">
        <v>9015</v>
      </c>
      <c r="K5500" s="4" t="s">
        <v>9012</v>
      </c>
      <c r="L5500">
        <v>3393</v>
      </c>
      <c r="M5500" s="4" t="s">
        <v>58</v>
      </c>
      <c r="N5500">
        <v>1991</v>
      </c>
      <c r="O5500">
        <v>2819.5</v>
      </c>
      <c r="P5500">
        <v>7227</v>
      </c>
      <c r="Q5500" s="4" t="s">
        <v>23</v>
      </c>
      <c r="R5500" s="4" t="s">
        <v>62</v>
      </c>
      <c r="S5500">
        <v>7</v>
      </c>
    </row>
    <row r="5501" spans="1:19">
      <c r="A5501" s="4" t="s">
        <v>5708</v>
      </c>
      <c r="B5501" s="4" t="s">
        <v>203</v>
      </c>
      <c r="C5501" s="4" t="s">
        <v>192</v>
      </c>
      <c r="D5501" s="4" t="s">
        <v>93</v>
      </c>
      <c r="E5501" s="4" t="s">
        <v>197</v>
      </c>
      <c r="F5501" s="3">
        <v>42946</v>
      </c>
      <c r="G5501" s="3">
        <v>42947</v>
      </c>
      <c r="H5501">
        <v>0</v>
      </c>
      <c r="I5501" s="4" t="s">
        <v>9023</v>
      </c>
      <c r="J5501" s="4" t="s">
        <v>9024</v>
      </c>
      <c r="K5501" s="4" t="s">
        <v>9012</v>
      </c>
      <c r="L5501">
        <v>3393</v>
      </c>
      <c r="M5501" s="4" t="s">
        <v>73</v>
      </c>
      <c r="N5501">
        <v>1991</v>
      </c>
      <c r="O5501">
        <v>1012.72</v>
      </c>
      <c r="P5501">
        <v>3492</v>
      </c>
      <c r="Q5501" s="4" t="s">
        <v>94</v>
      </c>
      <c r="R5501" s="4" t="s">
        <v>24</v>
      </c>
      <c r="S5501">
        <v>1</v>
      </c>
    </row>
    <row r="5502" spans="1:19">
      <c r="A5502" s="4" t="s">
        <v>5709</v>
      </c>
      <c r="B5502" s="4" t="s">
        <v>191</v>
      </c>
      <c r="C5502" s="4" t="s">
        <v>9011</v>
      </c>
      <c r="D5502" s="4" t="s">
        <v>38</v>
      </c>
      <c r="E5502" s="4" t="s">
        <v>172</v>
      </c>
      <c r="F5502" s="3">
        <v>42946</v>
      </c>
      <c r="G5502" s="3">
        <v>42988</v>
      </c>
      <c r="H5502">
        <v>5031</v>
      </c>
      <c r="I5502" s="4" t="s">
        <v>9026</v>
      </c>
      <c r="J5502" s="4" t="s">
        <v>9024</v>
      </c>
      <c r="K5502" s="4" t="s">
        <v>9010</v>
      </c>
      <c r="L5502">
        <v>4821</v>
      </c>
      <c r="M5502" s="4" t="s">
        <v>39</v>
      </c>
      <c r="N5502">
        <v>1993</v>
      </c>
      <c r="O5502">
        <v>4269.8999999999996</v>
      </c>
      <c r="P5502">
        <v>6472</v>
      </c>
      <c r="Q5502" s="4" t="s">
        <v>23</v>
      </c>
      <c r="R5502" s="4" t="s">
        <v>40</v>
      </c>
      <c r="S5502">
        <v>42</v>
      </c>
    </row>
    <row r="5503" spans="1:19">
      <c r="A5503" s="4" t="s">
        <v>5710</v>
      </c>
      <c r="B5503" s="4" t="s">
        <v>343</v>
      </c>
      <c r="C5503" s="4" t="s">
        <v>9011</v>
      </c>
      <c r="D5503" s="4" t="s">
        <v>100</v>
      </c>
      <c r="E5503" s="4" t="s">
        <v>172</v>
      </c>
      <c r="F5503" s="3">
        <v>42946</v>
      </c>
      <c r="G5503" s="3">
        <v>42947</v>
      </c>
      <c r="H5503">
        <v>5741</v>
      </c>
      <c r="I5503" s="4" t="s">
        <v>9016</v>
      </c>
      <c r="J5503" s="4" t="s">
        <v>9015</v>
      </c>
      <c r="K5503" s="4" t="s">
        <v>9010</v>
      </c>
      <c r="L5503">
        <v>4821</v>
      </c>
      <c r="M5503" s="4" t="s">
        <v>9322</v>
      </c>
      <c r="N5503">
        <v>1987</v>
      </c>
      <c r="O5503">
        <v>2938.67</v>
      </c>
      <c r="P5503">
        <v>8775</v>
      </c>
      <c r="Q5503" s="4" t="s">
        <v>101</v>
      </c>
      <c r="R5503" s="4" t="s">
        <v>24</v>
      </c>
      <c r="S5503">
        <v>1</v>
      </c>
    </row>
    <row r="5504" spans="1:19">
      <c r="A5504" s="4" t="s">
        <v>5711</v>
      </c>
      <c r="B5504" s="4" t="s">
        <v>219</v>
      </c>
      <c r="C5504" s="4" t="s">
        <v>177</v>
      </c>
      <c r="D5504" s="4" t="s">
        <v>24</v>
      </c>
      <c r="E5504" s="4" t="s">
        <v>193</v>
      </c>
      <c r="F5504" s="3">
        <v>42946</v>
      </c>
      <c r="G5504" s="3"/>
      <c r="I5504" s="4" t="s">
        <v>9026</v>
      </c>
      <c r="J5504" s="4" t="s">
        <v>9024</v>
      </c>
      <c r="K5504" s="4" t="s">
        <v>9012</v>
      </c>
      <c r="L5504">
        <v>55</v>
      </c>
      <c r="M5504" s="4"/>
      <c r="Q5504" s="4"/>
      <c r="R5504" s="4"/>
    </row>
    <row r="5505" spans="1:19">
      <c r="A5505" s="4" t="s">
        <v>5712</v>
      </c>
      <c r="B5505" s="4" t="s">
        <v>219</v>
      </c>
      <c r="C5505" s="4" t="s">
        <v>171</v>
      </c>
      <c r="D5505" s="4" t="s">
        <v>98</v>
      </c>
      <c r="E5505" s="4" t="s">
        <v>172</v>
      </c>
      <c r="F5505" s="3">
        <v>42946</v>
      </c>
      <c r="G5505" s="3">
        <v>42956</v>
      </c>
      <c r="H5505">
        <v>1038</v>
      </c>
      <c r="I5505" s="4" t="s">
        <v>9026</v>
      </c>
      <c r="J5505" s="4" t="s">
        <v>9024</v>
      </c>
      <c r="K5505" s="4" t="s">
        <v>9010</v>
      </c>
      <c r="L5505">
        <v>1096</v>
      </c>
      <c r="M5505" s="4" t="s">
        <v>39</v>
      </c>
      <c r="N5505">
        <v>2002</v>
      </c>
      <c r="O5505">
        <v>349.81</v>
      </c>
      <c r="P5505">
        <v>315</v>
      </c>
      <c r="Q5505" s="4" t="s">
        <v>23</v>
      </c>
      <c r="R5505" s="4" t="s">
        <v>24</v>
      </c>
      <c r="S5505">
        <v>10</v>
      </c>
    </row>
    <row r="5506" spans="1:19">
      <c r="A5506" s="4" t="s">
        <v>5713</v>
      </c>
      <c r="B5506" s="4" t="s">
        <v>230</v>
      </c>
      <c r="C5506" s="4" t="s">
        <v>179</v>
      </c>
      <c r="D5506" s="4" t="s">
        <v>24</v>
      </c>
      <c r="E5506" s="4" t="s">
        <v>193</v>
      </c>
      <c r="F5506" s="3">
        <v>42946</v>
      </c>
      <c r="G5506" s="3"/>
      <c r="I5506" s="4" t="s">
        <v>9026</v>
      </c>
      <c r="J5506" s="4" t="s">
        <v>9024</v>
      </c>
      <c r="K5506" s="4" t="s">
        <v>9010</v>
      </c>
      <c r="L5506">
        <v>550</v>
      </c>
      <c r="M5506" s="4"/>
      <c r="Q5506" s="4"/>
      <c r="R5506" s="4"/>
    </row>
    <row r="5507" spans="1:19">
      <c r="A5507" s="4" t="s">
        <v>5714</v>
      </c>
      <c r="B5507" s="4" t="s">
        <v>230</v>
      </c>
      <c r="C5507" s="4" t="s">
        <v>179</v>
      </c>
      <c r="D5507" s="4" t="s">
        <v>42</v>
      </c>
      <c r="E5507" s="4" t="s">
        <v>197</v>
      </c>
      <c r="F5507" s="3">
        <v>42946</v>
      </c>
      <c r="G5507" s="3">
        <v>42952</v>
      </c>
      <c r="H5507">
        <v>0</v>
      </c>
      <c r="I5507" s="4" t="s">
        <v>9026</v>
      </c>
      <c r="J5507" s="4" t="s">
        <v>9024</v>
      </c>
      <c r="K5507" s="4" t="s">
        <v>9010</v>
      </c>
      <c r="L5507">
        <v>550</v>
      </c>
      <c r="M5507" s="4" t="s">
        <v>26</v>
      </c>
      <c r="N5507">
        <v>2017</v>
      </c>
      <c r="O5507">
        <v>4.54</v>
      </c>
      <c r="P5507">
        <v>9</v>
      </c>
      <c r="Q5507" s="4" t="s">
        <v>23</v>
      </c>
      <c r="R5507" s="4" t="s">
        <v>24</v>
      </c>
      <c r="S5507">
        <v>6</v>
      </c>
    </row>
    <row r="5508" spans="1:19">
      <c r="A5508" s="4" t="s">
        <v>5715</v>
      </c>
      <c r="B5508" s="4" t="s">
        <v>230</v>
      </c>
      <c r="C5508" s="4" t="s">
        <v>179</v>
      </c>
      <c r="D5508" s="4" t="s">
        <v>81</v>
      </c>
      <c r="E5508" s="4" t="s">
        <v>197</v>
      </c>
      <c r="F5508" s="3">
        <v>42946</v>
      </c>
      <c r="G5508" s="3">
        <v>43059</v>
      </c>
      <c r="H5508">
        <v>0</v>
      </c>
      <c r="I5508" s="4" t="s">
        <v>9026</v>
      </c>
      <c r="J5508" s="4" t="s">
        <v>9024</v>
      </c>
      <c r="K5508" s="4" t="s">
        <v>9010</v>
      </c>
      <c r="L5508">
        <v>550</v>
      </c>
      <c r="M5508" s="4" t="s">
        <v>33</v>
      </c>
      <c r="N5508">
        <v>1989</v>
      </c>
      <c r="O5508">
        <v>1388.67</v>
      </c>
      <c r="P5508">
        <v>3583</v>
      </c>
      <c r="Q5508" s="4" t="s">
        <v>23</v>
      </c>
      <c r="R5508" s="4" t="s">
        <v>24</v>
      </c>
      <c r="S5508">
        <v>113</v>
      </c>
    </row>
    <row r="5509" spans="1:19">
      <c r="A5509" s="4" t="s">
        <v>5716</v>
      </c>
      <c r="B5509" s="4" t="s">
        <v>256</v>
      </c>
      <c r="C5509" s="4" t="s">
        <v>179</v>
      </c>
      <c r="D5509" s="4" t="s">
        <v>24</v>
      </c>
      <c r="E5509" s="4" t="s">
        <v>193</v>
      </c>
      <c r="F5509" s="3">
        <v>42946</v>
      </c>
      <c r="G5509" s="3"/>
      <c r="I5509" s="4" t="s">
        <v>9014</v>
      </c>
      <c r="J5509" s="4" t="s">
        <v>9015</v>
      </c>
      <c r="K5509" s="4" t="s">
        <v>9010</v>
      </c>
      <c r="L5509">
        <v>550</v>
      </c>
      <c r="M5509" s="4"/>
      <c r="Q5509" s="4"/>
      <c r="R5509" s="4"/>
    </row>
    <row r="5510" spans="1:19">
      <c r="A5510" s="4" t="s">
        <v>5717</v>
      </c>
      <c r="B5510" s="4" t="s">
        <v>256</v>
      </c>
      <c r="C5510" s="4" t="s">
        <v>177</v>
      </c>
      <c r="D5510" s="4" t="s">
        <v>29</v>
      </c>
      <c r="E5510" s="4" t="s">
        <v>193</v>
      </c>
      <c r="F5510" s="3">
        <v>42946</v>
      </c>
      <c r="G5510" s="3"/>
      <c r="I5510" s="4" t="s">
        <v>9014</v>
      </c>
      <c r="J5510" s="4" t="s">
        <v>9015</v>
      </c>
      <c r="K5510" s="4" t="s">
        <v>9012</v>
      </c>
      <c r="L5510">
        <v>55</v>
      </c>
      <c r="M5510" s="4" t="s">
        <v>26</v>
      </c>
      <c r="N5510">
        <v>2012</v>
      </c>
      <c r="O5510">
        <v>587.34</v>
      </c>
      <c r="P5510">
        <v>1356</v>
      </c>
      <c r="Q5510" s="4" t="s">
        <v>30</v>
      </c>
      <c r="R5510" s="4" t="s">
        <v>24</v>
      </c>
    </row>
    <row r="5511" spans="1:19">
      <c r="A5511" s="4" t="s">
        <v>5718</v>
      </c>
      <c r="B5511" s="4" t="s">
        <v>256</v>
      </c>
      <c r="C5511" s="4" t="s">
        <v>179</v>
      </c>
      <c r="D5511" s="4" t="s">
        <v>61</v>
      </c>
      <c r="E5511" s="4" t="s">
        <v>172</v>
      </c>
      <c r="F5511" s="3">
        <v>42946</v>
      </c>
      <c r="G5511" s="3">
        <v>42956</v>
      </c>
      <c r="H5511">
        <v>502</v>
      </c>
      <c r="I5511" s="4" t="s">
        <v>9014</v>
      </c>
      <c r="J5511" s="4" t="s">
        <v>9015</v>
      </c>
      <c r="K5511" s="4" t="s">
        <v>9010</v>
      </c>
      <c r="L5511">
        <v>550</v>
      </c>
      <c r="M5511" s="4" t="s">
        <v>58</v>
      </c>
      <c r="N5511">
        <v>1991</v>
      </c>
      <c r="O5511">
        <v>2819.5</v>
      </c>
      <c r="P5511">
        <v>7227</v>
      </c>
      <c r="Q5511" s="4" t="s">
        <v>23</v>
      </c>
      <c r="R5511" s="4" t="s">
        <v>62</v>
      </c>
      <c r="S5511">
        <v>10</v>
      </c>
    </row>
    <row r="5512" spans="1:19">
      <c r="A5512" s="4" t="s">
        <v>5719</v>
      </c>
      <c r="B5512" s="4" t="s">
        <v>244</v>
      </c>
      <c r="C5512" s="4" t="s">
        <v>171</v>
      </c>
      <c r="D5512" s="4" t="s">
        <v>24</v>
      </c>
      <c r="E5512" s="4" t="s">
        <v>193</v>
      </c>
      <c r="F5512" s="3">
        <v>42946</v>
      </c>
      <c r="G5512" s="3"/>
      <c r="I5512" s="4" t="s">
        <v>9016</v>
      </c>
      <c r="J5512" s="4" t="s">
        <v>9015</v>
      </c>
      <c r="K5512" s="4" t="s">
        <v>9010</v>
      </c>
      <c r="L5512">
        <v>1096</v>
      </c>
      <c r="M5512" s="4"/>
      <c r="Q5512" s="4"/>
      <c r="R5512" s="4"/>
    </row>
    <row r="5513" spans="1:19">
      <c r="A5513" s="4" t="s">
        <v>5720</v>
      </c>
      <c r="B5513" s="4" t="s">
        <v>244</v>
      </c>
      <c r="C5513" s="4" t="s">
        <v>177</v>
      </c>
      <c r="D5513" s="4" t="s">
        <v>24</v>
      </c>
      <c r="E5513" s="4" t="s">
        <v>193</v>
      </c>
      <c r="F5513" s="3">
        <v>42946</v>
      </c>
      <c r="G5513" s="3"/>
      <c r="I5513" s="4" t="s">
        <v>9016</v>
      </c>
      <c r="J5513" s="4" t="s">
        <v>9015</v>
      </c>
      <c r="K5513" s="4" t="s">
        <v>9012</v>
      </c>
      <c r="L5513">
        <v>55</v>
      </c>
      <c r="M5513" s="4"/>
      <c r="Q5513" s="4"/>
      <c r="R5513" s="4"/>
    </row>
    <row r="5514" spans="1:19">
      <c r="A5514" s="4" t="s">
        <v>5721</v>
      </c>
      <c r="B5514" s="4" t="s">
        <v>201</v>
      </c>
      <c r="C5514" s="4" t="s">
        <v>171</v>
      </c>
      <c r="D5514" s="4" t="s">
        <v>24</v>
      </c>
      <c r="E5514" s="4" t="s">
        <v>193</v>
      </c>
      <c r="F5514" s="3">
        <v>42946</v>
      </c>
      <c r="G5514" s="3"/>
      <c r="I5514" s="4" t="s">
        <v>9026</v>
      </c>
      <c r="J5514" s="4" t="s">
        <v>9024</v>
      </c>
      <c r="K5514" s="4" t="s">
        <v>9010</v>
      </c>
      <c r="L5514">
        <v>1096</v>
      </c>
      <c r="M5514" s="4"/>
      <c r="Q5514" s="4"/>
      <c r="R5514" s="4"/>
    </row>
    <row r="5515" spans="1:19">
      <c r="A5515" s="4" t="s">
        <v>5722</v>
      </c>
      <c r="B5515" s="4" t="s">
        <v>201</v>
      </c>
      <c r="C5515" s="4" t="s">
        <v>9011</v>
      </c>
      <c r="D5515" s="4" t="s">
        <v>90</v>
      </c>
      <c r="E5515" s="4" t="s">
        <v>172</v>
      </c>
      <c r="F5515" s="3">
        <v>42946</v>
      </c>
      <c r="G5515" s="3">
        <v>42947</v>
      </c>
      <c r="H5515">
        <v>4913</v>
      </c>
      <c r="I5515" s="4" t="s">
        <v>9026</v>
      </c>
      <c r="J5515" s="4" t="s">
        <v>9024</v>
      </c>
      <c r="K5515" s="4" t="s">
        <v>9010</v>
      </c>
      <c r="L5515">
        <v>4821</v>
      </c>
      <c r="M5515" s="4" t="s">
        <v>73</v>
      </c>
      <c r="N5515">
        <v>1987</v>
      </c>
      <c r="O5515">
        <v>405.59</v>
      </c>
      <c r="P5515">
        <v>1179</v>
      </c>
      <c r="Q5515" s="4" t="s">
        <v>91</v>
      </c>
      <c r="R5515" s="4" t="s">
        <v>92</v>
      </c>
      <c r="S5515">
        <v>1</v>
      </c>
    </row>
    <row r="5516" spans="1:19">
      <c r="A5516" s="4" t="s">
        <v>5723</v>
      </c>
      <c r="B5516" s="4" t="s">
        <v>170</v>
      </c>
      <c r="C5516" s="4" t="s">
        <v>179</v>
      </c>
      <c r="D5516" s="4" t="s">
        <v>24</v>
      </c>
      <c r="E5516" s="4" t="s">
        <v>193</v>
      </c>
      <c r="F5516" s="3">
        <v>42946</v>
      </c>
      <c r="G5516" s="3"/>
      <c r="I5516" s="4" t="s">
        <v>9014</v>
      </c>
      <c r="J5516" s="4" t="s">
        <v>9015</v>
      </c>
      <c r="K5516" s="4" t="s">
        <v>9010</v>
      </c>
      <c r="L5516">
        <v>550</v>
      </c>
      <c r="M5516" s="4"/>
      <c r="Q5516" s="4"/>
      <c r="R5516" s="4"/>
    </row>
    <row r="5517" spans="1:19">
      <c r="A5517" s="4" t="s">
        <v>5724</v>
      </c>
      <c r="B5517" s="4" t="s">
        <v>170</v>
      </c>
      <c r="C5517" s="4" t="s">
        <v>177</v>
      </c>
      <c r="D5517" s="4" t="s">
        <v>98</v>
      </c>
      <c r="E5517" s="4" t="s">
        <v>193</v>
      </c>
      <c r="F5517" s="3">
        <v>42946</v>
      </c>
      <c r="G5517" s="3"/>
      <c r="I5517" s="4" t="s">
        <v>9014</v>
      </c>
      <c r="J5517" s="4" t="s">
        <v>9015</v>
      </c>
      <c r="K5517" s="4" t="s">
        <v>9012</v>
      </c>
      <c r="L5517">
        <v>55</v>
      </c>
      <c r="M5517" s="4" t="s">
        <v>39</v>
      </c>
      <c r="N5517">
        <v>2002</v>
      </c>
      <c r="O5517">
        <v>349.81</v>
      </c>
      <c r="P5517">
        <v>315</v>
      </c>
      <c r="Q5517" s="4" t="s">
        <v>23</v>
      </c>
      <c r="R5517" s="4" t="s">
        <v>24</v>
      </c>
    </row>
    <row r="5518" spans="1:19">
      <c r="A5518" s="4" t="s">
        <v>5725</v>
      </c>
      <c r="B5518" s="4" t="s">
        <v>170</v>
      </c>
      <c r="C5518" s="4" t="s">
        <v>192</v>
      </c>
      <c r="D5518" s="4" t="s">
        <v>104</v>
      </c>
      <c r="E5518" s="4" t="s">
        <v>172</v>
      </c>
      <c r="F5518" s="3">
        <v>42946</v>
      </c>
      <c r="G5518" s="3">
        <v>42997</v>
      </c>
      <c r="H5518">
        <v>3457</v>
      </c>
      <c r="I5518" s="4" t="s">
        <v>9014</v>
      </c>
      <c r="J5518" s="4" t="s">
        <v>9015</v>
      </c>
      <c r="K5518" s="4" t="s">
        <v>9012</v>
      </c>
      <c r="L5518">
        <v>3393</v>
      </c>
      <c r="M5518" s="4" t="s">
        <v>9322</v>
      </c>
      <c r="N5518">
        <v>1983</v>
      </c>
      <c r="O5518">
        <v>1008.06</v>
      </c>
      <c r="P5518">
        <v>1238</v>
      </c>
      <c r="Q5518" s="4" t="s">
        <v>23</v>
      </c>
      <c r="R5518" s="4" t="s">
        <v>24</v>
      </c>
      <c r="S5518">
        <v>51</v>
      </c>
    </row>
    <row r="5519" spans="1:19">
      <c r="A5519" s="4" t="s">
        <v>5726</v>
      </c>
      <c r="B5519" s="4" t="s">
        <v>189</v>
      </c>
      <c r="C5519" s="4" t="s">
        <v>179</v>
      </c>
      <c r="D5519" s="4" t="s">
        <v>50</v>
      </c>
      <c r="E5519" s="4" t="s">
        <v>193</v>
      </c>
      <c r="F5519" s="3">
        <v>42946</v>
      </c>
      <c r="G5519" s="3"/>
      <c r="I5519" s="4" t="s">
        <v>9016</v>
      </c>
      <c r="J5519" s="4" t="s">
        <v>9015</v>
      </c>
      <c r="K5519" s="4" t="s">
        <v>9010</v>
      </c>
      <c r="L5519">
        <v>550</v>
      </c>
      <c r="M5519" s="4" t="s">
        <v>9322</v>
      </c>
      <c r="N5519">
        <v>1992</v>
      </c>
      <c r="O5519">
        <v>1712.68</v>
      </c>
      <c r="P5519">
        <v>3194</v>
      </c>
      <c r="Q5519" s="4" t="s">
        <v>23</v>
      </c>
      <c r="R5519" s="4" t="s">
        <v>21</v>
      </c>
    </row>
    <row r="5520" spans="1:19">
      <c r="A5520" s="4" t="s">
        <v>5727</v>
      </c>
      <c r="B5520" s="4" t="s">
        <v>189</v>
      </c>
      <c r="C5520" s="4" t="s">
        <v>179</v>
      </c>
      <c r="D5520" s="4" t="s">
        <v>24</v>
      </c>
      <c r="E5520" s="4" t="s">
        <v>193</v>
      </c>
      <c r="F5520" s="3">
        <v>42946</v>
      </c>
      <c r="G5520" s="3"/>
      <c r="I5520" s="4" t="s">
        <v>9016</v>
      </c>
      <c r="J5520" s="4" t="s">
        <v>9015</v>
      </c>
      <c r="K5520" s="4" t="s">
        <v>9010</v>
      </c>
      <c r="L5520">
        <v>550</v>
      </c>
      <c r="M5520" s="4"/>
      <c r="Q5520" s="4"/>
      <c r="R5520" s="4"/>
    </row>
    <row r="5521" spans="1:19">
      <c r="A5521" s="4" t="s">
        <v>5728</v>
      </c>
      <c r="B5521" s="4" t="s">
        <v>189</v>
      </c>
      <c r="C5521" s="4" t="s">
        <v>171</v>
      </c>
      <c r="D5521" s="4" t="s">
        <v>51</v>
      </c>
      <c r="E5521" s="4" t="s">
        <v>193</v>
      </c>
      <c r="F5521" s="3">
        <v>42946</v>
      </c>
      <c r="G5521" s="3"/>
      <c r="I5521" s="4" t="s">
        <v>9016</v>
      </c>
      <c r="J5521" s="4" t="s">
        <v>9015</v>
      </c>
      <c r="K5521" s="4" t="s">
        <v>9010</v>
      </c>
      <c r="L5521">
        <v>1096</v>
      </c>
      <c r="M5521" s="4" t="s">
        <v>36</v>
      </c>
      <c r="N5521">
        <v>1982</v>
      </c>
      <c r="O5521">
        <v>4618</v>
      </c>
      <c r="P5521">
        <v>10083</v>
      </c>
      <c r="Q5521" s="4" t="s">
        <v>23</v>
      </c>
      <c r="R5521" s="4" t="s">
        <v>24</v>
      </c>
    </row>
    <row r="5522" spans="1:19">
      <c r="A5522" s="4" t="s">
        <v>5729</v>
      </c>
      <c r="B5522" s="4" t="s">
        <v>189</v>
      </c>
      <c r="C5522" s="4" t="s">
        <v>177</v>
      </c>
      <c r="D5522" s="4" t="s">
        <v>24</v>
      </c>
      <c r="E5522" s="4" t="s">
        <v>193</v>
      </c>
      <c r="F5522" s="3">
        <v>42946</v>
      </c>
      <c r="G5522" s="3"/>
      <c r="I5522" s="4" t="s">
        <v>9016</v>
      </c>
      <c r="J5522" s="4" t="s">
        <v>9015</v>
      </c>
      <c r="K5522" s="4" t="s">
        <v>9012</v>
      </c>
      <c r="L5522">
        <v>55</v>
      </c>
      <c r="M5522" s="4"/>
      <c r="Q5522" s="4"/>
      <c r="R5522" s="4"/>
    </row>
    <row r="5523" spans="1:19">
      <c r="A5523" s="4" t="s">
        <v>5730</v>
      </c>
      <c r="B5523" s="4" t="s">
        <v>232</v>
      </c>
      <c r="C5523" s="4" t="s">
        <v>199</v>
      </c>
      <c r="D5523" s="4" t="s">
        <v>96</v>
      </c>
      <c r="E5523" s="4" t="s">
        <v>172</v>
      </c>
      <c r="F5523" s="3">
        <v>42946</v>
      </c>
      <c r="G5523" s="3">
        <v>42955</v>
      </c>
      <c r="H5523">
        <v>5204</v>
      </c>
      <c r="I5523" s="4" t="s">
        <v>9021</v>
      </c>
      <c r="J5523" s="4" t="s">
        <v>9019</v>
      </c>
      <c r="K5523" s="4" t="s">
        <v>9010</v>
      </c>
      <c r="L5523">
        <v>5482</v>
      </c>
      <c r="M5523" s="4" t="s">
        <v>58</v>
      </c>
      <c r="N5523">
        <v>1994</v>
      </c>
      <c r="O5523">
        <v>355.23</v>
      </c>
      <c r="P5523">
        <v>853</v>
      </c>
      <c r="Q5523" s="4" t="s">
        <v>23</v>
      </c>
      <c r="R5523" s="4" t="s">
        <v>24</v>
      </c>
      <c r="S5523">
        <v>9</v>
      </c>
    </row>
    <row r="5524" spans="1:19">
      <c r="A5524" s="4" t="s">
        <v>5731</v>
      </c>
      <c r="B5524" s="4" t="s">
        <v>226</v>
      </c>
      <c r="C5524" s="4" t="s">
        <v>192</v>
      </c>
      <c r="D5524" s="4" t="s">
        <v>99</v>
      </c>
      <c r="E5524" s="4" t="s">
        <v>172</v>
      </c>
      <c r="F5524" s="3">
        <v>42946</v>
      </c>
      <c r="G5524" s="3">
        <v>42954</v>
      </c>
      <c r="H5524">
        <v>3019</v>
      </c>
      <c r="I5524" s="4" t="s">
        <v>9018</v>
      </c>
      <c r="J5524" s="4" t="s">
        <v>9019</v>
      </c>
      <c r="K5524" s="4" t="s">
        <v>9012</v>
      </c>
      <c r="L5524">
        <v>3393</v>
      </c>
      <c r="M5524" s="4" t="s">
        <v>33</v>
      </c>
      <c r="N5524">
        <v>2003</v>
      </c>
      <c r="O5524">
        <v>1419.98</v>
      </c>
      <c r="P5524">
        <v>4018</v>
      </c>
      <c r="Q5524" s="4" t="s">
        <v>23</v>
      </c>
      <c r="R5524" s="4" t="s">
        <v>24</v>
      </c>
      <c r="S5524">
        <v>8</v>
      </c>
    </row>
    <row r="5525" spans="1:19">
      <c r="A5525" s="4" t="s">
        <v>5732</v>
      </c>
      <c r="B5525" s="4" t="s">
        <v>226</v>
      </c>
      <c r="C5525" s="4" t="s">
        <v>192</v>
      </c>
      <c r="D5525" s="4" t="s">
        <v>113</v>
      </c>
      <c r="E5525" s="4" t="s">
        <v>172</v>
      </c>
      <c r="F5525" s="3">
        <v>42946</v>
      </c>
      <c r="G5525" s="3">
        <v>42965</v>
      </c>
      <c r="H5525">
        <v>3453</v>
      </c>
      <c r="I5525" s="4" t="s">
        <v>9018</v>
      </c>
      <c r="J5525" s="4" t="s">
        <v>9019</v>
      </c>
      <c r="K5525" s="4" t="s">
        <v>9012</v>
      </c>
      <c r="L5525">
        <v>3393</v>
      </c>
      <c r="M5525" s="4" t="s">
        <v>33</v>
      </c>
      <c r="N5525">
        <v>2000</v>
      </c>
      <c r="O5525">
        <v>167.89</v>
      </c>
      <c r="P5525">
        <v>493</v>
      </c>
      <c r="Q5525" s="4" t="s">
        <v>114</v>
      </c>
      <c r="R5525" s="4" t="s">
        <v>24</v>
      </c>
      <c r="S5525">
        <v>19</v>
      </c>
    </row>
    <row r="5526" spans="1:19">
      <c r="A5526" s="4" t="s">
        <v>5733</v>
      </c>
      <c r="B5526" s="4" t="s">
        <v>208</v>
      </c>
      <c r="C5526" s="4" t="s">
        <v>177</v>
      </c>
      <c r="D5526" s="4" t="s">
        <v>24</v>
      </c>
      <c r="E5526" s="4" t="s">
        <v>193</v>
      </c>
      <c r="F5526" s="3">
        <v>42946</v>
      </c>
      <c r="G5526" s="3"/>
      <c r="I5526" s="4" t="s">
        <v>9014</v>
      </c>
      <c r="J5526" s="4" t="s">
        <v>9015</v>
      </c>
      <c r="K5526" s="4" t="s">
        <v>9012</v>
      </c>
      <c r="L5526">
        <v>55</v>
      </c>
      <c r="M5526" s="4"/>
      <c r="Q5526" s="4"/>
      <c r="R5526" s="4"/>
    </row>
    <row r="5527" spans="1:19">
      <c r="A5527" s="4" t="s">
        <v>5734</v>
      </c>
      <c r="B5527" s="4" t="s">
        <v>208</v>
      </c>
      <c r="C5527" s="4" t="s">
        <v>192</v>
      </c>
      <c r="D5527" s="4" t="s">
        <v>24</v>
      </c>
      <c r="E5527" s="4" t="s">
        <v>193</v>
      </c>
      <c r="F5527" s="3">
        <v>42946</v>
      </c>
      <c r="G5527" s="3"/>
      <c r="I5527" s="4" t="s">
        <v>9014</v>
      </c>
      <c r="J5527" s="4" t="s">
        <v>9015</v>
      </c>
      <c r="K5527" s="4" t="s">
        <v>9012</v>
      </c>
      <c r="L5527">
        <v>3393</v>
      </c>
      <c r="M5527" s="4"/>
      <c r="Q5527" s="4"/>
      <c r="R5527" s="4"/>
    </row>
    <row r="5528" spans="1:19">
      <c r="A5528" s="4" t="s">
        <v>5735</v>
      </c>
      <c r="B5528" s="4" t="s">
        <v>185</v>
      </c>
      <c r="C5528" s="4" t="s">
        <v>192</v>
      </c>
      <c r="D5528" s="4" t="s">
        <v>86</v>
      </c>
      <c r="E5528" s="4" t="s">
        <v>172</v>
      </c>
      <c r="F5528" s="3">
        <v>42946</v>
      </c>
      <c r="G5528" s="3">
        <v>43052</v>
      </c>
      <c r="H5528">
        <v>3464</v>
      </c>
      <c r="I5528" s="4" t="s">
        <v>9023</v>
      </c>
      <c r="J5528" s="4" t="s">
        <v>9024</v>
      </c>
      <c r="K5528" s="4" t="s">
        <v>9012</v>
      </c>
      <c r="L5528">
        <v>3393</v>
      </c>
      <c r="M5528" s="4" t="s">
        <v>26</v>
      </c>
      <c r="N5528">
        <v>1985</v>
      </c>
      <c r="O5528">
        <v>2741.37</v>
      </c>
      <c r="P5528">
        <v>9226</v>
      </c>
      <c r="Q5528" s="4" t="s">
        <v>23</v>
      </c>
      <c r="R5528" s="4" t="s">
        <v>24</v>
      </c>
      <c r="S5528">
        <v>106</v>
      </c>
    </row>
    <row r="5529" spans="1:19">
      <c r="A5529" s="4" t="s">
        <v>5736</v>
      </c>
      <c r="B5529" s="4" t="s">
        <v>216</v>
      </c>
      <c r="C5529" s="4" t="s">
        <v>177</v>
      </c>
      <c r="D5529" s="4" t="s">
        <v>24</v>
      </c>
      <c r="E5529" s="4" t="s">
        <v>193</v>
      </c>
      <c r="F5529" s="3">
        <v>42946</v>
      </c>
      <c r="G5529" s="3"/>
      <c r="I5529" s="4" t="s">
        <v>9018</v>
      </c>
      <c r="J5529" s="4" t="s">
        <v>9019</v>
      </c>
      <c r="K5529" s="4" t="s">
        <v>9012</v>
      </c>
      <c r="L5529">
        <v>55</v>
      </c>
      <c r="M5529" s="4"/>
      <c r="Q5529" s="4"/>
      <c r="R5529" s="4"/>
    </row>
    <row r="5530" spans="1:19">
      <c r="A5530" s="4" t="s">
        <v>5737</v>
      </c>
      <c r="B5530" s="4" t="s">
        <v>216</v>
      </c>
      <c r="C5530" s="4" t="s">
        <v>192</v>
      </c>
      <c r="D5530" s="4" t="s">
        <v>126</v>
      </c>
      <c r="E5530" s="4" t="s">
        <v>172</v>
      </c>
      <c r="F5530" s="3">
        <v>42946</v>
      </c>
      <c r="G5530" s="3">
        <v>42966</v>
      </c>
      <c r="H5530">
        <v>2937</v>
      </c>
      <c r="I5530" s="4" t="s">
        <v>9018</v>
      </c>
      <c r="J5530" s="4" t="s">
        <v>9019</v>
      </c>
      <c r="K5530" s="4" t="s">
        <v>9012</v>
      </c>
      <c r="L5530">
        <v>3393</v>
      </c>
      <c r="M5530" s="4" t="s">
        <v>33</v>
      </c>
      <c r="N5530">
        <v>2010</v>
      </c>
      <c r="O5530">
        <v>71.12</v>
      </c>
      <c r="P5530">
        <v>144</v>
      </c>
      <c r="Q5530" s="4" t="s">
        <v>23</v>
      </c>
      <c r="R5530" s="4" t="s">
        <v>24</v>
      </c>
      <c r="S5530">
        <v>20</v>
      </c>
    </row>
    <row r="5531" spans="1:19">
      <c r="A5531" s="4" t="s">
        <v>5738</v>
      </c>
      <c r="B5531" s="4" t="s">
        <v>235</v>
      </c>
      <c r="C5531" s="4" t="s">
        <v>179</v>
      </c>
      <c r="D5531" s="4" t="s">
        <v>82</v>
      </c>
      <c r="E5531" s="4" t="s">
        <v>172</v>
      </c>
      <c r="F5531" s="3">
        <v>42946</v>
      </c>
      <c r="G5531" s="3">
        <v>42962</v>
      </c>
      <c r="H5531">
        <v>463</v>
      </c>
      <c r="I5531" s="4" t="s">
        <v>9018</v>
      </c>
      <c r="J5531" s="4" t="s">
        <v>9019</v>
      </c>
      <c r="K5531" s="4" t="s">
        <v>9010</v>
      </c>
      <c r="L5531">
        <v>550</v>
      </c>
      <c r="M5531" s="4" t="s">
        <v>36</v>
      </c>
      <c r="N5531">
        <v>1982</v>
      </c>
      <c r="O5531">
        <v>11698.03</v>
      </c>
      <c r="P5531">
        <v>34288</v>
      </c>
      <c r="Q5531" s="4" t="s">
        <v>23</v>
      </c>
      <c r="R5531" s="4" t="s">
        <v>24</v>
      </c>
      <c r="S5531">
        <v>16</v>
      </c>
    </row>
    <row r="5532" spans="1:19">
      <c r="A5532" s="4" t="s">
        <v>5739</v>
      </c>
      <c r="B5532" s="4" t="s">
        <v>183</v>
      </c>
      <c r="C5532" s="4" t="s">
        <v>177</v>
      </c>
      <c r="D5532" s="4" t="s">
        <v>100</v>
      </c>
      <c r="E5532" s="4" t="s">
        <v>193</v>
      </c>
      <c r="F5532" s="3">
        <v>42947</v>
      </c>
      <c r="G5532" s="3"/>
      <c r="I5532" s="4" t="s">
        <v>9014</v>
      </c>
      <c r="J5532" s="4" t="s">
        <v>9015</v>
      </c>
      <c r="K5532" s="4" t="s">
        <v>9012</v>
      </c>
      <c r="L5532">
        <v>55</v>
      </c>
      <c r="M5532" s="4" t="s">
        <v>9322</v>
      </c>
      <c r="N5532">
        <v>1987</v>
      </c>
      <c r="O5532">
        <v>2938.67</v>
      </c>
      <c r="P5532">
        <v>8775</v>
      </c>
      <c r="Q5532" s="4" t="s">
        <v>101</v>
      </c>
      <c r="R5532" s="4" t="s">
        <v>24</v>
      </c>
    </row>
    <row r="5533" spans="1:19">
      <c r="A5533" s="4" t="s">
        <v>5740</v>
      </c>
      <c r="B5533" s="4" t="s">
        <v>261</v>
      </c>
      <c r="C5533" s="4" t="s">
        <v>9011</v>
      </c>
      <c r="D5533" s="4" t="s">
        <v>34</v>
      </c>
      <c r="E5533" s="4" t="s">
        <v>172</v>
      </c>
      <c r="F5533" s="3">
        <v>42947</v>
      </c>
      <c r="G5533" s="3">
        <v>42989</v>
      </c>
      <c r="H5533">
        <v>4096</v>
      </c>
      <c r="I5533" s="4" t="s">
        <v>9021</v>
      </c>
      <c r="J5533" s="4" t="s">
        <v>9019</v>
      </c>
      <c r="K5533" s="4" t="s">
        <v>9010</v>
      </c>
      <c r="L5533">
        <v>4821</v>
      </c>
      <c r="M5533" s="4" t="s">
        <v>9322</v>
      </c>
      <c r="N5533">
        <v>1993</v>
      </c>
      <c r="O5533">
        <v>1242.32</v>
      </c>
      <c r="P5533">
        <v>3027</v>
      </c>
      <c r="Q5533" s="4" t="s">
        <v>23</v>
      </c>
      <c r="R5533" s="4" t="s">
        <v>21</v>
      </c>
      <c r="S5533">
        <v>42</v>
      </c>
    </row>
    <row r="5534" spans="1:19">
      <c r="A5534" s="4" t="s">
        <v>5741</v>
      </c>
      <c r="B5534" s="4" t="s">
        <v>304</v>
      </c>
      <c r="C5534" s="4" t="s">
        <v>192</v>
      </c>
      <c r="D5534" s="4" t="s">
        <v>24</v>
      </c>
      <c r="E5534" s="4" t="s">
        <v>193</v>
      </c>
      <c r="F5534" s="3">
        <v>42947</v>
      </c>
      <c r="G5534" s="3"/>
      <c r="I5534" s="4" t="s">
        <v>9014</v>
      </c>
      <c r="J5534" s="4" t="s">
        <v>9015</v>
      </c>
      <c r="K5534" s="4" t="s">
        <v>9012</v>
      </c>
      <c r="L5534">
        <v>3393</v>
      </c>
      <c r="M5534" s="4"/>
      <c r="Q5534" s="4"/>
      <c r="R5534" s="4"/>
    </row>
    <row r="5535" spans="1:19">
      <c r="A5535" s="4" t="s">
        <v>5742</v>
      </c>
      <c r="B5535" s="4" t="s">
        <v>174</v>
      </c>
      <c r="C5535" s="4" t="s">
        <v>9011</v>
      </c>
      <c r="D5535" s="4" t="s">
        <v>24</v>
      </c>
      <c r="E5535" s="4" t="s">
        <v>193</v>
      </c>
      <c r="F5535" s="3">
        <v>42947</v>
      </c>
      <c r="G5535" s="3"/>
      <c r="I5535" s="4" t="s">
        <v>9016</v>
      </c>
      <c r="J5535" s="4" t="s">
        <v>9015</v>
      </c>
      <c r="K5535" s="4" t="s">
        <v>9010</v>
      </c>
      <c r="L5535">
        <v>4821</v>
      </c>
      <c r="M5535" s="4"/>
      <c r="Q5535" s="4"/>
      <c r="R5535" s="4"/>
    </row>
    <row r="5536" spans="1:19">
      <c r="A5536" s="4" t="s">
        <v>5743</v>
      </c>
      <c r="B5536" s="4" t="s">
        <v>174</v>
      </c>
      <c r="C5536" s="4" t="s">
        <v>9011</v>
      </c>
      <c r="D5536" s="4" t="s">
        <v>24</v>
      </c>
      <c r="E5536" s="4" t="s">
        <v>193</v>
      </c>
      <c r="F5536" s="3">
        <v>42947</v>
      </c>
      <c r="G5536" s="3"/>
      <c r="I5536" s="4" t="s">
        <v>9016</v>
      </c>
      <c r="J5536" s="4" t="s">
        <v>9015</v>
      </c>
      <c r="K5536" s="4" t="s">
        <v>9010</v>
      </c>
      <c r="L5536">
        <v>4821</v>
      </c>
      <c r="M5536" s="4"/>
      <c r="Q5536" s="4"/>
      <c r="R5536" s="4"/>
    </row>
    <row r="5537" spans="1:19">
      <c r="A5537" s="4" t="s">
        <v>5744</v>
      </c>
      <c r="B5537" s="4" t="s">
        <v>174</v>
      </c>
      <c r="C5537" s="4" t="s">
        <v>177</v>
      </c>
      <c r="D5537" s="4" t="s">
        <v>24</v>
      </c>
      <c r="E5537" s="4" t="s">
        <v>193</v>
      </c>
      <c r="F5537" s="3">
        <v>42947</v>
      </c>
      <c r="G5537" s="3"/>
      <c r="I5537" s="4" t="s">
        <v>9016</v>
      </c>
      <c r="J5537" s="4" t="s">
        <v>9015</v>
      </c>
      <c r="K5537" s="4" t="s">
        <v>9012</v>
      </c>
      <c r="L5537">
        <v>55</v>
      </c>
      <c r="M5537" s="4"/>
      <c r="Q5537" s="4"/>
      <c r="R5537" s="4"/>
    </row>
    <row r="5538" spans="1:19">
      <c r="A5538" s="4" t="s">
        <v>5745</v>
      </c>
      <c r="B5538" s="4" t="s">
        <v>196</v>
      </c>
      <c r="C5538" s="4" t="s">
        <v>179</v>
      </c>
      <c r="D5538" s="4" t="s">
        <v>113</v>
      </c>
      <c r="E5538" s="4" t="s">
        <v>193</v>
      </c>
      <c r="F5538" s="3">
        <v>42947</v>
      </c>
      <c r="G5538" s="3"/>
      <c r="I5538" s="4" t="s">
        <v>9016</v>
      </c>
      <c r="J5538" s="4" t="s">
        <v>9015</v>
      </c>
      <c r="K5538" s="4" t="s">
        <v>9010</v>
      </c>
      <c r="L5538">
        <v>550</v>
      </c>
      <c r="M5538" s="4" t="s">
        <v>33</v>
      </c>
      <c r="N5538">
        <v>2000</v>
      </c>
      <c r="O5538">
        <v>167.89</v>
      </c>
      <c r="P5538">
        <v>493</v>
      </c>
      <c r="Q5538" s="4" t="s">
        <v>114</v>
      </c>
      <c r="R5538" s="4" t="s">
        <v>24</v>
      </c>
    </row>
    <row r="5539" spans="1:19">
      <c r="A5539" s="4" t="s">
        <v>5746</v>
      </c>
      <c r="B5539" s="4" t="s">
        <v>196</v>
      </c>
      <c r="C5539" s="4" t="s">
        <v>192</v>
      </c>
      <c r="D5539" s="4" t="s">
        <v>113</v>
      </c>
      <c r="E5539" s="4" t="s">
        <v>193</v>
      </c>
      <c r="F5539" s="3">
        <v>42947</v>
      </c>
      <c r="G5539" s="3"/>
      <c r="I5539" s="4" t="s">
        <v>9016</v>
      </c>
      <c r="J5539" s="4" t="s">
        <v>9015</v>
      </c>
      <c r="K5539" s="4" t="s">
        <v>9012</v>
      </c>
      <c r="L5539">
        <v>3393</v>
      </c>
      <c r="M5539" s="4" t="s">
        <v>33</v>
      </c>
      <c r="N5539">
        <v>2000</v>
      </c>
      <c r="O5539">
        <v>167.89</v>
      </c>
      <c r="P5539">
        <v>493</v>
      </c>
      <c r="Q5539" s="4" t="s">
        <v>114</v>
      </c>
      <c r="R5539" s="4" t="s">
        <v>24</v>
      </c>
    </row>
    <row r="5540" spans="1:19">
      <c r="A5540" s="4" t="s">
        <v>5747</v>
      </c>
      <c r="B5540" s="4" t="s">
        <v>203</v>
      </c>
      <c r="C5540" s="4" t="s">
        <v>192</v>
      </c>
      <c r="D5540" s="4" t="s">
        <v>24</v>
      </c>
      <c r="E5540" s="4" t="s">
        <v>193</v>
      </c>
      <c r="F5540" s="3">
        <v>42947</v>
      </c>
      <c r="G5540" s="3"/>
      <c r="I5540" s="4" t="s">
        <v>9023</v>
      </c>
      <c r="J5540" s="4" t="s">
        <v>9024</v>
      </c>
      <c r="K5540" s="4" t="s">
        <v>9012</v>
      </c>
      <c r="L5540">
        <v>3393</v>
      </c>
      <c r="M5540" s="4"/>
      <c r="Q5540" s="4"/>
      <c r="R5540" s="4"/>
    </row>
    <row r="5541" spans="1:19">
      <c r="A5541" s="4" t="s">
        <v>5748</v>
      </c>
      <c r="B5541" s="4" t="s">
        <v>191</v>
      </c>
      <c r="C5541" s="4" t="s">
        <v>199</v>
      </c>
      <c r="D5541" s="4" t="s">
        <v>24</v>
      </c>
      <c r="E5541" s="4" t="s">
        <v>193</v>
      </c>
      <c r="F5541" s="3">
        <v>42947</v>
      </c>
      <c r="G5541" s="3"/>
      <c r="I5541" s="4" t="s">
        <v>9026</v>
      </c>
      <c r="J5541" s="4" t="s">
        <v>9024</v>
      </c>
      <c r="K5541" s="4" t="s">
        <v>9010</v>
      </c>
      <c r="L5541">
        <v>5482</v>
      </c>
      <c r="M5541" s="4"/>
      <c r="Q5541" s="4"/>
      <c r="R5541" s="4"/>
    </row>
    <row r="5542" spans="1:19">
      <c r="A5542" s="4" t="s">
        <v>5749</v>
      </c>
      <c r="B5542" s="4" t="s">
        <v>343</v>
      </c>
      <c r="C5542" s="4" t="s">
        <v>179</v>
      </c>
      <c r="D5542" s="4" t="s">
        <v>24</v>
      </c>
      <c r="E5542" s="4" t="s">
        <v>193</v>
      </c>
      <c r="F5542" s="3">
        <v>42947</v>
      </c>
      <c r="G5542" s="3"/>
      <c r="I5542" s="4" t="s">
        <v>9016</v>
      </c>
      <c r="J5542" s="4" t="s">
        <v>9015</v>
      </c>
      <c r="K5542" s="4" t="s">
        <v>9010</v>
      </c>
      <c r="L5542">
        <v>550</v>
      </c>
      <c r="M5542" s="4"/>
      <c r="Q5542" s="4"/>
      <c r="R5542" s="4"/>
    </row>
    <row r="5543" spans="1:19">
      <c r="A5543" s="4" t="s">
        <v>5750</v>
      </c>
      <c r="B5543" s="4" t="s">
        <v>256</v>
      </c>
      <c r="C5543" s="4" t="s">
        <v>179</v>
      </c>
      <c r="D5543" s="4" t="s">
        <v>24</v>
      </c>
      <c r="E5543" s="4" t="s">
        <v>193</v>
      </c>
      <c r="F5543" s="3">
        <v>42947</v>
      </c>
      <c r="G5543" s="3"/>
      <c r="I5543" s="4" t="s">
        <v>9014</v>
      </c>
      <c r="J5543" s="4" t="s">
        <v>9015</v>
      </c>
      <c r="K5543" s="4" t="s">
        <v>9010</v>
      </c>
      <c r="L5543">
        <v>550</v>
      </c>
      <c r="M5543" s="4"/>
      <c r="Q5543" s="4"/>
      <c r="R5543" s="4"/>
    </row>
    <row r="5544" spans="1:19">
      <c r="A5544" s="4" t="s">
        <v>5751</v>
      </c>
      <c r="B5544" s="4" t="s">
        <v>256</v>
      </c>
      <c r="C5544" s="4" t="s">
        <v>171</v>
      </c>
      <c r="D5544" s="4" t="s">
        <v>24</v>
      </c>
      <c r="E5544" s="4" t="s">
        <v>193</v>
      </c>
      <c r="F5544" s="3">
        <v>42947</v>
      </c>
      <c r="G5544" s="3"/>
      <c r="I5544" s="4" t="s">
        <v>9014</v>
      </c>
      <c r="J5544" s="4" t="s">
        <v>9015</v>
      </c>
      <c r="K5544" s="4" t="s">
        <v>9010</v>
      </c>
      <c r="L5544">
        <v>1096</v>
      </c>
      <c r="M5544" s="4"/>
      <c r="Q5544" s="4"/>
      <c r="R5544" s="4"/>
    </row>
    <row r="5545" spans="1:19">
      <c r="A5545" s="4" t="s">
        <v>5752</v>
      </c>
      <c r="B5545" s="4" t="s">
        <v>256</v>
      </c>
      <c r="C5545" s="4" t="s">
        <v>192</v>
      </c>
      <c r="D5545" s="4" t="s">
        <v>21</v>
      </c>
      <c r="E5545" s="4" t="s">
        <v>193</v>
      </c>
      <c r="F5545" s="3">
        <v>42947</v>
      </c>
      <c r="G5545" s="3"/>
      <c r="I5545" s="4" t="s">
        <v>9014</v>
      </c>
      <c r="J5545" s="4" t="s">
        <v>9015</v>
      </c>
      <c r="K5545" s="4" t="s">
        <v>9012</v>
      </c>
      <c r="L5545">
        <v>3393</v>
      </c>
      <c r="M5545" s="4" t="s">
        <v>9322</v>
      </c>
      <c r="N5545">
        <v>1996</v>
      </c>
      <c r="O5545">
        <v>1100.04</v>
      </c>
      <c r="P5545">
        <v>2822</v>
      </c>
      <c r="Q5545" s="4" t="s">
        <v>23</v>
      </c>
      <c r="R5545" s="4" t="s">
        <v>24</v>
      </c>
    </row>
    <row r="5546" spans="1:19">
      <c r="A5546" s="4" t="s">
        <v>5753</v>
      </c>
      <c r="B5546" s="4" t="s">
        <v>256</v>
      </c>
      <c r="C5546" s="4" t="s">
        <v>192</v>
      </c>
      <c r="D5546" s="4" t="s">
        <v>24</v>
      </c>
      <c r="E5546" s="4" t="s">
        <v>193</v>
      </c>
      <c r="F5546" s="3">
        <v>42947</v>
      </c>
      <c r="G5546" s="3"/>
      <c r="I5546" s="4" t="s">
        <v>9014</v>
      </c>
      <c r="J5546" s="4" t="s">
        <v>9015</v>
      </c>
      <c r="K5546" s="4" t="s">
        <v>9012</v>
      </c>
      <c r="L5546">
        <v>3393</v>
      </c>
      <c r="M5546" s="4"/>
      <c r="Q5546" s="4"/>
      <c r="R5546" s="4"/>
    </row>
    <row r="5547" spans="1:19">
      <c r="A5547" s="4" t="s">
        <v>5754</v>
      </c>
      <c r="B5547" s="4" t="s">
        <v>187</v>
      </c>
      <c r="C5547" s="4" t="s">
        <v>199</v>
      </c>
      <c r="D5547" s="4" t="s">
        <v>24</v>
      </c>
      <c r="E5547" s="4" t="s">
        <v>193</v>
      </c>
      <c r="F5547" s="3">
        <v>42947</v>
      </c>
      <c r="G5547" s="3"/>
      <c r="I5547" s="4" t="s">
        <v>9023</v>
      </c>
      <c r="J5547" s="4" t="s">
        <v>9024</v>
      </c>
      <c r="K5547" s="4" t="s">
        <v>9010</v>
      </c>
      <c r="L5547">
        <v>5482</v>
      </c>
      <c r="M5547" s="4"/>
      <c r="Q5547" s="4"/>
      <c r="R5547" s="4"/>
    </row>
    <row r="5548" spans="1:19">
      <c r="A5548" s="4" t="s">
        <v>5755</v>
      </c>
      <c r="B5548" s="4" t="s">
        <v>187</v>
      </c>
      <c r="C5548" s="4" t="s">
        <v>171</v>
      </c>
      <c r="D5548" s="4" t="s">
        <v>97</v>
      </c>
      <c r="E5548" s="4" t="s">
        <v>197</v>
      </c>
      <c r="F5548" s="3">
        <v>42947</v>
      </c>
      <c r="G5548" s="3">
        <v>42951</v>
      </c>
      <c r="H5548">
        <v>0</v>
      </c>
      <c r="I5548" s="4" t="s">
        <v>9023</v>
      </c>
      <c r="J5548" s="4" t="s">
        <v>9024</v>
      </c>
      <c r="K5548" s="4" t="s">
        <v>9010</v>
      </c>
      <c r="L5548">
        <v>1096</v>
      </c>
      <c r="M5548" s="4" t="s">
        <v>33</v>
      </c>
      <c r="N5548">
        <v>2001</v>
      </c>
      <c r="O5548">
        <v>2437.85</v>
      </c>
      <c r="P5548">
        <v>4874</v>
      </c>
      <c r="Q5548" s="4" t="s">
        <v>23</v>
      </c>
      <c r="R5548" s="4" t="s">
        <v>24</v>
      </c>
      <c r="S5548">
        <v>4</v>
      </c>
    </row>
    <row r="5549" spans="1:19">
      <c r="A5549" s="4" t="s">
        <v>5756</v>
      </c>
      <c r="B5549" s="4" t="s">
        <v>187</v>
      </c>
      <c r="C5549" s="4" t="s">
        <v>9011</v>
      </c>
      <c r="D5549" s="4" t="s">
        <v>124</v>
      </c>
      <c r="E5549" s="4" t="s">
        <v>197</v>
      </c>
      <c r="F5549" s="3">
        <v>42947</v>
      </c>
      <c r="G5549" s="3">
        <v>43062</v>
      </c>
      <c r="H5549">
        <v>0</v>
      </c>
      <c r="I5549" s="4" t="s">
        <v>9023</v>
      </c>
      <c r="J5549" s="4" t="s">
        <v>9024</v>
      </c>
      <c r="K5549" s="4" t="s">
        <v>9010</v>
      </c>
      <c r="L5549">
        <v>4821</v>
      </c>
      <c r="M5549" s="4" t="s">
        <v>60</v>
      </c>
      <c r="N5549">
        <v>1983</v>
      </c>
      <c r="O5549">
        <v>2871.35</v>
      </c>
      <c r="P5549">
        <v>9561</v>
      </c>
      <c r="Q5549" s="4" t="s">
        <v>23</v>
      </c>
      <c r="R5549" s="4" t="s">
        <v>24</v>
      </c>
      <c r="S5549">
        <v>115</v>
      </c>
    </row>
    <row r="5550" spans="1:19">
      <c r="A5550" s="4" t="s">
        <v>5757</v>
      </c>
      <c r="B5550" s="4" t="s">
        <v>187</v>
      </c>
      <c r="C5550" s="4" t="s">
        <v>192</v>
      </c>
      <c r="D5550" s="4" t="s">
        <v>115</v>
      </c>
      <c r="E5550" s="4" t="s">
        <v>172</v>
      </c>
      <c r="F5550" s="3">
        <v>42947</v>
      </c>
      <c r="G5550" s="3">
        <v>42957</v>
      </c>
      <c r="H5550">
        <v>3187</v>
      </c>
      <c r="I5550" s="4" t="s">
        <v>9023</v>
      </c>
      <c r="J5550" s="4" t="s">
        <v>9024</v>
      </c>
      <c r="K5550" s="4" t="s">
        <v>9012</v>
      </c>
      <c r="L5550">
        <v>3393</v>
      </c>
      <c r="M5550" s="4" t="s">
        <v>46</v>
      </c>
      <c r="N5550">
        <v>2008</v>
      </c>
      <c r="O5550">
        <v>894.37</v>
      </c>
      <c r="P5550">
        <v>1593</v>
      </c>
      <c r="Q5550" s="4" t="s">
        <v>116</v>
      </c>
      <c r="R5550" s="4" t="s">
        <v>24</v>
      </c>
      <c r="S5550">
        <v>10</v>
      </c>
    </row>
    <row r="5551" spans="1:19">
      <c r="A5551" s="4" t="s">
        <v>5758</v>
      </c>
      <c r="B5551" s="4" t="s">
        <v>244</v>
      </c>
      <c r="C5551" s="4" t="s">
        <v>171</v>
      </c>
      <c r="D5551" s="4" t="s">
        <v>24</v>
      </c>
      <c r="E5551" s="4" t="s">
        <v>193</v>
      </c>
      <c r="F5551" s="3">
        <v>42947</v>
      </c>
      <c r="G5551" s="3"/>
      <c r="I5551" s="4" t="s">
        <v>9016</v>
      </c>
      <c r="J5551" s="4" t="s">
        <v>9015</v>
      </c>
      <c r="K5551" s="4" t="s">
        <v>9010</v>
      </c>
      <c r="L5551">
        <v>1096</v>
      </c>
      <c r="M5551" s="4"/>
      <c r="Q5551" s="4"/>
      <c r="R5551" s="4"/>
    </row>
    <row r="5552" spans="1:19">
      <c r="A5552" s="4" t="s">
        <v>5759</v>
      </c>
      <c r="B5552" s="4" t="s">
        <v>170</v>
      </c>
      <c r="C5552" s="4" t="s">
        <v>171</v>
      </c>
      <c r="D5552" s="4" t="s">
        <v>24</v>
      </c>
      <c r="E5552" s="4" t="s">
        <v>193</v>
      </c>
      <c r="F5552" s="3">
        <v>42947</v>
      </c>
      <c r="G5552" s="3"/>
      <c r="I5552" s="4" t="s">
        <v>9014</v>
      </c>
      <c r="J5552" s="4" t="s">
        <v>9015</v>
      </c>
      <c r="K5552" s="4" t="s">
        <v>9010</v>
      </c>
      <c r="L5552">
        <v>1096</v>
      </c>
      <c r="M5552" s="4"/>
      <c r="Q5552" s="4"/>
      <c r="R5552" s="4"/>
    </row>
    <row r="5553" spans="1:19">
      <c r="A5553" s="4" t="s">
        <v>5760</v>
      </c>
      <c r="B5553" s="4" t="s">
        <v>170</v>
      </c>
      <c r="C5553" s="4" t="s">
        <v>192</v>
      </c>
      <c r="D5553" s="4" t="s">
        <v>24</v>
      </c>
      <c r="E5553" s="4" t="s">
        <v>193</v>
      </c>
      <c r="F5553" s="3">
        <v>42947</v>
      </c>
      <c r="G5553" s="3"/>
      <c r="I5553" s="4" t="s">
        <v>9014</v>
      </c>
      <c r="J5553" s="4" t="s">
        <v>9015</v>
      </c>
      <c r="K5553" s="4" t="s">
        <v>9012</v>
      </c>
      <c r="L5553">
        <v>3393</v>
      </c>
      <c r="M5553" s="4"/>
      <c r="Q5553" s="4"/>
      <c r="R5553" s="4"/>
    </row>
    <row r="5554" spans="1:19">
      <c r="A5554" s="4" t="s">
        <v>5761</v>
      </c>
      <c r="B5554" s="4" t="s">
        <v>170</v>
      </c>
      <c r="C5554" s="4" t="s">
        <v>177</v>
      </c>
      <c r="D5554" s="4" t="s">
        <v>37</v>
      </c>
      <c r="E5554" s="4" t="s">
        <v>197</v>
      </c>
      <c r="F5554" s="3">
        <v>42947</v>
      </c>
      <c r="G5554" s="3">
        <v>43041</v>
      </c>
      <c r="H5554">
        <v>0</v>
      </c>
      <c r="I5554" s="4" t="s">
        <v>9014</v>
      </c>
      <c r="J5554" s="4" t="s">
        <v>9015</v>
      </c>
      <c r="K5554" s="4" t="s">
        <v>9012</v>
      </c>
      <c r="L5554">
        <v>55</v>
      </c>
      <c r="M5554" s="4" t="s">
        <v>33</v>
      </c>
      <c r="N5554">
        <v>2001</v>
      </c>
      <c r="O5554">
        <v>718.62</v>
      </c>
      <c r="P5554">
        <v>2448</v>
      </c>
      <c r="Q5554" s="4" t="s">
        <v>23</v>
      </c>
      <c r="R5554" s="4" t="s">
        <v>24</v>
      </c>
      <c r="S5554">
        <v>94</v>
      </c>
    </row>
    <row r="5555" spans="1:19">
      <c r="A5555" s="4" t="s">
        <v>5762</v>
      </c>
      <c r="B5555" s="4" t="s">
        <v>170</v>
      </c>
      <c r="C5555" s="4" t="s">
        <v>199</v>
      </c>
      <c r="D5555" s="4" t="s">
        <v>100</v>
      </c>
      <c r="E5555" s="4" t="s">
        <v>172</v>
      </c>
      <c r="F5555" s="3">
        <v>42947</v>
      </c>
      <c r="G5555" s="3">
        <v>43049</v>
      </c>
      <c r="H5555">
        <v>5234</v>
      </c>
      <c r="I5555" s="4" t="s">
        <v>9014</v>
      </c>
      <c r="J5555" s="4" t="s">
        <v>9015</v>
      </c>
      <c r="K5555" s="4" t="s">
        <v>9010</v>
      </c>
      <c r="L5555">
        <v>5482</v>
      </c>
      <c r="M5555" s="4" t="s">
        <v>9322</v>
      </c>
      <c r="N5555">
        <v>1987</v>
      </c>
      <c r="O5555">
        <v>2938.67</v>
      </c>
      <c r="P5555">
        <v>8775</v>
      </c>
      <c r="Q5555" s="4" t="s">
        <v>101</v>
      </c>
      <c r="R5555" s="4" t="s">
        <v>24</v>
      </c>
      <c r="S5555">
        <v>102</v>
      </c>
    </row>
    <row r="5556" spans="1:19">
      <c r="A5556" s="4" t="s">
        <v>5763</v>
      </c>
      <c r="B5556" s="4" t="s">
        <v>189</v>
      </c>
      <c r="C5556" s="4" t="s">
        <v>179</v>
      </c>
      <c r="D5556" s="4" t="s">
        <v>82</v>
      </c>
      <c r="E5556" s="4" t="s">
        <v>193</v>
      </c>
      <c r="F5556" s="3">
        <v>42947</v>
      </c>
      <c r="G5556" s="3"/>
      <c r="I5556" s="4" t="s">
        <v>9016</v>
      </c>
      <c r="J5556" s="4" t="s">
        <v>9015</v>
      </c>
      <c r="K5556" s="4" t="s">
        <v>9010</v>
      </c>
      <c r="L5556">
        <v>550</v>
      </c>
      <c r="M5556" s="4" t="s">
        <v>36</v>
      </c>
      <c r="N5556">
        <v>1982</v>
      </c>
      <c r="O5556">
        <v>11698.03</v>
      </c>
      <c r="P5556">
        <v>34288</v>
      </c>
      <c r="Q5556" s="4" t="s">
        <v>23</v>
      </c>
      <c r="R5556" s="4" t="s">
        <v>24</v>
      </c>
    </row>
    <row r="5557" spans="1:19">
      <c r="A5557" s="4" t="s">
        <v>5764</v>
      </c>
      <c r="B5557" s="4" t="s">
        <v>189</v>
      </c>
      <c r="C5557" s="4" t="s">
        <v>171</v>
      </c>
      <c r="D5557" s="4" t="s">
        <v>24</v>
      </c>
      <c r="E5557" s="4" t="s">
        <v>193</v>
      </c>
      <c r="F5557" s="3">
        <v>42947</v>
      </c>
      <c r="G5557" s="3"/>
      <c r="I5557" s="4" t="s">
        <v>9016</v>
      </c>
      <c r="J5557" s="4" t="s">
        <v>9015</v>
      </c>
      <c r="K5557" s="4" t="s">
        <v>9010</v>
      </c>
      <c r="L5557">
        <v>1096</v>
      </c>
      <c r="M5557" s="4"/>
      <c r="Q5557" s="4"/>
      <c r="R5557" s="4"/>
    </row>
    <row r="5558" spans="1:19">
      <c r="A5558" s="4" t="s">
        <v>5765</v>
      </c>
      <c r="B5558" s="4" t="s">
        <v>232</v>
      </c>
      <c r="C5558" s="4" t="s">
        <v>199</v>
      </c>
      <c r="D5558" s="4" t="s">
        <v>130</v>
      </c>
      <c r="E5558" s="4" t="s">
        <v>172</v>
      </c>
      <c r="F5558" s="3">
        <v>42947</v>
      </c>
      <c r="G5558" s="3">
        <v>43006</v>
      </c>
      <c r="H5558">
        <v>6180</v>
      </c>
      <c r="I5558" s="4" t="s">
        <v>9021</v>
      </c>
      <c r="J5558" s="4" t="s">
        <v>9019</v>
      </c>
      <c r="K5558" s="4" t="s">
        <v>9010</v>
      </c>
      <c r="L5558">
        <v>5482</v>
      </c>
      <c r="M5558" s="4" t="s">
        <v>36</v>
      </c>
      <c r="N5558">
        <v>1979</v>
      </c>
      <c r="O5558">
        <v>4478.47</v>
      </c>
      <c r="P5558">
        <v>13809</v>
      </c>
      <c r="Q5558" s="4" t="s">
        <v>23</v>
      </c>
      <c r="R5558" s="4" t="s">
        <v>24</v>
      </c>
      <c r="S5558">
        <v>59</v>
      </c>
    </row>
    <row r="5559" spans="1:19">
      <c r="A5559" s="4" t="s">
        <v>5766</v>
      </c>
      <c r="B5559" s="4" t="s">
        <v>208</v>
      </c>
      <c r="C5559" s="4" t="s">
        <v>177</v>
      </c>
      <c r="D5559" s="4" t="s">
        <v>24</v>
      </c>
      <c r="E5559" s="4" t="s">
        <v>193</v>
      </c>
      <c r="F5559" s="3">
        <v>42947</v>
      </c>
      <c r="G5559" s="3"/>
      <c r="I5559" s="4" t="s">
        <v>9014</v>
      </c>
      <c r="J5559" s="4" t="s">
        <v>9015</v>
      </c>
      <c r="K5559" s="4" t="s">
        <v>9012</v>
      </c>
      <c r="L5559">
        <v>55</v>
      </c>
      <c r="M5559" s="4"/>
      <c r="Q5559" s="4"/>
      <c r="R5559" s="4"/>
    </row>
    <row r="5560" spans="1:19">
      <c r="A5560" s="4" t="s">
        <v>5767</v>
      </c>
      <c r="B5560" s="4" t="s">
        <v>208</v>
      </c>
      <c r="C5560" s="4" t="s">
        <v>177</v>
      </c>
      <c r="D5560" s="4" t="s">
        <v>47</v>
      </c>
      <c r="E5560" s="4" t="s">
        <v>172</v>
      </c>
      <c r="F5560" s="3">
        <v>42947</v>
      </c>
      <c r="G5560" s="3">
        <v>42957</v>
      </c>
      <c r="H5560">
        <v>53</v>
      </c>
      <c r="I5560" s="4" t="s">
        <v>9014</v>
      </c>
      <c r="J5560" s="4" t="s">
        <v>9015</v>
      </c>
      <c r="K5560" s="4" t="s">
        <v>9012</v>
      </c>
      <c r="L5560">
        <v>55</v>
      </c>
      <c r="M5560" s="4" t="s">
        <v>46</v>
      </c>
      <c r="N5560">
        <v>1986</v>
      </c>
      <c r="O5560">
        <v>2403.58</v>
      </c>
      <c r="P5560">
        <v>8801</v>
      </c>
      <c r="Q5560" s="4" t="s">
        <v>23</v>
      </c>
      <c r="R5560" s="4" t="s">
        <v>24</v>
      </c>
      <c r="S5560">
        <v>10</v>
      </c>
    </row>
    <row r="5561" spans="1:19">
      <c r="A5561" s="4" t="s">
        <v>5768</v>
      </c>
      <c r="B5561" s="4" t="s">
        <v>185</v>
      </c>
      <c r="C5561" s="4" t="s">
        <v>177</v>
      </c>
      <c r="D5561" s="4" t="s">
        <v>84</v>
      </c>
      <c r="E5561" s="4" t="s">
        <v>197</v>
      </c>
      <c r="F5561" s="3">
        <v>42947</v>
      </c>
      <c r="G5561" s="3">
        <v>42952</v>
      </c>
      <c r="H5561">
        <v>0</v>
      </c>
      <c r="I5561" s="4" t="s">
        <v>9023</v>
      </c>
      <c r="J5561" s="4" t="s">
        <v>9024</v>
      </c>
      <c r="K5561" s="4" t="s">
        <v>9012</v>
      </c>
      <c r="L5561">
        <v>55</v>
      </c>
      <c r="M5561" s="4" t="s">
        <v>9322</v>
      </c>
      <c r="N5561">
        <v>1980</v>
      </c>
      <c r="O5561">
        <v>7708.38</v>
      </c>
      <c r="P5561">
        <v>13756</v>
      </c>
      <c r="Q5561" s="4" t="s">
        <v>23</v>
      </c>
      <c r="R5561" s="4" t="s">
        <v>24</v>
      </c>
      <c r="S5561">
        <v>5</v>
      </c>
    </row>
    <row r="5562" spans="1:19">
      <c r="A5562" s="4" t="s">
        <v>5769</v>
      </c>
      <c r="B5562" s="4" t="s">
        <v>185</v>
      </c>
      <c r="C5562" s="4" t="s">
        <v>192</v>
      </c>
      <c r="D5562" s="4" t="s">
        <v>38</v>
      </c>
      <c r="E5562" s="4" t="s">
        <v>172</v>
      </c>
      <c r="F5562" s="3">
        <v>42947</v>
      </c>
      <c r="G5562" s="3">
        <v>42959</v>
      </c>
      <c r="H5562">
        <v>3687</v>
      </c>
      <c r="I5562" s="4" t="s">
        <v>9023</v>
      </c>
      <c r="J5562" s="4" t="s">
        <v>9024</v>
      </c>
      <c r="K5562" s="4" t="s">
        <v>9012</v>
      </c>
      <c r="L5562">
        <v>3393</v>
      </c>
      <c r="M5562" s="4" t="s">
        <v>39</v>
      </c>
      <c r="N5562">
        <v>1993</v>
      </c>
      <c r="O5562">
        <v>4269.8999999999996</v>
      </c>
      <c r="P5562">
        <v>6472</v>
      </c>
      <c r="Q5562" s="4" t="s">
        <v>23</v>
      </c>
      <c r="R5562" s="4" t="s">
        <v>40</v>
      </c>
      <c r="S5562">
        <v>12</v>
      </c>
    </row>
    <row r="5563" spans="1:19">
      <c r="A5563" s="4" t="s">
        <v>5770</v>
      </c>
      <c r="B5563" s="4" t="s">
        <v>216</v>
      </c>
      <c r="C5563" s="4" t="s">
        <v>177</v>
      </c>
      <c r="D5563" s="4" t="s">
        <v>24</v>
      </c>
      <c r="E5563" s="4" t="s">
        <v>193</v>
      </c>
      <c r="F5563" s="3">
        <v>42947</v>
      </c>
      <c r="G5563" s="3"/>
      <c r="I5563" s="4" t="s">
        <v>9018</v>
      </c>
      <c r="J5563" s="4" t="s">
        <v>9019</v>
      </c>
      <c r="K5563" s="4" t="s">
        <v>9012</v>
      </c>
      <c r="L5563">
        <v>55</v>
      </c>
      <c r="M5563" s="4"/>
      <c r="Q5563" s="4"/>
      <c r="R5563" s="4"/>
    </row>
    <row r="5564" spans="1:19">
      <c r="A5564" s="4" t="s">
        <v>5771</v>
      </c>
      <c r="B5564" s="4" t="s">
        <v>181</v>
      </c>
      <c r="C5564" s="4" t="s">
        <v>9011</v>
      </c>
      <c r="D5564" s="4" t="s">
        <v>84</v>
      </c>
      <c r="E5564" s="4" t="s">
        <v>172</v>
      </c>
      <c r="F5564" s="3">
        <v>42947</v>
      </c>
      <c r="G5564" s="3">
        <v>42967</v>
      </c>
      <c r="H5564">
        <v>6069</v>
      </c>
      <c r="I5564" s="4" t="s">
        <v>9026</v>
      </c>
      <c r="J5564" s="4" t="s">
        <v>9024</v>
      </c>
      <c r="K5564" s="4" t="s">
        <v>9010</v>
      </c>
      <c r="L5564">
        <v>4821</v>
      </c>
      <c r="M5564" s="4" t="s">
        <v>9322</v>
      </c>
      <c r="N5564">
        <v>1980</v>
      </c>
      <c r="O5564">
        <v>7708.38</v>
      </c>
      <c r="P5564">
        <v>13756</v>
      </c>
      <c r="Q5564" s="4" t="s">
        <v>23</v>
      </c>
      <c r="R5564" s="4" t="s">
        <v>24</v>
      </c>
      <c r="S5564">
        <v>20</v>
      </c>
    </row>
    <row r="5565" spans="1:19">
      <c r="A5565" s="4" t="s">
        <v>5772</v>
      </c>
      <c r="B5565" s="4" t="s">
        <v>183</v>
      </c>
      <c r="C5565" s="4" t="s">
        <v>171</v>
      </c>
      <c r="D5565" s="4" t="s">
        <v>24</v>
      </c>
      <c r="E5565" s="4" t="s">
        <v>193</v>
      </c>
      <c r="F5565" s="3">
        <v>42948</v>
      </c>
      <c r="G5565" s="3"/>
      <c r="I5565" s="4" t="s">
        <v>9014</v>
      </c>
      <c r="J5565" s="4" t="s">
        <v>9015</v>
      </c>
      <c r="K5565" s="4" t="s">
        <v>9010</v>
      </c>
      <c r="L5565">
        <v>1096</v>
      </c>
      <c r="M5565" s="4"/>
      <c r="Q5565" s="4"/>
      <c r="R5565" s="4"/>
    </row>
    <row r="5566" spans="1:19">
      <c r="A5566" s="4" t="s">
        <v>5773</v>
      </c>
      <c r="B5566" s="4" t="s">
        <v>183</v>
      </c>
      <c r="C5566" s="4" t="s">
        <v>171</v>
      </c>
      <c r="D5566" s="4" t="s">
        <v>24</v>
      </c>
      <c r="E5566" s="4" t="s">
        <v>193</v>
      </c>
      <c r="F5566" s="3">
        <v>42948</v>
      </c>
      <c r="G5566" s="3"/>
      <c r="I5566" s="4" t="s">
        <v>9014</v>
      </c>
      <c r="J5566" s="4" t="s">
        <v>9015</v>
      </c>
      <c r="K5566" s="4" t="s">
        <v>9010</v>
      </c>
      <c r="L5566">
        <v>1096</v>
      </c>
      <c r="M5566" s="4"/>
      <c r="Q5566" s="4"/>
      <c r="R5566" s="4"/>
    </row>
    <row r="5567" spans="1:19">
      <c r="A5567" s="4" t="s">
        <v>5774</v>
      </c>
      <c r="B5567" s="4" t="s">
        <v>183</v>
      </c>
      <c r="C5567" s="4" t="s">
        <v>177</v>
      </c>
      <c r="D5567" s="4" t="s">
        <v>98</v>
      </c>
      <c r="E5567" s="4" t="s">
        <v>193</v>
      </c>
      <c r="F5567" s="3">
        <v>42948</v>
      </c>
      <c r="G5567" s="3"/>
      <c r="I5567" s="4" t="s">
        <v>9014</v>
      </c>
      <c r="J5567" s="4" t="s">
        <v>9015</v>
      </c>
      <c r="K5567" s="4" t="s">
        <v>9012</v>
      </c>
      <c r="L5567">
        <v>55</v>
      </c>
      <c r="M5567" s="4" t="s">
        <v>39</v>
      </c>
      <c r="N5567">
        <v>2002</v>
      </c>
      <c r="O5567">
        <v>349.81</v>
      </c>
      <c r="P5567">
        <v>315</v>
      </c>
      <c r="Q5567" s="4" t="s">
        <v>23</v>
      </c>
      <c r="R5567" s="4" t="s">
        <v>24</v>
      </c>
    </row>
    <row r="5568" spans="1:19">
      <c r="A5568" s="4" t="s">
        <v>5775</v>
      </c>
      <c r="B5568" s="4" t="s">
        <v>183</v>
      </c>
      <c r="C5568" s="4" t="s">
        <v>177</v>
      </c>
      <c r="D5568" s="4" t="s">
        <v>24</v>
      </c>
      <c r="E5568" s="4" t="s">
        <v>193</v>
      </c>
      <c r="F5568" s="3">
        <v>42948</v>
      </c>
      <c r="G5568" s="3"/>
      <c r="I5568" s="4" t="s">
        <v>9014</v>
      </c>
      <c r="J5568" s="4" t="s">
        <v>9015</v>
      </c>
      <c r="K5568" s="4" t="s">
        <v>9012</v>
      </c>
      <c r="L5568">
        <v>55</v>
      </c>
      <c r="M5568" s="4"/>
      <c r="Q5568" s="4"/>
      <c r="R5568" s="4"/>
    </row>
    <row r="5569" spans="1:19">
      <c r="A5569" s="4" t="s">
        <v>5776</v>
      </c>
      <c r="B5569" s="4" t="s">
        <v>183</v>
      </c>
      <c r="C5569" s="4" t="s">
        <v>171</v>
      </c>
      <c r="D5569" s="4" t="s">
        <v>66</v>
      </c>
      <c r="E5569" s="4" t="s">
        <v>197</v>
      </c>
      <c r="F5569" s="3">
        <v>42948</v>
      </c>
      <c r="G5569" s="3">
        <v>42958</v>
      </c>
      <c r="H5569">
        <v>0</v>
      </c>
      <c r="I5569" s="4" t="s">
        <v>9014</v>
      </c>
      <c r="J5569" s="4" t="s">
        <v>9015</v>
      </c>
      <c r="K5569" s="4" t="s">
        <v>9010</v>
      </c>
      <c r="L5569">
        <v>1096</v>
      </c>
      <c r="M5569" s="4" t="s">
        <v>33</v>
      </c>
      <c r="N5569">
        <v>2007</v>
      </c>
      <c r="O5569">
        <v>894.33</v>
      </c>
      <c r="P5569">
        <v>1635</v>
      </c>
      <c r="Q5569" s="4" t="s">
        <v>67</v>
      </c>
      <c r="R5569" s="4" t="s">
        <v>24</v>
      </c>
      <c r="S5569">
        <v>10</v>
      </c>
    </row>
    <row r="5570" spans="1:19">
      <c r="A5570" s="4" t="s">
        <v>5777</v>
      </c>
      <c r="B5570" s="4" t="s">
        <v>183</v>
      </c>
      <c r="C5570" s="4" t="s">
        <v>192</v>
      </c>
      <c r="D5570" s="4" t="s">
        <v>85</v>
      </c>
      <c r="E5570" s="4" t="s">
        <v>172</v>
      </c>
      <c r="F5570" s="3">
        <v>42948</v>
      </c>
      <c r="G5570" s="3">
        <v>42963</v>
      </c>
      <c r="H5570">
        <v>3452</v>
      </c>
      <c r="I5570" s="4" t="s">
        <v>9014</v>
      </c>
      <c r="J5570" s="4" t="s">
        <v>9015</v>
      </c>
      <c r="K5570" s="4" t="s">
        <v>9012</v>
      </c>
      <c r="L5570">
        <v>3393</v>
      </c>
      <c r="M5570" s="4" t="s">
        <v>46</v>
      </c>
      <c r="N5570">
        <v>1985</v>
      </c>
      <c r="O5570">
        <v>375.43</v>
      </c>
      <c r="P5570">
        <v>1190</v>
      </c>
      <c r="Q5570" s="4" t="s">
        <v>23</v>
      </c>
      <c r="R5570" s="4" t="s">
        <v>24</v>
      </c>
      <c r="S5570">
        <v>15</v>
      </c>
    </row>
    <row r="5571" spans="1:19">
      <c r="A5571" s="4" t="s">
        <v>5778</v>
      </c>
      <c r="B5571" s="4" t="s">
        <v>246</v>
      </c>
      <c r="C5571" s="4" t="s">
        <v>192</v>
      </c>
      <c r="D5571" s="4" t="s">
        <v>24</v>
      </c>
      <c r="E5571" s="4" t="s">
        <v>193</v>
      </c>
      <c r="F5571" s="3">
        <v>42948</v>
      </c>
      <c r="G5571" s="3"/>
      <c r="I5571" s="4" t="s">
        <v>9021</v>
      </c>
      <c r="J5571" s="4" t="s">
        <v>9019</v>
      </c>
      <c r="K5571" s="4" t="s">
        <v>9012</v>
      </c>
      <c r="L5571">
        <v>3393</v>
      </c>
      <c r="M5571" s="4"/>
      <c r="Q5571" s="4"/>
      <c r="R5571" s="4"/>
    </row>
    <row r="5572" spans="1:19">
      <c r="A5572" s="4" t="s">
        <v>5779</v>
      </c>
      <c r="B5572" s="4" t="s">
        <v>246</v>
      </c>
      <c r="C5572" s="4" t="s">
        <v>192</v>
      </c>
      <c r="D5572" s="4" t="s">
        <v>83</v>
      </c>
      <c r="E5572" s="4" t="s">
        <v>172</v>
      </c>
      <c r="F5572" s="3">
        <v>42948</v>
      </c>
      <c r="G5572" s="3">
        <v>42956</v>
      </c>
      <c r="H5572">
        <v>3156</v>
      </c>
      <c r="I5572" s="4" t="s">
        <v>9021</v>
      </c>
      <c r="J5572" s="4" t="s">
        <v>9019</v>
      </c>
      <c r="K5572" s="4" t="s">
        <v>9012</v>
      </c>
      <c r="L5572">
        <v>3393</v>
      </c>
      <c r="M5572" s="4" t="s">
        <v>33</v>
      </c>
      <c r="N5572">
        <v>2004</v>
      </c>
      <c r="O5572">
        <v>702.72</v>
      </c>
      <c r="P5572">
        <v>1831</v>
      </c>
      <c r="Q5572" s="4" t="s">
        <v>23</v>
      </c>
      <c r="R5572" s="4" t="s">
        <v>24</v>
      </c>
      <c r="S5572">
        <v>8</v>
      </c>
    </row>
    <row r="5573" spans="1:19">
      <c r="A5573" s="4" t="s">
        <v>5780</v>
      </c>
      <c r="B5573" s="4" t="s">
        <v>210</v>
      </c>
      <c r="C5573" s="4" t="s">
        <v>179</v>
      </c>
      <c r="D5573" s="4" t="s">
        <v>65</v>
      </c>
      <c r="E5573" s="4" t="s">
        <v>197</v>
      </c>
      <c r="F5573" s="3">
        <v>42948</v>
      </c>
      <c r="G5573" s="3">
        <v>42961</v>
      </c>
      <c r="H5573">
        <v>0</v>
      </c>
      <c r="I5573" s="4" t="s">
        <v>9021</v>
      </c>
      <c r="J5573" s="4" t="s">
        <v>9019</v>
      </c>
      <c r="K5573" s="4" t="s">
        <v>9010</v>
      </c>
      <c r="L5573">
        <v>550</v>
      </c>
      <c r="M5573" s="4" t="s">
        <v>33</v>
      </c>
      <c r="N5573">
        <v>1990</v>
      </c>
      <c r="O5573">
        <v>2520.83</v>
      </c>
      <c r="P5573">
        <v>3502</v>
      </c>
      <c r="Q5573" s="4" t="s">
        <v>23</v>
      </c>
      <c r="R5573" s="4" t="s">
        <v>24</v>
      </c>
      <c r="S5573">
        <v>13</v>
      </c>
    </row>
    <row r="5574" spans="1:19">
      <c r="A5574" s="4" t="s">
        <v>5781</v>
      </c>
      <c r="B5574" s="4" t="s">
        <v>174</v>
      </c>
      <c r="C5574" s="4" t="s">
        <v>9011</v>
      </c>
      <c r="D5574" s="4" t="s">
        <v>24</v>
      </c>
      <c r="E5574" s="4" t="s">
        <v>193</v>
      </c>
      <c r="F5574" s="3">
        <v>42948</v>
      </c>
      <c r="G5574" s="3"/>
      <c r="I5574" s="4" t="s">
        <v>9016</v>
      </c>
      <c r="J5574" s="4" t="s">
        <v>9015</v>
      </c>
      <c r="K5574" s="4" t="s">
        <v>9010</v>
      </c>
      <c r="L5574">
        <v>4821</v>
      </c>
      <c r="M5574" s="4"/>
      <c r="Q5574" s="4"/>
      <c r="R5574" s="4"/>
    </row>
    <row r="5575" spans="1:19">
      <c r="A5575" s="4" t="s">
        <v>5782</v>
      </c>
      <c r="B5575" s="4" t="s">
        <v>174</v>
      </c>
      <c r="C5575" s="4" t="s">
        <v>9011</v>
      </c>
      <c r="D5575" s="4" t="s">
        <v>24</v>
      </c>
      <c r="E5575" s="4" t="s">
        <v>193</v>
      </c>
      <c r="F5575" s="3">
        <v>42948</v>
      </c>
      <c r="G5575" s="3"/>
      <c r="I5575" s="4" t="s">
        <v>9016</v>
      </c>
      <c r="J5575" s="4" t="s">
        <v>9015</v>
      </c>
      <c r="K5575" s="4" t="s">
        <v>9010</v>
      </c>
      <c r="L5575">
        <v>4821</v>
      </c>
      <c r="M5575" s="4"/>
      <c r="Q5575" s="4"/>
      <c r="R5575" s="4"/>
    </row>
    <row r="5576" spans="1:19">
      <c r="A5576" s="4" t="s">
        <v>5783</v>
      </c>
      <c r="B5576" s="4" t="s">
        <v>174</v>
      </c>
      <c r="C5576" s="4" t="s">
        <v>177</v>
      </c>
      <c r="D5576" s="4" t="s">
        <v>104</v>
      </c>
      <c r="E5576" s="4" t="s">
        <v>193</v>
      </c>
      <c r="F5576" s="3">
        <v>42948</v>
      </c>
      <c r="G5576" s="3"/>
      <c r="I5576" s="4" t="s">
        <v>9016</v>
      </c>
      <c r="J5576" s="4" t="s">
        <v>9015</v>
      </c>
      <c r="K5576" s="4" t="s">
        <v>9012</v>
      </c>
      <c r="L5576">
        <v>55</v>
      </c>
      <c r="M5576" s="4" t="s">
        <v>9322</v>
      </c>
      <c r="N5576">
        <v>1983</v>
      </c>
      <c r="O5576">
        <v>1008.06</v>
      </c>
      <c r="P5576">
        <v>1238</v>
      </c>
      <c r="Q5576" s="4" t="s">
        <v>23</v>
      </c>
      <c r="R5576" s="4" t="s">
        <v>24</v>
      </c>
    </row>
    <row r="5577" spans="1:19">
      <c r="A5577" s="4" t="s">
        <v>5784</v>
      </c>
      <c r="B5577" s="4" t="s">
        <v>174</v>
      </c>
      <c r="C5577" s="4" t="s">
        <v>177</v>
      </c>
      <c r="D5577" s="4" t="s">
        <v>24</v>
      </c>
      <c r="E5577" s="4" t="s">
        <v>193</v>
      </c>
      <c r="F5577" s="3">
        <v>42948</v>
      </c>
      <c r="G5577" s="3"/>
      <c r="I5577" s="4" t="s">
        <v>9016</v>
      </c>
      <c r="J5577" s="4" t="s">
        <v>9015</v>
      </c>
      <c r="K5577" s="4" t="s">
        <v>9012</v>
      </c>
      <c r="L5577">
        <v>55</v>
      </c>
      <c r="M5577" s="4"/>
      <c r="Q5577" s="4"/>
      <c r="R5577" s="4"/>
    </row>
    <row r="5578" spans="1:19">
      <c r="A5578" s="4" t="s">
        <v>5785</v>
      </c>
      <c r="B5578" s="4" t="s">
        <v>174</v>
      </c>
      <c r="C5578" s="4" t="s">
        <v>192</v>
      </c>
      <c r="D5578" s="4" t="s">
        <v>110</v>
      </c>
      <c r="E5578" s="4" t="s">
        <v>197</v>
      </c>
      <c r="F5578" s="3">
        <v>42948</v>
      </c>
      <c r="G5578" s="3">
        <v>43062</v>
      </c>
      <c r="H5578">
        <v>0</v>
      </c>
      <c r="I5578" s="4" t="s">
        <v>9016</v>
      </c>
      <c r="J5578" s="4" t="s">
        <v>9015</v>
      </c>
      <c r="K5578" s="4" t="s">
        <v>9012</v>
      </c>
      <c r="L5578">
        <v>3393</v>
      </c>
      <c r="M5578" s="4" t="s">
        <v>60</v>
      </c>
      <c r="N5578">
        <v>1997</v>
      </c>
      <c r="O5578">
        <v>291.27</v>
      </c>
      <c r="P5578">
        <v>586</v>
      </c>
      <c r="Q5578" s="4" t="s">
        <v>23</v>
      </c>
      <c r="R5578" s="4" t="s">
        <v>24</v>
      </c>
      <c r="S5578">
        <v>114</v>
      </c>
    </row>
    <row r="5579" spans="1:19">
      <c r="A5579" s="4" t="s">
        <v>5786</v>
      </c>
      <c r="B5579" s="4" t="s">
        <v>196</v>
      </c>
      <c r="C5579" s="4" t="s">
        <v>179</v>
      </c>
      <c r="D5579" s="4" t="s">
        <v>24</v>
      </c>
      <c r="E5579" s="4" t="s">
        <v>193</v>
      </c>
      <c r="F5579" s="3">
        <v>42948</v>
      </c>
      <c r="G5579" s="3"/>
      <c r="I5579" s="4" t="s">
        <v>9016</v>
      </c>
      <c r="J5579" s="4" t="s">
        <v>9015</v>
      </c>
      <c r="K5579" s="4" t="s">
        <v>9010</v>
      </c>
      <c r="L5579">
        <v>550</v>
      </c>
      <c r="M5579" s="4"/>
      <c r="Q5579" s="4"/>
      <c r="R5579" s="4"/>
    </row>
    <row r="5580" spans="1:19">
      <c r="A5580" s="4" t="s">
        <v>5787</v>
      </c>
      <c r="B5580" s="4" t="s">
        <v>196</v>
      </c>
      <c r="C5580" s="4" t="s">
        <v>171</v>
      </c>
      <c r="D5580" s="4" t="s">
        <v>24</v>
      </c>
      <c r="E5580" s="4" t="s">
        <v>193</v>
      </c>
      <c r="F5580" s="3">
        <v>42948</v>
      </c>
      <c r="G5580" s="3"/>
      <c r="I5580" s="4" t="s">
        <v>9016</v>
      </c>
      <c r="J5580" s="4" t="s">
        <v>9015</v>
      </c>
      <c r="K5580" s="4" t="s">
        <v>9010</v>
      </c>
      <c r="L5580">
        <v>1096</v>
      </c>
      <c r="M5580" s="4"/>
      <c r="Q5580" s="4"/>
      <c r="R5580" s="4"/>
    </row>
    <row r="5581" spans="1:19">
      <c r="A5581" s="4" t="s">
        <v>5788</v>
      </c>
      <c r="B5581" s="4" t="s">
        <v>196</v>
      </c>
      <c r="C5581" s="4" t="s">
        <v>177</v>
      </c>
      <c r="D5581" s="4" t="s">
        <v>24</v>
      </c>
      <c r="E5581" s="4" t="s">
        <v>193</v>
      </c>
      <c r="F5581" s="3">
        <v>42948</v>
      </c>
      <c r="G5581" s="3"/>
      <c r="I5581" s="4" t="s">
        <v>9016</v>
      </c>
      <c r="J5581" s="4" t="s">
        <v>9015</v>
      </c>
      <c r="K5581" s="4" t="s">
        <v>9012</v>
      </c>
      <c r="L5581">
        <v>55</v>
      </c>
      <c r="M5581" s="4"/>
      <c r="Q5581" s="4"/>
      <c r="R5581" s="4"/>
    </row>
    <row r="5582" spans="1:19">
      <c r="A5582" s="4" t="s">
        <v>5789</v>
      </c>
      <c r="B5582" s="4" t="s">
        <v>196</v>
      </c>
      <c r="C5582" s="4" t="s">
        <v>192</v>
      </c>
      <c r="D5582" s="4" t="s">
        <v>24</v>
      </c>
      <c r="E5582" s="4" t="s">
        <v>193</v>
      </c>
      <c r="F5582" s="3">
        <v>42948</v>
      </c>
      <c r="G5582" s="3"/>
      <c r="I5582" s="4" t="s">
        <v>9016</v>
      </c>
      <c r="J5582" s="4" t="s">
        <v>9015</v>
      </c>
      <c r="K5582" s="4" t="s">
        <v>9012</v>
      </c>
      <c r="L5582">
        <v>3393</v>
      </c>
      <c r="M5582" s="4"/>
      <c r="Q5582" s="4"/>
      <c r="R5582" s="4"/>
    </row>
    <row r="5583" spans="1:19">
      <c r="A5583" s="4" t="s">
        <v>5790</v>
      </c>
      <c r="B5583" s="4" t="s">
        <v>203</v>
      </c>
      <c r="C5583" s="4" t="s">
        <v>171</v>
      </c>
      <c r="D5583" s="4" t="s">
        <v>24</v>
      </c>
      <c r="E5583" s="4" t="s">
        <v>193</v>
      </c>
      <c r="F5583" s="3">
        <v>42948</v>
      </c>
      <c r="G5583" s="3"/>
      <c r="I5583" s="4" t="s">
        <v>9023</v>
      </c>
      <c r="J5583" s="4" t="s">
        <v>9024</v>
      </c>
      <c r="K5583" s="4" t="s">
        <v>9010</v>
      </c>
      <c r="L5583">
        <v>1096</v>
      </c>
      <c r="M5583" s="4"/>
      <c r="Q5583" s="4"/>
      <c r="R5583" s="4"/>
    </row>
    <row r="5584" spans="1:19">
      <c r="A5584" s="4" t="s">
        <v>5791</v>
      </c>
      <c r="B5584" s="4" t="s">
        <v>203</v>
      </c>
      <c r="C5584" s="4" t="s">
        <v>171</v>
      </c>
      <c r="D5584" s="4" t="s">
        <v>102</v>
      </c>
      <c r="E5584" s="4" t="s">
        <v>172</v>
      </c>
      <c r="F5584" s="3">
        <v>42948</v>
      </c>
      <c r="G5584" s="3">
        <v>42953</v>
      </c>
      <c r="H5584">
        <v>1157</v>
      </c>
      <c r="I5584" s="4" t="s">
        <v>9023</v>
      </c>
      <c r="J5584" s="4" t="s">
        <v>9024</v>
      </c>
      <c r="K5584" s="4" t="s">
        <v>9010</v>
      </c>
      <c r="L5584">
        <v>1096</v>
      </c>
      <c r="M5584" s="4" t="s">
        <v>55</v>
      </c>
      <c r="N5584">
        <v>1994</v>
      </c>
      <c r="O5584">
        <v>1188.42</v>
      </c>
      <c r="P5584">
        <v>3015</v>
      </c>
      <c r="Q5584" s="4" t="s">
        <v>23</v>
      </c>
      <c r="R5584" s="4" t="s">
        <v>24</v>
      </c>
      <c r="S5584">
        <v>5</v>
      </c>
    </row>
    <row r="5585" spans="1:19">
      <c r="A5585" s="4" t="s">
        <v>5792</v>
      </c>
      <c r="B5585" s="4" t="s">
        <v>191</v>
      </c>
      <c r="C5585" s="4" t="s">
        <v>171</v>
      </c>
      <c r="D5585" s="4" t="s">
        <v>97</v>
      </c>
      <c r="E5585" s="4" t="s">
        <v>172</v>
      </c>
      <c r="F5585" s="3">
        <v>42948</v>
      </c>
      <c r="G5585" s="3">
        <v>43061</v>
      </c>
      <c r="H5585">
        <v>1040</v>
      </c>
      <c r="I5585" s="4" t="s">
        <v>9026</v>
      </c>
      <c r="J5585" s="4" t="s">
        <v>9024</v>
      </c>
      <c r="K5585" s="4" t="s">
        <v>9010</v>
      </c>
      <c r="L5585">
        <v>1096</v>
      </c>
      <c r="M5585" s="4" t="s">
        <v>33</v>
      </c>
      <c r="N5585">
        <v>2001</v>
      </c>
      <c r="O5585">
        <v>2437.85</v>
      </c>
      <c r="P5585">
        <v>4874</v>
      </c>
      <c r="Q5585" s="4" t="s">
        <v>23</v>
      </c>
      <c r="R5585" s="4" t="s">
        <v>24</v>
      </c>
      <c r="S5585">
        <v>113</v>
      </c>
    </row>
    <row r="5586" spans="1:19">
      <c r="A5586" s="4" t="s">
        <v>5793</v>
      </c>
      <c r="B5586" s="4" t="s">
        <v>343</v>
      </c>
      <c r="C5586" s="4" t="s">
        <v>177</v>
      </c>
      <c r="D5586" s="4" t="s">
        <v>111</v>
      </c>
      <c r="E5586" s="4" t="s">
        <v>172</v>
      </c>
      <c r="F5586" s="3">
        <v>42948</v>
      </c>
      <c r="G5586" s="3">
        <v>43085</v>
      </c>
      <c r="H5586">
        <v>49</v>
      </c>
      <c r="I5586" s="4" t="s">
        <v>9016</v>
      </c>
      <c r="J5586" s="4" t="s">
        <v>9015</v>
      </c>
      <c r="K5586" s="4" t="s">
        <v>9012</v>
      </c>
      <c r="L5586">
        <v>55</v>
      </c>
      <c r="M5586" s="4" t="s">
        <v>33</v>
      </c>
      <c r="N5586">
        <v>1988</v>
      </c>
      <c r="O5586">
        <v>1376.8</v>
      </c>
      <c r="P5586">
        <v>1165</v>
      </c>
      <c r="Q5586" s="4" t="s">
        <v>112</v>
      </c>
      <c r="R5586" s="4" t="s">
        <v>24</v>
      </c>
      <c r="S5586">
        <v>137</v>
      </c>
    </row>
    <row r="5587" spans="1:19">
      <c r="A5587" s="4" t="s">
        <v>5794</v>
      </c>
      <c r="B5587" s="4" t="s">
        <v>256</v>
      </c>
      <c r="C5587" s="4" t="s">
        <v>179</v>
      </c>
      <c r="D5587" s="4" t="s">
        <v>24</v>
      </c>
      <c r="E5587" s="4" t="s">
        <v>193</v>
      </c>
      <c r="F5587" s="3">
        <v>42948</v>
      </c>
      <c r="G5587" s="3"/>
      <c r="I5587" s="4" t="s">
        <v>9014</v>
      </c>
      <c r="J5587" s="4" t="s">
        <v>9015</v>
      </c>
      <c r="K5587" s="4" t="s">
        <v>9010</v>
      </c>
      <c r="L5587">
        <v>550</v>
      </c>
      <c r="M5587" s="4"/>
      <c r="Q5587" s="4"/>
      <c r="R5587" s="4"/>
    </row>
    <row r="5588" spans="1:19">
      <c r="A5588" s="4" t="s">
        <v>5795</v>
      </c>
      <c r="B5588" s="4" t="s">
        <v>256</v>
      </c>
      <c r="C5588" s="4" t="s">
        <v>179</v>
      </c>
      <c r="D5588" s="4" t="s">
        <v>47</v>
      </c>
      <c r="E5588" s="4" t="s">
        <v>172</v>
      </c>
      <c r="F5588" s="3">
        <v>42948</v>
      </c>
      <c r="G5588" s="3">
        <v>42997</v>
      </c>
      <c r="H5588">
        <v>454</v>
      </c>
      <c r="I5588" s="4" t="s">
        <v>9014</v>
      </c>
      <c r="J5588" s="4" t="s">
        <v>9015</v>
      </c>
      <c r="K5588" s="4" t="s">
        <v>9010</v>
      </c>
      <c r="L5588">
        <v>550</v>
      </c>
      <c r="M5588" s="4" t="s">
        <v>46</v>
      </c>
      <c r="N5588">
        <v>1986</v>
      </c>
      <c r="O5588">
        <v>2403.58</v>
      </c>
      <c r="P5588">
        <v>8801</v>
      </c>
      <c r="Q5588" s="4" t="s">
        <v>23</v>
      </c>
      <c r="R5588" s="4" t="s">
        <v>24</v>
      </c>
      <c r="S5588">
        <v>49</v>
      </c>
    </row>
    <row r="5589" spans="1:19">
      <c r="A5589" s="4" t="s">
        <v>5796</v>
      </c>
      <c r="B5589" s="4" t="s">
        <v>187</v>
      </c>
      <c r="C5589" s="4" t="s">
        <v>171</v>
      </c>
      <c r="D5589" s="4" t="s">
        <v>129</v>
      </c>
      <c r="E5589" s="4" t="s">
        <v>172</v>
      </c>
      <c r="F5589" s="3">
        <v>42948</v>
      </c>
      <c r="G5589" s="3">
        <v>43057</v>
      </c>
      <c r="H5589">
        <v>1106</v>
      </c>
      <c r="I5589" s="4" t="s">
        <v>9023</v>
      </c>
      <c r="J5589" s="4" t="s">
        <v>9024</v>
      </c>
      <c r="K5589" s="4" t="s">
        <v>9010</v>
      </c>
      <c r="L5589">
        <v>1096</v>
      </c>
      <c r="M5589" s="4" t="s">
        <v>39</v>
      </c>
      <c r="N5589">
        <v>1992</v>
      </c>
      <c r="O5589">
        <v>324.19</v>
      </c>
      <c r="P5589">
        <v>978</v>
      </c>
      <c r="Q5589" s="4" t="s">
        <v>23</v>
      </c>
      <c r="R5589" s="4" t="s">
        <v>24</v>
      </c>
      <c r="S5589">
        <v>109</v>
      </c>
    </row>
    <row r="5590" spans="1:19">
      <c r="A5590" s="4" t="s">
        <v>5797</v>
      </c>
      <c r="B5590" s="4" t="s">
        <v>244</v>
      </c>
      <c r="C5590" s="4" t="s">
        <v>265</v>
      </c>
      <c r="D5590" s="4" t="s">
        <v>24</v>
      </c>
      <c r="E5590" s="4" t="s">
        <v>193</v>
      </c>
      <c r="F5590" s="3">
        <v>42948</v>
      </c>
      <c r="G5590" s="3"/>
      <c r="I5590" s="4" t="s">
        <v>9016</v>
      </c>
      <c r="J5590" s="4" t="s">
        <v>9015</v>
      </c>
      <c r="K5590" s="4" t="s">
        <v>9013</v>
      </c>
      <c r="L5590">
        <v>26768</v>
      </c>
      <c r="M5590" s="4"/>
      <c r="Q5590" s="4"/>
      <c r="R5590" s="4"/>
    </row>
    <row r="5591" spans="1:19">
      <c r="A5591" s="4" t="s">
        <v>5798</v>
      </c>
      <c r="B5591" s="4" t="s">
        <v>244</v>
      </c>
      <c r="C5591" s="4" t="s">
        <v>199</v>
      </c>
      <c r="D5591" s="4" t="s">
        <v>24</v>
      </c>
      <c r="E5591" s="4" t="s">
        <v>193</v>
      </c>
      <c r="F5591" s="3">
        <v>42948</v>
      </c>
      <c r="G5591" s="3"/>
      <c r="I5591" s="4" t="s">
        <v>9016</v>
      </c>
      <c r="J5591" s="4" t="s">
        <v>9015</v>
      </c>
      <c r="K5591" s="4" t="s">
        <v>9010</v>
      </c>
      <c r="L5591">
        <v>5482</v>
      </c>
      <c r="M5591" s="4"/>
      <c r="Q5591" s="4"/>
      <c r="R5591" s="4"/>
    </row>
    <row r="5592" spans="1:19">
      <c r="A5592" s="4" t="s">
        <v>5799</v>
      </c>
      <c r="B5592" s="4" t="s">
        <v>244</v>
      </c>
      <c r="C5592" s="4" t="s">
        <v>9011</v>
      </c>
      <c r="D5592" s="4" t="s">
        <v>24</v>
      </c>
      <c r="E5592" s="4" t="s">
        <v>193</v>
      </c>
      <c r="F5592" s="3">
        <v>42948</v>
      </c>
      <c r="G5592" s="3"/>
      <c r="I5592" s="4" t="s">
        <v>9016</v>
      </c>
      <c r="J5592" s="4" t="s">
        <v>9015</v>
      </c>
      <c r="K5592" s="4" t="s">
        <v>9010</v>
      </c>
      <c r="L5592">
        <v>4821</v>
      </c>
      <c r="M5592" s="4"/>
      <c r="Q5592" s="4"/>
      <c r="R5592" s="4"/>
    </row>
    <row r="5593" spans="1:19">
      <c r="A5593" s="4" t="s">
        <v>5800</v>
      </c>
      <c r="B5593" s="4" t="s">
        <v>201</v>
      </c>
      <c r="C5593" s="4" t="s">
        <v>171</v>
      </c>
      <c r="D5593" s="4" t="s">
        <v>71</v>
      </c>
      <c r="E5593" s="4" t="s">
        <v>172</v>
      </c>
      <c r="F5593" s="3">
        <v>42948</v>
      </c>
      <c r="G5593" s="3">
        <v>42955</v>
      </c>
      <c r="H5593">
        <v>1143</v>
      </c>
      <c r="I5593" s="4" t="s">
        <v>9026</v>
      </c>
      <c r="J5593" s="4" t="s">
        <v>9024</v>
      </c>
      <c r="K5593" s="4" t="s">
        <v>9010</v>
      </c>
      <c r="L5593">
        <v>1096</v>
      </c>
      <c r="M5593" s="4" t="s">
        <v>46</v>
      </c>
      <c r="N5593">
        <v>2000</v>
      </c>
      <c r="O5593">
        <v>2952.73</v>
      </c>
      <c r="P5593">
        <v>5107</v>
      </c>
      <c r="Q5593" s="4" t="s">
        <v>23</v>
      </c>
      <c r="R5593" s="4" t="s">
        <v>24</v>
      </c>
      <c r="S5593">
        <v>7</v>
      </c>
    </row>
    <row r="5594" spans="1:19">
      <c r="A5594" s="4" t="s">
        <v>5801</v>
      </c>
      <c r="B5594" s="4" t="s">
        <v>201</v>
      </c>
      <c r="C5594" s="4" t="s">
        <v>199</v>
      </c>
      <c r="D5594" s="4" t="s">
        <v>81</v>
      </c>
      <c r="E5594" s="4" t="s">
        <v>172</v>
      </c>
      <c r="F5594" s="3">
        <v>42948</v>
      </c>
      <c r="G5594" s="3">
        <v>43045</v>
      </c>
      <c r="H5594">
        <v>4434</v>
      </c>
      <c r="I5594" s="4" t="s">
        <v>9026</v>
      </c>
      <c r="J5594" s="4" t="s">
        <v>9024</v>
      </c>
      <c r="K5594" s="4" t="s">
        <v>9010</v>
      </c>
      <c r="L5594">
        <v>5482</v>
      </c>
      <c r="M5594" s="4" t="s">
        <v>33</v>
      </c>
      <c r="N5594">
        <v>1989</v>
      </c>
      <c r="O5594">
        <v>1388.67</v>
      </c>
      <c r="P5594">
        <v>3583</v>
      </c>
      <c r="Q5594" s="4" t="s">
        <v>23</v>
      </c>
      <c r="R5594" s="4" t="s">
        <v>24</v>
      </c>
      <c r="S5594">
        <v>97</v>
      </c>
    </row>
    <row r="5595" spans="1:19">
      <c r="A5595" s="4" t="s">
        <v>5802</v>
      </c>
      <c r="B5595" s="4" t="s">
        <v>170</v>
      </c>
      <c r="C5595" s="4" t="s">
        <v>177</v>
      </c>
      <c r="D5595" s="4" t="s">
        <v>99</v>
      </c>
      <c r="E5595" s="4" t="s">
        <v>193</v>
      </c>
      <c r="F5595" s="3">
        <v>42948</v>
      </c>
      <c r="G5595" s="3"/>
      <c r="I5595" s="4" t="s">
        <v>9014</v>
      </c>
      <c r="J5595" s="4" t="s">
        <v>9015</v>
      </c>
      <c r="K5595" s="4" t="s">
        <v>9012</v>
      </c>
      <c r="L5595">
        <v>55</v>
      </c>
      <c r="M5595" s="4" t="s">
        <v>33</v>
      </c>
      <c r="N5595">
        <v>2003</v>
      </c>
      <c r="O5595">
        <v>1419.98</v>
      </c>
      <c r="P5595">
        <v>4018</v>
      </c>
      <c r="Q5595" s="4" t="s">
        <v>23</v>
      </c>
      <c r="R5595" s="4" t="s">
        <v>24</v>
      </c>
    </row>
    <row r="5596" spans="1:19">
      <c r="A5596" s="4" t="s">
        <v>5803</v>
      </c>
      <c r="B5596" s="4" t="s">
        <v>189</v>
      </c>
      <c r="C5596" s="4" t="s">
        <v>171</v>
      </c>
      <c r="D5596" s="4" t="s">
        <v>100</v>
      </c>
      <c r="E5596" s="4" t="s">
        <v>193</v>
      </c>
      <c r="F5596" s="3">
        <v>42948</v>
      </c>
      <c r="G5596" s="3"/>
      <c r="I5596" s="4" t="s">
        <v>9016</v>
      </c>
      <c r="J5596" s="4" t="s">
        <v>9015</v>
      </c>
      <c r="K5596" s="4" t="s">
        <v>9010</v>
      </c>
      <c r="L5596">
        <v>1096</v>
      </c>
      <c r="M5596" s="4" t="s">
        <v>9322</v>
      </c>
      <c r="N5596">
        <v>1987</v>
      </c>
      <c r="O5596">
        <v>2938.67</v>
      </c>
      <c r="P5596">
        <v>8775</v>
      </c>
      <c r="Q5596" s="4" t="s">
        <v>101</v>
      </c>
      <c r="R5596" s="4" t="s">
        <v>24</v>
      </c>
    </row>
    <row r="5597" spans="1:19">
      <c r="A5597" s="4" t="s">
        <v>5804</v>
      </c>
      <c r="B5597" s="4" t="s">
        <v>189</v>
      </c>
      <c r="C5597" s="4" t="s">
        <v>9011</v>
      </c>
      <c r="D5597" s="4" t="s">
        <v>130</v>
      </c>
      <c r="E5597" s="4" t="s">
        <v>193</v>
      </c>
      <c r="F5597" s="3">
        <v>42948</v>
      </c>
      <c r="G5597" s="3"/>
      <c r="I5597" s="4" t="s">
        <v>9016</v>
      </c>
      <c r="J5597" s="4" t="s">
        <v>9015</v>
      </c>
      <c r="K5597" s="4" t="s">
        <v>9010</v>
      </c>
      <c r="L5597">
        <v>4821</v>
      </c>
      <c r="M5597" s="4" t="s">
        <v>36</v>
      </c>
      <c r="N5597">
        <v>1979</v>
      </c>
      <c r="O5597">
        <v>4478.47</v>
      </c>
      <c r="P5597">
        <v>13809</v>
      </c>
      <c r="Q5597" s="4" t="s">
        <v>23</v>
      </c>
      <c r="R5597" s="4" t="s">
        <v>24</v>
      </c>
    </row>
    <row r="5598" spans="1:19">
      <c r="A5598" s="4" t="s">
        <v>5805</v>
      </c>
      <c r="B5598" s="4" t="s">
        <v>208</v>
      </c>
      <c r="C5598" s="4" t="s">
        <v>199</v>
      </c>
      <c r="D5598" s="4" t="s">
        <v>75</v>
      </c>
      <c r="E5598" s="4" t="s">
        <v>193</v>
      </c>
      <c r="F5598" s="3">
        <v>42948</v>
      </c>
      <c r="G5598" s="3"/>
      <c r="I5598" s="4" t="s">
        <v>9014</v>
      </c>
      <c r="J5598" s="4" t="s">
        <v>9015</v>
      </c>
      <c r="K5598" s="4" t="s">
        <v>9010</v>
      </c>
      <c r="L5598">
        <v>5482</v>
      </c>
      <c r="M5598" s="4" t="s">
        <v>73</v>
      </c>
      <c r="N5598">
        <v>1982</v>
      </c>
      <c r="O5598">
        <v>792.46</v>
      </c>
      <c r="P5598">
        <v>1299</v>
      </c>
      <c r="Q5598" s="4" t="s">
        <v>23</v>
      </c>
      <c r="R5598" s="4" t="s">
        <v>24</v>
      </c>
    </row>
    <row r="5599" spans="1:19">
      <c r="A5599" s="4" t="s">
        <v>5806</v>
      </c>
      <c r="B5599" s="4" t="s">
        <v>208</v>
      </c>
      <c r="C5599" s="4" t="s">
        <v>177</v>
      </c>
      <c r="D5599" s="4" t="s">
        <v>37</v>
      </c>
      <c r="E5599" s="4" t="s">
        <v>193</v>
      </c>
      <c r="F5599" s="3">
        <v>42948</v>
      </c>
      <c r="G5599" s="3"/>
      <c r="I5599" s="4" t="s">
        <v>9014</v>
      </c>
      <c r="J5599" s="4" t="s">
        <v>9015</v>
      </c>
      <c r="K5599" s="4" t="s">
        <v>9012</v>
      </c>
      <c r="L5599">
        <v>55</v>
      </c>
      <c r="M5599" s="4" t="s">
        <v>33</v>
      </c>
      <c r="N5599">
        <v>2001</v>
      </c>
      <c r="O5599">
        <v>718.62</v>
      </c>
      <c r="P5599">
        <v>2448</v>
      </c>
      <c r="Q5599" s="4" t="s">
        <v>23</v>
      </c>
      <c r="R5599" s="4" t="s">
        <v>24</v>
      </c>
    </row>
    <row r="5600" spans="1:19">
      <c r="A5600" s="4" t="s">
        <v>5807</v>
      </c>
      <c r="B5600" s="4" t="s">
        <v>208</v>
      </c>
      <c r="C5600" s="4" t="s">
        <v>177</v>
      </c>
      <c r="D5600" s="4" t="s">
        <v>75</v>
      </c>
      <c r="E5600" s="4" t="s">
        <v>193</v>
      </c>
      <c r="F5600" s="3">
        <v>42948</v>
      </c>
      <c r="G5600" s="3"/>
      <c r="I5600" s="4" t="s">
        <v>9014</v>
      </c>
      <c r="J5600" s="4" t="s">
        <v>9015</v>
      </c>
      <c r="K5600" s="4" t="s">
        <v>9012</v>
      </c>
      <c r="L5600">
        <v>55</v>
      </c>
      <c r="M5600" s="4" t="s">
        <v>73</v>
      </c>
      <c r="N5600">
        <v>1982</v>
      </c>
      <c r="O5600">
        <v>792.46</v>
      </c>
      <c r="P5600">
        <v>1299</v>
      </c>
      <c r="Q5600" s="4" t="s">
        <v>23</v>
      </c>
      <c r="R5600" s="4" t="s">
        <v>24</v>
      </c>
    </row>
    <row r="5601" spans="1:19">
      <c r="A5601" s="4" t="s">
        <v>5808</v>
      </c>
      <c r="B5601" s="4" t="s">
        <v>208</v>
      </c>
      <c r="C5601" s="4" t="s">
        <v>177</v>
      </c>
      <c r="D5601" s="4" t="s">
        <v>88</v>
      </c>
      <c r="E5601" s="4" t="s">
        <v>193</v>
      </c>
      <c r="F5601" s="3">
        <v>42948</v>
      </c>
      <c r="G5601" s="3"/>
      <c r="I5601" s="4" t="s">
        <v>9014</v>
      </c>
      <c r="J5601" s="4" t="s">
        <v>9015</v>
      </c>
      <c r="K5601" s="4" t="s">
        <v>9012</v>
      </c>
      <c r="L5601">
        <v>55</v>
      </c>
      <c r="M5601" s="4" t="s">
        <v>46</v>
      </c>
      <c r="N5601">
        <v>1984</v>
      </c>
      <c r="O5601">
        <v>3027.46</v>
      </c>
      <c r="P5601">
        <v>9516</v>
      </c>
      <c r="Q5601" s="4" t="s">
        <v>89</v>
      </c>
      <c r="R5601" s="4" t="s">
        <v>24</v>
      </c>
    </row>
    <row r="5602" spans="1:19">
      <c r="A5602" s="4" t="s">
        <v>5809</v>
      </c>
      <c r="B5602" s="4" t="s">
        <v>208</v>
      </c>
      <c r="C5602" s="4" t="s">
        <v>177</v>
      </c>
      <c r="D5602" s="4" t="s">
        <v>24</v>
      </c>
      <c r="E5602" s="4" t="s">
        <v>193</v>
      </c>
      <c r="F5602" s="3">
        <v>42948</v>
      </c>
      <c r="G5602" s="3"/>
      <c r="I5602" s="4" t="s">
        <v>9014</v>
      </c>
      <c r="J5602" s="4" t="s">
        <v>9015</v>
      </c>
      <c r="K5602" s="4" t="s">
        <v>9012</v>
      </c>
      <c r="L5602">
        <v>55</v>
      </c>
      <c r="M5602" s="4"/>
      <c r="Q5602" s="4"/>
      <c r="R5602" s="4"/>
    </row>
    <row r="5603" spans="1:19">
      <c r="A5603" s="4" t="s">
        <v>5810</v>
      </c>
      <c r="B5603" s="4" t="s">
        <v>208</v>
      </c>
      <c r="C5603" s="4" t="s">
        <v>177</v>
      </c>
      <c r="D5603" s="4" t="s">
        <v>24</v>
      </c>
      <c r="E5603" s="4" t="s">
        <v>193</v>
      </c>
      <c r="F5603" s="3">
        <v>42948</v>
      </c>
      <c r="G5603" s="3"/>
      <c r="I5603" s="4" t="s">
        <v>9014</v>
      </c>
      <c r="J5603" s="4" t="s">
        <v>9015</v>
      </c>
      <c r="K5603" s="4" t="s">
        <v>9012</v>
      </c>
      <c r="L5603">
        <v>55</v>
      </c>
      <c r="M5603" s="4"/>
      <c r="Q5603" s="4"/>
      <c r="R5603" s="4"/>
    </row>
    <row r="5604" spans="1:19">
      <c r="A5604" s="4" t="s">
        <v>5811</v>
      </c>
      <c r="B5604" s="4" t="s">
        <v>185</v>
      </c>
      <c r="C5604" s="4" t="s">
        <v>171</v>
      </c>
      <c r="D5604" s="4" t="s">
        <v>102</v>
      </c>
      <c r="E5604" s="4" t="s">
        <v>172</v>
      </c>
      <c r="F5604" s="3">
        <v>42948</v>
      </c>
      <c r="G5604" s="3">
        <v>43004</v>
      </c>
      <c r="H5604">
        <v>1193</v>
      </c>
      <c r="I5604" s="4" t="s">
        <v>9023</v>
      </c>
      <c r="J5604" s="4" t="s">
        <v>9024</v>
      </c>
      <c r="K5604" s="4" t="s">
        <v>9010</v>
      </c>
      <c r="L5604">
        <v>1096</v>
      </c>
      <c r="M5604" s="4" t="s">
        <v>55</v>
      </c>
      <c r="N5604">
        <v>1994</v>
      </c>
      <c r="O5604">
        <v>1188.42</v>
      </c>
      <c r="P5604">
        <v>3015</v>
      </c>
      <c r="Q5604" s="4" t="s">
        <v>23</v>
      </c>
      <c r="R5604" s="4" t="s">
        <v>24</v>
      </c>
      <c r="S5604">
        <v>56</v>
      </c>
    </row>
    <row r="5605" spans="1:19">
      <c r="A5605" s="4" t="s">
        <v>5812</v>
      </c>
      <c r="B5605" s="4" t="s">
        <v>185</v>
      </c>
      <c r="C5605" s="4" t="s">
        <v>9011</v>
      </c>
      <c r="D5605" s="4" t="s">
        <v>71</v>
      </c>
      <c r="E5605" s="4" t="s">
        <v>172</v>
      </c>
      <c r="F5605" s="3">
        <v>42948</v>
      </c>
      <c r="G5605" s="3">
        <v>42968</v>
      </c>
      <c r="H5605">
        <v>5049</v>
      </c>
      <c r="I5605" s="4" t="s">
        <v>9023</v>
      </c>
      <c r="J5605" s="4" t="s">
        <v>9024</v>
      </c>
      <c r="K5605" s="4" t="s">
        <v>9010</v>
      </c>
      <c r="L5605">
        <v>4821</v>
      </c>
      <c r="M5605" s="4" t="s">
        <v>46</v>
      </c>
      <c r="N5605">
        <v>2000</v>
      </c>
      <c r="O5605">
        <v>2952.73</v>
      </c>
      <c r="P5605">
        <v>5107</v>
      </c>
      <c r="Q5605" s="4" t="s">
        <v>23</v>
      </c>
      <c r="R5605" s="4" t="s">
        <v>24</v>
      </c>
      <c r="S5605">
        <v>20</v>
      </c>
    </row>
    <row r="5606" spans="1:19">
      <c r="A5606" s="4" t="s">
        <v>5813</v>
      </c>
      <c r="B5606" s="4" t="s">
        <v>185</v>
      </c>
      <c r="C5606" s="4" t="s">
        <v>9011</v>
      </c>
      <c r="D5606" s="4" t="s">
        <v>84</v>
      </c>
      <c r="E5606" s="4" t="s">
        <v>172</v>
      </c>
      <c r="F5606" s="3">
        <v>42948</v>
      </c>
      <c r="G5606" s="3">
        <v>42966</v>
      </c>
      <c r="H5606">
        <v>5300</v>
      </c>
      <c r="I5606" s="4" t="s">
        <v>9023</v>
      </c>
      <c r="J5606" s="4" t="s">
        <v>9024</v>
      </c>
      <c r="K5606" s="4" t="s">
        <v>9010</v>
      </c>
      <c r="L5606">
        <v>4821</v>
      </c>
      <c r="M5606" s="4" t="s">
        <v>9322</v>
      </c>
      <c r="N5606">
        <v>1980</v>
      </c>
      <c r="O5606">
        <v>7708.38</v>
      </c>
      <c r="P5606">
        <v>13756</v>
      </c>
      <c r="Q5606" s="4" t="s">
        <v>23</v>
      </c>
      <c r="R5606" s="4" t="s">
        <v>24</v>
      </c>
      <c r="S5606">
        <v>18</v>
      </c>
    </row>
    <row r="5607" spans="1:19">
      <c r="A5607" s="4" t="s">
        <v>5814</v>
      </c>
      <c r="B5607" s="4" t="s">
        <v>185</v>
      </c>
      <c r="C5607" s="4" t="s">
        <v>192</v>
      </c>
      <c r="D5607" s="4" t="s">
        <v>108</v>
      </c>
      <c r="E5607" s="4" t="s">
        <v>172</v>
      </c>
      <c r="F5607" s="3">
        <v>42948</v>
      </c>
      <c r="G5607" s="3">
        <v>43059</v>
      </c>
      <c r="H5607">
        <v>3597</v>
      </c>
      <c r="I5607" s="4" t="s">
        <v>9023</v>
      </c>
      <c r="J5607" s="4" t="s">
        <v>9024</v>
      </c>
      <c r="K5607" s="4" t="s">
        <v>9012</v>
      </c>
      <c r="L5607">
        <v>3393</v>
      </c>
      <c r="M5607" s="4" t="s">
        <v>33</v>
      </c>
      <c r="N5607">
        <v>1996</v>
      </c>
      <c r="O5607">
        <v>2214.94</v>
      </c>
      <c r="P5607">
        <v>5374</v>
      </c>
      <c r="Q5607" s="4" t="s">
        <v>23</v>
      </c>
      <c r="R5607" s="4" t="s">
        <v>24</v>
      </c>
      <c r="S5607">
        <v>111</v>
      </c>
    </row>
    <row r="5608" spans="1:19">
      <c r="A5608" s="4" t="s">
        <v>5815</v>
      </c>
      <c r="B5608" s="4" t="s">
        <v>216</v>
      </c>
      <c r="C5608" s="4" t="s">
        <v>9011</v>
      </c>
      <c r="D5608" s="4" t="s">
        <v>123</v>
      </c>
      <c r="E5608" s="4" t="s">
        <v>197</v>
      </c>
      <c r="F5608" s="3">
        <v>42948</v>
      </c>
      <c r="G5608" s="3">
        <v>43050</v>
      </c>
      <c r="H5608">
        <v>0</v>
      </c>
      <c r="I5608" s="4" t="s">
        <v>9018</v>
      </c>
      <c r="J5608" s="4" t="s">
        <v>9019</v>
      </c>
      <c r="K5608" s="4" t="s">
        <v>9010</v>
      </c>
      <c r="L5608">
        <v>4821</v>
      </c>
      <c r="M5608" s="4" t="s">
        <v>39</v>
      </c>
      <c r="N5608">
        <v>1989</v>
      </c>
      <c r="O5608">
        <v>3838.39</v>
      </c>
      <c r="P5608">
        <v>8274</v>
      </c>
      <c r="Q5608" s="4" t="s">
        <v>23</v>
      </c>
      <c r="R5608" s="4" t="s">
        <v>24</v>
      </c>
      <c r="S5608">
        <v>102</v>
      </c>
    </row>
    <row r="5609" spans="1:19">
      <c r="A5609" s="4" t="s">
        <v>5816</v>
      </c>
      <c r="B5609" s="4" t="s">
        <v>181</v>
      </c>
      <c r="C5609" s="4" t="s">
        <v>192</v>
      </c>
      <c r="D5609" s="4" t="s">
        <v>24</v>
      </c>
      <c r="E5609" s="4" t="s">
        <v>193</v>
      </c>
      <c r="F5609" s="3">
        <v>42948</v>
      </c>
      <c r="G5609" s="3"/>
      <c r="I5609" s="4" t="s">
        <v>9026</v>
      </c>
      <c r="J5609" s="4" t="s">
        <v>9024</v>
      </c>
      <c r="K5609" s="4" t="s">
        <v>9012</v>
      </c>
      <c r="L5609">
        <v>3393</v>
      </c>
      <c r="M5609" s="4"/>
      <c r="Q5609" s="4"/>
      <c r="R5609" s="4"/>
    </row>
    <row r="5610" spans="1:19">
      <c r="A5610" s="4" t="s">
        <v>5817</v>
      </c>
      <c r="B5610" s="4" t="s">
        <v>181</v>
      </c>
      <c r="C5610" s="4" t="s">
        <v>179</v>
      </c>
      <c r="D5610" s="4" t="s">
        <v>56</v>
      </c>
      <c r="E5610" s="4" t="s">
        <v>172</v>
      </c>
      <c r="F5610" s="3">
        <v>42948</v>
      </c>
      <c r="G5610" s="3">
        <v>42953</v>
      </c>
      <c r="H5610">
        <v>606</v>
      </c>
      <c r="I5610" s="4" t="s">
        <v>9026</v>
      </c>
      <c r="J5610" s="4" t="s">
        <v>9024</v>
      </c>
      <c r="K5610" s="4" t="s">
        <v>9010</v>
      </c>
      <c r="L5610">
        <v>550</v>
      </c>
      <c r="M5610" s="4" t="s">
        <v>55</v>
      </c>
      <c r="N5610">
        <v>1999</v>
      </c>
      <c r="O5610">
        <v>1699.85</v>
      </c>
      <c r="P5610">
        <v>5108</v>
      </c>
      <c r="Q5610" s="4" t="s">
        <v>23</v>
      </c>
      <c r="R5610" s="4" t="s">
        <v>24</v>
      </c>
      <c r="S5610">
        <v>5</v>
      </c>
    </row>
    <row r="5611" spans="1:19">
      <c r="A5611" s="4" t="s">
        <v>5818</v>
      </c>
      <c r="B5611" s="4" t="s">
        <v>279</v>
      </c>
      <c r="C5611" s="4" t="s">
        <v>171</v>
      </c>
      <c r="D5611" s="4" t="s">
        <v>42</v>
      </c>
      <c r="E5611" s="4" t="s">
        <v>172</v>
      </c>
      <c r="F5611" s="3">
        <v>42949</v>
      </c>
      <c r="G5611" s="3">
        <v>43048</v>
      </c>
      <c r="H5611">
        <v>1123</v>
      </c>
      <c r="I5611" s="4" t="s">
        <v>9018</v>
      </c>
      <c r="J5611" s="4" t="s">
        <v>9019</v>
      </c>
      <c r="K5611" s="4" t="s">
        <v>9010</v>
      </c>
      <c r="L5611">
        <v>1096</v>
      </c>
      <c r="M5611" s="4" t="s">
        <v>26</v>
      </c>
      <c r="N5611">
        <v>2017</v>
      </c>
      <c r="O5611">
        <v>4.54</v>
      </c>
      <c r="P5611">
        <v>9</v>
      </c>
      <c r="Q5611" s="4" t="s">
        <v>23</v>
      </c>
      <c r="R5611" s="4" t="s">
        <v>24</v>
      </c>
      <c r="S5611">
        <v>99</v>
      </c>
    </row>
    <row r="5612" spans="1:19">
      <c r="A5612" s="4" t="s">
        <v>5819</v>
      </c>
      <c r="B5612" s="4" t="s">
        <v>279</v>
      </c>
      <c r="C5612" s="4" t="s">
        <v>9011</v>
      </c>
      <c r="D5612" s="4" t="s">
        <v>78</v>
      </c>
      <c r="E5612" s="4" t="s">
        <v>172</v>
      </c>
      <c r="F5612" s="3">
        <v>42949</v>
      </c>
      <c r="G5612" s="3">
        <v>42959</v>
      </c>
      <c r="H5612">
        <v>5205</v>
      </c>
      <c r="I5612" s="4" t="s">
        <v>9018</v>
      </c>
      <c r="J5612" s="4" t="s">
        <v>9019</v>
      </c>
      <c r="K5612" s="4" t="s">
        <v>9010</v>
      </c>
      <c r="L5612">
        <v>4821</v>
      </c>
      <c r="M5612" s="4" t="s">
        <v>55</v>
      </c>
      <c r="N5612">
        <v>1994</v>
      </c>
      <c r="O5612">
        <v>6395.05</v>
      </c>
      <c r="P5612">
        <v>20275</v>
      </c>
      <c r="Q5612" s="4" t="s">
        <v>23</v>
      </c>
      <c r="R5612" s="4" t="s">
        <v>24</v>
      </c>
      <c r="S5612">
        <v>10</v>
      </c>
    </row>
    <row r="5613" spans="1:19">
      <c r="A5613" s="4" t="s">
        <v>5820</v>
      </c>
      <c r="B5613" s="4" t="s">
        <v>210</v>
      </c>
      <c r="C5613" s="4" t="s">
        <v>179</v>
      </c>
      <c r="D5613" s="4" t="s">
        <v>125</v>
      </c>
      <c r="E5613" s="4" t="s">
        <v>172</v>
      </c>
      <c r="F5613" s="3">
        <v>42949</v>
      </c>
      <c r="G5613" s="3">
        <v>43040</v>
      </c>
      <c r="H5613">
        <v>592</v>
      </c>
      <c r="I5613" s="4" t="s">
        <v>9021</v>
      </c>
      <c r="J5613" s="4" t="s">
        <v>9019</v>
      </c>
      <c r="K5613" s="4" t="s">
        <v>9010</v>
      </c>
      <c r="L5613">
        <v>550</v>
      </c>
      <c r="M5613" s="4" t="s">
        <v>33</v>
      </c>
      <c r="N5613">
        <v>2005</v>
      </c>
      <c r="O5613">
        <v>2261.0500000000002</v>
      </c>
      <c r="P5613">
        <v>3851</v>
      </c>
      <c r="Q5613" s="4" t="s">
        <v>23</v>
      </c>
      <c r="R5613" s="4" t="s">
        <v>24</v>
      </c>
      <c r="S5613">
        <v>91</v>
      </c>
    </row>
    <row r="5614" spans="1:19">
      <c r="A5614" s="4" t="s">
        <v>5821</v>
      </c>
      <c r="B5614" s="4" t="s">
        <v>210</v>
      </c>
      <c r="C5614" s="4" t="s">
        <v>199</v>
      </c>
      <c r="D5614" s="4" t="s">
        <v>120</v>
      </c>
      <c r="E5614" s="4" t="s">
        <v>172</v>
      </c>
      <c r="F5614" s="3">
        <v>42949</v>
      </c>
      <c r="G5614" s="3">
        <v>42961</v>
      </c>
      <c r="H5614">
        <v>6284</v>
      </c>
      <c r="I5614" s="4" t="s">
        <v>9021</v>
      </c>
      <c r="J5614" s="4" t="s">
        <v>9019</v>
      </c>
      <c r="K5614" s="4" t="s">
        <v>9010</v>
      </c>
      <c r="L5614">
        <v>5482</v>
      </c>
      <c r="M5614" s="4" t="s">
        <v>58</v>
      </c>
      <c r="N5614">
        <v>1998</v>
      </c>
      <c r="O5614">
        <v>2022.14</v>
      </c>
      <c r="P5614">
        <v>5113</v>
      </c>
      <c r="Q5614" s="4" t="s">
        <v>23</v>
      </c>
      <c r="R5614" s="4" t="s">
        <v>24</v>
      </c>
      <c r="S5614">
        <v>12</v>
      </c>
    </row>
    <row r="5615" spans="1:19">
      <c r="A5615" s="4" t="s">
        <v>5822</v>
      </c>
      <c r="B5615" s="4" t="s">
        <v>196</v>
      </c>
      <c r="C5615" s="4" t="s">
        <v>177</v>
      </c>
      <c r="D5615" s="4" t="s">
        <v>92</v>
      </c>
      <c r="E5615" s="4" t="s">
        <v>197</v>
      </c>
      <c r="F5615" s="3">
        <v>42949</v>
      </c>
      <c r="G5615" s="3">
        <v>43046</v>
      </c>
      <c r="H5615">
        <v>0</v>
      </c>
      <c r="I5615" s="4" t="s">
        <v>9016</v>
      </c>
      <c r="J5615" s="4" t="s">
        <v>9015</v>
      </c>
      <c r="K5615" s="4" t="s">
        <v>9012</v>
      </c>
      <c r="L5615">
        <v>55</v>
      </c>
      <c r="M5615" s="4" t="s">
        <v>73</v>
      </c>
      <c r="N5615">
        <v>1997</v>
      </c>
      <c r="O5615">
        <v>2041.73</v>
      </c>
      <c r="P5615">
        <v>5276</v>
      </c>
      <c r="Q5615" s="4" t="s">
        <v>23</v>
      </c>
      <c r="R5615" s="4" t="s">
        <v>24</v>
      </c>
      <c r="S5615">
        <v>97</v>
      </c>
    </row>
    <row r="5616" spans="1:19">
      <c r="A5616" s="4" t="s">
        <v>5823</v>
      </c>
      <c r="B5616" s="4" t="s">
        <v>203</v>
      </c>
      <c r="C5616" s="4" t="s">
        <v>192</v>
      </c>
      <c r="D5616" s="4" t="s">
        <v>86</v>
      </c>
      <c r="E5616" s="4" t="s">
        <v>197</v>
      </c>
      <c r="F5616" s="3">
        <v>42949</v>
      </c>
      <c r="G5616" s="3">
        <v>42957</v>
      </c>
      <c r="H5616">
        <v>0</v>
      </c>
      <c r="I5616" s="4" t="s">
        <v>9023</v>
      </c>
      <c r="J5616" s="4" t="s">
        <v>9024</v>
      </c>
      <c r="K5616" s="4" t="s">
        <v>9012</v>
      </c>
      <c r="L5616">
        <v>3393</v>
      </c>
      <c r="M5616" s="4" t="s">
        <v>26</v>
      </c>
      <c r="N5616">
        <v>1985</v>
      </c>
      <c r="O5616">
        <v>2741.37</v>
      </c>
      <c r="P5616">
        <v>9226</v>
      </c>
      <c r="Q5616" s="4" t="s">
        <v>23</v>
      </c>
      <c r="R5616" s="4" t="s">
        <v>24</v>
      </c>
      <c r="S5616">
        <v>8</v>
      </c>
    </row>
    <row r="5617" spans="1:19">
      <c r="A5617" s="4" t="s">
        <v>5824</v>
      </c>
      <c r="B5617" s="4" t="s">
        <v>191</v>
      </c>
      <c r="C5617" s="4" t="s">
        <v>9011</v>
      </c>
      <c r="D5617" s="4" t="s">
        <v>87</v>
      </c>
      <c r="E5617" s="4" t="s">
        <v>197</v>
      </c>
      <c r="F5617" s="3">
        <v>42949</v>
      </c>
      <c r="G5617" s="3">
        <v>43041</v>
      </c>
      <c r="H5617">
        <v>0</v>
      </c>
      <c r="I5617" s="4" t="s">
        <v>9026</v>
      </c>
      <c r="J5617" s="4" t="s">
        <v>9024</v>
      </c>
      <c r="K5617" s="4" t="s">
        <v>9010</v>
      </c>
      <c r="L5617">
        <v>4821</v>
      </c>
      <c r="M5617" s="4" t="s">
        <v>26</v>
      </c>
      <c r="N5617">
        <v>2004</v>
      </c>
      <c r="O5617">
        <v>1618.89</v>
      </c>
      <c r="P5617">
        <v>3889</v>
      </c>
      <c r="Q5617" s="4" t="s">
        <v>23</v>
      </c>
      <c r="R5617" s="4" t="s">
        <v>24</v>
      </c>
      <c r="S5617">
        <v>92</v>
      </c>
    </row>
    <row r="5618" spans="1:19">
      <c r="A5618" s="4" t="s">
        <v>5825</v>
      </c>
      <c r="B5618" s="4" t="s">
        <v>191</v>
      </c>
      <c r="C5618" s="4" t="s">
        <v>199</v>
      </c>
      <c r="D5618" s="4" t="s">
        <v>82</v>
      </c>
      <c r="E5618" s="4" t="s">
        <v>172</v>
      </c>
      <c r="F5618" s="3">
        <v>42949</v>
      </c>
      <c r="G5618" s="3">
        <v>42952</v>
      </c>
      <c r="H5618">
        <v>4231</v>
      </c>
      <c r="I5618" s="4" t="s">
        <v>9026</v>
      </c>
      <c r="J5618" s="4" t="s">
        <v>9024</v>
      </c>
      <c r="K5618" s="4" t="s">
        <v>9010</v>
      </c>
      <c r="L5618">
        <v>5482</v>
      </c>
      <c r="M5618" s="4" t="s">
        <v>36</v>
      </c>
      <c r="N5618">
        <v>1982</v>
      </c>
      <c r="O5618">
        <v>11698.03</v>
      </c>
      <c r="P5618">
        <v>34288</v>
      </c>
      <c r="Q5618" s="4" t="s">
        <v>23</v>
      </c>
      <c r="R5618" s="4" t="s">
        <v>24</v>
      </c>
      <c r="S5618">
        <v>3</v>
      </c>
    </row>
    <row r="5619" spans="1:19">
      <c r="A5619" s="4" t="s">
        <v>5826</v>
      </c>
      <c r="B5619" s="4" t="s">
        <v>343</v>
      </c>
      <c r="C5619" s="4" t="s">
        <v>179</v>
      </c>
      <c r="D5619" s="4" t="s">
        <v>24</v>
      </c>
      <c r="E5619" s="4" t="s">
        <v>193</v>
      </c>
      <c r="F5619" s="3">
        <v>42949</v>
      </c>
      <c r="G5619" s="3"/>
      <c r="I5619" s="4" t="s">
        <v>9016</v>
      </c>
      <c r="J5619" s="4" t="s">
        <v>9015</v>
      </c>
      <c r="K5619" s="4" t="s">
        <v>9010</v>
      </c>
      <c r="L5619">
        <v>550</v>
      </c>
      <c r="M5619" s="4"/>
      <c r="Q5619" s="4"/>
      <c r="R5619" s="4"/>
    </row>
    <row r="5620" spans="1:19">
      <c r="A5620" s="4" t="s">
        <v>5827</v>
      </c>
      <c r="B5620" s="4" t="s">
        <v>256</v>
      </c>
      <c r="C5620" s="4" t="s">
        <v>199</v>
      </c>
      <c r="D5620" s="4" t="s">
        <v>92</v>
      </c>
      <c r="E5620" s="4" t="s">
        <v>197</v>
      </c>
      <c r="F5620" s="3">
        <v>42949</v>
      </c>
      <c r="G5620" s="3">
        <v>42960</v>
      </c>
      <c r="H5620">
        <v>0</v>
      </c>
      <c r="I5620" s="4" t="s">
        <v>9014</v>
      </c>
      <c r="J5620" s="4" t="s">
        <v>9015</v>
      </c>
      <c r="K5620" s="4" t="s">
        <v>9010</v>
      </c>
      <c r="L5620">
        <v>5482</v>
      </c>
      <c r="M5620" s="4" t="s">
        <v>73</v>
      </c>
      <c r="N5620">
        <v>1997</v>
      </c>
      <c r="O5620">
        <v>2041.73</v>
      </c>
      <c r="P5620">
        <v>5276</v>
      </c>
      <c r="Q5620" s="4" t="s">
        <v>23</v>
      </c>
      <c r="R5620" s="4" t="s">
        <v>24</v>
      </c>
      <c r="S5620">
        <v>11</v>
      </c>
    </row>
    <row r="5621" spans="1:19">
      <c r="A5621" s="4" t="s">
        <v>5828</v>
      </c>
      <c r="B5621" s="4" t="s">
        <v>256</v>
      </c>
      <c r="C5621" s="4" t="s">
        <v>192</v>
      </c>
      <c r="D5621" s="4" t="s">
        <v>131</v>
      </c>
      <c r="E5621" s="4" t="s">
        <v>197</v>
      </c>
      <c r="F5621" s="3">
        <v>42949</v>
      </c>
      <c r="G5621" s="3">
        <v>42960</v>
      </c>
      <c r="H5621">
        <v>0</v>
      </c>
      <c r="I5621" s="4" t="s">
        <v>9014</v>
      </c>
      <c r="J5621" s="4" t="s">
        <v>9015</v>
      </c>
      <c r="K5621" s="4" t="s">
        <v>9012</v>
      </c>
      <c r="L5621">
        <v>3393</v>
      </c>
      <c r="M5621" s="4" t="s">
        <v>26</v>
      </c>
      <c r="N5621">
        <v>1984</v>
      </c>
      <c r="O5621">
        <v>441.08</v>
      </c>
      <c r="P5621">
        <v>1210</v>
      </c>
      <c r="Q5621" s="4" t="s">
        <v>23</v>
      </c>
      <c r="R5621" s="4" t="s">
        <v>24</v>
      </c>
      <c r="S5621">
        <v>11</v>
      </c>
    </row>
    <row r="5622" spans="1:19">
      <c r="A5622" s="4" t="s">
        <v>5829</v>
      </c>
      <c r="B5622" s="4" t="s">
        <v>170</v>
      </c>
      <c r="C5622" s="4" t="s">
        <v>192</v>
      </c>
      <c r="D5622" s="4" t="s">
        <v>48</v>
      </c>
      <c r="E5622" s="4" t="s">
        <v>193</v>
      </c>
      <c r="F5622" s="3">
        <v>42949</v>
      </c>
      <c r="G5622" s="3"/>
      <c r="I5622" s="4" t="s">
        <v>9014</v>
      </c>
      <c r="J5622" s="4" t="s">
        <v>9015</v>
      </c>
      <c r="K5622" s="4" t="s">
        <v>9012</v>
      </c>
      <c r="L5622">
        <v>3393</v>
      </c>
      <c r="M5622" s="4" t="s">
        <v>39</v>
      </c>
      <c r="N5622">
        <v>1998</v>
      </c>
      <c r="O5622">
        <v>217.87</v>
      </c>
      <c r="P5622">
        <v>551</v>
      </c>
      <c r="Q5622" s="4" t="s">
        <v>23</v>
      </c>
      <c r="R5622" s="4" t="s">
        <v>24</v>
      </c>
    </row>
    <row r="5623" spans="1:19">
      <c r="A5623" s="4" t="s">
        <v>5830</v>
      </c>
      <c r="B5623" s="4" t="s">
        <v>189</v>
      </c>
      <c r="C5623" s="4" t="s">
        <v>9011</v>
      </c>
      <c r="D5623" s="4" t="s">
        <v>24</v>
      </c>
      <c r="E5623" s="4" t="s">
        <v>193</v>
      </c>
      <c r="F5623" s="3">
        <v>42949</v>
      </c>
      <c r="G5623" s="3"/>
      <c r="I5623" s="4" t="s">
        <v>9016</v>
      </c>
      <c r="J5623" s="4" t="s">
        <v>9015</v>
      </c>
      <c r="K5623" s="4" t="s">
        <v>9010</v>
      </c>
      <c r="L5623">
        <v>4821</v>
      </c>
      <c r="M5623" s="4"/>
      <c r="Q5623" s="4"/>
      <c r="R5623" s="4"/>
    </row>
    <row r="5624" spans="1:19">
      <c r="A5624" s="4" t="s">
        <v>5831</v>
      </c>
      <c r="B5624" s="4" t="s">
        <v>232</v>
      </c>
      <c r="C5624" s="4" t="s">
        <v>192</v>
      </c>
      <c r="D5624" s="4" t="s">
        <v>83</v>
      </c>
      <c r="E5624" s="4" t="s">
        <v>197</v>
      </c>
      <c r="F5624" s="3">
        <v>42949</v>
      </c>
      <c r="G5624" s="3">
        <v>43062</v>
      </c>
      <c r="H5624">
        <v>0</v>
      </c>
      <c r="I5624" s="4" t="s">
        <v>9021</v>
      </c>
      <c r="J5624" s="4" t="s">
        <v>9019</v>
      </c>
      <c r="K5624" s="4" t="s">
        <v>9012</v>
      </c>
      <c r="L5624">
        <v>3393</v>
      </c>
      <c r="M5624" s="4" t="s">
        <v>33</v>
      </c>
      <c r="N5624">
        <v>2004</v>
      </c>
      <c r="O5624">
        <v>702.72</v>
      </c>
      <c r="P5624">
        <v>1831</v>
      </c>
      <c r="Q5624" s="4" t="s">
        <v>23</v>
      </c>
      <c r="R5624" s="4" t="s">
        <v>24</v>
      </c>
      <c r="S5624">
        <v>113</v>
      </c>
    </row>
    <row r="5625" spans="1:19">
      <c r="A5625" s="4" t="s">
        <v>5832</v>
      </c>
      <c r="B5625" s="4" t="s">
        <v>208</v>
      </c>
      <c r="C5625" s="4" t="s">
        <v>177</v>
      </c>
      <c r="D5625" s="4" t="s">
        <v>24</v>
      </c>
      <c r="E5625" s="4" t="s">
        <v>193</v>
      </c>
      <c r="F5625" s="3">
        <v>42949</v>
      </c>
      <c r="G5625" s="3"/>
      <c r="I5625" s="4" t="s">
        <v>9014</v>
      </c>
      <c r="J5625" s="4" t="s">
        <v>9015</v>
      </c>
      <c r="K5625" s="4" t="s">
        <v>9012</v>
      </c>
      <c r="L5625">
        <v>55</v>
      </c>
      <c r="M5625" s="4"/>
      <c r="Q5625" s="4"/>
      <c r="R5625" s="4"/>
    </row>
    <row r="5626" spans="1:19">
      <c r="A5626" s="4" t="s">
        <v>5833</v>
      </c>
      <c r="B5626" s="4" t="s">
        <v>208</v>
      </c>
      <c r="C5626" s="4" t="s">
        <v>177</v>
      </c>
      <c r="D5626" s="4" t="s">
        <v>24</v>
      </c>
      <c r="E5626" s="4" t="s">
        <v>193</v>
      </c>
      <c r="F5626" s="3">
        <v>42949</v>
      </c>
      <c r="G5626" s="3"/>
      <c r="I5626" s="4" t="s">
        <v>9014</v>
      </c>
      <c r="J5626" s="4" t="s">
        <v>9015</v>
      </c>
      <c r="K5626" s="4" t="s">
        <v>9012</v>
      </c>
      <c r="L5626">
        <v>55</v>
      </c>
      <c r="M5626" s="4"/>
      <c r="Q5626" s="4"/>
      <c r="R5626" s="4"/>
    </row>
    <row r="5627" spans="1:19">
      <c r="A5627" s="4" t="s">
        <v>5834</v>
      </c>
      <c r="B5627" s="4" t="s">
        <v>185</v>
      </c>
      <c r="C5627" s="4" t="s">
        <v>192</v>
      </c>
      <c r="D5627" s="4" t="s">
        <v>24</v>
      </c>
      <c r="E5627" s="4" t="s">
        <v>193</v>
      </c>
      <c r="F5627" s="3">
        <v>42949</v>
      </c>
      <c r="G5627" s="3"/>
      <c r="I5627" s="4" t="s">
        <v>9023</v>
      </c>
      <c r="J5627" s="4" t="s">
        <v>9024</v>
      </c>
      <c r="K5627" s="4" t="s">
        <v>9012</v>
      </c>
      <c r="L5627">
        <v>3393</v>
      </c>
      <c r="M5627" s="4"/>
      <c r="Q5627" s="4"/>
      <c r="R5627" s="4"/>
    </row>
    <row r="5628" spans="1:19">
      <c r="A5628" s="4" t="s">
        <v>5835</v>
      </c>
      <c r="B5628" s="4" t="s">
        <v>216</v>
      </c>
      <c r="C5628" s="4" t="s">
        <v>177</v>
      </c>
      <c r="D5628" s="4" t="s">
        <v>34</v>
      </c>
      <c r="E5628" s="4" t="s">
        <v>172</v>
      </c>
      <c r="F5628" s="3">
        <v>42949</v>
      </c>
      <c r="G5628" s="3">
        <v>42957</v>
      </c>
      <c r="H5628">
        <v>53</v>
      </c>
      <c r="I5628" s="4" t="s">
        <v>9018</v>
      </c>
      <c r="J5628" s="4" t="s">
        <v>9019</v>
      </c>
      <c r="K5628" s="4" t="s">
        <v>9012</v>
      </c>
      <c r="L5628">
        <v>55</v>
      </c>
      <c r="M5628" s="4" t="s">
        <v>9322</v>
      </c>
      <c r="N5628">
        <v>1993</v>
      </c>
      <c r="O5628">
        <v>1242.32</v>
      </c>
      <c r="P5628">
        <v>3027</v>
      </c>
      <c r="Q5628" s="4" t="s">
        <v>23</v>
      </c>
      <c r="R5628" s="4" t="s">
        <v>21</v>
      </c>
      <c r="S5628">
        <v>8</v>
      </c>
    </row>
    <row r="5629" spans="1:19">
      <c r="A5629" s="4" t="s">
        <v>5836</v>
      </c>
      <c r="B5629" s="4" t="s">
        <v>183</v>
      </c>
      <c r="C5629" s="4" t="s">
        <v>177</v>
      </c>
      <c r="D5629" s="4" t="s">
        <v>24</v>
      </c>
      <c r="E5629" s="4" t="s">
        <v>193</v>
      </c>
      <c r="F5629" s="3">
        <v>42950</v>
      </c>
      <c r="G5629" s="3"/>
      <c r="I5629" s="4" t="s">
        <v>9014</v>
      </c>
      <c r="J5629" s="4" t="s">
        <v>9015</v>
      </c>
      <c r="K5629" s="4" t="s">
        <v>9012</v>
      </c>
      <c r="L5629">
        <v>55</v>
      </c>
      <c r="M5629" s="4"/>
      <c r="Q5629" s="4"/>
      <c r="R5629" s="4"/>
    </row>
    <row r="5630" spans="1:19">
      <c r="A5630" s="4" t="s">
        <v>5837</v>
      </c>
      <c r="B5630" s="4" t="s">
        <v>183</v>
      </c>
      <c r="C5630" s="4" t="s">
        <v>192</v>
      </c>
      <c r="D5630" s="4" t="s">
        <v>63</v>
      </c>
      <c r="E5630" s="4" t="s">
        <v>193</v>
      </c>
      <c r="F5630" s="3">
        <v>42950</v>
      </c>
      <c r="G5630" s="3"/>
      <c r="I5630" s="4" t="s">
        <v>9014</v>
      </c>
      <c r="J5630" s="4" t="s">
        <v>9015</v>
      </c>
      <c r="K5630" s="4" t="s">
        <v>9012</v>
      </c>
      <c r="L5630">
        <v>3393</v>
      </c>
      <c r="M5630" s="4" t="s">
        <v>33</v>
      </c>
      <c r="N5630">
        <v>1995</v>
      </c>
      <c r="O5630">
        <v>5158.71</v>
      </c>
      <c r="P5630">
        <v>17479</v>
      </c>
      <c r="Q5630" s="4" t="s">
        <v>64</v>
      </c>
      <c r="R5630" s="4" t="s">
        <v>24</v>
      </c>
    </row>
    <row r="5631" spans="1:19">
      <c r="A5631" s="4" t="s">
        <v>5838</v>
      </c>
      <c r="B5631" s="4" t="s">
        <v>183</v>
      </c>
      <c r="C5631" s="4" t="s">
        <v>177</v>
      </c>
      <c r="D5631" s="4" t="s">
        <v>37</v>
      </c>
      <c r="E5631" s="4" t="s">
        <v>172</v>
      </c>
      <c r="F5631" s="3">
        <v>42950</v>
      </c>
      <c r="G5631" s="3">
        <v>42963</v>
      </c>
      <c r="H5631">
        <v>52</v>
      </c>
      <c r="I5631" s="4" t="s">
        <v>9014</v>
      </c>
      <c r="J5631" s="4" t="s">
        <v>9015</v>
      </c>
      <c r="K5631" s="4" t="s">
        <v>9012</v>
      </c>
      <c r="L5631">
        <v>55</v>
      </c>
      <c r="M5631" s="4" t="s">
        <v>33</v>
      </c>
      <c r="N5631">
        <v>2001</v>
      </c>
      <c r="O5631">
        <v>718.62</v>
      </c>
      <c r="P5631">
        <v>2448</v>
      </c>
      <c r="Q5631" s="4" t="s">
        <v>23</v>
      </c>
      <c r="R5631" s="4" t="s">
        <v>24</v>
      </c>
      <c r="S5631">
        <v>13</v>
      </c>
    </row>
    <row r="5632" spans="1:19">
      <c r="A5632" s="4" t="s">
        <v>5839</v>
      </c>
      <c r="B5632" s="4" t="s">
        <v>261</v>
      </c>
      <c r="C5632" s="4" t="s">
        <v>171</v>
      </c>
      <c r="D5632" s="4" t="s">
        <v>65</v>
      </c>
      <c r="E5632" s="4" t="s">
        <v>172</v>
      </c>
      <c r="F5632" s="3">
        <v>42950</v>
      </c>
      <c r="G5632" s="3">
        <v>42969</v>
      </c>
      <c r="H5632">
        <v>938</v>
      </c>
      <c r="I5632" s="4" t="s">
        <v>9021</v>
      </c>
      <c r="J5632" s="4" t="s">
        <v>9019</v>
      </c>
      <c r="K5632" s="4" t="s">
        <v>9010</v>
      </c>
      <c r="L5632">
        <v>1096</v>
      </c>
      <c r="M5632" s="4" t="s">
        <v>33</v>
      </c>
      <c r="N5632">
        <v>1990</v>
      </c>
      <c r="O5632">
        <v>2520.83</v>
      </c>
      <c r="P5632">
        <v>3502</v>
      </c>
      <c r="Q5632" s="4" t="s">
        <v>23</v>
      </c>
      <c r="R5632" s="4" t="s">
        <v>24</v>
      </c>
      <c r="S5632">
        <v>19</v>
      </c>
    </row>
    <row r="5633" spans="1:19">
      <c r="A5633" s="4" t="s">
        <v>5840</v>
      </c>
      <c r="B5633" s="4" t="s">
        <v>246</v>
      </c>
      <c r="C5633" s="4" t="s">
        <v>199</v>
      </c>
      <c r="D5633" s="4" t="s">
        <v>24</v>
      </c>
      <c r="E5633" s="4" t="s">
        <v>193</v>
      </c>
      <c r="F5633" s="3">
        <v>42950</v>
      </c>
      <c r="G5633" s="3"/>
      <c r="I5633" s="4" t="s">
        <v>9021</v>
      </c>
      <c r="J5633" s="4" t="s">
        <v>9019</v>
      </c>
      <c r="K5633" s="4" t="s">
        <v>9010</v>
      </c>
      <c r="L5633">
        <v>5482</v>
      </c>
      <c r="M5633" s="4"/>
      <c r="Q5633" s="4"/>
      <c r="R5633" s="4"/>
    </row>
    <row r="5634" spans="1:19">
      <c r="A5634" s="4" t="s">
        <v>5841</v>
      </c>
      <c r="B5634" s="4" t="s">
        <v>304</v>
      </c>
      <c r="C5634" s="4" t="s">
        <v>192</v>
      </c>
      <c r="D5634" s="4" t="s">
        <v>24</v>
      </c>
      <c r="E5634" s="4" t="s">
        <v>193</v>
      </c>
      <c r="F5634" s="3">
        <v>42950</v>
      </c>
      <c r="G5634" s="3"/>
      <c r="I5634" s="4" t="s">
        <v>9014</v>
      </c>
      <c r="J5634" s="4" t="s">
        <v>9015</v>
      </c>
      <c r="K5634" s="4" t="s">
        <v>9012</v>
      </c>
      <c r="L5634">
        <v>3393</v>
      </c>
      <c r="M5634" s="4"/>
      <c r="Q5634" s="4"/>
      <c r="R5634" s="4"/>
    </row>
    <row r="5635" spans="1:19">
      <c r="A5635" s="4" t="s">
        <v>5842</v>
      </c>
      <c r="B5635" s="4" t="s">
        <v>174</v>
      </c>
      <c r="C5635" s="4" t="s">
        <v>192</v>
      </c>
      <c r="D5635" s="4" t="s">
        <v>47</v>
      </c>
      <c r="E5635" s="4" t="s">
        <v>197</v>
      </c>
      <c r="F5635" s="3">
        <v>42950</v>
      </c>
      <c r="G5635" s="3">
        <v>42955</v>
      </c>
      <c r="H5635">
        <v>0</v>
      </c>
      <c r="I5635" s="4" t="s">
        <v>9016</v>
      </c>
      <c r="J5635" s="4" t="s">
        <v>9015</v>
      </c>
      <c r="K5635" s="4" t="s">
        <v>9012</v>
      </c>
      <c r="L5635">
        <v>3393</v>
      </c>
      <c r="M5635" s="4" t="s">
        <v>46</v>
      </c>
      <c r="N5635">
        <v>1986</v>
      </c>
      <c r="O5635">
        <v>2403.58</v>
      </c>
      <c r="P5635">
        <v>8801</v>
      </c>
      <c r="Q5635" s="4" t="s">
        <v>23</v>
      </c>
      <c r="R5635" s="4" t="s">
        <v>24</v>
      </c>
      <c r="S5635">
        <v>5</v>
      </c>
    </row>
    <row r="5636" spans="1:19">
      <c r="A5636" s="4" t="s">
        <v>5843</v>
      </c>
      <c r="B5636" s="4" t="s">
        <v>263</v>
      </c>
      <c r="C5636" s="4" t="s">
        <v>171</v>
      </c>
      <c r="D5636" s="4" t="s">
        <v>31</v>
      </c>
      <c r="E5636" s="4" t="s">
        <v>172</v>
      </c>
      <c r="F5636" s="3">
        <v>42950</v>
      </c>
      <c r="G5636" s="3">
        <v>42991</v>
      </c>
      <c r="H5636">
        <v>1050</v>
      </c>
      <c r="I5636" s="4" t="s">
        <v>9021</v>
      </c>
      <c r="J5636" s="4" t="s">
        <v>9019</v>
      </c>
      <c r="K5636" s="4" t="s">
        <v>9010</v>
      </c>
      <c r="L5636">
        <v>1096</v>
      </c>
      <c r="M5636" s="4" t="s">
        <v>26</v>
      </c>
      <c r="N5636">
        <v>1991</v>
      </c>
      <c r="O5636">
        <v>326.82</v>
      </c>
      <c r="P5636">
        <v>1016</v>
      </c>
      <c r="Q5636" s="4" t="s">
        <v>23</v>
      </c>
      <c r="R5636" s="4" t="s">
        <v>24</v>
      </c>
      <c r="S5636">
        <v>41</v>
      </c>
    </row>
    <row r="5637" spans="1:19">
      <c r="A5637" s="4" t="s">
        <v>5844</v>
      </c>
      <c r="B5637" s="4" t="s">
        <v>263</v>
      </c>
      <c r="C5637" s="4" t="s">
        <v>192</v>
      </c>
      <c r="D5637" s="4" t="s">
        <v>121</v>
      </c>
      <c r="E5637" s="4" t="s">
        <v>172</v>
      </c>
      <c r="F5637" s="3">
        <v>42950</v>
      </c>
      <c r="G5637" s="3">
        <v>42958</v>
      </c>
      <c r="H5637">
        <v>3440</v>
      </c>
      <c r="I5637" s="4" t="s">
        <v>9021</v>
      </c>
      <c r="J5637" s="4" t="s">
        <v>9019</v>
      </c>
      <c r="K5637" s="4" t="s">
        <v>9012</v>
      </c>
      <c r="L5637">
        <v>3393</v>
      </c>
      <c r="M5637" s="4" t="s">
        <v>58</v>
      </c>
      <c r="N5637">
        <v>1993</v>
      </c>
      <c r="O5637">
        <v>646.1</v>
      </c>
      <c r="P5637">
        <v>883</v>
      </c>
      <c r="Q5637" s="4" t="s">
        <v>23</v>
      </c>
      <c r="R5637" s="4" t="s">
        <v>62</v>
      </c>
      <c r="S5637">
        <v>8</v>
      </c>
    </row>
    <row r="5638" spans="1:19">
      <c r="A5638" s="4" t="s">
        <v>5845</v>
      </c>
      <c r="B5638" s="4" t="s">
        <v>212</v>
      </c>
      <c r="C5638" s="4" t="s">
        <v>265</v>
      </c>
      <c r="D5638" s="4" t="s">
        <v>24</v>
      </c>
      <c r="E5638" s="4" t="s">
        <v>193</v>
      </c>
      <c r="F5638" s="3">
        <v>42950</v>
      </c>
      <c r="G5638" s="3"/>
      <c r="I5638" s="4" t="s">
        <v>9023</v>
      </c>
      <c r="J5638" s="4" t="s">
        <v>9024</v>
      </c>
      <c r="K5638" s="4" t="s">
        <v>9013</v>
      </c>
      <c r="L5638">
        <v>26768</v>
      </c>
      <c r="M5638" s="4"/>
      <c r="Q5638" s="4"/>
      <c r="R5638" s="4"/>
    </row>
    <row r="5639" spans="1:19">
      <c r="A5639" s="4" t="s">
        <v>5846</v>
      </c>
      <c r="B5639" s="4" t="s">
        <v>196</v>
      </c>
      <c r="C5639" s="4" t="s">
        <v>177</v>
      </c>
      <c r="D5639" s="4" t="s">
        <v>27</v>
      </c>
      <c r="E5639" s="4" t="s">
        <v>193</v>
      </c>
      <c r="F5639" s="3">
        <v>42950</v>
      </c>
      <c r="G5639" s="3"/>
      <c r="I5639" s="4" t="s">
        <v>9016</v>
      </c>
      <c r="J5639" s="4" t="s">
        <v>9015</v>
      </c>
      <c r="K5639" s="4" t="s">
        <v>9012</v>
      </c>
      <c r="L5639">
        <v>55</v>
      </c>
      <c r="M5639" s="4" t="s">
        <v>26</v>
      </c>
      <c r="N5639">
        <v>1986</v>
      </c>
      <c r="O5639">
        <v>647.17999999999995</v>
      </c>
      <c r="P5639">
        <v>1185</v>
      </c>
      <c r="Q5639" s="4" t="s">
        <v>28</v>
      </c>
      <c r="R5639" s="4" t="s">
        <v>24</v>
      </c>
    </row>
    <row r="5640" spans="1:19">
      <c r="A5640" s="4" t="s">
        <v>5847</v>
      </c>
      <c r="B5640" s="4" t="s">
        <v>196</v>
      </c>
      <c r="C5640" s="4" t="s">
        <v>177</v>
      </c>
      <c r="D5640" s="4" t="s">
        <v>24</v>
      </c>
      <c r="E5640" s="4" t="s">
        <v>193</v>
      </c>
      <c r="F5640" s="3">
        <v>42950</v>
      </c>
      <c r="G5640" s="3"/>
      <c r="I5640" s="4" t="s">
        <v>9016</v>
      </c>
      <c r="J5640" s="4" t="s">
        <v>9015</v>
      </c>
      <c r="K5640" s="4" t="s">
        <v>9012</v>
      </c>
      <c r="L5640">
        <v>55</v>
      </c>
      <c r="M5640" s="4"/>
      <c r="Q5640" s="4"/>
      <c r="R5640" s="4"/>
    </row>
    <row r="5641" spans="1:19">
      <c r="A5641" s="4" t="s">
        <v>5848</v>
      </c>
      <c r="B5641" s="4" t="s">
        <v>196</v>
      </c>
      <c r="C5641" s="4" t="s">
        <v>9011</v>
      </c>
      <c r="D5641" s="4" t="s">
        <v>104</v>
      </c>
      <c r="E5641" s="4" t="s">
        <v>197</v>
      </c>
      <c r="F5641" s="3">
        <v>42950</v>
      </c>
      <c r="G5641" s="3">
        <v>42962</v>
      </c>
      <c r="H5641">
        <v>0</v>
      </c>
      <c r="I5641" s="4" t="s">
        <v>9016</v>
      </c>
      <c r="J5641" s="4" t="s">
        <v>9015</v>
      </c>
      <c r="K5641" s="4" t="s">
        <v>9010</v>
      </c>
      <c r="L5641">
        <v>4821</v>
      </c>
      <c r="M5641" s="4" t="s">
        <v>9322</v>
      </c>
      <c r="N5641">
        <v>1983</v>
      </c>
      <c r="O5641">
        <v>1008.06</v>
      </c>
      <c r="P5641">
        <v>1238</v>
      </c>
      <c r="Q5641" s="4" t="s">
        <v>23</v>
      </c>
      <c r="R5641" s="4" t="s">
        <v>24</v>
      </c>
      <c r="S5641">
        <v>12</v>
      </c>
    </row>
    <row r="5642" spans="1:19">
      <c r="A5642" s="4" t="s">
        <v>5849</v>
      </c>
      <c r="B5642" s="4" t="s">
        <v>343</v>
      </c>
      <c r="C5642" s="4" t="s">
        <v>179</v>
      </c>
      <c r="D5642" s="4" t="s">
        <v>24</v>
      </c>
      <c r="E5642" s="4" t="s">
        <v>193</v>
      </c>
      <c r="F5642" s="3">
        <v>42950</v>
      </c>
      <c r="G5642" s="3"/>
      <c r="I5642" s="4" t="s">
        <v>9016</v>
      </c>
      <c r="J5642" s="4" t="s">
        <v>9015</v>
      </c>
      <c r="K5642" s="4" t="s">
        <v>9010</v>
      </c>
      <c r="L5642">
        <v>550</v>
      </c>
      <c r="M5642" s="4"/>
      <c r="Q5642" s="4"/>
      <c r="R5642" s="4"/>
    </row>
    <row r="5643" spans="1:19">
      <c r="A5643" s="4" t="s">
        <v>5850</v>
      </c>
      <c r="B5643" s="4" t="s">
        <v>219</v>
      </c>
      <c r="C5643" s="4" t="s">
        <v>177</v>
      </c>
      <c r="D5643" s="4" t="s">
        <v>37</v>
      </c>
      <c r="E5643" s="4" t="s">
        <v>193</v>
      </c>
      <c r="F5643" s="3">
        <v>42950</v>
      </c>
      <c r="G5643" s="3"/>
      <c r="I5643" s="4" t="s">
        <v>9026</v>
      </c>
      <c r="J5643" s="4" t="s">
        <v>9024</v>
      </c>
      <c r="K5643" s="4" t="s">
        <v>9012</v>
      </c>
      <c r="L5643">
        <v>55</v>
      </c>
      <c r="M5643" s="4" t="s">
        <v>33</v>
      </c>
      <c r="N5643">
        <v>2001</v>
      </c>
      <c r="O5643">
        <v>718.62</v>
      </c>
      <c r="P5643">
        <v>2448</v>
      </c>
      <c r="Q5643" s="4" t="s">
        <v>23</v>
      </c>
      <c r="R5643" s="4" t="s">
        <v>24</v>
      </c>
    </row>
    <row r="5644" spans="1:19">
      <c r="A5644" s="4" t="s">
        <v>5851</v>
      </c>
      <c r="B5644" s="4" t="s">
        <v>230</v>
      </c>
      <c r="C5644" s="4" t="s">
        <v>179</v>
      </c>
      <c r="D5644" s="4" t="s">
        <v>24</v>
      </c>
      <c r="E5644" s="4" t="s">
        <v>193</v>
      </c>
      <c r="F5644" s="3">
        <v>42950</v>
      </c>
      <c r="G5644" s="3"/>
      <c r="I5644" s="4" t="s">
        <v>9026</v>
      </c>
      <c r="J5644" s="4" t="s">
        <v>9024</v>
      </c>
      <c r="K5644" s="4" t="s">
        <v>9010</v>
      </c>
      <c r="L5644">
        <v>550</v>
      </c>
      <c r="M5644" s="4"/>
      <c r="Q5644" s="4"/>
      <c r="R5644" s="4"/>
    </row>
    <row r="5645" spans="1:19">
      <c r="A5645" s="4" t="s">
        <v>5852</v>
      </c>
      <c r="B5645" s="4" t="s">
        <v>230</v>
      </c>
      <c r="C5645" s="4" t="s">
        <v>171</v>
      </c>
      <c r="D5645" s="4" t="s">
        <v>84</v>
      </c>
      <c r="E5645" s="4" t="s">
        <v>197</v>
      </c>
      <c r="F5645" s="3">
        <v>42950</v>
      </c>
      <c r="G5645" s="3">
        <v>43048</v>
      </c>
      <c r="H5645">
        <v>0</v>
      </c>
      <c r="I5645" s="4" t="s">
        <v>9026</v>
      </c>
      <c r="J5645" s="4" t="s">
        <v>9024</v>
      </c>
      <c r="K5645" s="4" t="s">
        <v>9010</v>
      </c>
      <c r="L5645">
        <v>1096</v>
      </c>
      <c r="M5645" s="4" t="s">
        <v>9322</v>
      </c>
      <c r="N5645">
        <v>1980</v>
      </c>
      <c r="O5645">
        <v>7708.38</v>
      </c>
      <c r="P5645">
        <v>13756</v>
      </c>
      <c r="Q5645" s="4" t="s">
        <v>23</v>
      </c>
      <c r="R5645" s="4" t="s">
        <v>24</v>
      </c>
      <c r="S5645">
        <v>98</v>
      </c>
    </row>
    <row r="5646" spans="1:19">
      <c r="A5646" s="4" t="s">
        <v>5853</v>
      </c>
      <c r="B5646" s="4" t="s">
        <v>256</v>
      </c>
      <c r="C5646" s="4" t="s">
        <v>177</v>
      </c>
      <c r="D5646" s="4" t="s">
        <v>24</v>
      </c>
      <c r="E5646" s="4" t="s">
        <v>193</v>
      </c>
      <c r="F5646" s="3">
        <v>42950</v>
      </c>
      <c r="G5646" s="3"/>
      <c r="I5646" s="4" t="s">
        <v>9014</v>
      </c>
      <c r="J5646" s="4" t="s">
        <v>9015</v>
      </c>
      <c r="K5646" s="4" t="s">
        <v>9012</v>
      </c>
      <c r="L5646">
        <v>55</v>
      </c>
      <c r="M5646" s="4"/>
      <c r="Q5646" s="4"/>
      <c r="R5646" s="4"/>
    </row>
    <row r="5647" spans="1:19">
      <c r="A5647" s="4" t="s">
        <v>5854</v>
      </c>
      <c r="B5647" s="4" t="s">
        <v>256</v>
      </c>
      <c r="C5647" s="4" t="s">
        <v>192</v>
      </c>
      <c r="D5647" s="4" t="s">
        <v>21</v>
      </c>
      <c r="E5647" s="4" t="s">
        <v>193</v>
      </c>
      <c r="F5647" s="3">
        <v>42950</v>
      </c>
      <c r="G5647" s="3"/>
      <c r="I5647" s="4" t="s">
        <v>9014</v>
      </c>
      <c r="J5647" s="4" t="s">
        <v>9015</v>
      </c>
      <c r="K5647" s="4" t="s">
        <v>9012</v>
      </c>
      <c r="L5647">
        <v>3393</v>
      </c>
      <c r="M5647" s="4" t="s">
        <v>9322</v>
      </c>
      <c r="N5647">
        <v>1996</v>
      </c>
      <c r="O5647">
        <v>1100.04</v>
      </c>
      <c r="P5647">
        <v>2822</v>
      </c>
      <c r="Q5647" s="4" t="s">
        <v>23</v>
      </c>
      <c r="R5647" s="4" t="s">
        <v>24</v>
      </c>
    </row>
    <row r="5648" spans="1:19">
      <c r="A5648" s="4" t="s">
        <v>5855</v>
      </c>
      <c r="B5648" s="4" t="s">
        <v>244</v>
      </c>
      <c r="C5648" s="4" t="s">
        <v>192</v>
      </c>
      <c r="D5648" s="4" t="s">
        <v>24</v>
      </c>
      <c r="E5648" s="4" t="s">
        <v>193</v>
      </c>
      <c r="F5648" s="3">
        <v>42950</v>
      </c>
      <c r="G5648" s="3"/>
      <c r="I5648" s="4" t="s">
        <v>9016</v>
      </c>
      <c r="J5648" s="4" t="s">
        <v>9015</v>
      </c>
      <c r="K5648" s="4" t="s">
        <v>9012</v>
      </c>
      <c r="L5648">
        <v>3393</v>
      </c>
      <c r="M5648" s="4"/>
      <c r="Q5648" s="4"/>
      <c r="R5648" s="4"/>
    </row>
    <row r="5649" spans="1:19">
      <c r="A5649" s="4" t="s">
        <v>5856</v>
      </c>
      <c r="B5649" s="4" t="s">
        <v>170</v>
      </c>
      <c r="C5649" s="4" t="s">
        <v>192</v>
      </c>
      <c r="D5649" s="4" t="s">
        <v>120</v>
      </c>
      <c r="E5649" s="4" t="s">
        <v>193</v>
      </c>
      <c r="F5649" s="3">
        <v>42950</v>
      </c>
      <c r="G5649" s="3"/>
      <c r="I5649" s="4" t="s">
        <v>9014</v>
      </c>
      <c r="J5649" s="4" t="s">
        <v>9015</v>
      </c>
      <c r="K5649" s="4" t="s">
        <v>9012</v>
      </c>
      <c r="L5649">
        <v>3393</v>
      </c>
      <c r="M5649" s="4" t="s">
        <v>58</v>
      </c>
      <c r="N5649">
        <v>1998</v>
      </c>
      <c r="O5649">
        <v>2022.14</v>
      </c>
      <c r="P5649">
        <v>5113</v>
      </c>
      <c r="Q5649" s="4" t="s">
        <v>23</v>
      </c>
      <c r="R5649" s="4" t="s">
        <v>24</v>
      </c>
    </row>
    <row r="5650" spans="1:19">
      <c r="A5650" s="4" t="s">
        <v>5857</v>
      </c>
      <c r="B5650" s="4" t="s">
        <v>189</v>
      </c>
      <c r="C5650" s="4" t="s">
        <v>171</v>
      </c>
      <c r="D5650" s="4" t="s">
        <v>70</v>
      </c>
      <c r="E5650" s="4" t="s">
        <v>193</v>
      </c>
      <c r="F5650" s="3">
        <v>42950</v>
      </c>
      <c r="G5650" s="3"/>
      <c r="I5650" s="4" t="s">
        <v>9016</v>
      </c>
      <c r="J5650" s="4" t="s">
        <v>9015</v>
      </c>
      <c r="K5650" s="4" t="s">
        <v>9010</v>
      </c>
      <c r="L5650">
        <v>1096</v>
      </c>
      <c r="M5650" s="4" t="s">
        <v>55</v>
      </c>
      <c r="N5650">
        <v>2007</v>
      </c>
      <c r="O5650">
        <v>86.68</v>
      </c>
      <c r="P5650">
        <v>187</v>
      </c>
      <c r="Q5650" s="4" t="s">
        <v>23</v>
      </c>
      <c r="R5650" s="4" t="s">
        <v>56</v>
      </c>
    </row>
    <row r="5651" spans="1:19">
      <c r="A5651" s="4" t="s">
        <v>5858</v>
      </c>
      <c r="B5651" s="4" t="s">
        <v>189</v>
      </c>
      <c r="C5651" s="4" t="s">
        <v>177</v>
      </c>
      <c r="D5651" s="4" t="s">
        <v>24</v>
      </c>
      <c r="E5651" s="4" t="s">
        <v>193</v>
      </c>
      <c r="F5651" s="3">
        <v>42950</v>
      </c>
      <c r="G5651" s="3"/>
      <c r="I5651" s="4" t="s">
        <v>9016</v>
      </c>
      <c r="J5651" s="4" t="s">
        <v>9015</v>
      </c>
      <c r="K5651" s="4" t="s">
        <v>9012</v>
      </c>
      <c r="L5651">
        <v>55</v>
      </c>
      <c r="M5651" s="4"/>
      <c r="Q5651" s="4"/>
      <c r="R5651" s="4"/>
    </row>
    <row r="5652" spans="1:19">
      <c r="A5652" s="4" t="s">
        <v>5859</v>
      </c>
      <c r="B5652" s="4" t="s">
        <v>189</v>
      </c>
      <c r="C5652" s="4" t="s">
        <v>171</v>
      </c>
      <c r="D5652" s="4" t="s">
        <v>47</v>
      </c>
      <c r="E5652" s="4" t="s">
        <v>172</v>
      </c>
      <c r="F5652" s="3">
        <v>42950</v>
      </c>
      <c r="G5652" s="3">
        <v>42968</v>
      </c>
      <c r="H5652">
        <v>1126</v>
      </c>
      <c r="I5652" s="4" t="s">
        <v>9016</v>
      </c>
      <c r="J5652" s="4" t="s">
        <v>9015</v>
      </c>
      <c r="K5652" s="4" t="s">
        <v>9010</v>
      </c>
      <c r="L5652">
        <v>1096</v>
      </c>
      <c r="M5652" s="4" t="s">
        <v>46</v>
      </c>
      <c r="N5652">
        <v>1986</v>
      </c>
      <c r="O5652">
        <v>2403.58</v>
      </c>
      <c r="P5652">
        <v>8801</v>
      </c>
      <c r="Q5652" s="4" t="s">
        <v>23</v>
      </c>
      <c r="R5652" s="4" t="s">
        <v>24</v>
      </c>
      <c r="S5652">
        <v>18</v>
      </c>
    </row>
    <row r="5653" spans="1:19">
      <c r="A5653" s="4" t="s">
        <v>5860</v>
      </c>
      <c r="B5653" s="4" t="s">
        <v>232</v>
      </c>
      <c r="C5653" s="4" t="s">
        <v>9011</v>
      </c>
      <c r="D5653" s="4" t="s">
        <v>50</v>
      </c>
      <c r="E5653" s="4" t="s">
        <v>172</v>
      </c>
      <c r="F5653" s="3">
        <v>42950</v>
      </c>
      <c r="G5653" s="3">
        <v>42961</v>
      </c>
      <c r="H5653">
        <v>3963</v>
      </c>
      <c r="I5653" s="4" t="s">
        <v>9021</v>
      </c>
      <c r="J5653" s="4" t="s">
        <v>9019</v>
      </c>
      <c r="K5653" s="4" t="s">
        <v>9010</v>
      </c>
      <c r="L5653">
        <v>4821</v>
      </c>
      <c r="M5653" s="4" t="s">
        <v>9322</v>
      </c>
      <c r="N5653">
        <v>1992</v>
      </c>
      <c r="O5653">
        <v>1712.68</v>
      </c>
      <c r="P5653">
        <v>3194</v>
      </c>
      <c r="Q5653" s="4" t="s">
        <v>23</v>
      </c>
      <c r="R5653" s="4" t="s">
        <v>21</v>
      </c>
      <c r="S5653">
        <v>11</v>
      </c>
    </row>
    <row r="5654" spans="1:19">
      <c r="A5654" s="4" t="s">
        <v>5861</v>
      </c>
      <c r="B5654" s="4" t="s">
        <v>232</v>
      </c>
      <c r="C5654" s="4" t="s">
        <v>9011</v>
      </c>
      <c r="D5654" s="4" t="s">
        <v>83</v>
      </c>
      <c r="E5654" s="4" t="s">
        <v>172</v>
      </c>
      <c r="F5654" s="3">
        <v>42950</v>
      </c>
      <c r="G5654" s="3">
        <v>42958</v>
      </c>
      <c r="H5654">
        <v>5401</v>
      </c>
      <c r="I5654" s="4" t="s">
        <v>9021</v>
      </c>
      <c r="J5654" s="4" t="s">
        <v>9019</v>
      </c>
      <c r="K5654" s="4" t="s">
        <v>9010</v>
      </c>
      <c r="L5654">
        <v>4821</v>
      </c>
      <c r="M5654" s="4" t="s">
        <v>33</v>
      </c>
      <c r="N5654">
        <v>2004</v>
      </c>
      <c r="O5654">
        <v>702.72</v>
      </c>
      <c r="P5654">
        <v>1831</v>
      </c>
      <c r="Q5654" s="4" t="s">
        <v>23</v>
      </c>
      <c r="R5654" s="4" t="s">
        <v>24</v>
      </c>
      <c r="S5654">
        <v>8</v>
      </c>
    </row>
    <row r="5655" spans="1:19">
      <c r="A5655" s="4" t="s">
        <v>5862</v>
      </c>
      <c r="B5655" s="4" t="s">
        <v>226</v>
      </c>
      <c r="C5655" s="4" t="s">
        <v>192</v>
      </c>
      <c r="D5655" s="4" t="s">
        <v>107</v>
      </c>
      <c r="E5655" s="4" t="s">
        <v>197</v>
      </c>
      <c r="F5655" s="3">
        <v>42950</v>
      </c>
      <c r="G5655" s="3">
        <v>42967</v>
      </c>
      <c r="H5655">
        <v>0</v>
      </c>
      <c r="I5655" s="4" t="s">
        <v>9018</v>
      </c>
      <c r="J5655" s="4" t="s">
        <v>9019</v>
      </c>
      <c r="K5655" s="4" t="s">
        <v>9012</v>
      </c>
      <c r="L5655">
        <v>3393</v>
      </c>
      <c r="M5655" s="4" t="s">
        <v>26</v>
      </c>
      <c r="N5655">
        <v>1994</v>
      </c>
      <c r="O5655">
        <v>2818.38</v>
      </c>
      <c r="P5655">
        <v>6290</v>
      </c>
      <c r="Q5655" s="4" t="s">
        <v>23</v>
      </c>
      <c r="R5655" s="4" t="s">
        <v>24</v>
      </c>
      <c r="S5655">
        <v>17</v>
      </c>
    </row>
    <row r="5656" spans="1:19">
      <c r="A5656" s="4" t="s">
        <v>5863</v>
      </c>
      <c r="B5656" s="4" t="s">
        <v>226</v>
      </c>
      <c r="C5656" s="4" t="s">
        <v>171</v>
      </c>
      <c r="D5656" s="4" t="s">
        <v>107</v>
      </c>
      <c r="E5656" s="4" t="s">
        <v>172</v>
      </c>
      <c r="F5656" s="3">
        <v>42950</v>
      </c>
      <c r="G5656" s="3">
        <v>43071</v>
      </c>
      <c r="H5656">
        <v>965</v>
      </c>
      <c r="I5656" s="4" t="s">
        <v>9018</v>
      </c>
      <c r="J5656" s="4" t="s">
        <v>9019</v>
      </c>
      <c r="K5656" s="4" t="s">
        <v>9010</v>
      </c>
      <c r="L5656">
        <v>1096</v>
      </c>
      <c r="M5656" s="4" t="s">
        <v>26</v>
      </c>
      <c r="N5656">
        <v>1994</v>
      </c>
      <c r="O5656">
        <v>2818.38</v>
      </c>
      <c r="P5656">
        <v>6290</v>
      </c>
      <c r="Q5656" s="4" t="s">
        <v>23</v>
      </c>
      <c r="R5656" s="4" t="s">
        <v>24</v>
      </c>
      <c r="S5656">
        <v>121</v>
      </c>
    </row>
    <row r="5657" spans="1:19">
      <c r="A5657" s="4" t="s">
        <v>5864</v>
      </c>
      <c r="B5657" s="4" t="s">
        <v>208</v>
      </c>
      <c r="C5657" s="4" t="s">
        <v>179</v>
      </c>
      <c r="D5657" s="4" t="s">
        <v>24</v>
      </c>
      <c r="E5657" s="4" t="s">
        <v>193</v>
      </c>
      <c r="F5657" s="3">
        <v>42950</v>
      </c>
      <c r="G5657" s="3"/>
      <c r="I5657" s="4" t="s">
        <v>9014</v>
      </c>
      <c r="J5657" s="4" t="s">
        <v>9015</v>
      </c>
      <c r="K5657" s="4" t="s">
        <v>9010</v>
      </c>
      <c r="L5657">
        <v>550</v>
      </c>
      <c r="M5657" s="4"/>
      <c r="Q5657" s="4"/>
      <c r="R5657" s="4"/>
    </row>
    <row r="5658" spans="1:19">
      <c r="A5658" s="4" t="s">
        <v>5865</v>
      </c>
      <c r="B5658" s="4" t="s">
        <v>208</v>
      </c>
      <c r="C5658" s="4" t="s">
        <v>177</v>
      </c>
      <c r="D5658" s="4" t="s">
        <v>24</v>
      </c>
      <c r="E5658" s="4" t="s">
        <v>193</v>
      </c>
      <c r="F5658" s="3">
        <v>42950</v>
      </c>
      <c r="G5658" s="3"/>
      <c r="I5658" s="4" t="s">
        <v>9014</v>
      </c>
      <c r="J5658" s="4" t="s">
        <v>9015</v>
      </c>
      <c r="K5658" s="4" t="s">
        <v>9012</v>
      </c>
      <c r="L5658">
        <v>55</v>
      </c>
      <c r="M5658" s="4"/>
      <c r="Q5658" s="4"/>
      <c r="R5658" s="4"/>
    </row>
    <row r="5659" spans="1:19">
      <c r="A5659" s="4" t="s">
        <v>5866</v>
      </c>
      <c r="B5659" s="4" t="s">
        <v>208</v>
      </c>
      <c r="C5659" s="4" t="s">
        <v>179</v>
      </c>
      <c r="D5659" s="4" t="s">
        <v>76</v>
      </c>
      <c r="E5659" s="4" t="s">
        <v>172</v>
      </c>
      <c r="F5659" s="3">
        <v>42950</v>
      </c>
      <c r="G5659" s="3">
        <v>43040</v>
      </c>
      <c r="H5659">
        <v>534</v>
      </c>
      <c r="I5659" s="4" t="s">
        <v>9014</v>
      </c>
      <c r="J5659" s="4" t="s">
        <v>9015</v>
      </c>
      <c r="K5659" s="4" t="s">
        <v>9010</v>
      </c>
      <c r="L5659">
        <v>550</v>
      </c>
      <c r="M5659" s="4" t="s">
        <v>9322</v>
      </c>
      <c r="N5659">
        <v>1997</v>
      </c>
      <c r="O5659">
        <v>8170.38</v>
      </c>
      <c r="P5659">
        <v>16499</v>
      </c>
      <c r="Q5659" s="4" t="s">
        <v>77</v>
      </c>
      <c r="R5659" s="4" t="s">
        <v>24</v>
      </c>
      <c r="S5659">
        <v>90</v>
      </c>
    </row>
    <row r="5660" spans="1:19">
      <c r="A5660" s="4" t="s">
        <v>5867</v>
      </c>
      <c r="B5660" s="4" t="s">
        <v>185</v>
      </c>
      <c r="C5660" s="4" t="s">
        <v>177</v>
      </c>
      <c r="D5660" s="4" t="s">
        <v>88</v>
      </c>
      <c r="E5660" s="4" t="s">
        <v>193</v>
      </c>
      <c r="F5660" s="3">
        <v>42950</v>
      </c>
      <c r="G5660" s="3"/>
      <c r="I5660" s="4" t="s">
        <v>9023</v>
      </c>
      <c r="J5660" s="4" t="s">
        <v>9024</v>
      </c>
      <c r="K5660" s="4" t="s">
        <v>9012</v>
      </c>
      <c r="L5660">
        <v>55</v>
      </c>
      <c r="M5660" s="4" t="s">
        <v>46</v>
      </c>
      <c r="N5660">
        <v>1984</v>
      </c>
      <c r="O5660">
        <v>3027.46</v>
      </c>
      <c r="P5660">
        <v>9516</v>
      </c>
      <c r="Q5660" s="4" t="s">
        <v>89</v>
      </c>
      <c r="R5660" s="4" t="s">
        <v>24</v>
      </c>
    </row>
    <row r="5661" spans="1:19">
      <c r="A5661" s="4" t="s">
        <v>5868</v>
      </c>
      <c r="B5661" s="4" t="s">
        <v>235</v>
      </c>
      <c r="C5661" s="4" t="s">
        <v>177</v>
      </c>
      <c r="D5661" s="4" t="s">
        <v>40</v>
      </c>
      <c r="E5661" s="4" t="s">
        <v>172</v>
      </c>
      <c r="F5661" s="3">
        <v>42950</v>
      </c>
      <c r="G5661" s="3">
        <v>43060</v>
      </c>
      <c r="H5661">
        <v>50</v>
      </c>
      <c r="I5661" s="4" t="s">
        <v>9018</v>
      </c>
      <c r="J5661" s="4" t="s">
        <v>9019</v>
      </c>
      <c r="K5661" s="4" t="s">
        <v>9012</v>
      </c>
      <c r="L5661">
        <v>55</v>
      </c>
      <c r="M5661" s="4" t="s">
        <v>39</v>
      </c>
      <c r="N5661">
        <v>1989</v>
      </c>
      <c r="O5661">
        <v>665.06</v>
      </c>
      <c r="P5661">
        <v>1095</v>
      </c>
      <c r="Q5661" s="4" t="s">
        <v>23</v>
      </c>
      <c r="R5661" s="4" t="s">
        <v>24</v>
      </c>
      <c r="S5661">
        <v>110</v>
      </c>
    </row>
    <row r="5662" spans="1:19">
      <c r="A5662" s="4" t="s">
        <v>5869</v>
      </c>
      <c r="B5662" s="4" t="s">
        <v>279</v>
      </c>
      <c r="C5662" s="4" t="s">
        <v>177</v>
      </c>
      <c r="D5662" s="4" t="s">
        <v>37</v>
      </c>
      <c r="E5662" s="4" t="s">
        <v>193</v>
      </c>
      <c r="F5662" s="3">
        <v>42951</v>
      </c>
      <c r="G5662" s="3"/>
      <c r="I5662" s="4" t="s">
        <v>9018</v>
      </c>
      <c r="J5662" s="4" t="s">
        <v>9019</v>
      </c>
      <c r="K5662" s="4" t="s">
        <v>9012</v>
      </c>
      <c r="L5662">
        <v>55</v>
      </c>
      <c r="M5662" s="4" t="s">
        <v>33</v>
      </c>
      <c r="N5662">
        <v>2001</v>
      </c>
      <c r="O5662">
        <v>718.62</v>
      </c>
      <c r="P5662">
        <v>2448</v>
      </c>
      <c r="Q5662" s="4" t="s">
        <v>23</v>
      </c>
      <c r="R5662" s="4" t="s">
        <v>24</v>
      </c>
    </row>
    <row r="5663" spans="1:19">
      <c r="A5663" s="4" t="s">
        <v>5870</v>
      </c>
      <c r="B5663" s="4" t="s">
        <v>210</v>
      </c>
      <c r="C5663" s="4" t="s">
        <v>171</v>
      </c>
      <c r="D5663" s="4" t="s">
        <v>24</v>
      </c>
      <c r="E5663" s="4" t="s">
        <v>193</v>
      </c>
      <c r="F5663" s="3">
        <v>42951</v>
      </c>
      <c r="G5663" s="3"/>
      <c r="I5663" s="4" t="s">
        <v>9021</v>
      </c>
      <c r="J5663" s="4" t="s">
        <v>9019</v>
      </c>
      <c r="K5663" s="4" t="s">
        <v>9010</v>
      </c>
      <c r="L5663">
        <v>1096</v>
      </c>
      <c r="M5663" s="4"/>
      <c r="Q5663" s="4"/>
      <c r="R5663" s="4"/>
    </row>
    <row r="5664" spans="1:19">
      <c r="A5664" s="4" t="s">
        <v>5871</v>
      </c>
      <c r="B5664" s="4" t="s">
        <v>174</v>
      </c>
      <c r="C5664" s="4" t="s">
        <v>9011</v>
      </c>
      <c r="D5664" s="4" t="s">
        <v>24</v>
      </c>
      <c r="E5664" s="4" t="s">
        <v>193</v>
      </c>
      <c r="F5664" s="3">
        <v>42951</v>
      </c>
      <c r="G5664" s="3"/>
      <c r="I5664" s="4" t="s">
        <v>9016</v>
      </c>
      <c r="J5664" s="4" t="s">
        <v>9015</v>
      </c>
      <c r="K5664" s="4" t="s">
        <v>9010</v>
      </c>
      <c r="L5664">
        <v>4821</v>
      </c>
      <c r="M5664" s="4"/>
      <c r="Q5664" s="4"/>
      <c r="R5664" s="4"/>
    </row>
    <row r="5665" spans="1:19">
      <c r="A5665" s="4" t="s">
        <v>5872</v>
      </c>
      <c r="B5665" s="4" t="s">
        <v>174</v>
      </c>
      <c r="C5665" s="4" t="s">
        <v>9011</v>
      </c>
      <c r="D5665" s="4" t="s">
        <v>24</v>
      </c>
      <c r="E5665" s="4" t="s">
        <v>193</v>
      </c>
      <c r="F5665" s="3">
        <v>42951</v>
      </c>
      <c r="G5665" s="3"/>
      <c r="I5665" s="4" t="s">
        <v>9016</v>
      </c>
      <c r="J5665" s="4" t="s">
        <v>9015</v>
      </c>
      <c r="K5665" s="4" t="s">
        <v>9010</v>
      </c>
      <c r="L5665">
        <v>4821</v>
      </c>
      <c r="M5665" s="4"/>
      <c r="Q5665" s="4"/>
      <c r="R5665" s="4"/>
    </row>
    <row r="5666" spans="1:19">
      <c r="A5666" s="4" t="s">
        <v>5873</v>
      </c>
      <c r="B5666" s="4" t="s">
        <v>263</v>
      </c>
      <c r="C5666" s="4" t="s">
        <v>9011</v>
      </c>
      <c r="D5666" s="4" t="s">
        <v>84</v>
      </c>
      <c r="E5666" s="4" t="s">
        <v>172</v>
      </c>
      <c r="F5666" s="3">
        <v>42951</v>
      </c>
      <c r="G5666" s="3">
        <v>42958</v>
      </c>
      <c r="H5666">
        <v>5186</v>
      </c>
      <c r="I5666" s="4" t="s">
        <v>9021</v>
      </c>
      <c r="J5666" s="4" t="s">
        <v>9019</v>
      </c>
      <c r="K5666" s="4" t="s">
        <v>9010</v>
      </c>
      <c r="L5666">
        <v>4821</v>
      </c>
      <c r="M5666" s="4" t="s">
        <v>9322</v>
      </c>
      <c r="N5666">
        <v>1980</v>
      </c>
      <c r="O5666">
        <v>7708.38</v>
      </c>
      <c r="P5666">
        <v>13756</v>
      </c>
      <c r="Q5666" s="4" t="s">
        <v>23</v>
      </c>
      <c r="R5666" s="4" t="s">
        <v>24</v>
      </c>
      <c r="S5666">
        <v>7</v>
      </c>
    </row>
    <row r="5667" spans="1:19">
      <c r="A5667" s="4" t="s">
        <v>5874</v>
      </c>
      <c r="B5667" s="4" t="s">
        <v>212</v>
      </c>
      <c r="C5667" s="4" t="s">
        <v>192</v>
      </c>
      <c r="D5667" s="4" t="s">
        <v>81</v>
      </c>
      <c r="E5667" s="4" t="s">
        <v>172</v>
      </c>
      <c r="F5667" s="3">
        <v>42951</v>
      </c>
      <c r="G5667" s="3">
        <v>43043</v>
      </c>
      <c r="H5667">
        <v>3308</v>
      </c>
      <c r="I5667" s="4" t="s">
        <v>9023</v>
      </c>
      <c r="J5667" s="4" t="s">
        <v>9024</v>
      </c>
      <c r="K5667" s="4" t="s">
        <v>9012</v>
      </c>
      <c r="L5667">
        <v>3393</v>
      </c>
      <c r="M5667" s="4" t="s">
        <v>33</v>
      </c>
      <c r="N5667">
        <v>1989</v>
      </c>
      <c r="O5667">
        <v>1388.67</v>
      </c>
      <c r="P5667">
        <v>3583</v>
      </c>
      <c r="Q5667" s="4" t="s">
        <v>23</v>
      </c>
      <c r="R5667" s="4" t="s">
        <v>24</v>
      </c>
      <c r="S5667">
        <v>92</v>
      </c>
    </row>
    <row r="5668" spans="1:19">
      <c r="A5668" s="4" t="s">
        <v>5875</v>
      </c>
      <c r="B5668" s="4" t="s">
        <v>196</v>
      </c>
      <c r="C5668" s="4" t="s">
        <v>177</v>
      </c>
      <c r="D5668" s="4" t="s">
        <v>24</v>
      </c>
      <c r="E5668" s="4" t="s">
        <v>193</v>
      </c>
      <c r="F5668" s="3">
        <v>42951</v>
      </c>
      <c r="G5668" s="3"/>
      <c r="I5668" s="4" t="s">
        <v>9016</v>
      </c>
      <c r="J5668" s="4" t="s">
        <v>9015</v>
      </c>
      <c r="K5668" s="4" t="s">
        <v>9012</v>
      </c>
      <c r="L5668">
        <v>55</v>
      </c>
      <c r="M5668" s="4"/>
      <c r="Q5668" s="4"/>
      <c r="R5668" s="4"/>
    </row>
    <row r="5669" spans="1:19">
      <c r="A5669" s="4" t="s">
        <v>5876</v>
      </c>
      <c r="B5669" s="4" t="s">
        <v>196</v>
      </c>
      <c r="C5669" s="4" t="s">
        <v>192</v>
      </c>
      <c r="D5669" s="4" t="s">
        <v>57</v>
      </c>
      <c r="E5669" s="4" t="s">
        <v>172</v>
      </c>
      <c r="F5669" s="3">
        <v>42951</v>
      </c>
      <c r="G5669" s="3">
        <v>43076</v>
      </c>
      <c r="H5669">
        <v>3367</v>
      </c>
      <c r="I5669" s="4" t="s">
        <v>9016</v>
      </c>
      <c r="J5669" s="4" t="s">
        <v>9015</v>
      </c>
      <c r="K5669" s="4" t="s">
        <v>9012</v>
      </c>
      <c r="L5669">
        <v>3393</v>
      </c>
      <c r="M5669" s="4" t="s">
        <v>58</v>
      </c>
      <c r="N5669">
        <v>2006</v>
      </c>
      <c r="O5669">
        <v>1102.43</v>
      </c>
      <c r="P5669">
        <v>1759</v>
      </c>
      <c r="Q5669" s="4" t="s">
        <v>23</v>
      </c>
      <c r="R5669" s="4" t="s">
        <v>24</v>
      </c>
      <c r="S5669">
        <v>125</v>
      </c>
    </row>
    <row r="5670" spans="1:19">
      <c r="A5670" s="4" t="s">
        <v>5877</v>
      </c>
      <c r="B5670" s="4" t="s">
        <v>343</v>
      </c>
      <c r="C5670" s="4" t="s">
        <v>171</v>
      </c>
      <c r="D5670" s="4" t="s">
        <v>24</v>
      </c>
      <c r="E5670" s="4" t="s">
        <v>193</v>
      </c>
      <c r="F5670" s="3">
        <v>42951</v>
      </c>
      <c r="G5670" s="3"/>
      <c r="I5670" s="4" t="s">
        <v>9016</v>
      </c>
      <c r="J5670" s="4" t="s">
        <v>9015</v>
      </c>
      <c r="K5670" s="4" t="s">
        <v>9010</v>
      </c>
      <c r="L5670">
        <v>1096</v>
      </c>
      <c r="M5670" s="4"/>
      <c r="Q5670" s="4"/>
      <c r="R5670" s="4"/>
    </row>
    <row r="5671" spans="1:19">
      <c r="A5671" s="4" t="s">
        <v>5878</v>
      </c>
      <c r="B5671" s="4" t="s">
        <v>230</v>
      </c>
      <c r="C5671" s="4" t="s">
        <v>171</v>
      </c>
      <c r="D5671" s="4" t="s">
        <v>86</v>
      </c>
      <c r="E5671" s="4" t="s">
        <v>197</v>
      </c>
      <c r="F5671" s="3">
        <v>42951</v>
      </c>
      <c r="G5671" s="3">
        <v>42955</v>
      </c>
      <c r="H5671">
        <v>0</v>
      </c>
      <c r="I5671" s="4" t="s">
        <v>9026</v>
      </c>
      <c r="J5671" s="4" t="s">
        <v>9024</v>
      </c>
      <c r="K5671" s="4" t="s">
        <v>9010</v>
      </c>
      <c r="L5671">
        <v>1096</v>
      </c>
      <c r="M5671" s="4" t="s">
        <v>26</v>
      </c>
      <c r="N5671">
        <v>1985</v>
      </c>
      <c r="O5671">
        <v>2741.37</v>
      </c>
      <c r="P5671">
        <v>9226</v>
      </c>
      <c r="Q5671" s="4" t="s">
        <v>23</v>
      </c>
      <c r="R5671" s="4" t="s">
        <v>24</v>
      </c>
      <c r="S5671">
        <v>4</v>
      </c>
    </row>
    <row r="5672" spans="1:19">
      <c r="A5672" s="4" t="s">
        <v>5879</v>
      </c>
      <c r="B5672" s="4" t="s">
        <v>230</v>
      </c>
      <c r="C5672" s="4" t="s">
        <v>179</v>
      </c>
      <c r="D5672" s="4" t="s">
        <v>105</v>
      </c>
      <c r="E5672" s="4" t="s">
        <v>172</v>
      </c>
      <c r="F5672" s="3">
        <v>42951</v>
      </c>
      <c r="G5672" s="3">
        <v>42994</v>
      </c>
      <c r="H5672">
        <v>518</v>
      </c>
      <c r="I5672" s="4" t="s">
        <v>9026</v>
      </c>
      <c r="J5672" s="4" t="s">
        <v>9024</v>
      </c>
      <c r="K5672" s="4" t="s">
        <v>9010</v>
      </c>
      <c r="L5672">
        <v>550</v>
      </c>
      <c r="M5672" s="4" t="s">
        <v>36</v>
      </c>
      <c r="N5672">
        <v>1996</v>
      </c>
      <c r="O5672">
        <v>6354.87</v>
      </c>
      <c r="P5672">
        <v>16780</v>
      </c>
      <c r="Q5672" s="4" t="s">
        <v>23</v>
      </c>
      <c r="R5672" s="4" t="s">
        <v>35</v>
      </c>
      <c r="S5672">
        <v>43</v>
      </c>
    </row>
    <row r="5673" spans="1:19">
      <c r="A5673" s="4" t="s">
        <v>5880</v>
      </c>
      <c r="B5673" s="4" t="s">
        <v>256</v>
      </c>
      <c r="C5673" s="4" t="s">
        <v>179</v>
      </c>
      <c r="D5673" s="4" t="s">
        <v>24</v>
      </c>
      <c r="E5673" s="4" t="s">
        <v>193</v>
      </c>
      <c r="F5673" s="3">
        <v>42951</v>
      </c>
      <c r="G5673" s="3"/>
      <c r="I5673" s="4" t="s">
        <v>9014</v>
      </c>
      <c r="J5673" s="4" t="s">
        <v>9015</v>
      </c>
      <c r="K5673" s="4" t="s">
        <v>9010</v>
      </c>
      <c r="L5673">
        <v>550</v>
      </c>
      <c r="M5673" s="4"/>
      <c r="Q5673" s="4"/>
      <c r="R5673" s="4"/>
    </row>
    <row r="5674" spans="1:19">
      <c r="A5674" s="4" t="s">
        <v>5881</v>
      </c>
      <c r="B5674" s="4" t="s">
        <v>170</v>
      </c>
      <c r="C5674" s="4" t="s">
        <v>179</v>
      </c>
      <c r="D5674" s="4" t="s">
        <v>42</v>
      </c>
      <c r="E5674" s="4" t="s">
        <v>193</v>
      </c>
      <c r="F5674" s="3">
        <v>42951</v>
      </c>
      <c r="G5674" s="3"/>
      <c r="I5674" s="4" t="s">
        <v>9014</v>
      </c>
      <c r="J5674" s="4" t="s">
        <v>9015</v>
      </c>
      <c r="K5674" s="4" t="s">
        <v>9010</v>
      </c>
      <c r="L5674">
        <v>550</v>
      </c>
      <c r="M5674" s="4" t="s">
        <v>26</v>
      </c>
      <c r="N5674">
        <v>2017</v>
      </c>
      <c r="O5674">
        <v>4.54</v>
      </c>
      <c r="P5674">
        <v>9</v>
      </c>
      <c r="Q5674" s="4" t="s">
        <v>23</v>
      </c>
      <c r="R5674" s="4" t="s">
        <v>24</v>
      </c>
    </row>
    <row r="5675" spans="1:19">
      <c r="A5675" s="4" t="s">
        <v>5882</v>
      </c>
      <c r="B5675" s="4" t="s">
        <v>170</v>
      </c>
      <c r="C5675" s="4" t="s">
        <v>192</v>
      </c>
      <c r="D5675" s="4" t="s">
        <v>61</v>
      </c>
      <c r="E5675" s="4" t="s">
        <v>193</v>
      </c>
      <c r="F5675" s="3">
        <v>42951</v>
      </c>
      <c r="G5675" s="3"/>
      <c r="I5675" s="4" t="s">
        <v>9014</v>
      </c>
      <c r="J5675" s="4" t="s">
        <v>9015</v>
      </c>
      <c r="K5675" s="4" t="s">
        <v>9012</v>
      </c>
      <c r="L5675">
        <v>3393</v>
      </c>
      <c r="M5675" s="4" t="s">
        <v>58</v>
      </c>
      <c r="N5675">
        <v>1991</v>
      </c>
      <c r="O5675">
        <v>2819.5</v>
      </c>
      <c r="P5675">
        <v>7227</v>
      </c>
      <c r="Q5675" s="4" t="s">
        <v>23</v>
      </c>
      <c r="R5675" s="4" t="s">
        <v>62</v>
      </c>
    </row>
    <row r="5676" spans="1:19">
      <c r="A5676" s="4" t="s">
        <v>5883</v>
      </c>
      <c r="B5676" s="4" t="s">
        <v>189</v>
      </c>
      <c r="C5676" s="4" t="s">
        <v>171</v>
      </c>
      <c r="D5676" s="4" t="s">
        <v>25</v>
      </c>
      <c r="E5676" s="4" t="s">
        <v>193</v>
      </c>
      <c r="F5676" s="3">
        <v>42951</v>
      </c>
      <c r="G5676" s="3"/>
      <c r="I5676" s="4" t="s">
        <v>9016</v>
      </c>
      <c r="J5676" s="4" t="s">
        <v>9015</v>
      </c>
      <c r="K5676" s="4" t="s">
        <v>9010</v>
      </c>
      <c r="L5676">
        <v>1096</v>
      </c>
      <c r="M5676" s="4" t="s">
        <v>26</v>
      </c>
      <c r="N5676">
        <v>1999</v>
      </c>
      <c r="O5676">
        <v>251.41</v>
      </c>
      <c r="P5676">
        <v>495</v>
      </c>
      <c r="Q5676" s="4" t="s">
        <v>23</v>
      </c>
      <c r="R5676" s="4" t="s">
        <v>24</v>
      </c>
    </row>
    <row r="5677" spans="1:19">
      <c r="A5677" s="4" t="s">
        <v>5884</v>
      </c>
      <c r="B5677" s="4" t="s">
        <v>232</v>
      </c>
      <c r="C5677" s="4" t="s">
        <v>9011</v>
      </c>
      <c r="D5677" s="4" t="s">
        <v>78</v>
      </c>
      <c r="E5677" s="4" t="s">
        <v>197</v>
      </c>
      <c r="F5677" s="3">
        <v>42951</v>
      </c>
      <c r="G5677" s="3">
        <v>42957</v>
      </c>
      <c r="H5677">
        <v>0</v>
      </c>
      <c r="I5677" s="4" t="s">
        <v>9021</v>
      </c>
      <c r="J5677" s="4" t="s">
        <v>9019</v>
      </c>
      <c r="K5677" s="4" t="s">
        <v>9010</v>
      </c>
      <c r="L5677">
        <v>4821</v>
      </c>
      <c r="M5677" s="4" t="s">
        <v>55</v>
      </c>
      <c r="N5677">
        <v>1994</v>
      </c>
      <c r="O5677">
        <v>6395.05</v>
      </c>
      <c r="P5677">
        <v>20275</v>
      </c>
      <c r="Q5677" s="4" t="s">
        <v>23</v>
      </c>
      <c r="R5677" s="4" t="s">
        <v>24</v>
      </c>
      <c r="S5677">
        <v>6</v>
      </c>
    </row>
    <row r="5678" spans="1:19">
      <c r="A5678" s="4" t="s">
        <v>5885</v>
      </c>
      <c r="B5678" s="4" t="s">
        <v>232</v>
      </c>
      <c r="C5678" s="4" t="s">
        <v>171</v>
      </c>
      <c r="D5678" s="4" t="s">
        <v>82</v>
      </c>
      <c r="E5678" s="4" t="s">
        <v>172</v>
      </c>
      <c r="F5678" s="3">
        <v>42951</v>
      </c>
      <c r="G5678" s="3">
        <v>42989</v>
      </c>
      <c r="H5678">
        <v>1128</v>
      </c>
      <c r="I5678" s="4" t="s">
        <v>9021</v>
      </c>
      <c r="J5678" s="4" t="s">
        <v>9019</v>
      </c>
      <c r="K5678" s="4" t="s">
        <v>9010</v>
      </c>
      <c r="L5678">
        <v>1096</v>
      </c>
      <c r="M5678" s="4" t="s">
        <v>36</v>
      </c>
      <c r="N5678">
        <v>1982</v>
      </c>
      <c r="O5678">
        <v>11698.03</v>
      </c>
      <c r="P5678">
        <v>34288</v>
      </c>
      <c r="Q5678" s="4" t="s">
        <v>23</v>
      </c>
      <c r="R5678" s="4" t="s">
        <v>24</v>
      </c>
      <c r="S5678">
        <v>38</v>
      </c>
    </row>
    <row r="5679" spans="1:19">
      <c r="A5679" s="4" t="s">
        <v>5886</v>
      </c>
      <c r="B5679" s="4" t="s">
        <v>232</v>
      </c>
      <c r="C5679" s="4" t="s">
        <v>199</v>
      </c>
      <c r="D5679" s="4" t="s">
        <v>31</v>
      </c>
      <c r="E5679" s="4" t="s">
        <v>172</v>
      </c>
      <c r="F5679" s="3">
        <v>42951</v>
      </c>
      <c r="G5679" s="3">
        <v>43085</v>
      </c>
      <c r="H5679">
        <v>6318</v>
      </c>
      <c r="I5679" s="4" t="s">
        <v>9021</v>
      </c>
      <c r="J5679" s="4" t="s">
        <v>9019</v>
      </c>
      <c r="K5679" s="4" t="s">
        <v>9010</v>
      </c>
      <c r="L5679">
        <v>5482</v>
      </c>
      <c r="M5679" s="4" t="s">
        <v>26</v>
      </c>
      <c r="N5679">
        <v>1991</v>
      </c>
      <c r="O5679">
        <v>326.82</v>
      </c>
      <c r="P5679">
        <v>1016</v>
      </c>
      <c r="Q5679" s="4" t="s">
        <v>23</v>
      </c>
      <c r="R5679" s="4" t="s">
        <v>24</v>
      </c>
      <c r="S5679">
        <v>134</v>
      </c>
    </row>
    <row r="5680" spans="1:19">
      <c r="A5680" s="4" t="s">
        <v>5887</v>
      </c>
      <c r="B5680" s="4" t="s">
        <v>216</v>
      </c>
      <c r="C5680" s="4" t="s">
        <v>177</v>
      </c>
      <c r="D5680" s="4" t="s">
        <v>24</v>
      </c>
      <c r="E5680" s="4" t="s">
        <v>193</v>
      </c>
      <c r="F5680" s="3">
        <v>42951</v>
      </c>
      <c r="G5680" s="3"/>
      <c r="I5680" s="4" t="s">
        <v>9018</v>
      </c>
      <c r="J5680" s="4" t="s">
        <v>9019</v>
      </c>
      <c r="K5680" s="4" t="s">
        <v>9012</v>
      </c>
      <c r="L5680">
        <v>55</v>
      </c>
      <c r="M5680" s="4"/>
      <c r="Q5680" s="4"/>
      <c r="R5680" s="4"/>
    </row>
    <row r="5681" spans="1:19">
      <c r="A5681" s="4" t="s">
        <v>5888</v>
      </c>
      <c r="B5681" s="4" t="s">
        <v>183</v>
      </c>
      <c r="C5681" s="4" t="s">
        <v>179</v>
      </c>
      <c r="D5681" s="4" t="s">
        <v>24</v>
      </c>
      <c r="E5681" s="4" t="s">
        <v>193</v>
      </c>
      <c r="F5681" s="3">
        <v>42952</v>
      </c>
      <c r="G5681" s="3"/>
      <c r="I5681" s="4" t="s">
        <v>9014</v>
      </c>
      <c r="J5681" s="4" t="s">
        <v>9015</v>
      </c>
      <c r="K5681" s="4" t="s">
        <v>9010</v>
      </c>
      <c r="L5681">
        <v>550</v>
      </c>
      <c r="M5681" s="4"/>
      <c r="Q5681" s="4"/>
      <c r="R5681" s="4"/>
    </row>
    <row r="5682" spans="1:19">
      <c r="A5682" s="4" t="s">
        <v>5889</v>
      </c>
      <c r="B5682" s="4" t="s">
        <v>183</v>
      </c>
      <c r="C5682" s="4" t="s">
        <v>199</v>
      </c>
      <c r="D5682" s="4" t="s">
        <v>24</v>
      </c>
      <c r="E5682" s="4" t="s">
        <v>193</v>
      </c>
      <c r="F5682" s="3">
        <v>42952</v>
      </c>
      <c r="G5682" s="3"/>
      <c r="I5682" s="4" t="s">
        <v>9014</v>
      </c>
      <c r="J5682" s="4" t="s">
        <v>9015</v>
      </c>
      <c r="K5682" s="4" t="s">
        <v>9010</v>
      </c>
      <c r="L5682">
        <v>5482</v>
      </c>
      <c r="M5682" s="4"/>
      <c r="Q5682" s="4"/>
      <c r="R5682" s="4"/>
    </row>
    <row r="5683" spans="1:19">
      <c r="A5683" s="4" t="s">
        <v>5890</v>
      </c>
      <c r="B5683" s="4" t="s">
        <v>183</v>
      </c>
      <c r="C5683" s="4" t="s">
        <v>177</v>
      </c>
      <c r="D5683" s="4" t="s">
        <v>24</v>
      </c>
      <c r="E5683" s="4" t="s">
        <v>193</v>
      </c>
      <c r="F5683" s="3">
        <v>42952</v>
      </c>
      <c r="G5683" s="3"/>
      <c r="I5683" s="4" t="s">
        <v>9014</v>
      </c>
      <c r="J5683" s="4" t="s">
        <v>9015</v>
      </c>
      <c r="K5683" s="4" t="s">
        <v>9012</v>
      </c>
      <c r="L5683">
        <v>55</v>
      </c>
      <c r="M5683" s="4"/>
      <c r="Q5683" s="4"/>
      <c r="R5683" s="4"/>
    </row>
    <row r="5684" spans="1:19">
      <c r="A5684" s="4" t="s">
        <v>5891</v>
      </c>
      <c r="B5684" s="4" t="s">
        <v>183</v>
      </c>
      <c r="C5684" s="4" t="s">
        <v>177</v>
      </c>
      <c r="D5684" s="4" t="s">
        <v>24</v>
      </c>
      <c r="E5684" s="4" t="s">
        <v>193</v>
      </c>
      <c r="F5684" s="3">
        <v>42952</v>
      </c>
      <c r="G5684" s="3"/>
      <c r="I5684" s="4" t="s">
        <v>9014</v>
      </c>
      <c r="J5684" s="4" t="s">
        <v>9015</v>
      </c>
      <c r="K5684" s="4" t="s">
        <v>9012</v>
      </c>
      <c r="L5684">
        <v>55</v>
      </c>
      <c r="M5684" s="4"/>
      <c r="Q5684" s="4"/>
      <c r="R5684" s="4"/>
    </row>
    <row r="5685" spans="1:19">
      <c r="A5685" s="4" t="s">
        <v>5892</v>
      </c>
      <c r="B5685" s="4" t="s">
        <v>183</v>
      </c>
      <c r="C5685" s="4" t="s">
        <v>192</v>
      </c>
      <c r="D5685" s="4" t="s">
        <v>37</v>
      </c>
      <c r="E5685" s="4" t="s">
        <v>197</v>
      </c>
      <c r="F5685" s="3">
        <v>42952</v>
      </c>
      <c r="G5685" s="3">
        <v>43065</v>
      </c>
      <c r="H5685">
        <v>0</v>
      </c>
      <c r="I5685" s="4" t="s">
        <v>9014</v>
      </c>
      <c r="J5685" s="4" t="s">
        <v>9015</v>
      </c>
      <c r="K5685" s="4" t="s">
        <v>9012</v>
      </c>
      <c r="L5685">
        <v>3393</v>
      </c>
      <c r="M5685" s="4" t="s">
        <v>33</v>
      </c>
      <c r="N5685">
        <v>2001</v>
      </c>
      <c r="O5685">
        <v>718.62</v>
      </c>
      <c r="P5685">
        <v>2448</v>
      </c>
      <c r="Q5685" s="4" t="s">
        <v>23</v>
      </c>
      <c r="R5685" s="4" t="s">
        <v>24</v>
      </c>
      <c r="S5685">
        <v>113</v>
      </c>
    </row>
    <row r="5686" spans="1:19">
      <c r="A5686" s="4" t="s">
        <v>5893</v>
      </c>
      <c r="B5686" s="4" t="s">
        <v>261</v>
      </c>
      <c r="C5686" s="4" t="s">
        <v>9011</v>
      </c>
      <c r="D5686" s="4" t="s">
        <v>24</v>
      </c>
      <c r="E5686" s="4" t="s">
        <v>193</v>
      </c>
      <c r="F5686" s="3">
        <v>42952</v>
      </c>
      <c r="G5686" s="3"/>
      <c r="I5686" s="4" t="s">
        <v>9021</v>
      </c>
      <c r="J5686" s="4" t="s">
        <v>9019</v>
      </c>
      <c r="K5686" s="4" t="s">
        <v>9010</v>
      </c>
      <c r="L5686">
        <v>4821</v>
      </c>
      <c r="M5686" s="4"/>
      <c r="Q5686" s="4"/>
      <c r="R5686" s="4"/>
    </row>
    <row r="5687" spans="1:19">
      <c r="A5687" s="4" t="s">
        <v>5894</v>
      </c>
      <c r="B5687" s="4" t="s">
        <v>210</v>
      </c>
      <c r="C5687" s="4" t="s">
        <v>9011</v>
      </c>
      <c r="D5687" s="4" t="s">
        <v>29</v>
      </c>
      <c r="E5687" s="4" t="s">
        <v>193</v>
      </c>
      <c r="F5687" s="3">
        <v>42952</v>
      </c>
      <c r="G5687" s="3"/>
      <c r="I5687" s="4" t="s">
        <v>9021</v>
      </c>
      <c r="J5687" s="4" t="s">
        <v>9019</v>
      </c>
      <c r="K5687" s="4" t="s">
        <v>9010</v>
      </c>
      <c r="L5687">
        <v>4821</v>
      </c>
      <c r="M5687" s="4" t="s">
        <v>26</v>
      </c>
      <c r="N5687">
        <v>2012</v>
      </c>
      <c r="O5687">
        <v>587.34</v>
      </c>
      <c r="P5687">
        <v>1356</v>
      </c>
      <c r="Q5687" s="4" t="s">
        <v>30</v>
      </c>
      <c r="R5687" s="4" t="s">
        <v>24</v>
      </c>
    </row>
    <row r="5688" spans="1:19">
      <c r="A5688" s="4" t="s">
        <v>5895</v>
      </c>
      <c r="B5688" s="4" t="s">
        <v>210</v>
      </c>
      <c r="C5688" s="4" t="s">
        <v>9011</v>
      </c>
      <c r="D5688" s="4" t="s">
        <v>95</v>
      </c>
      <c r="E5688" s="4" t="s">
        <v>172</v>
      </c>
      <c r="F5688" s="3">
        <v>42952</v>
      </c>
      <c r="G5688" s="3">
        <v>42997</v>
      </c>
      <c r="H5688">
        <v>4935</v>
      </c>
      <c r="I5688" s="4" t="s">
        <v>9021</v>
      </c>
      <c r="J5688" s="4" t="s">
        <v>9019</v>
      </c>
      <c r="K5688" s="4" t="s">
        <v>9010</v>
      </c>
      <c r="L5688">
        <v>4821</v>
      </c>
      <c r="M5688" s="4" t="s">
        <v>60</v>
      </c>
      <c r="N5688">
        <v>1997</v>
      </c>
      <c r="O5688">
        <v>882.12</v>
      </c>
      <c r="P5688">
        <v>2769</v>
      </c>
      <c r="Q5688" s="4" t="s">
        <v>23</v>
      </c>
      <c r="R5688" s="4" t="s">
        <v>24</v>
      </c>
      <c r="S5688">
        <v>45</v>
      </c>
    </row>
    <row r="5689" spans="1:19">
      <c r="A5689" s="4" t="s">
        <v>5896</v>
      </c>
      <c r="B5689" s="4" t="s">
        <v>174</v>
      </c>
      <c r="C5689" s="4" t="s">
        <v>199</v>
      </c>
      <c r="D5689" s="4" t="s">
        <v>24</v>
      </c>
      <c r="E5689" s="4" t="s">
        <v>193</v>
      </c>
      <c r="F5689" s="3">
        <v>42952</v>
      </c>
      <c r="G5689" s="3"/>
      <c r="I5689" s="4" t="s">
        <v>9016</v>
      </c>
      <c r="J5689" s="4" t="s">
        <v>9015</v>
      </c>
      <c r="K5689" s="4" t="s">
        <v>9010</v>
      </c>
      <c r="L5689">
        <v>5482</v>
      </c>
      <c r="M5689" s="4"/>
      <c r="Q5689" s="4"/>
      <c r="R5689" s="4"/>
    </row>
    <row r="5690" spans="1:19">
      <c r="A5690" s="4" t="s">
        <v>5897</v>
      </c>
      <c r="B5690" s="4" t="s">
        <v>174</v>
      </c>
      <c r="C5690" s="4" t="s">
        <v>199</v>
      </c>
      <c r="D5690" s="4" t="s">
        <v>24</v>
      </c>
      <c r="E5690" s="4" t="s">
        <v>193</v>
      </c>
      <c r="F5690" s="3">
        <v>42952</v>
      </c>
      <c r="G5690" s="3"/>
      <c r="I5690" s="4" t="s">
        <v>9016</v>
      </c>
      <c r="J5690" s="4" t="s">
        <v>9015</v>
      </c>
      <c r="K5690" s="4" t="s">
        <v>9010</v>
      </c>
      <c r="L5690">
        <v>5482</v>
      </c>
      <c r="M5690" s="4"/>
      <c r="Q5690" s="4"/>
      <c r="R5690" s="4"/>
    </row>
    <row r="5691" spans="1:19">
      <c r="A5691" s="4" t="s">
        <v>5898</v>
      </c>
      <c r="B5691" s="4" t="s">
        <v>174</v>
      </c>
      <c r="C5691" s="4" t="s">
        <v>171</v>
      </c>
      <c r="D5691" s="4" t="s">
        <v>106</v>
      </c>
      <c r="E5691" s="4" t="s">
        <v>172</v>
      </c>
      <c r="F5691" s="3">
        <v>42952</v>
      </c>
      <c r="G5691" s="3">
        <v>43089</v>
      </c>
      <c r="H5691">
        <v>1013</v>
      </c>
      <c r="I5691" s="4" t="s">
        <v>9016</v>
      </c>
      <c r="J5691" s="4" t="s">
        <v>9015</v>
      </c>
      <c r="K5691" s="4" t="s">
        <v>9010</v>
      </c>
      <c r="L5691">
        <v>1096</v>
      </c>
      <c r="M5691" s="4" t="s">
        <v>46</v>
      </c>
      <c r="N5691">
        <v>2012</v>
      </c>
      <c r="O5691">
        <v>45.39</v>
      </c>
      <c r="P5691">
        <v>100</v>
      </c>
      <c r="Q5691" s="4" t="s">
        <v>23</v>
      </c>
      <c r="R5691" s="4" t="s">
        <v>47</v>
      </c>
      <c r="S5691">
        <v>137</v>
      </c>
    </row>
    <row r="5692" spans="1:19">
      <c r="A5692" s="4" t="s">
        <v>5899</v>
      </c>
      <c r="B5692" s="4" t="s">
        <v>263</v>
      </c>
      <c r="C5692" s="4" t="s">
        <v>179</v>
      </c>
      <c r="D5692" s="4" t="s">
        <v>125</v>
      </c>
      <c r="E5692" s="4" t="s">
        <v>172</v>
      </c>
      <c r="F5692" s="3">
        <v>42952</v>
      </c>
      <c r="G5692" s="3">
        <v>43089</v>
      </c>
      <c r="H5692">
        <v>573</v>
      </c>
      <c r="I5692" s="4" t="s">
        <v>9021</v>
      </c>
      <c r="J5692" s="4" t="s">
        <v>9019</v>
      </c>
      <c r="K5692" s="4" t="s">
        <v>9010</v>
      </c>
      <c r="L5692">
        <v>550</v>
      </c>
      <c r="M5692" s="4" t="s">
        <v>33</v>
      </c>
      <c r="N5692">
        <v>2005</v>
      </c>
      <c r="O5692">
        <v>2261.0500000000002</v>
      </c>
      <c r="P5692">
        <v>3851</v>
      </c>
      <c r="Q5692" s="4" t="s">
        <v>23</v>
      </c>
      <c r="R5692" s="4" t="s">
        <v>24</v>
      </c>
      <c r="S5692">
        <v>137</v>
      </c>
    </row>
    <row r="5693" spans="1:19">
      <c r="A5693" s="4" t="s">
        <v>5900</v>
      </c>
      <c r="B5693" s="4" t="s">
        <v>263</v>
      </c>
      <c r="C5693" s="4" t="s">
        <v>179</v>
      </c>
      <c r="D5693" s="4" t="s">
        <v>126</v>
      </c>
      <c r="E5693" s="4" t="s">
        <v>172</v>
      </c>
      <c r="F5693" s="3">
        <v>42952</v>
      </c>
      <c r="G5693" s="3">
        <v>43073</v>
      </c>
      <c r="H5693">
        <v>535</v>
      </c>
      <c r="I5693" s="4" t="s">
        <v>9021</v>
      </c>
      <c r="J5693" s="4" t="s">
        <v>9019</v>
      </c>
      <c r="K5693" s="4" t="s">
        <v>9010</v>
      </c>
      <c r="L5693">
        <v>550</v>
      </c>
      <c r="M5693" s="4" t="s">
        <v>33</v>
      </c>
      <c r="N5693">
        <v>2010</v>
      </c>
      <c r="O5693">
        <v>71.12</v>
      </c>
      <c r="P5693">
        <v>144</v>
      </c>
      <c r="Q5693" s="4" t="s">
        <v>23</v>
      </c>
      <c r="R5693" s="4" t="s">
        <v>24</v>
      </c>
      <c r="S5693">
        <v>121</v>
      </c>
    </row>
    <row r="5694" spans="1:19">
      <c r="A5694" s="4" t="s">
        <v>5901</v>
      </c>
      <c r="B5694" s="4" t="s">
        <v>212</v>
      </c>
      <c r="C5694" s="4" t="s">
        <v>177</v>
      </c>
      <c r="D5694" s="4" t="s">
        <v>31</v>
      </c>
      <c r="E5694" s="4" t="s">
        <v>193</v>
      </c>
      <c r="F5694" s="3">
        <v>42952</v>
      </c>
      <c r="G5694" s="3"/>
      <c r="I5694" s="4" t="s">
        <v>9023</v>
      </c>
      <c r="J5694" s="4" t="s">
        <v>9024</v>
      </c>
      <c r="K5694" s="4" t="s">
        <v>9012</v>
      </c>
      <c r="L5694">
        <v>55</v>
      </c>
      <c r="M5694" s="4" t="s">
        <v>26</v>
      </c>
      <c r="N5694">
        <v>1991</v>
      </c>
      <c r="O5694">
        <v>326.82</v>
      </c>
      <c r="P5694">
        <v>1016</v>
      </c>
      <c r="Q5694" s="4" t="s">
        <v>23</v>
      </c>
      <c r="R5694" s="4" t="s">
        <v>24</v>
      </c>
    </row>
    <row r="5695" spans="1:19">
      <c r="A5695" s="4" t="s">
        <v>5902</v>
      </c>
      <c r="B5695" s="4" t="s">
        <v>212</v>
      </c>
      <c r="C5695" s="4" t="s">
        <v>192</v>
      </c>
      <c r="D5695" s="4" t="s">
        <v>53</v>
      </c>
      <c r="E5695" s="4" t="s">
        <v>197</v>
      </c>
      <c r="F5695" s="3">
        <v>42952</v>
      </c>
      <c r="G5695" s="3">
        <v>43068</v>
      </c>
      <c r="H5695">
        <v>0</v>
      </c>
      <c r="I5695" s="4" t="s">
        <v>9023</v>
      </c>
      <c r="J5695" s="4" t="s">
        <v>9024</v>
      </c>
      <c r="K5695" s="4" t="s">
        <v>9012</v>
      </c>
      <c r="L5695">
        <v>3393</v>
      </c>
      <c r="M5695" s="4" t="s">
        <v>33</v>
      </c>
      <c r="N5695">
        <v>1990</v>
      </c>
      <c r="O5695">
        <v>4968.91</v>
      </c>
      <c r="P5695">
        <v>7523</v>
      </c>
      <c r="Q5695" s="4" t="s">
        <v>23</v>
      </c>
      <c r="R5695" s="4" t="s">
        <v>24</v>
      </c>
      <c r="S5695">
        <v>116</v>
      </c>
    </row>
    <row r="5696" spans="1:19">
      <c r="A5696" s="4" t="s">
        <v>5903</v>
      </c>
      <c r="B5696" s="4" t="s">
        <v>230</v>
      </c>
      <c r="C5696" s="4" t="s">
        <v>199</v>
      </c>
      <c r="D5696" s="4" t="s">
        <v>25</v>
      </c>
      <c r="E5696" s="4" t="s">
        <v>193</v>
      </c>
      <c r="F5696" s="3">
        <v>42952</v>
      </c>
      <c r="G5696" s="3"/>
      <c r="I5696" s="4" t="s">
        <v>9026</v>
      </c>
      <c r="J5696" s="4" t="s">
        <v>9024</v>
      </c>
      <c r="K5696" s="4" t="s">
        <v>9010</v>
      </c>
      <c r="L5696">
        <v>5482</v>
      </c>
      <c r="M5696" s="4" t="s">
        <v>26</v>
      </c>
      <c r="N5696">
        <v>1999</v>
      </c>
      <c r="O5696">
        <v>251.41</v>
      </c>
      <c r="P5696">
        <v>495</v>
      </c>
      <c r="Q5696" s="4" t="s">
        <v>23</v>
      </c>
      <c r="R5696" s="4" t="s">
        <v>24</v>
      </c>
    </row>
    <row r="5697" spans="1:19">
      <c r="A5697" s="4" t="s">
        <v>5904</v>
      </c>
      <c r="B5697" s="4" t="s">
        <v>256</v>
      </c>
      <c r="C5697" s="4" t="s">
        <v>171</v>
      </c>
      <c r="D5697" s="4" t="s">
        <v>42</v>
      </c>
      <c r="E5697" s="4" t="s">
        <v>172</v>
      </c>
      <c r="F5697" s="3">
        <v>42952</v>
      </c>
      <c r="G5697" s="3">
        <v>43041</v>
      </c>
      <c r="H5697">
        <v>1080</v>
      </c>
      <c r="I5697" s="4" t="s">
        <v>9014</v>
      </c>
      <c r="J5697" s="4" t="s">
        <v>9015</v>
      </c>
      <c r="K5697" s="4" t="s">
        <v>9010</v>
      </c>
      <c r="L5697">
        <v>1096</v>
      </c>
      <c r="M5697" s="4" t="s">
        <v>26</v>
      </c>
      <c r="N5697">
        <v>2017</v>
      </c>
      <c r="O5697">
        <v>4.54</v>
      </c>
      <c r="P5697">
        <v>9</v>
      </c>
      <c r="Q5697" s="4" t="s">
        <v>23</v>
      </c>
      <c r="R5697" s="4" t="s">
        <v>24</v>
      </c>
      <c r="S5697">
        <v>89</v>
      </c>
    </row>
    <row r="5698" spans="1:19">
      <c r="A5698" s="4" t="s">
        <v>5905</v>
      </c>
      <c r="B5698" s="4" t="s">
        <v>244</v>
      </c>
      <c r="C5698" s="4" t="s">
        <v>179</v>
      </c>
      <c r="D5698" s="4" t="s">
        <v>57</v>
      </c>
      <c r="E5698" s="4" t="s">
        <v>172</v>
      </c>
      <c r="F5698" s="3">
        <v>42952</v>
      </c>
      <c r="G5698" s="3">
        <v>43083</v>
      </c>
      <c r="H5698">
        <v>609</v>
      </c>
      <c r="I5698" s="4" t="s">
        <v>9016</v>
      </c>
      <c r="J5698" s="4" t="s">
        <v>9015</v>
      </c>
      <c r="K5698" s="4" t="s">
        <v>9010</v>
      </c>
      <c r="L5698">
        <v>550</v>
      </c>
      <c r="M5698" s="4" t="s">
        <v>58</v>
      </c>
      <c r="N5698">
        <v>2006</v>
      </c>
      <c r="O5698">
        <v>1102.43</v>
      </c>
      <c r="P5698">
        <v>1759</v>
      </c>
      <c r="Q5698" s="4" t="s">
        <v>23</v>
      </c>
      <c r="R5698" s="4" t="s">
        <v>24</v>
      </c>
      <c r="S5698">
        <v>131</v>
      </c>
    </row>
    <row r="5699" spans="1:19">
      <c r="A5699" s="4" t="s">
        <v>5906</v>
      </c>
      <c r="B5699" s="4" t="s">
        <v>170</v>
      </c>
      <c r="C5699" s="4" t="s">
        <v>179</v>
      </c>
      <c r="D5699" s="4" t="s">
        <v>127</v>
      </c>
      <c r="E5699" s="4" t="s">
        <v>193</v>
      </c>
      <c r="F5699" s="3">
        <v>42952</v>
      </c>
      <c r="G5699" s="3"/>
      <c r="I5699" s="4" t="s">
        <v>9014</v>
      </c>
      <c r="J5699" s="4" t="s">
        <v>9015</v>
      </c>
      <c r="K5699" s="4" t="s">
        <v>9010</v>
      </c>
      <c r="L5699">
        <v>550</v>
      </c>
      <c r="M5699" s="4" t="s">
        <v>9322</v>
      </c>
      <c r="N5699">
        <v>2011</v>
      </c>
      <c r="O5699">
        <v>40.79</v>
      </c>
      <c r="P5699">
        <v>142</v>
      </c>
      <c r="Q5699" s="4" t="s">
        <v>128</v>
      </c>
      <c r="R5699" s="4" t="s">
        <v>24</v>
      </c>
    </row>
    <row r="5700" spans="1:19">
      <c r="A5700" s="4" t="s">
        <v>5907</v>
      </c>
      <c r="B5700" s="4" t="s">
        <v>170</v>
      </c>
      <c r="C5700" s="4" t="s">
        <v>171</v>
      </c>
      <c r="D5700" s="4" t="s">
        <v>119</v>
      </c>
      <c r="E5700" s="4" t="s">
        <v>193</v>
      </c>
      <c r="F5700" s="3">
        <v>42952</v>
      </c>
      <c r="G5700" s="3"/>
      <c r="I5700" s="4" t="s">
        <v>9014</v>
      </c>
      <c r="J5700" s="4" t="s">
        <v>9015</v>
      </c>
      <c r="K5700" s="4" t="s">
        <v>9010</v>
      </c>
      <c r="L5700">
        <v>1096</v>
      </c>
      <c r="M5700" s="4" t="s">
        <v>55</v>
      </c>
      <c r="N5700">
        <v>1988</v>
      </c>
      <c r="O5700">
        <v>5266.09</v>
      </c>
      <c r="P5700">
        <v>8595</v>
      </c>
      <c r="Q5700" s="4" t="s">
        <v>23</v>
      </c>
      <c r="R5700" s="4" t="s">
        <v>56</v>
      </c>
    </row>
    <row r="5701" spans="1:19">
      <c r="A5701" s="4" t="s">
        <v>5908</v>
      </c>
      <c r="B5701" s="4" t="s">
        <v>170</v>
      </c>
      <c r="C5701" s="4" t="s">
        <v>179</v>
      </c>
      <c r="D5701" s="4" t="s">
        <v>29</v>
      </c>
      <c r="E5701" s="4" t="s">
        <v>197</v>
      </c>
      <c r="F5701" s="3">
        <v>42952</v>
      </c>
      <c r="G5701" s="3">
        <v>43050</v>
      </c>
      <c r="H5701">
        <v>0</v>
      </c>
      <c r="I5701" s="4" t="s">
        <v>9014</v>
      </c>
      <c r="J5701" s="4" t="s">
        <v>9015</v>
      </c>
      <c r="K5701" s="4" t="s">
        <v>9010</v>
      </c>
      <c r="L5701">
        <v>550</v>
      </c>
      <c r="M5701" s="4" t="s">
        <v>26</v>
      </c>
      <c r="N5701">
        <v>2012</v>
      </c>
      <c r="O5701">
        <v>587.34</v>
      </c>
      <c r="P5701">
        <v>1356</v>
      </c>
      <c r="Q5701" s="4" t="s">
        <v>30</v>
      </c>
      <c r="R5701" s="4" t="s">
        <v>24</v>
      </c>
      <c r="S5701">
        <v>98</v>
      </c>
    </row>
    <row r="5702" spans="1:19">
      <c r="A5702" s="4" t="s">
        <v>5909</v>
      </c>
      <c r="B5702" s="4" t="s">
        <v>170</v>
      </c>
      <c r="C5702" s="4" t="s">
        <v>177</v>
      </c>
      <c r="D5702" s="4" t="s">
        <v>106</v>
      </c>
      <c r="E5702" s="4" t="s">
        <v>197</v>
      </c>
      <c r="F5702" s="3">
        <v>42952</v>
      </c>
      <c r="G5702" s="3">
        <v>42962</v>
      </c>
      <c r="H5702">
        <v>0</v>
      </c>
      <c r="I5702" s="4" t="s">
        <v>9014</v>
      </c>
      <c r="J5702" s="4" t="s">
        <v>9015</v>
      </c>
      <c r="K5702" s="4" t="s">
        <v>9012</v>
      </c>
      <c r="L5702">
        <v>55</v>
      </c>
      <c r="M5702" s="4" t="s">
        <v>46</v>
      </c>
      <c r="N5702">
        <v>2012</v>
      </c>
      <c r="O5702">
        <v>45.39</v>
      </c>
      <c r="P5702">
        <v>100</v>
      </c>
      <c r="Q5702" s="4" t="s">
        <v>23</v>
      </c>
      <c r="R5702" s="4" t="s">
        <v>47</v>
      </c>
      <c r="S5702">
        <v>10</v>
      </c>
    </row>
    <row r="5703" spans="1:19">
      <c r="A5703" s="4" t="s">
        <v>5910</v>
      </c>
      <c r="B5703" s="4" t="s">
        <v>208</v>
      </c>
      <c r="C5703" s="4" t="s">
        <v>177</v>
      </c>
      <c r="D5703" s="4" t="s">
        <v>24</v>
      </c>
      <c r="E5703" s="4" t="s">
        <v>193</v>
      </c>
      <c r="F5703" s="3">
        <v>42952</v>
      </c>
      <c r="G5703" s="3"/>
      <c r="I5703" s="4" t="s">
        <v>9014</v>
      </c>
      <c r="J5703" s="4" t="s">
        <v>9015</v>
      </c>
      <c r="K5703" s="4" t="s">
        <v>9012</v>
      </c>
      <c r="L5703">
        <v>55</v>
      </c>
      <c r="M5703" s="4"/>
      <c r="Q5703" s="4"/>
      <c r="R5703" s="4"/>
    </row>
    <row r="5704" spans="1:19">
      <c r="A5704" s="4" t="s">
        <v>5911</v>
      </c>
      <c r="B5704" s="4" t="s">
        <v>208</v>
      </c>
      <c r="C5704" s="4" t="s">
        <v>192</v>
      </c>
      <c r="D5704" s="4" t="s">
        <v>70</v>
      </c>
      <c r="E5704" s="4" t="s">
        <v>197</v>
      </c>
      <c r="F5704" s="3">
        <v>42952</v>
      </c>
      <c r="G5704" s="3">
        <v>43047</v>
      </c>
      <c r="H5704">
        <v>0</v>
      </c>
      <c r="I5704" s="4" t="s">
        <v>9014</v>
      </c>
      <c r="J5704" s="4" t="s">
        <v>9015</v>
      </c>
      <c r="K5704" s="4" t="s">
        <v>9012</v>
      </c>
      <c r="L5704">
        <v>3393</v>
      </c>
      <c r="M5704" s="4" t="s">
        <v>55</v>
      </c>
      <c r="N5704">
        <v>2007</v>
      </c>
      <c r="O5704">
        <v>86.68</v>
      </c>
      <c r="P5704">
        <v>187</v>
      </c>
      <c r="Q5704" s="4" t="s">
        <v>23</v>
      </c>
      <c r="R5704" s="4" t="s">
        <v>56</v>
      </c>
      <c r="S5704">
        <v>95</v>
      </c>
    </row>
    <row r="5705" spans="1:19">
      <c r="A5705" s="4" t="s">
        <v>5912</v>
      </c>
      <c r="B5705" s="4" t="s">
        <v>208</v>
      </c>
      <c r="C5705" s="4" t="s">
        <v>179</v>
      </c>
      <c r="D5705" s="4" t="s">
        <v>104</v>
      </c>
      <c r="E5705" s="4" t="s">
        <v>172</v>
      </c>
      <c r="F5705" s="3">
        <v>42952</v>
      </c>
      <c r="G5705" s="3">
        <v>43048</v>
      </c>
      <c r="H5705">
        <v>563</v>
      </c>
      <c r="I5705" s="4" t="s">
        <v>9014</v>
      </c>
      <c r="J5705" s="4" t="s">
        <v>9015</v>
      </c>
      <c r="K5705" s="4" t="s">
        <v>9010</v>
      </c>
      <c r="L5705">
        <v>550</v>
      </c>
      <c r="M5705" s="4" t="s">
        <v>9322</v>
      </c>
      <c r="N5705">
        <v>1983</v>
      </c>
      <c r="O5705">
        <v>1008.06</v>
      </c>
      <c r="P5705">
        <v>1238</v>
      </c>
      <c r="Q5705" s="4" t="s">
        <v>23</v>
      </c>
      <c r="R5705" s="4" t="s">
        <v>24</v>
      </c>
      <c r="S5705">
        <v>96</v>
      </c>
    </row>
    <row r="5706" spans="1:19">
      <c r="A5706" s="4" t="s">
        <v>5913</v>
      </c>
      <c r="B5706" s="4" t="s">
        <v>185</v>
      </c>
      <c r="C5706" s="4" t="s">
        <v>192</v>
      </c>
      <c r="D5706" s="4" t="s">
        <v>48</v>
      </c>
      <c r="E5706" s="4" t="s">
        <v>193</v>
      </c>
      <c r="F5706" s="3">
        <v>42952</v>
      </c>
      <c r="G5706" s="3"/>
      <c r="I5706" s="4" t="s">
        <v>9023</v>
      </c>
      <c r="J5706" s="4" t="s">
        <v>9024</v>
      </c>
      <c r="K5706" s="4" t="s">
        <v>9012</v>
      </c>
      <c r="L5706">
        <v>3393</v>
      </c>
      <c r="M5706" s="4" t="s">
        <v>39</v>
      </c>
      <c r="N5706">
        <v>1998</v>
      </c>
      <c r="O5706">
        <v>217.87</v>
      </c>
      <c r="P5706">
        <v>551</v>
      </c>
      <c r="Q5706" s="4" t="s">
        <v>23</v>
      </c>
      <c r="R5706" s="4" t="s">
        <v>24</v>
      </c>
    </row>
    <row r="5707" spans="1:19">
      <c r="A5707" s="4" t="s">
        <v>5914</v>
      </c>
      <c r="B5707" s="4" t="s">
        <v>181</v>
      </c>
      <c r="C5707" s="4" t="s">
        <v>9011</v>
      </c>
      <c r="D5707" s="4" t="s">
        <v>97</v>
      </c>
      <c r="E5707" s="4" t="s">
        <v>197</v>
      </c>
      <c r="F5707" s="3">
        <v>42952</v>
      </c>
      <c r="G5707" s="3">
        <v>43046</v>
      </c>
      <c r="H5707">
        <v>0</v>
      </c>
      <c r="I5707" s="4" t="s">
        <v>9026</v>
      </c>
      <c r="J5707" s="4" t="s">
        <v>9024</v>
      </c>
      <c r="K5707" s="4" t="s">
        <v>9010</v>
      </c>
      <c r="L5707">
        <v>4821</v>
      </c>
      <c r="M5707" s="4" t="s">
        <v>33</v>
      </c>
      <c r="N5707">
        <v>2001</v>
      </c>
      <c r="O5707">
        <v>2437.85</v>
      </c>
      <c r="P5707">
        <v>4874</v>
      </c>
      <c r="Q5707" s="4" t="s">
        <v>23</v>
      </c>
      <c r="R5707" s="4" t="s">
        <v>24</v>
      </c>
      <c r="S5707">
        <v>94</v>
      </c>
    </row>
    <row r="5708" spans="1:19">
      <c r="A5708" s="4" t="s">
        <v>5915</v>
      </c>
      <c r="B5708" s="4" t="s">
        <v>183</v>
      </c>
      <c r="C5708" s="4" t="s">
        <v>177</v>
      </c>
      <c r="D5708" s="4" t="s">
        <v>27</v>
      </c>
      <c r="E5708" s="4" t="s">
        <v>197</v>
      </c>
      <c r="F5708" s="3">
        <v>42953</v>
      </c>
      <c r="G5708" s="3">
        <v>43068</v>
      </c>
      <c r="H5708">
        <v>0</v>
      </c>
      <c r="I5708" s="4" t="s">
        <v>9014</v>
      </c>
      <c r="J5708" s="4" t="s">
        <v>9015</v>
      </c>
      <c r="K5708" s="4" t="s">
        <v>9012</v>
      </c>
      <c r="L5708">
        <v>55</v>
      </c>
      <c r="M5708" s="4" t="s">
        <v>26</v>
      </c>
      <c r="N5708">
        <v>1986</v>
      </c>
      <c r="O5708">
        <v>647.17999999999995</v>
      </c>
      <c r="P5708">
        <v>1185</v>
      </c>
      <c r="Q5708" s="4" t="s">
        <v>28</v>
      </c>
      <c r="R5708" s="4" t="s">
        <v>24</v>
      </c>
      <c r="S5708">
        <v>115</v>
      </c>
    </row>
    <row r="5709" spans="1:19">
      <c r="A5709" s="4" t="s">
        <v>5916</v>
      </c>
      <c r="B5709" s="4" t="s">
        <v>261</v>
      </c>
      <c r="C5709" s="4" t="s">
        <v>199</v>
      </c>
      <c r="D5709" s="4" t="s">
        <v>24</v>
      </c>
      <c r="E5709" s="4" t="s">
        <v>193</v>
      </c>
      <c r="F5709" s="3">
        <v>42953</v>
      </c>
      <c r="G5709" s="3"/>
      <c r="I5709" s="4" t="s">
        <v>9021</v>
      </c>
      <c r="J5709" s="4" t="s">
        <v>9019</v>
      </c>
      <c r="K5709" s="4" t="s">
        <v>9010</v>
      </c>
      <c r="L5709">
        <v>5482</v>
      </c>
      <c r="M5709" s="4"/>
      <c r="Q5709" s="4"/>
      <c r="R5709" s="4"/>
    </row>
    <row r="5710" spans="1:19">
      <c r="A5710" s="4" t="s">
        <v>5917</v>
      </c>
      <c r="B5710" s="4" t="s">
        <v>261</v>
      </c>
      <c r="C5710" s="4" t="s">
        <v>177</v>
      </c>
      <c r="D5710" s="4" t="s">
        <v>121</v>
      </c>
      <c r="E5710" s="4" t="s">
        <v>193</v>
      </c>
      <c r="F5710" s="3">
        <v>42953</v>
      </c>
      <c r="G5710" s="3"/>
      <c r="I5710" s="4" t="s">
        <v>9021</v>
      </c>
      <c r="J5710" s="4" t="s">
        <v>9019</v>
      </c>
      <c r="K5710" s="4" t="s">
        <v>9012</v>
      </c>
      <c r="L5710">
        <v>55</v>
      </c>
      <c r="M5710" s="4" t="s">
        <v>58</v>
      </c>
      <c r="N5710">
        <v>1993</v>
      </c>
      <c r="O5710">
        <v>646.1</v>
      </c>
      <c r="P5710">
        <v>883</v>
      </c>
      <c r="Q5710" s="4" t="s">
        <v>23</v>
      </c>
      <c r="R5710" s="4" t="s">
        <v>62</v>
      </c>
    </row>
    <row r="5711" spans="1:19">
      <c r="A5711" s="4" t="s">
        <v>5918</v>
      </c>
      <c r="B5711" s="4" t="s">
        <v>304</v>
      </c>
      <c r="C5711" s="4" t="s">
        <v>177</v>
      </c>
      <c r="D5711" s="4" t="s">
        <v>111</v>
      </c>
      <c r="E5711" s="4" t="s">
        <v>193</v>
      </c>
      <c r="F5711" s="3">
        <v>42953</v>
      </c>
      <c r="G5711" s="3"/>
      <c r="I5711" s="4" t="s">
        <v>9014</v>
      </c>
      <c r="J5711" s="4" t="s">
        <v>9015</v>
      </c>
      <c r="K5711" s="4" t="s">
        <v>9012</v>
      </c>
      <c r="L5711">
        <v>55</v>
      </c>
      <c r="M5711" s="4" t="s">
        <v>33</v>
      </c>
      <c r="N5711">
        <v>1988</v>
      </c>
      <c r="O5711">
        <v>1376.8</v>
      </c>
      <c r="P5711">
        <v>1165</v>
      </c>
      <c r="Q5711" s="4" t="s">
        <v>112</v>
      </c>
      <c r="R5711" s="4" t="s">
        <v>24</v>
      </c>
    </row>
    <row r="5712" spans="1:19">
      <c r="A5712" s="4" t="s">
        <v>5919</v>
      </c>
      <c r="B5712" s="4" t="s">
        <v>279</v>
      </c>
      <c r="C5712" s="4" t="s">
        <v>171</v>
      </c>
      <c r="D5712" s="4" t="s">
        <v>84</v>
      </c>
      <c r="E5712" s="4" t="s">
        <v>197</v>
      </c>
      <c r="F5712" s="3">
        <v>42953</v>
      </c>
      <c r="G5712" s="3">
        <v>43043</v>
      </c>
      <c r="H5712">
        <v>0</v>
      </c>
      <c r="I5712" s="4" t="s">
        <v>9018</v>
      </c>
      <c r="J5712" s="4" t="s">
        <v>9019</v>
      </c>
      <c r="K5712" s="4" t="s">
        <v>9010</v>
      </c>
      <c r="L5712">
        <v>1096</v>
      </c>
      <c r="M5712" s="4" t="s">
        <v>9322</v>
      </c>
      <c r="N5712">
        <v>1980</v>
      </c>
      <c r="O5712">
        <v>7708.38</v>
      </c>
      <c r="P5712">
        <v>13756</v>
      </c>
      <c r="Q5712" s="4" t="s">
        <v>23</v>
      </c>
      <c r="R5712" s="4" t="s">
        <v>24</v>
      </c>
      <c r="S5712">
        <v>90</v>
      </c>
    </row>
    <row r="5713" spans="1:19">
      <c r="A5713" s="4" t="s">
        <v>5920</v>
      </c>
      <c r="B5713" s="4" t="s">
        <v>279</v>
      </c>
      <c r="C5713" s="4" t="s">
        <v>177</v>
      </c>
      <c r="D5713" s="4" t="s">
        <v>34</v>
      </c>
      <c r="E5713" s="4" t="s">
        <v>172</v>
      </c>
      <c r="F5713" s="3">
        <v>42953</v>
      </c>
      <c r="G5713" s="3">
        <v>43070</v>
      </c>
      <c r="H5713">
        <v>59</v>
      </c>
      <c r="I5713" s="4" t="s">
        <v>9018</v>
      </c>
      <c r="J5713" s="4" t="s">
        <v>9019</v>
      </c>
      <c r="K5713" s="4" t="s">
        <v>9012</v>
      </c>
      <c r="L5713">
        <v>55</v>
      </c>
      <c r="M5713" s="4" t="s">
        <v>9322</v>
      </c>
      <c r="N5713">
        <v>1993</v>
      </c>
      <c r="O5713">
        <v>1242.32</v>
      </c>
      <c r="P5713">
        <v>3027</v>
      </c>
      <c r="Q5713" s="4" t="s">
        <v>23</v>
      </c>
      <c r="R5713" s="4" t="s">
        <v>21</v>
      </c>
      <c r="S5713">
        <v>117</v>
      </c>
    </row>
    <row r="5714" spans="1:19">
      <c r="A5714" s="4" t="s">
        <v>5921</v>
      </c>
      <c r="B5714" s="4" t="s">
        <v>279</v>
      </c>
      <c r="C5714" s="4" t="s">
        <v>177</v>
      </c>
      <c r="D5714" s="4" t="s">
        <v>50</v>
      </c>
      <c r="E5714" s="4" t="s">
        <v>172</v>
      </c>
      <c r="F5714" s="3">
        <v>42953</v>
      </c>
      <c r="G5714" s="3">
        <v>43053</v>
      </c>
      <c r="H5714">
        <v>54</v>
      </c>
      <c r="I5714" s="4" t="s">
        <v>9018</v>
      </c>
      <c r="J5714" s="4" t="s">
        <v>9019</v>
      </c>
      <c r="K5714" s="4" t="s">
        <v>9012</v>
      </c>
      <c r="L5714">
        <v>55</v>
      </c>
      <c r="M5714" s="4" t="s">
        <v>9322</v>
      </c>
      <c r="N5714">
        <v>1992</v>
      </c>
      <c r="O5714">
        <v>1712.68</v>
      </c>
      <c r="P5714">
        <v>3194</v>
      </c>
      <c r="Q5714" s="4" t="s">
        <v>23</v>
      </c>
      <c r="R5714" s="4" t="s">
        <v>21</v>
      </c>
      <c r="S5714">
        <v>100</v>
      </c>
    </row>
    <row r="5715" spans="1:19">
      <c r="A5715" s="4" t="s">
        <v>5922</v>
      </c>
      <c r="B5715" s="4" t="s">
        <v>210</v>
      </c>
      <c r="C5715" s="4" t="s">
        <v>192</v>
      </c>
      <c r="D5715" s="4" t="s">
        <v>50</v>
      </c>
      <c r="E5715" s="4" t="s">
        <v>197</v>
      </c>
      <c r="F5715" s="3">
        <v>42953</v>
      </c>
      <c r="G5715" s="3">
        <v>43047</v>
      </c>
      <c r="H5715">
        <v>0</v>
      </c>
      <c r="I5715" s="4" t="s">
        <v>9021</v>
      </c>
      <c r="J5715" s="4" t="s">
        <v>9019</v>
      </c>
      <c r="K5715" s="4" t="s">
        <v>9012</v>
      </c>
      <c r="L5715">
        <v>3393</v>
      </c>
      <c r="M5715" s="4" t="s">
        <v>9322</v>
      </c>
      <c r="N5715">
        <v>1992</v>
      </c>
      <c r="O5715">
        <v>1712.68</v>
      </c>
      <c r="P5715">
        <v>3194</v>
      </c>
      <c r="Q5715" s="4" t="s">
        <v>23</v>
      </c>
      <c r="R5715" s="4" t="s">
        <v>21</v>
      </c>
      <c r="S5715">
        <v>94</v>
      </c>
    </row>
    <row r="5716" spans="1:19">
      <c r="A5716" s="4" t="s">
        <v>5923</v>
      </c>
      <c r="B5716" s="4" t="s">
        <v>174</v>
      </c>
      <c r="C5716" s="4" t="s">
        <v>9011</v>
      </c>
      <c r="D5716" s="4" t="s">
        <v>24</v>
      </c>
      <c r="E5716" s="4" t="s">
        <v>193</v>
      </c>
      <c r="F5716" s="3">
        <v>42953</v>
      </c>
      <c r="G5716" s="3"/>
      <c r="I5716" s="4" t="s">
        <v>9016</v>
      </c>
      <c r="J5716" s="4" t="s">
        <v>9015</v>
      </c>
      <c r="K5716" s="4" t="s">
        <v>9010</v>
      </c>
      <c r="L5716">
        <v>4821</v>
      </c>
      <c r="M5716" s="4"/>
      <c r="Q5716" s="4"/>
      <c r="R5716" s="4"/>
    </row>
    <row r="5717" spans="1:19">
      <c r="A5717" s="4" t="s">
        <v>5924</v>
      </c>
      <c r="B5717" s="4" t="s">
        <v>174</v>
      </c>
      <c r="C5717" s="4" t="s">
        <v>171</v>
      </c>
      <c r="D5717" s="4" t="s">
        <v>37</v>
      </c>
      <c r="E5717" s="4" t="s">
        <v>197</v>
      </c>
      <c r="F5717" s="3">
        <v>42953</v>
      </c>
      <c r="G5717" s="3">
        <v>42961</v>
      </c>
      <c r="H5717">
        <v>0</v>
      </c>
      <c r="I5717" s="4" t="s">
        <v>9016</v>
      </c>
      <c r="J5717" s="4" t="s">
        <v>9015</v>
      </c>
      <c r="K5717" s="4" t="s">
        <v>9010</v>
      </c>
      <c r="L5717">
        <v>1096</v>
      </c>
      <c r="M5717" s="4" t="s">
        <v>33</v>
      </c>
      <c r="N5717">
        <v>2001</v>
      </c>
      <c r="O5717">
        <v>718.62</v>
      </c>
      <c r="P5717">
        <v>2448</v>
      </c>
      <c r="Q5717" s="4" t="s">
        <v>23</v>
      </c>
      <c r="R5717" s="4" t="s">
        <v>24</v>
      </c>
      <c r="S5717">
        <v>8</v>
      </c>
    </row>
    <row r="5718" spans="1:19">
      <c r="A5718" s="4" t="s">
        <v>5925</v>
      </c>
      <c r="B5718" s="4" t="s">
        <v>263</v>
      </c>
      <c r="C5718" s="4" t="s">
        <v>192</v>
      </c>
      <c r="D5718" s="4" t="s">
        <v>88</v>
      </c>
      <c r="E5718" s="4" t="s">
        <v>172</v>
      </c>
      <c r="F5718" s="3">
        <v>42953</v>
      </c>
      <c r="G5718" s="3">
        <v>42958</v>
      </c>
      <c r="H5718">
        <v>3114</v>
      </c>
      <c r="I5718" s="4" t="s">
        <v>9021</v>
      </c>
      <c r="J5718" s="4" t="s">
        <v>9019</v>
      </c>
      <c r="K5718" s="4" t="s">
        <v>9012</v>
      </c>
      <c r="L5718">
        <v>3393</v>
      </c>
      <c r="M5718" s="4" t="s">
        <v>46</v>
      </c>
      <c r="N5718">
        <v>1984</v>
      </c>
      <c r="O5718">
        <v>3027.46</v>
      </c>
      <c r="P5718">
        <v>9516</v>
      </c>
      <c r="Q5718" s="4" t="s">
        <v>89</v>
      </c>
      <c r="R5718" s="4" t="s">
        <v>24</v>
      </c>
      <c r="S5718">
        <v>5</v>
      </c>
    </row>
    <row r="5719" spans="1:19">
      <c r="A5719" s="4" t="s">
        <v>5926</v>
      </c>
      <c r="B5719" s="4" t="s">
        <v>212</v>
      </c>
      <c r="C5719" s="4" t="s">
        <v>177</v>
      </c>
      <c r="D5719" s="4" t="s">
        <v>102</v>
      </c>
      <c r="E5719" s="4" t="s">
        <v>172</v>
      </c>
      <c r="F5719" s="3">
        <v>42953</v>
      </c>
      <c r="G5719" s="3">
        <v>42964</v>
      </c>
      <c r="H5719">
        <v>60</v>
      </c>
      <c r="I5719" s="4" t="s">
        <v>9023</v>
      </c>
      <c r="J5719" s="4" t="s">
        <v>9024</v>
      </c>
      <c r="K5719" s="4" t="s">
        <v>9012</v>
      </c>
      <c r="L5719">
        <v>55</v>
      </c>
      <c r="M5719" s="4" t="s">
        <v>55</v>
      </c>
      <c r="N5719">
        <v>1994</v>
      </c>
      <c r="O5719">
        <v>1188.42</v>
      </c>
      <c r="P5719">
        <v>3015</v>
      </c>
      <c r="Q5719" s="4" t="s">
        <v>23</v>
      </c>
      <c r="R5719" s="4" t="s">
        <v>24</v>
      </c>
      <c r="S5719">
        <v>11</v>
      </c>
    </row>
    <row r="5720" spans="1:19">
      <c r="A5720" s="4" t="s">
        <v>5927</v>
      </c>
      <c r="B5720" s="4" t="s">
        <v>237</v>
      </c>
      <c r="C5720" s="4" t="s">
        <v>179</v>
      </c>
      <c r="D5720" s="4" t="s">
        <v>52</v>
      </c>
      <c r="E5720" s="4" t="s">
        <v>197</v>
      </c>
      <c r="F5720" s="3">
        <v>42953</v>
      </c>
      <c r="G5720" s="3">
        <v>43047</v>
      </c>
      <c r="H5720">
        <v>0</v>
      </c>
      <c r="I5720" s="4" t="s">
        <v>9018</v>
      </c>
      <c r="J5720" s="4" t="s">
        <v>9019</v>
      </c>
      <c r="K5720" s="4" t="s">
        <v>9010</v>
      </c>
      <c r="L5720">
        <v>550</v>
      </c>
      <c r="M5720" s="4" t="s">
        <v>46</v>
      </c>
      <c r="N5720">
        <v>1999</v>
      </c>
      <c r="O5720">
        <v>1197.44</v>
      </c>
      <c r="P5720">
        <v>2570</v>
      </c>
      <c r="Q5720" s="4" t="s">
        <v>23</v>
      </c>
      <c r="R5720" s="4" t="s">
        <v>24</v>
      </c>
      <c r="S5720">
        <v>94</v>
      </c>
    </row>
    <row r="5721" spans="1:19">
      <c r="A5721" s="4" t="s">
        <v>5928</v>
      </c>
      <c r="B5721" s="4" t="s">
        <v>237</v>
      </c>
      <c r="C5721" s="4" t="s">
        <v>179</v>
      </c>
      <c r="D5721" s="4" t="s">
        <v>82</v>
      </c>
      <c r="E5721" s="4" t="s">
        <v>172</v>
      </c>
      <c r="F5721" s="3">
        <v>42953</v>
      </c>
      <c r="G5721" s="3">
        <v>42974</v>
      </c>
      <c r="H5721">
        <v>422</v>
      </c>
      <c r="I5721" s="4" t="s">
        <v>9018</v>
      </c>
      <c r="J5721" s="4" t="s">
        <v>9019</v>
      </c>
      <c r="K5721" s="4" t="s">
        <v>9010</v>
      </c>
      <c r="L5721">
        <v>550</v>
      </c>
      <c r="M5721" s="4" t="s">
        <v>36</v>
      </c>
      <c r="N5721">
        <v>1982</v>
      </c>
      <c r="O5721">
        <v>11698.03</v>
      </c>
      <c r="P5721">
        <v>34288</v>
      </c>
      <c r="Q5721" s="4" t="s">
        <v>23</v>
      </c>
      <c r="R5721" s="4" t="s">
        <v>24</v>
      </c>
      <c r="S5721">
        <v>21</v>
      </c>
    </row>
    <row r="5722" spans="1:19">
      <c r="A5722" s="4" t="s">
        <v>5929</v>
      </c>
      <c r="B5722" s="4" t="s">
        <v>237</v>
      </c>
      <c r="C5722" s="4" t="s">
        <v>192</v>
      </c>
      <c r="D5722" s="4" t="s">
        <v>84</v>
      </c>
      <c r="E5722" s="4" t="s">
        <v>172</v>
      </c>
      <c r="F5722" s="3">
        <v>42953</v>
      </c>
      <c r="G5722" s="3">
        <v>42998</v>
      </c>
      <c r="H5722">
        <v>3971</v>
      </c>
      <c r="I5722" s="4" t="s">
        <v>9018</v>
      </c>
      <c r="J5722" s="4" t="s">
        <v>9019</v>
      </c>
      <c r="K5722" s="4" t="s">
        <v>9012</v>
      </c>
      <c r="L5722">
        <v>3393</v>
      </c>
      <c r="M5722" s="4" t="s">
        <v>9322</v>
      </c>
      <c r="N5722">
        <v>1980</v>
      </c>
      <c r="O5722">
        <v>7708.38</v>
      </c>
      <c r="P5722">
        <v>13756</v>
      </c>
      <c r="Q5722" s="4" t="s">
        <v>23</v>
      </c>
      <c r="R5722" s="4" t="s">
        <v>24</v>
      </c>
      <c r="S5722">
        <v>45</v>
      </c>
    </row>
    <row r="5723" spans="1:19">
      <c r="A5723" s="4" t="s">
        <v>5930</v>
      </c>
      <c r="B5723" s="4" t="s">
        <v>196</v>
      </c>
      <c r="C5723" s="4" t="s">
        <v>9011</v>
      </c>
      <c r="D5723" s="4" t="s">
        <v>98</v>
      </c>
      <c r="E5723" s="4" t="s">
        <v>193</v>
      </c>
      <c r="F5723" s="3">
        <v>42953</v>
      </c>
      <c r="G5723" s="3"/>
      <c r="I5723" s="4" t="s">
        <v>9016</v>
      </c>
      <c r="J5723" s="4" t="s">
        <v>9015</v>
      </c>
      <c r="K5723" s="4" t="s">
        <v>9010</v>
      </c>
      <c r="L5723">
        <v>4821</v>
      </c>
      <c r="M5723" s="4" t="s">
        <v>39</v>
      </c>
      <c r="N5723">
        <v>2002</v>
      </c>
      <c r="O5723">
        <v>349.81</v>
      </c>
      <c r="P5723">
        <v>315</v>
      </c>
      <c r="Q5723" s="4" t="s">
        <v>23</v>
      </c>
      <c r="R5723" s="4" t="s">
        <v>24</v>
      </c>
    </row>
    <row r="5724" spans="1:19">
      <c r="A5724" s="4" t="s">
        <v>5931</v>
      </c>
      <c r="B5724" s="4" t="s">
        <v>219</v>
      </c>
      <c r="C5724" s="4" t="s">
        <v>179</v>
      </c>
      <c r="D5724" s="4" t="s">
        <v>24</v>
      </c>
      <c r="E5724" s="4" t="s">
        <v>193</v>
      </c>
      <c r="F5724" s="3">
        <v>42953</v>
      </c>
      <c r="G5724" s="3"/>
      <c r="I5724" s="4" t="s">
        <v>9026</v>
      </c>
      <c r="J5724" s="4" t="s">
        <v>9024</v>
      </c>
      <c r="K5724" s="4" t="s">
        <v>9010</v>
      </c>
      <c r="L5724">
        <v>550</v>
      </c>
      <c r="M5724" s="4"/>
      <c r="Q5724" s="4"/>
      <c r="R5724" s="4"/>
    </row>
    <row r="5725" spans="1:19">
      <c r="A5725" s="4" t="s">
        <v>5932</v>
      </c>
      <c r="B5725" s="4" t="s">
        <v>219</v>
      </c>
      <c r="C5725" s="4" t="s">
        <v>171</v>
      </c>
      <c r="D5725" s="4" t="s">
        <v>54</v>
      </c>
      <c r="E5725" s="4" t="s">
        <v>197</v>
      </c>
      <c r="F5725" s="3">
        <v>42953</v>
      </c>
      <c r="G5725" s="3">
        <v>43043</v>
      </c>
      <c r="H5725">
        <v>0</v>
      </c>
      <c r="I5725" s="4" t="s">
        <v>9026</v>
      </c>
      <c r="J5725" s="4" t="s">
        <v>9024</v>
      </c>
      <c r="K5725" s="4" t="s">
        <v>9010</v>
      </c>
      <c r="L5725">
        <v>1096</v>
      </c>
      <c r="M5725" s="4" t="s">
        <v>55</v>
      </c>
      <c r="N5725">
        <v>1995</v>
      </c>
      <c r="O5725">
        <v>1825.82</v>
      </c>
      <c r="P5725">
        <v>5595</v>
      </c>
      <c r="Q5725" s="4" t="s">
        <v>23</v>
      </c>
      <c r="R5725" s="4" t="s">
        <v>56</v>
      </c>
      <c r="S5725">
        <v>90</v>
      </c>
    </row>
    <row r="5726" spans="1:19">
      <c r="A5726" s="4" t="s">
        <v>5933</v>
      </c>
      <c r="B5726" s="4" t="s">
        <v>219</v>
      </c>
      <c r="C5726" s="4" t="s">
        <v>179</v>
      </c>
      <c r="D5726" s="4" t="s">
        <v>84</v>
      </c>
      <c r="E5726" s="4" t="s">
        <v>172</v>
      </c>
      <c r="F5726" s="3">
        <v>42953</v>
      </c>
      <c r="G5726" s="3">
        <v>43087</v>
      </c>
      <c r="H5726">
        <v>510</v>
      </c>
      <c r="I5726" s="4" t="s">
        <v>9026</v>
      </c>
      <c r="J5726" s="4" t="s">
        <v>9024</v>
      </c>
      <c r="K5726" s="4" t="s">
        <v>9010</v>
      </c>
      <c r="L5726">
        <v>550</v>
      </c>
      <c r="M5726" s="4" t="s">
        <v>9322</v>
      </c>
      <c r="N5726">
        <v>1980</v>
      </c>
      <c r="O5726">
        <v>7708.38</v>
      </c>
      <c r="P5726">
        <v>13756</v>
      </c>
      <c r="Q5726" s="4" t="s">
        <v>23</v>
      </c>
      <c r="R5726" s="4" t="s">
        <v>24</v>
      </c>
      <c r="S5726">
        <v>134</v>
      </c>
    </row>
    <row r="5727" spans="1:19">
      <c r="A5727" s="4" t="s">
        <v>5934</v>
      </c>
      <c r="B5727" s="4" t="s">
        <v>219</v>
      </c>
      <c r="C5727" s="4" t="s">
        <v>192</v>
      </c>
      <c r="D5727" s="4" t="s">
        <v>105</v>
      </c>
      <c r="E5727" s="4" t="s">
        <v>172</v>
      </c>
      <c r="F5727" s="3">
        <v>42953</v>
      </c>
      <c r="G5727" s="3">
        <v>43058</v>
      </c>
      <c r="H5727">
        <v>4032</v>
      </c>
      <c r="I5727" s="4" t="s">
        <v>9026</v>
      </c>
      <c r="J5727" s="4" t="s">
        <v>9024</v>
      </c>
      <c r="K5727" s="4" t="s">
        <v>9012</v>
      </c>
      <c r="L5727">
        <v>3393</v>
      </c>
      <c r="M5727" s="4" t="s">
        <v>36</v>
      </c>
      <c r="N5727">
        <v>1996</v>
      </c>
      <c r="O5727">
        <v>6354.87</v>
      </c>
      <c r="P5727">
        <v>16780</v>
      </c>
      <c r="Q5727" s="4" t="s">
        <v>23</v>
      </c>
      <c r="R5727" s="4" t="s">
        <v>35</v>
      </c>
      <c r="S5727">
        <v>105</v>
      </c>
    </row>
    <row r="5728" spans="1:19">
      <c r="A5728" s="4" t="s">
        <v>5935</v>
      </c>
      <c r="B5728" s="4" t="s">
        <v>230</v>
      </c>
      <c r="C5728" s="4" t="s">
        <v>9011</v>
      </c>
      <c r="D5728" s="4" t="s">
        <v>24</v>
      </c>
      <c r="E5728" s="4" t="s">
        <v>193</v>
      </c>
      <c r="F5728" s="3">
        <v>42953</v>
      </c>
      <c r="G5728" s="3"/>
      <c r="I5728" s="4" t="s">
        <v>9026</v>
      </c>
      <c r="J5728" s="4" t="s">
        <v>9024</v>
      </c>
      <c r="K5728" s="4" t="s">
        <v>9010</v>
      </c>
      <c r="L5728">
        <v>4821</v>
      </c>
      <c r="M5728" s="4"/>
      <c r="Q5728" s="4"/>
      <c r="R5728" s="4"/>
    </row>
    <row r="5729" spans="1:19">
      <c r="A5729" s="4" t="s">
        <v>5936</v>
      </c>
      <c r="B5729" s="4" t="s">
        <v>256</v>
      </c>
      <c r="C5729" s="4" t="s">
        <v>192</v>
      </c>
      <c r="D5729" s="4" t="s">
        <v>68</v>
      </c>
      <c r="E5729" s="4" t="s">
        <v>193</v>
      </c>
      <c r="F5729" s="3">
        <v>42953</v>
      </c>
      <c r="G5729" s="3"/>
      <c r="I5729" s="4" t="s">
        <v>9014</v>
      </c>
      <c r="J5729" s="4" t="s">
        <v>9015</v>
      </c>
      <c r="K5729" s="4" t="s">
        <v>9012</v>
      </c>
      <c r="L5729">
        <v>3393</v>
      </c>
      <c r="M5729" s="4" t="s">
        <v>9322</v>
      </c>
      <c r="N5729">
        <v>2000</v>
      </c>
      <c r="O5729">
        <v>1223.72</v>
      </c>
      <c r="P5729">
        <v>2497</v>
      </c>
      <c r="Q5729" s="4" t="s">
        <v>69</v>
      </c>
      <c r="R5729" s="4" t="s">
        <v>24</v>
      </c>
    </row>
    <row r="5730" spans="1:19">
      <c r="A5730" s="4" t="s">
        <v>5937</v>
      </c>
      <c r="B5730" s="4" t="s">
        <v>256</v>
      </c>
      <c r="C5730" s="4" t="s">
        <v>179</v>
      </c>
      <c r="D5730" s="4" t="s">
        <v>51</v>
      </c>
      <c r="E5730" s="4" t="s">
        <v>197</v>
      </c>
      <c r="F5730" s="3">
        <v>42953</v>
      </c>
      <c r="G5730" s="3">
        <v>43079</v>
      </c>
      <c r="H5730">
        <v>0</v>
      </c>
      <c r="I5730" s="4" t="s">
        <v>9014</v>
      </c>
      <c r="J5730" s="4" t="s">
        <v>9015</v>
      </c>
      <c r="K5730" s="4" t="s">
        <v>9010</v>
      </c>
      <c r="L5730">
        <v>550</v>
      </c>
      <c r="M5730" s="4" t="s">
        <v>36</v>
      </c>
      <c r="N5730">
        <v>1982</v>
      </c>
      <c r="O5730">
        <v>4618</v>
      </c>
      <c r="P5730">
        <v>10083</v>
      </c>
      <c r="Q5730" s="4" t="s">
        <v>23</v>
      </c>
      <c r="R5730" s="4" t="s">
        <v>24</v>
      </c>
      <c r="S5730">
        <v>126</v>
      </c>
    </row>
    <row r="5731" spans="1:19">
      <c r="A5731" s="4" t="s">
        <v>5938</v>
      </c>
      <c r="B5731" s="4" t="s">
        <v>244</v>
      </c>
      <c r="C5731" s="4" t="s">
        <v>199</v>
      </c>
      <c r="D5731" s="4" t="s">
        <v>24</v>
      </c>
      <c r="E5731" s="4" t="s">
        <v>193</v>
      </c>
      <c r="F5731" s="3">
        <v>42953</v>
      </c>
      <c r="G5731" s="3"/>
      <c r="I5731" s="4" t="s">
        <v>9016</v>
      </c>
      <c r="J5731" s="4" t="s">
        <v>9015</v>
      </c>
      <c r="K5731" s="4" t="s">
        <v>9010</v>
      </c>
      <c r="L5731">
        <v>5482</v>
      </c>
      <c r="M5731" s="4"/>
      <c r="Q5731" s="4"/>
      <c r="R5731" s="4"/>
    </row>
    <row r="5732" spans="1:19">
      <c r="A5732" s="4" t="s">
        <v>5939</v>
      </c>
      <c r="B5732" s="4" t="s">
        <v>226</v>
      </c>
      <c r="C5732" s="4" t="s">
        <v>199</v>
      </c>
      <c r="D5732" s="4" t="s">
        <v>24</v>
      </c>
      <c r="E5732" s="4" t="s">
        <v>193</v>
      </c>
      <c r="F5732" s="3">
        <v>42953</v>
      </c>
      <c r="G5732" s="3"/>
      <c r="I5732" s="4" t="s">
        <v>9018</v>
      </c>
      <c r="J5732" s="4" t="s">
        <v>9019</v>
      </c>
      <c r="K5732" s="4" t="s">
        <v>9010</v>
      </c>
      <c r="L5732">
        <v>5482</v>
      </c>
      <c r="M5732" s="4"/>
      <c r="Q5732" s="4"/>
      <c r="R5732" s="4"/>
    </row>
    <row r="5733" spans="1:19">
      <c r="A5733" s="4" t="s">
        <v>5940</v>
      </c>
      <c r="B5733" s="4" t="s">
        <v>226</v>
      </c>
      <c r="C5733" s="4" t="s">
        <v>177</v>
      </c>
      <c r="D5733" s="4" t="s">
        <v>99</v>
      </c>
      <c r="E5733" s="4" t="s">
        <v>172</v>
      </c>
      <c r="F5733" s="3">
        <v>42953</v>
      </c>
      <c r="G5733" s="3">
        <v>42959</v>
      </c>
      <c r="H5733">
        <v>52</v>
      </c>
      <c r="I5733" s="4" t="s">
        <v>9018</v>
      </c>
      <c r="J5733" s="4" t="s">
        <v>9019</v>
      </c>
      <c r="K5733" s="4" t="s">
        <v>9012</v>
      </c>
      <c r="L5733">
        <v>55</v>
      </c>
      <c r="M5733" s="4" t="s">
        <v>33</v>
      </c>
      <c r="N5733">
        <v>2003</v>
      </c>
      <c r="O5733">
        <v>1419.98</v>
      </c>
      <c r="P5733">
        <v>4018</v>
      </c>
      <c r="Q5733" s="4" t="s">
        <v>23</v>
      </c>
      <c r="R5733" s="4" t="s">
        <v>24</v>
      </c>
      <c r="S5733">
        <v>6</v>
      </c>
    </row>
    <row r="5734" spans="1:19">
      <c r="A5734" s="4" t="s">
        <v>5941</v>
      </c>
      <c r="B5734" s="4" t="s">
        <v>208</v>
      </c>
      <c r="C5734" s="4" t="s">
        <v>192</v>
      </c>
      <c r="D5734" s="4" t="s">
        <v>24</v>
      </c>
      <c r="E5734" s="4" t="s">
        <v>193</v>
      </c>
      <c r="F5734" s="3">
        <v>42953</v>
      </c>
      <c r="G5734" s="3"/>
      <c r="I5734" s="4" t="s">
        <v>9014</v>
      </c>
      <c r="J5734" s="4" t="s">
        <v>9015</v>
      </c>
      <c r="K5734" s="4" t="s">
        <v>9012</v>
      </c>
      <c r="L5734">
        <v>3393</v>
      </c>
      <c r="M5734" s="4"/>
      <c r="Q5734" s="4"/>
      <c r="R5734" s="4"/>
    </row>
    <row r="5735" spans="1:19">
      <c r="A5735" s="4" t="s">
        <v>5942</v>
      </c>
      <c r="B5735" s="4" t="s">
        <v>208</v>
      </c>
      <c r="C5735" s="4" t="s">
        <v>192</v>
      </c>
      <c r="D5735" s="4" t="s">
        <v>24</v>
      </c>
      <c r="E5735" s="4" t="s">
        <v>193</v>
      </c>
      <c r="F5735" s="3">
        <v>42953</v>
      </c>
      <c r="G5735" s="3"/>
      <c r="I5735" s="4" t="s">
        <v>9014</v>
      </c>
      <c r="J5735" s="4" t="s">
        <v>9015</v>
      </c>
      <c r="K5735" s="4" t="s">
        <v>9012</v>
      </c>
      <c r="L5735">
        <v>3393</v>
      </c>
      <c r="M5735" s="4"/>
      <c r="Q5735" s="4"/>
      <c r="R5735" s="4"/>
    </row>
    <row r="5736" spans="1:19">
      <c r="A5736" s="4" t="s">
        <v>5943</v>
      </c>
      <c r="B5736" s="4" t="s">
        <v>183</v>
      </c>
      <c r="C5736" s="4" t="s">
        <v>171</v>
      </c>
      <c r="D5736" s="4" t="s">
        <v>82</v>
      </c>
      <c r="E5736" s="4" t="s">
        <v>193</v>
      </c>
      <c r="F5736" s="3">
        <v>42954</v>
      </c>
      <c r="G5736" s="3"/>
      <c r="I5736" s="4" t="s">
        <v>9014</v>
      </c>
      <c r="J5736" s="4" t="s">
        <v>9015</v>
      </c>
      <c r="K5736" s="4" t="s">
        <v>9010</v>
      </c>
      <c r="L5736">
        <v>1096</v>
      </c>
      <c r="M5736" s="4" t="s">
        <v>36</v>
      </c>
      <c r="N5736">
        <v>1982</v>
      </c>
      <c r="O5736">
        <v>11698.03</v>
      </c>
      <c r="P5736">
        <v>34288</v>
      </c>
      <c r="Q5736" s="4" t="s">
        <v>23</v>
      </c>
      <c r="R5736" s="4" t="s">
        <v>24</v>
      </c>
    </row>
    <row r="5737" spans="1:19">
      <c r="A5737" s="4" t="s">
        <v>5944</v>
      </c>
      <c r="B5737" s="4" t="s">
        <v>261</v>
      </c>
      <c r="C5737" s="4" t="s">
        <v>179</v>
      </c>
      <c r="D5737" s="4" t="s">
        <v>61</v>
      </c>
      <c r="E5737" s="4" t="s">
        <v>193</v>
      </c>
      <c r="F5737" s="3">
        <v>42954</v>
      </c>
      <c r="G5737" s="3"/>
      <c r="I5737" s="4" t="s">
        <v>9021</v>
      </c>
      <c r="J5737" s="4" t="s">
        <v>9019</v>
      </c>
      <c r="K5737" s="4" t="s">
        <v>9010</v>
      </c>
      <c r="L5737">
        <v>550</v>
      </c>
      <c r="M5737" s="4" t="s">
        <v>58</v>
      </c>
      <c r="N5737">
        <v>1991</v>
      </c>
      <c r="O5737">
        <v>2819.5</v>
      </c>
      <c r="P5737">
        <v>7227</v>
      </c>
      <c r="Q5737" s="4" t="s">
        <v>23</v>
      </c>
      <c r="R5737" s="4" t="s">
        <v>62</v>
      </c>
    </row>
    <row r="5738" spans="1:19">
      <c r="A5738" s="4" t="s">
        <v>5945</v>
      </c>
      <c r="B5738" s="4" t="s">
        <v>261</v>
      </c>
      <c r="C5738" s="4" t="s">
        <v>192</v>
      </c>
      <c r="D5738" s="4" t="s">
        <v>113</v>
      </c>
      <c r="E5738" s="4" t="s">
        <v>197</v>
      </c>
      <c r="F5738" s="3">
        <v>42954</v>
      </c>
      <c r="G5738" s="3">
        <v>43077</v>
      </c>
      <c r="H5738">
        <v>0</v>
      </c>
      <c r="I5738" s="4" t="s">
        <v>9021</v>
      </c>
      <c r="J5738" s="4" t="s">
        <v>9019</v>
      </c>
      <c r="K5738" s="4" t="s">
        <v>9012</v>
      </c>
      <c r="L5738">
        <v>3393</v>
      </c>
      <c r="M5738" s="4" t="s">
        <v>33</v>
      </c>
      <c r="N5738">
        <v>2000</v>
      </c>
      <c r="O5738">
        <v>167.89</v>
      </c>
      <c r="P5738">
        <v>493</v>
      </c>
      <c r="Q5738" s="4" t="s">
        <v>114</v>
      </c>
      <c r="R5738" s="4" t="s">
        <v>24</v>
      </c>
      <c r="S5738">
        <v>123</v>
      </c>
    </row>
    <row r="5739" spans="1:19">
      <c r="A5739" s="4" t="s">
        <v>5946</v>
      </c>
      <c r="B5739" s="4" t="s">
        <v>304</v>
      </c>
      <c r="C5739" s="4" t="s">
        <v>192</v>
      </c>
      <c r="D5739" s="4" t="s">
        <v>68</v>
      </c>
      <c r="E5739" s="4" t="s">
        <v>172</v>
      </c>
      <c r="F5739" s="3">
        <v>42954</v>
      </c>
      <c r="G5739" s="3">
        <v>43056</v>
      </c>
      <c r="H5739">
        <v>3684</v>
      </c>
      <c r="I5739" s="4" t="s">
        <v>9014</v>
      </c>
      <c r="J5739" s="4" t="s">
        <v>9015</v>
      </c>
      <c r="K5739" s="4" t="s">
        <v>9012</v>
      </c>
      <c r="L5739">
        <v>3393</v>
      </c>
      <c r="M5739" s="4" t="s">
        <v>9322</v>
      </c>
      <c r="N5739">
        <v>2000</v>
      </c>
      <c r="O5739">
        <v>1223.72</v>
      </c>
      <c r="P5739">
        <v>2497</v>
      </c>
      <c r="Q5739" s="4" t="s">
        <v>69</v>
      </c>
      <c r="R5739" s="4" t="s">
        <v>24</v>
      </c>
      <c r="S5739">
        <v>102</v>
      </c>
    </row>
    <row r="5740" spans="1:19">
      <c r="A5740" s="4" t="s">
        <v>5947</v>
      </c>
      <c r="B5740" s="4" t="s">
        <v>279</v>
      </c>
      <c r="C5740" s="4" t="s">
        <v>171</v>
      </c>
      <c r="D5740" s="4" t="s">
        <v>113</v>
      </c>
      <c r="E5740" s="4" t="s">
        <v>197</v>
      </c>
      <c r="F5740" s="3">
        <v>42954</v>
      </c>
      <c r="G5740" s="3">
        <v>43088</v>
      </c>
      <c r="H5740">
        <v>0</v>
      </c>
      <c r="I5740" s="4" t="s">
        <v>9018</v>
      </c>
      <c r="J5740" s="4" t="s">
        <v>9019</v>
      </c>
      <c r="K5740" s="4" t="s">
        <v>9010</v>
      </c>
      <c r="L5740">
        <v>1096</v>
      </c>
      <c r="M5740" s="4" t="s">
        <v>33</v>
      </c>
      <c r="N5740">
        <v>2000</v>
      </c>
      <c r="O5740">
        <v>167.89</v>
      </c>
      <c r="P5740">
        <v>493</v>
      </c>
      <c r="Q5740" s="4" t="s">
        <v>114</v>
      </c>
      <c r="R5740" s="4" t="s">
        <v>24</v>
      </c>
      <c r="S5740">
        <v>134</v>
      </c>
    </row>
    <row r="5741" spans="1:19">
      <c r="A5741" s="4" t="s">
        <v>5948</v>
      </c>
      <c r="B5741" s="4" t="s">
        <v>279</v>
      </c>
      <c r="C5741" s="4" t="s">
        <v>199</v>
      </c>
      <c r="D5741" s="4" t="s">
        <v>130</v>
      </c>
      <c r="E5741" s="4" t="s">
        <v>172</v>
      </c>
      <c r="F5741" s="3">
        <v>42954</v>
      </c>
      <c r="G5741" s="3">
        <v>43058</v>
      </c>
      <c r="H5741">
        <v>4648</v>
      </c>
      <c r="I5741" s="4" t="s">
        <v>9018</v>
      </c>
      <c r="J5741" s="4" t="s">
        <v>9019</v>
      </c>
      <c r="K5741" s="4" t="s">
        <v>9010</v>
      </c>
      <c r="L5741">
        <v>5482</v>
      </c>
      <c r="M5741" s="4" t="s">
        <v>36</v>
      </c>
      <c r="N5741">
        <v>1979</v>
      </c>
      <c r="O5741">
        <v>4478.47</v>
      </c>
      <c r="P5741">
        <v>13809</v>
      </c>
      <c r="Q5741" s="4" t="s">
        <v>23</v>
      </c>
      <c r="R5741" s="4" t="s">
        <v>24</v>
      </c>
      <c r="S5741">
        <v>104</v>
      </c>
    </row>
    <row r="5742" spans="1:19">
      <c r="A5742" s="4" t="s">
        <v>5949</v>
      </c>
      <c r="B5742" s="4" t="s">
        <v>279</v>
      </c>
      <c r="C5742" s="4" t="s">
        <v>9011</v>
      </c>
      <c r="D5742" s="4" t="s">
        <v>65</v>
      </c>
      <c r="E5742" s="4" t="s">
        <v>172</v>
      </c>
      <c r="F5742" s="3">
        <v>42954</v>
      </c>
      <c r="G5742" s="3">
        <v>43074</v>
      </c>
      <c r="H5742">
        <v>4639</v>
      </c>
      <c r="I5742" s="4" t="s">
        <v>9018</v>
      </c>
      <c r="J5742" s="4" t="s">
        <v>9019</v>
      </c>
      <c r="K5742" s="4" t="s">
        <v>9010</v>
      </c>
      <c r="L5742">
        <v>4821</v>
      </c>
      <c r="M5742" s="4" t="s">
        <v>33</v>
      </c>
      <c r="N5742">
        <v>1990</v>
      </c>
      <c r="O5742">
        <v>2520.83</v>
      </c>
      <c r="P5742">
        <v>3502</v>
      </c>
      <c r="Q5742" s="4" t="s">
        <v>23</v>
      </c>
      <c r="R5742" s="4" t="s">
        <v>24</v>
      </c>
      <c r="S5742">
        <v>120</v>
      </c>
    </row>
    <row r="5743" spans="1:19">
      <c r="A5743" s="4" t="s">
        <v>5950</v>
      </c>
      <c r="B5743" s="4" t="s">
        <v>174</v>
      </c>
      <c r="C5743" s="4" t="s">
        <v>9011</v>
      </c>
      <c r="D5743" s="4" t="s">
        <v>27</v>
      </c>
      <c r="E5743" s="4" t="s">
        <v>197</v>
      </c>
      <c r="F5743" s="3">
        <v>42954</v>
      </c>
      <c r="G5743" s="3">
        <v>42965</v>
      </c>
      <c r="H5743">
        <v>0</v>
      </c>
      <c r="I5743" s="4" t="s">
        <v>9016</v>
      </c>
      <c r="J5743" s="4" t="s">
        <v>9015</v>
      </c>
      <c r="K5743" s="4" t="s">
        <v>9010</v>
      </c>
      <c r="L5743">
        <v>4821</v>
      </c>
      <c r="M5743" s="4" t="s">
        <v>26</v>
      </c>
      <c r="N5743">
        <v>1986</v>
      </c>
      <c r="O5743">
        <v>647.17999999999995</v>
      </c>
      <c r="P5743">
        <v>1185</v>
      </c>
      <c r="Q5743" s="4" t="s">
        <v>28</v>
      </c>
      <c r="R5743" s="4" t="s">
        <v>24</v>
      </c>
      <c r="S5743">
        <v>11</v>
      </c>
    </row>
    <row r="5744" spans="1:19">
      <c r="A5744" s="4" t="s">
        <v>5951</v>
      </c>
      <c r="B5744" s="4" t="s">
        <v>174</v>
      </c>
      <c r="C5744" s="4" t="s">
        <v>199</v>
      </c>
      <c r="D5744" s="4" t="s">
        <v>47</v>
      </c>
      <c r="E5744" s="4" t="s">
        <v>172</v>
      </c>
      <c r="F5744" s="3">
        <v>42954</v>
      </c>
      <c r="G5744" s="3">
        <v>42995</v>
      </c>
      <c r="H5744">
        <v>6360</v>
      </c>
      <c r="I5744" s="4" t="s">
        <v>9016</v>
      </c>
      <c r="J5744" s="4" t="s">
        <v>9015</v>
      </c>
      <c r="K5744" s="4" t="s">
        <v>9010</v>
      </c>
      <c r="L5744">
        <v>5482</v>
      </c>
      <c r="M5744" s="4" t="s">
        <v>46</v>
      </c>
      <c r="N5744">
        <v>1986</v>
      </c>
      <c r="O5744">
        <v>2403.58</v>
      </c>
      <c r="P5744">
        <v>8801</v>
      </c>
      <c r="Q5744" s="4" t="s">
        <v>23</v>
      </c>
      <c r="R5744" s="4" t="s">
        <v>24</v>
      </c>
      <c r="S5744">
        <v>41</v>
      </c>
    </row>
    <row r="5745" spans="1:19">
      <c r="A5745" s="4" t="s">
        <v>5952</v>
      </c>
      <c r="B5745" s="4" t="s">
        <v>212</v>
      </c>
      <c r="C5745" s="4" t="s">
        <v>171</v>
      </c>
      <c r="D5745" s="4" t="s">
        <v>108</v>
      </c>
      <c r="E5745" s="4" t="s">
        <v>197</v>
      </c>
      <c r="F5745" s="3">
        <v>42954</v>
      </c>
      <c r="G5745" s="3">
        <v>43088</v>
      </c>
      <c r="H5745">
        <v>0</v>
      </c>
      <c r="I5745" s="4" t="s">
        <v>9023</v>
      </c>
      <c r="J5745" s="4" t="s">
        <v>9024</v>
      </c>
      <c r="K5745" s="4" t="s">
        <v>9010</v>
      </c>
      <c r="L5745">
        <v>1096</v>
      </c>
      <c r="M5745" s="4" t="s">
        <v>33</v>
      </c>
      <c r="N5745">
        <v>1996</v>
      </c>
      <c r="O5745">
        <v>2214.94</v>
      </c>
      <c r="P5745">
        <v>5374</v>
      </c>
      <c r="Q5745" s="4" t="s">
        <v>23</v>
      </c>
      <c r="R5745" s="4" t="s">
        <v>24</v>
      </c>
      <c r="S5745">
        <v>134</v>
      </c>
    </row>
    <row r="5746" spans="1:19">
      <c r="A5746" s="4" t="s">
        <v>5953</v>
      </c>
      <c r="B5746" s="4" t="s">
        <v>196</v>
      </c>
      <c r="C5746" s="4" t="s">
        <v>9011</v>
      </c>
      <c r="D5746" s="4" t="s">
        <v>47</v>
      </c>
      <c r="E5746" s="4" t="s">
        <v>172</v>
      </c>
      <c r="F5746" s="3">
        <v>42954</v>
      </c>
      <c r="G5746" s="3">
        <v>43000</v>
      </c>
      <c r="H5746">
        <v>4722</v>
      </c>
      <c r="I5746" s="4" t="s">
        <v>9016</v>
      </c>
      <c r="J5746" s="4" t="s">
        <v>9015</v>
      </c>
      <c r="K5746" s="4" t="s">
        <v>9010</v>
      </c>
      <c r="L5746">
        <v>4821</v>
      </c>
      <c r="M5746" s="4" t="s">
        <v>46</v>
      </c>
      <c r="N5746">
        <v>1986</v>
      </c>
      <c r="O5746">
        <v>2403.58</v>
      </c>
      <c r="P5746">
        <v>8801</v>
      </c>
      <c r="Q5746" s="4" t="s">
        <v>23</v>
      </c>
      <c r="R5746" s="4" t="s">
        <v>24</v>
      </c>
      <c r="S5746">
        <v>46</v>
      </c>
    </row>
    <row r="5747" spans="1:19">
      <c r="A5747" s="4" t="s">
        <v>5954</v>
      </c>
      <c r="B5747" s="4" t="s">
        <v>203</v>
      </c>
      <c r="C5747" s="4" t="s">
        <v>171</v>
      </c>
      <c r="D5747" s="4" t="s">
        <v>102</v>
      </c>
      <c r="E5747" s="4" t="s">
        <v>197</v>
      </c>
      <c r="F5747" s="3">
        <v>42954</v>
      </c>
      <c r="G5747" s="3">
        <v>42973</v>
      </c>
      <c r="H5747">
        <v>0</v>
      </c>
      <c r="I5747" s="4" t="s">
        <v>9023</v>
      </c>
      <c r="J5747" s="4" t="s">
        <v>9024</v>
      </c>
      <c r="K5747" s="4" t="s">
        <v>9010</v>
      </c>
      <c r="L5747">
        <v>1096</v>
      </c>
      <c r="M5747" s="4" t="s">
        <v>55</v>
      </c>
      <c r="N5747">
        <v>1994</v>
      </c>
      <c r="O5747">
        <v>1188.42</v>
      </c>
      <c r="P5747">
        <v>3015</v>
      </c>
      <c r="Q5747" s="4" t="s">
        <v>23</v>
      </c>
      <c r="R5747" s="4" t="s">
        <v>24</v>
      </c>
      <c r="S5747">
        <v>19</v>
      </c>
    </row>
    <row r="5748" spans="1:19">
      <c r="A5748" s="4" t="s">
        <v>5955</v>
      </c>
      <c r="B5748" s="4" t="s">
        <v>191</v>
      </c>
      <c r="C5748" s="4" t="s">
        <v>192</v>
      </c>
      <c r="D5748" s="4" t="s">
        <v>115</v>
      </c>
      <c r="E5748" s="4" t="s">
        <v>172</v>
      </c>
      <c r="F5748" s="3">
        <v>42954</v>
      </c>
      <c r="G5748" s="3">
        <v>42964</v>
      </c>
      <c r="H5748">
        <v>3039</v>
      </c>
      <c r="I5748" s="4" t="s">
        <v>9026</v>
      </c>
      <c r="J5748" s="4" t="s">
        <v>9024</v>
      </c>
      <c r="K5748" s="4" t="s">
        <v>9012</v>
      </c>
      <c r="L5748">
        <v>3393</v>
      </c>
      <c r="M5748" s="4" t="s">
        <v>46</v>
      </c>
      <c r="N5748">
        <v>2008</v>
      </c>
      <c r="O5748">
        <v>894.37</v>
      </c>
      <c r="P5748">
        <v>1593</v>
      </c>
      <c r="Q5748" s="4" t="s">
        <v>116</v>
      </c>
      <c r="R5748" s="4" t="s">
        <v>24</v>
      </c>
      <c r="S5748">
        <v>10</v>
      </c>
    </row>
    <row r="5749" spans="1:19">
      <c r="A5749" s="4" t="s">
        <v>5956</v>
      </c>
      <c r="B5749" s="4" t="s">
        <v>343</v>
      </c>
      <c r="C5749" s="4" t="s">
        <v>171</v>
      </c>
      <c r="D5749" s="4" t="s">
        <v>104</v>
      </c>
      <c r="E5749" s="4" t="s">
        <v>172</v>
      </c>
      <c r="F5749" s="3">
        <v>42954</v>
      </c>
      <c r="G5749" s="3">
        <v>43040</v>
      </c>
      <c r="H5749">
        <v>1080</v>
      </c>
      <c r="I5749" s="4" t="s">
        <v>9016</v>
      </c>
      <c r="J5749" s="4" t="s">
        <v>9015</v>
      </c>
      <c r="K5749" s="4" t="s">
        <v>9010</v>
      </c>
      <c r="L5749">
        <v>1096</v>
      </c>
      <c r="M5749" s="4" t="s">
        <v>9322</v>
      </c>
      <c r="N5749">
        <v>1983</v>
      </c>
      <c r="O5749">
        <v>1008.06</v>
      </c>
      <c r="P5749">
        <v>1238</v>
      </c>
      <c r="Q5749" s="4" t="s">
        <v>23</v>
      </c>
      <c r="R5749" s="4" t="s">
        <v>24</v>
      </c>
      <c r="S5749">
        <v>86</v>
      </c>
    </row>
    <row r="5750" spans="1:19">
      <c r="A5750" s="4" t="s">
        <v>5957</v>
      </c>
      <c r="B5750" s="4" t="s">
        <v>219</v>
      </c>
      <c r="C5750" s="4" t="s">
        <v>171</v>
      </c>
      <c r="D5750" s="4" t="s">
        <v>32</v>
      </c>
      <c r="E5750" s="4" t="s">
        <v>197</v>
      </c>
      <c r="F5750" s="3">
        <v>42954</v>
      </c>
      <c r="G5750" s="3">
        <v>43063</v>
      </c>
      <c r="H5750">
        <v>0</v>
      </c>
      <c r="I5750" s="4" t="s">
        <v>9026</v>
      </c>
      <c r="J5750" s="4" t="s">
        <v>9024</v>
      </c>
      <c r="K5750" s="4" t="s">
        <v>9010</v>
      </c>
      <c r="L5750">
        <v>1096</v>
      </c>
      <c r="M5750" s="4" t="s">
        <v>33</v>
      </c>
      <c r="N5750">
        <v>2009</v>
      </c>
      <c r="O5750">
        <v>497.11</v>
      </c>
      <c r="P5750">
        <v>1588</v>
      </c>
      <c r="Q5750" s="4" t="s">
        <v>23</v>
      </c>
      <c r="R5750" s="4" t="s">
        <v>24</v>
      </c>
      <c r="S5750">
        <v>109</v>
      </c>
    </row>
    <row r="5751" spans="1:19">
      <c r="A5751" s="4" t="s">
        <v>5958</v>
      </c>
      <c r="B5751" s="4" t="s">
        <v>256</v>
      </c>
      <c r="C5751" s="4" t="s">
        <v>192</v>
      </c>
      <c r="D5751" s="4" t="s">
        <v>68</v>
      </c>
      <c r="E5751" s="4" t="s">
        <v>172</v>
      </c>
      <c r="F5751" s="3">
        <v>42954</v>
      </c>
      <c r="G5751" s="3">
        <v>43082</v>
      </c>
      <c r="H5751">
        <v>3063</v>
      </c>
      <c r="I5751" s="4" t="s">
        <v>9014</v>
      </c>
      <c r="J5751" s="4" t="s">
        <v>9015</v>
      </c>
      <c r="K5751" s="4" t="s">
        <v>9012</v>
      </c>
      <c r="L5751">
        <v>3393</v>
      </c>
      <c r="M5751" s="4" t="s">
        <v>9322</v>
      </c>
      <c r="N5751">
        <v>2000</v>
      </c>
      <c r="O5751">
        <v>1223.72</v>
      </c>
      <c r="P5751">
        <v>2497</v>
      </c>
      <c r="Q5751" s="4" t="s">
        <v>69</v>
      </c>
      <c r="R5751" s="4" t="s">
        <v>24</v>
      </c>
      <c r="S5751">
        <v>128</v>
      </c>
    </row>
    <row r="5752" spans="1:19">
      <c r="A5752" s="4" t="s">
        <v>5959</v>
      </c>
      <c r="B5752" s="4" t="s">
        <v>187</v>
      </c>
      <c r="C5752" s="4" t="s">
        <v>171</v>
      </c>
      <c r="D5752" s="4" t="s">
        <v>24</v>
      </c>
      <c r="E5752" s="4" t="s">
        <v>193</v>
      </c>
      <c r="F5752" s="3">
        <v>42954</v>
      </c>
      <c r="G5752" s="3"/>
      <c r="I5752" s="4" t="s">
        <v>9023</v>
      </c>
      <c r="J5752" s="4" t="s">
        <v>9024</v>
      </c>
      <c r="K5752" s="4" t="s">
        <v>9010</v>
      </c>
      <c r="L5752">
        <v>1096</v>
      </c>
      <c r="M5752" s="4"/>
      <c r="Q5752" s="4"/>
      <c r="R5752" s="4"/>
    </row>
    <row r="5753" spans="1:19">
      <c r="A5753" s="4" t="s">
        <v>5960</v>
      </c>
      <c r="B5753" s="4" t="s">
        <v>187</v>
      </c>
      <c r="C5753" s="4" t="s">
        <v>192</v>
      </c>
      <c r="D5753" s="4" t="s">
        <v>24</v>
      </c>
      <c r="E5753" s="4" t="s">
        <v>193</v>
      </c>
      <c r="F5753" s="3">
        <v>42954</v>
      </c>
      <c r="G5753" s="3"/>
      <c r="I5753" s="4" t="s">
        <v>9023</v>
      </c>
      <c r="J5753" s="4" t="s">
        <v>9024</v>
      </c>
      <c r="K5753" s="4" t="s">
        <v>9012</v>
      </c>
      <c r="L5753">
        <v>3393</v>
      </c>
      <c r="M5753" s="4"/>
      <c r="Q5753" s="4"/>
      <c r="R5753" s="4"/>
    </row>
    <row r="5754" spans="1:19">
      <c r="A5754" s="4" t="s">
        <v>5961</v>
      </c>
      <c r="B5754" s="4" t="s">
        <v>187</v>
      </c>
      <c r="C5754" s="4" t="s">
        <v>179</v>
      </c>
      <c r="D5754" s="4" t="s">
        <v>84</v>
      </c>
      <c r="E5754" s="4" t="s">
        <v>197</v>
      </c>
      <c r="F5754" s="3">
        <v>42954</v>
      </c>
      <c r="G5754" s="3">
        <v>43056</v>
      </c>
      <c r="H5754">
        <v>0</v>
      </c>
      <c r="I5754" s="4" t="s">
        <v>9023</v>
      </c>
      <c r="J5754" s="4" t="s">
        <v>9024</v>
      </c>
      <c r="K5754" s="4" t="s">
        <v>9010</v>
      </c>
      <c r="L5754">
        <v>550</v>
      </c>
      <c r="M5754" s="4" t="s">
        <v>9322</v>
      </c>
      <c r="N5754">
        <v>1980</v>
      </c>
      <c r="O5754">
        <v>7708.38</v>
      </c>
      <c r="P5754">
        <v>13756</v>
      </c>
      <c r="Q5754" s="4" t="s">
        <v>23</v>
      </c>
      <c r="R5754" s="4" t="s">
        <v>24</v>
      </c>
      <c r="S5754">
        <v>102</v>
      </c>
    </row>
    <row r="5755" spans="1:19">
      <c r="A5755" s="4" t="s">
        <v>5962</v>
      </c>
      <c r="B5755" s="4" t="s">
        <v>189</v>
      </c>
      <c r="C5755" s="4" t="s">
        <v>171</v>
      </c>
      <c r="D5755" s="4" t="s">
        <v>27</v>
      </c>
      <c r="E5755" s="4" t="s">
        <v>193</v>
      </c>
      <c r="F5755" s="3">
        <v>42954</v>
      </c>
      <c r="G5755" s="3"/>
      <c r="I5755" s="4" t="s">
        <v>9016</v>
      </c>
      <c r="J5755" s="4" t="s">
        <v>9015</v>
      </c>
      <c r="K5755" s="4" t="s">
        <v>9010</v>
      </c>
      <c r="L5755">
        <v>1096</v>
      </c>
      <c r="M5755" s="4" t="s">
        <v>26</v>
      </c>
      <c r="N5755">
        <v>1986</v>
      </c>
      <c r="O5755">
        <v>647.17999999999995</v>
      </c>
      <c r="P5755">
        <v>1185</v>
      </c>
      <c r="Q5755" s="4" t="s">
        <v>28</v>
      </c>
      <c r="R5755" s="4" t="s">
        <v>24</v>
      </c>
    </row>
    <row r="5756" spans="1:19">
      <c r="A5756" s="4" t="s">
        <v>5963</v>
      </c>
      <c r="B5756" s="4" t="s">
        <v>189</v>
      </c>
      <c r="C5756" s="4" t="s">
        <v>9011</v>
      </c>
      <c r="D5756" s="4" t="s">
        <v>24</v>
      </c>
      <c r="E5756" s="4" t="s">
        <v>193</v>
      </c>
      <c r="F5756" s="3">
        <v>42954</v>
      </c>
      <c r="G5756" s="3"/>
      <c r="I5756" s="4" t="s">
        <v>9016</v>
      </c>
      <c r="J5756" s="4" t="s">
        <v>9015</v>
      </c>
      <c r="K5756" s="4" t="s">
        <v>9010</v>
      </c>
      <c r="L5756">
        <v>4821</v>
      </c>
      <c r="M5756" s="4"/>
      <c r="Q5756" s="4"/>
      <c r="R5756" s="4"/>
    </row>
    <row r="5757" spans="1:19">
      <c r="A5757" s="4" t="s">
        <v>5964</v>
      </c>
      <c r="B5757" s="4" t="s">
        <v>185</v>
      </c>
      <c r="C5757" s="4" t="s">
        <v>179</v>
      </c>
      <c r="D5757" s="4" t="s">
        <v>24</v>
      </c>
      <c r="E5757" s="4" t="s">
        <v>193</v>
      </c>
      <c r="F5757" s="3">
        <v>42954</v>
      </c>
      <c r="G5757" s="3"/>
      <c r="I5757" s="4" t="s">
        <v>9023</v>
      </c>
      <c r="J5757" s="4" t="s">
        <v>9024</v>
      </c>
      <c r="K5757" s="4" t="s">
        <v>9010</v>
      </c>
      <c r="L5757">
        <v>550</v>
      </c>
      <c r="M5757" s="4"/>
      <c r="Q5757" s="4"/>
      <c r="R5757" s="4"/>
    </row>
    <row r="5758" spans="1:19">
      <c r="A5758" s="4" t="s">
        <v>5965</v>
      </c>
      <c r="B5758" s="4" t="s">
        <v>185</v>
      </c>
      <c r="C5758" s="4" t="s">
        <v>177</v>
      </c>
      <c r="D5758" s="4" t="s">
        <v>81</v>
      </c>
      <c r="E5758" s="4" t="s">
        <v>197</v>
      </c>
      <c r="F5758" s="3">
        <v>42954</v>
      </c>
      <c r="G5758" s="3">
        <v>42960</v>
      </c>
      <c r="H5758">
        <v>0</v>
      </c>
      <c r="I5758" s="4" t="s">
        <v>9023</v>
      </c>
      <c r="J5758" s="4" t="s">
        <v>9024</v>
      </c>
      <c r="K5758" s="4" t="s">
        <v>9012</v>
      </c>
      <c r="L5758">
        <v>55</v>
      </c>
      <c r="M5758" s="4" t="s">
        <v>33</v>
      </c>
      <c r="N5758">
        <v>1989</v>
      </c>
      <c r="O5758">
        <v>1388.67</v>
      </c>
      <c r="P5758">
        <v>3583</v>
      </c>
      <c r="Q5758" s="4" t="s">
        <v>23</v>
      </c>
      <c r="R5758" s="4" t="s">
        <v>24</v>
      </c>
      <c r="S5758">
        <v>6</v>
      </c>
    </row>
    <row r="5759" spans="1:19">
      <c r="A5759" s="4" t="s">
        <v>5966</v>
      </c>
      <c r="B5759" s="4" t="s">
        <v>216</v>
      </c>
      <c r="C5759" s="4" t="s">
        <v>177</v>
      </c>
      <c r="D5759" s="4" t="s">
        <v>21</v>
      </c>
      <c r="E5759" s="4" t="s">
        <v>172</v>
      </c>
      <c r="F5759" s="3">
        <v>42954</v>
      </c>
      <c r="G5759" s="3">
        <v>43043</v>
      </c>
      <c r="H5759">
        <v>52</v>
      </c>
      <c r="I5759" s="4" t="s">
        <v>9018</v>
      </c>
      <c r="J5759" s="4" t="s">
        <v>9019</v>
      </c>
      <c r="K5759" s="4" t="s">
        <v>9012</v>
      </c>
      <c r="L5759">
        <v>55</v>
      </c>
      <c r="M5759" s="4" t="s">
        <v>9322</v>
      </c>
      <c r="N5759">
        <v>1996</v>
      </c>
      <c r="O5759">
        <v>1100.04</v>
      </c>
      <c r="P5759">
        <v>2822</v>
      </c>
      <c r="Q5759" s="4" t="s">
        <v>23</v>
      </c>
      <c r="R5759" s="4" t="s">
        <v>24</v>
      </c>
      <c r="S5759">
        <v>89</v>
      </c>
    </row>
    <row r="5760" spans="1:19">
      <c r="A5760" s="4" t="s">
        <v>5967</v>
      </c>
      <c r="B5760" s="4" t="s">
        <v>216</v>
      </c>
      <c r="C5760" s="4" t="s">
        <v>177</v>
      </c>
      <c r="D5760" s="4" t="s">
        <v>34</v>
      </c>
      <c r="E5760" s="4" t="s">
        <v>172</v>
      </c>
      <c r="F5760" s="3">
        <v>42954</v>
      </c>
      <c r="G5760" s="3">
        <v>43048</v>
      </c>
      <c r="H5760">
        <v>51</v>
      </c>
      <c r="I5760" s="4" t="s">
        <v>9018</v>
      </c>
      <c r="J5760" s="4" t="s">
        <v>9019</v>
      </c>
      <c r="K5760" s="4" t="s">
        <v>9012</v>
      </c>
      <c r="L5760">
        <v>55</v>
      </c>
      <c r="M5760" s="4" t="s">
        <v>9322</v>
      </c>
      <c r="N5760">
        <v>1993</v>
      </c>
      <c r="O5760">
        <v>1242.32</v>
      </c>
      <c r="P5760">
        <v>3027</v>
      </c>
      <c r="Q5760" s="4" t="s">
        <v>23</v>
      </c>
      <c r="R5760" s="4" t="s">
        <v>21</v>
      </c>
      <c r="S5760">
        <v>94</v>
      </c>
    </row>
    <row r="5761" spans="1:19">
      <c r="A5761" s="4" t="s">
        <v>5968</v>
      </c>
      <c r="B5761" s="4" t="s">
        <v>181</v>
      </c>
      <c r="C5761" s="4" t="s">
        <v>9011</v>
      </c>
      <c r="D5761" s="4" t="s">
        <v>42</v>
      </c>
      <c r="E5761" s="4" t="s">
        <v>172</v>
      </c>
      <c r="F5761" s="3">
        <v>42954</v>
      </c>
      <c r="G5761" s="3">
        <v>43066</v>
      </c>
      <c r="H5761">
        <v>4480</v>
      </c>
      <c r="I5761" s="4" t="s">
        <v>9026</v>
      </c>
      <c r="J5761" s="4" t="s">
        <v>9024</v>
      </c>
      <c r="K5761" s="4" t="s">
        <v>9010</v>
      </c>
      <c r="L5761">
        <v>4821</v>
      </c>
      <c r="M5761" s="4" t="s">
        <v>26</v>
      </c>
      <c r="N5761">
        <v>2017</v>
      </c>
      <c r="O5761">
        <v>4.54</v>
      </c>
      <c r="P5761">
        <v>9</v>
      </c>
      <c r="Q5761" s="4" t="s">
        <v>23</v>
      </c>
      <c r="R5761" s="4" t="s">
        <v>24</v>
      </c>
      <c r="S5761">
        <v>112</v>
      </c>
    </row>
    <row r="5762" spans="1:19">
      <c r="A5762" s="4" t="s">
        <v>5969</v>
      </c>
      <c r="B5762" s="4" t="s">
        <v>183</v>
      </c>
      <c r="C5762" s="4" t="s">
        <v>177</v>
      </c>
      <c r="D5762" s="4" t="s">
        <v>45</v>
      </c>
      <c r="E5762" s="4" t="s">
        <v>172</v>
      </c>
      <c r="F5762" s="3">
        <v>42955</v>
      </c>
      <c r="G5762" s="3">
        <v>42965</v>
      </c>
      <c r="H5762">
        <v>53</v>
      </c>
      <c r="I5762" s="4" t="s">
        <v>9014</v>
      </c>
      <c r="J5762" s="4" t="s">
        <v>9015</v>
      </c>
      <c r="K5762" s="4" t="s">
        <v>9012</v>
      </c>
      <c r="L5762">
        <v>55</v>
      </c>
      <c r="M5762" s="4" t="s">
        <v>46</v>
      </c>
      <c r="N5762">
        <v>1995</v>
      </c>
      <c r="O5762">
        <v>2173.98</v>
      </c>
      <c r="P5762">
        <v>2928</v>
      </c>
      <c r="Q5762" s="4" t="s">
        <v>23</v>
      </c>
      <c r="R5762" s="4" t="s">
        <v>47</v>
      </c>
      <c r="S5762">
        <v>10</v>
      </c>
    </row>
    <row r="5763" spans="1:19">
      <c r="A5763" s="4" t="s">
        <v>5970</v>
      </c>
      <c r="B5763" s="4" t="s">
        <v>246</v>
      </c>
      <c r="C5763" s="4" t="s">
        <v>179</v>
      </c>
      <c r="D5763" s="4" t="s">
        <v>123</v>
      </c>
      <c r="E5763" s="4" t="s">
        <v>172</v>
      </c>
      <c r="F5763" s="3">
        <v>42955</v>
      </c>
      <c r="G5763" s="3">
        <v>42974</v>
      </c>
      <c r="H5763">
        <v>582</v>
      </c>
      <c r="I5763" s="4" t="s">
        <v>9021</v>
      </c>
      <c r="J5763" s="4" t="s">
        <v>9019</v>
      </c>
      <c r="K5763" s="4" t="s">
        <v>9010</v>
      </c>
      <c r="L5763">
        <v>550</v>
      </c>
      <c r="M5763" s="4" t="s">
        <v>39</v>
      </c>
      <c r="N5763">
        <v>1989</v>
      </c>
      <c r="O5763">
        <v>3838.39</v>
      </c>
      <c r="P5763">
        <v>8274</v>
      </c>
      <c r="Q5763" s="4" t="s">
        <v>23</v>
      </c>
      <c r="R5763" s="4" t="s">
        <v>24</v>
      </c>
      <c r="S5763">
        <v>19</v>
      </c>
    </row>
    <row r="5764" spans="1:19">
      <c r="A5764" s="4" t="s">
        <v>5971</v>
      </c>
      <c r="B5764" s="4" t="s">
        <v>304</v>
      </c>
      <c r="C5764" s="4" t="s">
        <v>192</v>
      </c>
      <c r="D5764" s="4" t="s">
        <v>24</v>
      </c>
      <c r="E5764" s="4" t="s">
        <v>193</v>
      </c>
      <c r="F5764" s="3">
        <v>42955</v>
      </c>
      <c r="G5764" s="3"/>
      <c r="I5764" s="4" t="s">
        <v>9014</v>
      </c>
      <c r="J5764" s="4" t="s">
        <v>9015</v>
      </c>
      <c r="K5764" s="4" t="s">
        <v>9012</v>
      </c>
      <c r="L5764">
        <v>3393</v>
      </c>
      <c r="M5764" s="4"/>
      <c r="Q5764" s="4"/>
      <c r="R5764" s="4"/>
    </row>
    <row r="5765" spans="1:19">
      <c r="A5765" s="4" t="s">
        <v>5972</v>
      </c>
      <c r="B5765" s="4" t="s">
        <v>304</v>
      </c>
      <c r="C5765" s="4" t="s">
        <v>199</v>
      </c>
      <c r="D5765" s="4" t="s">
        <v>37</v>
      </c>
      <c r="E5765" s="4" t="s">
        <v>197</v>
      </c>
      <c r="F5765" s="3">
        <v>42955</v>
      </c>
      <c r="G5765" s="3">
        <v>43040</v>
      </c>
      <c r="H5765">
        <v>0</v>
      </c>
      <c r="I5765" s="4" t="s">
        <v>9014</v>
      </c>
      <c r="J5765" s="4" t="s">
        <v>9015</v>
      </c>
      <c r="K5765" s="4" t="s">
        <v>9010</v>
      </c>
      <c r="L5765">
        <v>5482</v>
      </c>
      <c r="M5765" s="4" t="s">
        <v>33</v>
      </c>
      <c r="N5765">
        <v>2001</v>
      </c>
      <c r="O5765">
        <v>718.62</v>
      </c>
      <c r="P5765">
        <v>2448</v>
      </c>
      <c r="Q5765" s="4" t="s">
        <v>23</v>
      </c>
      <c r="R5765" s="4" t="s">
        <v>24</v>
      </c>
      <c r="S5765">
        <v>85</v>
      </c>
    </row>
    <row r="5766" spans="1:19">
      <c r="A5766" s="4" t="s">
        <v>5973</v>
      </c>
      <c r="B5766" s="4" t="s">
        <v>304</v>
      </c>
      <c r="C5766" s="4" t="s">
        <v>192</v>
      </c>
      <c r="D5766" s="4" t="s">
        <v>92</v>
      </c>
      <c r="E5766" s="4" t="s">
        <v>172</v>
      </c>
      <c r="F5766" s="3">
        <v>42955</v>
      </c>
      <c r="G5766" s="3">
        <v>43047</v>
      </c>
      <c r="H5766">
        <v>3354</v>
      </c>
      <c r="I5766" s="4" t="s">
        <v>9014</v>
      </c>
      <c r="J5766" s="4" t="s">
        <v>9015</v>
      </c>
      <c r="K5766" s="4" t="s">
        <v>9012</v>
      </c>
      <c r="L5766">
        <v>3393</v>
      </c>
      <c r="M5766" s="4" t="s">
        <v>73</v>
      </c>
      <c r="N5766">
        <v>1997</v>
      </c>
      <c r="O5766">
        <v>2041.73</v>
      </c>
      <c r="P5766">
        <v>5276</v>
      </c>
      <c r="Q5766" s="4" t="s">
        <v>23</v>
      </c>
      <c r="R5766" s="4" t="s">
        <v>24</v>
      </c>
      <c r="S5766">
        <v>92</v>
      </c>
    </row>
    <row r="5767" spans="1:19">
      <c r="A5767" s="4" t="s">
        <v>5974</v>
      </c>
      <c r="B5767" s="4" t="s">
        <v>210</v>
      </c>
      <c r="C5767" s="4" t="s">
        <v>192</v>
      </c>
      <c r="D5767" s="4" t="s">
        <v>52</v>
      </c>
      <c r="E5767" s="4" t="s">
        <v>197</v>
      </c>
      <c r="F5767" s="3">
        <v>42955</v>
      </c>
      <c r="G5767" s="3">
        <v>42956</v>
      </c>
      <c r="H5767">
        <v>0</v>
      </c>
      <c r="I5767" s="4" t="s">
        <v>9021</v>
      </c>
      <c r="J5767" s="4" t="s">
        <v>9019</v>
      </c>
      <c r="K5767" s="4" t="s">
        <v>9012</v>
      </c>
      <c r="L5767">
        <v>3393</v>
      </c>
      <c r="M5767" s="4" t="s">
        <v>46</v>
      </c>
      <c r="N5767">
        <v>1999</v>
      </c>
      <c r="O5767">
        <v>1197.44</v>
      </c>
      <c r="P5767">
        <v>2570</v>
      </c>
      <c r="Q5767" s="4" t="s">
        <v>23</v>
      </c>
      <c r="R5767" s="4" t="s">
        <v>24</v>
      </c>
      <c r="S5767">
        <v>1</v>
      </c>
    </row>
    <row r="5768" spans="1:19">
      <c r="A5768" s="4" t="s">
        <v>5975</v>
      </c>
      <c r="B5768" s="4" t="s">
        <v>210</v>
      </c>
      <c r="C5768" s="4" t="s">
        <v>171</v>
      </c>
      <c r="D5768" s="4" t="s">
        <v>84</v>
      </c>
      <c r="E5768" s="4" t="s">
        <v>172</v>
      </c>
      <c r="F5768" s="3">
        <v>42955</v>
      </c>
      <c r="G5768" s="3">
        <v>43091</v>
      </c>
      <c r="H5768">
        <v>1135</v>
      </c>
      <c r="I5768" s="4" t="s">
        <v>9021</v>
      </c>
      <c r="J5768" s="4" t="s">
        <v>9019</v>
      </c>
      <c r="K5768" s="4" t="s">
        <v>9010</v>
      </c>
      <c r="L5768">
        <v>1096</v>
      </c>
      <c r="M5768" s="4" t="s">
        <v>9322</v>
      </c>
      <c r="N5768">
        <v>1980</v>
      </c>
      <c r="O5768">
        <v>7708.38</v>
      </c>
      <c r="P5768">
        <v>13756</v>
      </c>
      <c r="Q5768" s="4" t="s">
        <v>23</v>
      </c>
      <c r="R5768" s="4" t="s">
        <v>24</v>
      </c>
      <c r="S5768">
        <v>136</v>
      </c>
    </row>
    <row r="5769" spans="1:19">
      <c r="A5769" s="4" t="s">
        <v>5976</v>
      </c>
      <c r="B5769" s="4" t="s">
        <v>174</v>
      </c>
      <c r="C5769" s="4" t="s">
        <v>9011</v>
      </c>
      <c r="D5769" s="4" t="s">
        <v>24</v>
      </c>
      <c r="E5769" s="4" t="s">
        <v>193</v>
      </c>
      <c r="F5769" s="3">
        <v>42955</v>
      </c>
      <c r="G5769" s="3"/>
      <c r="I5769" s="4" t="s">
        <v>9016</v>
      </c>
      <c r="J5769" s="4" t="s">
        <v>9015</v>
      </c>
      <c r="K5769" s="4" t="s">
        <v>9010</v>
      </c>
      <c r="L5769">
        <v>4821</v>
      </c>
      <c r="M5769" s="4"/>
      <c r="Q5769" s="4"/>
      <c r="R5769" s="4"/>
    </row>
    <row r="5770" spans="1:19">
      <c r="A5770" s="4" t="s">
        <v>5977</v>
      </c>
      <c r="B5770" s="4" t="s">
        <v>263</v>
      </c>
      <c r="C5770" s="4" t="s">
        <v>9011</v>
      </c>
      <c r="D5770" s="4" t="s">
        <v>78</v>
      </c>
      <c r="E5770" s="4" t="s">
        <v>172</v>
      </c>
      <c r="F5770" s="3">
        <v>42955</v>
      </c>
      <c r="G5770" s="3">
        <v>42958</v>
      </c>
      <c r="H5770">
        <v>4859</v>
      </c>
      <c r="I5770" s="4" t="s">
        <v>9021</v>
      </c>
      <c r="J5770" s="4" t="s">
        <v>9019</v>
      </c>
      <c r="K5770" s="4" t="s">
        <v>9010</v>
      </c>
      <c r="L5770">
        <v>4821</v>
      </c>
      <c r="M5770" s="4" t="s">
        <v>55</v>
      </c>
      <c r="N5770">
        <v>1994</v>
      </c>
      <c r="O5770">
        <v>6395.05</v>
      </c>
      <c r="P5770">
        <v>20275</v>
      </c>
      <c r="Q5770" s="4" t="s">
        <v>23</v>
      </c>
      <c r="R5770" s="4" t="s">
        <v>24</v>
      </c>
      <c r="S5770">
        <v>3</v>
      </c>
    </row>
    <row r="5771" spans="1:19">
      <c r="A5771" s="4" t="s">
        <v>5978</v>
      </c>
      <c r="B5771" s="4" t="s">
        <v>343</v>
      </c>
      <c r="C5771" s="4" t="s">
        <v>171</v>
      </c>
      <c r="D5771" s="4" t="s">
        <v>118</v>
      </c>
      <c r="E5771" s="4" t="s">
        <v>172</v>
      </c>
      <c r="F5771" s="3">
        <v>42955</v>
      </c>
      <c r="G5771" s="3">
        <v>42964</v>
      </c>
      <c r="H5771">
        <v>1085</v>
      </c>
      <c r="I5771" s="4" t="s">
        <v>9016</v>
      </c>
      <c r="J5771" s="4" t="s">
        <v>9015</v>
      </c>
      <c r="K5771" s="4" t="s">
        <v>9010</v>
      </c>
      <c r="L5771">
        <v>1096</v>
      </c>
      <c r="M5771" s="4" t="s">
        <v>33</v>
      </c>
      <c r="N5771">
        <v>1995</v>
      </c>
      <c r="O5771">
        <v>332.43</v>
      </c>
      <c r="P5771">
        <v>799</v>
      </c>
      <c r="Q5771" s="4" t="s">
        <v>23</v>
      </c>
      <c r="R5771" s="4" t="s">
        <v>24</v>
      </c>
      <c r="S5771">
        <v>9</v>
      </c>
    </row>
    <row r="5772" spans="1:19">
      <c r="A5772" s="4" t="s">
        <v>5979</v>
      </c>
      <c r="B5772" s="4" t="s">
        <v>219</v>
      </c>
      <c r="C5772" s="4" t="s">
        <v>179</v>
      </c>
      <c r="D5772" s="4" t="s">
        <v>37</v>
      </c>
      <c r="E5772" s="4" t="s">
        <v>193</v>
      </c>
      <c r="F5772" s="3">
        <v>42955</v>
      </c>
      <c r="G5772" s="3"/>
      <c r="I5772" s="4" t="s">
        <v>9026</v>
      </c>
      <c r="J5772" s="4" t="s">
        <v>9024</v>
      </c>
      <c r="K5772" s="4" t="s">
        <v>9010</v>
      </c>
      <c r="L5772">
        <v>550</v>
      </c>
      <c r="M5772" s="4" t="s">
        <v>33</v>
      </c>
      <c r="N5772">
        <v>2001</v>
      </c>
      <c r="O5772">
        <v>718.62</v>
      </c>
      <c r="P5772">
        <v>2448</v>
      </c>
      <c r="Q5772" s="4" t="s">
        <v>23</v>
      </c>
      <c r="R5772" s="4" t="s">
        <v>24</v>
      </c>
    </row>
    <row r="5773" spans="1:19">
      <c r="A5773" s="4" t="s">
        <v>5980</v>
      </c>
      <c r="B5773" s="4" t="s">
        <v>230</v>
      </c>
      <c r="C5773" s="4" t="s">
        <v>177</v>
      </c>
      <c r="D5773" s="4" t="s">
        <v>108</v>
      </c>
      <c r="E5773" s="4" t="s">
        <v>197</v>
      </c>
      <c r="F5773" s="3">
        <v>42955</v>
      </c>
      <c r="G5773" s="3">
        <v>43002</v>
      </c>
      <c r="H5773">
        <v>0</v>
      </c>
      <c r="I5773" s="4" t="s">
        <v>9026</v>
      </c>
      <c r="J5773" s="4" t="s">
        <v>9024</v>
      </c>
      <c r="K5773" s="4" t="s">
        <v>9012</v>
      </c>
      <c r="L5773">
        <v>55</v>
      </c>
      <c r="M5773" s="4" t="s">
        <v>33</v>
      </c>
      <c r="N5773">
        <v>1996</v>
      </c>
      <c r="O5773">
        <v>2214.94</v>
      </c>
      <c r="P5773">
        <v>5374</v>
      </c>
      <c r="Q5773" s="4" t="s">
        <v>23</v>
      </c>
      <c r="R5773" s="4" t="s">
        <v>24</v>
      </c>
      <c r="S5773">
        <v>47</v>
      </c>
    </row>
    <row r="5774" spans="1:19">
      <c r="A5774" s="4" t="s">
        <v>5981</v>
      </c>
      <c r="B5774" s="4" t="s">
        <v>256</v>
      </c>
      <c r="C5774" s="4" t="s">
        <v>179</v>
      </c>
      <c r="D5774" s="4" t="s">
        <v>24</v>
      </c>
      <c r="E5774" s="4" t="s">
        <v>193</v>
      </c>
      <c r="F5774" s="3">
        <v>42955</v>
      </c>
      <c r="G5774" s="3"/>
      <c r="I5774" s="4" t="s">
        <v>9014</v>
      </c>
      <c r="J5774" s="4" t="s">
        <v>9015</v>
      </c>
      <c r="K5774" s="4" t="s">
        <v>9010</v>
      </c>
      <c r="L5774">
        <v>550</v>
      </c>
      <c r="M5774" s="4"/>
      <c r="Q5774" s="4"/>
      <c r="R5774" s="4"/>
    </row>
    <row r="5775" spans="1:19">
      <c r="A5775" s="4" t="s">
        <v>5982</v>
      </c>
      <c r="B5775" s="4" t="s">
        <v>256</v>
      </c>
      <c r="C5775" s="4" t="s">
        <v>179</v>
      </c>
      <c r="D5775" s="4" t="s">
        <v>57</v>
      </c>
      <c r="E5775" s="4" t="s">
        <v>197</v>
      </c>
      <c r="F5775" s="3">
        <v>42955</v>
      </c>
      <c r="G5775" s="3">
        <v>43052</v>
      </c>
      <c r="H5775">
        <v>0</v>
      </c>
      <c r="I5775" s="4" t="s">
        <v>9014</v>
      </c>
      <c r="J5775" s="4" t="s">
        <v>9015</v>
      </c>
      <c r="K5775" s="4" t="s">
        <v>9010</v>
      </c>
      <c r="L5775">
        <v>550</v>
      </c>
      <c r="M5775" s="4" t="s">
        <v>58</v>
      </c>
      <c r="N5775">
        <v>2006</v>
      </c>
      <c r="O5775">
        <v>1102.43</v>
      </c>
      <c r="P5775">
        <v>1759</v>
      </c>
      <c r="Q5775" s="4" t="s">
        <v>23</v>
      </c>
      <c r="R5775" s="4" t="s">
        <v>24</v>
      </c>
      <c r="S5775">
        <v>97</v>
      </c>
    </row>
    <row r="5776" spans="1:19">
      <c r="A5776" s="4" t="s">
        <v>5983</v>
      </c>
      <c r="B5776" s="4" t="s">
        <v>244</v>
      </c>
      <c r="C5776" s="4" t="s">
        <v>171</v>
      </c>
      <c r="D5776" s="4" t="s">
        <v>131</v>
      </c>
      <c r="E5776" s="4" t="s">
        <v>172</v>
      </c>
      <c r="F5776" s="3">
        <v>42955</v>
      </c>
      <c r="G5776" s="3">
        <v>43046</v>
      </c>
      <c r="H5776">
        <v>1196</v>
      </c>
      <c r="I5776" s="4" t="s">
        <v>9016</v>
      </c>
      <c r="J5776" s="4" t="s">
        <v>9015</v>
      </c>
      <c r="K5776" s="4" t="s">
        <v>9010</v>
      </c>
      <c r="L5776">
        <v>1096</v>
      </c>
      <c r="M5776" s="4" t="s">
        <v>26</v>
      </c>
      <c r="N5776">
        <v>1984</v>
      </c>
      <c r="O5776">
        <v>441.08</v>
      </c>
      <c r="P5776">
        <v>1210</v>
      </c>
      <c r="Q5776" s="4" t="s">
        <v>23</v>
      </c>
      <c r="R5776" s="4" t="s">
        <v>24</v>
      </c>
      <c r="S5776">
        <v>91</v>
      </c>
    </row>
    <row r="5777" spans="1:19">
      <c r="A5777" s="4" t="s">
        <v>5984</v>
      </c>
      <c r="B5777" s="4" t="s">
        <v>244</v>
      </c>
      <c r="C5777" s="4" t="s">
        <v>199</v>
      </c>
      <c r="D5777" s="4" t="s">
        <v>92</v>
      </c>
      <c r="E5777" s="4" t="s">
        <v>172</v>
      </c>
      <c r="F5777" s="3">
        <v>42955</v>
      </c>
      <c r="G5777" s="3">
        <v>42966</v>
      </c>
      <c r="H5777">
        <v>5572</v>
      </c>
      <c r="I5777" s="4" t="s">
        <v>9016</v>
      </c>
      <c r="J5777" s="4" t="s">
        <v>9015</v>
      </c>
      <c r="K5777" s="4" t="s">
        <v>9010</v>
      </c>
      <c r="L5777">
        <v>5482</v>
      </c>
      <c r="M5777" s="4" t="s">
        <v>73</v>
      </c>
      <c r="N5777">
        <v>1997</v>
      </c>
      <c r="O5777">
        <v>2041.73</v>
      </c>
      <c r="P5777">
        <v>5276</v>
      </c>
      <c r="Q5777" s="4" t="s">
        <v>23</v>
      </c>
      <c r="R5777" s="4" t="s">
        <v>24</v>
      </c>
      <c r="S5777">
        <v>11</v>
      </c>
    </row>
    <row r="5778" spans="1:19">
      <c r="A5778" s="4" t="s">
        <v>5985</v>
      </c>
      <c r="B5778" s="4" t="s">
        <v>201</v>
      </c>
      <c r="C5778" s="4" t="s">
        <v>192</v>
      </c>
      <c r="D5778" s="4" t="s">
        <v>81</v>
      </c>
      <c r="E5778" s="4" t="s">
        <v>172</v>
      </c>
      <c r="F5778" s="3">
        <v>42955</v>
      </c>
      <c r="G5778" s="3">
        <v>43045</v>
      </c>
      <c r="H5778">
        <v>3415</v>
      </c>
      <c r="I5778" s="4" t="s">
        <v>9026</v>
      </c>
      <c r="J5778" s="4" t="s">
        <v>9024</v>
      </c>
      <c r="K5778" s="4" t="s">
        <v>9012</v>
      </c>
      <c r="L5778">
        <v>3393</v>
      </c>
      <c r="M5778" s="4" t="s">
        <v>33</v>
      </c>
      <c r="N5778">
        <v>1989</v>
      </c>
      <c r="O5778">
        <v>1388.67</v>
      </c>
      <c r="P5778">
        <v>3583</v>
      </c>
      <c r="Q5778" s="4" t="s">
        <v>23</v>
      </c>
      <c r="R5778" s="4" t="s">
        <v>24</v>
      </c>
      <c r="S5778">
        <v>90</v>
      </c>
    </row>
    <row r="5779" spans="1:19">
      <c r="A5779" s="4" t="s">
        <v>5986</v>
      </c>
      <c r="B5779" s="4" t="s">
        <v>226</v>
      </c>
      <c r="C5779" s="4" t="s">
        <v>192</v>
      </c>
      <c r="D5779" s="4" t="s">
        <v>24</v>
      </c>
      <c r="E5779" s="4" t="s">
        <v>193</v>
      </c>
      <c r="F5779" s="3">
        <v>42955</v>
      </c>
      <c r="G5779" s="3"/>
      <c r="I5779" s="4" t="s">
        <v>9018</v>
      </c>
      <c r="J5779" s="4" t="s">
        <v>9019</v>
      </c>
      <c r="K5779" s="4" t="s">
        <v>9012</v>
      </c>
      <c r="L5779">
        <v>3393</v>
      </c>
      <c r="M5779" s="4"/>
      <c r="Q5779" s="4"/>
      <c r="R5779" s="4"/>
    </row>
    <row r="5780" spans="1:19">
      <c r="A5780" s="4" t="s">
        <v>5987</v>
      </c>
      <c r="B5780" s="4" t="s">
        <v>208</v>
      </c>
      <c r="C5780" s="4" t="s">
        <v>177</v>
      </c>
      <c r="D5780" s="4" t="s">
        <v>106</v>
      </c>
      <c r="E5780" s="4" t="s">
        <v>197</v>
      </c>
      <c r="F5780" s="3">
        <v>42955</v>
      </c>
      <c r="G5780" s="3">
        <v>42962</v>
      </c>
      <c r="H5780">
        <v>0</v>
      </c>
      <c r="I5780" s="4" t="s">
        <v>9014</v>
      </c>
      <c r="J5780" s="4" t="s">
        <v>9015</v>
      </c>
      <c r="K5780" s="4" t="s">
        <v>9012</v>
      </c>
      <c r="L5780">
        <v>55</v>
      </c>
      <c r="M5780" s="4" t="s">
        <v>46</v>
      </c>
      <c r="N5780">
        <v>2012</v>
      </c>
      <c r="O5780">
        <v>45.39</v>
      </c>
      <c r="P5780">
        <v>100</v>
      </c>
      <c r="Q5780" s="4" t="s">
        <v>23</v>
      </c>
      <c r="R5780" s="4" t="s">
        <v>47</v>
      </c>
      <c r="S5780">
        <v>7</v>
      </c>
    </row>
    <row r="5781" spans="1:19">
      <c r="A5781" s="4" t="s">
        <v>5988</v>
      </c>
      <c r="B5781" s="4" t="s">
        <v>183</v>
      </c>
      <c r="C5781" s="4" t="s">
        <v>199</v>
      </c>
      <c r="D5781" s="4" t="s">
        <v>24</v>
      </c>
      <c r="E5781" s="4" t="s">
        <v>193</v>
      </c>
      <c r="F5781" s="3">
        <v>42956</v>
      </c>
      <c r="G5781" s="3"/>
      <c r="I5781" s="4" t="s">
        <v>9014</v>
      </c>
      <c r="J5781" s="4" t="s">
        <v>9015</v>
      </c>
      <c r="K5781" s="4" t="s">
        <v>9010</v>
      </c>
      <c r="L5781">
        <v>5482</v>
      </c>
      <c r="M5781" s="4"/>
      <c r="Q5781" s="4"/>
      <c r="R5781" s="4"/>
    </row>
    <row r="5782" spans="1:19">
      <c r="A5782" s="4" t="s">
        <v>5989</v>
      </c>
      <c r="B5782" s="4" t="s">
        <v>246</v>
      </c>
      <c r="C5782" s="4" t="s">
        <v>179</v>
      </c>
      <c r="D5782" s="4" t="s">
        <v>24</v>
      </c>
      <c r="E5782" s="4" t="s">
        <v>193</v>
      </c>
      <c r="F5782" s="3">
        <v>42956</v>
      </c>
      <c r="G5782" s="3"/>
      <c r="I5782" s="4" t="s">
        <v>9021</v>
      </c>
      <c r="J5782" s="4" t="s">
        <v>9019</v>
      </c>
      <c r="K5782" s="4" t="s">
        <v>9010</v>
      </c>
      <c r="L5782">
        <v>550</v>
      </c>
      <c r="M5782" s="4"/>
      <c r="Q5782" s="4"/>
      <c r="R5782" s="4"/>
    </row>
    <row r="5783" spans="1:19">
      <c r="A5783" s="4" t="s">
        <v>5990</v>
      </c>
      <c r="B5783" s="4" t="s">
        <v>246</v>
      </c>
      <c r="C5783" s="4" t="s">
        <v>179</v>
      </c>
      <c r="D5783" s="4" t="s">
        <v>83</v>
      </c>
      <c r="E5783" s="4" t="s">
        <v>197</v>
      </c>
      <c r="F5783" s="3">
        <v>42956</v>
      </c>
      <c r="G5783" s="3">
        <v>43074</v>
      </c>
      <c r="H5783">
        <v>0</v>
      </c>
      <c r="I5783" s="4" t="s">
        <v>9021</v>
      </c>
      <c r="J5783" s="4" t="s">
        <v>9019</v>
      </c>
      <c r="K5783" s="4" t="s">
        <v>9010</v>
      </c>
      <c r="L5783">
        <v>550</v>
      </c>
      <c r="M5783" s="4" t="s">
        <v>33</v>
      </c>
      <c r="N5783">
        <v>2004</v>
      </c>
      <c r="O5783">
        <v>702.72</v>
      </c>
      <c r="P5783">
        <v>1831</v>
      </c>
      <c r="Q5783" s="4" t="s">
        <v>23</v>
      </c>
      <c r="R5783" s="4" t="s">
        <v>24</v>
      </c>
      <c r="S5783">
        <v>118</v>
      </c>
    </row>
    <row r="5784" spans="1:19">
      <c r="A5784" s="4" t="s">
        <v>5991</v>
      </c>
      <c r="B5784" s="4" t="s">
        <v>210</v>
      </c>
      <c r="C5784" s="4" t="s">
        <v>171</v>
      </c>
      <c r="D5784" s="4" t="s">
        <v>121</v>
      </c>
      <c r="E5784" s="4" t="s">
        <v>197</v>
      </c>
      <c r="F5784" s="3">
        <v>42956</v>
      </c>
      <c r="G5784" s="3">
        <v>43051</v>
      </c>
      <c r="H5784">
        <v>0</v>
      </c>
      <c r="I5784" s="4" t="s">
        <v>9021</v>
      </c>
      <c r="J5784" s="4" t="s">
        <v>9019</v>
      </c>
      <c r="K5784" s="4" t="s">
        <v>9010</v>
      </c>
      <c r="L5784">
        <v>1096</v>
      </c>
      <c r="M5784" s="4" t="s">
        <v>58</v>
      </c>
      <c r="N5784">
        <v>1993</v>
      </c>
      <c r="O5784">
        <v>646.1</v>
      </c>
      <c r="P5784">
        <v>883</v>
      </c>
      <c r="Q5784" s="4" t="s">
        <v>23</v>
      </c>
      <c r="R5784" s="4" t="s">
        <v>62</v>
      </c>
      <c r="S5784">
        <v>95</v>
      </c>
    </row>
    <row r="5785" spans="1:19">
      <c r="A5785" s="4" t="s">
        <v>5992</v>
      </c>
      <c r="B5785" s="4" t="s">
        <v>210</v>
      </c>
      <c r="C5785" s="4" t="s">
        <v>171</v>
      </c>
      <c r="D5785" s="4" t="s">
        <v>99</v>
      </c>
      <c r="E5785" s="4" t="s">
        <v>172</v>
      </c>
      <c r="F5785" s="3">
        <v>42956</v>
      </c>
      <c r="G5785" s="3">
        <v>43002</v>
      </c>
      <c r="H5785">
        <v>1176</v>
      </c>
      <c r="I5785" s="4" t="s">
        <v>9021</v>
      </c>
      <c r="J5785" s="4" t="s">
        <v>9019</v>
      </c>
      <c r="K5785" s="4" t="s">
        <v>9010</v>
      </c>
      <c r="L5785">
        <v>1096</v>
      </c>
      <c r="M5785" s="4" t="s">
        <v>33</v>
      </c>
      <c r="N5785">
        <v>2003</v>
      </c>
      <c r="O5785">
        <v>1419.98</v>
      </c>
      <c r="P5785">
        <v>4018</v>
      </c>
      <c r="Q5785" s="4" t="s">
        <v>23</v>
      </c>
      <c r="R5785" s="4" t="s">
        <v>24</v>
      </c>
      <c r="S5785">
        <v>46</v>
      </c>
    </row>
    <row r="5786" spans="1:19">
      <c r="A5786" s="4" t="s">
        <v>5993</v>
      </c>
      <c r="B5786" s="4" t="s">
        <v>174</v>
      </c>
      <c r="C5786" s="4" t="s">
        <v>171</v>
      </c>
      <c r="D5786" s="4" t="s">
        <v>71</v>
      </c>
      <c r="E5786" s="4" t="s">
        <v>193</v>
      </c>
      <c r="F5786" s="3">
        <v>42956</v>
      </c>
      <c r="G5786" s="3"/>
      <c r="I5786" s="4" t="s">
        <v>9016</v>
      </c>
      <c r="J5786" s="4" t="s">
        <v>9015</v>
      </c>
      <c r="K5786" s="4" t="s">
        <v>9010</v>
      </c>
      <c r="L5786">
        <v>1096</v>
      </c>
      <c r="M5786" s="4" t="s">
        <v>46</v>
      </c>
      <c r="N5786">
        <v>2000</v>
      </c>
      <c r="O5786">
        <v>2952.73</v>
      </c>
      <c r="P5786">
        <v>5107</v>
      </c>
      <c r="Q5786" s="4" t="s">
        <v>23</v>
      </c>
      <c r="R5786" s="4" t="s">
        <v>24</v>
      </c>
    </row>
    <row r="5787" spans="1:19">
      <c r="A5787" s="4" t="s">
        <v>5994</v>
      </c>
      <c r="B5787" s="4" t="s">
        <v>174</v>
      </c>
      <c r="C5787" s="4" t="s">
        <v>9011</v>
      </c>
      <c r="D5787" s="4" t="s">
        <v>24</v>
      </c>
      <c r="E5787" s="4" t="s">
        <v>193</v>
      </c>
      <c r="F5787" s="3">
        <v>42956</v>
      </c>
      <c r="G5787" s="3"/>
      <c r="I5787" s="4" t="s">
        <v>9016</v>
      </c>
      <c r="J5787" s="4" t="s">
        <v>9015</v>
      </c>
      <c r="K5787" s="4" t="s">
        <v>9010</v>
      </c>
      <c r="L5787">
        <v>4821</v>
      </c>
      <c r="M5787" s="4"/>
      <c r="Q5787" s="4"/>
      <c r="R5787" s="4"/>
    </row>
    <row r="5788" spans="1:19">
      <c r="A5788" s="4" t="s">
        <v>5995</v>
      </c>
      <c r="B5788" s="4" t="s">
        <v>174</v>
      </c>
      <c r="C5788" s="4" t="s">
        <v>9011</v>
      </c>
      <c r="D5788" s="4" t="s">
        <v>111</v>
      </c>
      <c r="E5788" s="4" t="s">
        <v>172</v>
      </c>
      <c r="F5788" s="3">
        <v>42956</v>
      </c>
      <c r="G5788" s="3">
        <v>43041</v>
      </c>
      <c r="H5788">
        <v>4313</v>
      </c>
      <c r="I5788" s="4" t="s">
        <v>9016</v>
      </c>
      <c r="J5788" s="4" t="s">
        <v>9015</v>
      </c>
      <c r="K5788" s="4" t="s">
        <v>9010</v>
      </c>
      <c r="L5788">
        <v>4821</v>
      </c>
      <c r="M5788" s="4" t="s">
        <v>33</v>
      </c>
      <c r="N5788">
        <v>1988</v>
      </c>
      <c r="O5788">
        <v>1376.8</v>
      </c>
      <c r="P5788">
        <v>1165</v>
      </c>
      <c r="Q5788" s="4" t="s">
        <v>112</v>
      </c>
      <c r="R5788" s="4" t="s">
        <v>24</v>
      </c>
      <c r="S5788">
        <v>85</v>
      </c>
    </row>
    <row r="5789" spans="1:19">
      <c r="A5789" s="4" t="s">
        <v>5996</v>
      </c>
      <c r="B5789" s="4" t="s">
        <v>263</v>
      </c>
      <c r="C5789" s="4" t="s">
        <v>9011</v>
      </c>
      <c r="D5789" s="4" t="s">
        <v>84</v>
      </c>
      <c r="E5789" s="4" t="s">
        <v>172</v>
      </c>
      <c r="F5789" s="3">
        <v>42956</v>
      </c>
      <c r="G5789" s="3">
        <v>42993</v>
      </c>
      <c r="H5789">
        <v>4662</v>
      </c>
      <c r="I5789" s="4" t="s">
        <v>9021</v>
      </c>
      <c r="J5789" s="4" t="s">
        <v>9019</v>
      </c>
      <c r="K5789" s="4" t="s">
        <v>9010</v>
      </c>
      <c r="L5789">
        <v>4821</v>
      </c>
      <c r="M5789" s="4" t="s">
        <v>9322</v>
      </c>
      <c r="N5789">
        <v>1980</v>
      </c>
      <c r="O5789">
        <v>7708.38</v>
      </c>
      <c r="P5789">
        <v>13756</v>
      </c>
      <c r="Q5789" s="4" t="s">
        <v>23</v>
      </c>
      <c r="R5789" s="4" t="s">
        <v>24</v>
      </c>
      <c r="S5789">
        <v>37</v>
      </c>
    </row>
    <row r="5790" spans="1:19">
      <c r="A5790" s="4" t="s">
        <v>5997</v>
      </c>
      <c r="B5790" s="4" t="s">
        <v>212</v>
      </c>
      <c r="C5790" s="4" t="s">
        <v>179</v>
      </c>
      <c r="D5790" s="4" t="s">
        <v>108</v>
      </c>
      <c r="E5790" s="4" t="s">
        <v>197</v>
      </c>
      <c r="F5790" s="3">
        <v>42956</v>
      </c>
      <c r="G5790" s="3">
        <v>42959</v>
      </c>
      <c r="H5790">
        <v>0</v>
      </c>
      <c r="I5790" s="4" t="s">
        <v>9023</v>
      </c>
      <c r="J5790" s="4" t="s">
        <v>9024</v>
      </c>
      <c r="K5790" s="4" t="s">
        <v>9010</v>
      </c>
      <c r="L5790">
        <v>550</v>
      </c>
      <c r="M5790" s="4" t="s">
        <v>33</v>
      </c>
      <c r="N5790">
        <v>1996</v>
      </c>
      <c r="O5790">
        <v>2214.94</v>
      </c>
      <c r="P5790">
        <v>5374</v>
      </c>
      <c r="Q5790" s="4" t="s">
        <v>23</v>
      </c>
      <c r="R5790" s="4" t="s">
        <v>24</v>
      </c>
      <c r="S5790">
        <v>3</v>
      </c>
    </row>
    <row r="5791" spans="1:19">
      <c r="A5791" s="4" t="s">
        <v>5998</v>
      </c>
      <c r="B5791" s="4" t="s">
        <v>212</v>
      </c>
      <c r="C5791" s="4" t="s">
        <v>192</v>
      </c>
      <c r="D5791" s="4" t="s">
        <v>38</v>
      </c>
      <c r="E5791" s="4" t="s">
        <v>197</v>
      </c>
      <c r="F5791" s="3">
        <v>42956</v>
      </c>
      <c r="G5791" s="3">
        <v>43057</v>
      </c>
      <c r="H5791">
        <v>0</v>
      </c>
      <c r="I5791" s="4" t="s">
        <v>9023</v>
      </c>
      <c r="J5791" s="4" t="s">
        <v>9024</v>
      </c>
      <c r="K5791" s="4" t="s">
        <v>9012</v>
      </c>
      <c r="L5791">
        <v>3393</v>
      </c>
      <c r="M5791" s="4" t="s">
        <v>39</v>
      </c>
      <c r="N5791">
        <v>1993</v>
      </c>
      <c r="O5791">
        <v>4269.8999999999996</v>
      </c>
      <c r="P5791">
        <v>6472</v>
      </c>
      <c r="Q5791" s="4" t="s">
        <v>23</v>
      </c>
      <c r="R5791" s="4" t="s">
        <v>40</v>
      </c>
      <c r="S5791">
        <v>101</v>
      </c>
    </row>
    <row r="5792" spans="1:19">
      <c r="A5792" s="4" t="s">
        <v>5999</v>
      </c>
      <c r="B5792" s="4" t="s">
        <v>237</v>
      </c>
      <c r="C5792" s="4" t="s">
        <v>9011</v>
      </c>
      <c r="D5792" s="4" t="s">
        <v>123</v>
      </c>
      <c r="E5792" s="4" t="s">
        <v>197</v>
      </c>
      <c r="F5792" s="3">
        <v>42956</v>
      </c>
      <c r="G5792" s="3">
        <v>43059</v>
      </c>
      <c r="H5792">
        <v>0</v>
      </c>
      <c r="I5792" s="4" t="s">
        <v>9018</v>
      </c>
      <c r="J5792" s="4" t="s">
        <v>9019</v>
      </c>
      <c r="K5792" s="4" t="s">
        <v>9010</v>
      </c>
      <c r="L5792">
        <v>4821</v>
      </c>
      <c r="M5792" s="4" t="s">
        <v>39</v>
      </c>
      <c r="N5792">
        <v>1989</v>
      </c>
      <c r="O5792">
        <v>3838.39</v>
      </c>
      <c r="P5792">
        <v>8274</v>
      </c>
      <c r="Q5792" s="4" t="s">
        <v>23</v>
      </c>
      <c r="R5792" s="4" t="s">
        <v>24</v>
      </c>
      <c r="S5792">
        <v>103</v>
      </c>
    </row>
    <row r="5793" spans="1:19">
      <c r="A5793" s="4" t="s">
        <v>6000</v>
      </c>
      <c r="B5793" s="4" t="s">
        <v>237</v>
      </c>
      <c r="C5793" s="4" t="s">
        <v>192</v>
      </c>
      <c r="D5793" s="4" t="s">
        <v>99</v>
      </c>
      <c r="E5793" s="4" t="s">
        <v>172</v>
      </c>
      <c r="F5793" s="3">
        <v>42956</v>
      </c>
      <c r="G5793" s="3">
        <v>43046</v>
      </c>
      <c r="H5793">
        <v>2715</v>
      </c>
      <c r="I5793" s="4" t="s">
        <v>9018</v>
      </c>
      <c r="J5793" s="4" t="s">
        <v>9019</v>
      </c>
      <c r="K5793" s="4" t="s">
        <v>9012</v>
      </c>
      <c r="L5793">
        <v>3393</v>
      </c>
      <c r="M5793" s="4" t="s">
        <v>33</v>
      </c>
      <c r="N5793">
        <v>2003</v>
      </c>
      <c r="O5793">
        <v>1419.98</v>
      </c>
      <c r="P5793">
        <v>4018</v>
      </c>
      <c r="Q5793" s="4" t="s">
        <v>23</v>
      </c>
      <c r="R5793" s="4" t="s">
        <v>24</v>
      </c>
      <c r="S5793">
        <v>90</v>
      </c>
    </row>
    <row r="5794" spans="1:19">
      <c r="A5794" s="4" t="s">
        <v>6001</v>
      </c>
      <c r="B5794" s="4" t="s">
        <v>203</v>
      </c>
      <c r="C5794" s="4" t="s">
        <v>171</v>
      </c>
      <c r="D5794" s="4" t="s">
        <v>75</v>
      </c>
      <c r="E5794" s="4" t="s">
        <v>197</v>
      </c>
      <c r="F5794" s="3">
        <v>42956</v>
      </c>
      <c r="G5794" s="3">
        <v>43058</v>
      </c>
      <c r="H5794">
        <v>0</v>
      </c>
      <c r="I5794" s="4" t="s">
        <v>9023</v>
      </c>
      <c r="J5794" s="4" t="s">
        <v>9024</v>
      </c>
      <c r="K5794" s="4" t="s">
        <v>9010</v>
      </c>
      <c r="L5794">
        <v>1096</v>
      </c>
      <c r="M5794" s="4" t="s">
        <v>73</v>
      </c>
      <c r="N5794">
        <v>1982</v>
      </c>
      <c r="O5794">
        <v>792.46</v>
      </c>
      <c r="P5794">
        <v>1299</v>
      </c>
      <c r="Q5794" s="4" t="s">
        <v>23</v>
      </c>
      <c r="R5794" s="4" t="s">
        <v>24</v>
      </c>
      <c r="S5794">
        <v>102</v>
      </c>
    </row>
    <row r="5795" spans="1:19">
      <c r="A5795" s="4" t="s">
        <v>6002</v>
      </c>
      <c r="B5795" s="4" t="s">
        <v>191</v>
      </c>
      <c r="C5795" s="4" t="s">
        <v>179</v>
      </c>
      <c r="D5795" s="4" t="s">
        <v>76</v>
      </c>
      <c r="E5795" s="4" t="s">
        <v>172</v>
      </c>
      <c r="F5795" s="3">
        <v>42956</v>
      </c>
      <c r="G5795" s="3">
        <v>43088</v>
      </c>
      <c r="H5795">
        <v>511</v>
      </c>
      <c r="I5795" s="4" t="s">
        <v>9026</v>
      </c>
      <c r="J5795" s="4" t="s">
        <v>9024</v>
      </c>
      <c r="K5795" s="4" t="s">
        <v>9010</v>
      </c>
      <c r="L5795">
        <v>550</v>
      </c>
      <c r="M5795" s="4" t="s">
        <v>9322</v>
      </c>
      <c r="N5795">
        <v>1997</v>
      </c>
      <c r="O5795">
        <v>8170.38</v>
      </c>
      <c r="P5795">
        <v>16499</v>
      </c>
      <c r="Q5795" s="4" t="s">
        <v>77</v>
      </c>
      <c r="R5795" s="4" t="s">
        <v>24</v>
      </c>
      <c r="S5795">
        <v>132</v>
      </c>
    </row>
    <row r="5796" spans="1:19">
      <c r="A5796" s="4" t="s">
        <v>6003</v>
      </c>
      <c r="B5796" s="4" t="s">
        <v>343</v>
      </c>
      <c r="C5796" s="4" t="s">
        <v>179</v>
      </c>
      <c r="D5796" s="4" t="s">
        <v>24</v>
      </c>
      <c r="E5796" s="4" t="s">
        <v>193</v>
      </c>
      <c r="F5796" s="3">
        <v>42956</v>
      </c>
      <c r="G5796" s="3"/>
      <c r="I5796" s="4" t="s">
        <v>9016</v>
      </c>
      <c r="J5796" s="4" t="s">
        <v>9015</v>
      </c>
      <c r="K5796" s="4" t="s">
        <v>9010</v>
      </c>
      <c r="L5796">
        <v>550</v>
      </c>
      <c r="M5796" s="4"/>
      <c r="Q5796" s="4"/>
      <c r="R5796" s="4"/>
    </row>
    <row r="5797" spans="1:19">
      <c r="A5797" s="4" t="s">
        <v>6004</v>
      </c>
      <c r="B5797" s="4" t="s">
        <v>256</v>
      </c>
      <c r="C5797" s="4" t="s">
        <v>179</v>
      </c>
      <c r="D5797" s="4" t="s">
        <v>117</v>
      </c>
      <c r="E5797" s="4" t="s">
        <v>193</v>
      </c>
      <c r="F5797" s="3">
        <v>42956</v>
      </c>
      <c r="G5797" s="3"/>
      <c r="I5797" s="4" t="s">
        <v>9014</v>
      </c>
      <c r="J5797" s="4" t="s">
        <v>9015</v>
      </c>
      <c r="K5797" s="4" t="s">
        <v>9010</v>
      </c>
      <c r="L5797">
        <v>550</v>
      </c>
      <c r="M5797" s="4" t="s">
        <v>26</v>
      </c>
      <c r="N5797">
        <v>1996</v>
      </c>
      <c r="O5797">
        <v>439.21</v>
      </c>
      <c r="P5797">
        <v>792</v>
      </c>
      <c r="Q5797" s="4" t="s">
        <v>23</v>
      </c>
      <c r="R5797" s="4" t="s">
        <v>24</v>
      </c>
    </row>
    <row r="5798" spans="1:19">
      <c r="A5798" s="4" t="s">
        <v>6005</v>
      </c>
      <c r="B5798" s="4" t="s">
        <v>187</v>
      </c>
      <c r="C5798" s="4" t="s">
        <v>171</v>
      </c>
      <c r="D5798" s="4" t="s">
        <v>71</v>
      </c>
      <c r="E5798" s="4" t="s">
        <v>172</v>
      </c>
      <c r="F5798" s="3">
        <v>42956</v>
      </c>
      <c r="G5798" s="3">
        <v>43077</v>
      </c>
      <c r="H5798">
        <v>1017</v>
      </c>
      <c r="I5798" s="4" t="s">
        <v>9023</v>
      </c>
      <c r="J5798" s="4" t="s">
        <v>9024</v>
      </c>
      <c r="K5798" s="4" t="s">
        <v>9010</v>
      </c>
      <c r="L5798">
        <v>1096</v>
      </c>
      <c r="M5798" s="4" t="s">
        <v>46</v>
      </c>
      <c r="N5798">
        <v>2000</v>
      </c>
      <c r="O5798">
        <v>2952.73</v>
      </c>
      <c r="P5798">
        <v>5107</v>
      </c>
      <c r="Q5798" s="4" t="s">
        <v>23</v>
      </c>
      <c r="R5798" s="4" t="s">
        <v>24</v>
      </c>
      <c r="S5798">
        <v>121</v>
      </c>
    </row>
    <row r="5799" spans="1:19">
      <c r="A5799" s="4" t="s">
        <v>6006</v>
      </c>
      <c r="B5799" s="4" t="s">
        <v>244</v>
      </c>
      <c r="C5799" s="4" t="s">
        <v>199</v>
      </c>
      <c r="D5799" s="4" t="s">
        <v>75</v>
      </c>
      <c r="E5799" s="4" t="s">
        <v>193</v>
      </c>
      <c r="F5799" s="3">
        <v>42956</v>
      </c>
      <c r="G5799" s="3"/>
      <c r="I5799" s="4" t="s">
        <v>9016</v>
      </c>
      <c r="J5799" s="4" t="s">
        <v>9015</v>
      </c>
      <c r="K5799" s="4" t="s">
        <v>9010</v>
      </c>
      <c r="L5799">
        <v>5482</v>
      </c>
      <c r="M5799" s="4" t="s">
        <v>73</v>
      </c>
      <c r="N5799">
        <v>1982</v>
      </c>
      <c r="O5799">
        <v>792.46</v>
      </c>
      <c r="P5799">
        <v>1299</v>
      </c>
      <c r="Q5799" s="4" t="s">
        <v>23</v>
      </c>
      <c r="R5799" s="4" t="s">
        <v>24</v>
      </c>
    </row>
    <row r="5800" spans="1:19">
      <c r="A5800" s="4" t="s">
        <v>6007</v>
      </c>
      <c r="B5800" s="4" t="s">
        <v>244</v>
      </c>
      <c r="C5800" s="4" t="s">
        <v>192</v>
      </c>
      <c r="D5800" s="4" t="s">
        <v>24</v>
      </c>
      <c r="E5800" s="4" t="s">
        <v>193</v>
      </c>
      <c r="F5800" s="3">
        <v>42956</v>
      </c>
      <c r="G5800" s="3"/>
      <c r="I5800" s="4" t="s">
        <v>9016</v>
      </c>
      <c r="J5800" s="4" t="s">
        <v>9015</v>
      </c>
      <c r="K5800" s="4" t="s">
        <v>9012</v>
      </c>
      <c r="L5800">
        <v>3393</v>
      </c>
      <c r="M5800" s="4"/>
      <c r="Q5800" s="4"/>
      <c r="R5800" s="4"/>
    </row>
    <row r="5801" spans="1:19">
      <c r="A5801" s="4" t="s">
        <v>6008</v>
      </c>
      <c r="B5801" s="4" t="s">
        <v>201</v>
      </c>
      <c r="C5801" s="4" t="s">
        <v>171</v>
      </c>
      <c r="D5801" s="4" t="s">
        <v>86</v>
      </c>
      <c r="E5801" s="4" t="s">
        <v>197</v>
      </c>
      <c r="F5801" s="3">
        <v>42956</v>
      </c>
      <c r="G5801" s="3">
        <v>42967</v>
      </c>
      <c r="H5801">
        <v>0</v>
      </c>
      <c r="I5801" s="4" t="s">
        <v>9026</v>
      </c>
      <c r="J5801" s="4" t="s">
        <v>9024</v>
      </c>
      <c r="K5801" s="4" t="s">
        <v>9010</v>
      </c>
      <c r="L5801">
        <v>1096</v>
      </c>
      <c r="M5801" s="4" t="s">
        <v>26</v>
      </c>
      <c r="N5801">
        <v>1985</v>
      </c>
      <c r="O5801">
        <v>2741.37</v>
      </c>
      <c r="P5801">
        <v>9226</v>
      </c>
      <c r="Q5801" s="4" t="s">
        <v>23</v>
      </c>
      <c r="R5801" s="4" t="s">
        <v>24</v>
      </c>
      <c r="S5801">
        <v>11</v>
      </c>
    </row>
    <row r="5802" spans="1:19">
      <c r="A5802" s="4" t="s">
        <v>6009</v>
      </c>
      <c r="B5802" s="4" t="s">
        <v>201</v>
      </c>
      <c r="C5802" s="4" t="s">
        <v>171</v>
      </c>
      <c r="D5802" s="4" t="s">
        <v>84</v>
      </c>
      <c r="E5802" s="4" t="s">
        <v>172</v>
      </c>
      <c r="F5802" s="3">
        <v>42956</v>
      </c>
      <c r="G5802" s="3">
        <v>42957</v>
      </c>
      <c r="H5802">
        <v>1102</v>
      </c>
      <c r="I5802" s="4" t="s">
        <v>9026</v>
      </c>
      <c r="J5802" s="4" t="s">
        <v>9024</v>
      </c>
      <c r="K5802" s="4" t="s">
        <v>9010</v>
      </c>
      <c r="L5802">
        <v>1096</v>
      </c>
      <c r="M5802" s="4" t="s">
        <v>9322</v>
      </c>
      <c r="N5802">
        <v>1980</v>
      </c>
      <c r="O5802">
        <v>7708.38</v>
      </c>
      <c r="P5802">
        <v>13756</v>
      </c>
      <c r="Q5802" s="4" t="s">
        <v>23</v>
      </c>
      <c r="R5802" s="4" t="s">
        <v>24</v>
      </c>
      <c r="S5802">
        <v>1</v>
      </c>
    </row>
    <row r="5803" spans="1:19">
      <c r="A5803" s="4" t="s">
        <v>6010</v>
      </c>
      <c r="B5803" s="4" t="s">
        <v>201</v>
      </c>
      <c r="C5803" s="4" t="s">
        <v>177</v>
      </c>
      <c r="D5803" s="4" t="s">
        <v>82</v>
      </c>
      <c r="E5803" s="4" t="s">
        <v>172</v>
      </c>
      <c r="F5803" s="3">
        <v>42956</v>
      </c>
      <c r="G5803" s="3">
        <v>43073</v>
      </c>
      <c r="H5803">
        <v>67</v>
      </c>
      <c r="I5803" s="4" t="s">
        <v>9026</v>
      </c>
      <c r="J5803" s="4" t="s">
        <v>9024</v>
      </c>
      <c r="K5803" s="4" t="s">
        <v>9012</v>
      </c>
      <c r="L5803">
        <v>55</v>
      </c>
      <c r="M5803" s="4" t="s">
        <v>36</v>
      </c>
      <c r="N5803">
        <v>1982</v>
      </c>
      <c r="O5803">
        <v>11698.03</v>
      </c>
      <c r="P5803">
        <v>34288</v>
      </c>
      <c r="Q5803" s="4" t="s">
        <v>23</v>
      </c>
      <c r="R5803" s="4" t="s">
        <v>24</v>
      </c>
      <c r="S5803">
        <v>117</v>
      </c>
    </row>
    <row r="5804" spans="1:19">
      <c r="A5804" s="4" t="s">
        <v>6011</v>
      </c>
      <c r="B5804" s="4" t="s">
        <v>170</v>
      </c>
      <c r="C5804" s="4" t="s">
        <v>177</v>
      </c>
      <c r="D5804" s="4" t="s">
        <v>66</v>
      </c>
      <c r="E5804" s="4" t="s">
        <v>172</v>
      </c>
      <c r="F5804" s="3">
        <v>42956</v>
      </c>
      <c r="G5804" s="3">
        <v>42987</v>
      </c>
      <c r="H5804">
        <v>59</v>
      </c>
      <c r="I5804" s="4" t="s">
        <v>9014</v>
      </c>
      <c r="J5804" s="4" t="s">
        <v>9015</v>
      </c>
      <c r="K5804" s="4" t="s">
        <v>9012</v>
      </c>
      <c r="L5804">
        <v>55</v>
      </c>
      <c r="M5804" s="4" t="s">
        <v>33</v>
      </c>
      <c r="N5804">
        <v>2007</v>
      </c>
      <c r="O5804">
        <v>894.33</v>
      </c>
      <c r="P5804">
        <v>1635</v>
      </c>
      <c r="Q5804" s="4" t="s">
        <v>67</v>
      </c>
      <c r="R5804" s="4" t="s">
        <v>24</v>
      </c>
      <c r="S5804">
        <v>31</v>
      </c>
    </row>
    <row r="5805" spans="1:19">
      <c r="A5805" s="4" t="s">
        <v>6012</v>
      </c>
      <c r="B5805" s="4" t="s">
        <v>189</v>
      </c>
      <c r="C5805" s="4" t="s">
        <v>199</v>
      </c>
      <c r="D5805" s="4" t="s">
        <v>48</v>
      </c>
      <c r="E5805" s="4" t="s">
        <v>197</v>
      </c>
      <c r="F5805" s="3">
        <v>42956</v>
      </c>
      <c r="G5805" s="3">
        <v>43064</v>
      </c>
      <c r="H5805">
        <v>0</v>
      </c>
      <c r="I5805" s="4" t="s">
        <v>9016</v>
      </c>
      <c r="J5805" s="4" t="s">
        <v>9015</v>
      </c>
      <c r="K5805" s="4" t="s">
        <v>9010</v>
      </c>
      <c r="L5805">
        <v>5482</v>
      </c>
      <c r="M5805" s="4" t="s">
        <v>39</v>
      </c>
      <c r="N5805">
        <v>1998</v>
      </c>
      <c r="O5805">
        <v>217.87</v>
      </c>
      <c r="P5805">
        <v>551</v>
      </c>
      <c r="Q5805" s="4" t="s">
        <v>23</v>
      </c>
      <c r="R5805" s="4" t="s">
        <v>24</v>
      </c>
      <c r="S5805">
        <v>108</v>
      </c>
    </row>
    <row r="5806" spans="1:19">
      <c r="A5806" s="4" t="s">
        <v>6013</v>
      </c>
      <c r="B5806" s="4" t="s">
        <v>189</v>
      </c>
      <c r="C5806" s="4" t="s">
        <v>179</v>
      </c>
      <c r="D5806" s="4" t="s">
        <v>76</v>
      </c>
      <c r="E5806" s="4" t="s">
        <v>172</v>
      </c>
      <c r="F5806" s="3">
        <v>42956</v>
      </c>
      <c r="G5806" s="3">
        <v>43078</v>
      </c>
      <c r="H5806">
        <v>569</v>
      </c>
      <c r="I5806" s="4" t="s">
        <v>9016</v>
      </c>
      <c r="J5806" s="4" t="s">
        <v>9015</v>
      </c>
      <c r="K5806" s="4" t="s">
        <v>9010</v>
      </c>
      <c r="L5806">
        <v>550</v>
      </c>
      <c r="M5806" s="4" t="s">
        <v>9322</v>
      </c>
      <c r="N5806">
        <v>1997</v>
      </c>
      <c r="O5806">
        <v>8170.38</v>
      </c>
      <c r="P5806">
        <v>16499</v>
      </c>
      <c r="Q5806" s="4" t="s">
        <v>77</v>
      </c>
      <c r="R5806" s="4" t="s">
        <v>24</v>
      </c>
      <c r="S5806">
        <v>122</v>
      </c>
    </row>
    <row r="5807" spans="1:19">
      <c r="A5807" s="4" t="s">
        <v>6014</v>
      </c>
      <c r="B5807" s="4" t="s">
        <v>232</v>
      </c>
      <c r="C5807" s="4" t="s">
        <v>179</v>
      </c>
      <c r="D5807" s="4" t="s">
        <v>123</v>
      </c>
      <c r="E5807" s="4" t="s">
        <v>172</v>
      </c>
      <c r="F5807" s="3">
        <v>42956</v>
      </c>
      <c r="G5807" s="3">
        <v>43082</v>
      </c>
      <c r="H5807">
        <v>517</v>
      </c>
      <c r="I5807" s="4" t="s">
        <v>9021</v>
      </c>
      <c r="J5807" s="4" t="s">
        <v>9019</v>
      </c>
      <c r="K5807" s="4" t="s">
        <v>9010</v>
      </c>
      <c r="L5807">
        <v>550</v>
      </c>
      <c r="M5807" s="4" t="s">
        <v>39</v>
      </c>
      <c r="N5807">
        <v>1989</v>
      </c>
      <c r="O5807">
        <v>3838.39</v>
      </c>
      <c r="P5807">
        <v>8274</v>
      </c>
      <c r="Q5807" s="4" t="s">
        <v>23</v>
      </c>
      <c r="R5807" s="4" t="s">
        <v>24</v>
      </c>
      <c r="S5807">
        <v>126</v>
      </c>
    </row>
    <row r="5808" spans="1:19">
      <c r="A5808" s="4" t="s">
        <v>6015</v>
      </c>
      <c r="B5808" s="4" t="s">
        <v>185</v>
      </c>
      <c r="C5808" s="4" t="s">
        <v>179</v>
      </c>
      <c r="D5808" s="4" t="s">
        <v>24</v>
      </c>
      <c r="E5808" s="4" t="s">
        <v>193</v>
      </c>
      <c r="F5808" s="3">
        <v>42956</v>
      </c>
      <c r="G5808" s="3"/>
      <c r="I5808" s="4" t="s">
        <v>9023</v>
      </c>
      <c r="J5808" s="4" t="s">
        <v>9024</v>
      </c>
      <c r="K5808" s="4" t="s">
        <v>9010</v>
      </c>
      <c r="L5808">
        <v>550</v>
      </c>
      <c r="M5808" s="4"/>
      <c r="Q5808" s="4"/>
      <c r="R5808" s="4"/>
    </row>
    <row r="5809" spans="1:19">
      <c r="A5809" s="4" t="s">
        <v>6016</v>
      </c>
      <c r="B5809" s="4" t="s">
        <v>235</v>
      </c>
      <c r="C5809" s="4" t="s">
        <v>179</v>
      </c>
      <c r="D5809" s="4" t="s">
        <v>80</v>
      </c>
      <c r="E5809" s="4" t="s">
        <v>197</v>
      </c>
      <c r="F5809" s="3">
        <v>42956</v>
      </c>
      <c r="G5809" s="3">
        <v>43042</v>
      </c>
      <c r="H5809">
        <v>0</v>
      </c>
      <c r="I5809" s="4" t="s">
        <v>9018</v>
      </c>
      <c r="J5809" s="4" t="s">
        <v>9019</v>
      </c>
      <c r="K5809" s="4" t="s">
        <v>9010</v>
      </c>
      <c r="L5809">
        <v>550</v>
      </c>
      <c r="M5809" s="4" t="s">
        <v>9322</v>
      </c>
      <c r="N5809">
        <v>2011</v>
      </c>
      <c r="O5809">
        <v>527.11</v>
      </c>
      <c r="P5809">
        <v>1428</v>
      </c>
      <c r="Q5809" s="4" t="s">
        <v>23</v>
      </c>
      <c r="R5809" s="4" t="s">
        <v>21</v>
      </c>
      <c r="S5809">
        <v>86</v>
      </c>
    </row>
    <row r="5810" spans="1:19">
      <c r="A5810" s="4" t="s">
        <v>6017</v>
      </c>
      <c r="B5810" s="4" t="s">
        <v>261</v>
      </c>
      <c r="C5810" s="4" t="s">
        <v>171</v>
      </c>
      <c r="D5810" s="4" t="s">
        <v>52</v>
      </c>
      <c r="E5810" s="4" t="s">
        <v>172</v>
      </c>
      <c r="F5810" s="3">
        <v>42957</v>
      </c>
      <c r="G5810" s="3">
        <v>42969</v>
      </c>
      <c r="H5810">
        <v>1171</v>
      </c>
      <c r="I5810" s="4" t="s">
        <v>9021</v>
      </c>
      <c r="J5810" s="4" t="s">
        <v>9019</v>
      </c>
      <c r="K5810" s="4" t="s">
        <v>9010</v>
      </c>
      <c r="L5810">
        <v>1096</v>
      </c>
      <c r="M5810" s="4" t="s">
        <v>46</v>
      </c>
      <c r="N5810">
        <v>1999</v>
      </c>
      <c r="O5810">
        <v>1197.44</v>
      </c>
      <c r="P5810">
        <v>2570</v>
      </c>
      <c r="Q5810" s="4" t="s">
        <v>23</v>
      </c>
      <c r="R5810" s="4" t="s">
        <v>24</v>
      </c>
      <c r="S5810">
        <v>12</v>
      </c>
    </row>
    <row r="5811" spans="1:19">
      <c r="A5811" s="4" t="s">
        <v>6018</v>
      </c>
      <c r="B5811" s="4" t="s">
        <v>279</v>
      </c>
      <c r="C5811" s="4" t="s">
        <v>179</v>
      </c>
      <c r="D5811" s="4" t="s">
        <v>83</v>
      </c>
      <c r="E5811" s="4" t="s">
        <v>197</v>
      </c>
      <c r="F5811" s="3">
        <v>42957</v>
      </c>
      <c r="G5811" s="3">
        <v>42969</v>
      </c>
      <c r="H5811">
        <v>0</v>
      </c>
      <c r="I5811" s="4" t="s">
        <v>9018</v>
      </c>
      <c r="J5811" s="4" t="s">
        <v>9019</v>
      </c>
      <c r="K5811" s="4" t="s">
        <v>9010</v>
      </c>
      <c r="L5811">
        <v>550</v>
      </c>
      <c r="M5811" s="4" t="s">
        <v>33</v>
      </c>
      <c r="N5811">
        <v>2004</v>
      </c>
      <c r="O5811">
        <v>702.72</v>
      </c>
      <c r="P5811">
        <v>1831</v>
      </c>
      <c r="Q5811" s="4" t="s">
        <v>23</v>
      </c>
      <c r="R5811" s="4" t="s">
        <v>24</v>
      </c>
      <c r="S5811">
        <v>12</v>
      </c>
    </row>
    <row r="5812" spans="1:19">
      <c r="A5812" s="4" t="s">
        <v>6019</v>
      </c>
      <c r="B5812" s="4" t="s">
        <v>279</v>
      </c>
      <c r="C5812" s="4" t="s">
        <v>171</v>
      </c>
      <c r="D5812" s="4" t="s">
        <v>50</v>
      </c>
      <c r="E5812" s="4" t="s">
        <v>172</v>
      </c>
      <c r="F5812" s="3">
        <v>42957</v>
      </c>
      <c r="G5812" s="3">
        <v>42967</v>
      </c>
      <c r="H5812">
        <v>1143</v>
      </c>
      <c r="I5812" s="4" t="s">
        <v>9018</v>
      </c>
      <c r="J5812" s="4" t="s">
        <v>9019</v>
      </c>
      <c r="K5812" s="4" t="s">
        <v>9010</v>
      </c>
      <c r="L5812">
        <v>1096</v>
      </c>
      <c r="M5812" s="4" t="s">
        <v>9322</v>
      </c>
      <c r="N5812">
        <v>1992</v>
      </c>
      <c r="O5812">
        <v>1712.68</v>
      </c>
      <c r="P5812">
        <v>3194</v>
      </c>
      <c r="Q5812" s="4" t="s">
        <v>23</v>
      </c>
      <c r="R5812" s="4" t="s">
        <v>21</v>
      </c>
      <c r="S5812">
        <v>10</v>
      </c>
    </row>
    <row r="5813" spans="1:19">
      <c r="A5813" s="4" t="s">
        <v>6020</v>
      </c>
      <c r="B5813" s="4" t="s">
        <v>210</v>
      </c>
      <c r="C5813" s="4" t="s">
        <v>9011</v>
      </c>
      <c r="D5813" s="4" t="s">
        <v>82</v>
      </c>
      <c r="E5813" s="4" t="s">
        <v>172</v>
      </c>
      <c r="F5813" s="3">
        <v>42957</v>
      </c>
      <c r="G5813" s="3">
        <v>43076</v>
      </c>
      <c r="H5813">
        <v>5315</v>
      </c>
      <c r="I5813" s="4" t="s">
        <v>9021</v>
      </c>
      <c r="J5813" s="4" t="s">
        <v>9019</v>
      </c>
      <c r="K5813" s="4" t="s">
        <v>9010</v>
      </c>
      <c r="L5813">
        <v>4821</v>
      </c>
      <c r="M5813" s="4" t="s">
        <v>36</v>
      </c>
      <c r="N5813">
        <v>1982</v>
      </c>
      <c r="O5813">
        <v>11698.03</v>
      </c>
      <c r="P5813">
        <v>34288</v>
      </c>
      <c r="Q5813" s="4" t="s">
        <v>23</v>
      </c>
      <c r="R5813" s="4" t="s">
        <v>24</v>
      </c>
      <c r="S5813">
        <v>119</v>
      </c>
    </row>
    <row r="5814" spans="1:19">
      <c r="A5814" s="4" t="s">
        <v>6021</v>
      </c>
      <c r="B5814" s="4" t="s">
        <v>174</v>
      </c>
      <c r="C5814" s="4" t="s">
        <v>199</v>
      </c>
      <c r="D5814" s="4" t="s">
        <v>24</v>
      </c>
      <c r="E5814" s="4" t="s">
        <v>193</v>
      </c>
      <c r="F5814" s="3">
        <v>42957</v>
      </c>
      <c r="G5814" s="3"/>
      <c r="I5814" s="4" t="s">
        <v>9016</v>
      </c>
      <c r="J5814" s="4" t="s">
        <v>9015</v>
      </c>
      <c r="K5814" s="4" t="s">
        <v>9010</v>
      </c>
      <c r="L5814">
        <v>5482</v>
      </c>
      <c r="M5814" s="4"/>
      <c r="Q5814" s="4"/>
      <c r="R5814" s="4"/>
    </row>
    <row r="5815" spans="1:19">
      <c r="A5815" s="4" t="s">
        <v>6022</v>
      </c>
      <c r="B5815" s="4" t="s">
        <v>174</v>
      </c>
      <c r="C5815" s="4" t="s">
        <v>192</v>
      </c>
      <c r="D5815" s="4" t="s">
        <v>41</v>
      </c>
      <c r="E5815" s="4" t="s">
        <v>197</v>
      </c>
      <c r="F5815" s="3">
        <v>42957</v>
      </c>
      <c r="G5815" s="3">
        <v>42959</v>
      </c>
      <c r="H5815">
        <v>0</v>
      </c>
      <c r="I5815" s="4" t="s">
        <v>9016</v>
      </c>
      <c r="J5815" s="4" t="s">
        <v>9015</v>
      </c>
      <c r="K5815" s="4" t="s">
        <v>9012</v>
      </c>
      <c r="L5815">
        <v>3393</v>
      </c>
      <c r="M5815" s="4" t="s">
        <v>36</v>
      </c>
      <c r="N5815">
        <v>1998</v>
      </c>
      <c r="O5815">
        <v>2714.9</v>
      </c>
      <c r="P5815">
        <v>2641</v>
      </c>
      <c r="Q5815" s="4" t="s">
        <v>23</v>
      </c>
      <c r="R5815" s="4" t="s">
        <v>21</v>
      </c>
      <c r="S5815">
        <v>2</v>
      </c>
    </row>
    <row r="5816" spans="1:19">
      <c r="A5816" s="4" t="s">
        <v>6023</v>
      </c>
      <c r="B5816" s="4" t="s">
        <v>212</v>
      </c>
      <c r="C5816" s="4" t="s">
        <v>177</v>
      </c>
      <c r="D5816" s="4" t="s">
        <v>105</v>
      </c>
      <c r="E5816" s="4" t="s">
        <v>172</v>
      </c>
      <c r="F5816" s="3">
        <v>42957</v>
      </c>
      <c r="G5816" s="3">
        <v>42963</v>
      </c>
      <c r="H5816">
        <v>49</v>
      </c>
      <c r="I5816" s="4" t="s">
        <v>9023</v>
      </c>
      <c r="J5816" s="4" t="s">
        <v>9024</v>
      </c>
      <c r="K5816" s="4" t="s">
        <v>9012</v>
      </c>
      <c r="L5816">
        <v>55</v>
      </c>
      <c r="M5816" s="4" t="s">
        <v>36</v>
      </c>
      <c r="N5816">
        <v>1996</v>
      </c>
      <c r="O5816">
        <v>6354.87</v>
      </c>
      <c r="P5816">
        <v>16780</v>
      </c>
      <c r="Q5816" s="4" t="s">
        <v>23</v>
      </c>
      <c r="R5816" s="4" t="s">
        <v>35</v>
      </c>
      <c r="S5816">
        <v>6</v>
      </c>
    </row>
    <row r="5817" spans="1:19">
      <c r="A5817" s="4" t="s">
        <v>6024</v>
      </c>
      <c r="B5817" s="4" t="s">
        <v>237</v>
      </c>
      <c r="C5817" s="4" t="s">
        <v>199</v>
      </c>
      <c r="D5817" s="4" t="s">
        <v>35</v>
      </c>
      <c r="E5817" s="4" t="s">
        <v>197</v>
      </c>
      <c r="F5817" s="3">
        <v>42957</v>
      </c>
      <c r="G5817" s="3">
        <v>43045</v>
      </c>
      <c r="H5817">
        <v>0</v>
      </c>
      <c r="I5817" s="4" t="s">
        <v>9018</v>
      </c>
      <c r="J5817" s="4" t="s">
        <v>9019</v>
      </c>
      <c r="K5817" s="4" t="s">
        <v>9010</v>
      </c>
      <c r="L5817">
        <v>5482</v>
      </c>
      <c r="M5817" s="4" t="s">
        <v>36</v>
      </c>
      <c r="N5817">
        <v>2002</v>
      </c>
      <c r="O5817">
        <v>987.39</v>
      </c>
      <c r="P5817">
        <v>2253</v>
      </c>
      <c r="Q5817" s="4" t="s">
        <v>23</v>
      </c>
      <c r="R5817" s="4" t="s">
        <v>24</v>
      </c>
      <c r="S5817">
        <v>88</v>
      </c>
    </row>
    <row r="5818" spans="1:19">
      <c r="A5818" s="4" t="s">
        <v>6025</v>
      </c>
      <c r="B5818" s="4" t="s">
        <v>203</v>
      </c>
      <c r="C5818" s="4" t="s">
        <v>171</v>
      </c>
      <c r="D5818" s="4" t="s">
        <v>24</v>
      </c>
      <c r="E5818" s="4" t="s">
        <v>193</v>
      </c>
      <c r="F5818" s="3">
        <v>42957</v>
      </c>
      <c r="G5818" s="3"/>
      <c r="I5818" s="4" t="s">
        <v>9023</v>
      </c>
      <c r="J5818" s="4" t="s">
        <v>9024</v>
      </c>
      <c r="K5818" s="4" t="s">
        <v>9010</v>
      </c>
      <c r="L5818">
        <v>1096</v>
      </c>
      <c r="M5818" s="4"/>
      <c r="Q5818" s="4"/>
      <c r="R5818" s="4"/>
    </row>
    <row r="5819" spans="1:19">
      <c r="A5819" s="4" t="s">
        <v>6026</v>
      </c>
      <c r="B5819" s="4" t="s">
        <v>203</v>
      </c>
      <c r="C5819" s="4" t="s">
        <v>192</v>
      </c>
      <c r="D5819" s="4" t="s">
        <v>81</v>
      </c>
      <c r="E5819" s="4" t="s">
        <v>172</v>
      </c>
      <c r="F5819" s="3">
        <v>42957</v>
      </c>
      <c r="G5819" s="3">
        <v>42960</v>
      </c>
      <c r="H5819">
        <v>3511</v>
      </c>
      <c r="I5819" s="4" t="s">
        <v>9023</v>
      </c>
      <c r="J5819" s="4" t="s">
        <v>9024</v>
      </c>
      <c r="K5819" s="4" t="s">
        <v>9012</v>
      </c>
      <c r="L5819">
        <v>3393</v>
      </c>
      <c r="M5819" s="4" t="s">
        <v>33</v>
      </c>
      <c r="N5819">
        <v>1989</v>
      </c>
      <c r="O5819">
        <v>1388.67</v>
      </c>
      <c r="P5819">
        <v>3583</v>
      </c>
      <c r="Q5819" s="4" t="s">
        <v>23</v>
      </c>
      <c r="R5819" s="4" t="s">
        <v>24</v>
      </c>
      <c r="S5819">
        <v>3</v>
      </c>
    </row>
    <row r="5820" spans="1:19">
      <c r="A5820" s="4" t="s">
        <v>6027</v>
      </c>
      <c r="B5820" s="4" t="s">
        <v>343</v>
      </c>
      <c r="C5820" s="4" t="s">
        <v>179</v>
      </c>
      <c r="D5820" s="4" t="s">
        <v>97</v>
      </c>
      <c r="E5820" s="4" t="s">
        <v>193</v>
      </c>
      <c r="F5820" s="3">
        <v>42957</v>
      </c>
      <c r="G5820" s="3"/>
      <c r="I5820" s="4" t="s">
        <v>9016</v>
      </c>
      <c r="J5820" s="4" t="s">
        <v>9015</v>
      </c>
      <c r="K5820" s="4" t="s">
        <v>9010</v>
      </c>
      <c r="L5820">
        <v>550</v>
      </c>
      <c r="M5820" s="4" t="s">
        <v>33</v>
      </c>
      <c r="N5820">
        <v>2001</v>
      </c>
      <c r="O5820">
        <v>2437.85</v>
      </c>
      <c r="P5820">
        <v>4874</v>
      </c>
      <c r="Q5820" s="4" t="s">
        <v>23</v>
      </c>
      <c r="R5820" s="4" t="s">
        <v>24</v>
      </c>
    </row>
    <row r="5821" spans="1:19">
      <c r="A5821" s="4" t="s">
        <v>6028</v>
      </c>
      <c r="B5821" s="4" t="s">
        <v>343</v>
      </c>
      <c r="C5821" s="4" t="s">
        <v>9011</v>
      </c>
      <c r="D5821" s="4" t="s">
        <v>41</v>
      </c>
      <c r="E5821" s="4" t="s">
        <v>197</v>
      </c>
      <c r="F5821" s="3">
        <v>42957</v>
      </c>
      <c r="G5821" s="3">
        <v>43062</v>
      </c>
      <c r="H5821">
        <v>0</v>
      </c>
      <c r="I5821" s="4" t="s">
        <v>9016</v>
      </c>
      <c r="J5821" s="4" t="s">
        <v>9015</v>
      </c>
      <c r="K5821" s="4" t="s">
        <v>9010</v>
      </c>
      <c r="L5821">
        <v>4821</v>
      </c>
      <c r="M5821" s="4" t="s">
        <v>36</v>
      </c>
      <c r="N5821">
        <v>1998</v>
      </c>
      <c r="O5821">
        <v>2714.9</v>
      </c>
      <c r="P5821">
        <v>2641</v>
      </c>
      <c r="Q5821" s="4" t="s">
        <v>23</v>
      </c>
      <c r="R5821" s="4" t="s">
        <v>21</v>
      </c>
      <c r="S5821">
        <v>105</v>
      </c>
    </row>
    <row r="5822" spans="1:19">
      <c r="A5822" s="4" t="s">
        <v>6029</v>
      </c>
      <c r="B5822" s="4" t="s">
        <v>230</v>
      </c>
      <c r="C5822" s="4" t="s">
        <v>9011</v>
      </c>
      <c r="D5822" s="4" t="s">
        <v>124</v>
      </c>
      <c r="E5822" s="4" t="s">
        <v>197</v>
      </c>
      <c r="F5822" s="3">
        <v>42957</v>
      </c>
      <c r="G5822" s="3">
        <v>43059</v>
      </c>
      <c r="H5822">
        <v>0</v>
      </c>
      <c r="I5822" s="4" t="s">
        <v>9026</v>
      </c>
      <c r="J5822" s="4" t="s">
        <v>9024</v>
      </c>
      <c r="K5822" s="4" t="s">
        <v>9010</v>
      </c>
      <c r="L5822">
        <v>4821</v>
      </c>
      <c r="M5822" s="4" t="s">
        <v>60</v>
      </c>
      <c r="N5822">
        <v>1983</v>
      </c>
      <c r="O5822">
        <v>2871.35</v>
      </c>
      <c r="P5822">
        <v>9561</v>
      </c>
      <c r="Q5822" s="4" t="s">
        <v>23</v>
      </c>
      <c r="R5822" s="4" t="s">
        <v>24</v>
      </c>
      <c r="S5822">
        <v>102</v>
      </c>
    </row>
    <row r="5823" spans="1:19">
      <c r="A5823" s="4" t="s">
        <v>6030</v>
      </c>
      <c r="B5823" s="4" t="s">
        <v>256</v>
      </c>
      <c r="C5823" s="4" t="s">
        <v>171</v>
      </c>
      <c r="D5823" s="4" t="s">
        <v>24</v>
      </c>
      <c r="E5823" s="4" t="s">
        <v>193</v>
      </c>
      <c r="F5823" s="3">
        <v>42957</v>
      </c>
      <c r="G5823" s="3"/>
      <c r="I5823" s="4" t="s">
        <v>9014</v>
      </c>
      <c r="J5823" s="4" t="s">
        <v>9015</v>
      </c>
      <c r="K5823" s="4" t="s">
        <v>9010</v>
      </c>
      <c r="L5823">
        <v>1096</v>
      </c>
      <c r="M5823" s="4"/>
      <c r="Q5823" s="4"/>
      <c r="R5823" s="4"/>
    </row>
    <row r="5824" spans="1:19">
      <c r="A5824" s="4" t="s">
        <v>6031</v>
      </c>
      <c r="B5824" s="4" t="s">
        <v>187</v>
      </c>
      <c r="C5824" s="4" t="s">
        <v>179</v>
      </c>
      <c r="D5824" s="4" t="s">
        <v>24</v>
      </c>
      <c r="E5824" s="4" t="s">
        <v>193</v>
      </c>
      <c r="F5824" s="3">
        <v>42957</v>
      </c>
      <c r="G5824" s="3"/>
      <c r="I5824" s="4" t="s">
        <v>9023</v>
      </c>
      <c r="J5824" s="4" t="s">
        <v>9024</v>
      </c>
      <c r="K5824" s="4" t="s">
        <v>9010</v>
      </c>
      <c r="L5824">
        <v>550</v>
      </c>
      <c r="M5824" s="4"/>
      <c r="Q5824" s="4"/>
      <c r="R5824" s="4"/>
    </row>
    <row r="5825" spans="1:19">
      <c r="A5825" s="4" t="s">
        <v>6032</v>
      </c>
      <c r="B5825" s="4" t="s">
        <v>244</v>
      </c>
      <c r="C5825" s="4" t="s">
        <v>199</v>
      </c>
      <c r="D5825" s="4" t="s">
        <v>113</v>
      </c>
      <c r="E5825" s="4" t="s">
        <v>193</v>
      </c>
      <c r="F5825" s="3">
        <v>42957</v>
      </c>
      <c r="G5825" s="3"/>
      <c r="I5825" s="4" t="s">
        <v>9016</v>
      </c>
      <c r="J5825" s="4" t="s">
        <v>9015</v>
      </c>
      <c r="K5825" s="4" t="s">
        <v>9010</v>
      </c>
      <c r="L5825">
        <v>5482</v>
      </c>
      <c r="M5825" s="4" t="s">
        <v>33</v>
      </c>
      <c r="N5825">
        <v>2000</v>
      </c>
      <c r="O5825">
        <v>167.89</v>
      </c>
      <c r="P5825">
        <v>493</v>
      </c>
      <c r="Q5825" s="4" t="s">
        <v>114</v>
      </c>
      <c r="R5825" s="4" t="s">
        <v>24</v>
      </c>
    </row>
    <row r="5826" spans="1:19">
      <c r="A5826" s="4" t="s">
        <v>6033</v>
      </c>
      <c r="B5826" s="4" t="s">
        <v>244</v>
      </c>
      <c r="C5826" s="4" t="s">
        <v>177</v>
      </c>
      <c r="D5826" s="4" t="s">
        <v>24</v>
      </c>
      <c r="E5826" s="4" t="s">
        <v>193</v>
      </c>
      <c r="F5826" s="3">
        <v>42957</v>
      </c>
      <c r="G5826" s="3"/>
      <c r="I5826" s="4" t="s">
        <v>9016</v>
      </c>
      <c r="J5826" s="4" t="s">
        <v>9015</v>
      </c>
      <c r="K5826" s="4" t="s">
        <v>9012</v>
      </c>
      <c r="L5826">
        <v>55</v>
      </c>
      <c r="M5826" s="4"/>
      <c r="Q5826" s="4"/>
      <c r="R5826" s="4"/>
    </row>
    <row r="5827" spans="1:19">
      <c r="A5827" s="4" t="s">
        <v>6034</v>
      </c>
      <c r="B5827" s="4" t="s">
        <v>244</v>
      </c>
      <c r="C5827" s="4" t="s">
        <v>171</v>
      </c>
      <c r="D5827" s="4" t="s">
        <v>41</v>
      </c>
      <c r="E5827" s="4" t="s">
        <v>172</v>
      </c>
      <c r="F5827" s="3">
        <v>42957</v>
      </c>
      <c r="G5827" s="3">
        <v>42974</v>
      </c>
      <c r="H5827">
        <v>1108</v>
      </c>
      <c r="I5827" s="4" t="s">
        <v>9016</v>
      </c>
      <c r="J5827" s="4" t="s">
        <v>9015</v>
      </c>
      <c r="K5827" s="4" t="s">
        <v>9010</v>
      </c>
      <c r="L5827">
        <v>1096</v>
      </c>
      <c r="M5827" s="4" t="s">
        <v>36</v>
      </c>
      <c r="N5827">
        <v>1998</v>
      </c>
      <c r="O5827">
        <v>2714.9</v>
      </c>
      <c r="P5827">
        <v>2641</v>
      </c>
      <c r="Q5827" s="4" t="s">
        <v>23</v>
      </c>
      <c r="R5827" s="4" t="s">
        <v>21</v>
      </c>
      <c r="S5827">
        <v>17</v>
      </c>
    </row>
    <row r="5828" spans="1:19">
      <c r="A5828" s="4" t="s">
        <v>6035</v>
      </c>
      <c r="B5828" s="4" t="s">
        <v>201</v>
      </c>
      <c r="C5828" s="4" t="s">
        <v>177</v>
      </c>
      <c r="D5828" s="4" t="s">
        <v>62</v>
      </c>
      <c r="E5828" s="4" t="s">
        <v>197</v>
      </c>
      <c r="F5828" s="3">
        <v>42957</v>
      </c>
      <c r="G5828" s="3">
        <v>43046</v>
      </c>
      <c r="H5828">
        <v>0</v>
      </c>
      <c r="I5828" s="4" t="s">
        <v>9026</v>
      </c>
      <c r="J5828" s="4" t="s">
        <v>9024</v>
      </c>
      <c r="K5828" s="4" t="s">
        <v>9012</v>
      </c>
      <c r="L5828">
        <v>55</v>
      </c>
      <c r="M5828" s="4" t="s">
        <v>58</v>
      </c>
      <c r="N5828">
        <v>2008</v>
      </c>
      <c r="O5828">
        <v>52.5</v>
      </c>
      <c r="P5828">
        <v>165</v>
      </c>
      <c r="Q5828" s="4" t="s">
        <v>23</v>
      </c>
      <c r="R5828" s="4" t="s">
        <v>24</v>
      </c>
      <c r="S5828">
        <v>89</v>
      </c>
    </row>
    <row r="5829" spans="1:19">
      <c r="A5829" s="4" t="s">
        <v>6036</v>
      </c>
      <c r="B5829" s="4" t="s">
        <v>201</v>
      </c>
      <c r="C5829" s="4" t="s">
        <v>177</v>
      </c>
      <c r="D5829" s="4" t="s">
        <v>74</v>
      </c>
      <c r="E5829" s="4" t="s">
        <v>197</v>
      </c>
      <c r="F5829" s="3">
        <v>42957</v>
      </c>
      <c r="G5829" s="3">
        <v>43042</v>
      </c>
      <c r="H5829">
        <v>0</v>
      </c>
      <c r="I5829" s="4" t="s">
        <v>9026</v>
      </c>
      <c r="J5829" s="4" t="s">
        <v>9024</v>
      </c>
      <c r="K5829" s="4" t="s">
        <v>9012</v>
      </c>
      <c r="L5829">
        <v>55</v>
      </c>
      <c r="M5829" s="4" t="s">
        <v>33</v>
      </c>
      <c r="N5829">
        <v>2003</v>
      </c>
      <c r="O5829">
        <v>223.8</v>
      </c>
      <c r="P5829">
        <v>299</v>
      </c>
      <c r="Q5829" s="4" t="s">
        <v>23</v>
      </c>
      <c r="R5829" s="4" t="s">
        <v>24</v>
      </c>
      <c r="S5829">
        <v>85</v>
      </c>
    </row>
    <row r="5830" spans="1:19">
      <c r="A5830" s="4" t="s">
        <v>6037</v>
      </c>
      <c r="B5830" s="4" t="s">
        <v>189</v>
      </c>
      <c r="C5830" s="4" t="s">
        <v>171</v>
      </c>
      <c r="D5830" s="4" t="s">
        <v>24</v>
      </c>
      <c r="E5830" s="4" t="s">
        <v>193</v>
      </c>
      <c r="F5830" s="3">
        <v>42957</v>
      </c>
      <c r="G5830" s="3"/>
      <c r="I5830" s="4" t="s">
        <v>9016</v>
      </c>
      <c r="J5830" s="4" t="s">
        <v>9015</v>
      </c>
      <c r="K5830" s="4" t="s">
        <v>9010</v>
      </c>
      <c r="L5830">
        <v>1096</v>
      </c>
      <c r="M5830" s="4"/>
      <c r="Q5830" s="4"/>
      <c r="R5830" s="4"/>
    </row>
    <row r="5831" spans="1:19">
      <c r="A5831" s="4" t="s">
        <v>6038</v>
      </c>
      <c r="B5831" s="4" t="s">
        <v>189</v>
      </c>
      <c r="C5831" s="4" t="s">
        <v>179</v>
      </c>
      <c r="D5831" s="4" t="s">
        <v>109</v>
      </c>
      <c r="E5831" s="4" t="s">
        <v>197</v>
      </c>
      <c r="F5831" s="3">
        <v>42957</v>
      </c>
      <c r="G5831" s="3">
        <v>42994</v>
      </c>
      <c r="H5831">
        <v>0</v>
      </c>
      <c r="I5831" s="4" t="s">
        <v>9016</v>
      </c>
      <c r="J5831" s="4" t="s">
        <v>9015</v>
      </c>
      <c r="K5831" s="4" t="s">
        <v>9010</v>
      </c>
      <c r="L5831">
        <v>550</v>
      </c>
      <c r="M5831" s="4" t="s">
        <v>58</v>
      </c>
      <c r="N5831">
        <v>1987</v>
      </c>
      <c r="O5831">
        <v>1698.2</v>
      </c>
      <c r="P5831">
        <v>3798</v>
      </c>
      <c r="Q5831" s="4" t="s">
        <v>23</v>
      </c>
      <c r="R5831" s="4" t="s">
        <v>24</v>
      </c>
      <c r="S5831">
        <v>37</v>
      </c>
    </row>
    <row r="5832" spans="1:19">
      <c r="A5832" s="4" t="s">
        <v>6039</v>
      </c>
      <c r="B5832" s="4" t="s">
        <v>189</v>
      </c>
      <c r="C5832" s="4" t="s">
        <v>199</v>
      </c>
      <c r="D5832" s="4" t="s">
        <v>47</v>
      </c>
      <c r="E5832" s="4" t="s">
        <v>172</v>
      </c>
      <c r="F5832" s="3">
        <v>42957</v>
      </c>
      <c r="G5832" s="3">
        <v>42972</v>
      </c>
      <c r="H5832">
        <v>5671</v>
      </c>
      <c r="I5832" s="4" t="s">
        <v>9016</v>
      </c>
      <c r="J5832" s="4" t="s">
        <v>9015</v>
      </c>
      <c r="K5832" s="4" t="s">
        <v>9010</v>
      </c>
      <c r="L5832">
        <v>5482</v>
      </c>
      <c r="M5832" s="4" t="s">
        <v>46</v>
      </c>
      <c r="N5832">
        <v>1986</v>
      </c>
      <c r="O5832">
        <v>2403.58</v>
      </c>
      <c r="P5832">
        <v>8801</v>
      </c>
      <c r="Q5832" s="4" t="s">
        <v>23</v>
      </c>
      <c r="R5832" s="4" t="s">
        <v>24</v>
      </c>
      <c r="S5832">
        <v>15</v>
      </c>
    </row>
    <row r="5833" spans="1:19">
      <c r="A5833" s="4" t="s">
        <v>6040</v>
      </c>
      <c r="B5833" s="4" t="s">
        <v>226</v>
      </c>
      <c r="C5833" s="4" t="s">
        <v>9011</v>
      </c>
      <c r="D5833" s="4" t="s">
        <v>54</v>
      </c>
      <c r="E5833" s="4" t="s">
        <v>193</v>
      </c>
      <c r="F5833" s="3">
        <v>42957</v>
      </c>
      <c r="G5833" s="3"/>
      <c r="I5833" s="4" t="s">
        <v>9018</v>
      </c>
      <c r="J5833" s="4" t="s">
        <v>9019</v>
      </c>
      <c r="K5833" s="4" t="s">
        <v>9010</v>
      </c>
      <c r="L5833">
        <v>4821</v>
      </c>
      <c r="M5833" s="4" t="s">
        <v>55</v>
      </c>
      <c r="N5833">
        <v>1995</v>
      </c>
      <c r="O5833">
        <v>1825.82</v>
      </c>
      <c r="P5833">
        <v>5595</v>
      </c>
      <c r="Q5833" s="4" t="s">
        <v>23</v>
      </c>
      <c r="R5833" s="4" t="s">
        <v>56</v>
      </c>
    </row>
    <row r="5834" spans="1:19">
      <c r="A5834" s="4" t="s">
        <v>6041</v>
      </c>
      <c r="B5834" s="4" t="s">
        <v>226</v>
      </c>
      <c r="C5834" s="4" t="s">
        <v>179</v>
      </c>
      <c r="D5834" s="4" t="s">
        <v>35</v>
      </c>
      <c r="E5834" s="4" t="s">
        <v>197</v>
      </c>
      <c r="F5834" s="3">
        <v>42957</v>
      </c>
      <c r="G5834" s="3">
        <v>42987</v>
      </c>
      <c r="H5834">
        <v>0</v>
      </c>
      <c r="I5834" s="4" t="s">
        <v>9018</v>
      </c>
      <c r="J5834" s="4" t="s">
        <v>9019</v>
      </c>
      <c r="K5834" s="4" t="s">
        <v>9010</v>
      </c>
      <c r="L5834">
        <v>550</v>
      </c>
      <c r="M5834" s="4" t="s">
        <v>36</v>
      </c>
      <c r="N5834">
        <v>2002</v>
      </c>
      <c r="O5834">
        <v>987.39</v>
      </c>
      <c r="P5834">
        <v>2253</v>
      </c>
      <c r="Q5834" s="4" t="s">
        <v>23</v>
      </c>
      <c r="R5834" s="4" t="s">
        <v>24</v>
      </c>
      <c r="S5834">
        <v>30</v>
      </c>
    </row>
    <row r="5835" spans="1:19">
      <c r="A5835" s="4" t="s">
        <v>6042</v>
      </c>
      <c r="B5835" s="4" t="s">
        <v>208</v>
      </c>
      <c r="C5835" s="4" t="s">
        <v>179</v>
      </c>
      <c r="D5835" s="4" t="s">
        <v>29</v>
      </c>
      <c r="E5835" s="4" t="s">
        <v>172</v>
      </c>
      <c r="F5835" s="3">
        <v>42957</v>
      </c>
      <c r="G5835" s="3">
        <v>43002</v>
      </c>
      <c r="H5835">
        <v>546</v>
      </c>
      <c r="I5835" s="4" t="s">
        <v>9014</v>
      </c>
      <c r="J5835" s="4" t="s">
        <v>9015</v>
      </c>
      <c r="K5835" s="4" t="s">
        <v>9010</v>
      </c>
      <c r="L5835">
        <v>550</v>
      </c>
      <c r="M5835" s="4" t="s">
        <v>26</v>
      </c>
      <c r="N5835">
        <v>2012</v>
      </c>
      <c r="O5835">
        <v>587.34</v>
      </c>
      <c r="P5835">
        <v>1356</v>
      </c>
      <c r="Q5835" s="4" t="s">
        <v>30</v>
      </c>
      <c r="R5835" s="4" t="s">
        <v>24</v>
      </c>
      <c r="S5835">
        <v>45</v>
      </c>
    </row>
    <row r="5836" spans="1:19">
      <c r="A5836" s="4" t="s">
        <v>6043</v>
      </c>
      <c r="B5836" s="4" t="s">
        <v>185</v>
      </c>
      <c r="C5836" s="4" t="s">
        <v>177</v>
      </c>
      <c r="D5836" s="4" t="s">
        <v>62</v>
      </c>
      <c r="E5836" s="4" t="s">
        <v>172</v>
      </c>
      <c r="F5836" s="3">
        <v>42957</v>
      </c>
      <c r="G5836" s="3">
        <v>43075</v>
      </c>
      <c r="H5836">
        <v>57</v>
      </c>
      <c r="I5836" s="4" t="s">
        <v>9023</v>
      </c>
      <c r="J5836" s="4" t="s">
        <v>9024</v>
      </c>
      <c r="K5836" s="4" t="s">
        <v>9012</v>
      </c>
      <c r="L5836">
        <v>55</v>
      </c>
      <c r="M5836" s="4" t="s">
        <v>58</v>
      </c>
      <c r="N5836">
        <v>2008</v>
      </c>
      <c r="O5836">
        <v>52.5</v>
      </c>
      <c r="P5836">
        <v>165</v>
      </c>
      <c r="Q5836" s="4" t="s">
        <v>23</v>
      </c>
      <c r="R5836" s="4" t="s">
        <v>24</v>
      </c>
      <c r="S5836">
        <v>118</v>
      </c>
    </row>
    <row r="5837" spans="1:19">
      <c r="A5837" s="4" t="s">
        <v>6044</v>
      </c>
      <c r="B5837" s="4" t="s">
        <v>185</v>
      </c>
      <c r="C5837" s="4" t="s">
        <v>192</v>
      </c>
      <c r="D5837" s="4" t="s">
        <v>49</v>
      </c>
      <c r="E5837" s="4" t="s">
        <v>172</v>
      </c>
      <c r="F5837" s="3">
        <v>42957</v>
      </c>
      <c r="G5837" s="3">
        <v>43006</v>
      </c>
      <c r="H5837">
        <v>3195</v>
      </c>
      <c r="I5837" s="4" t="s">
        <v>9023</v>
      </c>
      <c r="J5837" s="4" t="s">
        <v>9024</v>
      </c>
      <c r="K5837" s="4" t="s">
        <v>9012</v>
      </c>
      <c r="L5837">
        <v>3393</v>
      </c>
      <c r="M5837" s="4" t="s">
        <v>9322</v>
      </c>
      <c r="N5837">
        <v>2010</v>
      </c>
      <c r="O5837">
        <v>587.72</v>
      </c>
      <c r="P5837">
        <v>1501</v>
      </c>
      <c r="Q5837" s="4" t="s">
        <v>23</v>
      </c>
      <c r="R5837" s="4" t="s">
        <v>24</v>
      </c>
      <c r="S5837">
        <v>49</v>
      </c>
    </row>
    <row r="5838" spans="1:19">
      <c r="A5838" s="4" t="s">
        <v>6045</v>
      </c>
      <c r="B5838" s="4" t="s">
        <v>216</v>
      </c>
      <c r="C5838" s="4" t="s">
        <v>179</v>
      </c>
      <c r="D5838" s="4" t="s">
        <v>130</v>
      </c>
      <c r="E5838" s="4" t="s">
        <v>197</v>
      </c>
      <c r="F5838" s="3">
        <v>42957</v>
      </c>
      <c r="G5838" s="3">
        <v>43045</v>
      </c>
      <c r="H5838">
        <v>0</v>
      </c>
      <c r="I5838" s="4" t="s">
        <v>9018</v>
      </c>
      <c r="J5838" s="4" t="s">
        <v>9019</v>
      </c>
      <c r="K5838" s="4" t="s">
        <v>9010</v>
      </c>
      <c r="L5838">
        <v>550</v>
      </c>
      <c r="M5838" s="4" t="s">
        <v>36</v>
      </c>
      <c r="N5838">
        <v>1979</v>
      </c>
      <c r="O5838">
        <v>4478.47</v>
      </c>
      <c r="P5838">
        <v>13809</v>
      </c>
      <c r="Q5838" s="4" t="s">
        <v>23</v>
      </c>
      <c r="R5838" s="4" t="s">
        <v>24</v>
      </c>
      <c r="S5838">
        <v>88</v>
      </c>
    </row>
    <row r="5839" spans="1:19">
      <c r="A5839" s="4" t="s">
        <v>6046</v>
      </c>
      <c r="B5839" s="4" t="s">
        <v>183</v>
      </c>
      <c r="C5839" s="4" t="s">
        <v>177</v>
      </c>
      <c r="D5839" s="4" t="s">
        <v>68</v>
      </c>
      <c r="E5839" s="4" t="s">
        <v>197</v>
      </c>
      <c r="F5839" s="3">
        <v>42958</v>
      </c>
      <c r="G5839" s="3">
        <v>43045</v>
      </c>
      <c r="H5839">
        <v>0</v>
      </c>
      <c r="I5839" s="4" t="s">
        <v>9014</v>
      </c>
      <c r="J5839" s="4" t="s">
        <v>9015</v>
      </c>
      <c r="K5839" s="4" t="s">
        <v>9012</v>
      </c>
      <c r="L5839">
        <v>55</v>
      </c>
      <c r="M5839" s="4" t="s">
        <v>9322</v>
      </c>
      <c r="N5839">
        <v>2000</v>
      </c>
      <c r="O5839">
        <v>1223.72</v>
      </c>
      <c r="P5839">
        <v>2497</v>
      </c>
      <c r="Q5839" s="4" t="s">
        <v>69</v>
      </c>
      <c r="R5839" s="4" t="s">
        <v>24</v>
      </c>
      <c r="S5839">
        <v>87</v>
      </c>
    </row>
    <row r="5840" spans="1:19">
      <c r="A5840" s="4" t="s">
        <v>6047</v>
      </c>
      <c r="B5840" s="4" t="s">
        <v>183</v>
      </c>
      <c r="C5840" s="4" t="s">
        <v>177</v>
      </c>
      <c r="D5840" s="4" t="s">
        <v>68</v>
      </c>
      <c r="E5840" s="4" t="s">
        <v>197</v>
      </c>
      <c r="F5840" s="3">
        <v>42958</v>
      </c>
      <c r="G5840" s="3">
        <v>42970</v>
      </c>
      <c r="H5840">
        <v>0</v>
      </c>
      <c r="I5840" s="4" t="s">
        <v>9014</v>
      </c>
      <c r="J5840" s="4" t="s">
        <v>9015</v>
      </c>
      <c r="K5840" s="4" t="s">
        <v>9012</v>
      </c>
      <c r="L5840">
        <v>55</v>
      </c>
      <c r="M5840" s="4" t="s">
        <v>9322</v>
      </c>
      <c r="N5840">
        <v>2000</v>
      </c>
      <c r="O5840">
        <v>1223.72</v>
      </c>
      <c r="P5840">
        <v>2497</v>
      </c>
      <c r="Q5840" s="4" t="s">
        <v>69</v>
      </c>
      <c r="R5840" s="4" t="s">
        <v>24</v>
      </c>
      <c r="S5840">
        <v>12</v>
      </c>
    </row>
    <row r="5841" spans="1:19">
      <c r="A5841" s="4" t="s">
        <v>6048</v>
      </c>
      <c r="B5841" s="4" t="s">
        <v>183</v>
      </c>
      <c r="C5841" s="4" t="s">
        <v>177</v>
      </c>
      <c r="D5841" s="4" t="s">
        <v>51</v>
      </c>
      <c r="E5841" s="4" t="s">
        <v>172</v>
      </c>
      <c r="F5841" s="3">
        <v>42958</v>
      </c>
      <c r="G5841" s="3">
        <v>42965</v>
      </c>
      <c r="H5841">
        <v>46</v>
      </c>
      <c r="I5841" s="4" t="s">
        <v>9014</v>
      </c>
      <c r="J5841" s="4" t="s">
        <v>9015</v>
      </c>
      <c r="K5841" s="4" t="s">
        <v>9012</v>
      </c>
      <c r="L5841">
        <v>55</v>
      </c>
      <c r="M5841" s="4" t="s">
        <v>36</v>
      </c>
      <c r="N5841">
        <v>1982</v>
      </c>
      <c r="O5841">
        <v>4618</v>
      </c>
      <c r="P5841">
        <v>10083</v>
      </c>
      <c r="Q5841" s="4" t="s">
        <v>23</v>
      </c>
      <c r="R5841" s="4" t="s">
        <v>24</v>
      </c>
      <c r="S5841">
        <v>7</v>
      </c>
    </row>
    <row r="5842" spans="1:19">
      <c r="A5842" s="4" t="s">
        <v>6049</v>
      </c>
      <c r="B5842" s="4" t="s">
        <v>183</v>
      </c>
      <c r="C5842" s="4" t="s">
        <v>177</v>
      </c>
      <c r="D5842" s="4" t="s">
        <v>111</v>
      </c>
      <c r="E5842" s="4" t="s">
        <v>172</v>
      </c>
      <c r="F5842" s="3">
        <v>42958</v>
      </c>
      <c r="G5842" s="3">
        <v>43046</v>
      </c>
      <c r="H5842">
        <v>65</v>
      </c>
      <c r="I5842" s="4" t="s">
        <v>9014</v>
      </c>
      <c r="J5842" s="4" t="s">
        <v>9015</v>
      </c>
      <c r="K5842" s="4" t="s">
        <v>9012</v>
      </c>
      <c r="L5842">
        <v>55</v>
      </c>
      <c r="M5842" s="4" t="s">
        <v>33</v>
      </c>
      <c r="N5842">
        <v>1988</v>
      </c>
      <c r="O5842">
        <v>1376.8</v>
      </c>
      <c r="P5842">
        <v>1165</v>
      </c>
      <c r="Q5842" s="4" t="s">
        <v>112</v>
      </c>
      <c r="R5842" s="4" t="s">
        <v>24</v>
      </c>
      <c r="S5842">
        <v>88</v>
      </c>
    </row>
    <row r="5843" spans="1:19">
      <c r="A5843" s="4" t="s">
        <v>6050</v>
      </c>
      <c r="B5843" s="4" t="s">
        <v>212</v>
      </c>
      <c r="C5843" s="4" t="s">
        <v>179</v>
      </c>
      <c r="D5843" s="4" t="s">
        <v>24</v>
      </c>
      <c r="E5843" s="4" t="s">
        <v>193</v>
      </c>
      <c r="F5843" s="3">
        <v>42958</v>
      </c>
      <c r="G5843" s="3"/>
      <c r="I5843" s="4" t="s">
        <v>9023</v>
      </c>
      <c r="J5843" s="4" t="s">
        <v>9024</v>
      </c>
      <c r="K5843" s="4" t="s">
        <v>9010</v>
      </c>
      <c r="L5843">
        <v>550</v>
      </c>
      <c r="M5843" s="4"/>
      <c r="Q5843" s="4"/>
      <c r="R5843" s="4"/>
    </row>
    <row r="5844" spans="1:19">
      <c r="A5844" s="4" t="s">
        <v>6051</v>
      </c>
      <c r="B5844" s="4" t="s">
        <v>196</v>
      </c>
      <c r="C5844" s="4" t="s">
        <v>199</v>
      </c>
      <c r="D5844" s="4" t="s">
        <v>117</v>
      </c>
      <c r="E5844" s="4" t="s">
        <v>193</v>
      </c>
      <c r="F5844" s="3">
        <v>42958</v>
      </c>
      <c r="G5844" s="3"/>
      <c r="I5844" s="4" t="s">
        <v>9016</v>
      </c>
      <c r="J5844" s="4" t="s">
        <v>9015</v>
      </c>
      <c r="K5844" s="4" t="s">
        <v>9010</v>
      </c>
      <c r="L5844">
        <v>5482</v>
      </c>
      <c r="M5844" s="4" t="s">
        <v>26</v>
      </c>
      <c r="N5844">
        <v>1996</v>
      </c>
      <c r="O5844">
        <v>439.21</v>
      </c>
      <c r="P5844">
        <v>792</v>
      </c>
      <c r="Q5844" s="4" t="s">
        <v>23</v>
      </c>
      <c r="R5844" s="4" t="s">
        <v>24</v>
      </c>
    </row>
    <row r="5845" spans="1:19">
      <c r="A5845" s="4" t="s">
        <v>6052</v>
      </c>
      <c r="B5845" s="4" t="s">
        <v>191</v>
      </c>
      <c r="C5845" s="4" t="s">
        <v>9011</v>
      </c>
      <c r="D5845" s="4" t="s">
        <v>38</v>
      </c>
      <c r="E5845" s="4" t="s">
        <v>197</v>
      </c>
      <c r="F5845" s="3">
        <v>42958</v>
      </c>
      <c r="G5845" s="3">
        <v>42971</v>
      </c>
      <c r="H5845">
        <v>0</v>
      </c>
      <c r="I5845" s="4" t="s">
        <v>9026</v>
      </c>
      <c r="J5845" s="4" t="s">
        <v>9024</v>
      </c>
      <c r="K5845" s="4" t="s">
        <v>9010</v>
      </c>
      <c r="L5845">
        <v>4821</v>
      </c>
      <c r="M5845" s="4" t="s">
        <v>39</v>
      </c>
      <c r="N5845">
        <v>1993</v>
      </c>
      <c r="O5845">
        <v>4269.8999999999996</v>
      </c>
      <c r="P5845">
        <v>6472</v>
      </c>
      <c r="Q5845" s="4" t="s">
        <v>23</v>
      </c>
      <c r="R5845" s="4" t="s">
        <v>40</v>
      </c>
      <c r="S5845">
        <v>13</v>
      </c>
    </row>
    <row r="5846" spans="1:19">
      <c r="A5846" s="4" t="s">
        <v>6053</v>
      </c>
      <c r="B5846" s="4" t="s">
        <v>343</v>
      </c>
      <c r="C5846" s="4" t="s">
        <v>179</v>
      </c>
      <c r="D5846" s="4" t="s">
        <v>100</v>
      </c>
      <c r="E5846" s="4" t="s">
        <v>172</v>
      </c>
      <c r="F5846" s="3">
        <v>42958</v>
      </c>
      <c r="G5846" s="3">
        <v>43050</v>
      </c>
      <c r="H5846">
        <v>526</v>
      </c>
      <c r="I5846" s="4" t="s">
        <v>9016</v>
      </c>
      <c r="J5846" s="4" t="s">
        <v>9015</v>
      </c>
      <c r="K5846" s="4" t="s">
        <v>9010</v>
      </c>
      <c r="L5846">
        <v>550</v>
      </c>
      <c r="M5846" s="4" t="s">
        <v>9322</v>
      </c>
      <c r="N5846">
        <v>1987</v>
      </c>
      <c r="O5846">
        <v>2938.67</v>
      </c>
      <c r="P5846">
        <v>8775</v>
      </c>
      <c r="Q5846" s="4" t="s">
        <v>101</v>
      </c>
      <c r="R5846" s="4" t="s">
        <v>24</v>
      </c>
      <c r="S5846">
        <v>92</v>
      </c>
    </row>
    <row r="5847" spans="1:19">
      <c r="A5847" s="4" t="s">
        <v>6054</v>
      </c>
      <c r="B5847" s="4" t="s">
        <v>343</v>
      </c>
      <c r="C5847" s="4" t="s">
        <v>9011</v>
      </c>
      <c r="D5847" s="4" t="s">
        <v>66</v>
      </c>
      <c r="E5847" s="4" t="s">
        <v>172</v>
      </c>
      <c r="F5847" s="3">
        <v>42958</v>
      </c>
      <c r="G5847" s="3">
        <v>43049</v>
      </c>
      <c r="H5847">
        <v>4809</v>
      </c>
      <c r="I5847" s="4" t="s">
        <v>9016</v>
      </c>
      <c r="J5847" s="4" t="s">
        <v>9015</v>
      </c>
      <c r="K5847" s="4" t="s">
        <v>9010</v>
      </c>
      <c r="L5847">
        <v>4821</v>
      </c>
      <c r="M5847" s="4" t="s">
        <v>33</v>
      </c>
      <c r="N5847">
        <v>2007</v>
      </c>
      <c r="O5847">
        <v>894.33</v>
      </c>
      <c r="P5847">
        <v>1635</v>
      </c>
      <c r="Q5847" s="4" t="s">
        <v>67</v>
      </c>
      <c r="R5847" s="4" t="s">
        <v>24</v>
      </c>
      <c r="S5847">
        <v>91</v>
      </c>
    </row>
    <row r="5848" spans="1:19">
      <c r="A5848" s="4" t="s">
        <v>6055</v>
      </c>
      <c r="B5848" s="4" t="s">
        <v>187</v>
      </c>
      <c r="C5848" s="4" t="s">
        <v>177</v>
      </c>
      <c r="D5848" s="4" t="s">
        <v>24</v>
      </c>
      <c r="E5848" s="4" t="s">
        <v>193</v>
      </c>
      <c r="F5848" s="3">
        <v>42958</v>
      </c>
      <c r="G5848" s="3"/>
      <c r="I5848" s="4" t="s">
        <v>9023</v>
      </c>
      <c r="J5848" s="4" t="s">
        <v>9024</v>
      </c>
      <c r="K5848" s="4" t="s">
        <v>9012</v>
      </c>
      <c r="L5848">
        <v>55</v>
      </c>
      <c r="M5848" s="4"/>
      <c r="Q5848" s="4"/>
      <c r="R5848" s="4"/>
    </row>
    <row r="5849" spans="1:19">
      <c r="A5849" s="4" t="s">
        <v>6056</v>
      </c>
      <c r="B5849" s="4" t="s">
        <v>187</v>
      </c>
      <c r="C5849" s="4" t="s">
        <v>171</v>
      </c>
      <c r="D5849" s="4" t="s">
        <v>72</v>
      </c>
      <c r="E5849" s="4" t="s">
        <v>172</v>
      </c>
      <c r="F5849" s="3">
        <v>42958</v>
      </c>
      <c r="G5849" s="3">
        <v>42961</v>
      </c>
      <c r="H5849">
        <v>1105</v>
      </c>
      <c r="I5849" s="4" t="s">
        <v>9023</v>
      </c>
      <c r="J5849" s="4" t="s">
        <v>9024</v>
      </c>
      <c r="K5849" s="4" t="s">
        <v>9010</v>
      </c>
      <c r="L5849">
        <v>1096</v>
      </c>
      <c r="M5849" s="4" t="s">
        <v>73</v>
      </c>
      <c r="N5849">
        <v>2003</v>
      </c>
      <c r="O5849">
        <v>692.19</v>
      </c>
      <c r="P5849">
        <v>1922</v>
      </c>
      <c r="Q5849" s="4" t="s">
        <v>23</v>
      </c>
      <c r="R5849" s="4" t="s">
        <v>24</v>
      </c>
      <c r="S5849">
        <v>3</v>
      </c>
    </row>
    <row r="5850" spans="1:19">
      <c r="A5850" s="4" t="s">
        <v>6057</v>
      </c>
      <c r="B5850" s="4" t="s">
        <v>244</v>
      </c>
      <c r="C5850" s="4" t="s">
        <v>192</v>
      </c>
      <c r="D5850" s="4" t="s">
        <v>111</v>
      </c>
      <c r="E5850" s="4" t="s">
        <v>193</v>
      </c>
      <c r="F5850" s="3">
        <v>42958</v>
      </c>
      <c r="G5850" s="3"/>
      <c r="I5850" s="4" t="s">
        <v>9016</v>
      </c>
      <c r="J5850" s="4" t="s">
        <v>9015</v>
      </c>
      <c r="K5850" s="4" t="s">
        <v>9012</v>
      </c>
      <c r="L5850">
        <v>3393</v>
      </c>
      <c r="M5850" s="4" t="s">
        <v>33</v>
      </c>
      <c r="N5850">
        <v>1988</v>
      </c>
      <c r="O5850">
        <v>1376.8</v>
      </c>
      <c r="P5850">
        <v>1165</v>
      </c>
      <c r="Q5850" s="4" t="s">
        <v>112</v>
      </c>
      <c r="R5850" s="4" t="s">
        <v>24</v>
      </c>
    </row>
    <row r="5851" spans="1:19">
      <c r="A5851" s="4" t="s">
        <v>6058</v>
      </c>
      <c r="B5851" s="4" t="s">
        <v>201</v>
      </c>
      <c r="C5851" s="4" t="s">
        <v>179</v>
      </c>
      <c r="D5851" s="4" t="s">
        <v>24</v>
      </c>
      <c r="E5851" s="4" t="s">
        <v>193</v>
      </c>
      <c r="F5851" s="3">
        <v>42958</v>
      </c>
      <c r="G5851" s="3"/>
      <c r="I5851" s="4" t="s">
        <v>9026</v>
      </c>
      <c r="J5851" s="4" t="s">
        <v>9024</v>
      </c>
      <c r="K5851" s="4" t="s">
        <v>9010</v>
      </c>
      <c r="L5851">
        <v>550</v>
      </c>
      <c r="M5851" s="4"/>
      <c r="Q5851" s="4"/>
      <c r="R5851" s="4"/>
    </row>
    <row r="5852" spans="1:19">
      <c r="A5852" s="4" t="s">
        <v>6059</v>
      </c>
      <c r="B5852" s="4" t="s">
        <v>208</v>
      </c>
      <c r="C5852" s="4" t="s">
        <v>177</v>
      </c>
      <c r="D5852" s="4" t="s">
        <v>24</v>
      </c>
      <c r="E5852" s="4" t="s">
        <v>193</v>
      </c>
      <c r="F5852" s="3">
        <v>42958</v>
      </c>
      <c r="G5852" s="3"/>
      <c r="I5852" s="4" t="s">
        <v>9014</v>
      </c>
      <c r="J5852" s="4" t="s">
        <v>9015</v>
      </c>
      <c r="K5852" s="4" t="s">
        <v>9012</v>
      </c>
      <c r="L5852">
        <v>55</v>
      </c>
      <c r="M5852" s="4"/>
      <c r="Q5852" s="4"/>
      <c r="R5852" s="4"/>
    </row>
    <row r="5853" spans="1:19">
      <c r="A5853" s="4" t="s">
        <v>6060</v>
      </c>
      <c r="B5853" s="4" t="s">
        <v>208</v>
      </c>
      <c r="C5853" s="4" t="s">
        <v>177</v>
      </c>
      <c r="D5853" s="4" t="s">
        <v>29</v>
      </c>
      <c r="E5853" s="4" t="s">
        <v>197</v>
      </c>
      <c r="F5853" s="3">
        <v>42958</v>
      </c>
      <c r="G5853" s="3">
        <v>42964</v>
      </c>
      <c r="H5853">
        <v>0</v>
      </c>
      <c r="I5853" s="4" t="s">
        <v>9014</v>
      </c>
      <c r="J5853" s="4" t="s">
        <v>9015</v>
      </c>
      <c r="K5853" s="4" t="s">
        <v>9012</v>
      </c>
      <c r="L5853">
        <v>55</v>
      </c>
      <c r="M5853" s="4" t="s">
        <v>26</v>
      </c>
      <c r="N5853">
        <v>2012</v>
      </c>
      <c r="O5853">
        <v>587.34</v>
      </c>
      <c r="P5853">
        <v>1356</v>
      </c>
      <c r="Q5853" s="4" t="s">
        <v>30</v>
      </c>
      <c r="R5853" s="4" t="s">
        <v>24</v>
      </c>
      <c r="S5853">
        <v>6</v>
      </c>
    </row>
    <row r="5854" spans="1:19">
      <c r="A5854" s="4" t="s">
        <v>6061</v>
      </c>
      <c r="B5854" s="4" t="s">
        <v>185</v>
      </c>
      <c r="C5854" s="4" t="s">
        <v>177</v>
      </c>
      <c r="D5854" s="4" t="s">
        <v>115</v>
      </c>
      <c r="E5854" s="4" t="s">
        <v>172</v>
      </c>
      <c r="F5854" s="3">
        <v>42958</v>
      </c>
      <c r="G5854" s="3">
        <v>42963</v>
      </c>
      <c r="H5854">
        <v>56</v>
      </c>
      <c r="I5854" s="4" t="s">
        <v>9023</v>
      </c>
      <c r="J5854" s="4" t="s">
        <v>9024</v>
      </c>
      <c r="K5854" s="4" t="s">
        <v>9012</v>
      </c>
      <c r="L5854">
        <v>55</v>
      </c>
      <c r="M5854" s="4" t="s">
        <v>46</v>
      </c>
      <c r="N5854">
        <v>2008</v>
      </c>
      <c r="O5854">
        <v>894.37</v>
      </c>
      <c r="P5854">
        <v>1593</v>
      </c>
      <c r="Q5854" s="4" t="s">
        <v>116</v>
      </c>
      <c r="R5854" s="4" t="s">
        <v>24</v>
      </c>
      <c r="S5854">
        <v>5</v>
      </c>
    </row>
    <row r="5855" spans="1:19">
      <c r="A5855" s="4" t="s">
        <v>6062</v>
      </c>
      <c r="B5855" s="4" t="s">
        <v>216</v>
      </c>
      <c r="C5855" s="4" t="s">
        <v>171</v>
      </c>
      <c r="D5855" s="4" t="s">
        <v>80</v>
      </c>
      <c r="E5855" s="4" t="s">
        <v>197</v>
      </c>
      <c r="F5855" s="3">
        <v>42958</v>
      </c>
      <c r="G5855" s="3">
        <v>43048</v>
      </c>
      <c r="H5855">
        <v>0</v>
      </c>
      <c r="I5855" s="4" t="s">
        <v>9018</v>
      </c>
      <c r="J5855" s="4" t="s">
        <v>9019</v>
      </c>
      <c r="K5855" s="4" t="s">
        <v>9010</v>
      </c>
      <c r="L5855">
        <v>1096</v>
      </c>
      <c r="M5855" s="4" t="s">
        <v>9322</v>
      </c>
      <c r="N5855">
        <v>2011</v>
      </c>
      <c r="O5855">
        <v>527.11</v>
      </c>
      <c r="P5855">
        <v>1428</v>
      </c>
      <c r="Q5855" s="4" t="s">
        <v>23</v>
      </c>
      <c r="R5855" s="4" t="s">
        <v>21</v>
      </c>
      <c r="S5855">
        <v>90</v>
      </c>
    </row>
    <row r="5856" spans="1:19">
      <c r="A5856" s="4" t="s">
        <v>6063</v>
      </c>
      <c r="B5856" s="4" t="s">
        <v>181</v>
      </c>
      <c r="C5856" s="4" t="s">
        <v>9011</v>
      </c>
      <c r="D5856" s="4" t="s">
        <v>75</v>
      </c>
      <c r="E5856" s="4" t="s">
        <v>197</v>
      </c>
      <c r="F5856" s="3">
        <v>42958</v>
      </c>
      <c r="G5856" s="3">
        <v>43068</v>
      </c>
      <c r="H5856">
        <v>0</v>
      </c>
      <c r="I5856" s="4" t="s">
        <v>9026</v>
      </c>
      <c r="J5856" s="4" t="s">
        <v>9024</v>
      </c>
      <c r="K5856" s="4" t="s">
        <v>9010</v>
      </c>
      <c r="L5856">
        <v>4821</v>
      </c>
      <c r="M5856" s="4" t="s">
        <v>73</v>
      </c>
      <c r="N5856">
        <v>1982</v>
      </c>
      <c r="O5856">
        <v>792.46</v>
      </c>
      <c r="P5856">
        <v>1299</v>
      </c>
      <c r="Q5856" s="4" t="s">
        <v>23</v>
      </c>
      <c r="R5856" s="4" t="s">
        <v>24</v>
      </c>
      <c r="S5856">
        <v>110</v>
      </c>
    </row>
    <row r="5857" spans="1:19">
      <c r="A5857" s="4" t="s">
        <v>6064</v>
      </c>
      <c r="B5857" s="4" t="s">
        <v>246</v>
      </c>
      <c r="C5857" s="4" t="s">
        <v>9011</v>
      </c>
      <c r="D5857" s="4" t="s">
        <v>24</v>
      </c>
      <c r="E5857" s="4" t="s">
        <v>193</v>
      </c>
      <c r="F5857" s="3">
        <v>42959</v>
      </c>
      <c r="G5857" s="3"/>
      <c r="I5857" s="4" t="s">
        <v>9021</v>
      </c>
      <c r="J5857" s="4" t="s">
        <v>9019</v>
      </c>
      <c r="K5857" s="4" t="s">
        <v>9010</v>
      </c>
      <c r="L5857">
        <v>4821</v>
      </c>
      <c r="M5857" s="4"/>
      <c r="Q5857" s="4"/>
      <c r="R5857" s="4"/>
    </row>
    <row r="5858" spans="1:19">
      <c r="A5858" s="4" t="s">
        <v>6065</v>
      </c>
      <c r="B5858" s="4" t="s">
        <v>246</v>
      </c>
      <c r="C5858" s="4" t="s">
        <v>179</v>
      </c>
      <c r="D5858" s="4" t="s">
        <v>126</v>
      </c>
      <c r="E5858" s="4" t="s">
        <v>197</v>
      </c>
      <c r="F5858" s="3">
        <v>42959</v>
      </c>
      <c r="G5858" s="3">
        <v>42971</v>
      </c>
      <c r="H5858">
        <v>0</v>
      </c>
      <c r="I5858" s="4" t="s">
        <v>9021</v>
      </c>
      <c r="J5858" s="4" t="s">
        <v>9019</v>
      </c>
      <c r="K5858" s="4" t="s">
        <v>9010</v>
      </c>
      <c r="L5858">
        <v>550</v>
      </c>
      <c r="M5858" s="4" t="s">
        <v>33</v>
      </c>
      <c r="N5858">
        <v>2010</v>
      </c>
      <c r="O5858">
        <v>71.12</v>
      </c>
      <c r="P5858">
        <v>144</v>
      </c>
      <c r="Q5858" s="4" t="s">
        <v>23</v>
      </c>
      <c r="R5858" s="4" t="s">
        <v>24</v>
      </c>
      <c r="S5858">
        <v>12</v>
      </c>
    </row>
    <row r="5859" spans="1:19">
      <c r="A5859" s="4" t="s">
        <v>6066</v>
      </c>
      <c r="B5859" s="4" t="s">
        <v>246</v>
      </c>
      <c r="C5859" s="4" t="s">
        <v>9011</v>
      </c>
      <c r="D5859" s="4" t="s">
        <v>63</v>
      </c>
      <c r="E5859" s="4" t="s">
        <v>172</v>
      </c>
      <c r="F5859" s="3">
        <v>42959</v>
      </c>
      <c r="G5859" s="3">
        <v>43049</v>
      </c>
      <c r="H5859">
        <v>4161</v>
      </c>
      <c r="I5859" s="4" t="s">
        <v>9021</v>
      </c>
      <c r="J5859" s="4" t="s">
        <v>9019</v>
      </c>
      <c r="K5859" s="4" t="s">
        <v>9010</v>
      </c>
      <c r="L5859">
        <v>4821</v>
      </c>
      <c r="M5859" s="4" t="s">
        <v>33</v>
      </c>
      <c r="N5859">
        <v>1995</v>
      </c>
      <c r="O5859">
        <v>5158.71</v>
      </c>
      <c r="P5859">
        <v>17479</v>
      </c>
      <c r="Q5859" s="4" t="s">
        <v>64</v>
      </c>
      <c r="R5859" s="4" t="s">
        <v>24</v>
      </c>
      <c r="S5859">
        <v>90</v>
      </c>
    </row>
    <row r="5860" spans="1:19">
      <c r="A5860" s="4" t="s">
        <v>6067</v>
      </c>
      <c r="B5860" s="4" t="s">
        <v>304</v>
      </c>
      <c r="C5860" s="4" t="s">
        <v>177</v>
      </c>
      <c r="D5860" s="4" t="s">
        <v>24</v>
      </c>
      <c r="E5860" s="4" t="s">
        <v>193</v>
      </c>
      <c r="F5860" s="3">
        <v>42959</v>
      </c>
      <c r="G5860" s="3"/>
      <c r="I5860" s="4" t="s">
        <v>9014</v>
      </c>
      <c r="J5860" s="4" t="s">
        <v>9015</v>
      </c>
      <c r="K5860" s="4" t="s">
        <v>9012</v>
      </c>
      <c r="L5860">
        <v>55</v>
      </c>
      <c r="M5860" s="4"/>
      <c r="Q5860" s="4"/>
      <c r="R5860" s="4"/>
    </row>
    <row r="5861" spans="1:19">
      <c r="A5861" s="4" t="s">
        <v>6068</v>
      </c>
      <c r="B5861" s="4" t="s">
        <v>304</v>
      </c>
      <c r="C5861" s="4" t="s">
        <v>192</v>
      </c>
      <c r="D5861" s="4" t="s">
        <v>24</v>
      </c>
      <c r="E5861" s="4" t="s">
        <v>193</v>
      </c>
      <c r="F5861" s="3">
        <v>42959</v>
      </c>
      <c r="G5861" s="3"/>
      <c r="I5861" s="4" t="s">
        <v>9014</v>
      </c>
      <c r="J5861" s="4" t="s">
        <v>9015</v>
      </c>
      <c r="K5861" s="4" t="s">
        <v>9012</v>
      </c>
      <c r="L5861">
        <v>3393</v>
      </c>
      <c r="M5861" s="4"/>
      <c r="Q5861" s="4"/>
      <c r="R5861" s="4"/>
    </row>
    <row r="5862" spans="1:19">
      <c r="A5862" s="4" t="s">
        <v>6069</v>
      </c>
      <c r="B5862" s="4" t="s">
        <v>304</v>
      </c>
      <c r="C5862" s="4" t="s">
        <v>177</v>
      </c>
      <c r="D5862" s="4" t="s">
        <v>41</v>
      </c>
      <c r="E5862" s="4" t="s">
        <v>172</v>
      </c>
      <c r="F5862" s="3">
        <v>42959</v>
      </c>
      <c r="G5862" s="3">
        <v>43062</v>
      </c>
      <c r="H5862">
        <v>65</v>
      </c>
      <c r="I5862" s="4" t="s">
        <v>9014</v>
      </c>
      <c r="J5862" s="4" t="s">
        <v>9015</v>
      </c>
      <c r="K5862" s="4" t="s">
        <v>9012</v>
      </c>
      <c r="L5862">
        <v>55</v>
      </c>
      <c r="M5862" s="4" t="s">
        <v>36</v>
      </c>
      <c r="N5862">
        <v>1998</v>
      </c>
      <c r="O5862">
        <v>2714.9</v>
      </c>
      <c r="P5862">
        <v>2641</v>
      </c>
      <c r="Q5862" s="4" t="s">
        <v>23</v>
      </c>
      <c r="R5862" s="4" t="s">
        <v>21</v>
      </c>
      <c r="S5862">
        <v>103</v>
      </c>
    </row>
    <row r="5863" spans="1:19">
      <c r="A5863" s="4" t="s">
        <v>6070</v>
      </c>
      <c r="B5863" s="4" t="s">
        <v>279</v>
      </c>
      <c r="C5863" s="4" t="s">
        <v>9011</v>
      </c>
      <c r="D5863" s="4" t="s">
        <v>120</v>
      </c>
      <c r="E5863" s="4" t="s">
        <v>197</v>
      </c>
      <c r="F5863" s="3">
        <v>42959</v>
      </c>
      <c r="G5863" s="3">
        <v>42960</v>
      </c>
      <c r="H5863">
        <v>0</v>
      </c>
      <c r="I5863" s="4" t="s">
        <v>9018</v>
      </c>
      <c r="J5863" s="4" t="s">
        <v>9019</v>
      </c>
      <c r="K5863" s="4" t="s">
        <v>9010</v>
      </c>
      <c r="L5863">
        <v>4821</v>
      </c>
      <c r="M5863" s="4" t="s">
        <v>58</v>
      </c>
      <c r="N5863">
        <v>1998</v>
      </c>
      <c r="O5863">
        <v>2022.14</v>
      </c>
      <c r="P5863">
        <v>5113</v>
      </c>
      <c r="Q5863" s="4" t="s">
        <v>23</v>
      </c>
      <c r="R5863" s="4" t="s">
        <v>24</v>
      </c>
      <c r="S5863">
        <v>1</v>
      </c>
    </row>
    <row r="5864" spans="1:19">
      <c r="A5864" s="4" t="s">
        <v>6071</v>
      </c>
      <c r="B5864" s="4" t="s">
        <v>279</v>
      </c>
      <c r="C5864" s="4" t="s">
        <v>179</v>
      </c>
      <c r="D5864" s="4" t="s">
        <v>126</v>
      </c>
      <c r="E5864" s="4" t="s">
        <v>172</v>
      </c>
      <c r="F5864" s="3">
        <v>42959</v>
      </c>
      <c r="G5864" s="3">
        <v>42981</v>
      </c>
      <c r="H5864">
        <v>524</v>
      </c>
      <c r="I5864" s="4" t="s">
        <v>9018</v>
      </c>
      <c r="J5864" s="4" t="s">
        <v>9019</v>
      </c>
      <c r="K5864" s="4" t="s">
        <v>9010</v>
      </c>
      <c r="L5864">
        <v>550</v>
      </c>
      <c r="M5864" s="4" t="s">
        <v>33</v>
      </c>
      <c r="N5864">
        <v>2010</v>
      </c>
      <c r="O5864">
        <v>71.12</v>
      </c>
      <c r="P5864">
        <v>144</v>
      </c>
      <c r="Q5864" s="4" t="s">
        <v>23</v>
      </c>
      <c r="R5864" s="4" t="s">
        <v>24</v>
      </c>
      <c r="S5864">
        <v>22</v>
      </c>
    </row>
    <row r="5865" spans="1:19">
      <c r="A5865" s="4" t="s">
        <v>6072</v>
      </c>
      <c r="B5865" s="4" t="s">
        <v>174</v>
      </c>
      <c r="C5865" s="4" t="s">
        <v>177</v>
      </c>
      <c r="D5865" s="4" t="s">
        <v>59</v>
      </c>
      <c r="E5865" s="4" t="s">
        <v>193</v>
      </c>
      <c r="F5865" s="3">
        <v>42959</v>
      </c>
      <c r="G5865" s="3"/>
      <c r="I5865" s="4" t="s">
        <v>9016</v>
      </c>
      <c r="J5865" s="4" t="s">
        <v>9015</v>
      </c>
      <c r="K5865" s="4" t="s">
        <v>9012</v>
      </c>
      <c r="L5865">
        <v>55</v>
      </c>
      <c r="M5865" s="4" t="s">
        <v>60</v>
      </c>
      <c r="N5865">
        <v>1988</v>
      </c>
      <c r="O5865">
        <v>2059.9</v>
      </c>
      <c r="P5865">
        <v>3644</v>
      </c>
      <c r="Q5865" s="4" t="s">
        <v>23</v>
      </c>
      <c r="R5865" s="4" t="s">
        <v>24</v>
      </c>
    </row>
    <row r="5866" spans="1:19">
      <c r="A5866" s="4" t="s">
        <v>6073</v>
      </c>
      <c r="B5866" s="4" t="s">
        <v>174</v>
      </c>
      <c r="C5866" s="4" t="s">
        <v>9011</v>
      </c>
      <c r="D5866" s="4" t="s">
        <v>103</v>
      </c>
      <c r="E5866" s="4" t="s">
        <v>197</v>
      </c>
      <c r="F5866" s="3">
        <v>42959</v>
      </c>
      <c r="G5866" s="3">
        <v>43040</v>
      </c>
      <c r="H5866">
        <v>0</v>
      </c>
      <c r="I5866" s="4" t="s">
        <v>9016</v>
      </c>
      <c r="J5866" s="4" t="s">
        <v>9015</v>
      </c>
      <c r="K5866" s="4" t="s">
        <v>9010</v>
      </c>
      <c r="L5866">
        <v>4821</v>
      </c>
      <c r="M5866" s="4" t="s">
        <v>26</v>
      </c>
      <c r="N5866">
        <v>1992</v>
      </c>
      <c r="O5866">
        <v>3922.42</v>
      </c>
      <c r="P5866">
        <v>6837</v>
      </c>
      <c r="Q5866" s="4" t="s">
        <v>23</v>
      </c>
      <c r="R5866" s="4" t="s">
        <v>24</v>
      </c>
      <c r="S5866">
        <v>81</v>
      </c>
    </row>
    <row r="5867" spans="1:19">
      <c r="A5867" s="4" t="s">
        <v>6074</v>
      </c>
      <c r="B5867" s="4" t="s">
        <v>174</v>
      </c>
      <c r="C5867" s="4" t="s">
        <v>179</v>
      </c>
      <c r="D5867" s="4" t="s">
        <v>47</v>
      </c>
      <c r="E5867" s="4" t="s">
        <v>172</v>
      </c>
      <c r="F5867" s="3">
        <v>42959</v>
      </c>
      <c r="G5867" s="3">
        <v>43059</v>
      </c>
      <c r="H5867">
        <v>481</v>
      </c>
      <c r="I5867" s="4" t="s">
        <v>9016</v>
      </c>
      <c r="J5867" s="4" t="s">
        <v>9015</v>
      </c>
      <c r="K5867" s="4" t="s">
        <v>9010</v>
      </c>
      <c r="L5867">
        <v>550</v>
      </c>
      <c r="M5867" s="4" t="s">
        <v>46</v>
      </c>
      <c r="N5867">
        <v>1986</v>
      </c>
      <c r="O5867">
        <v>2403.58</v>
      </c>
      <c r="P5867">
        <v>8801</v>
      </c>
      <c r="Q5867" s="4" t="s">
        <v>23</v>
      </c>
      <c r="R5867" s="4" t="s">
        <v>24</v>
      </c>
      <c r="S5867">
        <v>100</v>
      </c>
    </row>
    <row r="5868" spans="1:19">
      <c r="A5868" s="4" t="s">
        <v>6075</v>
      </c>
      <c r="B5868" s="4" t="s">
        <v>174</v>
      </c>
      <c r="C5868" s="4" t="s">
        <v>179</v>
      </c>
      <c r="D5868" s="4" t="s">
        <v>119</v>
      </c>
      <c r="E5868" s="4" t="s">
        <v>172</v>
      </c>
      <c r="F5868" s="3">
        <v>42959</v>
      </c>
      <c r="G5868" s="3">
        <v>43050</v>
      </c>
      <c r="H5868">
        <v>520</v>
      </c>
      <c r="I5868" s="4" t="s">
        <v>9016</v>
      </c>
      <c r="J5868" s="4" t="s">
        <v>9015</v>
      </c>
      <c r="K5868" s="4" t="s">
        <v>9010</v>
      </c>
      <c r="L5868">
        <v>550</v>
      </c>
      <c r="M5868" s="4" t="s">
        <v>55</v>
      </c>
      <c r="N5868">
        <v>1988</v>
      </c>
      <c r="O5868">
        <v>5266.09</v>
      </c>
      <c r="P5868">
        <v>8595</v>
      </c>
      <c r="Q5868" s="4" t="s">
        <v>23</v>
      </c>
      <c r="R5868" s="4" t="s">
        <v>56</v>
      </c>
      <c r="S5868">
        <v>91</v>
      </c>
    </row>
    <row r="5869" spans="1:19">
      <c r="A5869" s="4" t="s">
        <v>6076</v>
      </c>
      <c r="B5869" s="4" t="s">
        <v>174</v>
      </c>
      <c r="C5869" s="4" t="s">
        <v>9011</v>
      </c>
      <c r="D5869" s="4" t="s">
        <v>41</v>
      </c>
      <c r="E5869" s="4" t="s">
        <v>172</v>
      </c>
      <c r="F5869" s="3">
        <v>42959</v>
      </c>
      <c r="G5869" s="3">
        <v>43043</v>
      </c>
      <c r="H5869">
        <v>4582</v>
      </c>
      <c r="I5869" s="4" t="s">
        <v>9016</v>
      </c>
      <c r="J5869" s="4" t="s">
        <v>9015</v>
      </c>
      <c r="K5869" s="4" t="s">
        <v>9010</v>
      </c>
      <c r="L5869">
        <v>4821</v>
      </c>
      <c r="M5869" s="4" t="s">
        <v>36</v>
      </c>
      <c r="N5869">
        <v>1998</v>
      </c>
      <c r="O5869">
        <v>2714.9</v>
      </c>
      <c r="P5869">
        <v>2641</v>
      </c>
      <c r="Q5869" s="4" t="s">
        <v>23</v>
      </c>
      <c r="R5869" s="4" t="s">
        <v>21</v>
      </c>
      <c r="S5869">
        <v>84</v>
      </c>
    </row>
    <row r="5870" spans="1:19">
      <c r="A5870" s="4" t="s">
        <v>6077</v>
      </c>
      <c r="B5870" s="4" t="s">
        <v>212</v>
      </c>
      <c r="C5870" s="4" t="s">
        <v>177</v>
      </c>
      <c r="D5870" s="4" t="s">
        <v>53</v>
      </c>
      <c r="E5870" s="4" t="s">
        <v>172</v>
      </c>
      <c r="F5870" s="3">
        <v>42959</v>
      </c>
      <c r="G5870" s="3">
        <v>42968</v>
      </c>
      <c r="H5870">
        <v>53</v>
      </c>
      <c r="I5870" s="4" t="s">
        <v>9023</v>
      </c>
      <c r="J5870" s="4" t="s">
        <v>9024</v>
      </c>
      <c r="K5870" s="4" t="s">
        <v>9012</v>
      </c>
      <c r="L5870">
        <v>55</v>
      </c>
      <c r="M5870" s="4" t="s">
        <v>33</v>
      </c>
      <c r="N5870">
        <v>1990</v>
      </c>
      <c r="O5870">
        <v>4968.91</v>
      </c>
      <c r="P5870">
        <v>7523</v>
      </c>
      <c r="Q5870" s="4" t="s">
        <v>23</v>
      </c>
      <c r="R5870" s="4" t="s">
        <v>24</v>
      </c>
      <c r="S5870">
        <v>9</v>
      </c>
    </row>
    <row r="5871" spans="1:19">
      <c r="A5871" s="4" t="s">
        <v>6078</v>
      </c>
      <c r="B5871" s="4" t="s">
        <v>191</v>
      </c>
      <c r="C5871" s="4" t="s">
        <v>179</v>
      </c>
      <c r="D5871" s="4" t="s">
        <v>24</v>
      </c>
      <c r="E5871" s="4" t="s">
        <v>193</v>
      </c>
      <c r="F5871" s="3">
        <v>42959</v>
      </c>
      <c r="G5871" s="3"/>
      <c r="I5871" s="4" t="s">
        <v>9026</v>
      </c>
      <c r="J5871" s="4" t="s">
        <v>9024</v>
      </c>
      <c r="K5871" s="4" t="s">
        <v>9010</v>
      </c>
      <c r="L5871">
        <v>550</v>
      </c>
      <c r="M5871" s="4"/>
      <c r="Q5871" s="4"/>
      <c r="R5871" s="4"/>
    </row>
    <row r="5872" spans="1:19">
      <c r="A5872" s="4" t="s">
        <v>6079</v>
      </c>
      <c r="B5872" s="4" t="s">
        <v>230</v>
      </c>
      <c r="C5872" s="4" t="s">
        <v>171</v>
      </c>
      <c r="D5872" s="4" t="s">
        <v>86</v>
      </c>
      <c r="E5872" s="4" t="s">
        <v>197</v>
      </c>
      <c r="F5872" s="3">
        <v>42959</v>
      </c>
      <c r="G5872" s="3">
        <v>43072</v>
      </c>
      <c r="H5872">
        <v>0</v>
      </c>
      <c r="I5872" s="4" t="s">
        <v>9026</v>
      </c>
      <c r="J5872" s="4" t="s">
        <v>9024</v>
      </c>
      <c r="K5872" s="4" t="s">
        <v>9010</v>
      </c>
      <c r="L5872">
        <v>1096</v>
      </c>
      <c r="M5872" s="4" t="s">
        <v>26</v>
      </c>
      <c r="N5872">
        <v>1985</v>
      </c>
      <c r="O5872">
        <v>2741.37</v>
      </c>
      <c r="P5872">
        <v>9226</v>
      </c>
      <c r="Q5872" s="4" t="s">
        <v>23</v>
      </c>
      <c r="R5872" s="4" t="s">
        <v>24</v>
      </c>
      <c r="S5872">
        <v>113</v>
      </c>
    </row>
    <row r="5873" spans="1:19">
      <c r="A5873" s="4" t="s">
        <v>6080</v>
      </c>
      <c r="B5873" s="4" t="s">
        <v>256</v>
      </c>
      <c r="C5873" s="4" t="s">
        <v>179</v>
      </c>
      <c r="D5873" s="4" t="s">
        <v>109</v>
      </c>
      <c r="E5873" s="4" t="s">
        <v>197</v>
      </c>
      <c r="F5873" s="3">
        <v>42959</v>
      </c>
      <c r="G5873" s="3">
        <v>42990</v>
      </c>
      <c r="H5873">
        <v>0</v>
      </c>
      <c r="I5873" s="4" t="s">
        <v>9014</v>
      </c>
      <c r="J5873" s="4" t="s">
        <v>9015</v>
      </c>
      <c r="K5873" s="4" t="s">
        <v>9010</v>
      </c>
      <c r="L5873">
        <v>550</v>
      </c>
      <c r="M5873" s="4" t="s">
        <v>58</v>
      </c>
      <c r="N5873">
        <v>1987</v>
      </c>
      <c r="O5873">
        <v>1698.2</v>
      </c>
      <c r="P5873">
        <v>3798</v>
      </c>
      <c r="Q5873" s="4" t="s">
        <v>23</v>
      </c>
      <c r="R5873" s="4" t="s">
        <v>24</v>
      </c>
      <c r="S5873">
        <v>31</v>
      </c>
    </row>
    <row r="5874" spans="1:19">
      <c r="A5874" s="4" t="s">
        <v>6081</v>
      </c>
      <c r="B5874" s="4" t="s">
        <v>244</v>
      </c>
      <c r="C5874" s="4" t="s">
        <v>179</v>
      </c>
      <c r="D5874" s="4" t="s">
        <v>34</v>
      </c>
      <c r="E5874" s="4" t="s">
        <v>193</v>
      </c>
      <c r="F5874" s="3">
        <v>42959</v>
      </c>
      <c r="G5874" s="3"/>
      <c r="I5874" s="4" t="s">
        <v>9016</v>
      </c>
      <c r="J5874" s="4" t="s">
        <v>9015</v>
      </c>
      <c r="K5874" s="4" t="s">
        <v>9010</v>
      </c>
      <c r="L5874">
        <v>550</v>
      </c>
      <c r="M5874" s="4" t="s">
        <v>9322</v>
      </c>
      <c r="N5874">
        <v>1993</v>
      </c>
      <c r="O5874">
        <v>1242.32</v>
      </c>
      <c r="P5874">
        <v>3027</v>
      </c>
      <c r="Q5874" s="4" t="s">
        <v>23</v>
      </c>
      <c r="R5874" s="4" t="s">
        <v>21</v>
      </c>
    </row>
    <row r="5875" spans="1:19">
      <c r="A5875" s="4" t="s">
        <v>6082</v>
      </c>
      <c r="B5875" s="4" t="s">
        <v>201</v>
      </c>
      <c r="C5875" s="4" t="s">
        <v>171</v>
      </c>
      <c r="D5875" s="4" t="s">
        <v>24</v>
      </c>
      <c r="E5875" s="4" t="s">
        <v>193</v>
      </c>
      <c r="F5875" s="3">
        <v>42959</v>
      </c>
      <c r="G5875" s="3"/>
      <c r="I5875" s="4" t="s">
        <v>9026</v>
      </c>
      <c r="J5875" s="4" t="s">
        <v>9024</v>
      </c>
      <c r="K5875" s="4" t="s">
        <v>9010</v>
      </c>
      <c r="L5875">
        <v>1096</v>
      </c>
      <c r="M5875" s="4"/>
      <c r="Q5875" s="4"/>
      <c r="R5875" s="4"/>
    </row>
    <row r="5876" spans="1:19">
      <c r="A5876" s="4" t="s">
        <v>6083</v>
      </c>
      <c r="B5876" s="4" t="s">
        <v>201</v>
      </c>
      <c r="C5876" s="4" t="s">
        <v>179</v>
      </c>
      <c r="D5876" s="4" t="s">
        <v>76</v>
      </c>
      <c r="E5876" s="4" t="s">
        <v>172</v>
      </c>
      <c r="F5876" s="3">
        <v>42959</v>
      </c>
      <c r="G5876" s="3">
        <v>43000</v>
      </c>
      <c r="H5876">
        <v>559</v>
      </c>
      <c r="I5876" s="4" t="s">
        <v>9026</v>
      </c>
      <c r="J5876" s="4" t="s">
        <v>9024</v>
      </c>
      <c r="K5876" s="4" t="s">
        <v>9010</v>
      </c>
      <c r="L5876">
        <v>550</v>
      </c>
      <c r="M5876" s="4" t="s">
        <v>9322</v>
      </c>
      <c r="N5876">
        <v>1997</v>
      </c>
      <c r="O5876">
        <v>8170.38</v>
      </c>
      <c r="P5876">
        <v>16499</v>
      </c>
      <c r="Q5876" s="4" t="s">
        <v>77</v>
      </c>
      <c r="R5876" s="4" t="s">
        <v>24</v>
      </c>
      <c r="S5876">
        <v>41</v>
      </c>
    </row>
    <row r="5877" spans="1:19">
      <c r="A5877" s="4" t="s">
        <v>6084</v>
      </c>
      <c r="B5877" s="4" t="s">
        <v>170</v>
      </c>
      <c r="C5877" s="4" t="s">
        <v>177</v>
      </c>
      <c r="D5877" s="4" t="s">
        <v>129</v>
      </c>
      <c r="E5877" s="4" t="s">
        <v>193</v>
      </c>
      <c r="F5877" s="3">
        <v>42959</v>
      </c>
      <c r="G5877" s="3"/>
      <c r="I5877" s="4" t="s">
        <v>9014</v>
      </c>
      <c r="J5877" s="4" t="s">
        <v>9015</v>
      </c>
      <c r="K5877" s="4" t="s">
        <v>9012</v>
      </c>
      <c r="L5877">
        <v>55</v>
      </c>
      <c r="M5877" s="4" t="s">
        <v>39</v>
      </c>
      <c r="N5877">
        <v>1992</v>
      </c>
      <c r="O5877">
        <v>324.19</v>
      </c>
      <c r="P5877">
        <v>978</v>
      </c>
      <c r="Q5877" s="4" t="s">
        <v>23</v>
      </c>
      <c r="R5877" s="4" t="s">
        <v>24</v>
      </c>
    </row>
    <row r="5878" spans="1:19">
      <c r="A5878" s="4" t="s">
        <v>6085</v>
      </c>
      <c r="B5878" s="4" t="s">
        <v>170</v>
      </c>
      <c r="C5878" s="4" t="s">
        <v>177</v>
      </c>
      <c r="D5878" s="4" t="s">
        <v>24</v>
      </c>
      <c r="E5878" s="4" t="s">
        <v>193</v>
      </c>
      <c r="F5878" s="3">
        <v>42959</v>
      </c>
      <c r="G5878" s="3"/>
      <c r="I5878" s="4" t="s">
        <v>9014</v>
      </c>
      <c r="J5878" s="4" t="s">
        <v>9015</v>
      </c>
      <c r="K5878" s="4" t="s">
        <v>9012</v>
      </c>
      <c r="L5878">
        <v>55</v>
      </c>
      <c r="M5878" s="4"/>
      <c r="Q5878" s="4"/>
      <c r="R5878" s="4"/>
    </row>
    <row r="5879" spans="1:19">
      <c r="A5879" s="4" t="s">
        <v>6086</v>
      </c>
      <c r="B5879" s="4" t="s">
        <v>170</v>
      </c>
      <c r="C5879" s="4" t="s">
        <v>177</v>
      </c>
      <c r="D5879" s="4" t="s">
        <v>24</v>
      </c>
      <c r="E5879" s="4" t="s">
        <v>193</v>
      </c>
      <c r="F5879" s="3">
        <v>42959</v>
      </c>
      <c r="G5879" s="3"/>
      <c r="I5879" s="4" t="s">
        <v>9014</v>
      </c>
      <c r="J5879" s="4" t="s">
        <v>9015</v>
      </c>
      <c r="K5879" s="4" t="s">
        <v>9012</v>
      </c>
      <c r="L5879">
        <v>55</v>
      </c>
      <c r="M5879" s="4"/>
      <c r="Q5879" s="4"/>
      <c r="R5879" s="4"/>
    </row>
    <row r="5880" spans="1:19">
      <c r="A5880" s="4" t="s">
        <v>6087</v>
      </c>
      <c r="B5880" s="4" t="s">
        <v>170</v>
      </c>
      <c r="C5880" s="4" t="s">
        <v>192</v>
      </c>
      <c r="D5880" s="4" t="s">
        <v>79</v>
      </c>
      <c r="E5880" s="4" t="s">
        <v>197</v>
      </c>
      <c r="F5880" s="3">
        <v>42959</v>
      </c>
      <c r="G5880" s="3">
        <v>42964</v>
      </c>
      <c r="H5880">
        <v>0</v>
      </c>
      <c r="I5880" s="4" t="s">
        <v>9014</v>
      </c>
      <c r="J5880" s="4" t="s">
        <v>9015</v>
      </c>
      <c r="K5880" s="4" t="s">
        <v>9012</v>
      </c>
      <c r="L5880">
        <v>3393</v>
      </c>
      <c r="M5880" s="4" t="s">
        <v>26</v>
      </c>
      <c r="N5880">
        <v>2002</v>
      </c>
      <c r="O5880">
        <v>3178.24</v>
      </c>
      <c r="P5880">
        <v>4540</v>
      </c>
      <c r="Q5880" s="4" t="s">
        <v>23</v>
      </c>
      <c r="R5880" s="4" t="s">
        <v>24</v>
      </c>
      <c r="S5880">
        <v>5</v>
      </c>
    </row>
    <row r="5881" spans="1:19">
      <c r="A5881" s="4" t="s">
        <v>6088</v>
      </c>
      <c r="B5881" s="4" t="s">
        <v>208</v>
      </c>
      <c r="C5881" s="4" t="s">
        <v>177</v>
      </c>
      <c r="D5881" s="4" t="s">
        <v>65</v>
      </c>
      <c r="E5881" s="4" t="s">
        <v>193</v>
      </c>
      <c r="F5881" s="3">
        <v>42959</v>
      </c>
      <c r="G5881" s="3"/>
      <c r="I5881" s="4" t="s">
        <v>9014</v>
      </c>
      <c r="J5881" s="4" t="s">
        <v>9015</v>
      </c>
      <c r="K5881" s="4" t="s">
        <v>9012</v>
      </c>
      <c r="L5881">
        <v>55</v>
      </c>
      <c r="M5881" s="4" t="s">
        <v>33</v>
      </c>
      <c r="N5881">
        <v>1990</v>
      </c>
      <c r="O5881">
        <v>2520.83</v>
      </c>
      <c r="P5881">
        <v>3502</v>
      </c>
      <c r="Q5881" s="4" t="s">
        <v>23</v>
      </c>
      <c r="R5881" s="4" t="s">
        <v>24</v>
      </c>
    </row>
    <row r="5882" spans="1:19">
      <c r="A5882" s="4" t="s">
        <v>6089</v>
      </c>
      <c r="B5882" s="4" t="s">
        <v>208</v>
      </c>
      <c r="C5882" s="4" t="s">
        <v>192</v>
      </c>
      <c r="D5882" s="4" t="s">
        <v>119</v>
      </c>
      <c r="E5882" s="4" t="s">
        <v>172</v>
      </c>
      <c r="F5882" s="3">
        <v>42959</v>
      </c>
      <c r="G5882" s="3">
        <v>43068</v>
      </c>
      <c r="H5882">
        <v>3165</v>
      </c>
      <c r="I5882" s="4" t="s">
        <v>9014</v>
      </c>
      <c r="J5882" s="4" t="s">
        <v>9015</v>
      </c>
      <c r="K5882" s="4" t="s">
        <v>9012</v>
      </c>
      <c r="L5882">
        <v>3393</v>
      </c>
      <c r="M5882" s="4" t="s">
        <v>55</v>
      </c>
      <c r="N5882">
        <v>1988</v>
      </c>
      <c r="O5882">
        <v>5266.09</v>
      </c>
      <c r="P5882">
        <v>8595</v>
      </c>
      <c r="Q5882" s="4" t="s">
        <v>23</v>
      </c>
      <c r="R5882" s="4" t="s">
        <v>56</v>
      </c>
      <c r="S5882">
        <v>109</v>
      </c>
    </row>
    <row r="5883" spans="1:19">
      <c r="A5883" s="4" t="s">
        <v>6090</v>
      </c>
      <c r="B5883" s="4" t="s">
        <v>185</v>
      </c>
      <c r="C5883" s="4" t="s">
        <v>179</v>
      </c>
      <c r="D5883" s="4" t="s">
        <v>24</v>
      </c>
      <c r="E5883" s="4" t="s">
        <v>193</v>
      </c>
      <c r="F5883" s="3">
        <v>42959</v>
      </c>
      <c r="G5883" s="3"/>
      <c r="I5883" s="4" t="s">
        <v>9023</v>
      </c>
      <c r="J5883" s="4" t="s">
        <v>9024</v>
      </c>
      <c r="K5883" s="4" t="s">
        <v>9010</v>
      </c>
      <c r="L5883">
        <v>550</v>
      </c>
      <c r="M5883" s="4"/>
      <c r="Q5883" s="4"/>
      <c r="R5883" s="4"/>
    </row>
    <row r="5884" spans="1:19">
      <c r="A5884" s="4" t="s">
        <v>6091</v>
      </c>
      <c r="B5884" s="4" t="s">
        <v>185</v>
      </c>
      <c r="C5884" s="4" t="s">
        <v>179</v>
      </c>
      <c r="D5884" s="4" t="s">
        <v>24</v>
      </c>
      <c r="E5884" s="4" t="s">
        <v>193</v>
      </c>
      <c r="F5884" s="3">
        <v>42959</v>
      </c>
      <c r="G5884" s="3"/>
      <c r="I5884" s="4" t="s">
        <v>9023</v>
      </c>
      <c r="J5884" s="4" t="s">
        <v>9024</v>
      </c>
      <c r="K5884" s="4" t="s">
        <v>9010</v>
      </c>
      <c r="L5884">
        <v>550</v>
      </c>
      <c r="M5884" s="4"/>
      <c r="Q5884" s="4"/>
      <c r="R5884" s="4"/>
    </row>
    <row r="5885" spans="1:19">
      <c r="A5885" s="4" t="s">
        <v>6092</v>
      </c>
      <c r="B5885" s="4" t="s">
        <v>185</v>
      </c>
      <c r="C5885" s="4" t="s">
        <v>199</v>
      </c>
      <c r="D5885" s="4" t="s">
        <v>24</v>
      </c>
      <c r="E5885" s="4" t="s">
        <v>193</v>
      </c>
      <c r="F5885" s="3">
        <v>42959</v>
      </c>
      <c r="G5885" s="3"/>
      <c r="I5885" s="4" t="s">
        <v>9023</v>
      </c>
      <c r="J5885" s="4" t="s">
        <v>9024</v>
      </c>
      <c r="K5885" s="4" t="s">
        <v>9010</v>
      </c>
      <c r="L5885">
        <v>5482</v>
      </c>
      <c r="M5885" s="4"/>
      <c r="Q5885" s="4"/>
      <c r="R5885" s="4"/>
    </row>
    <row r="5886" spans="1:19">
      <c r="A5886" s="4" t="s">
        <v>6093</v>
      </c>
      <c r="B5886" s="4" t="s">
        <v>185</v>
      </c>
      <c r="C5886" s="4" t="s">
        <v>9011</v>
      </c>
      <c r="D5886" s="4" t="s">
        <v>37</v>
      </c>
      <c r="E5886" s="4" t="s">
        <v>193</v>
      </c>
      <c r="F5886" s="3">
        <v>42959</v>
      </c>
      <c r="G5886" s="3"/>
      <c r="I5886" s="4" t="s">
        <v>9023</v>
      </c>
      <c r="J5886" s="4" t="s">
        <v>9024</v>
      </c>
      <c r="K5886" s="4" t="s">
        <v>9010</v>
      </c>
      <c r="L5886">
        <v>4821</v>
      </c>
      <c r="M5886" s="4" t="s">
        <v>33</v>
      </c>
      <c r="N5886">
        <v>2001</v>
      </c>
      <c r="O5886">
        <v>718.62</v>
      </c>
      <c r="P5886">
        <v>2448</v>
      </c>
      <c r="Q5886" s="4" t="s">
        <v>23</v>
      </c>
      <c r="R5886" s="4" t="s">
        <v>24</v>
      </c>
    </row>
    <row r="5887" spans="1:19">
      <c r="A5887" s="4" t="s">
        <v>6094</v>
      </c>
      <c r="B5887" s="4" t="s">
        <v>185</v>
      </c>
      <c r="C5887" s="4" t="s">
        <v>192</v>
      </c>
      <c r="D5887" s="4" t="s">
        <v>32</v>
      </c>
      <c r="E5887" s="4" t="s">
        <v>172</v>
      </c>
      <c r="F5887" s="3">
        <v>42959</v>
      </c>
      <c r="G5887" s="3">
        <v>43053</v>
      </c>
      <c r="H5887">
        <v>3779</v>
      </c>
      <c r="I5887" s="4" t="s">
        <v>9023</v>
      </c>
      <c r="J5887" s="4" t="s">
        <v>9024</v>
      </c>
      <c r="K5887" s="4" t="s">
        <v>9012</v>
      </c>
      <c r="L5887">
        <v>3393</v>
      </c>
      <c r="M5887" s="4" t="s">
        <v>33</v>
      </c>
      <c r="N5887">
        <v>2009</v>
      </c>
      <c r="O5887">
        <v>497.11</v>
      </c>
      <c r="P5887">
        <v>1588</v>
      </c>
      <c r="Q5887" s="4" t="s">
        <v>23</v>
      </c>
      <c r="R5887" s="4" t="s">
        <v>24</v>
      </c>
      <c r="S5887">
        <v>94</v>
      </c>
    </row>
    <row r="5888" spans="1:19">
      <c r="A5888" s="4" t="s">
        <v>6095</v>
      </c>
      <c r="B5888" s="4" t="s">
        <v>216</v>
      </c>
      <c r="C5888" s="4" t="s">
        <v>179</v>
      </c>
      <c r="D5888" s="4" t="s">
        <v>24</v>
      </c>
      <c r="E5888" s="4" t="s">
        <v>193</v>
      </c>
      <c r="F5888" s="3">
        <v>42959</v>
      </c>
      <c r="G5888" s="3"/>
      <c r="I5888" s="4" t="s">
        <v>9018</v>
      </c>
      <c r="J5888" s="4" t="s">
        <v>9019</v>
      </c>
      <c r="K5888" s="4" t="s">
        <v>9010</v>
      </c>
      <c r="L5888">
        <v>550</v>
      </c>
      <c r="M5888" s="4"/>
      <c r="Q5888" s="4"/>
      <c r="R5888" s="4"/>
    </row>
    <row r="5889" spans="1:19">
      <c r="A5889" s="4" t="s">
        <v>6096</v>
      </c>
      <c r="B5889" s="4" t="s">
        <v>216</v>
      </c>
      <c r="C5889" s="4" t="s">
        <v>177</v>
      </c>
      <c r="D5889" s="4" t="s">
        <v>50</v>
      </c>
      <c r="E5889" s="4" t="s">
        <v>172</v>
      </c>
      <c r="F5889" s="3">
        <v>42959</v>
      </c>
      <c r="G5889" s="3">
        <v>43051</v>
      </c>
      <c r="H5889">
        <v>48</v>
      </c>
      <c r="I5889" s="4" t="s">
        <v>9018</v>
      </c>
      <c r="J5889" s="4" t="s">
        <v>9019</v>
      </c>
      <c r="K5889" s="4" t="s">
        <v>9012</v>
      </c>
      <c r="L5889">
        <v>55</v>
      </c>
      <c r="M5889" s="4" t="s">
        <v>9322</v>
      </c>
      <c r="N5889">
        <v>1992</v>
      </c>
      <c r="O5889">
        <v>1712.68</v>
      </c>
      <c r="P5889">
        <v>3194</v>
      </c>
      <c r="Q5889" s="4" t="s">
        <v>23</v>
      </c>
      <c r="R5889" s="4" t="s">
        <v>21</v>
      </c>
      <c r="S5889">
        <v>92</v>
      </c>
    </row>
    <row r="5890" spans="1:19">
      <c r="A5890" s="4" t="s">
        <v>6097</v>
      </c>
      <c r="B5890" s="4" t="s">
        <v>183</v>
      </c>
      <c r="C5890" s="4" t="s">
        <v>177</v>
      </c>
      <c r="D5890" s="4" t="s">
        <v>111</v>
      </c>
      <c r="E5890" s="4" t="s">
        <v>172</v>
      </c>
      <c r="F5890" s="3">
        <v>42960</v>
      </c>
      <c r="G5890" s="3">
        <v>43041</v>
      </c>
      <c r="H5890">
        <v>50</v>
      </c>
      <c r="I5890" s="4" t="s">
        <v>9014</v>
      </c>
      <c r="J5890" s="4" t="s">
        <v>9015</v>
      </c>
      <c r="K5890" s="4" t="s">
        <v>9012</v>
      </c>
      <c r="L5890">
        <v>55</v>
      </c>
      <c r="M5890" s="4" t="s">
        <v>33</v>
      </c>
      <c r="N5890">
        <v>1988</v>
      </c>
      <c r="O5890">
        <v>1376.8</v>
      </c>
      <c r="P5890">
        <v>1165</v>
      </c>
      <c r="Q5890" s="4" t="s">
        <v>112</v>
      </c>
      <c r="R5890" s="4" t="s">
        <v>24</v>
      </c>
      <c r="S5890">
        <v>81</v>
      </c>
    </row>
    <row r="5891" spans="1:19">
      <c r="A5891" s="4" t="s">
        <v>6098</v>
      </c>
      <c r="B5891" s="4" t="s">
        <v>261</v>
      </c>
      <c r="C5891" s="4" t="s">
        <v>177</v>
      </c>
      <c r="D5891" s="4" t="s">
        <v>120</v>
      </c>
      <c r="E5891" s="4" t="s">
        <v>197</v>
      </c>
      <c r="F5891" s="3">
        <v>42960</v>
      </c>
      <c r="G5891" s="3">
        <v>43061</v>
      </c>
      <c r="H5891">
        <v>0</v>
      </c>
      <c r="I5891" s="4" t="s">
        <v>9021</v>
      </c>
      <c r="J5891" s="4" t="s">
        <v>9019</v>
      </c>
      <c r="K5891" s="4" t="s">
        <v>9012</v>
      </c>
      <c r="L5891">
        <v>55</v>
      </c>
      <c r="M5891" s="4" t="s">
        <v>58</v>
      </c>
      <c r="N5891">
        <v>1998</v>
      </c>
      <c r="O5891">
        <v>2022.14</v>
      </c>
      <c r="P5891">
        <v>5113</v>
      </c>
      <c r="Q5891" s="4" t="s">
        <v>23</v>
      </c>
      <c r="R5891" s="4" t="s">
        <v>24</v>
      </c>
      <c r="S5891">
        <v>101</v>
      </c>
    </row>
    <row r="5892" spans="1:19">
      <c r="A5892" s="4" t="s">
        <v>6099</v>
      </c>
      <c r="B5892" s="4" t="s">
        <v>246</v>
      </c>
      <c r="C5892" s="4" t="s">
        <v>192</v>
      </c>
      <c r="D5892" s="4" t="s">
        <v>123</v>
      </c>
      <c r="E5892" s="4" t="s">
        <v>197</v>
      </c>
      <c r="F5892" s="3">
        <v>42960</v>
      </c>
      <c r="G5892" s="3">
        <v>43063</v>
      </c>
      <c r="H5892">
        <v>0</v>
      </c>
      <c r="I5892" s="4" t="s">
        <v>9021</v>
      </c>
      <c r="J5892" s="4" t="s">
        <v>9019</v>
      </c>
      <c r="K5892" s="4" t="s">
        <v>9012</v>
      </c>
      <c r="L5892">
        <v>3393</v>
      </c>
      <c r="M5892" s="4" t="s">
        <v>39</v>
      </c>
      <c r="N5892">
        <v>1989</v>
      </c>
      <c r="O5892">
        <v>3838.39</v>
      </c>
      <c r="P5892">
        <v>8274</v>
      </c>
      <c r="Q5892" s="4" t="s">
        <v>23</v>
      </c>
      <c r="R5892" s="4" t="s">
        <v>24</v>
      </c>
      <c r="S5892">
        <v>103</v>
      </c>
    </row>
    <row r="5893" spans="1:19">
      <c r="A5893" s="4" t="s">
        <v>6100</v>
      </c>
      <c r="B5893" s="4" t="s">
        <v>279</v>
      </c>
      <c r="C5893" s="4" t="s">
        <v>192</v>
      </c>
      <c r="D5893" s="4" t="s">
        <v>24</v>
      </c>
      <c r="E5893" s="4" t="s">
        <v>193</v>
      </c>
      <c r="F5893" s="3">
        <v>42960</v>
      </c>
      <c r="G5893" s="3"/>
      <c r="I5893" s="4" t="s">
        <v>9018</v>
      </c>
      <c r="J5893" s="4" t="s">
        <v>9019</v>
      </c>
      <c r="K5893" s="4" t="s">
        <v>9012</v>
      </c>
      <c r="L5893">
        <v>3393</v>
      </c>
      <c r="M5893" s="4"/>
      <c r="Q5893" s="4"/>
      <c r="R5893" s="4"/>
    </row>
    <row r="5894" spans="1:19">
      <c r="A5894" s="4" t="s">
        <v>6101</v>
      </c>
      <c r="B5894" s="4" t="s">
        <v>279</v>
      </c>
      <c r="C5894" s="4" t="s">
        <v>9011</v>
      </c>
      <c r="D5894" s="4" t="s">
        <v>130</v>
      </c>
      <c r="E5894" s="4" t="s">
        <v>172</v>
      </c>
      <c r="F5894" s="3">
        <v>42960</v>
      </c>
      <c r="G5894" s="3">
        <v>42969</v>
      </c>
      <c r="H5894">
        <v>4498</v>
      </c>
      <c r="I5894" s="4" t="s">
        <v>9018</v>
      </c>
      <c r="J5894" s="4" t="s">
        <v>9019</v>
      </c>
      <c r="K5894" s="4" t="s">
        <v>9010</v>
      </c>
      <c r="L5894">
        <v>4821</v>
      </c>
      <c r="M5894" s="4" t="s">
        <v>36</v>
      </c>
      <c r="N5894">
        <v>1979</v>
      </c>
      <c r="O5894">
        <v>4478.47</v>
      </c>
      <c r="P5894">
        <v>13809</v>
      </c>
      <c r="Q5894" s="4" t="s">
        <v>23</v>
      </c>
      <c r="R5894" s="4" t="s">
        <v>24</v>
      </c>
      <c r="S5894">
        <v>9</v>
      </c>
    </row>
    <row r="5895" spans="1:19">
      <c r="A5895" s="4" t="s">
        <v>6102</v>
      </c>
      <c r="B5895" s="4" t="s">
        <v>279</v>
      </c>
      <c r="C5895" s="4" t="s">
        <v>177</v>
      </c>
      <c r="D5895" s="4" t="s">
        <v>127</v>
      </c>
      <c r="E5895" s="4" t="s">
        <v>172</v>
      </c>
      <c r="F5895" s="3">
        <v>42960</v>
      </c>
      <c r="G5895" s="3">
        <v>42979</v>
      </c>
      <c r="H5895">
        <v>59</v>
      </c>
      <c r="I5895" s="4" t="s">
        <v>9018</v>
      </c>
      <c r="J5895" s="4" t="s">
        <v>9019</v>
      </c>
      <c r="K5895" s="4" t="s">
        <v>9012</v>
      </c>
      <c r="L5895">
        <v>55</v>
      </c>
      <c r="M5895" s="4" t="s">
        <v>9322</v>
      </c>
      <c r="N5895">
        <v>2011</v>
      </c>
      <c r="O5895">
        <v>40.79</v>
      </c>
      <c r="P5895">
        <v>142</v>
      </c>
      <c r="Q5895" s="4" t="s">
        <v>128</v>
      </c>
      <c r="R5895" s="4" t="s">
        <v>24</v>
      </c>
      <c r="S5895">
        <v>19</v>
      </c>
    </row>
    <row r="5896" spans="1:19">
      <c r="A5896" s="4" t="s">
        <v>6103</v>
      </c>
      <c r="B5896" s="4" t="s">
        <v>210</v>
      </c>
      <c r="C5896" s="4" t="s">
        <v>9011</v>
      </c>
      <c r="D5896" s="4" t="s">
        <v>117</v>
      </c>
      <c r="E5896" s="4" t="s">
        <v>197</v>
      </c>
      <c r="F5896" s="3">
        <v>42960</v>
      </c>
      <c r="G5896" s="3">
        <v>42964</v>
      </c>
      <c r="H5896">
        <v>0</v>
      </c>
      <c r="I5896" s="4" t="s">
        <v>9021</v>
      </c>
      <c r="J5896" s="4" t="s">
        <v>9019</v>
      </c>
      <c r="K5896" s="4" t="s">
        <v>9010</v>
      </c>
      <c r="L5896">
        <v>4821</v>
      </c>
      <c r="M5896" s="4" t="s">
        <v>26</v>
      </c>
      <c r="N5896">
        <v>1996</v>
      </c>
      <c r="O5896">
        <v>439.21</v>
      </c>
      <c r="P5896">
        <v>792</v>
      </c>
      <c r="Q5896" s="4" t="s">
        <v>23</v>
      </c>
      <c r="R5896" s="4" t="s">
        <v>24</v>
      </c>
      <c r="S5896">
        <v>4</v>
      </c>
    </row>
    <row r="5897" spans="1:19">
      <c r="A5897" s="4" t="s">
        <v>6104</v>
      </c>
      <c r="B5897" s="4" t="s">
        <v>174</v>
      </c>
      <c r="C5897" s="4" t="s">
        <v>171</v>
      </c>
      <c r="D5897" s="4" t="s">
        <v>24</v>
      </c>
      <c r="E5897" s="4" t="s">
        <v>193</v>
      </c>
      <c r="F5897" s="3">
        <v>42960</v>
      </c>
      <c r="G5897" s="3"/>
      <c r="I5897" s="4" t="s">
        <v>9016</v>
      </c>
      <c r="J5897" s="4" t="s">
        <v>9015</v>
      </c>
      <c r="K5897" s="4" t="s">
        <v>9010</v>
      </c>
      <c r="L5897">
        <v>1096</v>
      </c>
      <c r="M5897" s="4"/>
      <c r="Q5897" s="4"/>
      <c r="R5897" s="4"/>
    </row>
    <row r="5898" spans="1:19">
      <c r="A5898" s="4" t="s">
        <v>6105</v>
      </c>
      <c r="B5898" s="4" t="s">
        <v>174</v>
      </c>
      <c r="C5898" s="4" t="s">
        <v>9011</v>
      </c>
      <c r="D5898" s="4" t="s">
        <v>51</v>
      </c>
      <c r="E5898" s="4" t="s">
        <v>172</v>
      </c>
      <c r="F5898" s="3">
        <v>42960</v>
      </c>
      <c r="G5898" s="3">
        <v>43044</v>
      </c>
      <c r="H5898">
        <v>4810</v>
      </c>
      <c r="I5898" s="4" t="s">
        <v>9016</v>
      </c>
      <c r="J5898" s="4" t="s">
        <v>9015</v>
      </c>
      <c r="K5898" s="4" t="s">
        <v>9010</v>
      </c>
      <c r="L5898">
        <v>4821</v>
      </c>
      <c r="M5898" s="4" t="s">
        <v>36</v>
      </c>
      <c r="N5898">
        <v>1982</v>
      </c>
      <c r="O5898">
        <v>4618</v>
      </c>
      <c r="P5898">
        <v>10083</v>
      </c>
      <c r="Q5898" s="4" t="s">
        <v>23</v>
      </c>
      <c r="R5898" s="4" t="s">
        <v>24</v>
      </c>
      <c r="S5898">
        <v>84</v>
      </c>
    </row>
    <row r="5899" spans="1:19">
      <c r="A5899" s="4" t="s">
        <v>6106</v>
      </c>
      <c r="B5899" s="4" t="s">
        <v>196</v>
      </c>
      <c r="C5899" s="4" t="s">
        <v>179</v>
      </c>
      <c r="D5899" s="4" t="s">
        <v>24</v>
      </c>
      <c r="E5899" s="4" t="s">
        <v>193</v>
      </c>
      <c r="F5899" s="3">
        <v>42960</v>
      </c>
      <c r="G5899" s="3"/>
      <c r="I5899" s="4" t="s">
        <v>9016</v>
      </c>
      <c r="J5899" s="4" t="s">
        <v>9015</v>
      </c>
      <c r="K5899" s="4" t="s">
        <v>9010</v>
      </c>
      <c r="L5899">
        <v>550</v>
      </c>
      <c r="M5899" s="4"/>
      <c r="Q5899" s="4"/>
      <c r="R5899" s="4"/>
    </row>
    <row r="5900" spans="1:19">
      <c r="A5900" s="4" t="s">
        <v>6107</v>
      </c>
      <c r="B5900" s="4" t="s">
        <v>203</v>
      </c>
      <c r="C5900" s="4" t="s">
        <v>171</v>
      </c>
      <c r="D5900" s="4" t="s">
        <v>24</v>
      </c>
      <c r="E5900" s="4" t="s">
        <v>193</v>
      </c>
      <c r="F5900" s="3">
        <v>42960</v>
      </c>
      <c r="G5900" s="3"/>
      <c r="I5900" s="4" t="s">
        <v>9023</v>
      </c>
      <c r="J5900" s="4" t="s">
        <v>9024</v>
      </c>
      <c r="K5900" s="4" t="s">
        <v>9010</v>
      </c>
      <c r="L5900">
        <v>1096</v>
      </c>
      <c r="M5900" s="4"/>
      <c r="Q5900" s="4"/>
      <c r="R5900" s="4"/>
    </row>
    <row r="5901" spans="1:19">
      <c r="A5901" s="4" t="s">
        <v>6108</v>
      </c>
      <c r="B5901" s="4" t="s">
        <v>203</v>
      </c>
      <c r="C5901" s="4" t="s">
        <v>199</v>
      </c>
      <c r="D5901" s="4" t="s">
        <v>24</v>
      </c>
      <c r="E5901" s="4" t="s">
        <v>193</v>
      </c>
      <c r="F5901" s="3">
        <v>42960</v>
      </c>
      <c r="G5901" s="3"/>
      <c r="I5901" s="4" t="s">
        <v>9023</v>
      </c>
      <c r="J5901" s="4" t="s">
        <v>9024</v>
      </c>
      <c r="K5901" s="4" t="s">
        <v>9010</v>
      </c>
      <c r="L5901">
        <v>5482</v>
      </c>
      <c r="M5901" s="4"/>
      <c r="Q5901" s="4"/>
      <c r="R5901" s="4"/>
    </row>
    <row r="5902" spans="1:19">
      <c r="A5902" s="4" t="s">
        <v>6109</v>
      </c>
      <c r="B5902" s="4" t="s">
        <v>191</v>
      </c>
      <c r="C5902" s="4" t="s">
        <v>192</v>
      </c>
      <c r="D5902" s="4" t="s">
        <v>82</v>
      </c>
      <c r="E5902" s="4" t="s">
        <v>172</v>
      </c>
      <c r="F5902" s="3">
        <v>42960</v>
      </c>
      <c r="G5902" s="3">
        <v>43046</v>
      </c>
      <c r="H5902">
        <v>3972</v>
      </c>
      <c r="I5902" s="4" t="s">
        <v>9026</v>
      </c>
      <c r="J5902" s="4" t="s">
        <v>9024</v>
      </c>
      <c r="K5902" s="4" t="s">
        <v>9012</v>
      </c>
      <c r="L5902">
        <v>3393</v>
      </c>
      <c r="M5902" s="4" t="s">
        <v>36</v>
      </c>
      <c r="N5902">
        <v>1982</v>
      </c>
      <c r="O5902">
        <v>11698.03</v>
      </c>
      <c r="P5902">
        <v>34288</v>
      </c>
      <c r="Q5902" s="4" t="s">
        <v>23</v>
      </c>
      <c r="R5902" s="4" t="s">
        <v>24</v>
      </c>
      <c r="S5902">
        <v>86</v>
      </c>
    </row>
    <row r="5903" spans="1:19">
      <c r="A5903" s="4" t="s">
        <v>6110</v>
      </c>
      <c r="B5903" s="4" t="s">
        <v>230</v>
      </c>
      <c r="C5903" s="4" t="s">
        <v>199</v>
      </c>
      <c r="D5903" s="4" t="s">
        <v>82</v>
      </c>
      <c r="E5903" s="4" t="s">
        <v>193</v>
      </c>
      <c r="F5903" s="3">
        <v>42960</v>
      </c>
      <c r="G5903" s="3"/>
      <c r="I5903" s="4" t="s">
        <v>9026</v>
      </c>
      <c r="J5903" s="4" t="s">
        <v>9024</v>
      </c>
      <c r="K5903" s="4" t="s">
        <v>9010</v>
      </c>
      <c r="L5903">
        <v>5482</v>
      </c>
      <c r="M5903" s="4" t="s">
        <v>36</v>
      </c>
      <c r="N5903">
        <v>1982</v>
      </c>
      <c r="O5903">
        <v>11698.03</v>
      </c>
      <c r="P5903">
        <v>34288</v>
      </c>
      <c r="Q5903" s="4" t="s">
        <v>23</v>
      </c>
      <c r="R5903" s="4" t="s">
        <v>24</v>
      </c>
    </row>
    <row r="5904" spans="1:19">
      <c r="A5904" s="4" t="s">
        <v>6111</v>
      </c>
      <c r="B5904" s="4" t="s">
        <v>230</v>
      </c>
      <c r="C5904" s="4" t="s">
        <v>177</v>
      </c>
      <c r="D5904" s="4" t="s">
        <v>81</v>
      </c>
      <c r="E5904" s="4" t="s">
        <v>197</v>
      </c>
      <c r="F5904" s="3">
        <v>42960</v>
      </c>
      <c r="G5904" s="3">
        <v>42971</v>
      </c>
      <c r="H5904">
        <v>0</v>
      </c>
      <c r="I5904" s="4" t="s">
        <v>9026</v>
      </c>
      <c r="J5904" s="4" t="s">
        <v>9024</v>
      </c>
      <c r="K5904" s="4" t="s">
        <v>9012</v>
      </c>
      <c r="L5904">
        <v>55</v>
      </c>
      <c r="M5904" s="4" t="s">
        <v>33</v>
      </c>
      <c r="N5904">
        <v>1989</v>
      </c>
      <c r="O5904">
        <v>1388.67</v>
      </c>
      <c r="P5904">
        <v>3583</v>
      </c>
      <c r="Q5904" s="4" t="s">
        <v>23</v>
      </c>
      <c r="R5904" s="4" t="s">
        <v>24</v>
      </c>
      <c r="S5904">
        <v>11</v>
      </c>
    </row>
    <row r="5905" spans="1:19">
      <c r="A5905" s="4" t="s">
        <v>6112</v>
      </c>
      <c r="B5905" s="4" t="s">
        <v>230</v>
      </c>
      <c r="C5905" s="4" t="s">
        <v>179</v>
      </c>
      <c r="D5905" s="4" t="s">
        <v>84</v>
      </c>
      <c r="E5905" s="4" t="s">
        <v>172</v>
      </c>
      <c r="F5905" s="3">
        <v>42960</v>
      </c>
      <c r="G5905" s="3">
        <v>42965</v>
      </c>
      <c r="H5905">
        <v>573</v>
      </c>
      <c r="I5905" s="4" t="s">
        <v>9026</v>
      </c>
      <c r="J5905" s="4" t="s">
        <v>9024</v>
      </c>
      <c r="K5905" s="4" t="s">
        <v>9010</v>
      </c>
      <c r="L5905">
        <v>550</v>
      </c>
      <c r="M5905" s="4" t="s">
        <v>9322</v>
      </c>
      <c r="N5905">
        <v>1980</v>
      </c>
      <c r="O5905">
        <v>7708.38</v>
      </c>
      <c r="P5905">
        <v>13756</v>
      </c>
      <c r="Q5905" s="4" t="s">
        <v>23</v>
      </c>
      <c r="R5905" s="4" t="s">
        <v>24</v>
      </c>
      <c r="S5905">
        <v>5</v>
      </c>
    </row>
    <row r="5906" spans="1:19">
      <c r="A5906" s="4" t="s">
        <v>6113</v>
      </c>
      <c r="B5906" s="4" t="s">
        <v>256</v>
      </c>
      <c r="C5906" s="4" t="s">
        <v>179</v>
      </c>
      <c r="D5906" s="4" t="s">
        <v>24</v>
      </c>
      <c r="E5906" s="4" t="s">
        <v>193</v>
      </c>
      <c r="F5906" s="3">
        <v>42960</v>
      </c>
      <c r="G5906" s="3"/>
      <c r="I5906" s="4" t="s">
        <v>9014</v>
      </c>
      <c r="J5906" s="4" t="s">
        <v>9015</v>
      </c>
      <c r="K5906" s="4" t="s">
        <v>9010</v>
      </c>
      <c r="L5906">
        <v>550</v>
      </c>
      <c r="M5906" s="4"/>
      <c r="Q5906" s="4"/>
      <c r="R5906" s="4"/>
    </row>
    <row r="5907" spans="1:19">
      <c r="A5907" s="4" t="s">
        <v>6114</v>
      </c>
      <c r="B5907" s="4" t="s">
        <v>256</v>
      </c>
      <c r="C5907" s="4" t="s">
        <v>177</v>
      </c>
      <c r="D5907" s="4" t="s">
        <v>78</v>
      </c>
      <c r="E5907" s="4" t="s">
        <v>193</v>
      </c>
      <c r="F5907" s="3">
        <v>42960</v>
      </c>
      <c r="G5907" s="3"/>
      <c r="I5907" s="4" t="s">
        <v>9014</v>
      </c>
      <c r="J5907" s="4" t="s">
        <v>9015</v>
      </c>
      <c r="K5907" s="4" t="s">
        <v>9012</v>
      </c>
      <c r="L5907">
        <v>55</v>
      </c>
      <c r="M5907" s="4" t="s">
        <v>55</v>
      </c>
      <c r="N5907">
        <v>1994</v>
      </c>
      <c r="O5907">
        <v>6395.05</v>
      </c>
      <c r="P5907">
        <v>20275</v>
      </c>
      <c r="Q5907" s="4" t="s">
        <v>23</v>
      </c>
      <c r="R5907" s="4" t="s">
        <v>24</v>
      </c>
    </row>
    <row r="5908" spans="1:19">
      <c r="A5908" s="4" t="s">
        <v>6115</v>
      </c>
      <c r="B5908" s="4" t="s">
        <v>187</v>
      </c>
      <c r="C5908" s="4" t="s">
        <v>192</v>
      </c>
      <c r="D5908" s="4" t="s">
        <v>24</v>
      </c>
      <c r="E5908" s="4" t="s">
        <v>193</v>
      </c>
      <c r="F5908" s="3">
        <v>42960</v>
      </c>
      <c r="G5908" s="3"/>
      <c r="I5908" s="4" t="s">
        <v>9023</v>
      </c>
      <c r="J5908" s="4" t="s">
        <v>9024</v>
      </c>
      <c r="K5908" s="4" t="s">
        <v>9012</v>
      </c>
      <c r="L5908">
        <v>3393</v>
      </c>
      <c r="M5908" s="4"/>
      <c r="Q5908" s="4"/>
      <c r="R5908" s="4"/>
    </row>
    <row r="5909" spans="1:19">
      <c r="A5909" s="4" t="s">
        <v>6116</v>
      </c>
      <c r="B5909" s="4" t="s">
        <v>187</v>
      </c>
      <c r="C5909" s="4" t="s">
        <v>199</v>
      </c>
      <c r="D5909" s="4" t="s">
        <v>53</v>
      </c>
      <c r="E5909" s="4" t="s">
        <v>197</v>
      </c>
      <c r="F5909" s="3">
        <v>42960</v>
      </c>
      <c r="G5909" s="3">
        <v>43057</v>
      </c>
      <c r="H5909">
        <v>0</v>
      </c>
      <c r="I5909" s="4" t="s">
        <v>9023</v>
      </c>
      <c r="J5909" s="4" t="s">
        <v>9024</v>
      </c>
      <c r="K5909" s="4" t="s">
        <v>9010</v>
      </c>
      <c r="L5909">
        <v>5482</v>
      </c>
      <c r="M5909" s="4" t="s">
        <v>33</v>
      </c>
      <c r="N5909">
        <v>1990</v>
      </c>
      <c r="O5909">
        <v>4968.91</v>
      </c>
      <c r="P5909">
        <v>7523</v>
      </c>
      <c r="Q5909" s="4" t="s">
        <v>23</v>
      </c>
      <c r="R5909" s="4" t="s">
        <v>24</v>
      </c>
      <c r="S5909">
        <v>97</v>
      </c>
    </row>
    <row r="5910" spans="1:19">
      <c r="A5910" s="4" t="s">
        <v>6117</v>
      </c>
      <c r="B5910" s="4" t="s">
        <v>187</v>
      </c>
      <c r="C5910" s="4" t="s">
        <v>9011</v>
      </c>
      <c r="D5910" s="4" t="s">
        <v>71</v>
      </c>
      <c r="E5910" s="4" t="s">
        <v>197</v>
      </c>
      <c r="F5910" s="3">
        <v>42960</v>
      </c>
      <c r="G5910" s="3">
        <v>42968</v>
      </c>
      <c r="H5910">
        <v>0</v>
      </c>
      <c r="I5910" s="4" t="s">
        <v>9023</v>
      </c>
      <c r="J5910" s="4" t="s">
        <v>9024</v>
      </c>
      <c r="K5910" s="4" t="s">
        <v>9010</v>
      </c>
      <c r="L5910">
        <v>4821</v>
      </c>
      <c r="M5910" s="4" t="s">
        <v>46</v>
      </c>
      <c r="N5910">
        <v>2000</v>
      </c>
      <c r="O5910">
        <v>2952.73</v>
      </c>
      <c r="P5910">
        <v>5107</v>
      </c>
      <c r="Q5910" s="4" t="s">
        <v>23</v>
      </c>
      <c r="R5910" s="4" t="s">
        <v>24</v>
      </c>
      <c r="S5910">
        <v>8</v>
      </c>
    </row>
    <row r="5911" spans="1:19">
      <c r="A5911" s="4" t="s">
        <v>6118</v>
      </c>
      <c r="B5911" s="4" t="s">
        <v>187</v>
      </c>
      <c r="C5911" s="4" t="s">
        <v>9011</v>
      </c>
      <c r="D5911" s="4" t="s">
        <v>129</v>
      </c>
      <c r="E5911" s="4" t="s">
        <v>172</v>
      </c>
      <c r="F5911" s="3">
        <v>42960</v>
      </c>
      <c r="G5911" s="3">
        <v>43067</v>
      </c>
      <c r="H5911">
        <v>5540</v>
      </c>
      <c r="I5911" s="4" t="s">
        <v>9023</v>
      </c>
      <c r="J5911" s="4" t="s">
        <v>9024</v>
      </c>
      <c r="K5911" s="4" t="s">
        <v>9010</v>
      </c>
      <c r="L5911">
        <v>4821</v>
      </c>
      <c r="M5911" s="4" t="s">
        <v>39</v>
      </c>
      <c r="N5911">
        <v>1992</v>
      </c>
      <c r="O5911">
        <v>324.19</v>
      </c>
      <c r="P5911">
        <v>978</v>
      </c>
      <c r="Q5911" s="4" t="s">
        <v>23</v>
      </c>
      <c r="R5911" s="4" t="s">
        <v>24</v>
      </c>
      <c r="S5911">
        <v>107</v>
      </c>
    </row>
    <row r="5912" spans="1:19">
      <c r="A5912" s="4" t="s">
        <v>6119</v>
      </c>
      <c r="B5912" s="4" t="s">
        <v>244</v>
      </c>
      <c r="C5912" s="4" t="s">
        <v>171</v>
      </c>
      <c r="D5912" s="4" t="s">
        <v>24</v>
      </c>
      <c r="E5912" s="4" t="s">
        <v>193</v>
      </c>
      <c r="F5912" s="3">
        <v>42960</v>
      </c>
      <c r="G5912" s="3"/>
      <c r="I5912" s="4" t="s">
        <v>9016</v>
      </c>
      <c r="J5912" s="4" t="s">
        <v>9015</v>
      </c>
      <c r="K5912" s="4" t="s">
        <v>9010</v>
      </c>
      <c r="L5912">
        <v>1096</v>
      </c>
      <c r="M5912" s="4"/>
      <c r="Q5912" s="4"/>
      <c r="R5912" s="4"/>
    </row>
    <row r="5913" spans="1:19">
      <c r="A5913" s="4" t="s">
        <v>6120</v>
      </c>
      <c r="B5913" s="4" t="s">
        <v>244</v>
      </c>
      <c r="C5913" s="4" t="s">
        <v>9011</v>
      </c>
      <c r="D5913" s="4" t="s">
        <v>24</v>
      </c>
      <c r="E5913" s="4" t="s">
        <v>193</v>
      </c>
      <c r="F5913" s="3">
        <v>42960</v>
      </c>
      <c r="G5913" s="3"/>
      <c r="I5913" s="4" t="s">
        <v>9016</v>
      </c>
      <c r="J5913" s="4" t="s">
        <v>9015</v>
      </c>
      <c r="K5913" s="4" t="s">
        <v>9010</v>
      </c>
      <c r="L5913">
        <v>4821</v>
      </c>
      <c r="M5913" s="4"/>
      <c r="Q5913" s="4"/>
      <c r="R5913" s="4"/>
    </row>
    <row r="5914" spans="1:19">
      <c r="A5914" s="4" t="s">
        <v>6121</v>
      </c>
      <c r="B5914" s="4" t="s">
        <v>244</v>
      </c>
      <c r="C5914" s="4" t="s">
        <v>177</v>
      </c>
      <c r="D5914" s="4" t="s">
        <v>85</v>
      </c>
      <c r="E5914" s="4" t="s">
        <v>197</v>
      </c>
      <c r="F5914" s="3">
        <v>42960</v>
      </c>
      <c r="G5914" s="3">
        <v>43064</v>
      </c>
      <c r="H5914">
        <v>0</v>
      </c>
      <c r="I5914" s="4" t="s">
        <v>9016</v>
      </c>
      <c r="J5914" s="4" t="s">
        <v>9015</v>
      </c>
      <c r="K5914" s="4" t="s">
        <v>9012</v>
      </c>
      <c r="L5914">
        <v>55</v>
      </c>
      <c r="M5914" s="4" t="s">
        <v>46</v>
      </c>
      <c r="N5914">
        <v>1985</v>
      </c>
      <c r="O5914">
        <v>375.43</v>
      </c>
      <c r="P5914">
        <v>1190</v>
      </c>
      <c r="Q5914" s="4" t="s">
        <v>23</v>
      </c>
      <c r="R5914" s="4" t="s">
        <v>24</v>
      </c>
      <c r="S5914">
        <v>104</v>
      </c>
    </row>
    <row r="5915" spans="1:19">
      <c r="A5915" s="4" t="s">
        <v>6122</v>
      </c>
      <c r="B5915" s="4" t="s">
        <v>201</v>
      </c>
      <c r="C5915" s="4" t="s">
        <v>177</v>
      </c>
      <c r="D5915" s="4" t="s">
        <v>24</v>
      </c>
      <c r="E5915" s="4" t="s">
        <v>193</v>
      </c>
      <c r="F5915" s="3">
        <v>42960</v>
      </c>
      <c r="G5915" s="3"/>
      <c r="I5915" s="4" t="s">
        <v>9026</v>
      </c>
      <c r="J5915" s="4" t="s">
        <v>9024</v>
      </c>
      <c r="K5915" s="4" t="s">
        <v>9012</v>
      </c>
      <c r="L5915">
        <v>55</v>
      </c>
      <c r="M5915" s="4"/>
      <c r="Q5915" s="4"/>
      <c r="R5915" s="4"/>
    </row>
    <row r="5916" spans="1:19">
      <c r="A5916" s="4" t="s">
        <v>6123</v>
      </c>
      <c r="B5916" s="4" t="s">
        <v>201</v>
      </c>
      <c r="C5916" s="4" t="s">
        <v>171</v>
      </c>
      <c r="D5916" s="4" t="s">
        <v>38</v>
      </c>
      <c r="E5916" s="4" t="s">
        <v>172</v>
      </c>
      <c r="F5916" s="3">
        <v>42960</v>
      </c>
      <c r="G5916" s="3">
        <v>42971</v>
      </c>
      <c r="H5916">
        <v>1130</v>
      </c>
      <c r="I5916" s="4" t="s">
        <v>9026</v>
      </c>
      <c r="J5916" s="4" t="s">
        <v>9024</v>
      </c>
      <c r="K5916" s="4" t="s">
        <v>9010</v>
      </c>
      <c r="L5916">
        <v>1096</v>
      </c>
      <c r="M5916" s="4" t="s">
        <v>39</v>
      </c>
      <c r="N5916">
        <v>1993</v>
      </c>
      <c r="O5916">
        <v>4269.8999999999996</v>
      </c>
      <c r="P5916">
        <v>6472</v>
      </c>
      <c r="Q5916" s="4" t="s">
        <v>23</v>
      </c>
      <c r="R5916" s="4" t="s">
        <v>40</v>
      </c>
      <c r="S5916">
        <v>11</v>
      </c>
    </row>
    <row r="5917" spans="1:19">
      <c r="A5917" s="4" t="s">
        <v>6124</v>
      </c>
      <c r="B5917" s="4" t="s">
        <v>170</v>
      </c>
      <c r="C5917" s="4" t="s">
        <v>192</v>
      </c>
      <c r="D5917" s="4" t="s">
        <v>24</v>
      </c>
      <c r="E5917" s="4" t="s">
        <v>193</v>
      </c>
      <c r="F5917" s="3">
        <v>42960</v>
      </c>
      <c r="G5917" s="3"/>
      <c r="I5917" s="4" t="s">
        <v>9014</v>
      </c>
      <c r="J5917" s="4" t="s">
        <v>9015</v>
      </c>
      <c r="K5917" s="4" t="s">
        <v>9012</v>
      </c>
      <c r="L5917">
        <v>3393</v>
      </c>
      <c r="M5917" s="4"/>
      <c r="Q5917" s="4"/>
      <c r="R5917" s="4"/>
    </row>
    <row r="5918" spans="1:19">
      <c r="A5918" s="4" t="s">
        <v>6125</v>
      </c>
      <c r="B5918" s="4" t="s">
        <v>232</v>
      </c>
      <c r="C5918" s="4" t="s">
        <v>9011</v>
      </c>
      <c r="D5918" s="4" t="s">
        <v>130</v>
      </c>
      <c r="E5918" s="4" t="s">
        <v>172</v>
      </c>
      <c r="F5918" s="3">
        <v>42960</v>
      </c>
      <c r="G5918" s="3">
        <v>43041</v>
      </c>
      <c r="H5918">
        <v>4743</v>
      </c>
      <c r="I5918" s="4" t="s">
        <v>9021</v>
      </c>
      <c r="J5918" s="4" t="s">
        <v>9019</v>
      </c>
      <c r="K5918" s="4" t="s">
        <v>9010</v>
      </c>
      <c r="L5918">
        <v>4821</v>
      </c>
      <c r="M5918" s="4" t="s">
        <v>36</v>
      </c>
      <c r="N5918">
        <v>1979</v>
      </c>
      <c r="O5918">
        <v>4478.47</v>
      </c>
      <c r="P5918">
        <v>13809</v>
      </c>
      <c r="Q5918" s="4" t="s">
        <v>23</v>
      </c>
      <c r="R5918" s="4" t="s">
        <v>24</v>
      </c>
      <c r="S5918">
        <v>81</v>
      </c>
    </row>
    <row r="5919" spans="1:19">
      <c r="A5919" s="4" t="s">
        <v>6126</v>
      </c>
      <c r="B5919" s="4" t="s">
        <v>232</v>
      </c>
      <c r="C5919" s="4" t="s">
        <v>192</v>
      </c>
      <c r="D5919" s="4" t="s">
        <v>99</v>
      </c>
      <c r="E5919" s="4" t="s">
        <v>172</v>
      </c>
      <c r="F5919" s="3">
        <v>42960</v>
      </c>
      <c r="G5919" s="3">
        <v>42976</v>
      </c>
      <c r="H5919">
        <v>3732</v>
      </c>
      <c r="I5919" s="4" t="s">
        <v>9021</v>
      </c>
      <c r="J5919" s="4" t="s">
        <v>9019</v>
      </c>
      <c r="K5919" s="4" t="s">
        <v>9012</v>
      </c>
      <c r="L5919">
        <v>3393</v>
      </c>
      <c r="M5919" s="4" t="s">
        <v>33</v>
      </c>
      <c r="N5919">
        <v>2003</v>
      </c>
      <c r="O5919">
        <v>1419.98</v>
      </c>
      <c r="P5919">
        <v>4018</v>
      </c>
      <c r="Q5919" s="4" t="s">
        <v>23</v>
      </c>
      <c r="R5919" s="4" t="s">
        <v>24</v>
      </c>
      <c r="S5919">
        <v>16</v>
      </c>
    </row>
    <row r="5920" spans="1:19">
      <c r="A5920" s="4" t="s">
        <v>6127</v>
      </c>
      <c r="B5920" s="4" t="s">
        <v>185</v>
      </c>
      <c r="C5920" s="4" t="s">
        <v>177</v>
      </c>
      <c r="D5920" s="4" t="s">
        <v>59</v>
      </c>
      <c r="E5920" s="4" t="s">
        <v>172</v>
      </c>
      <c r="F5920" s="3">
        <v>42960</v>
      </c>
      <c r="G5920" s="3">
        <v>43065</v>
      </c>
      <c r="H5920">
        <v>59</v>
      </c>
      <c r="I5920" s="4" t="s">
        <v>9023</v>
      </c>
      <c r="J5920" s="4" t="s">
        <v>9024</v>
      </c>
      <c r="K5920" s="4" t="s">
        <v>9012</v>
      </c>
      <c r="L5920">
        <v>55</v>
      </c>
      <c r="M5920" s="4" t="s">
        <v>60</v>
      </c>
      <c r="N5920">
        <v>1988</v>
      </c>
      <c r="O5920">
        <v>2059.9</v>
      </c>
      <c r="P5920">
        <v>3644</v>
      </c>
      <c r="Q5920" s="4" t="s">
        <v>23</v>
      </c>
      <c r="R5920" s="4" t="s">
        <v>24</v>
      </c>
      <c r="S5920">
        <v>105</v>
      </c>
    </row>
    <row r="5921" spans="1:19">
      <c r="A5921" s="4" t="s">
        <v>6128</v>
      </c>
      <c r="B5921" s="4" t="s">
        <v>181</v>
      </c>
      <c r="C5921" s="4" t="s">
        <v>9011</v>
      </c>
      <c r="D5921" s="4" t="s">
        <v>71</v>
      </c>
      <c r="E5921" s="4" t="s">
        <v>197</v>
      </c>
      <c r="F5921" s="3">
        <v>42960</v>
      </c>
      <c r="G5921" s="3">
        <v>43046</v>
      </c>
      <c r="H5921">
        <v>0</v>
      </c>
      <c r="I5921" s="4" t="s">
        <v>9026</v>
      </c>
      <c r="J5921" s="4" t="s">
        <v>9024</v>
      </c>
      <c r="K5921" s="4" t="s">
        <v>9010</v>
      </c>
      <c r="L5921">
        <v>4821</v>
      </c>
      <c r="M5921" s="4" t="s">
        <v>46</v>
      </c>
      <c r="N5921">
        <v>2000</v>
      </c>
      <c r="O5921">
        <v>2952.73</v>
      </c>
      <c r="P5921">
        <v>5107</v>
      </c>
      <c r="Q5921" s="4" t="s">
        <v>23</v>
      </c>
      <c r="R5921" s="4" t="s">
        <v>24</v>
      </c>
      <c r="S5921">
        <v>86</v>
      </c>
    </row>
    <row r="5922" spans="1:19">
      <c r="A5922" s="4" t="s">
        <v>6129</v>
      </c>
      <c r="B5922" s="4" t="s">
        <v>181</v>
      </c>
      <c r="C5922" s="4" t="s">
        <v>179</v>
      </c>
      <c r="D5922" s="4" t="s">
        <v>84</v>
      </c>
      <c r="E5922" s="4" t="s">
        <v>172</v>
      </c>
      <c r="F5922" s="3">
        <v>42960</v>
      </c>
      <c r="G5922" s="3">
        <v>43054</v>
      </c>
      <c r="H5922">
        <v>510</v>
      </c>
      <c r="I5922" s="4" t="s">
        <v>9026</v>
      </c>
      <c r="J5922" s="4" t="s">
        <v>9024</v>
      </c>
      <c r="K5922" s="4" t="s">
        <v>9010</v>
      </c>
      <c r="L5922">
        <v>550</v>
      </c>
      <c r="M5922" s="4" t="s">
        <v>9322</v>
      </c>
      <c r="N5922">
        <v>1980</v>
      </c>
      <c r="O5922">
        <v>7708.38</v>
      </c>
      <c r="P5922">
        <v>13756</v>
      </c>
      <c r="Q5922" s="4" t="s">
        <v>23</v>
      </c>
      <c r="R5922" s="4" t="s">
        <v>24</v>
      </c>
      <c r="S5922">
        <v>94</v>
      </c>
    </row>
    <row r="5923" spans="1:19">
      <c r="A5923" s="4" t="s">
        <v>6130</v>
      </c>
      <c r="B5923" s="4" t="s">
        <v>183</v>
      </c>
      <c r="C5923" s="4" t="s">
        <v>171</v>
      </c>
      <c r="D5923" s="4" t="s">
        <v>24</v>
      </c>
      <c r="E5923" s="4" t="s">
        <v>193</v>
      </c>
      <c r="F5923" s="3">
        <v>42961</v>
      </c>
      <c r="G5923" s="3"/>
      <c r="I5923" s="4" t="s">
        <v>9014</v>
      </c>
      <c r="J5923" s="4" t="s">
        <v>9015</v>
      </c>
      <c r="K5923" s="4" t="s">
        <v>9010</v>
      </c>
      <c r="L5923">
        <v>1096</v>
      </c>
      <c r="M5923" s="4"/>
      <c r="Q5923" s="4"/>
      <c r="R5923" s="4"/>
    </row>
    <row r="5924" spans="1:19">
      <c r="A5924" s="4" t="s">
        <v>6131</v>
      </c>
      <c r="B5924" s="4" t="s">
        <v>183</v>
      </c>
      <c r="C5924" s="4" t="s">
        <v>199</v>
      </c>
      <c r="D5924" s="4" t="s">
        <v>29</v>
      </c>
      <c r="E5924" s="4" t="s">
        <v>193</v>
      </c>
      <c r="F5924" s="3">
        <v>42961</v>
      </c>
      <c r="G5924" s="3"/>
      <c r="I5924" s="4" t="s">
        <v>9014</v>
      </c>
      <c r="J5924" s="4" t="s">
        <v>9015</v>
      </c>
      <c r="K5924" s="4" t="s">
        <v>9010</v>
      </c>
      <c r="L5924">
        <v>5482</v>
      </c>
      <c r="M5924" s="4" t="s">
        <v>26</v>
      </c>
      <c r="N5924">
        <v>2012</v>
      </c>
      <c r="O5924">
        <v>587.34</v>
      </c>
      <c r="P5924">
        <v>1356</v>
      </c>
      <c r="Q5924" s="4" t="s">
        <v>30</v>
      </c>
      <c r="R5924" s="4" t="s">
        <v>24</v>
      </c>
    </row>
    <row r="5925" spans="1:19">
      <c r="A5925" s="4" t="s">
        <v>6132</v>
      </c>
      <c r="B5925" s="4" t="s">
        <v>183</v>
      </c>
      <c r="C5925" s="4" t="s">
        <v>177</v>
      </c>
      <c r="D5925" s="4" t="s">
        <v>24</v>
      </c>
      <c r="E5925" s="4" t="s">
        <v>193</v>
      </c>
      <c r="F5925" s="3">
        <v>42961</v>
      </c>
      <c r="G5925" s="3"/>
      <c r="I5925" s="4" t="s">
        <v>9014</v>
      </c>
      <c r="J5925" s="4" t="s">
        <v>9015</v>
      </c>
      <c r="K5925" s="4" t="s">
        <v>9012</v>
      </c>
      <c r="L5925">
        <v>55</v>
      </c>
      <c r="M5925" s="4"/>
      <c r="Q5925" s="4"/>
      <c r="R5925" s="4"/>
    </row>
    <row r="5926" spans="1:19">
      <c r="A5926" s="4" t="s">
        <v>6133</v>
      </c>
      <c r="B5926" s="4" t="s">
        <v>183</v>
      </c>
      <c r="C5926" s="4" t="s">
        <v>177</v>
      </c>
      <c r="D5926" s="4" t="s">
        <v>24</v>
      </c>
      <c r="E5926" s="4" t="s">
        <v>193</v>
      </c>
      <c r="F5926" s="3">
        <v>42961</v>
      </c>
      <c r="G5926" s="3"/>
      <c r="I5926" s="4" t="s">
        <v>9014</v>
      </c>
      <c r="J5926" s="4" t="s">
        <v>9015</v>
      </c>
      <c r="K5926" s="4" t="s">
        <v>9012</v>
      </c>
      <c r="L5926">
        <v>55</v>
      </c>
      <c r="M5926" s="4"/>
      <c r="Q5926" s="4"/>
      <c r="R5926" s="4"/>
    </row>
    <row r="5927" spans="1:19">
      <c r="A5927" s="4" t="s">
        <v>6134</v>
      </c>
      <c r="B5927" s="4" t="s">
        <v>183</v>
      </c>
      <c r="C5927" s="4" t="s">
        <v>199</v>
      </c>
      <c r="D5927" s="4" t="s">
        <v>47</v>
      </c>
      <c r="E5927" s="4" t="s">
        <v>197</v>
      </c>
      <c r="F5927" s="3">
        <v>42961</v>
      </c>
      <c r="G5927" s="3">
        <v>42967</v>
      </c>
      <c r="H5927">
        <v>0</v>
      </c>
      <c r="I5927" s="4" t="s">
        <v>9014</v>
      </c>
      <c r="J5927" s="4" t="s">
        <v>9015</v>
      </c>
      <c r="K5927" s="4" t="s">
        <v>9010</v>
      </c>
      <c r="L5927">
        <v>5482</v>
      </c>
      <c r="M5927" s="4" t="s">
        <v>46</v>
      </c>
      <c r="N5927">
        <v>1986</v>
      </c>
      <c r="O5927">
        <v>2403.58</v>
      </c>
      <c r="P5927">
        <v>8801</v>
      </c>
      <c r="Q5927" s="4" t="s">
        <v>23</v>
      </c>
      <c r="R5927" s="4" t="s">
        <v>24</v>
      </c>
      <c r="S5927">
        <v>6</v>
      </c>
    </row>
    <row r="5928" spans="1:19">
      <c r="A5928" s="4" t="s">
        <v>6135</v>
      </c>
      <c r="B5928" s="4" t="s">
        <v>246</v>
      </c>
      <c r="C5928" s="4" t="s">
        <v>9011</v>
      </c>
      <c r="D5928" s="4" t="s">
        <v>24</v>
      </c>
      <c r="E5928" s="4" t="s">
        <v>193</v>
      </c>
      <c r="F5928" s="3">
        <v>42961</v>
      </c>
      <c r="G5928" s="3"/>
      <c r="I5928" s="4" t="s">
        <v>9021</v>
      </c>
      <c r="J5928" s="4" t="s">
        <v>9019</v>
      </c>
      <c r="K5928" s="4" t="s">
        <v>9010</v>
      </c>
      <c r="L5928">
        <v>4821</v>
      </c>
      <c r="M5928" s="4"/>
      <c r="Q5928" s="4"/>
      <c r="R5928" s="4"/>
    </row>
    <row r="5929" spans="1:19">
      <c r="A5929" s="4" t="s">
        <v>6136</v>
      </c>
      <c r="B5929" s="4" t="s">
        <v>246</v>
      </c>
      <c r="C5929" s="4" t="s">
        <v>192</v>
      </c>
      <c r="D5929" s="4" t="s">
        <v>63</v>
      </c>
      <c r="E5929" s="4" t="s">
        <v>197</v>
      </c>
      <c r="F5929" s="3">
        <v>42961</v>
      </c>
      <c r="G5929" s="3">
        <v>42969</v>
      </c>
      <c r="H5929">
        <v>0</v>
      </c>
      <c r="I5929" s="4" t="s">
        <v>9021</v>
      </c>
      <c r="J5929" s="4" t="s">
        <v>9019</v>
      </c>
      <c r="K5929" s="4" t="s">
        <v>9012</v>
      </c>
      <c r="L5929">
        <v>3393</v>
      </c>
      <c r="M5929" s="4" t="s">
        <v>33</v>
      </c>
      <c r="N5929">
        <v>1995</v>
      </c>
      <c r="O5929">
        <v>5158.71</v>
      </c>
      <c r="P5929">
        <v>17479</v>
      </c>
      <c r="Q5929" s="4" t="s">
        <v>64</v>
      </c>
      <c r="R5929" s="4" t="s">
        <v>24</v>
      </c>
      <c r="S5929">
        <v>8</v>
      </c>
    </row>
    <row r="5930" spans="1:19">
      <c r="A5930" s="4" t="s">
        <v>6137</v>
      </c>
      <c r="B5930" s="4" t="s">
        <v>246</v>
      </c>
      <c r="C5930" s="4" t="s">
        <v>171</v>
      </c>
      <c r="D5930" s="4" t="s">
        <v>82</v>
      </c>
      <c r="E5930" s="4" t="s">
        <v>172</v>
      </c>
      <c r="F5930" s="3">
        <v>42961</v>
      </c>
      <c r="G5930" s="3">
        <v>42977</v>
      </c>
      <c r="H5930">
        <v>907</v>
      </c>
      <c r="I5930" s="4" t="s">
        <v>9021</v>
      </c>
      <c r="J5930" s="4" t="s">
        <v>9019</v>
      </c>
      <c r="K5930" s="4" t="s">
        <v>9010</v>
      </c>
      <c r="L5930">
        <v>1096</v>
      </c>
      <c r="M5930" s="4" t="s">
        <v>36</v>
      </c>
      <c r="N5930">
        <v>1982</v>
      </c>
      <c r="O5930">
        <v>11698.03</v>
      </c>
      <c r="P5930">
        <v>34288</v>
      </c>
      <c r="Q5930" s="4" t="s">
        <v>23</v>
      </c>
      <c r="R5930" s="4" t="s">
        <v>24</v>
      </c>
      <c r="S5930">
        <v>16</v>
      </c>
    </row>
    <row r="5931" spans="1:19">
      <c r="A5931" s="4" t="s">
        <v>6138</v>
      </c>
      <c r="B5931" s="4" t="s">
        <v>246</v>
      </c>
      <c r="C5931" s="4" t="s">
        <v>199</v>
      </c>
      <c r="D5931" s="4" t="s">
        <v>21</v>
      </c>
      <c r="E5931" s="4" t="s">
        <v>172</v>
      </c>
      <c r="F5931" s="3">
        <v>42961</v>
      </c>
      <c r="G5931" s="3">
        <v>43090</v>
      </c>
      <c r="H5931">
        <v>5881</v>
      </c>
      <c r="I5931" s="4" t="s">
        <v>9021</v>
      </c>
      <c r="J5931" s="4" t="s">
        <v>9019</v>
      </c>
      <c r="K5931" s="4" t="s">
        <v>9010</v>
      </c>
      <c r="L5931">
        <v>5482</v>
      </c>
      <c r="M5931" s="4" t="s">
        <v>9322</v>
      </c>
      <c r="N5931">
        <v>1996</v>
      </c>
      <c r="O5931">
        <v>1100.04</v>
      </c>
      <c r="P5931">
        <v>2822</v>
      </c>
      <c r="Q5931" s="4" t="s">
        <v>23</v>
      </c>
      <c r="R5931" s="4" t="s">
        <v>24</v>
      </c>
      <c r="S5931">
        <v>129</v>
      </c>
    </row>
    <row r="5932" spans="1:19">
      <c r="A5932" s="4" t="s">
        <v>6139</v>
      </c>
      <c r="B5932" s="4" t="s">
        <v>304</v>
      </c>
      <c r="C5932" s="4" t="s">
        <v>199</v>
      </c>
      <c r="D5932" s="4" t="s">
        <v>27</v>
      </c>
      <c r="E5932" s="4" t="s">
        <v>197</v>
      </c>
      <c r="F5932" s="3">
        <v>42961</v>
      </c>
      <c r="G5932" s="3">
        <v>43048</v>
      </c>
      <c r="H5932">
        <v>0</v>
      </c>
      <c r="I5932" s="4" t="s">
        <v>9014</v>
      </c>
      <c r="J5932" s="4" t="s">
        <v>9015</v>
      </c>
      <c r="K5932" s="4" t="s">
        <v>9010</v>
      </c>
      <c r="L5932">
        <v>5482</v>
      </c>
      <c r="M5932" s="4" t="s">
        <v>26</v>
      </c>
      <c r="N5932">
        <v>1986</v>
      </c>
      <c r="O5932">
        <v>647.17999999999995</v>
      </c>
      <c r="P5932">
        <v>1185</v>
      </c>
      <c r="Q5932" s="4" t="s">
        <v>28</v>
      </c>
      <c r="R5932" s="4" t="s">
        <v>24</v>
      </c>
      <c r="S5932">
        <v>87</v>
      </c>
    </row>
    <row r="5933" spans="1:19">
      <c r="A5933" s="4" t="s">
        <v>6140</v>
      </c>
      <c r="B5933" s="4" t="s">
        <v>174</v>
      </c>
      <c r="C5933" s="4" t="s">
        <v>9011</v>
      </c>
      <c r="D5933" s="4" t="s">
        <v>24</v>
      </c>
      <c r="E5933" s="4" t="s">
        <v>193</v>
      </c>
      <c r="F5933" s="3">
        <v>42961</v>
      </c>
      <c r="G5933" s="3"/>
      <c r="I5933" s="4" t="s">
        <v>9016</v>
      </c>
      <c r="J5933" s="4" t="s">
        <v>9015</v>
      </c>
      <c r="K5933" s="4" t="s">
        <v>9010</v>
      </c>
      <c r="L5933">
        <v>4821</v>
      </c>
      <c r="M5933" s="4"/>
      <c r="Q5933" s="4"/>
      <c r="R5933" s="4"/>
    </row>
    <row r="5934" spans="1:19">
      <c r="A5934" s="4" t="s">
        <v>6141</v>
      </c>
      <c r="B5934" s="4" t="s">
        <v>174</v>
      </c>
      <c r="C5934" s="4" t="s">
        <v>9011</v>
      </c>
      <c r="D5934" s="4" t="s">
        <v>24</v>
      </c>
      <c r="E5934" s="4" t="s">
        <v>193</v>
      </c>
      <c r="F5934" s="3">
        <v>42961</v>
      </c>
      <c r="G5934" s="3"/>
      <c r="I5934" s="4" t="s">
        <v>9016</v>
      </c>
      <c r="J5934" s="4" t="s">
        <v>9015</v>
      </c>
      <c r="K5934" s="4" t="s">
        <v>9010</v>
      </c>
      <c r="L5934">
        <v>4821</v>
      </c>
      <c r="M5934" s="4"/>
      <c r="Q5934" s="4"/>
      <c r="R5934" s="4"/>
    </row>
    <row r="5935" spans="1:19">
      <c r="A5935" s="4" t="s">
        <v>6142</v>
      </c>
      <c r="B5935" s="4" t="s">
        <v>174</v>
      </c>
      <c r="C5935" s="4" t="s">
        <v>9011</v>
      </c>
      <c r="D5935" s="4" t="s">
        <v>104</v>
      </c>
      <c r="E5935" s="4" t="s">
        <v>172</v>
      </c>
      <c r="F5935" s="3">
        <v>42961</v>
      </c>
      <c r="G5935" s="3">
        <v>43043</v>
      </c>
      <c r="H5935">
        <v>3902</v>
      </c>
      <c r="I5935" s="4" t="s">
        <v>9016</v>
      </c>
      <c r="J5935" s="4" t="s">
        <v>9015</v>
      </c>
      <c r="K5935" s="4" t="s">
        <v>9010</v>
      </c>
      <c r="L5935">
        <v>4821</v>
      </c>
      <c r="M5935" s="4" t="s">
        <v>9322</v>
      </c>
      <c r="N5935">
        <v>1983</v>
      </c>
      <c r="O5935">
        <v>1008.06</v>
      </c>
      <c r="P5935">
        <v>1238</v>
      </c>
      <c r="Q5935" s="4" t="s">
        <v>23</v>
      </c>
      <c r="R5935" s="4" t="s">
        <v>24</v>
      </c>
      <c r="S5935">
        <v>82</v>
      </c>
    </row>
    <row r="5936" spans="1:19">
      <c r="A5936" s="4" t="s">
        <v>6143</v>
      </c>
      <c r="B5936" s="4" t="s">
        <v>212</v>
      </c>
      <c r="C5936" s="4" t="s">
        <v>177</v>
      </c>
      <c r="D5936" s="4" t="s">
        <v>24</v>
      </c>
      <c r="E5936" s="4" t="s">
        <v>193</v>
      </c>
      <c r="F5936" s="3">
        <v>42961</v>
      </c>
      <c r="G5936" s="3"/>
      <c r="I5936" s="4" t="s">
        <v>9023</v>
      </c>
      <c r="J5936" s="4" t="s">
        <v>9024</v>
      </c>
      <c r="K5936" s="4" t="s">
        <v>9012</v>
      </c>
      <c r="L5936">
        <v>55</v>
      </c>
      <c r="M5936" s="4"/>
      <c r="Q5936" s="4"/>
      <c r="R5936" s="4"/>
    </row>
    <row r="5937" spans="1:19">
      <c r="A5937" s="4" t="s">
        <v>6144</v>
      </c>
      <c r="B5937" s="4" t="s">
        <v>203</v>
      </c>
      <c r="C5937" s="4" t="s">
        <v>192</v>
      </c>
      <c r="D5937" s="4" t="s">
        <v>24</v>
      </c>
      <c r="E5937" s="4" t="s">
        <v>193</v>
      </c>
      <c r="F5937" s="3">
        <v>42961</v>
      </c>
      <c r="G5937" s="3"/>
      <c r="I5937" s="4" t="s">
        <v>9023</v>
      </c>
      <c r="J5937" s="4" t="s">
        <v>9024</v>
      </c>
      <c r="K5937" s="4" t="s">
        <v>9012</v>
      </c>
      <c r="L5937">
        <v>3393</v>
      </c>
      <c r="M5937" s="4"/>
      <c r="Q5937" s="4"/>
      <c r="R5937" s="4"/>
    </row>
    <row r="5938" spans="1:19">
      <c r="A5938" s="4" t="s">
        <v>6145</v>
      </c>
      <c r="B5938" s="4" t="s">
        <v>203</v>
      </c>
      <c r="C5938" s="4" t="s">
        <v>192</v>
      </c>
      <c r="D5938" s="4" t="s">
        <v>124</v>
      </c>
      <c r="E5938" s="4" t="s">
        <v>197</v>
      </c>
      <c r="F5938" s="3">
        <v>42961</v>
      </c>
      <c r="G5938" s="3">
        <v>43068</v>
      </c>
      <c r="H5938">
        <v>0</v>
      </c>
      <c r="I5938" s="4" t="s">
        <v>9023</v>
      </c>
      <c r="J5938" s="4" t="s">
        <v>9024</v>
      </c>
      <c r="K5938" s="4" t="s">
        <v>9012</v>
      </c>
      <c r="L5938">
        <v>3393</v>
      </c>
      <c r="M5938" s="4" t="s">
        <v>60</v>
      </c>
      <c r="N5938">
        <v>1983</v>
      </c>
      <c r="O5938">
        <v>2871.35</v>
      </c>
      <c r="P5938">
        <v>9561</v>
      </c>
      <c r="Q5938" s="4" t="s">
        <v>23</v>
      </c>
      <c r="R5938" s="4" t="s">
        <v>24</v>
      </c>
      <c r="S5938">
        <v>107</v>
      </c>
    </row>
    <row r="5939" spans="1:19">
      <c r="A5939" s="4" t="s">
        <v>6146</v>
      </c>
      <c r="B5939" s="4" t="s">
        <v>343</v>
      </c>
      <c r="C5939" s="4" t="s">
        <v>179</v>
      </c>
      <c r="D5939" s="4" t="s">
        <v>24</v>
      </c>
      <c r="E5939" s="4" t="s">
        <v>193</v>
      </c>
      <c r="F5939" s="3">
        <v>42961</v>
      </c>
      <c r="G5939" s="3"/>
      <c r="I5939" s="4" t="s">
        <v>9016</v>
      </c>
      <c r="J5939" s="4" t="s">
        <v>9015</v>
      </c>
      <c r="K5939" s="4" t="s">
        <v>9010</v>
      </c>
      <c r="L5939">
        <v>550</v>
      </c>
      <c r="M5939" s="4"/>
      <c r="Q5939" s="4"/>
      <c r="R5939" s="4"/>
    </row>
    <row r="5940" spans="1:19">
      <c r="A5940" s="4" t="s">
        <v>6147</v>
      </c>
      <c r="B5940" s="4" t="s">
        <v>343</v>
      </c>
      <c r="C5940" s="4" t="s">
        <v>171</v>
      </c>
      <c r="D5940" s="4" t="s">
        <v>24</v>
      </c>
      <c r="E5940" s="4" t="s">
        <v>193</v>
      </c>
      <c r="F5940" s="3">
        <v>42961</v>
      </c>
      <c r="G5940" s="3"/>
      <c r="I5940" s="4" t="s">
        <v>9016</v>
      </c>
      <c r="J5940" s="4" t="s">
        <v>9015</v>
      </c>
      <c r="K5940" s="4" t="s">
        <v>9010</v>
      </c>
      <c r="L5940">
        <v>1096</v>
      </c>
      <c r="M5940" s="4"/>
      <c r="Q5940" s="4"/>
      <c r="R5940" s="4"/>
    </row>
    <row r="5941" spans="1:19">
      <c r="A5941" s="4" t="s">
        <v>6148</v>
      </c>
      <c r="B5941" s="4" t="s">
        <v>343</v>
      </c>
      <c r="C5941" s="4" t="s">
        <v>9011</v>
      </c>
      <c r="D5941" s="4" t="s">
        <v>24</v>
      </c>
      <c r="E5941" s="4" t="s">
        <v>193</v>
      </c>
      <c r="F5941" s="3">
        <v>42961</v>
      </c>
      <c r="G5941" s="3"/>
      <c r="I5941" s="4" t="s">
        <v>9016</v>
      </c>
      <c r="J5941" s="4" t="s">
        <v>9015</v>
      </c>
      <c r="K5941" s="4" t="s">
        <v>9010</v>
      </c>
      <c r="L5941">
        <v>4821</v>
      </c>
      <c r="M5941" s="4"/>
      <c r="Q5941" s="4"/>
      <c r="R5941" s="4"/>
    </row>
    <row r="5942" spans="1:19">
      <c r="A5942" s="4" t="s">
        <v>6149</v>
      </c>
      <c r="B5942" s="4" t="s">
        <v>219</v>
      </c>
      <c r="C5942" s="4" t="s">
        <v>199</v>
      </c>
      <c r="D5942" s="4" t="s">
        <v>71</v>
      </c>
      <c r="E5942" s="4" t="s">
        <v>172</v>
      </c>
      <c r="F5942" s="3">
        <v>42961</v>
      </c>
      <c r="G5942" s="3">
        <v>43049</v>
      </c>
      <c r="H5942">
        <v>6186</v>
      </c>
      <c r="I5942" s="4" t="s">
        <v>9026</v>
      </c>
      <c r="J5942" s="4" t="s">
        <v>9024</v>
      </c>
      <c r="K5942" s="4" t="s">
        <v>9010</v>
      </c>
      <c r="L5942">
        <v>5482</v>
      </c>
      <c r="M5942" s="4" t="s">
        <v>46</v>
      </c>
      <c r="N5942">
        <v>2000</v>
      </c>
      <c r="O5942">
        <v>2952.73</v>
      </c>
      <c r="P5942">
        <v>5107</v>
      </c>
      <c r="Q5942" s="4" t="s">
        <v>23</v>
      </c>
      <c r="R5942" s="4" t="s">
        <v>24</v>
      </c>
      <c r="S5942">
        <v>88</v>
      </c>
    </row>
    <row r="5943" spans="1:19">
      <c r="A5943" s="4" t="s">
        <v>6150</v>
      </c>
      <c r="B5943" s="4" t="s">
        <v>230</v>
      </c>
      <c r="C5943" s="4" t="s">
        <v>171</v>
      </c>
      <c r="D5943" s="4" t="s">
        <v>97</v>
      </c>
      <c r="E5943" s="4" t="s">
        <v>172</v>
      </c>
      <c r="F5943" s="3">
        <v>42961</v>
      </c>
      <c r="G5943" s="3">
        <v>42971</v>
      </c>
      <c r="H5943">
        <v>1094</v>
      </c>
      <c r="I5943" s="4" t="s">
        <v>9026</v>
      </c>
      <c r="J5943" s="4" t="s">
        <v>9024</v>
      </c>
      <c r="K5943" s="4" t="s">
        <v>9010</v>
      </c>
      <c r="L5943">
        <v>1096</v>
      </c>
      <c r="M5943" s="4" t="s">
        <v>33</v>
      </c>
      <c r="N5943">
        <v>2001</v>
      </c>
      <c r="O5943">
        <v>2437.85</v>
      </c>
      <c r="P5943">
        <v>4874</v>
      </c>
      <c r="Q5943" s="4" t="s">
        <v>23</v>
      </c>
      <c r="R5943" s="4" t="s">
        <v>24</v>
      </c>
      <c r="S5943">
        <v>10</v>
      </c>
    </row>
    <row r="5944" spans="1:19">
      <c r="A5944" s="4" t="s">
        <v>6151</v>
      </c>
      <c r="B5944" s="4" t="s">
        <v>256</v>
      </c>
      <c r="C5944" s="4" t="s">
        <v>192</v>
      </c>
      <c r="D5944" s="4" t="s">
        <v>99</v>
      </c>
      <c r="E5944" s="4" t="s">
        <v>193</v>
      </c>
      <c r="F5944" s="3">
        <v>42961</v>
      </c>
      <c r="G5944" s="3"/>
      <c r="I5944" s="4" t="s">
        <v>9014</v>
      </c>
      <c r="J5944" s="4" t="s">
        <v>9015</v>
      </c>
      <c r="K5944" s="4" t="s">
        <v>9012</v>
      </c>
      <c r="L5944">
        <v>3393</v>
      </c>
      <c r="M5944" s="4" t="s">
        <v>33</v>
      </c>
      <c r="N5944">
        <v>2003</v>
      </c>
      <c r="O5944">
        <v>1419.98</v>
      </c>
      <c r="P5944">
        <v>4018</v>
      </c>
      <c r="Q5944" s="4" t="s">
        <v>23</v>
      </c>
      <c r="R5944" s="4" t="s">
        <v>24</v>
      </c>
    </row>
    <row r="5945" spans="1:19">
      <c r="A5945" s="4" t="s">
        <v>6152</v>
      </c>
      <c r="B5945" s="4" t="s">
        <v>244</v>
      </c>
      <c r="C5945" s="4" t="s">
        <v>192</v>
      </c>
      <c r="D5945" s="4" t="s">
        <v>108</v>
      </c>
      <c r="E5945" s="4" t="s">
        <v>193</v>
      </c>
      <c r="F5945" s="3">
        <v>42961</v>
      </c>
      <c r="G5945" s="3"/>
      <c r="I5945" s="4" t="s">
        <v>9016</v>
      </c>
      <c r="J5945" s="4" t="s">
        <v>9015</v>
      </c>
      <c r="K5945" s="4" t="s">
        <v>9012</v>
      </c>
      <c r="L5945">
        <v>3393</v>
      </c>
      <c r="M5945" s="4" t="s">
        <v>33</v>
      </c>
      <c r="N5945">
        <v>1996</v>
      </c>
      <c r="O5945">
        <v>2214.94</v>
      </c>
      <c r="P5945">
        <v>5374</v>
      </c>
      <c r="Q5945" s="4" t="s">
        <v>23</v>
      </c>
      <c r="R5945" s="4" t="s">
        <v>24</v>
      </c>
    </row>
    <row r="5946" spans="1:19">
      <c r="A5946" s="4" t="s">
        <v>6153</v>
      </c>
      <c r="B5946" s="4" t="s">
        <v>201</v>
      </c>
      <c r="C5946" s="4" t="s">
        <v>9011</v>
      </c>
      <c r="D5946" s="4" t="s">
        <v>24</v>
      </c>
      <c r="E5946" s="4" t="s">
        <v>193</v>
      </c>
      <c r="F5946" s="3">
        <v>42961</v>
      </c>
      <c r="G5946" s="3"/>
      <c r="I5946" s="4" t="s">
        <v>9026</v>
      </c>
      <c r="J5946" s="4" t="s">
        <v>9024</v>
      </c>
      <c r="K5946" s="4" t="s">
        <v>9010</v>
      </c>
      <c r="L5946">
        <v>4821</v>
      </c>
      <c r="M5946" s="4"/>
      <c r="Q5946" s="4"/>
      <c r="R5946" s="4"/>
    </row>
    <row r="5947" spans="1:19">
      <c r="A5947" s="4" t="s">
        <v>6154</v>
      </c>
      <c r="B5947" s="4" t="s">
        <v>201</v>
      </c>
      <c r="C5947" s="4" t="s">
        <v>171</v>
      </c>
      <c r="D5947" s="4" t="s">
        <v>62</v>
      </c>
      <c r="E5947" s="4" t="s">
        <v>197</v>
      </c>
      <c r="F5947" s="3">
        <v>42961</v>
      </c>
      <c r="G5947" s="3">
        <v>42975</v>
      </c>
      <c r="H5947">
        <v>0</v>
      </c>
      <c r="I5947" s="4" t="s">
        <v>9026</v>
      </c>
      <c r="J5947" s="4" t="s">
        <v>9024</v>
      </c>
      <c r="K5947" s="4" t="s">
        <v>9010</v>
      </c>
      <c r="L5947">
        <v>1096</v>
      </c>
      <c r="M5947" s="4" t="s">
        <v>58</v>
      </c>
      <c r="N5947">
        <v>2008</v>
      </c>
      <c r="O5947">
        <v>52.5</v>
      </c>
      <c r="P5947">
        <v>165</v>
      </c>
      <c r="Q5947" s="4" t="s">
        <v>23</v>
      </c>
      <c r="R5947" s="4" t="s">
        <v>24</v>
      </c>
      <c r="S5947">
        <v>14</v>
      </c>
    </row>
    <row r="5948" spans="1:19">
      <c r="A5948" s="4" t="s">
        <v>6155</v>
      </c>
      <c r="B5948" s="4" t="s">
        <v>226</v>
      </c>
      <c r="C5948" s="4" t="s">
        <v>9011</v>
      </c>
      <c r="D5948" s="4" t="s">
        <v>24</v>
      </c>
      <c r="E5948" s="4" t="s">
        <v>193</v>
      </c>
      <c r="F5948" s="3">
        <v>42961</v>
      </c>
      <c r="G5948" s="3"/>
      <c r="I5948" s="4" t="s">
        <v>9018</v>
      </c>
      <c r="J5948" s="4" t="s">
        <v>9019</v>
      </c>
      <c r="K5948" s="4" t="s">
        <v>9010</v>
      </c>
      <c r="L5948">
        <v>4821</v>
      </c>
      <c r="M5948" s="4"/>
      <c r="Q5948" s="4"/>
      <c r="R5948" s="4"/>
    </row>
    <row r="5949" spans="1:19">
      <c r="A5949" s="4" t="s">
        <v>6156</v>
      </c>
      <c r="B5949" s="4" t="s">
        <v>208</v>
      </c>
      <c r="C5949" s="4" t="s">
        <v>177</v>
      </c>
      <c r="D5949" s="4" t="s">
        <v>100</v>
      </c>
      <c r="E5949" s="4" t="s">
        <v>172</v>
      </c>
      <c r="F5949" s="3">
        <v>42961</v>
      </c>
      <c r="G5949" s="3">
        <v>43069</v>
      </c>
      <c r="H5949">
        <v>53</v>
      </c>
      <c r="I5949" s="4" t="s">
        <v>9014</v>
      </c>
      <c r="J5949" s="4" t="s">
        <v>9015</v>
      </c>
      <c r="K5949" s="4" t="s">
        <v>9012</v>
      </c>
      <c r="L5949">
        <v>55</v>
      </c>
      <c r="M5949" s="4" t="s">
        <v>9322</v>
      </c>
      <c r="N5949">
        <v>1987</v>
      </c>
      <c r="O5949">
        <v>2938.67</v>
      </c>
      <c r="P5949">
        <v>8775</v>
      </c>
      <c r="Q5949" s="4" t="s">
        <v>101</v>
      </c>
      <c r="R5949" s="4" t="s">
        <v>24</v>
      </c>
      <c r="S5949">
        <v>108</v>
      </c>
    </row>
    <row r="5950" spans="1:19">
      <c r="A5950" s="4" t="s">
        <v>6157</v>
      </c>
      <c r="B5950" s="4" t="s">
        <v>185</v>
      </c>
      <c r="C5950" s="4" t="s">
        <v>192</v>
      </c>
      <c r="D5950" s="4" t="s">
        <v>80</v>
      </c>
      <c r="E5950" s="4" t="s">
        <v>193</v>
      </c>
      <c r="F5950" s="3">
        <v>42961</v>
      </c>
      <c r="G5950" s="3"/>
      <c r="I5950" s="4" t="s">
        <v>9023</v>
      </c>
      <c r="J5950" s="4" t="s">
        <v>9024</v>
      </c>
      <c r="K5950" s="4" t="s">
        <v>9012</v>
      </c>
      <c r="L5950">
        <v>3393</v>
      </c>
      <c r="M5950" s="4" t="s">
        <v>9322</v>
      </c>
      <c r="N5950">
        <v>2011</v>
      </c>
      <c r="O5950">
        <v>527.11</v>
      </c>
      <c r="P5950">
        <v>1428</v>
      </c>
      <c r="Q5950" s="4" t="s">
        <v>23</v>
      </c>
      <c r="R5950" s="4" t="s">
        <v>21</v>
      </c>
    </row>
    <row r="5951" spans="1:19">
      <c r="A5951" s="4" t="s">
        <v>6158</v>
      </c>
      <c r="B5951" s="4" t="s">
        <v>185</v>
      </c>
      <c r="C5951" s="4" t="s">
        <v>179</v>
      </c>
      <c r="D5951" s="4" t="s">
        <v>97</v>
      </c>
      <c r="E5951" s="4" t="s">
        <v>172</v>
      </c>
      <c r="F5951" s="3">
        <v>42961</v>
      </c>
      <c r="G5951" s="3">
        <v>42966</v>
      </c>
      <c r="H5951">
        <v>551</v>
      </c>
      <c r="I5951" s="4" t="s">
        <v>9023</v>
      </c>
      <c r="J5951" s="4" t="s">
        <v>9024</v>
      </c>
      <c r="K5951" s="4" t="s">
        <v>9010</v>
      </c>
      <c r="L5951">
        <v>550</v>
      </c>
      <c r="M5951" s="4" t="s">
        <v>33</v>
      </c>
      <c r="N5951">
        <v>2001</v>
      </c>
      <c r="O5951">
        <v>2437.85</v>
      </c>
      <c r="P5951">
        <v>4874</v>
      </c>
      <c r="Q5951" s="4" t="s">
        <v>23</v>
      </c>
      <c r="R5951" s="4" t="s">
        <v>24</v>
      </c>
      <c r="S5951">
        <v>5</v>
      </c>
    </row>
    <row r="5952" spans="1:19">
      <c r="A5952" s="4" t="s">
        <v>6159</v>
      </c>
      <c r="B5952" s="4" t="s">
        <v>235</v>
      </c>
      <c r="C5952" s="4" t="s">
        <v>192</v>
      </c>
      <c r="D5952" s="4" t="s">
        <v>24</v>
      </c>
      <c r="E5952" s="4" t="s">
        <v>193</v>
      </c>
      <c r="F5952" s="3">
        <v>42961</v>
      </c>
      <c r="G5952" s="3"/>
      <c r="I5952" s="4" t="s">
        <v>9018</v>
      </c>
      <c r="J5952" s="4" t="s">
        <v>9019</v>
      </c>
      <c r="K5952" s="4" t="s">
        <v>9012</v>
      </c>
      <c r="L5952">
        <v>3393</v>
      </c>
      <c r="M5952" s="4"/>
      <c r="Q5952" s="4"/>
      <c r="R5952" s="4"/>
    </row>
    <row r="5953" spans="1:19">
      <c r="A5953" s="4" t="s">
        <v>6160</v>
      </c>
      <c r="B5953" s="4" t="s">
        <v>181</v>
      </c>
      <c r="C5953" s="4" t="s">
        <v>177</v>
      </c>
      <c r="D5953" s="4" t="s">
        <v>32</v>
      </c>
      <c r="E5953" s="4" t="s">
        <v>197</v>
      </c>
      <c r="F5953" s="3">
        <v>42961</v>
      </c>
      <c r="G5953" s="3">
        <v>42965</v>
      </c>
      <c r="H5953">
        <v>0</v>
      </c>
      <c r="I5953" s="4" t="s">
        <v>9026</v>
      </c>
      <c r="J5953" s="4" t="s">
        <v>9024</v>
      </c>
      <c r="K5953" s="4" t="s">
        <v>9012</v>
      </c>
      <c r="L5953">
        <v>55</v>
      </c>
      <c r="M5953" s="4" t="s">
        <v>33</v>
      </c>
      <c r="N5953">
        <v>2009</v>
      </c>
      <c r="O5953">
        <v>497.11</v>
      </c>
      <c r="P5953">
        <v>1588</v>
      </c>
      <c r="Q5953" s="4" t="s">
        <v>23</v>
      </c>
      <c r="R5953" s="4" t="s">
        <v>24</v>
      </c>
      <c r="S5953">
        <v>4</v>
      </c>
    </row>
    <row r="5954" spans="1:19">
      <c r="A5954" s="4" t="s">
        <v>6161</v>
      </c>
      <c r="B5954" s="4" t="s">
        <v>183</v>
      </c>
      <c r="C5954" s="4" t="s">
        <v>177</v>
      </c>
      <c r="D5954" s="4" t="s">
        <v>24</v>
      </c>
      <c r="E5954" s="4" t="s">
        <v>193</v>
      </c>
      <c r="F5954" s="3">
        <v>42962</v>
      </c>
      <c r="G5954" s="3"/>
      <c r="I5954" s="4" t="s">
        <v>9014</v>
      </c>
      <c r="J5954" s="4" t="s">
        <v>9015</v>
      </c>
      <c r="K5954" s="4" t="s">
        <v>9012</v>
      </c>
      <c r="L5954">
        <v>55</v>
      </c>
      <c r="M5954" s="4"/>
      <c r="Q5954" s="4"/>
      <c r="R5954" s="4"/>
    </row>
    <row r="5955" spans="1:19">
      <c r="A5955" s="4" t="s">
        <v>6162</v>
      </c>
      <c r="B5955" s="4" t="s">
        <v>183</v>
      </c>
      <c r="C5955" s="4" t="s">
        <v>171</v>
      </c>
      <c r="D5955" s="4" t="s">
        <v>27</v>
      </c>
      <c r="E5955" s="4" t="s">
        <v>197</v>
      </c>
      <c r="F5955" s="3">
        <v>42962</v>
      </c>
      <c r="G5955" s="3">
        <v>43005</v>
      </c>
      <c r="H5955">
        <v>0</v>
      </c>
      <c r="I5955" s="4" t="s">
        <v>9014</v>
      </c>
      <c r="J5955" s="4" t="s">
        <v>9015</v>
      </c>
      <c r="K5955" s="4" t="s">
        <v>9010</v>
      </c>
      <c r="L5955">
        <v>1096</v>
      </c>
      <c r="M5955" s="4" t="s">
        <v>26</v>
      </c>
      <c r="N5955">
        <v>1986</v>
      </c>
      <c r="O5955">
        <v>647.17999999999995</v>
      </c>
      <c r="P5955">
        <v>1185</v>
      </c>
      <c r="Q5955" s="4" t="s">
        <v>28</v>
      </c>
      <c r="R5955" s="4" t="s">
        <v>24</v>
      </c>
      <c r="S5955">
        <v>43</v>
      </c>
    </row>
    <row r="5956" spans="1:19">
      <c r="A5956" s="4" t="s">
        <v>6163</v>
      </c>
      <c r="B5956" s="4" t="s">
        <v>183</v>
      </c>
      <c r="C5956" s="4" t="s">
        <v>199</v>
      </c>
      <c r="D5956" s="4" t="s">
        <v>47</v>
      </c>
      <c r="E5956" s="4" t="s">
        <v>197</v>
      </c>
      <c r="F5956" s="3">
        <v>42962</v>
      </c>
      <c r="G5956" s="3">
        <v>43054</v>
      </c>
      <c r="H5956">
        <v>0</v>
      </c>
      <c r="I5956" s="4" t="s">
        <v>9014</v>
      </c>
      <c r="J5956" s="4" t="s">
        <v>9015</v>
      </c>
      <c r="K5956" s="4" t="s">
        <v>9010</v>
      </c>
      <c r="L5956">
        <v>5482</v>
      </c>
      <c r="M5956" s="4" t="s">
        <v>46</v>
      </c>
      <c r="N5956">
        <v>1986</v>
      </c>
      <c r="O5956">
        <v>2403.58</v>
      </c>
      <c r="P5956">
        <v>8801</v>
      </c>
      <c r="Q5956" s="4" t="s">
        <v>23</v>
      </c>
      <c r="R5956" s="4" t="s">
        <v>24</v>
      </c>
      <c r="S5956">
        <v>92</v>
      </c>
    </row>
    <row r="5957" spans="1:19">
      <c r="A5957" s="4" t="s">
        <v>6164</v>
      </c>
      <c r="B5957" s="4" t="s">
        <v>183</v>
      </c>
      <c r="C5957" s="4" t="s">
        <v>177</v>
      </c>
      <c r="D5957" s="4" t="s">
        <v>68</v>
      </c>
      <c r="E5957" s="4" t="s">
        <v>172</v>
      </c>
      <c r="F5957" s="3">
        <v>42962</v>
      </c>
      <c r="G5957" s="3">
        <v>43044</v>
      </c>
      <c r="H5957">
        <v>57</v>
      </c>
      <c r="I5957" s="4" t="s">
        <v>9014</v>
      </c>
      <c r="J5957" s="4" t="s">
        <v>9015</v>
      </c>
      <c r="K5957" s="4" t="s">
        <v>9012</v>
      </c>
      <c r="L5957">
        <v>55</v>
      </c>
      <c r="M5957" s="4" t="s">
        <v>9322</v>
      </c>
      <c r="N5957">
        <v>2000</v>
      </c>
      <c r="O5957">
        <v>1223.72</v>
      </c>
      <c r="P5957">
        <v>2497</v>
      </c>
      <c r="Q5957" s="4" t="s">
        <v>69</v>
      </c>
      <c r="R5957" s="4" t="s">
        <v>24</v>
      </c>
      <c r="S5957">
        <v>82</v>
      </c>
    </row>
    <row r="5958" spans="1:19">
      <c r="A5958" s="4" t="s">
        <v>6165</v>
      </c>
      <c r="B5958" s="4" t="s">
        <v>246</v>
      </c>
      <c r="C5958" s="4" t="s">
        <v>192</v>
      </c>
      <c r="D5958" s="4" t="s">
        <v>24</v>
      </c>
      <c r="E5958" s="4" t="s">
        <v>193</v>
      </c>
      <c r="F5958" s="3">
        <v>42962</v>
      </c>
      <c r="G5958" s="3"/>
      <c r="I5958" s="4" t="s">
        <v>9021</v>
      </c>
      <c r="J5958" s="4" t="s">
        <v>9019</v>
      </c>
      <c r="K5958" s="4" t="s">
        <v>9012</v>
      </c>
      <c r="L5958">
        <v>3393</v>
      </c>
      <c r="M5958" s="4"/>
      <c r="Q5958" s="4"/>
      <c r="R5958" s="4"/>
    </row>
    <row r="5959" spans="1:19">
      <c r="A5959" s="4" t="s">
        <v>6166</v>
      </c>
      <c r="B5959" s="4" t="s">
        <v>246</v>
      </c>
      <c r="C5959" s="4" t="s">
        <v>179</v>
      </c>
      <c r="D5959" s="4" t="s">
        <v>65</v>
      </c>
      <c r="E5959" s="4" t="s">
        <v>172</v>
      </c>
      <c r="F5959" s="3">
        <v>42962</v>
      </c>
      <c r="G5959" s="3">
        <v>42972</v>
      </c>
      <c r="H5959">
        <v>552</v>
      </c>
      <c r="I5959" s="4" t="s">
        <v>9021</v>
      </c>
      <c r="J5959" s="4" t="s">
        <v>9019</v>
      </c>
      <c r="K5959" s="4" t="s">
        <v>9010</v>
      </c>
      <c r="L5959">
        <v>550</v>
      </c>
      <c r="M5959" s="4" t="s">
        <v>33</v>
      </c>
      <c r="N5959">
        <v>1990</v>
      </c>
      <c r="O5959">
        <v>2520.83</v>
      </c>
      <c r="P5959">
        <v>3502</v>
      </c>
      <c r="Q5959" s="4" t="s">
        <v>23</v>
      </c>
      <c r="R5959" s="4" t="s">
        <v>24</v>
      </c>
      <c r="S5959">
        <v>10</v>
      </c>
    </row>
    <row r="5960" spans="1:19">
      <c r="A5960" s="4" t="s">
        <v>6167</v>
      </c>
      <c r="B5960" s="4" t="s">
        <v>279</v>
      </c>
      <c r="C5960" s="4" t="s">
        <v>192</v>
      </c>
      <c r="D5960" s="4" t="s">
        <v>42</v>
      </c>
      <c r="E5960" s="4" t="s">
        <v>197</v>
      </c>
      <c r="F5960" s="3">
        <v>42962</v>
      </c>
      <c r="G5960" s="3">
        <v>42975</v>
      </c>
      <c r="H5960">
        <v>0</v>
      </c>
      <c r="I5960" s="4" t="s">
        <v>9018</v>
      </c>
      <c r="J5960" s="4" t="s">
        <v>9019</v>
      </c>
      <c r="K5960" s="4" t="s">
        <v>9012</v>
      </c>
      <c r="L5960">
        <v>3393</v>
      </c>
      <c r="M5960" s="4" t="s">
        <v>26</v>
      </c>
      <c r="N5960">
        <v>2017</v>
      </c>
      <c r="O5960">
        <v>4.54</v>
      </c>
      <c r="P5960">
        <v>9</v>
      </c>
      <c r="Q5960" s="4" t="s">
        <v>23</v>
      </c>
      <c r="R5960" s="4" t="s">
        <v>24</v>
      </c>
      <c r="S5960">
        <v>13</v>
      </c>
    </row>
    <row r="5961" spans="1:19">
      <c r="A5961" s="4" t="s">
        <v>6168</v>
      </c>
      <c r="B5961" s="4" t="s">
        <v>279</v>
      </c>
      <c r="C5961" s="4" t="s">
        <v>199</v>
      </c>
      <c r="D5961" s="4" t="s">
        <v>117</v>
      </c>
      <c r="E5961" s="4" t="s">
        <v>172</v>
      </c>
      <c r="F5961" s="3">
        <v>42962</v>
      </c>
      <c r="G5961" s="3">
        <v>42979</v>
      </c>
      <c r="H5961">
        <v>4520</v>
      </c>
      <c r="I5961" s="4" t="s">
        <v>9018</v>
      </c>
      <c r="J5961" s="4" t="s">
        <v>9019</v>
      </c>
      <c r="K5961" s="4" t="s">
        <v>9010</v>
      </c>
      <c r="L5961">
        <v>5482</v>
      </c>
      <c r="M5961" s="4" t="s">
        <v>26</v>
      </c>
      <c r="N5961">
        <v>1996</v>
      </c>
      <c r="O5961">
        <v>439.21</v>
      </c>
      <c r="P5961">
        <v>792</v>
      </c>
      <c r="Q5961" s="4" t="s">
        <v>23</v>
      </c>
      <c r="R5961" s="4" t="s">
        <v>24</v>
      </c>
      <c r="S5961">
        <v>17</v>
      </c>
    </row>
    <row r="5962" spans="1:19">
      <c r="A5962" s="4" t="s">
        <v>6169</v>
      </c>
      <c r="B5962" s="4" t="s">
        <v>279</v>
      </c>
      <c r="C5962" s="4" t="s">
        <v>9011</v>
      </c>
      <c r="D5962" s="4" t="s">
        <v>120</v>
      </c>
      <c r="E5962" s="4" t="s">
        <v>172</v>
      </c>
      <c r="F5962" s="3">
        <v>42962</v>
      </c>
      <c r="G5962" s="3">
        <v>43048</v>
      </c>
      <c r="H5962">
        <v>5868</v>
      </c>
      <c r="I5962" s="4" t="s">
        <v>9018</v>
      </c>
      <c r="J5962" s="4" t="s">
        <v>9019</v>
      </c>
      <c r="K5962" s="4" t="s">
        <v>9010</v>
      </c>
      <c r="L5962">
        <v>4821</v>
      </c>
      <c r="M5962" s="4" t="s">
        <v>58</v>
      </c>
      <c r="N5962">
        <v>1998</v>
      </c>
      <c r="O5962">
        <v>2022.14</v>
      </c>
      <c r="P5962">
        <v>5113</v>
      </c>
      <c r="Q5962" s="4" t="s">
        <v>23</v>
      </c>
      <c r="R5962" s="4" t="s">
        <v>24</v>
      </c>
      <c r="S5962">
        <v>86</v>
      </c>
    </row>
    <row r="5963" spans="1:19">
      <c r="A5963" s="4" t="s">
        <v>6170</v>
      </c>
      <c r="B5963" s="4" t="s">
        <v>210</v>
      </c>
      <c r="C5963" s="4" t="s">
        <v>192</v>
      </c>
      <c r="D5963" s="4" t="s">
        <v>31</v>
      </c>
      <c r="E5963" s="4" t="s">
        <v>172</v>
      </c>
      <c r="F5963" s="3">
        <v>42962</v>
      </c>
      <c r="G5963" s="3">
        <v>42969</v>
      </c>
      <c r="H5963">
        <v>2682</v>
      </c>
      <c r="I5963" s="4" t="s">
        <v>9021</v>
      </c>
      <c r="J5963" s="4" t="s">
        <v>9019</v>
      </c>
      <c r="K5963" s="4" t="s">
        <v>9012</v>
      </c>
      <c r="L5963">
        <v>3393</v>
      </c>
      <c r="M5963" s="4" t="s">
        <v>26</v>
      </c>
      <c r="N5963">
        <v>1991</v>
      </c>
      <c r="O5963">
        <v>326.82</v>
      </c>
      <c r="P5963">
        <v>1016</v>
      </c>
      <c r="Q5963" s="4" t="s">
        <v>23</v>
      </c>
      <c r="R5963" s="4" t="s">
        <v>24</v>
      </c>
      <c r="S5963">
        <v>7</v>
      </c>
    </row>
    <row r="5964" spans="1:19">
      <c r="A5964" s="4" t="s">
        <v>6171</v>
      </c>
      <c r="B5964" s="4" t="s">
        <v>174</v>
      </c>
      <c r="C5964" s="4" t="s">
        <v>171</v>
      </c>
      <c r="D5964" s="4" t="s">
        <v>51</v>
      </c>
      <c r="E5964" s="4" t="s">
        <v>197</v>
      </c>
      <c r="F5964" s="3">
        <v>42962</v>
      </c>
      <c r="G5964" s="3">
        <v>43072</v>
      </c>
      <c r="H5964">
        <v>0</v>
      </c>
      <c r="I5964" s="4" t="s">
        <v>9016</v>
      </c>
      <c r="J5964" s="4" t="s">
        <v>9015</v>
      </c>
      <c r="K5964" s="4" t="s">
        <v>9010</v>
      </c>
      <c r="L5964">
        <v>1096</v>
      </c>
      <c r="M5964" s="4" t="s">
        <v>36</v>
      </c>
      <c r="N5964">
        <v>1982</v>
      </c>
      <c r="O5964">
        <v>4618</v>
      </c>
      <c r="P5964">
        <v>10083</v>
      </c>
      <c r="Q5964" s="4" t="s">
        <v>23</v>
      </c>
      <c r="R5964" s="4" t="s">
        <v>24</v>
      </c>
      <c r="S5964">
        <v>110</v>
      </c>
    </row>
    <row r="5965" spans="1:19">
      <c r="A5965" s="4" t="s">
        <v>6172</v>
      </c>
      <c r="B5965" s="4" t="s">
        <v>174</v>
      </c>
      <c r="C5965" s="4" t="s">
        <v>9011</v>
      </c>
      <c r="D5965" s="4" t="s">
        <v>103</v>
      </c>
      <c r="E5965" s="4" t="s">
        <v>197</v>
      </c>
      <c r="F5965" s="3">
        <v>42962</v>
      </c>
      <c r="G5965" s="3">
        <v>43059</v>
      </c>
      <c r="H5965">
        <v>0</v>
      </c>
      <c r="I5965" s="4" t="s">
        <v>9016</v>
      </c>
      <c r="J5965" s="4" t="s">
        <v>9015</v>
      </c>
      <c r="K5965" s="4" t="s">
        <v>9010</v>
      </c>
      <c r="L5965">
        <v>4821</v>
      </c>
      <c r="M5965" s="4" t="s">
        <v>26</v>
      </c>
      <c r="N5965">
        <v>1992</v>
      </c>
      <c r="O5965">
        <v>3922.42</v>
      </c>
      <c r="P5965">
        <v>6837</v>
      </c>
      <c r="Q5965" s="4" t="s">
        <v>23</v>
      </c>
      <c r="R5965" s="4" t="s">
        <v>24</v>
      </c>
      <c r="S5965">
        <v>97</v>
      </c>
    </row>
    <row r="5966" spans="1:19">
      <c r="A5966" s="4" t="s">
        <v>6173</v>
      </c>
      <c r="B5966" s="4" t="s">
        <v>174</v>
      </c>
      <c r="C5966" s="4" t="s">
        <v>171</v>
      </c>
      <c r="D5966" s="4" t="s">
        <v>104</v>
      </c>
      <c r="E5966" s="4" t="s">
        <v>172</v>
      </c>
      <c r="F5966" s="3">
        <v>42962</v>
      </c>
      <c r="G5966" s="3">
        <v>42972</v>
      </c>
      <c r="H5966">
        <v>1104</v>
      </c>
      <c r="I5966" s="4" t="s">
        <v>9016</v>
      </c>
      <c r="J5966" s="4" t="s">
        <v>9015</v>
      </c>
      <c r="K5966" s="4" t="s">
        <v>9010</v>
      </c>
      <c r="L5966">
        <v>1096</v>
      </c>
      <c r="M5966" s="4" t="s">
        <v>9322</v>
      </c>
      <c r="N5966">
        <v>1983</v>
      </c>
      <c r="O5966">
        <v>1008.06</v>
      </c>
      <c r="P5966">
        <v>1238</v>
      </c>
      <c r="Q5966" s="4" t="s">
        <v>23</v>
      </c>
      <c r="R5966" s="4" t="s">
        <v>24</v>
      </c>
      <c r="S5966">
        <v>10</v>
      </c>
    </row>
    <row r="5967" spans="1:19">
      <c r="A5967" s="4" t="s">
        <v>6174</v>
      </c>
      <c r="B5967" s="4" t="s">
        <v>174</v>
      </c>
      <c r="C5967" s="4" t="s">
        <v>9011</v>
      </c>
      <c r="D5967" s="4" t="s">
        <v>68</v>
      </c>
      <c r="E5967" s="4" t="s">
        <v>172</v>
      </c>
      <c r="F5967" s="3">
        <v>42962</v>
      </c>
      <c r="G5967" s="3">
        <v>43048</v>
      </c>
      <c r="H5967">
        <v>5107</v>
      </c>
      <c r="I5967" s="4" t="s">
        <v>9016</v>
      </c>
      <c r="J5967" s="4" t="s">
        <v>9015</v>
      </c>
      <c r="K5967" s="4" t="s">
        <v>9010</v>
      </c>
      <c r="L5967">
        <v>4821</v>
      </c>
      <c r="M5967" s="4" t="s">
        <v>9322</v>
      </c>
      <c r="N5967">
        <v>2000</v>
      </c>
      <c r="O5967">
        <v>1223.72</v>
      </c>
      <c r="P5967">
        <v>2497</v>
      </c>
      <c r="Q5967" s="4" t="s">
        <v>69</v>
      </c>
      <c r="R5967" s="4" t="s">
        <v>24</v>
      </c>
      <c r="S5967">
        <v>86</v>
      </c>
    </row>
    <row r="5968" spans="1:19">
      <c r="A5968" s="4" t="s">
        <v>6175</v>
      </c>
      <c r="B5968" s="4" t="s">
        <v>263</v>
      </c>
      <c r="C5968" s="4" t="s">
        <v>179</v>
      </c>
      <c r="D5968" s="4" t="s">
        <v>95</v>
      </c>
      <c r="E5968" s="4" t="s">
        <v>172</v>
      </c>
      <c r="F5968" s="3">
        <v>42962</v>
      </c>
      <c r="G5968" s="3">
        <v>43064</v>
      </c>
      <c r="H5968">
        <v>533</v>
      </c>
      <c r="I5968" s="4" t="s">
        <v>9021</v>
      </c>
      <c r="J5968" s="4" t="s">
        <v>9019</v>
      </c>
      <c r="K5968" s="4" t="s">
        <v>9010</v>
      </c>
      <c r="L5968">
        <v>550</v>
      </c>
      <c r="M5968" s="4" t="s">
        <v>60</v>
      </c>
      <c r="N5968">
        <v>1997</v>
      </c>
      <c r="O5968">
        <v>882.12</v>
      </c>
      <c r="P5968">
        <v>2769</v>
      </c>
      <c r="Q5968" s="4" t="s">
        <v>23</v>
      </c>
      <c r="R5968" s="4" t="s">
        <v>24</v>
      </c>
      <c r="S5968">
        <v>102</v>
      </c>
    </row>
    <row r="5969" spans="1:19">
      <c r="A5969" s="4" t="s">
        <v>6176</v>
      </c>
      <c r="B5969" s="4" t="s">
        <v>263</v>
      </c>
      <c r="C5969" s="4" t="s">
        <v>199</v>
      </c>
      <c r="D5969" s="4" t="s">
        <v>99</v>
      </c>
      <c r="E5969" s="4" t="s">
        <v>172</v>
      </c>
      <c r="F5969" s="3">
        <v>42962</v>
      </c>
      <c r="G5969" s="3">
        <v>43080</v>
      </c>
      <c r="H5969">
        <v>5454</v>
      </c>
      <c r="I5969" s="4" t="s">
        <v>9021</v>
      </c>
      <c r="J5969" s="4" t="s">
        <v>9019</v>
      </c>
      <c r="K5969" s="4" t="s">
        <v>9010</v>
      </c>
      <c r="L5969">
        <v>5482</v>
      </c>
      <c r="M5969" s="4" t="s">
        <v>33</v>
      </c>
      <c r="N5969">
        <v>2003</v>
      </c>
      <c r="O5969">
        <v>1419.98</v>
      </c>
      <c r="P5969">
        <v>4018</v>
      </c>
      <c r="Q5969" s="4" t="s">
        <v>23</v>
      </c>
      <c r="R5969" s="4" t="s">
        <v>24</v>
      </c>
      <c r="S5969">
        <v>118</v>
      </c>
    </row>
    <row r="5970" spans="1:19">
      <c r="A5970" s="4" t="s">
        <v>6177</v>
      </c>
      <c r="B5970" s="4" t="s">
        <v>196</v>
      </c>
      <c r="C5970" s="4" t="s">
        <v>199</v>
      </c>
      <c r="D5970" s="4" t="s">
        <v>92</v>
      </c>
      <c r="E5970" s="4" t="s">
        <v>197</v>
      </c>
      <c r="F5970" s="3">
        <v>42962</v>
      </c>
      <c r="G5970" s="3">
        <v>42983</v>
      </c>
      <c r="H5970">
        <v>0</v>
      </c>
      <c r="I5970" s="4" t="s">
        <v>9016</v>
      </c>
      <c r="J5970" s="4" t="s">
        <v>9015</v>
      </c>
      <c r="K5970" s="4" t="s">
        <v>9010</v>
      </c>
      <c r="L5970">
        <v>5482</v>
      </c>
      <c r="M5970" s="4" t="s">
        <v>73</v>
      </c>
      <c r="N5970">
        <v>1997</v>
      </c>
      <c r="O5970">
        <v>2041.73</v>
      </c>
      <c r="P5970">
        <v>5276</v>
      </c>
      <c r="Q5970" s="4" t="s">
        <v>23</v>
      </c>
      <c r="R5970" s="4" t="s">
        <v>24</v>
      </c>
      <c r="S5970">
        <v>21</v>
      </c>
    </row>
    <row r="5971" spans="1:19">
      <c r="A5971" s="4" t="s">
        <v>6178</v>
      </c>
      <c r="B5971" s="4" t="s">
        <v>196</v>
      </c>
      <c r="C5971" s="4" t="s">
        <v>9011</v>
      </c>
      <c r="D5971" s="4" t="s">
        <v>45</v>
      </c>
      <c r="E5971" s="4" t="s">
        <v>197</v>
      </c>
      <c r="F5971" s="3">
        <v>42962</v>
      </c>
      <c r="G5971" s="3">
        <v>43040</v>
      </c>
      <c r="H5971">
        <v>0</v>
      </c>
      <c r="I5971" s="4" t="s">
        <v>9016</v>
      </c>
      <c r="J5971" s="4" t="s">
        <v>9015</v>
      </c>
      <c r="K5971" s="4" t="s">
        <v>9010</v>
      </c>
      <c r="L5971">
        <v>4821</v>
      </c>
      <c r="M5971" s="4" t="s">
        <v>46</v>
      </c>
      <c r="N5971">
        <v>1995</v>
      </c>
      <c r="O5971">
        <v>2173.98</v>
      </c>
      <c r="P5971">
        <v>2928</v>
      </c>
      <c r="Q5971" s="4" t="s">
        <v>23</v>
      </c>
      <c r="R5971" s="4" t="s">
        <v>47</v>
      </c>
      <c r="S5971">
        <v>78</v>
      </c>
    </row>
    <row r="5972" spans="1:19">
      <c r="A5972" s="4" t="s">
        <v>6179</v>
      </c>
      <c r="B5972" s="4" t="s">
        <v>191</v>
      </c>
      <c r="C5972" s="4" t="s">
        <v>192</v>
      </c>
      <c r="D5972" s="4" t="s">
        <v>24</v>
      </c>
      <c r="E5972" s="4" t="s">
        <v>193</v>
      </c>
      <c r="F5972" s="3">
        <v>42962</v>
      </c>
      <c r="G5972" s="3"/>
      <c r="I5972" s="4" t="s">
        <v>9026</v>
      </c>
      <c r="J5972" s="4" t="s">
        <v>9024</v>
      </c>
      <c r="K5972" s="4" t="s">
        <v>9012</v>
      </c>
      <c r="L5972">
        <v>3393</v>
      </c>
      <c r="M5972" s="4"/>
      <c r="Q5972" s="4"/>
      <c r="R5972" s="4"/>
    </row>
    <row r="5973" spans="1:19">
      <c r="A5973" s="4" t="s">
        <v>6180</v>
      </c>
      <c r="B5973" s="4" t="s">
        <v>191</v>
      </c>
      <c r="C5973" s="4" t="s">
        <v>199</v>
      </c>
      <c r="D5973" s="4" t="s">
        <v>98</v>
      </c>
      <c r="E5973" s="4" t="s">
        <v>172</v>
      </c>
      <c r="F5973" s="3">
        <v>42962</v>
      </c>
      <c r="G5973" s="3">
        <v>42981</v>
      </c>
      <c r="H5973">
        <v>5533</v>
      </c>
      <c r="I5973" s="4" t="s">
        <v>9026</v>
      </c>
      <c r="J5973" s="4" t="s">
        <v>9024</v>
      </c>
      <c r="K5973" s="4" t="s">
        <v>9010</v>
      </c>
      <c r="L5973">
        <v>5482</v>
      </c>
      <c r="M5973" s="4" t="s">
        <v>39</v>
      </c>
      <c r="N5973">
        <v>2002</v>
      </c>
      <c r="O5973">
        <v>349.81</v>
      </c>
      <c r="P5973">
        <v>315</v>
      </c>
      <c r="Q5973" s="4" t="s">
        <v>23</v>
      </c>
      <c r="R5973" s="4" t="s">
        <v>24</v>
      </c>
      <c r="S5973">
        <v>19</v>
      </c>
    </row>
    <row r="5974" spans="1:19">
      <c r="A5974" s="4" t="s">
        <v>6181</v>
      </c>
      <c r="B5974" s="4" t="s">
        <v>343</v>
      </c>
      <c r="C5974" s="4" t="s">
        <v>177</v>
      </c>
      <c r="D5974" s="4" t="s">
        <v>110</v>
      </c>
      <c r="E5974" s="4" t="s">
        <v>172</v>
      </c>
      <c r="F5974" s="3">
        <v>42962</v>
      </c>
      <c r="G5974" s="3">
        <v>43051</v>
      </c>
      <c r="H5974">
        <v>57</v>
      </c>
      <c r="I5974" s="4" t="s">
        <v>9016</v>
      </c>
      <c r="J5974" s="4" t="s">
        <v>9015</v>
      </c>
      <c r="K5974" s="4" t="s">
        <v>9012</v>
      </c>
      <c r="L5974">
        <v>55</v>
      </c>
      <c r="M5974" s="4" t="s">
        <v>60</v>
      </c>
      <c r="N5974">
        <v>1997</v>
      </c>
      <c r="O5974">
        <v>291.27</v>
      </c>
      <c r="P5974">
        <v>586</v>
      </c>
      <c r="Q5974" s="4" t="s">
        <v>23</v>
      </c>
      <c r="R5974" s="4" t="s">
        <v>24</v>
      </c>
      <c r="S5974">
        <v>89</v>
      </c>
    </row>
    <row r="5975" spans="1:19">
      <c r="A5975" s="4" t="s">
        <v>6182</v>
      </c>
      <c r="B5975" s="4" t="s">
        <v>219</v>
      </c>
      <c r="C5975" s="4" t="s">
        <v>179</v>
      </c>
      <c r="D5975" s="4" t="s">
        <v>105</v>
      </c>
      <c r="E5975" s="4" t="s">
        <v>172</v>
      </c>
      <c r="F5975" s="3">
        <v>42962</v>
      </c>
      <c r="G5975" s="3">
        <v>42970</v>
      </c>
      <c r="H5975">
        <v>557</v>
      </c>
      <c r="I5975" s="4" t="s">
        <v>9026</v>
      </c>
      <c r="J5975" s="4" t="s">
        <v>9024</v>
      </c>
      <c r="K5975" s="4" t="s">
        <v>9010</v>
      </c>
      <c r="L5975">
        <v>550</v>
      </c>
      <c r="M5975" s="4" t="s">
        <v>36</v>
      </c>
      <c r="N5975">
        <v>1996</v>
      </c>
      <c r="O5975">
        <v>6354.87</v>
      </c>
      <c r="P5975">
        <v>16780</v>
      </c>
      <c r="Q5975" s="4" t="s">
        <v>23</v>
      </c>
      <c r="R5975" s="4" t="s">
        <v>35</v>
      </c>
      <c r="S5975">
        <v>8</v>
      </c>
    </row>
    <row r="5976" spans="1:19">
      <c r="A5976" s="4" t="s">
        <v>6183</v>
      </c>
      <c r="B5976" s="4" t="s">
        <v>256</v>
      </c>
      <c r="C5976" s="4" t="s">
        <v>179</v>
      </c>
      <c r="D5976" s="4" t="s">
        <v>24</v>
      </c>
      <c r="E5976" s="4" t="s">
        <v>193</v>
      </c>
      <c r="F5976" s="3">
        <v>42962</v>
      </c>
      <c r="G5976" s="3"/>
      <c r="I5976" s="4" t="s">
        <v>9014</v>
      </c>
      <c r="J5976" s="4" t="s">
        <v>9015</v>
      </c>
      <c r="K5976" s="4" t="s">
        <v>9010</v>
      </c>
      <c r="L5976">
        <v>550</v>
      </c>
      <c r="M5976" s="4"/>
      <c r="Q5976" s="4"/>
      <c r="R5976" s="4"/>
    </row>
    <row r="5977" spans="1:19">
      <c r="A5977" s="4" t="s">
        <v>6184</v>
      </c>
      <c r="B5977" s="4" t="s">
        <v>187</v>
      </c>
      <c r="C5977" s="4" t="s">
        <v>199</v>
      </c>
      <c r="D5977" s="4" t="s">
        <v>24</v>
      </c>
      <c r="E5977" s="4" t="s">
        <v>193</v>
      </c>
      <c r="F5977" s="3">
        <v>42962</v>
      </c>
      <c r="G5977" s="3"/>
      <c r="I5977" s="4" t="s">
        <v>9023</v>
      </c>
      <c r="J5977" s="4" t="s">
        <v>9024</v>
      </c>
      <c r="K5977" s="4" t="s">
        <v>9010</v>
      </c>
      <c r="L5977">
        <v>5482</v>
      </c>
      <c r="M5977" s="4"/>
      <c r="Q5977" s="4"/>
      <c r="R5977" s="4"/>
    </row>
    <row r="5978" spans="1:19">
      <c r="A5978" s="4" t="s">
        <v>6185</v>
      </c>
      <c r="B5978" s="4" t="s">
        <v>187</v>
      </c>
      <c r="C5978" s="4" t="s">
        <v>171</v>
      </c>
      <c r="D5978" s="4" t="s">
        <v>105</v>
      </c>
      <c r="E5978" s="4" t="s">
        <v>197</v>
      </c>
      <c r="F5978" s="3">
        <v>42962</v>
      </c>
      <c r="G5978" s="3">
        <v>43051</v>
      </c>
      <c r="H5978">
        <v>0</v>
      </c>
      <c r="I5978" s="4" t="s">
        <v>9023</v>
      </c>
      <c r="J5978" s="4" t="s">
        <v>9024</v>
      </c>
      <c r="K5978" s="4" t="s">
        <v>9010</v>
      </c>
      <c r="L5978">
        <v>1096</v>
      </c>
      <c r="M5978" s="4" t="s">
        <v>36</v>
      </c>
      <c r="N5978">
        <v>1996</v>
      </c>
      <c r="O5978">
        <v>6354.87</v>
      </c>
      <c r="P5978">
        <v>16780</v>
      </c>
      <c r="Q5978" s="4" t="s">
        <v>23</v>
      </c>
      <c r="R5978" s="4" t="s">
        <v>35</v>
      </c>
      <c r="S5978">
        <v>89</v>
      </c>
    </row>
    <row r="5979" spans="1:19">
      <c r="A5979" s="4" t="s">
        <v>6186</v>
      </c>
      <c r="B5979" s="4" t="s">
        <v>187</v>
      </c>
      <c r="C5979" s="4" t="s">
        <v>192</v>
      </c>
      <c r="D5979" s="4" t="s">
        <v>53</v>
      </c>
      <c r="E5979" s="4" t="s">
        <v>172</v>
      </c>
      <c r="F5979" s="3">
        <v>42962</v>
      </c>
      <c r="G5979" s="3">
        <v>42973</v>
      </c>
      <c r="H5979">
        <v>3271</v>
      </c>
      <c r="I5979" s="4" t="s">
        <v>9023</v>
      </c>
      <c r="J5979" s="4" t="s">
        <v>9024</v>
      </c>
      <c r="K5979" s="4" t="s">
        <v>9012</v>
      </c>
      <c r="L5979">
        <v>3393</v>
      </c>
      <c r="M5979" s="4" t="s">
        <v>33</v>
      </c>
      <c r="N5979">
        <v>1990</v>
      </c>
      <c r="O5979">
        <v>4968.91</v>
      </c>
      <c r="P5979">
        <v>7523</v>
      </c>
      <c r="Q5979" s="4" t="s">
        <v>23</v>
      </c>
      <c r="R5979" s="4" t="s">
        <v>24</v>
      </c>
      <c r="S5979">
        <v>11</v>
      </c>
    </row>
    <row r="5980" spans="1:19">
      <c r="A5980" s="4" t="s">
        <v>6187</v>
      </c>
      <c r="B5980" s="4" t="s">
        <v>244</v>
      </c>
      <c r="C5980" s="4" t="s">
        <v>199</v>
      </c>
      <c r="D5980" s="4" t="s">
        <v>79</v>
      </c>
      <c r="E5980" s="4" t="s">
        <v>197</v>
      </c>
      <c r="F5980" s="3">
        <v>42962</v>
      </c>
      <c r="G5980" s="3">
        <v>42974</v>
      </c>
      <c r="H5980">
        <v>0</v>
      </c>
      <c r="I5980" s="4" t="s">
        <v>9016</v>
      </c>
      <c r="J5980" s="4" t="s">
        <v>9015</v>
      </c>
      <c r="K5980" s="4" t="s">
        <v>9010</v>
      </c>
      <c r="L5980">
        <v>5482</v>
      </c>
      <c r="M5980" s="4" t="s">
        <v>26</v>
      </c>
      <c r="N5980">
        <v>2002</v>
      </c>
      <c r="O5980">
        <v>3178.24</v>
      </c>
      <c r="P5980">
        <v>4540</v>
      </c>
      <c r="Q5980" s="4" t="s">
        <v>23</v>
      </c>
      <c r="R5980" s="4" t="s">
        <v>24</v>
      </c>
      <c r="S5980">
        <v>12</v>
      </c>
    </row>
    <row r="5981" spans="1:19">
      <c r="A5981" s="4" t="s">
        <v>6188</v>
      </c>
      <c r="B5981" s="4" t="s">
        <v>170</v>
      </c>
      <c r="C5981" s="4" t="s">
        <v>177</v>
      </c>
      <c r="D5981" s="4" t="s">
        <v>41</v>
      </c>
      <c r="E5981" s="4" t="s">
        <v>197</v>
      </c>
      <c r="F5981" s="3">
        <v>42962</v>
      </c>
      <c r="G5981" s="3">
        <v>43049</v>
      </c>
      <c r="H5981">
        <v>0</v>
      </c>
      <c r="I5981" s="4" t="s">
        <v>9014</v>
      </c>
      <c r="J5981" s="4" t="s">
        <v>9015</v>
      </c>
      <c r="K5981" s="4" t="s">
        <v>9012</v>
      </c>
      <c r="L5981">
        <v>55</v>
      </c>
      <c r="M5981" s="4" t="s">
        <v>36</v>
      </c>
      <c r="N5981">
        <v>1998</v>
      </c>
      <c r="O5981">
        <v>2714.9</v>
      </c>
      <c r="P5981">
        <v>2641</v>
      </c>
      <c r="Q5981" s="4" t="s">
        <v>23</v>
      </c>
      <c r="R5981" s="4" t="s">
        <v>21</v>
      </c>
      <c r="S5981">
        <v>87</v>
      </c>
    </row>
    <row r="5982" spans="1:19">
      <c r="A5982" s="4" t="s">
        <v>6189</v>
      </c>
      <c r="B5982" s="4" t="s">
        <v>170</v>
      </c>
      <c r="C5982" s="4" t="s">
        <v>179</v>
      </c>
      <c r="D5982" s="4" t="s">
        <v>106</v>
      </c>
      <c r="E5982" s="4" t="s">
        <v>172</v>
      </c>
      <c r="F5982" s="3">
        <v>42962</v>
      </c>
      <c r="G5982" s="3">
        <v>43087</v>
      </c>
      <c r="H5982">
        <v>716</v>
      </c>
      <c r="I5982" s="4" t="s">
        <v>9014</v>
      </c>
      <c r="J5982" s="4" t="s">
        <v>9015</v>
      </c>
      <c r="K5982" s="4" t="s">
        <v>9010</v>
      </c>
      <c r="L5982">
        <v>550</v>
      </c>
      <c r="M5982" s="4" t="s">
        <v>46</v>
      </c>
      <c r="N5982">
        <v>2012</v>
      </c>
      <c r="O5982">
        <v>45.39</v>
      </c>
      <c r="P5982">
        <v>100</v>
      </c>
      <c r="Q5982" s="4" t="s">
        <v>23</v>
      </c>
      <c r="R5982" s="4" t="s">
        <v>47</v>
      </c>
      <c r="S5982">
        <v>125</v>
      </c>
    </row>
    <row r="5983" spans="1:19">
      <c r="A5983" s="4" t="s">
        <v>6190</v>
      </c>
      <c r="B5983" s="4" t="s">
        <v>189</v>
      </c>
      <c r="C5983" s="4" t="s">
        <v>171</v>
      </c>
      <c r="D5983" s="4" t="s">
        <v>24</v>
      </c>
      <c r="E5983" s="4" t="s">
        <v>193</v>
      </c>
      <c r="F5983" s="3">
        <v>42962</v>
      </c>
      <c r="G5983" s="3"/>
      <c r="I5983" s="4" t="s">
        <v>9016</v>
      </c>
      <c r="J5983" s="4" t="s">
        <v>9015</v>
      </c>
      <c r="K5983" s="4" t="s">
        <v>9010</v>
      </c>
      <c r="L5983">
        <v>1096</v>
      </c>
      <c r="M5983" s="4"/>
      <c r="Q5983" s="4"/>
      <c r="R5983" s="4"/>
    </row>
    <row r="5984" spans="1:19">
      <c r="A5984" s="4" t="s">
        <v>6191</v>
      </c>
      <c r="B5984" s="4" t="s">
        <v>189</v>
      </c>
      <c r="C5984" s="4" t="s">
        <v>9011</v>
      </c>
      <c r="D5984" s="4" t="s">
        <v>24</v>
      </c>
      <c r="E5984" s="4" t="s">
        <v>193</v>
      </c>
      <c r="F5984" s="3">
        <v>42962</v>
      </c>
      <c r="G5984" s="3"/>
      <c r="I5984" s="4" t="s">
        <v>9016</v>
      </c>
      <c r="J5984" s="4" t="s">
        <v>9015</v>
      </c>
      <c r="K5984" s="4" t="s">
        <v>9010</v>
      </c>
      <c r="L5984">
        <v>4821</v>
      </c>
      <c r="M5984" s="4"/>
      <c r="Q5984" s="4"/>
      <c r="R5984" s="4"/>
    </row>
    <row r="5985" spans="1:19">
      <c r="A5985" s="4" t="s">
        <v>6192</v>
      </c>
      <c r="B5985" s="4" t="s">
        <v>232</v>
      </c>
      <c r="C5985" s="4" t="s">
        <v>171</v>
      </c>
      <c r="D5985" s="4" t="s">
        <v>127</v>
      </c>
      <c r="E5985" s="4" t="s">
        <v>172</v>
      </c>
      <c r="F5985" s="3">
        <v>42962</v>
      </c>
      <c r="G5985" s="3">
        <v>42981</v>
      </c>
      <c r="H5985">
        <v>1024</v>
      </c>
      <c r="I5985" s="4" t="s">
        <v>9021</v>
      </c>
      <c r="J5985" s="4" t="s">
        <v>9019</v>
      </c>
      <c r="K5985" s="4" t="s">
        <v>9010</v>
      </c>
      <c r="L5985">
        <v>1096</v>
      </c>
      <c r="M5985" s="4" t="s">
        <v>9322</v>
      </c>
      <c r="N5985">
        <v>2011</v>
      </c>
      <c r="O5985">
        <v>40.79</v>
      </c>
      <c r="P5985">
        <v>142</v>
      </c>
      <c r="Q5985" s="4" t="s">
        <v>128</v>
      </c>
      <c r="R5985" s="4" t="s">
        <v>24</v>
      </c>
      <c r="S5985">
        <v>19</v>
      </c>
    </row>
    <row r="5986" spans="1:19">
      <c r="A5986" s="4" t="s">
        <v>6193</v>
      </c>
      <c r="B5986" s="4" t="s">
        <v>232</v>
      </c>
      <c r="C5986" s="4" t="s">
        <v>9011</v>
      </c>
      <c r="D5986" s="4" t="s">
        <v>88</v>
      </c>
      <c r="E5986" s="4" t="s">
        <v>172</v>
      </c>
      <c r="F5986" s="3">
        <v>42962</v>
      </c>
      <c r="G5986" s="3">
        <v>42970</v>
      </c>
      <c r="H5986">
        <v>4545</v>
      </c>
      <c r="I5986" s="4" t="s">
        <v>9021</v>
      </c>
      <c r="J5986" s="4" t="s">
        <v>9019</v>
      </c>
      <c r="K5986" s="4" t="s">
        <v>9010</v>
      </c>
      <c r="L5986">
        <v>4821</v>
      </c>
      <c r="M5986" s="4" t="s">
        <v>46</v>
      </c>
      <c r="N5986">
        <v>1984</v>
      </c>
      <c r="O5986">
        <v>3027.46</v>
      </c>
      <c r="P5986">
        <v>9516</v>
      </c>
      <c r="Q5986" s="4" t="s">
        <v>89</v>
      </c>
      <c r="R5986" s="4" t="s">
        <v>24</v>
      </c>
      <c r="S5986">
        <v>8</v>
      </c>
    </row>
    <row r="5987" spans="1:19">
      <c r="A5987" s="4" t="s">
        <v>6194</v>
      </c>
      <c r="B5987" s="4" t="s">
        <v>226</v>
      </c>
      <c r="C5987" s="4" t="s">
        <v>177</v>
      </c>
      <c r="D5987" s="4" t="s">
        <v>21</v>
      </c>
      <c r="E5987" s="4" t="s">
        <v>197</v>
      </c>
      <c r="F5987" s="3">
        <v>42962</v>
      </c>
      <c r="G5987" s="3">
        <v>43056</v>
      </c>
      <c r="H5987">
        <v>0</v>
      </c>
      <c r="I5987" s="4" t="s">
        <v>9018</v>
      </c>
      <c r="J5987" s="4" t="s">
        <v>9019</v>
      </c>
      <c r="K5987" s="4" t="s">
        <v>9012</v>
      </c>
      <c r="L5987">
        <v>55</v>
      </c>
      <c r="M5987" s="4" t="s">
        <v>9322</v>
      </c>
      <c r="N5987">
        <v>1996</v>
      </c>
      <c r="O5987">
        <v>1100.04</v>
      </c>
      <c r="P5987">
        <v>2822</v>
      </c>
      <c r="Q5987" s="4" t="s">
        <v>23</v>
      </c>
      <c r="R5987" s="4" t="s">
        <v>24</v>
      </c>
      <c r="S5987">
        <v>94</v>
      </c>
    </row>
    <row r="5988" spans="1:19">
      <c r="A5988" s="4" t="s">
        <v>6195</v>
      </c>
      <c r="B5988" s="4" t="s">
        <v>208</v>
      </c>
      <c r="C5988" s="4" t="s">
        <v>177</v>
      </c>
      <c r="D5988" s="4" t="s">
        <v>57</v>
      </c>
      <c r="E5988" s="4" t="s">
        <v>193</v>
      </c>
      <c r="F5988" s="3">
        <v>42962</v>
      </c>
      <c r="G5988" s="3"/>
      <c r="I5988" s="4" t="s">
        <v>9014</v>
      </c>
      <c r="J5988" s="4" t="s">
        <v>9015</v>
      </c>
      <c r="K5988" s="4" t="s">
        <v>9012</v>
      </c>
      <c r="L5988">
        <v>55</v>
      </c>
      <c r="M5988" s="4" t="s">
        <v>58</v>
      </c>
      <c r="N5988">
        <v>2006</v>
      </c>
      <c r="O5988">
        <v>1102.43</v>
      </c>
      <c r="P5988">
        <v>1759</v>
      </c>
      <c r="Q5988" s="4" t="s">
        <v>23</v>
      </c>
      <c r="R5988" s="4" t="s">
        <v>24</v>
      </c>
    </row>
    <row r="5989" spans="1:19">
      <c r="A5989" s="4" t="s">
        <v>6196</v>
      </c>
      <c r="B5989" s="4" t="s">
        <v>185</v>
      </c>
      <c r="C5989" s="4" t="s">
        <v>9011</v>
      </c>
      <c r="D5989" s="4" t="s">
        <v>24</v>
      </c>
      <c r="E5989" s="4" t="s">
        <v>193</v>
      </c>
      <c r="F5989" s="3">
        <v>42962</v>
      </c>
      <c r="G5989" s="3"/>
      <c r="I5989" s="4" t="s">
        <v>9023</v>
      </c>
      <c r="J5989" s="4" t="s">
        <v>9024</v>
      </c>
      <c r="K5989" s="4" t="s">
        <v>9010</v>
      </c>
      <c r="L5989">
        <v>4821</v>
      </c>
      <c r="M5989" s="4"/>
      <c r="Q5989" s="4"/>
      <c r="R5989" s="4"/>
    </row>
    <row r="5990" spans="1:19">
      <c r="A5990" s="4" t="s">
        <v>6197</v>
      </c>
      <c r="B5990" s="4" t="s">
        <v>185</v>
      </c>
      <c r="C5990" s="4" t="s">
        <v>9011</v>
      </c>
      <c r="D5990" s="4" t="s">
        <v>54</v>
      </c>
      <c r="E5990" s="4" t="s">
        <v>197</v>
      </c>
      <c r="F5990" s="3">
        <v>42962</v>
      </c>
      <c r="G5990" s="3">
        <v>42970</v>
      </c>
      <c r="H5990">
        <v>0</v>
      </c>
      <c r="I5990" s="4" t="s">
        <v>9023</v>
      </c>
      <c r="J5990" s="4" t="s">
        <v>9024</v>
      </c>
      <c r="K5990" s="4" t="s">
        <v>9010</v>
      </c>
      <c r="L5990">
        <v>4821</v>
      </c>
      <c r="M5990" s="4" t="s">
        <v>55</v>
      </c>
      <c r="N5990">
        <v>1995</v>
      </c>
      <c r="O5990">
        <v>1825.82</v>
      </c>
      <c r="P5990">
        <v>5595</v>
      </c>
      <c r="Q5990" s="4" t="s">
        <v>23</v>
      </c>
      <c r="R5990" s="4" t="s">
        <v>56</v>
      </c>
      <c r="S5990">
        <v>8</v>
      </c>
    </row>
    <row r="5991" spans="1:19">
      <c r="A5991" s="4" t="s">
        <v>6198</v>
      </c>
      <c r="B5991" s="4" t="s">
        <v>216</v>
      </c>
      <c r="C5991" s="4" t="s">
        <v>177</v>
      </c>
      <c r="D5991" s="4" t="s">
        <v>50</v>
      </c>
      <c r="E5991" s="4" t="s">
        <v>172</v>
      </c>
      <c r="F5991" s="3">
        <v>42962</v>
      </c>
      <c r="G5991" s="3">
        <v>43062</v>
      </c>
      <c r="H5991">
        <v>55</v>
      </c>
      <c r="I5991" s="4" t="s">
        <v>9018</v>
      </c>
      <c r="J5991" s="4" t="s">
        <v>9019</v>
      </c>
      <c r="K5991" s="4" t="s">
        <v>9012</v>
      </c>
      <c r="L5991">
        <v>55</v>
      </c>
      <c r="M5991" s="4" t="s">
        <v>9322</v>
      </c>
      <c r="N5991">
        <v>1992</v>
      </c>
      <c r="O5991">
        <v>1712.68</v>
      </c>
      <c r="P5991">
        <v>3194</v>
      </c>
      <c r="Q5991" s="4" t="s">
        <v>23</v>
      </c>
      <c r="R5991" s="4" t="s">
        <v>21</v>
      </c>
      <c r="S5991">
        <v>100</v>
      </c>
    </row>
    <row r="5992" spans="1:19">
      <c r="A5992" s="4" t="s">
        <v>6199</v>
      </c>
      <c r="B5992" s="4" t="s">
        <v>181</v>
      </c>
      <c r="C5992" s="4" t="s">
        <v>9011</v>
      </c>
      <c r="D5992" s="4" t="s">
        <v>72</v>
      </c>
      <c r="E5992" s="4" t="s">
        <v>193</v>
      </c>
      <c r="F5992" s="3">
        <v>42962</v>
      </c>
      <c r="G5992" s="3"/>
      <c r="I5992" s="4" t="s">
        <v>9026</v>
      </c>
      <c r="J5992" s="4" t="s">
        <v>9024</v>
      </c>
      <c r="K5992" s="4" t="s">
        <v>9010</v>
      </c>
      <c r="L5992">
        <v>4821</v>
      </c>
      <c r="M5992" s="4" t="s">
        <v>73</v>
      </c>
      <c r="N5992">
        <v>2003</v>
      </c>
      <c r="O5992">
        <v>692.19</v>
      </c>
      <c r="P5992">
        <v>1922</v>
      </c>
      <c r="Q5992" s="4" t="s">
        <v>23</v>
      </c>
      <c r="R5992" s="4" t="s">
        <v>24</v>
      </c>
    </row>
    <row r="5993" spans="1:19">
      <c r="A5993" s="4" t="s">
        <v>6200</v>
      </c>
      <c r="B5993" s="4" t="s">
        <v>183</v>
      </c>
      <c r="C5993" s="4" t="s">
        <v>177</v>
      </c>
      <c r="D5993" s="4" t="s">
        <v>119</v>
      </c>
      <c r="E5993" s="4" t="s">
        <v>172</v>
      </c>
      <c r="F5993" s="3">
        <v>42963</v>
      </c>
      <c r="G5993" s="3">
        <v>42976</v>
      </c>
      <c r="H5993">
        <v>53</v>
      </c>
      <c r="I5993" s="4" t="s">
        <v>9014</v>
      </c>
      <c r="J5993" s="4" t="s">
        <v>9015</v>
      </c>
      <c r="K5993" s="4" t="s">
        <v>9012</v>
      </c>
      <c r="L5993">
        <v>55</v>
      </c>
      <c r="M5993" s="4" t="s">
        <v>55</v>
      </c>
      <c r="N5993">
        <v>1988</v>
      </c>
      <c r="O5993">
        <v>5266.09</v>
      </c>
      <c r="P5993">
        <v>8595</v>
      </c>
      <c r="Q5993" s="4" t="s">
        <v>23</v>
      </c>
      <c r="R5993" s="4" t="s">
        <v>56</v>
      </c>
      <c r="S5993">
        <v>13</v>
      </c>
    </row>
    <row r="5994" spans="1:19">
      <c r="A5994" s="4" t="s">
        <v>6201</v>
      </c>
      <c r="B5994" s="4" t="s">
        <v>261</v>
      </c>
      <c r="C5994" s="4" t="s">
        <v>171</v>
      </c>
      <c r="D5994" s="4" t="s">
        <v>109</v>
      </c>
      <c r="E5994" s="4" t="s">
        <v>193</v>
      </c>
      <c r="F5994" s="3">
        <v>42963</v>
      </c>
      <c r="G5994" s="3"/>
      <c r="I5994" s="4" t="s">
        <v>9021</v>
      </c>
      <c r="J5994" s="4" t="s">
        <v>9019</v>
      </c>
      <c r="K5994" s="4" t="s">
        <v>9010</v>
      </c>
      <c r="L5994">
        <v>1096</v>
      </c>
      <c r="M5994" s="4" t="s">
        <v>58</v>
      </c>
      <c r="N5994">
        <v>1987</v>
      </c>
      <c r="O5994">
        <v>1698.2</v>
      </c>
      <c r="P5994">
        <v>3798</v>
      </c>
      <c r="Q5994" s="4" t="s">
        <v>23</v>
      </c>
      <c r="R5994" s="4" t="s">
        <v>24</v>
      </c>
    </row>
    <row r="5995" spans="1:19">
      <c r="A5995" s="4" t="s">
        <v>6202</v>
      </c>
      <c r="B5995" s="4" t="s">
        <v>261</v>
      </c>
      <c r="C5995" s="4" t="s">
        <v>9011</v>
      </c>
      <c r="D5995" s="4" t="s">
        <v>82</v>
      </c>
      <c r="E5995" s="4" t="s">
        <v>172</v>
      </c>
      <c r="F5995" s="3">
        <v>42963</v>
      </c>
      <c r="G5995" s="3">
        <v>43065</v>
      </c>
      <c r="H5995">
        <v>4732</v>
      </c>
      <c r="I5995" s="4" t="s">
        <v>9021</v>
      </c>
      <c r="J5995" s="4" t="s">
        <v>9019</v>
      </c>
      <c r="K5995" s="4" t="s">
        <v>9010</v>
      </c>
      <c r="L5995">
        <v>4821</v>
      </c>
      <c r="M5995" s="4" t="s">
        <v>36</v>
      </c>
      <c r="N5995">
        <v>1982</v>
      </c>
      <c r="O5995">
        <v>11698.03</v>
      </c>
      <c r="P5995">
        <v>34288</v>
      </c>
      <c r="Q5995" s="4" t="s">
        <v>23</v>
      </c>
      <c r="R5995" s="4" t="s">
        <v>24</v>
      </c>
      <c r="S5995">
        <v>102</v>
      </c>
    </row>
    <row r="5996" spans="1:19">
      <c r="A5996" s="4" t="s">
        <v>6203</v>
      </c>
      <c r="B5996" s="4" t="s">
        <v>246</v>
      </c>
      <c r="C5996" s="4" t="s">
        <v>179</v>
      </c>
      <c r="D5996" s="4" t="s">
        <v>127</v>
      </c>
      <c r="E5996" s="4" t="s">
        <v>172</v>
      </c>
      <c r="F5996" s="3">
        <v>42963</v>
      </c>
      <c r="G5996" s="3">
        <v>43055</v>
      </c>
      <c r="H5996">
        <v>578</v>
      </c>
      <c r="I5996" s="4" t="s">
        <v>9021</v>
      </c>
      <c r="J5996" s="4" t="s">
        <v>9019</v>
      </c>
      <c r="K5996" s="4" t="s">
        <v>9010</v>
      </c>
      <c r="L5996">
        <v>550</v>
      </c>
      <c r="M5996" s="4" t="s">
        <v>9322</v>
      </c>
      <c r="N5996">
        <v>2011</v>
      </c>
      <c r="O5996">
        <v>40.79</v>
      </c>
      <c r="P5996">
        <v>142</v>
      </c>
      <c r="Q5996" s="4" t="s">
        <v>128</v>
      </c>
      <c r="R5996" s="4" t="s">
        <v>24</v>
      </c>
      <c r="S5996">
        <v>92</v>
      </c>
    </row>
    <row r="5997" spans="1:19">
      <c r="A5997" s="4" t="s">
        <v>6204</v>
      </c>
      <c r="B5997" s="4" t="s">
        <v>219</v>
      </c>
      <c r="C5997" s="4" t="s">
        <v>179</v>
      </c>
      <c r="D5997" s="4" t="s">
        <v>32</v>
      </c>
      <c r="E5997" s="4" t="s">
        <v>172</v>
      </c>
      <c r="F5997" s="3">
        <v>42963</v>
      </c>
      <c r="G5997" s="3">
        <v>42970</v>
      </c>
      <c r="H5997">
        <v>557</v>
      </c>
      <c r="I5997" s="4" t="s">
        <v>9026</v>
      </c>
      <c r="J5997" s="4" t="s">
        <v>9024</v>
      </c>
      <c r="K5997" s="4" t="s">
        <v>9010</v>
      </c>
      <c r="L5997">
        <v>550</v>
      </c>
      <c r="M5997" s="4" t="s">
        <v>33</v>
      </c>
      <c r="N5997">
        <v>2009</v>
      </c>
      <c r="O5997">
        <v>497.11</v>
      </c>
      <c r="P5997">
        <v>1588</v>
      </c>
      <c r="Q5997" s="4" t="s">
        <v>23</v>
      </c>
      <c r="R5997" s="4" t="s">
        <v>24</v>
      </c>
      <c r="S5997">
        <v>7</v>
      </c>
    </row>
    <row r="5998" spans="1:19">
      <c r="A5998" s="4" t="s">
        <v>6205</v>
      </c>
      <c r="B5998" s="4" t="s">
        <v>219</v>
      </c>
      <c r="C5998" s="4" t="s">
        <v>177</v>
      </c>
      <c r="D5998" s="4" t="s">
        <v>59</v>
      </c>
      <c r="E5998" s="4" t="s">
        <v>172</v>
      </c>
      <c r="F5998" s="3">
        <v>42963</v>
      </c>
      <c r="G5998" s="3">
        <v>42982</v>
      </c>
      <c r="H5998">
        <v>57</v>
      </c>
      <c r="I5998" s="4" t="s">
        <v>9026</v>
      </c>
      <c r="J5998" s="4" t="s">
        <v>9024</v>
      </c>
      <c r="K5998" s="4" t="s">
        <v>9012</v>
      </c>
      <c r="L5998">
        <v>55</v>
      </c>
      <c r="M5998" s="4" t="s">
        <v>60</v>
      </c>
      <c r="N5998">
        <v>1988</v>
      </c>
      <c r="O5998">
        <v>2059.9</v>
      </c>
      <c r="P5998">
        <v>3644</v>
      </c>
      <c r="Q5998" s="4" t="s">
        <v>23</v>
      </c>
      <c r="R5998" s="4" t="s">
        <v>24</v>
      </c>
      <c r="S5998">
        <v>19</v>
      </c>
    </row>
    <row r="5999" spans="1:19">
      <c r="A5999" s="4" t="s">
        <v>6206</v>
      </c>
      <c r="B5999" s="4" t="s">
        <v>187</v>
      </c>
      <c r="C5999" s="4" t="s">
        <v>179</v>
      </c>
      <c r="D5999" s="4" t="s">
        <v>82</v>
      </c>
      <c r="E5999" s="4" t="s">
        <v>197</v>
      </c>
      <c r="F5999" s="3">
        <v>42963</v>
      </c>
      <c r="G5999" s="3">
        <v>42973</v>
      </c>
      <c r="H5999">
        <v>0</v>
      </c>
      <c r="I5999" s="4" t="s">
        <v>9023</v>
      </c>
      <c r="J5999" s="4" t="s">
        <v>9024</v>
      </c>
      <c r="K5999" s="4" t="s">
        <v>9010</v>
      </c>
      <c r="L5999">
        <v>550</v>
      </c>
      <c r="M5999" s="4" t="s">
        <v>36</v>
      </c>
      <c r="N5999">
        <v>1982</v>
      </c>
      <c r="O5999">
        <v>11698.03</v>
      </c>
      <c r="P5999">
        <v>34288</v>
      </c>
      <c r="Q5999" s="4" t="s">
        <v>23</v>
      </c>
      <c r="R5999" s="4" t="s">
        <v>24</v>
      </c>
      <c r="S5999">
        <v>10</v>
      </c>
    </row>
    <row r="6000" spans="1:19">
      <c r="A6000" s="4" t="s">
        <v>6207</v>
      </c>
      <c r="B6000" s="4" t="s">
        <v>226</v>
      </c>
      <c r="C6000" s="4" t="s">
        <v>179</v>
      </c>
      <c r="D6000" s="4" t="s">
        <v>82</v>
      </c>
      <c r="E6000" s="4" t="s">
        <v>172</v>
      </c>
      <c r="F6000" s="3">
        <v>42963</v>
      </c>
      <c r="G6000" s="3">
        <v>43002</v>
      </c>
      <c r="H6000">
        <v>501</v>
      </c>
      <c r="I6000" s="4" t="s">
        <v>9018</v>
      </c>
      <c r="J6000" s="4" t="s">
        <v>9019</v>
      </c>
      <c r="K6000" s="4" t="s">
        <v>9010</v>
      </c>
      <c r="L6000">
        <v>550</v>
      </c>
      <c r="M6000" s="4" t="s">
        <v>36</v>
      </c>
      <c r="N6000">
        <v>1982</v>
      </c>
      <c r="O6000">
        <v>11698.03</v>
      </c>
      <c r="P6000">
        <v>34288</v>
      </c>
      <c r="Q6000" s="4" t="s">
        <v>23</v>
      </c>
      <c r="R6000" s="4" t="s">
        <v>24</v>
      </c>
      <c r="S6000">
        <v>39</v>
      </c>
    </row>
    <row r="6001" spans="1:19">
      <c r="A6001" s="4" t="s">
        <v>6208</v>
      </c>
      <c r="B6001" s="4" t="s">
        <v>208</v>
      </c>
      <c r="C6001" s="4" t="s">
        <v>171</v>
      </c>
      <c r="D6001" s="4" t="s">
        <v>100</v>
      </c>
      <c r="E6001" s="4" t="s">
        <v>172</v>
      </c>
      <c r="F6001" s="3">
        <v>42963</v>
      </c>
      <c r="G6001" s="3">
        <v>42976</v>
      </c>
      <c r="H6001">
        <v>1084</v>
      </c>
      <c r="I6001" s="4" t="s">
        <v>9014</v>
      </c>
      <c r="J6001" s="4" t="s">
        <v>9015</v>
      </c>
      <c r="K6001" s="4" t="s">
        <v>9010</v>
      </c>
      <c r="L6001">
        <v>1096</v>
      </c>
      <c r="M6001" s="4" t="s">
        <v>9322</v>
      </c>
      <c r="N6001">
        <v>1987</v>
      </c>
      <c r="O6001">
        <v>2938.67</v>
      </c>
      <c r="P6001">
        <v>8775</v>
      </c>
      <c r="Q6001" s="4" t="s">
        <v>101</v>
      </c>
      <c r="R6001" s="4" t="s">
        <v>24</v>
      </c>
      <c r="S6001">
        <v>13</v>
      </c>
    </row>
    <row r="6002" spans="1:19">
      <c r="A6002" s="4" t="s">
        <v>6209</v>
      </c>
      <c r="B6002" s="4" t="s">
        <v>208</v>
      </c>
      <c r="C6002" s="4" t="s">
        <v>177</v>
      </c>
      <c r="D6002" s="4" t="s">
        <v>51</v>
      </c>
      <c r="E6002" s="4" t="s">
        <v>172</v>
      </c>
      <c r="F6002" s="3">
        <v>42963</v>
      </c>
      <c r="G6002" s="3">
        <v>42980</v>
      </c>
      <c r="H6002">
        <v>56</v>
      </c>
      <c r="I6002" s="4" t="s">
        <v>9014</v>
      </c>
      <c r="J6002" s="4" t="s">
        <v>9015</v>
      </c>
      <c r="K6002" s="4" t="s">
        <v>9012</v>
      </c>
      <c r="L6002">
        <v>55</v>
      </c>
      <c r="M6002" s="4" t="s">
        <v>36</v>
      </c>
      <c r="N6002">
        <v>1982</v>
      </c>
      <c r="O6002">
        <v>4618</v>
      </c>
      <c r="P6002">
        <v>10083</v>
      </c>
      <c r="Q6002" s="4" t="s">
        <v>23</v>
      </c>
      <c r="R6002" s="4" t="s">
        <v>24</v>
      </c>
      <c r="S6002">
        <v>17</v>
      </c>
    </row>
    <row r="6003" spans="1:19">
      <c r="A6003" s="4" t="s">
        <v>6210</v>
      </c>
      <c r="B6003" s="4" t="s">
        <v>185</v>
      </c>
      <c r="C6003" s="4" t="s">
        <v>177</v>
      </c>
      <c r="D6003" s="4" t="s">
        <v>24</v>
      </c>
      <c r="E6003" s="4" t="s">
        <v>193</v>
      </c>
      <c r="F6003" s="3">
        <v>42963</v>
      </c>
      <c r="G6003" s="3"/>
      <c r="I6003" s="4" t="s">
        <v>9023</v>
      </c>
      <c r="J6003" s="4" t="s">
        <v>9024</v>
      </c>
      <c r="K6003" s="4" t="s">
        <v>9012</v>
      </c>
      <c r="L6003">
        <v>55</v>
      </c>
      <c r="M6003" s="4"/>
      <c r="Q6003" s="4"/>
      <c r="R6003" s="4"/>
    </row>
    <row r="6004" spans="1:19">
      <c r="A6004" s="4" t="s">
        <v>6211</v>
      </c>
      <c r="B6004" s="4" t="s">
        <v>181</v>
      </c>
      <c r="C6004" s="4" t="s">
        <v>179</v>
      </c>
      <c r="D6004" s="4" t="s">
        <v>108</v>
      </c>
      <c r="E6004" s="4" t="s">
        <v>197</v>
      </c>
      <c r="F6004" s="3">
        <v>42963</v>
      </c>
      <c r="G6004" s="3">
        <v>43052</v>
      </c>
      <c r="H6004">
        <v>0</v>
      </c>
      <c r="I6004" s="4" t="s">
        <v>9026</v>
      </c>
      <c r="J6004" s="4" t="s">
        <v>9024</v>
      </c>
      <c r="K6004" s="4" t="s">
        <v>9010</v>
      </c>
      <c r="L6004">
        <v>550</v>
      </c>
      <c r="M6004" s="4" t="s">
        <v>33</v>
      </c>
      <c r="N6004">
        <v>1996</v>
      </c>
      <c r="O6004">
        <v>2214.94</v>
      </c>
      <c r="P6004">
        <v>5374</v>
      </c>
      <c r="Q6004" s="4" t="s">
        <v>23</v>
      </c>
      <c r="R6004" s="4" t="s">
        <v>24</v>
      </c>
      <c r="S6004">
        <v>89</v>
      </c>
    </row>
    <row r="6005" spans="1:19">
      <c r="A6005" s="4" t="s">
        <v>6212</v>
      </c>
      <c r="B6005" s="4" t="s">
        <v>183</v>
      </c>
      <c r="C6005" s="4" t="s">
        <v>199</v>
      </c>
      <c r="D6005" s="4" t="s">
        <v>76</v>
      </c>
      <c r="E6005" s="4" t="s">
        <v>172</v>
      </c>
      <c r="F6005" s="3">
        <v>42964</v>
      </c>
      <c r="G6005" s="3">
        <v>43061</v>
      </c>
      <c r="H6005">
        <v>5468</v>
      </c>
      <c r="I6005" s="4" t="s">
        <v>9014</v>
      </c>
      <c r="J6005" s="4" t="s">
        <v>9015</v>
      </c>
      <c r="K6005" s="4" t="s">
        <v>9010</v>
      </c>
      <c r="L6005">
        <v>5482</v>
      </c>
      <c r="M6005" s="4" t="s">
        <v>9322</v>
      </c>
      <c r="N6005">
        <v>1997</v>
      </c>
      <c r="O6005">
        <v>8170.38</v>
      </c>
      <c r="P6005">
        <v>16499</v>
      </c>
      <c r="Q6005" s="4" t="s">
        <v>77</v>
      </c>
      <c r="R6005" s="4" t="s">
        <v>24</v>
      </c>
      <c r="S6005">
        <v>97</v>
      </c>
    </row>
    <row r="6006" spans="1:19">
      <c r="A6006" s="4" t="s">
        <v>6213</v>
      </c>
      <c r="B6006" s="4" t="s">
        <v>246</v>
      </c>
      <c r="C6006" s="4" t="s">
        <v>179</v>
      </c>
      <c r="D6006" s="4" t="s">
        <v>24</v>
      </c>
      <c r="E6006" s="4" t="s">
        <v>193</v>
      </c>
      <c r="F6006" s="3">
        <v>42964</v>
      </c>
      <c r="G6006" s="3"/>
      <c r="I6006" s="4" t="s">
        <v>9021</v>
      </c>
      <c r="J6006" s="4" t="s">
        <v>9019</v>
      </c>
      <c r="K6006" s="4" t="s">
        <v>9010</v>
      </c>
      <c r="L6006">
        <v>550</v>
      </c>
      <c r="M6006" s="4"/>
      <c r="Q6006" s="4"/>
      <c r="R6006" s="4"/>
    </row>
    <row r="6007" spans="1:19">
      <c r="A6007" s="4" t="s">
        <v>6214</v>
      </c>
      <c r="B6007" s="4" t="s">
        <v>246</v>
      </c>
      <c r="C6007" s="4" t="s">
        <v>171</v>
      </c>
      <c r="D6007" s="4" t="s">
        <v>102</v>
      </c>
      <c r="E6007" s="4" t="s">
        <v>193</v>
      </c>
      <c r="F6007" s="3">
        <v>42964</v>
      </c>
      <c r="G6007" s="3"/>
      <c r="I6007" s="4" t="s">
        <v>9021</v>
      </c>
      <c r="J6007" s="4" t="s">
        <v>9019</v>
      </c>
      <c r="K6007" s="4" t="s">
        <v>9010</v>
      </c>
      <c r="L6007">
        <v>1096</v>
      </c>
      <c r="M6007" s="4" t="s">
        <v>55</v>
      </c>
      <c r="N6007">
        <v>1994</v>
      </c>
      <c r="O6007">
        <v>1188.42</v>
      </c>
      <c r="P6007">
        <v>3015</v>
      </c>
      <c r="Q6007" s="4" t="s">
        <v>23</v>
      </c>
      <c r="R6007" s="4" t="s">
        <v>24</v>
      </c>
    </row>
    <row r="6008" spans="1:19">
      <c r="A6008" s="4" t="s">
        <v>6215</v>
      </c>
      <c r="B6008" s="4" t="s">
        <v>246</v>
      </c>
      <c r="C6008" s="4" t="s">
        <v>179</v>
      </c>
      <c r="D6008" s="4" t="s">
        <v>127</v>
      </c>
      <c r="E6008" s="4" t="s">
        <v>172</v>
      </c>
      <c r="F6008" s="3">
        <v>42964</v>
      </c>
      <c r="G6008" s="3">
        <v>43058</v>
      </c>
      <c r="H6008">
        <v>567</v>
      </c>
      <c r="I6008" s="4" t="s">
        <v>9021</v>
      </c>
      <c r="J6008" s="4" t="s">
        <v>9019</v>
      </c>
      <c r="K6008" s="4" t="s">
        <v>9010</v>
      </c>
      <c r="L6008">
        <v>550</v>
      </c>
      <c r="M6008" s="4" t="s">
        <v>9322</v>
      </c>
      <c r="N6008">
        <v>2011</v>
      </c>
      <c r="O6008">
        <v>40.79</v>
      </c>
      <c r="P6008">
        <v>142</v>
      </c>
      <c r="Q6008" s="4" t="s">
        <v>128</v>
      </c>
      <c r="R6008" s="4" t="s">
        <v>24</v>
      </c>
      <c r="S6008">
        <v>94</v>
      </c>
    </row>
    <row r="6009" spans="1:19">
      <c r="A6009" s="4" t="s">
        <v>6216</v>
      </c>
      <c r="B6009" s="4" t="s">
        <v>279</v>
      </c>
      <c r="C6009" s="4" t="s">
        <v>171</v>
      </c>
      <c r="D6009" s="4" t="s">
        <v>65</v>
      </c>
      <c r="E6009" s="4" t="s">
        <v>197</v>
      </c>
      <c r="F6009" s="3">
        <v>42964</v>
      </c>
      <c r="G6009" s="3">
        <v>43044</v>
      </c>
      <c r="H6009">
        <v>0</v>
      </c>
      <c r="I6009" s="4" t="s">
        <v>9018</v>
      </c>
      <c r="J6009" s="4" t="s">
        <v>9019</v>
      </c>
      <c r="K6009" s="4" t="s">
        <v>9010</v>
      </c>
      <c r="L6009">
        <v>1096</v>
      </c>
      <c r="M6009" s="4" t="s">
        <v>33</v>
      </c>
      <c r="N6009">
        <v>1990</v>
      </c>
      <c r="O6009">
        <v>2520.83</v>
      </c>
      <c r="P6009">
        <v>3502</v>
      </c>
      <c r="Q6009" s="4" t="s">
        <v>23</v>
      </c>
      <c r="R6009" s="4" t="s">
        <v>24</v>
      </c>
      <c r="S6009">
        <v>80</v>
      </c>
    </row>
    <row r="6010" spans="1:19">
      <c r="A6010" s="4" t="s">
        <v>6217</v>
      </c>
      <c r="B6010" s="4" t="s">
        <v>210</v>
      </c>
      <c r="C6010" s="4" t="s">
        <v>9011</v>
      </c>
      <c r="D6010" s="4" t="s">
        <v>24</v>
      </c>
      <c r="E6010" s="4" t="s">
        <v>193</v>
      </c>
      <c r="F6010" s="3">
        <v>42964</v>
      </c>
      <c r="G6010" s="3"/>
      <c r="I6010" s="4" t="s">
        <v>9021</v>
      </c>
      <c r="J6010" s="4" t="s">
        <v>9019</v>
      </c>
      <c r="K6010" s="4" t="s">
        <v>9010</v>
      </c>
      <c r="L6010">
        <v>4821</v>
      </c>
      <c r="M6010" s="4"/>
      <c r="Q6010" s="4"/>
      <c r="R6010" s="4"/>
    </row>
    <row r="6011" spans="1:19">
      <c r="A6011" s="4" t="s">
        <v>6218</v>
      </c>
      <c r="B6011" s="4" t="s">
        <v>210</v>
      </c>
      <c r="C6011" s="4" t="s">
        <v>9011</v>
      </c>
      <c r="D6011" s="4" t="s">
        <v>24</v>
      </c>
      <c r="E6011" s="4" t="s">
        <v>193</v>
      </c>
      <c r="F6011" s="3">
        <v>42964</v>
      </c>
      <c r="G6011" s="3"/>
      <c r="I6011" s="4" t="s">
        <v>9021</v>
      </c>
      <c r="J6011" s="4" t="s">
        <v>9019</v>
      </c>
      <c r="K6011" s="4" t="s">
        <v>9010</v>
      </c>
      <c r="L6011">
        <v>4821</v>
      </c>
      <c r="M6011" s="4"/>
      <c r="Q6011" s="4"/>
      <c r="R6011" s="4"/>
    </row>
    <row r="6012" spans="1:19">
      <c r="A6012" s="4" t="s">
        <v>6219</v>
      </c>
      <c r="B6012" s="4" t="s">
        <v>174</v>
      </c>
      <c r="C6012" s="4" t="s">
        <v>171</v>
      </c>
      <c r="D6012" s="4" t="s">
        <v>51</v>
      </c>
      <c r="E6012" s="4" t="s">
        <v>172</v>
      </c>
      <c r="F6012" s="3">
        <v>42964</v>
      </c>
      <c r="G6012" s="3">
        <v>43058</v>
      </c>
      <c r="H6012">
        <v>1029</v>
      </c>
      <c r="I6012" s="4" t="s">
        <v>9016</v>
      </c>
      <c r="J6012" s="4" t="s">
        <v>9015</v>
      </c>
      <c r="K6012" s="4" t="s">
        <v>9010</v>
      </c>
      <c r="L6012">
        <v>1096</v>
      </c>
      <c r="M6012" s="4" t="s">
        <v>36</v>
      </c>
      <c r="N6012">
        <v>1982</v>
      </c>
      <c r="O6012">
        <v>4618</v>
      </c>
      <c r="P6012">
        <v>10083</v>
      </c>
      <c r="Q6012" s="4" t="s">
        <v>23</v>
      </c>
      <c r="R6012" s="4" t="s">
        <v>24</v>
      </c>
      <c r="S6012">
        <v>94</v>
      </c>
    </row>
    <row r="6013" spans="1:19">
      <c r="A6013" s="4" t="s">
        <v>6220</v>
      </c>
      <c r="B6013" s="4" t="s">
        <v>230</v>
      </c>
      <c r="C6013" s="4" t="s">
        <v>179</v>
      </c>
      <c r="D6013" s="4" t="s">
        <v>53</v>
      </c>
      <c r="E6013" s="4" t="s">
        <v>172</v>
      </c>
      <c r="F6013" s="3">
        <v>42964</v>
      </c>
      <c r="G6013" s="3">
        <v>43047</v>
      </c>
      <c r="H6013">
        <v>430</v>
      </c>
      <c r="I6013" s="4" t="s">
        <v>9026</v>
      </c>
      <c r="J6013" s="4" t="s">
        <v>9024</v>
      </c>
      <c r="K6013" s="4" t="s">
        <v>9010</v>
      </c>
      <c r="L6013">
        <v>550</v>
      </c>
      <c r="M6013" s="4" t="s">
        <v>33</v>
      </c>
      <c r="N6013">
        <v>1990</v>
      </c>
      <c r="O6013">
        <v>4968.91</v>
      </c>
      <c r="P6013">
        <v>7523</v>
      </c>
      <c r="Q6013" s="4" t="s">
        <v>23</v>
      </c>
      <c r="R6013" s="4" t="s">
        <v>24</v>
      </c>
      <c r="S6013">
        <v>83</v>
      </c>
    </row>
    <row r="6014" spans="1:19">
      <c r="A6014" s="4" t="s">
        <v>6221</v>
      </c>
      <c r="B6014" s="4" t="s">
        <v>201</v>
      </c>
      <c r="C6014" s="4" t="s">
        <v>9011</v>
      </c>
      <c r="D6014" s="4" t="s">
        <v>82</v>
      </c>
      <c r="E6014" s="4" t="s">
        <v>172</v>
      </c>
      <c r="F6014" s="3">
        <v>42964</v>
      </c>
      <c r="G6014" s="3">
        <v>43056</v>
      </c>
      <c r="H6014">
        <v>5316</v>
      </c>
      <c r="I6014" s="4" t="s">
        <v>9026</v>
      </c>
      <c r="J6014" s="4" t="s">
        <v>9024</v>
      </c>
      <c r="K6014" s="4" t="s">
        <v>9010</v>
      </c>
      <c r="L6014">
        <v>4821</v>
      </c>
      <c r="M6014" s="4" t="s">
        <v>36</v>
      </c>
      <c r="N6014">
        <v>1982</v>
      </c>
      <c r="O6014">
        <v>11698.03</v>
      </c>
      <c r="P6014">
        <v>34288</v>
      </c>
      <c r="Q6014" s="4" t="s">
        <v>23</v>
      </c>
      <c r="R6014" s="4" t="s">
        <v>24</v>
      </c>
      <c r="S6014">
        <v>92</v>
      </c>
    </row>
    <row r="6015" spans="1:19">
      <c r="A6015" s="4" t="s">
        <v>6222</v>
      </c>
      <c r="B6015" s="4" t="s">
        <v>170</v>
      </c>
      <c r="C6015" s="4" t="s">
        <v>192</v>
      </c>
      <c r="D6015" s="4" t="s">
        <v>103</v>
      </c>
      <c r="E6015" s="4" t="s">
        <v>197</v>
      </c>
      <c r="F6015" s="3">
        <v>42964</v>
      </c>
      <c r="G6015" s="3">
        <v>42975</v>
      </c>
      <c r="H6015">
        <v>0</v>
      </c>
      <c r="I6015" s="4" t="s">
        <v>9014</v>
      </c>
      <c r="J6015" s="4" t="s">
        <v>9015</v>
      </c>
      <c r="K6015" s="4" t="s">
        <v>9012</v>
      </c>
      <c r="L6015">
        <v>3393</v>
      </c>
      <c r="M6015" s="4" t="s">
        <v>26</v>
      </c>
      <c r="N6015">
        <v>1992</v>
      </c>
      <c r="O6015">
        <v>3922.42</v>
      </c>
      <c r="P6015">
        <v>6837</v>
      </c>
      <c r="Q6015" s="4" t="s">
        <v>23</v>
      </c>
      <c r="R6015" s="4" t="s">
        <v>24</v>
      </c>
      <c r="S6015">
        <v>11</v>
      </c>
    </row>
    <row r="6016" spans="1:19">
      <c r="A6016" s="4" t="s">
        <v>6223</v>
      </c>
      <c r="B6016" s="4" t="s">
        <v>205</v>
      </c>
      <c r="C6016" s="4" t="s">
        <v>177</v>
      </c>
      <c r="D6016" s="4" t="s">
        <v>63</v>
      </c>
      <c r="E6016" s="4" t="s">
        <v>193</v>
      </c>
      <c r="F6016" s="3">
        <v>42964</v>
      </c>
      <c r="G6016" s="3"/>
      <c r="I6016" s="4" t="s">
        <v>9023</v>
      </c>
      <c r="J6016" s="4" t="s">
        <v>9024</v>
      </c>
      <c r="K6016" s="4" t="s">
        <v>9012</v>
      </c>
      <c r="L6016">
        <v>55</v>
      </c>
      <c r="M6016" s="4" t="s">
        <v>33</v>
      </c>
      <c r="N6016">
        <v>1995</v>
      </c>
      <c r="O6016">
        <v>5158.71</v>
      </c>
      <c r="P6016">
        <v>17479</v>
      </c>
      <c r="Q6016" s="4" t="s">
        <v>64</v>
      </c>
      <c r="R6016" s="4" t="s">
        <v>24</v>
      </c>
    </row>
    <row r="6017" spans="1:19">
      <c r="A6017" s="4" t="s">
        <v>6224</v>
      </c>
      <c r="B6017" s="4" t="s">
        <v>226</v>
      </c>
      <c r="C6017" s="4" t="s">
        <v>192</v>
      </c>
      <c r="D6017" s="4" t="s">
        <v>82</v>
      </c>
      <c r="E6017" s="4" t="s">
        <v>172</v>
      </c>
      <c r="F6017" s="3">
        <v>42964</v>
      </c>
      <c r="G6017" s="3">
        <v>42982</v>
      </c>
      <c r="H6017">
        <v>3913</v>
      </c>
      <c r="I6017" s="4" t="s">
        <v>9018</v>
      </c>
      <c r="J6017" s="4" t="s">
        <v>9019</v>
      </c>
      <c r="K6017" s="4" t="s">
        <v>9012</v>
      </c>
      <c r="L6017">
        <v>3393</v>
      </c>
      <c r="M6017" s="4" t="s">
        <v>36</v>
      </c>
      <c r="N6017">
        <v>1982</v>
      </c>
      <c r="O6017">
        <v>11698.03</v>
      </c>
      <c r="P6017">
        <v>34288</v>
      </c>
      <c r="Q6017" s="4" t="s">
        <v>23</v>
      </c>
      <c r="R6017" s="4" t="s">
        <v>24</v>
      </c>
      <c r="S6017">
        <v>18</v>
      </c>
    </row>
    <row r="6018" spans="1:19">
      <c r="A6018" s="4" t="s">
        <v>6225</v>
      </c>
      <c r="B6018" s="4" t="s">
        <v>208</v>
      </c>
      <c r="C6018" s="4" t="s">
        <v>179</v>
      </c>
      <c r="D6018" s="4" t="s">
        <v>131</v>
      </c>
      <c r="E6018" s="4" t="s">
        <v>197</v>
      </c>
      <c r="F6018" s="3">
        <v>42964</v>
      </c>
      <c r="G6018" s="3">
        <v>42971</v>
      </c>
      <c r="H6018">
        <v>0</v>
      </c>
      <c r="I6018" s="4" t="s">
        <v>9014</v>
      </c>
      <c r="J6018" s="4" t="s">
        <v>9015</v>
      </c>
      <c r="K6018" s="4" t="s">
        <v>9010</v>
      </c>
      <c r="L6018">
        <v>550</v>
      </c>
      <c r="M6018" s="4" t="s">
        <v>26</v>
      </c>
      <c r="N6018">
        <v>1984</v>
      </c>
      <c r="O6018">
        <v>441.08</v>
      </c>
      <c r="P6018">
        <v>1210</v>
      </c>
      <c r="Q6018" s="4" t="s">
        <v>23</v>
      </c>
      <c r="R6018" s="4" t="s">
        <v>24</v>
      </c>
      <c r="S6018">
        <v>7</v>
      </c>
    </row>
    <row r="6019" spans="1:19">
      <c r="A6019" s="4" t="s">
        <v>6226</v>
      </c>
      <c r="B6019" s="4" t="s">
        <v>208</v>
      </c>
      <c r="C6019" s="4" t="s">
        <v>177</v>
      </c>
      <c r="D6019" s="4" t="s">
        <v>118</v>
      </c>
      <c r="E6019" s="4" t="s">
        <v>197</v>
      </c>
      <c r="F6019" s="3">
        <v>42964</v>
      </c>
      <c r="G6019" s="3">
        <v>42967</v>
      </c>
      <c r="H6019">
        <v>0</v>
      </c>
      <c r="I6019" s="4" t="s">
        <v>9014</v>
      </c>
      <c r="J6019" s="4" t="s">
        <v>9015</v>
      </c>
      <c r="K6019" s="4" t="s">
        <v>9012</v>
      </c>
      <c r="L6019">
        <v>55</v>
      </c>
      <c r="M6019" s="4" t="s">
        <v>33</v>
      </c>
      <c r="N6019">
        <v>1995</v>
      </c>
      <c r="O6019">
        <v>332.43</v>
      </c>
      <c r="P6019">
        <v>799</v>
      </c>
      <c r="Q6019" s="4" t="s">
        <v>23</v>
      </c>
      <c r="R6019" s="4" t="s">
        <v>24</v>
      </c>
      <c r="S6019">
        <v>3</v>
      </c>
    </row>
    <row r="6020" spans="1:19">
      <c r="A6020" s="4" t="s">
        <v>6227</v>
      </c>
      <c r="B6020" s="4" t="s">
        <v>185</v>
      </c>
      <c r="C6020" s="4" t="s">
        <v>192</v>
      </c>
      <c r="D6020" s="4" t="s">
        <v>42</v>
      </c>
      <c r="E6020" s="4" t="s">
        <v>197</v>
      </c>
      <c r="F6020" s="3">
        <v>42964</v>
      </c>
      <c r="G6020" s="3">
        <v>42965</v>
      </c>
      <c r="H6020">
        <v>0</v>
      </c>
      <c r="I6020" s="4" t="s">
        <v>9023</v>
      </c>
      <c r="J6020" s="4" t="s">
        <v>9024</v>
      </c>
      <c r="K6020" s="4" t="s">
        <v>9012</v>
      </c>
      <c r="L6020">
        <v>3393</v>
      </c>
      <c r="M6020" s="4" t="s">
        <v>26</v>
      </c>
      <c r="N6020">
        <v>2017</v>
      </c>
      <c r="O6020">
        <v>4.54</v>
      </c>
      <c r="P6020">
        <v>9</v>
      </c>
      <c r="Q6020" s="4" t="s">
        <v>23</v>
      </c>
      <c r="R6020" s="4" t="s">
        <v>24</v>
      </c>
      <c r="S6020">
        <v>1</v>
      </c>
    </row>
    <row r="6021" spans="1:19">
      <c r="A6021" s="4" t="s">
        <v>6228</v>
      </c>
      <c r="B6021" s="4" t="s">
        <v>185</v>
      </c>
      <c r="C6021" s="4" t="s">
        <v>192</v>
      </c>
      <c r="D6021" s="4" t="s">
        <v>97</v>
      </c>
      <c r="E6021" s="4" t="s">
        <v>197</v>
      </c>
      <c r="F6021" s="3">
        <v>42964</v>
      </c>
      <c r="G6021" s="3">
        <v>43050</v>
      </c>
      <c r="H6021">
        <v>0</v>
      </c>
      <c r="I6021" s="4" t="s">
        <v>9023</v>
      </c>
      <c r="J6021" s="4" t="s">
        <v>9024</v>
      </c>
      <c r="K6021" s="4" t="s">
        <v>9012</v>
      </c>
      <c r="L6021">
        <v>3393</v>
      </c>
      <c r="M6021" s="4" t="s">
        <v>33</v>
      </c>
      <c r="N6021">
        <v>2001</v>
      </c>
      <c r="O6021">
        <v>2437.85</v>
      </c>
      <c r="P6021">
        <v>4874</v>
      </c>
      <c r="Q6021" s="4" t="s">
        <v>23</v>
      </c>
      <c r="R6021" s="4" t="s">
        <v>24</v>
      </c>
      <c r="S6021">
        <v>86</v>
      </c>
    </row>
    <row r="6022" spans="1:19">
      <c r="A6022" s="4" t="s">
        <v>6229</v>
      </c>
      <c r="B6022" s="4" t="s">
        <v>216</v>
      </c>
      <c r="C6022" s="4" t="s">
        <v>177</v>
      </c>
      <c r="D6022" s="4" t="s">
        <v>75</v>
      </c>
      <c r="E6022" s="4" t="s">
        <v>193</v>
      </c>
      <c r="F6022" s="3">
        <v>42964</v>
      </c>
      <c r="G6022" s="3"/>
      <c r="I6022" s="4" t="s">
        <v>9018</v>
      </c>
      <c r="J6022" s="4" t="s">
        <v>9019</v>
      </c>
      <c r="K6022" s="4" t="s">
        <v>9012</v>
      </c>
      <c r="L6022">
        <v>55</v>
      </c>
      <c r="M6022" s="4" t="s">
        <v>73</v>
      </c>
      <c r="N6022">
        <v>1982</v>
      </c>
      <c r="O6022">
        <v>792.46</v>
      </c>
      <c r="P6022">
        <v>1299</v>
      </c>
      <c r="Q6022" s="4" t="s">
        <v>23</v>
      </c>
      <c r="R6022" s="4" t="s">
        <v>24</v>
      </c>
    </row>
    <row r="6023" spans="1:19">
      <c r="A6023" s="4" t="s">
        <v>6230</v>
      </c>
      <c r="B6023" s="4" t="s">
        <v>181</v>
      </c>
      <c r="C6023" s="4" t="s">
        <v>179</v>
      </c>
      <c r="D6023" s="4" t="s">
        <v>76</v>
      </c>
      <c r="E6023" s="4" t="s">
        <v>172</v>
      </c>
      <c r="F6023" s="3">
        <v>42964</v>
      </c>
      <c r="G6023" s="3">
        <v>42981</v>
      </c>
      <c r="H6023">
        <v>655</v>
      </c>
      <c r="I6023" s="4" t="s">
        <v>9026</v>
      </c>
      <c r="J6023" s="4" t="s">
        <v>9024</v>
      </c>
      <c r="K6023" s="4" t="s">
        <v>9010</v>
      </c>
      <c r="L6023">
        <v>550</v>
      </c>
      <c r="M6023" s="4" t="s">
        <v>9322</v>
      </c>
      <c r="N6023">
        <v>1997</v>
      </c>
      <c r="O6023">
        <v>8170.38</v>
      </c>
      <c r="P6023">
        <v>16499</v>
      </c>
      <c r="Q6023" s="4" t="s">
        <v>77</v>
      </c>
      <c r="R6023" s="4" t="s">
        <v>24</v>
      </c>
      <c r="S6023">
        <v>17</v>
      </c>
    </row>
    <row r="6024" spans="1:19">
      <c r="A6024" s="4" t="s">
        <v>6231</v>
      </c>
      <c r="B6024" s="4" t="s">
        <v>181</v>
      </c>
      <c r="C6024" s="4" t="s">
        <v>177</v>
      </c>
      <c r="D6024" s="4" t="s">
        <v>74</v>
      </c>
      <c r="E6024" s="4" t="s">
        <v>172</v>
      </c>
      <c r="F6024" s="3">
        <v>42964</v>
      </c>
      <c r="G6024" s="3">
        <v>42978</v>
      </c>
      <c r="H6024">
        <v>46</v>
      </c>
      <c r="I6024" s="4" t="s">
        <v>9026</v>
      </c>
      <c r="J6024" s="4" t="s">
        <v>9024</v>
      </c>
      <c r="K6024" s="4" t="s">
        <v>9012</v>
      </c>
      <c r="L6024">
        <v>55</v>
      </c>
      <c r="M6024" s="4" t="s">
        <v>33</v>
      </c>
      <c r="N6024">
        <v>2003</v>
      </c>
      <c r="O6024">
        <v>223.8</v>
      </c>
      <c r="P6024">
        <v>299</v>
      </c>
      <c r="Q6024" s="4" t="s">
        <v>23</v>
      </c>
      <c r="R6024" s="4" t="s">
        <v>24</v>
      </c>
      <c r="S6024">
        <v>14</v>
      </c>
    </row>
    <row r="6025" spans="1:19">
      <c r="A6025" s="4" t="s">
        <v>6232</v>
      </c>
      <c r="B6025" s="4" t="s">
        <v>261</v>
      </c>
      <c r="C6025" s="4" t="s">
        <v>199</v>
      </c>
      <c r="D6025" s="4" t="s">
        <v>21</v>
      </c>
      <c r="E6025" s="4" t="s">
        <v>197</v>
      </c>
      <c r="F6025" s="3">
        <v>42965</v>
      </c>
      <c r="G6025" s="3">
        <v>42973</v>
      </c>
      <c r="H6025">
        <v>0</v>
      </c>
      <c r="I6025" s="4" t="s">
        <v>9021</v>
      </c>
      <c r="J6025" s="4" t="s">
        <v>9019</v>
      </c>
      <c r="K6025" s="4" t="s">
        <v>9010</v>
      </c>
      <c r="L6025">
        <v>5482</v>
      </c>
      <c r="M6025" s="4" t="s">
        <v>9322</v>
      </c>
      <c r="N6025">
        <v>1996</v>
      </c>
      <c r="O6025">
        <v>1100.04</v>
      </c>
      <c r="P6025">
        <v>2822</v>
      </c>
      <c r="Q6025" s="4" t="s">
        <v>23</v>
      </c>
      <c r="R6025" s="4" t="s">
        <v>24</v>
      </c>
      <c r="S6025">
        <v>8</v>
      </c>
    </row>
    <row r="6026" spans="1:19">
      <c r="A6026" s="4" t="s">
        <v>6233</v>
      </c>
      <c r="B6026" s="4" t="s">
        <v>304</v>
      </c>
      <c r="C6026" s="4" t="s">
        <v>192</v>
      </c>
      <c r="D6026" s="4" t="s">
        <v>45</v>
      </c>
      <c r="E6026" s="4" t="s">
        <v>197</v>
      </c>
      <c r="F6026" s="3">
        <v>42965</v>
      </c>
      <c r="G6026" s="3">
        <v>42971</v>
      </c>
      <c r="H6026">
        <v>0</v>
      </c>
      <c r="I6026" s="4" t="s">
        <v>9014</v>
      </c>
      <c r="J6026" s="4" t="s">
        <v>9015</v>
      </c>
      <c r="K6026" s="4" t="s">
        <v>9012</v>
      </c>
      <c r="L6026">
        <v>3393</v>
      </c>
      <c r="M6026" s="4" t="s">
        <v>46</v>
      </c>
      <c r="N6026">
        <v>1995</v>
      </c>
      <c r="O6026">
        <v>2173.98</v>
      </c>
      <c r="P6026">
        <v>2928</v>
      </c>
      <c r="Q6026" s="4" t="s">
        <v>23</v>
      </c>
      <c r="R6026" s="4" t="s">
        <v>47</v>
      </c>
      <c r="S6026">
        <v>6</v>
      </c>
    </row>
    <row r="6027" spans="1:19">
      <c r="A6027" s="4" t="s">
        <v>6234</v>
      </c>
      <c r="B6027" s="4" t="s">
        <v>279</v>
      </c>
      <c r="C6027" s="4" t="s">
        <v>192</v>
      </c>
      <c r="D6027" s="4" t="s">
        <v>24</v>
      </c>
      <c r="E6027" s="4" t="s">
        <v>193</v>
      </c>
      <c r="F6027" s="3">
        <v>42965</v>
      </c>
      <c r="G6027" s="3"/>
      <c r="I6027" s="4" t="s">
        <v>9018</v>
      </c>
      <c r="J6027" s="4" t="s">
        <v>9019</v>
      </c>
      <c r="K6027" s="4" t="s">
        <v>9012</v>
      </c>
      <c r="L6027">
        <v>3393</v>
      </c>
      <c r="M6027" s="4"/>
      <c r="Q6027" s="4"/>
      <c r="R6027" s="4"/>
    </row>
    <row r="6028" spans="1:19">
      <c r="A6028" s="4" t="s">
        <v>6235</v>
      </c>
      <c r="B6028" s="4" t="s">
        <v>279</v>
      </c>
      <c r="C6028" s="4" t="s">
        <v>192</v>
      </c>
      <c r="D6028" s="4" t="s">
        <v>25</v>
      </c>
      <c r="E6028" s="4" t="s">
        <v>197</v>
      </c>
      <c r="F6028" s="3">
        <v>42965</v>
      </c>
      <c r="G6028" s="3">
        <v>42978</v>
      </c>
      <c r="H6028">
        <v>0</v>
      </c>
      <c r="I6028" s="4" t="s">
        <v>9018</v>
      </c>
      <c r="J6028" s="4" t="s">
        <v>9019</v>
      </c>
      <c r="K6028" s="4" t="s">
        <v>9012</v>
      </c>
      <c r="L6028">
        <v>3393</v>
      </c>
      <c r="M6028" s="4" t="s">
        <v>26</v>
      </c>
      <c r="N6028">
        <v>1999</v>
      </c>
      <c r="O6028">
        <v>251.41</v>
      </c>
      <c r="P6028">
        <v>495</v>
      </c>
      <c r="Q6028" s="4" t="s">
        <v>23</v>
      </c>
      <c r="R6028" s="4" t="s">
        <v>24</v>
      </c>
      <c r="S6028">
        <v>13</v>
      </c>
    </row>
    <row r="6029" spans="1:19">
      <c r="A6029" s="4" t="s">
        <v>6236</v>
      </c>
      <c r="B6029" s="4" t="s">
        <v>279</v>
      </c>
      <c r="C6029" s="4" t="s">
        <v>199</v>
      </c>
      <c r="D6029" s="4" t="s">
        <v>107</v>
      </c>
      <c r="E6029" s="4" t="s">
        <v>172</v>
      </c>
      <c r="F6029" s="3">
        <v>42965</v>
      </c>
      <c r="G6029" s="3">
        <v>43043</v>
      </c>
      <c r="H6029">
        <v>6372</v>
      </c>
      <c r="I6029" s="4" t="s">
        <v>9018</v>
      </c>
      <c r="J6029" s="4" t="s">
        <v>9019</v>
      </c>
      <c r="K6029" s="4" t="s">
        <v>9010</v>
      </c>
      <c r="L6029">
        <v>5482</v>
      </c>
      <c r="M6029" s="4" t="s">
        <v>26</v>
      </c>
      <c r="N6029">
        <v>1994</v>
      </c>
      <c r="O6029">
        <v>2818.38</v>
      </c>
      <c r="P6029">
        <v>6290</v>
      </c>
      <c r="Q6029" s="4" t="s">
        <v>23</v>
      </c>
      <c r="R6029" s="4" t="s">
        <v>24</v>
      </c>
      <c r="S6029">
        <v>78</v>
      </c>
    </row>
    <row r="6030" spans="1:19">
      <c r="A6030" s="4" t="s">
        <v>6237</v>
      </c>
      <c r="B6030" s="4" t="s">
        <v>174</v>
      </c>
      <c r="C6030" s="4" t="s">
        <v>171</v>
      </c>
      <c r="D6030" s="4" t="s">
        <v>92</v>
      </c>
      <c r="E6030" s="4" t="s">
        <v>172</v>
      </c>
      <c r="F6030" s="3">
        <v>42965</v>
      </c>
      <c r="G6030" s="3">
        <v>43052</v>
      </c>
      <c r="H6030">
        <v>986</v>
      </c>
      <c r="I6030" s="4" t="s">
        <v>9016</v>
      </c>
      <c r="J6030" s="4" t="s">
        <v>9015</v>
      </c>
      <c r="K6030" s="4" t="s">
        <v>9010</v>
      </c>
      <c r="L6030">
        <v>1096</v>
      </c>
      <c r="M6030" s="4" t="s">
        <v>73</v>
      </c>
      <c r="N6030">
        <v>1997</v>
      </c>
      <c r="O6030">
        <v>2041.73</v>
      </c>
      <c r="P6030">
        <v>5276</v>
      </c>
      <c r="Q6030" s="4" t="s">
        <v>23</v>
      </c>
      <c r="R6030" s="4" t="s">
        <v>24</v>
      </c>
      <c r="S6030">
        <v>87</v>
      </c>
    </row>
    <row r="6031" spans="1:19">
      <c r="A6031" s="4" t="s">
        <v>6238</v>
      </c>
      <c r="B6031" s="4" t="s">
        <v>174</v>
      </c>
      <c r="C6031" s="4" t="s">
        <v>9011</v>
      </c>
      <c r="D6031" s="4" t="s">
        <v>27</v>
      </c>
      <c r="E6031" s="4" t="s">
        <v>172</v>
      </c>
      <c r="F6031" s="3">
        <v>42965</v>
      </c>
      <c r="G6031" s="3">
        <v>42979</v>
      </c>
      <c r="H6031">
        <v>4817</v>
      </c>
      <c r="I6031" s="4" t="s">
        <v>9016</v>
      </c>
      <c r="J6031" s="4" t="s">
        <v>9015</v>
      </c>
      <c r="K6031" s="4" t="s">
        <v>9010</v>
      </c>
      <c r="L6031">
        <v>4821</v>
      </c>
      <c r="M6031" s="4" t="s">
        <v>26</v>
      </c>
      <c r="N6031">
        <v>1986</v>
      </c>
      <c r="O6031">
        <v>647.17999999999995</v>
      </c>
      <c r="P6031">
        <v>1185</v>
      </c>
      <c r="Q6031" s="4" t="s">
        <v>28</v>
      </c>
      <c r="R6031" s="4" t="s">
        <v>24</v>
      </c>
      <c r="S6031">
        <v>14</v>
      </c>
    </row>
    <row r="6032" spans="1:19">
      <c r="A6032" s="4" t="s">
        <v>6239</v>
      </c>
      <c r="B6032" s="4" t="s">
        <v>196</v>
      </c>
      <c r="C6032" s="4" t="s">
        <v>9011</v>
      </c>
      <c r="D6032" s="4" t="s">
        <v>109</v>
      </c>
      <c r="E6032" s="4" t="s">
        <v>197</v>
      </c>
      <c r="F6032" s="3">
        <v>42965</v>
      </c>
      <c r="G6032" s="3">
        <v>42978</v>
      </c>
      <c r="H6032">
        <v>0</v>
      </c>
      <c r="I6032" s="4" t="s">
        <v>9016</v>
      </c>
      <c r="J6032" s="4" t="s">
        <v>9015</v>
      </c>
      <c r="K6032" s="4" t="s">
        <v>9010</v>
      </c>
      <c r="L6032">
        <v>4821</v>
      </c>
      <c r="M6032" s="4" t="s">
        <v>58</v>
      </c>
      <c r="N6032">
        <v>1987</v>
      </c>
      <c r="O6032">
        <v>1698.2</v>
      </c>
      <c r="P6032">
        <v>3798</v>
      </c>
      <c r="Q6032" s="4" t="s">
        <v>23</v>
      </c>
      <c r="R6032" s="4" t="s">
        <v>24</v>
      </c>
      <c r="S6032">
        <v>13</v>
      </c>
    </row>
    <row r="6033" spans="1:19">
      <c r="A6033" s="4" t="s">
        <v>6240</v>
      </c>
      <c r="B6033" s="4" t="s">
        <v>203</v>
      </c>
      <c r="C6033" s="4" t="s">
        <v>199</v>
      </c>
      <c r="D6033" s="4" t="s">
        <v>72</v>
      </c>
      <c r="E6033" s="4" t="s">
        <v>172</v>
      </c>
      <c r="F6033" s="3">
        <v>42965</v>
      </c>
      <c r="G6033" s="3">
        <v>42967</v>
      </c>
      <c r="H6033">
        <v>6529</v>
      </c>
      <c r="I6033" s="4" t="s">
        <v>9023</v>
      </c>
      <c r="J6033" s="4" t="s">
        <v>9024</v>
      </c>
      <c r="K6033" s="4" t="s">
        <v>9010</v>
      </c>
      <c r="L6033">
        <v>5482</v>
      </c>
      <c r="M6033" s="4" t="s">
        <v>73</v>
      </c>
      <c r="N6033">
        <v>2003</v>
      </c>
      <c r="O6033">
        <v>692.19</v>
      </c>
      <c r="P6033">
        <v>1922</v>
      </c>
      <c r="Q6033" s="4" t="s">
        <v>23</v>
      </c>
      <c r="R6033" s="4" t="s">
        <v>24</v>
      </c>
      <c r="S6033">
        <v>2</v>
      </c>
    </row>
    <row r="6034" spans="1:19">
      <c r="A6034" s="4" t="s">
        <v>6241</v>
      </c>
      <c r="B6034" s="4" t="s">
        <v>343</v>
      </c>
      <c r="C6034" s="4" t="s">
        <v>9011</v>
      </c>
      <c r="D6034" s="4" t="s">
        <v>106</v>
      </c>
      <c r="E6034" s="4" t="s">
        <v>197</v>
      </c>
      <c r="F6034" s="3">
        <v>42965</v>
      </c>
      <c r="G6034" s="3">
        <v>42972</v>
      </c>
      <c r="H6034">
        <v>0</v>
      </c>
      <c r="I6034" s="4" t="s">
        <v>9016</v>
      </c>
      <c r="J6034" s="4" t="s">
        <v>9015</v>
      </c>
      <c r="K6034" s="4" t="s">
        <v>9010</v>
      </c>
      <c r="L6034">
        <v>4821</v>
      </c>
      <c r="M6034" s="4" t="s">
        <v>46</v>
      </c>
      <c r="N6034">
        <v>2012</v>
      </c>
      <c r="O6034">
        <v>45.39</v>
      </c>
      <c r="P6034">
        <v>100</v>
      </c>
      <c r="Q6034" s="4" t="s">
        <v>23</v>
      </c>
      <c r="R6034" s="4" t="s">
        <v>47</v>
      </c>
      <c r="S6034">
        <v>7</v>
      </c>
    </row>
    <row r="6035" spans="1:19">
      <c r="A6035" s="4" t="s">
        <v>6242</v>
      </c>
      <c r="B6035" s="4" t="s">
        <v>219</v>
      </c>
      <c r="C6035" s="4" t="s">
        <v>9011</v>
      </c>
      <c r="D6035" s="4" t="s">
        <v>24</v>
      </c>
      <c r="E6035" s="4" t="s">
        <v>193</v>
      </c>
      <c r="F6035" s="3">
        <v>42965</v>
      </c>
      <c r="G6035" s="3"/>
      <c r="I6035" s="4" t="s">
        <v>9026</v>
      </c>
      <c r="J6035" s="4" t="s">
        <v>9024</v>
      </c>
      <c r="K6035" s="4" t="s">
        <v>9010</v>
      </c>
      <c r="L6035">
        <v>4821</v>
      </c>
      <c r="M6035" s="4"/>
      <c r="Q6035" s="4"/>
      <c r="R6035" s="4"/>
    </row>
    <row r="6036" spans="1:19">
      <c r="A6036" s="4" t="s">
        <v>6243</v>
      </c>
      <c r="B6036" s="4" t="s">
        <v>230</v>
      </c>
      <c r="C6036" s="4" t="s">
        <v>179</v>
      </c>
      <c r="D6036" s="4" t="s">
        <v>24</v>
      </c>
      <c r="E6036" s="4" t="s">
        <v>193</v>
      </c>
      <c r="F6036" s="3">
        <v>42965</v>
      </c>
      <c r="G6036" s="3"/>
      <c r="I6036" s="4" t="s">
        <v>9026</v>
      </c>
      <c r="J6036" s="4" t="s">
        <v>9024</v>
      </c>
      <c r="K6036" s="4" t="s">
        <v>9010</v>
      </c>
      <c r="L6036">
        <v>550</v>
      </c>
      <c r="M6036" s="4"/>
      <c r="Q6036" s="4"/>
      <c r="R6036" s="4"/>
    </row>
    <row r="6037" spans="1:19">
      <c r="A6037" s="4" t="s">
        <v>6244</v>
      </c>
      <c r="B6037" s="4" t="s">
        <v>230</v>
      </c>
      <c r="C6037" s="4" t="s">
        <v>179</v>
      </c>
      <c r="D6037" s="4" t="s">
        <v>76</v>
      </c>
      <c r="E6037" s="4" t="s">
        <v>197</v>
      </c>
      <c r="F6037" s="3">
        <v>42965</v>
      </c>
      <c r="G6037" s="3">
        <v>43053</v>
      </c>
      <c r="H6037">
        <v>0</v>
      </c>
      <c r="I6037" s="4" t="s">
        <v>9026</v>
      </c>
      <c r="J6037" s="4" t="s">
        <v>9024</v>
      </c>
      <c r="K6037" s="4" t="s">
        <v>9010</v>
      </c>
      <c r="L6037">
        <v>550</v>
      </c>
      <c r="M6037" s="4" t="s">
        <v>9322</v>
      </c>
      <c r="N6037">
        <v>1997</v>
      </c>
      <c r="O6037">
        <v>8170.38</v>
      </c>
      <c r="P6037">
        <v>16499</v>
      </c>
      <c r="Q6037" s="4" t="s">
        <v>77</v>
      </c>
      <c r="R6037" s="4" t="s">
        <v>24</v>
      </c>
      <c r="S6037">
        <v>88</v>
      </c>
    </row>
    <row r="6038" spans="1:19">
      <c r="A6038" s="4" t="s">
        <v>6245</v>
      </c>
      <c r="B6038" s="4" t="s">
        <v>230</v>
      </c>
      <c r="C6038" s="4" t="s">
        <v>199</v>
      </c>
      <c r="D6038" s="4" t="s">
        <v>42</v>
      </c>
      <c r="E6038" s="4" t="s">
        <v>172</v>
      </c>
      <c r="F6038" s="3">
        <v>42965</v>
      </c>
      <c r="G6038" s="3">
        <v>43053</v>
      </c>
      <c r="H6038">
        <v>4454</v>
      </c>
      <c r="I6038" s="4" t="s">
        <v>9026</v>
      </c>
      <c r="J6038" s="4" t="s">
        <v>9024</v>
      </c>
      <c r="K6038" s="4" t="s">
        <v>9010</v>
      </c>
      <c r="L6038">
        <v>5482</v>
      </c>
      <c r="M6038" s="4" t="s">
        <v>26</v>
      </c>
      <c r="N6038">
        <v>2017</v>
      </c>
      <c r="O6038">
        <v>4.54</v>
      </c>
      <c r="P6038">
        <v>9</v>
      </c>
      <c r="Q6038" s="4" t="s">
        <v>23</v>
      </c>
      <c r="R6038" s="4" t="s">
        <v>24</v>
      </c>
      <c r="S6038">
        <v>88</v>
      </c>
    </row>
    <row r="6039" spans="1:19">
      <c r="A6039" s="4" t="s">
        <v>6246</v>
      </c>
      <c r="B6039" s="4" t="s">
        <v>187</v>
      </c>
      <c r="C6039" s="4" t="s">
        <v>171</v>
      </c>
      <c r="D6039" s="4" t="s">
        <v>38</v>
      </c>
      <c r="E6039" s="4" t="s">
        <v>172</v>
      </c>
      <c r="F6039" s="3">
        <v>42965</v>
      </c>
      <c r="G6039" s="3">
        <v>42992</v>
      </c>
      <c r="H6039">
        <v>1002</v>
      </c>
      <c r="I6039" s="4" t="s">
        <v>9023</v>
      </c>
      <c r="J6039" s="4" t="s">
        <v>9024</v>
      </c>
      <c r="K6039" s="4" t="s">
        <v>9010</v>
      </c>
      <c r="L6039">
        <v>1096</v>
      </c>
      <c r="M6039" s="4" t="s">
        <v>39</v>
      </c>
      <c r="N6039">
        <v>1993</v>
      </c>
      <c r="O6039">
        <v>4269.8999999999996</v>
      </c>
      <c r="P6039">
        <v>6472</v>
      </c>
      <c r="Q6039" s="4" t="s">
        <v>23</v>
      </c>
      <c r="R6039" s="4" t="s">
        <v>40</v>
      </c>
      <c r="S6039">
        <v>27</v>
      </c>
    </row>
    <row r="6040" spans="1:19">
      <c r="A6040" s="4" t="s">
        <v>6247</v>
      </c>
      <c r="B6040" s="4" t="s">
        <v>187</v>
      </c>
      <c r="C6040" s="4" t="s">
        <v>177</v>
      </c>
      <c r="D6040" s="4" t="s">
        <v>72</v>
      </c>
      <c r="E6040" s="4" t="s">
        <v>172</v>
      </c>
      <c r="F6040" s="3">
        <v>42965</v>
      </c>
      <c r="G6040" s="3">
        <v>43043</v>
      </c>
      <c r="H6040">
        <v>63</v>
      </c>
      <c r="I6040" s="4" t="s">
        <v>9023</v>
      </c>
      <c r="J6040" s="4" t="s">
        <v>9024</v>
      </c>
      <c r="K6040" s="4" t="s">
        <v>9012</v>
      </c>
      <c r="L6040">
        <v>55</v>
      </c>
      <c r="M6040" s="4" t="s">
        <v>73</v>
      </c>
      <c r="N6040">
        <v>2003</v>
      </c>
      <c r="O6040">
        <v>692.19</v>
      </c>
      <c r="P6040">
        <v>1922</v>
      </c>
      <c r="Q6040" s="4" t="s">
        <v>23</v>
      </c>
      <c r="R6040" s="4" t="s">
        <v>24</v>
      </c>
      <c r="S6040">
        <v>78</v>
      </c>
    </row>
    <row r="6041" spans="1:19">
      <c r="A6041" s="4" t="s">
        <v>6248</v>
      </c>
      <c r="B6041" s="4" t="s">
        <v>244</v>
      </c>
      <c r="C6041" s="4" t="s">
        <v>179</v>
      </c>
      <c r="D6041" s="4" t="s">
        <v>103</v>
      </c>
      <c r="E6041" s="4" t="s">
        <v>172</v>
      </c>
      <c r="F6041" s="3">
        <v>42965</v>
      </c>
      <c r="G6041" s="3">
        <v>43099</v>
      </c>
      <c r="H6041">
        <v>580</v>
      </c>
      <c r="I6041" s="4" t="s">
        <v>9016</v>
      </c>
      <c r="J6041" s="4" t="s">
        <v>9015</v>
      </c>
      <c r="K6041" s="4" t="s">
        <v>9010</v>
      </c>
      <c r="L6041">
        <v>550</v>
      </c>
      <c r="M6041" s="4" t="s">
        <v>26</v>
      </c>
      <c r="N6041">
        <v>1992</v>
      </c>
      <c r="O6041">
        <v>3922.42</v>
      </c>
      <c r="P6041">
        <v>6837</v>
      </c>
      <c r="Q6041" s="4" t="s">
        <v>23</v>
      </c>
      <c r="R6041" s="4" t="s">
        <v>24</v>
      </c>
      <c r="S6041">
        <v>134</v>
      </c>
    </row>
    <row r="6042" spans="1:19">
      <c r="A6042" s="4" t="s">
        <v>6249</v>
      </c>
      <c r="B6042" s="4" t="s">
        <v>201</v>
      </c>
      <c r="C6042" s="4" t="s">
        <v>179</v>
      </c>
      <c r="D6042" s="4" t="s">
        <v>50</v>
      </c>
      <c r="E6042" s="4" t="s">
        <v>193</v>
      </c>
      <c r="F6042" s="3">
        <v>42965</v>
      </c>
      <c r="G6042" s="3"/>
      <c r="I6042" s="4" t="s">
        <v>9026</v>
      </c>
      <c r="J6042" s="4" t="s">
        <v>9024</v>
      </c>
      <c r="K6042" s="4" t="s">
        <v>9010</v>
      </c>
      <c r="L6042">
        <v>550</v>
      </c>
      <c r="M6042" s="4" t="s">
        <v>9322</v>
      </c>
      <c r="N6042">
        <v>1992</v>
      </c>
      <c r="O6042">
        <v>1712.68</v>
      </c>
      <c r="P6042">
        <v>3194</v>
      </c>
      <c r="Q6042" s="4" t="s">
        <v>23</v>
      </c>
      <c r="R6042" s="4" t="s">
        <v>21</v>
      </c>
    </row>
    <row r="6043" spans="1:19">
      <c r="A6043" s="4" t="s">
        <v>6250</v>
      </c>
      <c r="B6043" s="4" t="s">
        <v>185</v>
      </c>
      <c r="C6043" s="4" t="s">
        <v>192</v>
      </c>
      <c r="D6043" s="4" t="s">
        <v>24</v>
      </c>
      <c r="E6043" s="4" t="s">
        <v>193</v>
      </c>
      <c r="F6043" s="3">
        <v>42965</v>
      </c>
      <c r="G6043" s="3"/>
      <c r="I6043" s="4" t="s">
        <v>9023</v>
      </c>
      <c r="J6043" s="4" t="s">
        <v>9024</v>
      </c>
      <c r="K6043" s="4" t="s">
        <v>9012</v>
      </c>
      <c r="L6043">
        <v>3393</v>
      </c>
      <c r="M6043" s="4"/>
      <c r="Q6043" s="4"/>
      <c r="R6043" s="4"/>
    </row>
    <row r="6044" spans="1:19">
      <c r="A6044" s="4" t="s">
        <v>6251</v>
      </c>
      <c r="B6044" s="4" t="s">
        <v>216</v>
      </c>
      <c r="C6044" s="4" t="s">
        <v>177</v>
      </c>
      <c r="D6044" s="4" t="s">
        <v>121</v>
      </c>
      <c r="E6044" s="4" t="s">
        <v>172</v>
      </c>
      <c r="F6044" s="3">
        <v>42965</v>
      </c>
      <c r="G6044" s="3">
        <v>43076</v>
      </c>
      <c r="H6044">
        <v>49</v>
      </c>
      <c r="I6044" s="4" t="s">
        <v>9018</v>
      </c>
      <c r="J6044" s="4" t="s">
        <v>9019</v>
      </c>
      <c r="K6044" s="4" t="s">
        <v>9012</v>
      </c>
      <c r="L6044">
        <v>55</v>
      </c>
      <c r="M6044" s="4" t="s">
        <v>58</v>
      </c>
      <c r="N6044">
        <v>1993</v>
      </c>
      <c r="O6044">
        <v>646.1</v>
      </c>
      <c r="P6044">
        <v>883</v>
      </c>
      <c r="Q6044" s="4" t="s">
        <v>23</v>
      </c>
      <c r="R6044" s="4" t="s">
        <v>62</v>
      </c>
      <c r="S6044">
        <v>111</v>
      </c>
    </row>
    <row r="6045" spans="1:19">
      <c r="A6045" s="4" t="s">
        <v>6252</v>
      </c>
      <c r="B6045" s="4" t="s">
        <v>261</v>
      </c>
      <c r="C6045" s="4" t="s">
        <v>199</v>
      </c>
      <c r="D6045" s="4" t="s">
        <v>88</v>
      </c>
      <c r="E6045" s="4" t="s">
        <v>172</v>
      </c>
      <c r="F6045" s="3">
        <v>42966</v>
      </c>
      <c r="G6045" s="3">
        <v>43072</v>
      </c>
      <c r="H6045">
        <v>5703</v>
      </c>
      <c r="I6045" s="4" t="s">
        <v>9021</v>
      </c>
      <c r="J6045" s="4" t="s">
        <v>9019</v>
      </c>
      <c r="K6045" s="4" t="s">
        <v>9010</v>
      </c>
      <c r="L6045">
        <v>5482</v>
      </c>
      <c r="M6045" s="4" t="s">
        <v>46</v>
      </c>
      <c r="N6045">
        <v>1984</v>
      </c>
      <c r="O6045">
        <v>3027.46</v>
      </c>
      <c r="P6045">
        <v>9516</v>
      </c>
      <c r="Q6045" s="4" t="s">
        <v>89</v>
      </c>
      <c r="R6045" s="4" t="s">
        <v>24</v>
      </c>
      <c r="S6045">
        <v>106</v>
      </c>
    </row>
    <row r="6046" spans="1:19">
      <c r="A6046" s="4" t="s">
        <v>6253</v>
      </c>
      <c r="B6046" s="4" t="s">
        <v>246</v>
      </c>
      <c r="C6046" s="4" t="s">
        <v>177</v>
      </c>
      <c r="D6046" s="4" t="s">
        <v>96</v>
      </c>
      <c r="E6046" s="4" t="s">
        <v>197</v>
      </c>
      <c r="F6046" s="3">
        <v>42966</v>
      </c>
      <c r="G6046" s="3">
        <v>42973</v>
      </c>
      <c r="H6046">
        <v>0</v>
      </c>
      <c r="I6046" s="4" t="s">
        <v>9021</v>
      </c>
      <c r="J6046" s="4" t="s">
        <v>9019</v>
      </c>
      <c r="K6046" s="4" t="s">
        <v>9012</v>
      </c>
      <c r="L6046">
        <v>55</v>
      </c>
      <c r="M6046" s="4" t="s">
        <v>58</v>
      </c>
      <c r="N6046">
        <v>1994</v>
      </c>
      <c r="O6046">
        <v>355.23</v>
      </c>
      <c r="P6046">
        <v>853</v>
      </c>
      <c r="Q6046" s="4" t="s">
        <v>23</v>
      </c>
      <c r="R6046" s="4" t="s">
        <v>24</v>
      </c>
      <c r="S6046">
        <v>7</v>
      </c>
    </row>
    <row r="6047" spans="1:19">
      <c r="A6047" s="4" t="s">
        <v>6254</v>
      </c>
      <c r="B6047" s="4" t="s">
        <v>210</v>
      </c>
      <c r="C6047" s="4" t="s">
        <v>177</v>
      </c>
      <c r="D6047" s="4" t="s">
        <v>24</v>
      </c>
      <c r="E6047" s="4" t="s">
        <v>193</v>
      </c>
      <c r="F6047" s="3">
        <v>42966</v>
      </c>
      <c r="G6047" s="3"/>
      <c r="I6047" s="4" t="s">
        <v>9021</v>
      </c>
      <c r="J6047" s="4" t="s">
        <v>9019</v>
      </c>
      <c r="K6047" s="4" t="s">
        <v>9012</v>
      </c>
      <c r="L6047">
        <v>55</v>
      </c>
      <c r="M6047" s="4"/>
      <c r="Q6047" s="4"/>
      <c r="R6047" s="4"/>
    </row>
    <row r="6048" spans="1:19">
      <c r="A6048" s="4" t="s">
        <v>6255</v>
      </c>
      <c r="B6048" s="4" t="s">
        <v>174</v>
      </c>
      <c r="C6048" s="4" t="s">
        <v>179</v>
      </c>
      <c r="D6048" s="4" t="s">
        <v>57</v>
      </c>
      <c r="E6048" s="4" t="s">
        <v>197</v>
      </c>
      <c r="F6048" s="3">
        <v>42966</v>
      </c>
      <c r="G6048" s="3">
        <v>42969</v>
      </c>
      <c r="H6048">
        <v>0</v>
      </c>
      <c r="I6048" s="4" t="s">
        <v>9016</v>
      </c>
      <c r="J6048" s="4" t="s">
        <v>9015</v>
      </c>
      <c r="K6048" s="4" t="s">
        <v>9010</v>
      </c>
      <c r="L6048">
        <v>550</v>
      </c>
      <c r="M6048" s="4" t="s">
        <v>58</v>
      </c>
      <c r="N6048">
        <v>2006</v>
      </c>
      <c r="O6048">
        <v>1102.43</v>
      </c>
      <c r="P6048">
        <v>1759</v>
      </c>
      <c r="Q6048" s="4" t="s">
        <v>23</v>
      </c>
      <c r="R6048" s="4" t="s">
        <v>24</v>
      </c>
      <c r="S6048">
        <v>3</v>
      </c>
    </row>
    <row r="6049" spans="1:19">
      <c r="A6049" s="4" t="s">
        <v>6256</v>
      </c>
      <c r="B6049" s="4" t="s">
        <v>174</v>
      </c>
      <c r="C6049" s="4" t="s">
        <v>192</v>
      </c>
      <c r="D6049" s="4" t="s">
        <v>51</v>
      </c>
      <c r="E6049" s="4" t="s">
        <v>197</v>
      </c>
      <c r="F6049" s="3">
        <v>42966</v>
      </c>
      <c r="G6049" s="3">
        <v>42973</v>
      </c>
      <c r="H6049">
        <v>0</v>
      </c>
      <c r="I6049" s="4" t="s">
        <v>9016</v>
      </c>
      <c r="J6049" s="4" t="s">
        <v>9015</v>
      </c>
      <c r="K6049" s="4" t="s">
        <v>9012</v>
      </c>
      <c r="L6049">
        <v>3393</v>
      </c>
      <c r="M6049" s="4" t="s">
        <v>36</v>
      </c>
      <c r="N6049">
        <v>1982</v>
      </c>
      <c r="O6049">
        <v>4618</v>
      </c>
      <c r="P6049">
        <v>10083</v>
      </c>
      <c r="Q6049" s="4" t="s">
        <v>23</v>
      </c>
      <c r="R6049" s="4" t="s">
        <v>24</v>
      </c>
      <c r="S6049">
        <v>7</v>
      </c>
    </row>
    <row r="6050" spans="1:19">
      <c r="A6050" s="4" t="s">
        <v>6257</v>
      </c>
      <c r="B6050" s="4" t="s">
        <v>263</v>
      </c>
      <c r="C6050" s="4" t="s">
        <v>9011</v>
      </c>
      <c r="D6050" s="4" t="s">
        <v>82</v>
      </c>
      <c r="E6050" s="4" t="s">
        <v>197</v>
      </c>
      <c r="F6050" s="3">
        <v>42966</v>
      </c>
      <c r="G6050" s="3">
        <v>43050</v>
      </c>
      <c r="H6050">
        <v>0</v>
      </c>
      <c r="I6050" s="4" t="s">
        <v>9021</v>
      </c>
      <c r="J6050" s="4" t="s">
        <v>9019</v>
      </c>
      <c r="K6050" s="4" t="s">
        <v>9010</v>
      </c>
      <c r="L6050">
        <v>4821</v>
      </c>
      <c r="M6050" s="4" t="s">
        <v>36</v>
      </c>
      <c r="N6050">
        <v>1982</v>
      </c>
      <c r="O6050">
        <v>11698.03</v>
      </c>
      <c r="P6050">
        <v>34288</v>
      </c>
      <c r="Q6050" s="4" t="s">
        <v>23</v>
      </c>
      <c r="R6050" s="4" t="s">
        <v>24</v>
      </c>
      <c r="S6050">
        <v>84</v>
      </c>
    </row>
    <row r="6051" spans="1:19">
      <c r="A6051" s="4" t="s">
        <v>6258</v>
      </c>
      <c r="B6051" s="4" t="s">
        <v>343</v>
      </c>
      <c r="C6051" s="4" t="s">
        <v>171</v>
      </c>
      <c r="D6051" s="4" t="s">
        <v>61</v>
      </c>
      <c r="E6051" s="4" t="s">
        <v>172</v>
      </c>
      <c r="F6051" s="3">
        <v>42966</v>
      </c>
      <c r="G6051" s="3">
        <v>43070</v>
      </c>
      <c r="H6051">
        <v>1148</v>
      </c>
      <c r="I6051" s="4" t="s">
        <v>9016</v>
      </c>
      <c r="J6051" s="4" t="s">
        <v>9015</v>
      </c>
      <c r="K6051" s="4" t="s">
        <v>9010</v>
      </c>
      <c r="L6051">
        <v>1096</v>
      </c>
      <c r="M6051" s="4" t="s">
        <v>58</v>
      </c>
      <c r="N6051">
        <v>1991</v>
      </c>
      <c r="O6051">
        <v>2819.5</v>
      </c>
      <c r="P6051">
        <v>7227</v>
      </c>
      <c r="Q6051" s="4" t="s">
        <v>23</v>
      </c>
      <c r="R6051" s="4" t="s">
        <v>62</v>
      </c>
      <c r="S6051">
        <v>104</v>
      </c>
    </row>
    <row r="6052" spans="1:19">
      <c r="A6052" s="4" t="s">
        <v>6259</v>
      </c>
      <c r="B6052" s="4" t="s">
        <v>219</v>
      </c>
      <c r="C6052" s="4" t="s">
        <v>179</v>
      </c>
      <c r="D6052" s="4" t="s">
        <v>108</v>
      </c>
      <c r="E6052" s="4" t="s">
        <v>197</v>
      </c>
      <c r="F6052" s="3">
        <v>42966</v>
      </c>
      <c r="G6052" s="3">
        <v>42972</v>
      </c>
      <c r="H6052">
        <v>0</v>
      </c>
      <c r="I6052" s="4" t="s">
        <v>9026</v>
      </c>
      <c r="J6052" s="4" t="s">
        <v>9024</v>
      </c>
      <c r="K6052" s="4" t="s">
        <v>9010</v>
      </c>
      <c r="L6052">
        <v>550</v>
      </c>
      <c r="M6052" s="4" t="s">
        <v>33</v>
      </c>
      <c r="N6052">
        <v>1996</v>
      </c>
      <c r="O6052">
        <v>2214.94</v>
      </c>
      <c r="P6052">
        <v>5374</v>
      </c>
      <c r="Q6052" s="4" t="s">
        <v>23</v>
      </c>
      <c r="R6052" s="4" t="s">
        <v>24</v>
      </c>
      <c r="S6052">
        <v>6</v>
      </c>
    </row>
    <row r="6053" spans="1:19">
      <c r="A6053" s="4" t="s">
        <v>6260</v>
      </c>
      <c r="B6053" s="4" t="s">
        <v>230</v>
      </c>
      <c r="C6053" s="4" t="s">
        <v>179</v>
      </c>
      <c r="D6053" s="4" t="s">
        <v>81</v>
      </c>
      <c r="E6053" s="4" t="s">
        <v>197</v>
      </c>
      <c r="F6053" s="3">
        <v>42966</v>
      </c>
      <c r="G6053" s="3">
        <v>42975</v>
      </c>
      <c r="H6053">
        <v>0</v>
      </c>
      <c r="I6053" s="4" t="s">
        <v>9026</v>
      </c>
      <c r="J6053" s="4" t="s">
        <v>9024</v>
      </c>
      <c r="K6053" s="4" t="s">
        <v>9010</v>
      </c>
      <c r="L6053">
        <v>550</v>
      </c>
      <c r="M6053" s="4" t="s">
        <v>33</v>
      </c>
      <c r="N6053">
        <v>1989</v>
      </c>
      <c r="O6053">
        <v>1388.67</v>
      </c>
      <c r="P6053">
        <v>3583</v>
      </c>
      <c r="Q6053" s="4" t="s">
        <v>23</v>
      </c>
      <c r="R6053" s="4" t="s">
        <v>24</v>
      </c>
      <c r="S6053">
        <v>9</v>
      </c>
    </row>
    <row r="6054" spans="1:19">
      <c r="A6054" s="4" t="s">
        <v>6261</v>
      </c>
      <c r="B6054" s="4" t="s">
        <v>230</v>
      </c>
      <c r="C6054" s="4" t="s">
        <v>171</v>
      </c>
      <c r="D6054" s="4" t="s">
        <v>74</v>
      </c>
      <c r="E6054" s="4" t="s">
        <v>197</v>
      </c>
      <c r="F6054" s="3">
        <v>42966</v>
      </c>
      <c r="G6054" s="3">
        <v>43065</v>
      </c>
      <c r="H6054">
        <v>0</v>
      </c>
      <c r="I6054" s="4" t="s">
        <v>9026</v>
      </c>
      <c r="J6054" s="4" t="s">
        <v>9024</v>
      </c>
      <c r="K6054" s="4" t="s">
        <v>9010</v>
      </c>
      <c r="L6054">
        <v>1096</v>
      </c>
      <c r="M6054" s="4" t="s">
        <v>33</v>
      </c>
      <c r="N6054">
        <v>2003</v>
      </c>
      <c r="O6054">
        <v>223.8</v>
      </c>
      <c r="P6054">
        <v>299</v>
      </c>
      <c r="Q6054" s="4" t="s">
        <v>23</v>
      </c>
      <c r="R6054" s="4" t="s">
        <v>24</v>
      </c>
      <c r="S6054">
        <v>99</v>
      </c>
    </row>
    <row r="6055" spans="1:19">
      <c r="A6055" s="4" t="s">
        <v>6262</v>
      </c>
      <c r="B6055" s="4" t="s">
        <v>230</v>
      </c>
      <c r="C6055" s="4" t="s">
        <v>9011</v>
      </c>
      <c r="D6055" s="4" t="s">
        <v>76</v>
      </c>
      <c r="E6055" s="4" t="s">
        <v>172</v>
      </c>
      <c r="F6055" s="3">
        <v>42966</v>
      </c>
      <c r="G6055" s="3">
        <v>43093</v>
      </c>
      <c r="H6055">
        <v>4009</v>
      </c>
      <c r="I6055" s="4" t="s">
        <v>9026</v>
      </c>
      <c r="J6055" s="4" t="s">
        <v>9024</v>
      </c>
      <c r="K6055" s="4" t="s">
        <v>9010</v>
      </c>
      <c r="L6055">
        <v>4821</v>
      </c>
      <c r="M6055" s="4" t="s">
        <v>9322</v>
      </c>
      <c r="N6055">
        <v>1997</v>
      </c>
      <c r="O6055">
        <v>8170.38</v>
      </c>
      <c r="P6055">
        <v>16499</v>
      </c>
      <c r="Q6055" s="4" t="s">
        <v>77</v>
      </c>
      <c r="R6055" s="4" t="s">
        <v>24</v>
      </c>
      <c r="S6055">
        <v>127</v>
      </c>
    </row>
    <row r="6056" spans="1:19">
      <c r="A6056" s="4" t="s">
        <v>6263</v>
      </c>
      <c r="B6056" s="4" t="s">
        <v>256</v>
      </c>
      <c r="C6056" s="4" t="s">
        <v>192</v>
      </c>
      <c r="D6056" s="4" t="s">
        <v>100</v>
      </c>
      <c r="E6056" s="4" t="s">
        <v>172</v>
      </c>
      <c r="F6056" s="3">
        <v>42966</v>
      </c>
      <c r="G6056" s="3">
        <v>43041</v>
      </c>
      <c r="H6056">
        <v>3024</v>
      </c>
      <c r="I6056" s="4" t="s">
        <v>9014</v>
      </c>
      <c r="J6056" s="4" t="s">
        <v>9015</v>
      </c>
      <c r="K6056" s="4" t="s">
        <v>9012</v>
      </c>
      <c r="L6056">
        <v>3393</v>
      </c>
      <c r="M6056" s="4" t="s">
        <v>9322</v>
      </c>
      <c r="N6056">
        <v>1987</v>
      </c>
      <c r="O6056">
        <v>2938.67</v>
      </c>
      <c r="P6056">
        <v>8775</v>
      </c>
      <c r="Q6056" s="4" t="s">
        <v>101</v>
      </c>
      <c r="R6056" s="4" t="s">
        <v>24</v>
      </c>
      <c r="S6056">
        <v>75</v>
      </c>
    </row>
    <row r="6057" spans="1:19">
      <c r="A6057" s="4" t="s">
        <v>6264</v>
      </c>
      <c r="B6057" s="4" t="s">
        <v>201</v>
      </c>
      <c r="C6057" s="4" t="s">
        <v>171</v>
      </c>
      <c r="D6057" s="4" t="s">
        <v>82</v>
      </c>
      <c r="E6057" s="4" t="s">
        <v>193</v>
      </c>
      <c r="F6057" s="3">
        <v>42966</v>
      </c>
      <c r="G6057" s="3"/>
      <c r="I6057" s="4" t="s">
        <v>9026</v>
      </c>
      <c r="J6057" s="4" t="s">
        <v>9024</v>
      </c>
      <c r="K6057" s="4" t="s">
        <v>9010</v>
      </c>
      <c r="L6057">
        <v>1096</v>
      </c>
      <c r="M6057" s="4" t="s">
        <v>36</v>
      </c>
      <c r="N6057">
        <v>1982</v>
      </c>
      <c r="O6057">
        <v>11698.03</v>
      </c>
      <c r="P6057">
        <v>34288</v>
      </c>
      <c r="Q6057" s="4" t="s">
        <v>23</v>
      </c>
      <c r="R6057" s="4" t="s">
        <v>24</v>
      </c>
    </row>
    <row r="6058" spans="1:19">
      <c r="A6058" s="4" t="s">
        <v>6265</v>
      </c>
      <c r="B6058" s="4" t="s">
        <v>170</v>
      </c>
      <c r="C6058" s="4" t="s">
        <v>192</v>
      </c>
      <c r="D6058" s="4" t="s">
        <v>61</v>
      </c>
      <c r="E6058" s="4" t="s">
        <v>197</v>
      </c>
      <c r="F6058" s="3">
        <v>42966</v>
      </c>
      <c r="G6058" s="3">
        <v>43059</v>
      </c>
      <c r="H6058">
        <v>0</v>
      </c>
      <c r="I6058" s="4" t="s">
        <v>9014</v>
      </c>
      <c r="J6058" s="4" t="s">
        <v>9015</v>
      </c>
      <c r="K6058" s="4" t="s">
        <v>9012</v>
      </c>
      <c r="L6058">
        <v>3393</v>
      </c>
      <c r="M6058" s="4" t="s">
        <v>58</v>
      </c>
      <c r="N6058">
        <v>1991</v>
      </c>
      <c r="O6058">
        <v>2819.5</v>
      </c>
      <c r="P6058">
        <v>7227</v>
      </c>
      <c r="Q6058" s="4" t="s">
        <v>23</v>
      </c>
      <c r="R6058" s="4" t="s">
        <v>62</v>
      </c>
      <c r="S6058">
        <v>93</v>
      </c>
    </row>
    <row r="6059" spans="1:19">
      <c r="A6059" s="4" t="s">
        <v>6266</v>
      </c>
      <c r="B6059" s="4" t="s">
        <v>226</v>
      </c>
      <c r="C6059" s="4" t="s">
        <v>177</v>
      </c>
      <c r="D6059" s="4" t="s">
        <v>123</v>
      </c>
      <c r="E6059" s="4" t="s">
        <v>197</v>
      </c>
      <c r="F6059" s="3">
        <v>42966</v>
      </c>
      <c r="G6059" s="3">
        <v>43050</v>
      </c>
      <c r="H6059">
        <v>0</v>
      </c>
      <c r="I6059" s="4" t="s">
        <v>9018</v>
      </c>
      <c r="J6059" s="4" t="s">
        <v>9019</v>
      </c>
      <c r="K6059" s="4" t="s">
        <v>9012</v>
      </c>
      <c r="L6059">
        <v>55</v>
      </c>
      <c r="M6059" s="4" t="s">
        <v>39</v>
      </c>
      <c r="N6059">
        <v>1989</v>
      </c>
      <c r="O6059">
        <v>3838.39</v>
      </c>
      <c r="P6059">
        <v>8274</v>
      </c>
      <c r="Q6059" s="4" t="s">
        <v>23</v>
      </c>
      <c r="R6059" s="4" t="s">
        <v>24</v>
      </c>
      <c r="S6059">
        <v>84</v>
      </c>
    </row>
    <row r="6060" spans="1:19">
      <c r="A6060" s="4" t="s">
        <v>6267</v>
      </c>
      <c r="B6060" s="4" t="s">
        <v>185</v>
      </c>
      <c r="C6060" s="4" t="s">
        <v>9011</v>
      </c>
      <c r="D6060" s="4" t="s">
        <v>49</v>
      </c>
      <c r="E6060" s="4" t="s">
        <v>172</v>
      </c>
      <c r="F6060" s="3">
        <v>42966</v>
      </c>
      <c r="G6060" s="3">
        <v>43066</v>
      </c>
      <c r="H6060">
        <v>5058</v>
      </c>
      <c r="I6060" s="4" t="s">
        <v>9023</v>
      </c>
      <c r="J6060" s="4" t="s">
        <v>9024</v>
      </c>
      <c r="K6060" s="4" t="s">
        <v>9010</v>
      </c>
      <c r="L6060">
        <v>4821</v>
      </c>
      <c r="M6060" s="4" t="s">
        <v>9322</v>
      </c>
      <c r="N6060">
        <v>2010</v>
      </c>
      <c r="O6060">
        <v>587.72</v>
      </c>
      <c r="P6060">
        <v>1501</v>
      </c>
      <c r="Q6060" s="4" t="s">
        <v>23</v>
      </c>
      <c r="R6060" s="4" t="s">
        <v>24</v>
      </c>
      <c r="S6060">
        <v>100</v>
      </c>
    </row>
    <row r="6061" spans="1:19">
      <c r="A6061" s="4" t="s">
        <v>6268</v>
      </c>
      <c r="B6061" s="4" t="s">
        <v>181</v>
      </c>
      <c r="C6061" s="4" t="s">
        <v>179</v>
      </c>
      <c r="D6061" s="4" t="s">
        <v>38</v>
      </c>
      <c r="E6061" s="4" t="s">
        <v>197</v>
      </c>
      <c r="F6061" s="3">
        <v>42966</v>
      </c>
      <c r="G6061" s="3">
        <v>43064</v>
      </c>
      <c r="H6061">
        <v>0</v>
      </c>
      <c r="I6061" s="4" t="s">
        <v>9026</v>
      </c>
      <c r="J6061" s="4" t="s">
        <v>9024</v>
      </c>
      <c r="K6061" s="4" t="s">
        <v>9010</v>
      </c>
      <c r="L6061">
        <v>550</v>
      </c>
      <c r="M6061" s="4" t="s">
        <v>39</v>
      </c>
      <c r="N6061">
        <v>1993</v>
      </c>
      <c r="O6061">
        <v>4269.8999999999996</v>
      </c>
      <c r="P6061">
        <v>6472</v>
      </c>
      <c r="Q6061" s="4" t="s">
        <v>23</v>
      </c>
      <c r="R6061" s="4" t="s">
        <v>40</v>
      </c>
      <c r="S6061">
        <v>98</v>
      </c>
    </row>
    <row r="6062" spans="1:19">
      <c r="A6062" s="4" t="s">
        <v>6269</v>
      </c>
      <c r="B6062" s="4" t="s">
        <v>261</v>
      </c>
      <c r="C6062" s="4" t="s">
        <v>9011</v>
      </c>
      <c r="D6062" s="4" t="s">
        <v>95</v>
      </c>
      <c r="E6062" s="4" t="s">
        <v>197</v>
      </c>
      <c r="F6062" s="3">
        <v>42967</v>
      </c>
      <c r="G6062" s="3">
        <v>42980</v>
      </c>
      <c r="H6062">
        <v>0</v>
      </c>
      <c r="I6062" s="4" t="s">
        <v>9021</v>
      </c>
      <c r="J6062" s="4" t="s">
        <v>9019</v>
      </c>
      <c r="K6062" s="4" t="s">
        <v>9010</v>
      </c>
      <c r="L6062">
        <v>4821</v>
      </c>
      <c r="M6062" s="4" t="s">
        <v>60</v>
      </c>
      <c r="N6062">
        <v>1997</v>
      </c>
      <c r="O6062">
        <v>882.12</v>
      </c>
      <c r="P6062">
        <v>2769</v>
      </c>
      <c r="Q6062" s="4" t="s">
        <v>23</v>
      </c>
      <c r="R6062" s="4" t="s">
        <v>24</v>
      </c>
      <c r="S6062">
        <v>13</v>
      </c>
    </row>
    <row r="6063" spans="1:19">
      <c r="A6063" s="4" t="s">
        <v>6270</v>
      </c>
      <c r="B6063" s="4" t="s">
        <v>246</v>
      </c>
      <c r="C6063" s="4" t="s">
        <v>179</v>
      </c>
      <c r="D6063" s="4" t="s">
        <v>34</v>
      </c>
      <c r="E6063" s="4" t="s">
        <v>172</v>
      </c>
      <c r="F6063" s="3">
        <v>42967</v>
      </c>
      <c r="G6063" s="3">
        <v>42989</v>
      </c>
      <c r="H6063">
        <v>566</v>
      </c>
      <c r="I6063" s="4" t="s">
        <v>9021</v>
      </c>
      <c r="J6063" s="4" t="s">
        <v>9019</v>
      </c>
      <c r="K6063" s="4" t="s">
        <v>9010</v>
      </c>
      <c r="L6063">
        <v>550</v>
      </c>
      <c r="M6063" s="4" t="s">
        <v>9322</v>
      </c>
      <c r="N6063">
        <v>1993</v>
      </c>
      <c r="O6063">
        <v>1242.32</v>
      </c>
      <c r="P6063">
        <v>3027</v>
      </c>
      <c r="Q6063" s="4" t="s">
        <v>23</v>
      </c>
      <c r="R6063" s="4" t="s">
        <v>21</v>
      </c>
      <c r="S6063">
        <v>22</v>
      </c>
    </row>
    <row r="6064" spans="1:19">
      <c r="A6064" s="4" t="s">
        <v>6271</v>
      </c>
      <c r="B6064" s="4" t="s">
        <v>246</v>
      </c>
      <c r="C6064" s="4" t="s">
        <v>179</v>
      </c>
      <c r="D6064" s="4" t="s">
        <v>50</v>
      </c>
      <c r="E6064" s="4" t="s">
        <v>172</v>
      </c>
      <c r="F6064" s="3">
        <v>42967</v>
      </c>
      <c r="G6064" s="3">
        <v>43041</v>
      </c>
      <c r="H6064">
        <v>578</v>
      </c>
      <c r="I6064" s="4" t="s">
        <v>9021</v>
      </c>
      <c r="J6064" s="4" t="s">
        <v>9019</v>
      </c>
      <c r="K6064" s="4" t="s">
        <v>9010</v>
      </c>
      <c r="L6064">
        <v>550</v>
      </c>
      <c r="M6064" s="4" t="s">
        <v>9322</v>
      </c>
      <c r="N6064">
        <v>1992</v>
      </c>
      <c r="O6064">
        <v>1712.68</v>
      </c>
      <c r="P6064">
        <v>3194</v>
      </c>
      <c r="Q6064" s="4" t="s">
        <v>23</v>
      </c>
      <c r="R6064" s="4" t="s">
        <v>21</v>
      </c>
      <c r="S6064">
        <v>74</v>
      </c>
    </row>
    <row r="6065" spans="1:19">
      <c r="A6065" s="4" t="s">
        <v>6272</v>
      </c>
      <c r="B6065" s="4" t="s">
        <v>174</v>
      </c>
      <c r="C6065" s="4" t="s">
        <v>179</v>
      </c>
      <c r="D6065" s="4" t="s">
        <v>118</v>
      </c>
      <c r="E6065" s="4" t="s">
        <v>172</v>
      </c>
      <c r="F6065" s="3">
        <v>42967</v>
      </c>
      <c r="G6065" s="3">
        <v>42977</v>
      </c>
      <c r="H6065">
        <v>620</v>
      </c>
      <c r="I6065" s="4" t="s">
        <v>9016</v>
      </c>
      <c r="J6065" s="4" t="s">
        <v>9015</v>
      </c>
      <c r="K6065" s="4" t="s">
        <v>9010</v>
      </c>
      <c r="L6065">
        <v>550</v>
      </c>
      <c r="M6065" s="4" t="s">
        <v>33</v>
      </c>
      <c r="N6065">
        <v>1995</v>
      </c>
      <c r="O6065">
        <v>332.43</v>
      </c>
      <c r="P6065">
        <v>799</v>
      </c>
      <c r="Q6065" s="4" t="s">
        <v>23</v>
      </c>
      <c r="R6065" s="4" t="s">
        <v>24</v>
      </c>
      <c r="S6065">
        <v>10</v>
      </c>
    </row>
    <row r="6066" spans="1:19">
      <c r="A6066" s="4" t="s">
        <v>6273</v>
      </c>
      <c r="B6066" s="4" t="s">
        <v>174</v>
      </c>
      <c r="C6066" s="4" t="s">
        <v>9011</v>
      </c>
      <c r="D6066" s="4" t="s">
        <v>57</v>
      </c>
      <c r="E6066" s="4" t="s">
        <v>172</v>
      </c>
      <c r="F6066" s="3">
        <v>42967</v>
      </c>
      <c r="G6066" s="3">
        <v>42981</v>
      </c>
      <c r="H6066">
        <v>4310</v>
      </c>
      <c r="I6066" s="4" t="s">
        <v>9016</v>
      </c>
      <c r="J6066" s="4" t="s">
        <v>9015</v>
      </c>
      <c r="K6066" s="4" t="s">
        <v>9010</v>
      </c>
      <c r="L6066">
        <v>4821</v>
      </c>
      <c r="M6066" s="4" t="s">
        <v>58</v>
      </c>
      <c r="N6066">
        <v>2006</v>
      </c>
      <c r="O6066">
        <v>1102.43</v>
      </c>
      <c r="P6066">
        <v>1759</v>
      </c>
      <c r="Q6066" s="4" t="s">
        <v>23</v>
      </c>
      <c r="R6066" s="4" t="s">
        <v>24</v>
      </c>
      <c r="S6066">
        <v>14</v>
      </c>
    </row>
    <row r="6067" spans="1:19">
      <c r="A6067" s="4" t="s">
        <v>6274</v>
      </c>
      <c r="B6067" s="4" t="s">
        <v>203</v>
      </c>
      <c r="C6067" s="4" t="s">
        <v>192</v>
      </c>
      <c r="D6067" s="4" t="s">
        <v>105</v>
      </c>
      <c r="E6067" s="4" t="s">
        <v>172</v>
      </c>
      <c r="F6067" s="3">
        <v>42967</v>
      </c>
      <c r="G6067" s="3">
        <v>42968</v>
      </c>
      <c r="H6067">
        <v>3448</v>
      </c>
      <c r="I6067" s="4" t="s">
        <v>9023</v>
      </c>
      <c r="J6067" s="4" t="s">
        <v>9024</v>
      </c>
      <c r="K6067" s="4" t="s">
        <v>9012</v>
      </c>
      <c r="L6067">
        <v>3393</v>
      </c>
      <c r="M6067" s="4" t="s">
        <v>36</v>
      </c>
      <c r="N6067">
        <v>1996</v>
      </c>
      <c r="O6067">
        <v>6354.87</v>
      </c>
      <c r="P6067">
        <v>16780</v>
      </c>
      <c r="Q6067" s="4" t="s">
        <v>23</v>
      </c>
      <c r="R6067" s="4" t="s">
        <v>35</v>
      </c>
      <c r="S6067">
        <v>1</v>
      </c>
    </row>
    <row r="6068" spans="1:19">
      <c r="A6068" s="4" t="s">
        <v>6275</v>
      </c>
      <c r="B6068" s="4" t="s">
        <v>191</v>
      </c>
      <c r="C6068" s="4" t="s">
        <v>179</v>
      </c>
      <c r="D6068" s="4" t="s">
        <v>75</v>
      </c>
      <c r="E6068" s="4" t="s">
        <v>197</v>
      </c>
      <c r="F6068" s="3">
        <v>42967</v>
      </c>
      <c r="G6068" s="3">
        <v>43067</v>
      </c>
      <c r="H6068">
        <v>0</v>
      </c>
      <c r="I6068" s="4" t="s">
        <v>9026</v>
      </c>
      <c r="J6068" s="4" t="s">
        <v>9024</v>
      </c>
      <c r="K6068" s="4" t="s">
        <v>9010</v>
      </c>
      <c r="L6068">
        <v>550</v>
      </c>
      <c r="M6068" s="4" t="s">
        <v>73</v>
      </c>
      <c r="N6068">
        <v>1982</v>
      </c>
      <c r="O6068">
        <v>792.46</v>
      </c>
      <c r="P6068">
        <v>1299</v>
      </c>
      <c r="Q6068" s="4" t="s">
        <v>23</v>
      </c>
      <c r="R6068" s="4" t="s">
        <v>24</v>
      </c>
      <c r="S6068">
        <v>100</v>
      </c>
    </row>
    <row r="6069" spans="1:19">
      <c r="A6069" s="4" t="s">
        <v>6276</v>
      </c>
      <c r="B6069" s="4" t="s">
        <v>219</v>
      </c>
      <c r="C6069" s="4" t="s">
        <v>192</v>
      </c>
      <c r="D6069" s="4" t="s">
        <v>122</v>
      </c>
      <c r="E6069" s="4" t="s">
        <v>172</v>
      </c>
      <c r="F6069" s="3">
        <v>42967</v>
      </c>
      <c r="G6069" s="3">
        <v>43058</v>
      </c>
      <c r="H6069">
        <v>3517</v>
      </c>
      <c r="I6069" s="4" t="s">
        <v>9026</v>
      </c>
      <c r="J6069" s="4" t="s">
        <v>9024</v>
      </c>
      <c r="K6069" s="4" t="s">
        <v>9012</v>
      </c>
      <c r="L6069">
        <v>3393</v>
      </c>
      <c r="M6069" s="4" t="s">
        <v>58</v>
      </c>
      <c r="N6069">
        <v>1993</v>
      </c>
      <c r="O6069">
        <v>7537.24</v>
      </c>
      <c r="P6069">
        <v>20293</v>
      </c>
      <c r="Q6069" s="4" t="s">
        <v>23</v>
      </c>
      <c r="R6069" s="4" t="s">
        <v>24</v>
      </c>
      <c r="S6069">
        <v>91</v>
      </c>
    </row>
    <row r="6070" spans="1:19">
      <c r="A6070" s="4" t="s">
        <v>6277</v>
      </c>
      <c r="B6070" s="4" t="s">
        <v>230</v>
      </c>
      <c r="C6070" s="4" t="s">
        <v>179</v>
      </c>
      <c r="D6070" s="4" t="s">
        <v>24</v>
      </c>
      <c r="E6070" s="4" t="s">
        <v>193</v>
      </c>
      <c r="F6070" s="3">
        <v>42967</v>
      </c>
      <c r="G6070" s="3"/>
      <c r="I6070" s="4" t="s">
        <v>9026</v>
      </c>
      <c r="J6070" s="4" t="s">
        <v>9024</v>
      </c>
      <c r="K6070" s="4" t="s">
        <v>9010</v>
      </c>
      <c r="L6070">
        <v>550</v>
      </c>
      <c r="M6070" s="4"/>
      <c r="Q6070" s="4"/>
      <c r="R6070" s="4"/>
    </row>
    <row r="6071" spans="1:19">
      <c r="A6071" s="4" t="s">
        <v>6278</v>
      </c>
      <c r="B6071" s="4" t="s">
        <v>230</v>
      </c>
      <c r="C6071" s="4" t="s">
        <v>171</v>
      </c>
      <c r="D6071" s="4" t="s">
        <v>86</v>
      </c>
      <c r="E6071" s="4" t="s">
        <v>193</v>
      </c>
      <c r="F6071" s="3">
        <v>42967</v>
      </c>
      <c r="G6071" s="3"/>
      <c r="I6071" s="4" t="s">
        <v>9026</v>
      </c>
      <c r="J6071" s="4" t="s">
        <v>9024</v>
      </c>
      <c r="K6071" s="4" t="s">
        <v>9010</v>
      </c>
      <c r="L6071">
        <v>1096</v>
      </c>
      <c r="M6071" s="4" t="s">
        <v>26</v>
      </c>
      <c r="N6071">
        <v>1985</v>
      </c>
      <c r="O6071">
        <v>2741.37</v>
      </c>
      <c r="P6071">
        <v>9226</v>
      </c>
      <c r="Q6071" s="4" t="s">
        <v>23</v>
      </c>
      <c r="R6071" s="4" t="s">
        <v>24</v>
      </c>
    </row>
    <row r="6072" spans="1:19">
      <c r="A6072" s="4" t="s">
        <v>6279</v>
      </c>
      <c r="B6072" s="4" t="s">
        <v>201</v>
      </c>
      <c r="C6072" s="4" t="s">
        <v>9011</v>
      </c>
      <c r="D6072" s="4" t="s">
        <v>24</v>
      </c>
      <c r="E6072" s="4" t="s">
        <v>193</v>
      </c>
      <c r="F6072" s="3">
        <v>42967</v>
      </c>
      <c r="G6072" s="3"/>
      <c r="I6072" s="4" t="s">
        <v>9026</v>
      </c>
      <c r="J6072" s="4" t="s">
        <v>9024</v>
      </c>
      <c r="K6072" s="4" t="s">
        <v>9010</v>
      </c>
      <c r="L6072">
        <v>4821</v>
      </c>
      <c r="M6072" s="4"/>
      <c r="Q6072" s="4"/>
      <c r="R6072" s="4"/>
    </row>
    <row r="6073" spans="1:19">
      <c r="A6073" s="4" t="s">
        <v>6280</v>
      </c>
      <c r="B6073" s="4" t="s">
        <v>201</v>
      </c>
      <c r="C6073" s="4" t="s">
        <v>9011</v>
      </c>
      <c r="D6073" s="4" t="s">
        <v>82</v>
      </c>
      <c r="E6073" s="4" t="s">
        <v>172</v>
      </c>
      <c r="F6073" s="3">
        <v>42967</v>
      </c>
      <c r="G6073" s="3">
        <v>43094</v>
      </c>
      <c r="H6073">
        <v>3854</v>
      </c>
      <c r="I6073" s="4" t="s">
        <v>9026</v>
      </c>
      <c r="J6073" s="4" t="s">
        <v>9024</v>
      </c>
      <c r="K6073" s="4" t="s">
        <v>9010</v>
      </c>
      <c r="L6073">
        <v>4821</v>
      </c>
      <c r="M6073" s="4" t="s">
        <v>36</v>
      </c>
      <c r="N6073">
        <v>1982</v>
      </c>
      <c r="O6073">
        <v>11698.03</v>
      </c>
      <c r="P6073">
        <v>34288</v>
      </c>
      <c r="Q6073" s="4" t="s">
        <v>23</v>
      </c>
      <c r="R6073" s="4" t="s">
        <v>24</v>
      </c>
      <c r="S6073">
        <v>127</v>
      </c>
    </row>
    <row r="6074" spans="1:19">
      <c r="A6074" s="4" t="s">
        <v>6281</v>
      </c>
      <c r="B6074" s="4" t="s">
        <v>170</v>
      </c>
      <c r="C6074" s="4" t="s">
        <v>192</v>
      </c>
      <c r="D6074" s="4" t="s">
        <v>109</v>
      </c>
      <c r="E6074" s="4" t="s">
        <v>172</v>
      </c>
      <c r="F6074" s="3">
        <v>42967</v>
      </c>
      <c r="G6074" s="3">
        <v>43086</v>
      </c>
      <c r="H6074">
        <v>3894</v>
      </c>
      <c r="I6074" s="4" t="s">
        <v>9014</v>
      </c>
      <c r="J6074" s="4" t="s">
        <v>9015</v>
      </c>
      <c r="K6074" s="4" t="s">
        <v>9012</v>
      </c>
      <c r="L6074">
        <v>3393</v>
      </c>
      <c r="M6074" s="4" t="s">
        <v>58</v>
      </c>
      <c r="N6074">
        <v>1987</v>
      </c>
      <c r="O6074">
        <v>1698.2</v>
      </c>
      <c r="P6074">
        <v>3798</v>
      </c>
      <c r="Q6074" s="4" t="s">
        <v>23</v>
      </c>
      <c r="R6074" s="4" t="s">
        <v>24</v>
      </c>
      <c r="S6074">
        <v>119</v>
      </c>
    </row>
    <row r="6075" spans="1:19">
      <c r="A6075" s="4" t="s">
        <v>6282</v>
      </c>
      <c r="B6075" s="4" t="s">
        <v>185</v>
      </c>
      <c r="C6075" s="4" t="s">
        <v>177</v>
      </c>
      <c r="D6075" s="4" t="s">
        <v>88</v>
      </c>
      <c r="E6075" s="4" t="s">
        <v>193</v>
      </c>
      <c r="F6075" s="3">
        <v>42967</v>
      </c>
      <c r="G6075" s="3"/>
      <c r="I6075" s="4" t="s">
        <v>9023</v>
      </c>
      <c r="J6075" s="4" t="s">
        <v>9024</v>
      </c>
      <c r="K6075" s="4" t="s">
        <v>9012</v>
      </c>
      <c r="L6075">
        <v>55</v>
      </c>
      <c r="M6075" s="4" t="s">
        <v>46</v>
      </c>
      <c r="N6075">
        <v>1984</v>
      </c>
      <c r="O6075">
        <v>3027.46</v>
      </c>
      <c r="P6075">
        <v>9516</v>
      </c>
      <c r="Q6075" s="4" t="s">
        <v>89</v>
      </c>
      <c r="R6075" s="4" t="s">
        <v>24</v>
      </c>
    </row>
    <row r="6076" spans="1:19">
      <c r="A6076" s="4" t="s">
        <v>6283</v>
      </c>
      <c r="B6076" s="4" t="s">
        <v>185</v>
      </c>
      <c r="C6076" s="4" t="s">
        <v>192</v>
      </c>
      <c r="D6076" s="4" t="s">
        <v>102</v>
      </c>
      <c r="E6076" s="4" t="s">
        <v>172</v>
      </c>
      <c r="F6076" s="3">
        <v>42967</v>
      </c>
      <c r="G6076" s="3">
        <v>43091</v>
      </c>
      <c r="H6076">
        <v>2833</v>
      </c>
      <c r="I6076" s="4" t="s">
        <v>9023</v>
      </c>
      <c r="J6076" s="4" t="s">
        <v>9024</v>
      </c>
      <c r="K6076" s="4" t="s">
        <v>9012</v>
      </c>
      <c r="L6076">
        <v>3393</v>
      </c>
      <c r="M6076" s="4" t="s">
        <v>55</v>
      </c>
      <c r="N6076">
        <v>1994</v>
      </c>
      <c r="O6076">
        <v>1188.42</v>
      </c>
      <c r="P6076">
        <v>3015</v>
      </c>
      <c r="Q6076" s="4" t="s">
        <v>23</v>
      </c>
      <c r="R6076" s="4" t="s">
        <v>24</v>
      </c>
      <c r="S6076">
        <v>124</v>
      </c>
    </row>
    <row r="6077" spans="1:19">
      <c r="A6077" s="4" t="s">
        <v>6284</v>
      </c>
      <c r="B6077" s="4" t="s">
        <v>216</v>
      </c>
      <c r="C6077" s="4" t="s">
        <v>192</v>
      </c>
      <c r="D6077" s="4" t="s">
        <v>121</v>
      </c>
      <c r="E6077" s="4" t="s">
        <v>197</v>
      </c>
      <c r="F6077" s="3">
        <v>42967</v>
      </c>
      <c r="G6077" s="3">
        <v>42984</v>
      </c>
      <c r="H6077">
        <v>0</v>
      </c>
      <c r="I6077" s="4" t="s">
        <v>9018</v>
      </c>
      <c r="J6077" s="4" t="s">
        <v>9019</v>
      </c>
      <c r="K6077" s="4" t="s">
        <v>9012</v>
      </c>
      <c r="L6077">
        <v>3393</v>
      </c>
      <c r="M6077" s="4" t="s">
        <v>58</v>
      </c>
      <c r="N6077">
        <v>1993</v>
      </c>
      <c r="O6077">
        <v>646.1</v>
      </c>
      <c r="P6077">
        <v>883</v>
      </c>
      <c r="Q6077" s="4" t="s">
        <v>23</v>
      </c>
      <c r="R6077" s="4" t="s">
        <v>62</v>
      </c>
      <c r="S6077">
        <v>17</v>
      </c>
    </row>
    <row r="6078" spans="1:19">
      <c r="A6078" s="4" t="s">
        <v>6285</v>
      </c>
      <c r="B6078" s="4" t="s">
        <v>183</v>
      </c>
      <c r="C6078" s="4" t="s">
        <v>177</v>
      </c>
      <c r="D6078" s="4" t="s">
        <v>48</v>
      </c>
      <c r="E6078" s="4" t="s">
        <v>172</v>
      </c>
      <c r="F6078" s="3">
        <v>42968</v>
      </c>
      <c r="G6078" s="3">
        <v>43042</v>
      </c>
      <c r="H6078">
        <v>54</v>
      </c>
      <c r="I6078" s="4" t="s">
        <v>9014</v>
      </c>
      <c r="J6078" s="4" t="s">
        <v>9015</v>
      </c>
      <c r="K6078" s="4" t="s">
        <v>9012</v>
      </c>
      <c r="L6078">
        <v>55</v>
      </c>
      <c r="M6078" s="4" t="s">
        <v>39</v>
      </c>
      <c r="N6078">
        <v>1998</v>
      </c>
      <c r="O6078">
        <v>217.87</v>
      </c>
      <c r="P6078">
        <v>551</v>
      </c>
      <c r="Q6078" s="4" t="s">
        <v>23</v>
      </c>
      <c r="R6078" s="4" t="s">
        <v>24</v>
      </c>
      <c r="S6078">
        <v>74</v>
      </c>
    </row>
    <row r="6079" spans="1:19">
      <c r="A6079" s="4" t="s">
        <v>6286</v>
      </c>
      <c r="B6079" s="4" t="s">
        <v>261</v>
      </c>
      <c r="C6079" s="4" t="s">
        <v>171</v>
      </c>
      <c r="D6079" s="4" t="s">
        <v>42</v>
      </c>
      <c r="E6079" s="4" t="s">
        <v>193</v>
      </c>
      <c r="F6079" s="3">
        <v>42968</v>
      </c>
      <c r="G6079" s="3"/>
      <c r="I6079" s="4" t="s">
        <v>9021</v>
      </c>
      <c r="J6079" s="4" t="s">
        <v>9019</v>
      </c>
      <c r="K6079" s="4" t="s">
        <v>9010</v>
      </c>
      <c r="L6079">
        <v>1096</v>
      </c>
      <c r="M6079" s="4" t="s">
        <v>26</v>
      </c>
      <c r="N6079">
        <v>2017</v>
      </c>
      <c r="O6079">
        <v>4.54</v>
      </c>
      <c r="P6079">
        <v>9</v>
      </c>
      <c r="Q6079" s="4" t="s">
        <v>23</v>
      </c>
      <c r="R6079" s="4" t="s">
        <v>24</v>
      </c>
    </row>
    <row r="6080" spans="1:19">
      <c r="A6080" s="4" t="s">
        <v>6287</v>
      </c>
      <c r="B6080" s="4" t="s">
        <v>174</v>
      </c>
      <c r="C6080" s="4" t="s">
        <v>171</v>
      </c>
      <c r="D6080" s="4" t="s">
        <v>41</v>
      </c>
      <c r="E6080" s="4" t="s">
        <v>197</v>
      </c>
      <c r="F6080" s="3">
        <v>42968</v>
      </c>
      <c r="G6080" s="3">
        <v>43066</v>
      </c>
      <c r="H6080">
        <v>0</v>
      </c>
      <c r="I6080" s="4" t="s">
        <v>9016</v>
      </c>
      <c r="J6080" s="4" t="s">
        <v>9015</v>
      </c>
      <c r="K6080" s="4" t="s">
        <v>9010</v>
      </c>
      <c r="L6080">
        <v>1096</v>
      </c>
      <c r="M6080" s="4" t="s">
        <v>36</v>
      </c>
      <c r="N6080">
        <v>1998</v>
      </c>
      <c r="O6080">
        <v>2714.9</v>
      </c>
      <c r="P6080">
        <v>2641</v>
      </c>
      <c r="Q6080" s="4" t="s">
        <v>23</v>
      </c>
      <c r="R6080" s="4" t="s">
        <v>21</v>
      </c>
      <c r="S6080">
        <v>98</v>
      </c>
    </row>
    <row r="6081" spans="1:19">
      <c r="A6081" s="4" t="s">
        <v>6288</v>
      </c>
      <c r="B6081" s="4" t="s">
        <v>174</v>
      </c>
      <c r="C6081" s="4" t="s">
        <v>179</v>
      </c>
      <c r="D6081" s="4" t="s">
        <v>61</v>
      </c>
      <c r="E6081" s="4" t="s">
        <v>172</v>
      </c>
      <c r="F6081" s="3">
        <v>42968</v>
      </c>
      <c r="G6081" s="3">
        <v>43051</v>
      </c>
      <c r="H6081">
        <v>509</v>
      </c>
      <c r="I6081" s="4" t="s">
        <v>9016</v>
      </c>
      <c r="J6081" s="4" t="s">
        <v>9015</v>
      </c>
      <c r="K6081" s="4" t="s">
        <v>9010</v>
      </c>
      <c r="L6081">
        <v>550</v>
      </c>
      <c r="M6081" s="4" t="s">
        <v>58</v>
      </c>
      <c r="N6081">
        <v>1991</v>
      </c>
      <c r="O6081">
        <v>2819.5</v>
      </c>
      <c r="P6081">
        <v>7227</v>
      </c>
      <c r="Q6081" s="4" t="s">
        <v>23</v>
      </c>
      <c r="R6081" s="4" t="s">
        <v>62</v>
      </c>
      <c r="S6081">
        <v>83</v>
      </c>
    </row>
    <row r="6082" spans="1:19">
      <c r="A6082" s="4" t="s">
        <v>6289</v>
      </c>
      <c r="B6082" s="4" t="s">
        <v>196</v>
      </c>
      <c r="C6082" s="4" t="s">
        <v>192</v>
      </c>
      <c r="D6082" s="4" t="s">
        <v>119</v>
      </c>
      <c r="E6082" s="4" t="s">
        <v>172</v>
      </c>
      <c r="F6082" s="3">
        <v>42968</v>
      </c>
      <c r="G6082" s="3">
        <v>43075</v>
      </c>
      <c r="H6082">
        <v>3436</v>
      </c>
      <c r="I6082" s="4" t="s">
        <v>9016</v>
      </c>
      <c r="J6082" s="4" t="s">
        <v>9015</v>
      </c>
      <c r="K6082" s="4" t="s">
        <v>9012</v>
      </c>
      <c r="L6082">
        <v>3393</v>
      </c>
      <c r="M6082" s="4" t="s">
        <v>55</v>
      </c>
      <c r="N6082">
        <v>1988</v>
      </c>
      <c r="O6082">
        <v>5266.09</v>
      </c>
      <c r="P6082">
        <v>8595</v>
      </c>
      <c r="Q6082" s="4" t="s">
        <v>23</v>
      </c>
      <c r="R6082" s="4" t="s">
        <v>56</v>
      </c>
      <c r="S6082">
        <v>107</v>
      </c>
    </row>
    <row r="6083" spans="1:19">
      <c r="A6083" s="4" t="s">
        <v>6290</v>
      </c>
      <c r="B6083" s="4" t="s">
        <v>203</v>
      </c>
      <c r="C6083" s="4" t="s">
        <v>192</v>
      </c>
      <c r="D6083" s="4" t="s">
        <v>98</v>
      </c>
      <c r="E6083" s="4" t="s">
        <v>172</v>
      </c>
      <c r="F6083" s="3">
        <v>42968</v>
      </c>
      <c r="G6083" s="3">
        <v>43066</v>
      </c>
      <c r="H6083">
        <v>3514</v>
      </c>
      <c r="I6083" s="4" t="s">
        <v>9023</v>
      </c>
      <c r="J6083" s="4" t="s">
        <v>9024</v>
      </c>
      <c r="K6083" s="4" t="s">
        <v>9012</v>
      </c>
      <c r="L6083">
        <v>3393</v>
      </c>
      <c r="M6083" s="4" t="s">
        <v>39</v>
      </c>
      <c r="N6083">
        <v>2002</v>
      </c>
      <c r="O6083">
        <v>349.81</v>
      </c>
      <c r="P6083">
        <v>315</v>
      </c>
      <c r="Q6083" s="4" t="s">
        <v>23</v>
      </c>
      <c r="R6083" s="4" t="s">
        <v>24</v>
      </c>
      <c r="S6083">
        <v>98</v>
      </c>
    </row>
    <row r="6084" spans="1:19">
      <c r="A6084" s="4" t="s">
        <v>6291</v>
      </c>
      <c r="B6084" s="4" t="s">
        <v>343</v>
      </c>
      <c r="C6084" s="4" t="s">
        <v>179</v>
      </c>
      <c r="D6084" s="4" t="s">
        <v>100</v>
      </c>
      <c r="E6084" s="4" t="s">
        <v>172</v>
      </c>
      <c r="F6084" s="3">
        <v>42968</v>
      </c>
      <c r="G6084" s="3">
        <v>43099</v>
      </c>
      <c r="H6084">
        <v>611</v>
      </c>
      <c r="I6084" s="4" t="s">
        <v>9016</v>
      </c>
      <c r="J6084" s="4" t="s">
        <v>9015</v>
      </c>
      <c r="K6084" s="4" t="s">
        <v>9010</v>
      </c>
      <c r="L6084">
        <v>550</v>
      </c>
      <c r="M6084" s="4" t="s">
        <v>9322</v>
      </c>
      <c r="N6084">
        <v>1987</v>
      </c>
      <c r="O6084">
        <v>2938.67</v>
      </c>
      <c r="P6084">
        <v>8775</v>
      </c>
      <c r="Q6084" s="4" t="s">
        <v>101</v>
      </c>
      <c r="R6084" s="4" t="s">
        <v>24</v>
      </c>
      <c r="S6084">
        <v>131</v>
      </c>
    </row>
    <row r="6085" spans="1:19">
      <c r="A6085" s="4" t="s">
        <v>6292</v>
      </c>
      <c r="B6085" s="4" t="s">
        <v>219</v>
      </c>
      <c r="C6085" s="4" t="s">
        <v>171</v>
      </c>
      <c r="D6085" s="4" t="s">
        <v>24</v>
      </c>
      <c r="E6085" s="4" t="s">
        <v>193</v>
      </c>
      <c r="F6085" s="3">
        <v>42968</v>
      </c>
      <c r="G6085" s="3"/>
      <c r="I6085" s="4" t="s">
        <v>9026</v>
      </c>
      <c r="J6085" s="4" t="s">
        <v>9024</v>
      </c>
      <c r="K6085" s="4" t="s">
        <v>9010</v>
      </c>
      <c r="L6085">
        <v>1096</v>
      </c>
      <c r="M6085" s="4"/>
      <c r="Q6085" s="4"/>
      <c r="R6085" s="4"/>
    </row>
    <row r="6086" spans="1:19">
      <c r="A6086" s="4" t="s">
        <v>6293</v>
      </c>
      <c r="B6086" s="4" t="s">
        <v>230</v>
      </c>
      <c r="C6086" s="4" t="s">
        <v>177</v>
      </c>
      <c r="D6086" s="4" t="s">
        <v>49</v>
      </c>
      <c r="E6086" s="4" t="s">
        <v>172</v>
      </c>
      <c r="F6086" s="3">
        <v>42968</v>
      </c>
      <c r="G6086" s="3">
        <v>43047</v>
      </c>
      <c r="H6086">
        <v>58</v>
      </c>
      <c r="I6086" s="4" t="s">
        <v>9026</v>
      </c>
      <c r="J6086" s="4" t="s">
        <v>9024</v>
      </c>
      <c r="K6086" s="4" t="s">
        <v>9012</v>
      </c>
      <c r="L6086">
        <v>55</v>
      </c>
      <c r="M6086" s="4" t="s">
        <v>9322</v>
      </c>
      <c r="N6086">
        <v>2010</v>
      </c>
      <c r="O6086">
        <v>587.72</v>
      </c>
      <c r="P6086">
        <v>1501</v>
      </c>
      <c r="Q6086" s="4" t="s">
        <v>23</v>
      </c>
      <c r="R6086" s="4" t="s">
        <v>24</v>
      </c>
      <c r="S6086">
        <v>79</v>
      </c>
    </row>
    <row r="6087" spans="1:19">
      <c r="A6087" s="4" t="s">
        <v>6294</v>
      </c>
      <c r="B6087" s="4" t="s">
        <v>256</v>
      </c>
      <c r="C6087" s="4" t="s">
        <v>192</v>
      </c>
      <c r="D6087" s="4" t="s">
        <v>57</v>
      </c>
      <c r="E6087" s="4" t="s">
        <v>197</v>
      </c>
      <c r="F6087" s="3">
        <v>42968</v>
      </c>
      <c r="G6087" s="3">
        <v>43056</v>
      </c>
      <c r="H6087">
        <v>0</v>
      </c>
      <c r="I6087" s="4" t="s">
        <v>9014</v>
      </c>
      <c r="J6087" s="4" t="s">
        <v>9015</v>
      </c>
      <c r="K6087" s="4" t="s">
        <v>9012</v>
      </c>
      <c r="L6087">
        <v>3393</v>
      </c>
      <c r="M6087" s="4" t="s">
        <v>58</v>
      </c>
      <c r="N6087">
        <v>2006</v>
      </c>
      <c r="O6087">
        <v>1102.43</v>
      </c>
      <c r="P6087">
        <v>1759</v>
      </c>
      <c r="Q6087" s="4" t="s">
        <v>23</v>
      </c>
      <c r="R6087" s="4" t="s">
        <v>24</v>
      </c>
      <c r="S6087">
        <v>88</v>
      </c>
    </row>
    <row r="6088" spans="1:19">
      <c r="A6088" s="4" t="s">
        <v>6295</v>
      </c>
      <c r="B6088" s="4" t="s">
        <v>256</v>
      </c>
      <c r="C6088" s="4" t="s">
        <v>179</v>
      </c>
      <c r="D6088" s="4" t="s">
        <v>111</v>
      </c>
      <c r="E6088" s="4" t="s">
        <v>172</v>
      </c>
      <c r="F6088" s="3">
        <v>42968</v>
      </c>
      <c r="G6088" s="3">
        <v>43082</v>
      </c>
      <c r="H6088">
        <v>513</v>
      </c>
      <c r="I6088" s="4" t="s">
        <v>9014</v>
      </c>
      <c r="J6088" s="4" t="s">
        <v>9015</v>
      </c>
      <c r="K6088" s="4" t="s">
        <v>9010</v>
      </c>
      <c r="L6088">
        <v>550</v>
      </c>
      <c r="M6088" s="4" t="s">
        <v>33</v>
      </c>
      <c r="N6088">
        <v>1988</v>
      </c>
      <c r="O6088">
        <v>1376.8</v>
      </c>
      <c r="P6088">
        <v>1165</v>
      </c>
      <c r="Q6088" s="4" t="s">
        <v>112</v>
      </c>
      <c r="R6088" s="4" t="s">
        <v>24</v>
      </c>
      <c r="S6088">
        <v>114</v>
      </c>
    </row>
    <row r="6089" spans="1:19">
      <c r="A6089" s="4" t="s">
        <v>6296</v>
      </c>
      <c r="B6089" s="4" t="s">
        <v>187</v>
      </c>
      <c r="C6089" s="4" t="s">
        <v>177</v>
      </c>
      <c r="D6089" s="4" t="s">
        <v>24</v>
      </c>
      <c r="E6089" s="4" t="s">
        <v>193</v>
      </c>
      <c r="F6089" s="3">
        <v>42968</v>
      </c>
      <c r="G6089" s="3"/>
      <c r="I6089" s="4" t="s">
        <v>9023</v>
      </c>
      <c r="J6089" s="4" t="s">
        <v>9024</v>
      </c>
      <c r="K6089" s="4" t="s">
        <v>9012</v>
      </c>
      <c r="L6089">
        <v>55</v>
      </c>
      <c r="M6089" s="4"/>
      <c r="Q6089" s="4"/>
      <c r="R6089" s="4"/>
    </row>
    <row r="6090" spans="1:19">
      <c r="A6090" s="4" t="s">
        <v>6297</v>
      </c>
      <c r="B6090" s="4" t="s">
        <v>187</v>
      </c>
      <c r="C6090" s="4" t="s">
        <v>171</v>
      </c>
      <c r="D6090" s="4" t="s">
        <v>93</v>
      </c>
      <c r="E6090" s="4" t="s">
        <v>197</v>
      </c>
      <c r="F6090" s="3">
        <v>42968</v>
      </c>
      <c r="G6090" s="3">
        <v>42976</v>
      </c>
      <c r="H6090">
        <v>0</v>
      </c>
      <c r="I6090" s="4" t="s">
        <v>9023</v>
      </c>
      <c r="J6090" s="4" t="s">
        <v>9024</v>
      </c>
      <c r="K6090" s="4" t="s">
        <v>9010</v>
      </c>
      <c r="L6090">
        <v>1096</v>
      </c>
      <c r="M6090" s="4" t="s">
        <v>73</v>
      </c>
      <c r="N6090">
        <v>1991</v>
      </c>
      <c r="O6090">
        <v>1012.72</v>
      </c>
      <c r="P6090">
        <v>3492</v>
      </c>
      <c r="Q6090" s="4" t="s">
        <v>94</v>
      </c>
      <c r="R6090" s="4" t="s">
        <v>24</v>
      </c>
      <c r="S6090">
        <v>8</v>
      </c>
    </row>
    <row r="6091" spans="1:19">
      <c r="A6091" s="4" t="s">
        <v>6298</v>
      </c>
      <c r="B6091" s="4" t="s">
        <v>170</v>
      </c>
      <c r="C6091" s="4" t="s">
        <v>171</v>
      </c>
      <c r="D6091" s="4" t="s">
        <v>41</v>
      </c>
      <c r="E6091" s="4" t="s">
        <v>197</v>
      </c>
      <c r="F6091" s="3">
        <v>42968</v>
      </c>
      <c r="G6091" s="3">
        <v>43042</v>
      </c>
      <c r="H6091">
        <v>0</v>
      </c>
      <c r="I6091" s="4" t="s">
        <v>9014</v>
      </c>
      <c r="J6091" s="4" t="s">
        <v>9015</v>
      </c>
      <c r="K6091" s="4" t="s">
        <v>9010</v>
      </c>
      <c r="L6091">
        <v>1096</v>
      </c>
      <c r="M6091" s="4" t="s">
        <v>36</v>
      </c>
      <c r="N6091">
        <v>1998</v>
      </c>
      <c r="O6091">
        <v>2714.9</v>
      </c>
      <c r="P6091">
        <v>2641</v>
      </c>
      <c r="Q6091" s="4" t="s">
        <v>23</v>
      </c>
      <c r="R6091" s="4" t="s">
        <v>21</v>
      </c>
      <c r="S6091">
        <v>74</v>
      </c>
    </row>
    <row r="6092" spans="1:19">
      <c r="A6092" s="4" t="s">
        <v>6299</v>
      </c>
      <c r="B6092" s="4" t="s">
        <v>205</v>
      </c>
      <c r="C6092" s="4" t="s">
        <v>177</v>
      </c>
      <c r="D6092" s="4" t="s">
        <v>122</v>
      </c>
      <c r="E6092" s="4" t="s">
        <v>193</v>
      </c>
      <c r="F6092" s="3">
        <v>42968</v>
      </c>
      <c r="G6092" s="3"/>
      <c r="I6092" s="4" t="s">
        <v>9023</v>
      </c>
      <c r="J6092" s="4" t="s">
        <v>9024</v>
      </c>
      <c r="K6092" s="4" t="s">
        <v>9012</v>
      </c>
      <c r="L6092">
        <v>55</v>
      </c>
      <c r="M6092" s="4" t="s">
        <v>58</v>
      </c>
      <c r="N6092">
        <v>1993</v>
      </c>
      <c r="O6092">
        <v>7537.24</v>
      </c>
      <c r="P6092">
        <v>20293</v>
      </c>
      <c r="Q6092" s="4" t="s">
        <v>23</v>
      </c>
      <c r="R6092" s="4" t="s">
        <v>24</v>
      </c>
    </row>
    <row r="6093" spans="1:19">
      <c r="A6093" s="4" t="s">
        <v>6300</v>
      </c>
      <c r="B6093" s="4" t="s">
        <v>208</v>
      </c>
      <c r="C6093" s="4" t="s">
        <v>177</v>
      </c>
      <c r="D6093" s="4" t="s">
        <v>119</v>
      </c>
      <c r="E6093" s="4" t="s">
        <v>172</v>
      </c>
      <c r="F6093" s="3">
        <v>42968</v>
      </c>
      <c r="G6093" s="3">
        <v>42986</v>
      </c>
      <c r="H6093">
        <v>54</v>
      </c>
      <c r="I6093" s="4" t="s">
        <v>9014</v>
      </c>
      <c r="J6093" s="4" t="s">
        <v>9015</v>
      </c>
      <c r="K6093" s="4" t="s">
        <v>9012</v>
      </c>
      <c r="L6093">
        <v>55</v>
      </c>
      <c r="M6093" s="4" t="s">
        <v>55</v>
      </c>
      <c r="N6093">
        <v>1988</v>
      </c>
      <c r="O6093">
        <v>5266.09</v>
      </c>
      <c r="P6093">
        <v>8595</v>
      </c>
      <c r="Q6093" s="4" t="s">
        <v>23</v>
      </c>
      <c r="R6093" s="4" t="s">
        <v>56</v>
      </c>
      <c r="S6093">
        <v>18</v>
      </c>
    </row>
    <row r="6094" spans="1:19">
      <c r="A6094" s="4" t="s">
        <v>6301</v>
      </c>
      <c r="B6094" s="4" t="s">
        <v>185</v>
      </c>
      <c r="C6094" s="4" t="s">
        <v>177</v>
      </c>
      <c r="D6094" s="4" t="s">
        <v>24</v>
      </c>
      <c r="E6094" s="4" t="s">
        <v>193</v>
      </c>
      <c r="F6094" s="3">
        <v>42968</v>
      </c>
      <c r="G6094" s="3"/>
      <c r="I6094" s="4" t="s">
        <v>9023</v>
      </c>
      <c r="J6094" s="4" t="s">
        <v>9024</v>
      </c>
      <c r="K6094" s="4" t="s">
        <v>9012</v>
      </c>
      <c r="L6094">
        <v>55</v>
      </c>
      <c r="M6094" s="4"/>
      <c r="Q6094" s="4"/>
      <c r="R6094" s="4"/>
    </row>
    <row r="6095" spans="1:19">
      <c r="A6095" s="4" t="s">
        <v>6302</v>
      </c>
      <c r="B6095" s="4" t="s">
        <v>185</v>
      </c>
      <c r="C6095" s="4" t="s">
        <v>179</v>
      </c>
      <c r="D6095" s="4" t="s">
        <v>90</v>
      </c>
      <c r="E6095" s="4" t="s">
        <v>172</v>
      </c>
      <c r="F6095" s="3">
        <v>42968</v>
      </c>
      <c r="G6095" s="3">
        <v>43092</v>
      </c>
      <c r="H6095">
        <v>547</v>
      </c>
      <c r="I6095" s="4" t="s">
        <v>9023</v>
      </c>
      <c r="J6095" s="4" t="s">
        <v>9024</v>
      </c>
      <c r="K6095" s="4" t="s">
        <v>9010</v>
      </c>
      <c r="L6095">
        <v>550</v>
      </c>
      <c r="M6095" s="4" t="s">
        <v>73</v>
      </c>
      <c r="N6095">
        <v>1987</v>
      </c>
      <c r="O6095">
        <v>405.59</v>
      </c>
      <c r="P6095">
        <v>1179</v>
      </c>
      <c r="Q6095" s="4" t="s">
        <v>91</v>
      </c>
      <c r="R6095" s="4" t="s">
        <v>92</v>
      </c>
      <c r="S6095">
        <v>124</v>
      </c>
    </row>
    <row r="6096" spans="1:19">
      <c r="A6096" s="4" t="s">
        <v>6303</v>
      </c>
      <c r="B6096" s="4" t="s">
        <v>216</v>
      </c>
      <c r="C6096" s="4" t="s">
        <v>192</v>
      </c>
      <c r="D6096" s="4" t="s">
        <v>125</v>
      </c>
      <c r="E6096" s="4" t="s">
        <v>197</v>
      </c>
      <c r="F6096" s="3">
        <v>42968</v>
      </c>
      <c r="G6096" s="3">
        <v>43077</v>
      </c>
      <c r="H6096">
        <v>0</v>
      </c>
      <c r="I6096" s="4" t="s">
        <v>9018</v>
      </c>
      <c r="J6096" s="4" t="s">
        <v>9019</v>
      </c>
      <c r="K6096" s="4" t="s">
        <v>9012</v>
      </c>
      <c r="L6096">
        <v>3393</v>
      </c>
      <c r="M6096" s="4" t="s">
        <v>33</v>
      </c>
      <c r="N6096">
        <v>2005</v>
      </c>
      <c r="O6096">
        <v>2261.0500000000002</v>
      </c>
      <c r="P6096">
        <v>3851</v>
      </c>
      <c r="Q6096" s="4" t="s">
        <v>23</v>
      </c>
      <c r="R6096" s="4" t="s">
        <v>24</v>
      </c>
      <c r="S6096">
        <v>109</v>
      </c>
    </row>
    <row r="6097" spans="1:19">
      <c r="A6097" s="4" t="s">
        <v>6304</v>
      </c>
      <c r="B6097" s="4" t="s">
        <v>216</v>
      </c>
      <c r="C6097" s="4" t="s">
        <v>179</v>
      </c>
      <c r="D6097" s="4" t="s">
        <v>63</v>
      </c>
      <c r="E6097" s="4" t="s">
        <v>172</v>
      </c>
      <c r="F6097" s="3">
        <v>42968</v>
      </c>
      <c r="G6097" s="3">
        <v>42973</v>
      </c>
      <c r="H6097">
        <v>592</v>
      </c>
      <c r="I6097" s="4" t="s">
        <v>9018</v>
      </c>
      <c r="J6097" s="4" t="s">
        <v>9019</v>
      </c>
      <c r="K6097" s="4" t="s">
        <v>9010</v>
      </c>
      <c r="L6097">
        <v>550</v>
      </c>
      <c r="M6097" s="4" t="s">
        <v>33</v>
      </c>
      <c r="N6097">
        <v>1995</v>
      </c>
      <c r="O6097">
        <v>5158.71</v>
      </c>
      <c r="P6097">
        <v>17479</v>
      </c>
      <c r="Q6097" s="4" t="s">
        <v>64</v>
      </c>
      <c r="R6097" s="4" t="s">
        <v>24</v>
      </c>
      <c r="S6097">
        <v>5</v>
      </c>
    </row>
    <row r="6098" spans="1:19">
      <c r="A6098" s="4" t="s">
        <v>6305</v>
      </c>
      <c r="B6098" s="4" t="s">
        <v>235</v>
      </c>
      <c r="C6098" s="4" t="s">
        <v>192</v>
      </c>
      <c r="D6098" s="4" t="s">
        <v>117</v>
      </c>
      <c r="E6098" s="4" t="s">
        <v>197</v>
      </c>
      <c r="F6098" s="3">
        <v>42968</v>
      </c>
      <c r="G6098" s="3">
        <v>43080</v>
      </c>
      <c r="H6098">
        <v>0</v>
      </c>
      <c r="I6098" s="4" t="s">
        <v>9018</v>
      </c>
      <c r="J6098" s="4" t="s">
        <v>9019</v>
      </c>
      <c r="K6098" s="4" t="s">
        <v>9012</v>
      </c>
      <c r="L6098">
        <v>3393</v>
      </c>
      <c r="M6098" s="4" t="s">
        <v>26</v>
      </c>
      <c r="N6098">
        <v>1996</v>
      </c>
      <c r="O6098">
        <v>439.21</v>
      </c>
      <c r="P6098">
        <v>792</v>
      </c>
      <c r="Q6098" s="4" t="s">
        <v>23</v>
      </c>
      <c r="R6098" s="4" t="s">
        <v>24</v>
      </c>
      <c r="S6098">
        <v>112</v>
      </c>
    </row>
    <row r="6099" spans="1:19">
      <c r="A6099" s="4" t="s">
        <v>6306</v>
      </c>
      <c r="B6099" s="4" t="s">
        <v>246</v>
      </c>
      <c r="C6099" s="4" t="s">
        <v>192</v>
      </c>
      <c r="D6099" s="4" t="s">
        <v>24</v>
      </c>
      <c r="E6099" s="4" t="s">
        <v>193</v>
      </c>
      <c r="F6099" s="3">
        <v>42969</v>
      </c>
      <c r="G6099" s="3"/>
      <c r="I6099" s="4" t="s">
        <v>9021</v>
      </c>
      <c r="J6099" s="4" t="s">
        <v>9019</v>
      </c>
      <c r="K6099" s="4" t="s">
        <v>9012</v>
      </c>
      <c r="L6099">
        <v>3393</v>
      </c>
      <c r="M6099" s="4"/>
      <c r="Q6099" s="4"/>
      <c r="R6099" s="4"/>
    </row>
    <row r="6100" spans="1:19">
      <c r="A6100" s="4" t="s">
        <v>6307</v>
      </c>
      <c r="B6100" s="4" t="s">
        <v>246</v>
      </c>
      <c r="C6100" s="4" t="s">
        <v>192</v>
      </c>
      <c r="D6100" s="4" t="s">
        <v>63</v>
      </c>
      <c r="E6100" s="4" t="s">
        <v>197</v>
      </c>
      <c r="F6100" s="3">
        <v>42969</v>
      </c>
      <c r="G6100" s="3">
        <v>43074</v>
      </c>
      <c r="H6100">
        <v>0</v>
      </c>
      <c r="I6100" s="4" t="s">
        <v>9021</v>
      </c>
      <c r="J6100" s="4" t="s">
        <v>9019</v>
      </c>
      <c r="K6100" s="4" t="s">
        <v>9012</v>
      </c>
      <c r="L6100">
        <v>3393</v>
      </c>
      <c r="M6100" s="4" t="s">
        <v>33</v>
      </c>
      <c r="N6100">
        <v>1995</v>
      </c>
      <c r="O6100">
        <v>5158.71</v>
      </c>
      <c r="P6100">
        <v>17479</v>
      </c>
      <c r="Q6100" s="4" t="s">
        <v>64</v>
      </c>
      <c r="R6100" s="4" t="s">
        <v>24</v>
      </c>
      <c r="S6100">
        <v>105</v>
      </c>
    </row>
    <row r="6101" spans="1:19">
      <c r="A6101" s="4" t="s">
        <v>6308</v>
      </c>
      <c r="B6101" s="4" t="s">
        <v>279</v>
      </c>
      <c r="C6101" s="4" t="s">
        <v>199</v>
      </c>
      <c r="D6101" s="4" t="s">
        <v>117</v>
      </c>
      <c r="E6101" s="4" t="s">
        <v>172</v>
      </c>
      <c r="F6101" s="3">
        <v>42969</v>
      </c>
      <c r="G6101" s="3">
        <v>43045</v>
      </c>
      <c r="H6101">
        <v>5529</v>
      </c>
      <c r="I6101" s="4" t="s">
        <v>9018</v>
      </c>
      <c r="J6101" s="4" t="s">
        <v>9019</v>
      </c>
      <c r="K6101" s="4" t="s">
        <v>9010</v>
      </c>
      <c r="L6101">
        <v>5482</v>
      </c>
      <c r="M6101" s="4" t="s">
        <v>26</v>
      </c>
      <c r="N6101">
        <v>1996</v>
      </c>
      <c r="O6101">
        <v>439.21</v>
      </c>
      <c r="P6101">
        <v>792</v>
      </c>
      <c r="Q6101" s="4" t="s">
        <v>23</v>
      </c>
      <c r="R6101" s="4" t="s">
        <v>24</v>
      </c>
      <c r="S6101">
        <v>76</v>
      </c>
    </row>
    <row r="6102" spans="1:19">
      <c r="A6102" s="4" t="s">
        <v>6309</v>
      </c>
      <c r="B6102" s="4" t="s">
        <v>279</v>
      </c>
      <c r="C6102" s="4" t="s">
        <v>9011</v>
      </c>
      <c r="D6102" s="4" t="s">
        <v>65</v>
      </c>
      <c r="E6102" s="4" t="s">
        <v>172</v>
      </c>
      <c r="F6102" s="3">
        <v>42969</v>
      </c>
      <c r="G6102" s="3">
        <v>42980</v>
      </c>
      <c r="H6102">
        <v>5002</v>
      </c>
      <c r="I6102" s="4" t="s">
        <v>9018</v>
      </c>
      <c r="J6102" s="4" t="s">
        <v>9019</v>
      </c>
      <c r="K6102" s="4" t="s">
        <v>9010</v>
      </c>
      <c r="L6102">
        <v>4821</v>
      </c>
      <c r="M6102" s="4" t="s">
        <v>33</v>
      </c>
      <c r="N6102">
        <v>1990</v>
      </c>
      <c r="O6102">
        <v>2520.83</v>
      </c>
      <c r="P6102">
        <v>3502</v>
      </c>
      <c r="Q6102" s="4" t="s">
        <v>23</v>
      </c>
      <c r="R6102" s="4" t="s">
        <v>24</v>
      </c>
      <c r="S6102">
        <v>11</v>
      </c>
    </row>
    <row r="6103" spans="1:19">
      <c r="A6103" s="4" t="s">
        <v>6310</v>
      </c>
      <c r="B6103" s="4" t="s">
        <v>263</v>
      </c>
      <c r="C6103" s="4" t="s">
        <v>179</v>
      </c>
      <c r="D6103" s="4" t="s">
        <v>120</v>
      </c>
      <c r="E6103" s="4" t="s">
        <v>197</v>
      </c>
      <c r="F6103" s="3">
        <v>42969</v>
      </c>
      <c r="G6103" s="3">
        <v>42979</v>
      </c>
      <c r="H6103">
        <v>0</v>
      </c>
      <c r="I6103" s="4" t="s">
        <v>9021</v>
      </c>
      <c r="J6103" s="4" t="s">
        <v>9019</v>
      </c>
      <c r="K6103" s="4" t="s">
        <v>9010</v>
      </c>
      <c r="L6103">
        <v>550</v>
      </c>
      <c r="M6103" s="4" t="s">
        <v>58</v>
      </c>
      <c r="N6103">
        <v>1998</v>
      </c>
      <c r="O6103">
        <v>2022.14</v>
      </c>
      <c r="P6103">
        <v>5113</v>
      </c>
      <c r="Q6103" s="4" t="s">
        <v>23</v>
      </c>
      <c r="R6103" s="4" t="s">
        <v>24</v>
      </c>
      <c r="S6103">
        <v>10</v>
      </c>
    </row>
    <row r="6104" spans="1:19">
      <c r="A6104" s="4" t="s">
        <v>6311</v>
      </c>
      <c r="B6104" s="4" t="s">
        <v>263</v>
      </c>
      <c r="C6104" s="4" t="s">
        <v>9011</v>
      </c>
      <c r="D6104" s="4" t="s">
        <v>130</v>
      </c>
      <c r="E6104" s="4" t="s">
        <v>197</v>
      </c>
      <c r="F6104" s="3">
        <v>42969</v>
      </c>
      <c r="G6104" s="3">
        <v>43040</v>
      </c>
      <c r="H6104">
        <v>0</v>
      </c>
      <c r="I6104" s="4" t="s">
        <v>9021</v>
      </c>
      <c r="J6104" s="4" t="s">
        <v>9019</v>
      </c>
      <c r="K6104" s="4" t="s">
        <v>9010</v>
      </c>
      <c r="L6104">
        <v>4821</v>
      </c>
      <c r="M6104" s="4" t="s">
        <v>36</v>
      </c>
      <c r="N6104">
        <v>1979</v>
      </c>
      <c r="O6104">
        <v>4478.47</v>
      </c>
      <c r="P6104">
        <v>13809</v>
      </c>
      <c r="Q6104" s="4" t="s">
        <v>23</v>
      </c>
      <c r="R6104" s="4" t="s">
        <v>24</v>
      </c>
      <c r="S6104">
        <v>71</v>
      </c>
    </row>
    <row r="6105" spans="1:19">
      <c r="A6105" s="4" t="s">
        <v>6312</v>
      </c>
      <c r="B6105" s="4" t="s">
        <v>191</v>
      </c>
      <c r="C6105" s="4" t="s">
        <v>179</v>
      </c>
      <c r="D6105" s="4" t="s">
        <v>72</v>
      </c>
      <c r="E6105" s="4" t="s">
        <v>172</v>
      </c>
      <c r="F6105" s="3">
        <v>42969</v>
      </c>
      <c r="G6105" s="3">
        <v>43089</v>
      </c>
      <c r="H6105">
        <v>476</v>
      </c>
      <c r="I6105" s="4" t="s">
        <v>9026</v>
      </c>
      <c r="J6105" s="4" t="s">
        <v>9024</v>
      </c>
      <c r="K6105" s="4" t="s">
        <v>9010</v>
      </c>
      <c r="L6105">
        <v>550</v>
      </c>
      <c r="M6105" s="4" t="s">
        <v>73</v>
      </c>
      <c r="N6105">
        <v>2003</v>
      </c>
      <c r="O6105">
        <v>692.19</v>
      </c>
      <c r="P6105">
        <v>1922</v>
      </c>
      <c r="Q6105" s="4" t="s">
        <v>23</v>
      </c>
      <c r="R6105" s="4" t="s">
        <v>24</v>
      </c>
      <c r="S6105">
        <v>120</v>
      </c>
    </row>
    <row r="6106" spans="1:19">
      <c r="A6106" s="4" t="s">
        <v>6313</v>
      </c>
      <c r="B6106" s="4" t="s">
        <v>187</v>
      </c>
      <c r="C6106" s="4" t="s">
        <v>177</v>
      </c>
      <c r="D6106" s="4" t="s">
        <v>44</v>
      </c>
      <c r="E6106" s="4" t="s">
        <v>172</v>
      </c>
      <c r="F6106" s="3">
        <v>42969</v>
      </c>
      <c r="G6106" s="3">
        <v>43057</v>
      </c>
      <c r="H6106">
        <v>56</v>
      </c>
      <c r="I6106" s="4" t="s">
        <v>9023</v>
      </c>
      <c r="J6106" s="4" t="s">
        <v>9024</v>
      </c>
      <c r="K6106" s="4" t="s">
        <v>9012</v>
      </c>
      <c r="L6106">
        <v>55</v>
      </c>
      <c r="M6106" s="4" t="s">
        <v>36</v>
      </c>
      <c r="N6106">
        <v>2013</v>
      </c>
      <c r="O6106">
        <v>98.79</v>
      </c>
      <c r="P6106">
        <v>96</v>
      </c>
      <c r="Q6106" s="4" t="s">
        <v>23</v>
      </c>
      <c r="R6106" s="4" t="s">
        <v>35</v>
      </c>
      <c r="S6106">
        <v>88</v>
      </c>
    </row>
    <row r="6107" spans="1:19">
      <c r="A6107" s="4" t="s">
        <v>6314</v>
      </c>
      <c r="B6107" s="4" t="s">
        <v>244</v>
      </c>
      <c r="C6107" s="4" t="s">
        <v>199</v>
      </c>
      <c r="D6107" s="4" t="s">
        <v>79</v>
      </c>
      <c r="E6107" s="4" t="s">
        <v>197</v>
      </c>
      <c r="F6107" s="3">
        <v>42969</v>
      </c>
      <c r="G6107" s="3">
        <v>42978</v>
      </c>
      <c r="H6107">
        <v>0</v>
      </c>
      <c r="I6107" s="4" t="s">
        <v>9016</v>
      </c>
      <c r="J6107" s="4" t="s">
        <v>9015</v>
      </c>
      <c r="K6107" s="4" t="s">
        <v>9010</v>
      </c>
      <c r="L6107">
        <v>5482</v>
      </c>
      <c r="M6107" s="4" t="s">
        <v>26</v>
      </c>
      <c r="N6107">
        <v>2002</v>
      </c>
      <c r="O6107">
        <v>3178.24</v>
      </c>
      <c r="P6107">
        <v>4540</v>
      </c>
      <c r="Q6107" s="4" t="s">
        <v>23</v>
      </c>
      <c r="R6107" s="4" t="s">
        <v>24</v>
      </c>
      <c r="S6107">
        <v>9</v>
      </c>
    </row>
    <row r="6108" spans="1:19">
      <c r="A6108" s="4" t="s">
        <v>6315</v>
      </c>
      <c r="B6108" s="4" t="s">
        <v>201</v>
      </c>
      <c r="C6108" s="4" t="s">
        <v>171</v>
      </c>
      <c r="D6108" s="4" t="s">
        <v>84</v>
      </c>
      <c r="E6108" s="4" t="s">
        <v>197</v>
      </c>
      <c r="F6108" s="3">
        <v>42969</v>
      </c>
      <c r="G6108" s="3">
        <v>43070</v>
      </c>
      <c r="H6108">
        <v>0</v>
      </c>
      <c r="I6108" s="4" t="s">
        <v>9026</v>
      </c>
      <c r="J6108" s="4" t="s">
        <v>9024</v>
      </c>
      <c r="K6108" s="4" t="s">
        <v>9010</v>
      </c>
      <c r="L6108">
        <v>1096</v>
      </c>
      <c r="M6108" s="4" t="s">
        <v>9322</v>
      </c>
      <c r="N6108">
        <v>1980</v>
      </c>
      <c r="O6108">
        <v>7708.38</v>
      </c>
      <c r="P6108">
        <v>13756</v>
      </c>
      <c r="Q6108" s="4" t="s">
        <v>23</v>
      </c>
      <c r="R6108" s="4" t="s">
        <v>24</v>
      </c>
      <c r="S6108">
        <v>101</v>
      </c>
    </row>
    <row r="6109" spans="1:19">
      <c r="A6109" s="4" t="s">
        <v>6316</v>
      </c>
      <c r="B6109" s="4" t="s">
        <v>201</v>
      </c>
      <c r="C6109" s="4" t="s">
        <v>179</v>
      </c>
      <c r="D6109" s="4" t="s">
        <v>108</v>
      </c>
      <c r="E6109" s="4" t="s">
        <v>172</v>
      </c>
      <c r="F6109" s="3">
        <v>42969</v>
      </c>
      <c r="G6109" s="3">
        <v>43069</v>
      </c>
      <c r="H6109">
        <v>601</v>
      </c>
      <c r="I6109" s="4" t="s">
        <v>9026</v>
      </c>
      <c r="J6109" s="4" t="s">
        <v>9024</v>
      </c>
      <c r="K6109" s="4" t="s">
        <v>9010</v>
      </c>
      <c r="L6109">
        <v>550</v>
      </c>
      <c r="M6109" s="4" t="s">
        <v>33</v>
      </c>
      <c r="N6109">
        <v>1996</v>
      </c>
      <c r="O6109">
        <v>2214.94</v>
      </c>
      <c r="P6109">
        <v>5374</v>
      </c>
      <c r="Q6109" s="4" t="s">
        <v>23</v>
      </c>
      <c r="R6109" s="4" t="s">
        <v>24</v>
      </c>
      <c r="S6109">
        <v>100</v>
      </c>
    </row>
    <row r="6110" spans="1:19">
      <c r="A6110" s="4" t="s">
        <v>6317</v>
      </c>
      <c r="B6110" s="4" t="s">
        <v>201</v>
      </c>
      <c r="C6110" s="4" t="s">
        <v>171</v>
      </c>
      <c r="D6110" s="4" t="s">
        <v>49</v>
      </c>
      <c r="E6110" s="4" t="s">
        <v>172</v>
      </c>
      <c r="F6110" s="3">
        <v>42969</v>
      </c>
      <c r="G6110" s="3">
        <v>43097</v>
      </c>
      <c r="H6110">
        <v>1005</v>
      </c>
      <c r="I6110" s="4" t="s">
        <v>9026</v>
      </c>
      <c r="J6110" s="4" t="s">
        <v>9024</v>
      </c>
      <c r="K6110" s="4" t="s">
        <v>9010</v>
      </c>
      <c r="L6110">
        <v>1096</v>
      </c>
      <c r="M6110" s="4" t="s">
        <v>9322</v>
      </c>
      <c r="N6110">
        <v>2010</v>
      </c>
      <c r="O6110">
        <v>587.72</v>
      </c>
      <c r="P6110">
        <v>1501</v>
      </c>
      <c r="Q6110" s="4" t="s">
        <v>23</v>
      </c>
      <c r="R6110" s="4" t="s">
        <v>24</v>
      </c>
      <c r="S6110">
        <v>128</v>
      </c>
    </row>
    <row r="6111" spans="1:19">
      <c r="A6111" s="4" t="s">
        <v>6318</v>
      </c>
      <c r="B6111" s="4" t="s">
        <v>170</v>
      </c>
      <c r="C6111" s="4" t="s">
        <v>199</v>
      </c>
      <c r="D6111" s="4" t="s">
        <v>92</v>
      </c>
      <c r="E6111" s="4" t="s">
        <v>172</v>
      </c>
      <c r="F6111" s="3">
        <v>42969</v>
      </c>
      <c r="G6111" s="3">
        <v>43050</v>
      </c>
      <c r="H6111">
        <v>4731</v>
      </c>
      <c r="I6111" s="4" t="s">
        <v>9014</v>
      </c>
      <c r="J6111" s="4" t="s">
        <v>9015</v>
      </c>
      <c r="K6111" s="4" t="s">
        <v>9010</v>
      </c>
      <c r="L6111">
        <v>5482</v>
      </c>
      <c r="M6111" s="4" t="s">
        <v>73</v>
      </c>
      <c r="N6111">
        <v>1997</v>
      </c>
      <c r="O6111">
        <v>2041.73</v>
      </c>
      <c r="P6111">
        <v>5276</v>
      </c>
      <c r="Q6111" s="4" t="s">
        <v>23</v>
      </c>
      <c r="R6111" s="4" t="s">
        <v>24</v>
      </c>
      <c r="S6111">
        <v>81</v>
      </c>
    </row>
    <row r="6112" spans="1:19">
      <c r="A6112" s="4" t="s">
        <v>6319</v>
      </c>
      <c r="B6112" s="4" t="s">
        <v>232</v>
      </c>
      <c r="C6112" s="4" t="s">
        <v>199</v>
      </c>
      <c r="D6112" s="4" t="s">
        <v>35</v>
      </c>
      <c r="E6112" s="4" t="s">
        <v>197</v>
      </c>
      <c r="F6112" s="3">
        <v>42969</v>
      </c>
      <c r="G6112" s="3">
        <v>43049</v>
      </c>
      <c r="H6112">
        <v>0</v>
      </c>
      <c r="I6112" s="4" t="s">
        <v>9021</v>
      </c>
      <c r="J6112" s="4" t="s">
        <v>9019</v>
      </c>
      <c r="K6112" s="4" t="s">
        <v>9010</v>
      </c>
      <c r="L6112">
        <v>5482</v>
      </c>
      <c r="M6112" s="4" t="s">
        <v>36</v>
      </c>
      <c r="N6112">
        <v>2002</v>
      </c>
      <c r="O6112">
        <v>987.39</v>
      </c>
      <c r="P6112">
        <v>2253</v>
      </c>
      <c r="Q6112" s="4" t="s">
        <v>23</v>
      </c>
      <c r="R6112" s="4" t="s">
        <v>24</v>
      </c>
      <c r="S6112">
        <v>80</v>
      </c>
    </row>
    <row r="6113" spans="1:19">
      <c r="A6113" s="4" t="s">
        <v>6320</v>
      </c>
      <c r="B6113" s="4" t="s">
        <v>232</v>
      </c>
      <c r="C6113" s="4" t="s">
        <v>9011</v>
      </c>
      <c r="D6113" s="4" t="s">
        <v>63</v>
      </c>
      <c r="E6113" s="4" t="s">
        <v>172</v>
      </c>
      <c r="F6113" s="3">
        <v>42969</v>
      </c>
      <c r="G6113" s="3">
        <v>42980</v>
      </c>
      <c r="H6113">
        <v>4649</v>
      </c>
      <c r="I6113" s="4" t="s">
        <v>9021</v>
      </c>
      <c r="J6113" s="4" t="s">
        <v>9019</v>
      </c>
      <c r="K6113" s="4" t="s">
        <v>9010</v>
      </c>
      <c r="L6113">
        <v>4821</v>
      </c>
      <c r="M6113" s="4" t="s">
        <v>33</v>
      </c>
      <c r="N6113">
        <v>1995</v>
      </c>
      <c r="O6113">
        <v>5158.71</v>
      </c>
      <c r="P6113">
        <v>17479</v>
      </c>
      <c r="Q6113" s="4" t="s">
        <v>64</v>
      </c>
      <c r="R6113" s="4" t="s">
        <v>24</v>
      </c>
      <c r="S6113">
        <v>11</v>
      </c>
    </row>
    <row r="6114" spans="1:19">
      <c r="A6114" s="4" t="s">
        <v>6321</v>
      </c>
      <c r="B6114" s="4" t="s">
        <v>226</v>
      </c>
      <c r="C6114" s="4" t="s">
        <v>9011</v>
      </c>
      <c r="D6114" s="4" t="s">
        <v>120</v>
      </c>
      <c r="E6114" s="4" t="s">
        <v>172</v>
      </c>
      <c r="F6114" s="3">
        <v>42969</v>
      </c>
      <c r="G6114" s="3">
        <v>42979</v>
      </c>
      <c r="H6114">
        <v>4787</v>
      </c>
      <c r="I6114" s="4" t="s">
        <v>9018</v>
      </c>
      <c r="J6114" s="4" t="s">
        <v>9019</v>
      </c>
      <c r="K6114" s="4" t="s">
        <v>9010</v>
      </c>
      <c r="L6114">
        <v>4821</v>
      </c>
      <c r="M6114" s="4" t="s">
        <v>58</v>
      </c>
      <c r="N6114">
        <v>1998</v>
      </c>
      <c r="O6114">
        <v>2022.14</v>
      </c>
      <c r="P6114">
        <v>5113</v>
      </c>
      <c r="Q6114" s="4" t="s">
        <v>23</v>
      </c>
      <c r="R6114" s="4" t="s">
        <v>24</v>
      </c>
      <c r="S6114">
        <v>10</v>
      </c>
    </row>
    <row r="6115" spans="1:19">
      <c r="A6115" s="4" t="s">
        <v>6322</v>
      </c>
      <c r="B6115" s="4" t="s">
        <v>235</v>
      </c>
      <c r="C6115" s="4" t="s">
        <v>192</v>
      </c>
      <c r="D6115" s="4" t="s">
        <v>24</v>
      </c>
      <c r="E6115" s="4" t="s">
        <v>193</v>
      </c>
      <c r="F6115" s="3">
        <v>42969</v>
      </c>
      <c r="G6115" s="3"/>
      <c r="I6115" s="4" t="s">
        <v>9018</v>
      </c>
      <c r="J6115" s="4" t="s">
        <v>9019</v>
      </c>
      <c r="K6115" s="4" t="s">
        <v>9012</v>
      </c>
      <c r="L6115">
        <v>3393</v>
      </c>
      <c r="M6115" s="4"/>
      <c r="Q6115" s="4"/>
      <c r="R6115" s="4"/>
    </row>
    <row r="6116" spans="1:19">
      <c r="A6116" s="4" t="s">
        <v>6323</v>
      </c>
      <c r="B6116" s="4" t="s">
        <v>235</v>
      </c>
      <c r="C6116" s="4" t="s">
        <v>192</v>
      </c>
      <c r="D6116" s="4" t="s">
        <v>117</v>
      </c>
      <c r="E6116" s="4" t="s">
        <v>172</v>
      </c>
      <c r="F6116" s="3">
        <v>42969</v>
      </c>
      <c r="G6116" s="3">
        <v>43091</v>
      </c>
      <c r="H6116">
        <v>2994</v>
      </c>
      <c r="I6116" s="4" t="s">
        <v>9018</v>
      </c>
      <c r="J6116" s="4" t="s">
        <v>9019</v>
      </c>
      <c r="K6116" s="4" t="s">
        <v>9012</v>
      </c>
      <c r="L6116">
        <v>3393</v>
      </c>
      <c r="M6116" s="4" t="s">
        <v>26</v>
      </c>
      <c r="N6116">
        <v>1996</v>
      </c>
      <c r="O6116">
        <v>439.21</v>
      </c>
      <c r="P6116">
        <v>792</v>
      </c>
      <c r="Q6116" s="4" t="s">
        <v>23</v>
      </c>
      <c r="R6116" s="4" t="s">
        <v>24</v>
      </c>
      <c r="S6116">
        <v>122</v>
      </c>
    </row>
    <row r="6117" spans="1:19">
      <c r="A6117" s="4" t="s">
        <v>6324</v>
      </c>
      <c r="B6117" s="4" t="s">
        <v>181</v>
      </c>
      <c r="C6117" s="4" t="s">
        <v>171</v>
      </c>
      <c r="D6117" s="4" t="s">
        <v>24</v>
      </c>
      <c r="E6117" s="4" t="s">
        <v>193</v>
      </c>
      <c r="F6117" s="3">
        <v>42969</v>
      </c>
      <c r="G6117" s="3"/>
      <c r="I6117" s="4" t="s">
        <v>9026</v>
      </c>
      <c r="J6117" s="4" t="s">
        <v>9024</v>
      </c>
      <c r="K6117" s="4" t="s">
        <v>9010</v>
      </c>
      <c r="L6117">
        <v>1096</v>
      </c>
      <c r="M6117" s="4"/>
      <c r="Q6117" s="4"/>
      <c r="R6117" s="4"/>
    </row>
    <row r="6118" spans="1:19">
      <c r="A6118" s="4" t="s">
        <v>6325</v>
      </c>
      <c r="B6118" s="4" t="s">
        <v>181</v>
      </c>
      <c r="C6118" s="4" t="s">
        <v>9011</v>
      </c>
      <c r="D6118" s="4" t="s">
        <v>24</v>
      </c>
      <c r="E6118" s="4" t="s">
        <v>193</v>
      </c>
      <c r="F6118" s="3">
        <v>42969</v>
      </c>
      <c r="G6118" s="3"/>
      <c r="I6118" s="4" t="s">
        <v>9026</v>
      </c>
      <c r="J6118" s="4" t="s">
        <v>9024</v>
      </c>
      <c r="K6118" s="4" t="s">
        <v>9010</v>
      </c>
      <c r="L6118">
        <v>4821</v>
      </c>
      <c r="M6118" s="4"/>
      <c r="Q6118" s="4"/>
      <c r="R6118" s="4"/>
    </row>
    <row r="6119" spans="1:19">
      <c r="A6119" s="4" t="s">
        <v>6326</v>
      </c>
      <c r="B6119" s="4" t="s">
        <v>183</v>
      </c>
      <c r="C6119" s="4" t="s">
        <v>192</v>
      </c>
      <c r="D6119" s="4" t="s">
        <v>61</v>
      </c>
      <c r="E6119" s="4" t="s">
        <v>197</v>
      </c>
      <c r="F6119" s="3">
        <v>42970</v>
      </c>
      <c r="G6119" s="3">
        <v>43047</v>
      </c>
      <c r="H6119">
        <v>0</v>
      </c>
      <c r="I6119" s="4" t="s">
        <v>9014</v>
      </c>
      <c r="J6119" s="4" t="s">
        <v>9015</v>
      </c>
      <c r="K6119" s="4" t="s">
        <v>9012</v>
      </c>
      <c r="L6119">
        <v>3393</v>
      </c>
      <c r="M6119" s="4" t="s">
        <v>58</v>
      </c>
      <c r="N6119">
        <v>1991</v>
      </c>
      <c r="O6119">
        <v>2819.5</v>
      </c>
      <c r="P6119">
        <v>7227</v>
      </c>
      <c r="Q6119" s="4" t="s">
        <v>23</v>
      </c>
      <c r="R6119" s="4" t="s">
        <v>62</v>
      </c>
      <c r="S6119">
        <v>77</v>
      </c>
    </row>
    <row r="6120" spans="1:19">
      <c r="A6120" s="4" t="s">
        <v>6327</v>
      </c>
      <c r="B6120" s="4" t="s">
        <v>183</v>
      </c>
      <c r="C6120" s="4" t="s">
        <v>177</v>
      </c>
      <c r="D6120" s="4" t="s">
        <v>42</v>
      </c>
      <c r="E6120" s="4" t="s">
        <v>172</v>
      </c>
      <c r="F6120" s="3">
        <v>42970</v>
      </c>
      <c r="G6120" s="3">
        <v>43053</v>
      </c>
      <c r="H6120">
        <v>58</v>
      </c>
      <c r="I6120" s="4" t="s">
        <v>9014</v>
      </c>
      <c r="J6120" s="4" t="s">
        <v>9015</v>
      </c>
      <c r="K6120" s="4" t="s">
        <v>9012</v>
      </c>
      <c r="L6120">
        <v>55</v>
      </c>
      <c r="M6120" s="4" t="s">
        <v>26</v>
      </c>
      <c r="N6120">
        <v>2017</v>
      </c>
      <c r="O6120">
        <v>4.54</v>
      </c>
      <c r="P6120">
        <v>9</v>
      </c>
      <c r="Q6120" s="4" t="s">
        <v>23</v>
      </c>
      <c r="R6120" s="4" t="s">
        <v>24</v>
      </c>
      <c r="S6120">
        <v>83</v>
      </c>
    </row>
    <row r="6121" spans="1:19">
      <c r="A6121" s="4" t="s">
        <v>6328</v>
      </c>
      <c r="B6121" s="4" t="s">
        <v>261</v>
      </c>
      <c r="C6121" s="4" t="s">
        <v>192</v>
      </c>
      <c r="D6121" s="4" t="s">
        <v>24</v>
      </c>
      <c r="E6121" s="4" t="s">
        <v>193</v>
      </c>
      <c r="F6121" s="3">
        <v>42970</v>
      </c>
      <c r="G6121" s="3"/>
      <c r="I6121" s="4" t="s">
        <v>9021</v>
      </c>
      <c r="J6121" s="4" t="s">
        <v>9019</v>
      </c>
      <c r="K6121" s="4" t="s">
        <v>9012</v>
      </c>
      <c r="L6121">
        <v>3393</v>
      </c>
      <c r="M6121" s="4"/>
      <c r="Q6121" s="4"/>
      <c r="R6121" s="4"/>
    </row>
    <row r="6122" spans="1:19">
      <c r="A6122" s="4" t="s">
        <v>6329</v>
      </c>
      <c r="B6122" s="4" t="s">
        <v>304</v>
      </c>
      <c r="C6122" s="4" t="s">
        <v>171</v>
      </c>
      <c r="D6122" s="4" t="s">
        <v>27</v>
      </c>
      <c r="E6122" s="4" t="s">
        <v>172</v>
      </c>
      <c r="F6122" s="3">
        <v>42970</v>
      </c>
      <c r="G6122" s="3">
        <v>43052</v>
      </c>
      <c r="H6122">
        <v>1074</v>
      </c>
      <c r="I6122" s="4" t="s">
        <v>9014</v>
      </c>
      <c r="J6122" s="4" t="s">
        <v>9015</v>
      </c>
      <c r="K6122" s="4" t="s">
        <v>9010</v>
      </c>
      <c r="L6122">
        <v>1096</v>
      </c>
      <c r="M6122" s="4" t="s">
        <v>26</v>
      </c>
      <c r="N6122">
        <v>1986</v>
      </c>
      <c r="O6122">
        <v>647.17999999999995</v>
      </c>
      <c r="P6122">
        <v>1185</v>
      </c>
      <c r="Q6122" s="4" t="s">
        <v>28</v>
      </c>
      <c r="R6122" s="4" t="s">
        <v>24</v>
      </c>
      <c r="S6122">
        <v>82</v>
      </c>
    </row>
    <row r="6123" spans="1:19">
      <c r="A6123" s="4" t="s">
        <v>6330</v>
      </c>
      <c r="B6123" s="4" t="s">
        <v>304</v>
      </c>
      <c r="C6123" s="4" t="s">
        <v>177</v>
      </c>
      <c r="D6123" s="4" t="s">
        <v>79</v>
      </c>
      <c r="E6123" s="4" t="s">
        <v>172</v>
      </c>
      <c r="F6123" s="3">
        <v>42970</v>
      </c>
      <c r="G6123" s="3">
        <v>42973</v>
      </c>
      <c r="H6123">
        <v>54</v>
      </c>
      <c r="I6123" s="4" t="s">
        <v>9014</v>
      </c>
      <c r="J6123" s="4" t="s">
        <v>9015</v>
      </c>
      <c r="K6123" s="4" t="s">
        <v>9012</v>
      </c>
      <c r="L6123">
        <v>55</v>
      </c>
      <c r="M6123" s="4" t="s">
        <v>26</v>
      </c>
      <c r="N6123">
        <v>2002</v>
      </c>
      <c r="O6123">
        <v>3178.24</v>
      </c>
      <c r="P6123">
        <v>4540</v>
      </c>
      <c r="Q6123" s="4" t="s">
        <v>23</v>
      </c>
      <c r="R6123" s="4" t="s">
        <v>24</v>
      </c>
      <c r="S6123">
        <v>3</v>
      </c>
    </row>
    <row r="6124" spans="1:19">
      <c r="A6124" s="4" t="s">
        <v>6331</v>
      </c>
      <c r="B6124" s="4" t="s">
        <v>210</v>
      </c>
      <c r="C6124" s="4" t="s">
        <v>9011</v>
      </c>
      <c r="D6124" s="4" t="s">
        <v>24</v>
      </c>
      <c r="E6124" s="4" t="s">
        <v>193</v>
      </c>
      <c r="F6124" s="3">
        <v>42970</v>
      </c>
      <c r="G6124" s="3"/>
      <c r="I6124" s="4" t="s">
        <v>9021</v>
      </c>
      <c r="J6124" s="4" t="s">
        <v>9019</v>
      </c>
      <c r="K6124" s="4" t="s">
        <v>9010</v>
      </c>
      <c r="L6124">
        <v>4821</v>
      </c>
      <c r="M6124" s="4"/>
      <c r="Q6124" s="4"/>
      <c r="R6124" s="4"/>
    </row>
    <row r="6125" spans="1:19">
      <c r="A6125" s="4" t="s">
        <v>6332</v>
      </c>
      <c r="B6125" s="4" t="s">
        <v>210</v>
      </c>
      <c r="C6125" s="4" t="s">
        <v>179</v>
      </c>
      <c r="D6125" s="4" t="s">
        <v>63</v>
      </c>
      <c r="E6125" s="4" t="s">
        <v>197</v>
      </c>
      <c r="F6125" s="3">
        <v>42970</v>
      </c>
      <c r="G6125" s="3">
        <v>43040</v>
      </c>
      <c r="H6125">
        <v>0</v>
      </c>
      <c r="I6125" s="4" t="s">
        <v>9021</v>
      </c>
      <c r="J6125" s="4" t="s">
        <v>9019</v>
      </c>
      <c r="K6125" s="4" t="s">
        <v>9010</v>
      </c>
      <c r="L6125">
        <v>550</v>
      </c>
      <c r="M6125" s="4" t="s">
        <v>33</v>
      </c>
      <c r="N6125">
        <v>1995</v>
      </c>
      <c r="O6125">
        <v>5158.71</v>
      </c>
      <c r="P6125">
        <v>17479</v>
      </c>
      <c r="Q6125" s="4" t="s">
        <v>64</v>
      </c>
      <c r="R6125" s="4" t="s">
        <v>24</v>
      </c>
      <c r="S6125">
        <v>70</v>
      </c>
    </row>
    <row r="6126" spans="1:19">
      <c r="A6126" s="4" t="s">
        <v>6333</v>
      </c>
      <c r="B6126" s="4" t="s">
        <v>210</v>
      </c>
      <c r="C6126" s="4" t="s">
        <v>171</v>
      </c>
      <c r="D6126" s="4" t="s">
        <v>63</v>
      </c>
      <c r="E6126" s="4" t="s">
        <v>172</v>
      </c>
      <c r="F6126" s="3">
        <v>42970</v>
      </c>
      <c r="G6126" s="3">
        <v>43072</v>
      </c>
      <c r="H6126">
        <v>1054</v>
      </c>
      <c r="I6126" s="4" t="s">
        <v>9021</v>
      </c>
      <c r="J6126" s="4" t="s">
        <v>9019</v>
      </c>
      <c r="K6126" s="4" t="s">
        <v>9010</v>
      </c>
      <c r="L6126">
        <v>1096</v>
      </c>
      <c r="M6126" s="4" t="s">
        <v>33</v>
      </c>
      <c r="N6126">
        <v>1995</v>
      </c>
      <c r="O6126">
        <v>5158.71</v>
      </c>
      <c r="P6126">
        <v>17479</v>
      </c>
      <c r="Q6126" s="4" t="s">
        <v>64</v>
      </c>
      <c r="R6126" s="4" t="s">
        <v>24</v>
      </c>
      <c r="S6126">
        <v>102</v>
      </c>
    </row>
    <row r="6127" spans="1:19">
      <c r="A6127" s="4" t="s">
        <v>6334</v>
      </c>
      <c r="B6127" s="4" t="s">
        <v>174</v>
      </c>
      <c r="C6127" s="4" t="s">
        <v>9011</v>
      </c>
      <c r="D6127" s="4" t="s">
        <v>27</v>
      </c>
      <c r="E6127" s="4" t="s">
        <v>172</v>
      </c>
      <c r="F6127" s="3">
        <v>42970</v>
      </c>
      <c r="G6127" s="3">
        <v>43053</v>
      </c>
      <c r="H6127">
        <v>4833</v>
      </c>
      <c r="I6127" s="4" t="s">
        <v>9016</v>
      </c>
      <c r="J6127" s="4" t="s">
        <v>9015</v>
      </c>
      <c r="K6127" s="4" t="s">
        <v>9010</v>
      </c>
      <c r="L6127">
        <v>4821</v>
      </c>
      <c r="M6127" s="4" t="s">
        <v>26</v>
      </c>
      <c r="N6127">
        <v>1986</v>
      </c>
      <c r="O6127">
        <v>647.17999999999995</v>
      </c>
      <c r="P6127">
        <v>1185</v>
      </c>
      <c r="Q6127" s="4" t="s">
        <v>28</v>
      </c>
      <c r="R6127" s="4" t="s">
        <v>24</v>
      </c>
      <c r="S6127">
        <v>83</v>
      </c>
    </row>
    <row r="6128" spans="1:19">
      <c r="A6128" s="4" t="s">
        <v>6335</v>
      </c>
      <c r="B6128" s="4" t="s">
        <v>174</v>
      </c>
      <c r="C6128" s="4" t="s">
        <v>9011</v>
      </c>
      <c r="D6128" s="4" t="s">
        <v>51</v>
      </c>
      <c r="E6128" s="4" t="s">
        <v>172</v>
      </c>
      <c r="F6128" s="3">
        <v>42970</v>
      </c>
      <c r="G6128" s="3">
        <v>43089</v>
      </c>
      <c r="H6128">
        <v>4744</v>
      </c>
      <c r="I6128" s="4" t="s">
        <v>9016</v>
      </c>
      <c r="J6128" s="4" t="s">
        <v>9015</v>
      </c>
      <c r="K6128" s="4" t="s">
        <v>9010</v>
      </c>
      <c r="L6128">
        <v>4821</v>
      </c>
      <c r="M6128" s="4" t="s">
        <v>36</v>
      </c>
      <c r="N6128">
        <v>1982</v>
      </c>
      <c r="O6128">
        <v>4618</v>
      </c>
      <c r="P6128">
        <v>10083</v>
      </c>
      <c r="Q6128" s="4" t="s">
        <v>23</v>
      </c>
      <c r="R6128" s="4" t="s">
        <v>24</v>
      </c>
      <c r="S6128">
        <v>119</v>
      </c>
    </row>
    <row r="6129" spans="1:19">
      <c r="A6129" s="4" t="s">
        <v>6336</v>
      </c>
      <c r="B6129" s="4" t="s">
        <v>237</v>
      </c>
      <c r="C6129" s="4" t="s">
        <v>192</v>
      </c>
      <c r="D6129" s="4" t="s">
        <v>99</v>
      </c>
      <c r="E6129" s="4" t="s">
        <v>197</v>
      </c>
      <c r="F6129" s="3">
        <v>42970</v>
      </c>
      <c r="G6129" s="3">
        <v>43042</v>
      </c>
      <c r="H6129">
        <v>0</v>
      </c>
      <c r="I6129" s="4" t="s">
        <v>9018</v>
      </c>
      <c r="J6129" s="4" t="s">
        <v>9019</v>
      </c>
      <c r="K6129" s="4" t="s">
        <v>9012</v>
      </c>
      <c r="L6129">
        <v>3393</v>
      </c>
      <c r="M6129" s="4" t="s">
        <v>33</v>
      </c>
      <c r="N6129">
        <v>2003</v>
      </c>
      <c r="O6129">
        <v>1419.98</v>
      </c>
      <c r="P6129">
        <v>4018</v>
      </c>
      <c r="Q6129" s="4" t="s">
        <v>23</v>
      </c>
      <c r="R6129" s="4" t="s">
        <v>24</v>
      </c>
      <c r="S6129">
        <v>72</v>
      </c>
    </row>
    <row r="6130" spans="1:19">
      <c r="A6130" s="4" t="s">
        <v>6337</v>
      </c>
      <c r="B6130" s="4" t="s">
        <v>191</v>
      </c>
      <c r="C6130" s="4" t="s">
        <v>179</v>
      </c>
      <c r="D6130" s="4" t="s">
        <v>86</v>
      </c>
      <c r="E6130" s="4" t="s">
        <v>172</v>
      </c>
      <c r="F6130" s="3">
        <v>42970</v>
      </c>
      <c r="G6130" s="3">
        <v>43068</v>
      </c>
      <c r="H6130">
        <v>508</v>
      </c>
      <c r="I6130" s="4" t="s">
        <v>9026</v>
      </c>
      <c r="J6130" s="4" t="s">
        <v>9024</v>
      </c>
      <c r="K6130" s="4" t="s">
        <v>9010</v>
      </c>
      <c r="L6130">
        <v>550</v>
      </c>
      <c r="M6130" s="4" t="s">
        <v>26</v>
      </c>
      <c r="N6130">
        <v>1985</v>
      </c>
      <c r="O6130">
        <v>2741.37</v>
      </c>
      <c r="P6130">
        <v>9226</v>
      </c>
      <c r="Q6130" s="4" t="s">
        <v>23</v>
      </c>
      <c r="R6130" s="4" t="s">
        <v>24</v>
      </c>
      <c r="S6130">
        <v>98</v>
      </c>
    </row>
    <row r="6131" spans="1:19">
      <c r="A6131" s="4" t="s">
        <v>6338</v>
      </c>
      <c r="B6131" s="4" t="s">
        <v>343</v>
      </c>
      <c r="C6131" s="4" t="s">
        <v>177</v>
      </c>
      <c r="D6131" s="4" t="s">
        <v>70</v>
      </c>
      <c r="E6131" s="4" t="s">
        <v>172</v>
      </c>
      <c r="F6131" s="3">
        <v>42970</v>
      </c>
      <c r="G6131" s="3">
        <v>43058</v>
      </c>
      <c r="H6131">
        <v>57</v>
      </c>
      <c r="I6131" s="4" t="s">
        <v>9016</v>
      </c>
      <c r="J6131" s="4" t="s">
        <v>9015</v>
      </c>
      <c r="K6131" s="4" t="s">
        <v>9012</v>
      </c>
      <c r="L6131">
        <v>55</v>
      </c>
      <c r="M6131" s="4" t="s">
        <v>55</v>
      </c>
      <c r="N6131">
        <v>2007</v>
      </c>
      <c r="O6131">
        <v>86.68</v>
      </c>
      <c r="P6131">
        <v>187</v>
      </c>
      <c r="Q6131" s="4" t="s">
        <v>23</v>
      </c>
      <c r="R6131" s="4" t="s">
        <v>56</v>
      </c>
      <c r="S6131">
        <v>88</v>
      </c>
    </row>
    <row r="6132" spans="1:19">
      <c r="A6132" s="4" t="s">
        <v>6339</v>
      </c>
      <c r="B6132" s="4" t="s">
        <v>219</v>
      </c>
      <c r="C6132" s="4" t="s">
        <v>179</v>
      </c>
      <c r="D6132" s="4" t="s">
        <v>87</v>
      </c>
      <c r="E6132" s="4" t="s">
        <v>193</v>
      </c>
      <c r="F6132" s="3">
        <v>42970</v>
      </c>
      <c r="G6132" s="3"/>
      <c r="I6132" s="4" t="s">
        <v>9026</v>
      </c>
      <c r="J6132" s="4" t="s">
        <v>9024</v>
      </c>
      <c r="K6132" s="4" t="s">
        <v>9010</v>
      </c>
      <c r="L6132">
        <v>550</v>
      </c>
      <c r="M6132" s="4" t="s">
        <v>26</v>
      </c>
      <c r="N6132">
        <v>2004</v>
      </c>
      <c r="O6132">
        <v>1618.89</v>
      </c>
      <c r="P6132">
        <v>3889</v>
      </c>
      <c r="Q6132" s="4" t="s">
        <v>23</v>
      </c>
      <c r="R6132" s="4" t="s">
        <v>24</v>
      </c>
    </row>
    <row r="6133" spans="1:19">
      <c r="A6133" s="4" t="s">
        <v>6340</v>
      </c>
      <c r="B6133" s="4" t="s">
        <v>230</v>
      </c>
      <c r="C6133" s="4" t="s">
        <v>171</v>
      </c>
      <c r="D6133" s="4" t="s">
        <v>81</v>
      </c>
      <c r="E6133" s="4" t="s">
        <v>197</v>
      </c>
      <c r="F6133" s="3">
        <v>42970</v>
      </c>
      <c r="G6133" s="3">
        <v>42991</v>
      </c>
      <c r="H6133">
        <v>0</v>
      </c>
      <c r="I6133" s="4" t="s">
        <v>9026</v>
      </c>
      <c r="J6133" s="4" t="s">
        <v>9024</v>
      </c>
      <c r="K6133" s="4" t="s">
        <v>9010</v>
      </c>
      <c r="L6133">
        <v>1096</v>
      </c>
      <c r="M6133" s="4" t="s">
        <v>33</v>
      </c>
      <c r="N6133">
        <v>1989</v>
      </c>
      <c r="O6133">
        <v>1388.67</v>
      </c>
      <c r="P6133">
        <v>3583</v>
      </c>
      <c r="Q6133" s="4" t="s">
        <v>23</v>
      </c>
      <c r="R6133" s="4" t="s">
        <v>24</v>
      </c>
      <c r="S6133">
        <v>21</v>
      </c>
    </row>
    <row r="6134" spans="1:19">
      <c r="A6134" s="4" t="s">
        <v>6341</v>
      </c>
      <c r="B6134" s="4" t="s">
        <v>230</v>
      </c>
      <c r="C6134" s="4" t="s">
        <v>9011</v>
      </c>
      <c r="D6134" s="4" t="s">
        <v>105</v>
      </c>
      <c r="E6134" s="4" t="s">
        <v>172</v>
      </c>
      <c r="F6134" s="3">
        <v>42970</v>
      </c>
      <c r="G6134" s="3">
        <v>43054</v>
      </c>
      <c r="H6134">
        <v>5280</v>
      </c>
      <c r="I6134" s="4" t="s">
        <v>9026</v>
      </c>
      <c r="J6134" s="4" t="s">
        <v>9024</v>
      </c>
      <c r="K6134" s="4" t="s">
        <v>9010</v>
      </c>
      <c r="L6134">
        <v>4821</v>
      </c>
      <c r="M6134" s="4" t="s">
        <v>36</v>
      </c>
      <c r="N6134">
        <v>1996</v>
      </c>
      <c r="O6134">
        <v>6354.87</v>
      </c>
      <c r="P6134">
        <v>16780</v>
      </c>
      <c r="Q6134" s="4" t="s">
        <v>23</v>
      </c>
      <c r="R6134" s="4" t="s">
        <v>35</v>
      </c>
      <c r="S6134">
        <v>84</v>
      </c>
    </row>
    <row r="6135" spans="1:19">
      <c r="A6135" s="4" t="s">
        <v>6342</v>
      </c>
      <c r="B6135" s="4" t="s">
        <v>230</v>
      </c>
      <c r="C6135" s="4" t="s">
        <v>177</v>
      </c>
      <c r="D6135" s="4" t="s">
        <v>115</v>
      </c>
      <c r="E6135" s="4" t="s">
        <v>172</v>
      </c>
      <c r="F6135" s="3">
        <v>42970</v>
      </c>
      <c r="G6135" s="3">
        <v>42972</v>
      </c>
      <c r="H6135">
        <v>62</v>
      </c>
      <c r="I6135" s="4" t="s">
        <v>9026</v>
      </c>
      <c r="J6135" s="4" t="s">
        <v>9024</v>
      </c>
      <c r="K6135" s="4" t="s">
        <v>9012</v>
      </c>
      <c r="L6135">
        <v>55</v>
      </c>
      <c r="M6135" s="4" t="s">
        <v>46</v>
      </c>
      <c r="N6135">
        <v>2008</v>
      </c>
      <c r="O6135">
        <v>894.37</v>
      </c>
      <c r="P6135">
        <v>1593</v>
      </c>
      <c r="Q6135" s="4" t="s">
        <v>116</v>
      </c>
      <c r="R6135" s="4" t="s">
        <v>24</v>
      </c>
      <c r="S6135">
        <v>2</v>
      </c>
    </row>
    <row r="6136" spans="1:19">
      <c r="A6136" s="4" t="s">
        <v>6343</v>
      </c>
      <c r="B6136" s="4" t="s">
        <v>256</v>
      </c>
      <c r="C6136" s="4" t="s">
        <v>192</v>
      </c>
      <c r="D6136" s="4" t="s">
        <v>76</v>
      </c>
      <c r="E6136" s="4" t="s">
        <v>197</v>
      </c>
      <c r="F6136" s="3">
        <v>42970</v>
      </c>
      <c r="G6136" s="3">
        <v>43046</v>
      </c>
      <c r="H6136">
        <v>0</v>
      </c>
      <c r="I6136" s="4" t="s">
        <v>9014</v>
      </c>
      <c r="J6136" s="4" t="s">
        <v>9015</v>
      </c>
      <c r="K6136" s="4" t="s">
        <v>9012</v>
      </c>
      <c r="L6136">
        <v>3393</v>
      </c>
      <c r="M6136" s="4" t="s">
        <v>9322</v>
      </c>
      <c r="N6136">
        <v>1997</v>
      </c>
      <c r="O6136">
        <v>8170.38</v>
      </c>
      <c r="P6136">
        <v>16499</v>
      </c>
      <c r="Q6136" s="4" t="s">
        <v>77</v>
      </c>
      <c r="R6136" s="4" t="s">
        <v>24</v>
      </c>
      <c r="S6136">
        <v>76</v>
      </c>
    </row>
    <row r="6137" spans="1:19">
      <c r="A6137" s="4" t="s">
        <v>6344</v>
      </c>
      <c r="B6137" s="4" t="s">
        <v>256</v>
      </c>
      <c r="C6137" s="4" t="s">
        <v>179</v>
      </c>
      <c r="D6137" s="4" t="s">
        <v>47</v>
      </c>
      <c r="E6137" s="4" t="s">
        <v>172</v>
      </c>
      <c r="F6137" s="3">
        <v>42970</v>
      </c>
      <c r="G6137" s="3">
        <v>43060</v>
      </c>
      <c r="H6137">
        <v>528</v>
      </c>
      <c r="I6137" s="4" t="s">
        <v>9014</v>
      </c>
      <c r="J6137" s="4" t="s">
        <v>9015</v>
      </c>
      <c r="K6137" s="4" t="s">
        <v>9010</v>
      </c>
      <c r="L6137">
        <v>550</v>
      </c>
      <c r="M6137" s="4" t="s">
        <v>46</v>
      </c>
      <c r="N6137">
        <v>1986</v>
      </c>
      <c r="O6137">
        <v>2403.58</v>
      </c>
      <c r="P6137">
        <v>8801</v>
      </c>
      <c r="Q6137" s="4" t="s">
        <v>23</v>
      </c>
      <c r="R6137" s="4" t="s">
        <v>24</v>
      </c>
      <c r="S6137">
        <v>90</v>
      </c>
    </row>
    <row r="6138" spans="1:19">
      <c r="A6138" s="4" t="s">
        <v>6345</v>
      </c>
      <c r="B6138" s="4" t="s">
        <v>201</v>
      </c>
      <c r="C6138" s="4" t="s">
        <v>171</v>
      </c>
      <c r="D6138" s="4" t="s">
        <v>86</v>
      </c>
      <c r="E6138" s="4" t="s">
        <v>172</v>
      </c>
      <c r="F6138" s="3">
        <v>42970</v>
      </c>
      <c r="G6138" s="3">
        <v>42974</v>
      </c>
      <c r="H6138">
        <v>993</v>
      </c>
      <c r="I6138" s="4" t="s">
        <v>9026</v>
      </c>
      <c r="J6138" s="4" t="s">
        <v>9024</v>
      </c>
      <c r="K6138" s="4" t="s">
        <v>9010</v>
      </c>
      <c r="L6138">
        <v>1096</v>
      </c>
      <c r="M6138" s="4" t="s">
        <v>26</v>
      </c>
      <c r="N6138">
        <v>1985</v>
      </c>
      <c r="O6138">
        <v>2741.37</v>
      </c>
      <c r="P6138">
        <v>9226</v>
      </c>
      <c r="Q6138" s="4" t="s">
        <v>23</v>
      </c>
      <c r="R6138" s="4" t="s">
        <v>24</v>
      </c>
      <c r="S6138">
        <v>4</v>
      </c>
    </row>
    <row r="6139" spans="1:19">
      <c r="A6139" s="4" t="s">
        <v>6346</v>
      </c>
      <c r="B6139" s="4" t="s">
        <v>201</v>
      </c>
      <c r="C6139" s="4" t="s">
        <v>171</v>
      </c>
      <c r="D6139" s="4" t="s">
        <v>124</v>
      </c>
      <c r="E6139" s="4" t="s">
        <v>172</v>
      </c>
      <c r="F6139" s="3">
        <v>42970</v>
      </c>
      <c r="G6139" s="3">
        <v>42988</v>
      </c>
      <c r="H6139">
        <v>1121</v>
      </c>
      <c r="I6139" s="4" t="s">
        <v>9026</v>
      </c>
      <c r="J6139" s="4" t="s">
        <v>9024</v>
      </c>
      <c r="K6139" s="4" t="s">
        <v>9010</v>
      </c>
      <c r="L6139">
        <v>1096</v>
      </c>
      <c r="M6139" s="4" t="s">
        <v>60</v>
      </c>
      <c r="N6139">
        <v>1983</v>
      </c>
      <c r="O6139">
        <v>2871.35</v>
      </c>
      <c r="P6139">
        <v>9561</v>
      </c>
      <c r="Q6139" s="4" t="s">
        <v>23</v>
      </c>
      <c r="R6139" s="4" t="s">
        <v>24</v>
      </c>
      <c r="S6139">
        <v>18</v>
      </c>
    </row>
    <row r="6140" spans="1:19">
      <c r="A6140" s="4" t="s">
        <v>6347</v>
      </c>
      <c r="B6140" s="4" t="s">
        <v>201</v>
      </c>
      <c r="C6140" s="4" t="s">
        <v>199</v>
      </c>
      <c r="D6140" s="4" t="s">
        <v>54</v>
      </c>
      <c r="E6140" s="4" t="s">
        <v>172</v>
      </c>
      <c r="F6140" s="3">
        <v>42970</v>
      </c>
      <c r="G6140" s="3">
        <v>43072</v>
      </c>
      <c r="H6140">
        <v>5110</v>
      </c>
      <c r="I6140" s="4" t="s">
        <v>9026</v>
      </c>
      <c r="J6140" s="4" t="s">
        <v>9024</v>
      </c>
      <c r="K6140" s="4" t="s">
        <v>9010</v>
      </c>
      <c r="L6140">
        <v>5482</v>
      </c>
      <c r="M6140" s="4" t="s">
        <v>55</v>
      </c>
      <c r="N6140">
        <v>1995</v>
      </c>
      <c r="O6140">
        <v>1825.82</v>
      </c>
      <c r="P6140">
        <v>5595</v>
      </c>
      <c r="Q6140" s="4" t="s">
        <v>23</v>
      </c>
      <c r="R6140" s="4" t="s">
        <v>56</v>
      </c>
      <c r="S6140">
        <v>102</v>
      </c>
    </row>
    <row r="6141" spans="1:19">
      <c r="A6141" s="4" t="s">
        <v>6348</v>
      </c>
      <c r="B6141" s="4" t="s">
        <v>170</v>
      </c>
      <c r="C6141" s="4" t="s">
        <v>177</v>
      </c>
      <c r="D6141" s="4" t="s">
        <v>43</v>
      </c>
      <c r="E6141" s="4" t="s">
        <v>172</v>
      </c>
      <c r="F6141" s="3">
        <v>42970</v>
      </c>
      <c r="G6141" s="3">
        <v>43082</v>
      </c>
      <c r="H6141">
        <v>51</v>
      </c>
      <c r="I6141" s="4" t="s">
        <v>9014</v>
      </c>
      <c r="J6141" s="4" t="s">
        <v>9015</v>
      </c>
      <c r="K6141" s="4" t="s">
        <v>9012</v>
      </c>
      <c r="L6141">
        <v>55</v>
      </c>
      <c r="M6141" s="4" t="s">
        <v>9322</v>
      </c>
      <c r="N6141">
        <v>2005</v>
      </c>
      <c r="O6141">
        <v>1520.66</v>
      </c>
      <c r="P6141">
        <v>1806</v>
      </c>
      <c r="Q6141" s="4" t="s">
        <v>23</v>
      </c>
      <c r="R6141" s="4" t="s">
        <v>24</v>
      </c>
      <c r="S6141">
        <v>112</v>
      </c>
    </row>
    <row r="6142" spans="1:19">
      <c r="A6142" s="4" t="s">
        <v>6349</v>
      </c>
      <c r="B6142" s="4" t="s">
        <v>189</v>
      </c>
      <c r="C6142" s="4" t="s">
        <v>179</v>
      </c>
      <c r="D6142" s="4" t="s">
        <v>79</v>
      </c>
      <c r="E6142" s="4" t="s">
        <v>197</v>
      </c>
      <c r="F6142" s="3">
        <v>42970</v>
      </c>
      <c r="G6142" s="3">
        <v>42983</v>
      </c>
      <c r="H6142">
        <v>0</v>
      </c>
      <c r="I6142" s="4" t="s">
        <v>9016</v>
      </c>
      <c r="J6142" s="4" t="s">
        <v>9015</v>
      </c>
      <c r="K6142" s="4" t="s">
        <v>9010</v>
      </c>
      <c r="L6142">
        <v>550</v>
      </c>
      <c r="M6142" s="4" t="s">
        <v>26</v>
      </c>
      <c r="N6142">
        <v>2002</v>
      </c>
      <c r="O6142">
        <v>3178.24</v>
      </c>
      <c r="P6142">
        <v>4540</v>
      </c>
      <c r="Q6142" s="4" t="s">
        <v>23</v>
      </c>
      <c r="R6142" s="4" t="s">
        <v>24</v>
      </c>
      <c r="S6142">
        <v>13</v>
      </c>
    </row>
    <row r="6143" spans="1:19">
      <c r="A6143" s="4" t="s">
        <v>6350</v>
      </c>
      <c r="B6143" s="4" t="s">
        <v>226</v>
      </c>
      <c r="C6143" s="4" t="s">
        <v>199</v>
      </c>
      <c r="D6143" s="4" t="s">
        <v>82</v>
      </c>
      <c r="E6143" s="4" t="s">
        <v>197</v>
      </c>
      <c r="F6143" s="3">
        <v>42970</v>
      </c>
      <c r="G6143" s="3">
        <v>43100</v>
      </c>
      <c r="H6143">
        <v>0</v>
      </c>
      <c r="I6143" s="4" t="s">
        <v>9018</v>
      </c>
      <c r="J6143" s="4" t="s">
        <v>9019</v>
      </c>
      <c r="K6143" s="4" t="s">
        <v>9010</v>
      </c>
      <c r="L6143">
        <v>5482</v>
      </c>
      <c r="M6143" s="4" t="s">
        <v>36</v>
      </c>
      <c r="N6143">
        <v>1982</v>
      </c>
      <c r="O6143">
        <v>11698.03</v>
      </c>
      <c r="P6143">
        <v>34288</v>
      </c>
      <c r="Q6143" s="4" t="s">
        <v>23</v>
      </c>
      <c r="R6143" s="4" t="s">
        <v>24</v>
      </c>
      <c r="S6143">
        <v>130</v>
      </c>
    </row>
    <row r="6144" spans="1:19">
      <c r="A6144" s="4" t="s">
        <v>6351</v>
      </c>
      <c r="B6144" s="4" t="s">
        <v>226</v>
      </c>
      <c r="C6144" s="4" t="s">
        <v>192</v>
      </c>
      <c r="D6144" s="4" t="s">
        <v>107</v>
      </c>
      <c r="E6144" s="4" t="s">
        <v>197</v>
      </c>
      <c r="F6144" s="3">
        <v>42970</v>
      </c>
      <c r="G6144" s="3">
        <v>43067</v>
      </c>
      <c r="H6144">
        <v>0</v>
      </c>
      <c r="I6144" s="4" t="s">
        <v>9018</v>
      </c>
      <c r="J6144" s="4" t="s">
        <v>9019</v>
      </c>
      <c r="K6144" s="4" t="s">
        <v>9012</v>
      </c>
      <c r="L6144">
        <v>3393</v>
      </c>
      <c r="M6144" s="4" t="s">
        <v>26</v>
      </c>
      <c r="N6144">
        <v>1994</v>
      </c>
      <c r="O6144">
        <v>2818.38</v>
      </c>
      <c r="P6144">
        <v>6290</v>
      </c>
      <c r="Q6144" s="4" t="s">
        <v>23</v>
      </c>
      <c r="R6144" s="4" t="s">
        <v>24</v>
      </c>
      <c r="S6144">
        <v>97</v>
      </c>
    </row>
    <row r="6145" spans="1:19">
      <c r="A6145" s="4" t="s">
        <v>6352</v>
      </c>
      <c r="B6145" s="4" t="s">
        <v>208</v>
      </c>
      <c r="C6145" s="4" t="s">
        <v>177</v>
      </c>
      <c r="D6145" s="4" t="s">
        <v>131</v>
      </c>
      <c r="E6145" s="4" t="s">
        <v>197</v>
      </c>
      <c r="F6145" s="3">
        <v>42970</v>
      </c>
      <c r="G6145" s="3">
        <v>42983</v>
      </c>
      <c r="H6145">
        <v>0</v>
      </c>
      <c r="I6145" s="4" t="s">
        <v>9014</v>
      </c>
      <c r="J6145" s="4" t="s">
        <v>9015</v>
      </c>
      <c r="K6145" s="4" t="s">
        <v>9012</v>
      </c>
      <c r="L6145">
        <v>55</v>
      </c>
      <c r="M6145" s="4" t="s">
        <v>26</v>
      </c>
      <c r="N6145">
        <v>1984</v>
      </c>
      <c r="O6145">
        <v>441.08</v>
      </c>
      <c r="P6145">
        <v>1210</v>
      </c>
      <c r="Q6145" s="4" t="s">
        <v>23</v>
      </c>
      <c r="R6145" s="4" t="s">
        <v>24</v>
      </c>
      <c r="S6145">
        <v>13</v>
      </c>
    </row>
    <row r="6146" spans="1:19">
      <c r="A6146" s="4" t="s">
        <v>6353</v>
      </c>
      <c r="B6146" s="4" t="s">
        <v>185</v>
      </c>
      <c r="C6146" s="4" t="s">
        <v>179</v>
      </c>
      <c r="D6146" s="4" t="s">
        <v>24</v>
      </c>
      <c r="E6146" s="4" t="s">
        <v>193</v>
      </c>
      <c r="F6146" s="3">
        <v>42970</v>
      </c>
      <c r="G6146" s="3"/>
      <c r="I6146" s="4" t="s">
        <v>9023</v>
      </c>
      <c r="J6146" s="4" t="s">
        <v>9024</v>
      </c>
      <c r="K6146" s="4" t="s">
        <v>9010</v>
      </c>
      <c r="L6146">
        <v>550</v>
      </c>
      <c r="M6146" s="4"/>
      <c r="Q6146" s="4"/>
      <c r="R6146" s="4"/>
    </row>
    <row r="6147" spans="1:19">
      <c r="A6147" s="4" t="s">
        <v>6354</v>
      </c>
      <c r="B6147" s="4" t="s">
        <v>185</v>
      </c>
      <c r="C6147" s="4" t="s">
        <v>177</v>
      </c>
      <c r="D6147" s="4" t="s">
        <v>79</v>
      </c>
      <c r="E6147" s="4" t="s">
        <v>193</v>
      </c>
      <c r="F6147" s="3">
        <v>42970</v>
      </c>
      <c r="G6147" s="3"/>
      <c r="I6147" s="4" t="s">
        <v>9023</v>
      </c>
      <c r="J6147" s="4" t="s">
        <v>9024</v>
      </c>
      <c r="K6147" s="4" t="s">
        <v>9012</v>
      </c>
      <c r="L6147">
        <v>55</v>
      </c>
      <c r="M6147" s="4" t="s">
        <v>26</v>
      </c>
      <c r="N6147">
        <v>2002</v>
      </c>
      <c r="O6147">
        <v>3178.24</v>
      </c>
      <c r="P6147">
        <v>4540</v>
      </c>
      <c r="Q6147" s="4" t="s">
        <v>23</v>
      </c>
      <c r="R6147" s="4" t="s">
        <v>24</v>
      </c>
    </row>
    <row r="6148" spans="1:19">
      <c r="A6148" s="4" t="s">
        <v>6355</v>
      </c>
      <c r="B6148" s="4" t="s">
        <v>216</v>
      </c>
      <c r="C6148" s="4" t="s">
        <v>9011</v>
      </c>
      <c r="D6148" s="4" t="s">
        <v>24</v>
      </c>
      <c r="E6148" s="4" t="s">
        <v>193</v>
      </c>
      <c r="F6148" s="3">
        <v>42970</v>
      </c>
      <c r="G6148" s="3"/>
      <c r="I6148" s="4" t="s">
        <v>9018</v>
      </c>
      <c r="J6148" s="4" t="s">
        <v>9019</v>
      </c>
      <c r="K6148" s="4" t="s">
        <v>9010</v>
      </c>
      <c r="L6148">
        <v>4821</v>
      </c>
      <c r="M6148" s="4"/>
      <c r="Q6148" s="4"/>
      <c r="R6148" s="4"/>
    </row>
    <row r="6149" spans="1:19">
      <c r="A6149" s="4" t="s">
        <v>6356</v>
      </c>
      <c r="B6149" s="4" t="s">
        <v>216</v>
      </c>
      <c r="C6149" s="4" t="s">
        <v>179</v>
      </c>
      <c r="D6149" s="4" t="s">
        <v>63</v>
      </c>
      <c r="E6149" s="4" t="s">
        <v>172</v>
      </c>
      <c r="F6149" s="3">
        <v>42970</v>
      </c>
      <c r="G6149" s="3">
        <v>43077</v>
      </c>
      <c r="H6149">
        <v>542</v>
      </c>
      <c r="I6149" s="4" t="s">
        <v>9018</v>
      </c>
      <c r="J6149" s="4" t="s">
        <v>9019</v>
      </c>
      <c r="K6149" s="4" t="s">
        <v>9010</v>
      </c>
      <c r="L6149">
        <v>550</v>
      </c>
      <c r="M6149" s="4" t="s">
        <v>33</v>
      </c>
      <c r="N6149">
        <v>1995</v>
      </c>
      <c r="O6149">
        <v>5158.71</v>
      </c>
      <c r="P6149">
        <v>17479</v>
      </c>
      <c r="Q6149" s="4" t="s">
        <v>64</v>
      </c>
      <c r="R6149" s="4" t="s">
        <v>24</v>
      </c>
      <c r="S6149">
        <v>107</v>
      </c>
    </row>
    <row r="6150" spans="1:19">
      <c r="A6150" s="4" t="s">
        <v>6357</v>
      </c>
      <c r="B6150" s="4" t="s">
        <v>216</v>
      </c>
      <c r="C6150" s="4" t="s">
        <v>179</v>
      </c>
      <c r="D6150" s="4" t="s">
        <v>125</v>
      </c>
      <c r="E6150" s="4" t="s">
        <v>172</v>
      </c>
      <c r="F6150" s="3">
        <v>42970</v>
      </c>
      <c r="G6150" s="3">
        <v>43090</v>
      </c>
      <c r="H6150">
        <v>576</v>
      </c>
      <c r="I6150" s="4" t="s">
        <v>9018</v>
      </c>
      <c r="J6150" s="4" t="s">
        <v>9019</v>
      </c>
      <c r="K6150" s="4" t="s">
        <v>9010</v>
      </c>
      <c r="L6150">
        <v>550</v>
      </c>
      <c r="M6150" s="4" t="s">
        <v>33</v>
      </c>
      <c r="N6150">
        <v>2005</v>
      </c>
      <c r="O6150">
        <v>2261.0500000000002</v>
      </c>
      <c r="P6150">
        <v>3851</v>
      </c>
      <c r="Q6150" s="4" t="s">
        <v>23</v>
      </c>
      <c r="R6150" s="4" t="s">
        <v>24</v>
      </c>
      <c r="S6150">
        <v>120</v>
      </c>
    </row>
    <row r="6151" spans="1:19">
      <c r="A6151" s="4" t="s">
        <v>6358</v>
      </c>
      <c r="B6151" s="4" t="s">
        <v>235</v>
      </c>
      <c r="C6151" s="4" t="s">
        <v>199</v>
      </c>
      <c r="D6151" s="4" t="s">
        <v>50</v>
      </c>
      <c r="E6151" s="4" t="s">
        <v>197</v>
      </c>
      <c r="F6151" s="3">
        <v>42970</v>
      </c>
      <c r="G6151" s="3">
        <v>42978</v>
      </c>
      <c r="H6151">
        <v>0</v>
      </c>
      <c r="I6151" s="4" t="s">
        <v>9018</v>
      </c>
      <c r="J6151" s="4" t="s">
        <v>9019</v>
      </c>
      <c r="K6151" s="4" t="s">
        <v>9010</v>
      </c>
      <c r="L6151">
        <v>5482</v>
      </c>
      <c r="M6151" s="4" t="s">
        <v>9322</v>
      </c>
      <c r="N6151">
        <v>1992</v>
      </c>
      <c r="O6151">
        <v>1712.68</v>
      </c>
      <c r="P6151">
        <v>3194</v>
      </c>
      <c r="Q6151" s="4" t="s">
        <v>23</v>
      </c>
      <c r="R6151" s="4" t="s">
        <v>21</v>
      </c>
      <c r="S6151">
        <v>8</v>
      </c>
    </row>
    <row r="6152" spans="1:19">
      <c r="A6152" s="4" t="s">
        <v>6359</v>
      </c>
      <c r="B6152" s="4" t="s">
        <v>246</v>
      </c>
      <c r="C6152" s="4" t="s">
        <v>9011</v>
      </c>
      <c r="D6152" s="4" t="s">
        <v>24</v>
      </c>
      <c r="E6152" s="4" t="s">
        <v>193</v>
      </c>
      <c r="F6152" s="3">
        <v>42971</v>
      </c>
      <c r="G6152" s="3"/>
      <c r="I6152" s="4" t="s">
        <v>9021</v>
      </c>
      <c r="J6152" s="4" t="s">
        <v>9019</v>
      </c>
      <c r="K6152" s="4" t="s">
        <v>9010</v>
      </c>
      <c r="L6152">
        <v>4821</v>
      </c>
      <c r="M6152" s="4"/>
      <c r="Q6152" s="4"/>
      <c r="R6152" s="4"/>
    </row>
    <row r="6153" spans="1:19">
      <c r="A6153" s="4" t="s">
        <v>6360</v>
      </c>
      <c r="B6153" s="4" t="s">
        <v>210</v>
      </c>
      <c r="C6153" s="4" t="s">
        <v>171</v>
      </c>
      <c r="D6153" s="4" t="s">
        <v>109</v>
      </c>
      <c r="E6153" s="4" t="s">
        <v>193</v>
      </c>
      <c r="F6153" s="3">
        <v>42971</v>
      </c>
      <c r="G6153" s="3"/>
      <c r="I6153" s="4" t="s">
        <v>9021</v>
      </c>
      <c r="J6153" s="4" t="s">
        <v>9019</v>
      </c>
      <c r="K6153" s="4" t="s">
        <v>9010</v>
      </c>
      <c r="L6153">
        <v>1096</v>
      </c>
      <c r="M6153" s="4" t="s">
        <v>58</v>
      </c>
      <c r="N6153">
        <v>1987</v>
      </c>
      <c r="O6153">
        <v>1698.2</v>
      </c>
      <c r="P6153">
        <v>3798</v>
      </c>
      <c r="Q6153" s="4" t="s">
        <v>23</v>
      </c>
      <c r="R6153" s="4" t="s">
        <v>24</v>
      </c>
    </row>
    <row r="6154" spans="1:19">
      <c r="A6154" s="4" t="s">
        <v>6361</v>
      </c>
      <c r="B6154" s="4" t="s">
        <v>210</v>
      </c>
      <c r="C6154" s="4" t="s">
        <v>199</v>
      </c>
      <c r="D6154" s="4" t="s">
        <v>24</v>
      </c>
      <c r="E6154" s="4" t="s">
        <v>193</v>
      </c>
      <c r="F6154" s="3">
        <v>42971</v>
      </c>
      <c r="G6154" s="3"/>
      <c r="I6154" s="4" t="s">
        <v>9021</v>
      </c>
      <c r="J6154" s="4" t="s">
        <v>9019</v>
      </c>
      <c r="K6154" s="4" t="s">
        <v>9010</v>
      </c>
      <c r="L6154">
        <v>5482</v>
      </c>
      <c r="M6154" s="4"/>
      <c r="Q6154" s="4"/>
      <c r="R6154" s="4"/>
    </row>
    <row r="6155" spans="1:19">
      <c r="A6155" s="4" t="s">
        <v>6362</v>
      </c>
      <c r="B6155" s="4" t="s">
        <v>263</v>
      </c>
      <c r="C6155" s="4" t="s">
        <v>9011</v>
      </c>
      <c r="D6155" s="4" t="s">
        <v>130</v>
      </c>
      <c r="E6155" s="4" t="s">
        <v>197</v>
      </c>
      <c r="F6155" s="3">
        <v>42971</v>
      </c>
      <c r="G6155" s="3">
        <v>43067</v>
      </c>
      <c r="H6155">
        <v>0</v>
      </c>
      <c r="I6155" s="4" t="s">
        <v>9021</v>
      </c>
      <c r="J6155" s="4" t="s">
        <v>9019</v>
      </c>
      <c r="K6155" s="4" t="s">
        <v>9010</v>
      </c>
      <c r="L6155">
        <v>4821</v>
      </c>
      <c r="M6155" s="4" t="s">
        <v>36</v>
      </c>
      <c r="N6155">
        <v>1979</v>
      </c>
      <c r="O6155">
        <v>4478.47</v>
      </c>
      <c r="P6155">
        <v>13809</v>
      </c>
      <c r="Q6155" s="4" t="s">
        <v>23</v>
      </c>
      <c r="R6155" s="4" t="s">
        <v>24</v>
      </c>
      <c r="S6155">
        <v>96</v>
      </c>
    </row>
    <row r="6156" spans="1:19">
      <c r="A6156" s="4" t="s">
        <v>6363</v>
      </c>
      <c r="B6156" s="4" t="s">
        <v>191</v>
      </c>
      <c r="C6156" s="4" t="s">
        <v>179</v>
      </c>
      <c r="D6156" s="4" t="s">
        <v>129</v>
      </c>
      <c r="E6156" s="4" t="s">
        <v>197</v>
      </c>
      <c r="F6156" s="3">
        <v>42971</v>
      </c>
      <c r="G6156" s="3">
        <v>43093</v>
      </c>
      <c r="H6156">
        <v>0</v>
      </c>
      <c r="I6156" s="4" t="s">
        <v>9026</v>
      </c>
      <c r="J6156" s="4" t="s">
        <v>9024</v>
      </c>
      <c r="K6156" s="4" t="s">
        <v>9010</v>
      </c>
      <c r="L6156">
        <v>550</v>
      </c>
      <c r="M6156" s="4" t="s">
        <v>39</v>
      </c>
      <c r="N6156">
        <v>1992</v>
      </c>
      <c r="O6156">
        <v>324.19</v>
      </c>
      <c r="P6156">
        <v>978</v>
      </c>
      <c r="Q6156" s="4" t="s">
        <v>23</v>
      </c>
      <c r="R6156" s="4" t="s">
        <v>24</v>
      </c>
      <c r="S6156">
        <v>122</v>
      </c>
    </row>
    <row r="6157" spans="1:19">
      <c r="A6157" s="4" t="s">
        <v>6364</v>
      </c>
      <c r="B6157" s="4" t="s">
        <v>191</v>
      </c>
      <c r="C6157" s="4" t="s">
        <v>179</v>
      </c>
      <c r="D6157" s="4" t="s">
        <v>76</v>
      </c>
      <c r="E6157" s="4" t="s">
        <v>172</v>
      </c>
      <c r="F6157" s="3">
        <v>42971</v>
      </c>
      <c r="G6157" s="3">
        <v>42977</v>
      </c>
      <c r="H6157">
        <v>551</v>
      </c>
      <c r="I6157" s="4" t="s">
        <v>9026</v>
      </c>
      <c r="J6157" s="4" t="s">
        <v>9024</v>
      </c>
      <c r="K6157" s="4" t="s">
        <v>9010</v>
      </c>
      <c r="L6157">
        <v>550</v>
      </c>
      <c r="M6157" s="4" t="s">
        <v>9322</v>
      </c>
      <c r="N6157">
        <v>1997</v>
      </c>
      <c r="O6157">
        <v>8170.38</v>
      </c>
      <c r="P6157">
        <v>16499</v>
      </c>
      <c r="Q6157" s="4" t="s">
        <v>77</v>
      </c>
      <c r="R6157" s="4" t="s">
        <v>24</v>
      </c>
      <c r="S6157">
        <v>6</v>
      </c>
    </row>
    <row r="6158" spans="1:19">
      <c r="A6158" s="4" t="s">
        <v>6365</v>
      </c>
      <c r="B6158" s="4" t="s">
        <v>219</v>
      </c>
      <c r="C6158" s="4" t="s">
        <v>9011</v>
      </c>
      <c r="D6158" s="4" t="s">
        <v>24</v>
      </c>
      <c r="E6158" s="4" t="s">
        <v>193</v>
      </c>
      <c r="F6158" s="3">
        <v>42971</v>
      </c>
      <c r="G6158" s="3"/>
      <c r="I6158" s="4" t="s">
        <v>9026</v>
      </c>
      <c r="J6158" s="4" t="s">
        <v>9024</v>
      </c>
      <c r="K6158" s="4" t="s">
        <v>9010</v>
      </c>
      <c r="L6158">
        <v>4821</v>
      </c>
      <c r="M6158" s="4"/>
      <c r="Q6158" s="4"/>
      <c r="R6158" s="4"/>
    </row>
    <row r="6159" spans="1:19">
      <c r="A6159" s="4" t="s">
        <v>6366</v>
      </c>
      <c r="B6159" s="4" t="s">
        <v>219</v>
      </c>
      <c r="C6159" s="4" t="s">
        <v>179</v>
      </c>
      <c r="D6159" s="4" t="s">
        <v>108</v>
      </c>
      <c r="E6159" s="4" t="s">
        <v>172</v>
      </c>
      <c r="F6159" s="3">
        <v>42971</v>
      </c>
      <c r="G6159" s="3">
        <v>42988</v>
      </c>
      <c r="H6159">
        <v>597</v>
      </c>
      <c r="I6159" s="4" t="s">
        <v>9026</v>
      </c>
      <c r="J6159" s="4" t="s">
        <v>9024</v>
      </c>
      <c r="K6159" s="4" t="s">
        <v>9010</v>
      </c>
      <c r="L6159">
        <v>550</v>
      </c>
      <c r="M6159" s="4" t="s">
        <v>33</v>
      </c>
      <c r="N6159">
        <v>1996</v>
      </c>
      <c r="O6159">
        <v>2214.94</v>
      </c>
      <c r="P6159">
        <v>5374</v>
      </c>
      <c r="Q6159" s="4" t="s">
        <v>23</v>
      </c>
      <c r="R6159" s="4" t="s">
        <v>24</v>
      </c>
      <c r="S6159">
        <v>17</v>
      </c>
    </row>
    <row r="6160" spans="1:19">
      <c r="A6160" s="4" t="s">
        <v>6367</v>
      </c>
      <c r="B6160" s="4" t="s">
        <v>230</v>
      </c>
      <c r="C6160" s="4" t="s">
        <v>171</v>
      </c>
      <c r="D6160" s="4" t="s">
        <v>87</v>
      </c>
      <c r="E6160" s="4" t="s">
        <v>172</v>
      </c>
      <c r="F6160" s="3">
        <v>42971</v>
      </c>
      <c r="G6160" s="3">
        <v>43052</v>
      </c>
      <c r="H6160">
        <v>948</v>
      </c>
      <c r="I6160" s="4" t="s">
        <v>9026</v>
      </c>
      <c r="J6160" s="4" t="s">
        <v>9024</v>
      </c>
      <c r="K6160" s="4" t="s">
        <v>9010</v>
      </c>
      <c r="L6160">
        <v>1096</v>
      </c>
      <c r="M6160" s="4" t="s">
        <v>26</v>
      </c>
      <c r="N6160">
        <v>2004</v>
      </c>
      <c r="O6160">
        <v>1618.89</v>
      </c>
      <c r="P6160">
        <v>3889</v>
      </c>
      <c r="Q6160" s="4" t="s">
        <v>23</v>
      </c>
      <c r="R6160" s="4" t="s">
        <v>24</v>
      </c>
      <c r="S6160">
        <v>81</v>
      </c>
    </row>
    <row r="6161" spans="1:19">
      <c r="A6161" s="4" t="s">
        <v>6368</v>
      </c>
      <c r="B6161" s="4" t="s">
        <v>230</v>
      </c>
      <c r="C6161" s="4" t="s">
        <v>177</v>
      </c>
      <c r="D6161" s="4" t="s">
        <v>129</v>
      </c>
      <c r="E6161" s="4" t="s">
        <v>172</v>
      </c>
      <c r="F6161" s="3">
        <v>42971</v>
      </c>
      <c r="G6161" s="3">
        <v>43087</v>
      </c>
      <c r="H6161">
        <v>62</v>
      </c>
      <c r="I6161" s="4" t="s">
        <v>9026</v>
      </c>
      <c r="J6161" s="4" t="s">
        <v>9024</v>
      </c>
      <c r="K6161" s="4" t="s">
        <v>9012</v>
      </c>
      <c r="L6161">
        <v>55</v>
      </c>
      <c r="M6161" s="4" t="s">
        <v>39</v>
      </c>
      <c r="N6161">
        <v>1992</v>
      </c>
      <c r="O6161">
        <v>324.19</v>
      </c>
      <c r="P6161">
        <v>978</v>
      </c>
      <c r="Q6161" s="4" t="s">
        <v>23</v>
      </c>
      <c r="R6161" s="4" t="s">
        <v>24</v>
      </c>
      <c r="S6161">
        <v>116</v>
      </c>
    </row>
    <row r="6162" spans="1:19">
      <c r="A6162" s="4" t="s">
        <v>6369</v>
      </c>
      <c r="B6162" s="4" t="s">
        <v>187</v>
      </c>
      <c r="C6162" s="4" t="s">
        <v>192</v>
      </c>
      <c r="D6162" s="4" t="s">
        <v>105</v>
      </c>
      <c r="E6162" s="4" t="s">
        <v>172</v>
      </c>
      <c r="F6162" s="3">
        <v>42971</v>
      </c>
      <c r="G6162" s="3">
        <v>43077</v>
      </c>
      <c r="H6162">
        <v>4139</v>
      </c>
      <c r="I6162" s="4" t="s">
        <v>9023</v>
      </c>
      <c r="J6162" s="4" t="s">
        <v>9024</v>
      </c>
      <c r="K6162" s="4" t="s">
        <v>9012</v>
      </c>
      <c r="L6162">
        <v>3393</v>
      </c>
      <c r="M6162" s="4" t="s">
        <v>36</v>
      </c>
      <c r="N6162">
        <v>1996</v>
      </c>
      <c r="O6162">
        <v>6354.87</v>
      </c>
      <c r="P6162">
        <v>16780</v>
      </c>
      <c r="Q6162" s="4" t="s">
        <v>23</v>
      </c>
      <c r="R6162" s="4" t="s">
        <v>35</v>
      </c>
      <c r="S6162">
        <v>106</v>
      </c>
    </row>
    <row r="6163" spans="1:19">
      <c r="A6163" s="4" t="s">
        <v>6370</v>
      </c>
      <c r="B6163" s="4" t="s">
        <v>244</v>
      </c>
      <c r="C6163" s="4" t="s">
        <v>199</v>
      </c>
      <c r="D6163" s="4" t="s">
        <v>45</v>
      </c>
      <c r="E6163" s="4" t="s">
        <v>172</v>
      </c>
      <c r="F6163" s="3">
        <v>42971</v>
      </c>
      <c r="G6163" s="3">
        <v>43042</v>
      </c>
      <c r="H6163">
        <v>6322</v>
      </c>
      <c r="I6163" s="4" t="s">
        <v>9016</v>
      </c>
      <c r="J6163" s="4" t="s">
        <v>9015</v>
      </c>
      <c r="K6163" s="4" t="s">
        <v>9010</v>
      </c>
      <c r="L6163">
        <v>5482</v>
      </c>
      <c r="M6163" s="4" t="s">
        <v>46</v>
      </c>
      <c r="N6163">
        <v>1995</v>
      </c>
      <c r="O6163">
        <v>2173.98</v>
      </c>
      <c r="P6163">
        <v>2928</v>
      </c>
      <c r="Q6163" s="4" t="s">
        <v>23</v>
      </c>
      <c r="R6163" s="4" t="s">
        <v>47</v>
      </c>
      <c r="S6163">
        <v>71</v>
      </c>
    </row>
    <row r="6164" spans="1:19">
      <c r="A6164" s="4" t="s">
        <v>6371</v>
      </c>
      <c r="B6164" s="4" t="s">
        <v>201</v>
      </c>
      <c r="C6164" s="4" t="s">
        <v>179</v>
      </c>
      <c r="D6164" s="4" t="s">
        <v>84</v>
      </c>
      <c r="E6164" s="4" t="s">
        <v>197</v>
      </c>
      <c r="F6164" s="3">
        <v>42971</v>
      </c>
      <c r="G6164" s="3">
        <v>42978</v>
      </c>
      <c r="H6164">
        <v>0</v>
      </c>
      <c r="I6164" s="4" t="s">
        <v>9026</v>
      </c>
      <c r="J6164" s="4" t="s">
        <v>9024</v>
      </c>
      <c r="K6164" s="4" t="s">
        <v>9010</v>
      </c>
      <c r="L6164">
        <v>550</v>
      </c>
      <c r="M6164" s="4" t="s">
        <v>9322</v>
      </c>
      <c r="N6164">
        <v>1980</v>
      </c>
      <c r="O6164">
        <v>7708.38</v>
      </c>
      <c r="P6164">
        <v>13756</v>
      </c>
      <c r="Q6164" s="4" t="s">
        <v>23</v>
      </c>
      <c r="R6164" s="4" t="s">
        <v>24</v>
      </c>
      <c r="S6164">
        <v>7</v>
      </c>
    </row>
    <row r="6165" spans="1:19">
      <c r="A6165" s="4" t="s">
        <v>6372</v>
      </c>
      <c r="B6165" s="4" t="s">
        <v>189</v>
      </c>
      <c r="C6165" s="4" t="s">
        <v>177</v>
      </c>
      <c r="D6165" s="4" t="s">
        <v>57</v>
      </c>
      <c r="E6165" s="4" t="s">
        <v>197</v>
      </c>
      <c r="F6165" s="3">
        <v>42971</v>
      </c>
      <c r="G6165" s="3">
        <v>42978</v>
      </c>
      <c r="H6165">
        <v>0</v>
      </c>
      <c r="I6165" s="4" t="s">
        <v>9016</v>
      </c>
      <c r="J6165" s="4" t="s">
        <v>9015</v>
      </c>
      <c r="K6165" s="4" t="s">
        <v>9012</v>
      </c>
      <c r="L6165">
        <v>55</v>
      </c>
      <c r="M6165" s="4" t="s">
        <v>58</v>
      </c>
      <c r="N6165">
        <v>2006</v>
      </c>
      <c r="O6165">
        <v>1102.43</v>
      </c>
      <c r="P6165">
        <v>1759</v>
      </c>
      <c r="Q6165" s="4" t="s">
        <v>23</v>
      </c>
      <c r="R6165" s="4" t="s">
        <v>24</v>
      </c>
      <c r="S6165">
        <v>7</v>
      </c>
    </row>
    <row r="6166" spans="1:19">
      <c r="A6166" s="4" t="s">
        <v>6373</v>
      </c>
      <c r="B6166" s="4" t="s">
        <v>232</v>
      </c>
      <c r="C6166" s="4" t="s">
        <v>199</v>
      </c>
      <c r="D6166" s="4" t="s">
        <v>82</v>
      </c>
      <c r="E6166" s="4" t="s">
        <v>172</v>
      </c>
      <c r="F6166" s="3">
        <v>42971</v>
      </c>
      <c r="G6166" s="3">
        <v>42980</v>
      </c>
      <c r="H6166">
        <v>5415</v>
      </c>
      <c r="I6166" s="4" t="s">
        <v>9021</v>
      </c>
      <c r="J6166" s="4" t="s">
        <v>9019</v>
      </c>
      <c r="K6166" s="4" t="s">
        <v>9010</v>
      </c>
      <c r="L6166">
        <v>5482</v>
      </c>
      <c r="M6166" s="4" t="s">
        <v>36</v>
      </c>
      <c r="N6166">
        <v>1982</v>
      </c>
      <c r="O6166">
        <v>11698.03</v>
      </c>
      <c r="P6166">
        <v>34288</v>
      </c>
      <c r="Q6166" s="4" t="s">
        <v>23</v>
      </c>
      <c r="R6166" s="4" t="s">
        <v>24</v>
      </c>
      <c r="S6166">
        <v>9</v>
      </c>
    </row>
    <row r="6167" spans="1:19">
      <c r="A6167" s="4" t="s">
        <v>6374</v>
      </c>
      <c r="B6167" s="4" t="s">
        <v>205</v>
      </c>
      <c r="C6167" s="4" t="s">
        <v>179</v>
      </c>
      <c r="D6167" s="4" t="s">
        <v>56</v>
      </c>
      <c r="E6167" s="4" t="s">
        <v>172</v>
      </c>
      <c r="F6167" s="3">
        <v>42971</v>
      </c>
      <c r="G6167" s="3">
        <v>43056</v>
      </c>
      <c r="H6167">
        <v>432</v>
      </c>
      <c r="I6167" s="4" t="s">
        <v>9023</v>
      </c>
      <c r="J6167" s="4" t="s">
        <v>9024</v>
      </c>
      <c r="K6167" s="4" t="s">
        <v>9010</v>
      </c>
      <c r="L6167">
        <v>550</v>
      </c>
      <c r="M6167" s="4" t="s">
        <v>55</v>
      </c>
      <c r="N6167">
        <v>1999</v>
      </c>
      <c r="O6167">
        <v>1699.85</v>
      </c>
      <c r="P6167">
        <v>5108</v>
      </c>
      <c r="Q6167" s="4" t="s">
        <v>23</v>
      </c>
      <c r="R6167" s="4" t="s">
        <v>24</v>
      </c>
      <c r="S6167">
        <v>85</v>
      </c>
    </row>
    <row r="6168" spans="1:19">
      <c r="A6168" s="4" t="s">
        <v>6375</v>
      </c>
      <c r="B6168" s="4" t="s">
        <v>205</v>
      </c>
      <c r="C6168" s="4" t="s">
        <v>177</v>
      </c>
      <c r="D6168" s="4" t="s">
        <v>42</v>
      </c>
      <c r="E6168" s="4" t="s">
        <v>172</v>
      </c>
      <c r="F6168" s="3">
        <v>42971</v>
      </c>
      <c r="G6168" s="3">
        <v>42977</v>
      </c>
      <c r="H6168">
        <v>53</v>
      </c>
      <c r="I6168" s="4" t="s">
        <v>9023</v>
      </c>
      <c r="J6168" s="4" t="s">
        <v>9024</v>
      </c>
      <c r="K6168" s="4" t="s">
        <v>9012</v>
      </c>
      <c r="L6168">
        <v>55</v>
      </c>
      <c r="M6168" s="4" t="s">
        <v>26</v>
      </c>
      <c r="N6168">
        <v>2017</v>
      </c>
      <c r="O6168">
        <v>4.54</v>
      </c>
      <c r="P6168">
        <v>9</v>
      </c>
      <c r="Q6168" s="4" t="s">
        <v>23</v>
      </c>
      <c r="R6168" s="4" t="s">
        <v>24</v>
      </c>
      <c r="S6168">
        <v>6</v>
      </c>
    </row>
    <row r="6169" spans="1:19">
      <c r="A6169" s="4" t="s">
        <v>6376</v>
      </c>
      <c r="B6169" s="4" t="s">
        <v>208</v>
      </c>
      <c r="C6169" s="4" t="s">
        <v>177</v>
      </c>
      <c r="D6169" s="4" t="s">
        <v>104</v>
      </c>
      <c r="E6169" s="4" t="s">
        <v>172</v>
      </c>
      <c r="F6169" s="3">
        <v>42971</v>
      </c>
      <c r="G6169" s="3">
        <v>42981</v>
      </c>
      <c r="H6169">
        <v>57</v>
      </c>
      <c r="I6169" s="4" t="s">
        <v>9014</v>
      </c>
      <c r="J6169" s="4" t="s">
        <v>9015</v>
      </c>
      <c r="K6169" s="4" t="s">
        <v>9012</v>
      </c>
      <c r="L6169">
        <v>55</v>
      </c>
      <c r="M6169" s="4" t="s">
        <v>9322</v>
      </c>
      <c r="N6169">
        <v>1983</v>
      </c>
      <c r="O6169">
        <v>1008.06</v>
      </c>
      <c r="P6169">
        <v>1238</v>
      </c>
      <c r="Q6169" s="4" t="s">
        <v>23</v>
      </c>
      <c r="R6169" s="4" t="s">
        <v>24</v>
      </c>
      <c r="S6169">
        <v>10</v>
      </c>
    </row>
    <row r="6170" spans="1:19">
      <c r="A6170" s="4" t="s">
        <v>6377</v>
      </c>
      <c r="B6170" s="4" t="s">
        <v>208</v>
      </c>
      <c r="C6170" s="4" t="s">
        <v>177</v>
      </c>
      <c r="D6170" s="4" t="s">
        <v>111</v>
      </c>
      <c r="E6170" s="4" t="s">
        <v>172</v>
      </c>
      <c r="F6170" s="3">
        <v>42971</v>
      </c>
      <c r="G6170" s="3">
        <v>43078</v>
      </c>
      <c r="H6170">
        <v>56</v>
      </c>
      <c r="I6170" s="4" t="s">
        <v>9014</v>
      </c>
      <c r="J6170" s="4" t="s">
        <v>9015</v>
      </c>
      <c r="K6170" s="4" t="s">
        <v>9012</v>
      </c>
      <c r="L6170">
        <v>55</v>
      </c>
      <c r="M6170" s="4" t="s">
        <v>33</v>
      </c>
      <c r="N6170">
        <v>1988</v>
      </c>
      <c r="O6170">
        <v>1376.8</v>
      </c>
      <c r="P6170">
        <v>1165</v>
      </c>
      <c r="Q6170" s="4" t="s">
        <v>112</v>
      </c>
      <c r="R6170" s="4" t="s">
        <v>24</v>
      </c>
      <c r="S6170">
        <v>107</v>
      </c>
    </row>
    <row r="6171" spans="1:19">
      <c r="A6171" s="4" t="s">
        <v>6378</v>
      </c>
      <c r="B6171" s="4" t="s">
        <v>216</v>
      </c>
      <c r="C6171" s="4" t="s">
        <v>177</v>
      </c>
      <c r="D6171" s="4" t="s">
        <v>52</v>
      </c>
      <c r="E6171" s="4" t="s">
        <v>172</v>
      </c>
      <c r="F6171" s="3">
        <v>42971</v>
      </c>
      <c r="G6171" s="3">
        <v>42981</v>
      </c>
      <c r="H6171">
        <v>55</v>
      </c>
      <c r="I6171" s="4" t="s">
        <v>9018</v>
      </c>
      <c r="J6171" s="4" t="s">
        <v>9019</v>
      </c>
      <c r="K6171" s="4" t="s">
        <v>9012</v>
      </c>
      <c r="L6171">
        <v>55</v>
      </c>
      <c r="M6171" s="4" t="s">
        <v>46</v>
      </c>
      <c r="N6171">
        <v>1999</v>
      </c>
      <c r="O6171">
        <v>1197.44</v>
      </c>
      <c r="P6171">
        <v>2570</v>
      </c>
      <c r="Q6171" s="4" t="s">
        <v>23</v>
      </c>
      <c r="R6171" s="4" t="s">
        <v>24</v>
      </c>
      <c r="S6171">
        <v>10</v>
      </c>
    </row>
    <row r="6172" spans="1:19">
      <c r="A6172" s="4" t="s">
        <v>6379</v>
      </c>
      <c r="B6172" s="4" t="s">
        <v>216</v>
      </c>
      <c r="C6172" s="4" t="s">
        <v>192</v>
      </c>
      <c r="D6172" s="4" t="s">
        <v>21</v>
      </c>
      <c r="E6172" s="4" t="s">
        <v>172</v>
      </c>
      <c r="F6172" s="3">
        <v>42971</v>
      </c>
      <c r="G6172" s="3">
        <v>42972</v>
      </c>
      <c r="H6172">
        <v>3146</v>
      </c>
      <c r="I6172" s="4" t="s">
        <v>9018</v>
      </c>
      <c r="J6172" s="4" t="s">
        <v>9019</v>
      </c>
      <c r="K6172" s="4" t="s">
        <v>9012</v>
      </c>
      <c r="L6172">
        <v>3393</v>
      </c>
      <c r="M6172" s="4" t="s">
        <v>9322</v>
      </c>
      <c r="N6172">
        <v>1996</v>
      </c>
      <c r="O6172">
        <v>1100.04</v>
      </c>
      <c r="P6172">
        <v>2822</v>
      </c>
      <c r="Q6172" s="4" t="s">
        <v>23</v>
      </c>
      <c r="R6172" s="4" t="s">
        <v>24</v>
      </c>
      <c r="S6172">
        <v>1</v>
      </c>
    </row>
    <row r="6173" spans="1:19">
      <c r="A6173" s="4" t="s">
        <v>6380</v>
      </c>
      <c r="B6173" s="4" t="s">
        <v>181</v>
      </c>
      <c r="C6173" s="4" t="s">
        <v>179</v>
      </c>
      <c r="D6173" s="4" t="s">
        <v>24</v>
      </c>
      <c r="E6173" s="4" t="s">
        <v>193</v>
      </c>
      <c r="F6173" s="3">
        <v>42971</v>
      </c>
      <c r="G6173" s="3"/>
      <c r="I6173" s="4" t="s">
        <v>9026</v>
      </c>
      <c r="J6173" s="4" t="s">
        <v>9024</v>
      </c>
      <c r="K6173" s="4" t="s">
        <v>9010</v>
      </c>
      <c r="L6173">
        <v>550</v>
      </c>
      <c r="M6173" s="4"/>
      <c r="Q6173" s="4"/>
      <c r="R6173" s="4"/>
    </row>
    <row r="6174" spans="1:19">
      <c r="A6174" s="4" t="s">
        <v>6381</v>
      </c>
      <c r="B6174" s="4" t="s">
        <v>183</v>
      </c>
      <c r="C6174" s="4" t="s">
        <v>177</v>
      </c>
      <c r="D6174" s="4" t="s">
        <v>109</v>
      </c>
      <c r="E6174" s="4" t="s">
        <v>172</v>
      </c>
      <c r="F6174" s="3">
        <v>42972</v>
      </c>
      <c r="G6174" s="3">
        <v>43042</v>
      </c>
      <c r="H6174">
        <v>67</v>
      </c>
      <c r="I6174" s="4" t="s">
        <v>9014</v>
      </c>
      <c r="J6174" s="4" t="s">
        <v>9015</v>
      </c>
      <c r="K6174" s="4" t="s">
        <v>9012</v>
      </c>
      <c r="L6174">
        <v>55</v>
      </c>
      <c r="M6174" s="4" t="s">
        <v>58</v>
      </c>
      <c r="N6174">
        <v>1987</v>
      </c>
      <c r="O6174">
        <v>1698.2</v>
      </c>
      <c r="P6174">
        <v>3798</v>
      </c>
      <c r="Q6174" s="4" t="s">
        <v>23</v>
      </c>
      <c r="R6174" s="4" t="s">
        <v>24</v>
      </c>
      <c r="S6174">
        <v>70</v>
      </c>
    </row>
    <row r="6175" spans="1:19">
      <c r="A6175" s="4" t="s">
        <v>6382</v>
      </c>
      <c r="B6175" s="4" t="s">
        <v>246</v>
      </c>
      <c r="C6175" s="4" t="s">
        <v>179</v>
      </c>
      <c r="D6175" s="4" t="s">
        <v>82</v>
      </c>
      <c r="E6175" s="4" t="s">
        <v>197</v>
      </c>
      <c r="F6175" s="3">
        <v>42972</v>
      </c>
      <c r="G6175" s="3">
        <v>43042</v>
      </c>
      <c r="H6175">
        <v>0</v>
      </c>
      <c r="I6175" s="4" t="s">
        <v>9021</v>
      </c>
      <c r="J6175" s="4" t="s">
        <v>9019</v>
      </c>
      <c r="K6175" s="4" t="s">
        <v>9010</v>
      </c>
      <c r="L6175">
        <v>550</v>
      </c>
      <c r="M6175" s="4" t="s">
        <v>36</v>
      </c>
      <c r="N6175">
        <v>1982</v>
      </c>
      <c r="O6175">
        <v>11698.03</v>
      </c>
      <c r="P6175">
        <v>34288</v>
      </c>
      <c r="Q6175" s="4" t="s">
        <v>23</v>
      </c>
      <c r="R6175" s="4" t="s">
        <v>24</v>
      </c>
      <c r="S6175">
        <v>70</v>
      </c>
    </row>
    <row r="6176" spans="1:19">
      <c r="A6176" s="4" t="s">
        <v>6383</v>
      </c>
      <c r="B6176" s="4" t="s">
        <v>246</v>
      </c>
      <c r="C6176" s="4" t="s">
        <v>192</v>
      </c>
      <c r="D6176" s="4" t="s">
        <v>63</v>
      </c>
      <c r="E6176" s="4" t="s">
        <v>172</v>
      </c>
      <c r="F6176" s="3">
        <v>42972</v>
      </c>
      <c r="G6176" s="3">
        <v>43073</v>
      </c>
      <c r="H6176">
        <v>2613</v>
      </c>
      <c r="I6176" s="4" t="s">
        <v>9021</v>
      </c>
      <c r="J6176" s="4" t="s">
        <v>9019</v>
      </c>
      <c r="K6176" s="4" t="s">
        <v>9012</v>
      </c>
      <c r="L6176">
        <v>3393</v>
      </c>
      <c r="M6176" s="4" t="s">
        <v>33</v>
      </c>
      <c r="N6176">
        <v>1995</v>
      </c>
      <c r="O6176">
        <v>5158.71</v>
      </c>
      <c r="P6176">
        <v>17479</v>
      </c>
      <c r="Q6176" s="4" t="s">
        <v>64</v>
      </c>
      <c r="R6176" s="4" t="s">
        <v>24</v>
      </c>
      <c r="S6176">
        <v>101</v>
      </c>
    </row>
    <row r="6177" spans="1:19">
      <c r="A6177" s="4" t="s">
        <v>6384</v>
      </c>
      <c r="B6177" s="4" t="s">
        <v>279</v>
      </c>
      <c r="C6177" s="4" t="s">
        <v>199</v>
      </c>
      <c r="D6177" s="4" t="s">
        <v>24</v>
      </c>
      <c r="E6177" s="4" t="s">
        <v>193</v>
      </c>
      <c r="F6177" s="3">
        <v>42972</v>
      </c>
      <c r="G6177" s="3"/>
      <c r="I6177" s="4" t="s">
        <v>9018</v>
      </c>
      <c r="J6177" s="4" t="s">
        <v>9019</v>
      </c>
      <c r="K6177" s="4" t="s">
        <v>9010</v>
      </c>
      <c r="L6177">
        <v>5482</v>
      </c>
      <c r="M6177" s="4"/>
      <c r="Q6177" s="4"/>
      <c r="R6177" s="4"/>
    </row>
    <row r="6178" spans="1:19">
      <c r="A6178" s="4" t="s">
        <v>6385</v>
      </c>
      <c r="B6178" s="4" t="s">
        <v>279</v>
      </c>
      <c r="C6178" s="4" t="s">
        <v>171</v>
      </c>
      <c r="D6178" s="4" t="s">
        <v>125</v>
      </c>
      <c r="E6178" s="4" t="s">
        <v>172</v>
      </c>
      <c r="F6178" s="3">
        <v>42972</v>
      </c>
      <c r="G6178" s="3">
        <v>43041</v>
      </c>
      <c r="H6178">
        <v>977</v>
      </c>
      <c r="I6178" s="4" t="s">
        <v>9018</v>
      </c>
      <c r="J6178" s="4" t="s">
        <v>9019</v>
      </c>
      <c r="K6178" s="4" t="s">
        <v>9010</v>
      </c>
      <c r="L6178">
        <v>1096</v>
      </c>
      <c r="M6178" s="4" t="s">
        <v>33</v>
      </c>
      <c r="N6178">
        <v>2005</v>
      </c>
      <c r="O6178">
        <v>2261.0500000000002</v>
      </c>
      <c r="P6178">
        <v>3851</v>
      </c>
      <c r="Q6178" s="4" t="s">
        <v>23</v>
      </c>
      <c r="R6178" s="4" t="s">
        <v>24</v>
      </c>
      <c r="S6178">
        <v>69</v>
      </c>
    </row>
    <row r="6179" spans="1:19">
      <c r="A6179" s="4" t="s">
        <v>6386</v>
      </c>
      <c r="B6179" s="4" t="s">
        <v>210</v>
      </c>
      <c r="C6179" s="4" t="s">
        <v>171</v>
      </c>
      <c r="D6179" s="4" t="s">
        <v>106</v>
      </c>
      <c r="E6179" s="4" t="s">
        <v>193</v>
      </c>
      <c r="F6179" s="3">
        <v>42972</v>
      </c>
      <c r="G6179" s="3"/>
      <c r="I6179" s="4" t="s">
        <v>9021</v>
      </c>
      <c r="J6179" s="4" t="s">
        <v>9019</v>
      </c>
      <c r="K6179" s="4" t="s">
        <v>9010</v>
      </c>
      <c r="L6179">
        <v>1096</v>
      </c>
      <c r="M6179" s="4" t="s">
        <v>46</v>
      </c>
      <c r="N6179">
        <v>2012</v>
      </c>
      <c r="O6179">
        <v>45.39</v>
      </c>
      <c r="P6179">
        <v>100</v>
      </c>
      <c r="Q6179" s="4" t="s">
        <v>23</v>
      </c>
      <c r="R6179" s="4" t="s">
        <v>47</v>
      </c>
    </row>
    <row r="6180" spans="1:19">
      <c r="A6180" s="4" t="s">
        <v>6387</v>
      </c>
      <c r="B6180" s="4" t="s">
        <v>210</v>
      </c>
      <c r="C6180" s="4" t="s">
        <v>192</v>
      </c>
      <c r="D6180" s="4" t="s">
        <v>35</v>
      </c>
      <c r="E6180" s="4" t="s">
        <v>197</v>
      </c>
      <c r="F6180" s="3">
        <v>42972</v>
      </c>
      <c r="G6180" s="3">
        <v>43064</v>
      </c>
      <c r="H6180">
        <v>0</v>
      </c>
      <c r="I6180" s="4" t="s">
        <v>9021</v>
      </c>
      <c r="J6180" s="4" t="s">
        <v>9019</v>
      </c>
      <c r="K6180" s="4" t="s">
        <v>9012</v>
      </c>
      <c r="L6180">
        <v>3393</v>
      </c>
      <c r="M6180" s="4" t="s">
        <v>36</v>
      </c>
      <c r="N6180">
        <v>2002</v>
      </c>
      <c r="O6180">
        <v>987.39</v>
      </c>
      <c r="P6180">
        <v>2253</v>
      </c>
      <c r="Q6180" s="4" t="s">
        <v>23</v>
      </c>
      <c r="R6180" s="4" t="s">
        <v>24</v>
      </c>
      <c r="S6180">
        <v>92</v>
      </c>
    </row>
    <row r="6181" spans="1:19">
      <c r="A6181" s="4" t="s">
        <v>6388</v>
      </c>
      <c r="B6181" s="4" t="s">
        <v>210</v>
      </c>
      <c r="C6181" s="4" t="s">
        <v>9011</v>
      </c>
      <c r="D6181" s="4" t="s">
        <v>65</v>
      </c>
      <c r="E6181" s="4" t="s">
        <v>172</v>
      </c>
      <c r="F6181" s="3">
        <v>42972</v>
      </c>
      <c r="G6181" s="3">
        <v>42985</v>
      </c>
      <c r="H6181">
        <v>4445</v>
      </c>
      <c r="I6181" s="4" t="s">
        <v>9021</v>
      </c>
      <c r="J6181" s="4" t="s">
        <v>9019</v>
      </c>
      <c r="K6181" s="4" t="s">
        <v>9010</v>
      </c>
      <c r="L6181">
        <v>4821</v>
      </c>
      <c r="M6181" s="4" t="s">
        <v>33</v>
      </c>
      <c r="N6181">
        <v>1990</v>
      </c>
      <c r="O6181">
        <v>2520.83</v>
      </c>
      <c r="P6181">
        <v>3502</v>
      </c>
      <c r="Q6181" s="4" t="s">
        <v>23</v>
      </c>
      <c r="R6181" s="4" t="s">
        <v>24</v>
      </c>
      <c r="S6181">
        <v>13</v>
      </c>
    </row>
    <row r="6182" spans="1:19">
      <c r="A6182" s="4" t="s">
        <v>6389</v>
      </c>
      <c r="B6182" s="4" t="s">
        <v>263</v>
      </c>
      <c r="C6182" s="4" t="s">
        <v>171</v>
      </c>
      <c r="D6182" s="4" t="s">
        <v>50</v>
      </c>
      <c r="E6182" s="4" t="s">
        <v>197</v>
      </c>
      <c r="F6182" s="3">
        <v>42972</v>
      </c>
      <c r="G6182" s="3">
        <v>43057</v>
      </c>
      <c r="H6182">
        <v>0</v>
      </c>
      <c r="I6182" s="4" t="s">
        <v>9021</v>
      </c>
      <c r="J6182" s="4" t="s">
        <v>9019</v>
      </c>
      <c r="K6182" s="4" t="s">
        <v>9010</v>
      </c>
      <c r="L6182">
        <v>1096</v>
      </c>
      <c r="M6182" s="4" t="s">
        <v>9322</v>
      </c>
      <c r="N6182">
        <v>1992</v>
      </c>
      <c r="O6182">
        <v>1712.68</v>
      </c>
      <c r="P6182">
        <v>3194</v>
      </c>
      <c r="Q6182" s="4" t="s">
        <v>23</v>
      </c>
      <c r="R6182" s="4" t="s">
        <v>21</v>
      </c>
      <c r="S6182">
        <v>85</v>
      </c>
    </row>
    <row r="6183" spans="1:19">
      <c r="A6183" s="4" t="s">
        <v>6390</v>
      </c>
      <c r="B6183" s="4" t="s">
        <v>237</v>
      </c>
      <c r="C6183" s="4" t="s">
        <v>177</v>
      </c>
      <c r="D6183" s="4" t="s">
        <v>130</v>
      </c>
      <c r="E6183" s="4" t="s">
        <v>172</v>
      </c>
      <c r="F6183" s="3">
        <v>42972</v>
      </c>
      <c r="G6183" s="3">
        <v>43098</v>
      </c>
      <c r="H6183">
        <v>54</v>
      </c>
      <c r="I6183" s="4" t="s">
        <v>9018</v>
      </c>
      <c r="J6183" s="4" t="s">
        <v>9019</v>
      </c>
      <c r="K6183" s="4" t="s">
        <v>9012</v>
      </c>
      <c r="L6183">
        <v>55</v>
      </c>
      <c r="M6183" s="4" t="s">
        <v>36</v>
      </c>
      <c r="N6183">
        <v>1979</v>
      </c>
      <c r="O6183">
        <v>4478.47</v>
      </c>
      <c r="P6183">
        <v>13809</v>
      </c>
      <c r="Q6183" s="4" t="s">
        <v>23</v>
      </c>
      <c r="R6183" s="4" t="s">
        <v>24</v>
      </c>
      <c r="S6183">
        <v>126</v>
      </c>
    </row>
    <row r="6184" spans="1:19">
      <c r="A6184" s="4" t="s">
        <v>6391</v>
      </c>
      <c r="B6184" s="4" t="s">
        <v>203</v>
      </c>
      <c r="C6184" s="4" t="s">
        <v>192</v>
      </c>
      <c r="D6184" s="4" t="s">
        <v>86</v>
      </c>
      <c r="E6184" s="4" t="s">
        <v>172</v>
      </c>
      <c r="F6184" s="3">
        <v>42972</v>
      </c>
      <c r="G6184" s="3">
        <v>43070</v>
      </c>
      <c r="H6184">
        <v>3331</v>
      </c>
      <c r="I6184" s="4" t="s">
        <v>9023</v>
      </c>
      <c r="J6184" s="4" t="s">
        <v>9024</v>
      </c>
      <c r="K6184" s="4" t="s">
        <v>9012</v>
      </c>
      <c r="L6184">
        <v>3393</v>
      </c>
      <c r="M6184" s="4" t="s">
        <v>26</v>
      </c>
      <c r="N6184">
        <v>1985</v>
      </c>
      <c r="O6184">
        <v>2741.37</v>
      </c>
      <c r="P6184">
        <v>9226</v>
      </c>
      <c r="Q6184" s="4" t="s">
        <v>23</v>
      </c>
      <c r="R6184" s="4" t="s">
        <v>24</v>
      </c>
      <c r="S6184">
        <v>98</v>
      </c>
    </row>
    <row r="6185" spans="1:19">
      <c r="A6185" s="4" t="s">
        <v>6392</v>
      </c>
      <c r="B6185" s="4" t="s">
        <v>343</v>
      </c>
      <c r="C6185" s="4" t="s">
        <v>179</v>
      </c>
      <c r="D6185" s="4" t="s">
        <v>51</v>
      </c>
      <c r="E6185" s="4" t="s">
        <v>172</v>
      </c>
      <c r="F6185" s="3">
        <v>42972</v>
      </c>
      <c r="G6185" s="3">
        <v>42983</v>
      </c>
      <c r="H6185">
        <v>474</v>
      </c>
      <c r="I6185" s="4" t="s">
        <v>9016</v>
      </c>
      <c r="J6185" s="4" t="s">
        <v>9015</v>
      </c>
      <c r="K6185" s="4" t="s">
        <v>9010</v>
      </c>
      <c r="L6185">
        <v>550</v>
      </c>
      <c r="M6185" s="4" t="s">
        <v>36</v>
      </c>
      <c r="N6185">
        <v>1982</v>
      </c>
      <c r="O6185">
        <v>4618</v>
      </c>
      <c r="P6185">
        <v>10083</v>
      </c>
      <c r="Q6185" s="4" t="s">
        <v>23</v>
      </c>
      <c r="R6185" s="4" t="s">
        <v>24</v>
      </c>
      <c r="S6185">
        <v>11</v>
      </c>
    </row>
    <row r="6186" spans="1:19">
      <c r="A6186" s="4" t="s">
        <v>6393</v>
      </c>
      <c r="B6186" s="4" t="s">
        <v>219</v>
      </c>
      <c r="C6186" s="4" t="s">
        <v>171</v>
      </c>
      <c r="D6186" s="4" t="s">
        <v>32</v>
      </c>
      <c r="E6186" s="4" t="s">
        <v>197</v>
      </c>
      <c r="F6186" s="3">
        <v>42972</v>
      </c>
      <c r="G6186" s="3">
        <v>42978</v>
      </c>
      <c r="H6186">
        <v>0</v>
      </c>
      <c r="I6186" s="4" t="s">
        <v>9026</v>
      </c>
      <c r="J6186" s="4" t="s">
        <v>9024</v>
      </c>
      <c r="K6186" s="4" t="s">
        <v>9010</v>
      </c>
      <c r="L6186">
        <v>1096</v>
      </c>
      <c r="M6186" s="4" t="s">
        <v>33</v>
      </c>
      <c r="N6186">
        <v>2009</v>
      </c>
      <c r="O6186">
        <v>497.11</v>
      </c>
      <c r="P6186">
        <v>1588</v>
      </c>
      <c r="Q6186" s="4" t="s">
        <v>23</v>
      </c>
      <c r="R6186" s="4" t="s">
        <v>24</v>
      </c>
      <c r="S6186">
        <v>6</v>
      </c>
    </row>
    <row r="6187" spans="1:19">
      <c r="A6187" s="4" t="s">
        <v>6394</v>
      </c>
      <c r="B6187" s="4" t="s">
        <v>219</v>
      </c>
      <c r="C6187" s="4" t="s">
        <v>171</v>
      </c>
      <c r="D6187" s="4" t="s">
        <v>42</v>
      </c>
      <c r="E6187" s="4" t="s">
        <v>172</v>
      </c>
      <c r="F6187" s="3">
        <v>42972</v>
      </c>
      <c r="G6187" s="3">
        <v>43052</v>
      </c>
      <c r="H6187">
        <v>994</v>
      </c>
      <c r="I6187" s="4" t="s">
        <v>9026</v>
      </c>
      <c r="J6187" s="4" t="s">
        <v>9024</v>
      </c>
      <c r="K6187" s="4" t="s">
        <v>9010</v>
      </c>
      <c r="L6187">
        <v>1096</v>
      </c>
      <c r="M6187" s="4" t="s">
        <v>26</v>
      </c>
      <c r="N6187">
        <v>2017</v>
      </c>
      <c r="O6187">
        <v>4.54</v>
      </c>
      <c r="P6187">
        <v>9</v>
      </c>
      <c r="Q6187" s="4" t="s">
        <v>23</v>
      </c>
      <c r="R6187" s="4" t="s">
        <v>24</v>
      </c>
      <c r="S6187">
        <v>80</v>
      </c>
    </row>
    <row r="6188" spans="1:19">
      <c r="A6188" s="4" t="s">
        <v>6395</v>
      </c>
      <c r="B6188" s="4" t="s">
        <v>219</v>
      </c>
      <c r="C6188" s="4" t="s">
        <v>199</v>
      </c>
      <c r="D6188" s="4" t="s">
        <v>108</v>
      </c>
      <c r="E6188" s="4" t="s">
        <v>172</v>
      </c>
      <c r="F6188" s="3">
        <v>42972</v>
      </c>
      <c r="G6188" s="3">
        <v>43062</v>
      </c>
      <c r="H6188">
        <v>4773</v>
      </c>
      <c r="I6188" s="4" t="s">
        <v>9026</v>
      </c>
      <c r="J6188" s="4" t="s">
        <v>9024</v>
      </c>
      <c r="K6188" s="4" t="s">
        <v>9010</v>
      </c>
      <c r="L6188">
        <v>5482</v>
      </c>
      <c r="M6188" s="4" t="s">
        <v>33</v>
      </c>
      <c r="N6188">
        <v>1996</v>
      </c>
      <c r="O6188">
        <v>2214.94</v>
      </c>
      <c r="P6188">
        <v>5374</v>
      </c>
      <c r="Q6188" s="4" t="s">
        <v>23</v>
      </c>
      <c r="R6188" s="4" t="s">
        <v>24</v>
      </c>
      <c r="S6188">
        <v>90</v>
      </c>
    </row>
    <row r="6189" spans="1:19">
      <c r="A6189" s="4" t="s">
        <v>6396</v>
      </c>
      <c r="B6189" s="4" t="s">
        <v>256</v>
      </c>
      <c r="C6189" s="4" t="s">
        <v>177</v>
      </c>
      <c r="D6189" s="4" t="s">
        <v>45</v>
      </c>
      <c r="E6189" s="4" t="s">
        <v>197</v>
      </c>
      <c r="F6189" s="3">
        <v>42972</v>
      </c>
      <c r="G6189" s="3">
        <v>43064</v>
      </c>
      <c r="H6189">
        <v>0</v>
      </c>
      <c r="I6189" s="4" t="s">
        <v>9014</v>
      </c>
      <c r="J6189" s="4" t="s">
        <v>9015</v>
      </c>
      <c r="K6189" s="4" t="s">
        <v>9012</v>
      </c>
      <c r="L6189">
        <v>55</v>
      </c>
      <c r="M6189" s="4" t="s">
        <v>46</v>
      </c>
      <c r="N6189">
        <v>1995</v>
      </c>
      <c r="O6189">
        <v>2173.98</v>
      </c>
      <c r="P6189">
        <v>2928</v>
      </c>
      <c r="Q6189" s="4" t="s">
        <v>23</v>
      </c>
      <c r="R6189" s="4" t="s">
        <v>47</v>
      </c>
      <c r="S6189">
        <v>92</v>
      </c>
    </row>
    <row r="6190" spans="1:19">
      <c r="A6190" s="4" t="s">
        <v>6397</v>
      </c>
      <c r="B6190" s="4" t="s">
        <v>187</v>
      </c>
      <c r="C6190" s="4" t="s">
        <v>171</v>
      </c>
      <c r="D6190" s="4" t="s">
        <v>24</v>
      </c>
      <c r="E6190" s="4" t="s">
        <v>193</v>
      </c>
      <c r="F6190" s="3">
        <v>42972</v>
      </c>
      <c r="G6190" s="3"/>
      <c r="I6190" s="4" t="s">
        <v>9023</v>
      </c>
      <c r="J6190" s="4" t="s">
        <v>9024</v>
      </c>
      <c r="K6190" s="4" t="s">
        <v>9010</v>
      </c>
      <c r="L6190">
        <v>1096</v>
      </c>
      <c r="M6190" s="4"/>
      <c r="Q6190" s="4"/>
      <c r="R6190" s="4"/>
    </row>
    <row r="6191" spans="1:19">
      <c r="A6191" s="4" t="s">
        <v>6398</v>
      </c>
      <c r="B6191" s="4" t="s">
        <v>189</v>
      </c>
      <c r="C6191" s="4" t="s">
        <v>171</v>
      </c>
      <c r="D6191" s="4" t="s">
        <v>109</v>
      </c>
      <c r="E6191" s="4" t="s">
        <v>197</v>
      </c>
      <c r="F6191" s="3">
        <v>42972</v>
      </c>
      <c r="G6191" s="3">
        <v>42977</v>
      </c>
      <c r="H6191">
        <v>0</v>
      </c>
      <c r="I6191" s="4" t="s">
        <v>9016</v>
      </c>
      <c r="J6191" s="4" t="s">
        <v>9015</v>
      </c>
      <c r="K6191" s="4" t="s">
        <v>9010</v>
      </c>
      <c r="L6191">
        <v>1096</v>
      </c>
      <c r="M6191" s="4" t="s">
        <v>58</v>
      </c>
      <c r="N6191">
        <v>1987</v>
      </c>
      <c r="O6191">
        <v>1698.2</v>
      </c>
      <c r="P6191">
        <v>3798</v>
      </c>
      <c r="Q6191" s="4" t="s">
        <v>23</v>
      </c>
      <c r="R6191" s="4" t="s">
        <v>24</v>
      </c>
      <c r="S6191">
        <v>5</v>
      </c>
    </row>
    <row r="6192" spans="1:19">
      <c r="A6192" s="4" t="s">
        <v>6399</v>
      </c>
      <c r="B6192" s="4" t="s">
        <v>189</v>
      </c>
      <c r="C6192" s="4" t="s">
        <v>177</v>
      </c>
      <c r="D6192" s="4" t="s">
        <v>100</v>
      </c>
      <c r="E6192" s="4" t="s">
        <v>172</v>
      </c>
      <c r="F6192" s="3">
        <v>42972</v>
      </c>
      <c r="G6192" s="3">
        <v>43061</v>
      </c>
      <c r="H6192">
        <v>63</v>
      </c>
      <c r="I6192" s="4" t="s">
        <v>9016</v>
      </c>
      <c r="J6192" s="4" t="s">
        <v>9015</v>
      </c>
      <c r="K6192" s="4" t="s">
        <v>9012</v>
      </c>
      <c r="L6192">
        <v>55</v>
      </c>
      <c r="M6192" s="4" t="s">
        <v>9322</v>
      </c>
      <c r="N6192">
        <v>1987</v>
      </c>
      <c r="O6192">
        <v>2938.67</v>
      </c>
      <c r="P6192">
        <v>8775</v>
      </c>
      <c r="Q6192" s="4" t="s">
        <v>101</v>
      </c>
      <c r="R6192" s="4" t="s">
        <v>24</v>
      </c>
      <c r="S6192">
        <v>89</v>
      </c>
    </row>
    <row r="6193" spans="1:19">
      <c r="A6193" s="4" t="s">
        <v>6400</v>
      </c>
      <c r="B6193" s="4" t="s">
        <v>205</v>
      </c>
      <c r="C6193" s="4" t="s">
        <v>199</v>
      </c>
      <c r="D6193" s="4" t="s">
        <v>75</v>
      </c>
      <c r="E6193" s="4" t="s">
        <v>172</v>
      </c>
      <c r="F6193" s="3">
        <v>42972</v>
      </c>
      <c r="G6193" s="3">
        <v>42991</v>
      </c>
      <c r="H6193">
        <v>6391</v>
      </c>
      <c r="I6193" s="4" t="s">
        <v>9023</v>
      </c>
      <c r="J6193" s="4" t="s">
        <v>9024</v>
      </c>
      <c r="K6193" s="4" t="s">
        <v>9010</v>
      </c>
      <c r="L6193">
        <v>5482</v>
      </c>
      <c r="M6193" s="4" t="s">
        <v>73</v>
      </c>
      <c r="N6193">
        <v>1982</v>
      </c>
      <c r="O6193">
        <v>792.46</v>
      </c>
      <c r="P6193">
        <v>1299</v>
      </c>
      <c r="Q6193" s="4" t="s">
        <v>23</v>
      </c>
      <c r="R6193" s="4" t="s">
        <v>24</v>
      </c>
      <c r="S6193">
        <v>19</v>
      </c>
    </row>
    <row r="6194" spans="1:19">
      <c r="A6194" s="4" t="s">
        <v>6401</v>
      </c>
      <c r="B6194" s="4" t="s">
        <v>226</v>
      </c>
      <c r="C6194" s="4" t="s">
        <v>177</v>
      </c>
      <c r="D6194" s="4" t="s">
        <v>52</v>
      </c>
      <c r="E6194" s="4" t="s">
        <v>172</v>
      </c>
      <c r="F6194" s="3">
        <v>42972</v>
      </c>
      <c r="G6194" s="3">
        <v>43084</v>
      </c>
      <c r="H6194">
        <v>58</v>
      </c>
      <c r="I6194" s="4" t="s">
        <v>9018</v>
      </c>
      <c r="J6194" s="4" t="s">
        <v>9019</v>
      </c>
      <c r="K6194" s="4" t="s">
        <v>9012</v>
      </c>
      <c r="L6194">
        <v>55</v>
      </c>
      <c r="M6194" s="4" t="s">
        <v>46</v>
      </c>
      <c r="N6194">
        <v>1999</v>
      </c>
      <c r="O6194">
        <v>1197.44</v>
      </c>
      <c r="P6194">
        <v>2570</v>
      </c>
      <c r="Q6194" s="4" t="s">
        <v>23</v>
      </c>
      <c r="R6194" s="4" t="s">
        <v>24</v>
      </c>
      <c r="S6194">
        <v>112</v>
      </c>
    </row>
    <row r="6195" spans="1:19">
      <c r="A6195" s="4" t="s">
        <v>6402</v>
      </c>
      <c r="B6195" s="4" t="s">
        <v>208</v>
      </c>
      <c r="C6195" s="4" t="s">
        <v>177</v>
      </c>
      <c r="D6195" s="4" t="s">
        <v>57</v>
      </c>
      <c r="E6195" s="4" t="s">
        <v>172</v>
      </c>
      <c r="F6195" s="3">
        <v>42972</v>
      </c>
      <c r="G6195" s="3">
        <v>43073</v>
      </c>
      <c r="H6195">
        <v>54</v>
      </c>
      <c r="I6195" s="4" t="s">
        <v>9014</v>
      </c>
      <c r="J6195" s="4" t="s">
        <v>9015</v>
      </c>
      <c r="K6195" s="4" t="s">
        <v>9012</v>
      </c>
      <c r="L6195">
        <v>55</v>
      </c>
      <c r="M6195" s="4" t="s">
        <v>58</v>
      </c>
      <c r="N6195">
        <v>2006</v>
      </c>
      <c r="O6195">
        <v>1102.43</v>
      </c>
      <c r="P6195">
        <v>1759</v>
      </c>
      <c r="Q6195" s="4" t="s">
        <v>23</v>
      </c>
      <c r="R6195" s="4" t="s">
        <v>24</v>
      </c>
      <c r="S6195">
        <v>101</v>
      </c>
    </row>
    <row r="6196" spans="1:19">
      <c r="A6196" s="4" t="s">
        <v>6403</v>
      </c>
      <c r="B6196" s="4" t="s">
        <v>185</v>
      </c>
      <c r="C6196" s="4" t="s">
        <v>199</v>
      </c>
      <c r="D6196" s="4" t="s">
        <v>97</v>
      </c>
      <c r="E6196" s="4" t="s">
        <v>197</v>
      </c>
      <c r="F6196" s="3">
        <v>42972</v>
      </c>
      <c r="G6196" s="3">
        <v>43061</v>
      </c>
      <c r="H6196">
        <v>0</v>
      </c>
      <c r="I6196" s="4" t="s">
        <v>9023</v>
      </c>
      <c r="J6196" s="4" t="s">
        <v>9024</v>
      </c>
      <c r="K6196" s="4" t="s">
        <v>9010</v>
      </c>
      <c r="L6196">
        <v>5482</v>
      </c>
      <c r="M6196" s="4" t="s">
        <v>33</v>
      </c>
      <c r="N6196">
        <v>2001</v>
      </c>
      <c r="O6196">
        <v>2437.85</v>
      </c>
      <c r="P6196">
        <v>4874</v>
      </c>
      <c r="Q6196" s="4" t="s">
        <v>23</v>
      </c>
      <c r="R6196" s="4" t="s">
        <v>24</v>
      </c>
      <c r="S6196">
        <v>89</v>
      </c>
    </row>
    <row r="6197" spans="1:19">
      <c r="A6197" s="4" t="s">
        <v>6404</v>
      </c>
      <c r="B6197" s="4" t="s">
        <v>185</v>
      </c>
      <c r="C6197" s="4" t="s">
        <v>199</v>
      </c>
      <c r="D6197" s="4" t="s">
        <v>102</v>
      </c>
      <c r="E6197" s="4" t="s">
        <v>172</v>
      </c>
      <c r="F6197" s="3">
        <v>42972</v>
      </c>
      <c r="G6197" s="3">
        <v>43060</v>
      </c>
      <c r="H6197">
        <v>5129</v>
      </c>
      <c r="I6197" s="4" t="s">
        <v>9023</v>
      </c>
      <c r="J6197" s="4" t="s">
        <v>9024</v>
      </c>
      <c r="K6197" s="4" t="s">
        <v>9010</v>
      </c>
      <c r="L6197">
        <v>5482</v>
      </c>
      <c r="M6197" s="4" t="s">
        <v>55</v>
      </c>
      <c r="N6197">
        <v>1994</v>
      </c>
      <c r="O6197">
        <v>1188.42</v>
      </c>
      <c r="P6197">
        <v>3015</v>
      </c>
      <c r="Q6197" s="4" t="s">
        <v>23</v>
      </c>
      <c r="R6197" s="4" t="s">
        <v>24</v>
      </c>
      <c r="S6197">
        <v>88</v>
      </c>
    </row>
    <row r="6198" spans="1:19">
      <c r="A6198" s="4" t="s">
        <v>6405</v>
      </c>
      <c r="B6198" s="4" t="s">
        <v>216</v>
      </c>
      <c r="C6198" s="4" t="s">
        <v>177</v>
      </c>
      <c r="D6198" s="4" t="s">
        <v>121</v>
      </c>
      <c r="E6198" s="4" t="s">
        <v>193</v>
      </c>
      <c r="F6198" s="3">
        <v>42972</v>
      </c>
      <c r="G6198" s="3"/>
      <c r="I6198" s="4" t="s">
        <v>9018</v>
      </c>
      <c r="J6198" s="4" t="s">
        <v>9019</v>
      </c>
      <c r="K6198" s="4" t="s">
        <v>9012</v>
      </c>
      <c r="L6198">
        <v>55</v>
      </c>
      <c r="M6198" s="4" t="s">
        <v>58</v>
      </c>
      <c r="N6198">
        <v>1993</v>
      </c>
      <c r="O6198">
        <v>646.1</v>
      </c>
      <c r="P6198">
        <v>883</v>
      </c>
      <c r="Q6198" s="4" t="s">
        <v>23</v>
      </c>
      <c r="R6198" s="4" t="s">
        <v>62</v>
      </c>
    </row>
    <row r="6199" spans="1:19">
      <c r="A6199" s="4" t="s">
        <v>6406</v>
      </c>
      <c r="B6199" s="4" t="s">
        <v>216</v>
      </c>
      <c r="C6199" s="4" t="s">
        <v>192</v>
      </c>
      <c r="D6199" s="4" t="s">
        <v>63</v>
      </c>
      <c r="E6199" s="4" t="s">
        <v>197</v>
      </c>
      <c r="F6199" s="3">
        <v>42972</v>
      </c>
      <c r="G6199" s="3">
        <v>42977</v>
      </c>
      <c r="H6199">
        <v>0</v>
      </c>
      <c r="I6199" s="4" t="s">
        <v>9018</v>
      </c>
      <c r="J6199" s="4" t="s">
        <v>9019</v>
      </c>
      <c r="K6199" s="4" t="s">
        <v>9012</v>
      </c>
      <c r="L6199">
        <v>3393</v>
      </c>
      <c r="M6199" s="4" t="s">
        <v>33</v>
      </c>
      <c r="N6199">
        <v>1995</v>
      </c>
      <c r="O6199">
        <v>5158.71</v>
      </c>
      <c r="P6199">
        <v>17479</v>
      </c>
      <c r="Q6199" s="4" t="s">
        <v>64</v>
      </c>
      <c r="R6199" s="4" t="s">
        <v>24</v>
      </c>
      <c r="S6199">
        <v>5</v>
      </c>
    </row>
    <row r="6200" spans="1:19">
      <c r="A6200" s="4" t="s">
        <v>6407</v>
      </c>
      <c r="B6200" s="4" t="s">
        <v>181</v>
      </c>
      <c r="C6200" s="4" t="s">
        <v>171</v>
      </c>
      <c r="D6200" s="4" t="s">
        <v>86</v>
      </c>
      <c r="E6200" s="4" t="s">
        <v>193</v>
      </c>
      <c r="F6200" s="3">
        <v>42972</v>
      </c>
      <c r="G6200" s="3"/>
      <c r="I6200" s="4" t="s">
        <v>9026</v>
      </c>
      <c r="J6200" s="4" t="s">
        <v>9024</v>
      </c>
      <c r="K6200" s="4" t="s">
        <v>9010</v>
      </c>
      <c r="L6200">
        <v>1096</v>
      </c>
      <c r="M6200" s="4" t="s">
        <v>26</v>
      </c>
      <c r="N6200">
        <v>1985</v>
      </c>
      <c r="O6200">
        <v>2741.37</v>
      </c>
      <c r="P6200">
        <v>9226</v>
      </c>
      <c r="Q6200" s="4" t="s">
        <v>23</v>
      </c>
      <c r="R6200" s="4" t="s">
        <v>24</v>
      </c>
    </row>
    <row r="6201" spans="1:19">
      <c r="A6201" s="4" t="s">
        <v>6408</v>
      </c>
      <c r="B6201" s="4" t="s">
        <v>181</v>
      </c>
      <c r="C6201" s="4" t="s">
        <v>9011</v>
      </c>
      <c r="D6201" s="4" t="s">
        <v>42</v>
      </c>
      <c r="E6201" s="4" t="s">
        <v>193</v>
      </c>
      <c r="F6201" s="3">
        <v>42972</v>
      </c>
      <c r="G6201" s="3"/>
      <c r="I6201" s="4" t="s">
        <v>9026</v>
      </c>
      <c r="J6201" s="4" t="s">
        <v>9024</v>
      </c>
      <c r="K6201" s="4" t="s">
        <v>9010</v>
      </c>
      <c r="L6201">
        <v>4821</v>
      </c>
      <c r="M6201" s="4" t="s">
        <v>26</v>
      </c>
      <c r="N6201">
        <v>2017</v>
      </c>
      <c r="O6201">
        <v>4.54</v>
      </c>
      <c r="P6201">
        <v>9</v>
      </c>
      <c r="Q6201" s="4" t="s">
        <v>23</v>
      </c>
      <c r="R6201" s="4" t="s">
        <v>24</v>
      </c>
    </row>
    <row r="6202" spans="1:19">
      <c r="A6202" s="4" t="s">
        <v>6409</v>
      </c>
      <c r="B6202" s="4" t="s">
        <v>181</v>
      </c>
      <c r="C6202" s="4" t="s">
        <v>179</v>
      </c>
      <c r="D6202" s="4" t="s">
        <v>75</v>
      </c>
      <c r="E6202" s="4" t="s">
        <v>172</v>
      </c>
      <c r="F6202" s="3">
        <v>42972</v>
      </c>
      <c r="G6202" s="3">
        <v>43058</v>
      </c>
      <c r="H6202">
        <v>454</v>
      </c>
      <c r="I6202" s="4" t="s">
        <v>9026</v>
      </c>
      <c r="J6202" s="4" t="s">
        <v>9024</v>
      </c>
      <c r="K6202" s="4" t="s">
        <v>9010</v>
      </c>
      <c r="L6202">
        <v>550</v>
      </c>
      <c r="M6202" s="4" t="s">
        <v>73</v>
      </c>
      <c r="N6202">
        <v>1982</v>
      </c>
      <c r="O6202">
        <v>792.46</v>
      </c>
      <c r="P6202">
        <v>1299</v>
      </c>
      <c r="Q6202" s="4" t="s">
        <v>23</v>
      </c>
      <c r="R6202" s="4" t="s">
        <v>24</v>
      </c>
      <c r="S6202">
        <v>86</v>
      </c>
    </row>
    <row r="6203" spans="1:19">
      <c r="A6203" s="4" t="s">
        <v>6410</v>
      </c>
      <c r="B6203" s="4" t="s">
        <v>183</v>
      </c>
      <c r="C6203" s="4" t="s">
        <v>199</v>
      </c>
      <c r="D6203" s="4" t="s">
        <v>29</v>
      </c>
      <c r="E6203" s="4" t="s">
        <v>172</v>
      </c>
      <c r="F6203" s="3">
        <v>42973</v>
      </c>
      <c r="G6203" s="3">
        <v>43041</v>
      </c>
      <c r="H6203">
        <v>6659</v>
      </c>
      <c r="I6203" s="4" t="s">
        <v>9014</v>
      </c>
      <c r="J6203" s="4" t="s">
        <v>9015</v>
      </c>
      <c r="K6203" s="4" t="s">
        <v>9010</v>
      </c>
      <c r="L6203">
        <v>5482</v>
      </c>
      <c r="M6203" s="4" t="s">
        <v>26</v>
      </c>
      <c r="N6203">
        <v>2012</v>
      </c>
      <c r="O6203">
        <v>587.34</v>
      </c>
      <c r="P6203">
        <v>1356</v>
      </c>
      <c r="Q6203" s="4" t="s">
        <v>30</v>
      </c>
      <c r="R6203" s="4" t="s">
        <v>24</v>
      </c>
      <c r="S6203">
        <v>68</v>
      </c>
    </row>
    <row r="6204" spans="1:19">
      <c r="A6204" s="4" t="s">
        <v>6411</v>
      </c>
      <c r="B6204" s="4" t="s">
        <v>246</v>
      </c>
      <c r="C6204" s="4" t="s">
        <v>179</v>
      </c>
      <c r="D6204" s="4" t="s">
        <v>31</v>
      </c>
      <c r="E6204" s="4" t="s">
        <v>172</v>
      </c>
      <c r="F6204" s="3">
        <v>42973</v>
      </c>
      <c r="G6204" s="3">
        <v>42986</v>
      </c>
      <c r="H6204">
        <v>572</v>
      </c>
      <c r="I6204" s="4" t="s">
        <v>9021</v>
      </c>
      <c r="J6204" s="4" t="s">
        <v>9019</v>
      </c>
      <c r="K6204" s="4" t="s">
        <v>9010</v>
      </c>
      <c r="L6204">
        <v>550</v>
      </c>
      <c r="M6204" s="4" t="s">
        <v>26</v>
      </c>
      <c r="N6204">
        <v>1991</v>
      </c>
      <c r="O6204">
        <v>326.82</v>
      </c>
      <c r="P6204">
        <v>1016</v>
      </c>
      <c r="Q6204" s="4" t="s">
        <v>23</v>
      </c>
      <c r="R6204" s="4" t="s">
        <v>24</v>
      </c>
      <c r="S6204">
        <v>13</v>
      </c>
    </row>
    <row r="6205" spans="1:19">
      <c r="A6205" s="4" t="s">
        <v>6412</v>
      </c>
      <c r="B6205" s="4" t="s">
        <v>279</v>
      </c>
      <c r="C6205" s="4" t="s">
        <v>171</v>
      </c>
      <c r="D6205" s="4" t="s">
        <v>35</v>
      </c>
      <c r="E6205" s="4" t="s">
        <v>172</v>
      </c>
      <c r="F6205" s="3">
        <v>42973</v>
      </c>
      <c r="G6205" s="3">
        <v>43058</v>
      </c>
      <c r="H6205">
        <v>1046</v>
      </c>
      <c r="I6205" s="4" t="s">
        <v>9018</v>
      </c>
      <c r="J6205" s="4" t="s">
        <v>9019</v>
      </c>
      <c r="K6205" s="4" t="s">
        <v>9010</v>
      </c>
      <c r="L6205">
        <v>1096</v>
      </c>
      <c r="M6205" s="4" t="s">
        <v>36</v>
      </c>
      <c r="N6205">
        <v>2002</v>
      </c>
      <c r="O6205">
        <v>987.39</v>
      </c>
      <c r="P6205">
        <v>2253</v>
      </c>
      <c r="Q6205" s="4" t="s">
        <v>23</v>
      </c>
      <c r="R6205" s="4" t="s">
        <v>24</v>
      </c>
      <c r="S6205">
        <v>85</v>
      </c>
    </row>
    <row r="6206" spans="1:19">
      <c r="A6206" s="4" t="s">
        <v>6413</v>
      </c>
      <c r="B6206" s="4" t="s">
        <v>210</v>
      </c>
      <c r="C6206" s="4" t="s">
        <v>171</v>
      </c>
      <c r="D6206" s="4" t="s">
        <v>24</v>
      </c>
      <c r="E6206" s="4" t="s">
        <v>193</v>
      </c>
      <c r="F6206" s="3">
        <v>42973</v>
      </c>
      <c r="G6206" s="3"/>
      <c r="I6206" s="4" t="s">
        <v>9021</v>
      </c>
      <c r="J6206" s="4" t="s">
        <v>9019</v>
      </c>
      <c r="K6206" s="4" t="s">
        <v>9010</v>
      </c>
      <c r="L6206">
        <v>1096</v>
      </c>
      <c r="M6206" s="4"/>
      <c r="Q6206" s="4"/>
      <c r="R6206" s="4"/>
    </row>
    <row r="6207" spans="1:19">
      <c r="A6207" s="4" t="s">
        <v>6414</v>
      </c>
      <c r="B6207" s="4" t="s">
        <v>263</v>
      </c>
      <c r="C6207" s="4" t="s">
        <v>192</v>
      </c>
      <c r="D6207" s="4" t="s">
        <v>65</v>
      </c>
      <c r="E6207" s="4" t="s">
        <v>172</v>
      </c>
      <c r="F6207" s="3">
        <v>42973</v>
      </c>
      <c r="G6207" s="3">
        <v>43070</v>
      </c>
      <c r="H6207">
        <v>3281</v>
      </c>
      <c r="I6207" s="4" t="s">
        <v>9021</v>
      </c>
      <c r="J6207" s="4" t="s">
        <v>9019</v>
      </c>
      <c r="K6207" s="4" t="s">
        <v>9012</v>
      </c>
      <c r="L6207">
        <v>3393</v>
      </c>
      <c r="M6207" s="4" t="s">
        <v>33</v>
      </c>
      <c r="N6207">
        <v>1990</v>
      </c>
      <c r="O6207">
        <v>2520.83</v>
      </c>
      <c r="P6207">
        <v>3502</v>
      </c>
      <c r="Q6207" s="4" t="s">
        <v>23</v>
      </c>
      <c r="R6207" s="4" t="s">
        <v>24</v>
      </c>
      <c r="S6207">
        <v>97</v>
      </c>
    </row>
    <row r="6208" spans="1:19">
      <c r="A6208" s="4" t="s">
        <v>6415</v>
      </c>
      <c r="B6208" s="4" t="s">
        <v>196</v>
      </c>
      <c r="C6208" s="4" t="s">
        <v>177</v>
      </c>
      <c r="D6208" s="4" t="s">
        <v>110</v>
      </c>
      <c r="E6208" s="4" t="s">
        <v>197</v>
      </c>
      <c r="F6208" s="3">
        <v>42973</v>
      </c>
      <c r="G6208" s="3">
        <v>42983</v>
      </c>
      <c r="H6208">
        <v>0</v>
      </c>
      <c r="I6208" s="4" t="s">
        <v>9016</v>
      </c>
      <c r="J6208" s="4" t="s">
        <v>9015</v>
      </c>
      <c r="K6208" s="4" t="s">
        <v>9012</v>
      </c>
      <c r="L6208">
        <v>55</v>
      </c>
      <c r="M6208" s="4" t="s">
        <v>60</v>
      </c>
      <c r="N6208">
        <v>1997</v>
      </c>
      <c r="O6208">
        <v>291.27</v>
      </c>
      <c r="P6208">
        <v>586</v>
      </c>
      <c r="Q6208" s="4" t="s">
        <v>23</v>
      </c>
      <c r="R6208" s="4" t="s">
        <v>24</v>
      </c>
      <c r="S6208">
        <v>10</v>
      </c>
    </row>
    <row r="6209" spans="1:19">
      <c r="A6209" s="4" t="s">
        <v>6416</v>
      </c>
      <c r="B6209" s="4" t="s">
        <v>203</v>
      </c>
      <c r="C6209" s="4" t="s">
        <v>192</v>
      </c>
      <c r="D6209" s="4" t="s">
        <v>108</v>
      </c>
      <c r="E6209" s="4" t="s">
        <v>172</v>
      </c>
      <c r="F6209" s="3">
        <v>42973</v>
      </c>
      <c r="G6209" s="3">
        <v>42988</v>
      </c>
      <c r="H6209">
        <v>3462</v>
      </c>
      <c r="I6209" s="4" t="s">
        <v>9023</v>
      </c>
      <c r="J6209" s="4" t="s">
        <v>9024</v>
      </c>
      <c r="K6209" s="4" t="s">
        <v>9012</v>
      </c>
      <c r="L6209">
        <v>3393</v>
      </c>
      <c r="M6209" s="4" t="s">
        <v>33</v>
      </c>
      <c r="N6209">
        <v>1996</v>
      </c>
      <c r="O6209">
        <v>2214.94</v>
      </c>
      <c r="P6209">
        <v>5374</v>
      </c>
      <c r="Q6209" s="4" t="s">
        <v>23</v>
      </c>
      <c r="R6209" s="4" t="s">
        <v>24</v>
      </c>
      <c r="S6209">
        <v>15</v>
      </c>
    </row>
    <row r="6210" spans="1:19">
      <c r="A6210" s="4" t="s">
        <v>6417</v>
      </c>
      <c r="B6210" s="4" t="s">
        <v>191</v>
      </c>
      <c r="C6210" s="4" t="s">
        <v>199</v>
      </c>
      <c r="D6210" s="4" t="s">
        <v>105</v>
      </c>
      <c r="E6210" s="4" t="s">
        <v>172</v>
      </c>
      <c r="F6210" s="3">
        <v>42973</v>
      </c>
      <c r="G6210" s="3">
        <v>42984</v>
      </c>
      <c r="H6210">
        <v>6029</v>
      </c>
      <c r="I6210" s="4" t="s">
        <v>9026</v>
      </c>
      <c r="J6210" s="4" t="s">
        <v>9024</v>
      </c>
      <c r="K6210" s="4" t="s">
        <v>9010</v>
      </c>
      <c r="L6210">
        <v>5482</v>
      </c>
      <c r="M6210" s="4" t="s">
        <v>36</v>
      </c>
      <c r="N6210">
        <v>1996</v>
      </c>
      <c r="O6210">
        <v>6354.87</v>
      </c>
      <c r="P6210">
        <v>16780</v>
      </c>
      <c r="Q6210" s="4" t="s">
        <v>23</v>
      </c>
      <c r="R6210" s="4" t="s">
        <v>35</v>
      </c>
      <c r="S6210">
        <v>11</v>
      </c>
    </row>
    <row r="6211" spans="1:19">
      <c r="A6211" s="4" t="s">
        <v>6418</v>
      </c>
      <c r="B6211" s="4" t="s">
        <v>219</v>
      </c>
      <c r="C6211" s="4" t="s">
        <v>199</v>
      </c>
      <c r="D6211" s="4" t="s">
        <v>86</v>
      </c>
      <c r="E6211" s="4" t="s">
        <v>193</v>
      </c>
      <c r="F6211" s="3">
        <v>42973</v>
      </c>
      <c r="G6211" s="3"/>
      <c r="I6211" s="4" t="s">
        <v>9026</v>
      </c>
      <c r="J6211" s="4" t="s">
        <v>9024</v>
      </c>
      <c r="K6211" s="4" t="s">
        <v>9010</v>
      </c>
      <c r="L6211">
        <v>5482</v>
      </c>
      <c r="M6211" s="4" t="s">
        <v>26</v>
      </c>
      <c r="N6211">
        <v>1985</v>
      </c>
      <c r="O6211">
        <v>2741.37</v>
      </c>
      <c r="P6211">
        <v>9226</v>
      </c>
      <c r="Q6211" s="4" t="s">
        <v>23</v>
      </c>
      <c r="R6211" s="4" t="s">
        <v>24</v>
      </c>
    </row>
    <row r="6212" spans="1:19">
      <c r="A6212" s="4" t="s">
        <v>6419</v>
      </c>
      <c r="B6212" s="4" t="s">
        <v>219</v>
      </c>
      <c r="C6212" s="4" t="s">
        <v>179</v>
      </c>
      <c r="D6212" s="4" t="s">
        <v>59</v>
      </c>
      <c r="E6212" s="4" t="s">
        <v>172</v>
      </c>
      <c r="F6212" s="3">
        <v>42973</v>
      </c>
      <c r="G6212" s="3">
        <v>43073</v>
      </c>
      <c r="H6212">
        <v>566</v>
      </c>
      <c r="I6212" s="4" t="s">
        <v>9026</v>
      </c>
      <c r="J6212" s="4" t="s">
        <v>9024</v>
      </c>
      <c r="K6212" s="4" t="s">
        <v>9010</v>
      </c>
      <c r="L6212">
        <v>550</v>
      </c>
      <c r="M6212" s="4" t="s">
        <v>60</v>
      </c>
      <c r="N6212">
        <v>1988</v>
      </c>
      <c r="O6212">
        <v>2059.9</v>
      </c>
      <c r="P6212">
        <v>3644</v>
      </c>
      <c r="Q6212" s="4" t="s">
        <v>23</v>
      </c>
      <c r="R6212" s="4" t="s">
        <v>24</v>
      </c>
      <c r="S6212">
        <v>100</v>
      </c>
    </row>
    <row r="6213" spans="1:19">
      <c r="A6213" s="4" t="s">
        <v>6420</v>
      </c>
      <c r="B6213" s="4" t="s">
        <v>230</v>
      </c>
      <c r="C6213" s="4" t="s">
        <v>9011</v>
      </c>
      <c r="D6213" s="4" t="s">
        <v>53</v>
      </c>
      <c r="E6213" s="4" t="s">
        <v>197</v>
      </c>
      <c r="F6213" s="3">
        <v>42973</v>
      </c>
      <c r="G6213" s="3">
        <v>43047</v>
      </c>
      <c r="H6213">
        <v>0</v>
      </c>
      <c r="I6213" s="4" t="s">
        <v>9026</v>
      </c>
      <c r="J6213" s="4" t="s">
        <v>9024</v>
      </c>
      <c r="K6213" s="4" t="s">
        <v>9010</v>
      </c>
      <c r="L6213">
        <v>4821</v>
      </c>
      <c r="M6213" s="4" t="s">
        <v>33</v>
      </c>
      <c r="N6213">
        <v>1990</v>
      </c>
      <c r="O6213">
        <v>4968.91</v>
      </c>
      <c r="P6213">
        <v>7523</v>
      </c>
      <c r="Q6213" s="4" t="s">
        <v>23</v>
      </c>
      <c r="R6213" s="4" t="s">
        <v>24</v>
      </c>
      <c r="S6213">
        <v>74</v>
      </c>
    </row>
    <row r="6214" spans="1:19">
      <c r="A6214" s="4" t="s">
        <v>6421</v>
      </c>
      <c r="B6214" s="4" t="s">
        <v>170</v>
      </c>
      <c r="C6214" s="4" t="s">
        <v>177</v>
      </c>
      <c r="D6214" s="4" t="s">
        <v>106</v>
      </c>
      <c r="E6214" s="4" t="s">
        <v>197</v>
      </c>
      <c r="F6214" s="3">
        <v>42973</v>
      </c>
      <c r="G6214" s="3">
        <v>43051</v>
      </c>
      <c r="H6214">
        <v>0</v>
      </c>
      <c r="I6214" s="4" t="s">
        <v>9014</v>
      </c>
      <c r="J6214" s="4" t="s">
        <v>9015</v>
      </c>
      <c r="K6214" s="4" t="s">
        <v>9012</v>
      </c>
      <c r="L6214">
        <v>55</v>
      </c>
      <c r="M6214" s="4" t="s">
        <v>46</v>
      </c>
      <c r="N6214">
        <v>2012</v>
      </c>
      <c r="O6214">
        <v>45.39</v>
      </c>
      <c r="P6214">
        <v>100</v>
      </c>
      <c r="Q6214" s="4" t="s">
        <v>23</v>
      </c>
      <c r="R6214" s="4" t="s">
        <v>47</v>
      </c>
      <c r="S6214">
        <v>78</v>
      </c>
    </row>
    <row r="6215" spans="1:19">
      <c r="A6215" s="4" t="s">
        <v>6422</v>
      </c>
      <c r="B6215" s="4" t="s">
        <v>170</v>
      </c>
      <c r="C6215" s="4" t="s">
        <v>171</v>
      </c>
      <c r="D6215" s="4" t="s">
        <v>79</v>
      </c>
      <c r="E6215" s="4" t="s">
        <v>172</v>
      </c>
      <c r="F6215" s="3">
        <v>42973</v>
      </c>
      <c r="G6215" s="3">
        <v>43052</v>
      </c>
      <c r="H6215">
        <v>1042</v>
      </c>
      <c r="I6215" s="4" t="s">
        <v>9014</v>
      </c>
      <c r="J6215" s="4" t="s">
        <v>9015</v>
      </c>
      <c r="K6215" s="4" t="s">
        <v>9010</v>
      </c>
      <c r="L6215">
        <v>1096</v>
      </c>
      <c r="M6215" s="4" t="s">
        <v>26</v>
      </c>
      <c r="N6215">
        <v>2002</v>
      </c>
      <c r="O6215">
        <v>3178.24</v>
      </c>
      <c r="P6215">
        <v>4540</v>
      </c>
      <c r="Q6215" s="4" t="s">
        <v>23</v>
      </c>
      <c r="R6215" s="4" t="s">
        <v>24</v>
      </c>
      <c r="S6215">
        <v>79</v>
      </c>
    </row>
    <row r="6216" spans="1:19">
      <c r="A6216" s="4" t="s">
        <v>6423</v>
      </c>
      <c r="B6216" s="4" t="s">
        <v>232</v>
      </c>
      <c r="C6216" s="4" t="s">
        <v>179</v>
      </c>
      <c r="D6216" s="4" t="s">
        <v>25</v>
      </c>
      <c r="E6216" s="4" t="s">
        <v>172</v>
      </c>
      <c r="F6216" s="3">
        <v>42973</v>
      </c>
      <c r="G6216" s="3">
        <v>43046</v>
      </c>
      <c r="H6216">
        <v>539</v>
      </c>
      <c r="I6216" s="4" t="s">
        <v>9021</v>
      </c>
      <c r="J6216" s="4" t="s">
        <v>9019</v>
      </c>
      <c r="K6216" s="4" t="s">
        <v>9010</v>
      </c>
      <c r="L6216">
        <v>550</v>
      </c>
      <c r="M6216" s="4" t="s">
        <v>26</v>
      </c>
      <c r="N6216">
        <v>1999</v>
      </c>
      <c r="O6216">
        <v>251.41</v>
      </c>
      <c r="P6216">
        <v>495</v>
      </c>
      <c r="Q6216" s="4" t="s">
        <v>23</v>
      </c>
      <c r="R6216" s="4" t="s">
        <v>24</v>
      </c>
      <c r="S6216">
        <v>73</v>
      </c>
    </row>
    <row r="6217" spans="1:19">
      <c r="A6217" s="4" t="s">
        <v>6424</v>
      </c>
      <c r="B6217" s="4" t="s">
        <v>205</v>
      </c>
      <c r="C6217" s="4" t="s">
        <v>177</v>
      </c>
      <c r="D6217" s="4" t="s">
        <v>24</v>
      </c>
      <c r="E6217" s="4" t="s">
        <v>193</v>
      </c>
      <c r="F6217" s="3">
        <v>42973</v>
      </c>
      <c r="G6217" s="3"/>
      <c r="I6217" s="4" t="s">
        <v>9023</v>
      </c>
      <c r="J6217" s="4" t="s">
        <v>9024</v>
      </c>
      <c r="K6217" s="4" t="s">
        <v>9012</v>
      </c>
      <c r="L6217">
        <v>55</v>
      </c>
      <c r="M6217" s="4"/>
      <c r="Q6217" s="4"/>
      <c r="R6217" s="4"/>
    </row>
    <row r="6218" spans="1:19">
      <c r="A6218" s="4" t="s">
        <v>6425</v>
      </c>
      <c r="B6218" s="4" t="s">
        <v>205</v>
      </c>
      <c r="C6218" s="4" t="s">
        <v>177</v>
      </c>
      <c r="D6218" s="4" t="s">
        <v>82</v>
      </c>
      <c r="E6218" s="4" t="s">
        <v>172</v>
      </c>
      <c r="F6218" s="3">
        <v>42973</v>
      </c>
      <c r="G6218" s="3">
        <v>43055</v>
      </c>
      <c r="H6218">
        <v>56</v>
      </c>
      <c r="I6218" s="4" t="s">
        <v>9023</v>
      </c>
      <c r="J6218" s="4" t="s">
        <v>9024</v>
      </c>
      <c r="K6218" s="4" t="s">
        <v>9012</v>
      </c>
      <c r="L6218">
        <v>55</v>
      </c>
      <c r="M6218" s="4" t="s">
        <v>36</v>
      </c>
      <c r="N6218">
        <v>1982</v>
      </c>
      <c r="O6218">
        <v>11698.03</v>
      </c>
      <c r="P6218">
        <v>34288</v>
      </c>
      <c r="Q6218" s="4" t="s">
        <v>23</v>
      </c>
      <c r="R6218" s="4" t="s">
        <v>24</v>
      </c>
      <c r="S6218">
        <v>82</v>
      </c>
    </row>
    <row r="6219" spans="1:19">
      <c r="A6219" s="4" t="s">
        <v>6426</v>
      </c>
      <c r="B6219" s="4" t="s">
        <v>208</v>
      </c>
      <c r="C6219" s="4" t="s">
        <v>177</v>
      </c>
      <c r="D6219" s="4" t="s">
        <v>70</v>
      </c>
      <c r="E6219" s="4" t="s">
        <v>172</v>
      </c>
      <c r="F6219" s="3">
        <v>42973</v>
      </c>
      <c r="G6219" s="3">
        <v>43067</v>
      </c>
      <c r="H6219">
        <v>60</v>
      </c>
      <c r="I6219" s="4" t="s">
        <v>9014</v>
      </c>
      <c r="J6219" s="4" t="s">
        <v>9015</v>
      </c>
      <c r="K6219" s="4" t="s">
        <v>9012</v>
      </c>
      <c r="L6219">
        <v>55</v>
      </c>
      <c r="M6219" s="4" t="s">
        <v>55</v>
      </c>
      <c r="N6219">
        <v>2007</v>
      </c>
      <c r="O6219">
        <v>86.68</v>
      </c>
      <c r="P6219">
        <v>187</v>
      </c>
      <c r="Q6219" s="4" t="s">
        <v>23</v>
      </c>
      <c r="R6219" s="4" t="s">
        <v>56</v>
      </c>
      <c r="S6219">
        <v>94</v>
      </c>
    </row>
    <row r="6220" spans="1:19">
      <c r="A6220" s="4" t="s">
        <v>6427</v>
      </c>
      <c r="B6220" s="4" t="s">
        <v>185</v>
      </c>
      <c r="C6220" s="4" t="s">
        <v>177</v>
      </c>
      <c r="D6220" s="4" t="s">
        <v>105</v>
      </c>
      <c r="E6220" s="4" t="s">
        <v>197</v>
      </c>
      <c r="F6220" s="3">
        <v>42973</v>
      </c>
      <c r="G6220" s="3">
        <v>42974</v>
      </c>
      <c r="H6220">
        <v>0</v>
      </c>
      <c r="I6220" s="4" t="s">
        <v>9023</v>
      </c>
      <c r="J6220" s="4" t="s">
        <v>9024</v>
      </c>
      <c r="K6220" s="4" t="s">
        <v>9012</v>
      </c>
      <c r="L6220">
        <v>55</v>
      </c>
      <c r="M6220" s="4" t="s">
        <v>36</v>
      </c>
      <c r="N6220">
        <v>1996</v>
      </c>
      <c r="O6220">
        <v>6354.87</v>
      </c>
      <c r="P6220">
        <v>16780</v>
      </c>
      <c r="Q6220" s="4" t="s">
        <v>23</v>
      </c>
      <c r="R6220" s="4" t="s">
        <v>35</v>
      </c>
      <c r="S6220">
        <v>1</v>
      </c>
    </row>
    <row r="6221" spans="1:19">
      <c r="A6221" s="4" t="s">
        <v>6428</v>
      </c>
      <c r="B6221" s="4" t="s">
        <v>185</v>
      </c>
      <c r="C6221" s="4" t="s">
        <v>192</v>
      </c>
      <c r="D6221" s="4" t="s">
        <v>115</v>
      </c>
      <c r="E6221" s="4" t="s">
        <v>172</v>
      </c>
      <c r="F6221" s="3">
        <v>42973</v>
      </c>
      <c r="G6221" s="3">
        <v>43043</v>
      </c>
      <c r="H6221">
        <v>3966</v>
      </c>
      <c r="I6221" s="4" t="s">
        <v>9023</v>
      </c>
      <c r="J6221" s="4" t="s">
        <v>9024</v>
      </c>
      <c r="K6221" s="4" t="s">
        <v>9012</v>
      </c>
      <c r="L6221">
        <v>3393</v>
      </c>
      <c r="M6221" s="4" t="s">
        <v>46</v>
      </c>
      <c r="N6221">
        <v>2008</v>
      </c>
      <c r="O6221">
        <v>894.37</v>
      </c>
      <c r="P6221">
        <v>1593</v>
      </c>
      <c r="Q6221" s="4" t="s">
        <v>116</v>
      </c>
      <c r="R6221" s="4" t="s">
        <v>24</v>
      </c>
      <c r="S6221">
        <v>70</v>
      </c>
    </row>
    <row r="6222" spans="1:19">
      <c r="A6222" s="4" t="s">
        <v>6429</v>
      </c>
      <c r="B6222" s="4" t="s">
        <v>216</v>
      </c>
      <c r="C6222" s="4" t="s">
        <v>177</v>
      </c>
      <c r="D6222" s="4" t="s">
        <v>34</v>
      </c>
      <c r="E6222" s="4" t="s">
        <v>197</v>
      </c>
      <c r="F6222" s="3">
        <v>42973</v>
      </c>
      <c r="G6222" s="3">
        <v>42974</v>
      </c>
      <c r="H6222">
        <v>0</v>
      </c>
      <c r="I6222" s="4" t="s">
        <v>9018</v>
      </c>
      <c r="J6222" s="4" t="s">
        <v>9019</v>
      </c>
      <c r="K6222" s="4" t="s">
        <v>9012</v>
      </c>
      <c r="L6222">
        <v>55</v>
      </c>
      <c r="M6222" s="4" t="s">
        <v>9322</v>
      </c>
      <c r="N6222">
        <v>1993</v>
      </c>
      <c r="O6222">
        <v>1242.32</v>
      </c>
      <c r="P6222">
        <v>3027</v>
      </c>
      <c r="Q6222" s="4" t="s">
        <v>23</v>
      </c>
      <c r="R6222" s="4" t="s">
        <v>21</v>
      </c>
      <c r="S6222">
        <v>1</v>
      </c>
    </row>
    <row r="6223" spans="1:19">
      <c r="A6223" s="4" t="s">
        <v>6430</v>
      </c>
      <c r="B6223" s="4" t="s">
        <v>235</v>
      </c>
      <c r="C6223" s="4" t="s">
        <v>179</v>
      </c>
      <c r="D6223" s="4" t="s">
        <v>120</v>
      </c>
      <c r="E6223" s="4" t="s">
        <v>172</v>
      </c>
      <c r="F6223" s="3">
        <v>42973</v>
      </c>
      <c r="G6223" s="3">
        <v>43062</v>
      </c>
      <c r="H6223">
        <v>471</v>
      </c>
      <c r="I6223" s="4" t="s">
        <v>9018</v>
      </c>
      <c r="J6223" s="4" t="s">
        <v>9019</v>
      </c>
      <c r="K6223" s="4" t="s">
        <v>9010</v>
      </c>
      <c r="L6223">
        <v>550</v>
      </c>
      <c r="M6223" s="4" t="s">
        <v>58</v>
      </c>
      <c r="N6223">
        <v>1998</v>
      </c>
      <c r="O6223">
        <v>2022.14</v>
      </c>
      <c r="P6223">
        <v>5113</v>
      </c>
      <c r="Q6223" s="4" t="s">
        <v>23</v>
      </c>
      <c r="R6223" s="4" t="s">
        <v>24</v>
      </c>
      <c r="S6223">
        <v>89</v>
      </c>
    </row>
    <row r="6224" spans="1:19">
      <c r="A6224" s="4" t="s">
        <v>6431</v>
      </c>
      <c r="B6224" s="4" t="s">
        <v>181</v>
      </c>
      <c r="C6224" s="4" t="s">
        <v>9011</v>
      </c>
      <c r="D6224" s="4" t="s">
        <v>24</v>
      </c>
      <c r="E6224" s="4" t="s">
        <v>193</v>
      </c>
      <c r="F6224" s="3">
        <v>42973</v>
      </c>
      <c r="G6224" s="3"/>
      <c r="I6224" s="4" t="s">
        <v>9026</v>
      </c>
      <c r="J6224" s="4" t="s">
        <v>9024</v>
      </c>
      <c r="K6224" s="4" t="s">
        <v>9010</v>
      </c>
      <c r="L6224">
        <v>4821</v>
      </c>
      <c r="M6224" s="4"/>
      <c r="Q6224" s="4"/>
      <c r="R6224" s="4"/>
    </row>
    <row r="6225" spans="1:19">
      <c r="A6225" s="4" t="s">
        <v>6432</v>
      </c>
      <c r="B6225" s="4" t="s">
        <v>183</v>
      </c>
      <c r="C6225" s="4" t="s">
        <v>179</v>
      </c>
      <c r="D6225" s="4" t="s">
        <v>37</v>
      </c>
      <c r="E6225" s="4" t="s">
        <v>172</v>
      </c>
      <c r="F6225" s="3">
        <v>42974</v>
      </c>
      <c r="G6225" s="3">
        <v>42983</v>
      </c>
      <c r="H6225">
        <v>597</v>
      </c>
      <c r="I6225" s="4" t="s">
        <v>9014</v>
      </c>
      <c r="J6225" s="4" t="s">
        <v>9015</v>
      </c>
      <c r="K6225" s="4" t="s">
        <v>9010</v>
      </c>
      <c r="L6225">
        <v>550</v>
      </c>
      <c r="M6225" s="4" t="s">
        <v>33</v>
      </c>
      <c r="N6225">
        <v>2001</v>
      </c>
      <c r="O6225">
        <v>718.62</v>
      </c>
      <c r="P6225">
        <v>2448</v>
      </c>
      <c r="Q6225" s="4" t="s">
        <v>23</v>
      </c>
      <c r="R6225" s="4" t="s">
        <v>24</v>
      </c>
      <c r="S6225">
        <v>9</v>
      </c>
    </row>
    <row r="6226" spans="1:19">
      <c r="A6226" s="4" t="s">
        <v>6433</v>
      </c>
      <c r="B6226" s="4" t="s">
        <v>183</v>
      </c>
      <c r="C6226" s="4" t="s">
        <v>177</v>
      </c>
      <c r="D6226" s="4" t="s">
        <v>42</v>
      </c>
      <c r="E6226" s="4" t="s">
        <v>172</v>
      </c>
      <c r="F6226" s="3">
        <v>42974</v>
      </c>
      <c r="G6226" s="3">
        <v>43053</v>
      </c>
      <c r="H6226">
        <v>53</v>
      </c>
      <c r="I6226" s="4" t="s">
        <v>9014</v>
      </c>
      <c r="J6226" s="4" t="s">
        <v>9015</v>
      </c>
      <c r="K6226" s="4" t="s">
        <v>9012</v>
      </c>
      <c r="L6226">
        <v>55</v>
      </c>
      <c r="M6226" s="4" t="s">
        <v>26</v>
      </c>
      <c r="N6226">
        <v>2017</v>
      </c>
      <c r="O6226">
        <v>4.54</v>
      </c>
      <c r="P6226">
        <v>9</v>
      </c>
      <c r="Q6226" s="4" t="s">
        <v>23</v>
      </c>
      <c r="R6226" s="4" t="s">
        <v>24</v>
      </c>
      <c r="S6226">
        <v>79</v>
      </c>
    </row>
    <row r="6227" spans="1:19">
      <c r="A6227" s="4" t="s">
        <v>6434</v>
      </c>
      <c r="B6227" s="4" t="s">
        <v>183</v>
      </c>
      <c r="C6227" s="4" t="s">
        <v>177</v>
      </c>
      <c r="D6227" s="4" t="s">
        <v>51</v>
      </c>
      <c r="E6227" s="4" t="s">
        <v>172</v>
      </c>
      <c r="F6227" s="3">
        <v>42974</v>
      </c>
      <c r="G6227" s="3">
        <v>42991</v>
      </c>
      <c r="H6227">
        <v>59</v>
      </c>
      <c r="I6227" s="4" t="s">
        <v>9014</v>
      </c>
      <c r="J6227" s="4" t="s">
        <v>9015</v>
      </c>
      <c r="K6227" s="4" t="s">
        <v>9012</v>
      </c>
      <c r="L6227">
        <v>55</v>
      </c>
      <c r="M6227" s="4" t="s">
        <v>36</v>
      </c>
      <c r="N6227">
        <v>1982</v>
      </c>
      <c r="O6227">
        <v>4618</v>
      </c>
      <c r="P6227">
        <v>10083</v>
      </c>
      <c r="Q6227" s="4" t="s">
        <v>23</v>
      </c>
      <c r="R6227" s="4" t="s">
        <v>24</v>
      </c>
      <c r="S6227">
        <v>17</v>
      </c>
    </row>
    <row r="6228" spans="1:19">
      <c r="A6228" s="4" t="s">
        <v>6435</v>
      </c>
      <c r="B6228" s="4" t="s">
        <v>246</v>
      </c>
      <c r="C6228" s="4" t="s">
        <v>171</v>
      </c>
      <c r="D6228" s="4" t="s">
        <v>124</v>
      </c>
      <c r="E6228" s="4" t="s">
        <v>193</v>
      </c>
      <c r="F6228" s="3">
        <v>42974</v>
      </c>
      <c r="G6228" s="3"/>
      <c r="I6228" s="4" t="s">
        <v>9021</v>
      </c>
      <c r="J6228" s="4" t="s">
        <v>9019</v>
      </c>
      <c r="K6228" s="4" t="s">
        <v>9010</v>
      </c>
      <c r="L6228">
        <v>1096</v>
      </c>
      <c r="M6228" s="4" t="s">
        <v>60</v>
      </c>
      <c r="N6228">
        <v>1983</v>
      </c>
      <c r="O6228">
        <v>2871.35</v>
      </c>
      <c r="P6228">
        <v>9561</v>
      </c>
      <c r="Q6228" s="4" t="s">
        <v>23</v>
      </c>
      <c r="R6228" s="4" t="s">
        <v>24</v>
      </c>
    </row>
    <row r="6229" spans="1:19">
      <c r="A6229" s="4" t="s">
        <v>6436</v>
      </c>
      <c r="B6229" s="4" t="s">
        <v>246</v>
      </c>
      <c r="C6229" s="4" t="s">
        <v>179</v>
      </c>
      <c r="D6229" s="4" t="s">
        <v>35</v>
      </c>
      <c r="E6229" s="4" t="s">
        <v>172</v>
      </c>
      <c r="F6229" s="3">
        <v>42974</v>
      </c>
      <c r="G6229" s="3">
        <v>43077</v>
      </c>
      <c r="H6229">
        <v>606</v>
      </c>
      <c r="I6229" s="4" t="s">
        <v>9021</v>
      </c>
      <c r="J6229" s="4" t="s">
        <v>9019</v>
      </c>
      <c r="K6229" s="4" t="s">
        <v>9010</v>
      </c>
      <c r="L6229">
        <v>550</v>
      </c>
      <c r="M6229" s="4" t="s">
        <v>36</v>
      </c>
      <c r="N6229">
        <v>2002</v>
      </c>
      <c r="O6229">
        <v>987.39</v>
      </c>
      <c r="P6229">
        <v>2253</v>
      </c>
      <c r="Q6229" s="4" t="s">
        <v>23</v>
      </c>
      <c r="R6229" s="4" t="s">
        <v>24</v>
      </c>
      <c r="S6229">
        <v>103</v>
      </c>
    </row>
    <row r="6230" spans="1:19">
      <c r="A6230" s="4" t="s">
        <v>6437</v>
      </c>
      <c r="B6230" s="4" t="s">
        <v>279</v>
      </c>
      <c r="C6230" s="4" t="s">
        <v>199</v>
      </c>
      <c r="D6230" s="4" t="s">
        <v>87</v>
      </c>
      <c r="E6230" s="4" t="s">
        <v>193</v>
      </c>
      <c r="F6230" s="3">
        <v>42974</v>
      </c>
      <c r="G6230" s="3"/>
      <c r="I6230" s="4" t="s">
        <v>9018</v>
      </c>
      <c r="J6230" s="4" t="s">
        <v>9019</v>
      </c>
      <c r="K6230" s="4" t="s">
        <v>9010</v>
      </c>
      <c r="L6230">
        <v>5482</v>
      </c>
      <c r="M6230" s="4" t="s">
        <v>26</v>
      </c>
      <c r="N6230">
        <v>2004</v>
      </c>
      <c r="O6230">
        <v>1618.89</v>
      </c>
      <c r="P6230">
        <v>3889</v>
      </c>
      <c r="Q6230" s="4" t="s">
        <v>23</v>
      </c>
      <c r="R6230" s="4" t="s">
        <v>24</v>
      </c>
    </row>
    <row r="6231" spans="1:19">
      <c r="A6231" s="4" t="s">
        <v>6438</v>
      </c>
      <c r="B6231" s="4" t="s">
        <v>263</v>
      </c>
      <c r="C6231" s="4" t="s">
        <v>171</v>
      </c>
      <c r="D6231" s="4" t="s">
        <v>82</v>
      </c>
      <c r="E6231" s="4" t="s">
        <v>197</v>
      </c>
      <c r="F6231" s="3">
        <v>42974</v>
      </c>
      <c r="G6231" s="3">
        <v>43059</v>
      </c>
      <c r="H6231">
        <v>0</v>
      </c>
      <c r="I6231" s="4" t="s">
        <v>9021</v>
      </c>
      <c r="J6231" s="4" t="s">
        <v>9019</v>
      </c>
      <c r="K6231" s="4" t="s">
        <v>9010</v>
      </c>
      <c r="L6231">
        <v>1096</v>
      </c>
      <c r="M6231" s="4" t="s">
        <v>36</v>
      </c>
      <c r="N6231">
        <v>1982</v>
      </c>
      <c r="O6231">
        <v>11698.03</v>
      </c>
      <c r="P6231">
        <v>34288</v>
      </c>
      <c r="Q6231" s="4" t="s">
        <v>23</v>
      </c>
      <c r="R6231" s="4" t="s">
        <v>24</v>
      </c>
      <c r="S6231">
        <v>85</v>
      </c>
    </row>
    <row r="6232" spans="1:19">
      <c r="A6232" s="4" t="s">
        <v>6439</v>
      </c>
      <c r="B6232" s="4" t="s">
        <v>263</v>
      </c>
      <c r="C6232" s="4" t="s">
        <v>9011</v>
      </c>
      <c r="D6232" s="4" t="s">
        <v>130</v>
      </c>
      <c r="E6232" s="4" t="s">
        <v>172</v>
      </c>
      <c r="F6232" s="3">
        <v>42974</v>
      </c>
      <c r="G6232" s="3">
        <v>43064</v>
      </c>
      <c r="H6232">
        <v>5305</v>
      </c>
      <c r="I6232" s="4" t="s">
        <v>9021</v>
      </c>
      <c r="J6232" s="4" t="s">
        <v>9019</v>
      </c>
      <c r="K6232" s="4" t="s">
        <v>9010</v>
      </c>
      <c r="L6232">
        <v>4821</v>
      </c>
      <c r="M6232" s="4" t="s">
        <v>36</v>
      </c>
      <c r="N6232">
        <v>1979</v>
      </c>
      <c r="O6232">
        <v>4478.47</v>
      </c>
      <c r="P6232">
        <v>13809</v>
      </c>
      <c r="Q6232" s="4" t="s">
        <v>23</v>
      </c>
      <c r="R6232" s="4" t="s">
        <v>24</v>
      </c>
      <c r="S6232">
        <v>90</v>
      </c>
    </row>
    <row r="6233" spans="1:19">
      <c r="A6233" s="4" t="s">
        <v>6440</v>
      </c>
      <c r="B6233" s="4" t="s">
        <v>203</v>
      </c>
      <c r="C6233" s="4" t="s">
        <v>171</v>
      </c>
      <c r="D6233" s="4" t="s">
        <v>129</v>
      </c>
      <c r="E6233" s="4" t="s">
        <v>197</v>
      </c>
      <c r="F6233" s="3">
        <v>42974</v>
      </c>
      <c r="G6233" s="3">
        <v>43041</v>
      </c>
      <c r="H6233">
        <v>0</v>
      </c>
      <c r="I6233" s="4" t="s">
        <v>9023</v>
      </c>
      <c r="J6233" s="4" t="s">
        <v>9024</v>
      </c>
      <c r="K6233" s="4" t="s">
        <v>9010</v>
      </c>
      <c r="L6233">
        <v>1096</v>
      </c>
      <c r="M6233" s="4" t="s">
        <v>39</v>
      </c>
      <c r="N6233">
        <v>1992</v>
      </c>
      <c r="O6233">
        <v>324.19</v>
      </c>
      <c r="P6233">
        <v>978</v>
      </c>
      <c r="Q6233" s="4" t="s">
        <v>23</v>
      </c>
      <c r="R6233" s="4" t="s">
        <v>24</v>
      </c>
      <c r="S6233">
        <v>67</v>
      </c>
    </row>
    <row r="6234" spans="1:19">
      <c r="A6234" s="4" t="s">
        <v>6441</v>
      </c>
      <c r="B6234" s="4" t="s">
        <v>219</v>
      </c>
      <c r="C6234" s="4" t="s">
        <v>9011</v>
      </c>
      <c r="D6234" s="4" t="s">
        <v>24</v>
      </c>
      <c r="E6234" s="4" t="s">
        <v>193</v>
      </c>
      <c r="F6234" s="3">
        <v>42974</v>
      </c>
      <c r="G6234" s="3"/>
      <c r="I6234" s="4" t="s">
        <v>9026</v>
      </c>
      <c r="J6234" s="4" t="s">
        <v>9024</v>
      </c>
      <c r="K6234" s="4" t="s">
        <v>9010</v>
      </c>
      <c r="L6234">
        <v>4821</v>
      </c>
      <c r="M6234" s="4"/>
      <c r="Q6234" s="4"/>
      <c r="R6234" s="4"/>
    </row>
    <row r="6235" spans="1:19">
      <c r="A6235" s="4" t="s">
        <v>6442</v>
      </c>
      <c r="B6235" s="4" t="s">
        <v>219</v>
      </c>
      <c r="C6235" s="4" t="s">
        <v>177</v>
      </c>
      <c r="D6235" s="4" t="s">
        <v>24</v>
      </c>
      <c r="E6235" s="4" t="s">
        <v>193</v>
      </c>
      <c r="F6235" s="3">
        <v>42974</v>
      </c>
      <c r="G6235" s="3"/>
      <c r="I6235" s="4" t="s">
        <v>9026</v>
      </c>
      <c r="J6235" s="4" t="s">
        <v>9024</v>
      </c>
      <c r="K6235" s="4" t="s">
        <v>9012</v>
      </c>
      <c r="L6235">
        <v>55</v>
      </c>
      <c r="M6235" s="4"/>
      <c r="Q6235" s="4"/>
      <c r="R6235" s="4"/>
    </row>
    <row r="6236" spans="1:19">
      <c r="A6236" s="4" t="s">
        <v>6443</v>
      </c>
      <c r="B6236" s="4" t="s">
        <v>219</v>
      </c>
      <c r="C6236" s="4" t="s">
        <v>179</v>
      </c>
      <c r="D6236" s="4" t="s">
        <v>82</v>
      </c>
      <c r="E6236" s="4" t="s">
        <v>197</v>
      </c>
      <c r="F6236" s="3">
        <v>42974</v>
      </c>
      <c r="G6236" s="3">
        <v>43055</v>
      </c>
      <c r="H6236">
        <v>0</v>
      </c>
      <c r="I6236" s="4" t="s">
        <v>9026</v>
      </c>
      <c r="J6236" s="4" t="s">
        <v>9024</v>
      </c>
      <c r="K6236" s="4" t="s">
        <v>9010</v>
      </c>
      <c r="L6236">
        <v>550</v>
      </c>
      <c r="M6236" s="4" t="s">
        <v>36</v>
      </c>
      <c r="N6236">
        <v>1982</v>
      </c>
      <c r="O6236">
        <v>11698.03</v>
      </c>
      <c r="P6236">
        <v>34288</v>
      </c>
      <c r="Q6236" s="4" t="s">
        <v>23</v>
      </c>
      <c r="R6236" s="4" t="s">
        <v>24</v>
      </c>
      <c r="S6236">
        <v>81</v>
      </c>
    </row>
    <row r="6237" spans="1:19">
      <c r="A6237" s="4" t="s">
        <v>6444</v>
      </c>
      <c r="B6237" s="4" t="s">
        <v>219</v>
      </c>
      <c r="C6237" s="4" t="s">
        <v>179</v>
      </c>
      <c r="D6237" s="4" t="s">
        <v>72</v>
      </c>
      <c r="E6237" s="4" t="s">
        <v>172</v>
      </c>
      <c r="F6237" s="3">
        <v>42974</v>
      </c>
      <c r="G6237" s="3">
        <v>42987</v>
      </c>
      <c r="H6237">
        <v>596</v>
      </c>
      <c r="I6237" s="4" t="s">
        <v>9026</v>
      </c>
      <c r="J6237" s="4" t="s">
        <v>9024</v>
      </c>
      <c r="K6237" s="4" t="s">
        <v>9010</v>
      </c>
      <c r="L6237">
        <v>550</v>
      </c>
      <c r="M6237" s="4" t="s">
        <v>73</v>
      </c>
      <c r="N6237">
        <v>2003</v>
      </c>
      <c r="O6237">
        <v>692.19</v>
      </c>
      <c r="P6237">
        <v>1922</v>
      </c>
      <c r="Q6237" s="4" t="s">
        <v>23</v>
      </c>
      <c r="R6237" s="4" t="s">
        <v>24</v>
      </c>
      <c r="S6237">
        <v>13</v>
      </c>
    </row>
    <row r="6238" spans="1:19">
      <c r="A6238" s="4" t="s">
        <v>6445</v>
      </c>
      <c r="B6238" s="4" t="s">
        <v>230</v>
      </c>
      <c r="C6238" s="4" t="s">
        <v>179</v>
      </c>
      <c r="D6238" s="4" t="s">
        <v>108</v>
      </c>
      <c r="E6238" s="4" t="s">
        <v>172</v>
      </c>
      <c r="F6238" s="3">
        <v>42974</v>
      </c>
      <c r="G6238" s="3">
        <v>43043</v>
      </c>
      <c r="H6238">
        <v>545</v>
      </c>
      <c r="I6238" s="4" t="s">
        <v>9026</v>
      </c>
      <c r="J6238" s="4" t="s">
        <v>9024</v>
      </c>
      <c r="K6238" s="4" t="s">
        <v>9010</v>
      </c>
      <c r="L6238">
        <v>550</v>
      </c>
      <c r="M6238" s="4" t="s">
        <v>33</v>
      </c>
      <c r="N6238">
        <v>1996</v>
      </c>
      <c r="O6238">
        <v>2214.94</v>
      </c>
      <c r="P6238">
        <v>5374</v>
      </c>
      <c r="Q6238" s="4" t="s">
        <v>23</v>
      </c>
      <c r="R6238" s="4" t="s">
        <v>24</v>
      </c>
      <c r="S6238">
        <v>69</v>
      </c>
    </row>
    <row r="6239" spans="1:19">
      <c r="A6239" s="4" t="s">
        <v>6446</v>
      </c>
      <c r="B6239" s="4" t="s">
        <v>187</v>
      </c>
      <c r="C6239" s="4" t="s">
        <v>179</v>
      </c>
      <c r="D6239" s="4" t="s">
        <v>86</v>
      </c>
      <c r="E6239" s="4" t="s">
        <v>172</v>
      </c>
      <c r="F6239" s="3">
        <v>42974</v>
      </c>
      <c r="G6239" s="3">
        <v>42976</v>
      </c>
      <c r="H6239">
        <v>548</v>
      </c>
      <c r="I6239" s="4" t="s">
        <v>9023</v>
      </c>
      <c r="J6239" s="4" t="s">
        <v>9024</v>
      </c>
      <c r="K6239" s="4" t="s">
        <v>9010</v>
      </c>
      <c r="L6239">
        <v>550</v>
      </c>
      <c r="M6239" s="4" t="s">
        <v>26</v>
      </c>
      <c r="N6239">
        <v>1985</v>
      </c>
      <c r="O6239">
        <v>2741.37</v>
      </c>
      <c r="P6239">
        <v>9226</v>
      </c>
      <c r="Q6239" s="4" t="s">
        <v>23</v>
      </c>
      <c r="R6239" s="4" t="s">
        <v>24</v>
      </c>
      <c r="S6239">
        <v>2</v>
      </c>
    </row>
    <row r="6240" spans="1:19">
      <c r="A6240" s="4" t="s">
        <v>6447</v>
      </c>
      <c r="B6240" s="4" t="s">
        <v>244</v>
      </c>
      <c r="C6240" s="4" t="s">
        <v>192</v>
      </c>
      <c r="D6240" s="4" t="s">
        <v>57</v>
      </c>
      <c r="E6240" s="4" t="s">
        <v>197</v>
      </c>
      <c r="F6240" s="3">
        <v>42974</v>
      </c>
      <c r="G6240" s="3">
        <v>43084</v>
      </c>
      <c r="H6240">
        <v>0</v>
      </c>
      <c r="I6240" s="4" t="s">
        <v>9016</v>
      </c>
      <c r="J6240" s="4" t="s">
        <v>9015</v>
      </c>
      <c r="K6240" s="4" t="s">
        <v>9012</v>
      </c>
      <c r="L6240">
        <v>3393</v>
      </c>
      <c r="M6240" s="4" t="s">
        <v>58</v>
      </c>
      <c r="N6240">
        <v>2006</v>
      </c>
      <c r="O6240">
        <v>1102.43</v>
      </c>
      <c r="P6240">
        <v>1759</v>
      </c>
      <c r="Q6240" s="4" t="s">
        <v>23</v>
      </c>
      <c r="R6240" s="4" t="s">
        <v>24</v>
      </c>
      <c r="S6240">
        <v>110</v>
      </c>
    </row>
    <row r="6241" spans="1:19">
      <c r="A6241" s="4" t="s">
        <v>6448</v>
      </c>
      <c r="B6241" s="4" t="s">
        <v>232</v>
      </c>
      <c r="C6241" s="4" t="s">
        <v>179</v>
      </c>
      <c r="D6241" s="4" t="s">
        <v>120</v>
      </c>
      <c r="E6241" s="4" t="s">
        <v>172</v>
      </c>
      <c r="F6241" s="3">
        <v>42974</v>
      </c>
      <c r="G6241" s="3">
        <v>42999</v>
      </c>
      <c r="H6241">
        <v>415</v>
      </c>
      <c r="I6241" s="4" t="s">
        <v>9021</v>
      </c>
      <c r="J6241" s="4" t="s">
        <v>9019</v>
      </c>
      <c r="K6241" s="4" t="s">
        <v>9010</v>
      </c>
      <c r="L6241">
        <v>550</v>
      </c>
      <c r="M6241" s="4" t="s">
        <v>58</v>
      </c>
      <c r="N6241">
        <v>1998</v>
      </c>
      <c r="O6241">
        <v>2022.14</v>
      </c>
      <c r="P6241">
        <v>5113</v>
      </c>
      <c r="Q6241" s="4" t="s">
        <v>23</v>
      </c>
      <c r="R6241" s="4" t="s">
        <v>24</v>
      </c>
      <c r="S6241">
        <v>25</v>
      </c>
    </row>
    <row r="6242" spans="1:19">
      <c r="A6242" s="4" t="s">
        <v>6449</v>
      </c>
      <c r="B6242" s="4" t="s">
        <v>185</v>
      </c>
      <c r="C6242" s="4" t="s">
        <v>9011</v>
      </c>
      <c r="D6242" s="4" t="s">
        <v>108</v>
      </c>
      <c r="E6242" s="4" t="s">
        <v>172</v>
      </c>
      <c r="F6242" s="3">
        <v>42974</v>
      </c>
      <c r="G6242" s="3">
        <v>42975</v>
      </c>
      <c r="H6242">
        <v>3754</v>
      </c>
      <c r="I6242" s="4" t="s">
        <v>9023</v>
      </c>
      <c r="J6242" s="4" t="s">
        <v>9024</v>
      </c>
      <c r="K6242" s="4" t="s">
        <v>9010</v>
      </c>
      <c r="L6242">
        <v>4821</v>
      </c>
      <c r="M6242" s="4" t="s">
        <v>33</v>
      </c>
      <c r="N6242">
        <v>1996</v>
      </c>
      <c r="O6242">
        <v>2214.94</v>
      </c>
      <c r="P6242">
        <v>5374</v>
      </c>
      <c r="Q6242" s="4" t="s">
        <v>23</v>
      </c>
      <c r="R6242" s="4" t="s">
        <v>24</v>
      </c>
      <c r="S6242">
        <v>1</v>
      </c>
    </row>
    <row r="6243" spans="1:19">
      <c r="A6243" s="4" t="s">
        <v>6450</v>
      </c>
      <c r="B6243" s="4" t="s">
        <v>181</v>
      </c>
      <c r="C6243" s="4" t="s">
        <v>179</v>
      </c>
      <c r="D6243" s="4" t="s">
        <v>24</v>
      </c>
      <c r="E6243" s="4" t="s">
        <v>193</v>
      </c>
      <c r="F6243" s="3">
        <v>42974</v>
      </c>
      <c r="G6243" s="3"/>
      <c r="I6243" s="4" t="s">
        <v>9026</v>
      </c>
      <c r="J6243" s="4" t="s">
        <v>9024</v>
      </c>
      <c r="K6243" s="4" t="s">
        <v>9010</v>
      </c>
      <c r="L6243">
        <v>550</v>
      </c>
      <c r="M6243" s="4"/>
      <c r="Q6243" s="4"/>
      <c r="R6243" s="4"/>
    </row>
    <row r="6244" spans="1:19">
      <c r="A6244" s="4" t="s">
        <v>6451</v>
      </c>
      <c r="B6244" s="4" t="s">
        <v>181</v>
      </c>
      <c r="C6244" s="4" t="s">
        <v>179</v>
      </c>
      <c r="D6244" s="4" t="s">
        <v>24</v>
      </c>
      <c r="E6244" s="4" t="s">
        <v>193</v>
      </c>
      <c r="F6244" s="3">
        <v>42974</v>
      </c>
      <c r="G6244" s="3"/>
      <c r="I6244" s="4" t="s">
        <v>9026</v>
      </c>
      <c r="J6244" s="4" t="s">
        <v>9024</v>
      </c>
      <c r="K6244" s="4" t="s">
        <v>9010</v>
      </c>
      <c r="L6244">
        <v>550</v>
      </c>
      <c r="M6244" s="4"/>
      <c r="Q6244" s="4"/>
      <c r="R6244" s="4"/>
    </row>
    <row r="6245" spans="1:19">
      <c r="A6245" s="4" t="s">
        <v>6452</v>
      </c>
      <c r="B6245" s="4" t="s">
        <v>181</v>
      </c>
      <c r="C6245" s="4" t="s">
        <v>179</v>
      </c>
      <c r="D6245" s="4" t="s">
        <v>98</v>
      </c>
      <c r="E6245" s="4" t="s">
        <v>172</v>
      </c>
      <c r="F6245" s="3">
        <v>42974</v>
      </c>
      <c r="G6245" s="3">
        <v>43068</v>
      </c>
      <c r="H6245">
        <v>498</v>
      </c>
      <c r="I6245" s="4" t="s">
        <v>9026</v>
      </c>
      <c r="J6245" s="4" t="s">
        <v>9024</v>
      </c>
      <c r="K6245" s="4" t="s">
        <v>9010</v>
      </c>
      <c r="L6245">
        <v>550</v>
      </c>
      <c r="M6245" s="4" t="s">
        <v>39</v>
      </c>
      <c r="N6245">
        <v>2002</v>
      </c>
      <c r="O6245">
        <v>349.81</v>
      </c>
      <c r="P6245">
        <v>315</v>
      </c>
      <c r="Q6245" s="4" t="s">
        <v>23</v>
      </c>
      <c r="R6245" s="4" t="s">
        <v>24</v>
      </c>
      <c r="S6245">
        <v>94</v>
      </c>
    </row>
    <row r="6246" spans="1:19">
      <c r="A6246" s="4" t="s">
        <v>6453</v>
      </c>
      <c r="B6246" s="4" t="s">
        <v>261</v>
      </c>
      <c r="C6246" s="4" t="s">
        <v>179</v>
      </c>
      <c r="D6246" s="4" t="s">
        <v>42</v>
      </c>
      <c r="E6246" s="4" t="s">
        <v>172</v>
      </c>
      <c r="F6246" s="3">
        <v>42975</v>
      </c>
      <c r="G6246" s="3">
        <v>43090</v>
      </c>
      <c r="H6246">
        <v>489</v>
      </c>
      <c r="I6246" s="4" t="s">
        <v>9021</v>
      </c>
      <c r="J6246" s="4" t="s">
        <v>9019</v>
      </c>
      <c r="K6246" s="4" t="s">
        <v>9010</v>
      </c>
      <c r="L6246">
        <v>550</v>
      </c>
      <c r="M6246" s="4" t="s">
        <v>26</v>
      </c>
      <c r="N6246">
        <v>2017</v>
      </c>
      <c r="O6246">
        <v>4.54</v>
      </c>
      <c r="P6246">
        <v>9</v>
      </c>
      <c r="Q6246" s="4" t="s">
        <v>23</v>
      </c>
      <c r="R6246" s="4" t="s">
        <v>24</v>
      </c>
      <c r="S6246">
        <v>115</v>
      </c>
    </row>
    <row r="6247" spans="1:19">
      <c r="A6247" s="4" t="s">
        <v>6454</v>
      </c>
      <c r="B6247" s="4" t="s">
        <v>261</v>
      </c>
      <c r="C6247" s="4" t="s">
        <v>171</v>
      </c>
      <c r="D6247" s="4" t="s">
        <v>95</v>
      </c>
      <c r="E6247" s="4" t="s">
        <v>172</v>
      </c>
      <c r="F6247" s="3">
        <v>42975</v>
      </c>
      <c r="G6247" s="3">
        <v>42983</v>
      </c>
      <c r="H6247">
        <v>1022</v>
      </c>
      <c r="I6247" s="4" t="s">
        <v>9021</v>
      </c>
      <c r="J6247" s="4" t="s">
        <v>9019</v>
      </c>
      <c r="K6247" s="4" t="s">
        <v>9010</v>
      </c>
      <c r="L6247">
        <v>1096</v>
      </c>
      <c r="M6247" s="4" t="s">
        <v>60</v>
      </c>
      <c r="N6247">
        <v>1997</v>
      </c>
      <c r="O6247">
        <v>882.12</v>
      </c>
      <c r="P6247">
        <v>2769</v>
      </c>
      <c r="Q6247" s="4" t="s">
        <v>23</v>
      </c>
      <c r="R6247" s="4" t="s">
        <v>24</v>
      </c>
      <c r="S6247">
        <v>8</v>
      </c>
    </row>
    <row r="6248" spans="1:19">
      <c r="A6248" s="4" t="s">
        <v>6455</v>
      </c>
      <c r="B6248" s="4" t="s">
        <v>279</v>
      </c>
      <c r="C6248" s="4" t="s">
        <v>199</v>
      </c>
      <c r="D6248" s="4" t="s">
        <v>21</v>
      </c>
      <c r="E6248" s="4" t="s">
        <v>197</v>
      </c>
      <c r="F6248" s="3">
        <v>42975</v>
      </c>
      <c r="G6248" s="3">
        <v>43046</v>
      </c>
      <c r="H6248">
        <v>0</v>
      </c>
      <c r="I6248" s="4" t="s">
        <v>9018</v>
      </c>
      <c r="J6248" s="4" t="s">
        <v>9019</v>
      </c>
      <c r="K6248" s="4" t="s">
        <v>9010</v>
      </c>
      <c r="L6248">
        <v>5482</v>
      </c>
      <c r="M6248" s="4" t="s">
        <v>9322</v>
      </c>
      <c r="N6248">
        <v>1996</v>
      </c>
      <c r="O6248">
        <v>1100.04</v>
      </c>
      <c r="P6248">
        <v>2822</v>
      </c>
      <c r="Q6248" s="4" t="s">
        <v>23</v>
      </c>
      <c r="R6248" s="4" t="s">
        <v>24</v>
      </c>
      <c r="S6248">
        <v>71</v>
      </c>
    </row>
    <row r="6249" spans="1:19">
      <c r="A6249" s="4" t="s">
        <v>6456</v>
      </c>
      <c r="B6249" s="4" t="s">
        <v>174</v>
      </c>
      <c r="C6249" s="4" t="s">
        <v>179</v>
      </c>
      <c r="D6249" s="4" t="s">
        <v>37</v>
      </c>
      <c r="E6249" s="4" t="s">
        <v>172</v>
      </c>
      <c r="F6249" s="3">
        <v>42975</v>
      </c>
      <c r="G6249" s="3">
        <v>42989</v>
      </c>
      <c r="H6249">
        <v>525</v>
      </c>
      <c r="I6249" s="4" t="s">
        <v>9016</v>
      </c>
      <c r="J6249" s="4" t="s">
        <v>9015</v>
      </c>
      <c r="K6249" s="4" t="s">
        <v>9010</v>
      </c>
      <c r="L6249">
        <v>550</v>
      </c>
      <c r="M6249" s="4" t="s">
        <v>33</v>
      </c>
      <c r="N6249">
        <v>2001</v>
      </c>
      <c r="O6249">
        <v>718.62</v>
      </c>
      <c r="P6249">
        <v>2448</v>
      </c>
      <c r="Q6249" s="4" t="s">
        <v>23</v>
      </c>
      <c r="R6249" s="4" t="s">
        <v>24</v>
      </c>
      <c r="S6249">
        <v>14</v>
      </c>
    </row>
    <row r="6250" spans="1:19">
      <c r="A6250" s="4" t="s">
        <v>6457</v>
      </c>
      <c r="B6250" s="4" t="s">
        <v>174</v>
      </c>
      <c r="C6250" s="4" t="s">
        <v>171</v>
      </c>
      <c r="D6250" s="4" t="s">
        <v>41</v>
      </c>
      <c r="E6250" s="4" t="s">
        <v>172</v>
      </c>
      <c r="F6250" s="3">
        <v>42975</v>
      </c>
      <c r="G6250" s="3">
        <v>42985</v>
      </c>
      <c r="H6250">
        <v>1252</v>
      </c>
      <c r="I6250" s="4" t="s">
        <v>9016</v>
      </c>
      <c r="J6250" s="4" t="s">
        <v>9015</v>
      </c>
      <c r="K6250" s="4" t="s">
        <v>9010</v>
      </c>
      <c r="L6250">
        <v>1096</v>
      </c>
      <c r="M6250" s="4" t="s">
        <v>36</v>
      </c>
      <c r="N6250">
        <v>1998</v>
      </c>
      <c r="O6250">
        <v>2714.9</v>
      </c>
      <c r="P6250">
        <v>2641</v>
      </c>
      <c r="Q6250" s="4" t="s">
        <v>23</v>
      </c>
      <c r="R6250" s="4" t="s">
        <v>21</v>
      </c>
      <c r="S6250">
        <v>10</v>
      </c>
    </row>
    <row r="6251" spans="1:19">
      <c r="A6251" s="4" t="s">
        <v>6458</v>
      </c>
      <c r="B6251" s="4" t="s">
        <v>212</v>
      </c>
      <c r="C6251" s="4" t="s">
        <v>9011</v>
      </c>
      <c r="D6251" s="4" t="s">
        <v>24</v>
      </c>
      <c r="E6251" s="4" t="s">
        <v>193</v>
      </c>
      <c r="F6251" s="3">
        <v>42975</v>
      </c>
      <c r="G6251" s="3"/>
      <c r="I6251" s="4" t="s">
        <v>9023</v>
      </c>
      <c r="J6251" s="4" t="s">
        <v>9024</v>
      </c>
      <c r="K6251" s="4" t="s">
        <v>9010</v>
      </c>
      <c r="L6251">
        <v>4821</v>
      </c>
      <c r="M6251" s="4"/>
      <c r="Q6251" s="4"/>
      <c r="R6251" s="4"/>
    </row>
    <row r="6252" spans="1:19">
      <c r="A6252" s="4" t="s">
        <v>6459</v>
      </c>
      <c r="B6252" s="4" t="s">
        <v>196</v>
      </c>
      <c r="C6252" s="4" t="s">
        <v>192</v>
      </c>
      <c r="D6252" s="4" t="s">
        <v>45</v>
      </c>
      <c r="E6252" s="4" t="s">
        <v>197</v>
      </c>
      <c r="F6252" s="3">
        <v>42975</v>
      </c>
      <c r="G6252" s="3">
        <v>43064</v>
      </c>
      <c r="H6252">
        <v>0</v>
      </c>
      <c r="I6252" s="4" t="s">
        <v>9016</v>
      </c>
      <c r="J6252" s="4" t="s">
        <v>9015</v>
      </c>
      <c r="K6252" s="4" t="s">
        <v>9012</v>
      </c>
      <c r="L6252">
        <v>3393</v>
      </c>
      <c r="M6252" s="4" t="s">
        <v>46</v>
      </c>
      <c r="N6252">
        <v>1995</v>
      </c>
      <c r="O6252">
        <v>2173.98</v>
      </c>
      <c r="P6252">
        <v>2928</v>
      </c>
      <c r="Q6252" s="4" t="s">
        <v>23</v>
      </c>
      <c r="R6252" s="4" t="s">
        <v>47</v>
      </c>
      <c r="S6252">
        <v>89</v>
      </c>
    </row>
    <row r="6253" spans="1:19">
      <c r="A6253" s="4" t="s">
        <v>6460</v>
      </c>
      <c r="B6253" s="4" t="s">
        <v>196</v>
      </c>
      <c r="C6253" s="4" t="s">
        <v>177</v>
      </c>
      <c r="D6253" s="4" t="s">
        <v>43</v>
      </c>
      <c r="E6253" s="4" t="s">
        <v>172</v>
      </c>
      <c r="F6253" s="3">
        <v>42975</v>
      </c>
      <c r="G6253" s="3">
        <v>42989</v>
      </c>
      <c r="H6253">
        <v>63</v>
      </c>
      <c r="I6253" s="4" t="s">
        <v>9016</v>
      </c>
      <c r="J6253" s="4" t="s">
        <v>9015</v>
      </c>
      <c r="K6253" s="4" t="s">
        <v>9012</v>
      </c>
      <c r="L6253">
        <v>55</v>
      </c>
      <c r="M6253" s="4" t="s">
        <v>9322</v>
      </c>
      <c r="N6253">
        <v>2005</v>
      </c>
      <c r="O6253">
        <v>1520.66</v>
      </c>
      <c r="P6253">
        <v>1806</v>
      </c>
      <c r="Q6253" s="4" t="s">
        <v>23</v>
      </c>
      <c r="R6253" s="4" t="s">
        <v>24</v>
      </c>
      <c r="S6253">
        <v>14</v>
      </c>
    </row>
    <row r="6254" spans="1:19">
      <c r="A6254" s="4" t="s">
        <v>6461</v>
      </c>
      <c r="B6254" s="4" t="s">
        <v>203</v>
      </c>
      <c r="C6254" s="4" t="s">
        <v>177</v>
      </c>
      <c r="D6254" s="4" t="s">
        <v>81</v>
      </c>
      <c r="E6254" s="4" t="s">
        <v>197</v>
      </c>
      <c r="F6254" s="3">
        <v>42975</v>
      </c>
      <c r="G6254" s="3">
        <v>43050</v>
      </c>
      <c r="H6254">
        <v>0</v>
      </c>
      <c r="I6254" s="4" t="s">
        <v>9023</v>
      </c>
      <c r="J6254" s="4" t="s">
        <v>9024</v>
      </c>
      <c r="K6254" s="4" t="s">
        <v>9012</v>
      </c>
      <c r="L6254">
        <v>55</v>
      </c>
      <c r="M6254" s="4" t="s">
        <v>33</v>
      </c>
      <c r="N6254">
        <v>1989</v>
      </c>
      <c r="O6254">
        <v>1388.67</v>
      </c>
      <c r="P6254">
        <v>3583</v>
      </c>
      <c r="Q6254" s="4" t="s">
        <v>23</v>
      </c>
      <c r="R6254" s="4" t="s">
        <v>24</v>
      </c>
      <c r="S6254">
        <v>75</v>
      </c>
    </row>
    <row r="6255" spans="1:19">
      <c r="A6255" s="4" t="s">
        <v>6462</v>
      </c>
      <c r="B6255" s="4" t="s">
        <v>219</v>
      </c>
      <c r="C6255" s="4" t="s">
        <v>179</v>
      </c>
      <c r="D6255" s="4" t="s">
        <v>129</v>
      </c>
      <c r="E6255" s="4" t="s">
        <v>172</v>
      </c>
      <c r="F6255" s="3">
        <v>42975</v>
      </c>
      <c r="G6255" s="3">
        <v>43097</v>
      </c>
      <c r="H6255">
        <v>474</v>
      </c>
      <c r="I6255" s="4" t="s">
        <v>9026</v>
      </c>
      <c r="J6255" s="4" t="s">
        <v>9024</v>
      </c>
      <c r="K6255" s="4" t="s">
        <v>9010</v>
      </c>
      <c r="L6255">
        <v>550</v>
      </c>
      <c r="M6255" s="4" t="s">
        <v>39</v>
      </c>
      <c r="N6255">
        <v>1992</v>
      </c>
      <c r="O6255">
        <v>324.19</v>
      </c>
      <c r="P6255">
        <v>978</v>
      </c>
      <c r="Q6255" s="4" t="s">
        <v>23</v>
      </c>
      <c r="R6255" s="4" t="s">
        <v>24</v>
      </c>
      <c r="S6255">
        <v>122</v>
      </c>
    </row>
    <row r="6256" spans="1:19">
      <c r="A6256" s="4" t="s">
        <v>6463</v>
      </c>
      <c r="B6256" s="4" t="s">
        <v>219</v>
      </c>
      <c r="C6256" s="4" t="s">
        <v>171</v>
      </c>
      <c r="D6256" s="4" t="s">
        <v>122</v>
      </c>
      <c r="E6256" s="4" t="s">
        <v>172</v>
      </c>
      <c r="F6256" s="3">
        <v>42975</v>
      </c>
      <c r="G6256" s="3">
        <v>43058</v>
      </c>
      <c r="H6256">
        <v>1132</v>
      </c>
      <c r="I6256" s="4" t="s">
        <v>9026</v>
      </c>
      <c r="J6256" s="4" t="s">
        <v>9024</v>
      </c>
      <c r="K6256" s="4" t="s">
        <v>9010</v>
      </c>
      <c r="L6256">
        <v>1096</v>
      </c>
      <c r="M6256" s="4" t="s">
        <v>58</v>
      </c>
      <c r="N6256">
        <v>1993</v>
      </c>
      <c r="O6256">
        <v>7537.24</v>
      </c>
      <c r="P6256">
        <v>20293</v>
      </c>
      <c r="Q6256" s="4" t="s">
        <v>23</v>
      </c>
      <c r="R6256" s="4" t="s">
        <v>24</v>
      </c>
      <c r="S6256">
        <v>83</v>
      </c>
    </row>
    <row r="6257" spans="1:19">
      <c r="A6257" s="4" t="s">
        <v>6464</v>
      </c>
      <c r="B6257" s="4" t="s">
        <v>256</v>
      </c>
      <c r="C6257" s="4" t="s">
        <v>171</v>
      </c>
      <c r="D6257" s="4" t="s">
        <v>92</v>
      </c>
      <c r="E6257" s="4" t="s">
        <v>197</v>
      </c>
      <c r="F6257" s="3">
        <v>42975</v>
      </c>
      <c r="G6257" s="3">
        <v>42992</v>
      </c>
      <c r="H6257">
        <v>0</v>
      </c>
      <c r="I6257" s="4" t="s">
        <v>9014</v>
      </c>
      <c r="J6257" s="4" t="s">
        <v>9015</v>
      </c>
      <c r="K6257" s="4" t="s">
        <v>9010</v>
      </c>
      <c r="L6257">
        <v>1096</v>
      </c>
      <c r="M6257" s="4" t="s">
        <v>73</v>
      </c>
      <c r="N6257">
        <v>1997</v>
      </c>
      <c r="O6257">
        <v>2041.73</v>
      </c>
      <c r="P6257">
        <v>5276</v>
      </c>
      <c r="Q6257" s="4" t="s">
        <v>23</v>
      </c>
      <c r="R6257" s="4" t="s">
        <v>24</v>
      </c>
      <c r="S6257">
        <v>17</v>
      </c>
    </row>
    <row r="6258" spans="1:19">
      <c r="A6258" s="4" t="s">
        <v>6465</v>
      </c>
      <c r="B6258" s="4" t="s">
        <v>256</v>
      </c>
      <c r="C6258" s="4" t="s">
        <v>171</v>
      </c>
      <c r="D6258" s="4" t="s">
        <v>45</v>
      </c>
      <c r="E6258" s="4" t="s">
        <v>172</v>
      </c>
      <c r="F6258" s="3">
        <v>42975</v>
      </c>
      <c r="G6258" s="3">
        <v>43051</v>
      </c>
      <c r="H6258">
        <v>1215</v>
      </c>
      <c r="I6258" s="4" t="s">
        <v>9014</v>
      </c>
      <c r="J6258" s="4" t="s">
        <v>9015</v>
      </c>
      <c r="K6258" s="4" t="s">
        <v>9010</v>
      </c>
      <c r="L6258">
        <v>1096</v>
      </c>
      <c r="M6258" s="4" t="s">
        <v>46</v>
      </c>
      <c r="N6258">
        <v>1995</v>
      </c>
      <c r="O6258">
        <v>2173.98</v>
      </c>
      <c r="P6258">
        <v>2928</v>
      </c>
      <c r="Q6258" s="4" t="s">
        <v>23</v>
      </c>
      <c r="R6258" s="4" t="s">
        <v>47</v>
      </c>
      <c r="S6258">
        <v>76</v>
      </c>
    </row>
    <row r="6259" spans="1:19">
      <c r="A6259" s="4" t="s">
        <v>6466</v>
      </c>
      <c r="B6259" s="4" t="s">
        <v>187</v>
      </c>
      <c r="C6259" s="4" t="s">
        <v>171</v>
      </c>
      <c r="D6259" s="4" t="s">
        <v>82</v>
      </c>
      <c r="E6259" s="4" t="s">
        <v>172</v>
      </c>
      <c r="F6259" s="3">
        <v>42975</v>
      </c>
      <c r="G6259" s="3">
        <v>43005</v>
      </c>
      <c r="H6259">
        <v>1081</v>
      </c>
      <c r="I6259" s="4" t="s">
        <v>9023</v>
      </c>
      <c r="J6259" s="4" t="s">
        <v>9024</v>
      </c>
      <c r="K6259" s="4" t="s">
        <v>9010</v>
      </c>
      <c r="L6259">
        <v>1096</v>
      </c>
      <c r="M6259" s="4" t="s">
        <v>36</v>
      </c>
      <c r="N6259">
        <v>1982</v>
      </c>
      <c r="O6259">
        <v>11698.03</v>
      </c>
      <c r="P6259">
        <v>34288</v>
      </c>
      <c r="Q6259" s="4" t="s">
        <v>23</v>
      </c>
      <c r="R6259" s="4" t="s">
        <v>24</v>
      </c>
      <c r="S6259">
        <v>30</v>
      </c>
    </row>
    <row r="6260" spans="1:19">
      <c r="A6260" s="4" t="s">
        <v>6467</v>
      </c>
      <c r="B6260" s="4" t="s">
        <v>187</v>
      </c>
      <c r="C6260" s="4" t="s">
        <v>177</v>
      </c>
      <c r="D6260" s="4" t="s">
        <v>56</v>
      </c>
      <c r="E6260" s="4" t="s">
        <v>172</v>
      </c>
      <c r="F6260" s="3">
        <v>42975</v>
      </c>
      <c r="G6260" s="3">
        <v>43046</v>
      </c>
      <c r="H6260">
        <v>49</v>
      </c>
      <c r="I6260" s="4" t="s">
        <v>9023</v>
      </c>
      <c r="J6260" s="4" t="s">
        <v>9024</v>
      </c>
      <c r="K6260" s="4" t="s">
        <v>9012</v>
      </c>
      <c r="L6260">
        <v>55</v>
      </c>
      <c r="M6260" s="4" t="s">
        <v>55</v>
      </c>
      <c r="N6260">
        <v>1999</v>
      </c>
      <c r="O6260">
        <v>1699.85</v>
      </c>
      <c r="P6260">
        <v>5108</v>
      </c>
      <c r="Q6260" s="4" t="s">
        <v>23</v>
      </c>
      <c r="R6260" s="4" t="s">
        <v>24</v>
      </c>
      <c r="S6260">
        <v>71</v>
      </c>
    </row>
    <row r="6261" spans="1:19">
      <c r="A6261" s="4" t="s">
        <v>6468</v>
      </c>
      <c r="B6261" s="4" t="s">
        <v>201</v>
      </c>
      <c r="C6261" s="4" t="s">
        <v>179</v>
      </c>
      <c r="D6261" s="4" t="s">
        <v>76</v>
      </c>
      <c r="E6261" s="4" t="s">
        <v>172</v>
      </c>
      <c r="F6261" s="3">
        <v>42975</v>
      </c>
      <c r="G6261" s="3">
        <v>42992</v>
      </c>
      <c r="H6261">
        <v>653</v>
      </c>
      <c r="I6261" s="4" t="s">
        <v>9026</v>
      </c>
      <c r="J6261" s="4" t="s">
        <v>9024</v>
      </c>
      <c r="K6261" s="4" t="s">
        <v>9010</v>
      </c>
      <c r="L6261">
        <v>550</v>
      </c>
      <c r="M6261" s="4" t="s">
        <v>9322</v>
      </c>
      <c r="N6261">
        <v>1997</v>
      </c>
      <c r="O6261">
        <v>8170.38</v>
      </c>
      <c r="P6261">
        <v>16499</v>
      </c>
      <c r="Q6261" s="4" t="s">
        <v>77</v>
      </c>
      <c r="R6261" s="4" t="s">
        <v>24</v>
      </c>
      <c r="S6261">
        <v>17</v>
      </c>
    </row>
    <row r="6262" spans="1:19">
      <c r="A6262" s="4" t="s">
        <v>6469</v>
      </c>
      <c r="B6262" s="4" t="s">
        <v>170</v>
      </c>
      <c r="C6262" s="4" t="s">
        <v>171</v>
      </c>
      <c r="D6262" s="4" t="s">
        <v>104</v>
      </c>
      <c r="E6262" s="4" t="s">
        <v>197</v>
      </c>
      <c r="F6262" s="3">
        <v>42975</v>
      </c>
      <c r="G6262" s="3">
        <v>43069</v>
      </c>
      <c r="H6262">
        <v>0</v>
      </c>
      <c r="I6262" s="4" t="s">
        <v>9014</v>
      </c>
      <c r="J6262" s="4" t="s">
        <v>9015</v>
      </c>
      <c r="K6262" s="4" t="s">
        <v>9010</v>
      </c>
      <c r="L6262">
        <v>1096</v>
      </c>
      <c r="M6262" s="4" t="s">
        <v>9322</v>
      </c>
      <c r="N6262">
        <v>1983</v>
      </c>
      <c r="O6262">
        <v>1008.06</v>
      </c>
      <c r="P6262">
        <v>1238</v>
      </c>
      <c r="Q6262" s="4" t="s">
        <v>23</v>
      </c>
      <c r="R6262" s="4" t="s">
        <v>24</v>
      </c>
      <c r="S6262">
        <v>94</v>
      </c>
    </row>
    <row r="6263" spans="1:19">
      <c r="A6263" s="4" t="s">
        <v>6470</v>
      </c>
      <c r="B6263" s="4" t="s">
        <v>170</v>
      </c>
      <c r="C6263" s="4" t="s">
        <v>192</v>
      </c>
      <c r="D6263" s="4" t="s">
        <v>66</v>
      </c>
      <c r="E6263" s="4" t="s">
        <v>197</v>
      </c>
      <c r="F6263" s="3">
        <v>42975</v>
      </c>
      <c r="G6263" s="3">
        <v>43066</v>
      </c>
      <c r="H6263">
        <v>0</v>
      </c>
      <c r="I6263" s="4" t="s">
        <v>9014</v>
      </c>
      <c r="J6263" s="4" t="s">
        <v>9015</v>
      </c>
      <c r="K6263" s="4" t="s">
        <v>9012</v>
      </c>
      <c r="L6263">
        <v>3393</v>
      </c>
      <c r="M6263" s="4" t="s">
        <v>33</v>
      </c>
      <c r="N6263">
        <v>2007</v>
      </c>
      <c r="O6263">
        <v>894.33</v>
      </c>
      <c r="P6263">
        <v>1635</v>
      </c>
      <c r="Q6263" s="4" t="s">
        <v>67</v>
      </c>
      <c r="R6263" s="4" t="s">
        <v>24</v>
      </c>
      <c r="S6263">
        <v>91</v>
      </c>
    </row>
    <row r="6264" spans="1:19">
      <c r="A6264" s="4" t="s">
        <v>6471</v>
      </c>
      <c r="B6264" s="4" t="s">
        <v>189</v>
      </c>
      <c r="C6264" s="4" t="s">
        <v>171</v>
      </c>
      <c r="D6264" s="4" t="s">
        <v>104</v>
      </c>
      <c r="E6264" s="4" t="s">
        <v>172</v>
      </c>
      <c r="F6264" s="3">
        <v>42975</v>
      </c>
      <c r="G6264" s="3">
        <v>42991</v>
      </c>
      <c r="H6264">
        <v>1105</v>
      </c>
      <c r="I6264" s="4" t="s">
        <v>9016</v>
      </c>
      <c r="J6264" s="4" t="s">
        <v>9015</v>
      </c>
      <c r="K6264" s="4" t="s">
        <v>9010</v>
      </c>
      <c r="L6264">
        <v>1096</v>
      </c>
      <c r="M6264" s="4" t="s">
        <v>9322</v>
      </c>
      <c r="N6264">
        <v>1983</v>
      </c>
      <c r="O6264">
        <v>1008.06</v>
      </c>
      <c r="P6264">
        <v>1238</v>
      </c>
      <c r="Q6264" s="4" t="s">
        <v>23</v>
      </c>
      <c r="R6264" s="4" t="s">
        <v>24</v>
      </c>
      <c r="S6264">
        <v>16</v>
      </c>
    </row>
    <row r="6265" spans="1:19">
      <c r="A6265" s="4" t="s">
        <v>6472</v>
      </c>
      <c r="B6265" s="4" t="s">
        <v>232</v>
      </c>
      <c r="C6265" s="4" t="s">
        <v>171</v>
      </c>
      <c r="D6265" s="4" t="s">
        <v>117</v>
      </c>
      <c r="E6265" s="4" t="s">
        <v>172</v>
      </c>
      <c r="F6265" s="3">
        <v>42975</v>
      </c>
      <c r="G6265" s="3">
        <v>42999</v>
      </c>
      <c r="H6265">
        <v>948</v>
      </c>
      <c r="I6265" s="4" t="s">
        <v>9021</v>
      </c>
      <c r="J6265" s="4" t="s">
        <v>9019</v>
      </c>
      <c r="K6265" s="4" t="s">
        <v>9010</v>
      </c>
      <c r="L6265">
        <v>1096</v>
      </c>
      <c r="M6265" s="4" t="s">
        <v>26</v>
      </c>
      <c r="N6265">
        <v>1996</v>
      </c>
      <c r="O6265">
        <v>439.21</v>
      </c>
      <c r="P6265">
        <v>792</v>
      </c>
      <c r="Q6265" s="4" t="s">
        <v>23</v>
      </c>
      <c r="R6265" s="4" t="s">
        <v>24</v>
      </c>
      <c r="S6265">
        <v>24</v>
      </c>
    </row>
    <row r="6266" spans="1:19">
      <c r="A6266" s="4" t="s">
        <v>6473</v>
      </c>
      <c r="B6266" s="4" t="s">
        <v>185</v>
      </c>
      <c r="C6266" s="4" t="s">
        <v>192</v>
      </c>
      <c r="D6266" s="4" t="s">
        <v>129</v>
      </c>
      <c r="E6266" s="4" t="s">
        <v>197</v>
      </c>
      <c r="F6266" s="3">
        <v>42975</v>
      </c>
      <c r="G6266" s="3">
        <v>42988</v>
      </c>
      <c r="H6266">
        <v>0</v>
      </c>
      <c r="I6266" s="4" t="s">
        <v>9023</v>
      </c>
      <c r="J6266" s="4" t="s">
        <v>9024</v>
      </c>
      <c r="K6266" s="4" t="s">
        <v>9012</v>
      </c>
      <c r="L6266">
        <v>3393</v>
      </c>
      <c r="M6266" s="4" t="s">
        <v>39</v>
      </c>
      <c r="N6266">
        <v>1992</v>
      </c>
      <c r="O6266">
        <v>324.19</v>
      </c>
      <c r="P6266">
        <v>978</v>
      </c>
      <c r="Q6266" s="4" t="s">
        <v>23</v>
      </c>
      <c r="R6266" s="4" t="s">
        <v>24</v>
      </c>
      <c r="S6266">
        <v>13</v>
      </c>
    </row>
    <row r="6267" spans="1:19">
      <c r="A6267" s="4" t="s">
        <v>6474</v>
      </c>
      <c r="B6267" s="4" t="s">
        <v>216</v>
      </c>
      <c r="C6267" s="4" t="s">
        <v>177</v>
      </c>
      <c r="D6267" s="4" t="s">
        <v>34</v>
      </c>
      <c r="E6267" s="4" t="s">
        <v>197</v>
      </c>
      <c r="F6267" s="3">
        <v>42975</v>
      </c>
      <c r="G6267" s="3">
        <v>43050</v>
      </c>
      <c r="H6267">
        <v>0</v>
      </c>
      <c r="I6267" s="4" t="s">
        <v>9018</v>
      </c>
      <c r="J6267" s="4" t="s">
        <v>9019</v>
      </c>
      <c r="K6267" s="4" t="s">
        <v>9012</v>
      </c>
      <c r="L6267">
        <v>55</v>
      </c>
      <c r="M6267" s="4" t="s">
        <v>9322</v>
      </c>
      <c r="N6267">
        <v>1993</v>
      </c>
      <c r="O6267">
        <v>1242.32</v>
      </c>
      <c r="P6267">
        <v>3027</v>
      </c>
      <c r="Q6267" s="4" t="s">
        <v>23</v>
      </c>
      <c r="R6267" s="4" t="s">
        <v>21</v>
      </c>
      <c r="S6267">
        <v>75</v>
      </c>
    </row>
    <row r="6268" spans="1:19">
      <c r="A6268" s="4" t="s">
        <v>6475</v>
      </c>
      <c r="B6268" s="4" t="s">
        <v>183</v>
      </c>
      <c r="C6268" s="4" t="s">
        <v>171</v>
      </c>
      <c r="D6268" s="4" t="s">
        <v>111</v>
      </c>
      <c r="E6268" s="4" t="s">
        <v>197</v>
      </c>
      <c r="F6268" s="3">
        <v>42976</v>
      </c>
      <c r="G6268" s="3">
        <v>42983</v>
      </c>
      <c r="H6268">
        <v>0</v>
      </c>
      <c r="I6268" s="4" t="s">
        <v>9014</v>
      </c>
      <c r="J6268" s="4" t="s">
        <v>9015</v>
      </c>
      <c r="K6268" s="4" t="s">
        <v>9010</v>
      </c>
      <c r="L6268">
        <v>1096</v>
      </c>
      <c r="M6268" s="4" t="s">
        <v>33</v>
      </c>
      <c r="N6268">
        <v>1988</v>
      </c>
      <c r="O6268">
        <v>1376.8</v>
      </c>
      <c r="P6268">
        <v>1165</v>
      </c>
      <c r="Q6268" s="4" t="s">
        <v>112</v>
      </c>
      <c r="R6268" s="4" t="s">
        <v>24</v>
      </c>
      <c r="S6268">
        <v>7</v>
      </c>
    </row>
    <row r="6269" spans="1:19">
      <c r="A6269" s="4" t="s">
        <v>6476</v>
      </c>
      <c r="B6269" s="4" t="s">
        <v>183</v>
      </c>
      <c r="C6269" s="4" t="s">
        <v>177</v>
      </c>
      <c r="D6269" s="4" t="s">
        <v>70</v>
      </c>
      <c r="E6269" s="4" t="s">
        <v>172</v>
      </c>
      <c r="F6269" s="3">
        <v>42976</v>
      </c>
      <c r="G6269" s="3">
        <v>43072</v>
      </c>
      <c r="H6269">
        <v>44</v>
      </c>
      <c r="I6269" s="4" t="s">
        <v>9014</v>
      </c>
      <c r="J6269" s="4" t="s">
        <v>9015</v>
      </c>
      <c r="K6269" s="4" t="s">
        <v>9012</v>
      </c>
      <c r="L6269">
        <v>55</v>
      </c>
      <c r="M6269" s="4" t="s">
        <v>55</v>
      </c>
      <c r="N6269">
        <v>2007</v>
      </c>
      <c r="O6269">
        <v>86.68</v>
      </c>
      <c r="P6269">
        <v>187</v>
      </c>
      <c r="Q6269" s="4" t="s">
        <v>23</v>
      </c>
      <c r="R6269" s="4" t="s">
        <v>56</v>
      </c>
      <c r="S6269">
        <v>96</v>
      </c>
    </row>
    <row r="6270" spans="1:19">
      <c r="A6270" s="4" t="s">
        <v>6477</v>
      </c>
      <c r="B6270" s="4" t="s">
        <v>246</v>
      </c>
      <c r="C6270" s="4" t="s">
        <v>171</v>
      </c>
      <c r="D6270" s="4" t="s">
        <v>102</v>
      </c>
      <c r="E6270" s="4" t="s">
        <v>193</v>
      </c>
      <c r="F6270" s="3">
        <v>42976</v>
      </c>
      <c r="G6270" s="3"/>
      <c r="I6270" s="4" t="s">
        <v>9021</v>
      </c>
      <c r="J6270" s="4" t="s">
        <v>9019</v>
      </c>
      <c r="K6270" s="4" t="s">
        <v>9010</v>
      </c>
      <c r="L6270">
        <v>1096</v>
      </c>
      <c r="M6270" s="4" t="s">
        <v>55</v>
      </c>
      <c r="N6270">
        <v>1994</v>
      </c>
      <c r="O6270">
        <v>1188.42</v>
      </c>
      <c r="P6270">
        <v>3015</v>
      </c>
      <c r="Q6270" s="4" t="s">
        <v>23</v>
      </c>
      <c r="R6270" s="4" t="s">
        <v>24</v>
      </c>
    </row>
    <row r="6271" spans="1:19">
      <c r="A6271" s="4" t="s">
        <v>6478</v>
      </c>
      <c r="B6271" s="4" t="s">
        <v>246</v>
      </c>
      <c r="C6271" s="4" t="s">
        <v>9011</v>
      </c>
      <c r="D6271" s="4" t="s">
        <v>96</v>
      </c>
      <c r="E6271" s="4" t="s">
        <v>172</v>
      </c>
      <c r="F6271" s="3">
        <v>42976</v>
      </c>
      <c r="G6271" s="3">
        <v>43054</v>
      </c>
      <c r="H6271">
        <v>4343</v>
      </c>
      <c r="I6271" s="4" t="s">
        <v>9021</v>
      </c>
      <c r="J6271" s="4" t="s">
        <v>9019</v>
      </c>
      <c r="K6271" s="4" t="s">
        <v>9010</v>
      </c>
      <c r="L6271">
        <v>4821</v>
      </c>
      <c r="M6271" s="4" t="s">
        <v>58</v>
      </c>
      <c r="N6271">
        <v>1994</v>
      </c>
      <c r="O6271">
        <v>355.23</v>
      </c>
      <c r="P6271">
        <v>853</v>
      </c>
      <c r="Q6271" s="4" t="s">
        <v>23</v>
      </c>
      <c r="R6271" s="4" t="s">
        <v>24</v>
      </c>
      <c r="S6271">
        <v>78</v>
      </c>
    </row>
    <row r="6272" spans="1:19">
      <c r="A6272" s="4" t="s">
        <v>6479</v>
      </c>
      <c r="B6272" s="4" t="s">
        <v>304</v>
      </c>
      <c r="C6272" s="4" t="s">
        <v>199</v>
      </c>
      <c r="D6272" s="4" t="s">
        <v>119</v>
      </c>
      <c r="E6272" s="4" t="s">
        <v>172</v>
      </c>
      <c r="F6272" s="3">
        <v>42976</v>
      </c>
      <c r="G6272" s="3">
        <v>42991</v>
      </c>
      <c r="H6272">
        <v>5096</v>
      </c>
      <c r="I6272" s="4" t="s">
        <v>9014</v>
      </c>
      <c r="J6272" s="4" t="s">
        <v>9015</v>
      </c>
      <c r="K6272" s="4" t="s">
        <v>9010</v>
      </c>
      <c r="L6272">
        <v>5482</v>
      </c>
      <c r="M6272" s="4" t="s">
        <v>55</v>
      </c>
      <c r="N6272">
        <v>1988</v>
      </c>
      <c r="O6272">
        <v>5266.09</v>
      </c>
      <c r="P6272">
        <v>8595</v>
      </c>
      <c r="Q6272" s="4" t="s">
        <v>23</v>
      </c>
      <c r="R6272" s="4" t="s">
        <v>56</v>
      </c>
      <c r="S6272">
        <v>15</v>
      </c>
    </row>
    <row r="6273" spans="1:19">
      <c r="A6273" s="4" t="s">
        <v>6480</v>
      </c>
      <c r="B6273" s="4" t="s">
        <v>304</v>
      </c>
      <c r="C6273" s="4" t="s">
        <v>199</v>
      </c>
      <c r="D6273" s="4" t="s">
        <v>92</v>
      </c>
      <c r="E6273" s="4" t="s">
        <v>172</v>
      </c>
      <c r="F6273" s="3">
        <v>42976</v>
      </c>
      <c r="G6273" s="3">
        <v>43008</v>
      </c>
      <c r="H6273">
        <v>4994</v>
      </c>
      <c r="I6273" s="4" t="s">
        <v>9014</v>
      </c>
      <c r="J6273" s="4" t="s">
        <v>9015</v>
      </c>
      <c r="K6273" s="4" t="s">
        <v>9010</v>
      </c>
      <c r="L6273">
        <v>5482</v>
      </c>
      <c r="M6273" s="4" t="s">
        <v>73</v>
      </c>
      <c r="N6273">
        <v>1997</v>
      </c>
      <c r="O6273">
        <v>2041.73</v>
      </c>
      <c r="P6273">
        <v>5276</v>
      </c>
      <c r="Q6273" s="4" t="s">
        <v>23</v>
      </c>
      <c r="R6273" s="4" t="s">
        <v>24</v>
      </c>
      <c r="S6273">
        <v>32</v>
      </c>
    </row>
    <row r="6274" spans="1:19">
      <c r="A6274" s="4" t="s">
        <v>6481</v>
      </c>
      <c r="B6274" s="4" t="s">
        <v>279</v>
      </c>
      <c r="C6274" s="4" t="s">
        <v>171</v>
      </c>
      <c r="D6274" s="4" t="s">
        <v>50</v>
      </c>
      <c r="E6274" s="4" t="s">
        <v>172</v>
      </c>
      <c r="F6274" s="3">
        <v>42976</v>
      </c>
      <c r="G6274" s="3">
        <v>43070</v>
      </c>
      <c r="H6274">
        <v>1251</v>
      </c>
      <c r="I6274" s="4" t="s">
        <v>9018</v>
      </c>
      <c r="J6274" s="4" t="s">
        <v>9019</v>
      </c>
      <c r="K6274" s="4" t="s">
        <v>9010</v>
      </c>
      <c r="L6274">
        <v>1096</v>
      </c>
      <c r="M6274" s="4" t="s">
        <v>9322</v>
      </c>
      <c r="N6274">
        <v>1992</v>
      </c>
      <c r="O6274">
        <v>1712.68</v>
      </c>
      <c r="P6274">
        <v>3194</v>
      </c>
      <c r="Q6274" s="4" t="s">
        <v>23</v>
      </c>
      <c r="R6274" s="4" t="s">
        <v>21</v>
      </c>
      <c r="S6274">
        <v>94</v>
      </c>
    </row>
    <row r="6275" spans="1:19">
      <c r="A6275" s="4" t="s">
        <v>6482</v>
      </c>
      <c r="B6275" s="4" t="s">
        <v>263</v>
      </c>
      <c r="C6275" s="4" t="s">
        <v>179</v>
      </c>
      <c r="D6275" s="4" t="s">
        <v>65</v>
      </c>
      <c r="E6275" s="4" t="s">
        <v>172</v>
      </c>
      <c r="F6275" s="3">
        <v>42976</v>
      </c>
      <c r="G6275" s="3">
        <v>43050</v>
      </c>
      <c r="H6275">
        <v>602</v>
      </c>
      <c r="I6275" s="4" t="s">
        <v>9021</v>
      </c>
      <c r="J6275" s="4" t="s">
        <v>9019</v>
      </c>
      <c r="K6275" s="4" t="s">
        <v>9010</v>
      </c>
      <c r="L6275">
        <v>550</v>
      </c>
      <c r="M6275" s="4" t="s">
        <v>33</v>
      </c>
      <c r="N6275">
        <v>1990</v>
      </c>
      <c r="O6275">
        <v>2520.83</v>
      </c>
      <c r="P6275">
        <v>3502</v>
      </c>
      <c r="Q6275" s="4" t="s">
        <v>23</v>
      </c>
      <c r="R6275" s="4" t="s">
        <v>24</v>
      </c>
      <c r="S6275">
        <v>74</v>
      </c>
    </row>
    <row r="6276" spans="1:19">
      <c r="A6276" s="4" t="s">
        <v>6483</v>
      </c>
      <c r="B6276" s="4" t="s">
        <v>263</v>
      </c>
      <c r="C6276" s="4" t="s">
        <v>179</v>
      </c>
      <c r="D6276" s="4" t="s">
        <v>113</v>
      </c>
      <c r="E6276" s="4" t="s">
        <v>172</v>
      </c>
      <c r="F6276" s="3">
        <v>42976</v>
      </c>
      <c r="G6276" s="3">
        <v>42986</v>
      </c>
      <c r="H6276">
        <v>600</v>
      </c>
      <c r="I6276" s="4" t="s">
        <v>9021</v>
      </c>
      <c r="J6276" s="4" t="s">
        <v>9019</v>
      </c>
      <c r="K6276" s="4" t="s">
        <v>9010</v>
      </c>
      <c r="L6276">
        <v>550</v>
      </c>
      <c r="M6276" s="4" t="s">
        <v>33</v>
      </c>
      <c r="N6276">
        <v>2000</v>
      </c>
      <c r="O6276">
        <v>167.89</v>
      </c>
      <c r="P6276">
        <v>493</v>
      </c>
      <c r="Q6276" s="4" t="s">
        <v>114</v>
      </c>
      <c r="R6276" s="4" t="s">
        <v>24</v>
      </c>
      <c r="S6276">
        <v>10</v>
      </c>
    </row>
    <row r="6277" spans="1:19">
      <c r="A6277" s="4" t="s">
        <v>6484</v>
      </c>
      <c r="B6277" s="4" t="s">
        <v>263</v>
      </c>
      <c r="C6277" s="4" t="s">
        <v>179</v>
      </c>
      <c r="D6277" s="4" t="s">
        <v>125</v>
      </c>
      <c r="E6277" s="4" t="s">
        <v>172</v>
      </c>
      <c r="F6277" s="3">
        <v>42976</v>
      </c>
      <c r="G6277" s="3">
        <v>42987</v>
      </c>
      <c r="H6277">
        <v>595</v>
      </c>
      <c r="I6277" s="4" t="s">
        <v>9021</v>
      </c>
      <c r="J6277" s="4" t="s">
        <v>9019</v>
      </c>
      <c r="K6277" s="4" t="s">
        <v>9010</v>
      </c>
      <c r="L6277">
        <v>550</v>
      </c>
      <c r="M6277" s="4" t="s">
        <v>33</v>
      </c>
      <c r="N6277">
        <v>2005</v>
      </c>
      <c r="O6277">
        <v>2261.0500000000002</v>
      </c>
      <c r="P6277">
        <v>3851</v>
      </c>
      <c r="Q6277" s="4" t="s">
        <v>23</v>
      </c>
      <c r="R6277" s="4" t="s">
        <v>24</v>
      </c>
      <c r="S6277">
        <v>11</v>
      </c>
    </row>
    <row r="6278" spans="1:19">
      <c r="A6278" s="4" t="s">
        <v>6485</v>
      </c>
      <c r="B6278" s="4" t="s">
        <v>212</v>
      </c>
      <c r="C6278" s="4" t="s">
        <v>177</v>
      </c>
      <c r="D6278" s="4" t="s">
        <v>56</v>
      </c>
      <c r="E6278" s="4" t="s">
        <v>197</v>
      </c>
      <c r="F6278" s="3">
        <v>42976</v>
      </c>
      <c r="G6278" s="3">
        <v>43064</v>
      </c>
      <c r="H6278">
        <v>0</v>
      </c>
      <c r="I6278" s="4" t="s">
        <v>9023</v>
      </c>
      <c r="J6278" s="4" t="s">
        <v>9024</v>
      </c>
      <c r="K6278" s="4" t="s">
        <v>9012</v>
      </c>
      <c r="L6278">
        <v>55</v>
      </c>
      <c r="M6278" s="4" t="s">
        <v>55</v>
      </c>
      <c r="N6278">
        <v>1999</v>
      </c>
      <c r="O6278">
        <v>1699.85</v>
      </c>
      <c r="P6278">
        <v>5108</v>
      </c>
      <c r="Q6278" s="4" t="s">
        <v>23</v>
      </c>
      <c r="R6278" s="4" t="s">
        <v>24</v>
      </c>
      <c r="S6278">
        <v>88</v>
      </c>
    </row>
    <row r="6279" spans="1:19">
      <c r="A6279" s="4" t="s">
        <v>6486</v>
      </c>
      <c r="B6279" s="4" t="s">
        <v>196</v>
      </c>
      <c r="C6279" s="4" t="s">
        <v>9011</v>
      </c>
      <c r="D6279" s="4" t="s">
        <v>41</v>
      </c>
      <c r="E6279" s="4" t="s">
        <v>197</v>
      </c>
      <c r="F6279" s="3">
        <v>42976</v>
      </c>
      <c r="G6279" s="3">
        <v>43040</v>
      </c>
      <c r="H6279">
        <v>0</v>
      </c>
      <c r="I6279" s="4" t="s">
        <v>9016</v>
      </c>
      <c r="J6279" s="4" t="s">
        <v>9015</v>
      </c>
      <c r="K6279" s="4" t="s">
        <v>9010</v>
      </c>
      <c r="L6279">
        <v>4821</v>
      </c>
      <c r="M6279" s="4" t="s">
        <v>36</v>
      </c>
      <c r="N6279">
        <v>1998</v>
      </c>
      <c r="O6279">
        <v>2714.9</v>
      </c>
      <c r="P6279">
        <v>2641</v>
      </c>
      <c r="Q6279" s="4" t="s">
        <v>23</v>
      </c>
      <c r="R6279" s="4" t="s">
        <v>21</v>
      </c>
      <c r="S6279">
        <v>64</v>
      </c>
    </row>
    <row r="6280" spans="1:19">
      <c r="A6280" s="4" t="s">
        <v>6487</v>
      </c>
      <c r="B6280" s="4" t="s">
        <v>203</v>
      </c>
      <c r="C6280" s="4" t="s">
        <v>192</v>
      </c>
      <c r="D6280" s="4" t="s">
        <v>76</v>
      </c>
      <c r="E6280" s="4" t="s">
        <v>172</v>
      </c>
      <c r="F6280" s="3">
        <v>42976</v>
      </c>
      <c r="G6280" s="3">
        <v>43100</v>
      </c>
      <c r="H6280">
        <v>3064</v>
      </c>
      <c r="I6280" s="4" t="s">
        <v>9023</v>
      </c>
      <c r="J6280" s="4" t="s">
        <v>9024</v>
      </c>
      <c r="K6280" s="4" t="s">
        <v>9012</v>
      </c>
      <c r="L6280">
        <v>3393</v>
      </c>
      <c r="M6280" s="4" t="s">
        <v>9322</v>
      </c>
      <c r="N6280">
        <v>1997</v>
      </c>
      <c r="O6280">
        <v>8170.38</v>
      </c>
      <c r="P6280">
        <v>16499</v>
      </c>
      <c r="Q6280" s="4" t="s">
        <v>77</v>
      </c>
      <c r="R6280" s="4" t="s">
        <v>24</v>
      </c>
      <c r="S6280">
        <v>124</v>
      </c>
    </row>
    <row r="6281" spans="1:19">
      <c r="A6281" s="4" t="s">
        <v>6488</v>
      </c>
      <c r="B6281" s="4" t="s">
        <v>187</v>
      </c>
      <c r="C6281" s="4" t="s">
        <v>192</v>
      </c>
      <c r="D6281" s="4" t="s">
        <v>80</v>
      </c>
      <c r="E6281" s="4" t="s">
        <v>193</v>
      </c>
      <c r="F6281" s="3">
        <v>42976</v>
      </c>
      <c r="G6281" s="3"/>
      <c r="I6281" s="4" t="s">
        <v>9023</v>
      </c>
      <c r="J6281" s="4" t="s">
        <v>9024</v>
      </c>
      <c r="K6281" s="4" t="s">
        <v>9012</v>
      </c>
      <c r="L6281">
        <v>3393</v>
      </c>
      <c r="M6281" s="4" t="s">
        <v>9322</v>
      </c>
      <c r="N6281">
        <v>2011</v>
      </c>
      <c r="O6281">
        <v>527.11</v>
      </c>
      <c r="P6281">
        <v>1428</v>
      </c>
      <c r="Q6281" s="4" t="s">
        <v>23</v>
      </c>
      <c r="R6281" s="4" t="s">
        <v>21</v>
      </c>
    </row>
    <row r="6282" spans="1:19">
      <c r="A6282" s="4" t="s">
        <v>6489</v>
      </c>
      <c r="B6282" s="4" t="s">
        <v>170</v>
      </c>
      <c r="C6282" s="4" t="s">
        <v>177</v>
      </c>
      <c r="D6282" s="4" t="s">
        <v>103</v>
      </c>
      <c r="E6282" s="4" t="s">
        <v>197</v>
      </c>
      <c r="F6282" s="3">
        <v>42976</v>
      </c>
      <c r="G6282" s="3">
        <v>43055</v>
      </c>
      <c r="H6282">
        <v>0</v>
      </c>
      <c r="I6282" s="4" t="s">
        <v>9014</v>
      </c>
      <c r="J6282" s="4" t="s">
        <v>9015</v>
      </c>
      <c r="K6282" s="4" t="s">
        <v>9012</v>
      </c>
      <c r="L6282">
        <v>55</v>
      </c>
      <c r="M6282" s="4" t="s">
        <v>26</v>
      </c>
      <c r="N6282">
        <v>1992</v>
      </c>
      <c r="O6282">
        <v>3922.42</v>
      </c>
      <c r="P6282">
        <v>6837</v>
      </c>
      <c r="Q6282" s="4" t="s">
        <v>23</v>
      </c>
      <c r="R6282" s="4" t="s">
        <v>24</v>
      </c>
      <c r="S6282">
        <v>79</v>
      </c>
    </row>
    <row r="6283" spans="1:19">
      <c r="A6283" s="4" t="s">
        <v>6490</v>
      </c>
      <c r="B6283" s="4" t="s">
        <v>189</v>
      </c>
      <c r="C6283" s="4" t="s">
        <v>192</v>
      </c>
      <c r="D6283" s="4" t="s">
        <v>131</v>
      </c>
      <c r="E6283" s="4" t="s">
        <v>197</v>
      </c>
      <c r="F6283" s="3">
        <v>42976</v>
      </c>
      <c r="G6283" s="3">
        <v>43067</v>
      </c>
      <c r="H6283">
        <v>0</v>
      </c>
      <c r="I6283" s="4" t="s">
        <v>9016</v>
      </c>
      <c r="J6283" s="4" t="s">
        <v>9015</v>
      </c>
      <c r="K6283" s="4" t="s">
        <v>9012</v>
      </c>
      <c r="L6283">
        <v>3393</v>
      </c>
      <c r="M6283" s="4" t="s">
        <v>26</v>
      </c>
      <c r="N6283">
        <v>1984</v>
      </c>
      <c r="O6283">
        <v>441.08</v>
      </c>
      <c r="P6283">
        <v>1210</v>
      </c>
      <c r="Q6283" s="4" t="s">
        <v>23</v>
      </c>
      <c r="R6283" s="4" t="s">
        <v>24</v>
      </c>
      <c r="S6283">
        <v>91</v>
      </c>
    </row>
    <row r="6284" spans="1:19">
      <c r="A6284" s="4" t="s">
        <v>6491</v>
      </c>
      <c r="B6284" s="4" t="s">
        <v>232</v>
      </c>
      <c r="C6284" s="4" t="s">
        <v>199</v>
      </c>
      <c r="D6284" s="4" t="s">
        <v>21</v>
      </c>
      <c r="E6284" s="4" t="s">
        <v>172</v>
      </c>
      <c r="F6284" s="3">
        <v>42976</v>
      </c>
      <c r="G6284" s="3">
        <v>43094</v>
      </c>
      <c r="H6284">
        <v>5790</v>
      </c>
      <c r="I6284" s="4" t="s">
        <v>9021</v>
      </c>
      <c r="J6284" s="4" t="s">
        <v>9019</v>
      </c>
      <c r="K6284" s="4" t="s">
        <v>9010</v>
      </c>
      <c r="L6284">
        <v>5482</v>
      </c>
      <c r="M6284" s="4" t="s">
        <v>9322</v>
      </c>
      <c r="N6284">
        <v>1996</v>
      </c>
      <c r="O6284">
        <v>1100.04</v>
      </c>
      <c r="P6284">
        <v>2822</v>
      </c>
      <c r="Q6284" s="4" t="s">
        <v>23</v>
      </c>
      <c r="R6284" s="4" t="s">
        <v>24</v>
      </c>
      <c r="S6284">
        <v>118</v>
      </c>
    </row>
    <row r="6285" spans="1:19">
      <c r="A6285" s="4" t="s">
        <v>6492</v>
      </c>
      <c r="B6285" s="4" t="s">
        <v>226</v>
      </c>
      <c r="C6285" s="4" t="s">
        <v>9011</v>
      </c>
      <c r="D6285" s="4" t="s">
        <v>121</v>
      </c>
      <c r="E6285" s="4" t="s">
        <v>172</v>
      </c>
      <c r="F6285" s="3">
        <v>42976</v>
      </c>
      <c r="G6285" s="3">
        <v>42983</v>
      </c>
      <c r="H6285">
        <v>5688</v>
      </c>
      <c r="I6285" s="4" t="s">
        <v>9018</v>
      </c>
      <c r="J6285" s="4" t="s">
        <v>9019</v>
      </c>
      <c r="K6285" s="4" t="s">
        <v>9010</v>
      </c>
      <c r="L6285">
        <v>4821</v>
      </c>
      <c r="M6285" s="4" t="s">
        <v>58</v>
      </c>
      <c r="N6285">
        <v>1993</v>
      </c>
      <c r="O6285">
        <v>646.1</v>
      </c>
      <c r="P6285">
        <v>883</v>
      </c>
      <c r="Q6285" s="4" t="s">
        <v>23</v>
      </c>
      <c r="R6285" s="4" t="s">
        <v>62</v>
      </c>
      <c r="S6285">
        <v>7</v>
      </c>
    </row>
    <row r="6286" spans="1:19">
      <c r="A6286" s="4" t="s">
        <v>6493</v>
      </c>
      <c r="B6286" s="4" t="s">
        <v>208</v>
      </c>
      <c r="C6286" s="4" t="s">
        <v>179</v>
      </c>
      <c r="D6286" s="4" t="s">
        <v>37</v>
      </c>
      <c r="E6286" s="4" t="s">
        <v>172</v>
      </c>
      <c r="F6286" s="3">
        <v>42976</v>
      </c>
      <c r="G6286" s="3">
        <v>43041</v>
      </c>
      <c r="H6286">
        <v>672</v>
      </c>
      <c r="I6286" s="4" t="s">
        <v>9014</v>
      </c>
      <c r="J6286" s="4" t="s">
        <v>9015</v>
      </c>
      <c r="K6286" s="4" t="s">
        <v>9010</v>
      </c>
      <c r="L6286">
        <v>550</v>
      </c>
      <c r="M6286" s="4" t="s">
        <v>33</v>
      </c>
      <c r="N6286">
        <v>2001</v>
      </c>
      <c r="O6286">
        <v>718.62</v>
      </c>
      <c r="P6286">
        <v>2448</v>
      </c>
      <c r="Q6286" s="4" t="s">
        <v>23</v>
      </c>
      <c r="R6286" s="4" t="s">
        <v>24</v>
      </c>
      <c r="S6286">
        <v>65</v>
      </c>
    </row>
    <row r="6287" spans="1:19">
      <c r="A6287" s="4" t="s">
        <v>6494</v>
      </c>
      <c r="B6287" s="4" t="s">
        <v>208</v>
      </c>
      <c r="C6287" s="4" t="s">
        <v>177</v>
      </c>
      <c r="D6287" s="4" t="s">
        <v>29</v>
      </c>
      <c r="E6287" s="4" t="s">
        <v>172</v>
      </c>
      <c r="F6287" s="3">
        <v>42976</v>
      </c>
      <c r="G6287" s="3">
        <v>43077</v>
      </c>
      <c r="H6287">
        <v>62</v>
      </c>
      <c r="I6287" s="4" t="s">
        <v>9014</v>
      </c>
      <c r="J6287" s="4" t="s">
        <v>9015</v>
      </c>
      <c r="K6287" s="4" t="s">
        <v>9012</v>
      </c>
      <c r="L6287">
        <v>55</v>
      </c>
      <c r="M6287" s="4" t="s">
        <v>26</v>
      </c>
      <c r="N6287">
        <v>2012</v>
      </c>
      <c r="O6287">
        <v>587.34</v>
      </c>
      <c r="P6287">
        <v>1356</v>
      </c>
      <c r="Q6287" s="4" t="s">
        <v>30</v>
      </c>
      <c r="R6287" s="4" t="s">
        <v>24</v>
      </c>
      <c r="S6287">
        <v>101</v>
      </c>
    </row>
    <row r="6288" spans="1:19">
      <c r="A6288" s="4" t="s">
        <v>6495</v>
      </c>
      <c r="B6288" s="4" t="s">
        <v>185</v>
      </c>
      <c r="C6288" s="4" t="s">
        <v>9011</v>
      </c>
      <c r="D6288" s="4" t="s">
        <v>53</v>
      </c>
      <c r="E6288" s="4" t="s">
        <v>172</v>
      </c>
      <c r="F6288" s="3">
        <v>42976</v>
      </c>
      <c r="G6288" s="3">
        <v>43088</v>
      </c>
      <c r="H6288">
        <v>4577</v>
      </c>
      <c r="I6288" s="4" t="s">
        <v>9023</v>
      </c>
      <c r="J6288" s="4" t="s">
        <v>9024</v>
      </c>
      <c r="K6288" s="4" t="s">
        <v>9010</v>
      </c>
      <c r="L6288">
        <v>4821</v>
      </c>
      <c r="M6288" s="4" t="s">
        <v>33</v>
      </c>
      <c r="N6288">
        <v>1990</v>
      </c>
      <c r="O6288">
        <v>4968.91</v>
      </c>
      <c r="P6288">
        <v>7523</v>
      </c>
      <c r="Q6288" s="4" t="s">
        <v>23</v>
      </c>
      <c r="R6288" s="4" t="s">
        <v>24</v>
      </c>
      <c r="S6288">
        <v>112</v>
      </c>
    </row>
    <row r="6289" spans="1:19">
      <c r="A6289" s="4" t="s">
        <v>6496</v>
      </c>
      <c r="B6289" s="4" t="s">
        <v>216</v>
      </c>
      <c r="C6289" s="4" t="s">
        <v>179</v>
      </c>
      <c r="D6289" s="4" t="s">
        <v>24</v>
      </c>
      <c r="E6289" s="4" t="s">
        <v>193</v>
      </c>
      <c r="F6289" s="3">
        <v>42976</v>
      </c>
      <c r="G6289" s="3"/>
      <c r="I6289" s="4" t="s">
        <v>9018</v>
      </c>
      <c r="J6289" s="4" t="s">
        <v>9019</v>
      </c>
      <c r="K6289" s="4" t="s">
        <v>9010</v>
      </c>
      <c r="L6289">
        <v>550</v>
      </c>
      <c r="M6289" s="4"/>
      <c r="Q6289" s="4"/>
      <c r="R6289" s="4"/>
    </row>
    <row r="6290" spans="1:19">
      <c r="A6290" s="4" t="s">
        <v>6497</v>
      </c>
      <c r="B6290" s="4" t="s">
        <v>183</v>
      </c>
      <c r="C6290" s="4" t="s">
        <v>177</v>
      </c>
      <c r="D6290" s="4" t="s">
        <v>61</v>
      </c>
      <c r="E6290" s="4" t="s">
        <v>197</v>
      </c>
      <c r="F6290" s="3">
        <v>42977</v>
      </c>
      <c r="G6290" s="3">
        <v>43058</v>
      </c>
      <c r="H6290">
        <v>0</v>
      </c>
      <c r="I6290" s="4" t="s">
        <v>9014</v>
      </c>
      <c r="J6290" s="4" t="s">
        <v>9015</v>
      </c>
      <c r="K6290" s="4" t="s">
        <v>9012</v>
      </c>
      <c r="L6290">
        <v>55</v>
      </c>
      <c r="M6290" s="4" t="s">
        <v>58</v>
      </c>
      <c r="N6290">
        <v>1991</v>
      </c>
      <c r="O6290">
        <v>2819.5</v>
      </c>
      <c r="P6290">
        <v>7227</v>
      </c>
      <c r="Q6290" s="4" t="s">
        <v>23</v>
      </c>
      <c r="R6290" s="4" t="s">
        <v>62</v>
      </c>
      <c r="S6290">
        <v>81</v>
      </c>
    </row>
    <row r="6291" spans="1:19">
      <c r="A6291" s="4" t="s">
        <v>6498</v>
      </c>
      <c r="B6291" s="4" t="s">
        <v>183</v>
      </c>
      <c r="C6291" s="4" t="s">
        <v>171</v>
      </c>
      <c r="D6291" s="4" t="s">
        <v>92</v>
      </c>
      <c r="E6291" s="4" t="s">
        <v>172</v>
      </c>
      <c r="F6291" s="3">
        <v>42977</v>
      </c>
      <c r="G6291" s="3">
        <v>43095</v>
      </c>
      <c r="H6291">
        <v>1118</v>
      </c>
      <c r="I6291" s="4" t="s">
        <v>9014</v>
      </c>
      <c r="J6291" s="4" t="s">
        <v>9015</v>
      </c>
      <c r="K6291" s="4" t="s">
        <v>9010</v>
      </c>
      <c r="L6291">
        <v>1096</v>
      </c>
      <c r="M6291" s="4" t="s">
        <v>73</v>
      </c>
      <c r="N6291">
        <v>1997</v>
      </c>
      <c r="O6291">
        <v>2041.73</v>
      </c>
      <c r="P6291">
        <v>5276</v>
      </c>
      <c r="Q6291" s="4" t="s">
        <v>23</v>
      </c>
      <c r="R6291" s="4" t="s">
        <v>24</v>
      </c>
      <c r="S6291">
        <v>118</v>
      </c>
    </row>
    <row r="6292" spans="1:19">
      <c r="A6292" s="4" t="s">
        <v>6499</v>
      </c>
      <c r="B6292" s="4" t="s">
        <v>183</v>
      </c>
      <c r="C6292" s="4" t="s">
        <v>177</v>
      </c>
      <c r="D6292" s="4" t="s">
        <v>110</v>
      </c>
      <c r="E6292" s="4" t="s">
        <v>172</v>
      </c>
      <c r="F6292" s="3">
        <v>42977</v>
      </c>
      <c r="G6292" s="3">
        <v>42986</v>
      </c>
      <c r="H6292">
        <v>55</v>
      </c>
      <c r="I6292" s="4" t="s">
        <v>9014</v>
      </c>
      <c r="J6292" s="4" t="s">
        <v>9015</v>
      </c>
      <c r="K6292" s="4" t="s">
        <v>9012</v>
      </c>
      <c r="L6292">
        <v>55</v>
      </c>
      <c r="M6292" s="4" t="s">
        <v>60</v>
      </c>
      <c r="N6292">
        <v>1997</v>
      </c>
      <c r="O6292">
        <v>291.27</v>
      </c>
      <c r="P6292">
        <v>586</v>
      </c>
      <c r="Q6292" s="4" t="s">
        <v>23</v>
      </c>
      <c r="R6292" s="4" t="s">
        <v>24</v>
      </c>
      <c r="S6292">
        <v>9</v>
      </c>
    </row>
    <row r="6293" spans="1:19">
      <c r="A6293" s="4" t="s">
        <v>6500</v>
      </c>
      <c r="B6293" s="4" t="s">
        <v>261</v>
      </c>
      <c r="C6293" s="4" t="s">
        <v>9011</v>
      </c>
      <c r="D6293" s="4" t="s">
        <v>63</v>
      </c>
      <c r="E6293" s="4" t="s">
        <v>172</v>
      </c>
      <c r="F6293" s="3">
        <v>42977</v>
      </c>
      <c r="G6293" s="3">
        <v>43090</v>
      </c>
      <c r="H6293">
        <v>5052</v>
      </c>
      <c r="I6293" s="4" t="s">
        <v>9021</v>
      </c>
      <c r="J6293" s="4" t="s">
        <v>9019</v>
      </c>
      <c r="K6293" s="4" t="s">
        <v>9010</v>
      </c>
      <c r="L6293">
        <v>4821</v>
      </c>
      <c r="M6293" s="4" t="s">
        <v>33</v>
      </c>
      <c r="N6293">
        <v>1995</v>
      </c>
      <c r="O6293">
        <v>5158.71</v>
      </c>
      <c r="P6293">
        <v>17479</v>
      </c>
      <c r="Q6293" s="4" t="s">
        <v>64</v>
      </c>
      <c r="R6293" s="4" t="s">
        <v>24</v>
      </c>
      <c r="S6293">
        <v>113</v>
      </c>
    </row>
    <row r="6294" spans="1:19">
      <c r="A6294" s="4" t="s">
        <v>6501</v>
      </c>
      <c r="B6294" s="4" t="s">
        <v>261</v>
      </c>
      <c r="C6294" s="4" t="s">
        <v>9011</v>
      </c>
      <c r="D6294" s="4" t="s">
        <v>130</v>
      </c>
      <c r="E6294" s="4" t="s">
        <v>172</v>
      </c>
      <c r="F6294" s="3">
        <v>42977</v>
      </c>
      <c r="G6294" s="3">
        <v>42982</v>
      </c>
      <c r="H6294">
        <v>4023</v>
      </c>
      <c r="I6294" s="4" t="s">
        <v>9021</v>
      </c>
      <c r="J6294" s="4" t="s">
        <v>9019</v>
      </c>
      <c r="K6294" s="4" t="s">
        <v>9010</v>
      </c>
      <c r="L6294">
        <v>4821</v>
      </c>
      <c r="M6294" s="4" t="s">
        <v>36</v>
      </c>
      <c r="N6294">
        <v>1979</v>
      </c>
      <c r="O6294">
        <v>4478.47</v>
      </c>
      <c r="P6294">
        <v>13809</v>
      </c>
      <c r="Q6294" s="4" t="s">
        <v>23</v>
      </c>
      <c r="R6294" s="4" t="s">
        <v>24</v>
      </c>
      <c r="S6294">
        <v>5</v>
      </c>
    </row>
    <row r="6295" spans="1:19">
      <c r="A6295" s="4" t="s">
        <v>6502</v>
      </c>
      <c r="B6295" s="4" t="s">
        <v>246</v>
      </c>
      <c r="C6295" s="4" t="s">
        <v>177</v>
      </c>
      <c r="D6295" s="4" t="s">
        <v>24</v>
      </c>
      <c r="E6295" s="4" t="s">
        <v>193</v>
      </c>
      <c r="F6295" s="3">
        <v>42977</v>
      </c>
      <c r="G6295" s="3"/>
      <c r="I6295" s="4" t="s">
        <v>9021</v>
      </c>
      <c r="J6295" s="4" t="s">
        <v>9019</v>
      </c>
      <c r="K6295" s="4" t="s">
        <v>9012</v>
      </c>
      <c r="L6295">
        <v>55</v>
      </c>
      <c r="M6295" s="4"/>
      <c r="Q6295" s="4"/>
      <c r="R6295" s="4"/>
    </row>
    <row r="6296" spans="1:19">
      <c r="A6296" s="4" t="s">
        <v>6503</v>
      </c>
      <c r="B6296" s="4" t="s">
        <v>246</v>
      </c>
      <c r="C6296" s="4" t="s">
        <v>177</v>
      </c>
      <c r="D6296" s="4" t="s">
        <v>80</v>
      </c>
      <c r="E6296" s="4" t="s">
        <v>172</v>
      </c>
      <c r="F6296" s="3">
        <v>42977</v>
      </c>
      <c r="G6296" s="3">
        <v>42986</v>
      </c>
      <c r="H6296">
        <v>57</v>
      </c>
      <c r="I6296" s="4" t="s">
        <v>9021</v>
      </c>
      <c r="J6296" s="4" t="s">
        <v>9019</v>
      </c>
      <c r="K6296" s="4" t="s">
        <v>9012</v>
      </c>
      <c r="L6296">
        <v>55</v>
      </c>
      <c r="M6296" s="4" t="s">
        <v>9322</v>
      </c>
      <c r="N6296">
        <v>2011</v>
      </c>
      <c r="O6296">
        <v>527.11</v>
      </c>
      <c r="P6296">
        <v>1428</v>
      </c>
      <c r="Q6296" s="4" t="s">
        <v>23</v>
      </c>
      <c r="R6296" s="4" t="s">
        <v>21</v>
      </c>
      <c r="S6296">
        <v>9</v>
      </c>
    </row>
    <row r="6297" spans="1:19">
      <c r="A6297" s="4" t="s">
        <v>6504</v>
      </c>
      <c r="B6297" s="4" t="s">
        <v>279</v>
      </c>
      <c r="C6297" s="4" t="s">
        <v>177</v>
      </c>
      <c r="D6297" s="4" t="s">
        <v>65</v>
      </c>
      <c r="E6297" s="4" t="s">
        <v>172</v>
      </c>
      <c r="F6297" s="3">
        <v>42977</v>
      </c>
      <c r="G6297" s="3">
        <v>43062</v>
      </c>
      <c r="H6297">
        <v>59</v>
      </c>
      <c r="I6297" s="4" t="s">
        <v>9018</v>
      </c>
      <c r="J6297" s="4" t="s">
        <v>9019</v>
      </c>
      <c r="K6297" s="4" t="s">
        <v>9012</v>
      </c>
      <c r="L6297">
        <v>55</v>
      </c>
      <c r="M6297" s="4" t="s">
        <v>33</v>
      </c>
      <c r="N6297">
        <v>1990</v>
      </c>
      <c r="O6297">
        <v>2520.83</v>
      </c>
      <c r="P6297">
        <v>3502</v>
      </c>
      <c r="Q6297" s="4" t="s">
        <v>23</v>
      </c>
      <c r="R6297" s="4" t="s">
        <v>24</v>
      </c>
      <c r="S6297">
        <v>85</v>
      </c>
    </row>
    <row r="6298" spans="1:19">
      <c r="A6298" s="4" t="s">
        <v>6505</v>
      </c>
      <c r="B6298" s="4" t="s">
        <v>210</v>
      </c>
      <c r="C6298" s="4" t="s">
        <v>177</v>
      </c>
      <c r="D6298" s="4" t="s">
        <v>123</v>
      </c>
      <c r="E6298" s="4" t="s">
        <v>197</v>
      </c>
      <c r="F6298" s="3">
        <v>42977</v>
      </c>
      <c r="G6298" s="3">
        <v>43057</v>
      </c>
      <c r="H6298">
        <v>0</v>
      </c>
      <c r="I6298" s="4" t="s">
        <v>9021</v>
      </c>
      <c r="J6298" s="4" t="s">
        <v>9019</v>
      </c>
      <c r="K6298" s="4" t="s">
        <v>9012</v>
      </c>
      <c r="L6298">
        <v>55</v>
      </c>
      <c r="M6298" s="4" t="s">
        <v>39</v>
      </c>
      <c r="N6298">
        <v>1989</v>
      </c>
      <c r="O6298">
        <v>3838.39</v>
      </c>
      <c r="P6298">
        <v>8274</v>
      </c>
      <c r="Q6298" s="4" t="s">
        <v>23</v>
      </c>
      <c r="R6298" s="4" t="s">
        <v>24</v>
      </c>
      <c r="S6298">
        <v>80</v>
      </c>
    </row>
    <row r="6299" spans="1:19">
      <c r="A6299" s="4" t="s">
        <v>6506</v>
      </c>
      <c r="B6299" s="4" t="s">
        <v>210</v>
      </c>
      <c r="C6299" s="4" t="s">
        <v>9011</v>
      </c>
      <c r="D6299" s="4" t="s">
        <v>83</v>
      </c>
      <c r="E6299" s="4" t="s">
        <v>172</v>
      </c>
      <c r="F6299" s="3">
        <v>42977</v>
      </c>
      <c r="G6299" s="3">
        <v>42985</v>
      </c>
      <c r="H6299">
        <v>5544</v>
      </c>
      <c r="I6299" s="4" t="s">
        <v>9021</v>
      </c>
      <c r="J6299" s="4" t="s">
        <v>9019</v>
      </c>
      <c r="K6299" s="4" t="s">
        <v>9010</v>
      </c>
      <c r="L6299">
        <v>4821</v>
      </c>
      <c r="M6299" s="4" t="s">
        <v>33</v>
      </c>
      <c r="N6299">
        <v>2004</v>
      </c>
      <c r="O6299">
        <v>702.72</v>
      </c>
      <c r="P6299">
        <v>1831</v>
      </c>
      <c r="Q6299" s="4" t="s">
        <v>23</v>
      </c>
      <c r="R6299" s="4" t="s">
        <v>24</v>
      </c>
      <c r="S6299">
        <v>8</v>
      </c>
    </row>
    <row r="6300" spans="1:19">
      <c r="A6300" s="4" t="s">
        <v>6507</v>
      </c>
      <c r="B6300" s="4" t="s">
        <v>174</v>
      </c>
      <c r="C6300" s="4" t="s">
        <v>9011</v>
      </c>
      <c r="D6300" s="4" t="s">
        <v>92</v>
      </c>
      <c r="E6300" s="4" t="s">
        <v>197</v>
      </c>
      <c r="F6300" s="3">
        <v>42977</v>
      </c>
      <c r="G6300" s="3">
        <v>43054</v>
      </c>
      <c r="H6300">
        <v>0</v>
      </c>
      <c r="I6300" s="4" t="s">
        <v>9016</v>
      </c>
      <c r="J6300" s="4" t="s">
        <v>9015</v>
      </c>
      <c r="K6300" s="4" t="s">
        <v>9010</v>
      </c>
      <c r="L6300">
        <v>4821</v>
      </c>
      <c r="M6300" s="4" t="s">
        <v>73</v>
      </c>
      <c r="N6300">
        <v>1997</v>
      </c>
      <c r="O6300">
        <v>2041.73</v>
      </c>
      <c r="P6300">
        <v>5276</v>
      </c>
      <c r="Q6300" s="4" t="s">
        <v>23</v>
      </c>
      <c r="R6300" s="4" t="s">
        <v>24</v>
      </c>
      <c r="S6300">
        <v>77</v>
      </c>
    </row>
    <row r="6301" spans="1:19">
      <c r="A6301" s="4" t="s">
        <v>6508</v>
      </c>
      <c r="B6301" s="4" t="s">
        <v>174</v>
      </c>
      <c r="C6301" s="4" t="s">
        <v>177</v>
      </c>
      <c r="D6301" s="4" t="s">
        <v>119</v>
      </c>
      <c r="E6301" s="4" t="s">
        <v>197</v>
      </c>
      <c r="F6301" s="3">
        <v>42977</v>
      </c>
      <c r="G6301" s="3">
        <v>42978</v>
      </c>
      <c r="H6301">
        <v>0</v>
      </c>
      <c r="I6301" s="4" t="s">
        <v>9016</v>
      </c>
      <c r="J6301" s="4" t="s">
        <v>9015</v>
      </c>
      <c r="K6301" s="4" t="s">
        <v>9012</v>
      </c>
      <c r="L6301">
        <v>55</v>
      </c>
      <c r="M6301" s="4" t="s">
        <v>55</v>
      </c>
      <c r="N6301">
        <v>1988</v>
      </c>
      <c r="O6301">
        <v>5266.09</v>
      </c>
      <c r="P6301">
        <v>8595</v>
      </c>
      <c r="Q6301" s="4" t="s">
        <v>23</v>
      </c>
      <c r="R6301" s="4" t="s">
        <v>56</v>
      </c>
      <c r="S6301">
        <v>1</v>
      </c>
    </row>
    <row r="6302" spans="1:19">
      <c r="A6302" s="4" t="s">
        <v>6509</v>
      </c>
      <c r="B6302" s="4" t="s">
        <v>174</v>
      </c>
      <c r="C6302" s="4" t="s">
        <v>9011</v>
      </c>
      <c r="D6302" s="4" t="s">
        <v>42</v>
      </c>
      <c r="E6302" s="4" t="s">
        <v>172</v>
      </c>
      <c r="F6302" s="3">
        <v>42977</v>
      </c>
      <c r="G6302" s="3">
        <v>42996</v>
      </c>
      <c r="H6302">
        <v>4598</v>
      </c>
      <c r="I6302" s="4" t="s">
        <v>9016</v>
      </c>
      <c r="J6302" s="4" t="s">
        <v>9015</v>
      </c>
      <c r="K6302" s="4" t="s">
        <v>9010</v>
      </c>
      <c r="L6302">
        <v>4821</v>
      </c>
      <c r="M6302" s="4" t="s">
        <v>26</v>
      </c>
      <c r="N6302">
        <v>2017</v>
      </c>
      <c r="O6302">
        <v>4.54</v>
      </c>
      <c r="P6302">
        <v>9</v>
      </c>
      <c r="Q6302" s="4" t="s">
        <v>23</v>
      </c>
      <c r="R6302" s="4" t="s">
        <v>24</v>
      </c>
      <c r="S6302">
        <v>19</v>
      </c>
    </row>
    <row r="6303" spans="1:19">
      <c r="A6303" s="4" t="s">
        <v>6510</v>
      </c>
      <c r="B6303" s="4" t="s">
        <v>174</v>
      </c>
      <c r="C6303" s="4" t="s">
        <v>9011</v>
      </c>
      <c r="D6303" s="4" t="s">
        <v>43</v>
      </c>
      <c r="E6303" s="4" t="s">
        <v>172</v>
      </c>
      <c r="F6303" s="3">
        <v>42977</v>
      </c>
      <c r="G6303" s="3">
        <v>42988</v>
      </c>
      <c r="H6303">
        <v>5008</v>
      </c>
      <c r="I6303" s="4" t="s">
        <v>9016</v>
      </c>
      <c r="J6303" s="4" t="s">
        <v>9015</v>
      </c>
      <c r="K6303" s="4" t="s">
        <v>9010</v>
      </c>
      <c r="L6303">
        <v>4821</v>
      </c>
      <c r="M6303" s="4" t="s">
        <v>9322</v>
      </c>
      <c r="N6303">
        <v>2005</v>
      </c>
      <c r="O6303">
        <v>1520.66</v>
      </c>
      <c r="P6303">
        <v>1806</v>
      </c>
      <c r="Q6303" s="4" t="s">
        <v>23</v>
      </c>
      <c r="R6303" s="4" t="s">
        <v>24</v>
      </c>
      <c r="S6303">
        <v>11</v>
      </c>
    </row>
    <row r="6304" spans="1:19">
      <c r="A6304" s="4" t="s">
        <v>6511</v>
      </c>
      <c r="B6304" s="4" t="s">
        <v>174</v>
      </c>
      <c r="C6304" s="4" t="s">
        <v>9011</v>
      </c>
      <c r="D6304" s="4" t="s">
        <v>110</v>
      </c>
      <c r="E6304" s="4" t="s">
        <v>172</v>
      </c>
      <c r="F6304" s="3">
        <v>42977</v>
      </c>
      <c r="G6304" s="3">
        <v>43078</v>
      </c>
      <c r="H6304">
        <v>3932</v>
      </c>
      <c r="I6304" s="4" t="s">
        <v>9016</v>
      </c>
      <c r="J6304" s="4" t="s">
        <v>9015</v>
      </c>
      <c r="K6304" s="4" t="s">
        <v>9010</v>
      </c>
      <c r="L6304">
        <v>4821</v>
      </c>
      <c r="M6304" s="4" t="s">
        <v>60</v>
      </c>
      <c r="N6304">
        <v>1997</v>
      </c>
      <c r="O6304">
        <v>291.27</v>
      </c>
      <c r="P6304">
        <v>586</v>
      </c>
      <c r="Q6304" s="4" t="s">
        <v>23</v>
      </c>
      <c r="R6304" s="4" t="s">
        <v>24</v>
      </c>
      <c r="S6304">
        <v>101</v>
      </c>
    </row>
    <row r="6305" spans="1:19">
      <c r="A6305" s="4" t="s">
        <v>6512</v>
      </c>
      <c r="B6305" s="4" t="s">
        <v>263</v>
      </c>
      <c r="C6305" s="4" t="s">
        <v>171</v>
      </c>
      <c r="D6305" s="4" t="s">
        <v>126</v>
      </c>
      <c r="E6305" s="4" t="s">
        <v>172</v>
      </c>
      <c r="F6305" s="3">
        <v>42977</v>
      </c>
      <c r="G6305" s="3">
        <v>43098</v>
      </c>
      <c r="H6305">
        <v>1166</v>
      </c>
      <c r="I6305" s="4" t="s">
        <v>9021</v>
      </c>
      <c r="J6305" s="4" t="s">
        <v>9019</v>
      </c>
      <c r="K6305" s="4" t="s">
        <v>9010</v>
      </c>
      <c r="L6305">
        <v>1096</v>
      </c>
      <c r="M6305" s="4" t="s">
        <v>33</v>
      </c>
      <c r="N6305">
        <v>2010</v>
      </c>
      <c r="O6305">
        <v>71.12</v>
      </c>
      <c r="P6305">
        <v>144</v>
      </c>
      <c r="Q6305" s="4" t="s">
        <v>23</v>
      </c>
      <c r="R6305" s="4" t="s">
        <v>24</v>
      </c>
      <c r="S6305">
        <v>121</v>
      </c>
    </row>
    <row r="6306" spans="1:19">
      <c r="A6306" s="4" t="s">
        <v>6513</v>
      </c>
      <c r="B6306" s="4" t="s">
        <v>196</v>
      </c>
      <c r="C6306" s="4" t="s">
        <v>171</v>
      </c>
      <c r="D6306" s="4" t="s">
        <v>103</v>
      </c>
      <c r="E6306" s="4" t="s">
        <v>197</v>
      </c>
      <c r="F6306" s="3">
        <v>42977</v>
      </c>
      <c r="G6306" s="3">
        <v>43075</v>
      </c>
      <c r="H6306">
        <v>0</v>
      </c>
      <c r="I6306" s="4" t="s">
        <v>9016</v>
      </c>
      <c r="J6306" s="4" t="s">
        <v>9015</v>
      </c>
      <c r="K6306" s="4" t="s">
        <v>9010</v>
      </c>
      <c r="L6306">
        <v>1096</v>
      </c>
      <c r="M6306" s="4" t="s">
        <v>26</v>
      </c>
      <c r="N6306">
        <v>1992</v>
      </c>
      <c r="O6306">
        <v>3922.42</v>
      </c>
      <c r="P6306">
        <v>6837</v>
      </c>
      <c r="Q6306" s="4" t="s">
        <v>23</v>
      </c>
      <c r="R6306" s="4" t="s">
        <v>24</v>
      </c>
      <c r="S6306">
        <v>98</v>
      </c>
    </row>
    <row r="6307" spans="1:19">
      <c r="A6307" s="4" t="s">
        <v>6514</v>
      </c>
      <c r="B6307" s="4" t="s">
        <v>203</v>
      </c>
      <c r="C6307" s="4" t="s">
        <v>171</v>
      </c>
      <c r="D6307" s="4" t="s">
        <v>44</v>
      </c>
      <c r="E6307" s="4" t="s">
        <v>172</v>
      </c>
      <c r="F6307" s="3">
        <v>42977</v>
      </c>
      <c r="G6307" s="3">
        <v>42984</v>
      </c>
      <c r="H6307">
        <v>1195</v>
      </c>
      <c r="I6307" s="4" t="s">
        <v>9023</v>
      </c>
      <c r="J6307" s="4" t="s">
        <v>9024</v>
      </c>
      <c r="K6307" s="4" t="s">
        <v>9010</v>
      </c>
      <c r="L6307">
        <v>1096</v>
      </c>
      <c r="M6307" s="4" t="s">
        <v>36</v>
      </c>
      <c r="N6307">
        <v>2013</v>
      </c>
      <c r="O6307">
        <v>98.79</v>
      </c>
      <c r="P6307">
        <v>96</v>
      </c>
      <c r="Q6307" s="4" t="s">
        <v>23</v>
      </c>
      <c r="R6307" s="4" t="s">
        <v>35</v>
      </c>
      <c r="S6307">
        <v>7</v>
      </c>
    </row>
    <row r="6308" spans="1:19">
      <c r="A6308" s="4" t="s">
        <v>6515</v>
      </c>
      <c r="B6308" s="4" t="s">
        <v>191</v>
      </c>
      <c r="C6308" s="4" t="s">
        <v>177</v>
      </c>
      <c r="D6308" s="4" t="s">
        <v>122</v>
      </c>
      <c r="E6308" s="4" t="s">
        <v>197</v>
      </c>
      <c r="F6308" s="3">
        <v>42977</v>
      </c>
      <c r="G6308" s="3">
        <v>43043</v>
      </c>
      <c r="H6308">
        <v>0</v>
      </c>
      <c r="I6308" s="4" t="s">
        <v>9026</v>
      </c>
      <c r="J6308" s="4" t="s">
        <v>9024</v>
      </c>
      <c r="K6308" s="4" t="s">
        <v>9012</v>
      </c>
      <c r="L6308">
        <v>55</v>
      </c>
      <c r="M6308" s="4" t="s">
        <v>58</v>
      </c>
      <c r="N6308">
        <v>1993</v>
      </c>
      <c r="O6308">
        <v>7537.24</v>
      </c>
      <c r="P6308">
        <v>20293</v>
      </c>
      <c r="Q6308" s="4" t="s">
        <v>23</v>
      </c>
      <c r="R6308" s="4" t="s">
        <v>24</v>
      </c>
      <c r="S6308">
        <v>66</v>
      </c>
    </row>
    <row r="6309" spans="1:19">
      <c r="A6309" s="4" t="s">
        <v>6516</v>
      </c>
      <c r="B6309" s="4" t="s">
        <v>343</v>
      </c>
      <c r="C6309" s="4" t="s">
        <v>179</v>
      </c>
      <c r="D6309" s="4" t="s">
        <v>66</v>
      </c>
      <c r="E6309" s="4" t="s">
        <v>172</v>
      </c>
      <c r="F6309" s="3">
        <v>42977</v>
      </c>
      <c r="G6309" s="3">
        <v>43092</v>
      </c>
      <c r="H6309">
        <v>551</v>
      </c>
      <c r="I6309" s="4" t="s">
        <v>9016</v>
      </c>
      <c r="J6309" s="4" t="s">
        <v>9015</v>
      </c>
      <c r="K6309" s="4" t="s">
        <v>9010</v>
      </c>
      <c r="L6309">
        <v>550</v>
      </c>
      <c r="M6309" s="4" t="s">
        <v>33</v>
      </c>
      <c r="N6309">
        <v>2007</v>
      </c>
      <c r="O6309">
        <v>894.33</v>
      </c>
      <c r="P6309">
        <v>1635</v>
      </c>
      <c r="Q6309" s="4" t="s">
        <v>67</v>
      </c>
      <c r="R6309" s="4" t="s">
        <v>24</v>
      </c>
      <c r="S6309">
        <v>115</v>
      </c>
    </row>
    <row r="6310" spans="1:19">
      <c r="A6310" s="4" t="s">
        <v>6517</v>
      </c>
      <c r="B6310" s="4" t="s">
        <v>343</v>
      </c>
      <c r="C6310" s="4" t="s">
        <v>179</v>
      </c>
      <c r="D6310" s="4" t="s">
        <v>68</v>
      </c>
      <c r="E6310" s="4" t="s">
        <v>172</v>
      </c>
      <c r="F6310" s="3">
        <v>42977</v>
      </c>
      <c r="G6310" s="3">
        <v>42986</v>
      </c>
      <c r="H6310">
        <v>623</v>
      </c>
      <c r="I6310" s="4" t="s">
        <v>9016</v>
      </c>
      <c r="J6310" s="4" t="s">
        <v>9015</v>
      </c>
      <c r="K6310" s="4" t="s">
        <v>9010</v>
      </c>
      <c r="L6310">
        <v>550</v>
      </c>
      <c r="M6310" s="4" t="s">
        <v>9322</v>
      </c>
      <c r="N6310">
        <v>2000</v>
      </c>
      <c r="O6310">
        <v>1223.72</v>
      </c>
      <c r="P6310">
        <v>2497</v>
      </c>
      <c r="Q6310" s="4" t="s">
        <v>69</v>
      </c>
      <c r="R6310" s="4" t="s">
        <v>24</v>
      </c>
      <c r="S6310">
        <v>9</v>
      </c>
    </row>
    <row r="6311" spans="1:19">
      <c r="A6311" s="4" t="s">
        <v>6518</v>
      </c>
      <c r="B6311" s="4" t="s">
        <v>230</v>
      </c>
      <c r="C6311" s="4" t="s">
        <v>9011</v>
      </c>
      <c r="D6311" s="4" t="s">
        <v>82</v>
      </c>
      <c r="E6311" s="4" t="s">
        <v>197</v>
      </c>
      <c r="F6311" s="3">
        <v>42977</v>
      </c>
      <c r="G6311" s="3">
        <v>43055</v>
      </c>
      <c r="H6311">
        <v>0</v>
      </c>
      <c r="I6311" s="4" t="s">
        <v>9026</v>
      </c>
      <c r="J6311" s="4" t="s">
        <v>9024</v>
      </c>
      <c r="K6311" s="4" t="s">
        <v>9010</v>
      </c>
      <c r="L6311">
        <v>4821</v>
      </c>
      <c r="M6311" s="4" t="s">
        <v>36</v>
      </c>
      <c r="N6311">
        <v>1982</v>
      </c>
      <c r="O6311">
        <v>11698.03</v>
      </c>
      <c r="P6311">
        <v>34288</v>
      </c>
      <c r="Q6311" s="4" t="s">
        <v>23</v>
      </c>
      <c r="R6311" s="4" t="s">
        <v>24</v>
      </c>
      <c r="S6311">
        <v>78</v>
      </c>
    </row>
    <row r="6312" spans="1:19">
      <c r="A6312" s="4" t="s">
        <v>6519</v>
      </c>
      <c r="B6312" s="4" t="s">
        <v>230</v>
      </c>
      <c r="C6312" s="4" t="s">
        <v>177</v>
      </c>
      <c r="D6312" s="4" t="s">
        <v>97</v>
      </c>
      <c r="E6312" s="4" t="s">
        <v>197</v>
      </c>
      <c r="F6312" s="3">
        <v>42977</v>
      </c>
      <c r="G6312" s="3">
        <v>43044</v>
      </c>
      <c r="H6312">
        <v>0</v>
      </c>
      <c r="I6312" s="4" t="s">
        <v>9026</v>
      </c>
      <c r="J6312" s="4" t="s">
        <v>9024</v>
      </c>
      <c r="K6312" s="4" t="s">
        <v>9012</v>
      </c>
      <c r="L6312">
        <v>55</v>
      </c>
      <c r="M6312" s="4" t="s">
        <v>33</v>
      </c>
      <c r="N6312">
        <v>2001</v>
      </c>
      <c r="O6312">
        <v>2437.85</v>
      </c>
      <c r="P6312">
        <v>4874</v>
      </c>
      <c r="Q6312" s="4" t="s">
        <v>23</v>
      </c>
      <c r="R6312" s="4" t="s">
        <v>24</v>
      </c>
      <c r="S6312">
        <v>67</v>
      </c>
    </row>
    <row r="6313" spans="1:19">
      <c r="A6313" s="4" t="s">
        <v>6520</v>
      </c>
      <c r="B6313" s="4" t="s">
        <v>256</v>
      </c>
      <c r="C6313" s="4" t="s">
        <v>177</v>
      </c>
      <c r="D6313" s="4" t="s">
        <v>66</v>
      </c>
      <c r="E6313" s="4" t="s">
        <v>197</v>
      </c>
      <c r="F6313" s="3">
        <v>42977</v>
      </c>
      <c r="G6313" s="3">
        <v>42988</v>
      </c>
      <c r="H6313">
        <v>0</v>
      </c>
      <c r="I6313" s="4" t="s">
        <v>9014</v>
      </c>
      <c r="J6313" s="4" t="s">
        <v>9015</v>
      </c>
      <c r="K6313" s="4" t="s">
        <v>9012</v>
      </c>
      <c r="L6313">
        <v>55</v>
      </c>
      <c r="M6313" s="4" t="s">
        <v>33</v>
      </c>
      <c r="N6313">
        <v>2007</v>
      </c>
      <c r="O6313">
        <v>894.33</v>
      </c>
      <c r="P6313">
        <v>1635</v>
      </c>
      <c r="Q6313" s="4" t="s">
        <v>67</v>
      </c>
      <c r="R6313" s="4" t="s">
        <v>24</v>
      </c>
      <c r="S6313">
        <v>11</v>
      </c>
    </row>
    <row r="6314" spans="1:19">
      <c r="A6314" s="4" t="s">
        <v>6521</v>
      </c>
      <c r="B6314" s="4" t="s">
        <v>187</v>
      </c>
      <c r="C6314" s="4" t="s">
        <v>177</v>
      </c>
      <c r="D6314" s="4" t="s">
        <v>24</v>
      </c>
      <c r="E6314" s="4" t="s">
        <v>193</v>
      </c>
      <c r="F6314" s="3">
        <v>42977</v>
      </c>
      <c r="G6314" s="3"/>
      <c r="I6314" s="4" t="s">
        <v>9023</v>
      </c>
      <c r="J6314" s="4" t="s">
        <v>9024</v>
      </c>
      <c r="K6314" s="4" t="s">
        <v>9012</v>
      </c>
      <c r="L6314">
        <v>55</v>
      </c>
      <c r="M6314" s="4"/>
      <c r="Q6314" s="4"/>
      <c r="R6314" s="4"/>
    </row>
    <row r="6315" spans="1:19">
      <c r="A6315" s="4" t="s">
        <v>6522</v>
      </c>
      <c r="B6315" s="4" t="s">
        <v>187</v>
      </c>
      <c r="C6315" s="4" t="s">
        <v>179</v>
      </c>
      <c r="D6315" s="4" t="s">
        <v>86</v>
      </c>
      <c r="E6315" s="4" t="s">
        <v>197</v>
      </c>
      <c r="F6315" s="3">
        <v>42977</v>
      </c>
      <c r="G6315" s="3">
        <v>42997</v>
      </c>
      <c r="H6315">
        <v>0</v>
      </c>
      <c r="I6315" s="4" t="s">
        <v>9023</v>
      </c>
      <c r="J6315" s="4" t="s">
        <v>9024</v>
      </c>
      <c r="K6315" s="4" t="s">
        <v>9010</v>
      </c>
      <c r="L6315">
        <v>550</v>
      </c>
      <c r="M6315" s="4" t="s">
        <v>26</v>
      </c>
      <c r="N6315">
        <v>1985</v>
      </c>
      <c r="O6315">
        <v>2741.37</v>
      </c>
      <c r="P6315">
        <v>9226</v>
      </c>
      <c r="Q6315" s="4" t="s">
        <v>23</v>
      </c>
      <c r="R6315" s="4" t="s">
        <v>24</v>
      </c>
      <c r="S6315">
        <v>20</v>
      </c>
    </row>
    <row r="6316" spans="1:19">
      <c r="A6316" s="4" t="s">
        <v>6523</v>
      </c>
      <c r="B6316" s="4" t="s">
        <v>187</v>
      </c>
      <c r="C6316" s="4" t="s">
        <v>9011</v>
      </c>
      <c r="D6316" s="4" t="s">
        <v>122</v>
      </c>
      <c r="E6316" s="4" t="s">
        <v>172</v>
      </c>
      <c r="F6316" s="3">
        <v>42977</v>
      </c>
      <c r="G6316" s="3">
        <v>42993</v>
      </c>
      <c r="H6316">
        <v>4592</v>
      </c>
      <c r="I6316" s="4" t="s">
        <v>9023</v>
      </c>
      <c r="J6316" s="4" t="s">
        <v>9024</v>
      </c>
      <c r="K6316" s="4" t="s">
        <v>9010</v>
      </c>
      <c r="L6316">
        <v>4821</v>
      </c>
      <c r="M6316" s="4" t="s">
        <v>58</v>
      </c>
      <c r="N6316">
        <v>1993</v>
      </c>
      <c r="O6316">
        <v>7537.24</v>
      </c>
      <c r="P6316">
        <v>20293</v>
      </c>
      <c r="Q6316" s="4" t="s">
        <v>23</v>
      </c>
      <c r="R6316" s="4" t="s">
        <v>24</v>
      </c>
      <c r="S6316">
        <v>16</v>
      </c>
    </row>
    <row r="6317" spans="1:19">
      <c r="A6317" s="4" t="s">
        <v>6524</v>
      </c>
      <c r="B6317" s="4" t="s">
        <v>244</v>
      </c>
      <c r="C6317" s="4" t="s">
        <v>179</v>
      </c>
      <c r="D6317" s="4" t="s">
        <v>42</v>
      </c>
      <c r="E6317" s="4" t="s">
        <v>172</v>
      </c>
      <c r="F6317" s="3">
        <v>42977</v>
      </c>
      <c r="G6317" s="3">
        <v>43091</v>
      </c>
      <c r="H6317">
        <v>555</v>
      </c>
      <c r="I6317" s="4" t="s">
        <v>9016</v>
      </c>
      <c r="J6317" s="4" t="s">
        <v>9015</v>
      </c>
      <c r="K6317" s="4" t="s">
        <v>9010</v>
      </c>
      <c r="L6317">
        <v>550</v>
      </c>
      <c r="M6317" s="4" t="s">
        <v>26</v>
      </c>
      <c r="N6317">
        <v>2017</v>
      </c>
      <c r="O6317">
        <v>4.54</v>
      </c>
      <c r="P6317">
        <v>9</v>
      </c>
      <c r="Q6317" s="4" t="s">
        <v>23</v>
      </c>
      <c r="R6317" s="4" t="s">
        <v>24</v>
      </c>
      <c r="S6317">
        <v>114</v>
      </c>
    </row>
    <row r="6318" spans="1:19">
      <c r="A6318" s="4" t="s">
        <v>6525</v>
      </c>
      <c r="B6318" s="4" t="s">
        <v>244</v>
      </c>
      <c r="C6318" s="4" t="s">
        <v>192</v>
      </c>
      <c r="D6318" s="4" t="s">
        <v>51</v>
      </c>
      <c r="E6318" s="4" t="s">
        <v>172</v>
      </c>
      <c r="F6318" s="3">
        <v>42977</v>
      </c>
      <c r="G6318" s="3">
        <v>43053</v>
      </c>
      <c r="H6318">
        <v>3703</v>
      </c>
      <c r="I6318" s="4" t="s">
        <v>9016</v>
      </c>
      <c r="J6318" s="4" t="s">
        <v>9015</v>
      </c>
      <c r="K6318" s="4" t="s">
        <v>9012</v>
      </c>
      <c r="L6318">
        <v>3393</v>
      </c>
      <c r="M6318" s="4" t="s">
        <v>36</v>
      </c>
      <c r="N6318">
        <v>1982</v>
      </c>
      <c r="O6318">
        <v>4618</v>
      </c>
      <c r="P6318">
        <v>10083</v>
      </c>
      <c r="Q6318" s="4" t="s">
        <v>23</v>
      </c>
      <c r="R6318" s="4" t="s">
        <v>24</v>
      </c>
      <c r="S6318">
        <v>76</v>
      </c>
    </row>
    <row r="6319" spans="1:19">
      <c r="A6319" s="4" t="s">
        <v>6526</v>
      </c>
      <c r="B6319" s="4" t="s">
        <v>201</v>
      </c>
      <c r="C6319" s="4" t="s">
        <v>171</v>
      </c>
      <c r="D6319" s="4" t="s">
        <v>105</v>
      </c>
      <c r="E6319" s="4" t="s">
        <v>172</v>
      </c>
      <c r="F6319" s="3">
        <v>42977</v>
      </c>
      <c r="G6319" s="3">
        <v>43082</v>
      </c>
      <c r="H6319">
        <v>942</v>
      </c>
      <c r="I6319" s="4" t="s">
        <v>9026</v>
      </c>
      <c r="J6319" s="4" t="s">
        <v>9024</v>
      </c>
      <c r="K6319" s="4" t="s">
        <v>9010</v>
      </c>
      <c r="L6319">
        <v>1096</v>
      </c>
      <c r="M6319" s="4" t="s">
        <v>36</v>
      </c>
      <c r="N6319">
        <v>1996</v>
      </c>
      <c r="O6319">
        <v>6354.87</v>
      </c>
      <c r="P6319">
        <v>16780</v>
      </c>
      <c r="Q6319" s="4" t="s">
        <v>23</v>
      </c>
      <c r="R6319" s="4" t="s">
        <v>35</v>
      </c>
      <c r="S6319">
        <v>105</v>
      </c>
    </row>
    <row r="6320" spans="1:19">
      <c r="A6320" s="4" t="s">
        <v>6527</v>
      </c>
      <c r="B6320" s="4" t="s">
        <v>201</v>
      </c>
      <c r="C6320" s="4" t="s">
        <v>199</v>
      </c>
      <c r="D6320" s="4" t="s">
        <v>74</v>
      </c>
      <c r="E6320" s="4" t="s">
        <v>172</v>
      </c>
      <c r="F6320" s="3">
        <v>42977</v>
      </c>
      <c r="G6320" s="3">
        <v>43077</v>
      </c>
      <c r="H6320">
        <v>6489</v>
      </c>
      <c r="I6320" s="4" t="s">
        <v>9026</v>
      </c>
      <c r="J6320" s="4" t="s">
        <v>9024</v>
      </c>
      <c r="K6320" s="4" t="s">
        <v>9010</v>
      </c>
      <c r="L6320">
        <v>5482</v>
      </c>
      <c r="M6320" s="4" t="s">
        <v>33</v>
      </c>
      <c r="N6320">
        <v>2003</v>
      </c>
      <c r="O6320">
        <v>223.8</v>
      </c>
      <c r="P6320">
        <v>299</v>
      </c>
      <c r="Q6320" s="4" t="s">
        <v>23</v>
      </c>
      <c r="R6320" s="4" t="s">
        <v>24</v>
      </c>
      <c r="S6320">
        <v>100</v>
      </c>
    </row>
    <row r="6321" spans="1:19">
      <c r="A6321" s="4" t="s">
        <v>6528</v>
      </c>
      <c r="B6321" s="4" t="s">
        <v>189</v>
      </c>
      <c r="C6321" s="4" t="s">
        <v>9011</v>
      </c>
      <c r="D6321" s="4" t="s">
        <v>37</v>
      </c>
      <c r="E6321" s="4" t="s">
        <v>197</v>
      </c>
      <c r="F6321" s="3">
        <v>42977</v>
      </c>
      <c r="G6321" s="3">
        <v>43059</v>
      </c>
      <c r="H6321">
        <v>0</v>
      </c>
      <c r="I6321" s="4" t="s">
        <v>9016</v>
      </c>
      <c r="J6321" s="4" t="s">
        <v>9015</v>
      </c>
      <c r="K6321" s="4" t="s">
        <v>9010</v>
      </c>
      <c r="L6321">
        <v>4821</v>
      </c>
      <c r="M6321" s="4" t="s">
        <v>33</v>
      </c>
      <c r="N6321">
        <v>2001</v>
      </c>
      <c r="O6321">
        <v>718.62</v>
      </c>
      <c r="P6321">
        <v>2448</v>
      </c>
      <c r="Q6321" s="4" t="s">
        <v>23</v>
      </c>
      <c r="R6321" s="4" t="s">
        <v>24</v>
      </c>
      <c r="S6321">
        <v>82</v>
      </c>
    </row>
    <row r="6322" spans="1:19">
      <c r="A6322" s="4" t="s">
        <v>6529</v>
      </c>
      <c r="B6322" s="4" t="s">
        <v>205</v>
      </c>
      <c r="C6322" s="4" t="s">
        <v>177</v>
      </c>
      <c r="D6322" s="4" t="s">
        <v>24</v>
      </c>
      <c r="E6322" s="4" t="s">
        <v>193</v>
      </c>
      <c r="F6322" s="3">
        <v>42977</v>
      </c>
      <c r="G6322" s="3"/>
      <c r="I6322" s="4" t="s">
        <v>9023</v>
      </c>
      <c r="J6322" s="4" t="s">
        <v>9024</v>
      </c>
      <c r="K6322" s="4" t="s">
        <v>9012</v>
      </c>
      <c r="L6322">
        <v>55</v>
      </c>
      <c r="M6322" s="4"/>
      <c r="Q6322" s="4"/>
      <c r="R6322" s="4"/>
    </row>
    <row r="6323" spans="1:19">
      <c r="A6323" s="4" t="s">
        <v>6530</v>
      </c>
      <c r="B6323" s="4" t="s">
        <v>205</v>
      </c>
      <c r="C6323" s="4" t="s">
        <v>177</v>
      </c>
      <c r="D6323" s="4" t="s">
        <v>115</v>
      </c>
      <c r="E6323" s="4" t="s">
        <v>172</v>
      </c>
      <c r="F6323" s="3">
        <v>42977</v>
      </c>
      <c r="G6323" s="3">
        <v>43056</v>
      </c>
      <c r="H6323">
        <v>63</v>
      </c>
      <c r="I6323" s="4" t="s">
        <v>9023</v>
      </c>
      <c r="J6323" s="4" t="s">
        <v>9024</v>
      </c>
      <c r="K6323" s="4" t="s">
        <v>9012</v>
      </c>
      <c r="L6323">
        <v>55</v>
      </c>
      <c r="M6323" s="4" t="s">
        <v>46</v>
      </c>
      <c r="N6323">
        <v>2008</v>
      </c>
      <c r="O6323">
        <v>894.37</v>
      </c>
      <c r="P6323">
        <v>1593</v>
      </c>
      <c r="Q6323" s="4" t="s">
        <v>116</v>
      </c>
      <c r="R6323" s="4" t="s">
        <v>24</v>
      </c>
      <c r="S6323">
        <v>79</v>
      </c>
    </row>
    <row r="6324" spans="1:19">
      <c r="A6324" s="4" t="s">
        <v>6531</v>
      </c>
      <c r="B6324" s="4" t="s">
        <v>226</v>
      </c>
      <c r="C6324" s="4" t="s">
        <v>9011</v>
      </c>
      <c r="D6324" s="4" t="s">
        <v>35</v>
      </c>
      <c r="E6324" s="4" t="s">
        <v>172</v>
      </c>
      <c r="F6324" s="3">
        <v>42977</v>
      </c>
      <c r="G6324" s="3">
        <v>43077</v>
      </c>
      <c r="H6324">
        <v>3974</v>
      </c>
      <c r="I6324" s="4" t="s">
        <v>9018</v>
      </c>
      <c r="J6324" s="4" t="s">
        <v>9019</v>
      </c>
      <c r="K6324" s="4" t="s">
        <v>9010</v>
      </c>
      <c r="L6324">
        <v>4821</v>
      </c>
      <c r="M6324" s="4" t="s">
        <v>36</v>
      </c>
      <c r="N6324">
        <v>2002</v>
      </c>
      <c r="O6324">
        <v>987.39</v>
      </c>
      <c r="P6324">
        <v>2253</v>
      </c>
      <c r="Q6324" s="4" t="s">
        <v>23</v>
      </c>
      <c r="R6324" s="4" t="s">
        <v>24</v>
      </c>
      <c r="S6324">
        <v>100</v>
      </c>
    </row>
    <row r="6325" spans="1:19">
      <c r="A6325" s="4" t="s">
        <v>6532</v>
      </c>
      <c r="B6325" s="4" t="s">
        <v>208</v>
      </c>
      <c r="C6325" s="4" t="s">
        <v>177</v>
      </c>
      <c r="D6325" s="4" t="s">
        <v>43</v>
      </c>
      <c r="E6325" s="4" t="s">
        <v>172</v>
      </c>
      <c r="F6325" s="3">
        <v>42977</v>
      </c>
      <c r="G6325" s="3">
        <v>43055</v>
      </c>
      <c r="H6325">
        <v>66</v>
      </c>
      <c r="I6325" s="4" t="s">
        <v>9014</v>
      </c>
      <c r="J6325" s="4" t="s">
        <v>9015</v>
      </c>
      <c r="K6325" s="4" t="s">
        <v>9012</v>
      </c>
      <c r="L6325">
        <v>55</v>
      </c>
      <c r="M6325" s="4" t="s">
        <v>9322</v>
      </c>
      <c r="N6325">
        <v>2005</v>
      </c>
      <c r="O6325">
        <v>1520.66</v>
      </c>
      <c r="P6325">
        <v>1806</v>
      </c>
      <c r="Q6325" s="4" t="s">
        <v>23</v>
      </c>
      <c r="R6325" s="4" t="s">
        <v>24</v>
      </c>
      <c r="S6325">
        <v>78</v>
      </c>
    </row>
    <row r="6326" spans="1:19">
      <c r="A6326" s="4" t="s">
        <v>6533</v>
      </c>
      <c r="B6326" s="4" t="s">
        <v>185</v>
      </c>
      <c r="C6326" s="4" t="s">
        <v>179</v>
      </c>
      <c r="D6326" s="4" t="s">
        <v>59</v>
      </c>
      <c r="E6326" s="4" t="s">
        <v>172</v>
      </c>
      <c r="F6326" s="3">
        <v>42977</v>
      </c>
      <c r="G6326" s="3">
        <v>43083</v>
      </c>
      <c r="H6326">
        <v>532</v>
      </c>
      <c r="I6326" s="4" t="s">
        <v>9023</v>
      </c>
      <c r="J6326" s="4" t="s">
        <v>9024</v>
      </c>
      <c r="K6326" s="4" t="s">
        <v>9010</v>
      </c>
      <c r="L6326">
        <v>550</v>
      </c>
      <c r="M6326" s="4" t="s">
        <v>60</v>
      </c>
      <c r="N6326">
        <v>1988</v>
      </c>
      <c r="O6326">
        <v>2059.9</v>
      </c>
      <c r="P6326">
        <v>3644</v>
      </c>
      <c r="Q6326" s="4" t="s">
        <v>23</v>
      </c>
      <c r="R6326" s="4" t="s">
        <v>24</v>
      </c>
      <c r="S6326">
        <v>106</v>
      </c>
    </row>
    <row r="6327" spans="1:19">
      <c r="A6327" s="4" t="s">
        <v>6534</v>
      </c>
      <c r="B6327" s="4" t="s">
        <v>216</v>
      </c>
      <c r="C6327" s="4" t="s">
        <v>177</v>
      </c>
      <c r="D6327" s="4" t="s">
        <v>24</v>
      </c>
      <c r="E6327" s="4" t="s">
        <v>193</v>
      </c>
      <c r="F6327" s="3">
        <v>42977</v>
      </c>
      <c r="G6327" s="3"/>
      <c r="I6327" s="4" t="s">
        <v>9018</v>
      </c>
      <c r="J6327" s="4" t="s">
        <v>9019</v>
      </c>
      <c r="K6327" s="4" t="s">
        <v>9012</v>
      </c>
      <c r="L6327">
        <v>55</v>
      </c>
      <c r="M6327" s="4"/>
      <c r="Q6327" s="4"/>
      <c r="R6327" s="4"/>
    </row>
    <row r="6328" spans="1:19">
      <c r="A6328" s="4" t="s">
        <v>6535</v>
      </c>
      <c r="B6328" s="4" t="s">
        <v>181</v>
      </c>
      <c r="C6328" s="4" t="s">
        <v>179</v>
      </c>
      <c r="D6328" s="4" t="s">
        <v>44</v>
      </c>
      <c r="E6328" s="4" t="s">
        <v>172</v>
      </c>
      <c r="F6328" s="3">
        <v>42977</v>
      </c>
      <c r="G6328" s="3">
        <v>43090</v>
      </c>
      <c r="H6328">
        <v>503</v>
      </c>
      <c r="I6328" s="4" t="s">
        <v>9026</v>
      </c>
      <c r="J6328" s="4" t="s">
        <v>9024</v>
      </c>
      <c r="K6328" s="4" t="s">
        <v>9010</v>
      </c>
      <c r="L6328">
        <v>550</v>
      </c>
      <c r="M6328" s="4" t="s">
        <v>36</v>
      </c>
      <c r="N6328">
        <v>2013</v>
      </c>
      <c r="O6328">
        <v>98.79</v>
      </c>
      <c r="P6328">
        <v>96</v>
      </c>
      <c r="Q6328" s="4" t="s">
        <v>23</v>
      </c>
      <c r="R6328" s="4" t="s">
        <v>35</v>
      </c>
      <c r="S6328">
        <v>113</v>
      </c>
    </row>
    <row r="6329" spans="1:19">
      <c r="A6329" s="4" t="s">
        <v>6536</v>
      </c>
      <c r="B6329" s="4" t="s">
        <v>183</v>
      </c>
      <c r="C6329" s="4" t="s">
        <v>179</v>
      </c>
      <c r="D6329" s="4" t="s">
        <v>131</v>
      </c>
      <c r="E6329" s="4" t="s">
        <v>172</v>
      </c>
      <c r="F6329" s="3">
        <v>42978</v>
      </c>
      <c r="G6329" s="3">
        <v>43063</v>
      </c>
      <c r="H6329">
        <v>594</v>
      </c>
      <c r="I6329" s="4" t="s">
        <v>9014</v>
      </c>
      <c r="J6329" s="4" t="s">
        <v>9015</v>
      </c>
      <c r="K6329" s="4" t="s">
        <v>9010</v>
      </c>
      <c r="L6329">
        <v>550</v>
      </c>
      <c r="M6329" s="4" t="s">
        <v>26</v>
      </c>
      <c r="N6329">
        <v>1984</v>
      </c>
      <c r="O6329">
        <v>441.08</v>
      </c>
      <c r="P6329">
        <v>1210</v>
      </c>
      <c r="Q6329" s="4" t="s">
        <v>23</v>
      </c>
      <c r="R6329" s="4" t="s">
        <v>24</v>
      </c>
      <c r="S6329">
        <v>85</v>
      </c>
    </row>
    <row r="6330" spans="1:19">
      <c r="A6330" s="4" t="s">
        <v>6537</v>
      </c>
      <c r="B6330" s="4" t="s">
        <v>261</v>
      </c>
      <c r="C6330" s="4" t="s">
        <v>179</v>
      </c>
      <c r="D6330" s="4" t="s">
        <v>24</v>
      </c>
      <c r="E6330" s="4" t="s">
        <v>193</v>
      </c>
      <c r="F6330" s="3">
        <v>42978</v>
      </c>
      <c r="G6330" s="3"/>
      <c r="I6330" s="4" t="s">
        <v>9021</v>
      </c>
      <c r="J6330" s="4" t="s">
        <v>9019</v>
      </c>
      <c r="K6330" s="4" t="s">
        <v>9010</v>
      </c>
      <c r="L6330">
        <v>550</v>
      </c>
      <c r="M6330" s="4"/>
      <c r="Q6330" s="4"/>
      <c r="R6330" s="4"/>
    </row>
    <row r="6331" spans="1:19">
      <c r="A6331" s="4" t="s">
        <v>6538</v>
      </c>
      <c r="B6331" s="4" t="s">
        <v>246</v>
      </c>
      <c r="C6331" s="4" t="s">
        <v>9011</v>
      </c>
      <c r="D6331" s="4" t="s">
        <v>63</v>
      </c>
      <c r="E6331" s="4" t="s">
        <v>172</v>
      </c>
      <c r="F6331" s="3">
        <v>42978</v>
      </c>
      <c r="G6331" s="3">
        <v>42980</v>
      </c>
      <c r="H6331">
        <v>4958</v>
      </c>
      <c r="I6331" s="4" t="s">
        <v>9021</v>
      </c>
      <c r="J6331" s="4" t="s">
        <v>9019</v>
      </c>
      <c r="K6331" s="4" t="s">
        <v>9010</v>
      </c>
      <c r="L6331">
        <v>4821</v>
      </c>
      <c r="M6331" s="4" t="s">
        <v>33</v>
      </c>
      <c r="N6331">
        <v>1995</v>
      </c>
      <c r="O6331">
        <v>5158.71</v>
      </c>
      <c r="P6331">
        <v>17479</v>
      </c>
      <c r="Q6331" s="4" t="s">
        <v>64</v>
      </c>
      <c r="R6331" s="4" t="s">
        <v>24</v>
      </c>
      <c r="S6331">
        <v>2</v>
      </c>
    </row>
    <row r="6332" spans="1:19">
      <c r="A6332" s="4" t="s">
        <v>6539</v>
      </c>
      <c r="B6332" s="4" t="s">
        <v>246</v>
      </c>
      <c r="C6332" s="4" t="s">
        <v>9011</v>
      </c>
      <c r="D6332" s="4" t="s">
        <v>88</v>
      </c>
      <c r="E6332" s="4" t="s">
        <v>172</v>
      </c>
      <c r="F6332" s="3">
        <v>42978</v>
      </c>
      <c r="G6332" s="3">
        <v>43069</v>
      </c>
      <c r="H6332">
        <v>4201</v>
      </c>
      <c r="I6332" s="4" t="s">
        <v>9021</v>
      </c>
      <c r="J6332" s="4" t="s">
        <v>9019</v>
      </c>
      <c r="K6332" s="4" t="s">
        <v>9010</v>
      </c>
      <c r="L6332">
        <v>4821</v>
      </c>
      <c r="M6332" s="4" t="s">
        <v>46</v>
      </c>
      <c r="N6332">
        <v>1984</v>
      </c>
      <c r="O6332">
        <v>3027.46</v>
      </c>
      <c r="P6332">
        <v>9516</v>
      </c>
      <c r="Q6332" s="4" t="s">
        <v>89</v>
      </c>
      <c r="R6332" s="4" t="s">
        <v>24</v>
      </c>
      <c r="S6332">
        <v>91</v>
      </c>
    </row>
    <row r="6333" spans="1:19">
      <c r="A6333" s="4" t="s">
        <v>6540</v>
      </c>
      <c r="B6333" s="4" t="s">
        <v>304</v>
      </c>
      <c r="C6333" s="4" t="s">
        <v>177</v>
      </c>
      <c r="D6333" s="4" t="s">
        <v>111</v>
      </c>
      <c r="E6333" s="4" t="s">
        <v>197</v>
      </c>
      <c r="F6333" s="3">
        <v>42978</v>
      </c>
      <c r="G6333" s="3">
        <v>42991</v>
      </c>
      <c r="H6333">
        <v>0</v>
      </c>
      <c r="I6333" s="4" t="s">
        <v>9014</v>
      </c>
      <c r="J6333" s="4" t="s">
        <v>9015</v>
      </c>
      <c r="K6333" s="4" t="s">
        <v>9012</v>
      </c>
      <c r="L6333">
        <v>55</v>
      </c>
      <c r="M6333" s="4" t="s">
        <v>33</v>
      </c>
      <c r="N6333">
        <v>1988</v>
      </c>
      <c r="O6333">
        <v>1376.8</v>
      </c>
      <c r="P6333">
        <v>1165</v>
      </c>
      <c r="Q6333" s="4" t="s">
        <v>112</v>
      </c>
      <c r="R6333" s="4" t="s">
        <v>24</v>
      </c>
      <c r="S6333">
        <v>13</v>
      </c>
    </row>
    <row r="6334" spans="1:19">
      <c r="A6334" s="4" t="s">
        <v>6541</v>
      </c>
      <c r="B6334" s="4" t="s">
        <v>279</v>
      </c>
      <c r="C6334" s="4" t="s">
        <v>192</v>
      </c>
      <c r="D6334" s="4" t="s">
        <v>99</v>
      </c>
      <c r="E6334" s="4" t="s">
        <v>197</v>
      </c>
      <c r="F6334" s="3">
        <v>42978</v>
      </c>
      <c r="G6334" s="3">
        <v>43052</v>
      </c>
      <c r="H6334">
        <v>0</v>
      </c>
      <c r="I6334" s="4" t="s">
        <v>9018</v>
      </c>
      <c r="J6334" s="4" t="s">
        <v>9019</v>
      </c>
      <c r="K6334" s="4" t="s">
        <v>9012</v>
      </c>
      <c r="L6334">
        <v>3393</v>
      </c>
      <c r="M6334" s="4" t="s">
        <v>33</v>
      </c>
      <c r="N6334">
        <v>2003</v>
      </c>
      <c r="O6334">
        <v>1419.98</v>
      </c>
      <c r="P6334">
        <v>4018</v>
      </c>
      <c r="Q6334" s="4" t="s">
        <v>23</v>
      </c>
      <c r="R6334" s="4" t="s">
        <v>24</v>
      </c>
      <c r="S6334">
        <v>74</v>
      </c>
    </row>
    <row r="6335" spans="1:19">
      <c r="A6335" s="4" t="s">
        <v>6542</v>
      </c>
      <c r="B6335" s="4" t="s">
        <v>210</v>
      </c>
      <c r="C6335" s="4" t="s">
        <v>199</v>
      </c>
      <c r="D6335" s="4" t="s">
        <v>88</v>
      </c>
      <c r="E6335" s="4" t="s">
        <v>197</v>
      </c>
      <c r="F6335" s="3">
        <v>42978</v>
      </c>
      <c r="G6335" s="3">
        <v>43045</v>
      </c>
      <c r="H6335">
        <v>0</v>
      </c>
      <c r="I6335" s="4" t="s">
        <v>9021</v>
      </c>
      <c r="J6335" s="4" t="s">
        <v>9019</v>
      </c>
      <c r="K6335" s="4" t="s">
        <v>9010</v>
      </c>
      <c r="L6335">
        <v>5482</v>
      </c>
      <c r="M6335" s="4" t="s">
        <v>46</v>
      </c>
      <c r="N6335">
        <v>1984</v>
      </c>
      <c r="O6335">
        <v>3027.46</v>
      </c>
      <c r="P6335">
        <v>9516</v>
      </c>
      <c r="Q6335" s="4" t="s">
        <v>89</v>
      </c>
      <c r="R6335" s="4" t="s">
        <v>24</v>
      </c>
      <c r="S6335">
        <v>67</v>
      </c>
    </row>
    <row r="6336" spans="1:19">
      <c r="A6336" s="4" t="s">
        <v>6543</v>
      </c>
      <c r="B6336" s="4" t="s">
        <v>174</v>
      </c>
      <c r="C6336" s="4" t="s">
        <v>199</v>
      </c>
      <c r="D6336" s="4" t="s">
        <v>57</v>
      </c>
      <c r="E6336" s="4" t="s">
        <v>172</v>
      </c>
      <c r="F6336" s="3">
        <v>42978</v>
      </c>
      <c r="G6336" s="3">
        <v>42988</v>
      </c>
      <c r="H6336">
        <v>5293</v>
      </c>
      <c r="I6336" s="4" t="s">
        <v>9016</v>
      </c>
      <c r="J6336" s="4" t="s">
        <v>9015</v>
      </c>
      <c r="K6336" s="4" t="s">
        <v>9010</v>
      </c>
      <c r="L6336">
        <v>5482</v>
      </c>
      <c r="M6336" s="4" t="s">
        <v>58</v>
      </c>
      <c r="N6336">
        <v>2006</v>
      </c>
      <c r="O6336">
        <v>1102.43</v>
      </c>
      <c r="P6336">
        <v>1759</v>
      </c>
      <c r="Q6336" s="4" t="s">
        <v>23</v>
      </c>
      <c r="R6336" s="4" t="s">
        <v>24</v>
      </c>
      <c r="S6336">
        <v>10</v>
      </c>
    </row>
    <row r="6337" spans="1:19">
      <c r="A6337" s="4" t="s">
        <v>6544</v>
      </c>
      <c r="B6337" s="4" t="s">
        <v>263</v>
      </c>
      <c r="C6337" s="4" t="s">
        <v>192</v>
      </c>
      <c r="D6337" s="4" t="s">
        <v>63</v>
      </c>
      <c r="E6337" s="4" t="s">
        <v>172</v>
      </c>
      <c r="F6337" s="3">
        <v>42978</v>
      </c>
      <c r="G6337" s="3">
        <v>43065</v>
      </c>
      <c r="H6337">
        <v>4456</v>
      </c>
      <c r="I6337" s="4" t="s">
        <v>9021</v>
      </c>
      <c r="J6337" s="4" t="s">
        <v>9019</v>
      </c>
      <c r="K6337" s="4" t="s">
        <v>9012</v>
      </c>
      <c r="L6337">
        <v>3393</v>
      </c>
      <c r="M6337" s="4" t="s">
        <v>33</v>
      </c>
      <c r="N6337">
        <v>1995</v>
      </c>
      <c r="O6337">
        <v>5158.71</v>
      </c>
      <c r="P6337">
        <v>17479</v>
      </c>
      <c r="Q6337" s="4" t="s">
        <v>64</v>
      </c>
      <c r="R6337" s="4" t="s">
        <v>24</v>
      </c>
      <c r="S6337">
        <v>87</v>
      </c>
    </row>
    <row r="6338" spans="1:19">
      <c r="A6338" s="4" t="s">
        <v>6545</v>
      </c>
      <c r="B6338" s="4" t="s">
        <v>203</v>
      </c>
      <c r="C6338" s="4" t="s">
        <v>171</v>
      </c>
      <c r="D6338" s="4" t="s">
        <v>93</v>
      </c>
      <c r="E6338" s="4" t="s">
        <v>197</v>
      </c>
      <c r="F6338" s="3">
        <v>42978</v>
      </c>
      <c r="G6338" s="3">
        <v>43057</v>
      </c>
      <c r="H6338">
        <v>0</v>
      </c>
      <c r="I6338" s="4" t="s">
        <v>9023</v>
      </c>
      <c r="J6338" s="4" t="s">
        <v>9024</v>
      </c>
      <c r="K6338" s="4" t="s">
        <v>9010</v>
      </c>
      <c r="L6338">
        <v>1096</v>
      </c>
      <c r="M6338" s="4" t="s">
        <v>73</v>
      </c>
      <c r="N6338">
        <v>1991</v>
      </c>
      <c r="O6338">
        <v>1012.72</v>
      </c>
      <c r="P6338">
        <v>3492</v>
      </c>
      <c r="Q6338" s="4" t="s">
        <v>94</v>
      </c>
      <c r="R6338" s="4" t="s">
        <v>24</v>
      </c>
      <c r="S6338">
        <v>79</v>
      </c>
    </row>
    <row r="6339" spans="1:19">
      <c r="A6339" s="4" t="s">
        <v>6546</v>
      </c>
      <c r="B6339" s="4" t="s">
        <v>343</v>
      </c>
      <c r="C6339" s="4" t="s">
        <v>9011</v>
      </c>
      <c r="D6339" s="4" t="s">
        <v>68</v>
      </c>
      <c r="E6339" s="4" t="s">
        <v>197</v>
      </c>
      <c r="F6339" s="3">
        <v>42978</v>
      </c>
      <c r="G6339" s="3">
        <v>43057</v>
      </c>
      <c r="H6339">
        <v>0</v>
      </c>
      <c r="I6339" s="4" t="s">
        <v>9016</v>
      </c>
      <c r="J6339" s="4" t="s">
        <v>9015</v>
      </c>
      <c r="K6339" s="4" t="s">
        <v>9010</v>
      </c>
      <c r="L6339">
        <v>4821</v>
      </c>
      <c r="M6339" s="4" t="s">
        <v>9322</v>
      </c>
      <c r="N6339">
        <v>2000</v>
      </c>
      <c r="O6339">
        <v>1223.72</v>
      </c>
      <c r="P6339">
        <v>2497</v>
      </c>
      <c r="Q6339" s="4" t="s">
        <v>69</v>
      </c>
      <c r="R6339" s="4" t="s">
        <v>24</v>
      </c>
      <c r="S6339">
        <v>79</v>
      </c>
    </row>
    <row r="6340" spans="1:19">
      <c r="A6340" s="4" t="s">
        <v>6547</v>
      </c>
      <c r="B6340" s="4" t="s">
        <v>343</v>
      </c>
      <c r="C6340" s="4" t="s">
        <v>179</v>
      </c>
      <c r="D6340" s="4" t="s">
        <v>68</v>
      </c>
      <c r="E6340" s="4" t="s">
        <v>172</v>
      </c>
      <c r="F6340" s="3">
        <v>42978</v>
      </c>
      <c r="G6340" s="3">
        <v>43089</v>
      </c>
      <c r="H6340">
        <v>525</v>
      </c>
      <c r="I6340" s="4" t="s">
        <v>9016</v>
      </c>
      <c r="J6340" s="4" t="s">
        <v>9015</v>
      </c>
      <c r="K6340" s="4" t="s">
        <v>9010</v>
      </c>
      <c r="L6340">
        <v>550</v>
      </c>
      <c r="M6340" s="4" t="s">
        <v>9322</v>
      </c>
      <c r="N6340">
        <v>2000</v>
      </c>
      <c r="O6340">
        <v>1223.72</v>
      </c>
      <c r="P6340">
        <v>2497</v>
      </c>
      <c r="Q6340" s="4" t="s">
        <v>69</v>
      </c>
      <c r="R6340" s="4" t="s">
        <v>24</v>
      </c>
      <c r="S6340">
        <v>111</v>
      </c>
    </row>
    <row r="6341" spans="1:19">
      <c r="A6341" s="4" t="s">
        <v>6548</v>
      </c>
      <c r="B6341" s="4" t="s">
        <v>219</v>
      </c>
      <c r="C6341" s="4" t="s">
        <v>9011</v>
      </c>
      <c r="D6341" s="4" t="s">
        <v>96</v>
      </c>
      <c r="E6341" s="4" t="s">
        <v>193</v>
      </c>
      <c r="F6341" s="3">
        <v>42978</v>
      </c>
      <c r="G6341" s="3"/>
      <c r="I6341" s="4" t="s">
        <v>9026</v>
      </c>
      <c r="J6341" s="4" t="s">
        <v>9024</v>
      </c>
      <c r="K6341" s="4" t="s">
        <v>9010</v>
      </c>
      <c r="L6341">
        <v>4821</v>
      </c>
      <c r="M6341" s="4" t="s">
        <v>58</v>
      </c>
      <c r="N6341">
        <v>1994</v>
      </c>
      <c r="O6341">
        <v>355.23</v>
      </c>
      <c r="P6341">
        <v>853</v>
      </c>
      <c r="Q6341" s="4" t="s">
        <v>23</v>
      </c>
      <c r="R6341" s="4" t="s">
        <v>24</v>
      </c>
    </row>
    <row r="6342" spans="1:19">
      <c r="A6342" s="4" t="s">
        <v>6549</v>
      </c>
      <c r="B6342" s="4" t="s">
        <v>230</v>
      </c>
      <c r="C6342" s="4" t="s">
        <v>179</v>
      </c>
      <c r="D6342" s="4" t="s">
        <v>57</v>
      </c>
      <c r="E6342" s="4" t="s">
        <v>193</v>
      </c>
      <c r="F6342" s="3">
        <v>42978</v>
      </c>
      <c r="G6342" s="3"/>
      <c r="I6342" s="4" t="s">
        <v>9026</v>
      </c>
      <c r="J6342" s="4" t="s">
        <v>9024</v>
      </c>
      <c r="K6342" s="4" t="s">
        <v>9010</v>
      </c>
      <c r="L6342">
        <v>550</v>
      </c>
      <c r="M6342" s="4" t="s">
        <v>58</v>
      </c>
      <c r="N6342">
        <v>2006</v>
      </c>
      <c r="O6342">
        <v>1102.43</v>
      </c>
      <c r="P6342">
        <v>1759</v>
      </c>
      <c r="Q6342" s="4" t="s">
        <v>23</v>
      </c>
      <c r="R6342" s="4" t="s">
        <v>24</v>
      </c>
    </row>
    <row r="6343" spans="1:19">
      <c r="A6343" s="4" t="s">
        <v>6550</v>
      </c>
      <c r="B6343" s="4" t="s">
        <v>230</v>
      </c>
      <c r="C6343" s="4" t="s">
        <v>9011</v>
      </c>
      <c r="D6343" s="4" t="s">
        <v>24</v>
      </c>
      <c r="E6343" s="4" t="s">
        <v>193</v>
      </c>
      <c r="F6343" s="3">
        <v>42978</v>
      </c>
      <c r="G6343" s="3"/>
      <c r="I6343" s="4" t="s">
        <v>9026</v>
      </c>
      <c r="J6343" s="4" t="s">
        <v>9024</v>
      </c>
      <c r="K6343" s="4" t="s">
        <v>9010</v>
      </c>
      <c r="L6343">
        <v>4821</v>
      </c>
      <c r="M6343" s="4"/>
      <c r="Q6343" s="4"/>
      <c r="R6343" s="4"/>
    </row>
    <row r="6344" spans="1:19">
      <c r="A6344" s="4" t="s">
        <v>6551</v>
      </c>
      <c r="B6344" s="4" t="s">
        <v>244</v>
      </c>
      <c r="C6344" s="4" t="s">
        <v>199</v>
      </c>
      <c r="D6344" s="4" t="s">
        <v>51</v>
      </c>
      <c r="E6344" s="4" t="s">
        <v>172</v>
      </c>
      <c r="F6344" s="3">
        <v>42978</v>
      </c>
      <c r="G6344" s="3">
        <v>42994</v>
      </c>
      <c r="H6344">
        <v>4809</v>
      </c>
      <c r="I6344" s="4" t="s">
        <v>9016</v>
      </c>
      <c r="J6344" s="4" t="s">
        <v>9015</v>
      </c>
      <c r="K6344" s="4" t="s">
        <v>9010</v>
      </c>
      <c r="L6344">
        <v>5482</v>
      </c>
      <c r="M6344" s="4" t="s">
        <v>36</v>
      </c>
      <c r="N6344">
        <v>1982</v>
      </c>
      <c r="O6344">
        <v>4618</v>
      </c>
      <c r="P6344">
        <v>10083</v>
      </c>
      <c r="Q6344" s="4" t="s">
        <v>23</v>
      </c>
      <c r="R6344" s="4" t="s">
        <v>24</v>
      </c>
      <c r="S6344">
        <v>16</v>
      </c>
    </row>
    <row r="6345" spans="1:19">
      <c r="A6345" s="4" t="s">
        <v>6552</v>
      </c>
      <c r="B6345" s="4" t="s">
        <v>201</v>
      </c>
      <c r="C6345" s="4" t="s">
        <v>171</v>
      </c>
      <c r="D6345" s="4" t="s">
        <v>24</v>
      </c>
      <c r="E6345" s="4" t="s">
        <v>193</v>
      </c>
      <c r="F6345" s="3">
        <v>42978</v>
      </c>
      <c r="G6345" s="3"/>
      <c r="I6345" s="4" t="s">
        <v>9026</v>
      </c>
      <c r="J6345" s="4" t="s">
        <v>9024</v>
      </c>
      <c r="K6345" s="4" t="s">
        <v>9010</v>
      </c>
      <c r="L6345">
        <v>1096</v>
      </c>
      <c r="M6345" s="4"/>
      <c r="Q6345" s="4"/>
      <c r="R6345" s="4"/>
    </row>
    <row r="6346" spans="1:19">
      <c r="A6346" s="4" t="s">
        <v>6553</v>
      </c>
      <c r="B6346" s="4" t="s">
        <v>170</v>
      </c>
      <c r="C6346" s="4" t="s">
        <v>171</v>
      </c>
      <c r="D6346" s="4" t="s">
        <v>92</v>
      </c>
      <c r="E6346" s="4" t="s">
        <v>172</v>
      </c>
      <c r="F6346" s="3">
        <v>42978</v>
      </c>
      <c r="G6346" s="3">
        <v>43086</v>
      </c>
      <c r="H6346">
        <v>1374</v>
      </c>
      <c r="I6346" s="4" t="s">
        <v>9014</v>
      </c>
      <c r="J6346" s="4" t="s">
        <v>9015</v>
      </c>
      <c r="K6346" s="4" t="s">
        <v>9010</v>
      </c>
      <c r="L6346">
        <v>1096</v>
      </c>
      <c r="M6346" s="4" t="s">
        <v>73</v>
      </c>
      <c r="N6346">
        <v>1997</v>
      </c>
      <c r="O6346">
        <v>2041.73</v>
      </c>
      <c r="P6346">
        <v>5276</v>
      </c>
      <c r="Q6346" s="4" t="s">
        <v>23</v>
      </c>
      <c r="R6346" s="4" t="s">
        <v>24</v>
      </c>
      <c r="S6346">
        <v>108</v>
      </c>
    </row>
    <row r="6347" spans="1:19">
      <c r="A6347" s="4" t="s">
        <v>6554</v>
      </c>
      <c r="B6347" s="4" t="s">
        <v>170</v>
      </c>
      <c r="C6347" s="4" t="s">
        <v>177</v>
      </c>
      <c r="D6347" s="4" t="s">
        <v>106</v>
      </c>
      <c r="E6347" s="4" t="s">
        <v>172</v>
      </c>
      <c r="F6347" s="3">
        <v>42978</v>
      </c>
      <c r="G6347" s="3">
        <v>43047</v>
      </c>
      <c r="H6347">
        <v>57</v>
      </c>
      <c r="I6347" s="4" t="s">
        <v>9014</v>
      </c>
      <c r="J6347" s="4" t="s">
        <v>9015</v>
      </c>
      <c r="K6347" s="4" t="s">
        <v>9012</v>
      </c>
      <c r="L6347">
        <v>55</v>
      </c>
      <c r="M6347" s="4" t="s">
        <v>46</v>
      </c>
      <c r="N6347">
        <v>2012</v>
      </c>
      <c r="O6347">
        <v>45.39</v>
      </c>
      <c r="P6347">
        <v>100</v>
      </c>
      <c r="Q6347" s="4" t="s">
        <v>23</v>
      </c>
      <c r="R6347" s="4" t="s">
        <v>47</v>
      </c>
      <c r="S6347">
        <v>69</v>
      </c>
    </row>
    <row r="6348" spans="1:19">
      <c r="A6348" s="4" t="s">
        <v>6555</v>
      </c>
      <c r="B6348" s="4" t="s">
        <v>226</v>
      </c>
      <c r="C6348" s="4" t="s">
        <v>179</v>
      </c>
      <c r="D6348" s="4" t="s">
        <v>24</v>
      </c>
      <c r="E6348" s="4" t="s">
        <v>193</v>
      </c>
      <c r="F6348" s="3">
        <v>42978</v>
      </c>
      <c r="G6348" s="3"/>
      <c r="I6348" s="4" t="s">
        <v>9018</v>
      </c>
      <c r="J6348" s="4" t="s">
        <v>9019</v>
      </c>
      <c r="K6348" s="4" t="s">
        <v>9010</v>
      </c>
      <c r="L6348">
        <v>550</v>
      </c>
      <c r="M6348" s="4"/>
      <c r="Q6348" s="4"/>
      <c r="R6348" s="4"/>
    </row>
    <row r="6349" spans="1:19">
      <c r="A6349" s="4" t="s">
        <v>6556</v>
      </c>
      <c r="B6349" s="4" t="s">
        <v>208</v>
      </c>
      <c r="C6349" s="4" t="s">
        <v>179</v>
      </c>
      <c r="D6349" s="4" t="s">
        <v>131</v>
      </c>
      <c r="E6349" s="4" t="s">
        <v>172</v>
      </c>
      <c r="F6349" s="3">
        <v>42978</v>
      </c>
      <c r="G6349" s="3">
        <v>42993</v>
      </c>
      <c r="H6349">
        <v>552</v>
      </c>
      <c r="I6349" s="4" t="s">
        <v>9014</v>
      </c>
      <c r="J6349" s="4" t="s">
        <v>9015</v>
      </c>
      <c r="K6349" s="4" t="s">
        <v>9010</v>
      </c>
      <c r="L6349">
        <v>550</v>
      </c>
      <c r="M6349" s="4" t="s">
        <v>26</v>
      </c>
      <c r="N6349">
        <v>1984</v>
      </c>
      <c r="O6349">
        <v>441.08</v>
      </c>
      <c r="P6349">
        <v>1210</v>
      </c>
      <c r="Q6349" s="4" t="s">
        <v>23</v>
      </c>
      <c r="R6349" s="4" t="s">
        <v>24</v>
      </c>
      <c r="S6349">
        <v>15</v>
      </c>
    </row>
    <row r="6350" spans="1:19">
      <c r="A6350" s="4" t="s">
        <v>6557</v>
      </c>
      <c r="B6350" s="4" t="s">
        <v>208</v>
      </c>
      <c r="C6350" s="4" t="s">
        <v>177</v>
      </c>
      <c r="D6350" s="4" t="s">
        <v>118</v>
      </c>
      <c r="E6350" s="4" t="s">
        <v>172</v>
      </c>
      <c r="F6350" s="3">
        <v>42978</v>
      </c>
      <c r="G6350" s="3">
        <v>42981</v>
      </c>
      <c r="H6350">
        <v>59</v>
      </c>
      <c r="I6350" s="4" t="s">
        <v>9014</v>
      </c>
      <c r="J6350" s="4" t="s">
        <v>9015</v>
      </c>
      <c r="K6350" s="4" t="s">
        <v>9012</v>
      </c>
      <c r="L6350">
        <v>55</v>
      </c>
      <c r="M6350" s="4" t="s">
        <v>33</v>
      </c>
      <c r="N6350">
        <v>1995</v>
      </c>
      <c r="O6350">
        <v>332.43</v>
      </c>
      <c r="P6350">
        <v>799</v>
      </c>
      <c r="Q6350" s="4" t="s">
        <v>23</v>
      </c>
      <c r="R6350" s="4" t="s">
        <v>24</v>
      </c>
      <c r="S6350">
        <v>3</v>
      </c>
    </row>
    <row r="6351" spans="1:19">
      <c r="A6351" s="4" t="s">
        <v>6558</v>
      </c>
      <c r="B6351" s="4" t="s">
        <v>208</v>
      </c>
      <c r="C6351" s="4" t="s">
        <v>192</v>
      </c>
      <c r="D6351" s="4" t="s">
        <v>27</v>
      </c>
      <c r="E6351" s="4" t="s">
        <v>172</v>
      </c>
      <c r="F6351" s="3">
        <v>42978</v>
      </c>
      <c r="G6351" s="3">
        <v>43008</v>
      </c>
      <c r="H6351">
        <v>4011</v>
      </c>
      <c r="I6351" s="4" t="s">
        <v>9014</v>
      </c>
      <c r="J6351" s="4" t="s">
        <v>9015</v>
      </c>
      <c r="K6351" s="4" t="s">
        <v>9012</v>
      </c>
      <c r="L6351">
        <v>3393</v>
      </c>
      <c r="M6351" s="4" t="s">
        <v>26</v>
      </c>
      <c r="N6351">
        <v>1986</v>
      </c>
      <c r="O6351">
        <v>647.17999999999995</v>
      </c>
      <c r="P6351">
        <v>1185</v>
      </c>
      <c r="Q6351" s="4" t="s">
        <v>28</v>
      </c>
      <c r="R6351" s="4" t="s">
        <v>24</v>
      </c>
      <c r="S6351">
        <v>30</v>
      </c>
    </row>
    <row r="6352" spans="1:19">
      <c r="A6352" s="4" t="s">
        <v>6559</v>
      </c>
      <c r="B6352" s="4" t="s">
        <v>185</v>
      </c>
      <c r="C6352" s="4" t="s">
        <v>179</v>
      </c>
      <c r="D6352" s="4" t="s">
        <v>24</v>
      </c>
      <c r="E6352" s="4" t="s">
        <v>193</v>
      </c>
      <c r="F6352" s="3">
        <v>42978</v>
      </c>
      <c r="G6352" s="3"/>
      <c r="I6352" s="4" t="s">
        <v>9023</v>
      </c>
      <c r="J6352" s="4" t="s">
        <v>9024</v>
      </c>
      <c r="K6352" s="4" t="s">
        <v>9010</v>
      </c>
      <c r="L6352">
        <v>550</v>
      </c>
      <c r="M6352" s="4"/>
      <c r="Q6352" s="4"/>
      <c r="R6352" s="4"/>
    </row>
    <row r="6353" spans="1:19">
      <c r="A6353" s="4" t="s">
        <v>6560</v>
      </c>
      <c r="B6353" s="4" t="s">
        <v>185</v>
      </c>
      <c r="C6353" s="4" t="s">
        <v>177</v>
      </c>
      <c r="D6353" s="4" t="s">
        <v>102</v>
      </c>
      <c r="E6353" s="4" t="s">
        <v>172</v>
      </c>
      <c r="F6353" s="3">
        <v>42978</v>
      </c>
      <c r="G6353" s="3">
        <v>43089</v>
      </c>
      <c r="H6353">
        <v>54</v>
      </c>
      <c r="I6353" s="4" t="s">
        <v>9023</v>
      </c>
      <c r="J6353" s="4" t="s">
        <v>9024</v>
      </c>
      <c r="K6353" s="4" t="s">
        <v>9012</v>
      </c>
      <c r="L6353">
        <v>55</v>
      </c>
      <c r="M6353" s="4" t="s">
        <v>55</v>
      </c>
      <c r="N6353">
        <v>1994</v>
      </c>
      <c r="O6353">
        <v>1188.42</v>
      </c>
      <c r="P6353">
        <v>3015</v>
      </c>
      <c r="Q6353" s="4" t="s">
        <v>23</v>
      </c>
      <c r="R6353" s="4" t="s">
        <v>24</v>
      </c>
      <c r="S6353">
        <v>111</v>
      </c>
    </row>
    <row r="6354" spans="1:19">
      <c r="A6354" s="4" t="s">
        <v>6561</v>
      </c>
      <c r="B6354" s="4" t="s">
        <v>185</v>
      </c>
      <c r="C6354" s="4" t="s">
        <v>192</v>
      </c>
      <c r="D6354" s="4" t="s">
        <v>72</v>
      </c>
      <c r="E6354" s="4" t="s">
        <v>172</v>
      </c>
      <c r="F6354" s="3">
        <v>42978</v>
      </c>
      <c r="G6354" s="3">
        <v>42985</v>
      </c>
      <c r="H6354">
        <v>3337</v>
      </c>
      <c r="I6354" s="4" t="s">
        <v>9023</v>
      </c>
      <c r="J6354" s="4" t="s">
        <v>9024</v>
      </c>
      <c r="K6354" s="4" t="s">
        <v>9012</v>
      </c>
      <c r="L6354">
        <v>3393</v>
      </c>
      <c r="M6354" s="4" t="s">
        <v>73</v>
      </c>
      <c r="N6354">
        <v>2003</v>
      </c>
      <c r="O6354">
        <v>692.19</v>
      </c>
      <c r="P6354">
        <v>1922</v>
      </c>
      <c r="Q6354" s="4" t="s">
        <v>23</v>
      </c>
      <c r="R6354" s="4" t="s">
        <v>24</v>
      </c>
      <c r="S6354">
        <v>7</v>
      </c>
    </row>
    <row r="6355" spans="1:19">
      <c r="A6355" s="4" t="s">
        <v>6562</v>
      </c>
      <c r="B6355" s="4" t="s">
        <v>216</v>
      </c>
      <c r="C6355" s="4" t="s">
        <v>177</v>
      </c>
      <c r="D6355" s="4" t="s">
        <v>125</v>
      </c>
      <c r="E6355" s="4" t="s">
        <v>172</v>
      </c>
      <c r="F6355" s="3">
        <v>42978</v>
      </c>
      <c r="G6355" s="3">
        <v>43000</v>
      </c>
      <c r="H6355">
        <v>60</v>
      </c>
      <c r="I6355" s="4" t="s">
        <v>9018</v>
      </c>
      <c r="J6355" s="4" t="s">
        <v>9019</v>
      </c>
      <c r="K6355" s="4" t="s">
        <v>9012</v>
      </c>
      <c r="L6355">
        <v>55</v>
      </c>
      <c r="M6355" s="4" t="s">
        <v>33</v>
      </c>
      <c r="N6355">
        <v>2005</v>
      </c>
      <c r="O6355">
        <v>2261.0500000000002</v>
      </c>
      <c r="P6355">
        <v>3851</v>
      </c>
      <c r="Q6355" s="4" t="s">
        <v>23</v>
      </c>
      <c r="R6355" s="4" t="s">
        <v>24</v>
      </c>
      <c r="S6355">
        <v>22</v>
      </c>
    </row>
    <row r="6356" spans="1:19">
      <c r="A6356" s="4" t="s">
        <v>6563</v>
      </c>
      <c r="B6356" s="4" t="s">
        <v>181</v>
      </c>
      <c r="C6356" s="4" t="s">
        <v>179</v>
      </c>
      <c r="D6356" s="4" t="s">
        <v>24</v>
      </c>
      <c r="E6356" s="4" t="s">
        <v>193</v>
      </c>
      <c r="F6356" s="3">
        <v>42978</v>
      </c>
      <c r="G6356" s="3"/>
      <c r="I6356" s="4" t="s">
        <v>9026</v>
      </c>
      <c r="J6356" s="4" t="s">
        <v>9024</v>
      </c>
      <c r="K6356" s="4" t="s">
        <v>9010</v>
      </c>
      <c r="L6356">
        <v>550</v>
      </c>
      <c r="M6356" s="4"/>
      <c r="Q6356" s="4"/>
      <c r="R6356" s="4"/>
    </row>
    <row r="6357" spans="1:19">
      <c r="A6357" s="4" t="s">
        <v>6564</v>
      </c>
      <c r="B6357" s="4" t="s">
        <v>181</v>
      </c>
      <c r="C6357" s="4" t="s">
        <v>171</v>
      </c>
      <c r="D6357" s="4" t="s">
        <v>32</v>
      </c>
      <c r="E6357" s="4" t="s">
        <v>172</v>
      </c>
      <c r="F6357" s="3">
        <v>42978</v>
      </c>
      <c r="G6357" s="3">
        <v>43058</v>
      </c>
      <c r="H6357">
        <v>1011</v>
      </c>
      <c r="I6357" s="4" t="s">
        <v>9026</v>
      </c>
      <c r="J6357" s="4" t="s">
        <v>9024</v>
      </c>
      <c r="K6357" s="4" t="s">
        <v>9010</v>
      </c>
      <c r="L6357">
        <v>1096</v>
      </c>
      <c r="M6357" s="4" t="s">
        <v>33</v>
      </c>
      <c r="N6357">
        <v>2009</v>
      </c>
      <c r="O6357">
        <v>497.11</v>
      </c>
      <c r="P6357">
        <v>1588</v>
      </c>
      <c r="Q6357" s="4" t="s">
        <v>23</v>
      </c>
      <c r="R6357" s="4" t="s">
        <v>24</v>
      </c>
      <c r="S6357">
        <v>80</v>
      </c>
    </row>
    <row r="6358" spans="1:19">
      <c r="A6358" s="4" t="s">
        <v>6565</v>
      </c>
      <c r="B6358" s="4" t="s">
        <v>183</v>
      </c>
      <c r="C6358" s="4" t="s">
        <v>179</v>
      </c>
      <c r="D6358" s="4" t="s">
        <v>109</v>
      </c>
      <c r="E6358" s="4" t="s">
        <v>172</v>
      </c>
      <c r="F6358" s="3">
        <v>42979</v>
      </c>
      <c r="G6358" s="3">
        <v>43072</v>
      </c>
      <c r="H6358">
        <v>514</v>
      </c>
      <c r="I6358" s="4" t="s">
        <v>9014</v>
      </c>
      <c r="J6358" s="4" t="s">
        <v>9015</v>
      </c>
      <c r="K6358" s="4" t="s">
        <v>9010</v>
      </c>
      <c r="L6358">
        <v>550</v>
      </c>
      <c r="M6358" s="4" t="s">
        <v>58</v>
      </c>
      <c r="N6358">
        <v>1987</v>
      </c>
      <c r="O6358">
        <v>1698.2</v>
      </c>
      <c r="P6358">
        <v>3798</v>
      </c>
      <c r="Q6358" s="4" t="s">
        <v>23</v>
      </c>
      <c r="R6358" s="4" t="s">
        <v>24</v>
      </c>
      <c r="S6358">
        <v>93</v>
      </c>
    </row>
    <row r="6359" spans="1:19">
      <c r="A6359" s="4" t="s">
        <v>6566</v>
      </c>
      <c r="B6359" s="4" t="s">
        <v>183</v>
      </c>
      <c r="C6359" s="4" t="s">
        <v>171</v>
      </c>
      <c r="D6359" s="4" t="s">
        <v>111</v>
      </c>
      <c r="E6359" s="4" t="s">
        <v>172</v>
      </c>
      <c r="F6359" s="3">
        <v>42979</v>
      </c>
      <c r="G6359" s="3">
        <v>43052</v>
      </c>
      <c r="H6359">
        <v>1060</v>
      </c>
      <c r="I6359" s="4" t="s">
        <v>9014</v>
      </c>
      <c r="J6359" s="4" t="s">
        <v>9015</v>
      </c>
      <c r="K6359" s="4" t="s">
        <v>9010</v>
      </c>
      <c r="L6359">
        <v>1096</v>
      </c>
      <c r="M6359" s="4" t="s">
        <v>33</v>
      </c>
      <c r="N6359">
        <v>1988</v>
      </c>
      <c r="O6359">
        <v>1376.8</v>
      </c>
      <c r="P6359">
        <v>1165</v>
      </c>
      <c r="Q6359" s="4" t="s">
        <v>112</v>
      </c>
      <c r="R6359" s="4" t="s">
        <v>24</v>
      </c>
      <c r="S6359">
        <v>73</v>
      </c>
    </row>
    <row r="6360" spans="1:19">
      <c r="A6360" s="4" t="s">
        <v>6567</v>
      </c>
      <c r="B6360" s="4" t="s">
        <v>183</v>
      </c>
      <c r="C6360" s="4" t="s">
        <v>177</v>
      </c>
      <c r="D6360" s="4" t="s">
        <v>119</v>
      </c>
      <c r="E6360" s="4" t="s">
        <v>172</v>
      </c>
      <c r="F6360" s="3">
        <v>42979</v>
      </c>
      <c r="G6360" s="3">
        <v>43047</v>
      </c>
      <c r="H6360">
        <v>58</v>
      </c>
      <c r="I6360" s="4" t="s">
        <v>9014</v>
      </c>
      <c r="J6360" s="4" t="s">
        <v>9015</v>
      </c>
      <c r="K6360" s="4" t="s">
        <v>9012</v>
      </c>
      <c r="L6360">
        <v>55</v>
      </c>
      <c r="M6360" s="4" t="s">
        <v>55</v>
      </c>
      <c r="N6360">
        <v>1988</v>
      </c>
      <c r="O6360">
        <v>5266.09</v>
      </c>
      <c r="P6360">
        <v>8595</v>
      </c>
      <c r="Q6360" s="4" t="s">
        <v>23</v>
      </c>
      <c r="R6360" s="4" t="s">
        <v>56</v>
      </c>
      <c r="S6360">
        <v>68</v>
      </c>
    </row>
    <row r="6361" spans="1:19">
      <c r="A6361" s="4" t="s">
        <v>6568</v>
      </c>
      <c r="B6361" s="4" t="s">
        <v>246</v>
      </c>
      <c r="C6361" s="4" t="s">
        <v>9011</v>
      </c>
      <c r="D6361" s="4" t="s">
        <v>130</v>
      </c>
      <c r="E6361" s="4" t="s">
        <v>193</v>
      </c>
      <c r="F6361" s="3">
        <v>42979</v>
      </c>
      <c r="G6361" s="3"/>
      <c r="I6361" s="4" t="s">
        <v>9021</v>
      </c>
      <c r="J6361" s="4" t="s">
        <v>9019</v>
      </c>
      <c r="K6361" s="4" t="s">
        <v>9010</v>
      </c>
      <c r="L6361">
        <v>4821</v>
      </c>
      <c r="M6361" s="4" t="s">
        <v>36</v>
      </c>
      <c r="N6361">
        <v>1979</v>
      </c>
      <c r="O6361">
        <v>4478.47</v>
      </c>
      <c r="P6361">
        <v>13809</v>
      </c>
      <c r="Q6361" s="4" t="s">
        <v>23</v>
      </c>
      <c r="R6361" s="4" t="s">
        <v>24</v>
      </c>
    </row>
    <row r="6362" spans="1:19">
      <c r="A6362" s="4" t="s">
        <v>6569</v>
      </c>
      <c r="B6362" s="4" t="s">
        <v>304</v>
      </c>
      <c r="C6362" s="4" t="s">
        <v>192</v>
      </c>
      <c r="D6362" s="4" t="s">
        <v>79</v>
      </c>
      <c r="E6362" s="4" t="s">
        <v>197</v>
      </c>
      <c r="F6362" s="3">
        <v>42979</v>
      </c>
      <c r="G6362" s="3">
        <v>43070</v>
      </c>
      <c r="H6362">
        <v>0</v>
      </c>
      <c r="I6362" s="4" t="s">
        <v>9014</v>
      </c>
      <c r="J6362" s="4" t="s">
        <v>9015</v>
      </c>
      <c r="K6362" s="4" t="s">
        <v>9012</v>
      </c>
      <c r="L6362">
        <v>3393</v>
      </c>
      <c r="M6362" s="4" t="s">
        <v>26</v>
      </c>
      <c r="N6362">
        <v>2002</v>
      </c>
      <c r="O6362">
        <v>3178.24</v>
      </c>
      <c r="P6362">
        <v>4540</v>
      </c>
      <c r="Q6362" s="4" t="s">
        <v>23</v>
      </c>
      <c r="R6362" s="4" t="s">
        <v>24</v>
      </c>
      <c r="S6362">
        <v>91</v>
      </c>
    </row>
    <row r="6363" spans="1:19">
      <c r="A6363" s="4" t="s">
        <v>6570</v>
      </c>
      <c r="B6363" s="4" t="s">
        <v>279</v>
      </c>
      <c r="C6363" s="4" t="s">
        <v>199</v>
      </c>
      <c r="D6363" s="4" t="s">
        <v>71</v>
      </c>
      <c r="E6363" s="4" t="s">
        <v>193</v>
      </c>
      <c r="F6363" s="3">
        <v>42979</v>
      </c>
      <c r="G6363" s="3"/>
      <c r="I6363" s="4" t="s">
        <v>9018</v>
      </c>
      <c r="J6363" s="4" t="s">
        <v>9019</v>
      </c>
      <c r="K6363" s="4" t="s">
        <v>9010</v>
      </c>
      <c r="L6363">
        <v>5482</v>
      </c>
      <c r="M6363" s="4" t="s">
        <v>46</v>
      </c>
      <c r="N6363">
        <v>2000</v>
      </c>
      <c r="O6363">
        <v>2952.73</v>
      </c>
      <c r="P6363">
        <v>5107</v>
      </c>
      <c r="Q6363" s="4" t="s">
        <v>23</v>
      </c>
      <c r="R6363" s="4" t="s">
        <v>24</v>
      </c>
    </row>
    <row r="6364" spans="1:19">
      <c r="A6364" s="4" t="s">
        <v>6571</v>
      </c>
      <c r="B6364" s="4" t="s">
        <v>174</v>
      </c>
      <c r="C6364" s="4" t="s">
        <v>9011</v>
      </c>
      <c r="D6364" s="4" t="s">
        <v>79</v>
      </c>
      <c r="E6364" s="4" t="s">
        <v>197</v>
      </c>
      <c r="F6364" s="3">
        <v>42979</v>
      </c>
      <c r="G6364" s="3">
        <v>42995</v>
      </c>
      <c r="H6364">
        <v>0</v>
      </c>
      <c r="I6364" s="4" t="s">
        <v>9016</v>
      </c>
      <c r="J6364" s="4" t="s">
        <v>9015</v>
      </c>
      <c r="K6364" s="4" t="s">
        <v>9010</v>
      </c>
      <c r="L6364">
        <v>4821</v>
      </c>
      <c r="M6364" s="4" t="s">
        <v>26</v>
      </c>
      <c r="N6364">
        <v>2002</v>
      </c>
      <c r="O6364">
        <v>3178.24</v>
      </c>
      <c r="P6364">
        <v>4540</v>
      </c>
      <c r="Q6364" s="4" t="s">
        <v>23</v>
      </c>
      <c r="R6364" s="4" t="s">
        <v>24</v>
      </c>
      <c r="S6364">
        <v>16</v>
      </c>
    </row>
    <row r="6365" spans="1:19">
      <c r="A6365" s="4" t="s">
        <v>6572</v>
      </c>
      <c r="B6365" s="4" t="s">
        <v>174</v>
      </c>
      <c r="C6365" s="4" t="s">
        <v>9011</v>
      </c>
      <c r="D6365" s="4" t="s">
        <v>37</v>
      </c>
      <c r="E6365" s="4" t="s">
        <v>172</v>
      </c>
      <c r="F6365" s="3">
        <v>42979</v>
      </c>
      <c r="G6365" s="3">
        <v>42990</v>
      </c>
      <c r="H6365">
        <v>4375</v>
      </c>
      <c r="I6365" s="4" t="s">
        <v>9016</v>
      </c>
      <c r="J6365" s="4" t="s">
        <v>9015</v>
      </c>
      <c r="K6365" s="4" t="s">
        <v>9010</v>
      </c>
      <c r="L6365">
        <v>4821</v>
      </c>
      <c r="M6365" s="4" t="s">
        <v>33</v>
      </c>
      <c r="N6365">
        <v>2001</v>
      </c>
      <c r="O6365">
        <v>718.62</v>
      </c>
      <c r="P6365">
        <v>2448</v>
      </c>
      <c r="Q6365" s="4" t="s">
        <v>23</v>
      </c>
      <c r="R6365" s="4" t="s">
        <v>24</v>
      </c>
      <c r="S6365">
        <v>11</v>
      </c>
    </row>
    <row r="6366" spans="1:19">
      <c r="A6366" s="4" t="s">
        <v>6573</v>
      </c>
      <c r="B6366" s="4" t="s">
        <v>174</v>
      </c>
      <c r="C6366" s="4" t="s">
        <v>9011</v>
      </c>
      <c r="D6366" s="4" t="s">
        <v>104</v>
      </c>
      <c r="E6366" s="4" t="s">
        <v>172</v>
      </c>
      <c r="F6366" s="3">
        <v>42979</v>
      </c>
      <c r="G6366" s="3">
        <v>43073</v>
      </c>
      <c r="H6366">
        <v>4819</v>
      </c>
      <c r="I6366" s="4" t="s">
        <v>9016</v>
      </c>
      <c r="J6366" s="4" t="s">
        <v>9015</v>
      </c>
      <c r="K6366" s="4" t="s">
        <v>9010</v>
      </c>
      <c r="L6366">
        <v>4821</v>
      </c>
      <c r="M6366" s="4" t="s">
        <v>9322</v>
      </c>
      <c r="N6366">
        <v>1983</v>
      </c>
      <c r="O6366">
        <v>1008.06</v>
      </c>
      <c r="P6366">
        <v>1238</v>
      </c>
      <c r="Q6366" s="4" t="s">
        <v>23</v>
      </c>
      <c r="R6366" s="4" t="s">
        <v>24</v>
      </c>
      <c r="S6366">
        <v>94</v>
      </c>
    </row>
    <row r="6367" spans="1:19">
      <c r="A6367" s="4" t="s">
        <v>6574</v>
      </c>
      <c r="B6367" s="4" t="s">
        <v>212</v>
      </c>
      <c r="C6367" s="4" t="s">
        <v>177</v>
      </c>
      <c r="D6367" s="4" t="s">
        <v>24</v>
      </c>
      <c r="E6367" s="4" t="s">
        <v>193</v>
      </c>
      <c r="F6367" s="3">
        <v>42979</v>
      </c>
      <c r="G6367" s="3"/>
      <c r="I6367" s="4" t="s">
        <v>9023</v>
      </c>
      <c r="J6367" s="4" t="s">
        <v>9024</v>
      </c>
      <c r="K6367" s="4" t="s">
        <v>9012</v>
      </c>
      <c r="L6367">
        <v>55</v>
      </c>
      <c r="M6367" s="4"/>
      <c r="Q6367" s="4"/>
      <c r="R6367" s="4"/>
    </row>
    <row r="6368" spans="1:19">
      <c r="A6368" s="4" t="s">
        <v>6575</v>
      </c>
      <c r="B6368" s="4" t="s">
        <v>196</v>
      </c>
      <c r="C6368" s="4" t="s">
        <v>9011</v>
      </c>
      <c r="D6368" s="4" t="s">
        <v>109</v>
      </c>
      <c r="E6368" s="4" t="s">
        <v>172</v>
      </c>
      <c r="F6368" s="3">
        <v>42979</v>
      </c>
      <c r="G6368" s="3">
        <v>43043</v>
      </c>
      <c r="H6368">
        <v>5729</v>
      </c>
      <c r="I6368" s="4" t="s">
        <v>9016</v>
      </c>
      <c r="J6368" s="4" t="s">
        <v>9015</v>
      </c>
      <c r="K6368" s="4" t="s">
        <v>9010</v>
      </c>
      <c r="L6368">
        <v>4821</v>
      </c>
      <c r="M6368" s="4" t="s">
        <v>58</v>
      </c>
      <c r="N6368">
        <v>1987</v>
      </c>
      <c r="O6368">
        <v>1698.2</v>
      </c>
      <c r="P6368">
        <v>3798</v>
      </c>
      <c r="Q6368" s="4" t="s">
        <v>23</v>
      </c>
      <c r="R6368" s="4" t="s">
        <v>24</v>
      </c>
      <c r="S6368">
        <v>64</v>
      </c>
    </row>
    <row r="6369" spans="1:19">
      <c r="A6369" s="4" t="s">
        <v>6576</v>
      </c>
      <c r="B6369" s="4" t="s">
        <v>196</v>
      </c>
      <c r="C6369" s="4" t="s">
        <v>192</v>
      </c>
      <c r="D6369" s="4" t="s">
        <v>92</v>
      </c>
      <c r="E6369" s="4" t="s">
        <v>172</v>
      </c>
      <c r="F6369" s="3">
        <v>42979</v>
      </c>
      <c r="G6369" s="3">
        <v>43045</v>
      </c>
      <c r="H6369">
        <v>3447</v>
      </c>
      <c r="I6369" s="4" t="s">
        <v>9016</v>
      </c>
      <c r="J6369" s="4" t="s">
        <v>9015</v>
      </c>
      <c r="K6369" s="4" t="s">
        <v>9012</v>
      </c>
      <c r="L6369">
        <v>3393</v>
      </c>
      <c r="M6369" s="4" t="s">
        <v>73</v>
      </c>
      <c r="N6369">
        <v>1997</v>
      </c>
      <c r="O6369">
        <v>2041.73</v>
      </c>
      <c r="P6369">
        <v>5276</v>
      </c>
      <c r="Q6369" s="4" t="s">
        <v>23</v>
      </c>
      <c r="R6369" s="4" t="s">
        <v>24</v>
      </c>
      <c r="S6369">
        <v>66</v>
      </c>
    </row>
    <row r="6370" spans="1:19">
      <c r="A6370" s="4" t="s">
        <v>6577</v>
      </c>
      <c r="B6370" s="4" t="s">
        <v>191</v>
      </c>
      <c r="C6370" s="4" t="s">
        <v>199</v>
      </c>
      <c r="D6370" s="4" t="s">
        <v>24</v>
      </c>
      <c r="E6370" s="4" t="s">
        <v>193</v>
      </c>
      <c r="F6370" s="3">
        <v>42979</v>
      </c>
      <c r="G6370" s="3"/>
      <c r="I6370" s="4" t="s">
        <v>9026</v>
      </c>
      <c r="J6370" s="4" t="s">
        <v>9024</v>
      </c>
      <c r="K6370" s="4" t="s">
        <v>9010</v>
      </c>
      <c r="L6370">
        <v>5482</v>
      </c>
      <c r="M6370" s="4"/>
      <c r="Q6370" s="4"/>
      <c r="R6370" s="4"/>
    </row>
    <row r="6371" spans="1:19">
      <c r="A6371" s="4" t="s">
        <v>6578</v>
      </c>
      <c r="B6371" s="4" t="s">
        <v>191</v>
      </c>
      <c r="C6371" s="4" t="s">
        <v>199</v>
      </c>
      <c r="D6371" s="4" t="s">
        <v>49</v>
      </c>
      <c r="E6371" s="4" t="s">
        <v>172</v>
      </c>
      <c r="F6371" s="3">
        <v>42979</v>
      </c>
      <c r="G6371" s="3">
        <v>43052</v>
      </c>
      <c r="H6371">
        <v>6101</v>
      </c>
      <c r="I6371" s="4" t="s">
        <v>9026</v>
      </c>
      <c r="J6371" s="4" t="s">
        <v>9024</v>
      </c>
      <c r="K6371" s="4" t="s">
        <v>9010</v>
      </c>
      <c r="L6371">
        <v>5482</v>
      </c>
      <c r="M6371" s="4" t="s">
        <v>9322</v>
      </c>
      <c r="N6371">
        <v>2010</v>
      </c>
      <c r="O6371">
        <v>587.72</v>
      </c>
      <c r="P6371">
        <v>1501</v>
      </c>
      <c r="Q6371" s="4" t="s">
        <v>23</v>
      </c>
      <c r="R6371" s="4" t="s">
        <v>24</v>
      </c>
      <c r="S6371">
        <v>73</v>
      </c>
    </row>
    <row r="6372" spans="1:19">
      <c r="A6372" s="4" t="s">
        <v>6579</v>
      </c>
      <c r="B6372" s="4" t="s">
        <v>219</v>
      </c>
      <c r="C6372" s="4" t="s">
        <v>171</v>
      </c>
      <c r="D6372" s="4" t="s">
        <v>81</v>
      </c>
      <c r="E6372" s="4" t="s">
        <v>172</v>
      </c>
      <c r="F6372" s="3">
        <v>42979</v>
      </c>
      <c r="G6372" s="3">
        <v>42996</v>
      </c>
      <c r="H6372">
        <v>1088</v>
      </c>
      <c r="I6372" s="4" t="s">
        <v>9026</v>
      </c>
      <c r="J6372" s="4" t="s">
        <v>9024</v>
      </c>
      <c r="K6372" s="4" t="s">
        <v>9010</v>
      </c>
      <c r="L6372">
        <v>1096</v>
      </c>
      <c r="M6372" s="4" t="s">
        <v>33</v>
      </c>
      <c r="N6372">
        <v>1989</v>
      </c>
      <c r="O6372">
        <v>1388.67</v>
      </c>
      <c r="P6372">
        <v>3583</v>
      </c>
      <c r="Q6372" s="4" t="s">
        <v>23</v>
      </c>
      <c r="R6372" s="4" t="s">
        <v>24</v>
      </c>
      <c r="S6372">
        <v>17</v>
      </c>
    </row>
    <row r="6373" spans="1:19">
      <c r="A6373" s="4" t="s">
        <v>6580</v>
      </c>
      <c r="B6373" s="4" t="s">
        <v>219</v>
      </c>
      <c r="C6373" s="4" t="s">
        <v>199</v>
      </c>
      <c r="D6373" s="4" t="s">
        <v>115</v>
      </c>
      <c r="E6373" s="4" t="s">
        <v>172</v>
      </c>
      <c r="F6373" s="3">
        <v>42979</v>
      </c>
      <c r="G6373" s="3">
        <v>42995</v>
      </c>
      <c r="H6373">
        <v>5431</v>
      </c>
      <c r="I6373" s="4" t="s">
        <v>9026</v>
      </c>
      <c r="J6373" s="4" t="s">
        <v>9024</v>
      </c>
      <c r="K6373" s="4" t="s">
        <v>9010</v>
      </c>
      <c r="L6373">
        <v>5482</v>
      </c>
      <c r="M6373" s="4" t="s">
        <v>46</v>
      </c>
      <c r="N6373">
        <v>2008</v>
      </c>
      <c r="O6373">
        <v>894.37</v>
      </c>
      <c r="P6373">
        <v>1593</v>
      </c>
      <c r="Q6373" s="4" t="s">
        <v>116</v>
      </c>
      <c r="R6373" s="4" t="s">
        <v>24</v>
      </c>
      <c r="S6373">
        <v>16</v>
      </c>
    </row>
    <row r="6374" spans="1:19">
      <c r="A6374" s="4" t="s">
        <v>6581</v>
      </c>
      <c r="B6374" s="4" t="s">
        <v>219</v>
      </c>
      <c r="C6374" s="4" t="s">
        <v>177</v>
      </c>
      <c r="D6374" s="4" t="s">
        <v>76</v>
      </c>
      <c r="E6374" s="4" t="s">
        <v>172</v>
      </c>
      <c r="F6374" s="3">
        <v>42979</v>
      </c>
      <c r="G6374" s="3">
        <v>43082</v>
      </c>
      <c r="H6374">
        <v>50</v>
      </c>
      <c r="I6374" s="4" t="s">
        <v>9026</v>
      </c>
      <c r="J6374" s="4" t="s">
        <v>9024</v>
      </c>
      <c r="K6374" s="4" t="s">
        <v>9012</v>
      </c>
      <c r="L6374">
        <v>55</v>
      </c>
      <c r="M6374" s="4" t="s">
        <v>9322</v>
      </c>
      <c r="N6374">
        <v>1997</v>
      </c>
      <c r="O6374">
        <v>8170.38</v>
      </c>
      <c r="P6374">
        <v>16499</v>
      </c>
      <c r="Q6374" s="4" t="s">
        <v>77</v>
      </c>
      <c r="R6374" s="4" t="s">
        <v>24</v>
      </c>
      <c r="S6374">
        <v>103</v>
      </c>
    </row>
    <row r="6375" spans="1:19">
      <c r="A6375" s="4" t="s">
        <v>6582</v>
      </c>
      <c r="B6375" s="4" t="s">
        <v>219</v>
      </c>
      <c r="C6375" s="4" t="s">
        <v>177</v>
      </c>
      <c r="D6375" s="4" t="s">
        <v>84</v>
      </c>
      <c r="E6375" s="4" t="s">
        <v>172</v>
      </c>
      <c r="F6375" s="3">
        <v>42979</v>
      </c>
      <c r="G6375" s="3">
        <v>43064</v>
      </c>
      <c r="H6375">
        <v>62</v>
      </c>
      <c r="I6375" s="4" t="s">
        <v>9026</v>
      </c>
      <c r="J6375" s="4" t="s">
        <v>9024</v>
      </c>
      <c r="K6375" s="4" t="s">
        <v>9012</v>
      </c>
      <c r="L6375">
        <v>55</v>
      </c>
      <c r="M6375" s="4" t="s">
        <v>9322</v>
      </c>
      <c r="N6375">
        <v>1980</v>
      </c>
      <c r="O6375">
        <v>7708.38</v>
      </c>
      <c r="P6375">
        <v>13756</v>
      </c>
      <c r="Q6375" s="4" t="s">
        <v>23</v>
      </c>
      <c r="R6375" s="4" t="s">
        <v>24</v>
      </c>
      <c r="S6375">
        <v>85</v>
      </c>
    </row>
    <row r="6376" spans="1:19">
      <c r="A6376" s="4" t="s">
        <v>6583</v>
      </c>
      <c r="B6376" s="4" t="s">
        <v>230</v>
      </c>
      <c r="C6376" s="4" t="s">
        <v>177</v>
      </c>
      <c r="D6376" s="4" t="s">
        <v>129</v>
      </c>
      <c r="E6376" s="4" t="s">
        <v>172</v>
      </c>
      <c r="F6376" s="3">
        <v>42979</v>
      </c>
      <c r="G6376" s="3">
        <v>43068</v>
      </c>
      <c r="H6376">
        <v>57</v>
      </c>
      <c r="I6376" s="4" t="s">
        <v>9026</v>
      </c>
      <c r="J6376" s="4" t="s">
        <v>9024</v>
      </c>
      <c r="K6376" s="4" t="s">
        <v>9012</v>
      </c>
      <c r="L6376">
        <v>55</v>
      </c>
      <c r="M6376" s="4" t="s">
        <v>39</v>
      </c>
      <c r="N6376">
        <v>1992</v>
      </c>
      <c r="O6376">
        <v>324.19</v>
      </c>
      <c r="P6376">
        <v>978</v>
      </c>
      <c r="Q6376" s="4" t="s">
        <v>23</v>
      </c>
      <c r="R6376" s="4" t="s">
        <v>24</v>
      </c>
      <c r="S6376">
        <v>89</v>
      </c>
    </row>
    <row r="6377" spans="1:19">
      <c r="A6377" s="4" t="s">
        <v>6584</v>
      </c>
      <c r="B6377" s="4" t="s">
        <v>189</v>
      </c>
      <c r="C6377" s="4" t="s">
        <v>171</v>
      </c>
      <c r="D6377" s="4" t="s">
        <v>131</v>
      </c>
      <c r="E6377" s="4" t="s">
        <v>172</v>
      </c>
      <c r="F6377" s="3">
        <v>42979</v>
      </c>
      <c r="G6377" s="3">
        <v>42992</v>
      </c>
      <c r="H6377">
        <v>1098</v>
      </c>
      <c r="I6377" s="4" t="s">
        <v>9016</v>
      </c>
      <c r="J6377" s="4" t="s">
        <v>9015</v>
      </c>
      <c r="K6377" s="4" t="s">
        <v>9010</v>
      </c>
      <c r="L6377">
        <v>1096</v>
      </c>
      <c r="M6377" s="4" t="s">
        <v>26</v>
      </c>
      <c r="N6377">
        <v>1984</v>
      </c>
      <c r="O6377">
        <v>441.08</v>
      </c>
      <c r="P6377">
        <v>1210</v>
      </c>
      <c r="Q6377" s="4" t="s">
        <v>23</v>
      </c>
      <c r="R6377" s="4" t="s">
        <v>24</v>
      </c>
      <c r="S6377">
        <v>13</v>
      </c>
    </row>
    <row r="6378" spans="1:19">
      <c r="A6378" s="4" t="s">
        <v>6585</v>
      </c>
      <c r="B6378" s="4" t="s">
        <v>226</v>
      </c>
      <c r="C6378" s="4" t="s">
        <v>171</v>
      </c>
      <c r="D6378" s="4" t="s">
        <v>120</v>
      </c>
      <c r="E6378" s="4" t="s">
        <v>172</v>
      </c>
      <c r="F6378" s="3">
        <v>42979</v>
      </c>
      <c r="G6378" s="3">
        <v>43055</v>
      </c>
      <c r="H6378">
        <v>975</v>
      </c>
      <c r="I6378" s="4" t="s">
        <v>9018</v>
      </c>
      <c r="J6378" s="4" t="s">
        <v>9019</v>
      </c>
      <c r="K6378" s="4" t="s">
        <v>9010</v>
      </c>
      <c r="L6378">
        <v>1096</v>
      </c>
      <c r="M6378" s="4" t="s">
        <v>58</v>
      </c>
      <c r="N6378">
        <v>1998</v>
      </c>
      <c r="O6378">
        <v>2022.14</v>
      </c>
      <c r="P6378">
        <v>5113</v>
      </c>
      <c r="Q6378" s="4" t="s">
        <v>23</v>
      </c>
      <c r="R6378" s="4" t="s">
        <v>24</v>
      </c>
      <c r="S6378">
        <v>76</v>
      </c>
    </row>
    <row r="6379" spans="1:19">
      <c r="A6379" s="4" t="s">
        <v>6586</v>
      </c>
      <c r="B6379" s="4" t="s">
        <v>226</v>
      </c>
      <c r="C6379" s="4" t="s">
        <v>177</v>
      </c>
      <c r="D6379" s="4" t="s">
        <v>99</v>
      </c>
      <c r="E6379" s="4" t="s">
        <v>172</v>
      </c>
      <c r="F6379" s="3">
        <v>42979</v>
      </c>
      <c r="G6379" s="3">
        <v>43044</v>
      </c>
      <c r="H6379">
        <v>56</v>
      </c>
      <c r="I6379" s="4" t="s">
        <v>9018</v>
      </c>
      <c r="J6379" s="4" t="s">
        <v>9019</v>
      </c>
      <c r="K6379" s="4" t="s">
        <v>9012</v>
      </c>
      <c r="L6379">
        <v>55</v>
      </c>
      <c r="M6379" s="4" t="s">
        <v>33</v>
      </c>
      <c r="N6379">
        <v>2003</v>
      </c>
      <c r="O6379">
        <v>1419.98</v>
      </c>
      <c r="P6379">
        <v>4018</v>
      </c>
      <c r="Q6379" s="4" t="s">
        <v>23</v>
      </c>
      <c r="R6379" s="4" t="s">
        <v>24</v>
      </c>
      <c r="S6379">
        <v>65</v>
      </c>
    </row>
    <row r="6380" spans="1:19">
      <c r="A6380" s="4" t="s">
        <v>6587</v>
      </c>
      <c r="B6380" s="4" t="s">
        <v>208</v>
      </c>
      <c r="C6380" s="4" t="s">
        <v>177</v>
      </c>
      <c r="D6380" s="4" t="s">
        <v>68</v>
      </c>
      <c r="E6380" s="4" t="s">
        <v>172</v>
      </c>
      <c r="F6380" s="3">
        <v>42979</v>
      </c>
      <c r="G6380" s="3">
        <v>42992</v>
      </c>
      <c r="H6380">
        <v>63</v>
      </c>
      <c r="I6380" s="4" t="s">
        <v>9014</v>
      </c>
      <c r="J6380" s="4" t="s">
        <v>9015</v>
      </c>
      <c r="K6380" s="4" t="s">
        <v>9012</v>
      </c>
      <c r="L6380">
        <v>55</v>
      </c>
      <c r="M6380" s="4" t="s">
        <v>9322</v>
      </c>
      <c r="N6380">
        <v>2000</v>
      </c>
      <c r="O6380">
        <v>1223.72</v>
      </c>
      <c r="P6380">
        <v>2497</v>
      </c>
      <c r="Q6380" s="4" t="s">
        <v>69</v>
      </c>
      <c r="R6380" s="4" t="s">
        <v>24</v>
      </c>
      <c r="S6380">
        <v>13</v>
      </c>
    </row>
    <row r="6381" spans="1:19">
      <c r="A6381" s="4" t="s">
        <v>6588</v>
      </c>
      <c r="B6381" s="4" t="s">
        <v>208</v>
      </c>
      <c r="C6381" s="4" t="s">
        <v>177</v>
      </c>
      <c r="D6381" s="4" t="s">
        <v>79</v>
      </c>
      <c r="E6381" s="4" t="s">
        <v>172</v>
      </c>
      <c r="F6381" s="3">
        <v>42979</v>
      </c>
      <c r="G6381" s="3">
        <v>42989</v>
      </c>
      <c r="H6381">
        <v>61</v>
      </c>
      <c r="I6381" s="4" t="s">
        <v>9014</v>
      </c>
      <c r="J6381" s="4" t="s">
        <v>9015</v>
      </c>
      <c r="K6381" s="4" t="s">
        <v>9012</v>
      </c>
      <c r="L6381">
        <v>55</v>
      </c>
      <c r="M6381" s="4" t="s">
        <v>26</v>
      </c>
      <c r="N6381">
        <v>2002</v>
      </c>
      <c r="O6381">
        <v>3178.24</v>
      </c>
      <c r="P6381">
        <v>4540</v>
      </c>
      <c r="Q6381" s="4" t="s">
        <v>23</v>
      </c>
      <c r="R6381" s="4" t="s">
        <v>24</v>
      </c>
      <c r="S6381">
        <v>10</v>
      </c>
    </row>
    <row r="6382" spans="1:19">
      <c r="A6382" s="4" t="s">
        <v>6589</v>
      </c>
      <c r="B6382" s="4" t="s">
        <v>181</v>
      </c>
      <c r="C6382" s="4" t="s">
        <v>179</v>
      </c>
      <c r="D6382" s="4" t="s">
        <v>86</v>
      </c>
      <c r="E6382" s="4" t="s">
        <v>172</v>
      </c>
      <c r="F6382" s="3">
        <v>42979</v>
      </c>
      <c r="G6382" s="3">
        <v>43072</v>
      </c>
      <c r="H6382">
        <v>614</v>
      </c>
      <c r="I6382" s="4" t="s">
        <v>9026</v>
      </c>
      <c r="J6382" s="4" t="s">
        <v>9024</v>
      </c>
      <c r="K6382" s="4" t="s">
        <v>9010</v>
      </c>
      <c r="L6382">
        <v>550</v>
      </c>
      <c r="M6382" s="4" t="s">
        <v>26</v>
      </c>
      <c r="N6382">
        <v>1985</v>
      </c>
      <c r="O6382">
        <v>2741.37</v>
      </c>
      <c r="P6382">
        <v>9226</v>
      </c>
      <c r="Q6382" s="4" t="s">
        <v>23</v>
      </c>
      <c r="R6382" s="4" t="s">
        <v>24</v>
      </c>
      <c r="S6382">
        <v>93</v>
      </c>
    </row>
    <row r="6383" spans="1:19">
      <c r="A6383" s="4" t="s">
        <v>6590</v>
      </c>
      <c r="B6383" s="4" t="s">
        <v>183</v>
      </c>
      <c r="C6383" s="4" t="s">
        <v>177</v>
      </c>
      <c r="D6383" s="4" t="s">
        <v>70</v>
      </c>
      <c r="E6383" s="4" t="s">
        <v>197</v>
      </c>
      <c r="F6383" s="3">
        <v>42980</v>
      </c>
      <c r="G6383" s="3">
        <v>43043</v>
      </c>
      <c r="H6383">
        <v>0</v>
      </c>
      <c r="I6383" s="4" t="s">
        <v>9014</v>
      </c>
      <c r="J6383" s="4" t="s">
        <v>9015</v>
      </c>
      <c r="K6383" s="4" t="s">
        <v>9012</v>
      </c>
      <c r="L6383">
        <v>55</v>
      </c>
      <c r="M6383" s="4" t="s">
        <v>55</v>
      </c>
      <c r="N6383">
        <v>2007</v>
      </c>
      <c r="O6383">
        <v>86.68</v>
      </c>
      <c r="P6383">
        <v>187</v>
      </c>
      <c r="Q6383" s="4" t="s">
        <v>23</v>
      </c>
      <c r="R6383" s="4" t="s">
        <v>56</v>
      </c>
      <c r="S6383">
        <v>63</v>
      </c>
    </row>
    <row r="6384" spans="1:19">
      <c r="A6384" s="4" t="s">
        <v>6591</v>
      </c>
      <c r="B6384" s="4" t="s">
        <v>174</v>
      </c>
      <c r="C6384" s="4" t="s">
        <v>9011</v>
      </c>
      <c r="D6384" s="4" t="s">
        <v>27</v>
      </c>
      <c r="E6384" s="4" t="s">
        <v>197</v>
      </c>
      <c r="F6384" s="3">
        <v>42980</v>
      </c>
      <c r="G6384" s="3">
        <v>43082</v>
      </c>
      <c r="H6384">
        <v>0</v>
      </c>
      <c r="I6384" s="4" t="s">
        <v>9016</v>
      </c>
      <c r="J6384" s="4" t="s">
        <v>9015</v>
      </c>
      <c r="K6384" s="4" t="s">
        <v>9010</v>
      </c>
      <c r="L6384">
        <v>4821</v>
      </c>
      <c r="M6384" s="4" t="s">
        <v>26</v>
      </c>
      <c r="N6384">
        <v>1986</v>
      </c>
      <c r="O6384">
        <v>647.17999999999995</v>
      </c>
      <c r="P6384">
        <v>1185</v>
      </c>
      <c r="Q6384" s="4" t="s">
        <v>28</v>
      </c>
      <c r="R6384" s="4" t="s">
        <v>24</v>
      </c>
      <c r="S6384">
        <v>102</v>
      </c>
    </row>
    <row r="6385" spans="1:19">
      <c r="A6385" s="4" t="s">
        <v>6592</v>
      </c>
      <c r="B6385" s="4" t="s">
        <v>212</v>
      </c>
      <c r="C6385" s="4" t="s">
        <v>199</v>
      </c>
      <c r="D6385" s="4" t="s">
        <v>97</v>
      </c>
      <c r="E6385" s="4" t="s">
        <v>193</v>
      </c>
      <c r="F6385" s="3">
        <v>42980</v>
      </c>
      <c r="G6385" s="3"/>
      <c r="I6385" s="4" t="s">
        <v>9023</v>
      </c>
      <c r="J6385" s="4" t="s">
        <v>9024</v>
      </c>
      <c r="K6385" s="4" t="s">
        <v>9010</v>
      </c>
      <c r="L6385">
        <v>5482</v>
      </c>
      <c r="M6385" s="4" t="s">
        <v>33</v>
      </c>
      <c r="N6385">
        <v>2001</v>
      </c>
      <c r="O6385">
        <v>2437.85</v>
      </c>
      <c r="P6385">
        <v>4874</v>
      </c>
      <c r="Q6385" s="4" t="s">
        <v>23</v>
      </c>
      <c r="R6385" s="4" t="s">
        <v>24</v>
      </c>
    </row>
    <row r="6386" spans="1:19">
      <c r="A6386" s="4" t="s">
        <v>6593</v>
      </c>
      <c r="B6386" s="4" t="s">
        <v>237</v>
      </c>
      <c r="C6386" s="4" t="s">
        <v>177</v>
      </c>
      <c r="D6386" s="4" t="s">
        <v>21</v>
      </c>
      <c r="E6386" s="4" t="s">
        <v>172</v>
      </c>
      <c r="F6386" s="3">
        <v>42980</v>
      </c>
      <c r="G6386" s="3">
        <v>42995</v>
      </c>
      <c r="H6386">
        <v>57</v>
      </c>
      <c r="I6386" s="4" t="s">
        <v>9018</v>
      </c>
      <c r="J6386" s="4" t="s">
        <v>9019</v>
      </c>
      <c r="K6386" s="4" t="s">
        <v>9012</v>
      </c>
      <c r="L6386">
        <v>55</v>
      </c>
      <c r="M6386" s="4" t="s">
        <v>9322</v>
      </c>
      <c r="N6386">
        <v>1996</v>
      </c>
      <c r="O6386">
        <v>1100.04</v>
      </c>
      <c r="P6386">
        <v>2822</v>
      </c>
      <c r="Q6386" s="4" t="s">
        <v>23</v>
      </c>
      <c r="R6386" s="4" t="s">
        <v>24</v>
      </c>
      <c r="S6386">
        <v>15</v>
      </c>
    </row>
    <row r="6387" spans="1:19">
      <c r="A6387" s="4" t="s">
        <v>6594</v>
      </c>
      <c r="B6387" s="4" t="s">
        <v>196</v>
      </c>
      <c r="C6387" s="4" t="s">
        <v>177</v>
      </c>
      <c r="D6387" s="4" t="s">
        <v>48</v>
      </c>
      <c r="E6387" s="4" t="s">
        <v>172</v>
      </c>
      <c r="F6387" s="3">
        <v>42980</v>
      </c>
      <c r="G6387" s="3">
        <v>43073</v>
      </c>
      <c r="H6387">
        <v>58</v>
      </c>
      <c r="I6387" s="4" t="s">
        <v>9016</v>
      </c>
      <c r="J6387" s="4" t="s">
        <v>9015</v>
      </c>
      <c r="K6387" s="4" t="s">
        <v>9012</v>
      </c>
      <c r="L6387">
        <v>55</v>
      </c>
      <c r="M6387" s="4" t="s">
        <v>39</v>
      </c>
      <c r="N6387">
        <v>1998</v>
      </c>
      <c r="O6387">
        <v>217.87</v>
      </c>
      <c r="P6387">
        <v>551</v>
      </c>
      <c r="Q6387" s="4" t="s">
        <v>23</v>
      </c>
      <c r="R6387" s="4" t="s">
        <v>24</v>
      </c>
      <c r="S6387">
        <v>93</v>
      </c>
    </row>
    <row r="6388" spans="1:19">
      <c r="A6388" s="4" t="s">
        <v>6595</v>
      </c>
      <c r="B6388" s="4" t="s">
        <v>203</v>
      </c>
      <c r="C6388" s="4" t="s">
        <v>171</v>
      </c>
      <c r="D6388" s="4" t="s">
        <v>75</v>
      </c>
      <c r="E6388" s="4" t="s">
        <v>197</v>
      </c>
      <c r="F6388" s="3">
        <v>42980</v>
      </c>
      <c r="G6388" s="3">
        <v>43089</v>
      </c>
      <c r="H6388">
        <v>0</v>
      </c>
      <c r="I6388" s="4" t="s">
        <v>9023</v>
      </c>
      <c r="J6388" s="4" t="s">
        <v>9024</v>
      </c>
      <c r="K6388" s="4" t="s">
        <v>9010</v>
      </c>
      <c r="L6388">
        <v>1096</v>
      </c>
      <c r="M6388" s="4" t="s">
        <v>73</v>
      </c>
      <c r="N6388">
        <v>1982</v>
      </c>
      <c r="O6388">
        <v>792.46</v>
      </c>
      <c r="P6388">
        <v>1299</v>
      </c>
      <c r="Q6388" s="4" t="s">
        <v>23</v>
      </c>
      <c r="R6388" s="4" t="s">
        <v>24</v>
      </c>
      <c r="S6388">
        <v>109</v>
      </c>
    </row>
    <row r="6389" spans="1:19">
      <c r="A6389" s="4" t="s">
        <v>6596</v>
      </c>
      <c r="B6389" s="4" t="s">
        <v>203</v>
      </c>
      <c r="C6389" s="4" t="s">
        <v>192</v>
      </c>
      <c r="D6389" s="4" t="s">
        <v>71</v>
      </c>
      <c r="E6389" s="4" t="s">
        <v>172</v>
      </c>
      <c r="F6389" s="3">
        <v>42980</v>
      </c>
      <c r="G6389" s="3">
        <v>43084</v>
      </c>
      <c r="H6389">
        <v>3482</v>
      </c>
      <c r="I6389" s="4" t="s">
        <v>9023</v>
      </c>
      <c r="J6389" s="4" t="s">
        <v>9024</v>
      </c>
      <c r="K6389" s="4" t="s">
        <v>9012</v>
      </c>
      <c r="L6389">
        <v>3393</v>
      </c>
      <c r="M6389" s="4" t="s">
        <v>46</v>
      </c>
      <c r="N6389">
        <v>2000</v>
      </c>
      <c r="O6389">
        <v>2952.73</v>
      </c>
      <c r="P6389">
        <v>5107</v>
      </c>
      <c r="Q6389" s="4" t="s">
        <v>23</v>
      </c>
      <c r="R6389" s="4" t="s">
        <v>24</v>
      </c>
      <c r="S6389">
        <v>104</v>
      </c>
    </row>
    <row r="6390" spans="1:19">
      <c r="A6390" s="4" t="s">
        <v>6597</v>
      </c>
      <c r="B6390" s="4" t="s">
        <v>191</v>
      </c>
      <c r="C6390" s="4" t="s">
        <v>199</v>
      </c>
      <c r="D6390" s="4" t="s">
        <v>75</v>
      </c>
      <c r="E6390" s="4" t="s">
        <v>197</v>
      </c>
      <c r="F6390" s="3">
        <v>42980</v>
      </c>
      <c r="G6390" s="3">
        <v>43044</v>
      </c>
      <c r="H6390">
        <v>0</v>
      </c>
      <c r="I6390" s="4" t="s">
        <v>9026</v>
      </c>
      <c r="J6390" s="4" t="s">
        <v>9024</v>
      </c>
      <c r="K6390" s="4" t="s">
        <v>9010</v>
      </c>
      <c r="L6390">
        <v>5482</v>
      </c>
      <c r="M6390" s="4" t="s">
        <v>73</v>
      </c>
      <c r="N6390">
        <v>1982</v>
      </c>
      <c r="O6390">
        <v>792.46</v>
      </c>
      <c r="P6390">
        <v>1299</v>
      </c>
      <c r="Q6390" s="4" t="s">
        <v>23</v>
      </c>
      <c r="R6390" s="4" t="s">
        <v>24</v>
      </c>
      <c r="S6390">
        <v>64</v>
      </c>
    </row>
    <row r="6391" spans="1:19">
      <c r="A6391" s="4" t="s">
        <v>6598</v>
      </c>
      <c r="B6391" s="4" t="s">
        <v>191</v>
      </c>
      <c r="C6391" s="4" t="s">
        <v>199</v>
      </c>
      <c r="D6391" s="4" t="s">
        <v>108</v>
      </c>
      <c r="E6391" s="4" t="s">
        <v>197</v>
      </c>
      <c r="F6391" s="3">
        <v>42980</v>
      </c>
      <c r="G6391" s="3">
        <v>43050</v>
      </c>
      <c r="H6391">
        <v>0</v>
      </c>
      <c r="I6391" s="4" t="s">
        <v>9026</v>
      </c>
      <c r="J6391" s="4" t="s">
        <v>9024</v>
      </c>
      <c r="K6391" s="4" t="s">
        <v>9010</v>
      </c>
      <c r="L6391">
        <v>5482</v>
      </c>
      <c r="M6391" s="4" t="s">
        <v>33</v>
      </c>
      <c r="N6391">
        <v>1996</v>
      </c>
      <c r="O6391">
        <v>2214.94</v>
      </c>
      <c r="P6391">
        <v>5374</v>
      </c>
      <c r="Q6391" s="4" t="s">
        <v>23</v>
      </c>
      <c r="R6391" s="4" t="s">
        <v>24</v>
      </c>
      <c r="S6391">
        <v>70</v>
      </c>
    </row>
    <row r="6392" spans="1:19">
      <c r="A6392" s="4" t="s">
        <v>6599</v>
      </c>
      <c r="B6392" s="4" t="s">
        <v>191</v>
      </c>
      <c r="C6392" s="4" t="s">
        <v>179</v>
      </c>
      <c r="D6392" s="4" t="s">
        <v>98</v>
      </c>
      <c r="E6392" s="4" t="s">
        <v>172</v>
      </c>
      <c r="F6392" s="3">
        <v>42980</v>
      </c>
      <c r="G6392" s="3">
        <v>43063</v>
      </c>
      <c r="H6392">
        <v>529</v>
      </c>
      <c r="I6392" s="4" t="s">
        <v>9026</v>
      </c>
      <c r="J6392" s="4" t="s">
        <v>9024</v>
      </c>
      <c r="K6392" s="4" t="s">
        <v>9010</v>
      </c>
      <c r="L6392">
        <v>550</v>
      </c>
      <c r="M6392" s="4" t="s">
        <v>39</v>
      </c>
      <c r="N6392">
        <v>2002</v>
      </c>
      <c r="O6392">
        <v>349.81</v>
      </c>
      <c r="P6392">
        <v>315</v>
      </c>
      <c r="Q6392" s="4" t="s">
        <v>23</v>
      </c>
      <c r="R6392" s="4" t="s">
        <v>24</v>
      </c>
      <c r="S6392">
        <v>83</v>
      </c>
    </row>
    <row r="6393" spans="1:19">
      <c r="A6393" s="4" t="s">
        <v>6600</v>
      </c>
      <c r="B6393" s="4" t="s">
        <v>230</v>
      </c>
      <c r="C6393" s="4" t="s">
        <v>192</v>
      </c>
      <c r="D6393" s="4" t="s">
        <v>32</v>
      </c>
      <c r="E6393" s="4" t="s">
        <v>197</v>
      </c>
      <c r="F6393" s="3">
        <v>42980</v>
      </c>
      <c r="G6393" s="3">
        <v>43063</v>
      </c>
      <c r="H6393">
        <v>0</v>
      </c>
      <c r="I6393" s="4" t="s">
        <v>9026</v>
      </c>
      <c r="J6393" s="4" t="s">
        <v>9024</v>
      </c>
      <c r="K6393" s="4" t="s">
        <v>9012</v>
      </c>
      <c r="L6393">
        <v>3393</v>
      </c>
      <c r="M6393" s="4" t="s">
        <v>33</v>
      </c>
      <c r="N6393">
        <v>2009</v>
      </c>
      <c r="O6393">
        <v>497.11</v>
      </c>
      <c r="P6393">
        <v>1588</v>
      </c>
      <c r="Q6393" s="4" t="s">
        <v>23</v>
      </c>
      <c r="R6393" s="4" t="s">
        <v>24</v>
      </c>
      <c r="S6393">
        <v>83</v>
      </c>
    </row>
    <row r="6394" spans="1:19">
      <c r="A6394" s="4" t="s">
        <v>6601</v>
      </c>
      <c r="B6394" s="4" t="s">
        <v>230</v>
      </c>
      <c r="C6394" s="4" t="s">
        <v>179</v>
      </c>
      <c r="D6394" s="4" t="s">
        <v>98</v>
      </c>
      <c r="E6394" s="4" t="s">
        <v>172</v>
      </c>
      <c r="F6394" s="3">
        <v>42980</v>
      </c>
      <c r="G6394" s="3">
        <v>43047</v>
      </c>
      <c r="H6394">
        <v>505</v>
      </c>
      <c r="I6394" s="4" t="s">
        <v>9026</v>
      </c>
      <c r="J6394" s="4" t="s">
        <v>9024</v>
      </c>
      <c r="K6394" s="4" t="s">
        <v>9010</v>
      </c>
      <c r="L6394">
        <v>550</v>
      </c>
      <c r="M6394" s="4" t="s">
        <v>39</v>
      </c>
      <c r="N6394">
        <v>2002</v>
      </c>
      <c r="O6394">
        <v>349.81</v>
      </c>
      <c r="P6394">
        <v>315</v>
      </c>
      <c r="Q6394" s="4" t="s">
        <v>23</v>
      </c>
      <c r="R6394" s="4" t="s">
        <v>24</v>
      </c>
      <c r="S6394">
        <v>67</v>
      </c>
    </row>
    <row r="6395" spans="1:19">
      <c r="A6395" s="4" t="s">
        <v>6602</v>
      </c>
      <c r="B6395" s="4" t="s">
        <v>187</v>
      </c>
      <c r="C6395" s="4" t="s">
        <v>179</v>
      </c>
      <c r="D6395" s="4" t="s">
        <v>56</v>
      </c>
      <c r="E6395" s="4" t="s">
        <v>172</v>
      </c>
      <c r="F6395" s="3">
        <v>42980</v>
      </c>
      <c r="G6395" s="3">
        <v>43096</v>
      </c>
      <c r="H6395">
        <v>456</v>
      </c>
      <c r="I6395" s="4" t="s">
        <v>9023</v>
      </c>
      <c r="J6395" s="4" t="s">
        <v>9024</v>
      </c>
      <c r="K6395" s="4" t="s">
        <v>9010</v>
      </c>
      <c r="L6395">
        <v>550</v>
      </c>
      <c r="M6395" s="4" t="s">
        <v>55</v>
      </c>
      <c r="N6395">
        <v>1999</v>
      </c>
      <c r="O6395">
        <v>1699.85</v>
      </c>
      <c r="P6395">
        <v>5108</v>
      </c>
      <c r="Q6395" s="4" t="s">
        <v>23</v>
      </c>
      <c r="R6395" s="4" t="s">
        <v>24</v>
      </c>
      <c r="S6395">
        <v>116</v>
      </c>
    </row>
    <row r="6396" spans="1:19">
      <c r="A6396" s="4" t="s">
        <v>6603</v>
      </c>
      <c r="B6396" s="4" t="s">
        <v>244</v>
      </c>
      <c r="C6396" s="4" t="s">
        <v>171</v>
      </c>
      <c r="D6396" s="4" t="s">
        <v>29</v>
      </c>
      <c r="E6396" s="4" t="s">
        <v>197</v>
      </c>
      <c r="F6396" s="3">
        <v>42980</v>
      </c>
      <c r="G6396" s="3">
        <v>43082</v>
      </c>
      <c r="H6396">
        <v>0</v>
      </c>
      <c r="I6396" s="4" t="s">
        <v>9016</v>
      </c>
      <c r="J6396" s="4" t="s">
        <v>9015</v>
      </c>
      <c r="K6396" s="4" t="s">
        <v>9010</v>
      </c>
      <c r="L6396">
        <v>1096</v>
      </c>
      <c r="M6396" s="4" t="s">
        <v>26</v>
      </c>
      <c r="N6396">
        <v>2012</v>
      </c>
      <c r="O6396">
        <v>587.34</v>
      </c>
      <c r="P6396">
        <v>1356</v>
      </c>
      <c r="Q6396" s="4" t="s">
        <v>30</v>
      </c>
      <c r="R6396" s="4" t="s">
        <v>24</v>
      </c>
      <c r="S6396">
        <v>102</v>
      </c>
    </row>
    <row r="6397" spans="1:19">
      <c r="A6397" s="4" t="s">
        <v>6604</v>
      </c>
      <c r="B6397" s="4" t="s">
        <v>244</v>
      </c>
      <c r="C6397" s="4" t="s">
        <v>171</v>
      </c>
      <c r="D6397" s="4" t="s">
        <v>109</v>
      </c>
      <c r="E6397" s="4" t="s">
        <v>197</v>
      </c>
      <c r="F6397" s="3">
        <v>42980</v>
      </c>
      <c r="G6397" s="3">
        <v>43068</v>
      </c>
      <c r="H6397">
        <v>0</v>
      </c>
      <c r="I6397" s="4" t="s">
        <v>9016</v>
      </c>
      <c r="J6397" s="4" t="s">
        <v>9015</v>
      </c>
      <c r="K6397" s="4" t="s">
        <v>9010</v>
      </c>
      <c r="L6397">
        <v>1096</v>
      </c>
      <c r="M6397" s="4" t="s">
        <v>58</v>
      </c>
      <c r="N6397">
        <v>1987</v>
      </c>
      <c r="O6397">
        <v>1698.2</v>
      </c>
      <c r="P6397">
        <v>3798</v>
      </c>
      <c r="Q6397" s="4" t="s">
        <v>23</v>
      </c>
      <c r="R6397" s="4" t="s">
        <v>24</v>
      </c>
      <c r="S6397">
        <v>88</v>
      </c>
    </row>
    <row r="6398" spans="1:19">
      <c r="A6398" s="4" t="s">
        <v>6605</v>
      </c>
      <c r="B6398" s="4" t="s">
        <v>208</v>
      </c>
      <c r="C6398" s="4" t="s">
        <v>179</v>
      </c>
      <c r="D6398" s="4" t="s">
        <v>68</v>
      </c>
      <c r="E6398" s="4" t="s">
        <v>197</v>
      </c>
      <c r="F6398" s="3">
        <v>42980</v>
      </c>
      <c r="G6398" s="3">
        <v>43050</v>
      </c>
      <c r="H6398">
        <v>0</v>
      </c>
      <c r="I6398" s="4" t="s">
        <v>9014</v>
      </c>
      <c r="J6398" s="4" t="s">
        <v>9015</v>
      </c>
      <c r="K6398" s="4" t="s">
        <v>9010</v>
      </c>
      <c r="L6398">
        <v>550</v>
      </c>
      <c r="M6398" s="4" t="s">
        <v>9322</v>
      </c>
      <c r="N6398">
        <v>2000</v>
      </c>
      <c r="O6398">
        <v>1223.72</v>
      </c>
      <c r="P6398">
        <v>2497</v>
      </c>
      <c r="Q6398" s="4" t="s">
        <v>69</v>
      </c>
      <c r="R6398" s="4" t="s">
        <v>24</v>
      </c>
      <c r="S6398">
        <v>70</v>
      </c>
    </row>
    <row r="6399" spans="1:19">
      <c r="A6399" s="4" t="s">
        <v>6606</v>
      </c>
      <c r="B6399" s="4" t="s">
        <v>208</v>
      </c>
      <c r="C6399" s="4" t="s">
        <v>177</v>
      </c>
      <c r="D6399" s="4" t="s">
        <v>76</v>
      </c>
      <c r="E6399" s="4" t="s">
        <v>197</v>
      </c>
      <c r="F6399" s="3">
        <v>42980</v>
      </c>
      <c r="G6399" s="3">
        <v>43069</v>
      </c>
      <c r="H6399">
        <v>0</v>
      </c>
      <c r="I6399" s="4" t="s">
        <v>9014</v>
      </c>
      <c r="J6399" s="4" t="s">
        <v>9015</v>
      </c>
      <c r="K6399" s="4" t="s">
        <v>9012</v>
      </c>
      <c r="L6399">
        <v>55</v>
      </c>
      <c r="M6399" s="4" t="s">
        <v>9322</v>
      </c>
      <c r="N6399">
        <v>1997</v>
      </c>
      <c r="O6399">
        <v>8170.38</v>
      </c>
      <c r="P6399">
        <v>16499</v>
      </c>
      <c r="Q6399" s="4" t="s">
        <v>77</v>
      </c>
      <c r="R6399" s="4" t="s">
        <v>24</v>
      </c>
      <c r="S6399">
        <v>89</v>
      </c>
    </row>
    <row r="6400" spans="1:19">
      <c r="A6400" s="4" t="s">
        <v>6607</v>
      </c>
      <c r="B6400" s="4" t="s">
        <v>185</v>
      </c>
      <c r="C6400" s="4" t="s">
        <v>179</v>
      </c>
      <c r="D6400" s="4" t="s">
        <v>87</v>
      </c>
      <c r="E6400" s="4" t="s">
        <v>172</v>
      </c>
      <c r="F6400" s="3">
        <v>42980</v>
      </c>
      <c r="G6400" s="3">
        <v>42994</v>
      </c>
      <c r="H6400">
        <v>555</v>
      </c>
      <c r="I6400" s="4" t="s">
        <v>9023</v>
      </c>
      <c r="J6400" s="4" t="s">
        <v>9024</v>
      </c>
      <c r="K6400" s="4" t="s">
        <v>9010</v>
      </c>
      <c r="L6400">
        <v>550</v>
      </c>
      <c r="M6400" s="4" t="s">
        <v>26</v>
      </c>
      <c r="N6400">
        <v>2004</v>
      </c>
      <c r="O6400">
        <v>1618.89</v>
      </c>
      <c r="P6400">
        <v>3889</v>
      </c>
      <c r="Q6400" s="4" t="s">
        <v>23</v>
      </c>
      <c r="R6400" s="4" t="s">
        <v>24</v>
      </c>
      <c r="S6400">
        <v>14</v>
      </c>
    </row>
    <row r="6401" spans="1:19">
      <c r="A6401" s="4" t="s">
        <v>6608</v>
      </c>
      <c r="B6401" s="4" t="s">
        <v>185</v>
      </c>
      <c r="C6401" s="4" t="s">
        <v>177</v>
      </c>
      <c r="D6401" s="4" t="s">
        <v>84</v>
      </c>
      <c r="E6401" s="4" t="s">
        <v>172</v>
      </c>
      <c r="F6401" s="3">
        <v>42980</v>
      </c>
      <c r="G6401" s="3">
        <v>43001</v>
      </c>
      <c r="H6401">
        <v>47</v>
      </c>
      <c r="I6401" s="4" t="s">
        <v>9023</v>
      </c>
      <c r="J6401" s="4" t="s">
        <v>9024</v>
      </c>
      <c r="K6401" s="4" t="s">
        <v>9012</v>
      </c>
      <c r="L6401">
        <v>55</v>
      </c>
      <c r="M6401" s="4" t="s">
        <v>9322</v>
      </c>
      <c r="N6401">
        <v>1980</v>
      </c>
      <c r="O6401">
        <v>7708.38</v>
      </c>
      <c r="P6401">
        <v>13756</v>
      </c>
      <c r="Q6401" s="4" t="s">
        <v>23</v>
      </c>
      <c r="R6401" s="4" t="s">
        <v>24</v>
      </c>
      <c r="S6401">
        <v>21</v>
      </c>
    </row>
    <row r="6402" spans="1:19">
      <c r="A6402" s="4" t="s">
        <v>6609</v>
      </c>
      <c r="B6402" s="4" t="s">
        <v>181</v>
      </c>
      <c r="C6402" s="4" t="s">
        <v>199</v>
      </c>
      <c r="D6402" s="4" t="s">
        <v>24</v>
      </c>
      <c r="E6402" s="4" t="s">
        <v>193</v>
      </c>
      <c r="F6402" s="3">
        <v>42980</v>
      </c>
      <c r="G6402" s="3"/>
      <c r="I6402" s="4" t="s">
        <v>9026</v>
      </c>
      <c r="J6402" s="4" t="s">
        <v>9024</v>
      </c>
      <c r="K6402" s="4" t="s">
        <v>9010</v>
      </c>
      <c r="L6402">
        <v>5482</v>
      </c>
      <c r="M6402" s="4"/>
      <c r="Q6402" s="4"/>
      <c r="R6402" s="4"/>
    </row>
    <row r="6403" spans="1:19">
      <c r="A6403" s="4" t="s">
        <v>6610</v>
      </c>
      <c r="B6403" s="4" t="s">
        <v>181</v>
      </c>
      <c r="C6403" s="4" t="s">
        <v>179</v>
      </c>
      <c r="D6403" s="4" t="s">
        <v>59</v>
      </c>
      <c r="E6403" s="4" t="s">
        <v>172</v>
      </c>
      <c r="F6403" s="3">
        <v>42980</v>
      </c>
      <c r="G6403" s="3">
        <v>43073</v>
      </c>
      <c r="H6403">
        <v>585</v>
      </c>
      <c r="I6403" s="4" t="s">
        <v>9026</v>
      </c>
      <c r="J6403" s="4" t="s">
        <v>9024</v>
      </c>
      <c r="K6403" s="4" t="s">
        <v>9010</v>
      </c>
      <c r="L6403">
        <v>550</v>
      </c>
      <c r="M6403" s="4" t="s">
        <v>60</v>
      </c>
      <c r="N6403">
        <v>1988</v>
      </c>
      <c r="O6403">
        <v>2059.9</v>
      </c>
      <c r="P6403">
        <v>3644</v>
      </c>
      <c r="Q6403" s="4" t="s">
        <v>23</v>
      </c>
      <c r="R6403" s="4" t="s">
        <v>24</v>
      </c>
      <c r="S6403">
        <v>93</v>
      </c>
    </row>
    <row r="6404" spans="1:19">
      <c r="A6404" s="4" t="s">
        <v>6611</v>
      </c>
      <c r="B6404" s="4" t="s">
        <v>183</v>
      </c>
      <c r="C6404" s="4" t="s">
        <v>177</v>
      </c>
      <c r="D6404" s="4" t="s">
        <v>29</v>
      </c>
      <c r="E6404" s="4" t="s">
        <v>172</v>
      </c>
      <c r="F6404" s="3">
        <v>42981</v>
      </c>
      <c r="G6404" s="3">
        <v>42984</v>
      </c>
      <c r="H6404">
        <v>64</v>
      </c>
      <c r="I6404" s="4" t="s">
        <v>9014</v>
      </c>
      <c r="J6404" s="4" t="s">
        <v>9015</v>
      </c>
      <c r="K6404" s="4" t="s">
        <v>9012</v>
      </c>
      <c r="L6404">
        <v>55</v>
      </c>
      <c r="M6404" s="4" t="s">
        <v>26</v>
      </c>
      <c r="N6404">
        <v>2012</v>
      </c>
      <c r="O6404">
        <v>587.34</v>
      </c>
      <c r="P6404">
        <v>1356</v>
      </c>
      <c r="Q6404" s="4" t="s">
        <v>30</v>
      </c>
      <c r="R6404" s="4" t="s">
        <v>24</v>
      </c>
      <c r="S6404">
        <v>3</v>
      </c>
    </row>
    <row r="6405" spans="1:19">
      <c r="A6405" s="4" t="s">
        <v>6612</v>
      </c>
      <c r="B6405" s="4" t="s">
        <v>183</v>
      </c>
      <c r="C6405" s="4" t="s">
        <v>177</v>
      </c>
      <c r="D6405" s="4" t="s">
        <v>47</v>
      </c>
      <c r="E6405" s="4" t="s">
        <v>172</v>
      </c>
      <c r="F6405" s="3">
        <v>42981</v>
      </c>
      <c r="G6405" s="3">
        <v>43060</v>
      </c>
      <c r="H6405">
        <v>58</v>
      </c>
      <c r="I6405" s="4" t="s">
        <v>9014</v>
      </c>
      <c r="J6405" s="4" t="s">
        <v>9015</v>
      </c>
      <c r="K6405" s="4" t="s">
        <v>9012</v>
      </c>
      <c r="L6405">
        <v>55</v>
      </c>
      <c r="M6405" s="4" t="s">
        <v>46</v>
      </c>
      <c r="N6405">
        <v>1986</v>
      </c>
      <c r="O6405">
        <v>2403.58</v>
      </c>
      <c r="P6405">
        <v>8801</v>
      </c>
      <c r="Q6405" s="4" t="s">
        <v>23</v>
      </c>
      <c r="R6405" s="4" t="s">
        <v>24</v>
      </c>
      <c r="S6405">
        <v>79</v>
      </c>
    </row>
    <row r="6406" spans="1:19">
      <c r="A6406" s="4" t="s">
        <v>6613</v>
      </c>
      <c r="B6406" s="4" t="s">
        <v>246</v>
      </c>
      <c r="C6406" s="4" t="s">
        <v>179</v>
      </c>
      <c r="D6406" s="4" t="s">
        <v>24</v>
      </c>
      <c r="E6406" s="4" t="s">
        <v>193</v>
      </c>
      <c r="F6406" s="3">
        <v>42981</v>
      </c>
      <c r="G6406" s="3"/>
      <c r="I6406" s="4" t="s">
        <v>9021</v>
      </c>
      <c r="J6406" s="4" t="s">
        <v>9019</v>
      </c>
      <c r="K6406" s="4" t="s">
        <v>9010</v>
      </c>
      <c r="L6406">
        <v>550</v>
      </c>
      <c r="M6406" s="4"/>
      <c r="Q6406" s="4"/>
      <c r="R6406" s="4"/>
    </row>
    <row r="6407" spans="1:19">
      <c r="A6407" s="4" t="s">
        <v>6614</v>
      </c>
      <c r="B6407" s="4" t="s">
        <v>263</v>
      </c>
      <c r="C6407" s="4" t="s">
        <v>179</v>
      </c>
      <c r="D6407" s="4" t="s">
        <v>65</v>
      </c>
      <c r="E6407" s="4" t="s">
        <v>172</v>
      </c>
      <c r="F6407" s="3">
        <v>42981</v>
      </c>
      <c r="G6407" s="3">
        <v>42986</v>
      </c>
      <c r="H6407">
        <v>635</v>
      </c>
      <c r="I6407" s="4" t="s">
        <v>9021</v>
      </c>
      <c r="J6407" s="4" t="s">
        <v>9019</v>
      </c>
      <c r="K6407" s="4" t="s">
        <v>9010</v>
      </c>
      <c r="L6407">
        <v>550</v>
      </c>
      <c r="M6407" s="4" t="s">
        <v>33</v>
      </c>
      <c r="N6407">
        <v>1990</v>
      </c>
      <c r="O6407">
        <v>2520.83</v>
      </c>
      <c r="P6407">
        <v>3502</v>
      </c>
      <c r="Q6407" s="4" t="s">
        <v>23</v>
      </c>
      <c r="R6407" s="4" t="s">
        <v>24</v>
      </c>
      <c r="S6407">
        <v>5</v>
      </c>
    </row>
    <row r="6408" spans="1:19">
      <c r="A6408" s="4" t="s">
        <v>6615</v>
      </c>
      <c r="B6408" s="4" t="s">
        <v>263</v>
      </c>
      <c r="C6408" s="4" t="s">
        <v>9011</v>
      </c>
      <c r="D6408" s="4" t="s">
        <v>50</v>
      </c>
      <c r="E6408" s="4" t="s">
        <v>172</v>
      </c>
      <c r="F6408" s="3">
        <v>42981</v>
      </c>
      <c r="G6408" s="3">
        <v>42991</v>
      </c>
      <c r="H6408">
        <v>5626</v>
      </c>
      <c r="I6408" s="4" t="s">
        <v>9021</v>
      </c>
      <c r="J6408" s="4" t="s">
        <v>9019</v>
      </c>
      <c r="K6408" s="4" t="s">
        <v>9010</v>
      </c>
      <c r="L6408">
        <v>4821</v>
      </c>
      <c r="M6408" s="4" t="s">
        <v>9322</v>
      </c>
      <c r="N6408">
        <v>1992</v>
      </c>
      <c r="O6408">
        <v>1712.68</v>
      </c>
      <c r="P6408">
        <v>3194</v>
      </c>
      <c r="Q6408" s="4" t="s">
        <v>23</v>
      </c>
      <c r="R6408" s="4" t="s">
        <v>21</v>
      </c>
      <c r="S6408">
        <v>10</v>
      </c>
    </row>
    <row r="6409" spans="1:19">
      <c r="A6409" s="4" t="s">
        <v>6616</v>
      </c>
      <c r="B6409" s="4" t="s">
        <v>263</v>
      </c>
      <c r="C6409" s="4" t="s">
        <v>192</v>
      </c>
      <c r="D6409" s="4" t="s">
        <v>123</v>
      </c>
      <c r="E6409" s="4" t="s">
        <v>172</v>
      </c>
      <c r="F6409" s="3">
        <v>42981</v>
      </c>
      <c r="G6409" s="3">
        <v>43083</v>
      </c>
      <c r="H6409">
        <v>3595</v>
      </c>
      <c r="I6409" s="4" t="s">
        <v>9021</v>
      </c>
      <c r="J6409" s="4" t="s">
        <v>9019</v>
      </c>
      <c r="K6409" s="4" t="s">
        <v>9012</v>
      </c>
      <c r="L6409">
        <v>3393</v>
      </c>
      <c r="M6409" s="4" t="s">
        <v>39</v>
      </c>
      <c r="N6409">
        <v>1989</v>
      </c>
      <c r="O6409">
        <v>3838.39</v>
      </c>
      <c r="P6409">
        <v>8274</v>
      </c>
      <c r="Q6409" s="4" t="s">
        <v>23</v>
      </c>
      <c r="R6409" s="4" t="s">
        <v>24</v>
      </c>
      <c r="S6409">
        <v>102</v>
      </c>
    </row>
    <row r="6410" spans="1:19">
      <c r="A6410" s="4" t="s">
        <v>6617</v>
      </c>
      <c r="B6410" s="4" t="s">
        <v>212</v>
      </c>
      <c r="C6410" s="4" t="s">
        <v>177</v>
      </c>
      <c r="D6410" s="4" t="s">
        <v>24</v>
      </c>
      <c r="E6410" s="4" t="s">
        <v>193</v>
      </c>
      <c r="F6410" s="3">
        <v>42981</v>
      </c>
      <c r="G6410" s="3"/>
      <c r="I6410" s="4" t="s">
        <v>9023</v>
      </c>
      <c r="J6410" s="4" t="s">
        <v>9024</v>
      </c>
      <c r="K6410" s="4" t="s">
        <v>9012</v>
      </c>
      <c r="L6410">
        <v>55</v>
      </c>
      <c r="M6410" s="4"/>
      <c r="Q6410" s="4"/>
      <c r="R6410" s="4"/>
    </row>
    <row r="6411" spans="1:19">
      <c r="A6411" s="4" t="s">
        <v>6618</v>
      </c>
      <c r="B6411" s="4" t="s">
        <v>196</v>
      </c>
      <c r="C6411" s="4" t="s">
        <v>9011</v>
      </c>
      <c r="D6411" s="4" t="s">
        <v>119</v>
      </c>
      <c r="E6411" s="4" t="s">
        <v>197</v>
      </c>
      <c r="F6411" s="3">
        <v>42981</v>
      </c>
      <c r="G6411" s="3">
        <v>43043</v>
      </c>
      <c r="H6411">
        <v>0</v>
      </c>
      <c r="I6411" s="4" t="s">
        <v>9016</v>
      </c>
      <c r="J6411" s="4" t="s">
        <v>9015</v>
      </c>
      <c r="K6411" s="4" t="s">
        <v>9010</v>
      </c>
      <c r="L6411">
        <v>4821</v>
      </c>
      <c r="M6411" s="4" t="s">
        <v>55</v>
      </c>
      <c r="N6411">
        <v>1988</v>
      </c>
      <c r="O6411">
        <v>5266.09</v>
      </c>
      <c r="P6411">
        <v>8595</v>
      </c>
      <c r="Q6411" s="4" t="s">
        <v>23</v>
      </c>
      <c r="R6411" s="4" t="s">
        <v>56</v>
      </c>
      <c r="S6411">
        <v>62</v>
      </c>
    </row>
    <row r="6412" spans="1:19">
      <c r="A6412" s="4" t="s">
        <v>6619</v>
      </c>
      <c r="B6412" s="4" t="s">
        <v>196</v>
      </c>
      <c r="C6412" s="4" t="s">
        <v>9011</v>
      </c>
      <c r="D6412" s="4" t="s">
        <v>47</v>
      </c>
      <c r="E6412" s="4" t="s">
        <v>172</v>
      </c>
      <c r="F6412" s="3">
        <v>42981</v>
      </c>
      <c r="G6412" s="3">
        <v>43071</v>
      </c>
      <c r="H6412">
        <v>4981</v>
      </c>
      <c r="I6412" s="4" t="s">
        <v>9016</v>
      </c>
      <c r="J6412" s="4" t="s">
        <v>9015</v>
      </c>
      <c r="K6412" s="4" t="s">
        <v>9010</v>
      </c>
      <c r="L6412">
        <v>4821</v>
      </c>
      <c r="M6412" s="4" t="s">
        <v>46</v>
      </c>
      <c r="N6412">
        <v>1986</v>
      </c>
      <c r="O6412">
        <v>2403.58</v>
      </c>
      <c r="P6412">
        <v>8801</v>
      </c>
      <c r="Q6412" s="4" t="s">
        <v>23</v>
      </c>
      <c r="R6412" s="4" t="s">
        <v>24</v>
      </c>
      <c r="S6412">
        <v>90</v>
      </c>
    </row>
    <row r="6413" spans="1:19">
      <c r="A6413" s="4" t="s">
        <v>6620</v>
      </c>
      <c r="B6413" s="4" t="s">
        <v>203</v>
      </c>
      <c r="C6413" s="4" t="s">
        <v>171</v>
      </c>
      <c r="D6413" s="4" t="s">
        <v>24</v>
      </c>
      <c r="E6413" s="4" t="s">
        <v>193</v>
      </c>
      <c r="F6413" s="3">
        <v>42981</v>
      </c>
      <c r="G6413" s="3"/>
      <c r="I6413" s="4" t="s">
        <v>9023</v>
      </c>
      <c r="J6413" s="4" t="s">
        <v>9024</v>
      </c>
      <c r="K6413" s="4" t="s">
        <v>9010</v>
      </c>
      <c r="L6413">
        <v>1096</v>
      </c>
      <c r="M6413" s="4"/>
      <c r="Q6413" s="4"/>
      <c r="R6413" s="4"/>
    </row>
    <row r="6414" spans="1:19">
      <c r="A6414" s="4" t="s">
        <v>6621</v>
      </c>
      <c r="B6414" s="4" t="s">
        <v>203</v>
      </c>
      <c r="C6414" s="4" t="s">
        <v>177</v>
      </c>
      <c r="D6414" s="4" t="s">
        <v>57</v>
      </c>
      <c r="E6414" s="4" t="s">
        <v>193</v>
      </c>
      <c r="F6414" s="3">
        <v>42981</v>
      </c>
      <c r="G6414" s="3"/>
      <c r="I6414" s="4" t="s">
        <v>9023</v>
      </c>
      <c r="J6414" s="4" t="s">
        <v>9024</v>
      </c>
      <c r="K6414" s="4" t="s">
        <v>9012</v>
      </c>
      <c r="L6414">
        <v>55</v>
      </c>
      <c r="M6414" s="4" t="s">
        <v>58</v>
      </c>
      <c r="N6414">
        <v>2006</v>
      </c>
      <c r="O6414">
        <v>1102.43</v>
      </c>
      <c r="P6414">
        <v>1759</v>
      </c>
      <c r="Q6414" s="4" t="s">
        <v>23</v>
      </c>
      <c r="R6414" s="4" t="s">
        <v>24</v>
      </c>
    </row>
    <row r="6415" spans="1:19">
      <c r="A6415" s="4" t="s">
        <v>6622</v>
      </c>
      <c r="B6415" s="4" t="s">
        <v>191</v>
      </c>
      <c r="C6415" s="4" t="s">
        <v>179</v>
      </c>
      <c r="D6415" s="4" t="s">
        <v>75</v>
      </c>
      <c r="E6415" s="4" t="s">
        <v>172</v>
      </c>
      <c r="F6415" s="3">
        <v>42981</v>
      </c>
      <c r="G6415" s="3">
        <v>42992</v>
      </c>
      <c r="H6415">
        <v>524</v>
      </c>
      <c r="I6415" s="4" t="s">
        <v>9026</v>
      </c>
      <c r="J6415" s="4" t="s">
        <v>9024</v>
      </c>
      <c r="K6415" s="4" t="s">
        <v>9010</v>
      </c>
      <c r="L6415">
        <v>550</v>
      </c>
      <c r="M6415" s="4" t="s">
        <v>73</v>
      </c>
      <c r="N6415">
        <v>1982</v>
      </c>
      <c r="O6415">
        <v>792.46</v>
      </c>
      <c r="P6415">
        <v>1299</v>
      </c>
      <c r="Q6415" s="4" t="s">
        <v>23</v>
      </c>
      <c r="R6415" s="4" t="s">
        <v>24</v>
      </c>
      <c r="S6415">
        <v>11</v>
      </c>
    </row>
    <row r="6416" spans="1:19">
      <c r="A6416" s="4" t="s">
        <v>6623</v>
      </c>
      <c r="B6416" s="4" t="s">
        <v>191</v>
      </c>
      <c r="C6416" s="4" t="s">
        <v>177</v>
      </c>
      <c r="D6416" s="4" t="s">
        <v>90</v>
      </c>
      <c r="E6416" s="4" t="s">
        <v>172</v>
      </c>
      <c r="F6416" s="3">
        <v>42981</v>
      </c>
      <c r="G6416" s="3">
        <v>43075</v>
      </c>
      <c r="H6416">
        <v>54</v>
      </c>
      <c r="I6416" s="4" t="s">
        <v>9026</v>
      </c>
      <c r="J6416" s="4" t="s">
        <v>9024</v>
      </c>
      <c r="K6416" s="4" t="s">
        <v>9012</v>
      </c>
      <c r="L6416">
        <v>55</v>
      </c>
      <c r="M6416" s="4" t="s">
        <v>73</v>
      </c>
      <c r="N6416">
        <v>1987</v>
      </c>
      <c r="O6416">
        <v>405.59</v>
      </c>
      <c r="P6416">
        <v>1179</v>
      </c>
      <c r="Q6416" s="4" t="s">
        <v>91</v>
      </c>
      <c r="R6416" s="4" t="s">
        <v>92</v>
      </c>
      <c r="S6416">
        <v>94</v>
      </c>
    </row>
    <row r="6417" spans="1:19">
      <c r="A6417" s="4" t="s">
        <v>6624</v>
      </c>
      <c r="B6417" s="4" t="s">
        <v>343</v>
      </c>
      <c r="C6417" s="4" t="s">
        <v>9011</v>
      </c>
      <c r="D6417" s="4" t="s">
        <v>61</v>
      </c>
      <c r="E6417" s="4" t="s">
        <v>172</v>
      </c>
      <c r="F6417" s="3">
        <v>42981</v>
      </c>
      <c r="G6417" s="3">
        <v>42994</v>
      </c>
      <c r="H6417">
        <v>5080</v>
      </c>
      <c r="I6417" s="4" t="s">
        <v>9016</v>
      </c>
      <c r="J6417" s="4" t="s">
        <v>9015</v>
      </c>
      <c r="K6417" s="4" t="s">
        <v>9010</v>
      </c>
      <c r="L6417">
        <v>4821</v>
      </c>
      <c r="M6417" s="4" t="s">
        <v>58</v>
      </c>
      <c r="N6417">
        <v>1991</v>
      </c>
      <c r="O6417">
        <v>2819.5</v>
      </c>
      <c r="P6417">
        <v>7227</v>
      </c>
      <c r="Q6417" s="4" t="s">
        <v>23</v>
      </c>
      <c r="R6417" s="4" t="s">
        <v>62</v>
      </c>
      <c r="S6417">
        <v>13</v>
      </c>
    </row>
    <row r="6418" spans="1:19">
      <c r="A6418" s="4" t="s">
        <v>6625</v>
      </c>
      <c r="B6418" s="4" t="s">
        <v>230</v>
      </c>
      <c r="C6418" s="4" t="s">
        <v>199</v>
      </c>
      <c r="D6418" s="4" t="s">
        <v>24</v>
      </c>
      <c r="E6418" s="4" t="s">
        <v>193</v>
      </c>
      <c r="F6418" s="3">
        <v>42981</v>
      </c>
      <c r="G6418" s="3"/>
      <c r="I6418" s="4" t="s">
        <v>9026</v>
      </c>
      <c r="J6418" s="4" t="s">
        <v>9024</v>
      </c>
      <c r="K6418" s="4" t="s">
        <v>9010</v>
      </c>
      <c r="L6418">
        <v>5482</v>
      </c>
      <c r="M6418" s="4"/>
      <c r="Q6418" s="4"/>
      <c r="R6418" s="4"/>
    </row>
    <row r="6419" spans="1:19">
      <c r="A6419" s="4" t="s">
        <v>6626</v>
      </c>
      <c r="B6419" s="4" t="s">
        <v>187</v>
      </c>
      <c r="C6419" s="4" t="s">
        <v>177</v>
      </c>
      <c r="D6419" s="4" t="s">
        <v>105</v>
      </c>
      <c r="E6419" s="4" t="s">
        <v>172</v>
      </c>
      <c r="F6419" s="3">
        <v>42981</v>
      </c>
      <c r="G6419" s="3">
        <v>43081</v>
      </c>
      <c r="H6419">
        <v>50</v>
      </c>
      <c r="I6419" s="4" t="s">
        <v>9023</v>
      </c>
      <c r="J6419" s="4" t="s">
        <v>9024</v>
      </c>
      <c r="K6419" s="4" t="s">
        <v>9012</v>
      </c>
      <c r="L6419">
        <v>55</v>
      </c>
      <c r="M6419" s="4" t="s">
        <v>36</v>
      </c>
      <c r="N6419">
        <v>1996</v>
      </c>
      <c r="O6419">
        <v>6354.87</v>
      </c>
      <c r="P6419">
        <v>16780</v>
      </c>
      <c r="Q6419" s="4" t="s">
        <v>23</v>
      </c>
      <c r="R6419" s="4" t="s">
        <v>35</v>
      </c>
      <c r="S6419">
        <v>100</v>
      </c>
    </row>
    <row r="6420" spans="1:19">
      <c r="A6420" s="4" t="s">
        <v>6627</v>
      </c>
      <c r="B6420" s="4" t="s">
        <v>201</v>
      </c>
      <c r="C6420" s="4" t="s">
        <v>199</v>
      </c>
      <c r="D6420" s="4" t="s">
        <v>90</v>
      </c>
      <c r="E6420" s="4" t="s">
        <v>172</v>
      </c>
      <c r="F6420" s="3">
        <v>42981</v>
      </c>
      <c r="G6420" s="3">
        <v>42987</v>
      </c>
      <c r="H6420">
        <v>6656</v>
      </c>
      <c r="I6420" s="4" t="s">
        <v>9026</v>
      </c>
      <c r="J6420" s="4" t="s">
        <v>9024</v>
      </c>
      <c r="K6420" s="4" t="s">
        <v>9010</v>
      </c>
      <c r="L6420">
        <v>5482</v>
      </c>
      <c r="M6420" s="4" t="s">
        <v>73</v>
      </c>
      <c r="N6420">
        <v>1987</v>
      </c>
      <c r="O6420">
        <v>405.59</v>
      </c>
      <c r="P6420">
        <v>1179</v>
      </c>
      <c r="Q6420" s="4" t="s">
        <v>91</v>
      </c>
      <c r="R6420" s="4" t="s">
        <v>92</v>
      </c>
      <c r="S6420">
        <v>6</v>
      </c>
    </row>
    <row r="6421" spans="1:19">
      <c r="A6421" s="4" t="s">
        <v>6628</v>
      </c>
      <c r="B6421" s="4" t="s">
        <v>232</v>
      </c>
      <c r="C6421" s="4" t="s">
        <v>9011</v>
      </c>
      <c r="D6421" s="4" t="s">
        <v>50</v>
      </c>
      <c r="E6421" s="4" t="s">
        <v>172</v>
      </c>
      <c r="F6421" s="3">
        <v>42981</v>
      </c>
      <c r="G6421" s="3">
        <v>42988</v>
      </c>
      <c r="H6421">
        <v>4641</v>
      </c>
      <c r="I6421" s="4" t="s">
        <v>9021</v>
      </c>
      <c r="J6421" s="4" t="s">
        <v>9019</v>
      </c>
      <c r="K6421" s="4" t="s">
        <v>9010</v>
      </c>
      <c r="L6421">
        <v>4821</v>
      </c>
      <c r="M6421" s="4" t="s">
        <v>9322</v>
      </c>
      <c r="N6421">
        <v>1992</v>
      </c>
      <c r="O6421">
        <v>1712.68</v>
      </c>
      <c r="P6421">
        <v>3194</v>
      </c>
      <c r="Q6421" s="4" t="s">
        <v>23</v>
      </c>
      <c r="R6421" s="4" t="s">
        <v>21</v>
      </c>
      <c r="S6421">
        <v>7</v>
      </c>
    </row>
    <row r="6422" spans="1:19">
      <c r="A6422" s="4" t="s">
        <v>6629</v>
      </c>
      <c r="B6422" s="4" t="s">
        <v>205</v>
      </c>
      <c r="C6422" s="4" t="s">
        <v>265</v>
      </c>
      <c r="D6422" s="4" t="s">
        <v>122</v>
      </c>
      <c r="E6422" s="4" t="s">
        <v>172</v>
      </c>
      <c r="F6422" s="3">
        <v>42981</v>
      </c>
      <c r="G6422" s="3">
        <v>43049</v>
      </c>
      <c r="H6422">
        <v>26186</v>
      </c>
      <c r="I6422" s="4" t="s">
        <v>9023</v>
      </c>
      <c r="J6422" s="4" t="s">
        <v>9024</v>
      </c>
      <c r="K6422" s="4" t="s">
        <v>9013</v>
      </c>
      <c r="L6422">
        <v>26768</v>
      </c>
      <c r="M6422" s="4" t="s">
        <v>58</v>
      </c>
      <c r="N6422">
        <v>1993</v>
      </c>
      <c r="O6422">
        <v>7537.24</v>
      </c>
      <c r="P6422">
        <v>20293</v>
      </c>
      <c r="Q6422" s="4" t="s">
        <v>23</v>
      </c>
      <c r="R6422" s="4" t="s">
        <v>24</v>
      </c>
      <c r="S6422">
        <v>68</v>
      </c>
    </row>
    <row r="6423" spans="1:19">
      <c r="A6423" s="4" t="s">
        <v>6630</v>
      </c>
      <c r="B6423" s="4" t="s">
        <v>185</v>
      </c>
      <c r="C6423" s="4" t="s">
        <v>177</v>
      </c>
      <c r="D6423" s="4" t="s">
        <v>24</v>
      </c>
      <c r="E6423" s="4" t="s">
        <v>193</v>
      </c>
      <c r="F6423" s="3">
        <v>42981</v>
      </c>
      <c r="G6423" s="3"/>
      <c r="I6423" s="4" t="s">
        <v>9023</v>
      </c>
      <c r="J6423" s="4" t="s">
        <v>9024</v>
      </c>
      <c r="K6423" s="4" t="s">
        <v>9012</v>
      </c>
      <c r="L6423">
        <v>55</v>
      </c>
      <c r="M6423" s="4"/>
      <c r="Q6423" s="4"/>
      <c r="R6423" s="4"/>
    </row>
    <row r="6424" spans="1:19">
      <c r="A6424" s="4" t="s">
        <v>6631</v>
      </c>
      <c r="B6424" s="4" t="s">
        <v>185</v>
      </c>
      <c r="C6424" s="4" t="s">
        <v>192</v>
      </c>
      <c r="D6424" s="4" t="s">
        <v>93</v>
      </c>
      <c r="E6424" s="4" t="s">
        <v>172</v>
      </c>
      <c r="F6424" s="3">
        <v>42981</v>
      </c>
      <c r="G6424" s="3">
        <v>42992</v>
      </c>
      <c r="H6424">
        <v>4251</v>
      </c>
      <c r="I6424" s="4" t="s">
        <v>9023</v>
      </c>
      <c r="J6424" s="4" t="s">
        <v>9024</v>
      </c>
      <c r="K6424" s="4" t="s">
        <v>9012</v>
      </c>
      <c r="L6424">
        <v>3393</v>
      </c>
      <c r="M6424" s="4" t="s">
        <v>73</v>
      </c>
      <c r="N6424">
        <v>1991</v>
      </c>
      <c r="O6424">
        <v>1012.72</v>
      </c>
      <c r="P6424">
        <v>3492</v>
      </c>
      <c r="Q6424" s="4" t="s">
        <v>94</v>
      </c>
      <c r="R6424" s="4" t="s">
        <v>24</v>
      </c>
      <c r="S6424">
        <v>11</v>
      </c>
    </row>
    <row r="6425" spans="1:19">
      <c r="A6425" s="4" t="s">
        <v>6632</v>
      </c>
      <c r="B6425" s="4" t="s">
        <v>216</v>
      </c>
      <c r="C6425" s="4" t="s">
        <v>179</v>
      </c>
      <c r="D6425" s="4" t="s">
        <v>24</v>
      </c>
      <c r="E6425" s="4" t="s">
        <v>193</v>
      </c>
      <c r="F6425" s="3">
        <v>42981</v>
      </c>
      <c r="G6425" s="3"/>
      <c r="I6425" s="4" t="s">
        <v>9018</v>
      </c>
      <c r="J6425" s="4" t="s">
        <v>9019</v>
      </c>
      <c r="K6425" s="4" t="s">
        <v>9010</v>
      </c>
      <c r="L6425">
        <v>550</v>
      </c>
      <c r="M6425" s="4"/>
      <c r="Q6425" s="4"/>
      <c r="R6425" s="4"/>
    </row>
    <row r="6426" spans="1:19">
      <c r="A6426" s="4" t="s">
        <v>6633</v>
      </c>
      <c r="B6426" s="4" t="s">
        <v>216</v>
      </c>
      <c r="C6426" s="4" t="s">
        <v>177</v>
      </c>
      <c r="D6426" s="4" t="s">
        <v>63</v>
      </c>
      <c r="E6426" s="4" t="s">
        <v>172</v>
      </c>
      <c r="F6426" s="3">
        <v>42981</v>
      </c>
      <c r="G6426" s="3">
        <v>42989</v>
      </c>
      <c r="H6426">
        <v>51</v>
      </c>
      <c r="I6426" s="4" t="s">
        <v>9018</v>
      </c>
      <c r="J6426" s="4" t="s">
        <v>9019</v>
      </c>
      <c r="K6426" s="4" t="s">
        <v>9012</v>
      </c>
      <c r="L6426">
        <v>55</v>
      </c>
      <c r="M6426" s="4" t="s">
        <v>33</v>
      </c>
      <c r="N6426">
        <v>1995</v>
      </c>
      <c r="O6426">
        <v>5158.71</v>
      </c>
      <c r="P6426">
        <v>17479</v>
      </c>
      <c r="Q6426" s="4" t="s">
        <v>64</v>
      </c>
      <c r="R6426" s="4" t="s">
        <v>24</v>
      </c>
      <c r="S6426">
        <v>8</v>
      </c>
    </row>
    <row r="6427" spans="1:19">
      <c r="A6427" s="4" t="s">
        <v>6634</v>
      </c>
      <c r="B6427" s="4" t="s">
        <v>216</v>
      </c>
      <c r="C6427" s="4" t="s">
        <v>177</v>
      </c>
      <c r="D6427" s="4" t="s">
        <v>65</v>
      </c>
      <c r="E6427" s="4" t="s">
        <v>172</v>
      </c>
      <c r="F6427" s="3">
        <v>42981</v>
      </c>
      <c r="G6427" s="3">
        <v>43048</v>
      </c>
      <c r="H6427">
        <v>62</v>
      </c>
      <c r="I6427" s="4" t="s">
        <v>9018</v>
      </c>
      <c r="J6427" s="4" t="s">
        <v>9019</v>
      </c>
      <c r="K6427" s="4" t="s">
        <v>9012</v>
      </c>
      <c r="L6427">
        <v>55</v>
      </c>
      <c r="M6427" s="4" t="s">
        <v>33</v>
      </c>
      <c r="N6427">
        <v>1990</v>
      </c>
      <c r="O6427">
        <v>2520.83</v>
      </c>
      <c r="P6427">
        <v>3502</v>
      </c>
      <c r="Q6427" s="4" t="s">
        <v>23</v>
      </c>
      <c r="R6427" s="4" t="s">
        <v>24</v>
      </c>
      <c r="S6427">
        <v>67</v>
      </c>
    </row>
    <row r="6428" spans="1:19">
      <c r="A6428" s="4" t="s">
        <v>6635</v>
      </c>
      <c r="B6428" s="4" t="s">
        <v>181</v>
      </c>
      <c r="C6428" s="4" t="s">
        <v>179</v>
      </c>
      <c r="D6428" s="4" t="s">
        <v>62</v>
      </c>
      <c r="E6428" s="4" t="s">
        <v>197</v>
      </c>
      <c r="F6428" s="3">
        <v>42981</v>
      </c>
      <c r="G6428" s="3">
        <v>43040</v>
      </c>
      <c r="H6428">
        <v>0</v>
      </c>
      <c r="I6428" s="4" t="s">
        <v>9026</v>
      </c>
      <c r="J6428" s="4" t="s">
        <v>9024</v>
      </c>
      <c r="K6428" s="4" t="s">
        <v>9010</v>
      </c>
      <c r="L6428">
        <v>550</v>
      </c>
      <c r="M6428" s="4" t="s">
        <v>58</v>
      </c>
      <c r="N6428">
        <v>2008</v>
      </c>
      <c r="O6428">
        <v>52.5</v>
      </c>
      <c r="P6428">
        <v>165</v>
      </c>
      <c r="Q6428" s="4" t="s">
        <v>23</v>
      </c>
      <c r="R6428" s="4" t="s">
        <v>24</v>
      </c>
      <c r="S6428">
        <v>59</v>
      </c>
    </row>
    <row r="6429" spans="1:19">
      <c r="A6429" s="4" t="s">
        <v>6636</v>
      </c>
      <c r="B6429" s="4" t="s">
        <v>183</v>
      </c>
      <c r="C6429" s="4" t="s">
        <v>192</v>
      </c>
      <c r="D6429" s="4" t="s">
        <v>109</v>
      </c>
      <c r="E6429" s="4" t="s">
        <v>197</v>
      </c>
      <c r="F6429" s="3">
        <v>42982</v>
      </c>
      <c r="G6429" s="3">
        <v>43051</v>
      </c>
      <c r="H6429">
        <v>0</v>
      </c>
      <c r="I6429" s="4" t="s">
        <v>9014</v>
      </c>
      <c r="J6429" s="4" t="s">
        <v>9015</v>
      </c>
      <c r="K6429" s="4" t="s">
        <v>9012</v>
      </c>
      <c r="L6429">
        <v>3393</v>
      </c>
      <c r="M6429" s="4" t="s">
        <v>58</v>
      </c>
      <c r="N6429">
        <v>1987</v>
      </c>
      <c r="O6429">
        <v>1698.2</v>
      </c>
      <c r="P6429">
        <v>3798</v>
      </c>
      <c r="Q6429" s="4" t="s">
        <v>23</v>
      </c>
      <c r="R6429" s="4" t="s">
        <v>24</v>
      </c>
      <c r="S6429">
        <v>69</v>
      </c>
    </row>
    <row r="6430" spans="1:19">
      <c r="A6430" s="4" t="s">
        <v>6637</v>
      </c>
      <c r="B6430" s="4" t="s">
        <v>183</v>
      </c>
      <c r="C6430" s="4" t="s">
        <v>177</v>
      </c>
      <c r="D6430" s="4" t="s">
        <v>106</v>
      </c>
      <c r="E6430" s="4" t="s">
        <v>172</v>
      </c>
      <c r="F6430" s="3">
        <v>42982</v>
      </c>
      <c r="G6430" s="3">
        <v>43060</v>
      </c>
      <c r="H6430">
        <v>58</v>
      </c>
      <c r="I6430" s="4" t="s">
        <v>9014</v>
      </c>
      <c r="J6430" s="4" t="s">
        <v>9015</v>
      </c>
      <c r="K6430" s="4" t="s">
        <v>9012</v>
      </c>
      <c r="L6430">
        <v>55</v>
      </c>
      <c r="M6430" s="4" t="s">
        <v>46</v>
      </c>
      <c r="N6430">
        <v>2012</v>
      </c>
      <c r="O6430">
        <v>45.39</v>
      </c>
      <c r="P6430">
        <v>100</v>
      </c>
      <c r="Q6430" s="4" t="s">
        <v>23</v>
      </c>
      <c r="R6430" s="4" t="s">
        <v>47</v>
      </c>
      <c r="S6430">
        <v>78</v>
      </c>
    </row>
    <row r="6431" spans="1:19">
      <c r="A6431" s="4" t="s">
        <v>6638</v>
      </c>
      <c r="B6431" s="4" t="s">
        <v>261</v>
      </c>
      <c r="C6431" s="4" t="s">
        <v>171</v>
      </c>
      <c r="D6431" s="4" t="s">
        <v>52</v>
      </c>
      <c r="E6431" s="4" t="s">
        <v>172</v>
      </c>
      <c r="F6431" s="3">
        <v>42982</v>
      </c>
      <c r="G6431" s="3">
        <v>43050</v>
      </c>
      <c r="H6431">
        <v>973</v>
      </c>
      <c r="I6431" s="4" t="s">
        <v>9021</v>
      </c>
      <c r="J6431" s="4" t="s">
        <v>9019</v>
      </c>
      <c r="K6431" s="4" t="s">
        <v>9010</v>
      </c>
      <c r="L6431">
        <v>1096</v>
      </c>
      <c r="M6431" s="4" t="s">
        <v>46</v>
      </c>
      <c r="N6431">
        <v>1999</v>
      </c>
      <c r="O6431">
        <v>1197.44</v>
      </c>
      <c r="P6431">
        <v>2570</v>
      </c>
      <c r="Q6431" s="4" t="s">
        <v>23</v>
      </c>
      <c r="R6431" s="4" t="s">
        <v>24</v>
      </c>
      <c r="S6431">
        <v>68</v>
      </c>
    </row>
    <row r="6432" spans="1:19">
      <c r="A6432" s="4" t="s">
        <v>6639</v>
      </c>
      <c r="B6432" s="4" t="s">
        <v>261</v>
      </c>
      <c r="C6432" s="4" t="s">
        <v>199</v>
      </c>
      <c r="D6432" s="4" t="s">
        <v>83</v>
      </c>
      <c r="E6432" s="4" t="s">
        <v>172</v>
      </c>
      <c r="F6432" s="3">
        <v>42982</v>
      </c>
      <c r="G6432" s="3">
        <v>42991</v>
      </c>
      <c r="H6432">
        <v>4954</v>
      </c>
      <c r="I6432" s="4" t="s">
        <v>9021</v>
      </c>
      <c r="J6432" s="4" t="s">
        <v>9019</v>
      </c>
      <c r="K6432" s="4" t="s">
        <v>9010</v>
      </c>
      <c r="L6432">
        <v>5482</v>
      </c>
      <c r="M6432" s="4" t="s">
        <v>33</v>
      </c>
      <c r="N6432">
        <v>2004</v>
      </c>
      <c r="O6432">
        <v>702.72</v>
      </c>
      <c r="P6432">
        <v>1831</v>
      </c>
      <c r="Q6432" s="4" t="s">
        <v>23</v>
      </c>
      <c r="R6432" s="4" t="s">
        <v>24</v>
      </c>
      <c r="S6432">
        <v>9</v>
      </c>
    </row>
    <row r="6433" spans="1:19">
      <c r="A6433" s="4" t="s">
        <v>6640</v>
      </c>
      <c r="B6433" s="4" t="s">
        <v>246</v>
      </c>
      <c r="C6433" s="4" t="s">
        <v>9011</v>
      </c>
      <c r="D6433" s="4" t="s">
        <v>42</v>
      </c>
      <c r="E6433" s="4" t="s">
        <v>172</v>
      </c>
      <c r="F6433" s="3">
        <v>42982</v>
      </c>
      <c r="G6433" s="3">
        <v>42984</v>
      </c>
      <c r="H6433">
        <v>5113</v>
      </c>
      <c r="I6433" s="4" t="s">
        <v>9021</v>
      </c>
      <c r="J6433" s="4" t="s">
        <v>9019</v>
      </c>
      <c r="K6433" s="4" t="s">
        <v>9010</v>
      </c>
      <c r="L6433">
        <v>4821</v>
      </c>
      <c r="M6433" s="4" t="s">
        <v>26</v>
      </c>
      <c r="N6433">
        <v>2017</v>
      </c>
      <c r="O6433">
        <v>4.54</v>
      </c>
      <c r="P6433">
        <v>9</v>
      </c>
      <c r="Q6433" s="4" t="s">
        <v>23</v>
      </c>
      <c r="R6433" s="4" t="s">
        <v>24</v>
      </c>
      <c r="S6433">
        <v>2</v>
      </c>
    </row>
    <row r="6434" spans="1:19">
      <c r="A6434" s="4" t="s">
        <v>6641</v>
      </c>
      <c r="B6434" s="4" t="s">
        <v>279</v>
      </c>
      <c r="C6434" s="4" t="s">
        <v>9011</v>
      </c>
      <c r="D6434" s="4" t="s">
        <v>24</v>
      </c>
      <c r="E6434" s="4" t="s">
        <v>193</v>
      </c>
      <c r="F6434" s="3">
        <v>42982</v>
      </c>
      <c r="G6434" s="3"/>
      <c r="I6434" s="4" t="s">
        <v>9018</v>
      </c>
      <c r="J6434" s="4" t="s">
        <v>9019</v>
      </c>
      <c r="K6434" s="4" t="s">
        <v>9010</v>
      </c>
      <c r="L6434">
        <v>4821</v>
      </c>
      <c r="M6434" s="4"/>
      <c r="Q6434" s="4"/>
      <c r="R6434" s="4"/>
    </row>
    <row r="6435" spans="1:19">
      <c r="A6435" s="4" t="s">
        <v>6642</v>
      </c>
      <c r="B6435" s="4" t="s">
        <v>279</v>
      </c>
      <c r="C6435" s="4" t="s">
        <v>199</v>
      </c>
      <c r="D6435" s="4" t="s">
        <v>123</v>
      </c>
      <c r="E6435" s="4" t="s">
        <v>172</v>
      </c>
      <c r="F6435" s="3">
        <v>42982</v>
      </c>
      <c r="G6435" s="3">
        <v>43095</v>
      </c>
      <c r="H6435">
        <v>4631</v>
      </c>
      <c r="I6435" s="4" t="s">
        <v>9018</v>
      </c>
      <c r="J6435" s="4" t="s">
        <v>9019</v>
      </c>
      <c r="K6435" s="4" t="s">
        <v>9010</v>
      </c>
      <c r="L6435">
        <v>5482</v>
      </c>
      <c r="M6435" s="4" t="s">
        <v>39</v>
      </c>
      <c r="N6435">
        <v>1989</v>
      </c>
      <c r="O6435">
        <v>3838.39</v>
      </c>
      <c r="P6435">
        <v>8274</v>
      </c>
      <c r="Q6435" s="4" t="s">
        <v>23</v>
      </c>
      <c r="R6435" s="4" t="s">
        <v>24</v>
      </c>
      <c r="S6435">
        <v>113</v>
      </c>
    </row>
    <row r="6436" spans="1:19">
      <c r="A6436" s="4" t="s">
        <v>6643</v>
      </c>
      <c r="B6436" s="4" t="s">
        <v>210</v>
      </c>
      <c r="C6436" s="4" t="s">
        <v>199</v>
      </c>
      <c r="D6436" s="4" t="s">
        <v>42</v>
      </c>
      <c r="E6436" s="4" t="s">
        <v>172</v>
      </c>
      <c r="F6436" s="3">
        <v>42982</v>
      </c>
      <c r="G6436" s="3">
        <v>43040</v>
      </c>
      <c r="H6436">
        <v>5807</v>
      </c>
      <c r="I6436" s="4" t="s">
        <v>9021</v>
      </c>
      <c r="J6436" s="4" t="s">
        <v>9019</v>
      </c>
      <c r="K6436" s="4" t="s">
        <v>9010</v>
      </c>
      <c r="L6436">
        <v>5482</v>
      </c>
      <c r="M6436" s="4" t="s">
        <v>26</v>
      </c>
      <c r="N6436">
        <v>2017</v>
      </c>
      <c r="O6436">
        <v>4.54</v>
      </c>
      <c r="P6436">
        <v>9</v>
      </c>
      <c r="Q6436" s="4" t="s">
        <v>23</v>
      </c>
      <c r="R6436" s="4" t="s">
        <v>24</v>
      </c>
      <c r="S6436">
        <v>58</v>
      </c>
    </row>
    <row r="6437" spans="1:19">
      <c r="A6437" s="4" t="s">
        <v>6644</v>
      </c>
      <c r="B6437" s="4" t="s">
        <v>174</v>
      </c>
      <c r="C6437" s="4" t="s">
        <v>171</v>
      </c>
      <c r="D6437" s="4" t="s">
        <v>76</v>
      </c>
      <c r="E6437" s="4" t="s">
        <v>197</v>
      </c>
      <c r="F6437" s="3">
        <v>42982</v>
      </c>
      <c r="G6437" s="3">
        <v>43069</v>
      </c>
      <c r="H6437">
        <v>0</v>
      </c>
      <c r="I6437" s="4" t="s">
        <v>9016</v>
      </c>
      <c r="J6437" s="4" t="s">
        <v>9015</v>
      </c>
      <c r="K6437" s="4" t="s">
        <v>9010</v>
      </c>
      <c r="L6437">
        <v>1096</v>
      </c>
      <c r="M6437" s="4" t="s">
        <v>9322</v>
      </c>
      <c r="N6437">
        <v>1997</v>
      </c>
      <c r="O6437">
        <v>8170.38</v>
      </c>
      <c r="P6437">
        <v>16499</v>
      </c>
      <c r="Q6437" s="4" t="s">
        <v>77</v>
      </c>
      <c r="R6437" s="4" t="s">
        <v>24</v>
      </c>
      <c r="S6437">
        <v>87</v>
      </c>
    </row>
    <row r="6438" spans="1:19">
      <c r="A6438" s="4" t="s">
        <v>6645</v>
      </c>
      <c r="B6438" s="4" t="s">
        <v>196</v>
      </c>
      <c r="C6438" s="4" t="s">
        <v>179</v>
      </c>
      <c r="D6438" s="4" t="s">
        <v>131</v>
      </c>
      <c r="E6438" s="4" t="s">
        <v>172</v>
      </c>
      <c r="F6438" s="3">
        <v>42982</v>
      </c>
      <c r="G6438" s="3">
        <v>43083</v>
      </c>
      <c r="H6438">
        <v>640</v>
      </c>
      <c r="I6438" s="4" t="s">
        <v>9016</v>
      </c>
      <c r="J6438" s="4" t="s">
        <v>9015</v>
      </c>
      <c r="K6438" s="4" t="s">
        <v>9010</v>
      </c>
      <c r="L6438">
        <v>550</v>
      </c>
      <c r="M6438" s="4" t="s">
        <v>26</v>
      </c>
      <c r="N6438">
        <v>1984</v>
      </c>
      <c r="O6438">
        <v>441.08</v>
      </c>
      <c r="P6438">
        <v>1210</v>
      </c>
      <c r="Q6438" s="4" t="s">
        <v>23</v>
      </c>
      <c r="R6438" s="4" t="s">
        <v>24</v>
      </c>
      <c r="S6438">
        <v>101</v>
      </c>
    </row>
    <row r="6439" spans="1:19">
      <c r="A6439" s="4" t="s">
        <v>6646</v>
      </c>
      <c r="B6439" s="4" t="s">
        <v>196</v>
      </c>
      <c r="C6439" s="4" t="s">
        <v>192</v>
      </c>
      <c r="D6439" s="4" t="s">
        <v>85</v>
      </c>
      <c r="E6439" s="4" t="s">
        <v>172</v>
      </c>
      <c r="F6439" s="3">
        <v>42982</v>
      </c>
      <c r="G6439" s="3">
        <v>43064</v>
      </c>
      <c r="H6439">
        <v>3830</v>
      </c>
      <c r="I6439" s="4" t="s">
        <v>9016</v>
      </c>
      <c r="J6439" s="4" t="s">
        <v>9015</v>
      </c>
      <c r="K6439" s="4" t="s">
        <v>9012</v>
      </c>
      <c r="L6439">
        <v>3393</v>
      </c>
      <c r="M6439" s="4" t="s">
        <v>46</v>
      </c>
      <c r="N6439">
        <v>1985</v>
      </c>
      <c r="O6439">
        <v>375.43</v>
      </c>
      <c r="P6439">
        <v>1190</v>
      </c>
      <c r="Q6439" s="4" t="s">
        <v>23</v>
      </c>
      <c r="R6439" s="4" t="s">
        <v>24</v>
      </c>
      <c r="S6439">
        <v>82</v>
      </c>
    </row>
    <row r="6440" spans="1:19">
      <c r="A6440" s="4" t="s">
        <v>6647</v>
      </c>
      <c r="B6440" s="4" t="s">
        <v>191</v>
      </c>
      <c r="C6440" s="4" t="s">
        <v>199</v>
      </c>
      <c r="D6440" s="4" t="s">
        <v>38</v>
      </c>
      <c r="E6440" s="4" t="s">
        <v>172</v>
      </c>
      <c r="F6440" s="3">
        <v>42982</v>
      </c>
      <c r="G6440" s="3">
        <v>43097</v>
      </c>
      <c r="H6440">
        <v>5285</v>
      </c>
      <c r="I6440" s="4" t="s">
        <v>9026</v>
      </c>
      <c r="J6440" s="4" t="s">
        <v>9024</v>
      </c>
      <c r="K6440" s="4" t="s">
        <v>9010</v>
      </c>
      <c r="L6440">
        <v>5482</v>
      </c>
      <c r="M6440" s="4" t="s">
        <v>39</v>
      </c>
      <c r="N6440">
        <v>1993</v>
      </c>
      <c r="O6440">
        <v>4269.8999999999996</v>
      </c>
      <c r="P6440">
        <v>6472</v>
      </c>
      <c r="Q6440" s="4" t="s">
        <v>23</v>
      </c>
      <c r="R6440" s="4" t="s">
        <v>40</v>
      </c>
      <c r="S6440">
        <v>115</v>
      </c>
    </row>
    <row r="6441" spans="1:19">
      <c r="A6441" s="4" t="s">
        <v>6648</v>
      </c>
      <c r="B6441" s="4" t="s">
        <v>343</v>
      </c>
      <c r="C6441" s="4" t="s">
        <v>9011</v>
      </c>
      <c r="D6441" s="4" t="s">
        <v>27</v>
      </c>
      <c r="E6441" s="4" t="s">
        <v>197</v>
      </c>
      <c r="F6441" s="3">
        <v>42982</v>
      </c>
      <c r="G6441" s="3">
        <v>43058</v>
      </c>
      <c r="H6441">
        <v>0</v>
      </c>
      <c r="I6441" s="4" t="s">
        <v>9016</v>
      </c>
      <c r="J6441" s="4" t="s">
        <v>9015</v>
      </c>
      <c r="K6441" s="4" t="s">
        <v>9010</v>
      </c>
      <c r="L6441">
        <v>4821</v>
      </c>
      <c r="M6441" s="4" t="s">
        <v>26</v>
      </c>
      <c r="N6441">
        <v>1986</v>
      </c>
      <c r="O6441">
        <v>647.17999999999995</v>
      </c>
      <c r="P6441">
        <v>1185</v>
      </c>
      <c r="Q6441" s="4" t="s">
        <v>28</v>
      </c>
      <c r="R6441" s="4" t="s">
        <v>24</v>
      </c>
      <c r="S6441">
        <v>76</v>
      </c>
    </row>
    <row r="6442" spans="1:19">
      <c r="A6442" s="4" t="s">
        <v>6649</v>
      </c>
      <c r="B6442" s="4" t="s">
        <v>219</v>
      </c>
      <c r="C6442" s="4" t="s">
        <v>179</v>
      </c>
      <c r="D6442" s="4" t="s">
        <v>122</v>
      </c>
      <c r="E6442" s="4" t="s">
        <v>197</v>
      </c>
      <c r="F6442" s="3">
        <v>42982</v>
      </c>
      <c r="G6442" s="3">
        <v>43057</v>
      </c>
      <c r="H6442">
        <v>0</v>
      </c>
      <c r="I6442" s="4" t="s">
        <v>9026</v>
      </c>
      <c r="J6442" s="4" t="s">
        <v>9024</v>
      </c>
      <c r="K6442" s="4" t="s">
        <v>9010</v>
      </c>
      <c r="L6442">
        <v>550</v>
      </c>
      <c r="M6442" s="4" t="s">
        <v>58</v>
      </c>
      <c r="N6442">
        <v>1993</v>
      </c>
      <c r="O6442">
        <v>7537.24</v>
      </c>
      <c r="P6442">
        <v>20293</v>
      </c>
      <c r="Q6442" s="4" t="s">
        <v>23</v>
      </c>
      <c r="R6442" s="4" t="s">
        <v>24</v>
      </c>
      <c r="S6442">
        <v>75</v>
      </c>
    </row>
    <row r="6443" spans="1:19">
      <c r="A6443" s="4" t="s">
        <v>6650</v>
      </c>
      <c r="B6443" s="4" t="s">
        <v>170</v>
      </c>
      <c r="C6443" s="4" t="s">
        <v>171</v>
      </c>
      <c r="D6443" s="4" t="s">
        <v>48</v>
      </c>
      <c r="E6443" s="4" t="s">
        <v>172</v>
      </c>
      <c r="F6443" s="3">
        <v>42982</v>
      </c>
      <c r="G6443" s="3">
        <v>43100</v>
      </c>
      <c r="H6443">
        <v>975</v>
      </c>
      <c r="I6443" s="4" t="s">
        <v>9014</v>
      </c>
      <c r="J6443" s="4" t="s">
        <v>9015</v>
      </c>
      <c r="K6443" s="4" t="s">
        <v>9010</v>
      </c>
      <c r="L6443">
        <v>1096</v>
      </c>
      <c r="M6443" s="4" t="s">
        <v>39</v>
      </c>
      <c r="N6443">
        <v>1998</v>
      </c>
      <c r="O6443">
        <v>217.87</v>
      </c>
      <c r="P6443">
        <v>551</v>
      </c>
      <c r="Q6443" s="4" t="s">
        <v>23</v>
      </c>
      <c r="R6443" s="4" t="s">
        <v>24</v>
      </c>
      <c r="S6443">
        <v>118</v>
      </c>
    </row>
    <row r="6444" spans="1:19">
      <c r="A6444" s="4" t="s">
        <v>6651</v>
      </c>
      <c r="B6444" s="4" t="s">
        <v>170</v>
      </c>
      <c r="C6444" s="4" t="s">
        <v>171</v>
      </c>
      <c r="D6444" s="4" t="s">
        <v>61</v>
      </c>
      <c r="E6444" s="4" t="s">
        <v>172</v>
      </c>
      <c r="F6444" s="3">
        <v>42982</v>
      </c>
      <c r="G6444" s="3">
        <v>43082</v>
      </c>
      <c r="H6444">
        <v>847</v>
      </c>
      <c r="I6444" s="4" t="s">
        <v>9014</v>
      </c>
      <c r="J6444" s="4" t="s">
        <v>9015</v>
      </c>
      <c r="K6444" s="4" t="s">
        <v>9010</v>
      </c>
      <c r="L6444">
        <v>1096</v>
      </c>
      <c r="M6444" s="4" t="s">
        <v>58</v>
      </c>
      <c r="N6444">
        <v>1991</v>
      </c>
      <c r="O6444">
        <v>2819.5</v>
      </c>
      <c r="P6444">
        <v>7227</v>
      </c>
      <c r="Q6444" s="4" t="s">
        <v>23</v>
      </c>
      <c r="R6444" s="4" t="s">
        <v>62</v>
      </c>
      <c r="S6444">
        <v>100</v>
      </c>
    </row>
    <row r="6445" spans="1:19">
      <c r="A6445" s="4" t="s">
        <v>6652</v>
      </c>
      <c r="B6445" s="4" t="s">
        <v>189</v>
      </c>
      <c r="C6445" s="4" t="s">
        <v>192</v>
      </c>
      <c r="D6445" s="4" t="s">
        <v>100</v>
      </c>
      <c r="E6445" s="4" t="s">
        <v>172</v>
      </c>
      <c r="F6445" s="3">
        <v>42982</v>
      </c>
      <c r="G6445" s="3">
        <v>43084</v>
      </c>
      <c r="H6445">
        <v>2814</v>
      </c>
      <c r="I6445" s="4" t="s">
        <v>9016</v>
      </c>
      <c r="J6445" s="4" t="s">
        <v>9015</v>
      </c>
      <c r="K6445" s="4" t="s">
        <v>9012</v>
      </c>
      <c r="L6445">
        <v>3393</v>
      </c>
      <c r="M6445" s="4" t="s">
        <v>9322</v>
      </c>
      <c r="N6445">
        <v>1987</v>
      </c>
      <c r="O6445">
        <v>2938.67</v>
      </c>
      <c r="P6445">
        <v>8775</v>
      </c>
      <c r="Q6445" s="4" t="s">
        <v>101</v>
      </c>
      <c r="R6445" s="4" t="s">
        <v>24</v>
      </c>
      <c r="S6445">
        <v>102</v>
      </c>
    </row>
    <row r="6446" spans="1:19">
      <c r="A6446" s="4" t="s">
        <v>6653</v>
      </c>
      <c r="B6446" s="4" t="s">
        <v>205</v>
      </c>
      <c r="C6446" s="4" t="s">
        <v>192</v>
      </c>
      <c r="D6446" s="4" t="s">
        <v>87</v>
      </c>
      <c r="E6446" s="4" t="s">
        <v>172</v>
      </c>
      <c r="F6446" s="3">
        <v>42982</v>
      </c>
      <c r="G6446" s="3">
        <v>43045</v>
      </c>
      <c r="H6446">
        <v>3275</v>
      </c>
      <c r="I6446" s="4" t="s">
        <v>9023</v>
      </c>
      <c r="J6446" s="4" t="s">
        <v>9024</v>
      </c>
      <c r="K6446" s="4" t="s">
        <v>9012</v>
      </c>
      <c r="L6446">
        <v>3393</v>
      </c>
      <c r="M6446" s="4" t="s">
        <v>26</v>
      </c>
      <c r="N6446">
        <v>2004</v>
      </c>
      <c r="O6446">
        <v>1618.89</v>
      </c>
      <c r="P6446">
        <v>3889</v>
      </c>
      <c r="Q6446" s="4" t="s">
        <v>23</v>
      </c>
      <c r="R6446" s="4" t="s">
        <v>24</v>
      </c>
      <c r="S6446">
        <v>63</v>
      </c>
    </row>
    <row r="6447" spans="1:19">
      <c r="A6447" s="4" t="s">
        <v>6654</v>
      </c>
      <c r="B6447" s="4" t="s">
        <v>208</v>
      </c>
      <c r="C6447" s="4" t="s">
        <v>177</v>
      </c>
      <c r="D6447" s="4" t="s">
        <v>27</v>
      </c>
      <c r="E6447" s="4" t="s">
        <v>172</v>
      </c>
      <c r="F6447" s="3">
        <v>42982</v>
      </c>
      <c r="G6447" s="3">
        <v>43095</v>
      </c>
      <c r="H6447">
        <v>41</v>
      </c>
      <c r="I6447" s="4" t="s">
        <v>9014</v>
      </c>
      <c r="J6447" s="4" t="s">
        <v>9015</v>
      </c>
      <c r="K6447" s="4" t="s">
        <v>9012</v>
      </c>
      <c r="L6447">
        <v>55</v>
      </c>
      <c r="M6447" s="4" t="s">
        <v>26</v>
      </c>
      <c r="N6447">
        <v>1986</v>
      </c>
      <c r="O6447">
        <v>647.17999999999995</v>
      </c>
      <c r="P6447">
        <v>1185</v>
      </c>
      <c r="Q6447" s="4" t="s">
        <v>28</v>
      </c>
      <c r="R6447" s="4" t="s">
        <v>24</v>
      </c>
      <c r="S6447">
        <v>113</v>
      </c>
    </row>
    <row r="6448" spans="1:19">
      <c r="A6448" s="4" t="s">
        <v>6655</v>
      </c>
      <c r="B6448" s="4" t="s">
        <v>185</v>
      </c>
      <c r="C6448" s="4" t="s">
        <v>199</v>
      </c>
      <c r="D6448" s="4" t="s">
        <v>44</v>
      </c>
      <c r="E6448" s="4" t="s">
        <v>172</v>
      </c>
      <c r="F6448" s="3">
        <v>42982</v>
      </c>
      <c r="G6448" s="3">
        <v>43058</v>
      </c>
      <c r="H6448">
        <v>5185</v>
      </c>
      <c r="I6448" s="4" t="s">
        <v>9023</v>
      </c>
      <c r="J6448" s="4" t="s">
        <v>9024</v>
      </c>
      <c r="K6448" s="4" t="s">
        <v>9010</v>
      </c>
      <c r="L6448">
        <v>5482</v>
      </c>
      <c r="M6448" s="4" t="s">
        <v>36</v>
      </c>
      <c r="N6448">
        <v>2013</v>
      </c>
      <c r="O6448">
        <v>98.79</v>
      </c>
      <c r="P6448">
        <v>96</v>
      </c>
      <c r="Q6448" s="4" t="s">
        <v>23</v>
      </c>
      <c r="R6448" s="4" t="s">
        <v>35</v>
      </c>
      <c r="S6448">
        <v>76</v>
      </c>
    </row>
    <row r="6449" spans="1:19">
      <c r="A6449" s="4" t="s">
        <v>6656</v>
      </c>
      <c r="B6449" s="4" t="s">
        <v>185</v>
      </c>
      <c r="C6449" s="4" t="s">
        <v>9011</v>
      </c>
      <c r="D6449" s="4" t="s">
        <v>44</v>
      </c>
      <c r="E6449" s="4" t="s">
        <v>172</v>
      </c>
      <c r="F6449" s="3">
        <v>42982</v>
      </c>
      <c r="G6449" s="3">
        <v>42993</v>
      </c>
      <c r="H6449">
        <v>5191</v>
      </c>
      <c r="I6449" s="4" t="s">
        <v>9023</v>
      </c>
      <c r="J6449" s="4" t="s">
        <v>9024</v>
      </c>
      <c r="K6449" s="4" t="s">
        <v>9010</v>
      </c>
      <c r="L6449">
        <v>4821</v>
      </c>
      <c r="M6449" s="4" t="s">
        <v>36</v>
      </c>
      <c r="N6449">
        <v>2013</v>
      </c>
      <c r="O6449">
        <v>98.79</v>
      </c>
      <c r="P6449">
        <v>96</v>
      </c>
      <c r="Q6449" s="4" t="s">
        <v>23</v>
      </c>
      <c r="R6449" s="4" t="s">
        <v>35</v>
      </c>
      <c r="S6449">
        <v>11</v>
      </c>
    </row>
    <row r="6450" spans="1:19">
      <c r="A6450" s="4" t="s">
        <v>6657</v>
      </c>
      <c r="B6450" s="4" t="s">
        <v>216</v>
      </c>
      <c r="C6450" s="4" t="s">
        <v>171</v>
      </c>
      <c r="D6450" s="4" t="s">
        <v>24</v>
      </c>
      <c r="E6450" s="4" t="s">
        <v>193</v>
      </c>
      <c r="F6450" s="3">
        <v>42982</v>
      </c>
      <c r="G6450" s="3"/>
      <c r="I6450" s="4" t="s">
        <v>9018</v>
      </c>
      <c r="J6450" s="4" t="s">
        <v>9019</v>
      </c>
      <c r="K6450" s="4" t="s">
        <v>9010</v>
      </c>
      <c r="L6450">
        <v>1096</v>
      </c>
      <c r="M6450" s="4"/>
      <c r="Q6450" s="4"/>
      <c r="R6450" s="4"/>
    </row>
    <row r="6451" spans="1:19">
      <c r="A6451" s="4" t="s">
        <v>6658</v>
      </c>
      <c r="B6451" s="4" t="s">
        <v>216</v>
      </c>
      <c r="C6451" s="4" t="s">
        <v>177</v>
      </c>
      <c r="D6451" s="4" t="s">
        <v>88</v>
      </c>
      <c r="E6451" s="4" t="s">
        <v>172</v>
      </c>
      <c r="F6451" s="3">
        <v>42982</v>
      </c>
      <c r="G6451" s="3">
        <v>43046</v>
      </c>
      <c r="H6451">
        <v>59</v>
      </c>
      <c r="I6451" s="4" t="s">
        <v>9018</v>
      </c>
      <c r="J6451" s="4" t="s">
        <v>9019</v>
      </c>
      <c r="K6451" s="4" t="s">
        <v>9012</v>
      </c>
      <c r="L6451">
        <v>55</v>
      </c>
      <c r="M6451" s="4" t="s">
        <v>46</v>
      </c>
      <c r="N6451">
        <v>1984</v>
      </c>
      <c r="O6451">
        <v>3027.46</v>
      </c>
      <c r="P6451">
        <v>9516</v>
      </c>
      <c r="Q6451" s="4" t="s">
        <v>89</v>
      </c>
      <c r="R6451" s="4" t="s">
        <v>24</v>
      </c>
      <c r="S6451">
        <v>64</v>
      </c>
    </row>
    <row r="6452" spans="1:19">
      <c r="A6452" s="4" t="s">
        <v>6659</v>
      </c>
      <c r="B6452" s="4" t="s">
        <v>216</v>
      </c>
      <c r="C6452" s="4" t="s">
        <v>177</v>
      </c>
      <c r="D6452" s="4" t="s">
        <v>107</v>
      </c>
      <c r="E6452" s="4" t="s">
        <v>172</v>
      </c>
      <c r="F6452" s="3">
        <v>42982</v>
      </c>
      <c r="G6452" s="3">
        <v>43077</v>
      </c>
      <c r="H6452">
        <v>54</v>
      </c>
      <c r="I6452" s="4" t="s">
        <v>9018</v>
      </c>
      <c r="J6452" s="4" t="s">
        <v>9019</v>
      </c>
      <c r="K6452" s="4" t="s">
        <v>9012</v>
      </c>
      <c r="L6452">
        <v>55</v>
      </c>
      <c r="M6452" s="4" t="s">
        <v>26</v>
      </c>
      <c r="N6452">
        <v>1994</v>
      </c>
      <c r="O6452">
        <v>2818.38</v>
      </c>
      <c r="P6452">
        <v>6290</v>
      </c>
      <c r="Q6452" s="4" t="s">
        <v>23</v>
      </c>
      <c r="R6452" s="4" t="s">
        <v>24</v>
      </c>
      <c r="S6452">
        <v>95</v>
      </c>
    </row>
    <row r="6453" spans="1:19">
      <c r="A6453" s="4" t="s">
        <v>6660</v>
      </c>
      <c r="B6453" s="4" t="s">
        <v>181</v>
      </c>
      <c r="C6453" s="4" t="s">
        <v>179</v>
      </c>
      <c r="D6453" s="4" t="s">
        <v>24</v>
      </c>
      <c r="E6453" s="4" t="s">
        <v>193</v>
      </c>
      <c r="F6453" s="3">
        <v>42982</v>
      </c>
      <c r="G6453" s="3"/>
      <c r="I6453" s="4" t="s">
        <v>9026</v>
      </c>
      <c r="J6453" s="4" t="s">
        <v>9024</v>
      </c>
      <c r="K6453" s="4" t="s">
        <v>9010</v>
      </c>
      <c r="L6453">
        <v>550</v>
      </c>
      <c r="M6453" s="4"/>
      <c r="Q6453" s="4"/>
      <c r="R6453" s="4"/>
    </row>
    <row r="6454" spans="1:19">
      <c r="A6454" s="4" t="s">
        <v>6661</v>
      </c>
      <c r="B6454" s="4" t="s">
        <v>181</v>
      </c>
      <c r="C6454" s="4" t="s">
        <v>192</v>
      </c>
      <c r="D6454" s="4" t="s">
        <v>24</v>
      </c>
      <c r="E6454" s="4" t="s">
        <v>193</v>
      </c>
      <c r="F6454" s="3">
        <v>42982</v>
      </c>
      <c r="G6454" s="3"/>
      <c r="I6454" s="4" t="s">
        <v>9026</v>
      </c>
      <c r="J6454" s="4" t="s">
        <v>9024</v>
      </c>
      <c r="K6454" s="4" t="s">
        <v>9012</v>
      </c>
      <c r="L6454">
        <v>3393</v>
      </c>
      <c r="M6454" s="4"/>
      <c r="Q6454" s="4"/>
      <c r="R6454" s="4"/>
    </row>
    <row r="6455" spans="1:19">
      <c r="A6455" s="4" t="s">
        <v>6662</v>
      </c>
      <c r="B6455" s="4" t="s">
        <v>261</v>
      </c>
      <c r="C6455" s="4" t="s">
        <v>9011</v>
      </c>
      <c r="D6455" s="4" t="s">
        <v>24</v>
      </c>
      <c r="E6455" s="4" t="s">
        <v>193</v>
      </c>
      <c r="F6455" s="3">
        <v>42983</v>
      </c>
      <c r="G6455" s="3"/>
      <c r="I6455" s="4" t="s">
        <v>9021</v>
      </c>
      <c r="J6455" s="4" t="s">
        <v>9019</v>
      </c>
      <c r="K6455" s="4" t="s">
        <v>9010</v>
      </c>
      <c r="L6455">
        <v>4821</v>
      </c>
      <c r="M6455" s="4"/>
      <c r="Q6455" s="4"/>
      <c r="R6455" s="4"/>
    </row>
    <row r="6456" spans="1:19">
      <c r="A6456" s="4" t="s">
        <v>6663</v>
      </c>
      <c r="B6456" s="4" t="s">
        <v>279</v>
      </c>
      <c r="C6456" s="4" t="s">
        <v>171</v>
      </c>
      <c r="D6456" s="4" t="s">
        <v>80</v>
      </c>
      <c r="E6456" s="4" t="s">
        <v>172</v>
      </c>
      <c r="F6456" s="3">
        <v>42983</v>
      </c>
      <c r="G6456" s="3">
        <v>43056</v>
      </c>
      <c r="H6456">
        <v>1076</v>
      </c>
      <c r="I6456" s="4" t="s">
        <v>9018</v>
      </c>
      <c r="J6456" s="4" t="s">
        <v>9019</v>
      </c>
      <c r="K6456" s="4" t="s">
        <v>9010</v>
      </c>
      <c r="L6456">
        <v>1096</v>
      </c>
      <c r="M6456" s="4" t="s">
        <v>9322</v>
      </c>
      <c r="N6456">
        <v>2011</v>
      </c>
      <c r="O6456">
        <v>527.11</v>
      </c>
      <c r="P6456">
        <v>1428</v>
      </c>
      <c r="Q6456" s="4" t="s">
        <v>23</v>
      </c>
      <c r="R6456" s="4" t="s">
        <v>21</v>
      </c>
      <c r="S6456">
        <v>73</v>
      </c>
    </row>
    <row r="6457" spans="1:19">
      <c r="A6457" s="4" t="s">
        <v>6664</v>
      </c>
      <c r="B6457" s="4" t="s">
        <v>210</v>
      </c>
      <c r="C6457" s="4" t="s">
        <v>179</v>
      </c>
      <c r="D6457" s="4" t="s">
        <v>99</v>
      </c>
      <c r="E6457" s="4" t="s">
        <v>172</v>
      </c>
      <c r="F6457" s="3">
        <v>42983</v>
      </c>
      <c r="G6457" s="3">
        <v>43059</v>
      </c>
      <c r="H6457">
        <v>490</v>
      </c>
      <c r="I6457" s="4" t="s">
        <v>9021</v>
      </c>
      <c r="J6457" s="4" t="s">
        <v>9019</v>
      </c>
      <c r="K6457" s="4" t="s">
        <v>9010</v>
      </c>
      <c r="L6457">
        <v>550</v>
      </c>
      <c r="M6457" s="4" t="s">
        <v>33</v>
      </c>
      <c r="N6457">
        <v>2003</v>
      </c>
      <c r="O6457">
        <v>1419.98</v>
      </c>
      <c r="P6457">
        <v>4018</v>
      </c>
      <c r="Q6457" s="4" t="s">
        <v>23</v>
      </c>
      <c r="R6457" s="4" t="s">
        <v>24</v>
      </c>
      <c r="S6457">
        <v>76</v>
      </c>
    </row>
    <row r="6458" spans="1:19">
      <c r="A6458" s="4" t="s">
        <v>6665</v>
      </c>
      <c r="B6458" s="4" t="s">
        <v>174</v>
      </c>
      <c r="C6458" s="4" t="s">
        <v>199</v>
      </c>
      <c r="D6458" s="4" t="s">
        <v>45</v>
      </c>
      <c r="E6458" s="4" t="s">
        <v>197</v>
      </c>
      <c r="F6458" s="3">
        <v>42983</v>
      </c>
      <c r="G6458" s="3">
        <v>43063</v>
      </c>
      <c r="H6458">
        <v>0</v>
      </c>
      <c r="I6458" s="4" t="s">
        <v>9016</v>
      </c>
      <c r="J6458" s="4" t="s">
        <v>9015</v>
      </c>
      <c r="K6458" s="4" t="s">
        <v>9010</v>
      </c>
      <c r="L6458">
        <v>5482</v>
      </c>
      <c r="M6458" s="4" t="s">
        <v>46</v>
      </c>
      <c r="N6458">
        <v>1995</v>
      </c>
      <c r="O6458">
        <v>2173.98</v>
      </c>
      <c r="P6458">
        <v>2928</v>
      </c>
      <c r="Q6458" s="4" t="s">
        <v>23</v>
      </c>
      <c r="R6458" s="4" t="s">
        <v>47</v>
      </c>
      <c r="S6458">
        <v>80</v>
      </c>
    </row>
    <row r="6459" spans="1:19">
      <c r="A6459" s="4" t="s">
        <v>6666</v>
      </c>
      <c r="B6459" s="4" t="s">
        <v>174</v>
      </c>
      <c r="C6459" s="4" t="s">
        <v>9011</v>
      </c>
      <c r="D6459" s="4" t="s">
        <v>27</v>
      </c>
      <c r="E6459" s="4" t="s">
        <v>197</v>
      </c>
      <c r="F6459" s="3">
        <v>42983</v>
      </c>
      <c r="G6459" s="3">
        <v>42991</v>
      </c>
      <c r="H6459">
        <v>0</v>
      </c>
      <c r="I6459" s="4" t="s">
        <v>9016</v>
      </c>
      <c r="J6459" s="4" t="s">
        <v>9015</v>
      </c>
      <c r="K6459" s="4" t="s">
        <v>9010</v>
      </c>
      <c r="L6459">
        <v>4821</v>
      </c>
      <c r="M6459" s="4" t="s">
        <v>26</v>
      </c>
      <c r="N6459">
        <v>1986</v>
      </c>
      <c r="O6459">
        <v>647.17999999999995</v>
      </c>
      <c r="P6459">
        <v>1185</v>
      </c>
      <c r="Q6459" s="4" t="s">
        <v>28</v>
      </c>
      <c r="R6459" s="4" t="s">
        <v>24</v>
      </c>
      <c r="S6459">
        <v>8</v>
      </c>
    </row>
    <row r="6460" spans="1:19">
      <c r="A6460" s="4" t="s">
        <v>6667</v>
      </c>
      <c r="B6460" s="4" t="s">
        <v>196</v>
      </c>
      <c r="C6460" s="4" t="s">
        <v>177</v>
      </c>
      <c r="D6460" s="4" t="s">
        <v>27</v>
      </c>
      <c r="E6460" s="4" t="s">
        <v>197</v>
      </c>
      <c r="F6460" s="3">
        <v>42983</v>
      </c>
      <c r="G6460" s="3">
        <v>43079</v>
      </c>
      <c r="H6460">
        <v>0</v>
      </c>
      <c r="I6460" s="4" t="s">
        <v>9016</v>
      </c>
      <c r="J6460" s="4" t="s">
        <v>9015</v>
      </c>
      <c r="K6460" s="4" t="s">
        <v>9012</v>
      </c>
      <c r="L6460">
        <v>55</v>
      </c>
      <c r="M6460" s="4" t="s">
        <v>26</v>
      </c>
      <c r="N6460">
        <v>1986</v>
      </c>
      <c r="O6460">
        <v>647.17999999999995</v>
      </c>
      <c r="P6460">
        <v>1185</v>
      </c>
      <c r="Q6460" s="4" t="s">
        <v>28</v>
      </c>
      <c r="R6460" s="4" t="s">
        <v>24</v>
      </c>
      <c r="S6460">
        <v>96</v>
      </c>
    </row>
    <row r="6461" spans="1:19">
      <c r="A6461" s="4" t="s">
        <v>6668</v>
      </c>
      <c r="B6461" s="4" t="s">
        <v>203</v>
      </c>
      <c r="C6461" s="4" t="s">
        <v>199</v>
      </c>
      <c r="D6461" s="4" t="s">
        <v>85</v>
      </c>
      <c r="E6461" s="4" t="s">
        <v>193</v>
      </c>
      <c r="F6461" s="3">
        <v>42983</v>
      </c>
      <c r="G6461" s="3"/>
      <c r="I6461" s="4" t="s">
        <v>9023</v>
      </c>
      <c r="J6461" s="4" t="s">
        <v>9024</v>
      </c>
      <c r="K6461" s="4" t="s">
        <v>9010</v>
      </c>
      <c r="L6461">
        <v>5482</v>
      </c>
      <c r="M6461" s="4" t="s">
        <v>46</v>
      </c>
      <c r="N6461">
        <v>1985</v>
      </c>
      <c r="O6461">
        <v>375.43</v>
      </c>
      <c r="P6461">
        <v>1190</v>
      </c>
      <c r="Q6461" s="4" t="s">
        <v>23</v>
      </c>
      <c r="R6461" s="4" t="s">
        <v>24</v>
      </c>
    </row>
    <row r="6462" spans="1:19">
      <c r="A6462" s="4" t="s">
        <v>6669</v>
      </c>
      <c r="B6462" s="4" t="s">
        <v>219</v>
      </c>
      <c r="C6462" s="4" t="s">
        <v>179</v>
      </c>
      <c r="D6462" s="4" t="s">
        <v>24</v>
      </c>
      <c r="E6462" s="4" t="s">
        <v>193</v>
      </c>
      <c r="F6462" s="3">
        <v>42983</v>
      </c>
      <c r="G6462" s="3"/>
      <c r="I6462" s="4" t="s">
        <v>9026</v>
      </c>
      <c r="J6462" s="4" t="s">
        <v>9024</v>
      </c>
      <c r="K6462" s="4" t="s">
        <v>9010</v>
      </c>
      <c r="L6462">
        <v>550</v>
      </c>
      <c r="M6462" s="4"/>
      <c r="Q6462" s="4"/>
      <c r="R6462" s="4"/>
    </row>
    <row r="6463" spans="1:19">
      <c r="A6463" s="4" t="s">
        <v>6670</v>
      </c>
      <c r="B6463" s="4" t="s">
        <v>230</v>
      </c>
      <c r="C6463" s="4" t="s">
        <v>179</v>
      </c>
      <c r="D6463" s="4" t="s">
        <v>84</v>
      </c>
      <c r="E6463" s="4" t="s">
        <v>197</v>
      </c>
      <c r="F6463" s="3">
        <v>42983</v>
      </c>
      <c r="G6463" s="3">
        <v>43052</v>
      </c>
      <c r="H6463">
        <v>0</v>
      </c>
      <c r="I6463" s="4" t="s">
        <v>9026</v>
      </c>
      <c r="J6463" s="4" t="s">
        <v>9024</v>
      </c>
      <c r="K6463" s="4" t="s">
        <v>9010</v>
      </c>
      <c r="L6463">
        <v>550</v>
      </c>
      <c r="M6463" s="4" t="s">
        <v>9322</v>
      </c>
      <c r="N6463">
        <v>1980</v>
      </c>
      <c r="O6463">
        <v>7708.38</v>
      </c>
      <c r="P6463">
        <v>13756</v>
      </c>
      <c r="Q6463" s="4" t="s">
        <v>23</v>
      </c>
      <c r="R6463" s="4" t="s">
        <v>24</v>
      </c>
      <c r="S6463">
        <v>69</v>
      </c>
    </row>
    <row r="6464" spans="1:19">
      <c r="A6464" s="4" t="s">
        <v>6671</v>
      </c>
      <c r="B6464" s="4" t="s">
        <v>230</v>
      </c>
      <c r="C6464" s="4" t="s">
        <v>9011</v>
      </c>
      <c r="D6464" s="4" t="s">
        <v>86</v>
      </c>
      <c r="E6464" s="4" t="s">
        <v>172</v>
      </c>
      <c r="F6464" s="3">
        <v>42983</v>
      </c>
      <c r="G6464" s="3">
        <v>43096</v>
      </c>
      <c r="H6464">
        <v>5663</v>
      </c>
      <c r="I6464" s="4" t="s">
        <v>9026</v>
      </c>
      <c r="J6464" s="4" t="s">
        <v>9024</v>
      </c>
      <c r="K6464" s="4" t="s">
        <v>9010</v>
      </c>
      <c r="L6464">
        <v>4821</v>
      </c>
      <c r="M6464" s="4" t="s">
        <v>26</v>
      </c>
      <c r="N6464">
        <v>1985</v>
      </c>
      <c r="O6464">
        <v>2741.37</v>
      </c>
      <c r="P6464">
        <v>9226</v>
      </c>
      <c r="Q6464" s="4" t="s">
        <v>23</v>
      </c>
      <c r="R6464" s="4" t="s">
        <v>24</v>
      </c>
      <c r="S6464">
        <v>113</v>
      </c>
    </row>
    <row r="6465" spans="1:19">
      <c r="A6465" s="4" t="s">
        <v>6672</v>
      </c>
      <c r="B6465" s="4" t="s">
        <v>187</v>
      </c>
      <c r="C6465" s="4" t="s">
        <v>171</v>
      </c>
      <c r="D6465" s="4" t="s">
        <v>76</v>
      </c>
      <c r="E6465" s="4" t="s">
        <v>197</v>
      </c>
      <c r="F6465" s="3">
        <v>42983</v>
      </c>
      <c r="G6465" s="3">
        <v>43045</v>
      </c>
      <c r="H6465">
        <v>0</v>
      </c>
      <c r="I6465" s="4" t="s">
        <v>9023</v>
      </c>
      <c r="J6465" s="4" t="s">
        <v>9024</v>
      </c>
      <c r="K6465" s="4" t="s">
        <v>9010</v>
      </c>
      <c r="L6465">
        <v>1096</v>
      </c>
      <c r="M6465" s="4" t="s">
        <v>9322</v>
      </c>
      <c r="N6465">
        <v>1997</v>
      </c>
      <c r="O6465">
        <v>8170.38</v>
      </c>
      <c r="P6465">
        <v>16499</v>
      </c>
      <c r="Q6465" s="4" t="s">
        <v>77</v>
      </c>
      <c r="R6465" s="4" t="s">
        <v>24</v>
      </c>
      <c r="S6465">
        <v>62</v>
      </c>
    </row>
    <row r="6466" spans="1:19">
      <c r="A6466" s="4" t="s">
        <v>6673</v>
      </c>
      <c r="B6466" s="4" t="s">
        <v>201</v>
      </c>
      <c r="C6466" s="4" t="s">
        <v>179</v>
      </c>
      <c r="D6466" s="4" t="s">
        <v>31</v>
      </c>
      <c r="E6466" s="4" t="s">
        <v>193</v>
      </c>
      <c r="F6466" s="3">
        <v>42983</v>
      </c>
      <c r="G6466" s="3"/>
      <c r="I6466" s="4" t="s">
        <v>9026</v>
      </c>
      <c r="J6466" s="4" t="s">
        <v>9024</v>
      </c>
      <c r="K6466" s="4" t="s">
        <v>9010</v>
      </c>
      <c r="L6466">
        <v>550</v>
      </c>
      <c r="M6466" s="4" t="s">
        <v>26</v>
      </c>
      <c r="N6466">
        <v>1991</v>
      </c>
      <c r="O6466">
        <v>326.82</v>
      </c>
      <c r="P6466">
        <v>1016</v>
      </c>
      <c r="Q6466" s="4" t="s">
        <v>23</v>
      </c>
      <c r="R6466" s="4" t="s">
        <v>24</v>
      </c>
    </row>
    <row r="6467" spans="1:19">
      <c r="A6467" s="4" t="s">
        <v>6674</v>
      </c>
      <c r="B6467" s="4" t="s">
        <v>189</v>
      </c>
      <c r="C6467" s="4" t="s">
        <v>171</v>
      </c>
      <c r="D6467" s="4" t="s">
        <v>104</v>
      </c>
      <c r="E6467" s="4" t="s">
        <v>197</v>
      </c>
      <c r="F6467" s="3">
        <v>42983</v>
      </c>
      <c r="G6467" s="3">
        <v>43065</v>
      </c>
      <c r="H6467">
        <v>0</v>
      </c>
      <c r="I6467" s="4" t="s">
        <v>9016</v>
      </c>
      <c r="J6467" s="4" t="s">
        <v>9015</v>
      </c>
      <c r="K6467" s="4" t="s">
        <v>9010</v>
      </c>
      <c r="L6467">
        <v>1096</v>
      </c>
      <c r="M6467" s="4" t="s">
        <v>9322</v>
      </c>
      <c r="N6467">
        <v>1983</v>
      </c>
      <c r="O6467">
        <v>1008.06</v>
      </c>
      <c r="P6467">
        <v>1238</v>
      </c>
      <c r="Q6467" s="4" t="s">
        <v>23</v>
      </c>
      <c r="R6467" s="4" t="s">
        <v>24</v>
      </c>
      <c r="S6467">
        <v>82</v>
      </c>
    </row>
    <row r="6468" spans="1:19">
      <c r="A6468" s="4" t="s">
        <v>6675</v>
      </c>
      <c r="B6468" s="4" t="s">
        <v>189</v>
      </c>
      <c r="C6468" s="4" t="s">
        <v>171</v>
      </c>
      <c r="D6468" s="4" t="s">
        <v>51</v>
      </c>
      <c r="E6468" s="4" t="s">
        <v>172</v>
      </c>
      <c r="F6468" s="3">
        <v>42983</v>
      </c>
      <c r="G6468" s="3">
        <v>42994</v>
      </c>
      <c r="H6468">
        <v>1166</v>
      </c>
      <c r="I6468" s="4" t="s">
        <v>9016</v>
      </c>
      <c r="J6468" s="4" t="s">
        <v>9015</v>
      </c>
      <c r="K6468" s="4" t="s">
        <v>9010</v>
      </c>
      <c r="L6468">
        <v>1096</v>
      </c>
      <c r="M6468" s="4" t="s">
        <v>36</v>
      </c>
      <c r="N6468">
        <v>1982</v>
      </c>
      <c r="O6468">
        <v>4618</v>
      </c>
      <c r="P6468">
        <v>10083</v>
      </c>
      <c r="Q6468" s="4" t="s">
        <v>23</v>
      </c>
      <c r="R6468" s="4" t="s">
        <v>24</v>
      </c>
      <c r="S6468">
        <v>11</v>
      </c>
    </row>
    <row r="6469" spans="1:19">
      <c r="A6469" s="4" t="s">
        <v>6676</v>
      </c>
      <c r="B6469" s="4" t="s">
        <v>205</v>
      </c>
      <c r="C6469" s="4" t="s">
        <v>177</v>
      </c>
      <c r="D6469" s="4" t="s">
        <v>90</v>
      </c>
      <c r="E6469" s="4" t="s">
        <v>197</v>
      </c>
      <c r="F6469" s="3">
        <v>42983</v>
      </c>
      <c r="G6469" s="3">
        <v>42992</v>
      </c>
      <c r="H6469">
        <v>0</v>
      </c>
      <c r="I6469" s="4" t="s">
        <v>9023</v>
      </c>
      <c r="J6469" s="4" t="s">
        <v>9024</v>
      </c>
      <c r="K6469" s="4" t="s">
        <v>9012</v>
      </c>
      <c r="L6469">
        <v>55</v>
      </c>
      <c r="M6469" s="4" t="s">
        <v>73</v>
      </c>
      <c r="N6469">
        <v>1987</v>
      </c>
      <c r="O6469">
        <v>405.59</v>
      </c>
      <c r="P6469">
        <v>1179</v>
      </c>
      <c r="Q6469" s="4" t="s">
        <v>91</v>
      </c>
      <c r="R6469" s="4" t="s">
        <v>92</v>
      </c>
      <c r="S6469">
        <v>9</v>
      </c>
    </row>
    <row r="6470" spans="1:19">
      <c r="A6470" s="4" t="s">
        <v>6677</v>
      </c>
      <c r="B6470" s="4" t="s">
        <v>208</v>
      </c>
      <c r="C6470" s="4" t="s">
        <v>177</v>
      </c>
      <c r="D6470" s="4" t="s">
        <v>85</v>
      </c>
      <c r="E6470" s="4" t="s">
        <v>197</v>
      </c>
      <c r="F6470" s="3">
        <v>42983</v>
      </c>
      <c r="G6470" s="3">
        <v>42993</v>
      </c>
      <c r="H6470">
        <v>0</v>
      </c>
      <c r="I6470" s="4" t="s">
        <v>9014</v>
      </c>
      <c r="J6470" s="4" t="s">
        <v>9015</v>
      </c>
      <c r="K6470" s="4" t="s">
        <v>9012</v>
      </c>
      <c r="L6470">
        <v>55</v>
      </c>
      <c r="M6470" s="4" t="s">
        <v>46</v>
      </c>
      <c r="N6470">
        <v>1985</v>
      </c>
      <c r="O6470">
        <v>375.43</v>
      </c>
      <c r="P6470">
        <v>1190</v>
      </c>
      <c r="Q6470" s="4" t="s">
        <v>23</v>
      </c>
      <c r="R6470" s="4" t="s">
        <v>24</v>
      </c>
      <c r="S6470">
        <v>10</v>
      </c>
    </row>
    <row r="6471" spans="1:19">
      <c r="A6471" s="4" t="s">
        <v>6678</v>
      </c>
      <c r="B6471" s="4" t="s">
        <v>208</v>
      </c>
      <c r="C6471" s="4" t="s">
        <v>177</v>
      </c>
      <c r="D6471" s="4" t="s">
        <v>100</v>
      </c>
      <c r="E6471" s="4" t="s">
        <v>197</v>
      </c>
      <c r="F6471" s="3">
        <v>42983</v>
      </c>
      <c r="G6471" s="3">
        <v>43065</v>
      </c>
      <c r="H6471">
        <v>0</v>
      </c>
      <c r="I6471" s="4" t="s">
        <v>9014</v>
      </c>
      <c r="J6471" s="4" t="s">
        <v>9015</v>
      </c>
      <c r="K6471" s="4" t="s">
        <v>9012</v>
      </c>
      <c r="L6471">
        <v>55</v>
      </c>
      <c r="M6471" s="4" t="s">
        <v>9322</v>
      </c>
      <c r="N6471">
        <v>1987</v>
      </c>
      <c r="O6471">
        <v>2938.67</v>
      </c>
      <c r="P6471">
        <v>8775</v>
      </c>
      <c r="Q6471" s="4" t="s">
        <v>101</v>
      </c>
      <c r="R6471" s="4" t="s">
        <v>24</v>
      </c>
      <c r="S6471">
        <v>82</v>
      </c>
    </row>
    <row r="6472" spans="1:19">
      <c r="A6472" s="4" t="s">
        <v>6679</v>
      </c>
      <c r="B6472" s="4" t="s">
        <v>185</v>
      </c>
      <c r="C6472" s="4" t="s">
        <v>179</v>
      </c>
      <c r="D6472" s="4" t="s">
        <v>87</v>
      </c>
      <c r="E6472" s="4" t="s">
        <v>172</v>
      </c>
      <c r="F6472" s="3">
        <v>42983</v>
      </c>
      <c r="G6472" s="3">
        <v>43073</v>
      </c>
      <c r="H6472">
        <v>491</v>
      </c>
      <c r="I6472" s="4" t="s">
        <v>9023</v>
      </c>
      <c r="J6472" s="4" t="s">
        <v>9024</v>
      </c>
      <c r="K6472" s="4" t="s">
        <v>9010</v>
      </c>
      <c r="L6472">
        <v>550</v>
      </c>
      <c r="M6472" s="4" t="s">
        <v>26</v>
      </c>
      <c r="N6472">
        <v>2004</v>
      </c>
      <c r="O6472">
        <v>1618.89</v>
      </c>
      <c r="P6472">
        <v>3889</v>
      </c>
      <c r="Q6472" s="4" t="s">
        <v>23</v>
      </c>
      <c r="R6472" s="4" t="s">
        <v>24</v>
      </c>
      <c r="S6472">
        <v>90</v>
      </c>
    </row>
    <row r="6473" spans="1:19">
      <c r="A6473" s="4" t="s">
        <v>6680</v>
      </c>
      <c r="B6473" s="4" t="s">
        <v>185</v>
      </c>
      <c r="C6473" s="4" t="s">
        <v>199</v>
      </c>
      <c r="D6473" s="4" t="s">
        <v>72</v>
      </c>
      <c r="E6473" s="4" t="s">
        <v>172</v>
      </c>
      <c r="F6473" s="3">
        <v>42983</v>
      </c>
      <c r="G6473" s="3">
        <v>43046</v>
      </c>
      <c r="H6473">
        <v>5532</v>
      </c>
      <c r="I6473" s="4" t="s">
        <v>9023</v>
      </c>
      <c r="J6473" s="4" t="s">
        <v>9024</v>
      </c>
      <c r="K6473" s="4" t="s">
        <v>9010</v>
      </c>
      <c r="L6473">
        <v>5482</v>
      </c>
      <c r="M6473" s="4" t="s">
        <v>73</v>
      </c>
      <c r="N6473">
        <v>2003</v>
      </c>
      <c r="O6473">
        <v>692.19</v>
      </c>
      <c r="P6473">
        <v>1922</v>
      </c>
      <c r="Q6473" s="4" t="s">
        <v>23</v>
      </c>
      <c r="R6473" s="4" t="s">
        <v>24</v>
      </c>
      <c r="S6473">
        <v>63</v>
      </c>
    </row>
    <row r="6474" spans="1:19">
      <c r="A6474" s="4" t="s">
        <v>6681</v>
      </c>
      <c r="B6474" s="4" t="s">
        <v>185</v>
      </c>
      <c r="C6474" s="4" t="s">
        <v>192</v>
      </c>
      <c r="D6474" s="4" t="s">
        <v>32</v>
      </c>
      <c r="E6474" s="4" t="s">
        <v>172</v>
      </c>
      <c r="F6474" s="3">
        <v>42983</v>
      </c>
      <c r="G6474" s="3">
        <v>43053</v>
      </c>
      <c r="H6474">
        <v>3930</v>
      </c>
      <c r="I6474" s="4" t="s">
        <v>9023</v>
      </c>
      <c r="J6474" s="4" t="s">
        <v>9024</v>
      </c>
      <c r="K6474" s="4" t="s">
        <v>9012</v>
      </c>
      <c r="L6474">
        <v>3393</v>
      </c>
      <c r="M6474" s="4" t="s">
        <v>33</v>
      </c>
      <c r="N6474">
        <v>2009</v>
      </c>
      <c r="O6474">
        <v>497.11</v>
      </c>
      <c r="P6474">
        <v>1588</v>
      </c>
      <c r="Q6474" s="4" t="s">
        <v>23</v>
      </c>
      <c r="R6474" s="4" t="s">
        <v>24</v>
      </c>
      <c r="S6474">
        <v>70</v>
      </c>
    </row>
    <row r="6475" spans="1:19">
      <c r="A6475" s="4" t="s">
        <v>6682</v>
      </c>
      <c r="B6475" s="4" t="s">
        <v>185</v>
      </c>
      <c r="C6475" s="4" t="s">
        <v>192</v>
      </c>
      <c r="D6475" s="4" t="s">
        <v>86</v>
      </c>
      <c r="E6475" s="4" t="s">
        <v>172</v>
      </c>
      <c r="F6475" s="3">
        <v>42983</v>
      </c>
      <c r="G6475" s="3">
        <v>43060</v>
      </c>
      <c r="H6475">
        <v>2689</v>
      </c>
      <c r="I6475" s="4" t="s">
        <v>9023</v>
      </c>
      <c r="J6475" s="4" t="s">
        <v>9024</v>
      </c>
      <c r="K6475" s="4" t="s">
        <v>9012</v>
      </c>
      <c r="L6475">
        <v>3393</v>
      </c>
      <c r="M6475" s="4" t="s">
        <v>26</v>
      </c>
      <c r="N6475">
        <v>1985</v>
      </c>
      <c r="O6475">
        <v>2741.37</v>
      </c>
      <c r="P6475">
        <v>9226</v>
      </c>
      <c r="Q6475" s="4" t="s">
        <v>23</v>
      </c>
      <c r="R6475" s="4" t="s">
        <v>24</v>
      </c>
      <c r="S6475">
        <v>77</v>
      </c>
    </row>
    <row r="6476" spans="1:19">
      <c r="A6476" s="4" t="s">
        <v>6683</v>
      </c>
      <c r="B6476" s="4" t="s">
        <v>246</v>
      </c>
      <c r="C6476" s="4" t="s">
        <v>179</v>
      </c>
      <c r="D6476" s="4" t="s">
        <v>24</v>
      </c>
      <c r="E6476" s="4" t="s">
        <v>193</v>
      </c>
      <c r="F6476" s="3">
        <v>42984</v>
      </c>
      <c r="G6476" s="3"/>
      <c r="I6476" s="4" t="s">
        <v>9021</v>
      </c>
      <c r="J6476" s="4" t="s">
        <v>9019</v>
      </c>
      <c r="K6476" s="4" t="s">
        <v>9010</v>
      </c>
      <c r="L6476">
        <v>550</v>
      </c>
      <c r="M6476" s="4"/>
      <c r="Q6476" s="4"/>
      <c r="R6476" s="4"/>
    </row>
    <row r="6477" spans="1:19">
      <c r="A6477" s="4" t="s">
        <v>6684</v>
      </c>
      <c r="B6477" s="4" t="s">
        <v>246</v>
      </c>
      <c r="C6477" s="4" t="s">
        <v>171</v>
      </c>
      <c r="D6477" s="4" t="s">
        <v>95</v>
      </c>
      <c r="E6477" s="4" t="s">
        <v>193</v>
      </c>
      <c r="F6477" s="3">
        <v>42984</v>
      </c>
      <c r="G6477" s="3"/>
      <c r="I6477" s="4" t="s">
        <v>9021</v>
      </c>
      <c r="J6477" s="4" t="s">
        <v>9019</v>
      </c>
      <c r="K6477" s="4" t="s">
        <v>9010</v>
      </c>
      <c r="L6477">
        <v>1096</v>
      </c>
      <c r="M6477" s="4" t="s">
        <v>60</v>
      </c>
      <c r="N6477">
        <v>1997</v>
      </c>
      <c r="O6477">
        <v>882.12</v>
      </c>
      <c r="P6477">
        <v>2769</v>
      </c>
      <c r="Q6477" s="4" t="s">
        <v>23</v>
      </c>
      <c r="R6477" s="4" t="s">
        <v>24</v>
      </c>
    </row>
    <row r="6478" spans="1:19">
      <c r="A6478" s="4" t="s">
        <v>6685</v>
      </c>
      <c r="B6478" s="4" t="s">
        <v>210</v>
      </c>
      <c r="C6478" s="4" t="s">
        <v>179</v>
      </c>
      <c r="D6478" s="4" t="s">
        <v>24</v>
      </c>
      <c r="E6478" s="4" t="s">
        <v>193</v>
      </c>
      <c r="F6478" s="3">
        <v>42984</v>
      </c>
      <c r="G6478" s="3"/>
      <c r="I6478" s="4" t="s">
        <v>9021</v>
      </c>
      <c r="J6478" s="4" t="s">
        <v>9019</v>
      </c>
      <c r="K6478" s="4" t="s">
        <v>9010</v>
      </c>
      <c r="L6478">
        <v>550</v>
      </c>
      <c r="M6478" s="4"/>
      <c r="Q6478" s="4"/>
      <c r="R6478" s="4"/>
    </row>
    <row r="6479" spans="1:19">
      <c r="A6479" s="4" t="s">
        <v>6686</v>
      </c>
      <c r="B6479" s="4" t="s">
        <v>174</v>
      </c>
      <c r="C6479" s="4" t="s">
        <v>9011</v>
      </c>
      <c r="D6479" s="4" t="s">
        <v>41</v>
      </c>
      <c r="E6479" s="4" t="s">
        <v>172</v>
      </c>
      <c r="F6479" s="3">
        <v>42984</v>
      </c>
      <c r="G6479" s="3">
        <v>43058</v>
      </c>
      <c r="H6479">
        <v>5987</v>
      </c>
      <c r="I6479" s="4" t="s">
        <v>9016</v>
      </c>
      <c r="J6479" s="4" t="s">
        <v>9015</v>
      </c>
      <c r="K6479" s="4" t="s">
        <v>9010</v>
      </c>
      <c r="L6479">
        <v>4821</v>
      </c>
      <c r="M6479" s="4" t="s">
        <v>36</v>
      </c>
      <c r="N6479">
        <v>1998</v>
      </c>
      <c r="O6479">
        <v>2714.9</v>
      </c>
      <c r="P6479">
        <v>2641</v>
      </c>
      <c r="Q6479" s="4" t="s">
        <v>23</v>
      </c>
      <c r="R6479" s="4" t="s">
        <v>21</v>
      </c>
      <c r="S6479">
        <v>74</v>
      </c>
    </row>
    <row r="6480" spans="1:19">
      <c r="A6480" s="4" t="s">
        <v>6687</v>
      </c>
      <c r="B6480" s="4" t="s">
        <v>174</v>
      </c>
      <c r="C6480" s="4" t="s">
        <v>9011</v>
      </c>
      <c r="D6480" s="4" t="s">
        <v>119</v>
      </c>
      <c r="E6480" s="4" t="s">
        <v>172</v>
      </c>
      <c r="F6480" s="3">
        <v>42984</v>
      </c>
      <c r="G6480" s="3">
        <v>43099</v>
      </c>
      <c r="H6480">
        <v>5141</v>
      </c>
      <c r="I6480" s="4" t="s">
        <v>9016</v>
      </c>
      <c r="J6480" s="4" t="s">
        <v>9015</v>
      </c>
      <c r="K6480" s="4" t="s">
        <v>9010</v>
      </c>
      <c r="L6480">
        <v>4821</v>
      </c>
      <c r="M6480" s="4" t="s">
        <v>55</v>
      </c>
      <c r="N6480">
        <v>1988</v>
      </c>
      <c r="O6480">
        <v>5266.09</v>
      </c>
      <c r="P6480">
        <v>8595</v>
      </c>
      <c r="Q6480" s="4" t="s">
        <v>23</v>
      </c>
      <c r="R6480" s="4" t="s">
        <v>56</v>
      </c>
      <c r="S6480">
        <v>115</v>
      </c>
    </row>
    <row r="6481" spans="1:19">
      <c r="A6481" s="4" t="s">
        <v>6688</v>
      </c>
      <c r="B6481" s="4" t="s">
        <v>174</v>
      </c>
      <c r="C6481" s="4" t="s">
        <v>177</v>
      </c>
      <c r="D6481" s="4" t="s">
        <v>41</v>
      </c>
      <c r="E6481" s="4" t="s">
        <v>172</v>
      </c>
      <c r="F6481" s="3">
        <v>42984</v>
      </c>
      <c r="G6481" s="3">
        <v>42991</v>
      </c>
      <c r="H6481">
        <v>48</v>
      </c>
      <c r="I6481" s="4" t="s">
        <v>9016</v>
      </c>
      <c r="J6481" s="4" t="s">
        <v>9015</v>
      </c>
      <c r="K6481" s="4" t="s">
        <v>9012</v>
      </c>
      <c r="L6481">
        <v>55</v>
      </c>
      <c r="M6481" s="4" t="s">
        <v>36</v>
      </c>
      <c r="N6481">
        <v>1998</v>
      </c>
      <c r="O6481">
        <v>2714.9</v>
      </c>
      <c r="P6481">
        <v>2641</v>
      </c>
      <c r="Q6481" s="4" t="s">
        <v>23</v>
      </c>
      <c r="R6481" s="4" t="s">
        <v>21</v>
      </c>
      <c r="S6481">
        <v>7</v>
      </c>
    </row>
    <row r="6482" spans="1:19">
      <c r="A6482" s="4" t="s">
        <v>6689</v>
      </c>
      <c r="B6482" s="4" t="s">
        <v>263</v>
      </c>
      <c r="C6482" s="4" t="s">
        <v>9011</v>
      </c>
      <c r="D6482" s="4" t="s">
        <v>99</v>
      </c>
      <c r="E6482" s="4" t="s">
        <v>197</v>
      </c>
      <c r="F6482" s="3">
        <v>42984</v>
      </c>
      <c r="G6482" s="3">
        <v>43042</v>
      </c>
      <c r="H6482">
        <v>0</v>
      </c>
      <c r="I6482" s="4" t="s">
        <v>9021</v>
      </c>
      <c r="J6482" s="4" t="s">
        <v>9019</v>
      </c>
      <c r="K6482" s="4" t="s">
        <v>9010</v>
      </c>
      <c r="L6482">
        <v>4821</v>
      </c>
      <c r="M6482" s="4" t="s">
        <v>33</v>
      </c>
      <c r="N6482">
        <v>2003</v>
      </c>
      <c r="O6482">
        <v>1419.98</v>
      </c>
      <c r="P6482">
        <v>4018</v>
      </c>
      <c r="Q6482" s="4" t="s">
        <v>23</v>
      </c>
      <c r="R6482" s="4" t="s">
        <v>24</v>
      </c>
      <c r="S6482">
        <v>58</v>
      </c>
    </row>
    <row r="6483" spans="1:19">
      <c r="A6483" s="4" t="s">
        <v>6690</v>
      </c>
      <c r="B6483" s="4" t="s">
        <v>263</v>
      </c>
      <c r="C6483" s="4" t="s">
        <v>192</v>
      </c>
      <c r="D6483" s="4" t="s">
        <v>123</v>
      </c>
      <c r="E6483" s="4" t="s">
        <v>172</v>
      </c>
      <c r="F6483" s="3">
        <v>42984</v>
      </c>
      <c r="G6483" s="3">
        <v>42998</v>
      </c>
      <c r="H6483">
        <v>3206</v>
      </c>
      <c r="I6483" s="4" t="s">
        <v>9021</v>
      </c>
      <c r="J6483" s="4" t="s">
        <v>9019</v>
      </c>
      <c r="K6483" s="4" t="s">
        <v>9012</v>
      </c>
      <c r="L6483">
        <v>3393</v>
      </c>
      <c r="M6483" s="4" t="s">
        <v>39</v>
      </c>
      <c r="N6483">
        <v>1989</v>
      </c>
      <c r="O6483">
        <v>3838.39</v>
      </c>
      <c r="P6483">
        <v>8274</v>
      </c>
      <c r="Q6483" s="4" t="s">
        <v>23</v>
      </c>
      <c r="R6483" s="4" t="s">
        <v>24</v>
      </c>
      <c r="S6483">
        <v>14</v>
      </c>
    </row>
    <row r="6484" spans="1:19">
      <c r="A6484" s="4" t="s">
        <v>6691</v>
      </c>
      <c r="B6484" s="4" t="s">
        <v>212</v>
      </c>
      <c r="C6484" s="4" t="s">
        <v>177</v>
      </c>
      <c r="D6484" s="4" t="s">
        <v>86</v>
      </c>
      <c r="E6484" s="4" t="s">
        <v>172</v>
      </c>
      <c r="F6484" s="3">
        <v>42984</v>
      </c>
      <c r="G6484" s="3">
        <v>43068</v>
      </c>
      <c r="H6484">
        <v>61</v>
      </c>
      <c r="I6484" s="4" t="s">
        <v>9023</v>
      </c>
      <c r="J6484" s="4" t="s">
        <v>9024</v>
      </c>
      <c r="K6484" s="4" t="s">
        <v>9012</v>
      </c>
      <c r="L6484">
        <v>55</v>
      </c>
      <c r="M6484" s="4" t="s">
        <v>26</v>
      </c>
      <c r="N6484">
        <v>1985</v>
      </c>
      <c r="O6484">
        <v>2741.37</v>
      </c>
      <c r="P6484">
        <v>9226</v>
      </c>
      <c r="Q6484" s="4" t="s">
        <v>23</v>
      </c>
      <c r="R6484" s="4" t="s">
        <v>24</v>
      </c>
      <c r="S6484">
        <v>84</v>
      </c>
    </row>
    <row r="6485" spans="1:19">
      <c r="A6485" s="4" t="s">
        <v>6692</v>
      </c>
      <c r="B6485" s="4" t="s">
        <v>237</v>
      </c>
      <c r="C6485" s="4" t="s">
        <v>171</v>
      </c>
      <c r="D6485" s="4" t="s">
        <v>21</v>
      </c>
      <c r="E6485" s="4" t="s">
        <v>197</v>
      </c>
      <c r="F6485" s="3">
        <v>42984</v>
      </c>
      <c r="G6485" s="3">
        <v>43073</v>
      </c>
      <c r="H6485">
        <v>0</v>
      </c>
      <c r="I6485" s="4" t="s">
        <v>9018</v>
      </c>
      <c r="J6485" s="4" t="s">
        <v>9019</v>
      </c>
      <c r="K6485" s="4" t="s">
        <v>9010</v>
      </c>
      <c r="L6485">
        <v>1096</v>
      </c>
      <c r="M6485" s="4" t="s">
        <v>9322</v>
      </c>
      <c r="N6485">
        <v>1996</v>
      </c>
      <c r="O6485">
        <v>1100.04</v>
      </c>
      <c r="P6485">
        <v>2822</v>
      </c>
      <c r="Q6485" s="4" t="s">
        <v>23</v>
      </c>
      <c r="R6485" s="4" t="s">
        <v>24</v>
      </c>
      <c r="S6485">
        <v>89</v>
      </c>
    </row>
    <row r="6486" spans="1:19">
      <c r="A6486" s="4" t="s">
        <v>6693</v>
      </c>
      <c r="B6486" s="4" t="s">
        <v>196</v>
      </c>
      <c r="C6486" s="4" t="s">
        <v>9011</v>
      </c>
      <c r="D6486" s="4" t="s">
        <v>85</v>
      </c>
      <c r="E6486" s="4" t="s">
        <v>172</v>
      </c>
      <c r="F6486" s="3">
        <v>42984</v>
      </c>
      <c r="G6486" s="3">
        <v>43061</v>
      </c>
      <c r="H6486">
        <v>5078</v>
      </c>
      <c r="I6486" s="4" t="s">
        <v>9016</v>
      </c>
      <c r="J6486" s="4" t="s">
        <v>9015</v>
      </c>
      <c r="K6486" s="4" t="s">
        <v>9010</v>
      </c>
      <c r="L6486">
        <v>4821</v>
      </c>
      <c r="M6486" s="4" t="s">
        <v>46</v>
      </c>
      <c r="N6486">
        <v>1985</v>
      </c>
      <c r="O6486">
        <v>375.43</v>
      </c>
      <c r="P6486">
        <v>1190</v>
      </c>
      <c r="Q6486" s="4" t="s">
        <v>23</v>
      </c>
      <c r="R6486" s="4" t="s">
        <v>24</v>
      </c>
      <c r="S6486">
        <v>77</v>
      </c>
    </row>
    <row r="6487" spans="1:19">
      <c r="A6487" s="4" t="s">
        <v>6694</v>
      </c>
      <c r="B6487" s="4" t="s">
        <v>343</v>
      </c>
      <c r="C6487" s="4" t="s">
        <v>179</v>
      </c>
      <c r="D6487" s="4" t="s">
        <v>110</v>
      </c>
      <c r="E6487" s="4" t="s">
        <v>197</v>
      </c>
      <c r="F6487" s="3">
        <v>42984</v>
      </c>
      <c r="G6487" s="3">
        <v>43058</v>
      </c>
      <c r="H6487">
        <v>0</v>
      </c>
      <c r="I6487" s="4" t="s">
        <v>9016</v>
      </c>
      <c r="J6487" s="4" t="s">
        <v>9015</v>
      </c>
      <c r="K6487" s="4" t="s">
        <v>9010</v>
      </c>
      <c r="L6487">
        <v>550</v>
      </c>
      <c r="M6487" s="4" t="s">
        <v>60</v>
      </c>
      <c r="N6487">
        <v>1997</v>
      </c>
      <c r="O6487">
        <v>291.27</v>
      </c>
      <c r="P6487">
        <v>586</v>
      </c>
      <c r="Q6487" s="4" t="s">
        <v>23</v>
      </c>
      <c r="R6487" s="4" t="s">
        <v>24</v>
      </c>
      <c r="S6487">
        <v>74</v>
      </c>
    </row>
    <row r="6488" spans="1:19">
      <c r="A6488" s="4" t="s">
        <v>6695</v>
      </c>
      <c r="B6488" s="4" t="s">
        <v>343</v>
      </c>
      <c r="C6488" s="4" t="s">
        <v>179</v>
      </c>
      <c r="D6488" s="4" t="s">
        <v>111</v>
      </c>
      <c r="E6488" s="4" t="s">
        <v>172</v>
      </c>
      <c r="F6488" s="3">
        <v>42984</v>
      </c>
      <c r="G6488" s="3">
        <v>43046</v>
      </c>
      <c r="H6488">
        <v>532</v>
      </c>
      <c r="I6488" s="4" t="s">
        <v>9016</v>
      </c>
      <c r="J6488" s="4" t="s">
        <v>9015</v>
      </c>
      <c r="K6488" s="4" t="s">
        <v>9010</v>
      </c>
      <c r="L6488">
        <v>550</v>
      </c>
      <c r="M6488" s="4" t="s">
        <v>33</v>
      </c>
      <c r="N6488">
        <v>1988</v>
      </c>
      <c r="O6488">
        <v>1376.8</v>
      </c>
      <c r="P6488">
        <v>1165</v>
      </c>
      <c r="Q6488" s="4" t="s">
        <v>112</v>
      </c>
      <c r="R6488" s="4" t="s">
        <v>24</v>
      </c>
      <c r="S6488">
        <v>62</v>
      </c>
    </row>
    <row r="6489" spans="1:19">
      <c r="A6489" s="4" t="s">
        <v>6696</v>
      </c>
      <c r="B6489" s="4" t="s">
        <v>219</v>
      </c>
      <c r="C6489" s="4" t="s">
        <v>179</v>
      </c>
      <c r="D6489" s="4" t="s">
        <v>24</v>
      </c>
      <c r="E6489" s="4" t="s">
        <v>193</v>
      </c>
      <c r="F6489" s="3">
        <v>42984</v>
      </c>
      <c r="G6489" s="3"/>
      <c r="I6489" s="4" t="s">
        <v>9026</v>
      </c>
      <c r="J6489" s="4" t="s">
        <v>9024</v>
      </c>
      <c r="K6489" s="4" t="s">
        <v>9010</v>
      </c>
      <c r="L6489">
        <v>550</v>
      </c>
      <c r="M6489" s="4"/>
      <c r="Q6489" s="4"/>
      <c r="R6489" s="4"/>
    </row>
    <row r="6490" spans="1:19">
      <c r="A6490" s="4" t="s">
        <v>6697</v>
      </c>
      <c r="B6490" s="4" t="s">
        <v>219</v>
      </c>
      <c r="C6490" s="4" t="s">
        <v>177</v>
      </c>
      <c r="D6490" s="4" t="s">
        <v>87</v>
      </c>
      <c r="E6490" s="4" t="s">
        <v>172</v>
      </c>
      <c r="F6490" s="3">
        <v>42984</v>
      </c>
      <c r="G6490" s="3">
        <v>42993</v>
      </c>
      <c r="H6490">
        <v>56</v>
      </c>
      <c r="I6490" s="4" t="s">
        <v>9026</v>
      </c>
      <c r="J6490" s="4" t="s">
        <v>9024</v>
      </c>
      <c r="K6490" s="4" t="s">
        <v>9012</v>
      </c>
      <c r="L6490">
        <v>55</v>
      </c>
      <c r="M6490" s="4" t="s">
        <v>26</v>
      </c>
      <c r="N6490">
        <v>2004</v>
      </c>
      <c r="O6490">
        <v>1618.89</v>
      </c>
      <c r="P6490">
        <v>3889</v>
      </c>
      <c r="Q6490" s="4" t="s">
        <v>23</v>
      </c>
      <c r="R6490" s="4" t="s">
        <v>24</v>
      </c>
      <c r="S6490">
        <v>9</v>
      </c>
    </row>
    <row r="6491" spans="1:19">
      <c r="A6491" s="4" t="s">
        <v>6698</v>
      </c>
      <c r="B6491" s="4" t="s">
        <v>230</v>
      </c>
      <c r="C6491" s="4" t="s">
        <v>179</v>
      </c>
      <c r="D6491" s="4" t="s">
        <v>80</v>
      </c>
      <c r="E6491" s="4" t="s">
        <v>193</v>
      </c>
      <c r="F6491" s="3">
        <v>42984</v>
      </c>
      <c r="G6491" s="3"/>
      <c r="I6491" s="4" t="s">
        <v>9026</v>
      </c>
      <c r="J6491" s="4" t="s">
        <v>9024</v>
      </c>
      <c r="K6491" s="4" t="s">
        <v>9010</v>
      </c>
      <c r="L6491">
        <v>550</v>
      </c>
      <c r="M6491" s="4" t="s">
        <v>9322</v>
      </c>
      <c r="N6491">
        <v>2011</v>
      </c>
      <c r="O6491">
        <v>527.11</v>
      </c>
      <c r="P6491">
        <v>1428</v>
      </c>
      <c r="Q6491" s="4" t="s">
        <v>23</v>
      </c>
      <c r="R6491" s="4" t="s">
        <v>21</v>
      </c>
    </row>
    <row r="6492" spans="1:19">
      <c r="A6492" s="4" t="s">
        <v>6699</v>
      </c>
      <c r="B6492" s="4" t="s">
        <v>187</v>
      </c>
      <c r="C6492" s="4" t="s">
        <v>171</v>
      </c>
      <c r="D6492" s="4" t="s">
        <v>105</v>
      </c>
      <c r="E6492" s="4" t="s">
        <v>172</v>
      </c>
      <c r="F6492" s="3">
        <v>42984</v>
      </c>
      <c r="G6492" s="3">
        <v>43078</v>
      </c>
      <c r="H6492">
        <v>1182</v>
      </c>
      <c r="I6492" s="4" t="s">
        <v>9023</v>
      </c>
      <c r="J6492" s="4" t="s">
        <v>9024</v>
      </c>
      <c r="K6492" s="4" t="s">
        <v>9010</v>
      </c>
      <c r="L6492">
        <v>1096</v>
      </c>
      <c r="M6492" s="4" t="s">
        <v>36</v>
      </c>
      <c r="N6492">
        <v>1996</v>
      </c>
      <c r="O6492">
        <v>6354.87</v>
      </c>
      <c r="P6492">
        <v>16780</v>
      </c>
      <c r="Q6492" s="4" t="s">
        <v>23</v>
      </c>
      <c r="R6492" s="4" t="s">
        <v>35</v>
      </c>
      <c r="S6492">
        <v>94</v>
      </c>
    </row>
    <row r="6493" spans="1:19">
      <c r="A6493" s="4" t="s">
        <v>6700</v>
      </c>
      <c r="B6493" s="4" t="s">
        <v>244</v>
      </c>
      <c r="C6493" s="4" t="s">
        <v>199</v>
      </c>
      <c r="D6493" s="4" t="s">
        <v>61</v>
      </c>
      <c r="E6493" s="4" t="s">
        <v>172</v>
      </c>
      <c r="F6493" s="3">
        <v>42984</v>
      </c>
      <c r="G6493" s="3">
        <v>43089</v>
      </c>
      <c r="H6493">
        <v>5788</v>
      </c>
      <c r="I6493" s="4" t="s">
        <v>9016</v>
      </c>
      <c r="J6493" s="4" t="s">
        <v>9015</v>
      </c>
      <c r="K6493" s="4" t="s">
        <v>9010</v>
      </c>
      <c r="L6493">
        <v>5482</v>
      </c>
      <c r="M6493" s="4" t="s">
        <v>58</v>
      </c>
      <c r="N6493">
        <v>1991</v>
      </c>
      <c r="O6493">
        <v>2819.5</v>
      </c>
      <c r="P6493">
        <v>7227</v>
      </c>
      <c r="Q6493" s="4" t="s">
        <v>23</v>
      </c>
      <c r="R6493" s="4" t="s">
        <v>62</v>
      </c>
      <c r="S6493">
        <v>105</v>
      </c>
    </row>
    <row r="6494" spans="1:19">
      <c r="A6494" s="4" t="s">
        <v>6701</v>
      </c>
      <c r="B6494" s="4" t="s">
        <v>208</v>
      </c>
      <c r="C6494" s="4" t="s">
        <v>177</v>
      </c>
      <c r="D6494" s="4" t="s">
        <v>111</v>
      </c>
      <c r="E6494" s="4" t="s">
        <v>197</v>
      </c>
      <c r="F6494" s="3">
        <v>42984</v>
      </c>
      <c r="G6494" s="3">
        <v>42991</v>
      </c>
      <c r="H6494">
        <v>0</v>
      </c>
      <c r="I6494" s="4" t="s">
        <v>9014</v>
      </c>
      <c r="J6494" s="4" t="s">
        <v>9015</v>
      </c>
      <c r="K6494" s="4" t="s">
        <v>9012</v>
      </c>
      <c r="L6494">
        <v>55</v>
      </c>
      <c r="M6494" s="4" t="s">
        <v>33</v>
      </c>
      <c r="N6494">
        <v>1988</v>
      </c>
      <c r="O6494">
        <v>1376.8</v>
      </c>
      <c r="P6494">
        <v>1165</v>
      </c>
      <c r="Q6494" s="4" t="s">
        <v>112</v>
      </c>
      <c r="R6494" s="4" t="s">
        <v>24</v>
      </c>
      <c r="S6494">
        <v>7</v>
      </c>
    </row>
    <row r="6495" spans="1:19">
      <c r="A6495" s="4" t="s">
        <v>6702</v>
      </c>
      <c r="B6495" s="4" t="s">
        <v>208</v>
      </c>
      <c r="C6495" s="4" t="s">
        <v>177</v>
      </c>
      <c r="D6495" s="4" t="s">
        <v>37</v>
      </c>
      <c r="E6495" s="4" t="s">
        <v>172</v>
      </c>
      <c r="F6495" s="3">
        <v>42984</v>
      </c>
      <c r="G6495" s="3">
        <v>42990</v>
      </c>
      <c r="H6495">
        <v>61</v>
      </c>
      <c r="I6495" s="4" t="s">
        <v>9014</v>
      </c>
      <c r="J6495" s="4" t="s">
        <v>9015</v>
      </c>
      <c r="K6495" s="4" t="s">
        <v>9012</v>
      </c>
      <c r="L6495">
        <v>55</v>
      </c>
      <c r="M6495" s="4" t="s">
        <v>33</v>
      </c>
      <c r="N6495">
        <v>2001</v>
      </c>
      <c r="O6495">
        <v>718.62</v>
      </c>
      <c r="P6495">
        <v>2448</v>
      </c>
      <c r="Q6495" s="4" t="s">
        <v>23</v>
      </c>
      <c r="R6495" s="4" t="s">
        <v>24</v>
      </c>
      <c r="S6495">
        <v>6</v>
      </c>
    </row>
    <row r="6496" spans="1:19">
      <c r="A6496" s="4" t="s">
        <v>6703</v>
      </c>
      <c r="B6496" s="4" t="s">
        <v>185</v>
      </c>
      <c r="C6496" s="4" t="s">
        <v>9011</v>
      </c>
      <c r="D6496" s="4" t="s">
        <v>105</v>
      </c>
      <c r="E6496" s="4" t="s">
        <v>172</v>
      </c>
      <c r="F6496" s="3">
        <v>42984</v>
      </c>
      <c r="G6496" s="3">
        <v>43085</v>
      </c>
      <c r="H6496">
        <v>5115</v>
      </c>
      <c r="I6496" s="4" t="s">
        <v>9023</v>
      </c>
      <c r="J6496" s="4" t="s">
        <v>9024</v>
      </c>
      <c r="K6496" s="4" t="s">
        <v>9010</v>
      </c>
      <c r="L6496">
        <v>4821</v>
      </c>
      <c r="M6496" s="4" t="s">
        <v>36</v>
      </c>
      <c r="N6496">
        <v>1996</v>
      </c>
      <c r="O6496">
        <v>6354.87</v>
      </c>
      <c r="P6496">
        <v>16780</v>
      </c>
      <c r="Q6496" s="4" t="s">
        <v>23</v>
      </c>
      <c r="R6496" s="4" t="s">
        <v>35</v>
      </c>
      <c r="S6496">
        <v>101</v>
      </c>
    </row>
    <row r="6497" spans="1:19">
      <c r="A6497" s="4" t="s">
        <v>6704</v>
      </c>
      <c r="B6497" s="4" t="s">
        <v>185</v>
      </c>
      <c r="C6497" s="4" t="s">
        <v>9011</v>
      </c>
      <c r="D6497" s="4" t="s">
        <v>124</v>
      </c>
      <c r="E6497" s="4" t="s">
        <v>172</v>
      </c>
      <c r="F6497" s="3">
        <v>42984</v>
      </c>
      <c r="G6497" s="3">
        <v>42993</v>
      </c>
      <c r="H6497">
        <v>5227</v>
      </c>
      <c r="I6497" s="4" t="s">
        <v>9023</v>
      </c>
      <c r="J6497" s="4" t="s">
        <v>9024</v>
      </c>
      <c r="K6497" s="4" t="s">
        <v>9010</v>
      </c>
      <c r="L6497">
        <v>4821</v>
      </c>
      <c r="M6497" s="4" t="s">
        <v>60</v>
      </c>
      <c r="N6497">
        <v>1983</v>
      </c>
      <c r="O6497">
        <v>2871.35</v>
      </c>
      <c r="P6497">
        <v>9561</v>
      </c>
      <c r="Q6497" s="4" t="s">
        <v>23</v>
      </c>
      <c r="R6497" s="4" t="s">
        <v>24</v>
      </c>
      <c r="S6497">
        <v>9</v>
      </c>
    </row>
    <row r="6498" spans="1:19">
      <c r="A6498" s="4" t="s">
        <v>6705</v>
      </c>
      <c r="B6498" s="4" t="s">
        <v>216</v>
      </c>
      <c r="C6498" s="4" t="s">
        <v>177</v>
      </c>
      <c r="D6498" s="4" t="s">
        <v>24</v>
      </c>
      <c r="E6498" s="4" t="s">
        <v>193</v>
      </c>
      <c r="F6498" s="3">
        <v>42984</v>
      </c>
      <c r="G6498" s="3"/>
      <c r="I6498" s="4" t="s">
        <v>9018</v>
      </c>
      <c r="J6498" s="4" t="s">
        <v>9019</v>
      </c>
      <c r="K6498" s="4" t="s">
        <v>9012</v>
      </c>
      <c r="L6498">
        <v>55</v>
      </c>
      <c r="M6498" s="4"/>
      <c r="Q6498" s="4"/>
      <c r="R6498" s="4"/>
    </row>
    <row r="6499" spans="1:19">
      <c r="A6499" s="4" t="s">
        <v>6706</v>
      </c>
      <c r="B6499" s="4" t="s">
        <v>235</v>
      </c>
      <c r="C6499" s="4" t="s">
        <v>171</v>
      </c>
      <c r="D6499" s="4" t="s">
        <v>126</v>
      </c>
      <c r="E6499" s="4" t="s">
        <v>172</v>
      </c>
      <c r="F6499" s="3">
        <v>42984</v>
      </c>
      <c r="G6499" s="3">
        <v>43075</v>
      </c>
      <c r="H6499">
        <v>1144</v>
      </c>
      <c r="I6499" s="4" t="s">
        <v>9018</v>
      </c>
      <c r="J6499" s="4" t="s">
        <v>9019</v>
      </c>
      <c r="K6499" s="4" t="s">
        <v>9010</v>
      </c>
      <c r="L6499">
        <v>1096</v>
      </c>
      <c r="M6499" s="4" t="s">
        <v>33</v>
      </c>
      <c r="N6499">
        <v>2010</v>
      </c>
      <c r="O6499">
        <v>71.12</v>
      </c>
      <c r="P6499">
        <v>144</v>
      </c>
      <c r="Q6499" s="4" t="s">
        <v>23</v>
      </c>
      <c r="R6499" s="4" t="s">
        <v>24</v>
      </c>
      <c r="S6499">
        <v>91</v>
      </c>
    </row>
    <row r="6500" spans="1:19">
      <c r="A6500" s="4" t="s">
        <v>6707</v>
      </c>
      <c r="B6500" s="4" t="s">
        <v>181</v>
      </c>
      <c r="C6500" s="4" t="s">
        <v>177</v>
      </c>
      <c r="D6500" s="4" t="s">
        <v>74</v>
      </c>
      <c r="E6500" s="4" t="s">
        <v>193</v>
      </c>
      <c r="F6500" s="3">
        <v>42984</v>
      </c>
      <c r="G6500" s="3"/>
      <c r="I6500" s="4" t="s">
        <v>9026</v>
      </c>
      <c r="J6500" s="4" t="s">
        <v>9024</v>
      </c>
      <c r="K6500" s="4" t="s">
        <v>9012</v>
      </c>
      <c r="L6500">
        <v>55</v>
      </c>
      <c r="M6500" s="4" t="s">
        <v>33</v>
      </c>
      <c r="N6500">
        <v>2003</v>
      </c>
      <c r="O6500">
        <v>223.8</v>
      </c>
      <c r="P6500">
        <v>299</v>
      </c>
      <c r="Q6500" s="4" t="s">
        <v>23</v>
      </c>
      <c r="R6500" s="4" t="s">
        <v>24</v>
      </c>
    </row>
    <row r="6501" spans="1:19">
      <c r="A6501" s="4" t="s">
        <v>6708</v>
      </c>
      <c r="B6501" s="4" t="s">
        <v>183</v>
      </c>
      <c r="C6501" s="4" t="s">
        <v>177</v>
      </c>
      <c r="D6501" s="4" t="s">
        <v>110</v>
      </c>
      <c r="E6501" s="4" t="s">
        <v>197</v>
      </c>
      <c r="F6501" s="3">
        <v>42985</v>
      </c>
      <c r="G6501" s="3">
        <v>43057</v>
      </c>
      <c r="H6501">
        <v>0</v>
      </c>
      <c r="I6501" s="4" t="s">
        <v>9014</v>
      </c>
      <c r="J6501" s="4" t="s">
        <v>9015</v>
      </c>
      <c r="K6501" s="4" t="s">
        <v>9012</v>
      </c>
      <c r="L6501">
        <v>55</v>
      </c>
      <c r="M6501" s="4" t="s">
        <v>60</v>
      </c>
      <c r="N6501">
        <v>1997</v>
      </c>
      <c r="O6501">
        <v>291.27</v>
      </c>
      <c r="P6501">
        <v>586</v>
      </c>
      <c r="Q6501" s="4" t="s">
        <v>23</v>
      </c>
      <c r="R6501" s="4" t="s">
        <v>24</v>
      </c>
      <c r="S6501">
        <v>72</v>
      </c>
    </row>
    <row r="6502" spans="1:19">
      <c r="A6502" s="4" t="s">
        <v>6709</v>
      </c>
      <c r="B6502" s="4" t="s">
        <v>183</v>
      </c>
      <c r="C6502" s="4" t="s">
        <v>171</v>
      </c>
      <c r="D6502" s="4" t="s">
        <v>103</v>
      </c>
      <c r="E6502" s="4" t="s">
        <v>172</v>
      </c>
      <c r="F6502" s="3">
        <v>42985</v>
      </c>
      <c r="G6502" s="3">
        <v>43081</v>
      </c>
      <c r="H6502">
        <v>1249</v>
      </c>
      <c r="I6502" s="4" t="s">
        <v>9014</v>
      </c>
      <c r="J6502" s="4" t="s">
        <v>9015</v>
      </c>
      <c r="K6502" s="4" t="s">
        <v>9010</v>
      </c>
      <c r="L6502">
        <v>1096</v>
      </c>
      <c r="M6502" s="4" t="s">
        <v>26</v>
      </c>
      <c r="N6502">
        <v>1992</v>
      </c>
      <c r="O6502">
        <v>3922.42</v>
      </c>
      <c r="P6502">
        <v>6837</v>
      </c>
      <c r="Q6502" s="4" t="s">
        <v>23</v>
      </c>
      <c r="R6502" s="4" t="s">
        <v>24</v>
      </c>
      <c r="S6502">
        <v>96</v>
      </c>
    </row>
    <row r="6503" spans="1:19">
      <c r="A6503" s="4" t="s">
        <v>6710</v>
      </c>
      <c r="B6503" s="4" t="s">
        <v>261</v>
      </c>
      <c r="C6503" s="4" t="s">
        <v>171</v>
      </c>
      <c r="D6503" s="4" t="s">
        <v>24</v>
      </c>
      <c r="E6503" s="4" t="s">
        <v>193</v>
      </c>
      <c r="F6503" s="3">
        <v>42985</v>
      </c>
      <c r="G6503" s="3"/>
      <c r="I6503" s="4" t="s">
        <v>9021</v>
      </c>
      <c r="J6503" s="4" t="s">
        <v>9019</v>
      </c>
      <c r="K6503" s="4" t="s">
        <v>9010</v>
      </c>
      <c r="L6503">
        <v>1096</v>
      </c>
      <c r="M6503" s="4"/>
      <c r="Q6503" s="4"/>
      <c r="R6503" s="4"/>
    </row>
    <row r="6504" spans="1:19">
      <c r="A6504" s="4" t="s">
        <v>6711</v>
      </c>
      <c r="B6504" s="4" t="s">
        <v>261</v>
      </c>
      <c r="C6504" s="4" t="s">
        <v>171</v>
      </c>
      <c r="D6504" s="4" t="s">
        <v>113</v>
      </c>
      <c r="E6504" s="4" t="s">
        <v>172</v>
      </c>
      <c r="F6504" s="3">
        <v>42985</v>
      </c>
      <c r="G6504" s="3">
        <v>43072</v>
      </c>
      <c r="H6504">
        <v>1106</v>
      </c>
      <c r="I6504" s="4" t="s">
        <v>9021</v>
      </c>
      <c r="J6504" s="4" t="s">
        <v>9019</v>
      </c>
      <c r="K6504" s="4" t="s">
        <v>9010</v>
      </c>
      <c r="L6504">
        <v>1096</v>
      </c>
      <c r="M6504" s="4" t="s">
        <v>33</v>
      </c>
      <c r="N6504">
        <v>2000</v>
      </c>
      <c r="O6504">
        <v>167.89</v>
      </c>
      <c r="P6504">
        <v>493</v>
      </c>
      <c r="Q6504" s="4" t="s">
        <v>114</v>
      </c>
      <c r="R6504" s="4" t="s">
        <v>24</v>
      </c>
      <c r="S6504">
        <v>87</v>
      </c>
    </row>
    <row r="6505" spans="1:19">
      <c r="A6505" s="4" t="s">
        <v>6712</v>
      </c>
      <c r="B6505" s="4" t="s">
        <v>246</v>
      </c>
      <c r="C6505" s="4" t="s">
        <v>171</v>
      </c>
      <c r="D6505" s="4" t="s">
        <v>35</v>
      </c>
      <c r="E6505" s="4" t="s">
        <v>172</v>
      </c>
      <c r="F6505" s="3">
        <v>42985</v>
      </c>
      <c r="G6505" s="3">
        <v>43057</v>
      </c>
      <c r="H6505">
        <v>1251</v>
      </c>
      <c r="I6505" s="4" t="s">
        <v>9021</v>
      </c>
      <c r="J6505" s="4" t="s">
        <v>9019</v>
      </c>
      <c r="K6505" s="4" t="s">
        <v>9010</v>
      </c>
      <c r="L6505">
        <v>1096</v>
      </c>
      <c r="M6505" s="4" t="s">
        <v>36</v>
      </c>
      <c r="N6505">
        <v>2002</v>
      </c>
      <c r="O6505">
        <v>987.39</v>
      </c>
      <c r="P6505">
        <v>2253</v>
      </c>
      <c r="Q6505" s="4" t="s">
        <v>23</v>
      </c>
      <c r="R6505" s="4" t="s">
        <v>24</v>
      </c>
      <c r="S6505">
        <v>72</v>
      </c>
    </row>
    <row r="6506" spans="1:19">
      <c r="A6506" s="4" t="s">
        <v>6713</v>
      </c>
      <c r="B6506" s="4" t="s">
        <v>279</v>
      </c>
      <c r="C6506" s="4" t="s">
        <v>9011</v>
      </c>
      <c r="D6506" s="4" t="s">
        <v>99</v>
      </c>
      <c r="E6506" s="4" t="s">
        <v>197</v>
      </c>
      <c r="F6506" s="3">
        <v>42985</v>
      </c>
      <c r="G6506" s="3">
        <v>43057</v>
      </c>
      <c r="H6506">
        <v>0</v>
      </c>
      <c r="I6506" s="4" t="s">
        <v>9018</v>
      </c>
      <c r="J6506" s="4" t="s">
        <v>9019</v>
      </c>
      <c r="K6506" s="4" t="s">
        <v>9010</v>
      </c>
      <c r="L6506">
        <v>4821</v>
      </c>
      <c r="M6506" s="4" t="s">
        <v>33</v>
      </c>
      <c r="N6506">
        <v>2003</v>
      </c>
      <c r="O6506">
        <v>1419.98</v>
      </c>
      <c r="P6506">
        <v>4018</v>
      </c>
      <c r="Q6506" s="4" t="s">
        <v>23</v>
      </c>
      <c r="R6506" s="4" t="s">
        <v>24</v>
      </c>
      <c r="S6506">
        <v>72</v>
      </c>
    </row>
    <row r="6507" spans="1:19">
      <c r="A6507" s="4" t="s">
        <v>6714</v>
      </c>
      <c r="B6507" s="4" t="s">
        <v>279</v>
      </c>
      <c r="C6507" s="4" t="s">
        <v>9011</v>
      </c>
      <c r="D6507" s="4" t="s">
        <v>52</v>
      </c>
      <c r="E6507" s="4" t="s">
        <v>172</v>
      </c>
      <c r="F6507" s="3">
        <v>42985</v>
      </c>
      <c r="G6507" s="3">
        <v>42996</v>
      </c>
      <c r="H6507">
        <v>4975</v>
      </c>
      <c r="I6507" s="4" t="s">
        <v>9018</v>
      </c>
      <c r="J6507" s="4" t="s">
        <v>9019</v>
      </c>
      <c r="K6507" s="4" t="s">
        <v>9010</v>
      </c>
      <c r="L6507">
        <v>4821</v>
      </c>
      <c r="M6507" s="4" t="s">
        <v>46</v>
      </c>
      <c r="N6507">
        <v>1999</v>
      </c>
      <c r="O6507">
        <v>1197.44</v>
      </c>
      <c r="P6507">
        <v>2570</v>
      </c>
      <c r="Q6507" s="4" t="s">
        <v>23</v>
      </c>
      <c r="R6507" s="4" t="s">
        <v>24</v>
      </c>
      <c r="S6507">
        <v>11</v>
      </c>
    </row>
    <row r="6508" spans="1:19">
      <c r="A6508" s="4" t="s">
        <v>6715</v>
      </c>
      <c r="B6508" s="4" t="s">
        <v>279</v>
      </c>
      <c r="C6508" s="4" t="s">
        <v>177</v>
      </c>
      <c r="D6508" s="4" t="s">
        <v>120</v>
      </c>
      <c r="E6508" s="4" t="s">
        <v>172</v>
      </c>
      <c r="F6508" s="3">
        <v>42985</v>
      </c>
      <c r="G6508" s="3">
        <v>42995</v>
      </c>
      <c r="H6508">
        <v>54</v>
      </c>
      <c r="I6508" s="4" t="s">
        <v>9018</v>
      </c>
      <c r="J6508" s="4" t="s">
        <v>9019</v>
      </c>
      <c r="K6508" s="4" t="s">
        <v>9012</v>
      </c>
      <c r="L6508">
        <v>55</v>
      </c>
      <c r="M6508" s="4" t="s">
        <v>58</v>
      </c>
      <c r="N6508">
        <v>1998</v>
      </c>
      <c r="O6508">
        <v>2022.14</v>
      </c>
      <c r="P6508">
        <v>5113</v>
      </c>
      <c r="Q6508" s="4" t="s">
        <v>23</v>
      </c>
      <c r="R6508" s="4" t="s">
        <v>24</v>
      </c>
      <c r="S6508">
        <v>10</v>
      </c>
    </row>
    <row r="6509" spans="1:19">
      <c r="A6509" s="4" t="s">
        <v>6716</v>
      </c>
      <c r="B6509" s="4" t="s">
        <v>174</v>
      </c>
      <c r="C6509" s="4" t="s">
        <v>9011</v>
      </c>
      <c r="D6509" s="4" t="s">
        <v>103</v>
      </c>
      <c r="E6509" s="4" t="s">
        <v>172</v>
      </c>
      <c r="F6509" s="3">
        <v>42985</v>
      </c>
      <c r="G6509" s="3">
        <v>43048</v>
      </c>
      <c r="H6509">
        <v>3975</v>
      </c>
      <c r="I6509" s="4" t="s">
        <v>9016</v>
      </c>
      <c r="J6509" s="4" t="s">
        <v>9015</v>
      </c>
      <c r="K6509" s="4" t="s">
        <v>9010</v>
      </c>
      <c r="L6509">
        <v>4821</v>
      </c>
      <c r="M6509" s="4" t="s">
        <v>26</v>
      </c>
      <c r="N6509">
        <v>1992</v>
      </c>
      <c r="O6509">
        <v>3922.42</v>
      </c>
      <c r="P6509">
        <v>6837</v>
      </c>
      <c r="Q6509" s="4" t="s">
        <v>23</v>
      </c>
      <c r="R6509" s="4" t="s">
        <v>24</v>
      </c>
      <c r="S6509">
        <v>63</v>
      </c>
    </row>
    <row r="6510" spans="1:19">
      <c r="A6510" s="4" t="s">
        <v>6717</v>
      </c>
      <c r="B6510" s="4" t="s">
        <v>174</v>
      </c>
      <c r="C6510" s="4" t="s">
        <v>192</v>
      </c>
      <c r="D6510" s="4" t="s">
        <v>41</v>
      </c>
      <c r="E6510" s="4" t="s">
        <v>172</v>
      </c>
      <c r="F6510" s="3">
        <v>42985</v>
      </c>
      <c r="G6510" s="3">
        <v>42990</v>
      </c>
      <c r="H6510">
        <v>2969</v>
      </c>
      <c r="I6510" s="4" t="s">
        <v>9016</v>
      </c>
      <c r="J6510" s="4" t="s">
        <v>9015</v>
      </c>
      <c r="K6510" s="4" t="s">
        <v>9012</v>
      </c>
      <c r="L6510">
        <v>3393</v>
      </c>
      <c r="M6510" s="4" t="s">
        <v>36</v>
      </c>
      <c r="N6510">
        <v>1998</v>
      </c>
      <c r="O6510">
        <v>2714.9</v>
      </c>
      <c r="P6510">
        <v>2641</v>
      </c>
      <c r="Q6510" s="4" t="s">
        <v>23</v>
      </c>
      <c r="R6510" s="4" t="s">
        <v>21</v>
      </c>
      <c r="S6510">
        <v>5</v>
      </c>
    </row>
    <row r="6511" spans="1:19">
      <c r="A6511" s="4" t="s">
        <v>6718</v>
      </c>
      <c r="B6511" s="4" t="s">
        <v>237</v>
      </c>
      <c r="C6511" s="4" t="s">
        <v>179</v>
      </c>
      <c r="D6511" s="4" t="s">
        <v>113</v>
      </c>
      <c r="E6511" s="4" t="s">
        <v>172</v>
      </c>
      <c r="F6511" s="3">
        <v>42985</v>
      </c>
      <c r="G6511" s="3">
        <v>42991</v>
      </c>
      <c r="H6511">
        <v>558</v>
      </c>
      <c r="I6511" s="4" t="s">
        <v>9018</v>
      </c>
      <c r="J6511" s="4" t="s">
        <v>9019</v>
      </c>
      <c r="K6511" s="4" t="s">
        <v>9010</v>
      </c>
      <c r="L6511">
        <v>550</v>
      </c>
      <c r="M6511" s="4" t="s">
        <v>33</v>
      </c>
      <c r="N6511">
        <v>2000</v>
      </c>
      <c r="O6511">
        <v>167.89</v>
      </c>
      <c r="P6511">
        <v>493</v>
      </c>
      <c r="Q6511" s="4" t="s">
        <v>114</v>
      </c>
      <c r="R6511" s="4" t="s">
        <v>24</v>
      </c>
      <c r="S6511">
        <v>6</v>
      </c>
    </row>
    <row r="6512" spans="1:19">
      <c r="A6512" s="4" t="s">
        <v>6719</v>
      </c>
      <c r="B6512" s="4" t="s">
        <v>196</v>
      </c>
      <c r="C6512" s="4" t="s">
        <v>9011</v>
      </c>
      <c r="D6512" s="4" t="s">
        <v>79</v>
      </c>
      <c r="E6512" s="4" t="s">
        <v>197</v>
      </c>
      <c r="F6512" s="3">
        <v>42985</v>
      </c>
      <c r="G6512" s="3">
        <v>43068</v>
      </c>
      <c r="H6512">
        <v>0</v>
      </c>
      <c r="I6512" s="4" t="s">
        <v>9016</v>
      </c>
      <c r="J6512" s="4" t="s">
        <v>9015</v>
      </c>
      <c r="K6512" s="4" t="s">
        <v>9010</v>
      </c>
      <c r="L6512">
        <v>4821</v>
      </c>
      <c r="M6512" s="4" t="s">
        <v>26</v>
      </c>
      <c r="N6512">
        <v>2002</v>
      </c>
      <c r="O6512">
        <v>3178.24</v>
      </c>
      <c r="P6512">
        <v>4540</v>
      </c>
      <c r="Q6512" s="4" t="s">
        <v>23</v>
      </c>
      <c r="R6512" s="4" t="s">
        <v>24</v>
      </c>
      <c r="S6512">
        <v>83</v>
      </c>
    </row>
    <row r="6513" spans="1:19">
      <c r="A6513" s="4" t="s">
        <v>6720</v>
      </c>
      <c r="B6513" s="4" t="s">
        <v>343</v>
      </c>
      <c r="C6513" s="4" t="s">
        <v>179</v>
      </c>
      <c r="D6513" s="4" t="s">
        <v>27</v>
      </c>
      <c r="E6513" s="4" t="s">
        <v>172</v>
      </c>
      <c r="F6513" s="3">
        <v>42985</v>
      </c>
      <c r="G6513" s="3">
        <v>42996</v>
      </c>
      <c r="H6513">
        <v>585</v>
      </c>
      <c r="I6513" s="4" t="s">
        <v>9016</v>
      </c>
      <c r="J6513" s="4" t="s">
        <v>9015</v>
      </c>
      <c r="K6513" s="4" t="s">
        <v>9010</v>
      </c>
      <c r="L6513">
        <v>550</v>
      </c>
      <c r="M6513" s="4" t="s">
        <v>26</v>
      </c>
      <c r="N6513">
        <v>1986</v>
      </c>
      <c r="O6513">
        <v>647.17999999999995</v>
      </c>
      <c r="P6513">
        <v>1185</v>
      </c>
      <c r="Q6513" s="4" t="s">
        <v>28</v>
      </c>
      <c r="R6513" s="4" t="s">
        <v>24</v>
      </c>
      <c r="S6513">
        <v>11</v>
      </c>
    </row>
    <row r="6514" spans="1:19">
      <c r="A6514" s="4" t="s">
        <v>6721</v>
      </c>
      <c r="B6514" s="4" t="s">
        <v>230</v>
      </c>
      <c r="C6514" s="4" t="s">
        <v>179</v>
      </c>
      <c r="D6514" s="4" t="s">
        <v>97</v>
      </c>
      <c r="E6514" s="4" t="s">
        <v>172</v>
      </c>
      <c r="F6514" s="3">
        <v>42985</v>
      </c>
      <c r="G6514" s="3">
        <v>43086</v>
      </c>
      <c r="H6514">
        <v>566</v>
      </c>
      <c r="I6514" s="4" t="s">
        <v>9026</v>
      </c>
      <c r="J6514" s="4" t="s">
        <v>9024</v>
      </c>
      <c r="K6514" s="4" t="s">
        <v>9010</v>
      </c>
      <c r="L6514">
        <v>550</v>
      </c>
      <c r="M6514" s="4" t="s">
        <v>33</v>
      </c>
      <c r="N6514">
        <v>2001</v>
      </c>
      <c r="O6514">
        <v>2437.85</v>
      </c>
      <c r="P6514">
        <v>4874</v>
      </c>
      <c r="Q6514" s="4" t="s">
        <v>23</v>
      </c>
      <c r="R6514" s="4" t="s">
        <v>24</v>
      </c>
      <c r="S6514">
        <v>101</v>
      </c>
    </row>
    <row r="6515" spans="1:19">
      <c r="A6515" s="4" t="s">
        <v>6722</v>
      </c>
      <c r="B6515" s="4" t="s">
        <v>187</v>
      </c>
      <c r="C6515" s="4" t="s">
        <v>9011</v>
      </c>
      <c r="D6515" s="4" t="s">
        <v>105</v>
      </c>
      <c r="E6515" s="4" t="s">
        <v>172</v>
      </c>
      <c r="F6515" s="3">
        <v>42985</v>
      </c>
      <c r="G6515" s="3">
        <v>43055</v>
      </c>
      <c r="H6515">
        <v>4722</v>
      </c>
      <c r="I6515" s="4" t="s">
        <v>9023</v>
      </c>
      <c r="J6515" s="4" t="s">
        <v>9024</v>
      </c>
      <c r="K6515" s="4" t="s">
        <v>9010</v>
      </c>
      <c r="L6515">
        <v>4821</v>
      </c>
      <c r="M6515" s="4" t="s">
        <v>36</v>
      </c>
      <c r="N6515">
        <v>1996</v>
      </c>
      <c r="O6515">
        <v>6354.87</v>
      </c>
      <c r="P6515">
        <v>16780</v>
      </c>
      <c r="Q6515" s="4" t="s">
        <v>23</v>
      </c>
      <c r="R6515" s="4" t="s">
        <v>35</v>
      </c>
      <c r="S6515">
        <v>70</v>
      </c>
    </row>
    <row r="6516" spans="1:19">
      <c r="A6516" s="4" t="s">
        <v>6723</v>
      </c>
      <c r="B6516" s="4" t="s">
        <v>170</v>
      </c>
      <c r="C6516" s="4" t="s">
        <v>171</v>
      </c>
      <c r="D6516" s="4" t="s">
        <v>42</v>
      </c>
      <c r="E6516" s="4" t="s">
        <v>172</v>
      </c>
      <c r="F6516" s="3">
        <v>42985</v>
      </c>
      <c r="G6516" s="3">
        <v>43080</v>
      </c>
      <c r="H6516">
        <v>1033</v>
      </c>
      <c r="I6516" s="4" t="s">
        <v>9014</v>
      </c>
      <c r="J6516" s="4" t="s">
        <v>9015</v>
      </c>
      <c r="K6516" s="4" t="s">
        <v>9010</v>
      </c>
      <c r="L6516">
        <v>1096</v>
      </c>
      <c r="M6516" s="4" t="s">
        <v>26</v>
      </c>
      <c r="N6516">
        <v>2017</v>
      </c>
      <c r="O6516">
        <v>4.54</v>
      </c>
      <c r="P6516">
        <v>9</v>
      </c>
      <c r="Q6516" s="4" t="s">
        <v>23</v>
      </c>
      <c r="R6516" s="4" t="s">
        <v>24</v>
      </c>
      <c r="S6516">
        <v>95</v>
      </c>
    </row>
    <row r="6517" spans="1:19">
      <c r="A6517" s="4" t="s">
        <v>6724</v>
      </c>
      <c r="B6517" s="4" t="s">
        <v>189</v>
      </c>
      <c r="C6517" s="4" t="s">
        <v>179</v>
      </c>
      <c r="D6517" s="4" t="s">
        <v>51</v>
      </c>
      <c r="E6517" s="4" t="s">
        <v>172</v>
      </c>
      <c r="F6517" s="3">
        <v>42985</v>
      </c>
      <c r="G6517" s="3">
        <v>43088</v>
      </c>
      <c r="H6517">
        <v>587</v>
      </c>
      <c r="I6517" s="4" t="s">
        <v>9016</v>
      </c>
      <c r="J6517" s="4" t="s">
        <v>9015</v>
      </c>
      <c r="K6517" s="4" t="s">
        <v>9010</v>
      </c>
      <c r="L6517">
        <v>550</v>
      </c>
      <c r="M6517" s="4" t="s">
        <v>36</v>
      </c>
      <c r="N6517">
        <v>1982</v>
      </c>
      <c r="O6517">
        <v>4618</v>
      </c>
      <c r="P6517">
        <v>10083</v>
      </c>
      <c r="Q6517" s="4" t="s">
        <v>23</v>
      </c>
      <c r="R6517" s="4" t="s">
        <v>24</v>
      </c>
      <c r="S6517">
        <v>103</v>
      </c>
    </row>
    <row r="6518" spans="1:19">
      <c r="A6518" s="4" t="s">
        <v>6725</v>
      </c>
      <c r="B6518" s="4" t="s">
        <v>232</v>
      </c>
      <c r="C6518" s="4" t="s">
        <v>199</v>
      </c>
      <c r="D6518" s="4" t="s">
        <v>107</v>
      </c>
      <c r="E6518" s="4" t="s">
        <v>197</v>
      </c>
      <c r="F6518" s="3">
        <v>42985</v>
      </c>
      <c r="G6518" s="3">
        <v>43066</v>
      </c>
      <c r="H6518">
        <v>0</v>
      </c>
      <c r="I6518" s="4" t="s">
        <v>9021</v>
      </c>
      <c r="J6518" s="4" t="s">
        <v>9019</v>
      </c>
      <c r="K6518" s="4" t="s">
        <v>9010</v>
      </c>
      <c r="L6518">
        <v>5482</v>
      </c>
      <c r="M6518" s="4" t="s">
        <v>26</v>
      </c>
      <c r="N6518">
        <v>1994</v>
      </c>
      <c r="O6518">
        <v>2818.38</v>
      </c>
      <c r="P6518">
        <v>6290</v>
      </c>
      <c r="Q6518" s="4" t="s">
        <v>23</v>
      </c>
      <c r="R6518" s="4" t="s">
        <v>24</v>
      </c>
      <c r="S6518">
        <v>81</v>
      </c>
    </row>
    <row r="6519" spans="1:19">
      <c r="A6519" s="4" t="s">
        <v>6726</v>
      </c>
      <c r="B6519" s="4" t="s">
        <v>205</v>
      </c>
      <c r="C6519" s="4" t="s">
        <v>177</v>
      </c>
      <c r="D6519" s="4" t="s">
        <v>80</v>
      </c>
      <c r="E6519" s="4" t="s">
        <v>193</v>
      </c>
      <c r="F6519" s="3">
        <v>42985</v>
      </c>
      <c r="G6519" s="3"/>
      <c r="I6519" s="4" t="s">
        <v>9023</v>
      </c>
      <c r="J6519" s="4" t="s">
        <v>9024</v>
      </c>
      <c r="K6519" s="4" t="s">
        <v>9012</v>
      </c>
      <c r="L6519">
        <v>55</v>
      </c>
      <c r="M6519" s="4" t="s">
        <v>9322</v>
      </c>
      <c r="N6519">
        <v>2011</v>
      </c>
      <c r="O6519">
        <v>527.11</v>
      </c>
      <c r="P6519">
        <v>1428</v>
      </c>
      <c r="Q6519" s="4" t="s">
        <v>23</v>
      </c>
      <c r="R6519" s="4" t="s">
        <v>21</v>
      </c>
    </row>
    <row r="6520" spans="1:19">
      <c r="A6520" s="4" t="s">
        <v>6727</v>
      </c>
      <c r="B6520" s="4" t="s">
        <v>208</v>
      </c>
      <c r="C6520" s="4" t="s">
        <v>177</v>
      </c>
      <c r="D6520" s="4" t="s">
        <v>61</v>
      </c>
      <c r="E6520" s="4" t="s">
        <v>172</v>
      </c>
      <c r="F6520" s="3">
        <v>42985</v>
      </c>
      <c r="G6520" s="3">
        <v>43041</v>
      </c>
      <c r="H6520">
        <v>62</v>
      </c>
      <c r="I6520" s="4" t="s">
        <v>9014</v>
      </c>
      <c r="J6520" s="4" t="s">
        <v>9015</v>
      </c>
      <c r="K6520" s="4" t="s">
        <v>9012</v>
      </c>
      <c r="L6520">
        <v>55</v>
      </c>
      <c r="M6520" s="4" t="s">
        <v>58</v>
      </c>
      <c r="N6520">
        <v>1991</v>
      </c>
      <c r="O6520">
        <v>2819.5</v>
      </c>
      <c r="P6520">
        <v>7227</v>
      </c>
      <c r="Q6520" s="4" t="s">
        <v>23</v>
      </c>
      <c r="R6520" s="4" t="s">
        <v>62</v>
      </c>
      <c r="S6520">
        <v>56</v>
      </c>
    </row>
    <row r="6521" spans="1:19">
      <c r="A6521" s="4" t="s">
        <v>6728</v>
      </c>
      <c r="B6521" s="4" t="s">
        <v>208</v>
      </c>
      <c r="C6521" s="4" t="s">
        <v>177</v>
      </c>
      <c r="D6521" s="4" t="s">
        <v>85</v>
      </c>
      <c r="E6521" s="4" t="s">
        <v>172</v>
      </c>
      <c r="F6521" s="3">
        <v>42985</v>
      </c>
      <c r="G6521" s="3">
        <v>43081</v>
      </c>
      <c r="H6521">
        <v>54</v>
      </c>
      <c r="I6521" s="4" t="s">
        <v>9014</v>
      </c>
      <c r="J6521" s="4" t="s">
        <v>9015</v>
      </c>
      <c r="K6521" s="4" t="s">
        <v>9012</v>
      </c>
      <c r="L6521">
        <v>55</v>
      </c>
      <c r="M6521" s="4" t="s">
        <v>46</v>
      </c>
      <c r="N6521">
        <v>1985</v>
      </c>
      <c r="O6521">
        <v>375.43</v>
      </c>
      <c r="P6521">
        <v>1190</v>
      </c>
      <c r="Q6521" s="4" t="s">
        <v>23</v>
      </c>
      <c r="R6521" s="4" t="s">
        <v>24</v>
      </c>
      <c r="S6521">
        <v>96</v>
      </c>
    </row>
    <row r="6522" spans="1:19">
      <c r="A6522" s="4" t="s">
        <v>6729</v>
      </c>
      <c r="B6522" s="4" t="s">
        <v>185</v>
      </c>
      <c r="C6522" s="4" t="s">
        <v>179</v>
      </c>
      <c r="D6522" s="4" t="s">
        <v>42</v>
      </c>
      <c r="E6522" s="4" t="s">
        <v>172</v>
      </c>
      <c r="F6522" s="3">
        <v>42985</v>
      </c>
      <c r="G6522" s="3">
        <v>43042</v>
      </c>
      <c r="H6522">
        <v>499</v>
      </c>
      <c r="I6522" s="4" t="s">
        <v>9023</v>
      </c>
      <c r="J6522" s="4" t="s">
        <v>9024</v>
      </c>
      <c r="K6522" s="4" t="s">
        <v>9010</v>
      </c>
      <c r="L6522">
        <v>550</v>
      </c>
      <c r="M6522" s="4" t="s">
        <v>26</v>
      </c>
      <c r="N6522">
        <v>2017</v>
      </c>
      <c r="O6522">
        <v>4.54</v>
      </c>
      <c r="P6522">
        <v>9</v>
      </c>
      <c r="Q6522" s="4" t="s">
        <v>23</v>
      </c>
      <c r="R6522" s="4" t="s">
        <v>24</v>
      </c>
      <c r="S6522">
        <v>57</v>
      </c>
    </row>
    <row r="6523" spans="1:19">
      <c r="A6523" s="4" t="s">
        <v>6730</v>
      </c>
      <c r="B6523" s="4" t="s">
        <v>235</v>
      </c>
      <c r="C6523" s="4" t="s">
        <v>199</v>
      </c>
      <c r="D6523" s="4" t="s">
        <v>130</v>
      </c>
      <c r="E6523" s="4" t="s">
        <v>197</v>
      </c>
      <c r="F6523" s="3">
        <v>42985</v>
      </c>
      <c r="G6523" s="3">
        <v>43056</v>
      </c>
      <c r="H6523">
        <v>0</v>
      </c>
      <c r="I6523" s="4" t="s">
        <v>9018</v>
      </c>
      <c r="J6523" s="4" t="s">
        <v>9019</v>
      </c>
      <c r="K6523" s="4" t="s">
        <v>9010</v>
      </c>
      <c r="L6523">
        <v>5482</v>
      </c>
      <c r="M6523" s="4" t="s">
        <v>36</v>
      </c>
      <c r="N6523">
        <v>1979</v>
      </c>
      <c r="O6523">
        <v>4478.47</v>
      </c>
      <c r="P6523">
        <v>13809</v>
      </c>
      <c r="Q6523" s="4" t="s">
        <v>23</v>
      </c>
      <c r="R6523" s="4" t="s">
        <v>24</v>
      </c>
      <c r="S6523">
        <v>71</v>
      </c>
    </row>
    <row r="6524" spans="1:19">
      <c r="A6524" s="4" t="s">
        <v>6731</v>
      </c>
      <c r="B6524" s="4" t="s">
        <v>181</v>
      </c>
      <c r="C6524" s="4" t="s">
        <v>179</v>
      </c>
      <c r="D6524" s="4" t="s">
        <v>90</v>
      </c>
      <c r="E6524" s="4" t="s">
        <v>193</v>
      </c>
      <c r="F6524" s="3">
        <v>42985</v>
      </c>
      <c r="G6524" s="3"/>
      <c r="I6524" s="4" t="s">
        <v>9026</v>
      </c>
      <c r="J6524" s="4" t="s">
        <v>9024</v>
      </c>
      <c r="K6524" s="4" t="s">
        <v>9010</v>
      </c>
      <c r="L6524">
        <v>550</v>
      </c>
      <c r="M6524" s="4" t="s">
        <v>73</v>
      </c>
      <c r="N6524">
        <v>1987</v>
      </c>
      <c r="O6524">
        <v>405.59</v>
      </c>
      <c r="P6524">
        <v>1179</v>
      </c>
      <c r="Q6524" s="4" t="s">
        <v>91</v>
      </c>
      <c r="R6524" s="4" t="s">
        <v>92</v>
      </c>
    </row>
    <row r="6525" spans="1:19">
      <c r="A6525" s="4" t="s">
        <v>6732</v>
      </c>
      <c r="B6525" s="4" t="s">
        <v>181</v>
      </c>
      <c r="C6525" s="4" t="s">
        <v>179</v>
      </c>
      <c r="D6525" s="4" t="s">
        <v>54</v>
      </c>
      <c r="E6525" s="4" t="s">
        <v>172</v>
      </c>
      <c r="F6525" s="3">
        <v>42985</v>
      </c>
      <c r="G6525" s="3">
        <v>43065</v>
      </c>
      <c r="H6525">
        <v>458</v>
      </c>
      <c r="I6525" s="4" t="s">
        <v>9026</v>
      </c>
      <c r="J6525" s="4" t="s">
        <v>9024</v>
      </c>
      <c r="K6525" s="4" t="s">
        <v>9010</v>
      </c>
      <c r="L6525">
        <v>550</v>
      </c>
      <c r="M6525" s="4" t="s">
        <v>55</v>
      </c>
      <c r="N6525">
        <v>1995</v>
      </c>
      <c r="O6525">
        <v>1825.82</v>
      </c>
      <c r="P6525">
        <v>5595</v>
      </c>
      <c r="Q6525" s="4" t="s">
        <v>23</v>
      </c>
      <c r="R6525" s="4" t="s">
        <v>56</v>
      </c>
      <c r="S6525">
        <v>80</v>
      </c>
    </row>
    <row r="6526" spans="1:19">
      <c r="A6526" s="4" t="s">
        <v>6733</v>
      </c>
      <c r="B6526" s="4" t="s">
        <v>181</v>
      </c>
      <c r="C6526" s="4" t="s">
        <v>177</v>
      </c>
      <c r="D6526" s="4" t="s">
        <v>42</v>
      </c>
      <c r="E6526" s="4" t="s">
        <v>172</v>
      </c>
      <c r="F6526" s="3">
        <v>42985</v>
      </c>
      <c r="G6526" s="3">
        <v>43069</v>
      </c>
      <c r="H6526">
        <v>61</v>
      </c>
      <c r="I6526" s="4" t="s">
        <v>9026</v>
      </c>
      <c r="J6526" s="4" t="s">
        <v>9024</v>
      </c>
      <c r="K6526" s="4" t="s">
        <v>9012</v>
      </c>
      <c r="L6526">
        <v>55</v>
      </c>
      <c r="M6526" s="4" t="s">
        <v>26</v>
      </c>
      <c r="N6526">
        <v>2017</v>
      </c>
      <c r="O6526">
        <v>4.54</v>
      </c>
      <c r="P6526">
        <v>9</v>
      </c>
      <c r="Q6526" s="4" t="s">
        <v>23</v>
      </c>
      <c r="R6526" s="4" t="s">
        <v>24</v>
      </c>
      <c r="S6526">
        <v>84</v>
      </c>
    </row>
    <row r="6527" spans="1:19">
      <c r="A6527" s="4" t="s">
        <v>6734</v>
      </c>
      <c r="B6527" s="4" t="s">
        <v>183</v>
      </c>
      <c r="C6527" s="4" t="s">
        <v>177</v>
      </c>
      <c r="D6527" s="4" t="s">
        <v>119</v>
      </c>
      <c r="E6527" s="4" t="s">
        <v>197</v>
      </c>
      <c r="F6527" s="3">
        <v>42986</v>
      </c>
      <c r="G6527" s="3">
        <v>43086</v>
      </c>
      <c r="H6527">
        <v>0</v>
      </c>
      <c r="I6527" s="4" t="s">
        <v>9014</v>
      </c>
      <c r="J6527" s="4" t="s">
        <v>9015</v>
      </c>
      <c r="K6527" s="4" t="s">
        <v>9012</v>
      </c>
      <c r="L6527">
        <v>55</v>
      </c>
      <c r="M6527" s="4" t="s">
        <v>55</v>
      </c>
      <c r="N6527">
        <v>1988</v>
      </c>
      <c r="O6527">
        <v>5266.09</v>
      </c>
      <c r="P6527">
        <v>8595</v>
      </c>
      <c r="Q6527" s="4" t="s">
        <v>23</v>
      </c>
      <c r="R6527" s="4" t="s">
        <v>56</v>
      </c>
      <c r="S6527">
        <v>100</v>
      </c>
    </row>
    <row r="6528" spans="1:19">
      <c r="A6528" s="4" t="s">
        <v>6735</v>
      </c>
      <c r="B6528" s="4" t="s">
        <v>183</v>
      </c>
      <c r="C6528" s="4" t="s">
        <v>199</v>
      </c>
      <c r="D6528" s="4" t="s">
        <v>61</v>
      </c>
      <c r="E6528" s="4" t="s">
        <v>172</v>
      </c>
      <c r="F6528" s="3">
        <v>42986</v>
      </c>
      <c r="G6528" s="3">
        <v>43002</v>
      </c>
      <c r="H6528">
        <v>5600</v>
      </c>
      <c r="I6528" s="4" t="s">
        <v>9014</v>
      </c>
      <c r="J6528" s="4" t="s">
        <v>9015</v>
      </c>
      <c r="K6528" s="4" t="s">
        <v>9010</v>
      </c>
      <c r="L6528">
        <v>5482</v>
      </c>
      <c r="M6528" s="4" t="s">
        <v>58</v>
      </c>
      <c r="N6528">
        <v>1991</v>
      </c>
      <c r="O6528">
        <v>2819.5</v>
      </c>
      <c r="P6528">
        <v>7227</v>
      </c>
      <c r="Q6528" s="4" t="s">
        <v>23</v>
      </c>
      <c r="R6528" s="4" t="s">
        <v>62</v>
      </c>
      <c r="S6528">
        <v>16</v>
      </c>
    </row>
    <row r="6529" spans="1:19">
      <c r="A6529" s="4" t="s">
        <v>6736</v>
      </c>
      <c r="B6529" s="4" t="s">
        <v>261</v>
      </c>
      <c r="C6529" s="4" t="s">
        <v>199</v>
      </c>
      <c r="D6529" s="4" t="s">
        <v>120</v>
      </c>
      <c r="E6529" s="4" t="s">
        <v>197</v>
      </c>
      <c r="F6529" s="3">
        <v>42986</v>
      </c>
      <c r="G6529" s="3">
        <v>43058</v>
      </c>
      <c r="H6529">
        <v>0</v>
      </c>
      <c r="I6529" s="4" t="s">
        <v>9021</v>
      </c>
      <c r="J6529" s="4" t="s">
        <v>9019</v>
      </c>
      <c r="K6529" s="4" t="s">
        <v>9010</v>
      </c>
      <c r="L6529">
        <v>5482</v>
      </c>
      <c r="M6529" s="4" t="s">
        <v>58</v>
      </c>
      <c r="N6529">
        <v>1998</v>
      </c>
      <c r="O6529">
        <v>2022.14</v>
      </c>
      <c r="P6529">
        <v>5113</v>
      </c>
      <c r="Q6529" s="4" t="s">
        <v>23</v>
      </c>
      <c r="R6529" s="4" t="s">
        <v>24</v>
      </c>
      <c r="S6529">
        <v>72</v>
      </c>
    </row>
    <row r="6530" spans="1:19">
      <c r="A6530" s="4" t="s">
        <v>6737</v>
      </c>
      <c r="B6530" s="4" t="s">
        <v>261</v>
      </c>
      <c r="C6530" s="4" t="s">
        <v>171</v>
      </c>
      <c r="D6530" s="4" t="s">
        <v>130</v>
      </c>
      <c r="E6530" s="4" t="s">
        <v>172</v>
      </c>
      <c r="F6530" s="3">
        <v>42986</v>
      </c>
      <c r="G6530" s="3">
        <v>43086</v>
      </c>
      <c r="H6530">
        <v>1259</v>
      </c>
      <c r="I6530" s="4" t="s">
        <v>9021</v>
      </c>
      <c r="J6530" s="4" t="s">
        <v>9019</v>
      </c>
      <c r="K6530" s="4" t="s">
        <v>9010</v>
      </c>
      <c r="L6530">
        <v>1096</v>
      </c>
      <c r="M6530" s="4" t="s">
        <v>36</v>
      </c>
      <c r="N6530">
        <v>1979</v>
      </c>
      <c r="O6530">
        <v>4478.47</v>
      </c>
      <c r="P6530">
        <v>13809</v>
      </c>
      <c r="Q6530" s="4" t="s">
        <v>23</v>
      </c>
      <c r="R6530" s="4" t="s">
        <v>24</v>
      </c>
      <c r="S6530">
        <v>100</v>
      </c>
    </row>
    <row r="6531" spans="1:19">
      <c r="A6531" s="4" t="s">
        <v>6738</v>
      </c>
      <c r="B6531" s="4" t="s">
        <v>261</v>
      </c>
      <c r="C6531" s="4" t="s">
        <v>171</v>
      </c>
      <c r="D6531" s="4" t="s">
        <v>130</v>
      </c>
      <c r="E6531" s="4" t="s">
        <v>172</v>
      </c>
      <c r="F6531" s="3">
        <v>42986</v>
      </c>
      <c r="G6531" s="3">
        <v>42992</v>
      </c>
      <c r="H6531">
        <v>1114</v>
      </c>
      <c r="I6531" s="4" t="s">
        <v>9021</v>
      </c>
      <c r="J6531" s="4" t="s">
        <v>9019</v>
      </c>
      <c r="K6531" s="4" t="s">
        <v>9010</v>
      </c>
      <c r="L6531">
        <v>1096</v>
      </c>
      <c r="M6531" s="4" t="s">
        <v>36</v>
      </c>
      <c r="N6531">
        <v>1979</v>
      </c>
      <c r="O6531">
        <v>4478.47</v>
      </c>
      <c r="P6531">
        <v>13809</v>
      </c>
      <c r="Q6531" s="4" t="s">
        <v>23</v>
      </c>
      <c r="R6531" s="4" t="s">
        <v>24</v>
      </c>
      <c r="S6531">
        <v>6</v>
      </c>
    </row>
    <row r="6532" spans="1:19">
      <c r="A6532" s="4" t="s">
        <v>6739</v>
      </c>
      <c r="B6532" s="4" t="s">
        <v>261</v>
      </c>
      <c r="C6532" s="4" t="s">
        <v>177</v>
      </c>
      <c r="D6532" s="4" t="s">
        <v>83</v>
      </c>
      <c r="E6532" s="4" t="s">
        <v>172</v>
      </c>
      <c r="F6532" s="3">
        <v>42986</v>
      </c>
      <c r="G6532" s="3">
        <v>43064</v>
      </c>
      <c r="H6532">
        <v>57</v>
      </c>
      <c r="I6532" s="4" t="s">
        <v>9021</v>
      </c>
      <c r="J6532" s="4" t="s">
        <v>9019</v>
      </c>
      <c r="K6532" s="4" t="s">
        <v>9012</v>
      </c>
      <c r="L6532">
        <v>55</v>
      </c>
      <c r="M6532" s="4" t="s">
        <v>33</v>
      </c>
      <c r="N6532">
        <v>2004</v>
      </c>
      <c r="O6532">
        <v>702.72</v>
      </c>
      <c r="P6532">
        <v>1831</v>
      </c>
      <c r="Q6532" s="4" t="s">
        <v>23</v>
      </c>
      <c r="R6532" s="4" t="s">
        <v>24</v>
      </c>
      <c r="S6532">
        <v>78</v>
      </c>
    </row>
    <row r="6533" spans="1:19">
      <c r="A6533" s="4" t="s">
        <v>6740</v>
      </c>
      <c r="B6533" s="4" t="s">
        <v>246</v>
      </c>
      <c r="C6533" s="4" t="s">
        <v>171</v>
      </c>
      <c r="D6533" s="4" t="s">
        <v>50</v>
      </c>
      <c r="E6533" s="4" t="s">
        <v>197</v>
      </c>
      <c r="F6533" s="3">
        <v>42986</v>
      </c>
      <c r="G6533" s="3">
        <v>43064</v>
      </c>
      <c r="H6533">
        <v>0</v>
      </c>
      <c r="I6533" s="4" t="s">
        <v>9021</v>
      </c>
      <c r="J6533" s="4" t="s">
        <v>9019</v>
      </c>
      <c r="K6533" s="4" t="s">
        <v>9010</v>
      </c>
      <c r="L6533">
        <v>1096</v>
      </c>
      <c r="M6533" s="4" t="s">
        <v>9322</v>
      </c>
      <c r="N6533">
        <v>1992</v>
      </c>
      <c r="O6533">
        <v>1712.68</v>
      </c>
      <c r="P6533">
        <v>3194</v>
      </c>
      <c r="Q6533" s="4" t="s">
        <v>23</v>
      </c>
      <c r="R6533" s="4" t="s">
        <v>21</v>
      </c>
      <c r="S6533">
        <v>78</v>
      </c>
    </row>
    <row r="6534" spans="1:19">
      <c r="A6534" s="4" t="s">
        <v>6741</v>
      </c>
      <c r="B6534" s="4" t="s">
        <v>304</v>
      </c>
      <c r="C6534" s="4" t="s">
        <v>177</v>
      </c>
      <c r="D6534" s="4" t="s">
        <v>106</v>
      </c>
      <c r="E6534" s="4" t="s">
        <v>197</v>
      </c>
      <c r="F6534" s="3">
        <v>42986</v>
      </c>
      <c r="G6534" s="3">
        <v>43056</v>
      </c>
      <c r="H6534">
        <v>0</v>
      </c>
      <c r="I6534" s="4" t="s">
        <v>9014</v>
      </c>
      <c r="J6534" s="4" t="s">
        <v>9015</v>
      </c>
      <c r="K6534" s="4" t="s">
        <v>9012</v>
      </c>
      <c r="L6534">
        <v>55</v>
      </c>
      <c r="M6534" s="4" t="s">
        <v>46</v>
      </c>
      <c r="N6534">
        <v>2012</v>
      </c>
      <c r="O6534">
        <v>45.39</v>
      </c>
      <c r="P6534">
        <v>100</v>
      </c>
      <c r="Q6534" s="4" t="s">
        <v>23</v>
      </c>
      <c r="R6534" s="4" t="s">
        <v>47</v>
      </c>
      <c r="S6534">
        <v>70</v>
      </c>
    </row>
    <row r="6535" spans="1:19">
      <c r="A6535" s="4" t="s">
        <v>6742</v>
      </c>
      <c r="B6535" s="4" t="s">
        <v>279</v>
      </c>
      <c r="C6535" s="4" t="s">
        <v>9011</v>
      </c>
      <c r="D6535" s="4" t="s">
        <v>34</v>
      </c>
      <c r="E6535" s="4" t="s">
        <v>197</v>
      </c>
      <c r="F6535" s="3">
        <v>42986</v>
      </c>
      <c r="G6535" s="3">
        <v>43099</v>
      </c>
      <c r="H6535">
        <v>0</v>
      </c>
      <c r="I6535" s="4" t="s">
        <v>9018</v>
      </c>
      <c r="J6535" s="4" t="s">
        <v>9019</v>
      </c>
      <c r="K6535" s="4" t="s">
        <v>9010</v>
      </c>
      <c r="L6535">
        <v>4821</v>
      </c>
      <c r="M6535" s="4" t="s">
        <v>9322</v>
      </c>
      <c r="N6535">
        <v>1993</v>
      </c>
      <c r="O6535">
        <v>1242.32</v>
      </c>
      <c r="P6535">
        <v>3027</v>
      </c>
      <c r="Q6535" s="4" t="s">
        <v>23</v>
      </c>
      <c r="R6535" s="4" t="s">
        <v>21</v>
      </c>
      <c r="S6535">
        <v>113</v>
      </c>
    </row>
    <row r="6536" spans="1:19">
      <c r="A6536" s="4" t="s">
        <v>6743</v>
      </c>
      <c r="B6536" s="4" t="s">
        <v>210</v>
      </c>
      <c r="C6536" s="4" t="s">
        <v>9011</v>
      </c>
      <c r="D6536" s="4" t="s">
        <v>25</v>
      </c>
      <c r="E6536" s="4" t="s">
        <v>197</v>
      </c>
      <c r="F6536" s="3">
        <v>42986</v>
      </c>
      <c r="G6536" s="3">
        <v>42997</v>
      </c>
      <c r="H6536">
        <v>0</v>
      </c>
      <c r="I6536" s="4" t="s">
        <v>9021</v>
      </c>
      <c r="J6536" s="4" t="s">
        <v>9019</v>
      </c>
      <c r="K6536" s="4" t="s">
        <v>9010</v>
      </c>
      <c r="L6536">
        <v>4821</v>
      </c>
      <c r="M6536" s="4" t="s">
        <v>26</v>
      </c>
      <c r="N6536">
        <v>1999</v>
      </c>
      <c r="O6536">
        <v>251.41</v>
      </c>
      <c r="P6536">
        <v>495</v>
      </c>
      <c r="Q6536" s="4" t="s">
        <v>23</v>
      </c>
      <c r="R6536" s="4" t="s">
        <v>24</v>
      </c>
      <c r="S6536">
        <v>11</v>
      </c>
    </row>
    <row r="6537" spans="1:19">
      <c r="A6537" s="4" t="s">
        <v>6744</v>
      </c>
      <c r="B6537" s="4" t="s">
        <v>174</v>
      </c>
      <c r="C6537" s="4" t="s">
        <v>192</v>
      </c>
      <c r="D6537" s="4" t="s">
        <v>61</v>
      </c>
      <c r="E6537" s="4" t="s">
        <v>172</v>
      </c>
      <c r="F6537" s="3">
        <v>42986</v>
      </c>
      <c r="G6537" s="3">
        <v>42988</v>
      </c>
      <c r="H6537">
        <v>3346</v>
      </c>
      <c r="I6537" s="4" t="s">
        <v>9016</v>
      </c>
      <c r="J6537" s="4" t="s">
        <v>9015</v>
      </c>
      <c r="K6537" s="4" t="s">
        <v>9012</v>
      </c>
      <c r="L6537">
        <v>3393</v>
      </c>
      <c r="M6537" s="4" t="s">
        <v>58</v>
      </c>
      <c r="N6537">
        <v>1991</v>
      </c>
      <c r="O6537">
        <v>2819.5</v>
      </c>
      <c r="P6537">
        <v>7227</v>
      </c>
      <c r="Q6537" s="4" t="s">
        <v>23</v>
      </c>
      <c r="R6537" s="4" t="s">
        <v>62</v>
      </c>
      <c r="S6537">
        <v>2</v>
      </c>
    </row>
    <row r="6538" spans="1:19">
      <c r="A6538" s="4" t="s">
        <v>6745</v>
      </c>
      <c r="B6538" s="4" t="s">
        <v>263</v>
      </c>
      <c r="C6538" s="4" t="s">
        <v>179</v>
      </c>
      <c r="D6538" s="4" t="s">
        <v>82</v>
      </c>
      <c r="E6538" s="4" t="s">
        <v>197</v>
      </c>
      <c r="F6538" s="3">
        <v>42986</v>
      </c>
      <c r="G6538" s="3">
        <v>42996</v>
      </c>
      <c r="H6538">
        <v>0</v>
      </c>
      <c r="I6538" s="4" t="s">
        <v>9021</v>
      </c>
      <c r="J6538" s="4" t="s">
        <v>9019</v>
      </c>
      <c r="K6538" s="4" t="s">
        <v>9010</v>
      </c>
      <c r="L6538">
        <v>550</v>
      </c>
      <c r="M6538" s="4" t="s">
        <v>36</v>
      </c>
      <c r="N6538">
        <v>1982</v>
      </c>
      <c r="O6538">
        <v>11698.03</v>
      </c>
      <c r="P6538">
        <v>34288</v>
      </c>
      <c r="Q6538" s="4" t="s">
        <v>23</v>
      </c>
      <c r="R6538" s="4" t="s">
        <v>24</v>
      </c>
      <c r="S6538">
        <v>10</v>
      </c>
    </row>
    <row r="6539" spans="1:19">
      <c r="A6539" s="4" t="s">
        <v>6746</v>
      </c>
      <c r="B6539" s="4" t="s">
        <v>263</v>
      </c>
      <c r="C6539" s="4" t="s">
        <v>179</v>
      </c>
      <c r="D6539" s="4" t="s">
        <v>82</v>
      </c>
      <c r="E6539" s="4" t="s">
        <v>197</v>
      </c>
      <c r="F6539" s="3">
        <v>42986</v>
      </c>
      <c r="G6539" s="3">
        <v>43000</v>
      </c>
      <c r="H6539">
        <v>0</v>
      </c>
      <c r="I6539" s="4" t="s">
        <v>9021</v>
      </c>
      <c r="J6539" s="4" t="s">
        <v>9019</v>
      </c>
      <c r="K6539" s="4" t="s">
        <v>9010</v>
      </c>
      <c r="L6539">
        <v>550</v>
      </c>
      <c r="M6539" s="4" t="s">
        <v>36</v>
      </c>
      <c r="N6539">
        <v>1982</v>
      </c>
      <c r="O6539">
        <v>11698.03</v>
      </c>
      <c r="P6539">
        <v>34288</v>
      </c>
      <c r="Q6539" s="4" t="s">
        <v>23</v>
      </c>
      <c r="R6539" s="4" t="s">
        <v>24</v>
      </c>
      <c r="S6539">
        <v>14</v>
      </c>
    </row>
    <row r="6540" spans="1:19">
      <c r="A6540" s="4" t="s">
        <v>6747</v>
      </c>
      <c r="B6540" s="4" t="s">
        <v>263</v>
      </c>
      <c r="C6540" s="4" t="s">
        <v>192</v>
      </c>
      <c r="D6540" s="4" t="s">
        <v>95</v>
      </c>
      <c r="E6540" s="4" t="s">
        <v>197</v>
      </c>
      <c r="F6540" s="3">
        <v>42986</v>
      </c>
      <c r="G6540" s="3">
        <v>42994</v>
      </c>
      <c r="H6540">
        <v>0</v>
      </c>
      <c r="I6540" s="4" t="s">
        <v>9021</v>
      </c>
      <c r="J6540" s="4" t="s">
        <v>9019</v>
      </c>
      <c r="K6540" s="4" t="s">
        <v>9012</v>
      </c>
      <c r="L6540">
        <v>3393</v>
      </c>
      <c r="M6540" s="4" t="s">
        <v>60</v>
      </c>
      <c r="N6540">
        <v>1997</v>
      </c>
      <c r="O6540">
        <v>882.12</v>
      </c>
      <c r="P6540">
        <v>2769</v>
      </c>
      <c r="Q6540" s="4" t="s">
        <v>23</v>
      </c>
      <c r="R6540" s="4" t="s">
        <v>24</v>
      </c>
      <c r="S6540">
        <v>8</v>
      </c>
    </row>
    <row r="6541" spans="1:19">
      <c r="A6541" s="4" t="s">
        <v>6748</v>
      </c>
      <c r="B6541" s="4" t="s">
        <v>212</v>
      </c>
      <c r="C6541" s="4" t="s">
        <v>179</v>
      </c>
      <c r="D6541" s="4" t="s">
        <v>72</v>
      </c>
      <c r="E6541" s="4" t="s">
        <v>197</v>
      </c>
      <c r="F6541" s="3">
        <v>42986</v>
      </c>
      <c r="G6541" s="3">
        <v>43064</v>
      </c>
      <c r="H6541">
        <v>0</v>
      </c>
      <c r="I6541" s="4" t="s">
        <v>9023</v>
      </c>
      <c r="J6541" s="4" t="s">
        <v>9024</v>
      </c>
      <c r="K6541" s="4" t="s">
        <v>9010</v>
      </c>
      <c r="L6541">
        <v>550</v>
      </c>
      <c r="M6541" s="4" t="s">
        <v>73</v>
      </c>
      <c r="N6541">
        <v>2003</v>
      </c>
      <c r="O6541">
        <v>692.19</v>
      </c>
      <c r="P6541">
        <v>1922</v>
      </c>
      <c r="Q6541" s="4" t="s">
        <v>23</v>
      </c>
      <c r="R6541" s="4" t="s">
        <v>24</v>
      </c>
      <c r="S6541">
        <v>78</v>
      </c>
    </row>
    <row r="6542" spans="1:19">
      <c r="A6542" s="4" t="s">
        <v>6749</v>
      </c>
      <c r="B6542" s="4" t="s">
        <v>191</v>
      </c>
      <c r="C6542" s="4" t="s">
        <v>9011</v>
      </c>
      <c r="D6542" s="4" t="s">
        <v>24</v>
      </c>
      <c r="E6542" s="4" t="s">
        <v>193</v>
      </c>
      <c r="F6542" s="3">
        <v>42986</v>
      </c>
      <c r="G6542" s="3"/>
      <c r="I6542" s="4" t="s">
        <v>9026</v>
      </c>
      <c r="J6542" s="4" t="s">
        <v>9024</v>
      </c>
      <c r="K6542" s="4" t="s">
        <v>9010</v>
      </c>
      <c r="L6542">
        <v>4821</v>
      </c>
      <c r="M6542" s="4"/>
      <c r="Q6542" s="4"/>
      <c r="R6542" s="4"/>
    </row>
    <row r="6543" spans="1:19">
      <c r="A6543" s="4" t="s">
        <v>6750</v>
      </c>
      <c r="B6543" s="4" t="s">
        <v>191</v>
      </c>
      <c r="C6543" s="4" t="s">
        <v>192</v>
      </c>
      <c r="D6543" s="4" t="s">
        <v>24</v>
      </c>
      <c r="E6543" s="4" t="s">
        <v>193</v>
      </c>
      <c r="F6543" s="3">
        <v>42986</v>
      </c>
      <c r="G6543" s="3"/>
      <c r="I6543" s="4" t="s">
        <v>9026</v>
      </c>
      <c r="J6543" s="4" t="s">
        <v>9024</v>
      </c>
      <c r="K6543" s="4" t="s">
        <v>9012</v>
      </c>
      <c r="L6543">
        <v>3393</v>
      </c>
      <c r="M6543" s="4"/>
      <c r="Q6543" s="4"/>
      <c r="R6543" s="4"/>
    </row>
    <row r="6544" spans="1:19">
      <c r="A6544" s="4" t="s">
        <v>6751</v>
      </c>
      <c r="B6544" s="4" t="s">
        <v>191</v>
      </c>
      <c r="C6544" s="4" t="s">
        <v>179</v>
      </c>
      <c r="D6544" s="4" t="s">
        <v>93</v>
      </c>
      <c r="E6544" s="4" t="s">
        <v>172</v>
      </c>
      <c r="F6544" s="3">
        <v>42986</v>
      </c>
      <c r="G6544" s="3">
        <v>43043</v>
      </c>
      <c r="H6544">
        <v>546</v>
      </c>
      <c r="I6544" s="4" t="s">
        <v>9026</v>
      </c>
      <c r="J6544" s="4" t="s">
        <v>9024</v>
      </c>
      <c r="K6544" s="4" t="s">
        <v>9010</v>
      </c>
      <c r="L6544">
        <v>550</v>
      </c>
      <c r="M6544" s="4" t="s">
        <v>73</v>
      </c>
      <c r="N6544">
        <v>1991</v>
      </c>
      <c r="O6544">
        <v>1012.72</v>
      </c>
      <c r="P6544">
        <v>3492</v>
      </c>
      <c r="Q6544" s="4" t="s">
        <v>94</v>
      </c>
      <c r="R6544" s="4" t="s">
        <v>24</v>
      </c>
      <c r="S6544">
        <v>57</v>
      </c>
    </row>
    <row r="6545" spans="1:19">
      <c r="A6545" s="4" t="s">
        <v>6752</v>
      </c>
      <c r="B6545" s="4" t="s">
        <v>343</v>
      </c>
      <c r="C6545" s="4" t="s">
        <v>179</v>
      </c>
      <c r="D6545" s="4" t="s">
        <v>29</v>
      </c>
      <c r="E6545" s="4" t="s">
        <v>197</v>
      </c>
      <c r="F6545" s="3">
        <v>42986</v>
      </c>
      <c r="G6545" s="3">
        <v>43043</v>
      </c>
      <c r="H6545">
        <v>0</v>
      </c>
      <c r="I6545" s="4" t="s">
        <v>9016</v>
      </c>
      <c r="J6545" s="4" t="s">
        <v>9015</v>
      </c>
      <c r="K6545" s="4" t="s">
        <v>9010</v>
      </c>
      <c r="L6545">
        <v>550</v>
      </c>
      <c r="M6545" s="4" t="s">
        <v>26</v>
      </c>
      <c r="N6545">
        <v>2012</v>
      </c>
      <c r="O6545">
        <v>587.34</v>
      </c>
      <c r="P6545">
        <v>1356</v>
      </c>
      <c r="Q6545" s="4" t="s">
        <v>30</v>
      </c>
      <c r="R6545" s="4" t="s">
        <v>24</v>
      </c>
      <c r="S6545">
        <v>57</v>
      </c>
    </row>
    <row r="6546" spans="1:19">
      <c r="A6546" s="4" t="s">
        <v>6753</v>
      </c>
      <c r="B6546" s="4" t="s">
        <v>219</v>
      </c>
      <c r="C6546" s="4" t="s">
        <v>179</v>
      </c>
      <c r="D6546" s="4" t="s">
        <v>38</v>
      </c>
      <c r="E6546" s="4" t="s">
        <v>197</v>
      </c>
      <c r="F6546" s="3">
        <v>42986</v>
      </c>
      <c r="G6546" s="3">
        <v>43053</v>
      </c>
      <c r="H6546">
        <v>0</v>
      </c>
      <c r="I6546" s="4" t="s">
        <v>9026</v>
      </c>
      <c r="J6546" s="4" t="s">
        <v>9024</v>
      </c>
      <c r="K6546" s="4" t="s">
        <v>9010</v>
      </c>
      <c r="L6546">
        <v>550</v>
      </c>
      <c r="M6546" s="4" t="s">
        <v>39</v>
      </c>
      <c r="N6546">
        <v>1993</v>
      </c>
      <c r="O6546">
        <v>4269.8999999999996</v>
      </c>
      <c r="P6546">
        <v>6472</v>
      </c>
      <c r="Q6546" s="4" t="s">
        <v>23</v>
      </c>
      <c r="R6546" s="4" t="s">
        <v>40</v>
      </c>
      <c r="S6546">
        <v>67</v>
      </c>
    </row>
    <row r="6547" spans="1:19">
      <c r="A6547" s="4" t="s">
        <v>6754</v>
      </c>
      <c r="B6547" s="4" t="s">
        <v>219</v>
      </c>
      <c r="C6547" s="4" t="s">
        <v>179</v>
      </c>
      <c r="D6547" s="4" t="s">
        <v>59</v>
      </c>
      <c r="E6547" s="4" t="s">
        <v>172</v>
      </c>
      <c r="F6547" s="3">
        <v>42986</v>
      </c>
      <c r="G6547" s="3">
        <v>43063</v>
      </c>
      <c r="H6547">
        <v>596</v>
      </c>
      <c r="I6547" s="4" t="s">
        <v>9026</v>
      </c>
      <c r="J6547" s="4" t="s">
        <v>9024</v>
      </c>
      <c r="K6547" s="4" t="s">
        <v>9010</v>
      </c>
      <c r="L6547">
        <v>550</v>
      </c>
      <c r="M6547" s="4" t="s">
        <v>60</v>
      </c>
      <c r="N6547">
        <v>1988</v>
      </c>
      <c r="O6547">
        <v>2059.9</v>
      </c>
      <c r="P6547">
        <v>3644</v>
      </c>
      <c r="Q6547" s="4" t="s">
        <v>23</v>
      </c>
      <c r="R6547" s="4" t="s">
        <v>24</v>
      </c>
      <c r="S6547">
        <v>77</v>
      </c>
    </row>
    <row r="6548" spans="1:19">
      <c r="A6548" s="4" t="s">
        <v>6755</v>
      </c>
      <c r="B6548" s="4" t="s">
        <v>230</v>
      </c>
      <c r="C6548" s="4" t="s">
        <v>171</v>
      </c>
      <c r="D6548" s="4" t="s">
        <v>56</v>
      </c>
      <c r="E6548" s="4" t="s">
        <v>197</v>
      </c>
      <c r="F6548" s="3">
        <v>42986</v>
      </c>
      <c r="G6548" s="3">
        <v>43090</v>
      </c>
      <c r="H6548">
        <v>0</v>
      </c>
      <c r="I6548" s="4" t="s">
        <v>9026</v>
      </c>
      <c r="J6548" s="4" t="s">
        <v>9024</v>
      </c>
      <c r="K6548" s="4" t="s">
        <v>9010</v>
      </c>
      <c r="L6548">
        <v>1096</v>
      </c>
      <c r="M6548" s="4" t="s">
        <v>55</v>
      </c>
      <c r="N6548">
        <v>1999</v>
      </c>
      <c r="O6548">
        <v>1699.85</v>
      </c>
      <c r="P6548">
        <v>5108</v>
      </c>
      <c r="Q6548" s="4" t="s">
        <v>23</v>
      </c>
      <c r="R6548" s="4" t="s">
        <v>24</v>
      </c>
      <c r="S6548">
        <v>104</v>
      </c>
    </row>
    <row r="6549" spans="1:19">
      <c r="A6549" s="4" t="s">
        <v>6756</v>
      </c>
      <c r="B6549" s="4" t="s">
        <v>230</v>
      </c>
      <c r="C6549" s="4" t="s">
        <v>171</v>
      </c>
      <c r="D6549" s="4" t="s">
        <v>53</v>
      </c>
      <c r="E6549" s="4" t="s">
        <v>172</v>
      </c>
      <c r="F6549" s="3">
        <v>42986</v>
      </c>
      <c r="G6549" s="3">
        <v>43077</v>
      </c>
      <c r="H6549">
        <v>1171</v>
      </c>
      <c r="I6549" s="4" t="s">
        <v>9026</v>
      </c>
      <c r="J6549" s="4" t="s">
        <v>9024</v>
      </c>
      <c r="K6549" s="4" t="s">
        <v>9010</v>
      </c>
      <c r="L6549">
        <v>1096</v>
      </c>
      <c r="M6549" s="4" t="s">
        <v>33</v>
      </c>
      <c r="N6549">
        <v>1990</v>
      </c>
      <c r="O6549">
        <v>4968.91</v>
      </c>
      <c r="P6549">
        <v>7523</v>
      </c>
      <c r="Q6549" s="4" t="s">
        <v>23</v>
      </c>
      <c r="R6549" s="4" t="s">
        <v>24</v>
      </c>
      <c r="S6549">
        <v>91</v>
      </c>
    </row>
    <row r="6550" spans="1:19">
      <c r="A6550" s="4" t="s">
        <v>6757</v>
      </c>
      <c r="B6550" s="4" t="s">
        <v>244</v>
      </c>
      <c r="C6550" s="4" t="s">
        <v>171</v>
      </c>
      <c r="D6550" s="4" t="s">
        <v>68</v>
      </c>
      <c r="E6550" s="4" t="s">
        <v>172</v>
      </c>
      <c r="F6550" s="3">
        <v>42986</v>
      </c>
      <c r="G6550" s="3">
        <v>43072</v>
      </c>
      <c r="H6550">
        <v>1021</v>
      </c>
      <c r="I6550" s="4" t="s">
        <v>9016</v>
      </c>
      <c r="J6550" s="4" t="s">
        <v>9015</v>
      </c>
      <c r="K6550" s="4" t="s">
        <v>9010</v>
      </c>
      <c r="L6550">
        <v>1096</v>
      </c>
      <c r="M6550" s="4" t="s">
        <v>9322</v>
      </c>
      <c r="N6550">
        <v>2000</v>
      </c>
      <c r="O6550">
        <v>1223.72</v>
      </c>
      <c r="P6550">
        <v>2497</v>
      </c>
      <c r="Q6550" s="4" t="s">
        <v>69</v>
      </c>
      <c r="R6550" s="4" t="s">
        <v>24</v>
      </c>
      <c r="S6550">
        <v>86</v>
      </c>
    </row>
    <row r="6551" spans="1:19">
      <c r="A6551" s="4" t="s">
        <v>6758</v>
      </c>
      <c r="B6551" s="4" t="s">
        <v>201</v>
      </c>
      <c r="C6551" s="4" t="s">
        <v>177</v>
      </c>
      <c r="D6551" s="4" t="s">
        <v>24</v>
      </c>
      <c r="E6551" s="4" t="s">
        <v>193</v>
      </c>
      <c r="F6551" s="3">
        <v>42986</v>
      </c>
      <c r="G6551" s="3"/>
      <c r="I6551" s="4" t="s">
        <v>9026</v>
      </c>
      <c r="J6551" s="4" t="s">
        <v>9024</v>
      </c>
      <c r="K6551" s="4" t="s">
        <v>9012</v>
      </c>
      <c r="L6551">
        <v>55</v>
      </c>
      <c r="M6551" s="4"/>
      <c r="Q6551" s="4"/>
      <c r="R6551" s="4"/>
    </row>
    <row r="6552" spans="1:19">
      <c r="A6552" s="4" t="s">
        <v>6759</v>
      </c>
      <c r="B6552" s="4" t="s">
        <v>232</v>
      </c>
      <c r="C6552" s="4" t="s">
        <v>192</v>
      </c>
      <c r="D6552" s="4" t="s">
        <v>82</v>
      </c>
      <c r="E6552" s="4" t="s">
        <v>197</v>
      </c>
      <c r="F6552" s="3">
        <v>42986</v>
      </c>
      <c r="G6552" s="3">
        <v>43056</v>
      </c>
      <c r="H6552">
        <v>0</v>
      </c>
      <c r="I6552" s="4" t="s">
        <v>9021</v>
      </c>
      <c r="J6552" s="4" t="s">
        <v>9019</v>
      </c>
      <c r="K6552" s="4" t="s">
        <v>9012</v>
      </c>
      <c r="L6552">
        <v>3393</v>
      </c>
      <c r="M6552" s="4" t="s">
        <v>36</v>
      </c>
      <c r="N6552">
        <v>1982</v>
      </c>
      <c r="O6552">
        <v>11698.03</v>
      </c>
      <c r="P6552">
        <v>34288</v>
      </c>
      <c r="Q6552" s="4" t="s">
        <v>23</v>
      </c>
      <c r="R6552" s="4" t="s">
        <v>24</v>
      </c>
      <c r="S6552">
        <v>70</v>
      </c>
    </row>
    <row r="6553" spans="1:19">
      <c r="A6553" s="4" t="s">
        <v>6760</v>
      </c>
      <c r="B6553" s="4" t="s">
        <v>226</v>
      </c>
      <c r="C6553" s="4" t="s">
        <v>199</v>
      </c>
      <c r="D6553" s="4" t="s">
        <v>50</v>
      </c>
      <c r="E6553" s="4" t="s">
        <v>197</v>
      </c>
      <c r="F6553" s="3">
        <v>42986</v>
      </c>
      <c r="G6553" s="3">
        <v>43071</v>
      </c>
      <c r="H6553">
        <v>0</v>
      </c>
      <c r="I6553" s="4" t="s">
        <v>9018</v>
      </c>
      <c r="J6553" s="4" t="s">
        <v>9019</v>
      </c>
      <c r="K6553" s="4" t="s">
        <v>9010</v>
      </c>
      <c r="L6553">
        <v>5482</v>
      </c>
      <c r="M6553" s="4" t="s">
        <v>9322</v>
      </c>
      <c r="N6553">
        <v>1992</v>
      </c>
      <c r="O6553">
        <v>1712.68</v>
      </c>
      <c r="P6553">
        <v>3194</v>
      </c>
      <c r="Q6553" s="4" t="s">
        <v>23</v>
      </c>
      <c r="R6553" s="4" t="s">
        <v>21</v>
      </c>
      <c r="S6553">
        <v>85</v>
      </c>
    </row>
    <row r="6554" spans="1:19">
      <c r="A6554" s="4" t="s">
        <v>6761</v>
      </c>
      <c r="B6554" s="4" t="s">
        <v>181</v>
      </c>
      <c r="C6554" s="4" t="s">
        <v>177</v>
      </c>
      <c r="D6554" s="4" t="s">
        <v>53</v>
      </c>
      <c r="E6554" s="4" t="s">
        <v>197</v>
      </c>
      <c r="F6554" s="3">
        <v>42986</v>
      </c>
      <c r="G6554" s="3">
        <v>43043</v>
      </c>
      <c r="H6554">
        <v>0</v>
      </c>
      <c r="I6554" s="4" t="s">
        <v>9026</v>
      </c>
      <c r="J6554" s="4" t="s">
        <v>9024</v>
      </c>
      <c r="K6554" s="4" t="s">
        <v>9012</v>
      </c>
      <c r="L6554">
        <v>55</v>
      </c>
      <c r="M6554" s="4" t="s">
        <v>33</v>
      </c>
      <c r="N6554">
        <v>1990</v>
      </c>
      <c r="O6554">
        <v>4968.91</v>
      </c>
      <c r="P6554">
        <v>7523</v>
      </c>
      <c r="Q6554" s="4" t="s">
        <v>23</v>
      </c>
      <c r="R6554" s="4" t="s">
        <v>24</v>
      </c>
      <c r="S6554">
        <v>57</v>
      </c>
    </row>
    <row r="6555" spans="1:19">
      <c r="A6555" s="4" t="s">
        <v>6762</v>
      </c>
      <c r="B6555" s="4" t="s">
        <v>181</v>
      </c>
      <c r="C6555" s="4" t="s">
        <v>192</v>
      </c>
      <c r="D6555" s="4" t="s">
        <v>82</v>
      </c>
      <c r="E6555" s="4" t="s">
        <v>197</v>
      </c>
      <c r="F6555" s="3">
        <v>42986</v>
      </c>
      <c r="G6555" s="3">
        <v>43083</v>
      </c>
      <c r="H6555">
        <v>0</v>
      </c>
      <c r="I6555" s="4" t="s">
        <v>9026</v>
      </c>
      <c r="J6555" s="4" t="s">
        <v>9024</v>
      </c>
      <c r="K6555" s="4" t="s">
        <v>9012</v>
      </c>
      <c r="L6555">
        <v>3393</v>
      </c>
      <c r="M6555" s="4" t="s">
        <v>36</v>
      </c>
      <c r="N6555">
        <v>1982</v>
      </c>
      <c r="O6555">
        <v>11698.03</v>
      </c>
      <c r="P6555">
        <v>34288</v>
      </c>
      <c r="Q6555" s="4" t="s">
        <v>23</v>
      </c>
      <c r="R6555" s="4" t="s">
        <v>24</v>
      </c>
      <c r="S6555">
        <v>97</v>
      </c>
    </row>
    <row r="6556" spans="1:19">
      <c r="A6556" s="4" t="s">
        <v>6763</v>
      </c>
      <c r="B6556" s="4" t="s">
        <v>261</v>
      </c>
      <c r="C6556" s="4" t="s">
        <v>9011</v>
      </c>
      <c r="D6556" s="4" t="s">
        <v>88</v>
      </c>
      <c r="E6556" s="4" t="s">
        <v>172</v>
      </c>
      <c r="F6556" s="3">
        <v>42987</v>
      </c>
      <c r="G6556" s="3">
        <v>43000</v>
      </c>
      <c r="H6556">
        <v>4609</v>
      </c>
      <c r="I6556" s="4" t="s">
        <v>9021</v>
      </c>
      <c r="J6556" s="4" t="s">
        <v>9019</v>
      </c>
      <c r="K6556" s="4" t="s">
        <v>9010</v>
      </c>
      <c r="L6556">
        <v>4821</v>
      </c>
      <c r="M6556" s="4" t="s">
        <v>46</v>
      </c>
      <c r="N6556">
        <v>1984</v>
      </c>
      <c r="O6556">
        <v>3027.46</v>
      </c>
      <c r="P6556">
        <v>9516</v>
      </c>
      <c r="Q6556" s="4" t="s">
        <v>89</v>
      </c>
      <c r="R6556" s="4" t="s">
        <v>24</v>
      </c>
      <c r="S6556">
        <v>13</v>
      </c>
    </row>
    <row r="6557" spans="1:19">
      <c r="A6557" s="4" t="s">
        <v>6764</v>
      </c>
      <c r="B6557" s="4" t="s">
        <v>246</v>
      </c>
      <c r="C6557" s="4" t="s">
        <v>171</v>
      </c>
      <c r="D6557" s="4" t="s">
        <v>126</v>
      </c>
      <c r="E6557" s="4" t="s">
        <v>197</v>
      </c>
      <c r="F6557" s="3">
        <v>42987</v>
      </c>
      <c r="G6557" s="3">
        <v>43060</v>
      </c>
      <c r="H6557">
        <v>0</v>
      </c>
      <c r="I6557" s="4" t="s">
        <v>9021</v>
      </c>
      <c r="J6557" s="4" t="s">
        <v>9019</v>
      </c>
      <c r="K6557" s="4" t="s">
        <v>9010</v>
      </c>
      <c r="L6557">
        <v>1096</v>
      </c>
      <c r="M6557" s="4" t="s">
        <v>33</v>
      </c>
      <c r="N6557">
        <v>2010</v>
      </c>
      <c r="O6557">
        <v>71.12</v>
      </c>
      <c r="P6557">
        <v>144</v>
      </c>
      <c r="Q6557" s="4" t="s">
        <v>23</v>
      </c>
      <c r="R6557" s="4" t="s">
        <v>24</v>
      </c>
      <c r="S6557">
        <v>73</v>
      </c>
    </row>
    <row r="6558" spans="1:19">
      <c r="A6558" s="4" t="s">
        <v>6765</v>
      </c>
      <c r="B6558" s="4" t="s">
        <v>304</v>
      </c>
      <c r="C6558" s="4" t="s">
        <v>179</v>
      </c>
      <c r="D6558" s="4" t="s">
        <v>29</v>
      </c>
      <c r="E6558" s="4" t="s">
        <v>172</v>
      </c>
      <c r="F6558" s="3">
        <v>42987</v>
      </c>
      <c r="G6558" s="3">
        <v>43000</v>
      </c>
      <c r="H6558">
        <v>600</v>
      </c>
      <c r="I6558" s="4" t="s">
        <v>9014</v>
      </c>
      <c r="J6558" s="4" t="s">
        <v>9015</v>
      </c>
      <c r="K6558" s="4" t="s">
        <v>9010</v>
      </c>
      <c r="L6558">
        <v>550</v>
      </c>
      <c r="M6558" s="4" t="s">
        <v>26</v>
      </c>
      <c r="N6558">
        <v>2012</v>
      </c>
      <c r="O6558">
        <v>587.34</v>
      </c>
      <c r="P6558">
        <v>1356</v>
      </c>
      <c r="Q6558" s="4" t="s">
        <v>30</v>
      </c>
      <c r="R6558" s="4" t="s">
        <v>24</v>
      </c>
      <c r="S6558">
        <v>13</v>
      </c>
    </row>
    <row r="6559" spans="1:19">
      <c r="A6559" s="4" t="s">
        <v>6766</v>
      </c>
      <c r="B6559" s="4" t="s">
        <v>279</v>
      </c>
      <c r="C6559" s="4" t="s">
        <v>9011</v>
      </c>
      <c r="D6559" s="4" t="s">
        <v>84</v>
      </c>
      <c r="E6559" s="4" t="s">
        <v>172</v>
      </c>
      <c r="F6559" s="3">
        <v>42987</v>
      </c>
      <c r="G6559" s="3">
        <v>42991</v>
      </c>
      <c r="H6559">
        <v>5067</v>
      </c>
      <c r="I6559" s="4" t="s">
        <v>9018</v>
      </c>
      <c r="J6559" s="4" t="s">
        <v>9019</v>
      </c>
      <c r="K6559" s="4" t="s">
        <v>9010</v>
      </c>
      <c r="L6559">
        <v>4821</v>
      </c>
      <c r="M6559" s="4" t="s">
        <v>9322</v>
      </c>
      <c r="N6559">
        <v>1980</v>
      </c>
      <c r="O6559">
        <v>7708.38</v>
      </c>
      <c r="P6559">
        <v>13756</v>
      </c>
      <c r="Q6559" s="4" t="s">
        <v>23</v>
      </c>
      <c r="R6559" s="4" t="s">
        <v>24</v>
      </c>
      <c r="S6559">
        <v>4</v>
      </c>
    </row>
    <row r="6560" spans="1:19">
      <c r="A6560" s="4" t="s">
        <v>6767</v>
      </c>
      <c r="B6560" s="4" t="s">
        <v>174</v>
      </c>
      <c r="C6560" s="4" t="s">
        <v>9011</v>
      </c>
      <c r="D6560" s="4" t="s">
        <v>106</v>
      </c>
      <c r="E6560" s="4" t="s">
        <v>172</v>
      </c>
      <c r="F6560" s="3">
        <v>42987</v>
      </c>
      <c r="G6560" s="3">
        <v>43074</v>
      </c>
      <c r="H6560">
        <v>5127</v>
      </c>
      <c r="I6560" s="4" t="s">
        <v>9016</v>
      </c>
      <c r="J6560" s="4" t="s">
        <v>9015</v>
      </c>
      <c r="K6560" s="4" t="s">
        <v>9010</v>
      </c>
      <c r="L6560">
        <v>4821</v>
      </c>
      <c r="M6560" s="4" t="s">
        <v>46</v>
      </c>
      <c r="N6560">
        <v>2012</v>
      </c>
      <c r="O6560">
        <v>45.39</v>
      </c>
      <c r="P6560">
        <v>100</v>
      </c>
      <c r="Q6560" s="4" t="s">
        <v>23</v>
      </c>
      <c r="R6560" s="4" t="s">
        <v>47</v>
      </c>
      <c r="S6560">
        <v>87</v>
      </c>
    </row>
    <row r="6561" spans="1:19">
      <c r="A6561" s="4" t="s">
        <v>6768</v>
      </c>
      <c r="B6561" s="4" t="s">
        <v>263</v>
      </c>
      <c r="C6561" s="4" t="s">
        <v>179</v>
      </c>
      <c r="D6561" s="4" t="s">
        <v>63</v>
      </c>
      <c r="E6561" s="4" t="s">
        <v>172</v>
      </c>
      <c r="F6561" s="3">
        <v>42987</v>
      </c>
      <c r="G6561" s="3">
        <v>43095</v>
      </c>
      <c r="H6561">
        <v>547</v>
      </c>
      <c r="I6561" s="4" t="s">
        <v>9021</v>
      </c>
      <c r="J6561" s="4" t="s">
        <v>9019</v>
      </c>
      <c r="K6561" s="4" t="s">
        <v>9010</v>
      </c>
      <c r="L6561">
        <v>550</v>
      </c>
      <c r="M6561" s="4" t="s">
        <v>33</v>
      </c>
      <c r="N6561">
        <v>1995</v>
      </c>
      <c r="O6561">
        <v>5158.71</v>
      </c>
      <c r="P6561">
        <v>17479</v>
      </c>
      <c r="Q6561" s="4" t="s">
        <v>64</v>
      </c>
      <c r="R6561" s="4" t="s">
        <v>24</v>
      </c>
      <c r="S6561">
        <v>108</v>
      </c>
    </row>
    <row r="6562" spans="1:19">
      <c r="A6562" s="4" t="s">
        <v>6769</v>
      </c>
      <c r="B6562" s="4" t="s">
        <v>237</v>
      </c>
      <c r="C6562" s="4" t="s">
        <v>199</v>
      </c>
      <c r="D6562" s="4" t="s">
        <v>99</v>
      </c>
      <c r="E6562" s="4" t="s">
        <v>197</v>
      </c>
      <c r="F6562" s="3">
        <v>42987</v>
      </c>
      <c r="G6562" s="3">
        <v>43005</v>
      </c>
      <c r="H6562">
        <v>0</v>
      </c>
      <c r="I6562" s="4" t="s">
        <v>9018</v>
      </c>
      <c r="J6562" s="4" t="s">
        <v>9019</v>
      </c>
      <c r="K6562" s="4" t="s">
        <v>9010</v>
      </c>
      <c r="L6562">
        <v>5482</v>
      </c>
      <c r="M6562" s="4" t="s">
        <v>33</v>
      </c>
      <c r="N6562">
        <v>2003</v>
      </c>
      <c r="O6562">
        <v>1419.98</v>
      </c>
      <c r="P6562">
        <v>4018</v>
      </c>
      <c r="Q6562" s="4" t="s">
        <v>23</v>
      </c>
      <c r="R6562" s="4" t="s">
        <v>24</v>
      </c>
      <c r="S6562">
        <v>18</v>
      </c>
    </row>
    <row r="6563" spans="1:19">
      <c r="A6563" s="4" t="s">
        <v>6770</v>
      </c>
      <c r="B6563" s="4" t="s">
        <v>191</v>
      </c>
      <c r="C6563" s="4" t="s">
        <v>171</v>
      </c>
      <c r="D6563" s="4" t="s">
        <v>78</v>
      </c>
      <c r="E6563" s="4" t="s">
        <v>193</v>
      </c>
      <c r="F6563" s="3">
        <v>42987</v>
      </c>
      <c r="G6563" s="3"/>
      <c r="I6563" s="4" t="s">
        <v>9026</v>
      </c>
      <c r="J6563" s="4" t="s">
        <v>9024</v>
      </c>
      <c r="K6563" s="4" t="s">
        <v>9010</v>
      </c>
      <c r="L6563">
        <v>1096</v>
      </c>
      <c r="M6563" s="4" t="s">
        <v>55</v>
      </c>
      <c r="N6563">
        <v>1994</v>
      </c>
      <c r="O6563">
        <v>6395.05</v>
      </c>
      <c r="P6563">
        <v>20275</v>
      </c>
      <c r="Q6563" s="4" t="s">
        <v>23</v>
      </c>
      <c r="R6563" s="4" t="s">
        <v>24</v>
      </c>
    </row>
    <row r="6564" spans="1:19">
      <c r="A6564" s="4" t="s">
        <v>6771</v>
      </c>
      <c r="B6564" s="4" t="s">
        <v>219</v>
      </c>
      <c r="C6564" s="4" t="s">
        <v>192</v>
      </c>
      <c r="D6564" s="4" t="s">
        <v>54</v>
      </c>
      <c r="E6564" s="4" t="s">
        <v>197</v>
      </c>
      <c r="F6564" s="3">
        <v>42987</v>
      </c>
      <c r="G6564" s="3">
        <v>43069</v>
      </c>
      <c r="H6564">
        <v>0</v>
      </c>
      <c r="I6564" s="4" t="s">
        <v>9026</v>
      </c>
      <c r="J6564" s="4" t="s">
        <v>9024</v>
      </c>
      <c r="K6564" s="4" t="s">
        <v>9012</v>
      </c>
      <c r="L6564">
        <v>3393</v>
      </c>
      <c r="M6564" s="4" t="s">
        <v>55</v>
      </c>
      <c r="N6564">
        <v>1995</v>
      </c>
      <c r="O6564">
        <v>1825.82</v>
      </c>
      <c r="P6564">
        <v>5595</v>
      </c>
      <c r="Q6564" s="4" t="s">
        <v>23</v>
      </c>
      <c r="R6564" s="4" t="s">
        <v>56</v>
      </c>
      <c r="S6564">
        <v>82</v>
      </c>
    </row>
    <row r="6565" spans="1:19">
      <c r="A6565" s="4" t="s">
        <v>6772</v>
      </c>
      <c r="B6565" s="4" t="s">
        <v>219</v>
      </c>
      <c r="C6565" s="4" t="s">
        <v>179</v>
      </c>
      <c r="D6565" s="4" t="s">
        <v>54</v>
      </c>
      <c r="E6565" s="4" t="s">
        <v>172</v>
      </c>
      <c r="F6565" s="3">
        <v>42987</v>
      </c>
      <c r="G6565" s="3">
        <v>43083</v>
      </c>
      <c r="H6565">
        <v>582</v>
      </c>
      <c r="I6565" s="4" t="s">
        <v>9026</v>
      </c>
      <c r="J6565" s="4" t="s">
        <v>9024</v>
      </c>
      <c r="K6565" s="4" t="s">
        <v>9010</v>
      </c>
      <c r="L6565">
        <v>550</v>
      </c>
      <c r="M6565" s="4" t="s">
        <v>55</v>
      </c>
      <c r="N6565">
        <v>1995</v>
      </c>
      <c r="O6565">
        <v>1825.82</v>
      </c>
      <c r="P6565">
        <v>5595</v>
      </c>
      <c r="Q6565" s="4" t="s">
        <v>23</v>
      </c>
      <c r="R6565" s="4" t="s">
        <v>56</v>
      </c>
      <c r="S6565">
        <v>96</v>
      </c>
    </row>
    <row r="6566" spans="1:19">
      <c r="A6566" s="4" t="s">
        <v>6773</v>
      </c>
      <c r="B6566" s="4" t="s">
        <v>219</v>
      </c>
      <c r="C6566" s="4" t="s">
        <v>171</v>
      </c>
      <c r="D6566" s="4" t="s">
        <v>81</v>
      </c>
      <c r="E6566" s="4" t="s">
        <v>172</v>
      </c>
      <c r="F6566" s="3">
        <v>42987</v>
      </c>
      <c r="G6566" s="3">
        <v>43003</v>
      </c>
      <c r="H6566">
        <v>1047</v>
      </c>
      <c r="I6566" s="4" t="s">
        <v>9026</v>
      </c>
      <c r="J6566" s="4" t="s">
        <v>9024</v>
      </c>
      <c r="K6566" s="4" t="s">
        <v>9010</v>
      </c>
      <c r="L6566">
        <v>1096</v>
      </c>
      <c r="M6566" s="4" t="s">
        <v>33</v>
      </c>
      <c r="N6566">
        <v>1989</v>
      </c>
      <c r="O6566">
        <v>1388.67</v>
      </c>
      <c r="P6566">
        <v>3583</v>
      </c>
      <c r="Q6566" s="4" t="s">
        <v>23</v>
      </c>
      <c r="R6566" s="4" t="s">
        <v>24</v>
      </c>
      <c r="S6566">
        <v>16</v>
      </c>
    </row>
    <row r="6567" spans="1:19">
      <c r="A6567" s="4" t="s">
        <v>6774</v>
      </c>
      <c r="B6567" s="4" t="s">
        <v>256</v>
      </c>
      <c r="C6567" s="4" t="s">
        <v>177</v>
      </c>
      <c r="D6567" s="4" t="s">
        <v>61</v>
      </c>
      <c r="E6567" s="4" t="s">
        <v>197</v>
      </c>
      <c r="F6567" s="3">
        <v>42987</v>
      </c>
      <c r="G6567" s="3">
        <v>43060</v>
      </c>
      <c r="H6567">
        <v>0</v>
      </c>
      <c r="I6567" s="4" t="s">
        <v>9014</v>
      </c>
      <c r="J6567" s="4" t="s">
        <v>9015</v>
      </c>
      <c r="K6567" s="4" t="s">
        <v>9012</v>
      </c>
      <c r="L6567">
        <v>55</v>
      </c>
      <c r="M6567" s="4" t="s">
        <v>58</v>
      </c>
      <c r="N6567">
        <v>1991</v>
      </c>
      <c r="O6567">
        <v>2819.5</v>
      </c>
      <c r="P6567">
        <v>7227</v>
      </c>
      <c r="Q6567" s="4" t="s">
        <v>23</v>
      </c>
      <c r="R6567" s="4" t="s">
        <v>62</v>
      </c>
      <c r="S6567">
        <v>73</v>
      </c>
    </row>
    <row r="6568" spans="1:19">
      <c r="A6568" s="4" t="s">
        <v>6775</v>
      </c>
      <c r="B6568" s="4" t="s">
        <v>187</v>
      </c>
      <c r="C6568" s="4" t="s">
        <v>171</v>
      </c>
      <c r="D6568" s="4" t="s">
        <v>24</v>
      </c>
      <c r="E6568" s="4" t="s">
        <v>193</v>
      </c>
      <c r="F6568" s="3">
        <v>42987</v>
      </c>
      <c r="G6568" s="3"/>
      <c r="I6568" s="4" t="s">
        <v>9023</v>
      </c>
      <c r="J6568" s="4" t="s">
        <v>9024</v>
      </c>
      <c r="K6568" s="4" t="s">
        <v>9010</v>
      </c>
      <c r="L6568">
        <v>1096</v>
      </c>
      <c r="M6568" s="4"/>
      <c r="Q6568" s="4"/>
      <c r="R6568" s="4"/>
    </row>
    <row r="6569" spans="1:19">
      <c r="A6569" s="4" t="s">
        <v>6776</v>
      </c>
      <c r="B6569" s="4" t="s">
        <v>189</v>
      </c>
      <c r="C6569" s="4" t="s">
        <v>9011</v>
      </c>
      <c r="D6569" s="4" t="s">
        <v>57</v>
      </c>
      <c r="E6569" s="4" t="s">
        <v>197</v>
      </c>
      <c r="F6569" s="3">
        <v>42987</v>
      </c>
      <c r="G6569" s="3">
        <v>43054</v>
      </c>
      <c r="H6569">
        <v>0</v>
      </c>
      <c r="I6569" s="4" t="s">
        <v>9016</v>
      </c>
      <c r="J6569" s="4" t="s">
        <v>9015</v>
      </c>
      <c r="K6569" s="4" t="s">
        <v>9010</v>
      </c>
      <c r="L6569">
        <v>4821</v>
      </c>
      <c r="M6569" s="4" t="s">
        <v>58</v>
      </c>
      <c r="N6569">
        <v>2006</v>
      </c>
      <c r="O6569">
        <v>1102.43</v>
      </c>
      <c r="P6569">
        <v>1759</v>
      </c>
      <c r="Q6569" s="4" t="s">
        <v>23</v>
      </c>
      <c r="R6569" s="4" t="s">
        <v>24</v>
      </c>
      <c r="S6569">
        <v>67</v>
      </c>
    </row>
    <row r="6570" spans="1:19">
      <c r="A6570" s="4" t="s">
        <v>6777</v>
      </c>
      <c r="B6570" s="4" t="s">
        <v>189</v>
      </c>
      <c r="C6570" s="4" t="s">
        <v>179</v>
      </c>
      <c r="D6570" s="4" t="s">
        <v>48</v>
      </c>
      <c r="E6570" s="4" t="s">
        <v>172</v>
      </c>
      <c r="F6570" s="3">
        <v>42987</v>
      </c>
      <c r="G6570" s="3">
        <v>43002</v>
      </c>
      <c r="H6570">
        <v>568</v>
      </c>
      <c r="I6570" s="4" t="s">
        <v>9016</v>
      </c>
      <c r="J6570" s="4" t="s">
        <v>9015</v>
      </c>
      <c r="K6570" s="4" t="s">
        <v>9010</v>
      </c>
      <c r="L6570">
        <v>550</v>
      </c>
      <c r="M6570" s="4" t="s">
        <v>39</v>
      </c>
      <c r="N6570">
        <v>1998</v>
      </c>
      <c r="O6570">
        <v>217.87</v>
      </c>
      <c r="P6570">
        <v>551</v>
      </c>
      <c r="Q6570" s="4" t="s">
        <v>23</v>
      </c>
      <c r="R6570" s="4" t="s">
        <v>24</v>
      </c>
      <c r="S6570">
        <v>15</v>
      </c>
    </row>
    <row r="6571" spans="1:19">
      <c r="A6571" s="4" t="s">
        <v>6778</v>
      </c>
      <c r="B6571" s="4" t="s">
        <v>189</v>
      </c>
      <c r="C6571" s="4" t="s">
        <v>199</v>
      </c>
      <c r="D6571" s="4" t="s">
        <v>47</v>
      </c>
      <c r="E6571" s="4" t="s">
        <v>172</v>
      </c>
      <c r="F6571" s="3">
        <v>42987</v>
      </c>
      <c r="G6571" s="3">
        <v>43066</v>
      </c>
      <c r="H6571">
        <v>6255</v>
      </c>
      <c r="I6571" s="4" t="s">
        <v>9016</v>
      </c>
      <c r="J6571" s="4" t="s">
        <v>9015</v>
      </c>
      <c r="K6571" s="4" t="s">
        <v>9010</v>
      </c>
      <c r="L6571">
        <v>5482</v>
      </c>
      <c r="M6571" s="4" t="s">
        <v>46</v>
      </c>
      <c r="N6571">
        <v>1986</v>
      </c>
      <c r="O6571">
        <v>2403.58</v>
      </c>
      <c r="P6571">
        <v>8801</v>
      </c>
      <c r="Q6571" s="4" t="s">
        <v>23</v>
      </c>
      <c r="R6571" s="4" t="s">
        <v>24</v>
      </c>
      <c r="S6571">
        <v>79</v>
      </c>
    </row>
    <row r="6572" spans="1:19">
      <c r="A6572" s="4" t="s">
        <v>6779</v>
      </c>
      <c r="B6572" s="4" t="s">
        <v>232</v>
      </c>
      <c r="C6572" s="4" t="s">
        <v>9011</v>
      </c>
      <c r="D6572" s="4" t="s">
        <v>35</v>
      </c>
      <c r="E6572" s="4" t="s">
        <v>172</v>
      </c>
      <c r="F6572" s="3">
        <v>42987</v>
      </c>
      <c r="G6572" s="3">
        <v>43072</v>
      </c>
      <c r="H6572">
        <v>4647</v>
      </c>
      <c r="I6572" s="4" t="s">
        <v>9021</v>
      </c>
      <c r="J6572" s="4" t="s">
        <v>9019</v>
      </c>
      <c r="K6572" s="4" t="s">
        <v>9010</v>
      </c>
      <c r="L6572">
        <v>4821</v>
      </c>
      <c r="M6572" s="4" t="s">
        <v>36</v>
      </c>
      <c r="N6572">
        <v>2002</v>
      </c>
      <c r="O6572">
        <v>987.39</v>
      </c>
      <c r="P6572">
        <v>2253</v>
      </c>
      <c r="Q6572" s="4" t="s">
        <v>23</v>
      </c>
      <c r="R6572" s="4" t="s">
        <v>24</v>
      </c>
      <c r="S6572">
        <v>85</v>
      </c>
    </row>
    <row r="6573" spans="1:19">
      <c r="A6573" s="4" t="s">
        <v>6780</v>
      </c>
      <c r="B6573" s="4" t="s">
        <v>226</v>
      </c>
      <c r="C6573" s="4" t="s">
        <v>9011</v>
      </c>
      <c r="D6573" s="4" t="s">
        <v>121</v>
      </c>
      <c r="E6573" s="4" t="s">
        <v>172</v>
      </c>
      <c r="F6573" s="3">
        <v>42987</v>
      </c>
      <c r="G6573" s="3">
        <v>43047</v>
      </c>
      <c r="H6573">
        <v>5042</v>
      </c>
      <c r="I6573" s="4" t="s">
        <v>9018</v>
      </c>
      <c r="J6573" s="4" t="s">
        <v>9019</v>
      </c>
      <c r="K6573" s="4" t="s">
        <v>9010</v>
      </c>
      <c r="L6573">
        <v>4821</v>
      </c>
      <c r="M6573" s="4" t="s">
        <v>58</v>
      </c>
      <c r="N6573">
        <v>1993</v>
      </c>
      <c r="O6573">
        <v>646.1</v>
      </c>
      <c r="P6573">
        <v>883</v>
      </c>
      <c r="Q6573" s="4" t="s">
        <v>23</v>
      </c>
      <c r="R6573" s="4" t="s">
        <v>62</v>
      </c>
      <c r="S6573">
        <v>60</v>
      </c>
    </row>
    <row r="6574" spans="1:19">
      <c r="A6574" s="4" t="s">
        <v>6781</v>
      </c>
      <c r="B6574" s="4" t="s">
        <v>208</v>
      </c>
      <c r="C6574" s="4" t="s">
        <v>177</v>
      </c>
      <c r="D6574" s="4" t="s">
        <v>51</v>
      </c>
      <c r="E6574" s="4" t="s">
        <v>172</v>
      </c>
      <c r="F6574" s="3">
        <v>42987</v>
      </c>
      <c r="G6574" s="3">
        <v>43100</v>
      </c>
      <c r="H6574">
        <v>57</v>
      </c>
      <c r="I6574" s="4" t="s">
        <v>9014</v>
      </c>
      <c r="J6574" s="4" t="s">
        <v>9015</v>
      </c>
      <c r="K6574" s="4" t="s">
        <v>9012</v>
      </c>
      <c r="L6574">
        <v>55</v>
      </c>
      <c r="M6574" s="4" t="s">
        <v>36</v>
      </c>
      <c r="N6574">
        <v>1982</v>
      </c>
      <c r="O6574">
        <v>4618</v>
      </c>
      <c r="P6574">
        <v>10083</v>
      </c>
      <c r="Q6574" s="4" t="s">
        <v>23</v>
      </c>
      <c r="R6574" s="4" t="s">
        <v>24</v>
      </c>
      <c r="S6574">
        <v>113</v>
      </c>
    </row>
    <row r="6575" spans="1:19">
      <c r="A6575" s="4" t="s">
        <v>6782</v>
      </c>
      <c r="B6575" s="4" t="s">
        <v>208</v>
      </c>
      <c r="C6575" s="4" t="s">
        <v>177</v>
      </c>
      <c r="D6575" s="4" t="s">
        <v>104</v>
      </c>
      <c r="E6575" s="4" t="s">
        <v>172</v>
      </c>
      <c r="F6575" s="3">
        <v>42987</v>
      </c>
      <c r="G6575" s="3">
        <v>43076</v>
      </c>
      <c r="H6575">
        <v>53</v>
      </c>
      <c r="I6575" s="4" t="s">
        <v>9014</v>
      </c>
      <c r="J6575" s="4" t="s">
        <v>9015</v>
      </c>
      <c r="K6575" s="4" t="s">
        <v>9012</v>
      </c>
      <c r="L6575">
        <v>55</v>
      </c>
      <c r="M6575" s="4" t="s">
        <v>9322</v>
      </c>
      <c r="N6575">
        <v>1983</v>
      </c>
      <c r="O6575">
        <v>1008.06</v>
      </c>
      <c r="P6575">
        <v>1238</v>
      </c>
      <c r="Q6575" s="4" t="s">
        <v>23</v>
      </c>
      <c r="R6575" s="4" t="s">
        <v>24</v>
      </c>
      <c r="S6575">
        <v>89</v>
      </c>
    </row>
    <row r="6576" spans="1:19">
      <c r="A6576" s="4" t="s">
        <v>6783</v>
      </c>
      <c r="B6576" s="4" t="s">
        <v>208</v>
      </c>
      <c r="C6576" s="4" t="s">
        <v>192</v>
      </c>
      <c r="D6576" s="4" t="s">
        <v>85</v>
      </c>
      <c r="E6576" s="4" t="s">
        <v>172</v>
      </c>
      <c r="F6576" s="3">
        <v>42987</v>
      </c>
      <c r="G6576" s="3">
        <v>43081</v>
      </c>
      <c r="H6576">
        <v>3811</v>
      </c>
      <c r="I6576" s="4" t="s">
        <v>9014</v>
      </c>
      <c r="J6576" s="4" t="s">
        <v>9015</v>
      </c>
      <c r="K6576" s="4" t="s">
        <v>9012</v>
      </c>
      <c r="L6576">
        <v>3393</v>
      </c>
      <c r="M6576" s="4" t="s">
        <v>46</v>
      </c>
      <c r="N6576">
        <v>1985</v>
      </c>
      <c r="O6576">
        <v>375.43</v>
      </c>
      <c r="P6576">
        <v>1190</v>
      </c>
      <c r="Q6576" s="4" t="s">
        <v>23</v>
      </c>
      <c r="R6576" s="4" t="s">
        <v>24</v>
      </c>
      <c r="S6576">
        <v>94</v>
      </c>
    </row>
    <row r="6577" spans="1:19">
      <c r="A6577" s="4" t="s">
        <v>6784</v>
      </c>
      <c r="B6577" s="4" t="s">
        <v>185</v>
      </c>
      <c r="C6577" s="4" t="s">
        <v>179</v>
      </c>
      <c r="D6577" s="4" t="s">
        <v>76</v>
      </c>
      <c r="E6577" s="4" t="s">
        <v>172</v>
      </c>
      <c r="F6577" s="3">
        <v>42987</v>
      </c>
      <c r="G6577" s="3">
        <v>43081</v>
      </c>
      <c r="H6577">
        <v>456</v>
      </c>
      <c r="I6577" s="4" t="s">
        <v>9023</v>
      </c>
      <c r="J6577" s="4" t="s">
        <v>9024</v>
      </c>
      <c r="K6577" s="4" t="s">
        <v>9010</v>
      </c>
      <c r="L6577">
        <v>550</v>
      </c>
      <c r="M6577" s="4" t="s">
        <v>9322</v>
      </c>
      <c r="N6577">
        <v>1997</v>
      </c>
      <c r="O6577">
        <v>8170.38</v>
      </c>
      <c r="P6577">
        <v>16499</v>
      </c>
      <c r="Q6577" s="4" t="s">
        <v>77</v>
      </c>
      <c r="R6577" s="4" t="s">
        <v>24</v>
      </c>
      <c r="S6577">
        <v>94</v>
      </c>
    </row>
    <row r="6578" spans="1:19">
      <c r="A6578" s="4" t="s">
        <v>6785</v>
      </c>
      <c r="B6578" s="4" t="s">
        <v>216</v>
      </c>
      <c r="C6578" s="4" t="s">
        <v>9011</v>
      </c>
      <c r="D6578" s="4" t="s">
        <v>88</v>
      </c>
      <c r="E6578" s="4" t="s">
        <v>197</v>
      </c>
      <c r="F6578" s="3">
        <v>42987</v>
      </c>
      <c r="G6578" s="3">
        <v>43088</v>
      </c>
      <c r="H6578">
        <v>0</v>
      </c>
      <c r="I6578" s="4" t="s">
        <v>9018</v>
      </c>
      <c r="J6578" s="4" t="s">
        <v>9019</v>
      </c>
      <c r="K6578" s="4" t="s">
        <v>9010</v>
      </c>
      <c r="L6578">
        <v>4821</v>
      </c>
      <c r="M6578" s="4" t="s">
        <v>46</v>
      </c>
      <c r="N6578">
        <v>1984</v>
      </c>
      <c r="O6578">
        <v>3027.46</v>
      </c>
      <c r="P6578">
        <v>9516</v>
      </c>
      <c r="Q6578" s="4" t="s">
        <v>89</v>
      </c>
      <c r="R6578" s="4" t="s">
        <v>24</v>
      </c>
      <c r="S6578">
        <v>101</v>
      </c>
    </row>
    <row r="6579" spans="1:19">
      <c r="A6579" s="4" t="s">
        <v>6786</v>
      </c>
      <c r="B6579" s="4" t="s">
        <v>246</v>
      </c>
      <c r="C6579" s="4" t="s">
        <v>192</v>
      </c>
      <c r="D6579" s="4" t="s">
        <v>123</v>
      </c>
      <c r="E6579" s="4" t="s">
        <v>172</v>
      </c>
      <c r="F6579" s="3">
        <v>42988</v>
      </c>
      <c r="G6579" s="3">
        <v>43074</v>
      </c>
      <c r="H6579">
        <v>3371</v>
      </c>
      <c r="I6579" s="4" t="s">
        <v>9021</v>
      </c>
      <c r="J6579" s="4" t="s">
        <v>9019</v>
      </c>
      <c r="K6579" s="4" t="s">
        <v>9012</v>
      </c>
      <c r="L6579">
        <v>3393</v>
      </c>
      <c r="M6579" s="4" t="s">
        <v>39</v>
      </c>
      <c r="N6579">
        <v>1989</v>
      </c>
      <c r="O6579">
        <v>3838.39</v>
      </c>
      <c r="P6579">
        <v>8274</v>
      </c>
      <c r="Q6579" s="4" t="s">
        <v>23</v>
      </c>
      <c r="R6579" s="4" t="s">
        <v>24</v>
      </c>
      <c r="S6579">
        <v>86</v>
      </c>
    </row>
    <row r="6580" spans="1:19">
      <c r="A6580" s="4" t="s">
        <v>6787</v>
      </c>
      <c r="B6580" s="4" t="s">
        <v>304</v>
      </c>
      <c r="C6580" s="4" t="s">
        <v>171</v>
      </c>
      <c r="D6580" s="4" t="s">
        <v>119</v>
      </c>
      <c r="E6580" s="4" t="s">
        <v>172</v>
      </c>
      <c r="F6580" s="3">
        <v>42988</v>
      </c>
      <c r="G6580" s="3">
        <v>43068</v>
      </c>
      <c r="H6580">
        <v>1151</v>
      </c>
      <c r="I6580" s="4" t="s">
        <v>9014</v>
      </c>
      <c r="J6580" s="4" t="s">
        <v>9015</v>
      </c>
      <c r="K6580" s="4" t="s">
        <v>9010</v>
      </c>
      <c r="L6580">
        <v>1096</v>
      </c>
      <c r="M6580" s="4" t="s">
        <v>55</v>
      </c>
      <c r="N6580">
        <v>1988</v>
      </c>
      <c r="O6580">
        <v>5266.09</v>
      </c>
      <c r="P6580">
        <v>8595</v>
      </c>
      <c r="Q6580" s="4" t="s">
        <v>23</v>
      </c>
      <c r="R6580" s="4" t="s">
        <v>56</v>
      </c>
      <c r="S6580">
        <v>80</v>
      </c>
    </row>
    <row r="6581" spans="1:19">
      <c r="A6581" s="4" t="s">
        <v>6788</v>
      </c>
      <c r="B6581" s="4" t="s">
        <v>304</v>
      </c>
      <c r="C6581" s="4" t="s">
        <v>192</v>
      </c>
      <c r="D6581" s="4" t="s">
        <v>106</v>
      </c>
      <c r="E6581" s="4" t="s">
        <v>172</v>
      </c>
      <c r="F6581" s="3">
        <v>42988</v>
      </c>
      <c r="G6581" s="3">
        <v>43094</v>
      </c>
      <c r="H6581">
        <v>3748</v>
      </c>
      <c r="I6581" s="4" t="s">
        <v>9014</v>
      </c>
      <c r="J6581" s="4" t="s">
        <v>9015</v>
      </c>
      <c r="K6581" s="4" t="s">
        <v>9012</v>
      </c>
      <c r="L6581">
        <v>3393</v>
      </c>
      <c r="M6581" s="4" t="s">
        <v>46</v>
      </c>
      <c r="N6581">
        <v>2012</v>
      </c>
      <c r="O6581">
        <v>45.39</v>
      </c>
      <c r="P6581">
        <v>100</v>
      </c>
      <c r="Q6581" s="4" t="s">
        <v>23</v>
      </c>
      <c r="R6581" s="4" t="s">
        <v>47</v>
      </c>
      <c r="S6581">
        <v>106</v>
      </c>
    </row>
    <row r="6582" spans="1:19">
      <c r="A6582" s="4" t="s">
        <v>6789</v>
      </c>
      <c r="B6582" s="4" t="s">
        <v>279</v>
      </c>
      <c r="C6582" s="4" t="s">
        <v>199</v>
      </c>
      <c r="D6582" s="4" t="s">
        <v>120</v>
      </c>
      <c r="E6582" s="4" t="s">
        <v>172</v>
      </c>
      <c r="F6582" s="3">
        <v>42988</v>
      </c>
      <c r="G6582" s="3">
        <v>42993</v>
      </c>
      <c r="H6582">
        <v>5717</v>
      </c>
      <c r="I6582" s="4" t="s">
        <v>9018</v>
      </c>
      <c r="J6582" s="4" t="s">
        <v>9019</v>
      </c>
      <c r="K6582" s="4" t="s">
        <v>9010</v>
      </c>
      <c r="L6582">
        <v>5482</v>
      </c>
      <c r="M6582" s="4" t="s">
        <v>58</v>
      </c>
      <c r="N6582">
        <v>1998</v>
      </c>
      <c r="O6582">
        <v>2022.14</v>
      </c>
      <c r="P6582">
        <v>5113</v>
      </c>
      <c r="Q6582" s="4" t="s">
        <v>23</v>
      </c>
      <c r="R6582" s="4" t="s">
        <v>24</v>
      </c>
      <c r="S6582">
        <v>5</v>
      </c>
    </row>
    <row r="6583" spans="1:19">
      <c r="A6583" s="4" t="s">
        <v>6790</v>
      </c>
      <c r="B6583" s="4" t="s">
        <v>279</v>
      </c>
      <c r="C6583" s="4" t="s">
        <v>9011</v>
      </c>
      <c r="D6583" s="4" t="s">
        <v>50</v>
      </c>
      <c r="E6583" s="4" t="s">
        <v>172</v>
      </c>
      <c r="F6583" s="3">
        <v>42988</v>
      </c>
      <c r="G6583" s="3">
        <v>42993</v>
      </c>
      <c r="H6583">
        <v>5027</v>
      </c>
      <c r="I6583" s="4" t="s">
        <v>9018</v>
      </c>
      <c r="J6583" s="4" t="s">
        <v>9019</v>
      </c>
      <c r="K6583" s="4" t="s">
        <v>9010</v>
      </c>
      <c r="L6583">
        <v>4821</v>
      </c>
      <c r="M6583" s="4" t="s">
        <v>9322</v>
      </c>
      <c r="N6583">
        <v>1992</v>
      </c>
      <c r="O6583">
        <v>1712.68</v>
      </c>
      <c r="P6583">
        <v>3194</v>
      </c>
      <c r="Q6583" s="4" t="s">
        <v>23</v>
      </c>
      <c r="R6583" s="4" t="s">
        <v>21</v>
      </c>
      <c r="S6583">
        <v>5</v>
      </c>
    </row>
    <row r="6584" spans="1:19">
      <c r="A6584" s="4" t="s">
        <v>6791</v>
      </c>
      <c r="B6584" s="4" t="s">
        <v>210</v>
      </c>
      <c r="C6584" s="4" t="s">
        <v>171</v>
      </c>
      <c r="D6584" s="4" t="s">
        <v>80</v>
      </c>
      <c r="E6584" s="4" t="s">
        <v>172</v>
      </c>
      <c r="F6584" s="3">
        <v>42988</v>
      </c>
      <c r="G6584" s="3">
        <v>43082</v>
      </c>
      <c r="H6584">
        <v>1111</v>
      </c>
      <c r="I6584" s="4" t="s">
        <v>9021</v>
      </c>
      <c r="J6584" s="4" t="s">
        <v>9019</v>
      </c>
      <c r="K6584" s="4" t="s">
        <v>9010</v>
      </c>
      <c r="L6584">
        <v>1096</v>
      </c>
      <c r="M6584" s="4" t="s">
        <v>9322</v>
      </c>
      <c r="N6584">
        <v>2011</v>
      </c>
      <c r="O6584">
        <v>527.11</v>
      </c>
      <c r="P6584">
        <v>1428</v>
      </c>
      <c r="Q6584" s="4" t="s">
        <v>23</v>
      </c>
      <c r="R6584" s="4" t="s">
        <v>21</v>
      </c>
      <c r="S6584">
        <v>94</v>
      </c>
    </row>
    <row r="6585" spans="1:19">
      <c r="A6585" s="4" t="s">
        <v>6792</v>
      </c>
      <c r="B6585" s="4" t="s">
        <v>174</v>
      </c>
      <c r="C6585" s="4" t="s">
        <v>171</v>
      </c>
      <c r="D6585" s="4" t="s">
        <v>29</v>
      </c>
      <c r="E6585" s="4" t="s">
        <v>172</v>
      </c>
      <c r="F6585" s="3">
        <v>42988</v>
      </c>
      <c r="G6585" s="3">
        <v>42995</v>
      </c>
      <c r="H6585">
        <v>1159</v>
      </c>
      <c r="I6585" s="4" t="s">
        <v>9016</v>
      </c>
      <c r="J6585" s="4" t="s">
        <v>9015</v>
      </c>
      <c r="K6585" s="4" t="s">
        <v>9010</v>
      </c>
      <c r="L6585">
        <v>1096</v>
      </c>
      <c r="M6585" s="4" t="s">
        <v>26</v>
      </c>
      <c r="N6585">
        <v>2012</v>
      </c>
      <c r="O6585">
        <v>587.34</v>
      </c>
      <c r="P6585">
        <v>1356</v>
      </c>
      <c r="Q6585" s="4" t="s">
        <v>30</v>
      </c>
      <c r="R6585" s="4" t="s">
        <v>24</v>
      </c>
      <c r="S6585">
        <v>7</v>
      </c>
    </row>
    <row r="6586" spans="1:19">
      <c r="A6586" s="4" t="s">
        <v>6793</v>
      </c>
      <c r="B6586" s="4" t="s">
        <v>174</v>
      </c>
      <c r="C6586" s="4" t="s">
        <v>192</v>
      </c>
      <c r="D6586" s="4" t="s">
        <v>100</v>
      </c>
      <c r="E6586" s="4" t="s">
        <v>172</v>
      </c>
      <c r="F6586" s="3">
        <v>42988</v>
      </c>
      <c r="G6586" s="3">
        <v>43045</v>
      </c>
      <c r="H6586">
        <v>3251</v>
      </c>
      <c r="I6586" s="4" t="s">
        <v>9016</v>
      </c>
      <c r="J6586" s="4" t="s">
        <v>9015</v>
      </c>
      <c r="K6586" s="4" t="s">
        <v>9012</v>
      </c>
      <c r="L6586">
        <v>3393</v>
      </c>
      <c r="M6586" s="4" t="s">
        <v>9322</v>
      </c>
      <c r="N6586">
        <v>1987</v>
      </c>
      <c r="O6586">
        <v>2938.67</v>
      </c>
      <c r="P6586">
        <v>8775</v>
      </c>
      <c r="Q6586" s="4" t="s">
        <v>101</v>
      </c>
      <c r="R6586" s="4" t="s">
        <v>24</v>
      </c>
      <c r="S6586">
        <v>57</v>
      </c>
    </row>
    <row r="6587" spans="1:19">
      <c r="A6587" s="4" t="s">
        <v>6794</v>
      </c>
      <c r="B6587" s="4" t="s">
        <v>237</v>
      </c>
      <c r="C6587" s="4" t="s">
        <v>199</v>
      </c>
      <c r="D6587" s="4" t="s">
        <v>35</v>
      </c>
      <c r="E6587" s="4" t="s">
        <v>197</v>
      </c>
      <c r="F6587" s="3">
        <v>42988</v>
      </c>
      <c r="G6587" s="3">
        <v>43040</v>
      </c>
      <c r="H6587">
        <v>0</v>
      </c>
      <c r="I6587" s="4" t="s">
        <v>9018</v>
      </c>
      <c r="J6587" s="4" t="s">
        <v>9019</v>
      </c>
      <c r="K6587" s="4" t="s">
        <v>9010</v>
      </c>
      <c r="L6587">
        <v>5482</v>
      </c>
      <c r="M6587" s="4" t="s">
        <v>36</v>
      </c>
      <c r="N6587">
        <v>2002</v>
      </c>
      <c r="O6587">
        <v>987.39</v>
      </c>
      <c r="P6587">
        <v>2253</v>
      </c>
      <c r="Q6587" s="4" t="s">
        <v>23</v>
      </c>
      <c r="R6587" s="4" t="s">
        <v>24</v>
      </c>
      <c r="S6587">
        <v>52</v>
      </c>
    </row>
    <row r="6588" spans="1:19">
      <c r="A6588" s="4" t="s">
        <v>6795</v>
      </c>
      <c r="B6588" s="4" t="s">
        <v>196</v>
      </c>
      <c r="C6588" s="4" t="s">
        <v>192</v>
      </c>
      <c r="D6588" s="4" t="s">
        <v>66</v>
      </c>
      <c r="E6588" s="4" t="s">
        <v>197</v>
      </c>
      <c r="F6588" s="3">
        <v>42988</v>
      </c>
      <c r="G6588" s="3">
        <v>43076</v>
      </c>
      <c r="H6588">
        <v>0</v>
      </c>
      <c r="I6588" s="4" t="s">
        <v>9016</v>
      </c>
      <c r="J6588" s="4" t="s">
        <v>9015</v>
      </c>
      <c r="K6588" s="4" t="s">
        <v>9012</v>
      </c>
      <c r="L6588">
        <v>3393</v>
      </c>
      <c r="M6588" s="4" t="s">
        <v>33</v>
      </c>
      <c r="N6588">
        <v>2007</v>
      </c>
      <c r="O6588">
        <v>894.33</v>
      </c>
      <c r="P6588">
        <v>1635</v>
      </c>
      <c r="Q6588" s="4" t="s">
        <v>67</v>
      </c>
      <c r="R6588" s="4" t="s">
        <v>24</v>
      </c>
      <c r="S6588">
        <v>88</v>
      </c>
    </row>
    <row r="6589" spans="1:19">
      <c r="A6589" s="4" t="s">
        <v>6796</v>
      </c>
      <c r="B6589" s="4" t="s">
        <v>196</v>
      </c>
      <c r="C6589" s="4" t="s">
        <v>171</v>
      </c>
      <c r="D6589" s="4" t="s">
        <v>41</v>
      </c>
      <c r="E6589" s="4" t="s">
        <v>172</v>
      </c>
      <c r="F6589" s="3">
        <v>42988</v>
      </c>
      <c r="G6589" s="3">
        <v>43087</v>
      </c>
      <c r="H6589">
        <v>1083</v>
      </c>
      <c r="I6589" s="4" t="s">
        <v>9016</v>
      </c>
      <c r="J6589" s="4" t="s">
        <v>9015</v>
      </c>
      <c r="K6589" s="4" t="s">
        <v>9010</v>
      </c>
      <c r="L6589">
        <v>1096</v>
      </c>
      <c r="M6589" s="4" t="s">
        <v>36</v>
      </c>
      <c r="N6589">
        <v>1998</v>
      </c>
      <c r="O6589">
        <v>2714.9</v>
      </c>
      <c r="P6589">
        <v>2641</v>
      </c>
      <c r="Q6589" s="4" t="s">
        <v>23</v>
      </c>
      <c r="R6589" s="4" t="s">
        <v>21</v>
      </c>
      <c r="S6589">
        <v>99</v>
      </c>
    </row>
    <row r="6590" spans="1:19">
      <c r="A6590" s="4" t="s">
        <v>6797</v>
      </c>
      <c r="B6590" s="4" t="s">
        <v>196</v>
      </c>
      <c r="C6590" s="4" t="s">
        <v>177</v>
      </c>
      <c r="D6590" s="4" t="s">
        <v>29</v>
      </c>
      <c r="E6590" s="4" t="s">
        <v>172</v>
      </c>
      <c r="F6590" s="3">
        <v>42988</v>
      </c>
      <c r="G6590" s="3">
        <v>43047</v>
      </c>
      <c r="H6590">
        <v>54</v>
      </c>
      <c r="I6590" s="4" t="s">
        <v>9016</v>
      </c>
      <c r="J6590" s="4" t="s">
        <v>9015</v>
      </c>
      <c r="K6590" s="4" t="s">
        <v>9012</v>
      </c>
      <c r="L6590">
        <v>55</v>
      </c>
      <c r="M6590" s="4" t="s">
        <v>26</v>
      </c>
      <c r="N6590">
        <v>2012</v>
      </c>
      <c r="O6590">
        <v>587.34</v>
      </c>
      <c r="P6590">
        <v>1356</v>
      </c>
      <c r="Q6590" s="4" t="s">
        <v>30</v>
      </c>
      <c r="R6590" s="4" t="s">
        <v>24</v>
      </c>
      <c r="S6590">
        <v>59</v>
      </c>
    </row>
    <row r="6591" spans="1:19">
      <c r="A6591" s="4" t="s">
        <v>6798</v>
      </c>
      <c r="B6591" s="4" t="s">
        <v>203</v>
      </c>
      <c r="C6591" s="4" t="s">
        <v>192</v>
      </c>
      <c r="D6591" s="4" t="s">
        <v>24</v>
      </c>
      <c r="E6591" s="4" t="s">
        <v>193</v>
      </c>
      <c r="F6591" s="3">
        <v>42988</v>
      </c>
      <c r="G6591" s="3"/>
      <c r="I6591" s="4" t="s">
        <v>9023</v>
      </c>
      <c r="J6591" s="4" t="s">
        <v>9024</v>
      </c>
      <c r="K6591" s="4" t="s">
        <v>9012</v>
      </c>
      <c r="L6591">
        <v>3393</v>
      </c>
      <c r="M6591" s="4"/>
      <c r="Q6591" s="4"/>
      <c r="R6591" s="4"/>
    </row>
    <row r="6592" spans="1:19">
      <c r="A6592" s="4" t="s">
        <v>6799</v>
      </c>
      <c r="B6592" s="4" t="s">
        <v>203</v>
      </c>
      <c r="C6592" s="4" t="s">
        <v>192</v>
      </c>
      <c r="D6592" s="4" t="s">
        <v>32</v>
      </c>
      <c r="E6592" s="4" t="s">
        <v>172</v>
      </c>
      <c r="F6592" s="3">
        <v>42988</v>
      </c>
      <c r="G6592" s="3">
        <v>43098</v>
      </c>
      <c r="H6592">
        <v>3302</v>
      </c>
      <c r="I6592" s="4" t="s">
        <v>9023</v>
      </c>
      <c r="J6592" s="4" t="s">
        <v>9024</v>
      </c>
      <c r="K6592" s="4" t="s">
        <v>9012</v>
      </c>
      <c r="L6592">
        <v>3393</v>
      </c>
      <c r="M6592" s="4" t="s">
        <v>33</v>
      </c>
      <c r="N6592">
        <v>2009</v>
      </c>
      <c r="O6592">
        <v>497.11</v>
      </c>
      <c r="P6592">
        <v>1588</v>
      </c>
      <c r="Q6592" s="4" t="s">
        <v>23</v>
      </c>
      <c r="R6592" s="4" t="s">
        <v>24</v>
      </c>
      <c r="S6592">
        <v>110</v>
      </c>
    </row>
    <row r="6593" spans="1:19">
      <c r="A6593" s="4" t="s">
        <v>6800</v>
      </c>
      <c r="B6593" s="4" t="s">
        <v>191</v>
      </c>
      <c r="C6593" s="4" t="s">
        <v>9011</v>
      </c>
      <c r="D6593" s="4" t="s">
        <v>24</v>
      </c>
      <c r="E6593" s="4" t="s">
        <v>193</v>
      </c>
      <c r="F6593" s="3">
        <v>42988</v>
      </c>
      <c r="G6593" s="3"/>
      <c r="I6593" s="4" t="s">
        <v>9026</v>
      </c>
      <c r="J6593" s="4" t="s">
        <v>9024</v>
      </c>
      <c r="K6593" s="4" t="s">
        <v>9010</v>
      </c>
      <c r="L6593">
        <v>4821</v>
      </c>
      <c r="M6593" s="4"/>
      <c r="Q6593" s="4"/>
      <c r="R6593" s="4"/>
    </row>
    <row r="6594" spans="1:19">
      <c r="A6594" s="4" t="s">
        <v>6801</v>
      </c>
      <c r="B6594" s="4" t="s">
        <v>191</v>
      </c>
      <c r="C6594" s="4" t="s">
        <v>179</v>
      </c>
      <c r="D6594" s="4" t="s">
        <v>62</v>
      </c>
      <c r="E6594" s="4" t="s">
        <v>172</v>
      </c>
      <c r="F6594" s="3">
        <v>42988</v>
      </c>
      <c r="G6594" s="3">
        <v>43064</v>
      </c>
      <c r="H6594">
        <v>552</v>
      </c>
      <c r="I6594" s="4" t="s">
        <v>9026</v>
      </c>
      <c r="J6594" s="4" t="s">
        <v>9024</v>
      </c>
      <c r="K6594" s="4" t="s">
        <v>9010</v>
      </c>
      <c r="L6594">
        <v>550</v>
      </c>
      <c r="M6594" s="4" t="s">
        <v>58</v>
      </c>
      <c r="N6594">
        <v>2008</v>
      </c>
      <c r="O6594">
        <v>52.5</v>
      </c>
      <c r="P6594">
        <v>165</v>
      </c>
      <c r="Q6594" s="4" t="s">
        <v>23</v>
      </c>
      <c r="R6594" s="4" t="s">
        <v>24</v>
      </c>
      <c r="S6594">
        <v>76</v>
      </c>
    </row>
    <row r="6595" spans="1:19">
      <c r="A6595" s="4" t="s">
        <v>6802</v>
      </c>
      <c r="B6595" s="4" t="s">
        <v>191</v>
      </c>
      <c r="C6595" s="4" t="s">
        <v>179</v>
      </c>
      <c r="D6595" s="4" t="s">
        <v>108</v>
      </c>
      <c r="E6595" s="4" t="s">
        <v>172</v>
      </c>
      <c r="F6595" s="3">
        <v>42988</v>
      </c>
      <c r="G6595" s="3">
        <v>43055</v>
      </c>
      <c r="H6595">
        <v>468</v>
      </c>
      <c r="I6595" s="4" t="s">
        <v>9026</v>
      </c>
      <c r="J6595" s="4" t="s">
        <v>9024</v>
      </c>
      <c r="K6595" s="4" t="s">
        <v>9010</v>
      </c>
      <c r="L6595">
        <v>550</v>
      </c>
      <c r="M6595" s="4" t="s">
        <v>33</v>
      </c>
      <c r="N6595">
        <v>1996</v>
      </c>
      <c r="O6595">
        <v>2214.94</v>
      </c>
      <c r="P6595">
        <v>5374</v>
      </c>
      <c r="Q6595" s="4" t="s">
        <v>23</v>
      </c>
      <c r="R6595" s="4" t="s">
        <v>24</v>
      </c>
      <c r="S6595">
        <v>67</v>
      </c>
    </row>
    <row r="6596" spans="1:19">
      <c r="A6596" s="4" t="s">
        <v>6803</v>
      </c>
      <c r="B6596" s="4" t="s">
        <v>343</v>
      </c>
      <c r="C6596" s="4" t="s">
        <v>179</v>
      </c>
      <c r="D6596" s="4" t="s">
        <v>45</v>
      </c>
      <c r="E6596" s="4" t="s">
        <v>197</v>
      </c>
      <c r="F6596" s="3">
        <v>42988</v>
      </c>
      <c r="G6596" s="3">
        <v>43056</v>
      </c>
      <c r="H6596">
        <v>0</v>
      </c>
      <c r="I6596" s="4" t="s">
        <v>9016</v>
      </c>
      <c r="J6596" s="4" t="s">
        <v>9015</v>
      </c>
      <c r="K6596" s="4" t="s">
        <v>9010</v>
      </c>
      <c r="L6596">
        <v>550</v>
      </c>
      <c r="M6596" s="4" t="s">
        <v>46</v>
      </c>
      <c r="N6596">
        <v>1995</v>
      </c>
      <c r="O6596">
        <v>2173.98</v>
      </c>
      <c r="P6596">
        <v>2928</v>
      </c>
      <c r="Q6596" s="4" t="s">
        <v>23</v>
      </c>
      <c r="R6596" s="4" t="s">
        <v>47</v>
      </c>
      <c r="S6596">
        <v>68</v>
      </c>
    </row>
    <row r="6597" spans="1:19">
      <c r="A6597" s="4" t="s">
        <v>6804</v>
      </c>
      <c r="B6597" s="4" t="s">
        <v>343</v>
      </c>
      <c r="C6597" s="4" t="s">
        <v>179</v>
      </c>
      <c r="D6597" s="4" t="s">
        <v>76</v>
      </c>
      <c r="E6597" s="4" t="s">
        <v>197</v>
      </c>
      <c r="F6597" s="3">
        <v>42988</v>
      </c>
      <c r="G6597" s="3">
        <v>43073</v>
      </c>
      <c r="H6597">
        <v>0</v>
      </c>
      <c r="I6597" s="4" t="s">
        <v>9016</v>
      </c>
      <c r="J6597" s="4" t="s">
        <v>9015</v>
      </c>
      <c r="K6597" s="4" t="s">
        <v>9010</v>
      </c>
      <c r="L6597">
        <v>550</v>
      </c>
      <c r="M6597" s="4" t="s">
        <v>9322</v>
      </c>
      <c r="N6597">
        <v>1997</v>
      </c>
      <c r="O6597">
        <v>8170.38</v>
      </c>
      <c r="P6597">
        <v>16499</v>
      </c>
      <c r="Q6597" s="4" t="s">
        <v>77</v>
      </c>
      <c r="R6597" s="4" t="s">
        <v>24</v>
      </c>
      <c r="S6597">
        <v>85</v>
      </c>
    </row>
    <row r="6598" spans="1:19">
      <c r="A6598" s="4" t="s">
        <v>6805</v>
      </c>
      <c r="B6598" s="4" t="s">
        <v>219</v>
      </c>
      <c r="C6598" s="4" t="s">
        <v>9011</v>
      </c>
      <c r="D6598" s="4" t="s">
        <v>24</v>
      </c>
      <c r="E6598" s="4" t="s">
        <v>193</v>
      </c>
      <c r="F6598" s="3">
        <v>42988</v>
      </c>
      <c r="G6598" s="3"/>
      <c r="I6598" s="4" t="s">
        <v>9026</v>
      </c>
      <c r="J6598" s="4" t="s">
        <v>9024</v>
      </c>
      <c r="K6598" s="4" t="s">
        <v>9010</v>
      </c>
      <c r="L6598">
        <v>4821</v>
      </c>
      <c r="M6598" s="4"/>
      <c r="Q6598" s="4"/>
      <c r="R6598" s="4"/>
    </row>
    <row r="6599" spans="1:19">
      <c r="A6599" s="4" t="s">
        <v>6806</v>
      </c>
      <c r="B6599" s="4" t="s">
        <v>219</v>
      </c>
      <c r="C6599" s="4" t="s">
        <v>199</v>
      </c>
      <c r="D6599" s="4" t="s">
        <v>102</v>
      </c>
      <c r="E6599" s="4" t="s">
        <v>197</v>
      </c>
      <c r="F6599" s="3">
        <v>42988</v>
      </c>
      <c r="G6599" s="3">
        <v>43005</v>
      </c>
      <c r="H6599">
        <v>0</v>
      </c>
      <c r="I6599" s="4" t="s">
        <v>9026</v>
      </c>
      <c r="J6599" s="4" t="s">
        <v>9024</v>
      </c>
      <c r="K6599" s="4" t="s">
        <v>9010</v>
      </c>
      <c r="L6599">
        <v>5482</v>
      </c>
      <c r="M6599" s="4" t="s">
        <v>55</v>
      </c>
      <c r="N6599">
        <v>1994</v>
      </c>
      <c r="O6599">
        <v>1188.42</v>
      </c>
      <c r="P6599">
        <v>3015</v>
      </c>
      <c r="Q6599" s="4" t="s">
        <v>23</v>
      </c>
      <c r="R6599" s="4" t="s">
        <v>24</v>
      </c>
      <c r="S6599">
        <v>17</v>
      </c>
    </row>
    <row r="6600" spans="1:19">
      <c r="A6600" s="4" t="s">
        <v>6807</v>
      </c>
      <c r="B6600" s="4" t="s">
        <v>219</v>
      </c>
      <c r="C6600" s="4" t="s">
        <v>9011</v>
      </c>
      <c r="D6600" s="4" t="s">
        <v>81</v>
      </c>
      <c r="E6600" s="4" t="s">
        <v>172</v>
      </c>
      <c r="F6600" s="3">
        <v>42988</v>
      </c>
      <c r="G6600" s="3">
        <v>43051</v>
      </c>
      <c r="H6600">
        <v>4467</v>
      </c>
      <c r="I6600" s="4" t="s">
        <v>9026</v>
      </c>
      <c r="J6600" s="4" t="s">
        <v>9024</v>
      </c>
      <c r="K6600" s="4" t="s">
        <v>9010</v>
      </c>
      <c r="L6600">
        <v>4821</v>
      </c>
      <c r="M6600" s="4" t="s">
        <v>33</v>
      </c>
      <c r="N6600">
        <v>1989</v>
      </c>
      <c r="O6600">
        <v>1388.67</v>
      </c>
      <c r="P6600">
        <v>3583</v>
      </c>
      <c r="Q6600" s="4" t="s">
        <v>23</v>
      </c>
      <c r="R6600" s="4" t="s">
        <v>24</v>
      </c>
      <c r="S6600">
        <v>63</v>
      </c>
    </row>
    <row r="6601" spans="1:19">
      <c r="A6601" s="4" t="s">
        <v>6808</v>
      </c>
      <c r="B6601" s="4" t="s">
        <v>230</v>
      </c>
      <c r="C6601" s="4" t="s">
        <v>179</v>
      </c>
      <c r="D6601" s="4" t="s">
        <v>38</v>
      </c>
      <c r="E6601" s="4" t="s">
        <v>172</v>
      </c>
      <c r="F6601" s="3">
        <v>42988</v>
      </c>
      <c r="G6601" s="3">
        <v>43074</v>
      </c>
      <c r="H6601">
        <v>538</v>
      </c>
      <c r="I6601" s="4" t="s">
        <v>9026</v>
      </c>
      <c r="J6601" s="4" t="s">
        <v>9024</v>
      </c>
      <c r="K6601" s="4" t="s">
        <v>9010</v>
      </c>
      <c r="L6601">
        <v>550</v>
      </c>
      <c r="M6601" s="4" t="s">
        <v>39</v>
      </c>
      <c r="N6601">
        <v>1993</v>
      </c>
      <c r="O6601">
        <v>4269.8999999999996</v>
      </c>
      <c r="P6601">
        <v>6472</v>
      </c>
      <c r="Q6601" s="4" t="s">
        <v>23</v>
      </c>
      <c r="R6601" s="4" t="s">
        <v>40</v>
      </c>
      <c r="S6601">
        <v>86</v>
      </c>
    </row>
    <row r="6602" spans="1:19">
      <c r="A6602" s="4" t="s">
        <v>6809</v>
      </c>
      <c r="B6602" s="4" t="s">
        <v>230</v>
      </c>
      <c r="C6602" s="4" t="s">
        <v>192</v>
      </c>
      <c r="D6602" s="4" t="s">
        <v>124</v>
      </c>
      <c r="E6602" s="4" t="s">
        <v>172</v>
      </c>
      <c r="F6602" s="3">
        <v>42988</v>
      </c>
      <c r="G6602" s="3">
        <v>43081</v>
      </c>
      <c r="H6602">
        <v>3021</v>
      </c>
      <c r="I6602" s="4" t="s">
        <v>9026</v>
      </c>
      <c r="J6602" s="4" t="s">
        <v>9024</v>
      </c>
      <c r="K6602" s="4" t="s">
        <v>9012</v>
      </c>
      <c r="L6602">
        <v>3393</v>
      </c>
      <c r="M6602" s="4" t="s">
        <v>60</v>
      </c>
      <c r="N6602">
        <v>1983</v>
      </c>
      <c r="O6602">
        <v>2871.35</v>
      </c>
      <c r="P6602">
        <v>9561</v>
      </c>
      <c r="Q6602" s="4" t="s">
        <v>23</v>
      </c>
      <c r="R6602" s="4" t="s">
        <v>24</v>
      </c>
      <c r="S6602">
        <v>93</v>
      </c>
    </row>
    <row r="6603" spans="1:19">
      <c r="A6603" s="4" t="s">
        <v>6810</v>
      </c>
      <c r="B6603" s="4" t="s">
        <v>256</v>
      </c>
      <c r="C6603" s="4" t="s">
        <v>179</v>
      </c>
      <c r="D6603" s="4" t="s">
        <v>41</v>
      </c>
      <c r="E6603" s="4" t="s">
        <v>172</v>
      </c>
      <c r="F6603" s="3">
        <v>42988</v>
      </c>
      <c r="G6603" s="3">
        <v>43051</v>
      </c>
      <c r="H6603">
        <v>511</v>
      </c>
      <c r="I6603" s="4" t="s">
        <v>9014</v>
      </c>
      <c r="J6603" s="4" t="s">
        <v>9015</v>
      </c>
      <c r="K6603" s="4" t="s">
        <v>9010</v>
      </c>
      <c r="L6603">
        <v>550</v>
      </c>
      <c r="M6603" s="4" t="s">
        <v>36</v>
      </c>
      <c r="N6603">
        <v>1998</v>
      </c>
      <c r="O6603">
        <v>2714.9</v>
      </c>
      <c r="P6603">
        <v>2641</v>
      </c>
      <c r="Q6603" s="4" t="s">
        <v>23</v>
      </c>
      <c r="R6603" s="4" t="s">
        <v>21</v>
      </c>
      <c r="S6603">
        <v>63</v>
      </c>
    </row>
    <row r="6604" spans="1:19">
      <c r="A6604" s="4" t="s">
        <v>6811</v>
      </c>
      <c r="B6604" s="4" t="s">
        <v>201</v>
      </c>
      <c r="C6604" s="4" t="s">
        <v>199</v>
      </c>
      <c r="D6604" s="4" t="s">
        <v>32</v>
      </c>
      <c r="E6604" s="4" t="s">
        <v>172</v>
      </c>
      <c r="F6604" s="3">
        <v>42988</v>
      </c>
      <c r="G6604" s="3">
        <v>42999</v>
      </c>
      <c r="H6604">
        <v>5832</v>
      </c>
      <c r="I6604" s="4" t="s">
        <v>9026</v>
      </c>
      <c r="J6604" s="4" t="s">
        <v>9024</v>
      </c>
      <c r="K6604" s="4" t="s">
        <v>9010</v>
      </c>
      <c r="L6604">
        <v>5482</v>
      </c>
      <c r="M6604" s="4" t="s">
        <v>33</v>
      </c>
      <c r="N6604">
        <v>2009</v>
      </c>
      <c r="O6604">
        <v>497.11</v>
      </c>
      <c r="P6604">
        <v>1588</v>
      </c>
      <c r="Q6604" s="4" t="s">
        <v>23</v>
      </c>
      <c r="R6604" s="4" t="s">
        <v>24</v>
      </c>
      <c r="S6604">
        <v>11</v>
      </c>
    </row>
    <row r="6605" spans="1:19">
      <c r="A6605" s="4" t="s">
        <v>6812</v>
      </c>
      <c r="B6605" s="4" t="s">
        <v>205</v>
      </c>
      <c r="C6605" s="4" t="s">
        <v>177</v>
      </c>
      <c r="D6605" s="4" t="s">
        <v>35</v>
      </c>
      <c r="E6605" s="4" t="s">
        <v>193</v>
      </c>
      <c r="F6605" s="3">
        <v>42988</v>
      </c>
      <c r="G6605" s="3"/>
      <c r="I6605" s="4" t="s">
        <v>9023</v>
      </c>
      <c r="J6605" s="4" t="s">
        <v>9024</v>
      </c>
      <c r="K6605" s="4" t="s">
        <v>9012</v>
      </c>
      <c r="L6605">
        <v>55</v>
      </c>
      <c r="M6605" s="4" t="s">
        <v>36</v>
      </c>
      <c r="N6605">
        <v>2002</v>
      </c>
      <c r="O6605">
        <v>987.39</v>
      </c>
      <c r="P6605">
        <v>2253</v>
      </c>
      <c r="Q6605" s="4" t="s">
        <v>23</v>
      </c>
      <c r="R6605" s="4" t="s">
        <v>24</v>
      </c>
    </row>
    <row r="6606" spans="1:19">
      <c r="A6606" s="4" t="s">
        <v>6813</v>
      </c>
      <c r="B6606" s="4" t="s">
        <v>205</v>
      </c>
      <c r="C6606" s="4" t="s">
        <v>177</v>
      </c>
      <c r="D6606" s="4" t="s">
        <v>24</v>
      </c>
      <c r="E6606" s="4" t="s">
        <v>193</v>
      </c>
      <c r="F6606" s="3">
        <v>42988</v>
      </c>
      <c r="G6606" s="3"/>
      <c r="I6606" s="4" t="s">
        <v>9023</v>
      </c>
      <c r="J6606" s="4" t="s">
        <v>9024</v>
      </c>
      <c r="K6606" s="4" t="s">
        <v>9012</v>
      </c>
      <c r="L6606">
        <v>55</v>
      </c>
      <c r="M6606" s="4"/>
      <c r="Q6606" s="4"/>
      <c r="R6606" s="4"/>
    </row>
    <row r="6607" spans="1:19">
      <c r="A6607" s="4" t="s">
        <v>6814</v>
      </c>
      <c r="B6607" s="4" t="s">
        <v>208</v>
      </c>
      <c r="C6607" s="4" t="s">
        <v>199</v>
      </c>
      <c r="D6607" s="4" t="s">
        <v>47</v>
      </c>
      <c r="E6607" s="4" t="s">
        <v>197</v>
      </c>
      <c r="F6607" s="3">
        <v>42988</v>
      </c>
      <c r="G6607" s="3">
        <v>43008</v>
      </c>
      <c r="H6607">
        <v>0</v>
      </c>
      <c r="I6607" s="4" t="s">
        <v>9014</v>
      </c>
      <c r="J6607" s="4" t="s">
        <v>9015</v>
      </c>
      <c r="K6607" s="4" t="s">
        <v>9010</v>
      </c>
      <c r="L6607">
        <v>5482</v>
      </c>
      <c r="M6607" s="4" t="s">
        <v>46</v>
      </c>
      <c r="N6607">
        <v>1986</v>
      </c>
      <c r="O6607">
        <v>2403.58</v>
      </c>
      <c r="P6607">
        <v>8801</v>
      </c>
      <c r="Q6607" s="4" t="s">
        <v>23</v>
      </c>
      <c r="R6607" s="4" t="s">
        <v>24</v>
      </c>
      <c r="S6607">
        <v>20</v>
      </c>
    </row>
    <row r="6608" spans="1:19">
      <c r="A6608" s="4" t="s">
        <v>6815</v>
      </c>
      <c r="B6608" s="4" t="s">
        <v>208</v>
      </c>
      <c r="C6608" s="4" t="s">
        <v>192</v>
      </c>
      <c r="D6608" s="4" t="s">
        <v>43</v>
      </c>
      <c r="E6608" s="4" t="s">
        <v>197</v>
      </c>
      <c r="F6608" s="3">
        <v>42988</v>
      </c>
      <c r="G6608" s="3">
        <v>43063</v>
      </c>
      <c r="H6608">
        <v>0</v>
      </c>
      <c r="I6608" s="4" t="s">
        <v>9014</v>
      </c>
      <c r="J6608" s="4" t="s">
        <v>9015</v>
      </c>
      <c r="K6608" s="4" t="s">
        <v>9012</v>
      </c>
      <c r="L6608">
        <v>3393</v>
      </c>
      <c r="M6608" s="4" t="s">
        <v>9322</v>
      </c>
      <c r="N6608">
        <v>2005</v>
      </c>
      <c r="O6608">
        <v>1520.66</v>
      </c>
      <c r="P6608">
        <v>1806</v>
      </c>
      <c r="Q6608" s="4" t="s">
        <v>23</v>
      </c>
      <c r="R6608" s="4" t="s">
        <v>24</v>
      </c>
      <c r="S6608">
        <v>75</v>
      </c>
    </row>
    <row r="6609" spans="1:19">
      <c r="A6609" s="4" t="s">
        <v>6816</v>
      </c>
      <c r="B6609" s="4" t="s">
        <v>208</v>
      </c>
      <c r="C6609" s="4" t="s">
        <v>177</v>
      </c>
      <c r="D6609" s="4" t="s">
        <v>92</v>
      </c>
      <c r="E6609" s="4" t="s">
        <v>172</v>
      </c>
      <c r="F6609" s="3">
        <v>42988</v>
      </c>
      <c r="G6609" s="3">
        <v>43066</v>
      </c>
      <c r="H6609">
        <v>50</v>
      </c>
      <c r="I6609" s="4" t="s">
        <v>9014</v>
      </c>
      <c r="J6609" s="4" t="s">
        <v>9015</v>
      </c>
      <c r="K6609" s="4" t="s">
        <v>9012</v>
      </c>
      <c r="L6609">
        <v>55</v>
      </c>
      <c r="M6609" s="4" t="s">
        <v>73</v>
      </c>
      <c r="N6609">
        <v>1997</v>
      </c>
      <c r="O6609">
        <v>2041.73</v>
      </c>
      <c r="P6609">
        <v>5276</v>
      </c>
      <c r="Q6609" s="4" t="s">
        <v>23</v>
      </c>
      <c r="R6609" s="4" t="s">
        <v>24</v>
      </c>
      <c r="S6609">
        <v>78</v>
      </c>
    </row>
    <row r="6610" spans="1:19">
      <c r="A6610" s="4" t="s">
        <v>6817</v>
      </c>
      <c r="B6610" s="4" t="s">
        <v>185</v>
      </c>
      <c r="C6610" s="4" t="s">
        <v>192</v>
      </c>
      <c r="D6610" s="4" t="s">
        <v>105</v>
      </c>
      <c r="E6610" s="4" t="s">
        <v>197</v>
      </c>
      <c r="F6610" s="3">
        <v>42988</v>
      </c>
      <c r="G6610" s="3">
        <v>43063</v>
      </c>
      <c r="H6610">
        <v>0</v>
      </c>
      <c r="I6610" s="4" t="s">
        <v>9023</v>
      </c>
      <c r="J6610" s="4" t="s">
        <v>9024</v>
      </c>
      <c r="K6610" s="4" t="s">
        <v>9012</v>
      </c>
      <c r="L6610">
        <v>3393</v>
      </c>
      <c r="M6610" s="4" t="s">
        <v>36</v>
      </c>
      <c r="N6610">
        <v>1996</v>
      </c>
      <c r="O6610">
        <v>6354.87</v>
      </c>
      <c r="P6610">
        <v>16780</v>
      </c>
      <c r="Q6610" s="4" t="s">
        <v>23</v>
      </c>
      <c r="R6610" s="4" t="s">
        <v>35</v>
      </c>
      <c r="S6610">
        <v>75</v>
      </c>
    </row>
    <row r="6611" spans="1:19">
      <c r="A6611" s="4" t="s">
        <v>6818</v>
      </c>
      <c r="B6611" s="4" t="s">
        <v>185</v>
      </c>
      <c r="C6611" s="4" t="s">
        <v>177</v>
      </c>
      <c r="D6611" s="4" t="s">
        <v>97</v>
      </c>
      <c r="E6611" s="4" t="s">
        <v>172</v>
      </c>
      <c r="F6611" s="3">
        <v>42988</v>
      </c>
      <c r="G6611" s="3">
        <v>43061</v>
      </c>
      <c r="H6611">
        <v>58</v>
      </c>
      <c r="I6611" s="4" t="s">
        <v>9023</v>
      </c>
      <c r="J6611" s="4" t="s">
        <v>9024</v>
      </c>
      <c r="K6611" s="4" t="s">
        <v>9012</v>
      </c>
      <c r="L6611">
        <v>55</v>
      </c>
      <c r="M6611" s="4" t="s">
        <v>33</v>
      </c>
      <c r="N6611">
        <v>2001</v>
      </c>
      <c r="O6611">
        <v>2437.85</v>
      </c>
      <c r="P6611">
        <v>4874</v>
      </c>
      <c r="Q6611" s="4" t="s">
        <v>23</v>
      </c>
      <c r="R6611" s="4" t="s">
        <v>24</v>
      </c>
      <c r="S6611">
        <v>73</v>
      </c>
    </row>
    <row r="6612" spans="1:19">
      <c r="A6612" s="4" t="s">
        <v>6819</v>
      </c>
      <c r="B6612" s="4" t="s">
        <v>216</v>
      </c>
      <c r="C6612" s="4" t="s">
        <v>179</v>
      </c>
      <c r="D6612" s="4" t="s">
        <v>120</v>
      </c>
      <c r="E6612" s="4" t="s">
        <v>197</v>
      </c>
      <c r="F6612" s="3">
        <v>42988</v>
      </c>
      <c r="G6612" s="3">
        <v>43063</v>
      </c>
      <c r="H6612">
        <v>0</v>
      </c>
      <c r="I6612" s="4" t="s">
        <v>9018</v>
      </c>
      <c r="J6612" s="4" t="s">
        <v>9019</v>
      </c>
      <c r="K6612" s="4" t="s">
        <v>9010</v>
      </c>
      <c r="L6612">
        <v>550</v>
      </c>
      <c r="M6612" s="4" t="s">
        <v>58</v>
      </c>
      <c r="N6612">
        <v>1998</v>
      </c>
      <c r="O6612">
        <v>2022.14</v>
      </c>
      <c r="P6612">
        <v>5113</v>
      </c>
      <c r="Q6612" s="4" t="s">
        <v>23</v>
      </c>
      <c r="R6612" s="4" t="s">
        <v>24</v>
      </c>
      <c r="S6612">
        <v>75</v>
      </c>
    </row>
    <row r="6613" spans="1:19">
      <c r="A6613" s="4" t="s">
        <v>6820</v>
      </c>
      <c r="B6613" s="4" t="s">
        <v>216</v>
      </c>
      <c r="C6613" s="4" t="s">
        <v>177</v>
      </c>
      <c r="D6613" s="4" t="s">
        <v>88</v>
      </c>
      <c r="E6613" s="4" t="s">
        <v>172</v>
      </c>
      <c r="F6613" s="3">
        <v>42988</v>
      </c>
      <c r="G6613" s="3">
        <v>43005</v>
      </c>
      <c r="H6613">
        <v>66</v>
      </c>
      <c r="I6613" s="4" t="s">
        <v>9018</v>
      </c>
      <c r="J6613" s="4" t="s">
        <v>9019</v>
      </c>
      <c r="K6613" s="4" t="s">
        <v>9012</v>
      </c>
      <c r="L6613">
        <v>55</v>
      </c>
      <c r="M6613" s="4" t="s">
        <v>46</v>
      </c>
      <c r="N6613">
        <v>1984</v>
      </c>
      <c r="O6613">
        <v>3027.46</v>
      </c>
      <c r="P6613">
        <v>9516</v>
      </c>
      <c r="Q6613" s="4" t="s">
        <v>89</v>
      </c>
      <c r="R6613" s="4" t="s">
        <v>24</v>
      </c>
      <c r="S6613">
        <v>17</v>
      </c>
    </row>
    <row r="6614" spans="1:19">
      <c r="A6614" s="4" t="s">
        <v>6821</v>
      </c>
      <c r="B6614" s="4" t="s">
        <v>181</v>
      </c>
      <c r="C6614" s="4" t="s">
        <v>9011</v>
      </c>
      <c r="D6614" s="4" t="s">
        <v>24</v>
      </c>
      <c r="E6614" s="4" t="s">
        <v>193</v>
      </c>
      <c r="F6614" s="3">
        <v>42988</v>
      </c>
      <c r="G6614" s="3"/>
      <c r="I6614" s="4" t="s">
        <v>9026</v>
      </c>
      <c r="J6614" s="4" t="s">
        <v>9024</v>
      </c>
      <c r="K6614" s="4" t="s">
        <v>9010</v>
      </c>
      <c r="L6614">
        <v>4821</v>
      </c>
      <c r="M6614" s="4"/>
      <c r="Q6614" s="4"/>
      <c r="R6614" s="4"/>
    </row>
    <row r="6615" spans="1:19">
      <c r="A6615" s="4" t="s">
        <v>6822</v>
      </c>
      <c r="B6615" s="4" t="s">
        <v>183</v>
      </c>
      <c r="C6615" s="4" t="s">
        <v>179</v>
      </c>
      <c r="D6615" s="4" t="s">
        <v>57</v>
      </c>
      <c r="E6615" s="4" t="s">
        <v>197</v>
      </c>
      <c r="F6615" s="3">
        <v>42989</v>
      </c>
      <c r="G6615" s="3">
        <v>42991</v>
      </c>
      <c r="H6615">
        <v>0</v>
      </c>
      <c r="I6615" s="4" t="s">
        <v>9014</v>
      </c>
      <c r="J6615" s="4" t="s">
        <v>9015</v>
      </c>
      <c r="K6615" s="4" t="s">
        <v>9010</v>
      </c>
      <c r="L6615">
        <v>550</v>
      </c>
      <c r="M6615" s="4" t="s">
        <v>58</v>
      </c>
      <c r="N6615">
        <v>2006</v>
      </c>
      <c r="O6615">
        <v>1102.43</v>
      </c>
      <c r="P6615">
        <v>1759</v>
      </c>
      <c r="Q6615" s="4" t="s">
        <v>23</v>
      </c>
      <c r="R6615" s="4" t="s">
        <v>24</v>
      </c>
      <c r="S6615">
        <v>2</v>
      </c>
    </row>
    <row r="6616" spans="1:19">
      <c r="A6616" s="4" t="s">
        <v>6823</v>
      </c>
      <c r="B6616" s="4" t="s">
        <v>183</v>
      </c>
      <c r="C6616" s="4" t="s">
        <v>199</v>
      </c>
      <c r="D6616" s="4" t="s">
        <v>118</v>
      </c>
      <c r="E6616" s="4" t="s">
        <v>197</v>
      </c>
      <c r="F6616" s="3">
        <v>42989</v>
      </c>
      <c r="G6616" s="3">
        <v>43053</v>
      </c>
      <c r="H6616">
        <v>0</v>
      </c>
      <c r="I6616" s="4" t="s">
        <v>9014</v>
      </c>
      <c r="J6616" s="4" t="s">
        <v>9015</v>
      </c>
      <c r="K6616" s="4" t="s">
        <v>9010</v>
      </c>
      <c r="L6616">
        <v>5482</v>
      </c>
      <c r="M6616" s="4" t="s">
        <v>33</v>
      </c>
      <c r="N6616">
        <v>1995</v>
      </c>
      <c r="O6616">
        <v>332.43</v>
      </c>
      <c r="P6616">
        <v>799</v>
      </c>
      <c r="Q6616" s="4" t="s">
        <v>23</v>
      </c>
      <c r="R6616" s="4" t="s">
        <v>24</v>
      </c>
      <c r="S6616">
        <v>64</v>
      </c>
    </row>
    <row r="6617" spans="1:19">
      <c r="A6617" s="4" t="s">
        <v>6824</v>
      </c>
      <c r="B6617" s="4" t="s">
        <v>183</v>
      </c>
      <c r="C6617" s="4" t="s">
        <v>177</v>
      </c>
      <c r="D6617" s="4" t="s">
        <v>37</v>
      </c>
      <c r="E6617" s="4" t="s">
        <v>172</v>
      </c>
      <c r="F6617" s="3">
        <v>42989</v>
      </c>
      <c r="G6617" s="3">
        <v>43056</v>
      </c>
      <c r="H6617">
        <v>44</v>
      </c>
      <c r="I6617" s="4" t="s">
        <v>9014</v>
      </c>
      <c r="J6617" s="4" t="s">
        <v>9015</v>
      </c>
      <c r="K6617" s="4" t="s">
        <v>9012</v>
      </c>
      <c r="L6617">
        <v>55</v>
      </c>
      <c r="M6617" s="4" t="s">
        <v>33</v>
      </c>
      <c r="N6617">
        <v>2001</v>
      </c>
      <c r="O6617">
        <v>718.62</v>
      </c>
      <c r="P6617">
        <v>2448</v>
      </c>
      <c r="Q6617" s="4" t="s">
        <v>23</v>
      </c>
      <c r="R6617" s="4" t="s">
        <v>24</v>
      </c>
      <c r="S6617">
        <v>67</v>
      </c>
    </row>
    <row r="6618" spans="1:19">
      <c r="A6618" s="4" t="s">
        <v>6825</v>
      </c>
      <c r="B6618" s="4" t="s">
        <v>261</v>
      </c>
      <c r="C6618" s="4" t="s">
        <v>171</v>
      </c>
      <c r="D6618" s="4" t="s">
        <v>84</v>
      </c>
      <c r="E6618" s="4" t="s">
        <v>172</v>
      </c>
      <c r="F6618" s="3">
        <v>42989</v>
      </c>
      <c r="G6618" s="3">
        <v>43099</v>
      </c>
      <c r="H6618">
        <v>1140</v>
      </c>
      <c r="I6618" s="4" t="s">
        <v>9021</v>
      </c>
      <c r="J6618" s="4" t="s">
        <v>9019</v>
      </c>
      <c r="K6618" s="4" t="s">
        <v>9010</v>
      </c>
      <c r="L6618">
        <v>1096</v>
      </c>
      <c r="M6618" s="4" t="s">
        <v>9322</v>
      </c>
      <c r="N6618">
        <v>1980</v>
      </c>
      <c r="O6618">
        <v>7708.38</v>
      </c>
      <c r="P6618">
        <v>13756</v>
      </c>
      <c r="Q6618" s="4" t="s">
        <v>23</v>
      </c>
      <c r="R6618" s="4" t="s">
        <v>24</v>
      </c>
      <c r="S6618">
        <v>110</v>
      </c>
    </row>
    <row r="6619" spans="1:19">
      <c r="A6619" s="4" t="s">
        <v>6826</v>
      </c>
      <c r="B6619" s="4" t="s">
        <v>246</v>
      </c>
      <c r="C6619" s="4" t="s">
        <v>199</v>
      </c>
      <c r="D6619" s="4" t="s">
        <v>127</v>
      </c>
      <c r="E6619" s="4" t="s">
        <v>172</v>
      </c>
      <c r="F6619" s="3">
        <v>42989</v>
      </c>
      <c r="G6619" s="3">
        <v>42999</v>
      </c>
      <c r="H6619">
        <v>5245</v>
      </c>
      <c r="I6619" s="4" t="s">
        <v>9021</v>
      </c>
      <c r="J6619" s="4" t="s">
        <v>9019</v>
      </c>
      <c r="K6619" s="4" t="s">
        <v>9010</v>
      </c>
      <c r="L6619">
        <v>5482</v>
      </c>
      <c r="M6619" s="4" t="s">
        <v>9322</v>
      </c>
      <c r="N6619">
        <v>2011</v>
      </c>
      <c r="O6619">
        <v>40.79</v>
      </c>
      <c r="P6619">
        <v>142</v>
      </c>
      <c r="Q6619" s="4" t="s">
        <v>128</v>
      </c>
      <c r="R6619" s="4" t="s">
        <v>24</v>
      </c>
      <c r="S6619">
        <v>10</v>
      </c>
    </row>
    <row r="6620" spans="1:19">
      <c r="A6620" s="4" t="s">
        <v>6827</v>
      </c>
      <c r="B6620" s="4" t="s">
        <v>304</v>
      </c>
      <c r="C6620" s="4" t="s">
        <v>199</v>
      </c>
      <c r="D6620" s="4" t="s">
        <v>70</v>
      </c>
      <c r="E6620" s="4" t="s">
        <v>172</v>
      </c>
      <c r="F6620" s="3">
        <v>42989</v>
      </c>
      <c r="G6620" s="3">
        <v>43073</v>
      </c>
      <c r="H6620">
        <v>5520</v>
      </c>
      <c r="I6620" s="4" t="s">
        <v>9014</v>
      </c>
      <c r="J6620" s="4" t="s">
        <v>9015</v>
      </c>
      <c r="K6620" s="4" t="s">
        <v>9010</v>
      </c>
      <c r="L6620">
        <v>5482</v>
      </c>
      <c r="M6620" s="4" t="s">
        <v>55</v>
      </c>
      <c r="N6620">
        <v>2007</v>
      </c>
      <c r="O6620">
        <v>86.68</v>
      </c>
      <c r="P6620">
        <v>187</v>
      </c>
      <c r="Q6620" s="4" t="s">
        <v>23</v>
      </c>
      <c r="R6620" s="4" t="s">
        <v>56</v>
      </c>
      <c r="S6620">
        <v>84</v>
      </c>
    </row>
    <row r="6621" spans="1:19">
      <c r="A6621" s="4" t="s">
        <v>6828</v>
      </c>
      <c r="B6621" s="4" t="s">
        <v>279</v>
      </c>
      <c r="C6621" s="4" t="s">
        <v>179</v>
      </c>
      <c r="D6621" s="4" t="s">
        <v>24</v>
      </c>
      <c r="E6621" s="4" t="s">
        <v>193</v>
      </c>
      <c r="F6621" s="3">
        <v>42989</v>
      </c>
      <c r="G6621" s="3"/>
      <c r="I6621" s="4" t="s">
        <v>9018</v>
      </c>
      <c r="J6621" s="4" t="s">
        <v>9019</v>
      </c>
      <c r="K6621" s="4" t="s">
        <v>9010</v>
      </c>
      <c r="L6621">
        <v>550</v>
      </c>
      <c r="M6621" s="4"/>
      <c r="Q6621" s="4"/>
      <c r="R6621" s="4"/>
    </row>
    <row r="6622" spans="1:19">
      <c r="A6622" s="4" t="s">
        <v>6829</v>
      </c>
      <c r="B6622" s="4" t="s">
        <v>279</v>
      </c>
      <c r="C6622" s="4" t="s">
        <v>9011</v>
      </c>
      <c r="D6622" s="4" t="s">
        <v>24</v>
      </c>
      <c r="E6622" s="4" t="s">
        <v>193</v>
      </c>
      <c r="F6622" s="3">
        <v>42989</v>
      </c>
      <c r="G6622" s="3"/>
      <c r="I6622" s="4" t="s">
        <v>9018</v>
      </c>
      <c r="J6622" s="4" t="s">
        <v>9019</v>
      </c>
      <c r="K6622" s="4" t="s">
        <v>9010</v>
      </c>
      <c r="L6622">
        <v>4821</v>
      </c>
      <c r="M6622" s="4"/>
      <c r="Q6622" s="4"/>
      <c r="R6622" s="4"/>
    </row>
    <row r="6623" spans="1:19">
      <c r="A6623" s="4" t="s">
        <v>6830</v>
      </c>
      <c r="B6623" s="4" t="s">
        <v>174</v>
      </c>
      <c r="C6623" s="4" t="s">
        <v>199</v>
      </c>
      <c r="D6623" s="4" t="s">
        <v>47</v>
      </c>
      <c r="E6623" s="4" t="s">
        <v>197</v>
      </c>
      <c r="F6623" s="3">
        <v>42989</v>
      </c>
      <c r="G6623" s="3">
        <v>43058</v>
      </c>
      <c r="H6623">
        <v>0</v>
      </c>
      <c r="I6623" s="4" t="s">
        <v>9016</v>
      </c>
      <c r="J6623" s="4" t="s">
        <v>9015</v>
      </c>
      <c r="K6623" s="4" t="s">
        <v>9010</v>
      </c>
      <c r="L6623">
        <v>5482</v>
      </c>
      <c r="M6623" s="4" t="s">
        <v>46</v>
      </c>
      <c r="N6623">
        <v>1986</v>
      </c>
      <c r="O6623">
        <v>2403.58</v>
      </c>
      <c r="P6623">
        <v>8801</v>
      </c>
      <c r="Q6623" s="4" t="s">
        <v>23</v>
      </c>
      <c r="R6623" s="4" t="s">
        <v>24</v>
      </c>
      <c r="S6623">
        <v>69</v>
      </c>
    </row>
    <row r="6624" spans="1:19">
      <c r="A6624" s="4" t="s">
        <v>6831</v>
      </c>
      <c r="B6624" s="4" t="s">
        <v>174</v>
      </c>
      <c r="C6624" s="4" t="s">
        <v>9011</v>
      </c>
      <c r="D6624" s="4" t="s">
        <v>103</v>
      </c>
      <c r="E6624" s="4" t="s">
        <v>197</v>
      </c>
      <c r="F6624" s="3">
        <v>42989</v>
      </c>
      <c r="G6624" s="3">
        <v>43053</v>
      </c>
      <c r="H6624">
        <v>0</v>
      </c>
      <c r="I6624" s="4" t="s">
        <v>9016</v>
      </c>
      <c r="J6624" s="4" t="s">
        <v>9015</v>
      </c>
      <c r="K6624" s="4" t="s">
        <v>9010</v>
      </c>
      <c r="L6624">
        <v>4821</v>
      </c>
      <c r="M6624" s="4" t="s">
        <v>26</v>
      </c>
      <c r="N6624">
        <v>1992</v>
      </c>
      <c r="O6624">
        <v>3922.42</v>
      </c>
      <c r="P6624">
        <v>6837</v>
      </c>
      <c r="Q6624" s="4" t="s">
        <v>23</v>
      </c>
      <c r="R6624" s="4" t="s">
        <v>24</v>
      </c>
      <c r="S6624">
        <v>64</v>
      </c>
    </row>
    <row r="6625" spans="1:19">
      <c r="A6625" s="4" t="s">
        <v>6832</v>
      </c>
      <c r="B6625" s="4" t="s">
        <v>237</v>
      </c>
      <c r="C6625" s="4" t="s">
        <v>177</v>
      </c>
      <c r="D6625" s="4" t="s">
        <v>125</v>
      </c>
      <c r="E6625" s="4" t="s">
        <v>197</v>
      </c>
      <c r="F6625" s="3">
        <v>42989</v>
      </c>
      <c r="G6625" s="3">
        <v>43092</v>
      </c>
      <c r="H6625">
        <v>0</v>
      </c>
      <c r="I6625" s="4" t="s">
        <v>9018</v>
      </c>
      <c r="J6625" s="4" t="s">
        <v>9019</v>
      </c>
      <c r="K6625" s="4" t="s">
        <v>9012</v>
      </c>
      <c r="L6625">
        <v>55</v>
      </c>
      <c r="M6625" s="4" t="s">
        <v>33</v>
      </c>
      <c r="N6625">
        <v>2005</v>
      </c>
      <c r="O6625">
        <v>2261.0500000000002</v>
      </c>
      <c r="P6625">
        <v>3851</v>
      </c>
      <c r="Q6625" s="4" t="s">
        <v>23</v>
      </c>
      <c r="R6625" s="4" t="s">
        <v>24</v>
      </c>
      <c r="S6625">
        <v>103</v>
      </c>
    </row>
    <row r="6626" spans="1:19">
      <c r="A6626" s="4" t="s">
        <v>6833</v>
      </c>
      <c r="B6626" s="4" t="s">
        <v>196</v>
      </c>
      <c r="C6626" s="4" t="s">
        <v>177</v>
      </c>
      <c r="D6626" s="4" t="s">
        <v>111</v>
      </c>
      <c r="E6626" s="4" t="s">
        <v>172</v>
      </c>
      <c r="F6626" s="3">
        <v>42989</v>
      </c>
      <c r="G6626" s="3">
        <v>42998</v>
      </c>
      <c r="H6626">
        <v>53</v>
      </c>
      <c r="I6626" s="4" t="s">
        <v>9016</v>
      </c>
      <c r="J6626" s="4" t="s">
        <v>9015</v>
      </c>
      <c r="K6626" s="4" t="s">
        <v>9012</v>
      </c>
      <c r="L6626">
        <v>55</v>
      </c>
      <c r="M6626" s="4" t="s">
        <v>33</v>
      </c>
      <c r="N6626">
        <v>1988</v>
      </c>
      <c r="O6626">
        <v>1376.8</v>
      </c>
      <c r="P6626">
        <v>1165</v>
      </c>
      <c r="Q6626" s="4" t="s">
        <v>112</v>
      </c>
      <c r="R6626" s="4" t="s">
        <v>24</v>
      </c>
      <c r="S6626">
        <v>9</v>
      </c>
    </row>
    <row r="6627" spans="1:19">
      <c r="A6627" s="4" t="s">
        <v>6834</v>
      </c>
      <c r="B6627" s="4" t="s">
        <v>191</v>
      </c>
      <c r="C6627" s="4" t="s">
        <v>199</v>
      </c>
      <c r="D6627" s="4" t="s">
        <v>24</v>
      </c>
      <c r="E6627" s="4" t="s">
        <v>193</v>
      </c>
      <c r="F6627" s="3">
        <v>42989</v>
      </c>
      <c r="G6627" s="3"/>
      <c r="I6627" s="4" t="s">
        <v>9026</v>
      </c>
      <c r="J6627" s="4" t="s">
        <v>9024</v>
      </c>
      <c r="K6627" s="4" t="s">
        <v>9010</v>
      </c>
      <c r="L6627">
        <v>5482</v>
      </c>
      <c r="M6627" s="4"/>
      <c r="Q6627" s="4"/>
      <c r="R6627" s="4"/>
    </row>
    <row r="6628" spans="1:19">
      <c r="A6628" s="4" t="s">
        <v>6835</v>
      </c>
      <c r="B6628" s="4" t="s">
        <v>219</v>
      </c>
      <c r="C6628" s="4" t="s">
        <v>199</v>
      </c>
      <c r="D6628" s="4" t="s">
        <v>98</v>
      </c>
      <c r="E6628" s="4" t="s">
        <v>172</v>
      </c>
      <c r="F6628" s="3">
        <v>42989</v>
      </c>
      <c r="G6628" s="3">
        <v>43079</v>
      </c>
      <c r="H6628">
        <v>4872</v>
      </c>
      <c r="I6628" s="4" t="s">
        <v>9026</v>
      </c>
      <c r="J6628" s="4" t="s">
        <v>9024</v>
      </c>
      <c r="K6628" s="4" t="s">
        <v>9010</v>
      </c>
      <c r="L6628">
        <v>5482</v>
      </c>
      <c r="M6628" s="4" t="s">
        <v>39</v>
      </c>
      <c r="N6628">
        <v>2002</v>
      </c>
      <c r="O6628">
        <v>349.81</v>
      </c>
      <c r="P6628">
        <v>315</v>
      </c>
      <c r="Q6628" s="4" t="s">
        <v>23</v>
      </c>
      <c r="R6628" s="4" t="s">
        <v>24</v>
      </c>
      <c r="S6628">
        <v>90</v>
      </c>
    </row>
    <row r="6629" spans="1:19">
      <c r="A6629" s="4" t="s">
        <v>6836</v>
      </c>
      <c r="B6629" s="4" t="s">
        <v>230</v>
      </c>
      <c r="C6629" s="4" t="s">
        <v>179</v>
      </c>
      <c r="D6629" s="4" t="s">
        <v>49</v>
      </c>
      <c r="E6629" s="4" t="s">
        <v>197</v>
      </c>
      <c r="F6629" s="3">
        <v>42989</v>
      </c>
      <c r="G6629" s="3">
        <v>43063</v>
      </c>
      <c r="H6629">
        <v>0</v>
      </c>
      <c r="I6629" s="4" t="s">
        <v>9026</v>
      </c>
      <c r="J6629" s="4" t="s">
        <v>9024</v>
      </c>
      <c r="K6629" s="4" t="s">
        <v>9010</v>
      </c>
      <c r="L6629">
        <v>550</v>
      </c>
      <c r="M6629" s="4" t="s">
        <v>9322</v>
      </c>
      <c r="N6629">
        <v>2010</v>
      </c>
      <c r="O6629">
        <v>587.72</v>
      </c>
      <c r="P6629">
        <v>1501</v>
      </c>
      <c r="Q6629" s="4" t="s">
        <v>23</v>
      </c>
      <c r="R6629" s="4" t="s">
        <v>24</v>
      </c>
      <c r="S6629">
        <v>74</v>
      </c>
    </row>
    <row r="6630" spans="1:19">
      <c r="A6630" s="4" t="s">
        <v>6837</v>
      </c>
      <c r="B6630" s="4" t="s">
        <v>187</v>
      </c>
      <c r="C6630" s="4" t="s">
        <v>192</v>
      </c>
      <c r="D6630" s="4" t="s">
        <v>75</v>
      </c>
      <c r="E6630" s="4" t="s">
        <v>172</v>
      </c>
      <c r="F6630" s="3">
        <v>42989</v>
      </c>
      <c r="G6630" s="3">
        <v>42999</v>
      </c>
      <c r="H6630">
        <v>3138</v>
      </c>
      <c r="I6630" s="4" t="s">
        <v>9023</v>
      </c>
      <c r="J6630" s="4" t="s">
        <v>9024</v>
      </c>
      <c r="K6630" s="4" t="s">
        <v>9012</v>
      </c>
      <c r="L6630">
        <v>3393</v>
      </c>
      <c r="M6630" s="4" t="s">
        <v>73</v>
      </c>
      <c r="N6630">
        <v>1982</v>
      </c>
      <c r="O6630">
        <v>792.46</v>
      </c>
      <c r="P6630">
        <v>1299</v>
      </c>
      <c r="Q6630" s="4" t="s">
        <v>23</v>
      </c>
      <c r="R6630" s="4" t="s">
        <v>24</v>
      </c>
      <c r="S6630">
        <v>10</v>
      </c>
    </row>
    <row r="6631" spans="1:19">
      <c r="A6631" s="4" t="s">
        <v>6838</v>
      </c>
      <c r="B6631" s="4" t="s">
        <v>201</v>
      </c>
      <c r="C6631" s="4" t="s">
        <v>179</v>
      </c>
      <c r="D6631" s="4" t="s">
        <v>59</v>
      </c>
      <c r="E6631" s="4" t="s">
        <v>197</v>
      </c>
      <c r="F6631" s="3">
        <v>42989</v>
      </c>
      <c r="G6631" s="3">
        <v>43006</v>
      </c>
      <c r="H6631">
        <v>0</v>
      </c>
      <c r="I6631" s="4" t="s">
        <v>9026</v>
      </c>
      <c r="J6631" s="4" t="s">
        <v>9024</v>
      </c>
      <c r="K6631" s="4" t="s">
        <v>9010</v>
      </c>
      <c r="L6631">
        <v>550</v>
      </c>
      <c r="M6631" s="4" t="s">
        <v>60</v>
      </c>
      <c r="N6631">
        <v>1988</v>
      </c>
      <c r="O6631">
        <v>2059.9</v>
      </c>
      <c r="P6631">
        <v>3644</v>
      </c>
      <c r="Q6631" s="4" t="s">
        <v>23</v>
      </c>
      <c r="R6631" s="4" t="s">
        <v>24</v>
      </c>
      <c r="S6631">
        <v>17</v>
      </c>
    </row>
    <row r="6632" spans="1:19">
      <c r="A6632" s="4" t="s">
        <v>6839</v>
      </c>
      <c r="B6632" s="4" t="s">
        <v>170</v>
      </c>
      <c r="C6632" s="4" t="s">
        <v>179</v>
      </c>
      <c r="D6632" s="4" t="s">
        <v>29</v>
      </c>
      <c r="E6632" s="4" t="s">
        <v>172</v>
      </c>
      <c r="F6632" s="3">
        <v>42989</v>
      </c>
      <c r="G6632" s="3">
        <v>43072</v>
      </c>
      <c r="H6632">
        <v>513</v>
      </c>
      <c r="I6632" s="4" t="s">
        <v>9014</v>
      </c>
      <c r="J6632" s="4" t="s">
        <v>9015</v>
      </c>
      <c r="K6632" s="4" t="s">
        <v>9010</v>
      </c>
      <c r="L6632">
        <v>550</v>
      </c>
      <c r="M6632" s="4" t="s">
        <v>26</v>
      </c>
      <c r="N6632">
        <v>2012</v>
      </c>
      <c r="O6632">
        <v>587.34</v>
      </c>
      <c r="P6632">
        <v>1356</v>
      </c>
      <c r="Q6632" s="4" t="s">
        <v>30</v>
      </c>
      <c r="R6632" s="4" t="s">
        <v>24</v>
      </c>
      <c r="S6632">
        <v>83</v>
      </c>
    </row>
    <row r="6633" spans="1:19">
      <c r="A6633" s="4" t="s">
        <v>6840</v>
      </c>
      <c r="B6633" s="4" t="s">
        <v>232</v>
      </c>
      <c r="C6633" s="4" t="s">
        <v>171</v>
      </c>
      <c r="D6633" s="4" t="s">
        <v>80</v>
      </c>
      <c r="E6633" s="4" t="s">
        <v>197</v>
      </c>
      <c r="F6633" s="3">
        <v>42989</v>
      </c>
      <c r="G6633" s="3">
        <v>43097</v>
      </c>
      <c r="H6633">
        <v>0</v>
      </c>
      <c r="I6633" s="4" t="s">
        <v>9021</v>
      </c>
      <c r="J6633" s="4" t="s">
        <v>9019</v>
      </c>
      <c r="K6633" s="4" t="s">
        <v>9010</v>
      </c>
      <c r="L6633">
        <v>1096</v>
      </c>
      <c r="M6633" s="4" t="s">
        <v>9322</v>
      </c>
      <c r="N6633">
        <v>2011</v>
      </c>
      <c r="O6633">
        <v>527.11</v>
      </c>
      <c r="P6633">
        <v>1428</v>
      </c>
      <c r="Q6633" s="4" t="s">
        <v>23</v>
      </c>
      <c r="R6633" s="4" t="s">
        <v>21</v>
      </c>
      <c r="S6633">
        <v>108</v>
      </c>
    </row>
    <row r="6634" spans="1:19">
      <c r="A6634" s="4" t="s">
        <v>6841</v>
      </c>
      <c r="B6634" s="4" t="s">
        <v>205</v>
      </c>
      <c r="C6634" s="4" t="s">
        <v>177</v>
      </c>
      <c r="D6634" s="4" t="s">
        <v>24</v>
      </c>
      <c r="E6634" s="4" t="s">
        <v>193</v>
      </c>
      <c r="F6634" s="3">
        <v>42989</v>
      </c>
      <c r="G6634" s="3"/>
      <c r="I6634" s="4" t="s">
        <v>9023</v>
      </c>
      <c r="J6634" s="4" t="s">
        <v>9024</v>
      </c>
      <c r="K6634" s="4" t="s">
        <v>9012</v>
      </c>
      <c r="L6634">
        <v>55</v>
      </c>
      <c r="M6634" s="4"/>
      <c r="Q6634" s="4"/>
      <c r="R6634" s="4"/>
    </row>
    <row r="6635" spans="1:19">
      <c r="A6635" s="4" t="s">
        <v>6842</v>
      </c>
      <c r="B6635" s="4" t="s">
        <v>226</v>
      </c>
      <c r="C6635" s="4" t="s">
        <v>9011</v>
      </c>
      <c r="D6635" s="4" t="s">
        <v>56</v>
      </c>
      <c r="E6635" s="4" t="s">
        <v>193</v>
      </c>
      <c r="F6635" s="3">
        <v>42989</v>
      </c>
      <c r="G6635" s="3"/>
      <c r="I6635" s="4" t="s">
        <v>9018</v>
      </c>
      <c r="J6635" s="4" t="s">
        <v>9019</v>
      </c>
      <c r="K6635" s="4" t="s">
        <v>9010</v>
      </c>
      <c r="L6635">
        <v>4821</v>
      </c>
      <c r="M6635" s="4" t="s">
        <v>55</v>
      </c>
      <c r="N6635">
        <v>1999</v>
      </c>
      <c r="O6635">
        <v>1699.85</v>
      </c>
      <c r="P6635">
        <v>5108</v>
      </c>
      <c r="Q6635" s="4" t="s">
        <v>23</v>
      </c>
      <c r="R6635" s="4" t="s">
        <v>24</v>
      </c>
    </row>
    <row r="6636" spans="1:19">
      <c r="A6636" s="4" t="s">
        <v>6843</v>
      </c>
      <c r="B6636" s="4" t="s">
        <v>216</v>
      </c>
      <c r="C6636" s="4" t="s">
        <v>179</v>
      </c>
      <c r="D6636" s="4" t="s">
        <v>82</v>
      </c>
      <c r="E6636" s="4" t="s">
        <v>172</v>
      </c>
      <c r="F6636" s="3">
        <v>42989</v>
      </c>
      <c r="G6636" s="3">
        <v>43087</v>
      </c>
      <c r="H6636">
        <v>644</v>
      </c>
      <c r="I6636" s="4" t="s">
        <v>9018</v>
      </c>
      <c r="J6636" s="4" t="s">
        <v>9019</v>
      </c>
      <c r="K6636" s="4" t="s">
        <v>9010</v>
      </c>
      <c r="L6636">
        <v>550</v>
      </c>
      <c r="M6636" s="4" t="s">
        <v>36</v>
      </c>
      <c r="N6636">
        <v>1982</v>
      </c>
      <c r="O6636">
        <v>11698.03</v>
      </c>
      <c r="P6636">
        <v>34288</v>
      </c>
      <c r="Q6636" s="4" t="s">
        <v>23</v>
      </c>
      <c r="R6636" s="4" t="s">
        <v>24</v>
      </c>
      <c r="S6636">
        <v>98</v>
      </c>
    </row>
    <row r="6637" spans="1:19">
      <c r="A6637" s="4" t="s">
        <v>6844</v>
      </c>
      <c r="B6637" s="4" t="s">
        <v>181</v>
      </c>
      <c r="C6637" s="4" t="s">
        <v>171</v>
      </c>
      <c r="D6637" s="4" t="s">
        <v>81</v>
      </c>
      <c r="E6637" s="4" t="s">
        <v>193</v>
      </c>
      <c r="F6637" s="3">
        <v>42989</v>
      </c>
      <c r="G6637" s="3"/>
      <c r="I6637" s="4" t="s">
        <v>9026</v>
      </c>
      <c r="J6637" s="4" t="s">
        <v>9024</v>
      </c>
      <c r="K6637" s="4" t="s">
        <v>9010</v>
      </c>
      <c r="L6637">
        <v>1096</v>
      </c>
      <c r="M6637" s="4" t="s">
        <v>33</v>
      </c>
      <c r="N6637">
        <v>1989</v>
      </c>
      <c r="O6637">
        <v>1388.67</v>
      </c>
      <c r="P6637">
        <v>3583</v>
      </c>
      <c r="Q6637" s="4" t="s">
        <v>23</v>
      </c>
      <c r="R6637" s="4" t="s">
        <v>24</v>
      </c>
    </row>
    <row r="6638" spans="1:19">
      <c r="A6638" s="4" t="s">
        <v>6845</v>
      </c>
      <c r="B6638" s="4" t="s">
        <v>181</v>
      </c>
      <c r="C6638" s="4" t="s">
        <v>9011</v>
      </c>
      <c r="D6638" s="4" t="s">
        <v>87</v>
      </c>
      <c r="E6638" s="4" t="s">
        <v>197</v>
      </c>
      <c r="F6638" s="3">
        <v>42989</v>
      </c>
      <c r="G6638" s="3">
        <v>43053</v>
      </c>
      <c r="H6638">
        <v>0</v>
      </c>
      <c r="I6638" s="4" t="s">
        <v>9026</v>
      </c>
      <c r="J6638" s="4" t="s">
        <v>9024</v>
      </c>
      <c r="K6638" s="4" t="s">
        <v>9010</v>
      </c>
      <c r="L6638">
        <v>4821</v>
      </c>
      <c r="M6638" s="4" t="s">
        <v>26</v>
      </c>
      <c r="N6638">
        <v>2004</v>
      </c>
      <c r="O6638">
        <v>1618.89</v>
      </c>
      <c r="P6638">
        <v>3889</v>
      </c>
      <c r="Q6638" s="4" t="s">
        <v>23</v>
      </c>
      <c r="R6638" s="4" t="s">
        <v>24</v>
      </c>
      <c r="S6638">
        <v>64</v>
      </c>
    </row>
    <row r="6639" spans="1:19">
      <c r="A6639" s="4" t="s">
        <v>6846</v>
      </c>
      <c r="B6639" s="4" t="s">
        <v>181</v>
      </c>
      <c r="C6639" s="4" t="s">
        <v>179</v>
      </c>
      <c r="D6639" s="4" t="s">
        <v>93</v>
      </c>
      <c r="E6639" s="4" t="s">
        <v>172</v>
      </c>
      <c r="F6639" s="3">
        <v>42989</v>
      </c>
      <c r="G6639" s="3">
        <v>42997</v>
      </c>
      <c r="H6639">
        <v>560</v>
      </c>
      <c r="I6639" s="4" t="s">
        <v>9026</v>
      </c>
      <c r="J6639" s="4" t="s">
        <v>9024</v>
      </c>
      <c r="K6639" s="4" t="s">
        <v>9010</v>
      </c>
      <c r="L6639">
        <v>550</v>
      </c>
      <c r="M6639" s="4" t="s">
        <v>73</v>
      </c>
      <c r="N6639">
        <v>1991</v>
      </c>
      <c r="O6639">
        <v>1012.72</v>
      </c>
      <c r="P6639">
        <v>3492</v>
      </c>
      <c r="Q6639" s="4" t="s">
        <v>94</v>
      </c>
      <c r="R6639" s="4" t="s">
        <v>24</v>
      </c>
      <c r="S6639">
        <v>8</v>
      </c>
    </row>
    <row r="6640" spans="1:19">
      <c r="A6640" s="4" t="s">
        <v>6847</v>
      </c>
      <c r="B6640" s="4" t="s">
        <v>183</v>
      </c>
      <c r="C6640" s="4" t="s">
        <v>199</v>
      </c>
      <c r="D6640" s="4" t="s">
        <v>119</v>
      </c>
      <c r="E6640" s="4" t="s">
        <v>197</v>
      </c>
      <c r="F6640" s="3">
        <v>42990</v>
      </c>
      <c r="G6640" s="3">
        <v>43075</v>
      </c>
      <c r="H6640">
        <v>0</v>
      </c>
      <c r="I6640" s="4" t="s">
        <v>9014</v>
      </c>
      <c r="J6640" s="4" t="s">
        <v>9015</v>
      </c>
      <c r="K6640" s="4" t="s">
        <v>9010</v>
      </c>
      <c r="L6640">
        <v>5482</v>
      </c>
      <c r="M6640" s="4" t="s">
        <v>55</v>
      </c>
      <c r="N6640">
        <v>1988</v>
      </c>
      <c r="O6640">
        <v>5266.09</v>
      </c>
      <c r="P6640">
        <v>8595</v>
      </c>
      <c r="Q6640" s="4" t="s">
        <v>23</v>
      </c>
      <c r="R6640" s="4" t="s">
        <v>56</v>
      </c>
      <c r="S6640">
        <v>85</v>
      </c>
    </row>
    <row r="6641" spans="1:19">
      <c r="A6641" s="4" t="s">
        <v>6848</v>
      </c>
      <c r="B6641" s="4" t="s">
        <v>183</v>
      </c>
      <c r="C6641" s="4" t="s">
        <v>192</v>
      </c>
      <c r="D6641" s="4" t="s">
        <v>110</v>
      </c>
      <c r="E6641" s="4" t="s">
        <v>197</v>
      </c>
      <c r="F6641" s="3">
        <v>42990</v>
      </c>
      <c r="G6641" s="3">
        <v>43066</v>
      </c>
      <c r="H6641">
        <v>0</v>
      </c>
      <c r="I6641" s="4" t="s">
        <v>9014</v>
      </c>
      <c r="J6641" s="4" t="s">
        <v>9015</v>
      </c>
      <c r="K6641" s="4" t="s">
        <v>9012</v>
      </c>
      <c r="L6641">
        <v>3393</v>
      </c>
      <c r="M6641" s="4" t="s">
        <v>60</v>
      </c>
      <c r="N6641">
        <v>1997</v>
      </c>
      <c r="O6641">
        <v>291.27</v>
      </c>
      <c r="P6641">
        <v>586</v>
      </c>
      <c r="Q6641" s="4" t="s">
        <v>23</v>
      </c>
      <c r="R6641" s="4" t="s">
        <v>24</v>
      </c>
      <c r="S6641">
        <v>76</v>
      </c>
    </row>
    <row r="6642" spans="1:19">
      <c r="A6642" s="4" t="s">
        <v>6849</v>
      </c>
      <c r="B6642" s="4" t="s">
        <v>183</v>
      </c>
      <c r="C6642" s="4" t="s">
        <v>171</v>
      </c>
      <c r="D6642" s="4" t="s">
        <v>45</v>
      </c>
      <c r="E6642" s="4" t="s">
        <v>172</v>
      </c>
      <c r="F6642" s="3">
        <v>42990</v>
      </c>
      <c r="G6642" s="3">
        <v>43095</v>
      </c>
      <c r="H6642">
        <v>866</v>
      </c>
      <c r="I6642" s="4" t="s">
        <v>9014</v>
      </c>
      <c r="J6642" s="4" t="s">
        <v>9015</v>
      </c>
      <c r="K6642" s="4" t="s">
        <v>9010</v>
      </c>
      <c r="L6642">
        <v>1096</v>
      </c>
      <c r="M6642" s="4" t="s">
        <v>46</v>
      </c>
      <c r="N6642">
        <v>1995</v>
      </c>
      <c r="O6642">
        <v>2173.98</v>
      </c>
      <c r="P6642">
        <v>2928</v>
      </c>
      <c r="Q6642" s="4" t="s">
        <v>23</v>
      </c>
      <c r="R6642" s="4" t="s">
        <v>47</v>
      </c>
      <c r="S6642">
        <v>105</v>
      </c>
    </row>
    <row r="6643" spans="1:19">
      <c r="A6643" s="4" t="s">
        <v>6850</v>
      </c>
      <c r="B6643" s="4" t="s">
        <v>261</v>
      </c>
      <c r="C6643" s="4" t="s">
        <v>171</v>
      </c>
      <c r="D6643" s="4" t="s">
        <v>99</v>
      </c>
      <c r="E6643" s="4" t="s">
        <v>197</v>
      </c>
      <c r="F6643" s="3">
        <v>42990</v>
      </c>
      <c r="G6643" s="3">
        <v>42997</v>
      </c>
      <c r="H6643">
        <v>0</v>
      </c>
      <c r="I6643" s="4" t="s">
        <v>9021</v>
      </c>
      <c r="J6643" s="4" t="s">
        <v>9019</v>
      </c>
      <c r="K6643" s="4" t="s">
        <v>9010</v>
      </c>
      <c r="L6643">
        <v>1096</v>
      </c>
      <c r="M6643" s="4" t="s">
        <v>33</v>
      </c>
      <c r="N6643">
        <v>2003</v>
      </c>
      <c r="O6643">
        <v>1419.98</v>
      </c>
      <c r="P6643">
        <v>4018</v>
      </c>
      <c r="Q6643" s="4" t="s">
        <v>23</v>
      </c>
      <c r="R6643" s="4" t="s">
        <v>24</v>
      </c>
      <c r="S6643">
        <v>7</v>
      </c>
    </row>
    <row r="6644" spans="1:19">
      <c r="A6644" s="4" t="s">
        <v>6851</v>
      </c>
      <c r="B6644" s="4" t="s">
        <v>246</v>
      </c>
      <c r="C6644" s="4" t="s">
        <v>179</v>
      </c>
      <c r="D6644" s="4" t="s">
        <v>24</v>
      </c>
      <c r="E6644" s="4" t="s">
        <v>193</v>
      </c>
      <c r="F6644" s="3">
        <v>42990</v>
      </c>
      <c r="G6644" s="3"/>
      <c r="I6644" s="4" t="s">
        <v>9021</v>
      </c>
      <c r="J6644" s="4" t="s">
        <v>9019</v>
      </c>
      <c r="K6644" s="4" t="s">
        <v>9010</v>
      </c>
      <c r="L6644">
        <v>550</v>
      </c>
      <c r="M6644" s="4"/>
      <c r="Q6644" s="4"/>
      <c r="R6644" s="4"/>
    </row>
    <row r="6645" spans="1:19">
      <c r="A6645" s="4" t="s">
        <v>6852</v>
      </c>
      <c r="B6645" s="4" t="s">
        <v>279</v>
      </c>
      <c r="C6645" s="4" t="s">
        <v>177</v>
      </c>
      <c r="D6645" s="4" t="s">
        <v>82</v>
      </c>
      <c r="E6645" s="4" t="s">
        <v>197</v>
      </c>
      <c r="F6645" s="3">
        <v>42990</v>
      </c>
      <c r="G6645" s="3">
        <v>43070</v>
      </c>
      <c r="H6645">
        <v>0</v>
      </c>
      <c r="I6645" s="4" t="s">
        <v>9018</v>
      </c>
      <c r="J6645" s="4" t="s">
        <v>9019</v>
      </c>
      <c r="K6645" s="4" t="s">
        <v>9012</v>
      </c>
      <c r="L6645">
        <v>55</v>
      </c>
      <c r="M6645" s="4" t="s">
        <v>36</v>
      </c>
      <c r="N6645">
        <v>1982</v>
      </c>
      <c r="O6645">
        <v>11698.03</v>
      </c>
      <c r="P6645">
        <v>34288</v>
      </c>
      <c r="Q6645" s="4" t="s">
        <v>23</v>
      </c>
      <c r="R6645" s="4" t="s">
        <v>24</v>
      </c>
      <c r="S6645">
        <v>80</v>
      </c>
    </row>
    <row r="6646" spans="1:19">
      <c r="A6646" s="4" t="s">
        <v>6853</v>
      </c>
      <c r="B6646" s="4" t="s">
        <v>174</v>
      </c>
      <c r="C6646" s="4" t="s">
        <v>9011</v>
      </c>
      <c r="D6646" s="4" t="s">
        <v>47</v>
      </c>
      <c r="E6646" s="4" t="s">
        <v>197</v>
      </c>
      <c r="F6646" s="3">
        <v>42990</v>
      </c>
      <c r="G6646" s="3">
        <v>43054</v>
      </c>
      <c r="H6646">
        <v>0</v>
      </c>
      <c r="I6646" s="4" t="s">
        <v>9016</v>
      </c>
      <c r="J6646" s="4" t="s">
        <v>9015</v>
      </c>
      <c r="K6646" s="4" t="s">
        <v>9010</v>
      </c>
      <c r="L6646">
        <v>4821</v>
      </c>
      <c r="M6646" s="4" t="s">
        <v>46</v>
      </c>
      <c r="N6646">
        <v>1986</v>
      </c>
      <c r="O6646">
        <v>2403.58</v>
      </c>
      <c r="P6646">
        <v>8801</v>
      </c>
      <c r="Q6646" s="4" t="s">
        <v>23</v>
      </c>
      <c r="R6646" s="4" t="s">
        <v>24</v>
      </c>
      <c r="S6646">
        <v>64</v>
      </c>
    </row>
    <row r="6647" spans="1:19">
      <c r="A6647" s="4" t="s">
        <v>6854</v>
      </c>
      <c r="B6647" s="4" t="s">
        <v>174</v>
      </c>
      <c r="C6647" s="4" t="s">
        <v>179</v>
      </c>
      <c r="D6647" s="4" t="s">
        <v>57</v>
      </c>
      <c r="E6647" s="4" t="s">
        <v>172</v>
      </c>
      <c r="F6647" s="3">
        <v>42990</v>
      </c>
      <c r="G6647" s="3">
        <v>43085</v>
      </c>
      <c r="H6647">
        <v>626</v>
      </c>
      <c r="I6647" s="4" t="s">
        <v>9016</v>
      </c>
      <c r="J6647" s="4" t="s">
        <v>9015</v>
      </c>
      <c r="K6647" s="4" t="s">
        <v>9010</v>
      </c>
      <c r="L6647">
        <v>550</v>
      </c>
      <c r="M6647" s="4" t="s">
        <v>58</v>
      </c>
      <c r="N6647">
        <v>2006</v>
      </c>
      <c r="O6647">
        <v>1102.43</v>
      </c>
      <c r="P6647">
        <v>1759</v>
      </c>
      <c r="Q6647" s="4" t="s">
        <v>23</v>
      </c>
      <c r="R6647" s="4" t="s">
        <v>24</v>
      </c>
      <c r="S6647">
        <v>95</v>
      </c>
    </row>
    <row r="6648" spans="1:19">
      <c r="A6648" s="4" t="s">
        <v>6855</v>
      </c>
      <c r="B6648" s="4" t="s">
        <v>174</v>
      </c>
      <c r="C6648" s="4" t="s">
        <v>9011</v>
      </c>
      <c r="D6648" s="4" t="s">
        <v>118</v>
      </c>
      <c r="E6648" s="4" t="s">
        <v>172</v>
      </c>
      <c r="F6648" s="3">
        <v>42990</v>
      </c>
      <c r="G6648" s="3">
        <v>43072</v>
      </c>
      <c r="H6648">
        <v>4079</v>
      </c>
      <c r="I6648" s="4" t="s">
        <v>9016</v>
      </c>
      <c r="J6648" s="4" t="s">
        <v>9015</v>
      </c>
      <c r="K6648" s="4" t="s">
        <v>9010</v>
      </c>
      <c r="L6648">
        <v>4821</v>
      </c>
      <c r="M6648" s="4" t="s">
        <v>33</v>
      </c>
      <c r="N6648">
        <v>1995</v>
      </c>
      <c r="O6648">
        <v>332.43</v>
      </c>
      <c r="P6648">
        <v>799</v>
      </c>
      <c r="Q6648" s="4" t="s">
        <v>23</v>
      </c>
      <c r="R6648" s="4" t="s">
        <v>24</v>
      </c>
      <c r="S6648">
        <v>82</v>
      </c>
    </row>
    <row r="6649" spans="1:19">
      <c r="A6649" s="4" t="s">
        <v>6856</v>
      </c>
      <c r="B6649" s="4" t="s">
        <v>237</v>
      </c>
      <c r="C6649" s="4" t="s">
        <v>192</v>
      </c>
      <c r="D6649" s="4" t="s">
        <v>84</v>
      </c>
      <c r="E6649" s="4" t="s">
        <v>172</v>
      </c>
      <c r="F6649" s="3">
        <v>42990</v>
      </c>
      <c r="G6649" s="3">
        <v>43074</v>
      </c>
      <c r="H6649">
        <v>3497</v>
      </c>
      <c r="I6649" s="4" t="s">
        <v>9018</v>
      </c>
      <c r="J6649" s="4" t="s">
        <v>9019</v>
      </c>
      <c r="K6649" s="4" t="s">
        <v>9012</v>
      </c>
      <c r="L6649">
        <v>3393</v>
      </c>
      <c r="M6649" s="4" t="s">
        <v>9322</v>
      </c>
      <c r="N6649">
        <v>1980</v>
      </c>
      <c r="O6649">
        <v>7708.38</v>
      </c>
      <c r="P6649">
        <v>13756</v>
      </c>
      <c r="Q6649" s="4" t="s">
        <v>23</v>
      </c>
      <c r="R6649" s="4" t="s">
        <v>24</v>
      </c>
      <c r="S6649">
        <v>84</v>
      </c>
    </row>
    <row r="6650" spans="1:19">
      <c r="A6650" s="4" t="s">
        <v>6857</v>
      </c>
      <c r="B6650" s="4" t="s">
        <v>237</v>
      </c>
      <c r="C6650" s="4" t="s">
        <v>192</v>
      </c>
      <c r="D6650" s="4" t="s">
        <v>96</v>
      </c>
      <c r="E6650" s="4" t="s">
        <v>172</v>
      </c>
      <c r="F6650" s="3">
        <v>42990</v>
      </c>
      <c r="G6650" s="3">
        <v>43055</v>
      </c>
      <c r="H6650">
        <v>3072</v>
      </c>
      <c r="I6650" s="4" t="s">
        <v>9018</v>
      </c>
      <c r="J6650" s="4" t="s">
        <v>9019</v>
      </c>
      <c r="K6650" s="4" t="s">
        <v>9012</v>
      </c>
      <c r="L6650">
        <v>3393</v>
      </c>
      <c r="M6650" s="4" t="s">
        <v>58</v>
      </c>
      <c r="N6650">
        <v>1994</v>
      </c>
      <c r="O6650">
        <v>355.23</v>
      </c>
      <c r="P6650">
        <v>853</v>
      </c>
      <c r="Q6650" s="4" t="s">
        <v>23</v>
      </c>
      <c r="R6650" s="4" t="s">
        <v>24</v>
      </c>
      <c r="S6650">
        <v>65</v>
      </c>
    </row>
    <row r="6651" spans="1:19">
      <c r="A6651" s="4" t="s">
        <v>6858</v>
      </c>
      <c r="B6651" s="4" t="s">
        <v>196</v>
      </c>
      <c r="C6651" s="4" t="s">
        <v>192</v>
      </c>
      <c r="D6651" s="4" t="s">
        <v>66</v>
      </c>
      <c r="E6651" s="4" t="s">
        <v>197</v>
      </c>
      <c r="F6651" s="3">
        <v>42990</v>
      </c>
      <c r="G6651" s="3">
        <v>43084</v>
      </c>
      <c r="H6651">
        <v>0</v>
      </c>
      <c r="I6651" s="4" t="s">
        <v>9016</v>
      </c>
      <c r="J6651" s="4" t="s">
        <v>9015</v>
      </c>
      <c r="K6651" s="4" t="s">
        <v>9012</v>
      </c>
      <c r="L6651">
        <v>3393</v>
      </c>
      <c r="M6651" s="4" t="s">
        <v>33</v>
      </c>
      <c r="N6651">
        <v>2007</v>
      </c>
      <c r="O6651">
        <v>894.33</v>
      </c>
      <c r="P6651">
        <v>1635</v>
      </c>
      <c r="Q6651" s="4" t="s">
        <v>67</v>
      </c>
      <c r="R6651" s="4" t="s">
        <v>24</v>
      </c>
      <c r="S6651">
        <v>94</v>
      </c>
    </row>
    <row r="6652" spans="1:19">
      <c r="A6652" s="4" t="s">
        <v>6859</v>
      </c>
      <c r="B6652" s="4" t="s">
        <v>203</v>
      </c>
      <c r="C6652" s="4" t="s">
        <v>192</v>
      </c>
      <c r="D6652" s="4" t="s">
        <v>86</v>
      </c>
      <c r="E6652" s="4" t="s">
        <v>172</v>
      </c>
      <c r="F6652" s="3">
        <v>42990</v>
      </c>
      <c r="G6652" s="3">
        <v>43065</v>
      </c>
      <c r="H6652">
        <v>3473</v>
      </c>
      <c r="I6652" s="4" t="s">
        <v>9023</v>
      </c>
      <c r="J6652" s="4" t="s">
        <v>9024</v>
      </c>
      <c r="K6652" s="4" t="s">
        <v>9012</v>
      </c>
      <c r="L6652">
        <v>3393</v>
      </c>
      <c r="M6652" s="4" t="s">
        <v>26</v>
      </c>
      <c r="N6652">
        <v>1985</v>
      </c>
      <c r="O6652">
        <v>2741.37</v>
      </c>
      <c r="P6652">
        <v>9226</v>
      </c>
      <c r="Q6652" s="4" t="s">
        <v>23</v>
      </c>
      <c r="R6652" s="4" t="s">
        <v>24</v>
      </c>
      <c r="S6652">
        <v>75</v>
      </c>
    </row>
    <row r="6653" spans="1:19">
      <c r="A6653" s="4" t="s">
        <v>6860</v>
      </c>
      <c r="B6653" s="4" t="s">
        <v>343</v>
      </c>
      <c r="C6653" s="4" t="s">
        <v>179</v>
      </c>
      <c r="D6653" s="4" t="s">
        <v>43</v>
      </c>
      <c r="E6653" s="4" t="s">
        <v>172</v>
      </c>
      <c r="F6653" s="3">
        <v>42990</v>
      </c>
      <c r="G6653" s="3">
        <v>42997</v>
      </c>
      <c r="H6653">
        <v>530</v>
      </c>
      <c r="I6653" s="4" t="s">
        <v>9016</v>
      </c>
      <c r="J6653" s="4" t="s">
        <v>9015</v>
      </c>
      <c r="K6653" s="4" t="s">
        <v>9010</v>
      </c>
      <c r="L6653">
        <v>550</v>
      </c>
      <c r="M6653" s="4" t="s">
        <v>9322</v>
      </c>
      <c r="N6653">
        <v>2005</v>
      </c>
      <c r="O6653">
        <v>1520.66</v>
      </c>
      <c r="P6653">
        <v>1806</v>
      </c>
      <c r="Q6653" s="4" t="s">
        <v>23</v>
      </c>
      <c r="R6653" s="4" t="s">
        <v>24</v>
      </c>
      <c r="S6653">
        <v>7</v>
      </c>
    </row>
    <row r="6654" spans="1:19">
      <c r="A6654" s="4" t="s">
        <v>6861</v>
      </c>
      <c r="B6654" s="4" t="s">
        <v>343</v>
      </c>
      <c r="C6654" s="4" t="s">
        <v>171</v>
      </c>
      <c r="D6654" s="4" t="s">
        <v>70</v>
      </c>
      <c r="E6654" s="4" t="s">
        <v>172</v>
      </c>
      <c r="F6654" s="3">
        <v>42990</v>
      </c>
      <c r="G6654" s="3">
        <v>43085</v>
      </c>
      <c r="H6654">
        <v>1066</v>
      </c>
      <c r="I6654" s="4" t="s">
        <v>9016</v>
      </c>
      <c r="J6654" s="4" t="s">
        <v>9015</v>
      </c>
      <c r="K6654" s="4" t="s">
        <v>9010</v>
      </c>
      <c r="L6654">
        <v>1096</v>
      </c>
      <c r="M6654" s="4" t="s">
        <v>55</v>
      </c>
      <c r="N6654">
        <v>2007</v>
      </c>
      <c r="O6654">
        <v>86.68</v>
      </c>
      <c r="P6654">
        <v>187</v>
      </c>
      <c r="Q6654" s="4" t="s">
        <v>23</v>
      </c>
      <c r="R6654" s="4" t="s">
        <v>56</v>
      </c>
      <c r="S6654">
        <v>95</v>
      </c>
    </row>
    <row r="6655" spans="1:19">
      <c r="A6655" s="4" t="s">
        <v>6862</v>
      </c>
      <c r="B6655" s="4" t="s">
        <v>343</v>
      </c>
      <c r="C6655" s="4" t="s">
        <v>177</v>
      </c>
      <c r="D6655" s="4" t="s">
        <v>37</v>
      </c>
      <c r="E6655" s="4" t="s">
        <v>172</v>
      </c>
      <c r="F6655" s="3">
        <v>42990</v>
      </c>
      <c r="G6655" s="3">
        <v>43087</v>
      </c>
      <c r="H6655">
        <v>64</v>
      </c>
      <c r="I6655" s="4" t="s">
        <v>9016</v>
      </c>
      <c r="J6655" s="4" t="s">
        <v>9015</v>
      </c>
      <c r="K6655" s="4" t="s">
        <v>9012</v>
      </c>
      <c r="L6655">
        <v>55</v>
      </c>
      <c r="M6655" s="4" t="s">
        <v>33</v>
      </c>
      <c r="N6655">
        <v>2001</v>
      </c>
      <c r="O6655">
        <v>718.62</v>
      </c>
      <c r="P6655">
        <v>2448</v>
      </c>
      <c r="Q6655" s="4" t="s">
        <v>23</v>
      </c>
      <c r="R6655" s="4" t="s">
        <v>24</v>
      </c>
      <c r="S6655">
        <v>97</v>
      </c>
    </row>
    <row r="6656" spans="1:19">
      <c r="A6656" s="4" t="s">
        <v>6863</v>
      </c>
      <c r="B6656" s="4" t="s">
        <v>343</v>
      </c>
      <c r="C6656" s="4" t="s">
        <v>177</v>
      </c>
      <c r="D6656" s="4" t="s">
        <v>100</v>
      </c>
      <c r="E6656" s="4" t="s">
        <v>172</v>
      </c>
      <c r="F6656" s="3">
        <v>42990</v>
      </c>
      <c r="G6656" s="3">
        <v>43094</v>
      </c>
      <c r="H6656">
        <v>59</v>
      </c>
      <c r="I6656" s="4" t="s">
        <v>9016</v>
      </c>
      <c r="J6656" s="4" t="s">
        <v>9015</v>
      </c>
      <c r="K6656" s="4" t="s">
        <v>9012</v>
      </c>
      <c r="L6656">
        <v>55</v>
      </c>
      <c r="M6656" s="4" t="s">
        <v>9322</v>
      </c>
      <c r="N6656">
        <v>1987</v>
      </c>
      <c r="O6656">
        <v>2938.67</v>
      </c>
      <c r="P6656">
        <v>8775</v>
      </c>
      <c r="Q6656" s="4" t="s">
        <v>101</v>
      </c>
      <c r="R6656" s="4" t="s">
        <v>24</v>
      </c>
      <c r="S6656">
        <v>104</v>
      </c>
    </row>
    <row r="6657" spans="1:19">
      <c r="A6657" s="4" t="s">
        <v>6864</v>
      </c>
      <c r="B6657" s="4" t="s">
        <v>230</v>
      </c>
      <c r="C6657" s="4" t="s">
        <v>171</v>
      </c>
      <c r="D6657" s="4" t="s">
        <v>71</v>
      </c>
      <c r="E6657" s="4" t="s">
        <v>172</v>
      </c>
      <c r="F6657" s="3">
        <v>42990</v>
      </c>
      <c r="G6657" s="3">
        <v>43069</v>
      </c>
      <c r="H6657">
        <v>1077</v>
      </c>
      <c r="I6657" s="4" t="s">
        <v>9026</v>
      </c>
      <c r="J6657" s="4" t="s">
        <v>9024</v>
      </c>
      <c r="K6657" s="4" t="s">
        <v>9010</v>
      </c>
      <c r="L6657">
        <v>1096</v>
      </c>
      <c r="M6657" s="4" t="s">
        <v>46</v>
      </c>
      <c r="N6657">
        <v>2000</v>
      </c>
      <c r="O6657">
        <v>2952.73</v>
      </c>
      <c r="P6657">
        <v>5107</v>
      </c>
      <c r="Q6657" s="4" t="s">
        <v>23</v>
      </c>
      <c r="R6657" s="4" t="s">
        <v>24</v>
      </c>
      <c r="S6657">
        <v>79</v>
      </c>
    </row>
    <row r="6658" spans="1:19">
      <c r="A6658" s="4" t="s">
        <v>6865</v>
      </c>
      <c r="B6658" s="4" t="s">
        <v>230</v>
      </c>
      <c r="C6658" s="4" t="s">
        <v>9011</v>
      </c>
      <c r="D6658" s="4" t="s">
        <v>115</v>
      </c>
      <c r="E6658" s="4" t="s">
        <v>172</v>
      </c>
      <c r="F6658" s="3">
        <v>42990</v>
      </c>
      <c r="G6658" s="3">
        <v>43060</v>
      </c>
      <c r="H6658">
        <v>4999</v>
      </c>
      <c r="I6658" s="4" t="s">
        <v>9026</v>
      </c>
      <c r="J6658" s="4" t="s">
        <v>9024</v>
      </c>
      <c r="K6658" s="4" t="s">
        <v>9010</v>
      </c>
      <c r="L6658">
        <v>4821</v>
      </c>
      <c r="M6658" s="4" t="s">
        <v>46</v>
      </c>
      <c r="N6658">
        <v>2008</v>
      </c>
      <c r="O6658">
        <v>894.37</v>
      </c>
      <c r="P6658">
        <v>1593</v>
      </c>
      <c r="Q6658" s="4" t="s">
        <v>116</v>
      </c>
      <c r="R6658" s="4" t="s">
        <v>24</v>
      </c>
      <c r="S6658">
        <v>70</v>
      </c>
    </row>
    <row r="6659" spans="1:19">
      <c r="A6659" s="4" t="s">
        <v>6866</v>
      </c>
      <c r="B6659" s="4" t="s">
        <v>244</v>
      </c>
      <c r="C6659" s="4" t="s">
        <v>177</v>
      </c>
      <c r="D6659" s="4" t="s">
        <v>27</v>
      </c>
      <c r="E6659" s="4" t="s">
        <v>172</v>
      </c>
      <c r="F6659" s="3">
        <v>42990</v>
      </c>
      <c r="G6659" s="3">
        <v>42999</v>
      </c>
      <c r="H6659">
        <v>72</v>
      </c>
      <c r="I6659" s="4" t="s">
        <v>9016</v>
      </c>
      <c r="J6659" s="4" t="s">
        <v>9015</v>
      </c>
      <c r="K6659" s="4" t="s">
        <v>9012</v>
      </c>
      <c r="L6659">
        <v>55</v>
      </c>
      <c r="M6659" s="4" t="s">
        <v>26</v>
      </c>
      <c r="N6659">
        <v>1986</v>
      </c>
      <c r="O6659">
        <v>647.17999999999995</v>
      </c>
      <c r="P6659">
        <v>1185</v>
      </c>
      <c r="Q6659" s="4" t="s">
        <v>28</v>
      </c>
      <c r="R6659" s="4" t="s">
        <v>24</v>
      </c>
      <c r="S6659">
        <v>9</v>
      </c>
    </row>
    <row r="6660" spans="1:19">
      <c r="A6660" s="4" t="s">
        <v>6867</v>
      </c>
      <c r="B6660" s="4" t="s">
        <v>201</v>
      </c>
      <c r="C6660" s="4" t="s">
        <v>199</v>
      </c>
      <c r="D6660" s="4" t="s">
        <v>82</v>
      </c>
      <c r="E6660" s="4" t="s">
        <v>172</v>
      </c>
      <c r="F6660" s="3">
        <v>42990</v>
      </c>
      <c r="G6660" s="3">
        <v>42998</v>
      </c>
      <c r="H6660">
        <v>4870</v>
      </c>
      <c r="I6660" s="4" t="s">
        <v>9026</v>
      </c>
      <c r="J6660" s="4" t="s">
        <v>9024</v>
      </c>
      <c r="K6660" s="4" t="s">
        <v>9010</v>
      </c>
      <c r="L6660">
        <v>5482</v>
      </c>
      <c r="M6660" s="4" t="s">
        <v>36</v>
      </c>
      <c r="N6660">
        <v>1982</v>
      </c>
      <c r="O6660">
        <v>11698.03</v>
      </c>
      <c r="P6660">
        <v>34288</v>
      </c>
      <c r="Q6660" s="4" t="s">
        <v>23</v>
      </c>
      <c r="R6660" s="4" t="s">
        <v>24</v>
      </c>
      <c r="S6660">
        <v>8</v>
      </c>
    </row>
    <row r="6661" spans="1:19">
      <c r="A6661" s="4" t="s">
        <v>6868</v>
      </c>
      <c r="B6661" s="4" t="s">
        <v>232</v>
      </c>
      <c r="C6661" s="4" t="s">
        <v>171</v>
      </c>
      <c r="D6661" s="4" t="s">
        <v>78</v>
      </c>
      <c r="E6661" s="4" t="s">
        <v>197</v>
      </c>
      <c r="F6661" s="3">
        <v>42990</v>
      </c>
      <c r="G6661" s="3">
        <v>42998</v>
      </c>
      <c r="H6661">
        <v>0</v>
      </c>
      <c r="I6661" s="4" t="s">
        <v>9021</v>
      </c>
      <c r="J6661" s="4" t="s">
        <v>9019</v>
      </c>
      <c r="K6661" s="4" t="s">
        <v>9010</v>
      </c>
      <c r="L6661">
        <v>1096</v>
      </c>
      <c r="M6661" s="4" t="s">
        <v>55</v>
      </c>
      <c r="N6661">
        <v>1994</v>
      </c>
      <c r="O6661">
        <v>6395.05</v>
      </c>
      <c r="P6661">
        <v>20275</v>
      </c>
      <c r="Q6661" s="4" t="s">
        <v>23</v>
      </c>
      <c r="R6661" s="4" t="s">
        <v>24</v>
      </c>
      <c r="S6661">
        <v>8</v>
      </c>
    </row>
    <row r="6662" spans="1:19">
      <c r="A6662" s="4" t="s">
        <v>6869</v>
      </c>
      <c r="B6662" s="4" t="s">
        <v>232</v>
      </c>
      <c r="C6662" s="4" t="s">
        <v>9011</v>
      </c>
      <c r="D6662" s="4" t="s">
        <v>127</v>
      </c>
      <c r="E6662" s="4" t="s">
        <v>197</v>
      </c>
      <c r="F6662" s="3">
        <v>42990</v>
      </c>
      <c r="G6662" s="3">
        <v>43087</v>
      </c>
      <c r="H6662">
        <v>0</v>
      </c>
      <c r="I6662" s="4" t="s">
        <v>9021</v>
      </c>
      <c r="J6662" s="4" t="s">
        <v>9019</v>
      </c>
      <c r="K6662" s="4" t="s">
        <v>9010</v>
      </c>
      <c r="L6662">
        <v>4821</v>
      </c>
      <c r="M6662" s="4" t="s">
        <v>9322</v>
      </c>
      <c r="N6662">
        <v>2011</v>
      </c>
      <c r="O6662">
        <v>40.79</v>
      </c>
      <c r="P6662">
        <v>142</v>
      </c>
      <c r="Q6662" s="4" t="s">
        <v>128</v>
      </c>
      <c r="R6662" s="4" t="s">
        <v>24</v>
      </c>
      <c r="S6662">
        <v>97</v>
      </c>
    </row>
    <row r="6663" spans="1:19">
      <c r="A6663" s="4" t="s">
        <v>6870</v>
      </c>
      <c r="B6663" s="4" t="s">
        <v>208</v>
      </c>
      <c r="C6663" s="4" t="s">
        <v>177</v>
      </c>
      <c r="D6663" s="4" t="s">
        <v>85</v>
      </c>
      <c r="E6663" s="4" t="s">
        <v>172</v>
      </c>
      <c r="F6663" s="3">
        <v>42990</v>
      </c>
      <c r="G6663" s="3">
        <v>43004</v>
      </c>
      <c r="H6663">
        <v>54</v>
      </c>
      <c r="I6663" s="4" t="s">
        <v>9014</v>
      </c>
      <c r="J6663" s="4" t="s">
        <v>9015</v>
      </c>
      <c r="K6663" s="4" t="s">
        <v>9012</v>
      </c>
      <c r="L6663">
        <v>55</v>
      </c>
      <c r="M6663" s="4" t="s">
        <v>46</v>
      </c>
      <c r="N6663">
        <v>1985</v>
      </c>
      <c r="O6663">
        <v>375.43</v>
      </c>
      <c r="P6663">
        <v>1190</v>
      </c>
      <c r="Q6663" s="4" t="s">
        <v>23</v>
      </c>
      <c r="R6663" s="4" t="s">
        <v>24</v>
      </c>
      <c r="S6663">
        <v>14</v>
      </c>
    </row>
    <row r="6664" spans="1:19">
      <c r="A6664" s="4" t="s">
        <v>6871</v>
      </c>
      <c r="B6664" s="4" t="s">
        <v>208</v>
      </c>
      <c r="C6664" s="4" t="s">
        <v>177</v>
      </c>
      <c r="D6664" s="4" t="s">
        <v>118</v>
      </c>
      <c r="E6664" s="4" t="s">
        <v>172</v>
      </c>
      <c r="F6664" s="3">
        <v>42990</v>
      </c>
      <c r="G6664" s="3">
        <v>43078</v>
      </c>
      <c r="H6664">
        <v>50</v>
      </c>
      <c r="I6664" s="4" t="s">
        <v>9014</v>
      </c>
      <c r="J6664" s="4" t="s">
        <v>9015</v>
      </c>
      <c r="K6664" s="4" t="s">
        <v>9012</v>
      </c>
      <c r="L6664">
        <v>55</v>
      </c>
      <c r="M6664" s="4" t="s">
        <v>33</v>
      </c>
      <c r="N6664">
        <v>1995</v>
      </c>
      <c r="O6664">
        <v>332.43</v>
      </c>
      <c r="P6664">
        <v>799</v>
      </c>
      <c r="Q6664" s="4" t="s">
        <v>23</v>
      </c>
      <c r="R6664" s="4" t="s">
        <v>24</v>
      </c>
      <c r="S6664">
        <v>88</v>
      </c>
    </row>
    <row r="6665" spans="1:19">
      <c r="A6665" s="4" t="s">
        <v>6872</v>
      </c>
      <c r="B6665" s="4" t="s">
        <v>185</v>
      </c>
      <c r="C6665" s="4" t="s">
        <v>179</v>
      </c>
      <c r="D6665" s="4" t="s">
        <v>66</v>
      </c>
      <c r="E6665" s="4" t="s">
        <v>193</v>
      </c>
      <c r="F6665" s="3">
        <v>42990</v>
      </c>
      <c r="G6665" s="3"/>
      <c r="I6665" s="4" t="s">
        <v>9023</v>
      </c>
      <c r="J6665" s="4" t="s">
        <v>9024</v>
      </c>
      <c r="K6665" s="4" t="s">
        <v>9010</v>
      </c>
      <c r="L6665">
        <v>550</v>
      </c>
      <c r="M6665" s="4" t="s">
        <v>33</v>
      </c>
      <c r="N6665">
        <v>2007</v>
      </c>
      <c r="O6665">
        <v>894.33</v>
      </c>
      <c r="P6665">
        <v>1635</v>
      </c>
      <c r="Q6665" s="4" t="s">
        <v>67</v>
      </c>
      <c r="R6665" s="4" t="s">
        <v>24</v>
      </c>
    </row>
    <row r="6666" spans="1:19">
      <c r="A6666" s="4" t="s">
        <v>6873</v>
      </c>
      <c r="B6666" s="4" t="s">
        <v>185</v>
      </c>
      <c r="C6666" s="4" t="s">
        <v>171</v>
      </c>
      <c r="D6666" s="4" t="s">
        <v>129</v>
      </c>
      <c r="E6666" s="4" t="s">
        <v>193</v>
      </c>
      <c r="F6666" s="3">
        <v>42990</v>
      </c>
      <c r="G6666" s="3"/>
      <c r="I6666" s="4" t="s">
        <v>9023</v>
      </c>
      <c r="J6666" s="4" t="s">
        <v>9024</v>
      </c>
      <c r="K6666" s="4" t="s">
        <v>9010</v>
      </c>
      <c r="L6666">
        <v>1096</v>
      </c>
      <c r="M6666" s="4" t="s">
        <v>39</v>
      </c>
      <c r="N6666">
        <v>1992</v>
      </c>
      <c r="O6666">
        <v>324.19</v>
      </c>
      <c r="P6666">
        <v>978</v>
      </c>
      <c r="Q6666" s="4" t="s">
        <v>23</v>
      </c>
      <c r="R6666" s="4" t="s">
        <v>24</v>
      </c>
    </row>
    <row r="6667" spans="1:19">
      <c r="A6667" s="4" t="s">
        <v>6874</v>
      </c>
      <c r="B6667" s="4" t="s">
        <v>185</v>
      </c>
      <c r="C6667" s="4" t="s">
        <v>177</v>
      </c>
      <c r="D6667" s="4" t="s">
        <v>122</v>
      </c>
      <c r="E6667" s="4" t="s">
        <v>197</v>
      </c>
      <c r="F6667" s="3">
        <v>42990</v>
      </c>
      <c r="G6667" s="3">
        <v>43040</v>
      </c>
      <c r="H6667">
        <v>0</v>
      </c>
      <c r="I6667" s="4" t="s">
        <v>9023</v>
      </c>
      <c r="J6667" s="4" t="s">
        <v>9024</v>
      </c>
      <c r="K6667" s="4" t="s">
        <v>9012</v>
      </c>
      <c r="L6667">
        <v>55</v>
      </c>
      <c r="M6667" s="4" t="s">
        <v>58</v>
      </c>
      <c r="N6667">
        <v>1993</v>
      </c>
      <c r="O6667">
        <v>7537.24</v>
      </c>
      <c r="P6667">
        <v>20293</v>
      </c>
      <c r="Q6667" s="4" t="s">
        <v>23</v>
      </c>
      <c r="R6667" s="4" t="s">
        <v>24</v>
      </c>
      <c r="S6667">
        <v>50</v>
      </c>
    </row>
    <row r="6668" spans="1:19">
      <c r="A6668" s="4" t="s">
        <v>6875</v>
      </c>
      <c r="B6668" s="4" t="s">
        <v>216</v>
      </c>
      <c r="C6668" s="4" t="s">
        <v>192</v>
      </c>
      <c r="D6668" s="4" t="s">
        <v>24</v>
      </c>
      <c r="E6668" s="4" t="s">
        <v>193</v>
      </c>
      <c r="F6668" s="3">
        <v>42990</v>
      </c>
      <c r="G6668" s="3"/>
      <c r="I6668" s="4" t="s">
        <v>9018</v>
      </c>
      <c r="J6668" s="4" t="s">
        <v>9019</v>
      </c>
      <c r="K6668" s="4" t="s">
        <v>9012</v>
      </c>
      <c r="L6668">
        <v>3393</v>
      </c>
      <c r="M6668" s="4"/>
      <c r="Q6668" s="4"/>
      <c r="R6668" s="4"/>
    </row>
    <row r="6669" spans="1:19">
      <c r="A6669" s="4" t="s">
        <v>6876</v>
      </c>
      <c r="B6669" s="4" t="s">
        <v>216</v>
      </c>
      <c r="C6669" s="4" t="s">
        <v>199</v>
      </c>
      <c r="D6669" s="4" t="s">
        <v>78</v>
      </c>
      <c r="E6669" s="4" t="s">
        <v>197</v>
      </c>
      <c r="F6669" s="3">
        <v>42990</v>
      </c>
      <c r="G6669" s="3">
        <v>42993</v>
      </c>
      <c r="H6669">
        <v>0</v>
      </c>
      <c r="I6669" s="4" t="s">
        <v>9018</v>
      </c>
      <c r="J6669" s="4" t="s">
        <v>9019</v>
      </c>
      <c r="K6669" s="4" t="s">
        <v>9010</v>
      </c>
      <c r="L6669">
        <v>5482</v>
      </c>
      <c r="M6669" s="4" t="s">
        <v>55</v>
      </c>
      <c r="N6669">
        <v>1994</v>
      </c>
      <c r="O6669">
        <v>6395.05</v>
      </c>
      <c r="P6669">
        <v>20275</v>
      </c>
      <c r="Q6669" s="4" t="s">
        <v>23</v>
      </c>
      <c r="R6669" s="4" t="s">
        <v>24</v>
      </c>
      <c r="S6669">
        <v>3</v>
      </c>
    </row>
    <row r="6670" spans="1:19">
      <c r="A6670" s="4" t="s">
        <v>6877</v>
      </c>
      <c r="B6670" s="4" t="s">
        <v>181</v>
      </c>
      <c r="C6670" s="4" t="s">
        <v>171</v>
      </c>
      <c r="D6670" s="4" t="s">
        <v>84</v>
      </c>
      <c r="E6670" s="4" t="s">
        <v>172</v>
      </c>
      <c r="F6670" s="3">
        <v>42990</v>
      </c>
      <c r="G6670" s="3">
        <v>43059</v>
      </c>
      <c r="H6670">
        <v>1029</v>
      </c>
      <c r="I6670" s="4" t="s">
        <v>9026</v>
      </c>
      <c r="J6670" s="4" t="s">
        <v>9024</v>
      </c>
      <c r="K6670" s="4" t="s">
        <v>9010</v>
      </c>
      <c r="L6670">
        <v>1096</v>
      </c>
      <c r="M6670" s="4" t="s">
        <v>9322</v>
      </c>
      <c r="N6670">
        <v>1980</v>
      </c>
      <c r="O6670">
        <v>7708.38</v>
      </c>
      <c r="P6670">
        <v>13756</v>
      </c>
      <c r="Q6670" s="4" t="s">
        <v>23</v>
      </c>
      <c r="R6670" s="4" t="s">
        <v>24</v>
      </c>
      <c r="S6670">
        <v>69</v>
      </c>
    </row>
    <row r="6671" spans="1:19">
      <c r="A6671" s="4" t="s">
        <v>6878</v>
      </c>
      <c r="B6671" s="4" t="s">
        <v>183</v>
      </c>
      <c r="C6671" s="4" t="s">
        <v>179</v>
      </c>
      <c r="D6671" s="4" t="s">
        <v>37</v>
      </c>
      <c r="E6671" s="4" t="s">
        <v>172</v>
      </c>
      <c r="F6671" s="3">
        <v>42991</v>
      </c>
      <c r="G6671" s="3">
        <v>43064</v>
      </c>
      <c r="H6671">
        <v>629</v>
      </c>
      <c r="I6671" s="4" t="s">
        <v>9014</v>
      </c>
      <c r="J6671" s="4" t="s">
        <v>9015</v>
      </c>
      <c r="K6671" s="4" t="s">
        <v>9010</v>
      </c>
      <c r="L6671">
        <v>550</v>
      </c>
      <c r="M6671" s="4" t="s">
        <v>33</v>
      </c>
      <c r="N6671">
        <v>2001</v>
      </c>
      <c r="O6671">
        <v>718.62</v>
      </c>
      <c r="P6671">
        <v>2448</v>
      </c>
      <c r="Q6671" s="4" t="s">
        <v>23</v>
      </c>
      <c r="R6671" s="4" t="s">
        <v>24</v>
      </c>
      <c r="S6671">
        <v>73</v>
      </c>
    </row>
    <row r="6672" spans="1:19">
      <c r="A6672" s="4" t="s">
        <v>6879</v>
      </c>
      <c r="B6672" s="4" t="s">
        <v>246</v>
      </c>
      <c r="C6672" s="4" t="s">
        <v>171</v>
      </c>
      <c r="D6672" s="4" t="s">
        <v>24</v>
      </c>
      <c r="E6672" s="4" t="s">
        <v>193</v>
      </c>
      <c r="F6672" s="3">
        <v>42991</v>
      </c>
      <c r="G6672" s="3"/>
      <c r="I6672" s="4" t="s">
        <v>9021</v>
      </c>
      <c r="J6672" s="4" t="s">
        <v>9019</v>
      </c>
      <c r="K6672" s="4" t="s">
        <v>9010</v>
      </c>
      <c r="L6672">
        <v>1096</v>
      </c>
      <c r="M6672" s="4"/>
      <c r="Q6672" s="4"/>
      <c r="R6672" s="4"/>
    </row>
    <row r="6673" spans="1:19">
      <c r="A6673" s="4" t="s">
        <v>6880</v>
      </c>
      <c r="B6673" s="4" t="s">
        <v>246</v>
      </c>
      <c r="C6673" s="4" t="s">
        <v>179</v>
      </c>
      <c r="D6673" s="4" t="s">
        <v>80</v>
      </c>
      <c r="E6673" s="4" t="s">
        <v>172</v>
      </c>
      <c r="F6673" s="3">
        <v>42991</v>
      </c>
      <c r="G6673" s="3">
        <v>43002</v>
      </c>
      <c r="H6673">
        <v>600</v>
      </c>
      <c r="I6673" s="4" t="s">
        <v>9021</v>
      </c>
      <c r="J6673" s="4" t="s">
        <v>9019</v>
      </c>
      <c r="K6673" s="4" t="s">
        <v>9010</v>
      </c>
      <c r="L6673">
        <v>550</v>
      </c>
      <c r="M6673" s="4" t="s">
        <v>9322</v>
      </c>
      <c r="N6673">
        <v>2011</v>
      </c>
      <c r="O6673">
        <v>527.11</v>
      </c>
      <c r="P6673">
        <v>1428</v>
      </c>
      <c r="Q6673" s="4" t="s">
        <v>23</v>
      </c>
      <c r="R6673" s="4" t="s">
        <v>21</v>
      </c>
      <c r="S6673">
        <v>11</v>
      </c>
    </row>
    <row r="6674" spans="1:19">
      <c r="A6674" s="4" t="s">
        <v>6881</v>
      </c>
      <c r="B6674" s="4" t="s">
        <v>279</v>
      </c>
      <c r="C6674" s="4" t="s">
        <v>179</v>
      </c>
      <c r="D6674" s="4" t="s">
        <v>84</v>
      </c>
      <c r="E6674" s="4" t="s">
        <v>197</v>
      </c>
      <c r="F6674" s="3">
        <v>42991</v>
      </c>
      <c r="G6674" s="3">
        <v>43042</v>
      </c>
      <c r="H6674">
        <v>0</v>
      </c>
      <c r="I6674" s="4" t="s">
        <v>9018</v>
      </c>
      <c r="J6674" s="4" t="s">
        <v>9019</v>
      </c>
      <c r="K6674" s="4" t="s">
        <v>9010</v>
      </c>
      <c r="L6674">
        <v>550</v>
      </c>
      <c r="M6674" s="4" t="s">
        <v>9322</v>
      </c>
      <c r="N6674">
        <v>1980</v>
      </c>
      <c r="O6674">
        <v>7708.38</v>
      </c>
      <c r="P6674">
        <v>13756</v>
      </c>
      <c r="Q6674" s="4" t="s">
        <v>23</v>
      </c>
      <c r="R6674" s="4" t="s">
        <v>24</v>
      </c>
      <c r="S6674">
        <v>51</v>
      </c>
    </row>
    <row r="6675" spans="1:19">
      <c r="A6675" s="4" t="s">
        <v>6882</v>
      </c>
      <c r="B6675" s="4" t="s">
        <v>279</v>
      </c>
      <c r="C6675" s="4" t="s">
        <v>9011</v>
      </c>
      <c r="D6675" s="4" t="s">
        <v>83</v>
      </c>
      <c r="E6675" s="4" t="s">
        <v>172</v>
      </c>
      <c r="F6675" s="3">
        <v>42991</v>
      </c>
      <c r="G6675" s="3">
        <v>42996</v>
      </c>
      <c r="H6675">
        <v>4535</v>
      </c>
      <c r="I6675" s="4" t="s">
        <v>9018</v>
      </c>
      <c r="J6675" s="4" t="s">
        <v>9019</v>
      </c>
      <c r="K6675" s="4" t="s">
        <v>9010</v>
      </c>
      <c r="L6675">
        <v>4821</v>
      </c>
      <c r="M6675" s="4" t="s">
        <v>33</v>
      </c>
      <c r="N6675">
        <v>2004</v>
      </c>
      <c r="O6675">
        <v>702.72</v>
      </c>
      <c r="P6675">
        <v>1831</v>
      </c>
      <c r="Q6675" s="4" t="s">
        <v>23</v>
      </c>
      <c r="R6675" s="4" t="s">
        <v>24</v>
      </c>
      <c r="S6675">
        <v>5</v>
      </c>
    </row>
    <row r="6676" spans="1:19">
      <c r="A6676" s="4" t="s">
        <v>6883</v>
      </c>
      <c r="B6676" s="4" t="s">
        <v>210</v>
      </c>
      <c r="C6676" s="4" t="s">
        <v>9011</v>
      </c>
      <c r="D6676" s="4" t="s">
        <v>24</v>
      </c>
      <c r="E6676" s="4" t="s">
        <v>193</v>
      </c>
      <c r="F6676" s="3">
        <v>42991</v>
      </c>
      <c r="G6676" s="3"/>
      <c r="I6676" s="4" t="s">
        <v>9021</v>
      </c>
      <c r="J6676" s="4" t="s">
        <v>9019</v>
      </c>
      <c r="K6676" s="4" t="s">
        <v>9010</v>
      </c>
      <c r="L6676">
        <v>4821</v>
      </c>
      <c r="M6676" s="4"/>
      <c r="Q6676" s="4"/>
      <c r="R6676" s="4"/>
    </row>
    <row r="6677" spans="1:19">
      <c r="A6677" s="4" t="s">
        <v>6884</v>
      </c>
      <c r="B6677" s="4" t="s">
        <v>263</v>
      </c>
      <c r="C6677" s="4" t="s">
        <v>192</v>
      </c>
      <c r="D6677" s="4" t="s">
        <v>95</v>
      </c>
      <c r="E6677" s="4" t="s">
        <v>197</v>
      </c>
      <c r="F6677" s="3">
        <v>42991</v>
      </c>
      <c r="G6677" s="3">
        <v>43068</v>
      </c>
      <c r="H6677">
        <v>0</v>
      </c>
      <c r="I6677" s="4" t="s">
        <v>9021</v>
      </c>
      <c r="J6677" s="4" t="s">
        <v>9019</v>
      </c>
      <c r="K6677" s="4" t="s">
        <v>9012</v>
      </c>
      <c r="L6677">
        <v>3393</v>
      </c>
      <c r="M6677" s="4" t="s">
        <v>60</v>
      </c>
      <c r="N6677">
        <v>1997</v>
      </c>
      <c r="O6677">
        <v>882.12</v>
      </c>
      <c r="P6677">
        <v>2769</v>
      </c>
      <c r="Q6677" s="4" t="s">
        <v>23</v>
      </c>
      <c r="R6677" s="4" t="s">
        <v>24</v>
      </c>
      <c r="S6677">
        <v>77</v>
      </c>
    </row>
    <row r="6678" spans="1:19">
      <c r="A6678" s="4" t="s">
        <v>6885</v>
      </c>
      <c r="B6678" s="4" t="s">
        <v>212</v>
      </c>
      <c r="C6678" s="4" t="s">
        <v>177</v>
      </c>
      <c r="D6678" s="4" t="s">
        <v>44</v>
      </c>
      <c r="E6678" s="4" t="s">
        <v>197</v>
      </c>
      <c r="F6678" s="3">
        <v>42991</v>
      </c>
      <c r="G6678" s="3">
        <v>42997</v>
      </c>
      <c r="H6678">
        <v>0</v>
      </c>
      <c r="I6678" s="4" t="s">
        <v>9023</v>
      </c>
      <c r="J6678" s="4" t="s">
        <v>9024</v>
      </c>
      <c r="K6678" s="4" t="s">
        <v>9012</v>
      </c>
      <c r="L6678">
        <v>55</v>
      </c>
      <c r="M6678" s="4" t="s">
        <v>36</v>
      </c>
      <c r="N6678">
        <v>2013</v>
      </c>
      <c r="O6678">
        <v>98.79</v>
      </c>
      <c r="P6678">
        <v>96</v>
      </c>
      <c r="Q6678" s="4" t="s">
        <v>23</v>
      </c>
      <c r="R6678" s="4" t="s">
        <v>35</v>
      </c>
      <c r="S6678">
        <v>6</v>
      </c>
    </row>
    <row r="6679" spans="1:19">
      <c r="A6679" s="4" t="s">
        <v>6886</v>
      </c>
      <c r="B6679" s="4" t="s">
        <v>196</v>
      </c>
      <c r="C6679" s="4" t="s">
        <v>9011</v>
      </c>
      <c r="D6679" s="4" t="s">
        <v>43</v>
      </c>
      <c r="E6679" s="4" t="s">
        <v>172</v>
      </c>
      <c r="F6679" s="3">
        <v>42991</v>
      </c>
      <c r="G6679" s="3">
        <v>43007</v>
      </c>
      <c r="H6679">
        <v>4805</v>
      </c>
      <c r="I6679" s="4" t="s">
        <v>9016</v>
      </c>
      <c r="J6679" s="4" t="s">
        <v>9015</v>
      </c>
      <c r="K6679" s="4" t="s">
        <v>9010</v>
      </c>
      <c r="L6679">
        <v>4821</v>
      </c>
      <c r="M6679" s="4" t="s">
        <v>9322</v>
      </c>
      <c r="N6679">
        <v>2005</v>
      </c>
      <c r="O6679">
        <v>1520.66</v>
      </c>
      <c r="P6679">
        <v>1806</v>
      </c>
      <c r="Q6679" s="4" t="s">
        <v>23</v>
      </c>
      <c r="R6679" s="4" t="s">
        <v>24</v>
      </c>
      <c r="S6679">
        <v>16</v>
      </c>
    </row>
    <row r="6680" spans="1:19">
      <c r="A6680" s="4" t="s">
        <v>6887</v>
      </c>
      <c r="B6680" s="4" t="s">
        <v>219</v>
      </c>
      <c r="C6680" s="4" t="s">
        <v>9011</v>
      </c>
      <c r="D6680" s="4" t="s">
        <v>82</v>
      </c>
      <c r="E6680" s="4" t="s">
        <v>197</v>
      </c>
      <c r="F6680" s="3">
        <v>42991</v>
      </c>
      <c r="G6680" s="3">
        <v>43056</v>
      </c>
      <c r="H6680">
        <v>0</v>
      </c>
      <c r="I6680" s="4" t="s">
        <v>9026</v>
      </c>
      <c r="J6680" s="4" t="s">
        <v>9024</v>
      </c>
      <c r="K6680" s="4" t="s">
        <v>9010</v>
      </c>
      <c r="L6680">
        <v>4821</v>
      </c>
      <c r="M6680" s="4" t="s">
        <v>36</v>
      </c>
      <c r="N6680">
        <v>1982</v>
      </c>
      <c r="O6680">
        <v>11698.03</v>
      </c>
      <c r="P6680">
        <v>34288</v>
      </c>
      <c r="Q6680" s="4" t="s">
        <v>23</v>
      </c>
      <c r="R6680" s="4" t="s">
        <v>24</v>
      </c>
      <c r="S6680">
        <v>65</v>
      </c>
    </row>
    <row r="6681" spans="1:19">
      <c r="A6681" s="4" t="s">
        <v>6888</v>
      </c>
      <c r="B6681" s="4" t="s">
        <v>230</v>
      </c>
      <c r="C6681" s="4" t="s">
        <v>199</v>
      </c>
      <c r="D6681" s="4" t="s">
        <v>86</v>
      </c>
      <c r="E6681" s="4" t="s">
        <v>172</v>
      </c>
      <c r="F6681" s="3">
        <v>42991</v>
      </c>
      <c r="G6681" s="3">
        <v>43081</v>
      </c>
      <c r="H6681">
        <v>5158</v>
      </c>
      <c r="I6681" s="4" t="s">
        <v>9026</v>
      </c>
      <c r="J6681" s="4" t="s">
        <v>9024</v>
      </c>
      <c r="K6681" s="4" t="s">
        <v>9010</v>
      </c>
      <c r="L6681">
        <v>5482</v>
      </c>
      <c r="M6681" s="4" t="s">
        <v>26</v>
      </c>
      <c r="N6681">
        <v>1985</v>
      </c>
      <c r="O6681">
        <v>2741.37</v>
      </c>
      <c r="P6681">
        <v>9226</v>
      </c>
      <c r="Q6681" s="4" t="s">
        <v>23</v>
      </c>
      <c r="R6681" s="4" t="s">
        <v>24</v>
      </c>
      <c r="S6681">
        <v>90</v>
      </c>
    </row>
    <row r="6682" spans="1:19">
      <c r="A6682" s="4" t="s">
        <v>6889</v>
      </c>
      <c r="B6682" s="4" t="s">
        <v>244</v>
      </c>
      <c r="C6682" s="4" t="s">
        <v>179</v>
      </c>
      <c r="D6682" s="4" t="s">
        <v>37</v>
      </c>
      <c r="E6682" s="4" t="s">
        <v>172</v>
      </c>
      <c r="F6682" s="3">
        <v>42991</v>
      </c>
      <c r="G6682" s="3">
        <v>43060</v>
      </c>
      <c r="H6682">
        <v>477</v>
      </c>
      <c r="I6682" s="4" t="s">
        <v>9016</v>
      </c>
      <c r="J6682" s="4" t="s">
        <v>9015</v>
      </c>
      <c r="K6682" s="4" t="s">
        <v>9010</v>
      </c>
      <c r="L6682">
        <v>550</v>
      </c>
      <c r="M6682" s="4" t="s">
        <v>33</v>
      </c>
      <c r="N6682">
        <v>2001</v>
      </c>
      <c r="O6682">
        <v>718.62</v>
      </c>
      <c r="P6682">
        <v>2448</v>
      </c>
      <c r="Q6682" s="4" t="s">
        <v>23</v>
      </c>
      <c r="R6682" s="4" t="s">
        <v>24</v>
      </c>
      <c r="S6682">
        <v>69</v>
      </c>
    </row>
    <row r="6683" spans="1:19">
      <c r="A6683" s="4" t="s">
        <v>6890</v>
      </c>
      <c r="B6683" s="4" t="s">
        <v>201</v>
      </c>
      <c r="C6683" s="4" t="s">
        <v>199</v>
      </c>
      <c r="D6683" s="4" t="s">
        <v>87</v>
      </c>
      <c r="E6683" s="4" t="s">
        <v>172</v>
      </c>
      <c r="F6683" s="3">
        <v>42991</v>
      </c>
      <c r="G6683" s="3">
        <v>43055</v>
      </c>
      <c r="H6683">
        <v>4972</v>
      </c>
      <c r="I6683" s="4" t="s">
        <v>9026</v>
      </c>
      <c r="J6683" s="4" t="s">
        <v>9024</v>
      </c>
      <c r="K6683" s="4" t="s">
        <v>9010</v>
      </c>
      <c r="L6683">
        <v>5482</v>
      </c>
      <c r="M6683" s="4" t="s">
        <v>26</v>
      </c>
      <c r="N6683">
        <v>2004</v>
      </c>
      <c r="O6683">
        <v>1618.89</v>
      </c>
      <c r="P6683">
        <v>3889</v>
      </c>
      <c r="Q6683" s="4" t="s">
        <v>23</v>
      </c>
      <c r="R6683" s="4" t="s">
        <v>24</v>
      </c>
      <c r="S6683">
        <v>64</v>
      </c>
    </row>
    <row r="6684" spans="1:19">
      <c r="A6684" s="4" t="s">
        <v>6891</v>
      </c>
      <c r="B6684" s="4" t="s">
        <v>189</v>
      </c>
      <c r="C6684" s="4" t="s">
        <v>192</v>
      </c>
      <c r="D6684" s="4" t="s">
        <v>119</v>
      </c>
      <c r="E6684" s="4" t="s">
        <v>172</v>
      </c>
      <c r="F6684" s="3">
        <v>42991</v>
      </c>
      <c r="G6684" s="3">
        <v>43069</v>
      </c>
      <c r="H6684">
        <v>3902</v>
      </c>
      <c r="I6684" s="4" t="s">
        <v>9016</v>
      </c>
      <c r="J6684" s="4" t="s">
        <v>9015</v>
      </c>
      <c r="K6684" s="4" t="s">
        <v>9012</v>
      </c>
      <c r="L6684">
        <v>3393</v>
      </c>
      <c r="M6684" s="4" t="s">
        <v>55</v>
      </c>
      <c r="N6684">
        <v>1988</v>
      </c>
      <c r="O6684">
        <v>5266.09</v>
      </c>
      <c r="P6684">
        <v>8595</v>
      </c>
      <c r="Q6684" s="4" t="s">
        <v>23</v>
      </c>
      <c r="R6684" s="4" t="s">
        <v>56</v>
      </c>
      <c r="S6684">
        <v>78</v>
      </c>
    </row>
    <row r="6685" spans="1:19">
      <c r="A6685" s="4" t="s">
        <v>6892</v>
      </c>
      <c r="B6685" s="4" t="s">
        <v>232</v>
      </c>
      <c r="C6685" s="4" t="s">
        <v>171</v>
      </c>
      <c r="D6685" s="4" t="s">
        <v>99</v>
      </c>
      <c r="E6685" s="4" t="s">
        <v>172</v>
      </c>
      <c r="F6685" s="3">
        <v>42991</v>
      </c>
      <c r="G6685" s="3">
        <v>43083</v>
      </c>
      <c r="H6685">
        <v>1176</v>
      </c>
      <c r="I6685" s="4" t="s">
        <v>9021</v>
      </c>
      <c r="J6685" s="4" t="s">
        <v>9019</v>
      </c>
      <c r="K6685" s="4" t="s">
        <v>9010</v>
      </c>
      <c r="L6685">
        <v>1096</v>
      </c>
      <c r="M6685" s="4" t="s">
        <v>33</v>
      </c>
      <c r="N6685">
        <v>2003</v>
      </c>
      <c r="O6685">
        <v>1419.98</v>
      </c>
      <c r="P6685">
        <v>4018</v>
      </c>
      <c r="Q6685" s="4" t="s">
        <v>23</v>
      </c>
      <c r="R6685" s="4" t="s">
        <v>24</v>
      </c>
      <c r="S6685">
        <v>92</v>
      </c>
    </row>
    <row r="6686" spans="1:19">
      <c r="A6686" s="4" t="s">
        <v>6893</v>
      </c>
      <c r="B6686" s="4" t="s">
        <v>232</v>
      </c>
      <c r="C6686" s="4" t="s">
        <v>9011</v>
      </c>
      <c r="D6686" s="4" t="s">
        <v>125</v>
      </c>
      <c r="E6686" s="4" t="s">
        <v>172</v>
      </c>
      <c r="F6686" s="3">
        <v>42991</v>
      </c>
      <c r="G6686" s="3">
        <v>43083</v>
      </c>
      <c r="H6686">
        <v>4140</v>
      </c>
      <c r="I6686" s="4" t="s">
        <v>9021</v>
      </c>
      <c r="J6686" s="4" t="s">
        <v>9019</v>
      </c>
      <c r="K6686" s="4" t="s">
        <v>9010</v>
      </c>
      <c r="L6686">
        <v>4821</v>
      </c>
      <c r="M6686" s="4" t="s">
        <v>33</v>
      </c>
      <c r="N6686">
        <v>2005</v>
      </c>
      <c r="O6686">
        <v>2261.0500000000002</v>
      </c>
      <c r="P6686">
        <v>3851</v>
      </c>
      <c r="Q6686" s="4" t="s">
        <v>23</v>
      </c>
      <c r="R6686" s="4" t="s">
        <v>24</v>
      </c>
      <c r="S6686">
        <v>92</v>
      </c>
    </row>
    <row r="6687" spans="1:19">
      <c r="A6687" s="4" t="s">
        <v>6894</v>
      </c>
      <c r="B6687" s="4" t="s">
        <v>205</v>
      </c>
      <c r="C6687" s="4" t="s">
        <v>177</v>
      </c>
      <c r="D6687" s="4" t="s">
        <v>62</v>
      </c>
      <c r="E6687" s="4" t="s">
        <v>172</v>
      </c>
      <c r="F6687" s="3">
        <v>42991</v>
      </c>
      <c r="G6687" s="3">
        <v>43069</v>
      </c>
      <c r="H6687">
        <v>54</v>
      </c>
      <c r="I6687" s="4" t="s">
        <v>9023</v>
      </c>
      <c r="J6687" s="4" t="s">
        <v>9024</v>
      </c>
      <c r="K6687" s="4" t="s">
        <v>9012</v>
      </c>
      <c r="L6687">
        <v>55</v>
      </c>
      <c r="M6687" s="4" t="s">
        <v>58</v>
      </c>
      <c r="N6687">
        <v>2008</v>
      </c>
      <c r="O6687">
        <v>52.5</v>
      </c>
      <c r="P6687">
        <v>165</v>
      </c>
      <c r="Q6687" s="4" t="s">
        <v>23</v>
      </c>
      <c r="R6687" s="4" t="s">
        <v>24</v>
      </c>
      <c r="S6687">
        <v>78</v>
      </c>
    </row>
    <row r="6688" spans="1:19">
      <c r="A6688" s="4" t="s">
        <v>6895</v>
      </c>
      <c r="B6688" s="4" t="s">
        <v>185</v>
      </c>
      <c r="C6688" s="4" t="s">
        <v>177</v>
      </c>
      <c r="D6688" s="4" t="s">
        <v>24</v>
      </c>
      <c r="E6688" s="4" t="s">
        <v>193</v>
      </c>
      <c r="F6688" s="3">
        <v>42991</v>
      </c>
      <c r="G6688" s="3"/>
      <c r="I6688" s="4" t="s">
        <v>9023</v>
      </c>
      <c r="J6688" s="4" t="s">
        <v>9024</v>
      </c>
      <c r="K6688" s="4" t="s">
        <v>9012</v>
      </c>
      <c r="L6688">
        <v>55</v>
      </c>
      <c r="M6688" s="4"/>
      <c r="Q6688" s="4"/>
      <c r="R6688" s="4"/>
    </row>
    <row r="6689" spans="1:19">
      <c r="A6689" s="4" t="s">
        <v>6896</v>
      </c>
      <c r="B6689" s="4" t="s">
        <v>185</v>
      </c>
      <c r="C6689" s="4" t="s">
        <v>177</v>
      </c>
      <c r="D6689" s="4" t="s">
        <v>44</v>
      </c>
      <c r="E6689" s="4" t="s">
        <v>172</v>
      </c>
      <c r="F6689" s="3">
        <v>42991</v>
      </c>
      <c r="G6689" s="3">
        <v>43068</v>
      </c>
      <c r="H6689">
        <v>51</v>
      </c>
      <c r="I6689" s="4" t="s">
        <v>9023</v>
      </c>
      <c r="J6689" s="4" t="s">
        <v>9024</v>
      </c>
      <c r="K6689" s="4" t="s">
        <v>9012</v>
      </c>
      <c r="L6689">
        <v>55</v>
      </c>
      <c r="M6689" s="4" t="s">
        <v>36</v>
      </c>
      <c r="N6689">
        <v>2013</v>
      </c>
      <c r="O6689">
        <v>98.79</v>
      </c>
      <c r="P6689">
        <v>96</v>
      </c>
      <c r="Q6689" s="4" t="s">
        <v>23</v>
      </c>
      <c r="R6689" s="4" t="s">
        <v>35</v>
      </c>
      <c r="S6689">
        <v>77</v>
      </c>
    </row>
    <row r="6690" spans="1:19">
      <c r="A6690" s="4" t="s">
        <v>6897</v>
      </c>
      <c r="B6690" s="4" t="s">
        <v>181</v>
      </c>
      <c r="C6690" s="4" t="s">
        <v>179</v>
      </c>
      <c r="D6690" s="4" t="s">
        <v>86</v>
      </c>
      <c r="E6690" s="4" t="s">
        <v>172</v>
      </c>
      <c r="F6690" s="3">
        <v>42991</v>
      </c>
      <c r="G6690" s="3">
        <v>42999</v>
      </c>
      <c r="H6690">
        <v>518</v>
      </c>
      <c r="I6690" s="4" t="s">
        <v>9026</v>
      </c>
      <c r="J6690" s="4" t="s">
        <v>9024</v>
      </c>
      <c r="K6690" s="4" t="s">
        <v>9010</v>
      </c>
      <c r="L6690">
        <v>550</v>
      </c>
      <c r="M6690" s="4" t="s">
        <v>26</v>
      </c>
      <c r="N6690">
        <v>1985</v>
      </c>
      <c r="O6690">
        <v>2741.37</v>
      </c>
      <c r="P6690">
        <v>9226</v>
      </c>
      <c r="Q6690" s="4" t="s">
        <v>23</v>
      </c>
      <c r="R6690" s="4" t="s">
        <v>24</v>
      </c>
      <c r="S6690">
        <v>8</v>
      </c>
    </row>
    <row r="6691" spans="1:19">
      <c r="A6691" s="4" t="s">
        <v>6898</v>
      </c>
      <c r="B6691" s="4" t="s">
        <v>181</v>
      </c>
      <c r="C6691" s="4" t="s">
        <v>179</v>
      </c>
      <c r="D6691" s="4" t="s">
        <v>56</v>
      </c>
      <c r="E6691" s="4" t="s">
        <v>172</v>
      </c>
      <c r="F6691" s="3">
        <v>42991</v>
      </c>
      <c r="G6691" s="3">
        <v>43075</v>
      </c>
      <c r="H6691">
        <v>505</v>
      </c>
      <c r="I6691" s="4" t="s">
        <v>9026</v>
      </c>
      <c r="J6691" s="4" t="s">
        <v>9024</v>
      </c>
      <c r="K6691" s="4" t="s">
        <v>9010</v>
      </c>
      <c r="L6691">
        <v>550</v>
      </c>
      <c r="M6691" s="4" t="s">
        <v>55</v>
      </c>
      <c r="N6691">
        <v>1999</v>
      </c>
      <c r="O6691">
        <v>1699.85</v>
      </c>
      <c r="P6691">
        <v>5108</v>
      </c>
      <c r="Q6691" s="4" t="s">
        <v>23</v>
      </c>
      <c r="R6691" s="4" t="s">
        <v>24</v>
      </c>
      <c r="S6691">
        <v>84</v>
      </c>
    </row>
    <row r="6692" spans="1:19">
      <c r="A6692" s="4" t="s">
        <v>6899</v>
      </c>
      <c r="B6692" s="4" t="s">
        <v>183</v>
      </c>
      <c r="C6692" s="4" t="s">
        <v>199</v>
      </c>
      <c r="D6692" s="4" t="s">
        <v>109</v>
      </c>
      <c r="E6692" s="4" t="s">
        <v>172</v>
      </c>
      <c r="F6692" s="3">
        <v>42992</v>
      </c>
      <c r="G6692" s="3">
        <v>42996</v>
      </c>
      <c r="H6692">
        <v>5421</v>
      </c>
      <c r="I6692" s="4" t="s">
        <v>9014</v>
      </c>
      <c r="J6692" s="4" t="s">
        <v>9015</v>
      </c>
      <c r="K6692" s="4" t="s">
        <v>9010</v>
      </c>
      <c r="L6692">
        <v>5482</v>
      </c>
      <c r="M6692" s="4" t="s">
        <v>58</v>
      </c>
      <c r="N6692">
        <v>1987</v>
      </c>
      <c r="O6692">
        <v>1698.2</v>
      </c>
      <c r="P6692">
        <v>3798</v>
      </c>
      <c r="Q6692" s="4" t="s">
        <v>23</v>
      </c>
      <c r="R6692" s="4" t="s">
        <v>24</v>
      </c>
      <c r="S6692">
        <v>4</v>
      </c>
    </row>
    <row r="6693" spans="1:19">
      <c r="A6693" s="4" t="s">
        <v>6900</v>
      </c>
      <c r="B6693" s="4" t="s">
        <v>246</v>
      </c>
      <c r="C6693" s="4" t="s">
        <v>9011</v>
      </c>
      <c r="D6693" s="4" t="s">
        <v>82</v>
      </c>
      <c r="E6693" s="4" t="s">
        <v>172</v>
      </c>
      <c r="F6693" s="3">
        <v>42992</v>
      </c>
      <c r="G6693" s="3">
        <v>43062</v>
      </c>
      <c r="H6693">
        <v>3822</v>
      </c>
      <c r="I6693" s="4" t="s">
        <v>9021</v>
      </c>
      <c r="J6693" s="4" t="s">
        <v>9019</v>
      </c>
      <c r="K6693" s="4" t="s">
        <v>9010</v>
      </c>
      <c r="L6693">
        <v>4821</v>
      </c>
      <c r="M6693" s="4" t="s">
        <v>36</v>
      </c>
      <c r="N6693">
        <v>1982</v>
      </c>
      <c r="O6693">
        <v>11698.03</v>
      </c>
      <c r="P6693">
        <v>34288</v>
      </c>
      <c r="Q6693" s="4" t="s">
        <v>23</v>
      </c>
      <c r="R6693" s="4" t="s">
        <v>24</v>
      </c>
      <c r="S6693">
        <v>70</v>
      </c>
    </row>
    <row r="6694" spans="1:19">
      <c r="A6694" s="4" t="s">
        <v>6901</v>
      </c>
      <c r="B6694" s="4" t="s">
        <v>174</v>
      </c>
      <c r="C6694" s="4" t="s">
        <v>9011</v>
      </c>
      <c r="D6694" s="4" t="s">
        <v>43</v>
      </c>
      <c r="E6694" s="4" t="s">
        <v>197</v>
      </c>
      <c r="F6694" s="3">
        <v>42992</v>
      </c>
      <c r="G6694" s="3">
        <v>43059</v>
      </c>
      <c r="H6694">
        <v>0</v>
      </c>
      <c r="I6694" s="4" t="s">
        <v>9016</v>
      </c>
      <c r="J6694" s="4" t="s">
        <v>9015</v>
      </c>
      <c r="K6694" s="4" t="s">
        <v>9010</v>
      </c>
      <c r="L6694">
        <v>4821</v>
      </c>
      <c r="M6694" s="4" t="s">
        <v>9322</v>
      </c>
      <c r="N6694">
        <v>2005</v>
      </c>
      <c r="O6694">
        <v>1520.66</v>
      </c>
      <c r="P6694">
        <v>1806</v>
      </c>
      <c r="Q6694" s="4" t="s">
        <v>23</v>
      </c>
      <c r="R6694" s="4" t="s">
        <v>24</v>
      </c>
      <c r="S6694">
        <v>67</v>
      </c>
    </row>
    <row r="6695" spans="1:19">
      <c r="A6695" s="4" t="s">
        <v>6902</v>
      </c>
      <c r="B6695" s="4" t="s">
        <v>263</v>
      </c>
      <c r="C6695" s="4" t="s">
        <v>192</v>
      </c>
      <c r="D6695" s="4" t="s">
        <v>95</v>
      </c>
      <c r="E6695" s="4" t="s">
        <v>172</v>
      </c>
      <c r="F6695" s="3">
        <v>42992</v>
      </c>
      <c r="G6695" s="3">
        <v>43086</v>
      </c>
      <c r="H6695">
        <v>3331</v>
      </c>
      <c r="I6695" s="4" t="s">
        <v>9021</v>
      </c>
      <c r="J6695" s="4" t="s">
        <v>9019</v>
      </c>
      <c r="K6695" s="4" t="s">
        <v>9012</v>
      </c>
      <c r="L6695">
        <v>3393</v>
      </c>
      <c r="M6695" s="4" t="s">
        <v>60</v>
      </c>
      <c r="N6695">
        <v>1997</v>
      </c>
      <c r="O6695">
        <v>882.12</v>
      </c>
      <c r="P6695">
        <v>2769</v>
      </c>
      <c r="Q6695" s="4" t="s">
        <v>23</v>
      </c>
      <c r="R6695" s="4" t="s">
        <v>24</v>
      </c>
      <c r="S6695">
        <v>94</v>
      </c>
    </row>
    <row r="6696" spans="1:19">
      <c r="A6696" s="4" t="s">
        <v>6903</v>
      </c>
      <c r="B6696" s="4" t="s">
        <v>203</v>
      </c>
      <c r="C6696" s="4" t="s">
        <v>177</v>
      </c>
      <c r="D6696" s="4" t="s">
        <v>129</v>
      </c>
      <c r="E6696" s="4" t="s">
        <v>197</v>
      </c>
      <c r="F6696" s="3">
        <v>42992</v>
      </c>
      <c r="G6696" s="3">
        <v>43066</v>
      </c>
      <c r="H6696">
        <v>0</v>
      </c>
      <c r="I6696" s="4" t="s">
        <v>9023</v>
      </c>
      <c r="J6696" s="4" t="s">
        <v>9024</v>
      </c>
      <c r="K6696" s="4" t="s">
        <v>9012</v>
      </c>
      <c r="L6696">
        <v>55</v>
      </c>
      <c r="M6696" s="4" t="s">
        <v>39</v>
      </c>
      <c r="N6696">
        <v>1992</v>
      </c>
      <c r="O6696">
        <v>324.19</v>
      </c>
      <c r="P6696">
        <v>978</v>
      </c>
      <c r="Q6696" s="4" t="s">
        <v>23</v>
      </c>
      <c r="R6696" s="4" t="s">
        <v>24</v>
      </c>
      <c r="S6696">
        <v>74</v>
      </c>
    </row>
    <row r="6697" spans="1:19">
      <c r="A6697" s="4" t="s">
        <v>6904</v>
      </c>
      <c r="B6697" s="4" t="s">
        <v>191</v>
      </c>
      <c r="C6697" s="4" t="s">
        <v>179</v>
      </c>
      <c r="D6697" s="4" t="s">
        <v>93</v>
      </c>
      <c r="E6697" s="4" t="s">
        <v>172</v>
      </c>
      <c r="F6697" s="3">
        <v>42992</v>
      </c>
      <c r="G6697" s="3">
        <v>43089</v>
      </c>
      <c r="H6697">
        <v>504</v>
      </c>
      <c r="I6697" s="4" t="s">
        <v>9026</v>
      </c>
      <c r="J6697" s="4" t="s">
        <v>9024</v>
      </c>
      <c r="K6697" s="4" t="s">
        <v>9010</v>
      </c>
      <c r="L6697">
        <v>550</v>
      </c>
      <c r="M6697" s="4" t="s">
        <v>73</v>
      </c>
      <c r="N6697">
        <v>1991</v>
      </c>
      <c r="O6697">
        <v>1012.72</v>
      </c>
      <c r="P6697">
        <v>3492</v>
      </c>
      <c r="Q6697" s="4" t="s">
        <v>94</v>
      </c>
      <c r="R6697" s="4" t="s">
        <v>24</v>
      </c>
      <c r="S6697">
        <v>97</v>
      </c>
    </row>
    <row r="6698" spans="1:19">
      <c r="A6698" s="4" t="s">
        <v>6905</v>
      </c>
      <c r="B6698" s="4" t="s">
        <v>191</v>
      </c>
      <c r="C6698" s="4" t="s">
        <v>171</v>
      </c>
      <c r="D6698" s="4" t="s">
        <v>97</v>
      </c>
      <c r="E6698" s="4" t="s">
        <v>172</v>
      </c>
      <c r="F6698" s="3">
        <v>42992</v>
      </c>
      <c r="G6698" s="3">
        <v>43079</v>
      </c>
      <c r="H6698">
        <v>1117</v>
      </c>
      <c r="I6698" s="4" t="s">
        <v>9026</v>
      </c>
      <c r="J6698" s="4" t="s">
        <v>9024</v>
      </c>
      <c r="K6698" s="4" t="s">
        <v>9010</v>
      </c>
      <c r="L6698">
        <v>1096</v>
      </c>
      <c r="M6698" s="4" t="s">
        <v>33</v>
      </c>
      <c r="N6698">
        <v>2001</v>
      </c>
      <c r="O6698">
        <v>2437.85</v>
      </c>
      <c r="P6698">
        <v>4874</v>
      </c>
      <c r="Q6698" s="4" t="s">
        <v>23</v>
      </c>
      <c r="R6698" s="4" t="s">
        <v>24</v>
      </c>
      <c r="S6698">
        <v>87</v>
      </c>
    </row>
    <row r="6699" spans="1:19">
      <c r="A6699" s="4" t="s">
        <v>6906</v>
      </c>
      <c r="B6699" s="4" t="s">
        <v>191</v>
      </c>
      <c r="C6699" s="4" t="s">
        <v>9011</v>
      </c>
      <c r="D6699" s="4" t="s">
        <v>87</v>
      </c>
      <c r="E6699" s="4" t="s">
        <v>172</v>
      </c>
      <c r="F6699" s="3">
        <v>42992</v>
      </c>
      <c r="G6699" s="3">
        <v>43076</v>
      </c>
      <c r="H6699">
        <v>5230</v>
      </c>
      <c r="I6699" s="4" t="s">
        <v>9026</v>
      </c>
      <c r="J6699" s="4" t="s">
        <v>9024</v>
      </c>
      <c r="K6699" s="4" t="s">
        <v>9010</v>
      </c>
      <c r="L6699">
        <v>4821</v>
      </c>
      <c r="M6699" s="4" t="s">
        <v>26</v>
      </c>
      <c r="N6699">
        <v>2004</v>
      </c>
      <c r="O6699">
        <v>1618.89</v>
      </c>
      <c r="P6699">
        <v>3889</v>
      </c>
      <c r="Q6699" s="4" t="s">
        <v>23</v>
      </c>
      <c r="R6699" s="4" t="s">
        <v>24</v>
      </c>
      <c r="S6699">
        <v>84</v>
      </c>
    </row>
    <row r="6700" spans="1:19">
      <c r="A6700" s="4" t="s">
        <v>6907</v>
      </c>
      <c r="B6700" s="4" t="s">
        <v>219</v>
      </c>
      <c r="C6700" s="4" t="s">
        <v>9011</v>
      </c>
      <c r="D6700" s="4" t="s">
        <v>53</v>
      </c>
      <c r="E6700" s="4" t="s">
        <v>172</v>
      </c>
      <c r="F6700" s="3">
        <v>42992</v>
      </c>
      <c r="G6700" s="3">
        <v>42994</v>
      </c>
      <c r="H6700">
        <v>4844</v>
      </c>
      <c r="I6700" s="4" t="s">
        <v>9026</v>
      </c>
      <c r="J6700" s="4" t="s">
        <v>9024</v>
      </c>
      <c r="K6700" s="4" t="s">
        <v>9010</v>
      </c>
      <c r="L6700">
        <v>4821</v>
      </c>
      <c r="M6700" s="4" t="s">
        <v>33</v>
      </c>
      <c r="N6700">
        <v>1990</v>
      </c>
      <c r="O6700">
        <v>4968.91</v>
      </c>
      <c r="P6700">
        <v>7523</v>
      </c>
      <c r="Q6700" s="4" t="s">
        <v>23</v>
      </c>
      <c r="R6700" s="4" t="s">
        <v>24</v>
      </c>
      <c r="S6700">
        <v>2</v>
      </c>
    </row>
    <row r="6701" spans="1:19">
      <c r="A6701" s="4" t="s">
        <v>6908</v>
      </c>
      <c r="B6701" s="4" t="s">
        <v>219</v>
      </c>
      <c r="C6701" s="4" t="s">
        <v>192</v>
      </c>
      <c r="D6701" s="4" t="s">
        <v>86</v>
      </c>
      <c r="E6701" s="4" t="s">
        <v>172</v>
      </c>
      <c r="F6701" s="3">
        <v>42992</v>
      </c>
      <c r="G6701" s="3">
        <v>43001</v>
      </c>
      <c r="H6701">
        <v>3596</v>
      </c>
      <c r="I6701" s="4" t="s">
        <v>9026</v>
      </c>
      <c r="J6701" s="4" t="s">
        <v>9024</v>
      </c>
      <c r="K6701" s="4" t="s">
        <v>9012</v>
      </c>
      <c r="L6701">
        <v>3393</v>
      </c>
      <c r="M6701" s="4" t="s">
        <v>26</v>
      </c>
      <c r="N6701">
        <v>1985</v>
      </c>
      <c r="O6701">
        <v>2741.37</v>
      </c>
      <c r="P6701">
        <v>9226</v>
      </c>
      <c r="Q6701" s="4" t="s">
        <v>23</v>
      </c>
      <c r="R6701" s="4" t="s">
        <v>24</v>
      </c>
      <c r="S6701">
        <v>9</v>
      </c>
    </row>
    <row r="6702" spans="1:19">
      <c r="A6702" s="4" t="s">
        <v>6909</v>
      </c>
      <c r="B6702" s="4" t="s">
        <v>230</v>
      </c>
      <c r="C6702" s="4" t="s">
        <v>9011</v>
      </c>
      <c r="D6702" s="4" t="s">
        <v>97</v>
      </c>
      <c r="E6702" s="4" t="s">
        <v>197</v>
      </c>
      <c r="F6702" s="3">
        <v>42992</v>
      </c>
      <c r="G6702" s="3">
        <v>43008</v>
      </c>
      <c r="H6702">
        <v>0</v>
      </c>
      <c r="I6702" s="4" t="s">
        <v>9026</v>
      </c>
      <c r="J6702" s="4" t="s">
        <v>9024</v>
      </c>
      <c r="K6702" s="4" t="s">
        <v>9010</v>
      </c>
      <c r="L6702">
        <v>4821</v>
      </c>
      <c r="M6702" s="4" t="s">
        <v>33</v>
      </c>
      <c r="N6702">
        <v>2001</v>
      </c>
      <c r="O6702">
        <v>2437.85</v>
      </c>
      <c r="P6702">
        <v>4874</v>
      </c>
      <c r="Q6702" s="4" t="s">
        <v>23</v>
      </c>
      <c r="R6702" s="4" t="s">
        <v>24</v>
      </c>
      <c r="S6702">
        <v>16</v>
      </c>
    </row>
    <row r="6703" spans="1:19">
      <c r="A6703" s="4" t="s">
        <v>6910</v>
      </c>
      <c r="B6703" s="4" t="s">
        <v>230</v>
      </c>
      <c r="C6703" s="4" t="s">
        <v>9011</v>
      </c>
      <c r="D6703" s="4" t="s">
        <v>105</v>
      </c>
      <c r="E6703" s="4" t="s">
        <v>172</v>
      </c>
      <c r="F6703" s="3">
        <v>42992</v>
      </c>
      <c r="G6703" s="3">
        <v>43040</v>
      </c>
      <c r="H6703">
        <v>4593</v>
      </c>
      <c r="I6703" s="4" t="s">
        <v>9026</v>
      </c>
      <c r="J6703" s="4" t="s">
        <v>9024</v>
      </c>
      <c r="K6703" s="4" t="s">
        <v>9010</v>
      </c>
      <c r="L6703">
        <v>4821</v>
      </c>
      <c r="M6703" s="4" t="s">
        <v>36</v>
      </c>
      <c r="N6703">
        <v>1996</v>
      </c>
      <c r="O6703">
        <v>6354.87</v>
      </c>
      <c r="P6703">
        <v>16780</v>
      </c>
      <c r="Q6703" s="4" t="s">
        <v>23</v>
      </c>
      <c r="R6703" s="4" t="s">
        <v>35</v>
      </c>
      <c r="S6703">
        <v>48</v>
      </c>
    </row>
    <row r="6704" spans="1:19">
      <c r="A6704" s="4" t="s">
        <v>6911</v>
      </c>
      <c r="B6704" s="4" t="s">
        <v>256</v>
      </c>
      <c r="C6704" s="4" t="s">
        <v>179</v>
      </c>
      <c r="D6704" s="4" t="s">
        <v>45</v>
      </c>
      <c r="E6704" s="4" t="s">
        <v>172</v>
      </c>
      <c r="F6704" s="3">
        <v>42992</v>
      </c>
      <c r="G6704" s="3">
        <v>43081</v>
      </c>
      <c r="H6704">
        <v>545</v>
      </c>
      <c r="I6704" s="4" t="s">
        <v>9014</v>
      </c>
      <c r="J6704" s="4" t="s">
        <v>9015</v>
      </c>
      <c r="K6704" s="4" t="s">
        <v>9010</v>
      </c>
      <c r="L6704">
        <v>550</v>
      </c>
      <c r="M6704" s="4" t="s">
        <v>46</v>
      </c>
      <c r="N6704">
        <v>1995</v>
      </c>
      <c r="O6704">
        <v>2173.98</v>
      </c>
      <c r="P6704">
        <v>2928</v>
      </c>
      <c r="Q6704" s="4" t="s">
        <v>23</v>
      </c>
      <c r="R6704" s="4" t="s">
        <v>47</v>
      </c>
      <c r="S6704">
        <v>89</v>
      </c>
    </row>
    <row r="6705" spans="1:19">
      <c r="A6705" s="4" t="s">
        <v>6912</v>
      </c>
      <c r="B6705" s="4" t="s">
        <v>256</v>
      </c>
      <c r="C6705" s="4" t="s">
        <v>192</v>
      </c>
      <c r="D6705" s="4" t="s">
        <v>100</v>
      </c>
      <c r="E6705" s="4" t="s">
        <v>172</v>
      </c>
      <c r="F6705" s="3">
        <v>42992</v>
      </c>
      <c r="G6705" s="3">
        <v>43047</v>
      </c>
      <c r="H6705">
        <v>3362</v>
      </c>
      <c r="I6705" s="4" t="s">
        <v>9014</v>
      </c>
      <c r="J6705" s="4" t="s">
        <v>9015</v>
      </c>
      <c r="K6705" s="4" t="s">
        <v>9012</v>
      </c>
      <c r="L6705">
        <v>3393</v>
      </c>
      <c r="M6705" s="4" t="s">
        <v>9322</v>
      </c>
      <c r="N6705">
        <v>1987</v>
      </c>
      <c r="O6705">
        <v>2938.67</v>
      </c>
      <c r="P6705">
        <v>8775</v>
      </c>
      <c r="Q6705" s="4" t="s">
        <v>101</v>
      </c>
      <c r="R6705" s="4" t="s">
        <v>24</v>
      </c>
      <c r="S6705">
        <v>55</v>
      </c>
    </row>
    <row r="6706" spans="1:19">
      <c r="A6706" s="4" t="s">
        <v>6913</v>
      </c>
      <c r="B6706" s="4" t="s">
        <v>244</v>
      </c>
      <c r="C6706" s="4" t="s">
        <v>171</v>
      </c>
      <c r="D6706" s="4" t="s">
        <v>29</v>
      </c>
      <c r="E6706" s="4" t="s">
        <v>172</v>
      </c>
      <c r="F6706" s="3">
        <v>42992</v>
      </c>
      <c r="G6706" s="3">
        <v>43083</v>
      </c>
      <c r="H6706">
        <v>1086</v>
      </c>
      <c r="I6706" s="4" t="s">
        <v>9016</v>
      </c>
      <c r="J6706" s="4" t="s">
        <v>9015</v>
      </c>
      <c r="K6706" s="4" t="s">
        <v>9010</v>
      </c>
      <c r="L6706">
        <v>1096</v>
      </c>
      <c r="M6706" s="4" t="s">
        <v>26</v>
      </c>
      <c r="N6706">
        <v>2012</v>
      </c>
      <c r="O6706">
        <v>587.34</v>
      </c>
      <c r="P6706">
        <v>1356</v>
      </c>
      <c r="Q6706" s="4" t="s">
        <v>30</v>
      </c>
      <c r="R6706" s="4" t="s">
        <v>24</v>
      </c>
      <c r="S6706">
        <v>91</v>
      </c>
    </row>
    <row r="6707" spans="1:19">
      <c r="A6707" s="4" t="s">
        <v>6914</v>
      </c>
      <c r="B6707" s="4" t="s">
        <v>201</v>
      </c>
      <c r="C6707" s="4" t="s">
        <v>199</v>
      </c>
      <c r="D6707" s="4" t="s">
        <v>24</v>
      </c>
      <c r="E6707" s="4" t="s">
        <v>193</v>
      </c>
      <c r="F6707" s="3">
        <v>42992</v>
      </c>
      <c r="G6707" s="3"/>
      <c r="I6707" s="4" t="s">
        <v>9026</v>
      </c>
      <c r="J6707" s="4" t="s">
        <v>9024</v>
      </c>
      <c r="K6707" s="4" t="s">
        <v>9010</v>
      </c>
      <c r="L6707">
        <v>5482</v>
      </c>
      <c r="M6707" s="4"/>
      <c r="Q6707" s="4"/>
      <c r="R6707" s="4"/>
    </row>
    <row r="6708" spans="1:19">
      <c r="A6708" s="4" t="s">
        <v>6915</v>
      </c>
      <c r="B6708" s="4" t="s">
        <v>232</v>
      </c>
      <c r="C6708" s="4" t="s">
        <v>179</v>
      </c>
      <c r="D6708" s="4" t="s">
        <v>21</v>
      </c>
      <c r="E6708" s="4" t="s">
        <v>197</v>
      </c>
      <c r="F6708" s="3">
        <v>42992</v>
      </c>
      <c r="G6708" s="3">
        <v>43006</v>
      </c>
      <c r="H6708">
        <v>0</v>
      </c>
      <c r="I6708" s="4" t="s">
        <v>9021</v>
      </c>
      <c r="J6708" s="4" t="s">
        <v>9019</v>
      </c>
      <c r="K6708" s="4" t="s">
        <v>9010</v>
      </c>
      <c r="L6708">
        <v>550</v>
      </c>
      <c r="M6708" s="4" t="s">
        <v>9322</v>
      </c>
      <c r="N6708">
        <v>1996</v>
      </c>
      <c r="O6708">
        <v>1100.04</v>
      </c>
      <c r="P6708">
        <v>2822</v>
      </c>
      <c r="Q6708" s="4" t="s">
        <v>23</v>
      </c>
      <c r="R6708" s="4" t="s">
        <v>24</v>
      </c>
      <c r="S6708">
        <v>14</v>
      </c>
    </row>
    <row r="6709" spans="1:19">
      <c r="A6709" s="4" t="s">
        <v>6916</v>
      </c>
      <c r="B6709" s="4" t="s">
        <v>226</v>
      </c>
      <c r="C6709" s="4" t="s">
        <v>9011</v>
      </c>
      <c r="D6709" s="4" t="s">
        <v>84</v>
      </c>
      <c r="E6709" s="4" t="s">
        <v>172</v>
      </c>
      <c r="F6709" s="3">
        <v>42992</v>
      </c>
      <c r="G6709" s="3">
        <v>43100</v>
      </c>
      <c r="H6709">
        <v>5153</v>
      </c>
      <c r="I6709" s="4" t="s">
        <v>9018</v>
      </c>
      <c r="J6709" s="4" t="s">
        <v>9019</v>
      </c>
      <c r="K6709" s="4" t="s">
        <v>9010</v>
      </c>
      <c r="L6709">
        <v>4821</v>
      </c>
      <c r="M6709" s="4" t="s">
        <v>9322</v>
      </c>
      <c r="N6709">
        <v>1980</v>
      </c>
      <c r="O6709">
        <v>7708.38</v>
      </c>
      <c r="P6709">
        <v>13756</v>
      </c>
      <c r="Q6709" s="4" t="s">
        <v>23</v>
      </c>
      <c r="R6709" s="4" t="s">
        <v>24</v>
      </c>
      <c r="S6709">
        <v>108</v>
      </c>
    </row>
    <row r="6710" spans="1:19">
      <c r="A6710" s="4" t="s">
        <v>6917</v>
      </c>
      <c r="B6710" s="4" t="s">
        <v>208</v>
      </c>
      <c r="C6710" s="4" t="s">
        <v>177</v>
      </c>
      <c r="D6710" s="4" t="s">
        <v>85</v>
      </c>
      <c r="E6710" s="4" t="s">
        <v>197</v>
      </c>
      <c r="F6710" s="3">
        <v>42992</v>
      </c>
      <c r="G6710" s="3">
        <v>43068</v>
      </c>
      <c r="H6710">
        <v>0</v>
      </c>
      <c r="I6710" s="4" t="s">
        <v>9014</v>
      </c>
      <c r="J6710" s="4" t="s">
        <v>9015</v>
      </c>
      <c r="K6710" s="4" t="s">
        <v>9012</v>
      </c>
      <c r="L6710">
        <v>55</v>
      </c>
      <c r="M6710" s="4" t="s">
        <v>46</v>
      </c>
      <c r="N6710">
        <v>1985</v>
      </c>
      <c r="O6710">
        <v>375.43</v>
      </c>
      <c r="P6710">
        <v>1190</v>
      </c>
      <c r="Q6710" s="4" t="s">
        <v>23</v>
      </c>
      <c r="R6710" s="4" t="s">
        <v>24</v>
      </c>
      <c r="S6710">
        <v>76</v>
      </c>
    </row>
    <row r="6711" spans="1:19">
      <c r="A6711" s="4" t="s">
        <v>6918</v>
      </c>
      <c r="B6711" s="4" t="s">
        <v>185</v>
      </c>
      <c r="C6711" s="4" t="s">
        <v>9011</v>
      </c>
      <c r="D6711" s="4" t="s">
        <v>84</v>
      </c>
      <c r="E6711" s="4" t="s">
        <v>172</v>
      </c>
      <c r="F6711" s="3">
        <v>42992</v>
      </c>
      <c r="G6711" s="3">
        <v>43054</v>
      </c>
      <c r="H6711">
        <v>5348</v>
      </c>
      <c r="I6711" s="4" t="s">
        <v>9023</v>
      </c>
      <c r="J6711" s="4" t="s">
        <v>9024</v>
      </c>
      <c r="K6711" s="4" t="s">
        <v>9010</v>
      </c>
      <c r="L6711">
        <v>4821</v>
      </c>
      <c r="M6711" s="4" t="s">
        <v>9322</v>
      </c>
      <c r="N6711">
        <v>1980</v>
      </c>
      <c r="O6711">
        <v>7708.38</v>
      </c>
      <c r="P6711">
        <v>13756</v>
      </c>
      <c r="Q6711" s="4" t="s">
        <v>23</v>
      </c>
      <c r="R6711" s="4" t="s">
        <v>24</v>
      </c>
      <c r="S6711">
        <v>62</v>
      </c>
    </row>
    <row r="6712" spans="1:19">
      <c r="A6712" s="4" t="s">
        <v>6919</v>
      </c>
      <c r="B6712" s="4" t="s">
        <v>181</v>
      </c>
      <c r="C6712" s="4" t="s">
        <v>179</v>
      </c>
      <c r="D6712" s="4" t="s">
        <v>24</v>
      </c>
      <c r="E6712" s="4" t="s">
        <v>193</v>
      </c>
      <c r="F6712" s="3">
        <v>42992</v>
      </c>
      <c r="G6712" s="3"/>
      <c r="I6712" s="4" t="s">
        <v>9026</v>
      </c>
      <c r="J6712" s="4" t="s">
        <v>9024</v>
      </c>
      <c r="K6712" s="4" t="s">
        <v>9010</v>
      </c>
      <c r="L6712">
        <v>550</v>
      </c>
      <c r="M6712" s="4"/>
      <c r="Q6712" s="4"/>
      <c r="R6712" s="4"/>
    </row>
    <row r="6713" spans="1:19">
      <c r="A6713" s="4" t="s">
        <v>6920</v>
      </c>
      <c r="B6713" s="4" t="s">
        <v>181</v>
      </c>
      <c r="C6713" s="4" t="s">
        <v>9011</v>
      </c>
      <c r="D6713" s="4" t="s">
        <v>59</v>
      </c>
      <c r="E6713" s="4" t="s">
        <v>172</v>
      </c>
      <c r="F6713" s="3">
        <v>42992</v>
      </c>
      <c r="G6713" s="3">
        <v>43044</v>
      </c>
      <c r="H6713">
        <v>5170</v>
      </c>
      <c r="I6713" s="4" t="s">
        <v>9026</v>
      </c>
      <c r="J6713" s="4" t="s">
        <v>9024</v>
      </c>
      <c r="K6713" s="4" t="s">
        <v>9010</v>
      </c>
      <c r="L6713">
        <v>4821</v>
      </c>
      <c r="M6713" s="4" t="s">
        <v>60</v>
      </c>
      <c r="N6713">
        <v>1988</v>
      </c>
      <c r="O6713">
        <v>2059.9</v>
      </c>
      <c r="P6713">
        <v>3644</v>
      </c>
      <c r="Q6713" s="4" t="s">
        <v>23</v>
      </c>
      <c r="R6713" s="4" t="s">
        <v>24</v>
      </c>
      <c r="S6713">
        <v>52</v>
      </c>
    </row>
    <row r="6714" spans="1:19">
      <c r="A6714" s="4" t="s">
        <v>6921</v>
      </c>
      <c r="B6714" s="4" t="s">
        <v>181</v>
      </c>
      <c r="C6714" s="4" t="s">
        <v>9011</v>
      </c>
      <c r="D6714" s="4" t="s">
        <v>105</v>
      </c>
      <c r="E6714" s="4" t="s">
        <v>172</v>
      </c>
      <c r="F6714" s="3">
        <v>42992</v>
      </c>
      <c r="G6714" s="3">
        <v>43003</v>
      </c>
      <c r="H6714">
        <v>4050</v>
      </c>
      <c r="I6714" s="4" t="s">
        <v>9026</v>
      </c>
      <c r="J6714" s="4" t="s">
        <v>9024</v>
      </c>
      <c r="K6714" s="4" t="s">
        <v>9010</v>
      </c>
      <c r="L6714">
        <v>4821</v>
      </c>
      <c r="M6714" s="4" t="s">
        <v>36</v>
      </c>
      <c r="N6714">
        <v>1996</v>
      </c>
      <c r="O6714">
        <v>6354.87</v>
      </c>
      <c r="P6714">
        <v>16780</v>
      </c>
      <c r="Q6714" s="4" t="s">
        <v>23</v>
      </c>
      <c r="R6714" s="4" t="s">
        <v>35</v>
      </c>
      <c r="S6714">
        <v>11</v>
      </c>
    </row>
    <row r="6715" spans="1:19">
      <c r="A6715" s="4" t="s">
        <v>6922</v>
      </c>
      <c r="B6715" s="4" t="s">
        <v>279</v>
      </c>
      <c r="C6715" s="4" t="s">
        <v>179</v>
      </c>
      <c r="D6715" s="4" t="s">
        <v>24</v>
      </c>
      <c r="E6715" s="4" t="s">
        <v>193</v>
      </c>
      <c r="F6715" s="3">
        <v>42993</v>
      </c>
      <c r="G6715" s="3"/>
      <c r="I6715" s="4" t="s">
        <v>9018</v>
      </c>
      <c r="J6715" s="4" t="s">
        <v>9019</v>
      </c>
      <c r="K6715" s="4" t="s">
        <v>9010</v>
      </c>
      <c r="L6715">
        <v>550</v>
      </c>
      <c r="M6715" s="4"/>
      <c r="Q6715" s="4"/>
      <c r="R6715" s="4"/>
    </row>
    <row r="6716" spans="1:19">
      <c r="A6716" s="4" t="s">
        <v>6923</v>
      </c>
      <c r="B6716" s="4" t="s">
        <v>210</v>
      </c>
      <c r="C6716" s="4" t="s">
        <v>171</v>
      </c>
      <c r="D6716" s="4" t="s">
        <v>35</v>
      </c>
      <c r="E6716" s="4" t="s">
        <v>197</v>
      </c>
      <c r="F6716" s="3">
        <v>42993</v>
      </c>
      <c r="G6716" s="3">
        <v>43076</v>
      </c>
      <c r="H6716">
        <v>0</v>
      </c>
      <c r="I6716" s="4" t="s">
        <v>9021</v>
      </c>
      <c r="J6716" s="4" t="s">
        <v>9019</v>
      </c>
      <c r="K6716" s="4" t="s">
        <v>9010</v>
      </c>
      <c r="L6716">
        <v>1096</v>
      </c>
      <c r="M6716" s="4" t="s">
        <v>36</v>
      </c>
      <c r="N6716">
        <v>2002</v>
      </c>
      <c r="O6716">
        <v>987.39</v>
      </c>
      <c r="P6716">
        <v>2253</v>
      </c>
      <c r="Q6716" s="4" t="s">
        <v>23</v>
      </c>
      <c r="R6716" s="4" t="s">
        <v>24</v>
      </c>
      <c r="S6716">
        <v>83</v>
      </c>
    </row>
    <row r="6717" spans="1:19">
      <c r="A6717" s="4" t="s">
        <v>6924</v>
      </c>
      <c r="B6717" s="4" t="s">
        <v>210</v>
      </c>
      <c r="C6717" s="4" t="s">
        <v>171</v>
      </c>
      <c r="D6717" s="4" t="s">
        <v>121</v>
      </c>
      <c r="E6717" s="4" t="s">
        <v>172</v>
      </c>
      <c r="F6717" s="3">
        <v>42993</v>
      </c>
      <c r="G6717" s="3">
        <v>43007</v>
      </c>
      <c r="H6717">
        <v>1221</v>
      </c>
      <c r="I6717" s="4" t="s">
        <v>9021</v>
      </c>
      <c r="J6717" s="4" t="s">
        <v>9019</v>
      </c>
      <c r="K6717" s="4" t="s">
        <v>9010</v>
      </c>
      <c r="L6717">
        <v>1096</v>
      </c>
      <c r="M6717" s="4" t="s">
        <v>58</v>
      </c>
      <c r="N6717">
        <v>1993</v>
      </c>
      <c r="O6717">
        <v>646.1</v>
      </c>
      <c r="P6717">
        <v>883</v>
      </c>
      <c r="Q6717" s="4" t="s">
        <v>23</v>
      </c>
      <c r="R6717" s="4" t="s">
        <v>62</v>
      </c>
      <c r="S6717">
        <v>14</v>
      </c>
    </row>
    <row r="6718" spans="1:19">
      <c r="A6718" s="4" t="s">
        <v>6925</v>
      </c>
      <c r="B6718" s="4" t="s">
        <v>174</v>
      </c>
      <c r="C6718" s="4" t="s">
        <v>192</v>
      </c>
      <c r="D6718" s="4" t="s">
        <v>118</v>
      </c>
      <c r="E6718" s="4" t="s">
        <v>197</v>
      </c>
      <c r="F6718" s="3">
        <v>42993</v>
      </c>
      <c r="G6718" s="3">
        <v>43055</v>
      </c>
      <c r="H6718">
        <v>0</v>
      </c>
      <c r="I6718" s="4" t="s">
        <v>9016</v>
      </c>
      <c r="J6718" s="4" t="s">
        <v>9015</v>
      </c>
      <c r="K6718" s="4" t="s">
        <v>9012</v>
      </c>
      <c r="L6718">
        <v>3393</v>
      </c>
      <c r="M6718" s="4" t="s">
        <v>33</v>
      </c>
      <c r="N6718">
        <v>1995</v>
      </c>
      <c r="O6718">
        <v>332.43</v>
      </c>
      <c r="P6718">
        <v>799</v>
      </c>
      <c r="Q6718" s="4" t="s">
        <v>23</v>
      </c>
      <c r="R6718" s="4" t="s">
        <v>24</v>
      </c>
      <c r="S6718">
        <v>62</v>
      </c>
    </row>
    <row r="6719" spans="1:19">
      <c r="A6719" s="4" t="s">
        <v>6926</v>
      </c>
      <c r="B6719" s="4" t="s">
        <v>174</v>
      </c>
      <c r="C6719" s="4" t="s">
        <v>199</v>
      </c>
      <c r="D6719" s="4" t="s">
        <v>92</v>
      </c>
      <c r="E6719" s="4" t="s">
        <v>172</v>
      </c>
      <c r="F6719" s="3">
        <v>42993</v>
      </c>
      <c r="G6719" s="3">
        <v>43078</v>
      </c>
      <c r="H6719">
        <v>5669</v>
      </c>
      <c r="I6719" s="4" t="s">
        <v>9016</v>
      </c>
      <c r="J6719" s="4" t="s">
        <v>9015</v>
      </c>
      <c r="K6719" s="4" t="s">
        <v>9010</v>
      </c>
      <c r="L6719">
        <v>5482</v>
      </c>
      <c r="M6719" s="4" t="s">
        <v>73</v>
      </c>
      <c r="N6719">
        <v>1997</v>
      </c>
      <c r="O6719">
        <v>2041.73</v>
      </c>
      <c r="P6719">
        <v>5276</v>
      </c>
      <c r="Q6719" s="4" t="s">
        <v>23</v>
      </c>
      <c r="R6719" s="4" t="s">
        <v>24</v>
      </c>
      <c r="S6719">
        <v>85</v>
      </c>
    </row>
    <row r="6720" spans="1:19">
      <c r="A6720" s="4" t="s">
        <v>6927</v>
      </c>
      <c r="B6720" s="4" t="s">
        <v>196</v>
      </c>
      <c r="C6720" s="4" t="s">
        <v>199</v>
      </c>
      <c r="D6720" s="4" t="s">
        <v>57</v>
      </c>
      <c r="E6720" s="4" t="s">
        <v>172</v>
      </c>
      <c r="F6720" s="3">
        <v>42993</v>
      </c>
      <c r="G6720" s="3">
        <v>43088</v>
      </c>
      <c r="H6720">
        <v>5385</v>
      </c>
      <c r="I6720" s="4" t="s">
        <v>9016</v>
      </c>
      <c r="J6720" s="4" t="s">
        <v>9015</v>
      </c>
      <c r="K6720" s="4" t="s">
        <v>9010</v>
      </c>
      <c r="L6720">
        <v>5482</v>
      </c>
      <c r="M6720" s="4" t="s">
        <v>58</v>
      </c>
      <c r="N6720">
        <v>2006</v>
      </c>
      <c r="O6720">
        <v>1102.43</v>
      </c>
      <c r="P6720">
        <v>1759</v>
      </c>
      <c r="Q6720" s="4" t="s">
        <v>23</v>
      </c>
      <c r="R6720" s="4" t="s">
        <v>24</v>
      </c>
      <c r="S6720">
        <v>95</v>
      </c>
    </row>
    <row r="6721" spans="1:19">
      <c r="A6721" s="4" t="s">
        <v>6928</v>
      </c>
      <c r="B6721" s="4" t="s">
        <v>187</v>
      </c>
      <c r="C6721" s="4" t="s">
        <v>179</v>
      </c>
      <c r="D6721" s="4" t="s">
        <v>76</v>
      </c>
      <c r="E6721" s="4" t="s">
        <v>197</v>
      </c>
      <c r="F6721" s="3">
        <v>42993</v>
      </c>
      <c r="G6721" s="3">
        <v>43096</v>
      </c>
      <c r="H6721">
        <v>0</v>
      </c>
      <c r="I6721" s="4" t="s">
        <v>9023</v>
      </c>
      <c r="J6721" s="4" t="s">
        <v>9024</v>
      </c>
      <c r="K6721" s="4" t="s">
        <v>9010</v>
      </c>
      <c r="L6721">
        <v>550</v>
      </c>
      <c r="M6721" s="4" t="s">
        <v>9322</v>
      </c>
      <c r="N6721">
        <v>1997</v>
      </c>
      <c r="O6721">
        <v>8170.38</v>
      </c>
      <c r="P6721">
        <v>16499</v>
      </c>
      <c r="Q6721" s="4" t="s">
        <v>77</v>
      </c>
      <c r="R6721" s="4" t="s">
        <v>24</v>
      </c>
      <c r="S6721">
        <v>103</v>
      </c>
    </row>
    <row r="6722" spans="1:19">
      <c r="A6722" s="4" t="s">
        <v>6929</v>
      </c>
      <c r="B6722" s="4" t="s">
        <v>187</v>
      </c>
      <c r="C6722" s="4" t="s">
        <v>177</v>
      </c>
      <c r="D6722" s="4" t="s">
        <v>129</v>
      </c>
      <c r="E6722" s="4" t="s">
        <v>172</v>
      </c>
      <c r="F6722" s="3">
        <v>42993</v>
      </c>
      <c r="G6722" s="3">
        <v>43078</v>
      </c>
      <c r="H6722">
        <v>48</v>
      </c>
      <c r="I6722" s="4" t="s">
        <v>9023</v>
      </c>
      <c r="J6722" s="4" t="s">
        <v>9024</v>
      </c>
      <c r="K6722" s="4" t="s">
        <v>9012</v>
      </c>
      <c r="L6722">
        <v>55</v>
      </c>
      <c r="M6722" s="4" t="s">
        <v>39</v>
      </c>
      <c r="N6722">
        <v>1992</v>
      </c>
      <c r="O6722">
        <v>324.19</v>
      </c>
      <c r="P6722">
        <v>978</v>
      </c>
      <c r="Q6722" s="4" t="s">
        <v>23</v>
      </c>
      <c r="R6722" s="4" t="s">
        <v>24</v>
      </c>
      <c r="S6722">
        <v>85</v>
      </c>
    </row>
    <row r="6723" spans="1:19">
      <c r="A6723" s="4" t="s">
        <v>6930</v>
      </c>
      <c r="B6723" s="4" t="s">
        <v>187</v>
      </c>
      <c r="C6723" s="4" t="s">
        <v>192</v>
      </c>
      <c r="D6723" s="4" t="s">
        <v>97</v>
      </c>
      <c r="E6723" s="4" t="s">
        <v>172</v>
      </c>
      <c r="F6723" s="3">
        <v>42993</v>
      </c>
      <c r="G6723" s="3">
        <v>43070</v>
      </c>
      <c r="H6723">
        <v>3663</v>
      </c>
      <c r="I6723" s="4" t="s">
        <v>9023</v>
      </c>
      <c r="J6723" s="4" t="s">
        <v>9024</v>
      </c>
      <c r="K6723" s="4" t="s">
        <v>9012</v>
      </c>
      <c r="L6723">
        <v>3393</v>
      </c>
      <c r="M6723" s="4" t="s">
        <v>33</v>
      </c>
      <c r="N6723">
        <v>2001</v>
      </c>
      <c r="O6723">
        <v>2437.85</v>
      </c>
      <c r="P6723">
        <v>4874</v>
      </c>
      <c r="Q6723" s="4" t="s">
        <v>23</v>
      </c>
      <c r="R6723" s="4" t="s">
        <v>24</v>
      </c>
      <c r="S6723">
        <v>77</v>
      </c>
    </row>
    <row r="6724" spans="1:19">
      <c r="A6724" s="4" t="s">
        <v>6931</v>
      </c>
      <c r="B6724" s="4" t="s">
        <v>201</v>
      </c>
      <c r="C6724" s="4" t="s">
        <v>171</v>
      </c>
      <c r="D6724" s="4" t="s">
        <v>24</v>
      </c>
      <c r="E6724" s="4" t="s">
        <v>193</v>
      </c>
      <c r="F6724" s="3">
        <v>42993</v>
      </c>
      <c r="G6724" s="3"/>
      <c r="I6724" s="4" t="s">
        <v>9026</v>
      </c>
      <c r="J6724" s="4" t="s">
        <v>9024</v>
      </c>
      <c r="K6724" s="4" t="s">
        <v>9010</v>
      </c>
      <c r="L6724">
        <v>1096</v>
      </c>
      <c r="M6724" s="4"/>
      <c r="Q6724" s="4"/>
      <c r="R6724" s="4"/>
    </row>
    <row r="6725" spans="1:19">
      <c r="A6725" s="4" t="s">
        <v>6932</v>
      </c>
      <c r="B6725" s="4" t="s">
        <v>201</v>
      </c>
      <c r="C6725" s="4" t="s">
        <v>9011</v>
      </c>
      <c r="D6725" s="4" t="s">
        <v>74</v>
      </c>
      <c r="E6725" s="4" t="s">
        <v>172</v>
      </c>
      <c r="F6725" s="3">
        <v>42993</v>
      </c>
      <c r="G6725" s="3">
        <v>43008</v>
      </c>
      <c r="H6725">
        <v>4695</v>
      </c>
      <c r="I6725" s="4" t="s">
        <v>9026</v>
      </c>
      <c r="J6725" s="4" t="s">
        <v>9024</v>
      </c>
      <c r="K6725" s="4" t="s">
        <v>9010</v>
      </c>
      <c r="L6725">
        <v>4821</v>
      </c>
      <c r="M6725" s="4" t="s">
        <v>33</v>
      </c>
      <c r="N6725">
        <v>2003</v>
      </c>
      <c r="O6725">
        <v>223.8</v>
      </c>
      <c r="P6725">
        <v>299</v>
      </c>
      <c r="Q6725" s="4" t="s">
        <v>23</v>
      </c>
      <c r="R6725" s="4" t="s">
        <v>24</v>
      </c>
      <c r="S6725">
        <v>15</v>
      </c>
    </row>
    <row r="6726" spans="1:19">
      <c r="A6726" s="4" t="s">
        <v>6933</v>
      </c>
      <c r="B6726" s="4" t="s">
        <v>185</v>
      </c>
      <c r="C6726" s="4" t="s">
        <v>177</v>
      </c>
      <c r="D6726" s="4" t="s">
        <v>53</v>
      </c>
      <c r="E6726" s="4" t="s">
        <v>197</v>
      </c>
      <c r="F6726" s="3">
        <v>42993</v>
      </c>
      <c r="G6726" s="3">
        <v>43099</v>
      </c>
      <c r="H6726">
        <v>0</v>
      </c>
      <c r="I6726" s="4" t="s">
        <v>9023</v>
      </c>
      <c r="J6726" s="4" t="s">
        <v>9024</v>
      </c>
      <c r="K6726" s="4" t="s">
        <v>9012</v>
      </c>
      <c r="L6726">
        <v>55</v>
      </c>
      <c r="M6726" s="4" t="s">
        <v>33</v>
      </c>
      <c r="N6726">
        <v>1990</v>
      </c>
      <c r="O6726">
        <v>4968.91</v>
      </c>
      <c r="P6726">
        <v>7523</v>
      </c>
      <c r="Q6726" s="4" t="s">
        <v>23</v>
      </c>
      <c r="R6726" s="4" t="s">
        <v>24</v>
      </c>
      <c r="S6726">
        <v>106</v>
      </c>
    </row>
    <row r="6727" spans="1:19">
      <c r="A6727" s="4" t="s">
        <v>6934</v>
      </c>
      <c r="B6727" s="4" t="s">
        <v>235</v>
      </c>
      <c r="C6727" s="4" t="s">
        <v>192</v>
      </c>
      <c r="D6727" s="4" t="s">
        <v>24</v>
      </c>
      <c r="E6727" s="4" t="s">
        <v>193</v>
      </c>
      <c r="F6727" s="3">
        <v>42993</v>
      </c>
      <c r="G6727" s="3"/>
      <c r="I6727" s="4" t="s">
        <v>9018</v>
      </c>
      <c r="J6727" s="4" t="s">
        <v>9019</v>
      </c>
      <c r="K6727" s="4" t="s">
        <v>9012</v>
      </c>
      <c r="L6727">
        <v>3393</v>
      </c>
      <c r="M6727" s="4"/>
      <c r="Q6727" s="4"/>
      <c r="R6727" s="4"/>
    </row>
    <row r="6728" spans="1:19">
      <c r="A6728" s="4" t="s">
        <v>6935</v>
      </c>
      <c r="B6728" s="4" t="s">
        <v>181</v>
      </c>
      <c r="C6728" s="4" t="s">
        <v>192</v>
      </c>
      <c r="D6728" s="4" t="s">
        <v>102</v>
      </c>
      <c r="E6728" s="4" t="s">
        <v>172</v>
      </c>
      <c r="F6728" s="3">
        <v>42993</v>
      </c>
      <c r="G6728" s="3">
        <v>43046</v>
      </c>
      <c r="H6728">
        <v>2712</v>
      </c>
      <c r="I6728" s="4" t="s">
        <v>9026</v>
      </c>
      <c r="J6728" s="4" t="s">
        <v>9024</v>
      </c>
      <c r="K6728" s="4" t="s">
        <v>9012</v>
      </c>
      <c r="L6728">
        <v>3393</v>
      </c>
      <c r="M6728" s="4" t="s">
        <v>55</v>
      </c>
      <c r="N6728">
        <v>1994</v>
      </c>
      <c r="O6728">
        <v>1188.42</v>
      </c>
      <c r="P6728">
        <v>3015</v>
      </c>
      <c r="Q6728" s="4" t="s">
        <v>23</v>
      </c>
      <c r="R6728" s="4" t="s">
        <v>24</v>
      </c>
      <c r="S6728">
        <v>53</v>
      </c>
    </row>
    <row r="6729" spans="1:19">
      <c r="A6729" s="4" t="s">
        <v>6936</v>
      </c>
      <c r="B6729" s="4" t="s">
        <v>183</v>
      </c>
      <c r="C6729" s="4" t="s">
        <v>177</v>
      </c>
      <c r="D6729" s="4" t="s">
        <v>103</v>
      </c>
      <c r="E6729" s="4" t="s">
        <v>172</v>
      </c>
      <c r="F6729" s="3">
        <v>42994</v>
      </c>
      <c r="G6729" s="3">
        <v>43076</v>
      </c>
      <c r="H6729">
        <v>65</v>
      </c>
      <c r="I6729" s="4" t="s">
        <v>9014</v>
      </c>
      <c r="J6729" s="4" t="s">
        <v>9015</v>
      </c>
      <c r="K6729" s="4" t="s">
        <v>9012</v>
      </c>
      <c r="L6729">
        <v>55</v>
      </c>
      <c r="M6729" s="4" t="s">
        <v>26</v>
      </c>
      <c r="N6729">
        <v>1992</v>
      </c>
      <c r="O6729">
        <v>3922.42</v>
      </c>
      <c r="P6729">
        <v>6837</v>
      </c>
      <c r="Q6729" s="4" t="s">
        <v>23</v>
      </c>
      <c r="R6729" s="4" t="s">
        <v>24</v>
      </c>
      <c r="S6729">
        <v>82</v>
      </c>
    </row>
    <row r="6730" spans="1:19">
      <c r="A6730" s="4" t="s">
        <v>6937</v>
      </c>
      <c r="B6730" s="4" t="s">
        <v>183</v>
      </c>
      <c r="C6730" s="4" t="s">
        <v>177</v>
      </c>
      <c r="D6730" s="4" t="s">
        <v>110</v>
      </c>
      <c r="E6730" s="4" t="s">
        <v>172</v>
      </c>
      <c r="F6730" s="3">
        <v>42994</v>
      </c>
      <c r="G6730" s="3">
        <v>43001</v>
      </c>
      <c r="H6730">
        <v>55</v>
      </c>
      <c r="I6730" s="4" t="s">
        <v>9014</v>
      </c>
      <c r="J6730" s="4" t="s">
        <v>9015</v>
      </c>
      <c r="K6730" s="4" t="s">
        <v>9012</v>
      </c>
      <c r="L6730">
        <v>55</v>
      </c>
      <c r="M6730" s="4" t="s">
        <v>60</v>
      </c>
      <c r="N6730">
        <v>1997</v>
      </c>
      <c r="O6730">
        <v>291.27</v>
      </c>
      <c r="P6730">
        <v>586</v>
      </c>
      <c r="Q6730" s="4" t="s">
        <v>23</v>
      </c>
      <c r="R6730" s="4" t="s">
        <v>24</v>
      </c>
      <c r="S6730">
        <v>7</v>
      </c>
    </row>
    <row r="6731" spans="1:19">
      <c r="A6731" s="4" t="s">
        <v>6938</v>
      </c>
      <c r="B6731" s="4" t="s">
        <v>183</v>
      </c>
      <c r="C6731" s="4" t="s">
        <v>177</v>
      </c>
      <c r="D6731" s="4" t="s">
        <v>111</v>
      </c>
      <c r="E6731" s="4" t="s">
        <v>172</v>
      </c>
      <c r="F6731" s="3">
        <v>42994</v>
      </c>
      <c r="G6731" s="3">
        <v>43099</v>
      </c>
      <c r="H6731">
        <v>58</v>
      </c>
      <c r="I6731" s="4" t="s">
        <v>9014</v>
      </c>
      <c r="J6731" s="4" t="s">
        <v>9015</v>
      </c>
      <c r="K6731" s="4" t="s">
        <v>9012</v>
      </c>
      <c r="L6731">
        <v>55</v>
      </c>
      <c r="M6731" s="4" t="s">
        <v>33</v>
      </c>
      <c r="N6731">
        <v>1988</v>
      </c>
      <c r="O6731">
        <v>1376.8</v>
      </c>
      <c r="P6731">
        <v>1165</v>
      </c>
      <c r="Q6731" s="4" t="s">
        <v>112</v>
      </c>
      <c r="R6731" s="4" t="s">
        <v>24</v>
      </c>
      <c r="S6731">
        <v>105</v>
      </c>
    </row>
    <row r="6732" spans="1:19">
      <c r="A6732" s="4" t="s">
        <v>6939</v>
      </c>
      <c r="B6732" s="4" t="s">
        <v>246</v>
      </c>
      <c r="C6732" s="4" t="s">
        <v>199</v>
      </c>
      <c r="D6732" s="4" t="s">
        <v>24</v>
      </c>
      <c r="E6732" s="4" t="s">
        <v>193</v>
      </c>
      <c r="F6732" s="3">
        <v>42994</v>
      </c>
      <c r="G6732" s="3"/>
      <c r="I6732" s="4" t="s">
        <v>9021</v>
      </c>
      <c r="J6732" s="4" t="s">
        <v>9019</v>
      </c>
      <c r="K6732" s="4" t="s">
        <v>9010</v>
      </c>
      <c r="L6732">
        <v>5482</v>
      </c>
      <c r="M6732" s="4"/>
      <c r="Q6732" s="4"/>
      <c r="R6732" s="4"/>
    </row>
    <row r="6733" spans="1:19">
      <c r="A6733" s="4" t="s">
        <v>6940</v>
      </c>
      <c r="B6733" s="4" t="s">
        <v>246</v>
      </c>
      <c r="C6733" s="4" t="s">
        <v>179</v>
      </c>
      <c r="D6733" s="4" t="s">
        <v>95</v>
      </c>
      <c r="E6733" s="4" t="s">
        <v>172</v>
      </c>
      <c r="F6733" s="3">
        <v>42994</v>
      </c>
      <c r="G6733" s="3">
        <v>43005</v>
      </c>
      <c r="H6733">
        <v>512</v>
      </c>
      <c r="I6733" s="4" t="s">
        <v>9021</v>
      </c>
      <c r="J6733" s="4" t="s">
        <v>9019</v>
      </c>
      <c r="K6733" s="4" t="s">
        <v>9010</v>
      </c>
      <c r="L6733">
        <v>550</v>
      </c>
      <c r="M6733" s="4" t="s">
        <v>60</v>
      </c>
      <c r="N6733">
        <v>1997</v>
      </c>
      <c r="O6733">
        <v>882.12</v>
      </c>
      <c r="P6733">
        <v>2769</v>
      </c>
      <c r="Q6733" s="4" t="s">
        <v>23</v>
      </c>
      <c r="R6733" s="4" t="s">
        <v>24</v>
      </c>
      <c r="S6733">
        <v>11</v>
      </c>
    </row>
    <row r="6734" spans="1:19">
      <c r="A6734" s="4" t="s">
        <v>6941</v>
      </c>
      <c r="B6734" s="4" t="s">
        <v>279</v>
      </c>
      <c r="C6734" s="4" t="s">
        <v>199</v>
      </c>
      <c r="D6734" s="4" t="s">
        <v>82</v>
      </c>
      <c r="E6734" s="4" t="s">
        <v>172</v>
      </c>
      <c r="F6734" s="3">
        <v>42994</v>
      </c>
      <c r="G6734" s="3">
        <v>43002</v>
      </c>
      <c r="H6734">
        <v>5820</v>
      </c>
      <c r="I6734" s="4" t="s">
        <v>9018</v>
      </c>
      <c r="J6734" s="4" t="s">
        <v>9019</v>
      </c>
      <c r="K6734" s="4" t="s">
        <v>9010</v>
      </c>
      <c r="L6734">
        <v>5482</v>
      </c>
      <c r="M6734" s="4" t="s">
        <v>36</v>
      </c>
      <c r="N6734">
        <v>1982</v>
      </c>
      <c r="O6734">
        <v>11698.03</v>
      </c>
      <c r="P6734">
        <v>34288</v>
      </c>
      <c r="Q6734" s="4" t="s">
        <v>23</v>
      </c>
      <c r="R6734" s="4" t="s">
        <v>24</v>
      </c>
      <c r="S6734">
        <v>8</v>
      </c>
    </row>
    <row r="6735" spans="1:19">
      <c r="A6735" s="4" t="s">
        <v>6942</v>
      </c>
      <c r="B6735" s="4" t="s">
        <v>210</v>
      </c>
      <c r="C6735" s="4" t="s">
        <v>199</v>
      </c>
      <c r="D6735" s="4" t="s">
        <v>52</v>
      </c>
      <c r="E6735" s="4" t="s">
        <v>197</v>
      </c>
      <c r="F6735" s="3">
        <v>42994</v>
      </c>
      <c r="G6735" s="3">
        <v>43069</v>
      </c>
      <c r="H6735">
        <v>0</v>
      </c>
      <c r="I6735" s="4" t="s">
        <v>9021</v>
      </c>
      <c r="J6735" s="4" t="s">
        <v>9019</v>
      </c>
      <c r="K6735" s="4" t="s">
        <v>9010</v>
      </c>
      <c r="L6735">
        <v>5482</v>
      </c>
      <c r="M6735" s="4" t="s">
        <v>46</v>
      </c>
      <c r="N6735">
        <v>1999</v>
      </c>
      <c r="O6735">
        <v>1197.44</v>
      </c>
      <c r="P6735">
        <v>2570</v>
      </c>
      <c r="Q6735" s="4" t="s">
        <v>23</v>
      </c>
      <c r="R6735" s="4" t="s">
        <v>24</v>
      </c>
      <c r="S6735">
        <v>75</v>
      </c>
    </row>
    <row r="6736" spans="1:19">
      <c r="A6736" s="4" t="s">
        <v>6943</v>
      </c>
      <c r="B6736" s="4" t="s">
        <v>174</v>
      </c>
      <c r="C6736" s="4" t="s">
        <v>171</v>
      </c>
      <c r="D6736" s="4" t="s">
        <v>41</v>
      </c>
      <c r="E6736" s="4" t="s">
        <v>172</v>
      </c>
      <c r="F6736" s="3">
        <v>42994</v>
      </c>
      <c r="G6736" s="3">
        <v>43064</v>
      </c>
      <c r="H6736">
        <v>1179</v>
      </c>
      <c r="I6736" s="4" t="s">
        <v>9016</v>
      </c>
      <c r="J6736" s="4" t="s">
        <v>9015</v>
      </c>
      <c r="K6736" s="4" t="s">
        <v>9010</v>
      </c>
      <c r="L6736">
        <v>1096</v>
      </c>
      <c r="M6736" s="4" t="s">
        <v>36</v>
      </c>
      <c r="N6736">
        <v>1998</v>
      </c>
      <c r="O6736">
        <v>2714.9</v>
      </c>
      <c r="P6736">
        <v>2641</v>
      </c>
      <c r="Q6736" s="4" t="s">
        <v>23</v>
      </c>
      <c r="R6736" s="4" t="s">
        <v>21</v>
      </c>
      <c r="S6736">
        <v>70</v>
      </c>
    </row>
    <row r="6737" spans="1:19">
      <c r="A6737" s="4" t="s">
        <v>6944</v>
      </c>
      <c r="B6737" s="4" t="s">
        <v>174</v>
      </c>
      <c r="C6737" s="4" t="s">
        <v>171</v>
      </c>
      <c r="D6737" s="4" t="s">
        <v>100</v>
      </c>
      <c r="E6737" s="4" t="s">
        <v>172</v>
      </c>
      <c r="F6737" s="3">
        <v>42994</v>
      </c>
      <c r="G6737" s="3">
        <v>43004</v>
      </c>
      <c r="H6737">
        <v>1153</v>
      </c>
      <c r="I6737" s="4" t="s">
        <v>9016</v>
      </c>
      <c r="J6737" s="4" t="s">
        <v>9015</v>
      </c>
      <c r="K6737" s="4" t="s">
        <v>9010</v>
      </c>
      <c r="L6737">
        <v>1096</v>
      </c>
      <c r="M6737" s="4" t="s">
        <v>9322</v>
      </c>
      <c r="N6737">
        <v>1987</v>
      </c>
      <c r="O6737">
        <v>2938.67</v>
      </c>
      <c r="P6737">
        <v>8775</v>
      </c>
      <c r="Q6737" s="4" t="s">
        <v>101</v>
      </c>
      <c r="R6737" s="4" t="s">
        <v>24</v>
      </c>
      <c r="S6737">
        <v>10</v>
      </c>
    </row>
    <row r="6738" spans="1:19">
      <c r="A6738" s="4" t="s">
        <v>6945</v>
      </c>
      <c r="B6738" s="4" t="s">
        <v>263</v>
      </c>
      <c r="C6738" s="4" t="s">
        <v>171</v>
      </c>
      <c r="D6738" s="4" t="s">
        <v>63</v>
      </c>
      <c r="E6738" s="4" t="s">
        <v>172</v>
      </c>
      <c r="F6738" s="3">
        <v>42994</v>
      </c>
      <c r="G6738" s="3">
        <v>42999</v>
      </c>
      <c r="H6738">
        <v>892</v>
      </c>
      <c r="I6738" s="4" t="s">
        <v>9021</v>
      </c>
      <c r="J6738" s="4" t="s">
        <v>9019</v>
      </c>
      <c r="K6738" s="4" t="s">
        <v>9010</v>
      </c>
      <c r="L6738">
        <v>1096</v>
      </c>
      <c r="M6738" s="4" t="s">
        <v>33</v>
      </c>
      <c r="N6738">
        <v>1995</v>
      </c>
      <c r="O6738">
        <v>5158.71</v>
      </c>
      <c r="P6738">
        <v>17479</v>
      </c>
      <c r="Q6738" s="4" t="s">
        <v>64</v>
      </c>
      <c r="R6738" s="4" t="s">
        <v>24</v>
      </c>
      <c r="S6738">
        <v>5</v>
      </c>
    </row>
    <row r="6739" spans="1:19">
      <c r="A6739" s="4" t="s">
        <v>6946</v>
      </c>
      <c r="B6739" s="4" t="s">
        <v>263</v>
      </c>
      <c r="C6739" s="4" t="s">
        <v>171</v>
      </c>
      <c r="D6739" s="4" t="s">
        <v>126</v>
      </c>
      <c r="E6739" s="4" t="s">
        <v>172</v>
      </c>
      <c r="F6739" s="3">
        <v>42994</v>
      </c>
      <c r="G6739" s="3">
        <v>43061</v>
      </c>
      <c r="H6739">
        <v>1231</v>
      </c>
      <c r="I6739" s="4" t="s">
        <v>9021</v>
      </c>
      <c r="J6739" s="4" t="s">
        <v>9019</v>
      </c>
      <c r="K6739" s="4" t="s">
        <v>9010</v>
      </c>
      <c r="L6739">
        <v>1096</v>
      </c>
      <c r="M6739" s="4" t="s">
        <v>33</v>
      </c>
      <c r="N6739">
        <v>2010</v>
      </c>
      <c r="O6739">
        <v>71.12</v>
      </c>
      <c r="P6739">
        <v>144</v>
      </c>
      <c r="Q6739" s="4" t="s">
        <v>23</v>
      </c>
      <c r="R6739" s="4" t="s">
        <v>24</v>
      </c>
      <c r="S6739">
        <v>67</v>
      </c>
    </row>
    <row r="6740" spans="1:19">
      <c r="A6740" s="4" t="s">
        <v>6947</v>
      </c>
      <c r="B6740" s="4" t="s">
        <v>263</v>
      </c>
      <c r="C6740" s="4" t="s">
        <v>192</v>
      </c>
      <c r="D6740" s="4" t="s">
        <v>99</v>
      </c>
      <c r="E6740" s="4" t="s">
        <v>172</v>
      </c>
      <c r="F6740" s="3">
        <v>42994</v>
      </c>
      <c r="G6740" s="3">
        <v>43094</v>
      </c>
      <c r="H6740">
        <v>3091</v>
      </c>
      <c r="I6740" s="4" t="s">
        <v>9021</v>
      </c>
      <c r="J6740" s="4" t="s">
        <v>9019</v>
      </c>
      <c r="K6740" s="4" t="s">
        <v>9012</v>
      </c>
      <c r="L6740">
        <v>3393</v>
      </c>
      <c r="M6740" s="4" t="s">
        <v>33</v>
      </c>
      <c r="N6740">
        <v>2003</v>
      </c>
      <c r="O6740">
        <v>1419.98</v>
      </c>
      <c r="P6740">
        <v>4018</v>
      </c>
      <c r="Q6740" s="4" t="s">
        <v>23</v>
      </c>
      <c r="R6740" s="4" t="s">
        <v>24</v>
      </c>
      <c r="S6740">
        <v>100</v>
      </c>
    </row>
    <row r="6741" spans="1:19">
      <c r="A6741" s="4" t="s">
        <v>6948</v>
      </c>
      <c r="B6741" s="4" t="s">
        <v>237</v>
      </c>
      <c r="C6741" s="4" t="s">
        <v>179</v>
      </c>
      <c r="D6741" s="4" t="s">
        <v>123</v>
      </c>
      <c r="E6741" s="4" t="s">
        <v>172</v>
      </c>
      <c r="F6741" s="3">
        <v>42994</v>
      </c>
      <c r="G6741" s="3">
        <v>43063</v>
      </c>
      <c r="H6741">
        <v>547</v>
      </c>
      <c r="I6741" s="4" t="s">
        <v>9018</v>
      </c>
      <c r="J6741" s="4" t="s">
        <v>9019</v>
      </c>
      <c r="K6741" s="4" t="s">
        <v>9010</v>
      </c>
      <c r="L6741">
        <v>550</v>
      </c>
      <c r="M6741" s="4" t="s">
        <v>39</v>
      </c>
      <c r="N6741">
        <v>1989</v>
      </c>
      <c r="O6741">
        <v>3838.39</v>
      </c>
      <c r="P6741">
        <v>8274</v>
      </c>
      <c r="Q6741" s="4" t="s">
        <v>23</v>
      </c>
      <c r="R6741" s="4" t="s">
        <v>24</v>
      </c>
      <c r="S6741">
        <v>69</v>
      </c>
    </row>
    <row r="6742" spans="1:19">
      <c r="A6742" s="4" t="s">
        <v>6949</v>
      </c>
      <c r="B6742" s="4" t="s">
        <v>191</v>
      </c>
      <c r="C6742" s="4" t="s">
        <v>177</v>
      </c>
      <c r="D6742" s="4" t="s">
        <v>86</v>
      </c>
      <c r="E6742" s="4" t="s">
        <v>197</v>
      </c>
      <c r="F6742" s="3">
        <v>42994</v>
      </c>
      <c r="G6742" s="3">
        <v>43052</v>
      </c>
      <c r="H6742">
        <v>0</v>
      </c>
      <c r="I6742" s="4" t="s">
        <v>9026</v>
      </c>
      <c r="J6742" s="4" t="s">
        <v>9024</v>
      </c>
      <c r="K6742" s="4" t="s">
        <v>9012</v>
      </c>
      <c r="L6742">
        <v>55</v>
      </c>
      <c r="M6742" s="4" t="s">
        <v>26</v>
      </c>
      <c r="N6742">
        <v>1985</v>
      </c>
      <c r="O6742">
        <v>2741.37</v>
      </c>
      <c r="P6742">
        <v>9226</v>
      </c>
      <c r="Q6742" s="4" t="s">
        <v>23</v>
      </c>
      <c r="R6742" s="4" t="s">
        <v>24</v>
      </c>
      <c r="S6742">
        <v>58</v>
      </c>
    </row>
    <row r="6743" spans="1:19">
      <c r="A6743" s="4" t="s">
        <v>6950</v>
      </c>
      <c r="B6743" s="4" t="s">
        <v>191</v>
      </c>
      <c r="C6743" s="4" t="s">
        <v>199</v>
      </c>
      <c r="D6743" s="4" t="s">
        <v>71</v>
      </c>
      <c r="E6743" s="4" t="s">
        <v>172</v>
      </c>
      <c r="F6743" s="3">
        <v>42994</v>
      </c>
      <c r="G6743" s="3">
        <v>42996</v>
      </c>
      <c r="H6743">
        <v>5919</v>
      </c>
      <c r="I6743" s="4" t="s">
        <v>9026</v>
      </c>
      <c r="J6743" s="4" t="s">
        <v>9024</v>
      </c>
      <c r="K6743" s="4" t="s">
        <v>9010</v>
      </c>
      <c r="L6743">
        <v>5482</v>
      </c>
      <c r="M6743" s="4" t="s">
        <v>46</v>
      </c>
      <c r="N6743">
        <v>2000</v>
      </c>
      <c r="O6743">
        <v>2952.73</v>
      </c>
      <c r="P6743">
        <v>5107</v>
      </c>
      <c r="Q6743" s="4" t="s">
        <v>23</v>
      </c>
      <c r="R6743" s="4" t="s">
        <v>24</v>
      </c>
      <c r="S6743">
        <v>2</v>
      </c>
    </row>
    <row r="6744" spans="1:19">
      <c r="A6744" s="4" t="s">
        <v>6951</v>
      </c>
      <c r="B6744" s="4" t="s">
        <v>191</v>
      </c>
      <c r="C6744" s="4" t="s">
        <v>199</v>
      </c>
      <c r="D6744" s="4" t="s">
        <v>74</v>
      </c>
      <c r="E6744" s="4" t="s">
        <v>172</v>
      </c>
      <c r="F6744" s="3">
        <v>42994</v>
      </c>
      <c r="G6744" s="3">
        <v>43049</v>
      </c>
      <c r="H6744">
        <v>5745</v>
      </c>
      <c r="I6744" s="4" t="s">
        <v>9026</v>
      </c>
      <c r="J6744" s="4" t="s">
        <v>9024</v>
      </c>
      <c r="K6744" s="4" t="s">
        <v>9010</v>
      </c>
      <c r="L6744">
        <v>5482</v>
      </c>
      <c r="M6744" s="4" t="s">
        <v>33</v>
      </c>
      <c r="N6744">
        <v>2003</v>
      </c>
      <c r="O6744">
        <v>223.8</v>
      </c>
      <c r="P6744">
        <v>299</v>
      </c>
      <c r="Q6744" s="4" t="s">
        <v>23</v>
      </c>
      <c r="R6744" s="4" t="s">
        <v>24</v>
      </c>
      <c r="S6744">
        <v>55</v>
      </c>
    </row>
    <row r="6745" spans="1:19">
      <c r="A6745" s="4" t="s">
        <v>6952</v>
      </c>
      <c r="B6745" s="4" t="s">
        <v>343</v>
      </c>
      <c r="C6745" s="4" t="s">
        <v>179</v>
      </c>
      <c r="D6745" s="4" t="s">
        <v>109</v>
      </c>
      <c r="E6745" s="4" t="s">
        <v>197</v>
      </c>
      <c r="F6745" s="3">
        <v>42994</v>
      </c>
      <c r="G6745" s="3">
        <v>43058</v>
      </c>
      <c r="H6745">
        <v>0</v>
      </c>
      <c r="I6745" s="4" t="s">
        <v>9016</v>
      </c>
      <c r="J6745" s="4" t="s">
        <v>9015</v>
      </c>
      <c r="K6745" s="4" t="s">
        <v>9010</v>
      </c>
      <c r="L6745">
        <v>550</v>
      </c>
      <c r="M6745" s="4" t="s">
        <v>58</v>
      </c>
      <c r="N6745">
        <v>1987</v>
      </c>
      <c r="O6745">
        <v>1698.2</v>
      </c>
      <c r="P6745">
        <v>3798</v>
      </c>
      <c r="Q6745" s="4" t="s">
        <v>23</v>
      </c>
      <c r="R6745" s="4" t="s">
        <v>24</v>
      </c>
      <c r="S6745">
        <v>64</v>
      </c>
    </row>
    <row r="6746" spans="1:19">
      <c r="A6746" s="4" t="s">
        <v>6953</v>
      </c>
      <c r="B6746" s="4" t="s">
        <v>343</v>
      </c>
      <c r="C6746" s="4" t="s">
        <v>179</v>
      </c>
      <c r="D6746" s="4" t="s">
        <v>111</v>
      </c>
      <c r="E6746" s="4" t="s">
        <v>197</v>
      </c>
      <c r="F6746" s="3">
        <v>42994</v>
      </c>
      <c r="G6746" s="3">
        <v>43065</v>
      </c>
      <c r="H6746">
        <v>0</v>
      </c>
      <c r="I6746" s="4" t="s">
        <v>9016</v>
      </c>
      <c r="J6746" s="4" t="s">
        <v>9015</v>
      </c>
      <c r="K6746" s="4" t="s">
        <v>9010</v>
      </c>
      <c r="L6746">
        <v>550</v>
      </c>
      <c r="M6746" s="4" t="s">
        <v>33</v>
      </c>
      <c r="N6746">
        <v>1988</v>
      </c>
      <c r="O6746">
        <v>1376.8</v>
      </c>
      <c r="P6746">
        <v>1165</v>
      </c>
      <c r="Q6746" s="4" t="s">
        <v>112</v>
      </c>
      <c r="R6746" s="4" t="s">
        <v>24</v>
      </c>
      <c r="S6746">
        <v>71</v>
      </c>
    </row>
    <row r="6747" spans="1:19">
      <c r="A6747" s="4" t="s">
        <v>6954</v>
      </c>
      <c r="B6747" s="4" t="s">
        <v>343</v>
      </c>
      <c r="C6747" s="4" t="s">
        <v>9011</v>
      </c>
      <c r="D6747" s="4" t="s">
        <v>92</v>
      </c>
      <c r="E6747" s="4" t="s">
        <v>197</v>
      </c>
      <c r="F6747" s="3">
        <v>42994</v>
      </c>
      <c r="G6747" s="3">
        <v>43091</v>
      </c>
      <c r="H6747">
        <v>0</v>
      </c>
      <c r="I6747" s="4" t="s">
        <v>9016</v>
      </c>
      <c r="J6747" s="4" t="s">
        <v>9015</v>
      </c>
      <c r="K6747" s="4" t="s">
        <v>9010</v>
      </c>
      <c r="L6747">
        <v>4821</v>
      </c>
      <c r="M6747" s="4" t="s">
        <v>73</v>
      </c>
      <c r="N6747">
        <v>1997</v>
      </c>
      <c r="O6747">
        <v>2041.73</v>
      </c>
      <c r="P6747">
        <v>5276</v>
      </c>
      <c r="Q6747" s="4" t="s">
        <v>23</v>
      </c>
      <c r="R6747" s="4" t="s">
        <v>24</v>
      </c>
      <c r="S6747">
        <v>97</v>
      </c>
    </row>
    <row r="6748" spans="1:19">
      <c r="A6748" s="4" t="s">
        <v>6955</v>
      </c>
      <c r="B6748" s="4" t="s">
        <v>256</v>
      </c>
      <c r="C6748" s="4" t="s">
        <v>192</v>
      </c>
      <c r="D6748" s="4" t="s">
        <v>37</v>
      </c>
      <c r="E6748" s="4" t="s">
        <v>197</v>
      </c>
      <c r="F6748" s="3">
        <v>42994</v>
      </c>
      <c r="G6748" s="3">
        <v>43075</v>
      </c>
      <c r="H6748">
        <v>0</v>
      </c>
      <c r="I6748" s="4" t="s">
        <v>9014</v>
      </c>
      <c r="J6748" s="4" t="s">
        <v>9015</v>
      </c>
      <c r="K6748" s="4" t="s">
        <v>9012</v>
      </c>
      <c r="L6748">
        <v>3393</v>
      </c>
      <c r="M6748" s="4" t="s">
        <v>33</v>
      </c>
      <c r="N6748">
        <v>2001</v>
      </c>
      <c r="O6748">
        <v>718.62</v>
      </c>
      <c r="P6748">
        <v>2448</v>
      </c>
      <c r="Q6748" s="4" t="s">
        <v>23</v>
      </c>
      <c r="R6748" s="4" t="s">
        <v>24</v>
      </c>
      <c r="S6748">
        <v>81</v>
      </c>
    </row>
    <row r="6749" spans="1:19">
      <c r="A6749" s="4" t="s">
        <v>6956</v>
      </c>
      <c r="B6749" s="4" t="s">
        <v>187</v>
      </c>
      <c r="C6749" s="4" t="s">
        <v>199</v>
      </c>
      <c r="D6749" s="4" t="s">
        <v>84</v>
      </c>
      <c r="E6749" s="4" t="s">
        <v>197</v>
      </c>
      <c r="F6749" s="3">
        <v>42994</v>
      </c>
      <c r="G6749" s="3">
        <v>43078</v>
      </c>
      <c r="H6749">
        <v>0</v>
      </c>
      <c r="I6749" s="4" t="s">
        <v>9023</v>
      </c>
      <c r="J6749" s="4" t="s">
        <v>9024</v>
      </c>
      <c r="K6749" s="4" t="s">
        <v>9010</v>
      </c>
      <c r="L6749">
        <v>5482</v>
      </c>
      <c r="M6749" s="4" t="s">
        <v>9322</v>
      </c>
      <c r="N6749">
        <v>1980</v>
      </c>
      <c r="O6749">
        <v>7708.38</v>
      </c>
      <c r="P6749">
        <v>13756</v>
      </c>
      <c r="Q6749" s="4" t="s">
        <v>23</v>
      </c>
      <c r="R6749" s="4" t="s">
        <v>24</v>
      </c>
      <c r="S6749">
        <v>84</v>
      </c>
    </row>
    <row r="6750" spans="1:19">
      <c r="A6750" s="4" t="s">
        <v>6957</v>
      </c>
      <c r="B6750" s="4" t="s">
        <v>187</v>
      </c>
      <c r="C6750" s="4" t="s">
        <v>171</v>
      </c>
      <c r="D6750" s="4" t="s">
        <v>108</v>
      </c>
      <c r="E6750" s="4" t="s">
        <v>172</v>
      </c>
      <c r="F6750" s="3">
        <v>42994</v>
      </c>
      <c r="G6750" s="3">
        <v>43084</v>
      </c>
      <c r="H6750">
        <v>1252</v>
      </c>
      <c r="I6750" s="4" t="s">
        <v>9023</v>
      </c>
      <c r="J6750" s="4" t="s">
        <v>9024</v>
      </c>
      <c r="K6750" s="4" t="s">
        <v>9010</v>
      </c>
      <c r="L6750">
        <v>1096</v>
      </c>
      <c r="M6750" s="4" t="s">
        <v>33</v>
      </c>
      <c r="N6750">
        <v>1996</v>
      </c>
      <c r="O6750">
        <v>2214.94</v>
      </c>
      <c r="P6750">
        <v>5374</v>
      </c>
      <c r="Q6750" s="4" t="s">
        <v>23</v>
      </c>
      <c r="R6750" s="4" t="s">
        <v>24</v>
      </c>
      <c r="S6750">
        <v>90</v>
      </c>
    </row>
    <row r="6751" spans="1:19">
      <c r="A6751" s="4" t="s">
        <v>6958</v>
      </c>
      <c r="B6751" s="4" t="s">
        <v>170</v>
      </c>
      <c r="C6751" s="4" t="s">
        <v>177</v>
      </c>
      <c r="D6751" s="4" t="s">
        <v>45</v>
      </c>
      <c r="E6751" s="4" t="s">
        <v>197</v>
      </c>
      <c r="F6751" s="3">
        <v>42994</v>
      </c>
      <c r="G6751" s="3">
        <v>43060</v>
      </c>
      <c r="H6751">
        <v>0</v>
      </c>
      <c r="I6751" s="4" t="s">
        <v>9014</v>
      </c>
      <c r="J6751" s="4" t="s">
        <v>9015</v>
      </c>
      <c r="K6751" s="4" t="s">
        <v>9012</v>
      </c>
      <c r="L6751">
        <v>55</v>
      </c>
      <c r="M6751" s="4" t="s">
        <v>46</v>
      </c>
      <c r="N6751">
        <v>1995</v>
      </c>
      <c r="O6751">
        <v>2173.98</v>
      </c>
      <c r="P6751">
        <v>2928</v>
      </c>
      <c r="Q6751" s="4" t="s">
        <v>23</v>
      </c>
      <c r="R6751" s="4" t="s">
        <v>47</v>
      </c>
      <c r="S6751">
        <v>66</v>
      </c>
    </row>
    <row r="6752" spans="1:19">
      <c r="A6752" s="4" t="s">
        <v>6959</v>
      </c>
      <c r="B6752" s="4" t="s">
        <v>170</v>
      </c>
      <c r="C6752" s="4" t="s">
        <v>192</v>
      </c>
      <c r="D6752" s="4" t="s">
        <v>109</v>
      </c>
      <c r="E6752" s="4" t="s">
        <v>172</v>
      </c>
      <c r="F6752" s="3">
        <v>42994</v>
      </c>
      <c r="G6752" s="3">
        <v>43074</v>
      </c>
      <c r="H6752">
        <v>3039</v>
      </c>
      <c r="I6752" s="4" t="s">
        <v>9014</v>
      </c>
      <c r="J6752" s="4" t="s">
        <v>9015</v>
      </c>
      <c r="K6752" s="4" t="s">
        <v>9012</v>
      </c>
      <c r="L6752">
        <v>3393</v>
      </c>
      <c r="M6752" s="4" t="s">
        <v>58</v>
      </c>
      <c r="N6752">
        <v>1987</v>
      </c>
      <c r="O6752">
        <v>1698.2</v>
      </c>
      <c r="P6752">
        <v>3798</v>
      </c>
      <c r="Q6752" s="4" t="s">
        <v>23</v>
      </c>
      <c r="R6752" s="4" t="s">
        <v>24</v>
      </c>
      <c r="S6752">
        <v>80</v>
      </c>
    </row>
    <row r="6753" spans="1:19">
      <c r="A6753" s="4" t="s">
        <v>6960</v>
      </c>
      <c r="B6753" s="4" t="s">
        <v>189</v>
      </c>
      <c r="C6753" s="4" t="s">
        <v>179</v>
      </c>
      <c r="D6753" s="4" t="s">
        <v>119</v>
      </c>
      <c r="E6753" s="4" t="s">
        <v>172</v>
      </c>
      <c r="F6753" s="3">
        <v>42994</v>
      </c>
      <c r="G6753" s="3">
        <v>43058</v>
      </c>
      <c r="H6753">
        <v>637</v>
      </c>
      <c r="I6753" s="4" t="s">
        <v>9016</v>
      </c>
      <c r="J6753" s="4" t="s">
        <v>9015</v>
      </c>
      <c r="K6753" s="4" t="s">
        <v>9010</v>
      </c>
      <c r="L6753">
        <v>550</v>
      </c>
      <c r="M6753" s="4" t="s">
        <v>55</v>
      </c>
      <c r="N6753">
        <v>1988</v>
      </c>
      <c r="O6753">
        <v>5266.09</v>
      </c>
      <c r="P6753">
        <v>8595</v>
      </c>
      <c r="Q6753" s="4" t="s">
        <v>23</v>
      </c>
      <c r="R6753" s="4" t="s">
        <v>56</v>
      </c>
      <c r="S6753">
        <v>64</v>
      </c>
    </row>
    <row r="6754" spans="1:19">
      <c r="A6754" s="4" t="s">
        <v>6961</v>
      </c>
      <c r="B6754" s="4" t="s">
        <v>232</v>
      </c>
      <c r="C6754" s="4" t="s">
        <v>179</v>
      </c>
      <c r="D6754" s="4" t="s">
        <v>21</v>
      </c>
      <c r="E6754" s="4" t="s">
        <v>197</v>
      </c>
      <c r="F6754" s="3">
        <v>42994</v>
      </c>
      <c r="G6754" s="3">
        <v>43004</v>
      </c>
      <c r="H6754">
        <v>0</v>
      </c>
      <c r="I6754" s="4" t="s">
        <v>9021</v>
      </c>
      <c r="J6754" s="4" t="s">
        <v>9019</v>
      </c>
      <c r="K6754" s="4" t="s">
        <v>9010</v>
      </c>
      <c r="L6754">
        <v>550</v>
      </c>
      <c r="M6754" s="4" t="s">
        <v>9322</v>
      </c>
      <c r="N6754">
        <v>1996</v>
      </c>
      <c r="O6754">
        <v>1100.04</v>
      </c>
      <c r="P6754">
        <v>2822</v>
      </c>
      <c r="Q6754" s="4" t="s">
        <v>23</v>
      </c>
      <c r="R6754" s="4" t="s">
        <v>24</v>
      </c>
      <c r="S6754">
        <v>10</v>
      </c>
    </row>
    <row r="6755" spans="1:19">
      <c r="A6755" s="4" t="s">
        <v>6962</v>
      </c>
      <c r="B6755" s="4" t="s">
        <v>205</v>
      </c>
      <c r="C6755" s="4" t="s">
        <v>9011</v>
      </c>
      <c r="D6755" s="4" t="s">
        <v>129</v>
      </c>
      <c r="E6755" s="4" t="s">
        <v>172</v>
      </c>
      <c r="F6755" s="3">
        <v>42994</v>
      </c>
      <c r="G6755" s="3">
        <v>43077</v>
      </c>
      <c r="H6755">
        <v>4614</v>
      </c>
      <c r="I6755" s="4" t="s">
        <v>9023</v>
      </c>
      <c r="J6755" s="4" t="s">
        <v>9024</v>
      </c>
      <c r="K6755" s="4" t="s">
        <v>9010</v>
      </c>
      <c r="L6755">
        <v>4821</v>
      </c>
      <c r="M6755" s="4" t="s">
        <v>39</v>
      </c>
      <c r="N6755">
        <v>1992</v>
      </c>
      <c r="O6755">
        <v>324.19</v>
      </c>
      <c r="P6755">
        <v>978</v>
      </c>
      <c r="Q6755" s="4" t="s">
        <v>23</v>
      </c>
      <c r="R6755" s="4" t="s">
        <v>24</v>
      </c>
      <c r="S6755">
        <v>83</v>
      </c>
    </row>
    <row r="6756" spans="1:19">
      <c r="A6756" s="4" t="s">
        <v>6963</v>
      </c>
      <c r="B6756" s="4" t="s">
        <v>226</v>
      </c>
      <c r="C6756" s="4" t="s">
        <v>177</v>
      </c>
      <c r="D6756" s="4" t="s">
        <v>65</v>
      </c>
      <c r="E6756" s="4" t="s">
        <v>172</v>
      </c>
      <c r="F6756" s="3">
        <v>42994</v>
      </c>
      <c r="G6756" s="3">
        <v>43066</v>
      </c>
      <c r="H6756">
        <v>51</v>
      </c>
      <c r="I6756" s="4" t="s">
        <v>9018</v>
      </c>
      <c r="J6756" s="4" t="s">
        <v>9019</v>
      </c>
      <c r="K6756" s="4" t="s">
        <v>9012</v>
      </c>
      <c r="L6756">
        <v>55</v>
      </c>
      <c r="M6756" s="4" t="s">
        <v>33</v>
      </c>
      <c r="N6756">
        <v>1990</v>
      </c>
      <c r="O6756">
        <v>2520.83</v>
      </c>
      <c r="P6756">
        <v>3502</v>
      </c>
      <c r="Q6756" s="4" t="s">
        <v>23</v>
      </c>
      <c r="R6756" s="4" t="s">
        <v>24</v>
      </c>
      <c r="S6756">
        <v>72</v>
      </c>
    </row>
    <row r="6757" spans="1:19">
      <c r="A6757" s="4" t="s">
        <v>6964</v>
      </c>
      <c r="B6757" s="4" t="s">
        <v>185</v>
      </c>
      <c r="C6757" s="4" t="s">
        <v>199</v>
      </c>
      <c r="D6757" s="4" t="s">
        <v>24</v>
      </c>
      <c r="E6757" s="4" t="s">
        <v>193</v>
      </c>
      <c r="F6757" s="3">
        <v>42994</v>
      </c>
      <c r="G6757" s="3"/>
      <c r="I6757" s="4" t="s">
        <v>9023</v>
      </c>
      <c r="J6757" s="4" t="s">
        <v>9024</v>
      </c>
      <c r="K6757" s="4" t="s">
        <v>9010</v>
      </c>
      <c r="L6757">
        <v>5482</v>
      </c>
      <c r="M6757" s="4"/>
      <c r="Q6757" s="4"/>
      <c r="R6757" s="4"/>
    </row>
    <row r="6758" spans="1:19">
      <c r="A6758" s="4" t="s">
        <v>6965</v>
      </c>
      <c r="B6758" s="4" t="s">
        <v>185</v>
      </c>
      <c r="C6758" s="4" t="s">
        <v>179</v>
      </c>
      <c r="D6758" s="4" t="s">
        <v>97</v>
      </c>
      <c r="E6758" s="4" t="s">
        <v>197</v>
      </c>
      <c r="F6758" s="3">
        <v>42994</v>
      </c>
      <c r="G6758" s="3">
        <v>43058</v>
      </c>
      <c r="H6758">
        <v>0</v>
      </c>
      <c r="I6758" s="4" t="s">
        <v>9023</v>
      </c>
      <c r="J6758" s="4" t="s">
        <v>9024</v>
      </c>
      <c r="K6758" s="4" t="s">
        <v>9010</v>
      </c>
      <c r="L6758">
        <v>550</v>
      </c>
      <c r="M6758" s="4" t="s">
        <v>33</v>
      </c>
      <c r="N6758">
        <v>2001</v>
      </c>
      <c r="O6758">
        <v>2437.85</v>
      </c>
      <c r="P6758">
        <v>4874</v>
      </c>
      <c r="Q6758" s="4" t="s">
        <v>23</v>
      </c>
      <c r="R6758" s="4" t="s">
        <v>24</v>
      </c>
      <c r="S6758">
        <v>64</v>
      </c>
    </row>
    <row r="6759" spans="1:19">
      <c r="A6759" s="4" t="s">
        <v>6966</v>
      </c>
      <c r="B6759" s="4" t="s">
        <v>185</v>
      </c>
      <c r="C6759" s="4" t="s">
        <v>179</v>
      </c>
      <c r="D6759" s="4" t="s">
        <v>97</v>
      </c>
      <c r="E6759" s="4" t="s">
        <v>172</v>
      </c>
      <c r="F6759" s="3">
        <v>42994</v>
      </c>
      <c r="G6759" s="3">
        <v>43073</v>
      </c>
      <c r="H6759">
        <v>595</v>
      </c>
      <c r="I6759" s="4" t="s">
        <v>9023</v>
      </c>
      <c r="J6759" s="4" t="s">
        <v>9024</v>
      </c>
      <c r="K6759" s="4" t="s">
        <v>9010</v>
      </c>
      <c r="L6759">
        <v>550</v>
      </c>
      <c r="M6759" s="4" t="s">
        <v>33</v>
      </c>
      <c r="N6759">
        <v>2001</v>
      </c>
      <c r="O6759">
        <v>2437.85</v>
      </c>
      <c r="P6759">
        <v>4874</v>
      </c>
      <c r="Q6759" s="4" t="s">
        <v>23</v>
      </c>
      <c r="R6759" s="4" t="s">
        <v>24</v>
      </c>
      <c r="S6759">
        <v>79</v>
      </c>
    </row>
    <row r="6760" spans="1:19">
      <c r="A6760" s="4" t="s">
        <v>6967</v>
      </c>
      <c r="B6760" s="4" t="s">
        <v>185</v>
      </c>
      <c r="C6760" s="4" t="s">
        <v>177</v>
      </c>
      <c r="D6760" s="4" t="s">
        <v>129</v>
      </c>
      <c r="E6760" s="4" t="s">
        <v>172</v>
      </c>
      <c r="F6760" s="3">
        <v>42994</v>
      </c>
      <c r="G6760" s="3">
        <v>43095</v>
      </c>
      <c r="H6760">
        <v>52</v>
      </c>
      <c r="I6760" s="4" t="s">
        <v>9023</v>
      </c>
      <c r="J6760" s="4" t="s">
        <v>9024</v>
      </c>
      <c r="K6760" s="4" t="s">
        <v>9012</v>
      </c>
      <c r="L6760">
        <v>55</v>
      </c>
      <c r="M6760" s="4" t="s">
        <v>39</v>
      </c>
      <c r="N6760">
        <v>1992</v>
      </c>
      <c r="O6760">
        <v>324.19</v>
      </c>
      <c r="P6760">
        <v>978</v>
      </c>
      <c r="Q6760" s="4" t="s">
        <v>23</v>
      </c>
      <c r="R6760" s="4" t="s">
        <v>24</v>
      </c>
      <c r="S6760">
        <v>101</v>
      </c>
    </row>
    <row r="6761" spans="1:19">
      <c r="A6761" s="4" t="s">
        <v>6968</v>
      </c>
      <c r="B6761" s="4" t="s">
        <v>216</v>
      </c>
      <c r="C6761" s="4" t="s">
        <v>9011</v>
      </c>
      <c r="D6761" s="4" t="s">
        <v>84</v>
      </c>
      <c r="E6761" s="4" t="s">
        <v>172</v>
      </c>
      <c r="F6761" s="3">
        <v>42994</v>
      </c>
      <c r="G6761" s="3">
        <v>43008</v>
      </c>
      <c r="H6761">
        <v>5604</v>
      </c>
      <c r="I6761" s="4" t="s">
        <v>9018</v>
      </c>
      <c r="J6761" s="4" t="s">
        <v>9019</v>
      </c>
      <c r="K6761" s="4" t="s">
        <v>9010</v>
      </c>
      <c r="L6761">
        <v>4821</v>
      </c>
      <c r="M6761" s="4" t="s">
        <v>9322</v>
      </c>
      <c r="N6761">
        <v>1980</v>
      </c>
      <c r="O6761">
        <v>7708.38</v>
      </c>
      <c r="P6761">
        <v>13756</v>
      </c>
      <c r="Q6761" s="4" t="s">
        <v>23</v>
      </c>
      <c r="R6761" s="4" t="s">
        <v>24</v>
      </c>
      <c r="S6761">
        <v>14</v>
      </c>
    </row>
    <row r="6762" spans="1:19">
      <c r="A6762" s="4" t="s">
        <v>6969</v>
      </c>
      <c r="B6762" s="4" t="s">
        <v>181</v>
      </c>
      <c r="C6762" s="4" t="s">
        <v>171</v>
      </c>
      <c r="D6762" s="4" t="s">
        <v>44</v>
      </c>
      <c r="E6762" s="4" t="s">
        <v>197</v>
      </c>
      <c r="F6762" s="3">
        <v>42994</v>
      </c>
      <c r="G6762" s="3">
        <v>43057</v>
      </c>
      <c r="H6762">
        <v>0</v>
      </c>
      <c r="I6762" s="4" t="s">
        <v>9026</v>
      </c>
      <c r="J6762" s="4" t="s">
        <v>9024</v>
      </c>
      <c r="K6762" s="4" t="s">
        <v>9010</v>
      </c>
      <c r="L6762">
        <v>1096</v>
      </c>
      <c r="M6762" s="4" t="s">
        <v>36</v>
      </c>
      <c r="N6762">
        <v>2013</v>
      </c>
      <c r="O6762">
        <v>98.79</v>
      </c>
      <c r="P6762">
        <v>96</v>
      </c>
      <c r="Q6762" s="4" t="s">
        <v>23</v>
      </c>
      <c r="R6762" s="4" t="s">
        <v>35</v>
      </c>
      <c r="S6762">
        <v>63</v>
      </c>
    </row>
    <row r="6763" spans="1:19">
      <c r="A6763" s="4" t="s">
        <v>6970</v>
      </c>
      <c r="B6763" s="4" t="s">
        <v>181</v>
      </c>
      <c r="C6763" s="4" t="s">
        <v>171</v>
      </c>
      <c r="D6763" s="4" t="s">
        <v>75</v>
      </c>
      <c r="E6763" s="4" t="s">
        <v>197</v>
      </c>
      <c r="F6763" s="3">
        <v>42994</v>
      </c>
      <c r="G6763" s="3">
        <v>43051</v>
      </c>
      <c r="H6763">
        <v>0</v>
      </c>
      <c r="I6763" s="4" t="s">
        <v>9026</v>
      </c>
      <c r="J6763" s="4" t="s">
        <v>9024</v>
      </c>
      <c r="K6763" s="4" t="s">
        <v>9010</v>
      </c>
      <c r="L6763">
        <v>1096</v>
      </c>
      <c r="M6763" s="4" t="s">
        <v>73</v>
      </c>
      <c r="N6763">
        <v>1982</v>
      </c>
      <c r="O6763">
        <v>792.46</v>
      </c>
      <c r="P6763">
        <v>1299</v>
      </c>
      <c r="Q6763" s="4" t="s">
        <v>23</v>
      </c>
      <c r="R6763" s="4" t="s">
        <v>24</v>
      </c>
      <c r="S6763">
        <v>57</v>
      </c>
    </row>
    <row r="6764" spans="1:19">
      <c r="A6764" s="4" t="s">
        <v>6971</v>
      </c>
      <c r="B6764" s="4" t="s">
        <v>181</v>
      </c>
      <c r="C6764" s="4" t="s">
        <v>171</v>
      </c>
      <c r="D6764" s="4" t="s">
        <v>98</v>
      </c>
      <c r="E6764" s="4" t="s">
        <v>197</v>
      </c>
      <c r="F6764" s="3">
        <v>42994</v>
      </c>
      <c r="G6764" s="3">
        <v>43065</v>
      </c>
      <c r="H6764">
        <v>0</v>
      </c>
      <c r="I6764" s="4" t="s">
        <v>9026</v>
      </c>
      <c r="J6764" s="4" t="s">
        <v>9024</v>
      </c>
      <c r="K6764" s="4" t="s">
        <v>9010</v>
      </c>
      <c r="L6764">
        <v>1096</v>
      </c>
      <c r="M6764" s="4" t="s">
        <v>39</v>
      </c>
      <c r="N6764">
        <v>2002</v>
      </c>
      <c r="O6764">
        <v>349.81</v>
      </c>
      <c r="P6764">
        <v>315</v>
      </c>
      <c r="Q6764" s="4" t="s">
        <v>23</v>
      </c>
      <c r="R6764" s="4" t="s">
        <v>24</v>
      </c>
      <c r="S6764">
        <v>71</v>
      </c>
    </row>
    <row r="6765" spans="1:19">
      <c r="A6765" s="4" t="s">
        <v>6972</v>
      </c>
      <c r="B6765" s="4" t="s">
        <v>181</v>
      </c>
      <c r="C6765" s="4" t="s">
        <v>9011</v>
      </c>
      <c r="D6765" s="4" t="s">
        <v>84</v>
      </c>
      <c r="E6765" s="4" t="s">
        <v>172</v>
      </c>
      <c r="F6765" s="3">
        <v>42994</v>
      </c>
      <c r="G6765" s="3">
        <v>43005</v>
      </c>
      <c r="H6765">
        <v>5360</v>
      </c>
      <c r="I6765" s="4" t="s">
        <v>9026</v>
      </c>
      <c r="J6765" s="4" t="s">
        <v>9024</v>
      </c>
      <c r="K6765" s="4" t="s">
        <v>9010</v>
      </c>
      <c r="L6765">
        <v>4821</v>
      </c>
      <c r="M6765" s="4" t="s">
        <v>9322</v>
      </c>
      <c r="N6765">
        <v>1980</v>
      </c>
      <c r="O6765">
        <v>7708.38</v>
      </c>
      <c r="P6765">
        <v>13756</v>
      </c>
      <c r="Q6765" s="4" t="s">
        <v>23</v>
      </c>
      <c r="R6765" s="4" t="s">
        <v>24</v>
      </c>
      <c r="S6765">
        <v>11</v>
      </c>
    </row>
    <row r="6766" spans="1:19">
      <c r="A6766" s="4" t="s">
        <v>6973</v>
      </c>
      <c r="B6766" s="4" t="s">
        <v>261</v>
      </c>
      <c r="C6766" s="4" t="s">
        <v>171</v>
      </c>
      <c r="D6766" s="4" t="s">
        <v>24</v>
      </c>
      <c r="E6766" s="4" t="s">
        <v>193</v>
      </c>
      <c r="F6766" s="3">
        <v>42995</v>
      </c>
      <c r="G6766" s="3"/>
      <c r="I6766" s="4" t="s">
        <v>9021</v>
      </c>
      <c r="J6766" s="4" t="s">
        <v>9019</v>
      </c>
      <c r="K6766" s="4" t="s">
        <v>9010</v>
      </c>
      <c r="L6766">
        <v>1096</v>
      </c>
      <c r="M6766" s="4"/>
      <c r="Q6766" s="4"/>
      <c r="R6766" s="4"/>
    </row>
    <row r="6767" spans="1:19">
      <c r="A6767" s="4" t="s">
        <v>6974</v>
      </c>
      <c r="B6767" s="4" t="s">
        <v>246</v>
      </c>
      <c r="C6767" s="4" t="s">
        <v>179</v>
      </c>
      <c r="D6767" s="4" t="s">
        <v>123</v>
      </c>
      <c r="E6767" s="4" t="s">
        <v>197</v>
      </c>
      <c r="F6767" s="3">
        <v>42995</v>
      </c>
      <c r="G6767" s="3">
        <v>43082</v>
      </c>
      <c r="H6767">
        <v>0</v>
      </c>
      <c r="I6767" s="4" t="s">
        <v>9021</v>
      </c>
      <c r="J6767" s="4" t="s">
        <v>9019</v>
      </c>
      <c r="K6767" s="4" t="s">
        <v>9010</v>
      </c>
      <c r="L6767">
        <v>550</v>
      </c>
      <c r="M6767" s="4" t="s">
        <v>39</v>
      </c>
      <c r="N6767">
        <v>1989</v>
      </c>
      <c r="O6767">
        <v>3838.39</v>
      </c>
      <c r="P6767">
        <v>8274</v>
      </c>
      <c r="Q6767" s="4" t="s">
        <v>23</v>
      </c>
      <c r="R6767" s="4" t="s">
        <v>24</v>
      </c>
      <c r="S6767">
        <v>87</v>
      </c>
    </row>
    <row r="6768" spans="1:19">
      <c r="A6768" s="4" t="s">
        <v>6975</v>
      </c>
      <c r="B6768" s="4" t="s">
        <v>304</v>
      </c>
      <c r="C6768" s="4" t="s">
        <v>177</v>
      </c>
      <c r="D6768" s="4" t="s">
        <v>27</v>
      </c>
      <c r="E6768" s="4" t="s">
        <v>197</v>
      </c>
      <c r="F6768" s="3">
        <v>42995</v>
      </c>
      <c r="G6768" s="3">
        <v>43052</v>
      </c>
      <c r="H6768">
        <v>0</v>
      </c>
      <c r="I6768" s="4" t="s">
        <v>9014</v>
      </c>
      <c r="J6768" s="4" t="s">
        <v>9015</v>
      </c>
      <c r="K6768" s="4" t="s">
        <v>9012</v>
      </c>
      <c r="L6768">
        <v>55</v>
      </c>
      <c r="M6768" s="4" t="s">
        <v>26</v>
      </c>
      <c r="N6768">
        <v>1986</v>
      </c>
      <c r="O6768">
        <v>647.17999999999995</v>
      </c>
      <c r="P6768">
        <v>1185</v>
      </c>
      <c r="Q6768" s="4" t="s">
        <v>28</v>
      </c>
      <c r="R6768" s="4" t="s">
        <v>24</v>
      </c>
      <c r="S6768">
        <v>57</v>
      </c>
    </row>
    <row r="6769" spans="1:19">
      <c r="A6769" s="4" t="s">
        <v>6976</v>
      </c>
      <c r="B6769" s="4" t="s">
        <v>279</v>
      </c>
      <c r="C6769" s="4" t="s">
        <v>9011</v>
      </c>
      <c r="D6769" s="4" t="s">
        <v>63</v>
      </c>
      <c r="E6769" s="4" t="s">
        <v>197</v>
      </c>
      <c r="F6769" s="3">
        <v>42995</v>
      </c>
      <c r="G6769" s="3">
        <v>43053</v>
      </c>
      <c r="H6769">
        <v>0</v>
      </c>
      <c r="I6769" s="4" t="s">
        <v>9018</v>
      </c>
      <c r="J6769" s="4" t="s">
        <v>9019</v>
      </c>
      <c r="K6769" s="4" t="s">
        <v>9010</v>
      </c>
      <c r="L6769">
        <v>4821</v>
      </c>
      <c r="M6769" s="4" t="s">
        <v>33</v>
      </c>
      <c r="N6769">
        <v>1995</v>
      </c>
      <c r="O6769">
        <v>5158.71</v>
      </c>
      <c r="P6769">
        <v>17479</v>
      </c>
      <c r="Q6769" s="4" t="s">
        <v>64</v>
      </c>
      <c r="R6769" s="4" t="s">
        <v>24</v>
      </c>
      <c r="S6769">
        <v>58</v>
      </c>
    </row>
    <row r="6770" spans="1:19">
      <c r="A6770" s="4" t="s">
        <v>6977</v>
      </c>
      <c r="B6770" s="4" t="s">
        <v>279</v>
      </c>
      <c r="C6770" s="4" t="s">
        <v>179</v>
      </c>
      <c r="D6770" s="4" t="s">
        <v>113</v>
      </c>
      <c r="E6770" s="4" t="s">
        <v>172</v>
      </c>
      <c r="F6770" s="3">
        <v>42995</v>
      </c>
      <c r="G6770" s="3">
        <v>43088</v>
      </c>
      <c r="H6770">
        <v>538</v>
      </c>
      <c r="I6770" s="4" t="s">
        <v>9018</v>
      </c>
      <c r="J6770" s="4" t="s">
        <v>9019</v>
      </c>
      <c r="K6770" s="4" t="s">
        <v>9010</v>
      </c>
      <c r="L6770">
        <v>550</v>
      </c>
      <c r="M6770" s="4" t="s">
        <v>33</v>
      </c>
      <c r="N6770">
        <v>2000</v>
      </c>
      <c r="O6770">
        <v>167.89</v>
      </c>
      <c r="P6770">
        <v>493</v>
      </c>
      <c r="Q6770" s="4" t="s">
        <v>114</v>
      </c>
      <c r="R6770" s="4" t="s">
        <v>24</v>
      </c>
      <c r="S6770">
        <v>93</v>
      </c>
    </row>
    <row r="6771" spans="1:19">
      <c r="A6771" s="4" t="s">
        <v>6978</v>
      </c>
      <c r="B6771" s="4" t="s">
        <v>174</v>
      </c>
      <c r="C6771" s="4" t="s">
        <v>9011</v>
      </c>
      <c r="D6771" s="4" t="s">
        <v>37</v>
      </c>
      <c r="E6771" s="4" t="s">
        <v>197</v>
      </c>
      <c r="F6771" s="3">
        <v>42995</v>
      </c>
      <c r="G6771" s="3">
        <v>43071</v>
      </c>
      <c r="H6771">
        <v>0</v>
      </c>
      <c r="I6771" s="4" t="s">
        <v>9016</v>
      </c>
      <c r="J6771" s="4" t="s">
        <v>9015</v>
      </c>
      <c r="K6771" s="4" t="s">
        <v>9010</v>
      </c>
      <c r="L6771">
        <v>4821</v>
      </c>
      <c r="M6771" s="4" t="s">
        <v>33</v>
      </c>
      <c r="N6771">
        <v>2001</v>
      </c>
      <c r="O6771">
        <v>718.62</v>
      </c>
      <c r="P6771">
        <v>2448</v>
      </c>
      <c r="Q6771" s="4" t="s">
        <v>23</v>
      </c>
      <c r="R6771" s="4" t="s">
        <v>24</v>
      </c>
      <c r="S6771">
        <v>76</v>
      </c>
    </row>
    <row r="6772" spans="1:19">
      <c r="A6772" s="4" t="s">
        <v>6979</v>
      </c>
      <c r="B6772" s="4" t="s">
        <v>174</v>
      </c>
      <c r="C6772" s="4" t="s">
        <v>199</v>
      </c>
      <c r="D6772" s="4" t="s">
        <v>43</v>
      </c>
      <c r="E6772" s="4" t="s">
        <v>172</v>
      </c>
      <c r="F6772" s="3">
        <v>42995</v>
      </c>
      <c r="G6772" s="3">
        <v>43067</v>
      </c>
      <c r="H6772">
        <v>5668</v>
      </c>
      <c r="I6772" s="4" t="s">
        <v>9016</v>
      </c>
      <c r="J6772" s="4" t="s">
        <v>9015</v>
      </c>
      <c r="K6772" s="4" t="s">
        <v>9010</v>
      </c>
      <c r="L6772">
        <v>5482</v>
      </c>
      <c r="M6772" s="4" t="s">
        <v>9322</v>
      </c>
      <c r="N6772">
        <v>2005</v>
      </c>
      <c r="O6772">
        <v>1520.66</v>
      </c>
      <c r="P6772">
        <v>1806</v>
      </c>
      <c r="Q6772" s="4" t="s">
        <v>23</v>
      </c>
      <c r="R6772" s="4" t="s">
        <v>24</v>
      </c>
      <c r="S6772">
        <v>72</v>
      </c>
    </row>
    <row r="6773" spans="1:19">
      <c r="A6773" s="4" t="s">
        <v>6980</v>
      </c>
      <c r="B6773" s="4" t="s">
        <v>174</v>
      </c>
      <c r="C6773" s="4" t="s">
        <v>9011</v>
      </c>
      <c r="D6773" s="4" t="s">
        <v>92</v>
      </c>
      <c r="E6773" s="4" t="s">
        <v>172</v>
      </c>
      <c r="F6773" s="3">
        <v>42995</v>
      </c>
      <c r="G6773" s="3">
        <v>43080</v>
      </c>
      <c r="H6773">
        <v>5220</v>
      </c>
      <c r="I6773" s="4" t="s">
        <v>9016</v>
      </c>
      <c r="J6773" s="4" t="s">
        <v>9015</v>
      </c>
      <c r="K6773" s="4" t="s">
        <v>9010</v>
      </c>
      <c r="L6773">
        <v>4821</v>
      </c>
      <c r="M6773" s="4" t="s">
        <v>73</v>
      </c>
      <c r="N6773">
        <v>1997</v>
      </c>
      <c r="O6773">
        <v>2041.73</v>
      </c>
      <c r="P6773">
        <v>5276</v>
      </c>
      <c r="Q6773" s="4" t="s">
        <v>23</v>
      </c>
      <c r="R6773" s="4" t="s">
        <v>24</v>
      </c>
      <c r="S6773">
        <v>85</v>
      </c>
    </row>
    <row r="6774" spans="1:19">
      <c r="A6774" s="4" t="s">
        <v>6981</v>
      </c>
      <c r="B6774" s="4" t="s">
        <v>263</v>
      </c>
      <c r="C6774" s="4" t="s">
        <v>9011</v>
      </c>
      <c r="D6774" s="4" t="s">
        <v>25</v>
      </c>
      <c r="E6774" s="4" t="s">
        <v>172</v>
      </c>
      <c r="F6774" s="3">
        <v>42995</v>
      </c>
      <c r="G6774" s="3">
        <v>43004</v>
      </c>
      <c r="H6774">
        <v>5763</v>
      </c>
      <c r="I6774" s="4" t="s">
        <v>9021</v>
      </c>
      <c r="J6774" s="4" t="s">
        <v>9019</v>
      </c>
      <c r="K6774" s="4" t="s">
        <v>9010</v>
      </c>
      <c r="L6774">
        <v>4821</v>
      </c>
      <c r="M6774" s="4" t="s">
        <v>26</v>
      </c>
      <c r="N6774">
        <v>1999</v>
      </c>
      <c r="O6774">
        <v>251.41</v>
      </c>
      <c r="P6774">
        <v>495</v>
      </c>
      <c r="Q6774" s="4" t="s">
        <v>23</v>
      </c>
      <c r="R6774" s="4" t="s">
        <v>24</v>
      </c>
      <c r="S6774">
        <v>9</v>
      </c>
    </row>
    <row r="6775" spans="1:19">
      <c r="A6775" s="4" t="s">
        <v>6982</v>
      </c>
      <c r="B6775" s="4" t="s">
        <v>191</v>
      </c>
      <c r="C6775" s="4" t="s">
        <v>199</v>
      </c>
      <c r="D6775" s="4" t="s">
        <v>115</v>
      </c>
      <c r="E6775" s="4" t="s">
        <v>197</v>
      </c>
      <c r="F6775" s="3">
        <v>42995</v>
      </c>
      <c r="G6775" s="3">
        <v>43065</v>
      </c>
      <c r="H6775">
        <v>0</v>
      </c>
      <c r="I6775" s="4" t="s">
        <v>9026</v>
      </c>
      <c r="J6775" s="4" t="s">
        <v>9024</v>
      </c>
      <c r="K6775" s="4" t="s">
        <v>9010</v>
      </c>
      <c r="L6775">
        <v>5482</v>
      </c>
      <c r="M6775" s="4" t="s">
        <v>46</v>
      </c>
      <c r="N6775">
        <v>2008</v>
      </c>
      <c r="O6775">
        <v>894.37</v>
      </c>
      <c r="P6775">
        <v>1593</v>
      </c>
      <c r="Q6775" s="4" t="s">
        <v>116</v>
      </c>
      <c r="R6775" s="4" t="s">
        <v>24</v>
      </c>
      <c r="S6775">
        <v>70</v>
      </c>
    </row>
    <row r="6776" spans="1:19">
      <c r="A6776" s="4" t="s">
        <v>6983</v>
      </c>
      <c r="B6776" s="4" t="s">
        <v>219</v>
      </c>
      <c r="C6776" s="4" t="s">
        <v>179</v>
      </c>
      <c r="D6776" s="4" t="s">
        <v>24</v>
      </c>
      <c r="E6776" s="4" t="s">
        <v>193</v>
      </c>
      <c r="F6776" s="3">
        <v>42995</v>
      </c>
      <c r="G6776" s="3"/>
      <c r="I6776" s="4" t="s">
        <v>9026</v>
      </c>
      <c r="J6776" s="4" t="s">
        <v>9024</v>
      </c>
      <c r="K6776" s="4" t="s">
        <v>9010</v>
      </c>
      <c r="L6776">
        <v>550</v>
      </c>
      <c r="M6776" s="4"/>
      <c r="Q6776" s="4"/>
      <c r="R6776" s="4"/>
    </row>
    <row r="6777" spans="1:19">
      <c r="A6777" s="4" t="s">
        <v>6984</v>
      </c>
      <c r="B6777" s="4" t="s">
        <v>230</v>
      </c>
      <c r="C6777" s="4" t="s">
        <v>171</v>
      </c>
      <c r="D6777" s="4" t="s">
        <v>87</v>
      </c>
      <c r="E6777" s="4" t="s">
        <v>172</v>
      </c>
      <c r="F6777" s="3">
        <v>42995</v>
      </c>
      <c r="G6777" s="3">
        <v>43053</v>
      </c>
      <c r="H6777">
        <v>948</v>
      </c>
      <c r="I6777" s="4" t="s">
        <v>9026</v>
      </c>
      <c r="J6777" s="4" t="s">
        <v>9024</v>
      </c>
      <c r="K6777" s="4" t="s">
        <v>9010</v>
      </c>
      <c r="L6777">
        <v>1096</v>
      </c>
      <c r="M6777" s="4" t="s">
        <v>26</v>
      </c>
      <c r="N6777">
        <v>2004</v>
      </c>
      <c r="O6777">
        <v>1618.89</v>
      </c>
      <c r="P6777">
        <v>3889</v>
      </c>
      <c r="Q6777" s="4" t="s">
        <v>23</v>
      </c>
      <c r="R6777" s="4" t="s">
        <v>24</v>
      </c>
      <c r="S6777">
        <v>58</v>
      </c>
    </row>
    <row r="6778" spans="1:19">
      <c r="A6778" s="4" t="s">
        <v>6985</v>
      </c>
      <c r="B6778" s="4" t="s">
        <v>256</v>
      </c>
      <c r="C6778" s="4" t="s">
        <v>179</v>
      </c>
      <c r="D6778" s="4" t="s">
        <v>104</v>
      </c>
      <c r="E6778" s="4" t="s">
        <v>172</v>
      </c>
      <c r="F6778" s="3">
        <v>42995</v>
      </c>
      <c r="G6778" s="3">
        <v>43058</v>
      </c>
      <c r="H6778">
        <v>487</v>
      </c>
      <c r="I6778" s="4" t="s">
        <v>9014</v>
      </c>
      <c r="J6778" s="4" t="s">
        <v>9015</v>
      </c>
      <c r="K6778" s="4" t="s">
        <v>9010</v>
      </c>
      <c r="L6778">
        <v>550</v>
      </c>
      <c r="M6778" s="4" t="s">
        <v>9322</v>
      </c>
      <c r="N6778">
        <v>1983</v>
      </c>
      <c r="O6778">
        <v>1008.06</v>
      </c>
      <c r="P6778">
        <v>1238</v>
      </c>
      <c r="Q6778" s="4" t="s">
        <v>23</v>
      </c>
      <c r="R6778" s="4" t="s">
        <v>24</v>
      </c>
      <c r="S6778">
        <v>63</v>
      </c>
    </row>
    <row r="6779" spans="1:19">
      <c r="A6779" s="4" t="s">
        <v>6986</v>
      </c>
      <c r="B6779" s="4" t="s">
        <v>256</v>
      </c>
      <c r="C6779" s="4" t="s">
        <v>171</v>
      </c>
      <c r="D6779" s="4" t="s">
        <v>61</v>
      </c>
      <c r="E6779" s="4" t="s">
        <v>172</v>
      </c>
      <c r="F6779" s="3">
        <v>42995</v>
      </c>
      <c r="G6779" s="3">
        <v>43057</v>
      </c>
      <c r="H6779">
        <v>1072</v>
      </c>
      <c r="I6779" s="4" t="s">
        <v>9014</v>
      </c>
      <c r="J6779" s="4" t="s">
        <v>9015</v>
      </c>
      <c r="K6779" s="4" t="s">
        <v>9010</v>
      </c>
      <c r="L6779">
        <v>1096</v>
      </c>
      <c r="M6779" s="4" t="s">
        <v>58</v>
      </c>
      <c r="N6779">
        <v>1991</v>
      </c>
      <c r="O6779">
        <v>2819.5</v>
      </c>
      <c r="P6779">
        <v>7227</v>
      </c>
      <c r="Q6779" s="4" t="s">
        <v>23</v>
      </c>
      <c r="R6779" s="4" t="s">
        <v>62</v>
      </c>
      <c r="S6779">
        <v>62</v>
      </c>
    </row>
    <row r="6780" spans="1:19">
      <c r="A6780" s="4" t="s">
        <v>6987</v>
      </c>
      <c r="B6780" s="4" t="s">
        <v>187</v>
      </c>
      <c r="C6780" s="4" t="s">
        <v>177</v>
      </c>
      <c r="D6780" s="4" t="s">
        <v>108</v>
      </c>
      <c r="E6780" s="4" t="s">
        <v>172</v>
      </c>
      <c r="F6780" s="3">
        <v>42995</v>
      </c>
      <c r="G6780" s="3">
        <v>43085</v>
      </c>
      <c r="H6780">
        <v>56</v>
      </c>
      <c r="I6780" s="4" t="s">
        <v>9023</v>
      </c>
      <c r="J6780" s="4" t="s">
        <v>9024</v>
      </c>
      <c r="K6780" s="4" t="s">
        <v>9012</v>
      </c>
      <c r="L6780">
        <v>55</v>
      </c>
      <c r="M6780" s="4" t="s">
        <v>33</v>
      </c>
      <c r="N6780">
        <v>1996</v>
      </c>
      <c r="O6780">
        <v>2214.94</v>
      </c>
      <c r="P6780">
        <v>5374</v>
      </c>
      <c r="Q6780" s="4" t="s">
        <v>23</v>
      </c>
      <c r="R6780" s="4" t="s">
        <v>24</v>
      </c>
      <c r="S6780">
        <v>90</v>
      </c>
    </row>
    <row r="6781" spans="1:19">
      <c r="A6781" s="4" t="s">
        <v>6988</v>
      </c>
      <c r="B6781" s="4" t="s">
        <v>201</v>
      </c>
      <c r="C6781" s="4" t="s">
        <v>192</v>
      </c>
      <c r="D6781" s="4" t="s">
        <v>52</v>
      </c>
      <c r="E6781" s="4" t="s">
        <v>193</v>
      </c>
      <c r="F6781" s="3">
        <v>42995</v>
      </c>
      <c r="G6781" s="3"/>
      <c r="I6781" s="4" t="s">
        <v>9026</v>
      </c>
      <c r="J6781" s="4" t="s">
        <v>9024</v>
      </c>
      <c r="K6781" s="4" t="s">
        <v>9012</v>
      </c>
      <c r="L6781">
        <v>3393</v>
      </c>
      <c r="M6781" s="4" t="s">
        <v>46</v>
      </c>
      <c r="N6781">
        <v>1999</v>
      </c>
      <c r="O6781">
        <v>1197.44</v>
      </c>
      <c r="P6781">
        <v>2570</v>
      </c>
      <c r="Q6781" s="4" t="s">
        <v>23</v>
      </c>
      <c r="R6781" s="4" t="s">
        <v>24</v>
      </c>
    </row>
    <row r="6782" spans="1:19">
      <c r="A6782" s="4" t="s">
        <v>6989</v>
      </c>
      <c r="B6782" s="4" t="s">
        <v>201</v>
      </c>
      <c r="C6782" s="4" t="s">
        <v>9011</v>
      </c>
      <c r="D6782" s="4" t="s">
        <v>82</v>
      </c>
      <c r="E6782" s="4" t="s">
        <v>172</v>
      </c>
      <c r="F6782" s="3">
        <v>42995</v>
      </c>
      <c r="G6782" s="3">
        <v>43096</v>
      </c>
      <c r="H6782">
        <v>4812</v>
      </c>
      <c r="I6782" s="4" t="s">
        <v>9026</v>
      </c>
      <c r="J6782" s="4" t="s">
        <v>9024</v>
      </c>
      <c r="K6782" s="4" t="s">
        <v>9010</v>
      </c>
      <c r="L6782">
        <v>4821</v>
      </c>
      <c r="M6782" s="4" t="s">
        <v>36</v>
      </c>
      <c r="N6782">
        <v>1982</v>
      </c>
      <c r="O6782">
        <v>11698.03</v>
      </c>
      <c r="P6782">
        <v>34288</v>
      </c>
      <c r="Q6782" s="4" t="s">
        <v>23</v>
      </c>
      <c r="R6782" s="4" t="s">
        <v>24</v>
      </c>
      <c r="S6782">
        <v>101</v>
      </c>
    </row>
    <row r="6783" spans="1:19">
      <c r="A6783" s="4" t="s">
        <v>6990</v>
      </c>
      <c r="B6783" s="4" t="s">
        <v>232</v>
      </c>
      <c r="C6783" s="4" t="s">
        <v>179</v>
      </c>
      <c r="D6783" s="4" t="s">
        <v>25</v>
      </c>
      <c r="E6783" s="4" t="s">
        <v>197</v>
      </c>
      <c r="F6783" s="3">
        <v>42995</v>
      </c>
      <c r="G6783" s="3">
        <v>43066</v>
      </c>
      <c r="H6783">
        <v>0</v>
      </c>
      <c r="I6783" s="4" t="s">
        <v>9021</v>
      </c>
      <c r="J6783" s="4" t="s">
        <v>9019</v>
      </c>
      <c r="K6783" s="4" t="s">
        <v>9010</v>
      </c>
      <c r="L6783">
        <v>550</v>
      </c>
      <c r="M6783" s="4" t="s">
        <v>26</v>
      </c>
      <c r="N6783">
        <v>1999</v>
      </c>
      <c r="O6783">
        <v>251.41</v>
      </c>
      <c r="P6783">
        <v>495</v>
      </c>
      <c r="Q6783" s="4" t="s">
        <v>23</v>
      </c>
      <c r="R6783" s="4" t="s">
        <v>24</v>
      </c>
      <c r="S6783">
        <v>71</v>
      </c>
    </row>
    <row r="6784" spans="1:19">
      <c r="A6784" s="4" t="s">
        <v>6991</v>
      </c>
      <c r="B6784" s="4" t="s">
        <v>232</v>
      </c>
      <c r="C6784" s="4" t="s">
        <v>171</v>
      </c>
      <c r="D6784" s="4" t="s">
        <v>78</v>
      </c>
      <c r="E6784" s="4" t="s">
        <v>197</v>
      </c>
      <c r="F6784" s="3">
        <v>42995</v>
      </c>
      <c r="G6784" s="3">
        <v>43090</v>
      </c>
      <c r="H6784">
        <v>0</v>
      </c>
      <c r="I6784" s="4" t="s">
        <v>9021</v>
      </c>
      <c r="J6784" s="4" t="s">
        <v>9019</v>
      </c>
      <c r="K6784" s="4" t="s">
        <v>9010</v>
      </c>
      <c r="L6784">
        <v>1096</v>
      </c>
      <c r="M6784" s="4" t="s">
        <v>55</v>
      </c>
      <c r="N6784">
        <v>1994</v>
      </c>
      <c r="O6784">
        <v>6395.05</v>
      </c>
      <c r="P6784">
        <v>20275</v>
      </c>
      <c r="Q6784" s="4" t="s">
        <v>23</v>
      </c>
      <c r="R6784" s="4" t="s">
        <v>24</v>
      </c>
      <c r="S6784">
        <v>95</v>
      </c>
    </row>
    <row r="6785" spans="1:19">
      <c r="A6785" s="4" t="s">
        <v>6992</v>
      </c>
      <c r="B6785" s="4" t="s">
        <v>232</v>
      </c>
      <c r="C6785" s="4" t="s">
        <v>199</v>
      </c>
      <c r="D6785" s="4" t="s">
        <v>25</v>
      </c>
      <c r="E6785" s="4" t="s">
        <v>197</v>
      </c>
      <c r="F6785" s="3">
        <v>42995</v>
      </c>
      <c r="G6785" s="3">
        <v>43051</v>
      </c>
      <c r="H6785">
        <v>0</v>
      </c>
      <c r="I6785" s="4" t="s">
        <v>9021</v>
      </c>
      <c r="J6785" s="4" t="s">
        <v>9019</v>
      </c>
      <c r="K6785" s="4" t="s">
        <v>9010</v>
      </c>
      <c r="L6785">
        <v>5482</v>
      </c>
      <c r="M6785" s="4" t="s">
        <v>26</v>
      </c>
      <c r="N6785">
        <v>1999</v>
      </c>
      <c r="O6785">
        <v>251.41</v>
      </c>
      <c r="P6785">
        <v>495</v>
      </c>
      <c r="Q6785" s="4" t="s">
        <v>23</v>
      </c>
      <c r="R6785" s="4" t="s">
        <v>24</v>
      </c>
      <c r="S6785">
        <v>56</v>
      </c>
    </row>
    <row r="6786" spans="1:19">
      <c r="A6786" s="4" t="s">
        <v>6993</v>
      </c>
      <c r="B6786" s="4" t="s">
        <v>232</v>
      </c>
      <c r="C6786" s="4" t="s">
        <v>9011</v>
      </c>
      <c r="D6786" s="4" t="s">
        <v>31</v>
      </c>
      <c r="E6786" s="4" t="s">
        <v>172</v>
      </c>
      <c r="F6786" s="3">
        <v>42995</v>
      </c>
      <c r="G6786" s="3">
        <v>43058</v>
      </c>
      <c r="H6786">
        <v>5186</v>
      </c>
      <c r="I6786" s="4" t="s">
        <v>9021</v>
      </c>
      <c r="J6786" s="4" t="s">
        <v>9019</v>
      </c>
      <c r="K6786" s="4" t="s">
        <v>9010</v>
      </c>
      <c r="L6786">
        <v>4821</v>
      </c>
      <c r="M6786" s="4" t="s">
        <v>26</v>
      </c>
      <c r="N6786">
        <v>1991</v>
      </c>
      <c r="O6786">
        <v>326.82</v>
      </c>
      <c r="P6786">
        <v>1016</v>
      </c>
      <c r="Q6786" s="4" t="s">
        <v>23</v>
      </c>
      <c r="R6786" s="4" t="s">
        <v>24</v>
      </c>
      <c r="S6786">
        <v>63</v>
      </c>
    </row>
    <row r="6787" spans="1:19">
      <c r="A6787" s="4" t="s">
        <v>6994</v>
      </c>
      <c r="B6787" s="4" t="s">
        <v>205</v>
      </c>
      <c r="C6787" s="4" t="s">
        <v>177</v>
      </c>
      <c r="D6787" s="4" t="s">
        <v>84</v>
      </c>
      <c r="E6787" s="4" t="s">
        <v>172</v>
      </c>
      <c r="F6787" s="3">
        <v>42995</v>
      </c>
      <c r="G6787" s="3">
        <v>43071</v>
      </c>
      <c r="H6787">
        <v>49</v>
      </c>
      <c r="I6787" s="4" t="s">
        <v>9023</v>
      </c>
      <c r="J6787" s="4" t="s">
        <v>9024</v>
      </c>
      <c r="K6787" s="4" t="s">
        <v>9012</v>
      </c>
      <c r="L6787">
        <v>55</v>
      </c>
      <c r="M6787" s="4" t="s">
        <v>9322</v>
      </c>
      <c r="N6787">
        <v>1980</v>
      </c>
      <c r="O6787">
        <v>7708.38</v>
      </c>
      <c r="P6787">
        <v>13756</v>
      </c>
      <c r="Q6787" s="4" t="s">
        <v>23</v>
      </c>
      <c r="R6787" s="4" t="s">
        <v>24</v>
      </c>
      <c r="S6787">
        <v>76</v>
      </c>
    </row>
    <row r="6788" spans="1:19">
      <c r="A6788" s="4" t="s">
        <v>6995</v>
      </c>
      <c r="B6788" s="4" t="s">
        <v>181</v>
      </c>
      <c r="C6788" s="4" t="s">
        <v>9011</v>
      </c>
      <c r="D6788" s="4" t="s">
        <v>84</v>
      </c>
      <c r="E6788" s="4" t="s">
        <v>172</v>
      </c>
      <c r="F6788" s="3">
        <v>42995</v>
      </c>
      <c r="G6788" s="3">
        <v>43005</v>
      </c>
      <c r="H6788">
        <v>4800</v>
      </c>
      <c r="I6788" s="4" t="s">
        <v>9026</v>
      </c>
      <c r="J6788" s="4" t="s">
        <v>9024</v>
      </c>
      <c r="K6788" s="4" t="s">
        <v>9010</v>
      </c>
      <c r="L6788">
        <v>4821</v>
      </c>
      <c r="M6788" s="4" t="s">
        <v>9322</v>
      </c>
      <c r="N6788">
        <v>1980</v>
      </c>
      <c r="O6788">
        <v>7708.38</v>
      </c>
      <c r="P6788">
        <v>13756</v>
      </c>
      <c r="Q6788" s="4" t="s">
        <v>23</v>
      </c>
      <c r="R6788" s="4" t="s">
        <v>24</v>
      </c>
      <c r="S6788">
        <v>10</v>
      </c>
    </row>
    <row r="6789" spans="1:19">
      <c r="A6789" s="4" t="s">
        <v>6996</v>
      </c>
      <c r="B6789" s="4" t="s">
        <v>210</v>
      </c>
      <c r="C6789" s="4" t="s">
        <v>9011</v>
      </c>
      <c r="D6789" s="4" t="s">
        <v>78</v>
      </c>
      <c r="E6789" s="4" t="s">
        <v>172</v>
      </c>
      <c r="F6789" s="3">
        <v>42996</v>
      </c>
      <c r="G6789" s="3">
        <v>43093</v>
      </c>
      <c r="H6789">
        <v>5627</v>
      </c>
      <c r="I6789" s="4" t="s">
        <v>9021</v>
      </c>
      <c r="J6789" s="4" t="s">
        <v>9019</v>
      </c>
      <c r="K6789" s="4" t="s">
        <v>9010</v>
      </c>
      <c r="L6789">
        <v>4821</v>
      </c>
      <c r="M6789" s="4" t="s">
        <v>55</v>
      </c>
      <c r="N6789">
        <v>1994</v>
      </c>
      <c r="O6789">
        <v>6395.05</v>
      </c>
      <c r="P6789">
        <v>20275</v>
      </c>
      <c r="Q6789" s="4" t="s">
        <v>23</v>
      </c>
      <c r="R6789" s="4" t="s">
        <v>24</v>
      </c>
      <c r="S6789">
        <v>97</v>
      </c>
    </row>
    <row r="6790" spans="1:19">
      <c r="A6790" s="4" t="s">
        <v>6997</v>
      </c>
      <c r="B6790" s="4" t="s">
        <v>174</v>
      </c>
      <c r="C6790" s="4" t="s">
        <v>179</v>
      </c>
      <c r="D6790" s="4" t="s">
        <v>70</v>
      </c>
      <c r="E6790" s="4" t="s">
        <v>197</v>
      </c>
      <c r="F6790" s="3">
        <v>42996</v>
      </c>
      <c r="G6790" s="3">
        <v>43002</v>
      </c>
      <c r="H6790">
        <v>0</v>
      </c>
      <c r="I6790" s="4" t="s">
        <v>9016</v>
      </c>
      <c r="J6790" s="4" t="s">
        <v>9015</v>
      </c>
      <c r="K6790" s="4" t="s">
        <v>9010</v>
      </c>
      <c r="L6790">
        <v>550</v>
      </c>
      <c r="M6790" s="4" t="s">
        <v>55</v>
      </c>
      <c r="N6790">
        <v>2007</v>
      </c>
      <c r="O6790">
        <v>86.68</v>
      </c>
      <c r="P6790">
        <v>187</v>
      </c>
      <c r="Q6790" s="4" t="s">
        <v>23</v>
      </c>
      <c r="R6790" s="4" t="s">
        <v>56</v>
      </c>
      <c r="S6790">
        <v>6</v>
      </c>
    </row>
    <row r="6791" spans="1:19">
      <c r="A6791" s="4" t="s">
        <v>6998</v>
      </c>
      <c r="B6791" s="4" t="s">
        <v>174</v>
      </c>
      <c r="C6791" s="4" t="s">
        <v>9011</v>
      </c>
      <c r="D6791" s="4" t="s">
        <v>109</v>
      </c>
      <c r="E6791" s="4" t="s">
        <v>172</v>
      </c>
      <c r="F6791" s="3">
        <v>42996</v>
      </c>
      <c r="G6791" s="3">
        <v>43075</v>
      </c>
      <c r="H6791">
        <v>3779</v>
      </c>
      <c r="I6791" s="4" t="s">
        <v>9016</v>
      </c>
      <c r="J6791" s="4" t="s">
        <v>9015</v>
      </c>
      <c r="K6791" s="4" t="s">
        <v>9010</v>
      </c>
      <c r="L6791">
        <v>4821</v>
      </c>
      <c r="M6791" s="4" t="s">
        <v>58</v>
      </c>
      <c r="N6791">
        <v>1987</v>
      </c>
      <c r="O6791">
        <v>1698.2</v>
      </c>
      <c r="P6791">
        <v>3798</v>
      </c>
      <c r="Q6791" s="4" t="s">
        <v>23</v>
      </c>
      <c r="R6791" s="4" t="s">
        <v>24</v>
      </c>
      <c r="S6791">
        <v>79</v>
      </c>
    </row>
    <row r="6792" spans="1:19">
      <c r="A6792" s="4" t="s">
        <v>6999</v>
      </c>
      <c r="B6792" s="4" t="s">
        <v>174</v>
      </c>
      <c r="C6792" s="4" t="s">
        <v>9011</v>
      </c>
      <c r="D6792" s="4" t="s">
        <v>92</v>
      </c>
      <c r="E6792" s="4" t="s">
        <v>172</v>
      </c>
      <c r="F6792" s="3">
        <v>42996</v>
      </c>
      <c r="G6792" s="3">
        <v>43044</v>
      </c>
      <c r="H6792">
        <v>5231</v>
      </c>
      <c r="I6792" s="4" t="s">
        <v>9016</v>
      </c>
      <c r="J6792" s="4" t="s">
        <v>9015</v>
      </c>
      <c r="K6792" s="4" t="s">
        <v>9010</v>
      </c>
      <c r="L6792">
        <v>4821</v>
      </c>
      <c r="M6792" s="4" t="s">
        <v>73</v>
      </c>
      <c r="N6792">
        <v>1997</v>
      </c>
      <c r="O6792">
        <v>2041.73</v>
      </c>
      <c r="P6792">
        <v>5276</v>
      </c>
      <c r="Q6792" s="4" t="s">
        <v>23</v>
      </c>
      <c r="R6792" s="4" t="s">
        <v>24</v>
      </c>
      <c r="S6792">
        <v>48</v>
      </c>
    </row>
    <row r="6793" spans="1:19">
      <c r="A6793" s="4" t="s">
        <v>7000</v>
      </c>
      <c r="B6793" s="4" t="s">
        <v>263</v>
      </c>
      <c r="C6793" s="4" t="s">
        <v>199</v>
      </c>
      <c r="D6793" s="4" t="s">
        <v>88</v>
      </c>
      <c r="E6793" s="4" t="s">
        <v>197</v>
      </c>
      <c r="F6793" s="3">
        <v>42996</v>
      </c>
      <c r="G6793" s="3">
        <v>43006</v>
      </c>
      <c r="H6793">
        <v>0</v>
      </c>
      <c r="I6793" s="4" t="s">
        <v>9021</v>
      </c>
      <c r="J6793" s="4" t="s">
        <v>9019</v>
      </c>
      <c r="K6793" s="4" t="s">
        <v>9010</v>
      </c>
      <c r="L6793">
        <v>5482</v>
      </c>
      <c r="M6793" s="4" t="s">
        <v>46</v>
      </c>
      <c r="N6793">
        <v>1984</v>
      </c>
      <c r="O6793">
        <v>3027.46</v>
      </c>
      <c r="P6793">
        <v>9516</v>
      </c>
      <c r="Q6793" s="4" t="s">
        <v>89</v>
      </c>
      <c r="R6793" s="4" t="s">
        <v>24</v>
      </c>
      <c r="S6793">
        <v>10</v>
      </c>
    </row>
    <row r="6794" spans="1:19">
      <c r="A6794" s="4" t="s">
        <v>7001</v>
      </c>
      <c r="B6794" s="4" t="s">
        <v>263</v>
      </c>
      <c r="C6794" s="4" t="s">
        <v>199</v>
      </c>
      <c r="D6794" s="4" t="s">
        <v>123</v>
      </c>
      <c r="E6794" s="4" t="s">
        <v>197</v>
      </c>
      <c r="F6794" s="3">
        <v>42996</v>
      </c>
      <c r="G6794" s="3">
        <v>43065</v>
      </c>
      <c r="H6794">
        <v>0</v>
      </c>
      <c r="I6794" s="4" t="s">
        <v>9021</v>
      </c>
      <c r="J6794" s="4" t="s">
        <v>9019</v>
      </c>
      <c r="K6794" s="4" t="s">
        <v>9010</v>
      </c>
      <c r="L6794">
        <v>5482</v>
      </c>
      <c r="M6794" s="4" t="s">
        <v>39</v>
      </c>
      <c r="N6794">
        <v>1989</v>
      </c>
      <c r="O6794">
        <v>3838.39</v>
      </c>
      <c r="P6794">
        <v>8274</v>
      </c>
      <c r="Q6794" s="4" t="s">
        <v>23</v>
      </c>
      <c r="R6794" s="4" t="s">
        <v>24</v>
      </c>
      <c r="S6794">
        <v>69</v>
      </c>
    </row>
    <row r="6795" spans="1:19">
      <c r="A6795" s="4" t="s">
        <v>7002</v>
      </c>
      <c r="B6795" s="4" t="s">
        <v>203</v>
      </c>
      <c r="C6795" s="4" t="s">
        <v>192</v>
      </c>
      <c r="D6795" s="4" t="s">
        <v>54</v>
      </c>
      <c r="E6795" s="4" t="s">
        <v>172</v>
      </c>
      <c r="F6795" s="3">
        <v>42996</v>
      </c>
      <c r="G6795" s="3">
        <v>43071</v>
      </c>
      <c r="H6795">
        <v>2918</v>
      </c>
      <c r="I6795" s="4" t="s">
        <v>9023</v>
      </c>
      <c r="J6795" s="4" t="s">
        <v>9024</v>
      </c>
      <c r="K6795" s="4" t="s">
        <v>9012</v>
      </c>
      <c r="L6795">
        <v>3393</v>
      </c>
      <c r="M6795" s="4" t="s">
        <v>55</v>
      </c>
      <c r="N6795">
        <v>1995</v>
      </c>
      <c r="O6795">
        <v>1825.82</v>
      </c>
      <c r="P6795">
        <v>5595</v>
      </c>
      <c r="Q6795" s="4" t="s">
        <v>23</v>
      </c>
      <c r="R6795" s="4" t="s">
        <v>56</v>
      </c>
      <c r="S6795">
        <v>75</v>
      </c>
    </row>
    <row r="6796" spans="1:19">
      <c r="A6796" s="4" t="s">
        <v>7003</v>
      </c>
      <c r="B6796" s="4" t="s">
        <v>191</v>
      </c>
      <c r="C6796" s="4" t="s">
        <v>192</v>
      </c>
      <c r="D6796" s="4" t="s">
        <v>24</v>
      </c>
      <c r="E6796" s="4" t="s">
        <v>193</v>
      </c>
      <c r="F6796" s="3">
        <v>42996</v>
      </c>
      <c r="G6796" s="3"/>
      <c r="I6796" s="4" t="s">
        <v>9026</v>
      </c>
      <c r="J6796" s="4" t="s">
        <v>9024</v>
      </c>
      <c r="K6796" s="4" t="s">
        <v>9012</v>
      </c>
      <c r="L6796">
        <v>3393</v>
      </c>
      <c r="M6796" s="4"/>
      <c r="Q6796" s="4"/>
      <c r="R6796" s="4"/>
    </row>
    <row r="6797" spans="1:19">
      <c r="A6797" s="4" t="s">
        <v>7004</v>
      </c>
      <c r="B6797" s="4" t="s">
        <v>343</v>
      </c>
      <c r="C6797" s="4" t="s">
        <v>171</v>
      </c>
      <c r="D6797" s="4" t="s">
        <v>61</v>
      </c>
      <c r="E6797" s="4" t="s">
        <v>197</v>
      </c>
      <c r="F6797" s="3">
        <v>42996</v>
      </c>
      <c r="G6797" s="3">
        <v>43074</v>
      </c>
      <c r="H6797">
        <v>0</v>
      </c>
      <c r="I6797" s="4" t="s">
        <v>9016</v>
      </c>
      <c r="J6797" s="4" t="s">
        <v>9015</v>
      </c>
      <c r="K6797" s="4" t="s">
        <v>9010</v>
      </c>
      <c r="L6797">
        <v>1096</v>
      </c>
      <c r="M6797" s="4" t="s">
        <v>58</v>
      </c>
      <c r="N6797">
        <v>1991</v>
      </c>
      <c r="O6797">
        <v>2819.5</v>
      </c>
      <c r="P6797">
        <v>7227</v>
      </c>
      <c r="Q6797" s="4" t="s">
        <v>23</v>
      </c>
      <c r="R6797" s="4" t="s">
        <v>62</v>
      </c>
      <c r="S6797">
        <v>78</v>
      </c>
    </row>
    <row r="6798" spans="1:19">
      <c r="A6798" s="4" t="s">
        <v>7005</v>
      </c>
      <c r="B6798" s="4" t="s">
        <v>343</v>
      </c>
      <c r="C6798" s="4" t="s">
        <v>9011</v>
      </c>
      <c r="D6798" s="4" t="s">
        <v>57</v>
      </c>
      <c r="E6798" s="4" t="s">
        <v>172</v>
      </c>
      <c r="F6798" s="3">
        <v>42996</v>
      </c>
      <c r="G6798" s="3">
        <v>43005</v>
      </c>
      <c r="H6798">
        <v>4902</v>
      </c>
      <c r="I6798" s="4" t="s">
        <v>9016</v>
      </c>
      <c r="J6798" s="4" t="s">
        <v>9015</v>
      </c>
      <c r="K6798" s="4" t="s">
        <v>9010</v>
      </c>
      <c r="L6798">
        <v>4821</v>
      </c>
      <c r="M6798" s="4" t="s">
        <v>58</v>
      </c>
      <c r="N6798">
        <v>2006</v>
      </c>
      <c r="O6798">
        <v>1102.43</v>
      </c>
      <c r="P6798">
        <v>1759</v>
      </c>
      <c r="Q6798" s="4" t="s">
        <v>23</v>
      </c>
      <c r="R6798" s="4" t="s">
        <v>24</v>
      </c>
      <c r="S6798">
        <v>9</v>
      </c>
    </row>
    <row r="6799" spans="1:19">
      <c r="A6799" s="4" t="s">
        <v>7006</v>
      </c>
      <c r="B6799" s="4" t="s">
        <v>219</v>
      </c>
      <c r="C6799" s="4" t="s">
        <v>179</v>
      </c>
      <c r="D6799" s="4" t="s">
        <v>75</v>
      </c>
      <c r="E6799" s="4" t="s">
        <v>172</v>
      </c>
      <c r="F6799" s="3">
        <v>42996</v>
      </c>
      <c r="G6799" s="3">
        <v>43061</v>
      </c>
      <c r="H6799">
        <v>531</v>
      </c>
      <c r="I6799" s="4" t="s">
        <v>9026</v>
      </c>
      <c r="J6799" s="4" t="s">
        <v>9024</v>
      </c>
      <c r="K6799" s="4" t="s">
        <v>9010</v>
      </c>
      <c r="L6799">
        <v>550</v>
      </c>
      <c r="M6799" s="4" t="s">
        <v>73</v>
      </c>
      <c r="N6799">
        <v>1982</v>
      </c>
      <c r="O6799">
        <v>792.46</v>
      </c>
      <c r="P6799">
        <v>1299</v>
      </c>
      <c r="Q6799" s="4" t="s">
        <v>23</v>
      </c>
      <c r="R6799" s="4" t="s">
        <v>24</v>
      </c>
      <c r="S6799">
        <v>65</v>
      </c>
    </row>
    <row r="6800" spans="1:19">
      <c r="A6800" s="4" t="s">
        <v>7007</v>
      </c>
      <c r="B6800" s="4" t="s">
        <v>230</v>
      </c>
      <c r="C6800" s="4" t="s">
        <v>179</v>
      </c>
      <c r="D6800" s="4" t="s">
        <v>24</v>
      </c>
      <c r="E6800" s="4" t="s">
        <v>193</v>
      </c>
      <c r="F6800" s="3">
        <v>42996</v>
      </c>
      <c r="G6800" s="3"/>
      <c r="I6800" s="4" t="s">
        <v>9026</v>
      </c>
      <c r="J6800" s="4" t="s">
        <v>9024</v>
      </c>
      <c r="K6800" s="4" t="s">
        <v>9010</v>
      </c>
      <c r="L6800">
        <v>550</v>
      </c>
      <c r="M6800" s="4"/>
      <c r="Q6800" s="4"/>
      <c r="R6800" s="4"/>
    </row>
    <row r="6801" spans="1:19">
      <c r="A6801" s="4" t="s">
        <v>7008</v>
      </c>
      <c r="B6801" s="4" t="s">
        <v>230</v>
      </c>
      <c r="C6801" s="4" t="s">
        <v>199</v>
      </c>
      <c r="D6801" s="4" t="s">
        <v>108</v>
      </c>
      <c r="E6801" s="4" t="s">
        <v>197</v>
      </c>
      <c r="F6801" s="3">
        <v>42996</v>
      </c>
      <c r="G6801" s="3">
        <v>43060</v>
      </c>
      <c r="H6801">
        <v>0</v>
      </c>
      <c r="I6801" s="4" t="s">
        <v>9026</v>
      </c>
      <c r="J6801" s="4" t="s">
        <v>9024</v>
      </c>
      <c r="K6801" s="4" t="s">
        <v>9010</v>
      </c>
      <c r="L6801">
        <v>5482</v>
      </c>
      <c r="M6801" s="4" t="s">
        <v>33</v>
      </c>
      <c r="N6801">
        <v>1996</v>
      </c>
      <c r="O6801">
        <v>2214.94</v>
      </c>
      <c r="P6801">
        <v>5374</v>
      </c>
      <c r="Q6801" s="4" t="s">
        <v>23</v>
      </c>
      <c r="R6801" s="4" t="s">
        <v>24</v>
      </c>
      <c r="S6801">
        <v>64</v>
      </c>
    </row>
    <row r="6802" spans="1:19">
      <c r="A6802" s="4" t="s">
        <v>7009</v>
      </c>
      <c r="B6802" s="4" t="s">
        <v>230</v>
      </c>
      <c r="C6802" s="4" t="s">
        <v>179</v>
      </c>
      <c r="D6802" s="4" t="s">
        <v>108</v>
      </c>
      <c r="E6802" s="4" t="s">
        <v>172</v>
      </c>
      <c r="F6802" s="3">
        <v>42996</v>
      </c>
      <c r="G6802" s="3">
        <v>43069</v>
      </c>
      <c r="H6802">
        <v>526</v>
      </c>
      <c r="I6802" s="4" t="s">
        <v>9026</v>
      </c>
      <c r="J6802" s="4" t="s">
        <v>9024</v>
      </c>
      <c r="K6802" s="4" t="s">
        <v>9010</v>
      </c>
      <c r="L6802">
        <v>550</v>
      </c>
      <c r="M6802" s="4" t="s">
        <v>33</v>
      </c>
      <c r="N6802">
        <v>1996</v>
      </c>
      <c r="O6802">
        <v>2214.94</v>
      </c>
      <c r="P6802">
        <v>5374</v>
      </c>
      <c r="Q6802" s="4" t="s">
        <v>23</v>
      </c>
      <c r="R6802" s="4" t="s">
        <v>24</v>
      </c>
      <c r="S6802">
        <v>73</v>
      </c>
    </row>
    <row r="6803" spans="1:19">
      <c r="A6803" s="4" t="s">
        <v>7010</v>
      </c>
      <c r="B6803" s="4" t="s">
        <v>256</v>
      </c>
      <c r="C6803" s="4" t="s">
        <v>179</v>
      </c>
      <c r="D6803" s="4" t="s">
        <v>103</v>
      </c>
      <c r="E6803" s="4" t="s">
        <v>197</v>
      </c>
      <c r="F6803" s="3">
        <v>42996</v>
      </c>
      <c r="G6803" s="3">
        <v>43050</v>
      </c>
      <c r="H6803">
        <v>0</v>
      </c>
      <c r="I6803" s="4" t="s">
        <v>9014</v>
      </c>
      <c r="J6803" s="4" t="s">
        <v>9015</v>
      </c>
      <c r="K6803" s="4" t="s">
        <v>9010</v>
      </c>
      <c r="L6803">
        <v>550</v>
      </c>
      <c r="M6803" s="4" t="s">
        <v>26</v>
      </c>
      <c r="N6803">
        <v>1992</v>
      </c>
      <c r="O6803">
        <v>3922.42</v>
      </c>
      <c r="P6803">
        <v>6837</v>
      </c>
      <c r="Q6803" s="4" t="s">
        <v>23</v>
      </c>
      <c r="R6803" s="4" t="s">
        <v>24</v>
      </c>
      <c r="S6803">
        <v>54</v>
      </c>
    </row>
    <row r="6804" spans="1:19">
      <c r="A6804" s="4" t="s">
        <v>7011</v>
      </c>
      <c r="B6804" s="4" t="s">
        <v>256</v>
      </c>
      <c r="C6804" s="4" t="s">
        <v>179</v>
      </c>
      <c r="D6804" s="4" t="s">
        <v>85</v>
      </c>
      <c r="E6804" s="4" t="s">
        <v>172</v>
      </c>
      <c r="F6804" s="3">
        <v>42996</v>
      </c>
      <c r="G6804" s="3">
        <v>43056</v>
      </c>
      <c r="H6804">
        <v>485</v>
      </c>
      <c r="I6804" s="4" t="s">
        <v>9014</v>
      </c>
      <c r="J6804" s="4" t="s">
        <v>9015</v>
      </c>
      <c r="K6804" s="4" t="s">
        <v>9010</v>
      </c>
      <c r="L6804">
        <v>550</v>
      </c>
      <c r="M6804" s="4" t="s">
        <v>46</v>
      </c>
      <c r="N6804">
        <v>1985</v>
      </c>
      <c r="O6804">
        <v>375.43</v>
      </c>
      <c r="P6804">
        <v>1190</v>
      </c>
      <c r="Q6804" s="4" t="s">
        <v>23</v>
      </c>
      <c r="R6804" s="4" t="s">
        <v>24</v>
      </c>
      <c r="S6804">
        <v>60</v>
      </c>
    </row>
    <row r="6805" spans="1:19">
      <c r="A6805" s="4" t="s">
        <v>7012</v>
      </c>
      <c r="B6805" s="4" t="s">
        <v>201</v>
      </c>
      <c r="C6805" s="4" t="s">
        <v>192</v>
      </c>
      <c r="D6805" s="4" t="s">
        <v>24</v>
      </c>
      <c r="E6805" s="4" t="s">
        <v>193</v>
      </c>
      <c r="F6805" s="3">
        <v>42996</v>
      </c>
      <c r="G6805" s="3"/>
      <c r="I6805" s="4" t="s">
        <v>9026</v>
      </c>
      <c r="J6805" s="4" t="s">
        <v>9024</v>
      </c>
      <c r="K6805" s="4" t="s">
        <v>9012</v>
      </c>
      <c r="L6805">
        <v>3393</v>
      </c>
      <c r="M6805" s="4"/>
      <c r="Q6805" s="4"/>
      <c r="R6805" s="4"/>
    </row>
    <row r="6806" spans="1:19">
      <c r="A6806" s="4" t="s">
        <v>7013</v>
      </c>
      <c r="B6806" s="4" t="s">
        <v>170</v>
      </c>
      <c r="C6806" s="4" t="s">
        <v>179</v>
      </c>
      <c r="D6806" s="4" t="s">
        <v>104</v>
      </c>
      <c r="E6806" s="4" t="s">
        <v>172</v>
      </c>
      <c r="F6806" s="3">
        <v>42996</v>
      </c>
      <c r="G6806" s="3">
        <v>43094</v>
      </c>
      <c r="H6806">
        <v>520</v>
      </c>
      <c r="I6806" s="4" t="s">
        <v>9014</v>
      </c>
      <c r="J6806" s="4" t="s">
        <v>9015</v>
      </c>
      <c r="K6806" s="4" t="s">
        <v>9010</v>
      </c>
      <c r="L6806">
        <v>550</v>
      </c>
      <c r="M6806" s="4" t="s">
        <v>9322</v>
      </c>
      <c r="N6806">
        <v>1983</v>
      </c>
      <c r="O6806">
        <v>1008.06</v>
      </c>
      <c r="P6806">
        <v>1238</v>
      </c>
      <c r="Q6806" s="4" t="s">
        <v>23</v>
      </c>
      <c r="R6806" s="4" t="s">
        <v>24</v>
      </c>
      <c r="S6806">
        <v>98</v>
      </c>
    </row>
    <row r="6807" spans="1:19">
      <c r="A6807" s="4" t="s">
        <v>7014</v>
      </c>
      <c r="B6807" s="4" t="s">
        <v>189</v>
      </c>
      <c r="C6807" s="4" t="s">
        <v>171</v>
      </c>
      <c r="D6807" s="4" t="s">
        <v>51</v>
      </c>
      <c r="E6807" s="4" t="s">
        <v>172</v>
      </c>
      <c r="F6807" s="3">
        <v>42996</v>
      </c>
      <c r="G6807" s="3">
        <v>43092</v>
      </c>
      <c r="H6807">
        <v>1020</v>
      </c>
      <c r="I6807" s="4" t="s">
        <v>9016</v>
      </c>
      <c r="J6807" s="4" t="s">
        <v>9015</v>
      </c>
      <c r="K6807" s="4" t="s">
        <v>9010</v>
      </c>
      <c r="L6807">
        <v>1096</v>
      </c>
      <c r="M6807" s="4" t="s">
        <v>36</v>
      </c>
      <c r="N6807">
        <v>1982</v>
      </c>
      <c r="O6807">
        <v>4618</v>
      </c>
      <c r="P6807">
        <v>10083</v>
      </c>
      <c r="Q6807" s="4" t="s">
        <v>23</v>
      </c>
      <c r="R6807" s="4" t="s">
        <v>24</v>
      </c>
      <c r="S6807">
        <v>96</v>
      </c>
    </row>
    <row r="6808" spans="1:19">
      <c r="A6808" s="4" t="s">
        <v>7015</v>
      </c>
      <c r="B6808" s="4" t="s">
        <v>232</v>
      </c>
      <c r="C6808" s="4" t="s">
        <v>171</v>
      </c>
      <c r="D6808" s="4" t="s">
        <v>88</v>
      </c>
      <c r="E6808" s="4" t="s">
        <v>197</v>
      </c>
      <c r="F6808" s="3">
        <v>42996</v>
      </c>
      <c r="G6808" s="3">
        <v>43073</v>
      </c>
      <c r="H6808">
        <v>0</v>
      </c>
      <c r="I6808" s="4" t="s">
        <v>9021</v>
      </c>
      <c r="J6808" s="4" t="s">
        <v>9019</v>
      </c>
      <c r="K6808" s="4" t="s">
        <v>9010</v>
      </c>
      <c r="L6808">
        <v>1096</v>
      </c>
      <c r="M6808" s="4" t="s">
        <v>46</v>
      </c>
      <c r="N6808">
        <v>1984</v>
      </c>
      <c r="O6808">
        <v>3027.46</v>
      </c>
      <c r="P6808">
        <v>9516</v>
      </c>
      <c r="Q6808" s="4" t="s">
        <v>89</v>
      </c>
      <c r="R6808" s="4" t="s">
        <v>24</v>
      </c>
      <c r="S6808">
        <v>77</v>
      </c>
    </row>
    <row r="6809" spans="1:19">
      <c r="A6809" s="4" t="s">
        <v>7016</v>
      </c>
      <c r="B6809" s="4" t="s">
        <v>232</v>
      </c>
      <c r="C6809" s="4" t="s">
        <v>192</v>
      </c>
      <c r="D6809" s="4" t="s">
        <v>125</v>
      </c>
      <c r="E6809" s="4" t="s">
        <v>197</v>
      </c>
      <c r="F6809" s="3">
        <v>42996</v>
      </c>
      <c r="G6809" s="3">
        <v>43089</v>
      </c>
      <c r="H6809">
        <v>0</v>
      </c>
      <c r="I6809" s="4" t="s">
        <v>9021</v>
      </c>
      <c r="J6809" s="4" t="s">
        <v>9019</v>
      </c>
      <c r="K6809" s="4" t="s">
        <v>9012</v>
      </c>
      <c r="L6809">
        <v>3393</v>
      </c>
      <c r="M6809" s="4" t="s">
        <v>33</v>
      </c>
      <c r="N6809">
        <v>2005</v>
      </c>
      <c r="O6809">
        <v>2261.0500000000002</v>
      </c>
      <c r="P6809">
        <v>3851</v>
      </c>
      <c r="Q6809" s="4" t="s">
        <v>23</v>
      </c>
      <c r="R6809" s="4" t="s">
        <v>24</v>
      </c>
      <c r="S6809">
        <v>93</v>
      </c>
    </row>
    <row r="6810" spans="1:19">
      <c r="A6810" s="4" t="s">
        <v>7017</v>
      </c>
      <c r="B6810" s="4" t="s">
        <v>226</v>
      </c>
      <c r="C6810" s="4" t="s">
        <v>9011</v>
      </c>
      <c r="D6810" s="4" t="s">
        <v>50</v>
      </c>
      <c r="E6810" s="4" t="s">
        <v>172</v>
      </c>
      <c r="F6810" s="3">
        <v>42996</v>
      </c>
      <c r="G6810" s="3">
        <v>43054</v>
      </c>
      <c r="H6810">
        <v>4205</v>
      </c>
      <c r="I6810" s="4" t="s">
        <v>9018</v>
      </c>
      <c r="J6810" s="4" t="s">
        <v>9019</v>
      </c>
      <c r="K6810" s="4" t="s">
        <v>9010</v>
      </c>
      <c r="L6810">
        <v>4821</v>
      </c>
      <c r="M6810" s="4" t="s">
        <v>9322</v>
      </c>
      <c r="N6810">
        <v>1992</v>
      </c>
      <c r="O6810">
        <v>1712.68</v>
      </c>
      <c r="P6810">
        <v>3194</v>
      </c>
      <c r="Q6810" s="4" t="s">
        <v>23</v>
      </c>
      <c r="R6810" s="4" t="s">
        <v>21</v>
      </c>
      <c r="S6810">
        <v>58</v>
      </c>
    </row>
    <row r="6811" spans="1:19">
      <c r="A6811" s="4" t="s">
        <v>7018</v>
      </c>
      <c r="B6811" s="4" t="s">
        <v>185</v>
      </c>
      <c r="C6811" s="4" t="s">
        <v>179</v>
      </c>
      <c r="D6811" s="4" t="s">
        <v>44</v>
      </c>
      <c r="E6811" s="4" t="s">
        <v>197</v>
      </c>
      <c r="F6811" s="3">
        <v>42996</v>
      </c>
      <c r="G6811" s="3">
        <v>43044</v>
      </c>
      <c r="H6811">
        <v>0</v>
      </c>
      <c r="I6811" s="4" t="s">
        <v>9023</v>
      </c>
      <c r="J6811" s="4" t="s">
        <v>9024</v>
      </c>
      <c r="K6811" s="4" t="s">
        <v>9010</v>
      </c>
      <c r="L6811">
        <v>550</v>
      </c>
      <c r="M6811" s="4" t="s">
        <v>36</v>
      </c>
      <c r="N6811">
        <v>2013</v>
      </c>
      <c r="O6811">
        <v>98.79</v>
      </c>
      <c r="P6811">
        <v>96</v>
      </c>
      <c r="Q6811" s="4" t="s">
        <v>23</v>
      </c>
      <c r="R6811" s="4" t="s">
        <v>35</v>
      </c>
      <c r="S6811">
        <v>48</v>
      </c>
    </row>
    <row r="6812" spans="1:19">
      <c r="A6812" s="4" t="s">
        <v>7019</v>
      </c>
      <c r="B6812" s="4" t="s">
        <v>181</v>
      </c>
      <c r="C6812" s="4" t="s">
        <v>199</v>
      </c>
      <c r="D6812" s="4" t="s">
        <v>78</v>
      </c>
      <c r="E6812" s="4" t="s">
        <v>193</v>
      </c>
      <c r="F6812" s="3">
        <v>42996</v>
      </c>
      <c r="G6812" s="3"/>
      <c r="I6812" s="4" t="s">
        <v>9026</v>
      </c>
      <c r="J6812" s="4" t="s">
        <v>9024</v>
      </c>
      <c r="K6812" s="4" t="s">
        <v>9010</v>
      </c>
      <c r="L6812">
        <v>5482</v>
      </c>
      <c r="M6812" s="4" t="s">
        <v>55</v>
      </c>
      <c r="N6812">
        <v>1994</v>
      </c>
      <c r="O6812">
        <v>6395.05</v>
      </c>
      <c r="P6812">
        <v>20275</v>
      </c>
      <c r="Q6812" s="4" t="s">
        <v>23</v>
      </c>
      <c r="R6812" s="4" t="s">
        <v>24</v>
      </c>
    </row>
    <row r="6813" spans="1:19">
      <c r="A6813" s="4" t="s">
        <v>7020</v>
      </c>
      <c r="B6813" s="4" t="s">
        <v>181</v>
      </c>
      <c r="C6813" s="4" t="s">
        <v>177</v>
      </c>
      <c r="D6813" s="4" t="s">
        <v>118</v>
      </c>
      <c r="E6813" s="4" t="s">
        <v>193</v>
      </c>
      <c r="F6813" s="3">
        <v>42996</v>
      </c>
      <c r="G6813" s="3"/>
      <c r="I6813" s="4" t="s">
        <v>9026</v>
      </c>
      <c r="J6813" s="4" t="s">
        <v>9024</v>
      </c>
      <c r="K6813" s="4" t="s">
        <v>9012</v>
      </c>
      <c r="L6813">
        <v>55</v>
      </c>
      <c r="M6813" s="4" t="s">
        <v>33</v>
      </c>
      <c r="N6813">
        <v>1995</v>
      </c>
      <c r="O6813">
        <v>332.43</v>
      </c>
      <c r="P6813">
        <v>799</v>
      </c>
      <c r="Q6813" s="4" t="s">
        <v>23</v>
      </c>
      <c r="R6813" s="4" t="s">
        <v>24</v>
      </c>
    </row>
    <row r="6814" spans="1:19">
      <c r="A6814" s="4" t="s">
        <v>7021</v>
      </c>
      <c r="B6814" s="4" t="s">
        <v>183</v>
      </c>
      <c r="C6814" s="4" t="s">
        <v>171</v>
      </c>
      <c r="D6814" s="4" t="s">
        <v>61</v>
      </c>
      <c r="E6814" s="4" t="s">
        <v>197</v>
      </c>
      <c r="F6814" s="3">
        <v>42997</v>
      </c>
      <c r="G6814" s="3">
        <v>43008</v>
      </c>
      <c r="H6814">
        <v>0</v>
      </c>
      <c r="I6814" s="4" t="s">
        <v>9014</v>
      </c>
      <c r="J6814" s="4" t="s">
        <v>9015</v>
      </c>
      <c r="K6814" s="4" t="s">
        <v>9010</v>
      </c>
      <c r="L6814">
        <v>1096</v>
      </c>
      <c r="M6814" s="4" t="s">
        <v>58</v>
      </c>
      <c r="N6814">
        <v>1991</v>
      </c>
      <c r="O6814">
        <v>2819.5</v>
      </c>
      <c r="P6814">
        <v>7227</v>
      </c>
      <c r="Q6814" s="4" t="s">
        <v>23</v>
      </c>
      <c r="R6814" s="4" t="s">
        <v>62</v>
      </c>
      <c r="S6814">
        <v>11</v>
      </c>
    </row>
    <row r="6815" spans="1:19">
      <c r="A6815" s="4" t="s">
        <v>7022</v>
      </c>
      <c r="B6815" s="4" t="s">
        <v>304</v>
      </c>
      <c r="C6815" s="4" t="s">
        <v>171</v>
      </c>
      <c r="D6815" s="4" t="s">
        <v>103</v>
      </c>
      <c r="E6815" s="4" t="s">
        <v>197</v>
      </c>
      <c r="F6815" s="3">
        <v>42997</v>
      </c>
      <c r="G6815" s="3">
        <v>43047</v>
      </c>
      <c r="H6815">
        <v>0</v>
      </c>
      <c r="I6815" s="4" t="s">
        <v>9014</v>
      </c>
      <c r="J6815" s="4" t="s">
        <v>9015</v>
      </c>
      <c r="K6815" s="4" t="s">
        <v>9010</v>
      </c>
      <c r="L6815">
        <v>1096</v>
      </c>
      <c r="M6815" s="4" t="s">
        <v>26</v>
      </c>
      <c r="N6815">
        <v>1992</v>
      </c>
      <c r="O6815">
        <v>3922.42</v>
      </c>
      <c r="P6815">
        <v>6837</v>
      </c>
      <c r="Q6815" s="4" t="s">
        <v>23</v>
      </c>
      <c r="R6815" s="4" t="s">
        <v>24</v>
      </c>
      <c r="S6815">
        <v>50</v>
      </c>
    </row>
    <row r="6816" spans="1:19">
      <c r="A6816" s="4" t="s">
        <v>7023</v>
      </c>
      <c r="B6816" s="4" t="s">
        <v>279</v>
      </c>
      <c r="C6816" s="4" t="s">
        <v>199</v>
      </c>
      <c r="D6816" s="4" t="s">
        <v>24</v>
      </c>
      <c r="E6816" s="4" t="s">
        <v>193</v>
      </c>
      <c r="F6816" s="3">
        <v>42997</v>
      </c>
      <c r="G6816" s="3"/>
      <c r="I6816" s="4" t="s">
        <v>9018</v>
      </c>
      <c r="J6816" s="4" t="s">
        <v>9019</v>
      </c>
      <c r="K6816" s="4" t="s">
        <v>9010</v>
      </c>
      <c r="L6816">
        <v>5482</v>
      </c>
      <c r="M6816" s="4"/>
      <c r="Q6816" s="4"/>
      <c r="R6816" s="4"/>
    </row>
    <row r="6817" spans="1:19">
      <c r="A6817" s="4" t="s">
        <v>7024</v>
      </c>
      <c r="B6817" s="4" t="s">
        <v>174</v>
      </c>
      <c r="C6817" s="4" t="s">
        <v>9011</v>
      </c>
      <c r="D6817" s="4" t="s">
        <v>45</v>
      </c>
      <c r="E6817" s="4" t="s">
        <v>172</v>
      </c>
      <c r="F6817" s="3">
        <v>42997</v>
      </c>
      <c r="G6817" s="3">
        <v>43076</v>
      </c>
      <c r="H6817">
        <v>4990</v>
      </c>
      <c r="I6817" s="4" t="s">
        <v>9016</v>
      </c>
      <c r="J6817" s="4" t="s">
        <v>9015</v>
      </c>
      <c r="K6817" s="4" t="s">
        <v>9010</v>
      </c>
      <c r="L6817">
        <v>4821</v>
      </c>
      <c r="M6817" s="4" t="s">
        <v>46</v>
      </c>
      <c r="N6817">
        <v>1995</v>
      </c>
      <c r="O6817">
        <v>2173.98</v>
      </c>
      <c r="P6817">
        <v>2928</v>
      </c>
      <c r="Q6817" s="4" t="s">
        <v>23</v>
      </c>
      <c r="R6817" s="4" t="s">
        <v>47</v>
      </c>
      <c r="S6817">
        <v>79</v>
      </c>
    </row>
    <row r="6818" spans="1:19">
      <c r="A6818" s="4" t="s">
        <v>7025</v>
      </c>
      <c r="B6818" s="4" t="s">
        <v>174</v>
      </c>
      <c r="C6818" s="4" t="s">
        <v>9011</v>
      </c>
      <c r="D6818" s="4" t="s">
        <v>48</v>
      </c>
      <c r="E6818" s="4" t="s">
        <v>172</v>
      </c>
      <c r="F6818" s="3">
        <v>42997</v>
      </c>
      <c r="G6818" s="3">
        <v>43007</v>
      </c>
      <c r="H6818">
        <v>5450</v>
      </c>
      <c r="I6818" s="4" t="s">
        <v>9016</v>
      </c>
      <c r="J6818" s="4" t="s">
        <v>9015</v>
      </c>
      <c r="K6818" s="4" t="s">
        <v>9010</v>
      </c>
      <c r="L6818">
        <v>4821</v>
      </c>
      <c r="M6818" s="4" t="s">
        <v>39</v>
      </c>
      <c r="N6818">
        <v>1998</v>
      </c>
      <c r="O6818">
        <v>217.87</v>
      </c>
      <c r="P6818">
        <v>551</v>
      </c>
      <c r="Q6818" s="4" t="s">
        <v>23</v>
      </c>
      <c r="R6818" s="4" t="s">
        <v>24</v>
      </c>
      <c r="S6818">
        <v>10</v>
      </c>
    </row>
    <row r="6819" spans="1:19">
      <c r="A6819" s="4" t="s">
        <v>7026</v>
      </c>
      <c r="B6819" s="4" t="s">
        <v>212</v>
      </c>
      <c r="C6819" s="4" t="s">
        <v>177</v>
      </c>
      <c r="D6819" s="4" t="s">
        <v>74</v>
      </c>
      <c r="E6819" s="4" t="s">
        <v>172</v>
      </c>
      <c r="F6819" s="3">
        <v>42997</v>
      </c>
      <c r="G6819" s="3">
        <v>43050</v>
      </c>
      <c r="H6819">
        <v>53</v>
      </c>
      <c r="I6819" s="4" t="s">
        <v>9023</v>
      </c>
      <c r="J6819" s="4" t="s">
        <v>9024</v>
      </c>
      <c r="K6819" s="4" t="s">
        <v>9012</v>
      </c>
      <c r="L6819">
        <v>55</v>
      </c>
      <c r="M6819" s="4" t="s">
        <v>33</v>
      </c>
      <c r="N6819">
        <v>2003</v>
      </c>
      <c r="O6819">
        <v>223.8</v>
      </c>
      <c r="P6819">
        <v>299</v>
      </c>
      <c r="Q6819" s="4" t="s">
        <v>23</v>
      </c>
      <c r="R6819" s="4" t="s">
        <v>24</v>
      </c>
      <c r="S6819">
        <v>53</v>
      </c>
    </row>
    <row r="6820" spans="1:19">
      <c r="A6820" s="4" t="s">
        <v>7027</v>
      </c>
      <c r="B6820" s="4" t="s">
        <v>343</v>
      </c>
      <c r="C6820" s="4" t="s">
        <v>9011</v>
      </c>
      <c r="D6820" s="4" t="s">
        <v>47</v>
      </c>
      <c r="E6820" s="4" t="s">
        <v>172</v>
      </c>
      <c r="F6820" s="3">
        <v>42997</v>
      </c>
      <c r="G6820" s="3">
        <v>43003</v>
      </c>
      <c r="H6820">
        <v>3678</v>
      </c>
      <c r="I6820" s="4" t="s">
        <v>9016</v>
      </c>
      <c r="J6820" s="4" t="s">
        <v>9015</v>
      </c>
      <c r="K6820" s="4" t="s">
        <v>9010</v>
      </c>
      <c r="L6820">
        <v>4821</v>
      </c>
      <c r="M6820" s="4" t="s">
        <v>46</v>
      </c>
      <c r="N6820">
        <v>1986</v>
      </c>
      <c r="O6820">
        <v>2403.58</v>
      </c>
      <c r="P6820">
        <v>8801</v>
      </c>
      <c r="Q6820" s="4" t="s">
        <v>23</v>
      </c>
      <c r="R6820" s="4" t="s">
        <v>24</v>
      </c>
      <c r="S6820">
        <v>6</v>
      </c>
    </row>
    <row r="6821" spans="1:19">
      <c r="A6821" s="4" t="s">
        <v>7028</v>
      </c>
      <c r="B6821" s="4" t="s">
        <v>219</v>
      </c>
      <c r="C6821" s="4" t="s">
        <v>9011</v>
      </c>
      <c r="D6821" s="4" t="s">
        <v>93</v>
      </c>
      <c r="E6821" s="4" t="s">
        <v>197</v>
      </c>
      <c r="F6821" s="3">
        <v>42997</v>
      </c>
      <c r="G6821" s="3">
        <v>43007</v>
      </c>
      <c r="H6821">
        <v>0</v>
      </c>
      <c r="I6821" s="4" t="s">
        <v>9026</v>
      </c>
      <c r="J6821" s="4" t="s">
        <v>9024</v>
      </c>
      <c r="K6821" s="4" t="s">
        <v>9010</v>
      </c>
      <c r="L6821">
        <v>4821</v>
      </c>
      <c r="M6821" s="4" t="s">
        <v>73</v>
      </c>
      <c r="N6821">
        <v>1991</v>
      </c>
      <c r="O6821">
        <v>1012.72</v>
      </c>
      <c r="P6821">
        <v>3492</v>
      </c>
      <c r="Q6821" s="4" t="s">
        <v>94</v>
      </c>
      <c r="R6821" s="4" t="s">
        <v>24</v>
      </c>
      <c r="S6821">
        <v>10</v>
      </c>
    </row>
    <row r="6822" spans="1:19">
      <c r="A6822" s="4" t="s">
        <v>7029</v>
      </c>
      <c r="B6822" s="4" t="s">
        <v>219</v>
      </c>
      <c r="C6822" s="4" t="s">
        <v>192</v>
      </c>
      <c r="D6822" s="4" t="s">
        <v>90</v>
      </c>
      <c r="E6822" s="4" t="s">
        <v>197</v>
      </c>
      <c r="F6822" s="3">
        <v>42997</v>
      </c>
      <c r="G6822" s="3">
        <v>43066</v>
      </c>
      <c r="H6822">
        <v>0</v>
      </c>
      <c r="I6822" s="4" t="s">
        <v>9026</v>
      </c>
      <c r="J6822" s="4" t="s">
        <v>9024</v>
      </c>
      <c r="K6822" s="4" t="s">
        <v>9012</v>
      </c>
      <c r="L6822">
        <v>3393</v>
      </c>
      <c r="M6822" s="4" t="s">
        <v>73</v>
      </c>
      <c r="N6822">
        <v>1987</v>
      </c>
      <c r="O6822">
        <v>405.59</v>
      </c>
      <c r="P6822">
        <v>1179</v>
      </c>
      <c r="Q6822" s="4" t="s">
        <v>91</v>
      </c>
      <c r="R6822" s="4" t="s">
        <v>92</v>
      </c>
      <c r="S6822">
        <v>69</v>
      </c>
    </row>
    <row r="6823" spans="1:19">
      <c r="A6823" s="4" t="s">
        <v>7030</v>
      </c>
      <c r="B6823" s="4" t="s">
        <v>230</v>
      </c>
      <c r="C6823" s="4" t="s">
        <v>179</v>
      </c>
      <c r="D6823" s="4" t="s">
        <v>53</v>
      </c>
      <c r="E6823" s="4" t="s">
        <v>172</v>
      </c>
      <c r="F6823" s="3">
        <v>42997</v>
      </c>
      <c r="G6823" s="3">
        <v>43057</v>
      </c>
      <c r="H6823">
        <v>555</v>
      </c>
      <c r="I6823" s="4" t="s">
        <v>9026</v>
      </c>
      <c r="J6823" s="4" t="s">
        <v>9024</v>
      </c>
      <c r="K6823" s="4" t="s">
        <v>9010</v>
      </c>
      <c r="L6823">
        <v>550</v>
      </c>
      <c r="M6823" s="4" t="s">
        <v>33</v>
      </c>
      <c r="N6823">
        <v>1990</v>
      </c>
      <c r="O6823">
        <v>4968.91</v>
      </c>
      <c r="P6823">
        <v>7523</v>
      </c>
      <c r="Q6823" s="4" t="s">
        <v>23</v>
      </c>
      <c r="R6823" s="4" t="s">
        <v>24</v>
      </c>
      <c r="S6823">
        <v>60</v>
      </c>
    </row>
    <row r="6824" spans="1:19">
      <c r="A6824" s="4" t="s">
        <v>7031</v>
      </c>
      <c r="B6824" s="4" t="s">
        <v>256</v>
      </c>
      <c r="C6824" s="4" t="s">
        <v>179</v>
      </c>
      <c r="D6824" s="4" t="s">
        <v>100</v>
      </c>
      <c r="E6824" s="4" t="s">
        <v>172</v>
      </c>
      <c r="F6824" s="3">
        <v>42997</v>
      </c>
      <c r="G6824" s="3">
        <v>43085</v>
      </c>
      <c r="H6824">
        <v>492</v>
      </c>
      <c r="I6824" s="4" t="s">
        <v>9014</v>
      </c>
      <c r="J6824" s="4" t="s">
        <v>9015</v>
      </c>
      <c r="K6824" s="4" t="s">
        <v>9010</v>
      </c>
      <c r="L6824">
        <v>550</v>
      </c>
      <c r="M6824" s="4" t="s">
        <v>9322</v>
      </c>
      <c r="N6824">
        <v>1987</v>
      </c>
      <c r="O6824">
        <v>2938.67</v>
      </c>
      <c r="P6824">
        <v>8775</v>
      </c>
      <c r="Q6824" s="4" t="s">
        <v>101</v>
      </c>
      <c r="R6824" s="4" t="s">
        <v>24</v>
      </c>
      <c r="S6824">
        <v>88</v>
      </c>
    </row>
    <row r="6825" spans="1:19">
      <c r="A6825" s="4" t="s">
        <v>7032</v>
      </c>
      <c r="B6825" s="4" t="s">
        <v>244</v>
      </c>
      <c r="C6825" s="4" t="s">
        <v>171</v>
      </c>
      <c r="D6825" s="4" t="s">
        <v>41</v>
      </c>
      <c r="E6825" s="4" t="s">
        <v>197</v>
      </c>
      <c r="F6825" s="3">
        <v>42997</v>
      </c>
      <c r="G6825" s="3">
        <v>43062</v>
      </c>
      <c r="H6825">
        <v>0</v>
      </c>
      <c r="I6825" s="4" t="s">
        <v>9016</v>
      </c>
      <c r="J6825" s="4" t="s">
        <v>9015</v>
      </c>
      <c r="K6825" s="4" t="s">
        <v>9010</v>
      </c>
      <c r="L6825">
        <v>1096</v>
      </c>
      <c r="M6825" s="4" t="s">
        <v>36</v>
      </c>
      <c r="N6825">
        <v>1998</v>
      </c>
      <c r="O6825">
        <v>2714.9</v>
      </c>
      <c r="P6825">
        <v>2641</v>
      </c>
      <c r="Q6825" s="4" t="s">
        <v>23</v>
      </c>
      <c r="R6825" s="4" t="s">
        <v>21</v>
      </c>
      <c r="S6825">
        <v>65</v>
      </c>
    </row>
    <row r="6826" spans="1:19">
      <c r="A6826" s="4" t="s">
        <v>7033</v>
      </c>
      <c r="B6826" s="4" t="s">
        <v>244</v>
      </c>
      <c r="C6826" s="4" t="s">
        <v>171</v>
      </c>
      <c r="D6826" s="4" t="s">
        <v>92</v>
      </c>
      <c r="E6826" s="4" t="s">
        <v>197</v>
      </c>
      <c r="F6826" s="3">
        <v>42997</v>
      </c>
      <c r="G6826" s="3">
        <v>43049</v>
      </c>
      <c r="H6826">
        <v>0</v>
      </c>
      <c r="I6826" s="4" t="s">
        <v>9016</v>
      </c>
      <c r="J6826" s="4" t="s">
        <v>9015</v>
      </c>
      <c r="K6826" s="4" t="s">
        <v>9010</v>
      </c>
      <c r="L6826">
        <v>1096</v>
      </c>
      <c r="M6826" s="4" t="s">
        <v>73</v>
      </c>
      <c r="N6826">
        <v>1997</v>
      </c>
      <c r="O6826">
        <v>2041.73</v>
      </c>
      <c r="P6826">
        <v>5276</v>
      </c>
      <c r="Q6826" s="4" t="s">
        <v>23</v>
      </c>
      <c r="R6826" s="4" t="s">
        <v>24</v>
      </c>
      <c r="S6826">
        <v>52</v>
      </c>
    </row>
    <row r="6827" spans="1:19">
      <c r="A6827" s="4" t="s">
        <v>7034</v>
      </c>
      <c r="B6827" s="4" t="s">
        <v>244</v>
      </c>
      <c r="C6827" s="4" t="s">
        <v>179</v>
      </c>
      <c r="D6827" s="4" t="s">
        <v>70</v>
      </c>
      <c r="E6827" s="4" t="s">
        <v>172</v>
      </c>
      <c r="F6827" s="3">
        <v>42997</v>
      </c>
      <c r="G6827" s="3">
        <v>43056</v>
      </c>
      <c r="H6827">
        <v>574</v>
      </c>
      <c r="I6827" s="4" t="s">
        <v>9016</v>
      </c>
      <c r="J6827" s="4" t="s">
        <v>9015</v>
      </c>
      <c r="K6827" s="4" t="s">
        <v>9010</v>
      </c>
      <c r="L6827">
        <v>550</v>
      </c>
      <c r="M6827" s="4" t="s">
        <v>55</v>
      </c>
      <c r="N6827">
        <v>2007</v>
      </c>
      <c r="O6827">
        <v>86.68</v>
      </c>
      <c r="P6827">
        <v>187</v>
      </c>
      <c r="Q6827" s="4" t="s">
        <v>23</v>
      </c>
      <c r="R6827" s="4" t="s">
        <v>56</v>
      </c>
      <c r="S6827">
        <v>59</v>
      </c>
    </row>
    <row r="6828" spans="1:19">
      <c r="A6828" s="4" t="s">
        <v>7035</v>
      </c>
      <c r="B6828" s="4" t="s">
        <v>201</v>
      </c>
      <c r="C6828" s="4" t="s">
        <v>171</v>
      </c>
      <c r="D6828" s="4" t="s">
        <v>24</v>
      </c>
      <c r="E6828" s="4" t="s">
        <v>193</v>
      </c>
      <c r="F6828" s="3">
        <v>42997</v>
      </c>
      <c r="G6828" s="3"/>
      <c r="I6828" s="4" t="s">
        <v>9026</v>
      </c>
      <c r="J6828" s="4" t="s">
        <v>9024</v>
      </c>
      <c r="K6828" s="4" t="s">
        <v>9010</v>
      </c>
      <c r="L6828">
        <v>1096</v>
      </c>
      <c r="M6828" s="4"/>
      <c r="Q6828" s="4"/>
      <c r="R6828" s="4"/>
    </row>
    <row r="6829" spans="1:19">
      <c r="A6829" s="4" t="s">
        <v>7036</v>
      </c>
      <c r="B6829" s="4" t="s">
        <v>201</v>
      </c>
      <c r="C6829" s="4" t="s">
        <v>9011</v>
      </c>
      <c r="D6829" s="4" t="s">
        <v>59</v>
      </c>
      <c r="E6829" s="4" t="s">
        <v>172</v>
      </c>
      <c r="F6829" s="3">
        <v>42997</v>
      </c>
      <c r="G6829" s="3">
        <v>43078</v>
      </c>
      <c r="H6829">
        <v>4709</v>
      </c>
      <c r="I6829" s="4" t="s">
        <v>9026</v>
      </c>
      <c r="J6829" s="4" t="s">
        <v>9024</v>
      </c>
      <c r="K6829" s="4" t="s">
        <v>9010</v>
      </c>
      <c r="L6829">
        <v>4821</v>
      </c>
      <c r="M6829" s="4" t="s">
        <v>60</v>
      </c>
      <c r="N6829">
        <v>1988</v>
      </c>
      <c r="O6829">
        <v>2059.9</v>
      </c>
      <c r="P6829">
        <v>3644</v>
      </c>
      <c r="Q6829" s="4" t="s">
        <v>23</v>
      </c>
      <c r="R6829" s="4" t="s">
        <v>24</v>
      </c>
      <c r="S6829">
        <v>81</v>
      </c>
    </row>
    <row r="6830" spans="1:19">
      <c r="A6830" s="4" t="s">
        <v>7037</v>
      </c>
      <c r="B6830" s="4" t="s">
        <v>189</v>
      </c>
      <c r="C6830" s="4" t="s">
        <v>192</v>
      </c>
      <c r="D6830" s="4" t="s">
        <v>42</v>
      </c>
      <c r="E6830" s="4" t="s">
        <v>172</v>
      </c>
      <c r="F6830" s="3">
        <v>42997</v>
      </c>
      <c r="G6830" s="3">
        <v>43073</v>
      </c>
      <c r="H6830">
        <v>3079</v>
      </c>
      <c r="I6830" s="4" t="s">
        <v>9016</v>
      </c>
      <c r="J6830" s="4" t="s">
        <v>9015</v>
      </c>
      <c r="K6830" s="4" t="s">
        <v>9012</v>
      </c>
      <c r="L6830">
        <v>3393</v>
      </c>
      <c r="M6830" s="4" t="s">
        <v>26</v>
      </c>
      <c r="N6830">
        <v>2017</v>
      </c>
      <c r="O6830">
        <v>4.54</v>
      </c>
      <c r="P6830">
        <v>9</v>
      </c>
      <c r="Q6830" s="4" t="s">
        <v>23</v>
      </c>
      <c r="R6830" s="4" t="s">
        <v>24</v>
      </c>
      <c r="S6830">
        <v>76</v>
      </c>
    </row>
    <row r="6831" spans="1:19">
      <c r="A6831" s="4" t="s">
        <v>7038</v>
      </c>
      <c r="B6831" s="4" t="s">
        <v>232</v>
      </c>
      <c r="C6831" s="4" t="s">
        <v>9011</v>
      </c>
      <c r="D6831" s="4" t="s">
        <v>40</v>
      </c>
      <c r="E6831" s="4" t="s">
        <v>172</v>
      </c>
      <c r="F6831" s="3">
        <v>42997</v>
      </c>
      <c r="G6831" s="3">
        <v>43002</v>
      </c>
      <c r="H6831">
        <v>4369</v>
      </c>
      <c r="I6831" s="4" t="s">
        <v>9021</v>
      </c>
      <c r="J6831" s="4" t="s">
        <v>9019</v>
      </c>
      <c r="K6831" s="4" t="s">
        <v>9010</v>
      </c>
      <c r="L6831">
        <v>4821</v>
      </c>
      <c r="M6831" s="4" t="s">
        <v>39</v>
      </c>
      <c r="N6831">
        <v>1989</v>
      </c>
      <c r="O6831">
        <v>665.06</v>
      </c>
      <c r="P6831">
        <v>1095</v>
      </c>
      <c r="Q6831" s="4" t="s">
        <v>23</v>
      </c>
      <c r="R6831" s="4" t="s">
        <v>24</v>
      </c>
      <c r="S6831">
        <v>5</v>
      </c>
    </row>
    <row r="6832" spans="1:19">
      <c r="A6832" s="4" t="s">
        <v>7039</v>
      </c>
      <c r="B6832" s="4" t="s">
        <v>226</v>
      </c>
      <c r="C6832" s="4" t="s">
        <v>192</v>
      </c>
      <c r="D6832" s="4" t="s">
        <v>24</v>
      </c>
      <c r="E6832" s="4" t="s">
        <v>193</v>
      </c>
      <c r="F6832" s="3">
        <v>42997</v>
      </c>
      <c r="G6832" s="3"/>
      <c r="I6832" s="4" t="s">
        <v>9018</v>
      </c>
      <c r="J6832" s="4" t="s">
        <v>9019</v>
      </c>
      <c r="K6832" s="4" t="s">
        <v>9012</v>
      </c>
      <c r="L6832">
        <v>3393</v>
      </c>
      <c r="M6832" s="4"/>
      <c r="Q6832" s="4"/>
      <c r="R6832" s="4"/>
    </row>
    <row r="6833" spans="1:19">
      <c r="A6833" s="4" t="s">
        <v>7040</v>
      </c>
      <c r="B6833" s="4" t="s">
        <v>208</v>
      </c>
      <c r="C6833" s="4" t="s">
        <v>177</v>
      </c>
      <c r="D6833" s="4" t="s">
        <v>100</v>
      </c>
      <c r="E6833" s="4" t="s">
        <v>197</v>
      </c>
      <c r="F6833" s="3">
        <v>42997</v>
      </c>
      <c r="G6833" s="3">
        <v>43000</v>
      </c>
      <c r="H6833">
        <v>0</v>
      </c>
      <c r="I6833" s="4" t="s">
        <v>9014</v>
      </c>
      <c r="J6833" s="4" t="s">
        <v>9015</v>
      </c>
      <c r="K6833" s="4" t="s">
        <v>9012</v>
      </c>
      <c r="L6833">
        <v>55</v>
      </c>
      <c r="M6833" s="4" t="s">
        <v>9322</v>
      </c>
      <c r="N6833">
        <v>1987</v>
      </c>
      <c r="O6833">
        <v>2938.67</v>
      </c>
      <c r="P6833">
        <v>8775</v>
      </c>
      <c r="Q6833" s="4" t="s">
        <v>101</v>
      </c>
      <c r="R6833" s="4" t="s">
        <v>24</v>
      </c>
      <c r="S6833">
        <v>3</v>
      </c>
    </row>
    <row r="6834" spans="1:19">
      <c r="A6834" s="4" t="s">
        <v>7041</v>
      </c>
      <c r="B6834" s="4" t="s">
        <v>208</v>
      </c>
      <c r="C6834" s="4" t="s">
        <v>199</v>
      </c>
      <c r="D6834" s="4" t="s">
        <v>110</v>
      </c>
      <c r="E6834" s="4" t="s">
        <v>172</v>
      </c>
      <c r="F6834" s="3">
        <v>42997</v>
      </c>
      <c r="G6834" s="3">
        <v>43100</v>
      </c>
      <c r="H6834">
        <v>6000</v>
      </c>
      <c r="I6834" s="4" t="s">
        <v>9014</v>
      </c>
      <c r="J6834" s="4" t="s">
        <v>9015</v>
      </c>
      <c r="K6834" s="4" t="s">
        <v>9010</v>
      </c>
      <c r="L6834">
        <v>5482</v>
      </c>
      <c r="M6834" s="4" t="s">
        <v>60</v>
      </c>
      <c r="N6834">
        <v>1997</v>
      </c>
      <c r="O6834">
        <v>291.27</v>
      </c>
      <c r="P6834">
        <v>586</v>
      </c>
      <c r="Q6834" s="4" t="s">
        <v>23</v>
      </c>
      <c r="R6834" s="4" t="s">
        <v>24</v>
      </c>
      <c r="S6834">
        <v>103</v>
      </c>
    </row>
    <row r="6835" spans="1:19">
      <c r="A6835" s="4" t="s">
        <v>7042</v>
      </c>
      <c r="B6835" s="4" t="s">
        <v>216</v>
      </c>
      <c r="C6835" s="4" t="s">
        <v>192</v>
      </c>
      <c r="D6835" s="4" t="s">
        <v>82</v>
      </c>
      <c r="E6835" s="4" t="s">
        <v>172</v>
      </c>
      <c r="F6835" s="3">
        <v>42997</v>
      </c>
      <c r="G6835" s="3">
        <v>43100</v>
      </c>
      <c r="H6835">
        <v>3248</v>
      </c>
      <c r="I6835" s="4" t="s">
        <v>9018</v>
      </c>
      <c r="J6835" s="4" t="s">
        <v>9019</v>
      </c>
      <c r="K6835" s="4" t="s">
        <v>9012</v>
      </c>
      <c r="L6835">
        <v>3393</v>
      </c>
      <c r="M6835" s="4" t="s">
        <v>36</v>
      </c>
      <c r="N6835">
        <v>1982</v>
      </c>
      <c r="O6835">
        <v>11698.03</v>
      </c>
      <c r="P6835">
        <v>34288</v>
      </c>
      <c r="Q6835" s="4" t="s">
        <v>23</v>
      </c>
      <c r="R6835" s="4" t="s">
        <v>24</v>
      </c>
      <c r="S6835">
        <v>103</v>
      </c>
    </row>
    <row r="6836" spans="1:19">
      <c r="A6836" s="4" t="s">
        <v>7043</v>
      </c>
      <c r="B6836" s="4" t="s">
        <v>181</v>
      </c>
      <c r="C6836" s="4" t="s">
        <v>192</v>
      </c>
      <c r="D6836" s="4" t="s">
        <v>90</v>
      </c>
      <c r="E6836" s="4" t="s">
        <v>172</v>
      </c>
      <c r="F6836" s="3">
        <v>42997</v>
      </c>
      <c r="G6836" s="3">
        <v>43058</v>
      </c>
      <c r="H6836">
        <v>4249</v>
      </c>
      <c r="I6836" s="4" t="s">
        <v>9026</v>
      </c>
      <c r="J6836" s="4" t="s">
        <v>9024</v>
      </c>
      <c r="K6836" s="4" t="s">
        <v>9012</v>
      </c>
      <c r="L6836">
        <v>3393</v>
      </c>
      <c r="M6836" s="4" t="s">
        <v>73</v>
      </c>
      <c r="N6836">
        <v>1987</v>
      </c>
      <c r="O6836">
        <v>405.59</v>
      </c>
      <c r="P6836">
        <v>1179</v>
      </c>
      <c r="Q6836" s="4" t="s">
        <v>91</v>
      </c>
      <c r="R6836" s="4" t="s">
        <v>92</v>
      </c>
      <c r="S6836">
        <v>61</v>
      </c>
    </row>
    <row r="6837" spans="1:19">
      <c r="A6837" s="4" t="s">
        <v>7044</v>
      </c>
      <c r="B6837" s="4" t="s">
        <v>261</v>
      </c>
      <c r="C6837" s="4" t="s">
        <v>192</v>
      </c>
      <c r="D6837" s="4" t="s">
        <v>118</v>
      </c>
      <c r="E6837" s="4" t="s">
        <v>193</v>
      </c>
      <c r="F6837" s="3">
        <v>42998</v>
      </c>
      <c r="G6837" s="3"/>
      <c r="I6837" s="4" t="s">
        <v>9021</v>
      </c>
      <c r="J6837" s="4" t="s">
        <v>9019</v>
      </c>
      <c r="K6837" s="4" t="s">
        <v>9012</v>
      </c>
      <c r="L6837">
        <v>3393</v>
      </c>
      <c r="M6837" s="4" t="s">
        <v>33</v>
      </c>
      <c r="N6837">
        <v>1995</v>
      </c>
      <c r="O6837">
        <v>332.43</v>
      </c>
      <c r="P6837">
        <v>799</v>
      </c>
      <c r="Q6837" s="4" t="s">
        <v>23</v>
      </c>
      <c r="R6837" s="4" t="s">
        <v>24</v>
      </c>
    </row>
    <row r="6838" spans="1:19">
      <c r="A6838" s="4" t="s">
        <v>7045</v>
      </c>
      <c r="B6838" s="4" t="s">
        <v>261</v>
      </c>
      <c r="C6838" s="4" t="s">
        <v>179</v>
      </c>
      <c r="D6838" s="4" t="s">
        <v>25</v>
      </c>
      <c r="E6838" s="4" t="s">
        <v>172</v>
      </c>
      <c r="F6838" s="3">
        <v>42998</v>
      </c>
      <c r="G6838" s="3">
        <v>43095</v>
      </c>
      <c r="H6838">
        <v>563</v>
      </c>
      <c r="I6838" s="4" t="s">
        <v>9021</v>
      </c>
      <c r="J6838" s="4" t="s">
        <v>9019</v>
      </c>
      <c r="K6838" s="4" t="s">
        <v>9010</v>
      </c>
      <c r="L6838">
        <v>550</v>
      </c>
      <c r="M6838" s="4" t="s">
        <v>26</v>
      </c>
      <c r="N6838">
        <v>1999</v>
      </c>
      <c r="O6838">
        <v>251.41</v>
      </c>
      <c r="P6838">
        <v>495</v>
      </c>
      <c r="Q6838" s="4" t="s">
        <v>23</v>
      </c>
      <c r="R6838" s="4" t="s">
        <v>24</v>
      </c>
      <c r="S6838">
        <v>97</v>
      </c>
    </row>
    <row r="6839" spans="1:19">
      <c r="A6839" s="4" t="s">
        <v>7046</v>
      </c>
      <c r="B6839" s="4" t="s">
        <v>279</v>
      </c>
      <c r="C6839" s="4" t="s">
        <v>9011</v>
      </c>
      <c r="D6839" s="4" t="s">
        <v>65</v>
      </c>
      <c r="E6839" s="4" t="s">
        <v>172</v>
      </c>
      <c r="F6839" s="3">
        <v>42998</v>
      </c>
      <c r="G6839" s="3">
        <v>43007</v>
      </c>
      <c r="H6839">
        <v>5037</v>
      </c>
      <c r="I6839" s="4" t="s">
        <v>9018</v>
      </c>
      <c r="J6839" s="4" t="s">
        <v>9019</v>
      </c>
      <c r="K6839" s="4" t="s">
        <v>9010</v>
      </c>
      <c r="L6839">
        <v>4821</v>
      </c>
      <c r="M6839" s="4" t="s">
        <v>33</v>
      </c>
      <c r="N6839">
        <v>1990</v>
      </c>
      <c r="O6839">
        <v>2520.83</v>
      </c>
      <c r="P6839">
        <v>3502</v>
      </c>
      <c r="Q6839" s="4" t="s">
        <v>23</v>
      </c>
      <c r="R6839" s="4" t="s">
        <v>24</v>
      </c>
      <c r="S6839">
        <v>9</v>
      </c>
    </row>
    <row r="6840" spans="1:19">
      <c r="A6840" s="4" t="s">
        <v>7047</v>
      </c>
      <c r="B6840" s="4" t="s">
        <v>210</v>
      </c>
      <c r="C6840" s="4" t="s">
        <v>9011</v>
      </c>
      <c r="D6840" s="4" t="s">
        <v>82</v>
      </c>
      <c r="E6840" s="4" t="s">
        <v>172</v>
      </c>
      <c r="F6840" s="3">
        <v>42998</v>
      </c>
      <c r="G6840" s="3">
        <v>43085</v>
      </c>
      <c r="H6840">
        <v>4865</v>
      </c>
      <c r="I6840" s="4" t="s">
        <v>9021</v>
      </c>
      <c r="J6840" s="4" t="s">
        <v>9019</v>
      </c>
      <c r="K6840" s="4" t="s">
        <v>9010</v>
      </c>
      <c r="L6840">
        <v>4821</v>
      </c>
      <c r="M6840" s="4" t="s">
        <v>36</v>
      </c>
      <c r="N6840">
        <v>1982</v>
      </c>
      <c r="O6840">
        <v>11698.03</v>
      </c>
      <c r="P6840">
        <v>34288</v>
      </c>
      <c r="Q6840" s="4" t="s">
        <v>23</v>
      </c>
      <c r="R6840" s="4" t="s">
        <v>24</v>
      </c>
      <c r="S6840">
        <v>87</v>
      </c>
    </row>
    <row r="6841" spans="1:19">
      <c r="A6841" s="4" t="s">
        <v>7048</v>
      </c>
      <c r="B6841" s="4" t="s">
        <v>174</v>
      </c>
      <c r="C6841" s="4" t="s">
        <v>9011</v>
      </c>
      <c r="D6841" s="4" t="s">
        <v>92</v>
      </c>
      <c r="E6841" s="4" t="s">
        <v>172</v>
      </c>
      <c r="F6841" s="3">
        <v>42998</v>
      </c>
      <c r="G6841" s="3">
        <v>43087</v>
      </c>
      <c r="H6841">
        <v>5192</v>
      </c>
      <c r="I6841" s="4" t="s">
        <v>9016</v>
      </c>
      <c r="J6841" s="4" t="s">
        <v>9015</v>
      </c>
      <c r="K6841" s="4" t="s">
        <v>9010</v>
      </c>
      <c r="L6841">
        <v>4821</v>
      </c>
      <c r="M6841" s="4" t="s">
        <v>73</v>
      </c>
      <c r="N6841">
        <v>1997</v>
      </c>
      <c r="O6841">
        <v>2041.73</v>
      </c>
      <c r="P6841">
        <v>5276</v>
      </c>
      <c r="Q6841" s="4" t="s">
        <v>23</v>
      </c>
      <c r="R6841" s="4" t="s">
        <v>24</v>
      </c>
      <c r="S6841">
        <v>89</v>
      </c>
    </row>
    <row r="6842" spans="1:19">
      <c r="A6842" s="4" t="s">
        <v>7049</v>
      </c>
      <c r="B6842" s="4" t="s">
        <v>263</v>
      </c>
      <c r="C6842" s="4" t="s">
        <v>171</v>
      </c>
      <c r="D6842" s="4" t="s">
        <v>82</v>
      </c>
      <c r="E6842" s="4" t="s">
        <v>197</v>
      </c>
      <c r="F6842" s="3">
        <v>42998</v>
      </c>
      <c r="G6842" s="3">
        <v>43092</v>
      </c>
      <c r="H6842">
        <v>0</v>
      </c>
      <c r="I6842" s="4" t="s">
        <v>9021</v>
      </c>
      <c r="J6842" s="4" t="s">
        <v>9019</v>
      </c>
      <c r="K6842" s="4" t="s">
        <v>9010</v>
      </c>
      <c r="L6842">
        <v>1096</v>
      </c>
      <c r="M6842" s="4" t="s">
        <v>36</v>
      </c>
      <c r="N6842">
        <v>1982</v>
      </c>
      <c r="O6842">
        <v>11698.03</v>
      </c>
      <c r="P6842">
        <v>34288</v>
      </c>
      <c r="Q6842" s="4" t="s">
        <v>23</v>
      </c>
      <c r="R6842" s="4" t="s">
        <v>24</v>
      </c>
      <c r="S6842">
        <v>94</v>
      </c>
    </row>
    <row r="6843" spans="1:19">
      <c r="A6843" s="4" t="s">
        <v>7050</v>
      </c>
      <c r="B6843" s="4" t="s">
        <v>212</v>
      </c>
      <c r="C6843" s="4" t="s">
        <v>199</v>
      </c>
      <c r="D6843" s="4" t="s">
        <v>24</v>
      </c>
      <c r="E6843" s="4" t="s">
        <v>193</v>
      </c>
      <c r="F6843" s="3">
        <v>42998</v>
      </c>
      <c r="G6843" s="3"/>
      <c r="I6843" s="4" t="s">
        <v>9023</v>
      </c>
      <c r="J6843" s="4" t="s">
        <v>9024</v>
      </c>
      <c r="K6843" s="4" t="s">
        <v>9010</v>
      </c>
      <c r="L6843">
        <v>5482</v>
      </c>
      <c r="M6843" s="4"/>
      <c r="Q6843" s="4"/>
      <c r="R6843" s="4"/>
    </row>
    <row r="6844" spans="1:19">
      <c r="A6844" s="4" t="s">
        <v>7051</v>
      </c>
      <c r="B6844" s="4" t="s">
        <v>212</v>
      </c>
      <c r="C6844" s="4" t="s">
        <v>177</v>
      </c>
      <c r="D6844" s="4" t="s">
        <v>24</v>
      </c>
      <c r="E6844" s="4" t="s">
        <v>193</v>
      </c>
      <c r="F6844" s="3">
        <v>42998</v>
      </c>
      <c r="G6844" s="3"/>
      <c r="I6844" s="4" t="s">
        <v>9023</v>
      </c>
      <c r="J6844" s="4" t="s">
        <v>9024</v>
      </c>
      <c r="K6844" s="4" t="s">
        <v>9012</v>
      </c>
      <c r="L6844">
        <v>55</v>
      </c>
      <c r="M6844" s="4"/>
      <c r="Q6844" s="4"/>
      <c r="R6844" s="4"/>
    </row>
    <row r="6845" spans="1:19">
      <c r="A6845" s="4" t="s">
        <v>7052</v>
      </c>
      <c r="B6845" s="4" t="s">
        <v>212</v>
      </c>
      <c r="C6845" s="4" t="s">
        <v>177</v>
      </c>
      <c r="D6845" s="4" t="s">
        <v>49</v>
      </c>
      <c r="E6845" s="4" t="s">
        <v>172</v>
      </c>
      <c r="F6845" s="3">
        <v>42998</v>
      </c>
      <c r="G6845" s="3">
        <v>43100</v>
      </c>
      <c r="H6845">
        <v>41</v>
      </c>
      <c r="I6845" s="4" t="s">
        <v>9023</v>
      </c>
      <c r="J6845" s="4" t="s">
        <v>9024</v>
      </c>
      <c r="K6845" s="4" t="s">
        <v>9012</v>
      </c>
      <c r="L6845">
        <v>55</v>
      </c>
      <c r="M6845" s="4" t="s">
        <v>9322</v>
      </c>
      <c r="N6845">
        <v>2010</v>
      </c>
      <c r="O6845">
        <v>587.72</v>
      </c>
      <c r="P6845">
        <v>1501</v>
      </c>
      <c r="Q6845" s="4" t="s">
        <v>23</v>
      </c>
      <c r="R6845" s="4" t="s">
        <v>24</v>
      </c>
      <c r="S6845">
        <v>102</v>
      </c>
    </row>
    <row r="6846" spans="1:19">
      <c r="A6846" s="4" t="s">
        <v>7053</v>
      </c>
      <c r="B6846" s="4" t="s">
        <v>203</v>
      </c>
      <c r="C6846" s="4" t="s">
        <v>177</v>
      </c>
      <c r="D6846" s="4" t="s">
        <v>44</v>
      </c>
      <c r="E6846" s="4" t="s">
        <v>172</v>
      </c>
      <c r="F6846" s="3">
        <v>42998</v>
      </c>
      <c r="G6846" s="3">
        <v>43004</v>
      </c>
      <c r="H6846">
        <v>59</v>
      </c>
      <c r="I6846" s="4" t="s">
        <v>9023</v>
      </c>
      <c r="J6846" s="4" t="s">
        <v>9024</v>
      </c>
      <c r="K6846" s="4" t="s">
        <v>9012</v>
      </c>
      <c r="L6846">
        <v>55</v>
      </c>
      <c r="M6846" s="4" t="s">
        <v>36</v>
      </c>
      <c r="N6846">
        <v>2013</v>
      </c>
      <c r="O6846">
        <v>98.79</v>
      </c>
      <c r="P6846">
        <v>96</v>
      </c>
      <c r="Q6846" s="4" t="s">
        <v>23</v>
      </c>
      <c r="R6846" s="4" t="s">
        <v>35</v>
      </c>
      <c r="S6846">
        <v>6</v>
      </c>
    </row>
    <row r="6847" spans="1:19">
      <c r="A6847" s="4" t="s">
        <v>7054</v>
      </c>
      <c r="B6847" s="4" t="s">
        <v>191</v>
      </c>
      <c r="C6847" s="4" t="s">
        <v>199</v>
      </c>
      <c r="D6847" s="4" t="s">
        <v>71</v>
      </c>
      <c r="E6847" s="4" t="s">
        <v>197</v>
      </c>
      <c r="F6847" s="3">
        <v>42998</v>
      </c>
      <c r="G6847" s="3">
        <v>43009</v>
      </c>
      <c r="H6847">
        <v>0</v>
      </c>
      <c r="I6847" s="4" t="s">
        <v>9026</v>
      </c>
      <c r="J6847" s="4" t="s">
        <v>9024</v>
      </c>
      <c r="K6847" s="4" t="s">
        <v>9010</v>
      </c>
      <c r="L6847">
        <v>5482</v>
      </c>
      <c r="M6847" s="4" t="s">
        <v>46</v>
      </c>
      <c r="N6847">
        <v>2000</v>
      </c>
      <c r="O6847">
        <v>2952.73</v>
      </c>
      <c r="P6847">
        <v>5107</v>
      </c>
      <c r="Q6847" s="4" t="s">
        <v>23</v>
      </c>
      <c r="R6847" s="4" t="s">
        <v>24</v>
      </c>
      <c r="S6847">
        <v>11</v>
      </c>
    </row>
    <row r="6848" spans="1:19">
      <c r="A6848" s="4" t="s">
        <v>7055</v>
      </c>
      <c r="B6848" s="4" t="s">
        <v>191</v>
      </c>
      <c r="C6848" s="4" t="s">
        <v>177</v>
      </c>
      <c r="D6848" s="4" t="s">
        <v>32</v>
      </c>
      <c r="E6848" s="4" t="s">
        <v>172</v>
      </c>
      <c r="F6848" s="3">
        <v>42998</v>
      </c>
      <c r="G6848" s="3">
        <v>43063</v>
      </c>
      <c r="H6848">
        <v>58</v>
      </c>
      <c r="I6848" s="4" t="s">
        <v>9026</v>
      </c>
      <c r="J6848" s="4" t="s">
        <v>9024</v>
      </c>
      <c r="K6848" s="4" t="s">
        <v>9012</v>
      </c>
      <c r="L6848">
        <v>55</v>
      </c>
      <c r="M6848" s="4" t="s">
        <v>33</v>
      </c>
      <c r="N6848">
        <v>2009</v>
      </c>
      <c r="O6848">
        <v>497.11</v>
      </c>
      <c r="P6848">
        <v>1588</v>
      </c>
      <c r="Q6848" s="4" t="s">
        <v>23</v>
      </c>
      <c r="R6848" s="4" t="s">
        <v>24</v>
      </c>
      <c r="S6848">
        <v>65</v>
      </c>
    </row>
    <row r="6849" spans="1:19">
      <c r="A6849" s="4" t="s">
        <v>7056</v>
      </c>
      <c r="B6849" s="4" t="s">
        <v>343</v>
      </c>
      <c r="C6849" s="4" t="s">
        <v>9011</v>
      </c>
      <c r="D6849" s="4" t="s">
        <v>103</v>
      </c>
      <c r="E6849" s="4" t="s">
        <v>172</v>
      </c>
      <c r="F6849" s="3">
        <v>42998</v>
      </c>
      <c r="G6849" s="3">
        <v>43008</v>
      </c>
      <c r="H6849">
        <v>4361</v>
      </c>
      <c r="I6849" s="4" t="s">
        <v>9016</v>
      </c>
      <c r="J6849" s="4" t="s">
        <v>9015</v>
      </c>
      <c r="K6849" s="4" t="s">
        <v>9010</v>
      </c>
      <c r="L6849">
        <v>4821</v>
      </c>
      <c r="M6849" s="4" t="s">
        <v>26</v>
      </c>
      <c r="N6849">
        <v>1992</v>
      </c>
      <c r="O6849">
        <v>3922.42</v>
      </c>
      <c r="P6849">
        <v>6837</v>
      </c>
      <c r="Q6849" s="4" t="s">
        <v>23</v>
      </c>
      <c r="R6849" s="4" t="s">
        <v>24</v>
      </c>
      <c r="S6849">
        <v>10</v>
      </c>
    </row>
    <row r="6850" spans="1:19">
      <c r="A6850" s="4" t="s">
        <v>7057</v>
      </c>
      <c r="B6850" s="4" t="s">
        <v>219</v>
      </c>
      <c r="C6850" s="4" t="s">
        <v>9011</v>
      </c>
      <c r="D6850" s="4" t="s">
        <v>24</v>
      </c>
      <c r="E6850" s="4" t="s">
        <v>193</v>
      </c>
      <c r="F6850" s="3">
        <v>42998</v>
      </c>
      <c r="G6850" s="3"/>
      <c r="I6850" s="4" t="s">
        <v>9026</v>
      </c>
      <c r="J6850" s="4" t="s">
        <v>9024</v>
      </c>
      <c r="K6850" s="4" t="s">
        <v>9010</v>
      </c>
      <c r="L6850">
        <v>4821</v>
      </c>
      <c r="M6850" s="4"/>
      <c r="Q6850" s="4"/>
      <c r="R6850" s="4"/>
    </row>
    <row r="6851" spans="1:19">
      <c r="A6851" s="4" t="s">
        <v>7058</v>
      </c>
      <c r="B6851" s="4" t="s">
        <v>219</v>
      </c>
      <c r="C6851" s="4" t="s">
        <v>199</v>
      </c>
      <c r="D6851" s="4" t="s">
        <v>87</v>
      </c>
      <c r="E6851" s="4" t="s">
        <v>172</v>
      </c>
      <c r="F6851" s="3">
        <v>42998</v>
      </c>
      <c r="G6851" s="3">
        <v>43078</v>
      </c>
      <c r="H6851">
        <v>4906</v>
      </c>
      <c r="I6851" s="4" t="s">
        <v>9026</v>
      </c>
      <c r="J6851" s="4" t="s">
        <v>9024</v>
      </c>
      <c r="K6851" s="4" t="s">
        <v>9010</v>
      </c>
      <c r="L6851">
        <v>5482</v>
      </c>
      <c r="M6851" s="4" t="s">
        <v>26</v>
      </c>
      <c r="N6851">
        <v>2004</v>
      </c>
      <c r="O6851">
        <v>1618.89</v>
      </c>
      <c r="P6851">
        <v>3889</v>
      </c>
      <c r="Q6851" s="4" t="s">
        <v>23</v>
      </c>
      <c r="R6851" s="4" t="s">
        <v>24</v>
      </c>
      <c r="S6851">
        <v>80</v>
      </c>
    </row>
    <row r="6852" spans="1:19">
      <c r="A6852" s="4" t="s">
        <v>7059</v>
      </c>
      <c r="B6852" s="4" t="s">
        <v>187</v>
      </c>
      <c r="C6852" s="4" t="s">
        <v>179</v>
      </c>
      <c r="D6852" s="4" t="s">
        <v>71</v>
      </c>
      <c r="E6852" s="4" t="s">
        <v>172</v>
      </c>
      <c r="F6852" s="3">
        <v>42998</v>
      </c>
      <c r="G6852" s="3">
        <v>43007</v>
      </c>
      <c r="H6852">
        <v>587</v>
      </c>
      <c r="I6852" s="4" t="s">
        <v>9023</v>
      </c>
      <c r="J6852" s="4" t="s">
        <v>9024</v>
      </c>
      <c r="K6852" s="4" t="s">
        <v>9010</v>
      </c>
      <c r="L6852">
        <v>550</v>
      </c>
      <c r="M6852" s="4" t="s">
        <v>46</v>
      </c>
      <c r="N6852">
        <v>2000</v>
      </c>
      <c r="O6852">
        <v>2952.73</v>
      </c>
      <c r="P6852">
        <v>5107</v>
      </c>
      <c r="Q6852" s="4" t="s">
        <v>23</v>
      </c>
      <c r="R6852" s="4" t="s">
        <v>24</v>
      </c>
      <c r="S6852">
        <v>9</v>
      </c>
    </row>
    <row r="6853" spans="1:19">
      <c r="A6853" s="4" t="s">
        <v>7060</v>
      </c>
      <c r="B6853" s="4" t="s">
        <v>187</v>
      </c>
      <c r="C6853" s="4" t="s">
        <v>9011</v>
      </c>
      <c r="D6853" s="4" t="s">
        <v>124</v>
      </c>
      <c r="E6853" s="4" t="s">
        <v>172</v>
      </c>
      <c r="F6853" s="3">
        <v>42998</v>
      </c>
      <c r="G6853" s="3">
        <v>43063</v>
      </c>
      <c r="H6853">
        <v>4487</v>
      </c>
      <c r="I6853" s="4" t="s">
        <v>9023</v>
      </c>
      <c r="J6853" s="4" t="s">
        <v>9024</v>
      </c>
      <c r="K6853" s="4" t="s">
        <v>9010</v>
      </c>
      <c r="L6853">
        <v>4821</v>
      </c>
      <c r="M6853" s="4" t="s">
        <v>60</v>
      </c>
      <c r="N6853">
        <v>1983</v>
      </c>
      <c r="O6853">
        <v>2871.35</v>
      </c>
      <c r="P6853">
        <v>9561</v>
      </c>
      <c r="Q6853" s="4" t="s">
        <v>23</v>
      </c>
      <c r="R6853" s="4" t="s">
        <v>24</v>
      </c>
      <c r="S6853">
        <v>65</v>
      </c>
    </row>
    <row r="6854" spans="1:19">
      <c r="A6854" s="4" t="s">
        <v>7061</v>
      </c>
      <c r="B6854" s="4" t="s">
        <v>170</v>
      </c>
      <c r="C6854" s="4" t="s">
        <v>192</v>
      </c>
      <c r="D6854" s="4" t="s">
        <v>37</v>
      </c>
      <c r="E6854" s="4" t="s">
        <v>172</v>
      </c>
      <c r="F6854" s="3">
        <v>42998</v>
      </c>
      <c r="G6854" s="3">
        <v>43097</v>
      </c>
      <c r="H6854">
        <v>3627</v>
      </c>
      <c r="I6854" s="4" t="s">
        <v>9014</v>
      </c>
      <c r="J6854" s="4" t="s">
        <v>9015</v>
      </c>
      <c r="K6854" s="4" t="s">
        <v>9012</v>
      </c>
      <c r="L6854">
        <v>3393</v>
      </c>
      <c r="M6854" s="4" t="s">
        <v>33</v>
      </c>
      <c r="N6854">
        <v>2001</v>
      </c>
      <c r="O6854">
        <v>718.62</v>
      </c>
      <c r="P6854">
        <v>2448</v>
      </c>
      <c r="Q6854" s="4" t="s">
        <v>23</v>
      </c>
      <c r="R6854" s="4" t="s">
        <v>24</v>
      </c>
      <c r="S6854">
        <v>99</v>
      </c>
    </row>
    <row r="6855" spans="1:19">
      <c r="A6855" s="4" t="s">
        <v>7062</v>
      </c>
      <c r="B6855" s="4" t="s">
        <v>205</v>
      </c>
      <c r="C6855" s="4" t="s">
        <v>171</v>
      </c>
      <c r="D6855" s="4" t="s">
        <v>44</v>
      </c>
      <c r="E6855" s="4" t="s">
        <v>193</v>
      </c>
      <c r="F6855" s="3">
        <v>42998</v>
      </c>
      <c r="G6855" s="3"/>
      <c r="I6855" s="4" t="s">
        <v>9023</v>
      </c>
      <c r="J6855" s="4" t="s">
        <v>9024</v>
      </c>
      <c r="K6855" s="4" t="s">
        <v>9010</v>
      </c>
      <c r="L6855">
        <v>1096</v>
      </c>
      <c r="M6855" s="4" t="s">
        <v>36</v>
      </c>
      <c r="N6855">
        <v>2013</v>
      </c>
      <c r="O6855">
        <v>98.79</v>
      </c>
      <c r="P6855">
        <v>96</v>
      </c>
      <c r="Q6855" s="4" t="s">
        <v>23</v>
      </c>
      <c r="R6855" s="4" t="s">
        <v>35</v>
      </c>
    </row>
    <row r="6856" spans="1:19">
      <c r="A6856" s="4" t="s">
        <v>7063</v>
      </c>
      <c r="B6856" s="4" t="s">
        <v>205</v>
      </c>
      <c r="C6856" s="4" t="s">
        <v>171</v>
      </c>
      <c r="D6856" s="4" t="s">
        <v>97</v>
      </c>
      <c r="E6856" s="4" t="s">
        <v>172</v>
      </c>
      <c r="F6856" s="3">
        <v>42998</v>
      </c>
      <c r="G6856" s="3">
        <v>43091</v>
      </c>
      <c r="H6856">
        <v>920</v>
      </c>
      <c r="I6856" s="4" t="s">
        <v>9023</v>
      </c>
      <c r="J6856" s="4" t="s">
        <v>9024</v>
      </c>
      <c r="K6856" s="4" t="s">
        <v>9010</v>
      </c>
      <c r="L6856">
        <v>1096</v>
      </c>
      <c r="M6856" s="4" t="s">
        <v>33</v>
      </c>
      <c r="N6856">
        <v>2001</v>
      </c>
      <c r="O6856">
        <v>2437.85</v>
      </c>
      <c r="P6856">
        <v>4874</v>
      </c>
      <c r="Q6856" s="4" t="s">
        <v>23</v>
      </c>
      <c r="R6856" s="4" t="s">
        <v>24</v>
      </c>
      <c r="S6856">
        <v>93</v>
      </c>
    </row>
    <row r="6857" spans="1:19">
      <c r="A6857" s="4" t="s">
        <v>7064</v>
      </c>
      <c r="B6857" s="4" t="s">
        <v>185</v>
      </c>
      <c r="C6857" s="4" t="s">
        <v>177</v>
      </c>
      <c r="D6857" s="4" t="s">
        <v>131</v>
      </c>
      <c r="E6857" s="4" t="s">
        <v>193</v>
      </c>
      <c r="F6857" s="3">
        <v>42998</v>
      </c>
      <c r="G6857" s="3"/>
      <c r="I6857" s="4" t="s">
        <v>9023</v>
      </c>
      <c r="J6857" s="4" t="s">
        <v>9024</v>
      </c>
      <c r="K6857" s="4" t="s">
        <v>9012</v>
      </c>
      <c r="L6857">
        <v>55</v>
      </c>
      <c r="M6857" s="4" t="s">
        <v>26</v>
      </c>
      <c r="N6857">
        <v>1984</v>
      </c>
      <c r="O6857">
        <v>441.08</v>
      </c>
      <c r="P6857">
        <v>1210</v>
      </c>
      <c r="Q6857" s="4" t="s">
        <v>23</v>
      </c>
      <c r="R6857" s="4" t="s">
        <v>24</v>
      </c>
    </row>
    <row r="6858" spans="1:19">
      <c r="A6858" s="4" t="s">
        <v>7065</v>
      </c>
      <c r="B6858" s="4" t="s">
        <v>185</v>
      </c>
      <c r="C6858" s="4" t="s">
        <v>192</v>
      </c>
      <c r="D6858" s="4" t="s">
        <v>24</v>
      </c>
      <c r="E6858" s="4" t="s">
        <v>193</v>
      </c>
      <c r="F6858" s="3">
        <v>42998</v>
      </c>
      <c r="G6858" s="3"/>
      <c r="I6858" s="4" t="s">
        <v>9023</v>
      </c>
      <c r="J6858" s="4" t="s">
        <v>9024</v>
      </c>
      <c r="K6858" s="4" t="s">
        <v>9012</v>
      </c>
      <c r="L6858">
        <v>3393</v>
      </c>
      <c r="M6858" s="4"/>
      <c r="Q6858" s="4"/>
      <c r="R6858" s="4"/>
    </row>
    <row r="6859" spans="1:19">
      <c r="A6859" s="4" t="s">
        <v>7066</v>
      </c>
      <c r="B6859" s="4" t="s">
        <v>185</v>
      </c>
      <c r="C6859" s="4" t="s">
        <v>179</v>
      </c>
      <c r="D6859" s="4" t="s">
        <v>62</v>
      </c>
      <c r="E6859" s="4" t="s">
        <v>172</v>
      </c>
      <c r="F6859" s="3">
        <v>42998</v>
      </c>
      <c r="G6859" s="3">
        <v>43009</v>
      </c>
      <c r="H6859">
        <v>552</v>
      </c>
      <c r="I6859" s="4" t="s">
        <v>9023</v>
      </c>
      <c r="J6859" s="4" t="s">
        <v>9024</v>
      </c>
      <c r="K6859" s="4" t="s">
        <v>9010</v>
      </c>
      <c r="L6859">
        <v>550</v>
      </c>
      <c r="M6859" s="4" t="s">
        <v>58</v>
      </c>
      <c r="N6859">
        <v>2008</v>
      </c>
      <c r="O6859">
        <v>52.5</v>
      </c>
      <c r="P6859">
        <v>165</v>
      </c>
      <c r="Q6859" s="4" t="s">
        <v>23</v>
      </c>
      <c r="R6859" s="4" t="s">
        <v>24</v>
      </c>
      <c r="S6859">
        <v>11</v>
      </c>
    </row>
    <row r="6860" spans="1:19">
      <c r="A6860" s="4" t="s">
        <v>7067</v>
      </c>
      <c r="B6860" s="4" t="s">
        <v>185</v>
      </c>
      <c r="C6860" s="4" t="s">
        <v>177</v>
      </c>
      <c r="D6860" s="4" t="s">
        <v>86</v>
      </c>
      <c r="E6860" s="4" t="s">
        <v>172</v>
      </c>
      <c r="F6860" s="3">
        <v>42998</v>
      </c>
      <c r="G6860" s="3">
        <v>43084</v>
      </c>
      <c r="H6860">
        <v>54</v>
      </c>
      <c r="I6860" s="4" t="s">
        <v>9023</v>
      </c>
      <c r="J6860" s="4" t="s">
        <v>9024</v>
      </c>
      <c r="K6860" s="4" t="s">
        <v>9012</v>
      </c>
      <c r="L6860">
        <v>55</v>
      </c>
      <c r="M6860" s="4" t="s">
        <v>26</v>
      </c>
      <c r="N6860">
        <v>1985</v>
      </c>
      <c r="O6860">
        <v>2741.37</v>
      </c>
      <c r="P6860">
        <v>9226</v>
      </c>
      <c r="Q6860" s="4" t="s">
        <v>23</v>
      </c>
      <c r="R6860" s="4" t="s">
        <v>24</v>
      </c>
      <c r="S6860">
        <v>86</v>
      </c>
    </row>
    <row r="6861" spans="1:19">
      <c r="A6861" s="4" t="s">
        <v>7068</v>
      </c>
      <c r="B6861" s="4" t="s">
        <v>216</v>
      </c>
      <c r="C6861" s="4" t="s">
        <v>179</v>
      </c>
      <c r="D6861" s="4" t="s">
        <v>35</v>
      </c>
      <c r="E6861" s="4" t="s">
        <v>172</v>
      </c>
      <c r="F6861" s="3">
        <v>42998</v>
      </c>
      <c r="G6861" s="3">
        <v>43083</v>
      </c>
      <c r="H6861">
        <v>472</v>
      </c>
      <c r="I6861" s="4" t="s">
        <v>9018</v>
      </c>
      <c r="J6861" s="4" t="s">
        <v>9019</v>
      </c>
      <c r="K6861" s="4" t="s">
        <v>9010</v>
      </c>
      <c r="L6861">
        <v>550</v>
      </c>
      <c r="M6861" s="4" t="s">
        <v>36</v>
      </c>
      <c r="N6861">
        <v>2002</v>
      </c>
      <c r="O6861">
        <v>987.39</v>
      </c>
      <c r="P6861">
        <v>2253</v>
      </c>
      <c r="Q6861" s="4" t="s">
        <v>23</v>
      </c>
      <c r="R6861" s="4" t="s">
        <v>24</v>
      </c>
      <c r="S6861">
        <v>85</v>
      </c>
    </row>
    <row r="6862" spans="1:19">
      <c r="A6862" s="4" t="s">
        <v>7069</v>
      </c>
      <c r="B6862" s="4" t="s">
        <v>235</v>
      </c>
      <c r="C6862" s="4" t="s">
        <v>199</v>
      </c>
      <c r="D6862" s="4" t="s">
        <v>123</v>
      </c>
      <c r="E6862" s="4" t="s">
        <v>197</v>
      </c>
      <c r="F6862" s="3">
        <v>42998</v>
      </c>
      <c r="G6862" s="3">
        <v>43063</v>
      </c>
      <c r="H6862">
        <v>0</v>
      </c>
      <c r="I6862" s="4" t="s">
        <v>9018</v>
      </c>
      <c r="J6862" s="4" t="s">
        <v>9019</v>
      </c>
      <c r="K6862" s="4" t="s">
        <v>9010</v>
      </c>
      <c r="L6862">
        <v>5482</v>
      </c>
      <c r="M6862" s="4" t="s">
        <v>39</v>
      </c>
      <c r="N6862">
        <v>1989</v>
      </c>
      <c r="O6862">
        <v>3838.39</v>
      </c>
      <c r="P6862">
        <v>8274</v>
      </c>
      <c r="Q6862" s="4" t="s">
        <v>23</v>
      </c>
      <c r="R6862" s="4" t="s">
        <v>24</v>
      </c>
      <c r="S6862">
        <v>65</v>
      </c>
    </row>
    <row r="6863" spans="1:19">
      <c r="A6863" s="4" t="s">
        <v>7070</v>
      </c>
      <c r="B6863" s="4" t="s">
        <v>181</v>
      </c>
      <c r="C6863" s="4" t="s">
        <v>9011</v>
      </c>
      <c r="D6863" s="4" t="s">
        <v>24</v>
      </c>
      <c r="E6863" s="4" t="s">
        <v>193</v>
      </c>
      <c r="F6863" s="3">
        <v>42998</v>
      </c>
      <c r="G6863" s="3"/>
      <c r="I6863" s="4" t="s">
        <v>9026</v>
      </c>
      <c r="J6863" s="4" t="s">
        <v>9024</v>
      </c>
      <c r="K6863" s="4" t="s">
        <v>9010</v>
      </c>
      <c r="L6863">
        <v>4821</v>
      </c>
      <c r="M6863" s="4"/>
      <c r="Q6863" s="4"/>
      <c r="R6863" s="4"/>
    </row>
    <row r="6864" spans="1:19">
      <c r="A6864" s="4" t="s">
        <v>7071</v>
      </c>
      <c r="B6864" s="4" t="s">
        <v>183</v>
      </c>
      <c r="C6864" s="4" t="s">
        <v>177</v>
      </c>
      <c r="D6864" s="4" t="s">
        <v>118</v>
      </c>
      <c r="E6864" s="4" t="s">
        <v>172</v>
      </c>
      <c r="F6864" s="3">
        <v>42999</v>
      </c>
      <c r="G6864" s="3">
        <v>43008</v>
      </c>
      <c r="H6864">
        <v>66</v>
      </c>
      <c r="I6864" s="4" t="s">
        <v>9014</v>
      </c>
      <c r="J6864" s="4" t="s">
        <v>9015</v>
      </c>
      <c r="K6864" s="4" t="s">
        <v>9012</v>
      </c>
      <c r="L6864">
        <v>55</v>
      </c>
      <c r="M6864" s="4" t="s">
        <v>33</v>
      </c>
      <c r="N6864">
        <v>1995</v>
      </c>
      <c r="O6864">
        <v>332.43</v>
      </c>
      <c r="P6864">
        <v>799</v>
      </c>
      <c r="Q6864" s="4" t="s">
        <v>23</v>
      </c>
      <c r="R6864" s="4" t="s">
        <v>24</v>
      </c>
      <c r="S6864">
        <v>9</v>
      </c>
    </row>
    <row r="6865" spans="1:19">
      <c r="A6865" s="4" t="s">
        <v>7072</v>
      </c>
      <c r="B6865" s="4" t="s">
        <v>261</v>
      </c>
      <c r="C6865" s="4" t="s">
        <v>9011</v>
      </c>
      <c r="D6865" s="4" t="s">
        <v>125</v>
      </c>
      <c r="E6865" s="4" t="s">
        <v>197</v>
      </c>
      <c r="F6865" s="3">
        <v>42999</v>
      </c>
      <c r="G6865" s="3">
        <v>43071</v>
      </c>
      <c r="H6865">
        <v>0</v>
      </c>
      <c r="I6865" s="4" t="s">
        <v>9021</v>
      </c>
      <c r="J6865" s="4" t="s">
        <v>9019</v>
      </c>
      <c r="K6865" s="4" t="s">
        <v>9010</v>
      </c>
      <c r="L6865">
        <v>4821</v>
      </c>
      <c r="M6865" s="4" t="s">
        <v>33</v>
      </c>
      <c r="N6865">
        <v>2005</v>
      </c>
      <c r="O6865">
        <v>2261.0500000000002</v>
      </c>
      <c r="P6865">
        <v>3851</v>
      </c>
      <c r="Q6865" s="4" t="s">
        <v>23</v>
      </c>
      <c r="R6865" s="4" t="s">
        <v>24</v>
      </c>
      <c r="S6865">
        <v>72</v>
      </c>
    </row>
    <row r="6866" spans="1:19">
      <c r="A6866" s="4" t="s">
        <v>7073</v>
      </c>
      <c r="B6866" s="4" t="s">
        <v>246</v>
      </c>
      <c r="C6866" s="4" t="s">
        <v>171</v>
      </c>
      <c r="D6866" s="4" t="s">
        <v>40</v>
      </c>
      <c r="E6866" s="4" t="s">
        <v>172</v>
      </c>
      <c r="F6866" s="3">
        <v>42999</v>
      </c>
      <c r="G6866" s="3">
        <v>43060</v>
      </c>
      <c r="H6866">
        <v>1039</v>
      </c>
      <c r="I6866" s="4" t="s">
        <v>9021</v>
      </c>
      <c r="J6866" s="4" t="s">
        <v>9019</v>
      </c>
      <c r="K6866" s="4" t="s">
        <v>9010</v>
      </c>
      <c r="L6866">
        <v>1096</v>
      </c>
      <c r="M6866" s="4" t="s">
        <v>39</v>
      </c>
      <c r="N6866">
        <v>1989</v>
      </c>
      <c r="O6866">
        <v>665.06</v>
      </c>
      <c r="P6866">
        <v>1095</v>
      </c>
      <c r="Q6866" s="4" t="s">
        <v>23</v>
      </c>
      <c r="R6866" s="4" t="s">
        <v>24</v>
      </c>
      <c r="S6866">
        <v>61</v>
      </c>
    </row>
    <row r="6867" spans="1:19">
      <c r="A6867" s="4" t="s">
        <v>7074</v>
      </c>
      <c r="B6867" s="4" t="s">
        <v>279</v>
      </c>
      <c r="C6867" s="4" t="s">
        <v>171</v>
      </c>
      <c r="D6867" s="4" t="s">
        <v>99</v>
      </c>
      <c r="E6867" s="4" t="s">
        <v>197</v>
      </c>
      <c r="F6867" s="3">
        <v>42999</v>
      </c>
      <c r="G6867" s="3">
        <v>43061</v>
      </c>
      <c r="H6867">
        <v>0</v>
      </c>
      <c r="I6867" s="4" t="s">
        <v>9018</v>
      </c>
      <c r="J6867" s="4" t="s">
        <v>9019</v>
      </c>
      <c r="K6867" s="4" t="s">
        <v>9010</v>
      </c>
      <c r="L6867">
        <v>1096</v>
      </c>
      <c r="M6867" s="4" t="s">
        <v>33</v>
      </c>
      <c r="N6867">
        <v>2003</v>
      </c>
      <c r="O6867">
        <v>1419.98</v>
      </c>
      <c r="P6867">
        <v>4018</v>
      </c>
      <c r="Q6867" s="4" t="s">
        <v>23</v>
      </c>
      <c r="R6867" s="4" t="s">
        <v>24</v>
      </c>
      <c r="S6867">
        <v>62</v>
      </c>
    </row>
    <row r="6868" spans="1:19">
      <c r="A6868" s="4" t="s">
        <v>7075</v>
      </c>
      <c r="B6868" s="4" t="s">
        <v>279</v>
      </c>
      <c r="C6868" s="4" t="s">
        <v>9011</v>
      </c>
      <c r="D6868" s="4" t="s">
        <v>82</v>
      </c>
      <c r="E6868" s="4" t="s">
        <v>197</v>
      </c>
      <c r="F6868" s="3">
        <v>42999</v>
      </c>
      <c r="G6868" s="3">
        <v>43003</v>
      </c>
      <c r="H6868">
        <v>0</v>
      </c>
      <c r="I6868" s="4" t="s">
        <v>9018</v>
      </c>
      <c r="J6868" s="4" t="s">
        <v>9019</v>
      </c>
      <c r="K6868" s="4" t="s">
        <v>9010</v>
      </c>
      <c r="L6868">
        <v>4821</v>
      </c>
      <c r="M6868" s="4" t="s">
        <v>36</v>
      </c>
      <c r="N6868">
        <v>1982</v>
      </c>
      <c r="O6868">
        <v>11698.03</v>
      </c>
      <c r="P6868">
        <v>34288</v>
      </c>
      <c r="Q6868" s="4" t="s">
        <v>23</v>
      </c>
      <c r="R6868" s="4" t="s">
        <v>24</v>
      </c>
      <c r="S6868">
        <v>4</v>
      </c>
    </row>
    <row r="6869" spans="1:19">
      <c r="A6869" s="4" t="s">
        <v>7076</v>
      </c>
      <c r="B6869" s="4" t="s">
        <v>279</v>
      </c>
      <c r="C6869" s="4" t="s">
        <v>179</v>
      </c>
      <c r="D6869" s="4" t="s">
        <v>34</v>
      </c>
      <c r="E6869" s="4" t="s">
        <v>172</v>
      </c>
      <c r="F6869" s="3">
        <v>42999</v>
      </c>
      <c r="G6869" s="3">
        <v>43090</v>
      </c>
      <c r="H6869">
        <v>550</v>
      </c>
      <c r="I6869" s="4" t="s">
        <v>9018</v>
      </c>
      <c r="J6869" s="4" t="s">
        <v>9019</v>
      </c>
      <c r="K6869" s="4" t="s">
        <v>9010</v>
      </c>
      <c r="L6869">
        <v>550</v>
      </c>
      <c r="M6869" s="4" t="s">
        <v>9322</v>
      </c>
      <c r="N6869">
        <v>1993</v>
      </c>
      <c r="O6869">
        <v>1242.32</v>
      </c>
      <c r="P6869">
        <v>3027</v>
      </c>
      <c r="Q6869" s="4" t="s">
        <v>23</v>
      </c>
      <c r="R6869" s="4" t="s">
        <v>21</v>
      </c>
      <c r="S6869">
        <v>91</v>
      </c>
    </row>
    <row r="6870" spans="1:19">
      <c r="A6870" s="4" t="s">
        <v>7077</v>
      </c>
      <c r="B6870" s="4" t="s">
        <v>210</v>
      </c>
      <c r="C6870" s="4" t="s">
        <v>9011</v>
      </c>
      <c r="D6870" s="4" t="s">
        <v>24</v>
      </c>
      <c r="E6870" s="4" t="s">
        <v>193</v>
      </c>
      <c r="F6870" s="3">
        <v>42999</v>
      </c>
      <c r="G6870" s="3"/>
      <c r="I6870" s="4" t="s">
        <v>9021</v>
      </c>
      <c r="J6870" s="4" t="s">
        <v>9019</v>
      </c>
      <c r="K6870" s="4" t="s">
        <v>9010</v>
      </c>
      <c r="L6870">
        <v>4821</v>
      </c>
      <c r="M6870" s="4"/>
      <c r="Q6870" s="4"/>
      <c r="R6870" s="4"/>
    </row>
    <row r="6871" spans="1:19">
      <c r="A6871" s="4" t="s">
        <v>7078</v>
      </c>
      <c r="B6871" s="4" t="s">
        <v>174</v>
      </c>
      <c r="C6871" s="4" t="s">
        <v>9011</v>
      </c>
      <c r="D6871" s="4" t="s">
        <v>100</v>
      </c>
      <c r="E6871" s="4" t="s">
        <v>197</v>
      </c>
      <c r="F6871" s="3">
        <v>42999</v>
      </c>
      <c r="G6871" s="3">
        <v>43064</v>
      </c>
      <c r="H6871">
        <v>0</v>
      </c>
      <c r="I6871" s="4" t="s">
        <v>9016</v>
      </c>
      <c r="J6871" s="4" t="s">
        <v>9015</v>
      </c>
      <c r="K6871" s="4" t="s">
        <v>9010</v>
      </c>
      <c r="L6871">
        <v>4821</v>
      </c>
      <c r="M6871" s="4" t="s">
        <v>9322</v>
      </c>
      <c r="N6871">
        <v>1987</v>
      </c>
      <c r="O6871">
        <v>2938.67</v>
      </c>
      <c r="P6871">
        <v>8775</v>
      </c>
      <c r="Q6871" s="4" t="s">
        <v>101</v>
      </c>
      <c r="R6871" s="4" t="s">
        <v>24</v>
      </c>
      <c r="S6871">
        <v>65</v>
      </c>
    </row>
    <row r="6872" spans="1:19">
      <c r="A6872" s="4" t="s">
        <v>7079</v>
      </c>
      <c r="B6872" s="4" t="s">
        <v>174</v>
      </c>
      <c r="C6872" s="4" t="s">
        <v>9011</v>
      </c>
      <c r="D6872" s="4" t="s">
        <v>119</v>
      </c>
      <c r="E6872" s="4" t="s">
        <v>172</v>
      </c>
      <c r="F6872" s="3">
        <v>42999</v>
      </c>
      <c r="G6872" s="3">
        <v>43099</v>
      </c>
      <c r="H6872">
        <v>4570</v>
      </c>
      <c r="I6872" s="4" t="s">
        <v>9016</v>
      </c>
      <c r="J6872" s="4" t="s">
        <v>9015</v>
      </c>
      <c r="K6872" s="4" t="s">
        <v>9010</v>
      </c>
      <c r="L6872">
        <v>4821</v>
      </c>
      <c r="M6872" s="4" t="s">
        <v>55</v>
      </c>
      <c r="N6872">
        <v>1988</v>
      </c>
      <c r="O6872">
        <v>5266.09</v>
      </c>
      <c r="P6872">
        <v>8595</v>
      </c>
      <c r="Q6872" s="4" t="s">
        <v>23</v>
      </c>
      <c r="R6872" s="4" t="s">
        <v>56</v>
      </c>
      <c r="S6872">
        <v>100</v>
      </c>
    </row>
    <row r="6873" spans="1:19">
      <c r="A6873" s="4" t="s">
        <v>7080</v>
      </c>
      <c r="B6873" s="4" t="s">
        <v>263</v>
      </c>
      <c r="C6873" s="4" t="s">
        <v>9011</v>
      </c>
      <c r="D6873" s="4" t="s">
        <v>25</v>
      </c>
      <c r="E6873" s="4" t="s">
        <v>197</v>
      </c>
      <c r="F6873" s="3">
        <v>42999</v>
      </c>
      <c r="G6873" s="3">
        <v>43069</v>
      </c>
      <c r="H6873">
        <v>0</v>
      </c>
      <c r="I6873" s="4" t="s">
        <v>9021</v>
      </c>
      <c r="J6873" s="4" t="s">
        <v>9019</v>
      </c>
      <c r="K6873" s="4" t="s">
        <v>9010</v>
      </c>
      <c r="L6873">
        <v>4821</v>
      </c>
      <c r="M6873" s="4" t="s">
        <v>26</v>
      </c>
      <c r="N6873">
        <v>1999</v>
      </c>
      <c r="O6873">
        <v>251.41</v>
      </c>
      <c r="P6873">
        <v>495</v>
      </c>
      <c r="Q6873" s="4" t="s">
        <v>23</v>
      </c>
      <c r="R6873" s="4" t="s">
        <v>24</v>
      </c>
      <c r="S6873">
        <v>70</v>
      </c>
    </row>
    <row r="6874" spans="1:19">
      <c r="A6874" s="4" t="s">
        <v>7081</v>
      </c>
      <c r="B6874" s="4" t="s">
        <v>196</v>
      </c>
      <c r="C6874" s="4" t="s">
        <v>199</v>
      </c>
      <c r="D6874" s="4" t="s">
        <v>42</v>
      </c>
      <c r="E6874" s="4" t="s">
        <v>172</v>
      </c>
      <c r="F6874" s="3">
        <v>42999</v>
      </c>
      <c r="G6874" s="3">
        <v>43074</v>
      </c>
      <c r="H6874">
        <v>5138</v>
      </c>
      <c r="I6874" s="4" t="s">
        <v>9016</v>
      </c>
      <c r="J6874" s="4" t="s">
        <v>9015</v>
      </c>
      <c r="K6874" s="4" t="s">
        <v>9010</v>
      </c>
      <c r="L6874">
        <v>5482</v>
      </c>
      <c r="M6874" s="4" t="s">
        <v>26</v>
      </c>
      <c r="N6874">
        <v>2017</v>
      </c>
      <c r="O6874">
        <v>4.54</v>
      </c>
      <c r="P6874">
        <v>9</v>
      </c>
      <c r="Q6874" s="4" t="s">
        <v>23</v>
      </c>
      <c r="R6874" s="4" t="s">
        <v>24</v>
      </c>
      <c r="S6874">
        <v>75</v>
      </c>
    </row>
    <row r="6875" spans="1:19">
      <c r="A6875" s="4" t="s">
        <v>7082</v>
      </c>
      <c r="B6875" s="4" t="s">
        <v>191</v>
      </c>
      <c r="C6875" s="4" t="s">
        <v>192</v>
      </c>
      <c r="D6875" s="4" t="s">
        <v>86</v>
      </c>
      <c r="E6875" s="4" t="s">
        <v>172</v>
      </c>
      <c r="F6875" s="3">
        <v>42999</v>
      </c>
      <c r="G6875" s="3">
        <v>43071</v>
      </c>
      <c r="H6875">
        <v>3063</v>
      </c>
      <c r="I6875" s="4" t="s">
        <v>9026</v>
      </c>
      <c r="J6875" s="4" t="s">
        <v>9024</v>
      </c>
      <c r="K6875" s="4" t="s">
        <v>9012</v>
      </c>
      <c r="L6875">
        <v>3393</v>
      </c>
      <c r="M6875" s="4" t="s">
        <v>26</v>
      </c>
      <c r="N6875">
        <v>1985</v>
      </c>
      <c r="O6875">
        <v>2741.37</v>
      </c>
      <c r="P6875">
        <v>9226</v>
      </c>
      <c r="Q6875" s="4" t="s">
        <v>23</v>
      </c>
      <c r="R6875" s="4" t="s">
        <v>24</v>
      </c>
      <c r="S6875">
        <v>72</v>
      </c>
    </row>
    <row r="6876" spans="1:19">
      <c r="A6876" s="4" t="s">
        <v>7083</v>
      </c>
      <c r="B6876" s="4" t="s">
        <v>219</v>
      </c>
      <c r="C6876" s="4" t="s">
        <v>171</v>
      </c>
      <c r="D6876" s="4" t="s">
        <v>115</v>
      </c>
      <c r="E6876" s="4" t="s">
        <v>197</v>
      </c>
      <c r="F6876" s="3">
        <v>42999</v>
      </c>
      <c r="G6876" s="3">
        <v>43010</v>
      </c>
      <c r="H6876">
        <v>0</v>
      </c>
      <c r="I6876" s="4" t="s">
        <v>9026</v>
      </c>
      <c r="J6876" s="4" t="s">
        <v>9024</v>
      </c>
      <c r="K6876" s="4" t="s">
        <v>9010</v>
      </c>
      <c r="L6876">
        <v>1096</v>
      </c>
      <c r="M6876" s="4" t="s">
        <v>46</v>
      </c>
      <c r="N6876">
        <v>2008</v>
      </c>
      <c r="O6876">
        <v>894.37</v>
      </c>
      <c r="P6876">
        <v>1593</v>
      </c>
      <c r="Q6876" s="4" t="s">
        <v>116</v>
      </c>
      <c r="R6876" s="4" t="s">
        <v>24</v>
      </c>
      <c r="S6876">
        <v>11</v>
      </c>
    </row>
    <row r="6877" spans="1:19">
      <c r="A6877" s="4" t="s">
        <v>7084</v>
      </c>
      <c r="B6877" s="4" t="s">
        <v>230</v>
      </c>
      <c r="C6877" s="4" t="s">
        <v>179</v>
      </c>
      <c r="D6877" s="4" t="s">
        <v>72</v>
      </c>
      <c r="E6877" s="4" t="s">
        <v>172</v>
      </c>
      <c r="F6877" s="3">
        <v>42999</v>
      </c>
      <c r="G6877" s="3">
        <v>43099</v>
      </c>
      <c r="H6877">
        <v>613</v>
      </c>
      <c r="I6877" s="4" t="s">
        <v>9026</v>
      </c>
      <c r="J6877" s="4" t="s">
        <v>9024</v>
      </c>
      <c r="K6877" s="4" t="s">
        <v>9010</v>
      </c>
      <c r="L6877">
        <v>550</v>
      </c>
      <c r="M6877" s="4" t="s">
        <v>73</v>
      </c>
      <c r="N6877">
        <v>2003</v>
      </c>
      <c r="O6877">
        <v>692.19</v>
      </c>
      <c r="P6877">
        <v>1922</v>
      </c>
      <c r="Q6877" s="4" t="s">
        <v>23</v>
      </c>
      <c r="R6877" s="4" t="s">
        <v>24</v>
      </c>
      <c r="S6877">
        <v>100</v>
      </c>
    </row>
    <row r="6878" spans="1:19">
      <c r="A6878" s="4" t="s">
        <v>7085</v>
      </c>
      <c r="B6878" s="4" t="s">
        <v>230</v>
      </c>
      <c r="C6878" s="4" t="s">
        <v>9011</v>
      </c>
      <c r="D6878" s="4" t="s">
        <v>97</v>
      </c>
      <c r="E6878" s="4" t="s">
        <v>172</v>
      </c>
      <c r="F6878" s="3">
        <v>42999</v>
      </c>
      <c r="G6878" s="3">
        <v>43053</v>
      </c>
      <c r="H6878">
        <v>4808</v>
      </c>
      <c r="I6878" s="4" t="s">
        <v>9026</v>
      </c>
      <c r="J6878" s="4" t="s">
        <v>9024</v>
      </c>
      <c r="K6878" s="4" t="s">
        <v>9010</v>
      </c>
      <c r="L6878">
        <v>4821</v>
      </c>
      <c r="M6878" s="4" t="s">
        <v>33</v>
      </c>
      <c r="N6878">
        <v>2001</v>
      </c>
      <c r="O6878">
        <v>2437.85</v>
      </c>
      <c r="P6878">
        <v>4874</v>
      </c>
      <c r="Q6878" s="4" t="s">
        <v>23</v>
      </c>
      <c r="R6878" s="4" t="s">
        <v>24</v>
      </c>
      <c r="S6878">
        <v>54</v>
      </c>
    </row>
    <row r="6879" spans="1:19">
      <c r="A6879" s="4" t="s">
        <v>7086</v>
      </c>
      <c r="B6879" s="4" t="s">
        <v>256</v>
      </c>
      <c r="C6879" s="4" t="s">
        <v>199</v>
      </c>
      <c r="D6879" s="4" t="s">
        <v>42</v>
      </c>
      <c r="E6879" s="4" t="s">
        <v>172</v>
      </c>
      <c r="F6879" s="3">
        <v>42999</v>
      </c>
      <c r="G6879" s="3">
        <v>43065</v>
      </c>
      <c r="H6879">
        <v>5160</v>
      </c>
      <c r="I6879" s="4" t="s">
        <v>9014</v>
      </c>
      <c r="J6879" s="4" t="s">
        <v>9015</v>
      </c>
      <c r="K6879" s="4" t="s">
        <v>9010</v>
      </c>
      <c r="L6879">
        <v>5482</v>
      </c>
      <c r="M6879" s="4" t="s">
        <v>26</v>
      </c>
      <c r="N6879">
        <v>2017</v>
      </c>
      <c r="O6879">
        <v>4.54</v>
      </c>
      <c r="P6879">
        <v>9</v>
      </c>
      <c r="Q6879" s="4" t="s">
        <v>23</v>
      </c>
      <c r="R6879" s="4" t="s">
        <v>24</v>
      </c>
      <c r="S6879">
        <v>66</v>
      </c>
    </row>
    <row r="6880" spans="1:19">
      <c r="A6880" s="4" t="s">
        <v>7087</v>
      </c>
      <c r="B6880" s="4" t="s">
        <v>187</v>
      </c>
      <c r="C6880" s="4" t="s">
        <v>179</v>
      </c>
      <c r="D6880" s="4" t="s">
        <v>81</v>
      </c>
      <c r="E6880" s="4" t="s">
        <v>172</v>
      </c>
      <c r="F6880" s="3">
        <v>42999</v>
      </c>
      <c r="G6880" s="3">
        <v>43009</v>
      </c>
      <c r="H6880">
        <v>566</v>
      </c>
      <c r="I6880" s="4" t="s">
        <v>9023</v>
      </c>
      <c r="J6880" s="4" t="s">
        <v>9024</v>
      </c>
      <c r="K6880" s="4" t="s">
        <v>9010</v>
      </c>
      <c r="L6880">
        <v>550</v>
      </c>
      <c r="M6880" s="4" t="s">
        <v>33</v>
      </c>
      <c r="N6880">
        <v>1989</v>
      </c>
      <c r="O6880">
        <v>1388.67</v>
      </c>
      <c r="P6880">
        <v>3583</v>
      </c>
      <c r="Q6880" s="4" t="s">
        <v>23</v>
      </c>
      <c r="R6880" s="4" t="s">
        <v>24</v>
      </c>
      <c r="S6880">
        <v>10</v>
      </c>
    </row>
    <row r="6881" spans="1:19">
      <c r="A6881" s="4" t="s">
        <v>7088</v>
      </c>
      <c r="B6881" s="4" t="s">
        <v>244</v>
      </c>
      <c r="C6881" s="4" t="s">
        <v>177</v>
      </c>
      <c r="D6881" s="4" t="s">
        <v>92</v>
      </c>
      <c r="E6881" s="4" t="s">
        <v>172</v>
      </c>
      <c r="F6881" s="3">
        <v>42999</v>
      </c>
      <c r="G6881" s="3">
        <v>43005</v>
      </c>
      <c r="H6881">
        <v>68</v>
      </c>
      <c r="I6881" s="4" t="s">
        <v>9016</v>
      </c>
      <c r="J6881" s="4" t="s">
        <v>9015</v>
      </c>
      <c r="K6881" s="4" t="s">
        <v>9012</v>
      </c>
      <c r="L6881">
        <v>55</v>
      </c>
      <c r="M6881" s="4" t="s">
        <v>73</v>
      </c>
      <c r="N6881">
        <v>1997</v>
      </c>
      <c r="O6881">
        <v>2041.73</v>
      </c>
      <c r="P6881">
        <v>5276</v>
      </c>
      <c r="Q6881" s="4" t="s">
        <v>23</v>
      </c>
      <c r="R6881" s="4" t="s">
        <v>24</v>
      </c>
      <c r="S6881">
        <v>6</v>
      </c>
    </row>
    <row r="6882" spans="1:19">
      <c r="A6882" s="4" t="s">
        <v>7089</v>
      </c>
      <c r="B6882" s="4" t="s">
        <v>201</v>
      </c>
      <c r="C6882" s="4" t="s">
        <v>179</v>
      </c>
      <c r="D6882" s="4" t="s">
        <v>82</v>
      </c>
      <c r="E6882" s="4" t="s">
        <v>197</v>
      </c>
      <c r="F6882" s="3">
        <v>42999</v>
      </c>
      <c r="G6882" s="3">
        <v>43011</v>
      </c>
      <c r="H6882">
        <v>0</v>
      </c>
      <c r="I6882" s="4" t="s">
        <v>9026</v>
      </c>
      <c r="J6882" s="4" t="s">
        <v>9024</v>
      </c>
      <c r="K6882" s="4" t="s">
        <v>9010</v>
      </c>
      <c r="L6882">
        <v>550</v>
      </c>
      <c r="M6882" s="4" t="s">
        <v>36</v>
      </c>
      <c r="N6882">
        <v>1982</v>
      </c>
      <c r="O6882">
        <v>11698.03</v>
      </c>
      <c r="P6882">
        <v>34288</v>
      </c>
      <c r="Q6882" s="4" t="s">
        <v>23</v>
      </c>
      <c r="R6882" s="4" t="s">
        <v>24</v>
      </c>
      <c r="S6882">
        <v>12</v>
      </c>
    </row>
    <row r="6883" spans="1:19">
      <c r="A6883" s="4" t="s">
        <v>7090</v>
      </c>
      <c r="B6883" s="4" t="s">
        <v>232</v>
      </c>
      <c r="C6883" s="4" t="s">
        <v>9011</v>
      </c>
      <c r="D6883" s="4" t="s">
        <v>117</v>
      </c>
      <c r="E6883" s="4" t="s">
        <v>172</v>
      </c>
      <c r="F6883" s="3">
        <v>42999</v>
      </c>
      <c r="G6883" s="3">
        <v>43091</v>
      </c>
      <c r="H6883">
        <v>5600</v>
      </c>
      <c r="I6883" s="4" t="s">
        <v>9021</v>
      </c>
      <c r="J6883" s="4" t="s">
        <v>9019</v>
      </c>
      <c r="K6883" s="4" t="s">
        <v>9010</v>
      </c>
      <c r="L6883">
        <v>4821</v>
      </c>
      <c r="M6883" s="4" t="s">
        <v>26</v>
      </c>
      <c r="N6883">
        <v>1996</v>
      </c>
      <c r="O6883">
        <v>439.21</v>
      </c>
      <c r="P6883">
        <v>792</v>
      </c>
      <c r="Q6883" s="4" t="s">
        <v>23</v>
      </c>
      <c r="R6883" s="4" t="s">
        <v>24</v>
      </c>
      <c r="S6883">
        <v>92</v>
      </c>
    </row>
    <row r="6884" spans="1:19">
      <c r="A6884" s="4" t="s">
        <v>7091</v>
      </c>
      <c r="B6884" s="4" t="s">
        <v>208</v>
      </c>
      <c r="C6884" s="4" t="s">
        <v>177</v>
      </c>
      <c r="D6884" s="4" t="s">
        <v>45</v>
      </c>
      <c r="E6884" s="4" t="s">
        <v>172</v>
      </c>
      <c r="F6884" s="3">
        <v>42999</v>
      </c>
      <c r="G6884" s="3">
        <v>43081</v>
      </c>
      <c r="H6884">
        <v>61</v>
      </c>
      <c r="I6884" s="4" t="s">
        <v>9014</v>
      </c>
      <c r="J6884" s="4" t="s">
        <v>9015</v>
      </c>
      <c r="K6884" s="4" t="s">
        <v>9012</v>
      </c>
      <c r="L6884">
        <v>55</v>
      </c>
      <c r="M6884" s="4" t="s">
        <v>46</v>
      </c>
      <c r="N6884">
        <v>1995</v>
      </c>
      <c r="O6884">
        <v>2173.98</v>
      </c>
      <c r="P6884">
        <v>2928</v>
      </c>
      <c r="Q6884" s="4" t="s">
        <v>23</v>
      </c>
      <c r="R6884" s="4" t="s">
        <v>47</v>
      </c>
      <c r="S6884">
        <v>82</v>
      </c>
    </row>
    <row r="6885" spans="1:19">
      <c r="A6885" s="4" t="s">
        <v>7092</v>
      </c>
      <c r="B6885" s="4" t="s">
        <v>185</v>
      </c>
      <c r="C6885" s="4" t="s">
        <v>177</v>
      </c>
      <c r="D6885" s="4" t="s">
        <v>74</v>
      </c>
      <c r="E6885" s="4" t="s">
        <v>197</v>
      </c>
      <c r="F6885" s="3">
        <v>42999</v>
      </c>
      <c r="G6885" s="3">
        <v>43072</v>
      </c>
      <c r="H6885">
        <v>0</v>
      </c>
      <c r="I6885" s="4" t="s">
        <v>9023</v>
      </c>
      <c r="J6885" s="4" t="s">
        <v>9024</v>
      </c>
      <c r="K6885" s="4" t="s">
        <v>9012</v>
      </c>
      <c r="L6885">
        <v>55</v>
      </c>
      <c r="M6885" s="4" t="s">
        <v>33</v>
      </c>
      <c r="N6885">
        <v>2003</v>
      </c>
      <c r="O6885">
        <v>223.8</v>
      </c>
      <c r="P6885">
        <v>299</v>
      </c>
      <c r="Q6885" s="4" t="s">
        <v>23</v>
      </c>
      <c r="R6885" s="4" t="s">
        <v>24</v>
      </c>
      <c r="S6885">
        <v>73</v>
      </c>
    </row>
    <row r="6886" spans="1:19">
      <c r="A6886" s="4" t="s">
        <v>7093</v>
      </c>
      <c r="B6886" s="4" t="s">
        <v>235</v>
      </c>
      <c r="C6886" s="4" t="s">
        <v>192</v>
      </c>
      <c r="D6886" s="4" t="s">
        <v>123</v>
      </c>
      <c r="E6886" s="4" t="s">
        <v>197</v>
      </c>
      <c r="F6886" s="3">
        <v>42999</v>
      </c>
      <c r="G6886" s="3">
        <v>43068</v>
      </c>
      <c r="H6886">
        <v>0</v>
      </c>
      <c r="I6886" s="4" t="s">
        <v>9018</v>
      </c>
      <c r="J6886" s="4" t="s">
        <v>9019</v>
      </c>
      <c r="K6886" s="4" t="s">
        <v>9012</v>
      </c>
      <c r="L6886">
        <v>3393</v>
      </c>
      <c r="M6886" s="4" t="s">
        <v>39</v>
      </c>
      <c r="N6886">
        <v>1989</v>
      </c>
      <c r="O6886">
        <v>3838.39</v>
      </c>
      <c r="P6886">
        <v>8274</v>
      </c>
      <c r="Q6886" s="4" t="s">
        <v>23</v>
      </c>
      <c r="R6886" s="4" t="s">
        <v>24</v>
      </c>
      <c r="S6886">
        <v>69</v>
      </c>
    </row>
    <row r="6887" spans="1:19">
      <c r="A6887" s="4" t="s">
        <v>7094</v>
      </c>
      <c r="B6887" s="4" t="s">
        <v>246</v>
      </c>
      <c r="C6887" s="4" t="s">
        <v>171</v>
      </c>
      <c r="D6887" s="4" t="s">
        <v>99</v>
      </c>
      <c r="E6887" s="4" t="s">
        <v>197</v>
      </c>
      <c r="F6887" s="3">
        <v>43000</v>
      </c>
      <c r="G6887" s="3">
        <v>43066</v>
      </c>
      <c r="H6887">
        <v>0</v>
      </c>
      <c r="I6887" s="4" t="s">
        <v>9021</v>
      </c>
      <c r="J6887" s="4" t="s">
        <v>9019</v>
      </c>
      <c r="K6887" s="4" t="s">
        <v>9010</v>
      </c>
      <c r="L6887">
        <v>1096</v>
      </c>
      <c r="M6887" s="4" t="s">
        <v>33</v>
      </c>
      <c r="N6887">
        <v>2003</v>
      </c>
      <c r="O6887">
        <v>1419.98</v>
      </c>
      <c r="P6887">
        <v>4018</v>
      </c>
      <c r="Q6887" s="4" t="s">
        <v>23</v>
      </c>
      <c r="R6887" s="4" t="s">
        <v>24</v>
      </c>
      <c r="S6887">
        <v>66</v>
      </c>
    </row>
    <row r="6888" spans="1:19">
      <c r="A6888" s="4" t="s">
        <v>7095</v>
      </c>
      <c r="B6888" s="4" t="s">
        <v>246</v>
      </c>
      <c r="C6888" s="4" t="s">
        <v>199</v>
      </c>
      <c r="D6888" s="4" t="s">
        <v>52</v>
      </c>
      <c r="E6888" s="4" t="s">
        <v>197</v>
      </c>
      <c r="F6888" s="3">
        <v>43000</v>
      </c>
      <c r="G6888" s="3">
        <v>43063</v>
      </c>
      <c r="H6888">
        <v>0</v>
      </c>
      <c r="I6888" s="4" t="s">
        <v>9021</v>
      </c>
      <c r="J6888" s="4" t="s">
        <v>9019</v>
      </c>
      <c r="K6888" s="4" t="s">
        <v>9010</v>
      </c>
      <c r="L6888">
        <v>5482</v>
      </c>
      <c r="M6888" s="4" t="s">
        <v>46</v>
      </c>
      <c r="N6888">
        <v>1999</v>
      </c>
      <c r="O6888">
        <v>1197.44</v>
      </c>
      <c r="P6888">
        <v>2570</v>
      </c>
      <c r="Q6888" s="4" t="s">
        <v>23</v>
      </c>
      <c r="R6888" s="4" t="s">
        <v>24</v>
      </c>
      <c r="S6888">
        <v>63</v>
      </c>
    </row>
    <row r="6889" spans="1:19">
      <c r="A6889" s="4" t="s">
        <v>7096</v>
      </c>
      <c r="B6889" s="4" t="s">
        <v>279</v>
      </c>
      <c r="C6889" s="4" t="s">
        <v>179</v>
      </c>
      <c r="D6889" s="4" t="s">
        <v>130</v>
      </c>
      <c r="E6889" s="4" t="s">
        <v>197</v>
      </c>
      <c r="F6889" s="3">
        <v>43000</v>
      </c>
      <c r="G6889" s="3">
        <v>43068</v>
      </c>
      <c r="H6889">
        <v>0</v>
      </c>
      <c r="I6889" s="4" t="s">
        <v>9018</v>
      </c>
      <c r="J6889" s="4" t="s">
        <v>9019</v>
      </c>
      <c r="K6889" s="4" t="s">
        <v>9010</v>
      </c>
      <c r="L6889">
        <v>550</v>
      </c>
      <c r="M6889" s="4" t="s">
        <v>36</v>
      </c>
      <c r="N6889">
        <v>1979</v>
      </c>
      <c r="O6889">
        <v>4478.47</v>
      </c>
      <c r="P6889">
        <v>13809</v>
      </c>
      <c r="Q6889" s="4" t="s">
        <v>23</v>
      </c>
      <c r="R6889" s="4" t="s">
        <v>24</v>
      </c>
      <c r="S6889">
        <v>68</v>
      </c>
    </row>
    <row r="6890" spans="1:19">
      <c r="A6890" s="4" t="s">
        <v>7097</v>
      </c>
      <c r="B6890" s="4" t="s">
        <v>210</v>
      </c>
      <c r="C6890" s="4" t="s">
        <v>199</v>
      </c>
      <c r="D6890" s="4" t="s">
        <v>24</v>
      </c>
      <c r="E6890" s="4" t="s">
        <v>193</v>
      </c>
      <c r="F6890" s="3">
        <v>43000</v>
      </c>
      <c r="G6890" s="3"/>
      <c r="I6890" s="4" t="s">
        <v>9021</v>
      </c>
      <c r="J6890" s="4" t="s">
        <v>9019</v>
      </c>
      <c r="K6890" s="4" t="s">
        <v>9010</v>
      </c>
      <c r="L6890">
        <v>5482</v>
      </c>
      <c r="M6890" s="4"/>
      <c r="Q6890" s="4"/>
      <c r="R6890" s="4"/>
    </row>
    <row r="6891" spans="1:19">
      <c r="A6891" s="4" t="s">
        <v>7098</v>
      </c>
      <c r="B6891" s="4" t="s">
        <v>210</v>
      </c>
      <c r="C6891" s="4" t="s">
        <v>9011</v>
      </c>
      <c r="D6891" s="4" t="s">
        <v>117</v>
      </c>
      <c r="E6891" s="4" t="s">
        <v>172</v>
      </c>
      <c r="F6891" s="3">
        <v>43000</v>
      </c>
      <c r="G6891" s="3">
        <v>43092</v>
      </c>
      <c r="H6891">
        <v>4976</v>
      </c>
      <c r="I6891" s="4" t="s">
        <v>9021</v>
      </c>
      <c r="J6891" s="4" t="s">
        <v>9019</v>
      </c>
      <c r="K6891" s="4" t="s">
        <v>9010</v>
      </c>
      <c r="L6891">
        <v>4821</v>
      </c>
      <c r="M6891" s="4" t="s">
        <v>26</v>
      </c>
      <c r="N6891">
        <v>1996</v>
      </c>
      <c r="O6891">
        <v>439.21</v>
      </c>
      <c r="P6891">
        <v>792</v>
      </c>
      <c r="Q6891" s="4" t="s">
        <v>23</v>
      </c>
      <c r="R6891" s="4" t="s">
        <v>24</v>
      </c>
      <c r="S6891">
        <v>92</v>
      </c>
    </row>
    <row r="6892" spans="1:19">
      <c r="A6892" s="4" t="s">
        <v>7099</v>
      </c>
      <c r="B6892" s="4" t="s">
        <v>174</v>
      </c>
      <c r="C6892" s="4" t="s">
        <v>9011</v>
      </c>
      <c r="D6892" s="4" t="s">
        <v>70</v>
      </c>
      <c r="E6892" s="4" t="s">
        <v>197</v>
      </c>
      <c r="F6892" s="3">
        <v>43000</v>
      </c>
      <c r="G6892" s="3">
        <v>43011</v>
      </c>
      <c r="H6892">
        <v>0</v>
      </c>
      <c r="I6892" s="4" t="s">
        <v>9016</v>
      </c>
      <c r="J6892" s="4" t="s">
        <v>9015</v>
      </c>
      <c r="K6892" s="4" t="s">
        <v>9010</v>
      </c>
      <c r="L6892">
        <v>4821</v>
      </c>
      <c r="M6892" s="4" t="s">
        <v>55</v>
      </c>
      <c r="N6892">
        <v>2007</v>
      </c>
      <c r="O6892">
        <v>86.68</v>
      </c>
      <c r="P6892">
        <v>187</v>
      </c>
      <c r="Q6892" s="4" t="s">
        <v>23</v>
      </c>
      <c r="R6892" s="4" t="s">
        <v>56</v>
      </c>
      <c r="S6892">
        <v>11</v>
      </c>
    </row>
    <row r="6893" spans="1:19">
      <c r="A6893" s="4" t="s">
        <v>7100</v>
      </c>
      <c r="B6893" s="4" t="s">
        <v>174</v>
      </c>
      <c r="C6893" s="4" t="s">
        <v>9011</v>
      </c>
      <c r="D6893" s="4" t="s">
        <v>47</v>
      </c>
      <c r="E6893" s="4" t="s">
        <v>172</v>
      </c>
      <c r="F6893" s="3">
        <v>43000</v>
      </c>
      <c r="G6893" s="3">
        <v>43093</v>
      </c>
      <c r="H6893">
        <v>4991</v>
      </c>
      <c r="I6893" s="4" t="s">
        <v>9016</v>
      </c>
      <c r="J6893" s="4" t="s">
        <v>9015</v>
      </c>
      <c r="K6893" s="4" t="s">
        <v>9010</v>
      </c>
      <c r="L6893">
        <v>4821</v>
      </c>
      <c r="M6893" s="4" t="s">
        <v>46</v>
      </c>
      <c r="N6893">
        <v>1986</v>
      </c>
      <c r="O6893">
        <v>2403.58</v>
      </c>
      <c r="P6893">
        <v>8801</v>
      </c>
      <c r="Q6893" s="4" t="s">
        <v>23</v>
      </c>
      <c r="R6893" s="4" t="s">
        <v>24</v>
      </c>
      <c r="S6893">
        <v>93</v>
      </c>
    </row>
    <row r="6894" spans="1:19">
      <c r="A6894" s="4" t="s">
        <v>7101</v>
      </c>
      <c r="B6894" s="4" t="s">
        <v>263</v>
      </c>
      <c r="C6894" s="4" t="s">
        <v>179</v>
      </c>
      <c r="D6894" s="4" t="s">
        <v>31</v>
      </c>
      <c r="E6894" s="4" t="s">
        <v>197</v>
      </c>
      <c r="F6894" s="3">
        <v>43000</v>
      </c>
      <c r="G6894" s="3">
        <v>43012</v>
      </c>
      <c r="H6894">
        <v>0</v>
      </c>
      <c r="I6894" s="4" t="s">
        <v>9021</v>
      </c>
      <c r="J6894" s="4" t="s">
        <v>9019</v>
      </c>
      <c r="K6894" s="4" t="s">
        <v>9010</v>
      </c>
      <c r="L6894">
        <v>550</v>
      </c>
      <c r="M6894" s="4" t="s">
        <v>26</v>
      </c>
      <c r="N6894">
        <v>1991</v>
      </c>
      <c r="O6894">
        <v>326.82</v>
      </c>
      <c r="P6894">
        <v>1016</v>
      </c>
      <c r="Q6894" s="4" t="s">
        <v>23</v>
      </c>
      <c r="R6894" s="4" t="s">
        <v>24</v>
      </c>
      <c r="S6894">
        <v>12</v>
      </c>
    </row>
    <row r="6895" spans="1:19">
      <c r="A6895" s="4" t="s">
        <v>7102</v>
      </c>
      <c r="B6895" s="4" t="s">
        <v>263</v>
      </c>
      <c r="C6895" s="4" t="s">
        <v>9011</v>
      </c>
      <c r="D6895" s="4" t="s">
        <v>121</v>
      </c>
      <c r="E6895" s="4" t="s">
        <v>172</v>
      </c>
      <c r="F6895" s="3">
        <v>43000</v>
      </c>
      <c r="G6895" s="3">
        <v>43012</v>
      </c>
      <c r="H6895">
        <v>5868</v>
      </c>
      <c r="I6895" s="4" t="s">
        <v>9021</v>
      </c>
      <c r="J6895" s="4" t="s">
        <v>9019</v>
      </c>
      <c r="K6895" s="4" t="s">
        <v>9010</v>
      </c>
      <c r="L6895">
        <v>4821</v>
      </c>
      <c r="M6895" s="4" t="s">
        <v>58</v>
      </c>
      <c r="N6895">
        <v>1993</v>
      </c>
      <c r="O6895">
        <v>646.1</v>
      </c>
      <c r="P6895">
        <v>883</v>
      </c>
      <c r="Q6895" s="4" t="s">
        <v>23</v>
      </c>
      <c r="R6895" s="4" t="s">
        <v>62</v>
      </c>
      <c r="S6895">
        <v>12</v>
      </c>
    </row>
    <row r="6896" spans="1:19">
      <c r="A6896" s="4" t="s">
        <v>7103</v>
      </c>
      <c r="B6896" s="4" t="s">
        <v>212</v>
      </c>
      <c r="C6896" s="4" t="s">
        <v>192</v>
      </c>
      <c r="D6896" s="4" t="s">
        <v>86</v>
      </c>
      <c r="E6896" s="4" t="s">
        <v>193</v>
      </c>
      <c r="F6896" s="3">
        <v>43000</v>
      </c>
      <c r="G6896" s="3"/>
      <c r="I6896" s="4" t="s">
        <v>9023</v>
      </c>
      <c r="J6896" s="4" t="s">
        <v>9024</v>
      </c>
      <c r="K6896" s="4" t="s">
        <v>9012</v>
      </c>
      <c r="L6896">
        <v>3393</v>
      </c>
      <c r="M6896" s="4" t="s">
        <v>26</v>
      </c>
      <c r="N6896">
        <v>1985</v>
      </c>
      <c r="O6896">
        <v>2741.37</v>
      </c>
      <c r="P6896">
        <v>9226</v>
      </c>
      <c r="Q6896" s="4" t="s">
        <v>23</v>
      </c>
      <c r="R6896" s="4" t="s">
        <v>24</v>
      </c>
    </row>
    <row r="6897" spans="1:19">
      <c r="A6897" s="4" t="s">
        <v>7104</v>
      </c>
      <c r="B6897" s="4" t="s">
        <v>196</v>
      </c>
      <c r="C6897" s="4" t="s">
        <v>171</v>
      </c>
      <c r="D6897" s="4" t="s">
        <v>79</v>
      </c>
      <c r="E6897" s="4" t="s">
        <v>197</v>
      </c>
      <c r="F6897" s="3">
        <v>43000</v>
      </c>
      <c r="G6897" s="3">
        <v>43090</v>
      </c>
      <c r="H6897">
        <v>0</v>
      </c>
      <c r="I6897" s="4" t="s">
        <v>9016</v>
      </c>
      <c r="J6897" s="4" t="s">
        <v>9015</v>
      </c>
      <c r="K6897" s="4" t="s">
        <v>9010</v>
      </c>
      <c r="L6897">
        <v>1096</v>
      </c>
      <c r="M6897" s="4" t="s">
        <v>26</v>
      </c>
      <c r="N6897">
        <v>2002</v>
      </c>
      <c r="O6897">
        <v>3178.24</v>
      </c>
      <c r="P6897">
        <v>4540</v>
      </c>
      <c r="Q6897" s="4" t="s">
        <v>23</v>
      </c>
      <c r="R6897" s="4" t="s">
        <v>24</v>
      </c>
      <c r="S6897">
        <v>90</v>
      </c>
    </row>
    <row r="6898" spans="1:19">
      <c r="A6898" s="4" t="s">
        <v>7105</v>
      </c>
      <c r="B6898" s="4" t="s">
        <v>196</v>
      </c>
      <c r="C6898" s="4" t="s">
        <v>9011</v>
      </c>
      <c r="D6898" s="4" t="s">
        <v>29</v>
      </c>
      <c r="E6898" s="4" t="s">
        <v>172</v>
      </c>
      <c r="F6898" s="3">
        <v>43000</v>
      </c>
      <c r="G6898" s="3">
        <v>43063</v>
      </c>
      <c r="H6898">
        <v>4938</v>
      </c>
      <c r="I6898" s="4" t="s">
        <v>9016</v>
      </c>
      <c r="J6898" s="4" t="s">
        <v>9015</v>
      </c>
      <c r="K6898" s="4" t="s">
        <v>9010</v>
      </c>
      <c r="L6898">
        <v>4821</v>
      </c>
      <c r="M6898" s="4" t="s">
        <v>26</v>
      </c>
      <c r="N6898">
        <v>2012</v>
      </c>
      <c r="O6898">
        <v>587.34</v>
      </c>
      <c r="P6898">
        <v>1356</v>
      </c>
      <c r="Q6898" s="4" t="s">
        <v>30</v>
      </c>
      <c r="R6898" s="4" t="s">
        <v>24</v>
      </c>
      <c r="S6898">
        <v>63</v>
      </c>
    </row>
    <row r="6899" spans="1:19">
      <c r="A6899" s="4" t="s">
        <v>7106</v>
      </c>
      <c r="B6899" s="4" t="s">
        <v>196</v>
      </c>
      <c r="C6899" s="4" t="s">
        <v>192</v>
      </c>
      <c r="D6899" s="4" t="s">
        <v>103</v>
      </c>
      <c r="E6899" s="4" t="s">
        <v>172</v>
      </c>
      <c r="F6899" s="3">
        <v>43000</v>
      </c>
      <c r="G6899" s="3">
        <v>43083</v>
      </c>
      <c r="H6899">
        <v>3772</v>
      </c>
      <c r="I6899" s="4" t="s">
        <v>9016</v>
      </c>
      <c r="J6899" s="4" t="s">
        <v>9015</v>
      </c>
      <c r="K6899" s="4" t="s">
        <v>9012</v>
      </c>
      <c r="L6899">
        <v>3393</v>
      </c>
      <c r="M6899" s="4" t="s">
        <v>26</v>
      </c>
      <c r="N6899">
        <v>1992</v>
      </c>
      <c r="O6899">
        <v>3922.42</v>
      </c>
      <c r="P6899">
        <v>6837</v>
      </c>
      <c r="Q6899" s="4" t="s">
        <v>23</v>
      </c>
      <c r="R6899" s="4" t="s">
        <v>24</v>
      </c>
      <c r="S6899">
        <v>83</v>
      </c>
    </row>
    <row r="6900" spans="1:19">
      <c r="A6900" s="4" t="s">
        <v>7107</v>
      </c>
      <c r="B6900" s="4" t="s">
        <v>191</v>
      </c>
      <c r="C6900" s="4" t="s">
        <v>199</v>
      </c>
      <c r="D6900" s="4" t="s">
        <v>38</v>
      </c>
      <c r="E6900" s="4" t="s">
        <v>172</v>
      </c>
      <c r="F6900" s="3">
        <v>43000</v>
      </c>
      <c r="G6900" s="3">
        <v>43010</v>
      </c>
      <c r="H6900">
        <v>5784</v>
      </c>
      <c r="I6900" s="4" t="s">
        <v>9026</v>
      </c>
      <c r="J6900" s="4" t="s">
        <v>9024</v>
      </c>
      <c r="K6900" s="4" t="s">
        <v>9010</v>
      </c>
      <c r="L6900">
        <v>5482</v>
      </c>
      <c r="M6900" s="4" t="s">
        <v>39</v>
      </c>
      <c r="N6900">
        <v>1993</v>
      </c>
      <c r="O6900">
        <v>4269.8999999999996</v>
      </c>
      <c r="P6900">
        <v>6472</v>
      </c>
      <c r="Q6900" s="4" t="s">
        <v>23</v>
      </c>
      <c r="R6900" s="4" t="s">
        <v>40</v>
      </c>
      <c r="S6900">
        <v>10</v>
      </c>
    </row>
    <row r="6901" spans="1:19">
      <c r="A6901" s="4" t="s">
        <v>7108</v>
      </c>
      <c r="B6901" s="4" t="s">
        <v>343</v>
      </c>
      <c r="C6901" s="4" t="s">
        <v>9011</v>
      </c>
      <c r="D6901" s="4" t="s">
        <v>43</v>
      </c>
      <c r="E6901" s="4" t="s">
        <v>172</v>
      </c>
      <c r="F6901" s="3">
        <v>43000</v>
      </c>
      <c r="G6901" s="3">
        <v>43010</v>
      </c>
      <c r="H6901">
        <v>3485</v>
      </c>
      <c r="I6901" s="4" t="s">
        <v>9016</v>
      </c>
      <c r="J6901" s="4" t="s">
        <v>9015</v>
      </c>
      <c r="K6901" s="4" t="s">
        <v>9010</v>
      </c>
      <c r="L6901">
        <v>4821</v>
      </c>
      <c r="M6901" s="4" t="s">
        <v>9322</v>
      </c>
      <c r="N6901">
        <v>2005</v>
      </c>
      <c r="O6901">
        <v>1520.66</v>
      </c>
      <c r="P6901">
        <v>1806</v>
      </c>
      <c r="Q6901" s="4" t="s">
        <v>23</v>
      </c>
      <c r="R6901" s="4" t="s">
        <v>24</v>
      </c>
      <c r="S6901">
        <v>10</v>
      </c>
    </row>
    <row r="6902" spans="1:19">
      <c r="A6902" s="4" t="s">
        <v>7109</v>
      </c>
      <c r="B6902" s="4" t="s">
        <v>219</v>
      </c>
      <c r="C6902" s="4" t="s">
        <v>179</v>
      </c>
      <c r="D6902" s="4" t="s">
        <v>53</v>
      </c>
      <c r="E6902" s="4" t="s">
        <v>172</v>
      </c>
      <c r="F6902" s="3">
        <v>43000</v>
      </c>
      <c r="G6902" s="3">
        <v>43006</v>
      </c>
      <c r="H6902">
        <v>675</v>
      </c>
      <c r="I6902" s="4" t="s">
        <v>9026</v>
      </c>
      <c r="J6902" s="4" t="s">
        <v>9024</v>
      </c>
      <c r="K6902" s="4" t="s">
        <v>9010</v>
      </c>
      <c r="L6902">
        <v>550</v>
      </c>
      <c r="M6902" s="4" t="s">
        <v>33</v>
      </c>
      <c r="N6902">
        <v>1990</v>
      </c>
      <c r="O6902">
        <v>4968.91</v>
      </c>
      <c r="P6902">
        <v>7523</v>
      </c>
      <c r="Q6902" s="4" t="s">
        <v>23</v>
      </c>
      <c r="R6902" s="4" t="s">
        <v>24</v>
      </c>
      <c r="S6902">
        <v>6</v>
      </c>
    </row>
    <row r="6903" spans="1:19">
      <c r="A6903" s="4" t="s">
        <v>7110</v>
      </c>
      <c r="B6903" s="4" t="s">
        <v>230</v>
      </c>
      <c r="C6903" s="4" t="s">
        <v>179</v>
      </c>
      <c r="D6903" s="4" t="s">
        <v>56</v>
      </c>
      <c r="E6903" s="4" t="s">
        <v>197</v>
      </c>
      <c r="F6903" s="3">
        <v>43000</v>
      </c>
      <c r="G6903" s="3">
        <v>43067</v>
      </c>
      <c r="H6903">
        <v>0</v>
      </c>
      <c r="I6903" s="4" t="s">
        <v>9026</v>
      </c>
      <c r="J6903" s="4" t="s">
        <v>9024</v>
      </c>
      <c r="K6903" s="4" t="s">
        <v>9010</v>
      </c>
      <c r="L6903">
        <v>550</v>
      </c>
      <c r="M6903" s="4" t="s">
        <v>55</v>
      </c>
      <c r="N6903">
        <v>1999</v>
      </c>
      <c r="O6903">
        <v>1699.85</v>
      </c>
      <c r="P6903">
        <v>5108</v>
      </c>
      <c r="Q6903" s="4" t="s">
        <v>23</v>
      </c>
      <c r="R6903" s="4" t="s">
        <v>24</v>
      </c>
      <c r="S6903">
        <v>67</v>
      </c>
    </row>
    <row r="6904" spans="1:19">
      <c r="A6904" s="4" t="s">
        <v>7111</v>
      </c>
      <c r="B6904" s="4" t="s">
        <v>201</v>
      </c>
      <c r="C6904" s="4" t="s">
        <v>177</v>
      </c>
      <c r="D6904" s="4" t="s">
        <v>98</v>
      </c>
      <c r="E6904" s="4" t="s">
        <v>197</v>
      </c>
      <c r="F6904" s="3">
        <v>43000</v>
      </c>
      <c r="G6904" s="3">
        <v>43067</v>
      </c>
      <c r="H6904">
        <v>0</v>
      </c>
      <c r="I6904" s="4" t="s">
        <v>9026</v>
      </c>
      <c r="J6904" s="4" t="s">
        <v>9024</v>
      </c>
      <c r="K6904" s="4" t="s">
        <v>9012</v>
      </c>
      <c r="L6904">
        <v>55</v>
      </c>
      <c r="M6904" s="4" t="s">
        <v>39</v>
      </c>
      <c r="N6904">
        <v>2002</v>
      </c>
      <c r="O6904">
        <v>349.81</v>
      </c>
      <c r="P6904">
        <v>315</v>
      </c>
      <c r="Q6904" s="4" t="s">
        <v>23</v>
      </c>
      <c r="R6904" s="4" t="s">
        <v>24</v>
      </c>
      <c r="S6904">
        <v>67</v>
      </c>
    </row>
    <row r="6905" spans="1:19">
      <c r="A6905" s="4" t="s">
        <v>7112</v>
      </c>
      <c r="B6905" s="4" t="s">
        <v>205</v>
      </c>
      <c r="C6905" s="4" t="s">
        <v>171</v>
      </c>
      <c r="D6905" s="4" t="s">
        <v>49</v>
      </c>
      <c r="E6905" s="4" t="s">
        <v>197</v>
      </c>
      <c r="F6905" s="3">
        <v>43000</v>
      </c>
      <c r="G6905" s="3">
        <v>43041</v>
      </c>
      <c r="H6905">
        <v>0</v>
      </c>
      <c r="I6905" s="4" t="s">
        <v>9023</v>
      </c>
      <c r="J6905" s="4" t="s">
        <v>9024</v>
      </c>
      <c r="K6905" s="4" t="s">
        <v>9010</v>
      </c>
      <c r="L6905">
        <v>1096</v>
      </c>
      <c r="M6905" s="4" t="s">
        <v>9322</v>
      </c>
      <c r="N6905">
        <v>2010</v>
      </c>
      <c r="O6905">
        <v>587.72</v>
      </c>
      <c r="P6905">
        <v>1501</v>
      </c>
      <c r="Q6905" s="4" t="s">
        <v>23</v>
      </c>
      <c r="R6905" s="4" t="s">
        <v>24</v>
      </c>
      <c r="S6905">
        <v>41</v>
      </c>
    </row>
    <row r="6906" spans="1:19">
      <c r="A6906" s="4" t="s">
        <v>7113</v>
      </c>
      <c r="B6906" s="4" t="s">
        <v>205</v>
      </c>
      <c r="C6906" s="4" t="s">
        <v>177</v>
      </c>
      <c r="D6906" s="4" t="s">
        <v>93</v>
      </c>
      <c r="E6906" s="4" t="s">
        <v>172</v>
      </c>
      <c r="F6906" s="3">
        <v>43000</v>
      </c>
      <c r="G6906" s="3">
        <v>43009</v>
      </c>
      <c r="H6906">
        <v>55</v>
      </c>
      <c r="I6906" s="4" t="s">
        <v>9023</v>
      </c>
      <c r="J6906" s="4" t="s">
        <v>9024</v>
      </c>
      <c r="K6906" s="4" t="s">
        <v>9012</v>
      </c>
      <c r="L6906">
        <v>55</v>
      </c>
      <c r="M6906" s="4" t="s">
        <v>73</v>
      </c>
      <c r="N6906">
        <v>1991</v>
      </c>
      <c r="O6906">
        <v>1012.72</v>
      </c>
      <c r="P6906">
        <v>3492</v>
      </c>
      <c r="Q6906" s="4" t="s">
        <v>94</v>
      </c>
      <c r="R6906" s="4" t="s">
        <v>24</v>
      </c>
      <c r="S6906">
        <v>9</v>
      </c>
    </row>
    <row r="6907" spans="1:19">
      <c r="A6907" s="4" t="s">
        <v>7114</v>
      </c>
      <c r="B6907" s="4" t="s">
        <v>208</v>
      </c>
      <c r="C6907" s="4" t="s">
        <v>177</v>
      </c>
      <c r="D6907" s="4" t="s">
        <v>118</v>
      </c>
      <c r="E6907" s="4" t="s">
        <v>197</v>
      </c>
      <c r="F6907" s="3">
        <v>43000</v>
      </c>
      <c r="G6907" s="3">
        <v>43085</v>
      </c>
      <c r="H6907">
        <v>0</v>
      </c>
      <c r="I6907" s="4" t="s">
        <v>9014</v>
      </c>
      <c r="J6907" s="4" t="s">
        <v>9015</v>
      </c>
      <c r="K6907" s="4" t="s">
        <v>9012</v>
      </c>
      <c r="L6907">
        <v>55</v>
      </c>
      <c r="M6907" s="4" t="s">
        <v>33</v>
      </c>
      <c r="N6907">
        <v>1995</v>
      </c>
      <c r="O6907">
        <v>332.43</v>
      </c>
      <c r="P6907">
        <v>799</v>
      </c>
      <c r="Q6907" s="4" t="s">
        <v>23</v>
      </c>
      <c r="R6907" s="4" t="s">
        <v>24</v>
      </c>
      <c r="S6907">
        <v>85</v>
      </c>
    </row>
    <row r="6908" spans="1:19">
      <c r="A6908" s="4" t="s">
        <v>7115</v>
      </c>
      <c r="B6908" s="4" t="s">
        <v>208</v>
      </c>
      <c r="C6908" s="4" t="s">
        <v>192</v>
      </c>
      <c r="D6908" s="4" t="s">
        <v>100</v>
      </c>
      <c r="E6908" s="4" t="s">
        <v>197</v>
      </c>
      <c r="F6908" s="3">
        <v>43000</v>
      </c>
      <c r="G6908" s="3">
        <v>43081</v>
      </c>
      <c r="H6908">
        <v>0</v>
      </c>
      <c r="I6908" s="4" t="s">
        <v>9014</v>
      </c>
      <c r="J6908" s="4" t="s">
        <v>9015</v>
      </c>
      <c r="K6908" s="4" t="s">
        <v>9012</v>
      </c>
      <c r="L6908">
        <v>3393</v>
      </c>
      <c r="M6908" s="4" t="s">
        <v>9322</v>
      </c>
      <c r="N6908">
        <v>1987</v>
      </c>
      <c r="O6908">
        <v>2938.67</v>
      </c>
      <c r="P6908">
        <v>8775</v>
      </c>
      <c r="Q6908" s="4" t="s">
        <v>101</v>
      </c>
      <c r="R6908" s="4" t="s">
        <v>24</v>
      </c>
      <c r="S6908">
        <v>81</v>
      </c>
    </row>
    <row r="6909" spans="1:19">
      <c r="A6909" s="4" t="s">
        <v>7116</v>
      </c>
      <c r="B6909" s="4" t="s">
        <v>208</v>
      </c>
      <c r="C6909" s="4" t="s">
        <v>199</v>
      </c>
      <c r="D6909" s="4" t="s">
        <v>47</v>
      </c>
      <c r="E6909" s="4" t="s">
        <v>172</v>
      </c>
      <c r="F6909" s="3">
        <v>43000</v>
      </c>
      <c r="G6909" s="3">
        <v>43009</v>
      </c>
      <c r="H6909">
        <v>5775</v>
      </c>
      <c r="I6909" s="4" t="s">
        <v>9014</v>
      </c>
      <c r="J6909" s="4" t="s">
        <v>9015</v>
      </c>
      <c r="K6909" s="4" t="s">
        <v>9010</v>
      </c>
      <c r="L6909">
        <v>5482</v>
      </c>
      <c r="M6909" s="4" t="s">
        <v>46</v>
      </c>
      <c r="N6909">
        <v>1986</v>
      </c>
      <c r="O6909">
        <v>2403.58</v>
      </c>
      <c r="P6909">
        <v>8801</v>
      </c>
      <c r="Q6909" s="4" t="s">
        <v>23</v>
      </c>
      <c r="R6909" s="4" t="s">
        <v>24</v>
      </c>
      <c r="S6909">
        <v>9</v>
      </c>
    </row>
    <row r="6910" spans="1:19">
      <c r="A6910" s="4" t="s">
        <v>7117</v>
      </c>
      <c r="B6910" s="4" t="s">
        <v>185</v>
      </c>
      <c r="C6910" s="4" t="s">
        <v>179</v>
      </c>
      <c r="D6910" s="4" t="s">
        <v>76</v>
      </c>
      <c r="E6910" s="4" t="s">
        <v>172</v>
      </c>
      <c r="F6910" s="3">
        <v>43000</v>
      </c>
      <c r="G6910" s="3">
        <v>43057</v>
      </c>
      <c r="H6910">
        <v>651</v>
      </c>
      <c r="I6910" s="4" t="s">
        <v>9023</v>
      </c>
      <c r="J6910" s="4" t="s">
        <v>9024</v>
      </c>
      <c r="K6910" s="4" t="s">
        <v>9010</v>
      </c>
      <c r="L6910">
        <v>550</v>
      </c>
      <c r="M6910" s="4" t="s">
        <v>9322</v>
      </c>
      <c r="N6910">
        <v>1997</v>
      </c>
      <c r="O6910">
        <v>8170.38</v>
      </c>
      <c r="P6910">
        <v>16499</v>
      </c>
      <c r="Q6910" s="4" t="s">
        <v>77</v>
      </c>
      <c r="R6910" s="4" t="s">
        <v>24</v>
      </c>
      <c r="S6910">
        <v>57</v>
      </c>
    </row>
    <row r="6911" spans="1:19">
      <c r="A6911" s="4" t="s">
        <v>7118</v>
      </c>
      <c r="B6911" s="4" t="s">
        <v>185</v>
      </c>
      <c r="C6911" s="4" t="s">
        <v>179</v>
      </c>
      <c r="D6911" s="4" t="s">
        <v>105</v>
      </c>
      <c r="E6911" s="4" t="s">
        <v>172</v>
      </c>
      <c r="F6911" s="3">
        <v>43000</v>
      </c>
      <c r="G6911" s="3">
        <v>43061</v>
      </c>
      <c r="H6911">
        <v>570</v>
      </c>
      <c r="I6911" s="4" t="s">
        <v>9023</v>
      </c>
      <c r="J6911" s="4" t="s">
        <v>9024</v>
      </c>
      <c r="K6911" s="4" t="s">
        <v>9010</v>
      </c>
      <c r="L6911">
        <v>550</v>
      </c>
      <c r="M6911" s="4" t="s">
        <v>36</v>
      </c>
      <c r="N6911">
        <v>1996</v>
      </c>
      <c r="O6911">
        <v>6354.87</v>
      </c>
      <c r="P6911">
        <v>16780</v>
      </c>
      <c r="Q6911" s="4" t="s">
        <v>23</v>
      </c>
      <c r="R6911" s="4" t="s">
        <v>35</v>
      </c>
      <c r="S6911">
        <v>61</v>
      </c>
    </row>
    <row r="6912" spans="1:19">
      <c r="A6912" s="4" t="s">
        <v>7119</v>
      </c>
      <c r="B6912" s="4" t="s">
        <v>185</v>
      </c>
      <c r="C6912" s="4" t="s">
        <v>177</v>
      </c>
      <c r="D6912" s="4" t="s">
        <v>32</v>
      </c>
      <c r="E6912" s="4" t="s">
        <v>172</v>
      </c>
      <c r="F6912" s="3">
        <v>43000</v>
      </c>
      <c r="G6912" s="3">
        <v>43099</v>
      </c>
      <c r="H6912">
        <v>54</v>
      </c>
      <c r="I6912" s="4" t="s">
        <v>9023</v>
      </c>
      <c r="J6912" s="4" t="s">
        <v>9024</v>
      </c>
      <c r="K6912" s="4" t="s">
        <v>9012</v>
      </c>
      <c r="L6912">
        <v>55</v>
      </c>
      <c r="M6912" s="4" t="s">
        <v>33</v>
      </c>
      <c r="N6912">
        <v>2009</v>
      </c>
      <c r="O6912">
        <v>497.11</v>
      </c>
      <c r="P6912">
        <v>1588</v>
      </c>
      <c r="Q6912" s="4" t="s">
        <v>23</v>
      </c>
      <c r="R6912" s="4" t="s">
        <v>24</v>
      </c>
      <c r="S6912">
        <v>99</v>
      </c>
    </row>
    <row r="6913" spans="1:19">
      <c r="A6913" s="4" t="s">
        <v>7120</v>
      </c>
      <c r="B6913" s="4" t="s">
        <v>185</v>
      </c>
      <c r="C6913" s="4" t="s">
        <v>177</v>
      </c>
      <c r="D6913" s="4" t="s">
        <v>105</v>
      </c>
      <c r="E6913" s="4" t="s">
        <v>172</v>
      </c>
      <c r="F6913" s="3">
        <v>43000</v>
      </c>
      <c r="G6913" s="3">
        <v>43007</v>
      </c>
      <c r="H6913">
        <v>47</v>
      </c>
      <c r="I6913" s="4" t="s">
        <v>9023</v>
      </c>
      <c r="J6913" s="4" t="s">
        <v>9024</v>
      </c>
      <c r="K6913" s="4" t="s">
        <v>9012</v>
      </c>
      <c r="L6913">
        <v>55</v>
      </c>
      <c r="M6913" s="4" t="s">
        <v>36</v>
      </c>
      <c r="N6913">
        <v>1996</v>
      </c>
      <c r="O6913">
        <v>6354.87</v>
      </c>
      <c r="P6913">
        <v>16780</v>
      </c>
      <c r="Q6913" s="4" t="s">
        <v>23</v>
      </c>
      <c r="R6913" s="4" t="s">
        <v>35</v>
      </c>
      <c r="S6913">
        <v>7</v>
      </c>
    </row>
    <row r="6914" spans="1:19">
      <c r="A6914" s="4" t="s">
        <v>7121</v>
      </c>
      <c r="B6914" s="4" t="s">
        <v>235</v>
      </c>
      <c r="C6914" s="4" t="s">
        <v>177</v>
      </c>
      <c r="D6914" s="4" t="s">
        <v>107</v>
      </c>
      <c r="E6914" s="4" t="s">
        <v>172</v>
      </c>
      <c r="F6914" s="3">
        <v>43000</v>
      </c>
      <c r="G6914" s="3">
        <v>43047</v>
      </c>
      <c r="H6914">
        <v>56</v>
      </c>
      <c r="I6914" s="4" t="s">
        <v>9018</v>
      </c>
      <c r="J6914" s="4" t="s">
        <v>9019</v>
      </c>
      <c r="K6914" s="4" t="s">
        <v>9012</v>
      </c>
      <c r="L6914">
        <v>55</v>
      </c>
      <c r="M6914" s="4" t="s">
        <v>26</v>
      </c>
      <c r="N6914">
        <v>1994</v>
      </c>
      <c r="O6914">
        <v>2818.38</v>
      </c>
      <c r="P6914">
        <v>6290</v>
      </c>
      <c r="Q6914" s="4" t="s">
        <v>23</v>
      </c>
      <c r="R6914" s="4" t="s">
        <v>24</v>
      </c>
      <c r="S6914">
        <v>47</v>
      </c>
    </row>
    <row r="6915" spans="1:19">
      <c r="A6915" s="4" t="s">
        <v>7122</v>
      </c>
      <c r="B6915" s="4" t="s">
        <v>261</v>
      </c>
      <c r="C6915" s="4" t="s">
        <v>171</v>
      </c>
      <c r="D6915" s="4" t="s">
        <v>121</v>
      </c>
      <c r="E6915" s="4" t="s">
        <v>197</v>
      </c>
      <c r="F6915" s="3">
        <v>43001</v>
      </c>
      <c r="G6915" s="3">
        <v>43013</v>
      </c>
      <c r="H6915">
        <v>0</v>
      </c>
      <c r="I6915" s="4" t="s">
        <v>9021</v>
      </c>
      <c r="J6915" s="4" t="s">
        <v>9019</v>
      </c>
      <c r="K6915" s="4" t="s">
        <v>9010</v>
      </c>
      <c r="L6915">
        <v>1096</v>
      </c>
      <c r="M6915" s="4" t="s">
        <v>58</v>
      </c>
      <c r="N6915">
        <v>1993</v>
      </c>
      <c r="O6915">
        <v>646.1</v>
      </c>
      <c r="P6915">
        <v>883</v>
      </c>
      <c r="Q6915" s="4" t="s">
        <v>23</v>
      </c>
      <c r="R6915" s="4" t="s">
        <v>62</v>
      </c>
      <c r="S6915">
        <v>12</v>
      </c>
    </row>
    <row r="6916" spans="1:19">
      <c r="A6916" s="4" t="s">
        <v>7123</v>
      </c>
      <c r="B6916" s="4" t="s">
        <v>174</v>
      </c>
      <c r="C6916" s="4" t="s">
        <v>9011</v>
      </c>
      <c r="D6916" s="4" t="s">
        <v>100</v>
      </c>
      <c r="E6916" s="4" t="s">
        <v>197</v>
      </c>
      <c r="F6916" s="3">
        <v>43001</v>
      </c>
      <c r="G6916" s="3">
        <v>43081</v>
      </c>
      <c r="H6916">
        <v>0</v>
      </c>
      <c r="I6916" s="4" t="s">
        <v>9016</v>
      </c>
      <c r="J6916" s="4" t="s">
        <v>9015</v>
      </c>
      <c r="K6916" s="4" t="s">
        <v>9010</v>
      </c>
      <c r="L6916">
        <v>4821</v>
      </c>
      <c r="M6916" s="4" t="s">
        <v>9322</v>
      </c>
      <c r="N6916">
        <v>1987</v>
      </c>
      <c r="O6916">
        <v>2938.67</v>
      </c>
      <c r="P6916">
        <v>8775</v>
      </c>
      <c r="Q6916" s="4" t="s">
        <v>101</v>
      </c>
      <c r="R6916" s="4" t="s">
        <v>24</v>
      </c>
      <c r="S6916">
        <v>80</v>
      </c>
    </row>
    <row r="6917" spans="1:19">
      <c r="A6917" s="4" t="s">
        <v>7124</v>
      </c>
      <c r="B6917" s="4" t="s">
        <v>174</v>
      </c>
      <c r="C6917" s="4" t="s">
        <v>9011</v>
      </c>
      <c r="D6917" s="4" t="s">
        <v>29</v>
      </c>
      <c r="E6917" s="4" t="s">
        <v>172</v>
      </c>
      <c r="F6917" s="3">
        <v>43001</v>
      </c>
      <c r="G6917" s="3">
        <v>43008</v>
      </c>
      <c r="H6917">
        <v>4422</v>
      </c>
      <c r="I6917" s="4" t="s">
        <v>9016</v>
      </c>
      <c r="J6917" s="4" t="s">
        <v>9015</v>
      </c>
      <c r="K6917" s="4" t="s">
        <v>9010</v>
      </c>
      <c r="L6917">
        <v>4821</v>
      </c>
      <c r="M6917" s="4" t="s">
        <v>26</v>
      </c>
      <c r="N6917">
        <v>2012</v>
      </c>
      <c r="O6917">
        <v>587.34</v>
      </c>
      <c r="P6917">
        <v>1356</v>
      </c>
      <c r="Q6917" s="4" t="s">
        <v>30</v>
      </c>
      <c r="R6917" s="4" t="s">
        <v>24</v>
      </c>
      <c r="S6917">
        <v>7</v>
      </c>
    </row>
    <row r="6918" spans="1:19">
      <c r="A6918" s="4" t="s">
        <v>7125</v>
      </c>
      <c r="B6918" s="4" t="s">
        <v>174</v>
      </c>
      <c r="C6918" s="4" t="s">
        <v>9011</v>
      </c>
      <c r="D6918" s="4" t="s">
        <v>76</v>
      </c>
      <c r="E6918" s="4" t="s">
        <v>172</v>
      </c>
      <c r="F6918" s="3">
        <v>43001</v>
      </c>
      <c r="G6918" s="3">
        <v>43010</v>
      </c>
      <c r="H6918">
        <v>5357</v>
      </c>
      <c r="I6918" s="4" t="s">
        <v>9016</v>
      </c>
      <c r="J6918" s="4" t="s">
        <v>9015</v>
      </c>
      <c r="K6918" s="4" t="s">
        <v>9010</v>
      </c>
      <c r="L6918">
        <v>4821</v>
      </c>
      <c r="M6918" s="4" t="s">
        <v>9322</v>
      </c>
      <c r="N6918">
        <v>1997</v>
      </c>
      <c r="O6918">
        <v>8170.38</v>
      </c>
      <c r="P6918">
        <v>16499</v>
      </c>
      <c r="Q6918" s="4" t="s">
        <v>77</v>
      </c>
      <c r="R6918" s="4" t="s">
        <v>24</v>
      </c>
      <c r="S6918">
        <v>9</v>
      </c>
    </row>
    <row r="6919" spans="1:19">
      <c r="A6919" s="4" t="s">
        <v>7126</v>
      </c>
      <c r="B6919" s="4" t="s">
        <v>196</v>
      </c>
      <c r="C6919" s="4" t="s">
        <v>177</v>
      </c>
      <c r="D6919" s="4" t="s">
        <v>29</v>
      </c>
      <c r="E6919" s="4" t="s">
        <v>197</v>
      </c>
      <c r="F6919" s="3">
        <v>43001</v>
      </c>
      <c r="G6919" s="3">
        <v>43009</v>
      </c>
      <c r="H6919">
        <v>0</v>
      </c>
      <c r="I6919" s="4" t="s">
        <v>9016</v>
      </c>
      <c r="J6919" s="4" t="s">
        <v>9015</v>
      </c>
      <c r="K6919" s="4" t="s">
        <v>9012</v>
      </c>
      <c r="L6919">
        <v>55</v>
      </c>
      <c r="M6919" s="4" t="s">
        <v>26</v>
      </c>
      <c r="N6919">
        <v>2012</v>
      </c>
      <c r="O6919">
        <v>587.34</v>
      </c>
      <c r="P6919">
        <v>1356</v>
      </c>
      <c r="Q6919" s="4" t="s">
        <v>30</v>
      </c>
      <c r="R6919" s="4" t="s">
        <v>24</v>
      </c>
      <c r="S6919">
        <v>8</v>
      </c>
    </row>
    <row r="6920" spans="1:19">
      <c r="A6920" s="4" t="s">
        <v>7127</v>
      </c>
      <c r="B6920" s="4" t="s">
        <v>196</v>
      </c>
      <c r="C6920" s="4" t="s">
        <v>171</v>
      </c>
      <c r="D6920" s="4" t="s">
        <v>43</v>
      </c>
      <c r="E6920" s="4" t="s">
        <v>172</v>
      </c>
      <c r="F6920" s="3">
        <v>43001</v>
      </c>
      <c r="G6920" s="3">
        <v>43005</v>
      </c>
      <c r="H6920">
        <v>1047</v>
      </c>
      <c r="I6920" s="4" t="s">
        <v>9016</v>
      </c>
      <c r="J6920" s="4" t="s">
        <v>9015</v>
      </c>
      <c r="K6920" s="4" t="s">
        <v>9010</v>
      </c>
      <c r="L6920">
        <v>1096</v>
      </c>
      <c r="M6920" s="4" t="s">
        <v>9322</v>
      </c>
      <c r="N6920">
        <v>2005</v>
      </c>
      <c r="O6920">
        <v>1520.66</v>
      </c>
      <c r="P6920">
        <v>1806</v>
      </c>
      <c r="Q6920" s="4" t="s">
        <v>23</v>
      </c>
      <c r="R6920" s="4" t="s">
        <v>24</v>
      </c>
      <c r="S6920">
        <v>4</v>
      </c>
    </row>
    <row r="6921" spans="1:19">
      <c r="A6921" s="4" t="s">
        <v>7128</v>
      </c>
      <c r="B6921" s="4" t="s">
        <v>196</v>
      </c>
      <c r="C6921" s="4" t="s">
        <v>9011</v>
      </c>
      <c r="D6921" s="4" t="s">
        <v>103</v>
      </c>
      <c r="E6921" s="4" t="s">
        <v>172</v>
      </c>
      <c r="F6921" s="3">
        <v>43001</v>
      </c>
      <c r="G6921" s="3">
        <v>43098</v>
      </c>
      <c r="H6921">
        <v>5013</v>
      </c>
      <c r="I6921" s="4" t="s">
        <v>9016</v>
      </c>
      <c r="J6921" s="4" t="s">
        <v>9015</v>
      </c>
      <c r="K6921" s="4" t="s">
        <v>9010</v>
      </c>
      <c r="L6921">
        <v>4821</v>
      </c>
      <c r="M6921" s="4" t="s">
        <v>26</v>
      </c>
      <c r="N6921">
        <v>1992</v>
      </c>
      <c r="O6921">
        <v>3922.42</v>
      </c>
      <c r="P6921">
        <v>6837</v>
      </c>
      <c r="Q6921" s="4" t="s">
        <v>23</v>
      </c>
      <c r="R6921" s="4" t="s">
        <v>24</v>
      </c>
      <c r="S6921">
        <v>97</v>
      </c>
    </row>
    <row r="6922" spans="1:19">
      <c r="A6922" s="4" t="s">
        <v>7129</v>
      </c>
      <c r="B6922" s="4" t="s">
        <v>203</v>
      </c>
      <c r="C6922" s="4" t="s">
        <v>192</v>
      </c>
      <c r="D6922" s="4" t="s">
        <v>59</v>
      </c>
      <c r="E6922" s="4" t="s">
        <v>172</v>
      </c>
      <c r="F6922" s="3">
        <v>43001</v>
      </c>
      <c r="G6922" s="3">
        <v>43003</v>
      </c>
      <c r="H6922">
        <v>3197</v>
      </c>
      <c r="I6922" s="4" t="s">
        <v>9023</v>
      </c>
      <c r="J6922" s="4" t="s">
        <v>9024</v>
      </c>
      <c r="K6922" s="4" t="s">
        <v>9012</v>
      </c>
      <c r="L6922">
        <v>3393</v>
      </c>
      <c r="M6922" s="4" t="s">
        <v>60</v>
      </c>
      <c r="N6922">
        <v>1988</v>
      </c>
      <c r="O6922">
        <v>2059.9</v>
      </c>
      <c r="P6922">
        <v>3644</v>
      </c>
      <c r="Q6922" s="4" t="s">
        <v>23</v>
      </c>
      <c r="R6922" s="4" t="s">
        <v>24</v>
      </c>
      <c r="S6922">
        <v>2</v>
      </c>
    </row>
    <row r="6923" spans="1:19">
      <c r="A6923" s="4" t="s">
        <v>7130</v>
      </c>
      <c r="B6923" s="4" t="s">
        <v>343</v>
      </c>
      <c r="C6923" s="4" t="s">
        <v>171</v>
      </c>
      <c r="D6923" s="4" t="s">
        <v>47</v>
      </c>
      <c r="E6923" s="4" t="s">
        <v>197</v>
      </c>
      <c r="F6923" s="3">
        <v>43001</v>
      </c>
      <c r="G6923" s="3">
        <v>43013</v>
      </c>
      <c r="H6923">
        <v>0</v>
      </c>
      <c r="I6923" s="4" t="s">
        <v>9016</v>
      </c>
      <c r="J6923" s="4" t="s">
        <v>9015</v>
      </c>
      <c r="K6923" s="4" t="s">
        <v>9010</v>
      </c>
      <c r="L6923">
        <v>1096</v>
      </c>
      <c r="M6923" s="4" t="s">
        <v>46</v>
      </c>
      <c r="N6923">
        <v>1986</v>
      </c>
      <c r="O6923">
        <v>2403.58</v>
      </c>
      <c r="P6923">
        <v>8801</v>
      </c>
      <c r="Q6923" s="4" t="s">
        <v>23</v>
      </c>
      <c r="R6923" s="4" t="s">
        <v>24</v>
      </c>
      <c r="S6923">
        <v>12</v>
      </c>
    </row>
    <row r="6924" spans="1:19">
      <c r="A6924" s="4" t="s">
        <v>7131</v>
      </c>
      <c r="B6924" s="4" t="s">
        <v>343</v>
      </c>
      <c r="C6924" s="4" t="s">
        <v>171</v>
      </c>
      <c r="D6924" s="4" t="s">
        <v>131</v>
      </c>
      <c r="E6924" s="4" t="s">
        <v>172</v>
      </c>
      <c r="F6924" s="3">
        <v>43001</v>
      </c>
      <c r="G6924" s="3">
        <v>43010</v>
      </c>
      <c r="H6924">
        <v>1127</v>
      </c>
      <c r="I6924" s="4" t="s">
        <v>9016</v>
      </c>
      <c r="J6924" s="4" t="s">
        <v>9015</v>
      </c>
      <c r="K6924" s="4" t="s">
        <v>9010</v>
      </c>
      <c r="L6924">
        <v>1096</v>
      </c>
      <c r="M6924" s="4" t="s">
        <v>26</v>
      </c>
      <c r="N6924">
        <v>1984</v>
      </c>
      <c r="O6924">
        <v>441.08</v>
      </c>
      <c r="P6924">
        <v>1210</v>
      </c>
      <c r="Q6924" s="4" t="s">
        <v>23</v>
      </c>
      <c r="R6924" s="4" t="s">
        <v>24</v>
      </c>
      <c r="S6924">
        <v>9</v>
      </c>
    </row>
    <row r="6925" spans="1:19">
      <c r="A6925" s="4" t="s">
        <v>7132</v>
      </c>
      <c r="B6925" s="4" t="s">
        <v>219</v>
      </c>
      <c r="C6925" s="4" t="s">
        <v>179</v>
      </c>
      <c r="D6925" s="4" t="s">
        <v>24</v>
      </c>
      <c r="E6925" s="4" t="s">
        <v>193</v>
      </c>
      <c r="F6925" s="3">
        <v>43001</v>
      </c>
      <c r="G6925" s="3"/>
      <c r="I6925" s="4" t="s">
        <v>9026</v>
      </c>
      <c r="J6925" s="4" t="s">
        <v>9024</v>
      </c>
      <c r="K6925" s="4" t="s">
        <v>9010</v>
      </c>
      <c r="L6925">
        <v>550</v>
      </c>
      <c r="M6925" s="4"/>
      <c r="Q6925" s="4"/>
      <c r="R6925" s="4"/>
    </row>
    <row r="6926" spans="1:19">
      <c r="A6926" s="4" t="s">
        <v>7133</v>
      </c>
      <c r="B6926" s="4" t="s">
        <v>219</v>
      </c>
      <c r="C6926" s="4" t="s">
        <v>9011</v>
      </c>
      <c r="D6926" s="4" t="s">
        <v>82</v>
      </c>
      <c r="E6926" s="4" t="s">
        <v>193</v>
      </c>
      <c r="F6926" s="3">
        <v>43001</v>
      </c>
      <c r="G6926" s="3"/>
      <c r="I6926" s="4" t="s">
        <v>9026</v>
      </c>
      <c r="J6926" s="4" t="s">
        <v>9024</v>
      </c>
      <c r="K6926" s="4" t="s">
        <v>9010</v>
      </c>
      <c r="L6926">
        <v>4821</v>
      </c>
      <c r="M6926" s="4" t="s">
        <v>36</v>
      </c>
      <c r="N6926">
        <v>1982</v>
      </c>
      <c r="O6926">
        <v>11698.03</v>
      </c>
      <c r="P6926">
        <v>34288</v>
      </c>
      <c r="Q6926" s="4" t="s">
        <v>23</v>
      </c>
      <c r="R6926" s="4" t="s">
        <v>24</v>
      </c>
    </row>
    <row r="6927" spans="1:19">
      <c r="A6927" s="4" t="s">
        <v>7134</v>
      </c>
      <c r="B6927" s="4" t="s">
        <v>219</v>
      </c>
      <c r="C6927" s="4" t="s">
        <v>179</v>
      </c>
      <c r="D6927" s="4" t="s">
        <v>97</v>
      </c>
      <c r="E6927" s="4" t="s">
        <v>172</v>
      </c>
      <c r="F6927" s="3">
        <v>43001</v>
      </c>
      <c r="G6927" s="3">
        <v>43093</v>
      </c>
      <c r="H6927">
        <v>468</v>
      </c>
      <c r="I6927" s="4" t="s">
        <v>9026</v>
      </c>
      <c r="J6927" s="4" t="s">
        <v>9024</v>
      </c>
      <c r="K6927" s="4" t="s">
        <v>9010</v>
      </c>
      <c r="L6927">
        <v>550</v>
      </c>
      <c r="M6927" s="4" t="s">
        <v>33</v>
      </c>
      <c r="N6927">
        <v>2001</v>
      </c>
      <c r="O6927">
        <v>2437.85</v>
      </c>
      <c r="P6927">
        <v>4874</v>
      </c>
      <c r="Q6927" s="4" t="s">
        <v>23</v>
      </c>
      <c r="R6927" s="4" t="s">
        <v>24</v>
      </c>
      <c r="S6927">
        <v>92</v>
      </c>
    </row>
    <row r="6928" spans="1:19">
      <c r="A6928" s="4" t="s">
        <v>7135</v>
      </c>
      <c r="B6928" s="4" t="s">
        <v>219</v>
      </c>
      <c r="C6928" s="4" t="s">
        <v>177</v>
      </c>
      <c r="D6928" s="4" t="s">
        <v>102</v>
      </c>
      <c r="E6928" s="4" t="s">
        <v>172</v>
      </c>
      <c r="F6928" s="3">
        <v>43001</v>
      </c>
      <c r="G6928" s="3">
        <v>43058</v>
      </c>
      <c r="H6928">
        <v>55</v>
      </c>
      <c r="I6928" s="4" t="s">
        <v>9026</v>
      </c>
      <c r="J6928" s="4" t="s">
        <v>9024</v>
      </c>
      <c r="K6928" s="4" t="s">
        <v>9012</v>
      </c>
      <c r="L6928">
        <v>55</v>
      </c>
      <c r="M6928" s="4" t="s">
        <v>55</v>
      </c>
      <c r="N6928">
        <v>1994</v>
      </c>
      <c r="O6928">
        <v>1188.42</v>
      </c>
      <c r="P6928">
        <v>3015</v>
      </c>
      <c r="Q6928" s="4" t="s">
        <v>23</v>
      </c>
      <c r="R6928" s="4" t="s">
        <v>24</v>
      </c>
      <c r="S6928">
        <v>57</v>
      </c>
    </row>
    <row r="6929" spans="1:19">
      <c r="A6929" s="4" t="s">
        <v>7136</v>
      </c>
      <c r="B6929" s="4" t="s">
        <v>230</v>
      </c>
      <c r="C6929" s="4" t="s">
        <v>177</v>
      </c>
      <c r="D6929" s="4" t="s">
        <v>59</v>
      </c>
      <c r="E6929" s="4" t="s">
        <v>172</v>
      </c>
      <c r="F6929" s="3">
        <v>43001</v>
      </c>
      <c r="G6929" s="3">
        <v>43009</v>
      </c>
      <c r="H6929">
        <v>57</v>
      </c>
      <c r="I6929" s="4" t="s">
        <v>9026</v>
      </c>
      <c r="J6929" s="4" t="s">
        <v>9024</v>
      </c>
      <c r="K6929" s="4" t="s">
        <v>9012</v>
      </c>
      <c r="L6929">
        <v>55</v>
      </c>
      <c r="M6929" s="4" t="s">
        <v>60</v>
      </c>
      <c r="N6929">
        <v>1988</v>
      </c>
      <c r="O6929">
        <v>2059.9</v>
      </c>
      <c r="P6929">
        <v>3644</v>
      </c>
      <c r="Q6929" s="4" t="s">
        <v>23</v>
      </c>
      <c r="R6929" s="4" t="s">
        <v>24</v>
      </c>
      <c r="S6929">
        <v>8</v>
      </c>
    </row>
    <row r="6930" spans="1:19">
      <c r="A6930" s="4" t="s">
        <v>7137</v>
      </c>
      <c r="B6930" s="4" t="s">
        <v>256</v>
      </c>
      <c r="C6930" s="4" t="s">
        <v>177</v>
      </c>
      <c r="D6930" s="4" t="s">
        <v>131</v>
      </c>
      <c r="E6930" s="4" t="s">
        <v>197</v>
      </c>
      <c r="F6930" s="3">
        <v>43001</v>
      </c>
      <c r="G6930" s="3">
        <v>43046</v>
      </c>
      <c r="H6930">
        <v>0</v>
      </c>
      <c r="I6930" s="4" t="s">
        <v>9014</v>
      </c>
      <c r="J6930" s="4" t="s">
        <v>9015</v>
      </c>
      <c r="K6930" s="4" t="s">
        <v>9012</v>
      </c>
      <c r="L6930">
        <v>55</v>
      </c>
      <c r="M6930" s="4" t="s">
        <v>26</v>
      </c>
      <c r="N6930">
        <v>1984</v>
      </c>
      <c r="O6930">
        <v>441.08</v>
      </c>
      <c r="P6930">
        <v>1210</v>
      </c>
      <c r="Q6930" s="4" t="s">
        <v>23</v>
      </c>
      <c r="R6930" s="4" t="s">
        <v>24</v>
      </c>
      <c r="S6930">
        <v>45</v>
      </c>
    </row>
    <row r="6931" spans="1:19">
      <c r="A6931" s="4" t="s">
        <v>7138</v>
      </c>
      <c r="B6931" s="4" t="s">
        <v>256</v>
      </c>
      <c r="C6931" s="4" t="s">
        <v>171</v>
      </c>
      <c r="D6931" s="4" t="s">
        <v>100</v>
      </c>
      <c r="E6931" s="4" t="s">
        <v>172</v>
      </c>
      <c r="F6931" s="3">
        <v>43001</v>
      </c>
      <c r="G6931" s="3">
        <v>43066</v>
      </c>
      <c r="H6931">
        <v>946</v>
      </c>
      <c r="I6931" s="4" t="s">
        <v>9014</v>
      </c>
      <c r="J6931" s="4" t="s">
        <v>9015</v>
      </c>
      <c r="K6931" s="4" t="s">
        <v>9010</v>
      </c>
      <c r="L6931">
        <v>1096</v>
      </c>
      <c r="M6931" s="4" t="s">
        <v>9322</v>
      </c>
      <c r="N6931">
        <v>1987</v>
      </c>
      <c r="O6931">
        <v>2938.67</v>
      </c>
      <c r="P6931">
        <v>8775</v>
      </c>
      <c r="Q6931" s="4" t="s">
        <v>101</v>
      </c>
      <c r="R6931" s="4" t="s">
        <v>24</v>
      </c>
      <c r="S6931">
        <v>65</v>
      </c>
    </row>
    <row r="6932" spans="1:19">
      <c r="A6932" s="4" t="s">
        <v>7139</v>
      </c>
      <c r="B6932" s="4" t="s">
        <v>187</v>
      </c>
      <c r="C6932" s="4" t="s">
        <v>179</v>
      </c>
      <c r="D6932" s="4" t="s">
        <v>122</v>
      </c>
      <c r="E6932" s="4" t="s">
        <v>197</v>
      </c>
      <c r="F6932" s="3">
        <v>43001</v>
      </c>
      <c r="G6932" s="3">
        <v>43010</v>
      </c>
      <c r="H6932">
        <v>0</v>
      </c>
      <c r="I6932" s="4" t="s">
        <v>9023</v>
      </c>
      <c r="J6932" s="4" t="s">
        <v>9024</v>
      </c>
      <c r="K6932" s="4" t="s">
        <v>9010</v>
      </c>
      <c r="L6932">
        <v>550</v>
      </c>
      <c r="M6932" s="4" t="s">
        <v>58</v>
      </c>
      <c r="N6932">
        <v>1993</v>
      </c>
      <c r="O6932">
        <v>7537.24</v>
      </c>
      <c r="P6932">
        <v>20293</v>
      </c>
      <c r="Q6932" s="4" t="s">
        <v>23</v>
      </c>
      <c r="R6932" s="4" t="s">
        <v>24</v>
      </c>
      <c r="S6932">
        <v>9</v>
      </c>
    </row>
    <row r="6933" spans="1:19">
      <c r="A6933" s="4" t="s">
        <v>7140</v>
      </c>
      <c r="B6933" s="4" t="s">
        <v>201</v>
      </c>
      <c r="C6933" s="4" t="s">
        <v>179</v>
      </c>
      <c r="D6933" s="4" t="s">
        <v>129</v>
      </c>
      <c r="E6933" s="4" t="s">
        <v>197</v>
      </c>
      <c r="F6933" s="3">
        <v>43001</v>
      </c>
      <c r="G6933" s="3">
        <v>43053</v>
      </c>
      <c r="H6933">
        <v>0</v>
      </c>
      <c r="I6933" s="4" t="s">
        <v>9026</v>
      </c>
      <c r="J6933" s="4" t="s">
        <v>9024</v>
      </c>
      <c r="K6933" s="4" t="s">
        <v>9010</v>
      </c>
      <c r="L6933">
        <v>550</v>
      </c>
      <c r="M6933" s="4" t="s">
        <v>39</v>
      </c>
      <c r="N6933">
        <v>1992</v>
      </c>
      <c r="O6933">
        <v>324.19</v>
      </c>
      <c r="P6933">
        <v>978</v>
      </c>
      <c r="Q6933" s="4" t="s">
        <v>23</v>
      </c>
      <c r="R6933" s="4" t="s">
        <v>24</v>
      </c>
      <c r="S6933">
        <v>52</v>
      </c>
    </row>
    <row r="6934" spans="1:19">
      <c r="A6934" s="4" t="s">
        <v>7141</v>
      </c>
      <c r="B6934" s="4" t="s">
        <v>201</v>
      </c>
      <c r="C6934" s="4" t="s">
        <v>177</v>
      </c>
      <c r="D6934" s="4" t="s">
        <v>62</v>
      </c>
      <c r="E6934" s="4" t="s">
        <v>197</v>
      </c>
      <c r="F6934" s="3">
        <v>43001</v>
      </c>
      <c r="G6934" s="3">
        <v>43045</v>
      </c>
      <c r="H6934">
        <v>0</v>
      </c>
      <c r="I6934" s="4" t="s">
        <v>9026</v>
      </c>
      <c r="J6934" s="4" t="s">
        <v>9024</v>
      </c>
      <c r="K6934" s="4" t="s">
        <v>9012</v>
      </c>
      <c r="L6934">
        <v>55</v>
      </c>
      <c r="M6934" s="4" t="s">
        <v>58</v>
      </c>
      <c r="N6934">
        <v>2008</v>
      </c>
      <c r="O6934">
        <v>52.5</v>
      </c>
      <c r="P6934">
        <v>165</v>
      </c>
      <c r="Q6934" s="4" t="s">
        <v>23</v>
      </c>
      <c r="R6934" s="4" t="s">
        <v>24</v>
      </c>
      <c r="S6934">
        <v>44</v>
      </c>
    </row>
    <row r="6935" spans="1:19">
      <c r="A6935" s="4" t="s">
        <v>7142</v>
      </c>
      <c r="B6935" s="4" t="s">
        <v>170</v>
      </c>
      <c r="C6935" s="4" t="s">
        <v>177</v>
      </c>
      <c r="D6935" s="4" t="s">
        <v>51</v>
      </c>
      <c r="E6935" s="4" t="s">
        <v>197</v>
      </c>
      <c r="F6935" s="3">
        <v>43001</v>
      </c>
      <c r="G6935" s="3">
        <v>43066</v>
      </c>
      <c r="H6935">
        <v>0</v>
      </c>
      <c r="I6935" s="4" t="s">
        <v>9014</v>
      </c>
      <c r="J6935" s="4" t="s">
        <v>9015</v>
      </c>
      <c r="K6935" s="4" t="s">
        <v>9012</v>
      </c>
      <c r="L6935">
        <v>55</v>
      </c>
      <c r="M6935" s="4" t="s">
        <v>36</v>
      </c>
      <c r="N6935">
        <v>1982</v>
      </c>
      <c r="O6935">
        <v>4618</v>
      </c>
      <c r="P6935">
        <v>10083</v>
      </c>
      <c r="Q6935" s="4" t="s">
        <v>23</v>
      </c>
      <c r="R6935" s="4" t="s">
        <v>24</v>
      </c>
      <c r="S6935">
        <v>65</v>
      </c>
    </row>
    <row r="6936" spans="1:19">
      <c r="A6936" s="4" t="s">
        <v>7143</v>
      </c>
      <c r="B6936" s="4" t="s">
        <v>226</v>
      </c>
      <c r="C6936" s="4" t="s">
        <v>9011</v>
      </c>
      <c r="D6936" s="4" t="s">
        <v>40</v>
      </c>
      <c r="E6936" s="4" t="s">
        <v>197</v>
      </c>
      <c r="F6936" s="3">
        <v>43001</v>
      </c>
      <c r="G6936" s="3">
        <v>43013</v>
      </c>
      <c r="H6936">
        <v>0</v>
      </c>
      <c r="I6936" s="4" t="s">
        <v>9018</v>
      </c>
      <c r="J6936" s="4" t="s">
        <v>9019</v>
      </c>
      <c r="K6936" s="4" t="s">
        <v>9010</v>
      </c>
      <c r="L6936">
        <v>4821</v>
      </c>
      <c r="M6936" s="4" t="s">
        <v>39</v>
      </c>
      <c r="N6936">
        <v>1989</v>
      </c>
      <c r="O6936">
        <v>665.06</v>
      </c>
      <c r="P6936">
        <v>1095</v>
      </c>
      <c r="Q6936" s="4" t="s">
        <v>23</v>
      </c>
      <c r="R6936" s="4" t="s">
        <v>24</v>
      </c>
      <c r="S6936">
        <v>12</v>
      </c>
    </row>
    <row r="6937" spans="1:19">
      <c r="A6937" s="4" t="s">
        <v>7144</v>
      </c>
      <c r="B6937" s="4" t="s">
        <v>185</v>
      </c>
      <c r="C6937" s="4" t="s">
        <v>192</v>
      </c>
      <c r="D6937" s="4" t="s">
        <v>24</v>
      </c>
      <c r="E6937" s="4" t="s">
        <v>193</v>
      </c>
      <c r="F6937" s="3">
        <v>43001</v>
      </c>
      <c r="G6937" s="3"/>
      <c r="I6937" s="4" t="s">
        <v>9023</v>
      </c>
      <c r="J6937" s="4" t="s">
        <v>9024</v>
      </c>
      <c r="K6937" s="4" t="s">
        <v>9012</v>
      </c>
      <c r="L6937">
        <v>3393</v>
      </c>
      <c r="M6937" s="4"/>
      <c r="Q6937" s="4"/>
      <c r="R6937" s="4"/>
    </row>
    <row r="6938" spans="1:19">
      <c r="A6938" s="4" t="s">
        <v>7145</v>
      </c>
      <c r="B6938" s="4" t="s">
        <v>185</v>
      </c>
      <c r="C6938" s="4" t="s">
        <v>9011</v>
      </c>
      <c r="D6938" s="4" t="s">
        <v>76</v>
      </c>
      <c r="E6938" s="4" t="s">
        <v>172</v>
      </c>
      <c r="F6938" s="3">
        <v>43001</v>
      </c>
      <c r="G6938" s="3">
        <v>43086</v>
      </c>
      <c r="H6938">
        <v>4415</v>
      </c>
      <c r="I6938" s="4" t="s">
        <v>9023</v>
      </c>
      <c r="J6938" s="4" t="s">
        <v>9024</v>
      </c>
      <c r="K6938" s="4" t="s">
        <v>9010</v>
      </c>
      <c r="L6938">
        <v>4821</v>
      </c>
      <c r="M6938" s="4" t="s">
        <v>9322</v>
      </c>
      <c r="N6938">
        <v>1997</v>
      </c>
      <c r="O6938">
        <v>8170.38</v>
      </c>
      <c r="P6938">
        <v>16499</v>
      </c>
      <c r="Q6938" s="4" t="s">
        <v>77</v>
      </c>
      <c r="R6938" s="4" t="s">
        <v>24</v>
      </c>
      <c r="S6938">
        <v>85</v>
      </c>
    </row>
    <row r="6939" spans="1:19">
      <c r="A6939" s="4" t="s">
        <v>7146</v>
      </c>
      <c r="B6939" s="4" t="s">
        <v>216</v>
      </c>
      <c r="C6939" s="4" t="s">
        <v>177</v>
      </c>
      <c r="D6939" s="4" t="s">
        <v>31</v>
      </c>
      <c r="E6939" s="4" t="s">
        <v>172</v>
      </c>
      <c r="F6939" s="3">
        <v>43001</v>
      </c>
      <c r="G6939" s="3">
        <v>43010</v>
      </c>
      <c r="H6939">
        <v>60</v>
      </c>
      <c r="I6939" s="4" t="s">
        <v>9018</v>
      </c>
      <c r="J6939" s="4" t="s">
        <v>9019</v>
      </c>
      <c r="K6939" s="4" t="s">
        <v>9012</v>
      </c>
      <c r="L6939">
        <v>55</v>
      </c>
      <c r="M6939" s="4" t="s">
        <v>26</v>
      </c>
      <c r="N6939">
        <v>1991</v>
      </c>
      <c r="O6939">
        <v>326.82</v>
      </c>
      <c r="P6939">
        <v>1016</v>
      </c>
      <c r="Q6939" s="4" t="s">
        <v>23</v>
      </c>
      <c r="R6939" s="4" t="s">
        <v>24</v>
      </c>
      <c r="S6939">
        <v>9</v>
      </c>
    </row>
    <row r="6940" spans="1:19">
      <c r="A6940" s="4" t="s">
        <v>7147</v>
      </c>
      <c r="B6940" s="4" t="s">
        <v>181</v>
      </c>
      <c r="C6940" s="4" t="s">
        <v>199</v>
      </c>
      <c r="D6940" s="4" t="s">
        <v>72</v>
      </c>
      <c r="E6940" s="4" t="s">
        <v>172</v>
      </c>
      <c r="F6940" s="3">
        <v>43001</v>
      </c>
      <c r="G6940" s="3">
        <v>43009</v>
      </c>
      <c r="H6940">
        <v>5865</v>
      </c>
      <c r="I6940" s="4" t="s">
        <v>9026</v>
      </c>
      <c r="J6940" s="4" t="s">
        <v>9024</v>
      </c>
      <c r="K6940" s="4" t="s">
        <v>9010</v>
      </c>
      <c r="L6940">
        <v>5482</v>
      </c>
      <c r="M6940" s="4" t="s">
        <v>73</v>
      </c>
      <c r="N6940">
        <v>2003</v>
      </c>
      <c r="O6940">
        <v>692.19</v>
      </c>
      <c r="P6940">
        <v>1922</v>
      </c>
      <c r="Q6940" s="4" t="s">
        <v>23</v>
      </c>
      <c r="R6940" s="4" t="s">
        <v>24</v>
      </c>
      <c r="S6940">
        <v>8</v>
      </c>
    </row>
    <row r="6941" spans="1:19">
      <c r="A6941" s="4" t="s">
        <v>7148</v>
      </c>
      <c r="B6941" s="4" t="s">
        <v>183</v>
      </c>
      <c r="C6941" s="4" t="s">
        <v>199</v>
      </c>
      <c r="D6941" s="4" t="s">
        <v>119</v>
      </c>
      <c r="E6941" s="4" t="s">
        <v>197</v>
      </c>
      <c r="F6941" s="3">
        <v>43002</v>
      </c>
      <c r="G6941" s="3">
        <v>43062</v>
      </c>
      <c r="H6941">
        <v>0</v>
      </c>
      <c r="I6941" s="4" t="s">
        <v>9014</v>
      </c>
      <c r="J6941" s="4" t="s">
        <v>9015</v>
      </c>
      <c r="K6941" s="4" t="s">
        <v>9010</v>
      </c>
      <c r="L6941">
        <v>5482</v>
      </c>
      <c r="M6941" s="4" t="s">
        <v>55</v>
      </c>
      <c r="N6941">
        <v>1988</v>
      </c>
      <c r="O6941">
        <v>5266.09</v>
      </c>
      <c r="P6941">
        <v>8595</v>
      </c>
      <c r="Q6941" s="4" t="s">
        <v>23</v>
      </c>
      <c r="R6941" s="4" t="s">
        <v>56</v>
      </c>
      <c r="S6941">
        <v>60</v>
      </c>
    </row>
    <row r="6942" spans="1:19">
      <c r="A6942" s="4" t="s">
        <v>7149</v>
      </c>
      <c r="B6942" s="4" t="s">
        <v>183</v>
      </c>
      <c r="C6942" s="4" t="s">
        <v>177</v>
      </c>
      <c r="D6942" s="4" t="s">
        <v>41</v>
      </c>
      <c r="E6942" s="4" t="s">
        <v>197</v>
      </c>
      <c r="F6942" s="3">
        <v>43002</v>
      </c>
      <c r="G6942" s="3">
        <v>43066</v>
      </c>
      <c r="H6942">
        <v>0</v>
      </c>
      <c r="I6942" s="4" t="s">
        <v>9014</v>
      </c>
      <c r="J6942" s="4" t="s">
        <v>9015</v>
      </c>
      <c r="K6942" s="4" t="s">
        <v>9012</v>
      </c>
      <c r="L6942">
        <v>55</v>
      </c>
      <c r="M6942" s="4" t="s">
        <v>36</v>
      </c>
      <c r="N6942">
        <v>1998</v>
      </c>
      <c r="O6942">
        <v>2714.9</v>
      </c>
      <c r="P6942">
        <v>2641</v>
      </c>
      <c r="Q6942" s="4" t="s">
        <v>23</v>
      </c>
      <c r="R6942" s="4" t="s">
        <v>21</v>
      </c>
      <c r="S6942">
        <v>64</v>
      </c>
    </row>
    <row r="6943" spans="1:19">
      <c r="A6943" s="4" t="s">
        <v>7150</v>
      </c>
      <c r="B6943" s="4" t="s">
        <v>261</v>
      </c>
      <c r="C6943" s="4" t="s">
        <v>171</v>
      </c>
      <c r="D6943" s="4" t="s">
        <v>82</v>
      </c>
      <c r="E6943" s="4" t="s">
        <v>197</v>
      </c>
      <c r="F6943" s="3">
        <v>43002</v>
      </c>
      <c r="G6943" s="3">
        <v>43083</v>
      </c>
      <c r="H6943">
        <v>0</v>
      </c>
      <c r="I6943" s="4" t="s">
        <v>9021</v>
      </c>
      <c r="J6943" s="4" t="s">
        <v>9019</v>
      </c>
      <c r="K6943" s="4" t="s">
        <v>9010</v>
      </c>
      <c r="L6943">
        <v>1096</v>
      </c>
      <c r="M6943" s="4" t="s">
        <v>36</v>
      </c>
      <c r="N6943">
        <v>1982</v>
      </c>
      <c r="O6943">
        <v>11698.03</v>
      </c>
      <c r="P6943">
        <v>34288</v>
      </c>
      <c r="Q6943" s="4" t="s">
        <v>23</v>
      </c>
      <c r="R6943" s="4" t="s">
        <v>24</v>
      </c>
      <c r="S6943">
        <v>81</v>
      </c>
    </row>
    <row r="6944" spans="1:19">
      <c r="A6944" s="4" t="s">
        <v>7151</v>
      </c>
      <c r="B6944" s="4" t="s">
        <v>304</v>
      </c>
      <c r="C6944" s="4" t="s">
        <v>192</v>
      </c>
      <c r="D6944" s="4" t="s">
        <v>68</v>
      </c>
      <c r="E6944" s="4" t="s">
        <v>197</v>
      </c>
      <c r="F6944" s="3">
        <v>43002</v>
      </c>
      <c r="G6944" s="3">
        <v>43012</v>
      </c>
      <c r="H6944">
        <v>0</v>
      </c>
      <c r="I6944" s="4" t="s">
        <v>9014</v>
      </c>
      <c r="J6944" s="4" t="s">
        <v>9015</v>
      </c>
      <c r="K6944" s="4" t="s">
        <v>9012</v>
      </c>
      <c r="L6944">
        <v>3393</v>
      </c>
      <c r="M6944" s="4" t="s">
        <v>9322</v>
      </c>
      <c r="N6944">
        <v>2000</v>
      </c>
      <c r="O6944">
        <v>1223.72</v>
      </c>
      <c r="P6944">
        <v>2497</v>
      </c>
      <c r="Q6944" s="4" t="s">
        <v>69</v>
      </c>
      <c r="R6944" s="4" t="s">
        <v>24</v>
      </c>
      <c r="S6944">
        <v>10</v>
      </c>
    </row>
    <row r="6945" spans="1:19">
      <c r="A6945" s="4" t="s">
        <v>7152</v>
      </c>
      <c r="B6945" s="4" t="s">
        <v>304</v>
      </c>
      <c r="C6945" s="4" t="s">
        <v>177</v>
      </c>
      <c r="D6945" s="4" t="s">
        <v>104</v>
      </c>
      <c r="E6945" s="4" t="s">
        <v>172</v>
      </c>
      <c r="F6945" s="3">
        <v>43002</v>
      </c>
      <c r="G6945" s="3">
        <v>43010</v>
      </c>
      <c r="H6945">
        <v>54</v>
      </c>
      <c r="I6945" s="4" t="s">
        <v>9014</v>
      </c>
      <c r="J6945" s="4" t="s">
        <v>9015</v>
      </c>
      <c r="K6945" s="4" t="s">
        <v>9012</v>
      </c>
      <c r="L6945">
        <v>55</v>
      </c>
      <c r="M6945" s="4" t="s">
        <v>9322</v>
      </c>
      <c r="N6945">
        <v>1983</v>
      </c>
      <c r="O6945">
        <v>1008.06</v>
      </c>
      <c r="P6945">
        <v>1238</v>
      </c>
      <c r="Q6945" s="4" t="s">
        <v>23</v>
      </c>
      <c r="R6945" s="4" t="s">
        <v>24</v>
      </c>
      <c r="S6945">
        <v>8</v>
      </c>
    </row>
    <row r="6946" spans="1:19">
      <c r="A6946" s="4" t="s">
        <v>7153</v>
      </c>
      <c r="B6946" s="4" t="s">
        <v>279</v>
      </c>
      <c r="C6946" s="4" t="s">
        <v>9011</v>
      </c>
      <c r="D6946" s="4" t="s">
        <v>96</v>
      </c>
      <c r="E6946" s="4" t="s">
        <v>172</v>
      </c>
      <c r="F6946" s="3">
        <v>43002</v>
      </c>
      <c r="G6946" s="3">
        <v>43096</v>
      </c>
      <c r="H6946">
        <v>5069</v>
      </c>
      <c r="I6946" s="4" t="s">
        <v>9018</v>
      </c>
      <c r="J6946" s="4" t="s">
        <v>9019</v>
      </c>
      <c r="K6946" s="4" t="s">
        <v>9010</v>
      </c>
      <c r="L6946">
        <v>4821</v>
      </c>
      <c r="M6946" s="4" t="s">
        <v>58</v>
      </c>
      <c r="N6946">
        <v>1994</v>
      </c>
      <c r="O6946">
        <v>355.23</v>
      </c>
      <c r="P6946">
        <v>853</v>
      </c>
      <c r="Q6946" s="4" t="s">
        <v>23</v>
      </c>
      <c r="R6946" s="4" t="s">
        <v>24</v>
      </c>
      <c r="S6946">
        <v>94</v>
      </c>
    </row>
    <row r="6947" spans="1:19">
      <c r="A6947" s="4" t="s">
        <v>7154</v>
      </c>
      <c r="B6947" s="4" t="s">
        <v>210</v>
      </c>
      <c r="C6947" s="4" t="s">
        <v>199</v>
      </c>
      <c r="D6947" s="4" t="s">
        <v>84</v>
      </c>
      <c r="E6947" s="4" t="s">
        <v>172</v>
      </c>
      <c r="F6947" s="3">
        <v>43002</v>
      </c>
      <c r="G6947" s="3">
        <v>43013</v>
      </c>
      <c r="H6947">
        <v>5378</v>
      </c>
      <c r="I6947" s="4" t="s">
        <v>9021</v>
      </c>
      <c r="J6947" s="4" t="s">
        <v>9019</v>
      </c>
      <c r="K6947" s="4" t="s">
        <v>9010</v>
      </c>
      <c r="L6947">
        <v>5482</v>
      </c>
      <c r="M6947" s="4" t="s">
        <v>9322</v>
      </c>
      <c r="N6947">
        <v>1980</v>
      </c>
      <c r="O6947">
        <v>7708.38</v>
      </c>
      <c r="P6947">
        <v>13756</v>
      </c>
      <c r="Q6947" s="4" t="s">
        <v>23</v>
      </c>
      <c r="R6947" s="4" t="s">
        <v>24</v>
      </c>
      <c r="S6947">
        <v>11</v>
      </c>
    </row>
    <row r="6948" spans="1:19">
      <c r="A6948" s="4" t="s">
        <v>7155</v>
      </c>
      <c r="B6948" s="4" t="s">
        <v>210</v>
      </c>
      <c r="C6948" s="4" t="s">
        <v>9011</v>
      </c>
      <c r="D6948" s="4" t="s">
        <v>88</v>
      </c>
      <c r="E6948" s="4" t="s">
        <v>172</v>
      </c>
      <c r="F6948" s="3">
        <v>43002</v>
      </c>
      <c r="G6948" s="3">
        <v>43073</v>
      </c>
      <c r="H6948">
        <v>5255</v>
      </c>
      <c r="I6948" s="4" t="s">
        <v>9021</v>
      </c>
      <c r="J6948" s="4" t="s">
        <v>9019</v>
      </c>
      <c r="K6948" s="4" t="s">
        <v>9010</v>
      </c>
      <c r="L6948">
        <v>4821</v>
      </c>
      <c r="M6948" s="4" t="s">
        <v>46</v>
      </c>
      <c r="N6948">
        <v>1984</v>
      </c>
      <c r="O6948">
        <v>3027.46</v>
      </c>
      <c r="P6948">
        <v>9516</v>
      </c>
      <c r="Q6948" s="4" t="s">
        <v>89</v>
      </c>
      <c r="R6948" s="4" t="s">
        <v>24</v>
      </c>
      <c r="S6948">
        <v>71</v>
      </c>
    </row>
    <row r="6949" spans="1:19">
      <c r="A6949" s="4" t="s">
        <v>7156</v>
      </c>
      <c r="B6949" s="4" t="s">
        <v>174</v>
      </c>
      <c r="C6949" s="4" t="s">
        <v>171</v>
      </c>
      <c r="D6949" s="4" t="s">
        <v>48</v>
      </c>
      <c r="E6949" s="4" t="s">
        <v>197</v>
      </c>
      <c r="F6949" s="3">
        <v>43002</v>
      </c>
      <c r="G6949" s="3">
        <v>43012</v>
      </c>
      <c r="H6949">
        <v>0</v>
      </c>
      <c r="I6949" s="4" t="s">
        <v>9016</v>
      </c>
      <c r="J6949" s="4" t="s">
        <v>9015</v>
      </c>
      <c r="K6949" s="4" t="s">
        <v>9010</v>
      </c>
      <c r="L6949">
        <v>1096</v>
      </c>
      <c r="M6949" s="4" t="s">
        <v>39</v>
      </c>
      <c r="N6949">
        <v>1998</v>
      </c>
      <c r="O6949">
        <v>217.87</v>
      </c>
      <c r="P6949">
        <v>551</v>
      </c>
      <c r="Q6949" s="4" t="s">
        <v>23</v>
      </c>
      <c r="R6949" s="4" t="s">
        <v>24</v>
      </c>
      <c r="S6949">
        <v>10</v>
      </c>
    </row>
    <row r="6950" spans="1:19">
      <c r="A6950" s="4" t="s">
        <v>7157</v>
      </c>
      <c r="B6950" s="4" t="s">
        <v>174</v>
      </c>
      <c r="C6950" s="4" t="s">
        <v>199</v>
      </c>
      <c r="D6950" s="4" t="s">
        <v>43</v>
      </c>
      <c r="E6950" s="4" t="s">
        <v>172</v>
      </c>
      <c r="F6950" s="3">
        <v>43002</v>
      </c>
      <c r="G6950" s="3">
        <v>43011</v>
      </c>
      <c r="H6950">
        <v>5144</v>
      </c>
      <c r="I6950" s="4" t="s">
        <v>9016</v>
      </c>
      <c r="J6950" s="4" t="s">
        <v>9015</v>
      </c>
      <c r="K6950" s="4" t="s">
        <v>9010</v>
      </c>
      <c r="L6950">
        <v>5482</v>
      </c>
      <c r="M6950" s="4" t="s">
        <v>9322</v>
      </c>
      <c r="N6950">
        <v>2005</v>
      </c>
      <c r="O6950">
        <v>1520.66</v>
      </c>
      <c r="P6950">
        <v>1806</v>
      </c>
      <c r="Q6950" s="4" t="s">
        <v>23</v>
      </c>
      <c r="R6950" s="4" t="s">
        <v>24</v>
      </c>
      <c r="S6950">
        <v>9</v>
      </c>
    </row>
    <row r="6951" spans="1:19">
      <c r="A6951" s="4" t="s">
        <v>7158</v>
      </c>
      <c r="B6951" s="4" t="s">
        <v>263</v>
      </c>
      <c r="C6951" s="4" t="s">
        <v>199</v>
      </c>
      <c r="D6951" s="4" t="s">
        <v>52</v>
      </c>
      <c r="E6951" s="4" t="s">
        <v>197</v>
      </c>
      <c r="F6951" s="3">
        <v>43002</v>
      </c>
      <c r="G6951" s="3">
        <v>43055</v>
      </c>
      <c r="H6951">
        <v>0</v>
      </c>
      <c r="I6951" s="4" t="s">
        <v>9021</v>
      </c>
      <c r="J6951" s="4" t="s">
        <v>9019</v>
      </c>
      <c r="K6951" s="4" t="s">
        <v>9010</v>
      </c>
      <c r="L6951">
        <v>5482</v>
      </c>
      <c r="M6951" s="4" t="s">
        <v>46</v>
      </c>
      <c r="N6951">
        <v>1999</v>
      </c>
      <c r="O6951">
        <v>1197.44</v>
      </c>
      <c r="P6951">
        <v>2570</v>
      </c>
      <c r="Q6951" s="4" t="s">
        <v>23</v>
      </c>
      <c r="R6951" s="4" t="s">
        <v>24</v>
      </c>
      <c r="S6951">
        <v>53</v>
      </c>
    </row>
    <row r="6952" spans="1:19">
      <c r="A6952" s="4" t="s">
        <v>7159</v>
      </c>
      <c r="B6952" s="4" t="s">
        <v>191</v>
      </c>
      <c r="C6952" s="4" t="s">
        <v>199</v>
      </c>
      <c r="D6952" s="4" t="s">
        <v>98</v>
      </c>
      <c r="E6952" s="4" t="s">
        <v>172</v>
      </c>
      <c r="F6952" s="3">
        <v>43002</v>
      </c>
      <c r="G6952" s="3">
        <v>43011</v>
      </c>
      <c r="H6952">
        <v>5527</v>
      </c>
      <c r="I6952" s="4" t="s">
        <v>9026</v>
      </c>
      <c r="J6952" s="4" t="s">
        <v>9024</v>
      </c>
      <c r="K6952" s="4" t="s">
        <v>9010</v>
      </c>
      <c r="L6952">
        <v>5482</v>
      </c>
      <c r="M6952" s="4" t="s">
        <v>39</v>
      </c>
      <c r="N6952">
        <v>2002</v>
      </c>
      <c r="O6952">
        <v>349.81</v>
      </c>
      <c r="P6952">
        <v>315</v>
      </c>
      <c r="Q6952" s="4" t="s">
        <v>23</v>
      </c>
      <c r="R6952" s="4" t="s">
        <v>24</v>
      </c>
      <c r="S6952">
        <v>9</v>
      </c>
    </row>
    <row r="6953" spans="1:19">
      <c r="A6953" s="4" t="s">
        <v>7160</v>
      </c>
      <c r="B6953" s="4" t="s">
        <v>230</v>
      </c>
      <c r="C6953" s="4" t="s">
        <v>192</v>
      </c>
      <c r="D6953" s="4" t="s">
        <v>90</v>
      </c>
      <c r="E6953" s="4" t="s">
        <v>197</v>
      </c>
      <c r="F6953" s="3">
        <v>43002</v>
      </c>
      <c r="G6953" s="3">
        <v>43088</v>
      </c>
      <c r="H6953">
        <v>0</v>
      </c>
      <c r="I6953" s="4" t="s">
        <v>9026</v>
      </c>
      <c r="J6953" s="4" t="s">
        <v>9024</v>
      </c>
      <c r="K6953" s="4" t="s">
        <v>9012</v>
      </c>
      <c r="L6953">
        <v>3393</v>
      </c>
      <c r="M6953" s="4" t="s">
        <v>73</v>
      </c>
      <c r="N6953">
        <v>1987</v>
      </c>
      <c r="O6953">
        <v>405.59</v>
      </c>
      <c r="P6953">
        <v>1179</v>
      </c>
      <c r="Q6953" s="4" t="s">
        <v>91</v>
      </c>
      <c r="R6953" s="4" t="s">
        <v>92</v>
      </c>
      <c r="S6953">
        <v>86</v>
      </c>
    </row>
    <row r="6954" spans="1:19">
      <c r="A6954" s="4" t="s">
        <v>7161</v>
      </c>
      <c r="B6954" s="4" t="s">
        <v>256</v>
      </c>
      <c r="C6954" s="4" t="s">
        <v>179</v>
      </c>
      <c r="D6954" s="4" t="s">
        <v>76</v>
      </c>
      <c r="E6954" s="4" t="s">
        <v>197</v>
      </c>
      <c r="F6954" s="3">
        <v>43002</v>
      </c>
      <c r="G6954" s="3">
        <v>43010</v>
      </c>
      <c r="H6954">
        <v>0</v>
      </c>
      <c r="I6954" s="4" t="s">
        <v>9014</v>
      </c>
      <c r="J6954" s="4" t="s">
        <v>9015</v>
      </c>
      <c r="K6954" s="4" t="s">
        <v>9010</v>
      </c>
      <c r="L6954">
        <v>550</v>
      </c>
      <c r="M6954" s="4" t="s">
        <v>9322</v>
      </c>
      <c r="N6954">
        <v>1997</v>
      </c>
      <c r="O6954">
        <v>8170.38</v>
      </c>
      <c r="P6954">
        <v>16499</v>
      </c>
      <c r="Q6954" s="4" t="s">
        <v>77</v>
      </c>
      <c r="R6954" s="4" t="s">
        <v>24</v>
      </c>
      <c r="S6954">
        <v>8</v>
      </c>
    </row>
    <row r="6955" spans="1:19">
      <c r="A6955" s="4" t="s">
        <v>7162</v>
      </c>
      <c r="B6955" s="4" t="s">
        <v>256</v>
      </c>
      <c r="C6955" s="4" t="s">
        <v>179</v>
      </c>
      <c r="D6955" s="4" t="s">
        <v>45</v>
      </c>
      <c r="E6955" s="4" t="s">
        <v>172</v>
      </c>
      <c r="F6955" s="3">
        <v>43002</v>
      </c>
      <c r="G6955" s="3">
        <v>43090</v>
      </c>
      <c r="H6955">
        <v>452</v>
      </c>
      <c r="I6955" s="4" t="s">
        <v>9014</v>
      </c>
      <c r="J6955" s="4" t="s">
        <v>9015</v>
      </c>
      <c r="K6955" s="4" t="s">
        <v>9010</v>
      </c>
      <c r="L6955">
        <v>550</v>
      </c>
      <c r="M6955" s="4" t="s">
        <v>46</v>
      </c>
      <c r="N6955">
        <v>1995</v>
      </c>
      <c r="O6955">
        <v>2173.98</v>
      </c>
      <c r="P6955">
        <v>2928</v>
      </c>
      <c r="Q6955" s="4" t="s">
        <v>23</v>
      </c>
      <c r="R6955" s="4" t="s">
        <v>47</v>
      </c>
      <c r="S6955">
        <v>88</v>
      </c>
    </row>
    <row r="6956" spans="1:19">
      <c r="A6956" s="4" t="s">
        <v>7163</v>
      </c>
      <c r="B6956" s="4" t="s">
        <v>187</v>
      </c>
      <c r="C6956" s="4" t="s">
        <v>192</v>
      </c>
      <c r="D6956" s="4" t="s">
        <v>82</v>
      </c>
      <c r="E6956" s="4" t="s">
        <v>197</v>
      </c>
      <c r="F6956" s="3">
        <v>43002</v>
      </c>
      <c r="G6956" s="3">
        <v>43013</v>
      </c>
      <c r="H6956">
        <v>0</v>
      </c>
      <c r="I6956" s="4" t="s">
        <v>9023</v>
      </c>
      <c r="J6956" s="4" t="s">
        <v>9024</v>
      </c>
      <c r="K6956" s="4" t="s">
        <v>9012</v>
      </c>
      <c r="L6956">
        <v>3393</v>
      </c>
      <c r="M6956" s="4" t="s">
        <v>36</v>
      </c>
      <c r="N6956">
        <v>1982</v>
      </c>
      <c r="O6956">
        <v>11698.03</v>
      </c>
      <c r="P6956">
        <v>34288</v>
      </c>
      <c r="Q6956" s="4" t="s">
        <v>23</v>
      </c>
      <c r="R6956" s="4" t="s">
        <v>24</v>
      </c>
      <c r="S6956">
        <v>11</v>
      </c>
    </row>
    <row r="6957" spans="1:19">
      <c r="A6957" s="4" t="s">
        <v>7164</v>
      </c>
      <c r="B6957" s="4" t="s">
        <v>170</v>
      </c>
      <c r="C6957" s="4" t="s">
        <v>199</v>
      </c>
      <c r="D6957" s="4" t="s">
        <v>118</v>
      </c>
      <c r="E6957" s="4" t="s">
        <v>172</v>
      </c>
      <c r="F6957" s="3">
        <v>43002</v>
      </c>
      <c r="G6957" s="3">
        <v>43097</v>
      </c>
      <c r="H6957">
        <v>7300</v>
      </c>
      <c r="I6957" s="4" t="s">
        <v>9014</v>
      </c>
      <c r="J6957" s="4" t="s">
        <v>9015</v>
      </c>
      <c r="K6957" s="4" t="s">
        <v>9010</v>
      </c>
      <c r="L6957">
        <v>5482</v>
      </c>
      <c r="M6957" s="4" t="s">
        <v>33</v>
      </c>
      <c r="N6957">
        <v>1995</v>
      </c>
      <c r="O6957">
        <v>332.43</v>
      </c>
      <c r="P6957">
        <v>799</v>
      </c>
      <c r="Q6957" s="4" t="s">
        <v>23</v>
      </c>
      <c r="R6957" s="4" t="s">
        <v>24</v>
      </c>
      <c r="S6957">
        <v>95</v>
      </c>
    </row>
    <row r="6958" spans="1:19">
      <c r="A6958" s="4" t="s">
        <v>7165</v>
      </c>
      <c r="B6958" s="4" t="s">
        <v>208</v>
      </c>
      <c r="C6958" s="4" t="s">
        <v>177</v>
      </c>
      <c r="D6958" s="4" t="s">
        <v>66</v>
      </c>
      <c r="E6958" s="4" t="s">
        <v>197</v>
      </c>
      <c r="F6958" s="3">
        <v>43002</v>
      </c>
      <c r="G6958" s="3">
        <v>43048</v>
      </c>
      <c r="H6958">
        <v>0</v>
      </c>
      <c r="I6958" s="4" t="s">
        <v>9014</v>
      </c>
      <c r="J6958" s="4" t="s">
        <v>9015</v>
      </c>
      <c r="K6958" s="4" t="s">
        <v>9012</v>
      </c>
      <c r="L6958">
        <v>55</v>
      </c>
      <c r="M6958" s="4" t="s">
        <v>33</v>
      </c>
      <c r="N6958">
        <v>2007</v>
      </c>
      <c r="O6958">
        <v>894.33</v>
      </c>
      <c r="P6958">
        <v>1635</v>
      </c>
      <c r="Q6958" s="4" t="s">
        <v>67</v>
      </c>
      <c r="R6958" s="4" t="s">
        <v>24</v>
      </c>
      <c r="S6958">
        <v>46</v>
      </c>
    </row>
    <row r="6959" spans="1:19">
      <c r="A6959" s="4" t="s">
        <v>7166</v>
      </c>
      <c r="B6959" s="4" t="s">
        <v>185</v>
      </c>
      <c r="C6959" s="4" t="s">
        <v>199</v>
      </c>
      <c r="D6959" s="4" t="s">
        <v>32</v>
      </c>
      <c r="E6959" s="4" t="s">
        <v>172</v>
      </c>
      <c r="F6959" s="3">
        <v>43002</v>
      </c>
      <c r="G6959" s="3">
        <v>43065</v>
      </c>
      <c r="H6959">
        <v>5196</v>
      </c>
      <c r="I6959" s="4" t="s">
        <v>9023</v>
      </c>
      <c r="J6959" s="4" t="s">
        <v>9024</v>
      </c>
      <c r="K6959" s="4" t="s">
        <v>9010</v>
      </c>
      <c r="L6959">
        <v>5482</v>
      </c>
      <c r="M6959" s="4" t="s">
        <v>33</v>
      </c>
      <c r="N6959">
        <v>2009</v>
      </c>
      <c r="O6959">
        <v>497.11</v>
      </c>
      <c r="P6959">
        <v>1588</v>
      </c>
      <c r="Q6959" s="4" t="s">
        <v>23</v>
      </c>
      <c r="R6959" s="4" t="s">
        <v>24</v>
      </c>
      <c r="S6959">
        <v>63</v>
      </c>
    </row>
    <row r="6960" spans="1:19">
      <c r="A6960" s="4" t="s">
        <v>7167</v>
      </c>
      <c r="B6960" s="4" t="s">
        <v>185</v>
      </c>
      <c r="C6960" s="4" t="s">
        <v>199</v>
      </c>
      <c r="D6960" s="4" t="s">
        <v>54</v>
      </c>
      <c r="E6960" s="4" t="s">
        <v>172</v>
      </c>
      <c r="F6960" s="3">
        <v>43002</v>
      </c>
      <c r="G6960" s="3">
        <v>43095</v>
      </c>
      <c r="H6960">
        <v>5624</v>
      </c>
      <c r="I6960" s="4" t="s">
        <v>9023</v>
      </c>
      <c r="J6960" s="4" t="s">
        <v>9024</v>
      </c>
      <c r="K6960" s="4" t="s">
        <v>9010</v>
      </c>
      <c r="L6960">
        <v>5482</v>
      </c>
      <c r="M6960" s="4" t="s">
        <v>55</v>
      </c>
      <c r="N6960">
        <v>1995</v>
      </c>
      <c r="O6960">
        <v>1825.82</v>
      </c>
      <c r="P6960">
        <v>5595</v>
      </c>
      <c r="Q6960" s="4" t="s">
        <v>23</v>
      </c>
      <c r="R6960" s="4" t="s">
        <v>56</v>
      </c>
      <c r="S6960">
        <v>93</v>
      </c>
    </row>
    <row r="6961" spans="1:19">
      <c r="A6961" s="4" t="s">
        <v>7168</v>
      </c>
      <c r="B6961" s="4" t="s">
        <v>185</v>
      </c>
      <c r="C6961" s="4" t="s">
        <v>192</v>
      </c>
      <c r="D6961" s="4" t="s">
        <v>81</v>
      </c>
      <c r="E6961" s="4" t="s">
        <v>172</v>
      </c>
      <c r="F6961" s="3">
        <v>43002</v>
      </c>
      <c r="G6961" s="3">
        <v>43084</v>
      </c>
      <c r="H6961">
        <v>4110</v>
      </c>
      <c r="I6961" s="4" t="s">
        <v>9023</v>
      </c>
      <c r="J6961" s="4" t="s">
        <v>9024</v>
      </c>
      <c r="K6961" s="4" t="s">
        <v>9012</v>
      </c>
      <c r="L6961">
        <v>3393</v>
      </c>
      <c r="M6961" s="4" t="s">
        <v>33</v>
      </c>
      <c r="N6961">
        <v>1989</v>
      </c>
      <c r="O6961">
        <v>1388.67</v>
      </c>
      <c r="P6961">
        <v>3583</v>
      </c>
      <c r="Q6961" s="4" t="s">
        <v>23</v>
      </c>
      <c r="R6961" s="4" t="s">
        <v>24</v>
      </c>
      <c r="S6961">
        <v>82</v>
      </c>
    </row>
    <row r="6962" spans="1:19">
      <c r="A6962" s="4" t="s">
        <v>7169</v>
      </c>
      <c r="B6962" s="4" t="s">
        <v>183</v>
      </c>
      <c r="C6962" s="4" t="s">
        <v>179</v>
      </c>
      <c r="D6962" s="4" t="s">
        <v>47</v>
      </c>
      <c r="E6962" s="4" t="s">
        <v>197</v>
      </c>
      <c r="F6962" s="3">
        <v>43003</v>
      </c>
      <c r="G6962" s="3">
        <v>43012</v>
      </c>
      <c r="H6962">
        <v>0</v>
      </c>
      <c r="I6962" s="4" t="s">
        <v>9014</v>
      </c>
      <c r="J6962" s="4" t="s">
        <v>9015</v>
      </c>
      <c r="K6962" s="4" t="s">
        <v>9010</v>
      </c>
      <c r="L6962">
        <v>550</v>
      </c>
      <c r="M6962" s="4" t="s">
        <v>46</v>
      </c>
      <c r="N6962">
        <v>1986</v>
      </c>
      <c r="O6962">
        <v>2403.58</v>
      </c>
      <c r="P6962">
        <v>8801</v>
      </c>
      <c r="Q6962" s="4" t="s">
        <v>23</v>
      </c>
      <c r="R6962" s="4" t="s">
        <v>24</v>
      </c>
      <c r="S6962">
        <v>9</v>
      </c>
    </row>
    <row r="6963" spans="1:19">
      <c r="A6963" s="4" t="s">
        <v>7170</v>
      </c>
      <c r="B6963" s="4" t="s">
        <v>183</v>
      </c>
      <c r="C6963" s="4" t="s">
        <v>177</v>
      </c>
      <c r="D6963" s="4" t="s">
        <v>41</v>
      </c>
      <c r="E6963" s="4" t="s">
        <v>172</v>
      </c>
      <c r="F6963" s="3">
        <v>43003</v>
      </c>
      <c r="G6963" s="3">
        <v>43087</v>
      </c>
      <c r="H6963">
        <v>53</v>
      </c>
      <c r="I6963" s="4" t="s">
        <v>9014</v>
      </c>
      <c r="J6963" s="4" t="s">
        <v>9015</v>
      </c>
      <c r="K6963" s="4" t="s">
        <v>9012</v>
      </c>
      <c r="L6963">
        <v>55</v>
      </c>
      <c r="M6963" s="4" t="s">
        <v>36</v>
      </c>
      <c r="N6963">
        <v>1998</v>
      </c>
      <c r="O6963">
        <v>2714.9</v>
      </c>
      <c r="P6963">
        <v>2641</v>
      </c>
      <c r="Q6963" s="4" t="s">
        <v>23</v>
      </c>
      <c r="R6963" s="4" t="s">
        <v>21</v>
      </c>
      <c r="S6963">
        <v>84</v>
      </c>
    </row>
    <row r="6964" spans="1:19">
      <c r="A6964" s="4" t="s">
        <v>7171</v>
      </c>
      <c r="B6964" s="4" t="s">
        <v>246</v>
      </c>
      <c r="C6964" s="4" t="s">
        <v>9011</v>
      </c>
      <c r="D6964" s="4" t="s">
        <v>40</v>
      </c>
      <c r="E6964" s="4" t="s">
        <v>172</v>
      </c>
      <c r="F6964" s="3">
        <v>43003</v>
      </c>
      <c r="G6964" s="3">
        <v>43005</v>
      </c>
      <c r="H6964">
        <v>5727</v>
      </c>
      <c r="I6964" s="4" t="s">
        <v>9021</v>
      </c>
      <c r="J6964" s="4" t="s">
        <v>9019</v>
      </c>
      <c r="K6964" s="4" t="s">
        <v>9010</v>
      </c>
      <c r="L6964">
        <v>4821</v>
      </c>
      <c r="M6964" s="4" t="s">
        <v>39</v>
      </c>
      <c r="N6964">
        <v>1989</v>
      </c>
      <c r="O6964">
        <v>665.06</v>
      </c>
      <c r="P6964">
        <v>1095</v>
      </c>
      <c r="Q6964" s="4" t="s">
        <v>23</v>
      </c>
      <c r="R6964" s="4" t="s">
        <v>24</v>
      </c>
      <c r="S6964">
        <v>2</v>
      </c>
    </row>
    <row r="6965" spans="1:19">
      <c r="A6965" s="4" t="s">
        <v>7172</v>
      </c>
      <c r="B6965" s="4" t="s">
        <v>246</v>
      </c>
      <c r="C6965" s="4" t="s">
        <v>9011</v>
      </c>
      <c r="D6965" s="4" t="s">
        <v>99</v>
      </c>
      <c r="E6965" s="4" t="s">
        <v>172</v>
      </c>
      <c r="F6965" s="3">
        <v>43003</v>
      </c>
      <c r="G6965" s="3">
        <v>43006</v>
      </c>
      <c r="H6965">
        <v>4308</v>
      </c>
      <c r="I6965" s="4" t="s">
        <v>9021</v>
      </c>
      <c r="J6965" s="4" t="s">
        <v>9019</v>
      </c>
      <c r="K6965" s="4" t="s">
        <v>9010</v>
      </c>
      <c r="L6965">
        <v>4821</v>
      </c>
      <c r="M6965" s="4" t="s">
        <v>33</v>
      </c>
      <c r="N6965">
        <v>2003</v>
      </c>
      <c r="O6965">
        <v>1419.98</v>
      </c>
      <c r="P6965">
        <v>4018</v>
      </c>
      <c r="Q6965" s="4" t="s">
        <v>23</v>
      </c>
      <c r="R6965" s="4" t="s">
        <v>24</v>
      </c>
      <c r="S6965">
        <v>3</v>
      </c>
    </row>
    <row r="6966" spans="1:19">
      <c r="A6966" s="4" t="s">
        <v>7173</v>
      </c>
      <c r="B6966" s="4" t="s">
        <v>246</v>
      </c>
      <c r="C6966" s="4" t="s">
        <v>192</v>
      </c>
      <c r="D6966" s="4" t="s">
        <v>99</v>
      </c>
      <c r="E6966" s="4" t="s">
        <v>172</v>
      </c>
      <c r="F6966" s="3">
        <v>43003</v>
      </c>
      <c r="G6966" s="3">
        <v>43078</v>
      </c>
      <c r="H6966">
        <v>3329</v>
      </c>
      <c r="I6966" s="4" t="s">
        <v>9021</v>
      </c>
      <c r="J6966" s="4" t="s">
        <v>9019</v>
      </c>
      <c r="K6966" s="4" t="s">
        <v>9012</v>
      </c>
      <c r="L6966">
        <v>3393</v>
      </c>
      <c r="M6966" s="4" t="s">
        <v>33</v>
      </c>
      <c r="N6966">
        <v>2003</v>
      </c>
      <c r="O6966">
        <v>1419.98</v>
      </c>
      <c r="P6966">
        <v>4018</v>
      </c>
      <c r="Q6966" s="4" t="s">
        <v>23</v>
      </c>
      <c r="R6966" s="4" t="s">
        <v>24</v>
      </c>
      <c r="S6966">
        <v>75</v>
      </c>
    </row>
    <row r="6967" spans="1:19">
      <c r="A6967" s="4" t="s">
        <v>7174</v>
      </c>
      <c r="B6967" s="4" t="s">
        <v>210</v>
      </c>
      <c r="C6967" s="4" t="s">
        <v>171</v>
      </c>
      <c r="D6967" s="4" t="s">
        <v>83</v>
      </c>
      <c r="E6967" s="4" t="s">
        <v>197</v>
      </c>
      <c r="F6967" s="3">
        <v>43003</v>
      </c>
      <c r="G6967" s="3">
        <v>43011</v>
      </c>
      <c r="H6967">
        <v>0</v>
      </c>
      <c r="I6967" s="4" t="s">
        <v>9021</v>
      </c>
      <c r="J6967" s="4" t="s">
        <v>9019</v>
      </c>
      <c r="K6967" s="4" t="s">
        <v>9010</v>
      </c>
      <c r="L6967">
        <v>1096</v>
      </c>
      <c r="M6967" s="4" t="s">
        <v>33</v>
      </c>
      <c r="N6967">
        <v>2004</v>
      </c>
      <c r="O6967">
        <v>702.72</v>
      </c>
      <c r="P6967">
        <v>1831</v>
      </c>
      <c r="Q6967" s="4" t="s">
        <v>23</v>
      </c>
      <c r="R6967" s="4" t="s">
        <v>24</v>
      </c>
      <c r="S6967">
        <v>8</v>
      </c>
    </row>
    <row r="6968" spans="1:19">
      <c r="A6968" s="4" t="s">
        <v>7175</v>
      </c>
      <c r="B6968" s="4" t="s">
        <v>174</v>
      </c>
      <c r="C6968" s="4" t="s">
        <v>199</v>
      </c>
      <c r="D6968" s="4" t="s">
        <v>76</v>
      </c>
      <c r="E6968" s="4" t="s">
        <v>197</v>
      </c>
      <c r="F6968" s="3">
        <v>43003</v>
      </c>
      <c r="G6968" s="3">
        <v>43012</v>
      </c>
      <c r="H6968">
        <v>0</v>
      </c>
      <c r="I6968" s="4" t="s">
        <v>9016</v>
      </c>
      <c r="J6968" s="4" t="s">
        <v>9015</v>
      </c>
      <c r="K6968" s="4" t="s">
        <v>9010</v>
      </c>
      <c r="L6968">
        <v>5482</v>
      </c>
      <c r="M6968" s="4" t="s">
        <v>9322</v>
      </c>
      <c r="N6968">
        <v>1997</v>
      </c>
      <c r="O6968">
        <v>8170.38</v>
      </c>
      <c r="P6968">
        <v>16499</v>
      </c>
      <c r="Q6968" s="4" t="s">
        <v>77</v>
      </c>
      <c r="R6968" s="4" t="s">
        <v>24</v>
      </c>
      <c r="S6968">
        <v>9</v>
      </c>
    </row>
    <row r="6969" spans="1:19">
      <c r="A6969" s="4" t="s">
        <v>7176</v>
      </c>
      <c r="B6969" s="4" t="s">
        <v>212</v>
      </c>
      <c r="C6969" s="4" t="s">
        <v>177</v>
      </c>
      <c r="D6969" s="4" t="s">
        <v>49</v>
      </c>
      <c r="E6969" s="4" t="s">
        <v>197</v>
      </c>
      <c r="F6969" s="3">
        <v>43003</v>
      </c>
      <c r="G6969" s="3">
        <v>43012</v>
      </c>
      <c r="H6969">
        <v>0</v>
      </c>
      <c r="I6969" s="4" t="s">
        <v>9023</v>
      </c>
      <c r="J6969" s="4" t="s">
        <v>9024</v>
      </c>
      <c r="K6969" s="4" t="s">
        <v>9012</v>
      </c>
      <c r="L6969">
        <v>55</v>
      </c>
      <c r="M6969" s="4" t="s">
        <v>9322</v>
      </c>
      <c r="N6969">
        <v>2010</v>
      </c>
      <c r="O6969">
        <v>587.72</v>
      </c>
      <c r="P6969">
        <v>1501</v>
      </c>
      <c r="Q6969" s="4" t="s">
        <v>23</v>
      </c>
      <c r="R6969" s="4" t="s">
        <v>24</v>
      </c>
      <c r="S6969">
        <v>9</v>
      </c>
    </row>
    <row r="6970" spans="1:19">
      <c r="A6970" s="4" t="s">
        <v>7177</v>
      </c>
      <c r="B6970" s="4" t="s">
        <v>191</v>
      </c>
      <c r="C6970" s="4" t="s">
        <v>177</v>
      </c>
      <c r="D6970" s="4" t="s">
        <v>25</v>
      </c>
      <c r="E6970" s="4" t="s">
        <v>193</v>
      </c>
      <c r="F6970" s="3">
        <v>43003</v>
      </c>
      <c r="G6970" s="3"/>
      <c r="I6970" s="4" t="s">
        <v>9026</v>
      </c>
      <c r="J6970" s="4" t="s">
        <v>9024</v>
      </c>
      <c r="K6970" s="4" t="s">
        <v>9012</v>
      </c>
      <c r="L6970">
        <v>55</v>
      </c>
      <c r="M6970" s="4" t="s">
        <v>26</v>
      </c>
      <c r="N6970">
        <v>1999</v>
      </c>
      <c r="O6970">
        <v>251.41</v>
      </c>
      <c r="P6970">
        <v>495</v>
      </c>
      <c r="Q6970" s="4" t="s">
        <v>23</v>
      </c>
      <c r="R6970" s="4" t="s">
        <v>24</v>
      </c>
    </row>
    <row r="6971" spans="1:19">
      <c r="A6971" s="4" t="s">
        <v>7178</v>
      </c>
      <c r="B6971" s="4" t="s">
        <v>343</v>
      </c>
      <c r="C6971" s="4" t="s">
        <v>179</v>
      </c>
      <c r="D6971" s="4" t="s">
        <v>70</v>
      </c>
      <c r="E6971" s="4" t="s">
        <v>197</v>
      </c>
      <c r="F6971" s="3">
        <v>43003</v>
      </c>
      <c r="G6971" s="3">
        <v>43011</v>
      </c>
      <c r="H6971">
        <v>0</v>
      </c>
      <c r="I6971" s="4" t="s">
        <v>9016</v>
      </c>
      <c r="J6971" s="4" t="s">
        <v>9015</v>
      </c>
      <c r="K6971" s="4" t="s">
        <v>9010</v>
      </c>
      <c r="L6971">
        <v>550</v>
      </c>
      <c r="M6971" s="4" t="s">
        <v>55</v>
      </c>
      <c r="N6971">
        <v>2007</v>
      </c>
      <c r="O6971">
        <v>86.68</v>
      </c>
      <c r="P6971">
        <v>187</v>
      </c>
      <c r="Q6971" s="4" t="s">
        <v>23</v>
      </c>
      <c r="R6971" s="4" t="s">
        <v>56</v>
      </c>
      <c r="S6971">
        <v>8</v>
      </c>
    </row>
    <row r="6972" spans="1:19">
      <c r="A6972" s="4" t="s">
        <v>7179</v>
      </c>
      <c r="B6972" s="4" t="s">
        <v>343</v>
      </c>
      <c r="C6972" s="4" t="s">
        <v>199</v>
      </c>
      <c r="D6972" s="4" t="s">
        <v>51</v>
      </c>
      <c r="E6972" s="4" t="s">
        <v>197</v>
      </c>
      <c r="F6972" s="3">
        <v>43003</v>
      </c>
      <c r="G6972" s="3">
        <v>43077</v>
      </c>
      <c r="H6972">
        <v>0</v>
      </c>
      <c r="I6972" s="4" t="s">
        <v>9016</v>
      </c>
      <c r="J6972" s="4" t="s">
        <v>9015</v>
      </c>
      <c r="K6972" s="4" t="s">
        <v>9010</v>
      </c>
      <c r="L6972">
        <v>5482</v>
      </c>
      <c r="M6972" s="4" t="s">
        <v>36</v>
      </c>
      <c r="N6972">
        <v>1982</v>
      </c>
      <c r="O6972">
        <v>4618</v>
      </c>
      <c r="P6972">
        <v>10083</v>
      </c>
      <c r="Q6972" s="4" t="s">
        <v>23</v>
      </c>
      <c r="R6972" s="4" t="s">
        <v>24</v>
      </c>
      <c r="S6972">
        <v>74</v>
      </c>
    </row>
    <row r="6973" spans="1:19">
      <c r="A6973" s="4" t="s">
        <v>7180</v>
      </c>
      <c r="B6973" s="4" t="s">
        <v>219</v>
      </c>
      <c r="C6973" s="4" t="s">
        <v>199</v>
      </c>
      <c r="D6973" s="4" t="s">
        <v>86</v>
      </c>
      <c r="E6973" s="4" t="s">
        <v>172</v>
      </c>
      <c r="F6973" s="3">
        <v>43003</v>
      </c>
      <c r="G6973" s="3">
        <v>43066</v>
      </c>
      <c r="H6973">
        <v>6105</v>
      </c>
      <c r="I6973" s="4" t="s">
        <v>9026</v>
      </c>
      <c r="J6973" s="4" t="s">
        <v>9024</v>
      </c>
      <c r="K6973" s="4" t="s">
        <v>9010</v>
      </c>
      <c r="L6973">
        <v>5482</v>
      </c>
      <c r="M6973" s="4" t="s">
        <v>26</v>
      </c>
      <c r="N6973">
        <v>1985</v>
      </c>
      <c r="O6973">
        <v>2741.37</v>
      </c>
      <c r="P6973">
        <v>9226</v>
      </c>
      <c r="Q6973" s="4" t="s">
        <v>23</v>
      </c>
      <c r="R6973" s="4" t="s">
        <v>24</v>
      </c>
      <c r="S6973">
        <v>63</v>
      </c>
    </row>
    <row r="6974" spans="1:19">
      <c r="A6974" s="4" t="s">
        <v>7181</v>
      </c>
      <c r="B6974" s="4" t="s">
        <v>230</v>
      </c>
      <c r="C6974" s="4" t="s">
        <v>179</v>
      </c>
      <c r="D6974" s="4" t="s">
        <v>122</v>
      </c>
      <c r="E6974" s="4" t="s">
        <v>172</v>
      </c>
      <c r="F6974" s="3">
        <v>43003</v>
      </c>
      <c r="G6974" s="3">
        <v>43052</v>
      </c>
      <c r="H6974">
        <v>549</v>
      </c>
      <c r="I6974" s="4" t="s">
        <v>9026</v>
      </c>
      <c r="J6974" s="4" t="s">
        <v>9024</v>
      </c>
      <c r="K6974" s="4" t="s">
        <v>9010</v>
      </c>
      <c r="L6974">
        <v>550</v>
      </c>
      <c r="M6974" s="4" t="s">
        <v>58</v>
      </c>
      <c r="N6974">
        <v>1993</v>
      </c>
      <c r="O6974">
        <v>7537.24</v>
      </c>
      <c r="P6974">
        <v>20293</v>
      </c>
      <c r="Q6974" s="4" t="s">
        <v>23</v>
      </c>
      <c r="R6974" s="4" t="s">
        <v>24</v>
      </c>
      <c r="S6974">
        <v>49</v>
      </c>
    </row>
    <row r="6975" spans="1:19">
      <c r="A6975" s="4" t="s">
        <v>7182</v>
      </c>
      <c r="B6975" s="4" t="s">
        <v>230</v>
      </c>
      <c r="C6975" s="4" t="s">
        <v>9011</v>
      </c>
      <c r="D6975" s="4" t="s">
        <v>49</v>
      </c>
      <c r="E6975" s="4" t="s">
        <v>172</v>
      </c>
      <c r="F6975" s="3">
        <v>43003</v>
      </c>
      <c r="G6975" s="3">
        <v>43051</v>
      </c>
      <c r="H6975">
        <v>4828</v>
      </c>
      <c r="I6975" s="4" t="s">
        <v>9026</v>
      </c>
      <c r="J6975" s="4" t="s">
        <v>9024</v>
      </c>
      <c r="K6975" s="4" t="s">
        <v>9010</v>
      </c>
      <c r="L6975">
        <v>4821</v>
      </c>
      <c r="M6975" s="4" t="s">
        <v>9322</v>
      </c>
      <c r="N6975">
        <v>2010</v>
      </c>
      <c r="O6975">
        <v>587.72</v>
      </c>
      <c r="P6975">
        <v>1501</v>
      </c>
      <c r="Q6975" s="4" t="s">
        <v>23</v>
      </c>
      <c r="R6975" s="4" t="s">
        <v>24</v>
      </c>
      <c r="S6975">
        <v>48</v>
      </c>
    </row>
    <row r="6976" spans="1:19">
      <c r="A6976" s="4" t="s">
        <v>7183</v>
      </c>
      <c r="B6976" s="4" t="s">
        <v>244</v>
      </c>
      <c r="C6976" s="4" t="s">
        <v>171</v>
      </c>
      <c r="D6976" s="4" t="s">
        <v>51</v>
      </c>
      <c r="E6976" s="4" t="s">
        <v>197</v>
      </c>
      <c r="F6976" s="3">
        <v>43003</v>
      </c>
      <c r="G6976" s="3">
        <v>43012</v>
      </c>
      <c r="H6976">
        <v>0</v>
      </c>
      <c r="I6976" s="4" t="s">
        <v>9016</v>
      </c>
      <c r="J6976" s="4" t="s">
        <v>9015</v>
      </c>
      <c r="K6976" s="4" t="s">
        <v>9010</v>
      </c>
      <c r="L6976">
        <v>1096</v>
      </c>
      <c r="M6976" s="4" t="s">
        <v>36</v>
      </c>
      <c r="N6976">
        <v>1982</v>
      </c>
      <c r="O6976">
        <v>4618</v>
      </c>
      <c r="P6976">
        <v>10083</v>
      </c>
      <c r="Q6976" s="4" t="s">
        <v>23</v>
      </c>
      <c r="R6976" s="4" t="s">
        <v>24</v>
      </c>
      <c r="S6976">
        <v>9</v>
      </c>
    </row>
    <row r="6977" spans="1:19">
      <c r="A6977" s="4" t="s">
        <v>7184</v>
      </c>
      <c r="B6977" s="4" t="s">
        <v>201</v>
      </c>
      <c r="C6977" s="4" t="s">
        <v>179</v>
      </c>
      <c r="D6977" s="4" t="s">
        <v>124</v>
      </c>
      <c r="E6977" s="4" t="s">
        <v>197</v>
      </c>
      <c r="F6977" s="3">
        <v>43003</v>
      </c>
      <c r="G6977" s="3">
        <v>43011</v>
      </c>
      <c r="H6977">
        <v>0</v>
      </c>
      <c r="I6977" s="4" t="s">
        <v>9026</v>
      </c>
      <c r="J6977" s="4" t="s">
        <v>9024</v>
      </c>
      <c r="K6977" s="4" t="s">
        <v>9010</v>
      </c>
      <c r="L6977">
        <v>550</v>
      </c>
      <c r="M6977" s="4" t="s">
        <v>60</v>
      </c>
      <c r="N6977">
        <v>1983</v>
      </c>
      <c r="O6977">
        <v>2871.35</v>
      </c>
      <c r="P6977">
        <v>9561</v>
      </c>
      <c r="Q6977" s="4" t="s">
        <v>23</v>
      </c>
      <c r="R6977" s="4" t="s">
        <v>24</v>
      </c>
      <c r="S6977">
        <v>8</v>
      </c>
    </row>
    <row r="6978" spans="1:19">
      <c r="A6978" s="4" t="s">
        <v>7185</v>
      </c>
      <c r="B6978" s="4" t="s">
        <v>170</v>
      </c>
      <c r="C6978" s="4" t="s">
        <v>179</v>
      </c>
      <c r="D6978" s="4" t="s">
        <v>57</v>
      </c>
      <c r="E6978" s="4" t="s">
        <v>197</v>
      </c>
      <c r="F6978" s="3">
        <v>43003</v>
      </c>
      <c r="G6978" s="3">
        <v>43012</v>
      </c>
      <c r="H6978">
        <v>0</v>
      </c>
      <c r="I6978" s="4" t="s">
        <v>9014</v>
      </c>
      <c r="J6978" s="4" t="s">
        <v>9015</v>
      </c>
      <c r="K6978" s="4" t="s">
        <v>9010</v>
      </c>
      <c r="L6978">
        <v>550</v>
      </c>
      <c r="M6978" s="4" t="s">
        <v>58</v>
      </c>
      <c r="N6978">
        <v>2006</v>
      </c>
      <c r="O6978">
        <v>1102.43</v>
      </c>
      <c r="P6978">
        <v>1759</v>
      </c>
      <c r="Q6978" s="4" t="s">
        <v>23</v>
      </c>
      <c r="R6978" s="4" t="s">
        <v>24</v>
      </c>
      <c r="S6978">
        <v>9</v>
      </c>
    </row>
    <row r="6979" spans="1:19">
      <c r="A6979" s="4" t="s">
        <v>7186</v>
      </c>
      <c r="B6979" s="4" t="s">
        <v>170</v>
      </c>
      <c r="C6979" s="4" t="s">
        <v>177</v>
      </c>
      <c r="D6979" s="4" t="s">
        <v>131</v>
      </c>
      <c r="E6979" s="4" t="s">
        <v>197</v>
      </c>
      <c r="F6979" s="3">
        <v>43003</v>
      </c>
      <c r="G6979" s="3">
        <v>43069</v>
      </c>
      <c r="H6979">
        <v>0</v>
      </c>
      <c r="I6979" s="4" t="s">
        <v>9014</v>
      </c>
      <c r="J6979" s="4" t="s">
        <v>9015</v>
      </c>
      <c r="K6979" s="4" t="s">
        <v>9012</v>
      </c>
      <c r="L6979">
        <v>55</v>
      </c>
      <c r="M6979" s="4" t="s">
        <v>26</v>
      </c>
      <c r="N6979">
        <v>1984</v>
      </c>
      <c r="O6979">
        <v>441.08</v>
      </c>
      <c r="P6979">
        <v>1210</v>
      </c>
      <c r="Q6979" s="4" t="s">
        <v>23</v>
      </c>
      <c r="R6979" s="4" t="s">
        <v>24</v>
      </c>
      <c r="S6979">
        <v>66</v>
      </c>
    </row>
    <row r="6980" spans="1:19">
      <c r="A6980" s="4" t="s">
        <v>7187</v>
      </c>
      <c r="B6980" s="4" t="s">
        <v>189</v>
      </c>
      <c r="C6980" s="4" t="s">
        <v>171</v>
      </c>
      <c r="D6980" s="4" t="s">
        <v>131</v>
      </c>
      <c r="E6980" s="4" t="s">
        <v>172</v>
      </c>
      <c r="F6980" s="3">
        <v>43003</v>
      </c>
      <c r="G6980" s="3">
        <v>43012</v>
      </c>
      <c r="H6980">
        <v>1189</v>
      </c>
      <c r="I6980" s="4" t="s">
        <v>9016</v>
      </c>
      <c r="J6980" s="4" t="s">
        <v>9015</v>
      </c>
      <c r="K6980" s="4" t="s">
        <v>9010</v>
      </c>
      <c r="L6980">
        <v>1096</v>
      </c>
      <c r="M6980" s="4" t="s">
        <v>26</v>
      </c>
      <c r="N6980">
        <v>1984</v>
      </c>
      <c r="O6980">
        <v>441.08</v>
      </c>
      <c r="P6980">
        <v>1210</v>
      </c>
      <c r="Q6980" s="4" t="s">
        <v>23</v>
      </c>
      <c r="R6980" s="4" t="s">
        <v>24</v>
      </c>
      <c r="S6980">
        <v>9</v>
      </c>
    </row>
    <row r="6981" spans="1:19">
      <c r="A6981" s="4" t="s">
        <v>7188</v>
      </c>
      <c r="B6981" s="4" t="s">
        <v>189</v>
      </c>
      <c r="C6981" s="4" t="s">
        <v>177</v>
      </c>
      <c r="D6981" s="4" t="s">
        <v>76</v>
      </c>
      <c r="E6981" s="4" t="s">
        <v>172</v>
      </c>
      <c r="F6981" s="3">
        <v>43003</v>
      </c>
      <c r="G6981" s="3">
        <v>43067</v>
      </c>
      <c r="H6981">
        <v>51</v>
      </c>
      <c r="I6981" s="4" t="s">
        <v>9016</v>
      </c>
      <c r="J6981" s="4" t="s">
        <v>9015</v>
      </c>
      <c r="K6981" s="4" t="s">
        <v>9012</v>
      </c>
      <c r="L6981">
        <v>55</v>
      </c>
      <c r="M6981" s="4" t="s">
        <v>9322</v>
      </c>
      <c r="N6981">
        <v>1997</v>
      </c>
      <c r="O6981">
        <v>8170.38</v>
      </c>
      <c r="P6981">
        <v>16499</v>
      </c>
      <c r="Q6981" s="4" t="s">
        <v>77</v>
      </c>
      <c r="R6981" s="4" t="s">
        <v>24</v>
      </c>
      <c r="S6981">
        <v>64</v>
      </c>
    </row>
    <row r="6982" spans="1:19">
      <c r="A6982" s="4" t="s">
        <v>7189</v>
      </c>
      <c r="B6982" s="4" t="s">
        <v>232</v>
      </c>
      <c r="C6982" s="4" t="s">
        <v>171</v>
      </c>
      <c r="D6982" s="4" t="s">
        <v>88</v>
      </c>
      <c r="E6982" s="4" t="s">
        <v>197</v>
      </c>
      <c r="F6982" s="3">
        <v>43003</v>
      </c>
      <c r="G6982" s="3">
        <v>43093</v>
      </c>
      <c r="H6982">
        <v>0</v>
      </c>
      <c r="I6982" s="4" t="s">
        <v>9021</v>
      </c>
      <c r="J6982" s="4" t="s">
        <v>9019</v>
      </c>
      <c r="K6982" s="4" t="s">
        <v>9010</v>
      </c>
      <c r="L6982">
        <v>1096</v>
      </c>
      <c r="M6982" s="4" t="s">
        <v>46</v>
      </c>
      <c r="N6982">
        <v>1984</v>
      </c>
      <c r="O6982">
        <v>3027.46</v>
      </c>
      <c r="P6982">
        <v>9516</v>
      </c>
      <c r="Q6982" s="4" t="s">
        <v>89</v>
      </c>
      <c r="R6982" s="4" t="s">
        <v>24</v>
      </c>
      <c r="S6982">
        <v>90</v>
      </c>
    </row>
    <row r="6983" spans="1:19">
      <c r="A6983" s="4" t="s">
        <v>7190</v>
      </c>
      <c r="B6983" s="4" t="s">
        <v>205</v>
      </c>
      <c r="C6983" s="4" t="s">
        <v>9011</v>
      </c>
      <c r="D6983" s="4" t="s">
        <v>24</v>
      </c>
      <c r="E6983" s="4" t="s">
        <v>193</v>
      </c>
      <c r="F6983" s="3">
        <v>43003</v>
      </c>
      <c r="G6983" s="3"/>
      <c r="I6983" s="4" t="s">
        <v>9023</v>
      </c>
      <c r="J6983" s="4" t="s">
        <v>9024</v>
      </c>
      <c r="K6983" s="4" t="s">
        <v>9010</v>
      </c>
      <c r="L6983">
        <v>4821</v>
      </c>
      <c r="M6983" s="4"/>
      <c r="Q6983" s="4"/>
      <c r="R6983" s="4"/>
    </row>
    <row r="6984" spans="1:19">
      <c r="A6984" s="4" t="s">
        <v>7191</v>
      </c>
      <c r="B6984" s="4" t="s">
        <v>205</v>
      </c>
      <c r="C6984" s="4" t="s">
        <v>192</v>
      </c>
      <c r="D6984" s="4" t="s">
        <v>122</v>
      </c>
      <c r="E6984" s="4" t="s">
        <v>197</v>
      </c>
      <c r="F6984" s="3">
        <v>43003</v>
      </c>
      <c r="G6984" s="3">
        <v>43011</v>
      </c>
      <c r="H6984">
        <v>0</v>
      </c>
      <c r="I6984" s="4" t="s">
        <v>9023</v>
      </c>
      <c r="J6984" s="4" t="s">
        <v>9024</v>
      </c>
      <c r="K6984" s="4" t="s">
        <v>9012</v>
      </c>
      <c r="L6984">
        <v>3393</v>
      </c>
      <c r="M6984" s="4" t="s">
        <v>58</v>
      </c>
      <c r="N6984">
        <v>1993</v>
      </c>
      <c r="O6984">
        <v>7537.24</v>
      </c>
      <c r="P6984">
        <v>20293</v>
      </c>
      <c r="Q6984" s="4" t="s">
        <v>23</v>
      </c>
      <c r="R6984" s="4" t="s">
        <v>24</v>
      </c>
      <c r="S6984">
        <v>8</v>
      </c>
    </row>
    <row r="6985" spans="1:19">
      <c r="A6985" s="4" t="s">
        <v>7192</v>
      </c>
      <c r="B6985" s="4" t="s">
        <v>208</v>
      </c>
      <c r="C6985" s="4" t="s">
        <v>171</v>
      </c>
      <c r="D6985" s="4" t="s">
        <v>51</v>
      </c>
      <c r="E6985" s="4" t="s">
        <v>197</v>
      </c>
      <c r="F6985" s="3">
        <v>43003</v>
      </c>
      <c r="G6985" s="3">
        <v>43011</v>
      </c>
      <c r="H6985">
        <v>0</v>
      </c>
      <c r="I6985" s="4" t="s">
        <v>9014</v>
      </c>
      <c r="J6985" s="4" t="s">
        <v>9015</v>
      </c>
      <c r="K6985" s="4" t="s">
        <v>9010</v>
      </c>
      <c r="L6985">
        <v>1096</v>
      </c>
      <c r="M6985" s="4" t="s">
        <v>36</v>
      </c>
      <c r="N6985">
        <v>1982</v>
      </c>
      <c r="O6985">
        <v>4618</v>
      </c>
      <c r="P6985">
        <v>10083</v>
      </c>
      <c r="Q6985" s="4" t="s">
        <v>23</v>
      </c>
      <c r="R6985" s="4" t="s">
        <v>24</v>
      </c>
      <c r="S6985">
        <v>8</v>
      </c>
    </row>
    <row r="6986" spans="1:19">
      <c r="A6986" s="4" t="s">
        <v>7193</v>
      </c>
      <c r="B6986" s="4" t="s">
        <v>208</v>
      </c>
      <c r="C6986" s="4" t="s">
        <v>177</v>
      </c>
      <c r="D6986" s="4" t="s">
        <v>42</v>
      </c>
      <c r="E6986" s="4" t="s">
        <v>172</v>
      </c>
      <c r="F6986" s="3">
        <v>43003</v>
      </c>
      <c r="G6986" s="3">
        <v>43059</v>
      </c>
      <c r="H6986">
        <v>55</v>
      </c>
      <c r="I6986" s="4" t="s">
        <v>9014</v>
      </c>
      <c r="J6986" s="4" t="s">
        <v>9015</v>
      </c>
      <c r="K6986" s="4" t="s">
        <v>9012</v>
      </c>
      <c r="L6986">
        <v>55</v>
      </c>
      <c r="M6986" s="4" t="s">
        <v>26</v>
      </c>
      <c r="N6986">
        <v>2017</v>
      </c>
      <c r="O6986">
        <v>4.54</v>
      </c>
      <c r="P6986">
        <v>9</v>
      </c>
      <c r="Q6986" s="4" t="s">
        <v>23</v>
      </c>
      <c r="R6986" s="4" t="s">
        <v>24</v>
      </c>
      <c r="S6986">
        <v>56</v>
      </c>
    </row>
    <row r="6987" spans="1:19">
      <c r="A6987" s="4" t="s">
        <v>7194</v>
      </c>
      <c r="B6987" s="4" t="s">
        <v>208</v>
      </c>
      <c r="C6987" s="4" t="s">
        <v>177</v>
      </c>
      <c r="D6987" s="4" t="s">
        <v>45</v>
      </c>
      <c r="E6987" s="4" t="s">
        <v>172</v>
      </c>
      <c r="F6987" s="3">
        <v>43003</v>
      </c>
      <c r="G6987" s="3">
        <v>43012</v>
      </c>
      <c r="H6987">
        <v>53</v>
      </c>
      <c r="I6987" s="4" t="s">
        <v>9014</v>
      </c>
      <c r="J6987" s="4" t="s">
        <v>9015</v>
      </c>
      <c r="K6987" s="4" t="s">
        <v>9012</v>
      </c>
      <c r="L6987">
        <v>55</v>
      </c>
      <c r="M6987" s="4" t="s">
        <v>46</v>
      </c>
      <c r="N6987">
        <v>1995</v>
      </c>
      <c r="O6987">
        <v>2173.98</v>
      </c>
      <c r="P6987">
        <v>2928</v>
      </c>
      <c r="Q6987" s="4" t="s">
        <v>23</v>
      </c>
      <c r="R6987" s="4" t="s">
        <v>47</v>
      </c>
      <c r="S6987">
        <v>9</v>
      </c>
    </row>
    <row r="6988" spans="1:19">
      <c r="A6988" s="4" t="s">
        <v>7195</v>
      </c>
      <c r="B6988" s="4" t="s">
        <v>185</v>
      </c>
      <c r="C6988" s="4" t="s">
        <v>177</v>
      </c>
      <c r="D6988" s="4" t="s">
        <v>98</v>
      </c>
      <c r="E6988" s="4" t="s">
        <v>197</v>
      </c>
      <c r="F6988" s="3">
        <v>43003</v>
      </c>
      <c r="G6988" s="3">
        <v>43013</v>
      </c>
      <c r="H6988">
        <v>0</v>
      </c>
      <c r="I6988" s="4" t="s">
        <v>9023</v>
      </c>
      <c r="J6988" s="4" t="s">
        <v>9024</v>
      </c>
      <c r="K6988" s="4" t="s">
        <v>9012</v>
      </c>
      <c r="L6988">
        <v>55</v>
      </c>
      <c r="M6988" s="4" t="s">
        <v>39</v>
      </c>
      <c r="N6988">
        <v>2002</v>
      </c>
      <c r="O6988">
        <v>349.81</v>
      </c>
      <c r="P6988">
        <v>315</v>
      </c>
      <c r="Q6988" s="4" t="s">
        <v>23</v>
      </c>
      <c r="R6988" s="4" t="s">
        <v>24</v>
      </c>
      <c r="S6988">
        <v>10</v>
      </c>
    </row>
    <row r="6989" spans="1:19">
      <c r="A6989" s="4" t="s">
        <v>7196</v>
      </c>
      <c r="B6989" s="4" t="s">
        <v>235</v>
      </c>
      <c r="C6989" s="4" t="s">
        <v>199</v>
      </c>
      <c r="D6989" s="4" t="s">
        <v>50</v>
      </c>
      <c r="E6989" s="4" t="s">
        <v>172</v>
      </c>
      <c r="F6989" s="3">
        <v>43003</v>
      </c>
      <c r="G6989" s="3">
        <v>43078</v>
      </c>
      <c r="H6989">
        <v>5960</v>
      </c>
      <c r="I6989" s="4" t="s">
        <v>9018</v>
      </c>
      <c r="J6989" s="4" t="s">
        <v>9019</v>
      </c>
      <c r="K6989" s="4" t="s">
        <v>9010</v>
      </c>
      <c r="L6989">
        <v>5482</v>
      </c>
      <c r="M6989" s="4" t="s">
        <v>9322</v>
      </c>
      <c r="N6989">
        <v>1992</v>
      </c>
      <c r="O6989">
        <v>1712.68</v>
      </c>
      <c r="P6989">
        <v>3194</v>
      </c>
      <c r="Q6989" s="4" t="s">
        <v>23</v>
      </c>
      <c r="R6989" s="4" t="s">
        <v>21</v>
      </c>
      <c r="S6989">
        <v>75</v>
      </c>
    </row>
    <row r="6990" spans="1:19">
      <c r="A6990" s="4" t="s">
        <v>7197</v>
      </c>
      <c r="B6990" s="4" t="s">
        <v>181</v>
      </c>
      <c r="C6990" s="4" t="s">
        <v>192</v>
      </c>
      <c r="D6990" s="4" t="s">
        <v>74</v>
      </c>
      <c r="E6990" s="4" t="s">
        <v>172</v>
      </c>
      <c r="F6990" s="3">
        <v>43003</v>
      </c>
      <c r="G6990" s="3">
        <v>43012</v>
      </c>
      <c r="H6990">
        <v>3438</v>
      </c>
      <c r="I6990" s="4" t="s">
        <v>9026</v>
      </c>
      <c r="J6990" s="4" t="s">
        <v>9024</v>
      </c>
      <c r="K6990" s="4" t="s">
        <v>9012</v>
      </c>
      <c r="L6990">
        <v>3393</v>
      </c>
      <c r="M6990" s="4" t="s">
        <v>33</v>
      </c>
      <c r="N6990">
        <v>2003</v>
      </c>
      <c r="O6990">
        <v>223.8</v>
      </c>
      <c r="P6990">
        <v>299</v>
      </c>
      <c r="Q6990" s="4" t="s">
        <v>23</v>
      </c>
      <c r="R6990" s="4" t="s">
        <v>24</v>
      </c>
      <c r="S6990">
        <v>9</v>
      </c>
    </row>
    <row r="6991" spans="1:19">
      <c r="A6991" s="4" t="s">
        <v>7198</v>
      </c>
      <c r="B6991" s="4" t="s">
        <v>183</v>
      </c>
      <c r="C6991" s="4" t="s">
        <v>177</v>
      </c>
      <c r="D6991" s="4" t="s">
        <v>37</v>
      </c>
      <c r="E6991" s="4" t="s">
        <v>197</v>
      </c>
      <c r="F6991" s="3">
        <v>43004</v>
      </c>
      <c r="G6991" s="3">
        <v>43014</v>
      </c>
      <c r="H6991">
        <v>0</v>
      </c>
      <c r="I6991" s="4" t="s">
        <v>9014</v>
      </c>
      <c r="J6991" s="4" t="s">
        <v>9015</v>
      </c>
      <c r="K6991" s="4" t="s">
        <v>9012</v>
      </c>
      <c r="L6991">
        <v>55</v>
      </c>
      <c r="M6991" s="4" t="s">
        <v>33</v>
      </c>
      <c r="N6991">
        <v>2001</v>
      </c>
      <c r="O6991">
        <v>718.62</v>
      </c>
      <c r="P6991">
        <v>2448</v>
      </c>
      <c r="Q6991" s="4" t="s">
        <v>23</v>
      </c>
      <c r="R6991" s="4" t="s">
        <v>24</v>
      </c>
      <c r="S6991">
        <v>10</v>
      </c>
    </row>
    <row r="6992" spans="1:19">
      <c r="A6992" s="4" t="s">
        <v>7199</v>
      </c>
      <c r="B6992" s="4" t="s">
        <v>183</v>
      </c>
      <c r="C6992" s="4" t="s">
        <v>177</v>
      </c>
      <c r="D6992" s="4" t="s">
        <v>68</v>
      </c>
      <c r="E6992" s="4" t="s">
        <v>172</v>
      </c>
      <c r="F6992" s="3">
        <v>43004</v>
      </c>
      <c r="G6992" s="3">
        <v>43042</v>
      </c>
      <c r="H6992">
        <v>54</v>
      </c>
      <c r="I6992" s="4" t="s">
        <v>9014</v>
      </c>
      <c r="J6992" s="4" t="s">
        <v>9015</v>
      </c>
      <c r="K6992" s="4" t="s">
        <v>9012</v>
      </c>
      <c r="L6992">
        <v>55</v>
      </c>
      <c r="M6992" s="4" t="s">
        <v>9322</v>
      </c>
      <c r="N6992">
        <v>2000</v>
      </c>
      <c r="O6992">
        <v>1223.72</v>
      </c>
      <c r="P6992">
        <v>2497</v>
      </c>
      <c r="Q6992" s="4" t="s">
        <v>69</v>
      </c>
      <c r="R6992" s="4" t="s">
        <v>24</v>
      </c>
      <c r="S6992">
        <v>38</v>
      </c>
    </row>
    <row r="6993" spans="1:19">
      <c r="A6993" s="4" t="s">
        <v>7200</v>
      </c>
      <c r="B6993" s="4" t="s">
        <v>261</v>
      </c>
      <c r="C6993" s="4" t="s">
        <v>171</v>
      </c>
      <c r="D6993" s="4" t="s">
        <v>84</v>
      </c>
      <c r="E6993" s="4" t="s">
        <v>197</v>
      </c>
      <c r="F6993" s="3">
        <v>43004</v>
      </c>
      <c r="G6993" s="3">
        <v>43045</v>
      </c>
      <c r="H6993">
        <v>0</v>
      </c>
      <c r="I6993" s="4" t="s">
        <v>9021</v>
      </c>
      <c r="J6993" s="4" t="s">
        <v>9019</v>
      </c>
      <c r="K6993" s="4" t="s">
        <v>9010</v>
      </c>
      <c r="L6993">
        <v>1096</v>
      </c>
      <c r="M6993" s="4" t="s">
        <v>9322</v>
      </c>
      <c r="N6993">
        <v>1980</v>
      </c>
      <c r="O6993">
        <v>7708.38</v>
      </c>
      <c r="P6993">
        <v>13756</v>
      </c>
      <c r="Q6993" s="4" t="s">
        <v>23</v>
      </c>
      <c r="R6993" s="4" t="s">
        <v>24</v>
      </c>
      <c r="S6993">
        <v>41</v>
      </c>
    </row>
    <row r="6994" spans="1:19">
      <c r="A6994" s="4" t="s">
        <v>7201</v>
      </c>
      <c r="B6994" s="4" t="s">
        <v>246</v>
      </c>
      <c r="C6994" s="4" t="s">
        <v>179</v>
      </c>
      <c r="D6994" s="4" t="s">
        <v>83</v>
      </c>
      <c r="E6994" s="4" t="s">
        <v>197</v>
      </c>
      <c r="F6994" s="3">
        <v>43004</v>
      </c>
      <c r="G6994" s="3">
        <v>43013</v>
      </c>
      <c r="H6994">
        <v>0</v>
      </c>
      <c r="I6994" s="4" t="s">
        <v>9021</v>
      </c>
      <c r="J6994" s="4" t="s">
        <v>9019</v>
      </c>
      <c r="K6994" s="4" t="s">
        <v>9010</v>
      </c>
      <c r="L6994">
        <v>550</v>
      </c>
      <c r="M6994" s="4" t="s">
        <v>33</v>
      </c>
      <c r="N6994">
        <v>2004</v>
      </c>
      <c r="O6994">
        <v>702.72</v>
      </c>
      <c r="P6994">
        <v>1831</v>
      </c>
      <c r="Q6994" s="4" t="s">
        <v>23</v>
      </c>
      <c r="R6994" s="4" t="s">
        <v>24</v>
      </c>
      <c r="S6994">
        <v>9</v>
      </c>
    </row>
    <row r="6995" spans="1:19">
      <c r="A6995" s="4" t="s">
        <v>7202</v>
      </c>
      <c r="B6995" s="4" t="s">
        <v>246</v>
      </c>
      <c r="C6995" s="4" t="s">
        <v>192</v>
      </c>
      <c r="D6995" s="4" t="s">
        <v>80</v>
      </c>
      <c r="E6995" s="4" t="s">
        <v>197</v>
      </c>
      <c r="F6995" s="3">
        <v>43004</v>
      </c>
      <c r="G6995" s="3">
        <v>43006</v>
      </c>
      <c r="H6995">
        <v>0</v>
      </c>
      <c r="I6995" s="4" t="s">
        <v>9021</v>
      </c>
      <c r="J6995" s="4" t="s">
        <v>9019</v>
      </c>
      <c r="K6995" s="4" t="s">
        <v>9012</v>
      </c>
      <c r="L6995">
        <v>3393</v>
      </c>
      <c r="M6995" s="4" t="s">
        <v>9322</v>
      </c>
      <c r="N6995">
        <v>2011</v>
      </c>
      <c r="O6995">
        <v>527.11</v>
      </c>
      <c r="P6995">
        <v>1428</v>
      </c>
      <c r="Q6995" s="4" t="s">
        <v>23</v>
      </c>
      <c r="R6995" s="4" t="s">
        <v>21</v>
      </c>
      <c r="S6995">
        <v>2</v>
      </c>
    </row>
    <row r="6996" spans="1:19">
      <c r="A6996" s="4" t="s">
        <v>7203</v>
      </c>
      <c r="B6996" s="4" t="s">
        <v>304</v>
      </c>
      <c r="C6996" s="4" t="s">
        <v>199</v>
      </c>
      <c r="D6996" s="4" t="s">
        <v>118</v>
      </c>
      <c r="E6996" s="4" t="s">
        <v>197</v>
      </c>
      <c r="F6996" s="3">
        <v>43004</v>
      </c>
      <c r="G6996" s="3">
        <v>43014</v>
      </c>
      <c r="H6996">
        <v>0</v>
      </c>
      <c r="I6996" s="4" t="s">
        <v>9014</v>
      </c>
      <c r="J6996" s="4" t="s">
        <v>9015</v>
      </c>
      <c r="K6996" s="4" t="s">
        <v>9010</v>
      </c>
      <c r="L6996">
        <v>5482</v>
      </c>
      <c r="M6996" s="4" t="s">
        <v>33</v>
      </c>
      <c r="N6996">
        <v>1995</v>
      </c>
      <c r="O6996">
        <v>332.43</v>
      </c>
      <c r="P6996">
        <v>799</v>
      </c>
      <c r="Q6996" s="4" t="s">
        <v>23</v>
      </c>
      <c r="R6996" s="4" t="s">
        <v>24</v>
      </c>
      <c r="S6996">
        <v>10</v>
      </c>
    </row>
    <row r="6997" spans="1:19">
      <c r="A6997" s="4" t="s">
        <v>7204</v>
      </c>
      <c r="B6997" s="4" t="s">
        <v>304</v>
      </c>
      <c r="C6997" s="4" t="s">
        <v>177</v>
      </c>
      <c r="D6997" s="4" t="s">
        <v>79</v>
      </c>
      <c r="E6997" s="4" t="s">
        <v>197</v>
      </c>
      <c r="F6997" s="3">
        <v>43004</v>
      </c>
      <c r="G6997" s="3">
        <v>43015</v>
      </c>
      <c r="H6997">
        <v>0</v>
      </c>
      <c r="I6997" s="4" t="s">
        <v>9014</v>
      </c>
      <c r="J6997" s="4" t="s">
        <v>9015</v>
      </c>
      <c r="K6997" s="4" t="s">
        <v>9012</v>
      </c>
      <c r="L6997">
        <v>55</v>
      </c>
      <c r="M6997" s="4" t="s">
        <v>26</v>
      </c>
      <c r="N6997">
        <v>2002</v>
      </c>
      <c r="O6997">
        <v>3178.24</v>
      </c>
      <c r="P6997">
        <v>4540</v>
      </c>
      <c r="Q6997" s="4" t="s">
        <v>23</v>
      </c>
      <c r="R6997" s="4" t="s">
        <v>24</v>
      </c>
      <c r="S6997">
        <v>11</v>
      </c>
    </row>
    <row r="6998" spans="1:19">
      <c r="A6998" s="4" t="s">
        <v>7205</v>
      </c>
      <c r="B6998" s="4" t="s">
        <v>304</v>
      </c>
      <c r="C6998" s="4" t="s">
        <v>177</v>
      </c>
      <c r="D6998" s="4" t="s">
        <v>110</v>
      </c>
      <c r="E6998" s="4" t="s">
        <v>172</v>
      </c>
      <c r="F6998" s="3">
        <v>43004</v>
      </c>
      <c r="G6998" s="3">
        <v>43011</v>
      </c>
      <c r="H6998">
        <v>55</v>
      </c>
      <c r="I6998" s="4" t="s">
        <v>9014</v>
      </c>
      <c r="J6998" s="4" t="s">
        <v>9015</v>
      </c>
      <c r="K6998" s="4" t="s">
        <v>9012</v>
      </c>
      <c r="L6998">
        <v>55</v>
      </c>
      <c r="M6998" s="4" t="s">
        <v>60</v>
      </c>
      <c r="N6998">
        <v>1997</v>
      </c>
      <c r="O6998">
        <v>291.27</v>
      </c>
      <c r="P6998">
        <v>586</v>
      </c>
      <c r="Q6998" s="4" t="s">
        <v>23</v>
      </c>
      <c r="R6998" s="4" t="s">
        <v>24</v>
      </c>
      <c r="S6998">
        <v>7</v>
      </c>
    </row>
    <row r="6999" spans="1:19">
      <c r="A6999" s="4" t="s">
        <v>7206</v>
      </c>
      <c r="B6999" s="4" t="s">
        <v>279</v>
      </c>
      <c r="C6999" s="4" t="s">
        <v>9011</v>
      </c>
      <c r="D6999" s="4" t="s">
        <v>24</v>
      </c>
      <c r="E6999" s="4" t="s">
        <v>193</v>
      </c>
      <c r="F6999" s="3">
        <v>43004</v>
      </c>
      <c r="G6999" s="3"/>
      <c r="I6999" s="4" t="s">
        <v>9018</v>
      </c>
      <c r="J6999" s="4" t="s">
        <v>9019</v>
      </c>
      <c r="K6999" s="4" t="s">
        <v>9010</v>
      </c>
      <c r="L6999">
        <v>4821</v>
      </c>
      <c r="M6999" s="4"/>
      <c r="Q6999" s="4"/>
      <c r="R6999" s="4"/>
    </row>
    <row r="7000" spans="1:19">
      <c r="A7000" s="4" t="s">
        <v>7207</v>
      </c>
      <c r="B7000" s="4" t="s">
        <v>279</v>
      </c>
      <c r="C7000" s="4" t="s">
        <v>171</v>
      </c>
      <c r="D7000" s="4" t="s">
        <v>123</v>
      </c>
      <c r="E7000" s="4" t="s">
        <v>197</v>
      </c>
      <c r="F7000" s="3">
        <v>43004</v>
      </c>
      <c r="G7000" s="3">
        <v>43058</v>
      </c>
      <c r="H7000">
        <v>0</v>
      </c>
      <c r="I7000" s="4" t="s">
        <v>9018</v>
      </c>
      <c r="J7000" s="4" t="s">
        <v>9019</v>
      </c>
      <c r="K7000" s="4" t="s">
        <v>9010</v>
      </c>
      <c r="L7000">
        <v>1096</v>
      </c>
      <c r="M7000" s="4" t="s">
        <v>39</v>
      </c>
      <c r="N7000">
        <v>1989</v>
      </c>
      <c r="O7000">
        <v>3838.39</v>
      </c>
      <c r="P7000">
        <v>8274</v>
      </c>
      <c r="Q7000" s="4" t="s">
        <v>23</v>
      </c>
      <c r="R7000" s="4" t="s">
        <v>24</v>
      </c>
      <c r="S7000">
        <v>54</v>
      </c>
    </row>
    <row r="7001" spans="1:19">
      <c r="A7001" s="4" t="s">
        <v>7208</v>
      </c>
      <c r="B7001" s="4" t="s">
        <v>210</v>
      </c>
      <c r="C7001" s="4" t="s">
        <v>171</v>
      </c>
      <c r="D7001" s="4" t="s">
        <v>84</v>
      </c>
      <c r="E7001" s="4" t="s">
        <v>197</v>
      </c>
      <c r="F7001" s="3">
        <v>43004</v>
      </c>
      <c r="G7001" s="3">
        <v>43058</v>
      </c>
      <c r="H7001">
        <v>0</v>
      </c>
      <c r="I7001" s="4" t="s">
        <v>9021</v>
      </c>
      <c r="J7001" s="4" t="s">
        <v>9019</v>
      </c>
      <c r="K7001" s="4" t="s">
        <v>9010</v>
      </c>
      <c r="L7001">
        <v>1096</v>
      </c>
      <c r="M7001" s="4" t="s">
        <v>9322</v>
      </c>
      <c r="N7001">
        <v>1980</v>
      </c>
      <c r="O7001">
        <v>7708.38</v>
      </c>
      <c r="P7001">
        <v>13756</v>
      </c>
      <c r="Q7001" s="4" t="s">
        <v>23</v>
      </c>
      <c r="R7001" s="4" t="s">
        <v>24</v>
      </c>
      <c r="S7001">
        <v>54</v>
      </c>
    </row>
    <row r="7002" spans="1:19">
      <c r="A7002" s="4" t="s">
        <v>7209</v>
      </c>
      <c r="B7002" s="4" t="s">
        <v>174</v>
      </c>
      <c r="C7002" s="4" t="s">
        <v>9011</v>
      </c>
      <c r="D7002" s="4" t="s">
        <v>76</v>
      </c>
      <c r="E7002" s="4" t="s">
        <v>197</v>
      </c>
      <c r="F7002" s="3">
        <v>43004</v>
      </c>
      <c r="G7002" s="3">
        <v>43011</v>
      </c>
      <c r="H7002">
        <v>0</v>
      </c>
      <c r="I7002" s="4" t="s">
        <v>9016</v>
      </c>
      <c r="J7002" s="4" t="s">
        <v>9015</v>
      </c>
      <c r="K7002" s="4" t="s">
        <v>9010</v>
      </c>
      <c r="L7002">
        <v>4821</v>
      </c>
      <c r="M7002" s="4" t="s">
        <v>9322</v>
      </c>
      <c r="N7002">
        <v>1997</v>
      </c>
      <c r="O7002">
        <v>8170.38</v>
      </c>
      <c r="P7002">
        <v>16499</v>
      </c>
      <c r="Q7002" s="4" t="s">
        <v>77</v>
      </c>
      <c r="R7002" s="4" t="s">
        <v>24</v>
      </c>
      <c r="S7002">
        <v>7</v>
      </c>
    </row>
    <row r="7003" spans="1:19">
      <c r="A7003" s="4" t="s">
        <v>7210</v>
      </c>
      <c r="B7003" s="4" t="s">
        <v>174</v>
      </c>
      <c r="C7003" s="4" t="s">
        <v>177</v>
      </c>
      <c r="D7003" s="4" t="s">
        <v>111</v>
      </c>
      <c r="E7003" s="4" t="s">
        <v>197</v>
      </c>
      <c r="F7003" s="3">
        <v>43004</v>
      </c>
      <c r="G7003" s="3">
        <v>43010</v>
      </c>
      <c r="H7003">
        <v>0</v>
      </c>
      <c r="I7003" s="4" t="s">
        <v>9016</v>
      </c>
      <c r="J7003" s="4" t="s">
        <v>9015</v>
      </c>
      <c r="K7003" s="4" t="s">
        <v>9012</v>
      </c>
      <c r="L7003">
        <v>55</v>
      </c>
      <c r="M7003" s="4" t="s">
        <v>33</v>
      </c>
      <c r="N7003">
        <v>1988</v>
      </c>
      <c r="O7003">
        <v>1376.8</v>
      </c>
      <c r="P7003">
        <v>1165</v>
      </c>
      <c r="Q7003" s="4" t="s">
        <v>112</v>
      </c>
      <c r="R7003" s="4" t="s">
        <v>24</v>
      </c>
      <c r="S7003">
        <v>6</v>
      </c>
    </row>
    <row r="7004" spans="1:19">
      <c r="A7004" s="4" t="s">
        <v>7211</v>
      </c>
      <c r="B7004" s="4" t="s">
        <v>263</v>
      </c>
      <c r="C7004" s="4" t="s">
        <v>9011</v>
      </c>
      <c r="D7004" s="4" t="s">
        <v>63</v>
      </c>
      <c r="E7004" s="4" t="s">
        <v>197</v>
      </c>
      <c r="F7004" s="3">
        <v>43004</v>
      </c>
      <c r="G7004" s="3">
        <v>43052</v>
      </c>
      <c r="H7004">
        <v>0</v>
      </c>
      <c r="I7004" s="4" t="s">
        <v>9021</v>
      </c>
      <c r="J7004" s="4" t="s">
        <v>9019</v>
      </c>
      <c r="K7004" s="4" t="s">
        <v>9010</v>
      </c>
      <c r="L7004">
        <v>4821</v>
      </c>
      <c r="M7004" s="4" t="s">
        <v>33</v>
      </c>
      <c r="N7004">
        <v>1995</v>
      </c>
      <c r="O7004">
        <v>5158.71</v>
      </c>
      <c r="P7004">
        <v>17479</v>
      </c>
      <c r="Q7004" s="4" t="s">
        <v>64</v>
      </c>
      <c r="R7004" s="4" t="s">
        <v>24</v>
      </c>
      <c r="S7004">
        <v>48</v>
      </c>
    </row>
    <row r="7005" spans="1:19">
      <c r="A7005" s="4" t="s">
        <v>7212</v>
      </c>
      <c r="B7005" s="4" t="s">
        <v>212</v>
      </c>
      <c r="C7005" s="4" t="s">
        <v>9011</v>
      </c>
      <c r="D7005" s="4" t="s">
        <v>56</v>
      </c>
      <c r="E7005" s="4" t="s">
        <v>197</v>
      </c>
      <c r="F7005" s="3">
        <v>43004</v>
      </c>
      <c r="G7005" s="3">
        <v>43017</v>
      </c>
      <c r="H7005">
        <v>0</v>
      </c>
      <c r="I7005" s="4" t="s">
        <v>9023</v>
      </c>
      <c r="J7005" s="4" t="s">
        <v>9024</v>
      </c>
      <c r="K7005" s="4" t="s">
        <v>9010</v>
      </c>
      <c r="L7005">
        <v>4821</v>
      </c>
      <c r="M7005" s="4" t="s">
        <v>55</v>
      </c>
      <c r="N7005">
        <v>1999</v>
      </c>
      <c r="O7005">
        <v>1699.85</v>
      </c>
      <c r="P7005">
        <v>5108</v>
      </c>
      <c r="Q7005" s="4" t="s">
        <v>23</v>
      </c>
      <c r="R7005" s="4" t="s">
        <v>24</v>
      </c>
      <c r="S7005">
        <v>13</v>
      </c>
    </row>
    <row r="7006" spans="1:19">
      <c r="A7006" s="4" t="s">
        <v>7213</v>
      </c>
      <c r="B7006" s="4" t="s">
        <v>212</v>
      </c>
      <c r="C7006" s="4" t="s">
        <v>177</v>
      </c>
      <c r="D7006" s="4" t="s">
        <v>56</v>
      </c>
      <c r="E7006" s="4" t="s">
        <v>172</v>
      </c>
      <c r="F7006" s="3">
        <v>43004</v>
      </c>
      <c r="G7006" s="3">
        <v>43066</v>
      </c>
      <c r="H7006">
        <v>48</v>
      </c>
      <c r="I7006" s="4" t="s">
        <v>9023</v>
      </c>
      <c r="J7006" s="4" t="s">
        <v>9024</v>
      </c>
      <c r="K7006" s="4" t="s">
        <v>9012</v>
      </c>
      <c r="L7006">
        <v>55</v>
      </c>
      <c r="M7006" s="4" t="s">
        <v>55</v>
      </c>
      <c r="N7006">
        <v>1999</v>
      </c>
      <c r="O7006">
        <v>1699.85</v>
      </c>
      <c r="P7006">
        <v>5108</v>
      </c>
      <c r="Q7006" s="4" t="s">
        <v>23</v>
      </c>
      <c r="R7006" s="4" t="s">
        <v>24</v>
      </c>
      <c r="S7006">
        <v>62</v>
      </c>
    </row>
    <row r="7007" spans="1:19">
      <c r="A7007" s="4" t="s">
        <v>7214</v>
      </c>
      <c r="B7007" s="4" t="s">
        <v>203</v>
      </c>
      <c r="C7007" s="4" t="s">
        <v>171</v>
      </c>
      <c r="D7007" s="4" t="s">
        <v>76</v>
      </c>
      <c r="E7007" s="4" t="s">
        <v>197</v>
      </c>
      <c r="F7007" s="3">
        <v>43004</v>
      </c>
      <c r="G7007" s="3">
        <v>43063</v>
      </c>
      <c r="H7007">
        <v>0</v>
      </c>
      <c r="I7007" s="4" t="s">
        <v>9023</v>
      </c>
      <c r="J7007" s="4" t="s">
        <v>9024</v>
      </c>
      <c r="K7007" s="4" t="s">
        <v>9010</v>
      </c>
      <c r="L7007">
        <v>1096</v>
      </c>
      <c r="M7007" s="4" t="s">
        <v>9322</v>
      </c>
      <c r="N7007">
        <v>1997</v>
      </c>
      <c r="O7007">
        <v>8170.38</v>
      </c>
      <c r="P7007">
        <v>16499</v>
      </c>
      <c r="Q7007" s="4" t="s">
        <v>77</v>
      </c>
      <c r="R7007" s="4" t="s">
        <v>24</v>
      </c>
      <c r="S7007">
        <v>59</v>
      </c>
    </row>
    <row r="7008" spans="1:19">
      <c r="A7008" s="4" t="s">
        <v>7215</v>
      </c>
      <c r="B7008" s="4" t="s">
        <v>203</v>
      </c>
      <c r="C7008" s="4" t="s">
        <v>192</v>
      </c>
      <c r="D7008" s="4" t="s">
        <v>59</v>
      </c>
      <c r="E7008" s="4" t="s">
        <v>172</v>
      </c>
      <c r="F7008" s="3">
        <v>43004</v>
      </c>
      <c r="G7008" s="3">
        <v>43083</v>
      </c>
      <c r="H7008">
        <v>3553</v>
      </c>
      <c r="I7008" s="4" t="s">
        <v>9023</v>
      </c>
      <c r="J7008" s="4" t="s">
        <v>9024</v>
      </c>
      <c r="K7008" s="4" t="s">
        <v>9012</v>
      </c>
      <c r="L7008">
        <v>3393</v>
      </c>
      <c r="M7008" s="4" t="s">
        <v>60</v>
      </c>
      <c r="N7008">
        <v>1988</v>
      </c>
      <c r="O7008">
        <v>2059.9</v>
      </c>
      <c r="P7008">
        <v>3644</v>
      </c>
      <c r="Q7008" s="4" t="s">
        <v>23</v>
      </c>
      <c r="R7008" s="4" t="s">
        <v>24</v>
      </c>
      <c r="S7008">
        <v>79</v>
      </c>
    </row>
    <row r="7009" spans="1:19">
      <c r="A7009" s="4" t="s">
        <v>7216</v>
      </c>
      <c r="B7009" s="4" t="s">
        <v>191</v>
      </c>
      <c r="C7009" s="4" t="s">
        <v>199</v>
      </c>
      <c r="D7009" s="4" t="s">
        <v>122</v>
      </c>
      <c r="E7009" s="4" t="s">
        <v>197</v>
      </c>
      <c r="F7009" s="3">
        <v>43004</v>
      </c>
      <c r="G7009" s="3">
        <v>43012</v>
      </c>
      <c r="H7009">
        <v>0</v>
      </c>
      <c r="I7009" s="4" t="s">
        <v>9026</v>
      </c>
      <c r="J7009" s="4" t="s">
        <v>9024</v>
      </c>
      <c r="K7009" s="4" t="s">
        <v>9010</v>
      </c>
      <c r="L7009">
        <v>5482</v>
      </c>
      <c r="M7009" s="4" t="s">
        <v>58</v>
      </c>
      <c r="N7009">
        <v>1993</v>
      </c>
      <c r="O7009">
        <v>7537.24</v>
      </c>
      <c r="P7009">
        <v>20293</v>
      </c>
      <c r="Q7009" s="4" t="s">
        <v>23</v>
      </c>
      <c r="R7009" s="4" t="s">
        <v>24</v>
      </c>
      <c r="S7009">
        <v>8</v>
      </c>
    </row>
    <row r="7010" spans="1:19">
      <c r="A7010" s="4" t="s">
        <v>7217</v>
      </c>
      <c r="B7010" s="4" t="s">
        <v>230</v>
      </c>
      <c r="C7010" s="4" t="s">
        <v>9011</v>
      </c>
      <c r="D7010" s="4" t="s">
        <v>81</v>
      </c>
      <c r="E7010" s="4" t="s">
        <v>172</v>
      </c>
      <c r="F7010" s="3">
        <v>43004</v>
      </c>
      <c r="G7010" s="3">
        <v>43013</v>
      </c>
      <c r="H7010">
        <v>4727</v>
      </c>
      <c r="I7010" s="4" t="s">
        <v>9026</v>
      </c>
      <c r="J7010" s="4" t="s">
        <v>9024</v>
      </c>
      <c r="K7010" s="4" t="s">
        <v>9010</v>
      </c>
      <c r="L7010">
        <v>4821</v>
      </c>
      <c r="M7010" s="4" t="s">
        <v>33</v>
      </c>
      <c r="N7010">
        <v>1989</v>
      </c>
      <c r="O7010">
        <v>1388.67</v>
      </c>
      <c r="P7010">
        <v>3583</v>
      </c>
      <c r="Q7010" s="4" t="s">
        <v>23</v>
      </c>
      <c r="R7010" s="4" t="s">
        <v>24</v>
      </c>
      <c r="S7010">
        <v>9</v>
      </c>
    </row>
    <row r="7011" spans="1:19">
      <c r="A7011" s="4" t="s">
        <v>7218</v>
      </c>
      <c r="B7011" s="4" t="s">
        <v>230</v>
      </c>
      <c r="C7011" s="4" t="s">
        <v>177</v>
      </c>
      <c r="D7011" s="4" t="s">
        <v>115</v>
      </c>
      <c r="E7011" s="4" t="s">
        <v>172</v>
      </c>
      <c r="F7011" s="3">
        <v>43004</v>
      </c>
      <c r="G7011" s="3">
        <v>43010</v>
      </c>
      <c r="H7011">
        <v>65</v>
      </c>
      <c r="I7011" s="4" t="s">
        <v>9026</v>
      </c>
      <c r="J7011" s="4" t="s">
        <v>9024</v>
      </c>
      <c r="K7011" s="4" t="s">
        <v>9012</v>
      </c>
      <c r="L7011">
        <v>55</v>
      </c>
      <c r="M7011" s="4" t="s">
        <v>46</v>
      </c>
      <c r="N7011">
        <v>2008</v>
      </c>
      <c r="O7011">
        <v>894.37</v>
      </c>
      <c r="P7011">
        <v>1593</v>
      </c>
      <c r="Q7011" s="4" t="s">
        <v>116</v>
      </c>
      <c r="R7011" s="4" t="s">
        <v>24</v>
      </c>
      <c r="S7011">
        <v>6</v>
      </c>
    </row>
    <row r="7012" spans="1:19">
      <c r="A7012" s="4" t="s">
        <v>7219</v>
      </c>
      <c r="B7012" s="4" t="s">
        <v>256</v>
      </c>
      <c r="C7012" s="4" t="s">
        <v>179</v>
      </c>
      <c r="D7012" s="4" t="s">
        <v>100</v>
      </c>
      <c r="E7012" s="4" t="s">
        <v>172</v>
      </c>
      <c r="F7012" s="3">
        <v>43004</v>
      </c>
      <c r="G7012" s="3">
        <v>43094</v>
      </c>
      <c r="H7012">
        <v>585</v>
      </c>
      <c r="I7012" s="4" t="s">
        <v>9014</v>
      </c>
      <c r="J7012" s="4" t="s">
        <v>9015</v>
      </c>
      <c r="K7012" s="4" t="s">
        <v>9010</v>
      </c>
      <c r="L7012">
        <v>550</v>
      </c>
      <c r="M7012" s="4" t="s">
        <v>9322</v>
      </c>
      <c r="N7012">
        <v>1987</v>
      </c>
      <c r="O7012">
        <v>2938.67</v>
      </c>
      <c r="P7012">
        <v>8775</v>
      </c>
      <c r="Q7012" s="4" t="s">
        <v>101</v>
      </c>
      <c r="R7012" s="4" t="s">
        <v>24</v>
      </c>
      <c r="S7012">
        <v>90</v>
      </c>
    </row>
    <row r="7013" spans="1:19">
      <c r="A7013" s="4" t="s">
        <v>7220</v>
      </c>
      <c r="B7013" s="4" t="s">
        <v>187</v>
      </c>
      <c r="C7013" s="4" t="s">
        <v>171</v>
      </c>
      <c r="D7013" s="4" t="s">
        <v>24</v>
      </c>
      <c r="E7013" s="4" t="s">
        <v>193</v>
      </c>
      <c r="F7013" s="3">
        <v>43004</v>
      </c>
      <c r="G7013" s="3"/>
      <c r="I7013" s="4" t="s">
        <v>9023</v>
      </c>
      <c r="J7013" s="4" t="s">
        <v>9024</v>
      </c>
      <c r="K7013" s="4" t="s">
        <v>9010</v>
      </c>
      <c r="L7013">
        <v>1096</v>
      </c>
      <c r="M7013" s="4"/>
      <c r="Q7013" s="4"/>
      <c r="R7013" s="4"/>
    </row>
    <row r="7014" spans="1:19">
      <c r="A7014" s="4" t="s">
        <v>7221</v>
      </c>
      <c r="B7014" s="4" t="s">
        <v>187</v>
      </c>
      <c r="C7014" s="4" t="s">
        <v>177</v>
      </c>
      <c r="D7014" s="4" t="s">
        <v>97</v>
      </c>
      <c r="E7014" s="4" t="s">
        <v>197</v>
      </c>
      <c r="F7014" s="3">
        <v>43004</v>
      </c>
      <c r="G7014" s="3">
        <v>43011</v>
      </c>
      <c r="H7014">
        <v>0</v>
      </c>
      <c r="I7014" s="4" t="s">
        <v>9023</v>
      </c>
      <c r="J7014" s="4" t="s">
        <v>9024</v>
      </c>
      <c r="K7014" s="4" t="s">
        <v>9012</v>
      </c>
      <c r="L7014">
        <v>55</v>
      </c>
      <c r="M7014" s="4" t="s">
        <v>33</v>
      </c>
      <c r="N7014">
        <v>2001</v>
      </c>
      <c r="O7014">
        <v>2437.85</v>
      </c>
      <c r="P7014">
        <v>4874</v>
      </c>
      <c r="Q7014" s="4" t="s">
        <v>23</v>
      </c>
      <c r="R7014" s="4" t="s">
        <v>24</v>
      </c>
      <c r="S7014">
        <v>7</v>
      </c>
    </row>
    <row r="7015" spans="1:19">
      <c r="A7015" s="4" t="s">
        <v>7222</v>
      </c>
      <c r="B7015" s="4" t="s">
        <v>244</v>
      </c>
      <c r="C7015" s="4" t="s">
        <v>171</v>
      </c>
      <c r="D7015" s="4" t="s">
        <v>48</v>
      </c>
      <c r="E7015" s="4" t="s">
        <v>197</v>
      </c>
      <c r="F7015" s="3">
        <v>43004</v>
      </c>
      <c r="G7015" s="3">
        <v>43011</v>
      </c>
      <c r="H7015">
        <v>0</v>
      </c>
      <c r="I7015" s="4" t="s">
        <v>9016</v>
      </c>
      <c r="J7015" s="4" t="s">
        <v>9015</v>
      </c>
      <c r="K7015" s="4" t="s">
        <v>9010</v>
      </c>
      <c r="L7015">
        <v>1096</v>
      </c>
      <c r="M7015" s="4" t="s">
        <v>39</v>
      </c>
      <c r="N7015">
        <v>1998</v>
      </c>
      <c r="O7015">
        <v>217.87</v>
      </c>
      <c r="P7015">
        <v>551</v>
      </c>
      <c r="Q7015" s="4" t="s">
        <v>23</v>
      </c>
      <c r="R7015" s="4" t="s">
        <v>24</v>
      </c>
      <c r="S7015">
        <v>7</v>
      </c>
    </row>
    <row r="7016" spans="1:19">
      <c r="A7016" s="4" t="s">
        <v>7223</v>
      </c>
      <c r="B7016" s="4" t="s">
        <v>244</v>
      </c>
      <c r="C7016" s="4" t="s">
        <v>192</v>
      </c>
      <c r="D7016" s="4" t="s">
        <v>37</v>
      </c>
      <c r="E7016" s="4" t="s">
        <v>197</v>
      </c>
      <c r="F7016" s="3">
        <v>43004</v>
      </c>
      <c r="G7016" s="3">
        <v>43015</v>
      </c>
      <c r="H7016">
        <v>0</v>
      </c>
      <c r="I7016" s="4" t="s">
        <v>9016</v>
      </c>
      <c r="J7016" s="4" t="s">
        <v>9015</v>
      </c>
      <c r="K7016" s="4" t="s">
        <v>9012</v>
      </c>
      <c r="L7016">
        <v>3393</v>
      </c>
      <c r="M7016" s="4" t="s">
        <v>33</v>
      </c>
      <c r="N7016">
        <v>2001</v>
      </c>
      <c r="O7016">
        <v>718.62</v>
      </c>
      <c r="P7016">
        <v>2448</v>
      </c>
      <c r="Q7016" s="4" t="s">
        <v>23</v>
      </c>
      <c r="R7016" s="4" t="s">
        <v>24</v>
      </c>
      <c r="S7016">
        <v>11</v>
      </c>
    </row>
    <row r="7017" spans="1:19">
      <c r="A7017" s="4" t="s">
        <v>7224</v>
      </c>
      <c r="B7017" s="4" t="s">
        <v>244</v>
      </c>
      <c r="C7017" s="4" t="s">
        <v>192</v>
      </c>
      <c r="D7017" s="4" t="s">
        <v>100</v>
      </c>
      <c r="E7017" s="4" t="s">
        <v>197</v>
      </c>
      <c r="F7017" s="3">
        <v>43004</v>
      </c>
      <c r="G7017" s="3">
        <v>43012</v>
      </c>
      <c r="H7017">
        <v>0</v>
      </c>
      <c r="I7017" s="4" t="s">
        <v>9016</v>
      </c>
      <c r="J7017" s="4" t="s">
        <v>9015</v>
      </c>
      <c r="K7017" s="4" t="s">
        <v>9012</v>
      </c>
      <c r="L7017">
        <v>3393</v>
      </c>
      <c r="M7017" s="4" t="s">
        <v>9322</v>
      </c>
      <c r="N7017">
        <v>1987</v>
      </c>
      <c r="O7017">
        <v>2938.67</v>
      </c>
      <c r="P7017">
        <v>8775</v>
      </c>
      <c r="Q7017" s="4" t="s">
        <v>101</v>
      </c>
      <c r="R7017" s="4" t="s">
        <v>24</v>
      </c>
      <c r="S7017">
        <v>8</v>
      </c>
    </row>
    <row r="7018" spans="1:19">
      <c r="A7018" s="4" t="s">
        <v>7225</v>
      </c>
      <c r="B7018" s="4" t="s">
        <v>244</v>
      </c>
      <c r="C7018" s="4" t="s">
        <v>199</v>
      </c>
      <c r="D7018" s="4" t="s">
        <v>85</v>
      </c>
      <c r="E7018" s="4" t="s">
        <v>172</v>
      </c>
      <c r="F7018" s="3">
        <v>43004</v>
      </c>
      <c r="G7018" s="3">
        <v>43015</v>
      </c>
      <c r="H7018">
        <v>5708</v>
      </c>
      <c r="I7018" s="4" t="s">
        <v>9016</v>
      </c>
      <c r="J7018" s="4" t="s">
        <v>9015</v>
      </c>
      <c r="K7018" s="4" t="s">
        <v>9010</v>
      </c>
      <c r="L7018">
        <v>5482</v>
      </c>
      <c r="M7018" s="4" t="s">
        <v>46</v>
      </c>
      <c r="N7018">
        <v>1985</v>
      </c>
      <c r="O7018">
        <v>375.43</v>
      </c>
      <c r="P7018">
        <v>1190</v>
      </c>
      <c r="Q7018" s="4" t="s">
        <v>23</v>
      </c>
      <c r="R7018" s="4" t="s">
        <v>24</v>
      </c>
      <c r="S7018">
        <v>11</v>
      </c>
    </row>
    <row r="7019" spans="1:19">
      <c r="A7019" s="4" t="s">
        <v>7226</v>
      </c>
      <c r="B7019" s="4" t="s">
        <v>201</v>
      </c>
      <c r="C7019" s="4" t="s">
        <v>177</v>
      </c>
      <c r="D7019" s="4" t="s">
        <v>76</v>
      </c>
      <c r="E7019" s="4" t="s">
        <v>197</v>
      </c>
      <c r="F7019" s="3">
        <v>43004</v>
      </c>
      <c r="G7019" s="3">
        <v>43013</v>
      </c>
      <c r="H7019">
        <v>0</v>
      </c>
      <c r="I7019" s="4" t="s">
        <v>9026</v>
      </c>
      <c r="J7019" s="4" t="s">
        <v>9024</v>
      </c>
      <c r="K7019" s="4" t="s">
        <v>9012</v>
      </c>
      <c r="L7019">
        <v>55</v>
      </c>
      <c r="M7019" s="4" t="s">
        <v>9322</v>
      </c>
      <c r="N7019">
        <v>1997</v>
      </c>
      <c r="O7019">
        <v>8170.38</v>
      </c>
      <c r="P7019">
        <v>16499</v>
      </c>
      <c r="Q7019" s="4" t="s">
        <v>77</v>
      </c>
      <c r="R7019" s="4" t="s">
        <v>24</v>
      </c>
      <c r="S7019">
        <v>9</v>
      </c>
    </row>
    <row r="7020" spans="1:19">
      <c r="A7020" s="4" t="s">
        <v>7227</v>
      </c>
      <c r="B7020" s="4" t="s">
        <v>170</v>
      </c>
      <c r="C7020" s="4" t="s">
        <v>179</v>
      </c>
      <c r="D7020" s="4" t="s">
        <v>29</v>
      </c>
      <c r="E7020" s="4" t="s">
        <v>172</v>
      </c>
      <c r="F7020" s="3">
        <v>43004</v>
      </c>
      <c r="G7020" s="3">
        <v>43054</v>
      </c>
      <c r="H7020">
        <v>571</v>
      </c>
      <c r="I7020" s="4" t="s">
        <v>9014</v>
      </c>
      <c r="J7020" s="4" t="s">
        <v>9015</v>
      </c>
      <c r="K7020" s="4" t="s">
        <v>9010</v>
      </c>
      <c r="L7020">
        <v>550</v>
      </c>
      <c r="M7020" s="4" t="s">
        <v>26</v>
      </c>
      <c r="N7020">
        <v>2012</v>
      </c>
      <c r="O7020">
        <v>587.34</v>
      </c>
      <c r="P7020">
        <v>1356</v>
      </c>
      <c r="Q7020" s="4" t="s">
        <v>30</v>
      </c>
      <c r="R7020" s="4" t="s">
        <v>24</v>
      </c>
      <c r="S7020">
        <v>50</v>
      </c>
    </row>
    <row r="7021" spans="1:19">
      <c r="A7021" s="4" t="s">
        <v>7228</v>
      </c>
      <c r="B7021" s="4" t="s">
        <v>170</v>
      </c>
      <c r="C7021" s="4" t="s">
        <v>179</v>
      </c>
      <c r="D7021" s="4" t="s">
        <v>106</v>
      </c>
      <c r="E7021" s="4" t="s">
        <v>172</v>
      </c>
      <c r="F7021" s="3">
        <v>43004</v>
      </c>
      <c r="G7021" s="3">
        <v>43093</v>
      </c>
      <c r="H7021">
        <v>619</v>
      </c>
      <c r="I7021" s="4" t="s">
        <v>9014</v>
      </c>
      <c r="J7021" s="4" t="s">
        <v>9015</v>
      </c>
      <c r="K7021" s="4" t="s">
        <v>9010</v>
      </c>
      <c r="L7021">
        <v>550</v>
      </c>
      <c r="M7021" s="4" t="s">
        <v>46</v>
      </c>
      <c r="N7021">
        <v>2012</v>
      </c>
      <c r="O7021">
        <v>45.39</v>
      </c>
      <c r="P7021">
        <v>100</v>
      </c>
      <c r="Q7021" s="4" t="s">
        <v>23</v>
      </c>
      <c r="R7021" s="4" t="s">
        <v>47</v>
      </c>
      <c r="S7021">
        <v>89</v>
      </c>
    </row>
    <row r="7022" spans="1:19">
      <c r="A7022" s="4" t="s">
        <v>7229</v>
      </c>
      <c r="B7022" s="4" t="s">
        <v>232</v>
      </c>
      <c r="C7022" s="4" t="s">
        <v>192</v>
      </c>
      <c r="D7022" s="4" t="s">
        <v>52</v>
      </c>
      <c r="E7022" s="4" t="s">
        <v>172</v>
      </c>
      <c r="F7022" s="3">
        <v>43004</v>
      </c>
      <c r="G7022" s="3">
        <v>43011</v>
      </c>
      <c r="H7022">
        <v>2984</v>
      </c>
      <c r="I7022" s="4" t="s">
        <v>9021</v>
      </c>
      <c r="J7022" s="4" t="s">
        <v>9019</v>
      </c>
      <c r="K7022" s="4" t="s">
        <v>9012</v>
      </c>
      <c r="L7022">
        <v>3393</v>
      </c>
      <c r="M7022" s="4" t="s">
        <v>46</v>
      </c>
      <c r="N7022">
        <v>1999</v>
      </c>
      <c r="O7022">
        <v>1197.44</v>
      </c>
      <c r="P7022">
        <v>2570</v>
      </c>
      <c r="Q7022" s="4" t="s">
        <v>23</v>
      </c>
      <c r="R7022" s="4" t="s">
        <v>24</v>
      </c>
      <c r="S7022">
        <v>7</v>
      </c>
    </row>
    <row r="7023" spans="1:19">
      <c r="A7023" s="4" t="s">
        <v>7230</v>
      </c>
      <c r="B7023" s="4" t="s">
        <v>226</v>
      </c>
      <c r="C7023" s="4" t="s">
        <v>179</v>
      </c>
      <c r="D7023" s="4" t="s">
        <v>31</v>
      </c>
      <c r="E7023" s="4" t="s">
        <v>172</v>
      </c>
      <c r="F7023" s="3">
        <v>43004</v>
      </c>
      <c r="G7023" s="3">
        <v>43009</v>
      </c>
      <c r="H7023">
        <v>558</v>
      </c>
      <c r="I7023" s="4" t="s">
        <v>9018</v>
      </c>
      <c r="J7023" s="4" t="s">
        <v>9019</v>
      </c>
      <c r="K7023" s="4" t="s">
        <v>9010</v>
      </c>
      <c r="L7023">
        <v>550</v>
      </c>
      <c r="M7023" s="4" t="s">
        <v>26</v>
      </c>
      <c r="N7023">
        <v>1991</v>
      </c>
      <c r="O7023">
        <v>326.82</v>
      </c>
      <c r="P7023">
        <v>1016</v>
      </c>
      <c r="Q7023" s="4" t="s">
        <v>23</v>
      </c>
      <c r="R7023" s="4" t="s">
        <v>24</v>
      </c>
      <c r="S7023">
        <v>5</v>
      </c>
    </row>
    <row r="7024" spans="1:19">
      <c r="A7024" s="4" t="s">
        <v>7231</v>
      </c>
      <c r="B7024" s="4" t="s">
        <v>226</v>
      </c>
      <c r="C7024" s="4" t="s">
        <v>177</v>
      </c>
      <c r="D7024" s="4" t="s">
        <v>42</v>
      </c>
      <c r="E7024" s="4" t="s">
        <v>172</v>
      </c>
      <c r="F7024" s="3">
        <v>43004</v>
      </c>
      <c r="G7024" s="3">
        <v>43071</v>
      </c>
      <c r="H7024">
        <v>57</v>
      </c>
      <c r="I7024" s="4" t="s">
        <v>9018</v>
      </c>
      <c r="J7024" s="4" t="s">
        <v>9019</v>
      </c>
      <c r="K7024" s="4" t="s">
        <v>9012</v>
      </c>
      <c r="L7024">
        <v>55</v>
      </c>
      <c r="M7024" s="4" t="s">
        <v>26</v>
      </c>
      <c r="N7024">
        <v>2017</v>
      </c>
      <c r="O7024">
        <v>4.54</v>
      </c>
      <c r="P7024">
        <v>9</v>
      </c>
      <c r="Q7024" s="4" t="s">
        <v>23</v>
      </c>
      <c r="R7024" s="4" t="s">
        <v>24</v>
      </c>
      <c r="S7024">
        <v>67</v>
      </c>
    </row>
    <row r="7025" spans="1:19">
      <c r="A7025" s="4" t="s">
        <v>7232</v>
      </c>
      <c r="B7025" s="4" t="s">
        <v>216</v>
      </c>
      <c r="C7025" s="4" t="s">
        <v>177</v>
      </c>
      <c r="D7025" s="4" t="s">
        <v>78</v>
      </c>
      <c r="E7025" s="4" t="s">
        <v>172</v>
      </c>
      <c r="F7025" s="3">
        <v>43004</v>
      </c>
      <c r="G7025" s="3">
        <v>43069</v>
      </c>
      <c r="H7025">
        <v>61</v>
      </c>
      <c r="I7025" s="4" t="s">
        <v>9018</v>
      </c>
      <c r="J7025" s="4" t="s">
        <v>9019</v>
      </c>
      <c r="K7025" s="4" t="s">
        <v>9012</v>
      </c>
      <c r="L7025">
        <v>55</v>
      </c>
      <c r="M7025" s="4" t="s">
        <v>55</v>
      </c>
      <c r="N7025">
        <v>1994</v>
      </c>
      <c r="O7025">
        <v>6395.05</v>
      </c>
      <c r="P7025">
        <v>20275</v>
      </c>
      <c r="Q7025" s="4" t="s">
        <v>23</v>
      </c>
      <c r="R7025" s="4" t="s">
        <v>24</v>
      </c>
      <c r="S7025">
        <v>65</v>
      </c>
    </row>
    <row r="7026" spans="1:19">
      <c r="A7026" s="4" t="s">
        <v>7233</v>
      </c>
      <c r="B7026" s="4" t="s">
        <v>183</v>
      </c>
      <c r="C7026" s="4" t="s">
        <v>179</v>
      </c>
      <c r="D7026" s="4" t="s">
        <v>76</v>
      </c>
      <c r="E7026" s="4" t="s">
        <v>172</v>
      </c>
      <c r="F7026" s="3">
        <v>43005</v>
      </c>
      <c r="G7026" s="3">
        <v>43095</v>
      </c>
      <c r="H7026">
        <v>543</v>
      </c>
      <c r="I7026" s="4" t="s">
        <v>9014</v>
      </c>
      <c r="J7026" s="4" t="s">
        <v>9015</v>
      </c>
      <c r="K7026" s="4" t="s">
        <v>9010</v>
      </c>
      <c r="L7026">
        <v>550</v>
      </c>
      <c r="M7026" s="4" t="s">
        <v>9322</v>
      </c>
      <c r="N7026">
        <v>1997</v>
      </c>
      <c r="O7026">
        <v>8170.38</v>
      </c>
      <c r="P7026">
        <v>16499</v>
      </c>
      <c r="Q7026" s="4" t="s">
        <v>77</v>
      </c>
      <c r="R7026" s="4" t="s">
        <v>24</v>
      </c>
      <c r="S7026">
        <v>90</v>
      </c>
    </row>
    <row r="7027" spans="1:19">
      <c r="A7027" s="4" t="s">
        <v>7234</v>
      </c>
      <c r="B7027" s="4" t="s">
        <v>261</v>
      </c>
      <c r="C7027" s="4" t="s">
        <v>9011</v>
      </c>
      <c r="D7027" s="4" t="s">
        <v>130</v>
      </c>
      <c r="E7027" s="4" t="s">
        <v>172</v>
      </c>
      <c r="F7027" s="3">
        <v>43005</v>
      </c>
      <c r="G7027" s="3">
        <v>43081</v>
      </c>
      <c r="H7027">
        <v>4125</v>
      </c>
      <c r="I7027" s="4" t="s">
        <v>9021</v>
      </c>
      <c r="J7027" s="4" t="s">
        <v>9019</v>
      </c>
      <c r="K7027" s="4" t="s">
        <v>9010</v>
      </c>
      <c r="L7027">
        <v>4821</v>
      </c>
      <c r="M7027" s="4" t="s">
        <v>36</v>
      </c>
      <c r="N7027">
        <v>1979</v>
      </c>
      <c r="O7027">
        <v>4478.47</v>
      </c>
      <c r="P7027">
        <v>13809</v>
      </c>
      <c r="Q7027" s="4" t="s">
        <v>23</v>
      </c>
      <c r="R7027" s="4" t="s">
        <v>24</v>
      </c>
      <c r="S7027">
        <v>76</v>
      </c>
    </row>
    <row r="7028" spans="1:19">
      <c r="A7028" s="4" t="s">
        <v>7235</v>
      </c>
      <c r="B7028" s="4" t="s">
        <v>246</v>
      </c>
      <c r="C7028" s="4" t="s">
        <v>199</v>
      </c>
      <c r="D7028" s="4" t="s">
        <v>63</v>
      </c>
      <c r="E7028" s="4" t="s">
        <v>172</v>
      </c>
      <c r="F7028" s="3">
        <v>43005</v>
      </c>
      <c r="G7028" s="3">
        <v>43098</v>
      </c>
      <c r="H7028">
        <v>5301</v>
      </c>
      <c r="I7028" s="4" t="s">
        <v>9021</v>
      </c>
      <c r="J7028" s="4" t="s">
        <v>9019</v>
      </c>
      <c r="K7028" s="4" t="s">
        <v>9010</v>
      </c>
      <c r="L7028">
        <v>5482</v>
      </c>
      <c r="M7028" s="4" t="s">
        <v>33</v>
      </c>
      <c r="N7028">
        <v>1995</v>
      </c>
      <c r="O7028">
        <v>5158.71</v>
      </c>
      <c r="P7028">
        <v>17479</v>
      </c>
      <c r="Q7028" s="4" t="s">
        <v>64</v>
      </c>
      <c r="R7028" s="4" t="s">
        <v>24</v>
      </c>
      <c r="S7028">
        <v>93</v>
      </c>
    </row>
    <row r="7029" spans="1:19">
      <c r="A7029" s="4" t="s">
        <v>7236</v>
      </c>
      <c r="B7029" s="4" t="s">
        <v>279</v>
      </c>
      <c r="C7029" s="4" t="s">
        <v>179</v>
      </c>
      <c r="D7029" s="4" t="s">
        <v>83</v>
      </c>
      <c r="E7029" s="4" t="s">
        <v>172</v>
      </c>
      <c r="F7029" s="3">
        <v>43005</v>
      </c>
      <c r="G7029" s="3">
        <v>43013</v>
      </c>
      <c r="H7029">
        <v>495</v>
      </c>
      <c r="I7029" s="4" t="s">
        <v>9018</v>
      </c>
      <c r="J7029" s="4" t="s">
        <v>9019</v>
      </c>
      <c r="K7029" s="4" t="s">
        <v>9010</v>
      </c>
      <c r="L7029">
        <v>550</v>
      </c>
      <c r="M7029" s="4" t="s">
        <v>33</v>
      </c>
      <c r="N7029">
        <v>2004</v>
      </c>
      <c r="O7029">
        <v>702.72</v>
      </c>
      <c r="P7029">
        <v>1831</v>
      </c>
      <c r="Q7029" s="4" t="s">
        <v>23</v>
      </c>
      <c r="R7029" s="4" t="s">
        <v>24</v>
      </c>
      <c r="S7029">
        <v>8</v>
      </c>
    </row>
    <row r="7030" spans="1:19">
      <c r="A7030" s="4" t="s">
        <v>7237</v>
      </c>
      <c r="B7030" s="4" t="s">
        <v>279</v>
      </c>
      <c r="C7030" s="4" t="s">
        <v>171</v>
      </c>
      <c r="D7030" s="4" t="s">
        <v>31</v>
      </c>
      <c r="E7030" s="4" t="s">
        <v>172</v>
      </c>
      <c r="F7030" s="3">
        <v>43005</v>
      </c>
      <c r="G7030" s="3">
        <v>43013</v>
      </c>
      <c r="H7030">
        <v>955</v>
      </c>
      <c r="I7030" s="4" t="s">
        <v>9018</v>
      </c>
      <c r="J7030" s="4" t="s">
        <v>9019</v>
      </c>
      <c r="K7030" s="4" t="s">
        <v>9010</v>
      </c>
      <c r="L7030">
        <v>1096</v>
      </c>
      <c r="M7030" s="4" t="s">
        <v>26</v>
      </c>
      <c r="N7030">
        <v>1991</v>
      </c>
      <c r="O7030">
        <v>326.82</v>
      </c>
      <c r="P7030">
        <v>1016</v>
      </c>
      <c r="Q7030" s="4" t="s">
        <v>23</v>
      </c>
      <c r="R7030" s="4" t="s">
        <v>24</v>
      </c>
      <c r="S7030">
        <v>8</v>
      </c>
    </row>
    <row r="7031" spans="1:19">
      <c r="A7031" s="4" t="s">
        <v>7238</v>
      </c>
      <c r="B7031" s="4" t="s">
        <v>210</v>
      </c>
      <c r="C7031" s="4" t="s">
        <v>171</v>
      </c>
      <c r="D7031" s="4" t="s">
        <v>80</v>
      </c>
      <c r="E7031" s="4" t="s">
        <v>172</v>
      </c>
      <c r="F7031" s="3">
        <v>43005</v>
      </c>
      <c r="G7031" s="3">
        <v>43012</v>
      </c>
      <c r="H7031">
        <v>1225</v>
      </c>
      <c r="I7031" s="4" t="s">
        <v>9021</v>
      </c>
      <c r="J7031" s="4" t="s">
        <v>9019</v>
      </c>
      <c r="K7031" s="4" t="s">
        <v>9010</v>
      </c>
      <c r="L7031">
        <v>1096</v>
      </c>
      <c r="M7031" s="4" t="s">
        <v>9322</v>
      </c>
      <c r="N7031">
        <v>2011</v>
      </c>
      <c r="O7031">
        <v>527.11</v>
      </c>
      <c r="P7031">
        <v>1428</v>
      </c>
      <c r="Q7031" s="4" t="s">
        <v>23</v>
      </c>
      <c r="R7031" s="4" t="s">
        <v>21</v>
      </c>
      <c r="S7031">
        <v>7</v>
      </c>
    </row>
    <row r="7032" spans="1:19">
      <c r="A7032" s="4" t="s">
        <v>7239</v>
      </c>
      <c r="B7032" s="4" t="s">
        <v>174</v>
      </c>
      <c r="C7032" s="4" t="s">
        <v>9011</v>
      </c>
      <c r="D7032" s="4" t="s">
        <v>103</v>
      </c>
      <c r="E7032" s="4" t="s">
        <v>197</v>
      </c>
      <c r="F7032" s="3">
        <v>43005</v>
      </c>
      <c r="G7032" s="3">
        <v>43010</v>
      </c>
      <c r="H7032">
        <v>0</v>
      </c>
      <c r="I7032" s="4" t="s">
        <v>9016</v>
      </c>
      <c r="J7032" s="4" t="s">
        <v>9015</v>
      </c>
      <c r="K7032" s="4" t="s">
        <v>9010</v>
      </c>
      <c r="L7032">
        <v>4821</v>
      </c>
      <c r="M7032" s="4" t="s">
        <v>26</v>
      </c>
      <c r="N7032">
        <v>1992</v>
      </c>
      <c r="O7032">
        <v>3922.42</v>
      </c>
      <c r="P7032">
        <v>6837</v>
      </c>
      <c r="Q7032" s="4" t="s">
        <v>23</v>
      </c>
      <c r="R7032" s="4" t="s">
        <v>24</v>
      </c>
      <c r="S7032">
        <v>5</v>
      </c>
    </row>
    <row r="7033" spans="1:19">
      <c r="A7033" s="4" t="s">
        <v>7240</v>
      </c>
      <c r="B7033" s="4" t="s">
        <v>174</v>
      </c>
      <c r="C7033" s="4" t="s">
        <v>179</v>
      </c>
      <c r="D7033" s="4" t="s">
        <v>43</v>
      </c>
      <c r="E7033" s="4" t="s">
        <v>172</v>
      </c>
      <c r="F7033" s="3">
        <v>43005</v>
      </c>
      <c r="G7033" s="3">
        <v>43094</v>
      </c>
      <c r="H7033">
        <v>608</v>
      </c>
      <c r="I7033" s="4" t="s">
        <v>9016</v>
      </c>
      <c r="J7033" s="4" t="s">
        <v>9015</v>
      </c>
      <c r="K7033" s="4" t="s">
        <v>9010</v>
      </c>
      <c r="L7033">
        <v>550</v>
      </c>
      <c r="M7033" s="4" t="s">
        <v>9322</v>
      </c>
      <c r="N7033">
        <v>2005</v>
      </c>
      <c r="O7033">
        <v>1520.66</v>
      </c>
      <c r="P7033">
        <v>1806</v>
      </c>
      <c r="Q7033" s="4" t="s">
        <v>23</v>
      </c>
      <c r="R7033" s="4" t="s">
        <v>24</v>
      </c>
      <c r="S7033">
        <v>89</v>
      </c>
    </row>
    <row r="7034" spans="1:19">
      <c r="A7034" s="4" t="s">
        <v>7241</v>
      </c>
      <c r="B7034" s="4" t="s">
        <v>174</v>
      </c>
      <c r="C7034" s="4" t="s">
        <v>9011</v>
      </c>
      <c r="D7034" s="4" t="s">
        <v>92</v>
      </c>
      <c r="E7034" s="4" t="s">
        <v>172</v>
      </c>
      <c r="F7034" s="3">
        <v>43005</v>
      </c>
      <c r="G7034" s="3">
        <v>43052</v>
      </c>
      <c r="H7034">
        <v>4515</v>
      </c>
      <c r="I7034" s="4" t="s">
        <v>9016</v>
      </c>
      <c r="J7034" s="4" t="s">
        <v>9015</v>
      </c>
      <c r="K7034" s="4" t="s">
        <v>9010</v>
      </c>
      <c r="L7034">
        <v>4821</v>
      </c>
      <c r="M7034" s="4" t="s">
        <v>73</v>
      </c>
      <c r="N7034">
        <v>1997</v>
      </c>
      <c r="O7034">
        <v>2041.73</v>
      </c>
      <c r="P7034">
        <v>5276</v>
      </c>
      <c r="Q7034" s="4" t="s">
        <v>23</v>
      </c>
      <c r="R7034" s="4" t="s">
        <v>24</v>
      </c>
      <c r="S7034">
        <v>47</v>
      </c>
    </row>
    <row r="7035" spans="1:19">
      <c r="A7035" s="4" t="s">
        <v>7242</v>
      </c>
      <c r="B7035" s="4" t="s">
        <v>263</v>
      </c>
      <c r="C7035" s="4" t="s">
        <v>9011</v>
      </c>
      <c r="D7035" s="4" t="s">
        <v>107</v>
      </c>
      <c r="E7035" s="4" t="s">
        <v>197</v>
      </c>
      <c r="F7035" s="3">
        <v>43005</v>
      </c>
      <c r="G7035" s="3">
        <v>43014</v>
      </c>
      <c r="H7035">
        <v>0</v>
      </c>
      <c r="I7035" s="4" t="s">
        <v>9021</v>
      </c>
      <c r="J7035" s="4" t="s">
        <v>9019</v>
      </c>
      <c r="K7035" s="4" t="s">
        <v>9010</v>
      </c>
      <c r="L7035">
        <v>4821</v>
      </c>
      <c r="M7035" s="4" t="s">
        <v>26</v>
      </c>
      <c r="N7035">
        <v>1994</v>
      </c>
      <c r="O7035">
        <v>2818.38</v>
      </c>
      <c r="P7035">
        <v>6290</v>
      </c>
      <c r="Q7035" s="4" t="s">
        <v>23</v>
      </c>
      <c r="R7035" s="4" t="s">
        <v>24</v>
      </c>
      <c r="S7035">
        <v>9</v>
      </c>
    </row>
    <row r="7036" spans="1:19">
      <c r="A7036" s="4" t="s">
        <v>7243</v>
      </c>
      <c r="B7036" s="4" t="s">
        <v>212</v>
      </c>
      <c r="C7036" s="4" t="s">
        <v>192</v>
      </c>
      <c r="D7036" s="4" t="s">
        <v>72</v>
      </c>
      <c r="E7036" s="4" t="s">
        <v>172</v>
      </c>
      <c r="F7036" s="3">
        <v>43005</v>
      </c>
      <c r="G7036" s="3">
        <v>43087</v>
      </c>
      <c r="H7036">
        <v>3772</v>
      </c>
      <c r="I7036" s="4" t="s">
        <v>9023</v>
      </c>
      <c r="J7036" s="4" t="s">
        <v>9024</v>
      </c>
      <c r="K7036" s="4" t="s">
        <v>9012</v>
      </c>
      <c r="L7036">
        <v>3393</v>
      </c>
      <c r="M7036" s="4" t="s">
        <v>73</v>
      </c>
      <c r="N7036">
        <v>2003</v>
      </c>
      <c r="O7036">
        <v>692.19</v>
      </c>
      <c r="P7036">
        <v>1922</v>
      </c>
      <c r="Q7036" s="4" t="s">
        <v>23</v>
      </c>
      <c r="R7036" s="4" t="s">
        <v>24</v>
      </c>
      <c r="S7036">
        <v>82</v>
      </c>
    </row>
    <row r="7037" spans="1:19">
      <c r="A7037" s="4" t="s">
        <v>7244</v>
      </c>
      <c r="B7037" s="4" t="s">
        <v>237</v>
      </c>
      <c r="C7037" s="4" t="s">
        <v>192</v>
      </c>
      <c r="D7037" s="4" t="s">
        <v>82</v>
      </c>
      <c r="E7037" s="4" t="s">
        <v>197</v>
      </c>
      <c r="F7037" s="3">
        <v>43005</v>
      </c>
      <c r="G7037" s="3">
        <v>43013</v>
      </c>
      <c r="H7037">
        <v>0</v>
      </c>
      <c r="I7037" s="4" t="s">
        <v>9018</v>
      </c>
      <c r="J7037" s="4" t="s">
        <v>9019</v>
      </c>
      <c r="K7037" s="4" t="s">
        <v>9012</v>
      </c>
      <c r="L7037">
        <v>3393</v>
      </c>
      <c r="M7037" s="4" t="s">
        <v>36</v>
      </c>
      <c r="N7037">
        <v>1982</v>
      </c>
      <c r="O7037">
        <v>11698.03</v>
      </c>
      <c r="P7037">
        <v>34288</v>
      </c>
      <c r="Q7037" s="4" t="s">
        <v>23</v>
      </c>
      <c r="R7037" s="4" t="s">
        <v>24</v>
      </c>
      <c r="S7037">
        <v>8</v>
      </c>
    </row>
    <row r="7038" spans="1:19">
      <c r="A7038" s="4" t="s">
        <v>7245</v>
      </c>
      <c r="B7038" s="4" t="s">
        <v>196</v>
      </c>
      <c r="C7038" s="4" t="s">
        <v>179</v>
      </c>
      <c r="D7038" s="4" t="s">
        <v>29</v>
      </c>
      <c r="E7038" s="4" t="s">
        <v>172</v>
      </c>
      <c r="F7038" s="3">
        <v>43005</v>
      </c>
      <c r="G7038" s="3">
        <v>43077</v>
      </c>
      <c r="H7038">
        <v>540</v>
      </c>
      <c r="I7038" s="4" t="s">
        <v>9016</v>
      </c>
      <c r="J7038" s="4" t="s">
        <v>9015</v>
      </c>
      <c r="K7038" s="4" t="s">
        <v>9010</v>
      </c>
      <c r="L7038">
        <v>550</v>
      </c>
      <c r="M7038" s="4" t="s">
        <v>26</v>
      </c>
      <c r="N7038">
        <v>2012</v>
      </c>
      <c r="O7038">
        <v>587.34</v>
      </c>
      <c r="P7038">
        <v>1356</v>
      </c>
      <c r="Q7038" s="4" t="s">
        <v>30</v>
      </c>
      <c r="R7038" s="4" t="s">
        <v>24</v>
      </c>
      <c r="S7038">
        <v>72</v>
      </c>
    </row>
    <row r="7039" spans="1:19">
      <c r="A7039" s="4" t="s">
        <v>7246</v>
      </c>
      <c r="B7039" s="4" t="s">
        <v>196</v>
      </c>
      <c r="C7039" s="4" t="s">
        <v>192</v>
      </c>
      <c r="D7039" s="4" t="s">
        <v>37</v>
      </c>
      <c r="E7039" s="4" t="s">
        <v>172</v>
      </c>
      <c r="F7039" s="3">
        <v>43005</v>
      </c>
      <c r="G7039" s="3">
        <v>43008</v>
      </c>
      <c r="H7039">
        <v>2800</v>
      </c>
      <c r="I7039" s="4" t="s">
        <v>9016</v>
      </c>
      <c r="J7039" s="4" t="s">
        <v>9015</v>
      </c>
      <c r="K7039" s="4" t="s">
        <v>9012</v>
      </c>
      <c r="L7039">
        <v>3393</v>
      </c>
      <c r="M7039" s="4" t="s">
        <v>33</v>
      </c>
      <c r="N7039">
        <v>2001</v>
      </c>
      <c r="O7039">
        <v>718.62</v>
      </c>
      <c r="P7039">
        <v>2448</v>
      </c>
      <c r="Q7039" s="4" t="s">
        <v>23</v>
      </c>
      <c r="R7039" s="4" t="s">
        <v>24</v>
      </c>
      <c r="S7039">
        <v>3</v>
      </c>
    </row>
    <row r="7040" spans="1:19">
      <c r="A7040" s="4" t="s">
        <v>7247</v>
      </c>
      <c r="B7040" s="4" t="s">
        <v>196</v>
      </c>
      <c r="C7040" s="4" t="s">
        <v>192</v>
      </c>
      <c r="D7040" s="4" t="s">
        <v>109</v>
      </c>
      <c r="E7040" s="4" t="s">
        <v>172</v>
      </c>
      <c r="F7040" s="3">
        <v>43005</v>
      </c>
      <c r="G7040" s="3">
        <v>43013</v>
      </c>
      <c r="H7040">
        <v>3250</v>
      </c>
      <c r="I7040" s="4" t="s">
        <v>9016</v>
      </c>
      <c r="J7040" s="4" t="s">
        <v>9015</v>
      </c>
      <c r="K7040" s="4" t="s">
        <v>9012</v>
      </c>
      <c r="L7040">
        <v>3393</v>
      </c>
      <c r="M7040" s="4" t="s">
        <v>58</v>
      </c>
      <c r="N7040">
        <v>1987</v>
      </c>
      <c r="O7040">
        <v>1698.2</v>
      </c>
      <c r="P7040">
        <v>3798</v>
      </c>
      <c r="Q7040" s="4" t="s">
        <v>23</v>
      </c>
      <c r="R7040" s="4" t="s">
        <v>24</v>
      </c>
      <c r="S7040">
        <v>8</v>
      </c>
    </row>
    <row r="7041" spans="1:19">
      <c r="A7041" s="4" t="s">
        <v>7248</v>
      </c>
      <c r="B7041" s="4" t="s">
        <v>203</v>
      </c>
      <c r="C7041" s="4" t="s">
        <v>171</v>
      </c>
      <c r="D7041" s="4" t="s">
        <v>97</v>
      </c>
      <c r="E7041" s="4" t="s">
        <v>172</v>
      </c>
      <c r="F7041" s="3">
        <v>43005</v>
      </c>
      <c r="G7041" s="3">
        <v>43015</v>
      </c>
      <c r="H7041">
        <v>1232</v>
      </c>
      <c r="I7041" s="4" t="s">
        <v>9023</v>
      </c>
      <c r="J7041" s="4" t="s">
        <v>9024</v>
      </c>
      <c r="K7041" s="4" t="s">
        <v>9010</v>
      </c>
      <c r="L7041">
        <v>1096</v>
      </c>
      <c r="M7041" s="4" t="s">
        <v>33</v>
      </c>
      <c r="N7041">
        <v>2001</v>
      </c>
      <c r="O7041">
        <v>2437.85</v>
      </c>
      <c r="P7041">
        <v>4874</v>
      </c>
      <c r="Q7041" s="4" t="s">
        <v>23</v>
      </c>
      <c r="R7041" s="4" t="s">
        <v>24</v>
      </c>
      <c r="S7041">
        <v>10</v>
      </c>
    </row>
    <row r="7042" spans="1:19">
      <c r="A7042" s="4" t="s">
        <v>7249</v>
      </c>
      <c r="B7042" s="4" t="s">
        <v>203</v>
      </c>
      <c r="C7042" s="4" t="s">
        <v>192</v>
      </c>
      <c r="D7042" s="4" t="s">
        <v>75</v>
      </c>
      <c r="E7042" s="4" t="s">
        <v>172</v>
      </c>
      <c r="F7042" s="3">
        <v>43005</v>
      </c>
      <c r="G7042" s="3">
        <v>43012</v>
      </c>
      <c r="H7042">
        <v>2811</v>
      </c>
      <c r="I7042" s="4" t="s">
        <v>9023</v>
      </c>
      <c r="J7042" s="4" t="s">
        <v>9024</v>
      </c>
      <c r="K7042" s="4" t="s">
        <v>9012</v>
      </c>
      <c r="L7042">
        <v>3393</v>
      </c>
      <c r="M7042" s="4" t="s">
        <v>73</v>
      </c>
      <c r="N7042">
        <v>1982</v>
      </c>
      <c r="O7042">
        <v>792.46</v>
      </c>
      <c r="P7042">
        <v>1299</v>
      </c>
      <c r="Q7042" s="4" t="s">
        <v>23</v>
      </c>
      <c r="R7042" s="4" t="s">
        <v>24</v>
      </c>
      <c r="S7042">
        <v>7</v>
      </c>
    </row>
    <row r="7043" spans="1:19">
      <c r="A7043" s="4" t="s">
        <v>7250</v>
      </c>
      <c r="B7043" s="4" t="s">
        <v>191</v>
      </c>
      <c r="C7043" s="4" t="s">
        <v>9011</v>
      </c>
      <c r="D7043" s="4" t="s">
        <v>24</v>
      </c>
      <c r="E7043" s="4" t="s">
        <v>193</v>
      </c>
      <c r="F7043" s="3">
        <v>43005</v>
      </c>
      <c r="G7043" s="3"/>
      <c r="I7043" s="4" t="s">
        <v>9026</v>
      </c>
      <c r="J7043" s="4" t="s">
        <v>9024</v>
      </c>
      <c r="K7043" s="4" t="s">
        <v>9010</v>
      </c>
      <c r="L7043">
        <v>4821</v>
      </c>
      <c r="M7043" s="4"/>
      <c r="Q7043" s="4"/>
      <c r="R7043" s="4"/>
    </row>
    <row r="7044" spans="1:19">
      <c r="A7044" s="4" t="s">
        <v>7251</v>
      </c>
      <c r="B7044" s="4" t="s">
        <v>191</v>
      </c>
      <c r="C7044" s="4" t="s">
        <v>171</v>
      </c>
      <c r="D7044" s="4" t="s">
        <v>87</v>
      </c>
      <c r="E7044" s="4" t="s">
        <v>172</v>
      </c>
      <c r="F7044" s="3">
        <v>43005</v>
      </c>
      <c r="G7044" s="3">
        <v>43076</v>
      </c>
      <c r="H7044">
        <v>1178</v>
      </c>
      <c r="I7044" s="4" t="s">
        <v>9026</v>
      </c>
      <c r="J7044" s="4" t="s">
        <v>9024</v>
      </c>
      <c r="K7044" s="4" t="s">
        <v>9010</v>
      </c>
      <c r="L7044">
        <v>1096</v>
      </c>
      <c r="M7044" s="4" t="s">
        <v>26</v>
      </c>
      <c r="N7044">
        <v>2004</v>
      </c>
      <c r="O7044">
        <v>1618.89</v>
      </c>
      <c r="P7044">
        <v>3889</v>
      </c>
      <c r="Q7044" s="4" t="s">
        <v>23</v>
      </c>
      <c r="R7044" s="4" t="s">
        <v>24</v>
      </c>
      <c r="S7044">
        <v>71</v>
      </c>
    </row>
    <row r="7045" spans="1:19">
      <c r="A7045" s="4" t="s">
        <v>7252</v>
      </c>
      <c r="B7045" s="4" t="s">
        <v>343</v>
      </c>
      <c r="C7045" s="4" t="s">
        <v>9011</v>
      </c>
      <c r="D7045" s="4" t="s">
        <v>119</v>
      </c>
      <c r="E7045" s="4" t="s">
        <v>172</v>
      </c>
      <c r="F7045" s="3">
        <v>43005</v>
      </c>
      <c r="G7045" s="3">
        <v>43091</v>
      </c>
      <c r="H7045">
        <v>4869</v>
      </c>
      <c r="I7045" s="4" t="s">
        <v>9016</v>
      </c>
      <c r="J7045" s="4" t="s">
        <v>9015</v>
      </c>
      <c r="K7045" s="4" t="s">
        <v>9010</v>
      </c>
      <c r="L7045">
        <v>4821</v>
      </c>
      <c r="M7045" s="4" t="s">
        <v>55</v>
      </c>
      <c r="N7045">
        <v>1988</v>
      </c>
      <c r="O7045">
        <v>5266.09</v>
      </c>
      <c r="P7045">
        <v>8595</v>
      </c>
      <c r="Q7045" s="4" t="s">
        <v>23</v>
      </c>
      <c r="R7045" s="4" t="s">
        <v>56</v>
      </c>
      <c r="S7045">
        <v>86</v>
      </c>
    </row>
    <row r="7046" spans="1:19">
      <c r="A7046" s="4" t="s">
        <v>7253</v>
      </c>
      <c r="B7046" s="4" t="s">
        <v>219</v>
      </c>
      <c r="C7046" s="4" t="s">
        <v>192</v>
      </c>
      <c r="D7046" s="4" t="s">
        <v>38</v>
      </c>
      <c r="E7046" s="4" t="s">
        <v>197</v>
      </c>
      <c r="F7046" s="3">
        <v>43005</v>
      </c>
      <c r="G7046" s="3">
        <v>43072</v>
      </c>
      <c r="H7046">
        <v>0</v>
      </c>
      <c r="I7046" s="4" t="s">
        <v>9026</v>
      </c>
      <c r="J7046" s="4" t="s">
        <v>9024</v>
      </c>
      <c r="K7046" s="4" t="s">
        <v>9012</v>
      </c>
      <c r="L7046">
        <v>3393</v>
      </c>
      <c r="M7046" s="4" t="s">
        <v>39</v>
      </c>
      <c r="N7046">
        <v>1993</v>
      </c>
      <c r="O7046">
        <v>4269.8999999999996</v>
      </c>
      <c r="P7046">
        <v>6472</v>
      </c>
      <c r="Q7046" s="4" t="s">
        <v>23</v>
      </c>
      <c r="R7046" s="4" t="s">
        <v>40</v>
      </c>
      <c r="S7046">
        <v>67</v>
      </c>
    </row>
    <row r="7047" spans="1:19">
      <c r="A7047" s="4" t="s">
        <v>7254</v>
      </c>
      <c r="B7047" s="4" t="s">
        <v>256</v>
      </c>
      <c r="C7047" s="4" t="s">
        <v>199</v>
      </c>
      <c r="D7047" s="4" t="s">
        <v>47</v>
      </c>
      <c r="E7047" s="4" t="s">
        <v>197</v>
      </c>
      <c r="F7047" s="3">
        <v>43005</v>
      </c>
      <c r="G7047" s="3">
        <v>43010</v>
      </c>
      <c r="H7047">
        <v>0</v>
      </c>
      <c r="I7047" s="4" t="s">
        <v>9014</v>
      </c>
      <c r="J7047" s="4" t="s">
        <v>9015</v>
      </c>
      <c r="K7047" s="4" t="s">
        <v>9010</v>
      </c>
      <c r="L7047">
        <v>5482</v>
      </c>
      <c r="M7047" s="4" t="s">
        <v>46</v>
      </c>
      <c r="N7047">
        <v>1986</v>
      </c>
      <c r="O7047">
        <v>2403.58</v>
      </c>
      <c r="P7047">
        <v>8801</v>
      </c>
      <c r="Q7047" s="4" t="s">
        <v>23</v>
      </c>
      <c r="R7047" s="4" t="s">
        <v>24</v>
      </c>
      <c r="S7047">
        <v>5</v>
      </c>
    </row>
    <row r="7048" spans="1:19">
      <c r="A7048" s="4" t="s">
        <v>7255</v>
      </c>
      <c r="B7048" s="4" t="s">
        <v>256</v>
      </c>
      <c r="C7048" s="4" t="s">
        <v>179</v>
      </c>
      <c r="D7048" s="4" t="s">
        <v>42</v>
      </c>
      <c r="E7048" s="4" t="s">
        <v>172</v>
      </c>
      <c r="F7048" s="3">
        <v>43005</v>
      </c>
      <c r="G7048" s="3">
        <v>43087</v>
      </c>
      <c r="H7048">
        <v>507</v>
      </c>
      <c r="I7048" s="4" t="s">
        <v>9014</v>
      </c>
      <c r="J7048" s="4" t="s">
        <v>9015</v>
      </c>
      <c r="K7048" s="4" t="s">
        <v>9010</v>
      </c>
      <c r="L7048">
        <v>550</v>
      </c>
      <c r="M7048" s="4" t="s">
        <v>26</v>
      </c>
      <c r="N7048">
        <v>2017</v>
      </c>
      <c r="O7048">
        <v>4.54</v>
      </c>
      <c r="P7048">
        <v>9</v>
      </c>
      <c r="Q7048" s="4" t="s">
        <v>23</v>
      </c>
      <c r="R7048" s="4" t="s">
        <v>24</v>
      </c>
      <c r="S7048">
        <v>82</v>
      </c>
    </row>
    <row r="7049" spans="1:19">
      <c r="A7049" s="4" t="s">
        <v>7256</v>
      </c>
      <c r="B7049" s="4" t="s">
        <v>256</v>
      </c>
      <c r="C7049" s="4" t="s">
        <v>192</v>
      </c>
      <c r="D7049" s="4" t="s">
        <v>29</v>
      </c>
      <c r="E7049" s="4" t="s">
        <v>172</v>
      </c>
      <c r="F7049" s="3">
        <v>43005</v>
      </c>
      <c r="G7049" s="3">
        <v>43014</v>
      </c>
      <c r="H7049">
        <v>3681</v>
      </c>
      <c r="I7049" s="4" t="s">
        <v>9014</v>
      </c>
      <c r="J7049" s="4" t="s">
        <v>9015</v>
      </c>
      <c r="K7049" s="4" t="s">
        <v>9012</v>
      </c>
      <c r="L7049">
        <v>3393</v>
      </c>
      <c r="M7049" s="4" t="s">
        <v>26</v>
      </c>
      <c r="N7049">
        <v>2012</v>
      </c>
      <c r="O7049">
        <v>587.34</v>
      </c>
      <c r="P7049">
        <v>1356</v>
      </c>
      <c r="Q7049" s="4" t="s">
        <v>30</v>
      </c>
      <c r="R7049" s="4" t="s">
        <v>24</v>
      </c>
      <c r="S7049">
        <v>9</v>
      </c>
    </row>
    <row r="7050" spans="1:19">
      <c r="A7050" s="4" t="s">
        <v>7257</v>
      </c>
      <c r="B7050" s="4" t="s">
        <v>187</v>
      </c>
      <c r="C7050" s="4" t="s">
        <v>171</v>
      </c>
      <c r="D7050" s="4" t="s">
        <v>49</v>
      </c>
      <c r="E7050" s="4" t="s">
        <v>197</v>
      </c>
      <c r="F7050" s="3">
        <v>43005</v>
      </c>
      <c r="G7050" s="3">
        <v>43009</v>
      </c>
      <c r="H7050">
        <v>0</v>
      </c>
      <c r="I7050" s="4" t="s">
        <v>9023</v>
      </c>
      <c r="J7050" s="4" t="s">
        <v>9024</v>
      </c>
      <c r="K7050" s="4" t="s">
        <v>9010</v>
      </c>
      <c r="L7050">
        <v>1096</v>
      </c>
      <c r="M7050" s="4" t="s">
        <v>9322</v>
      </c>
      <c r="N7050">
        <v>2010</v>
      </c>
      <c r="O7050">
        <v>587.72</v>
      </c>
      <c r="P7050">
        <v>1501</v>
      </c>
      <c r="Q7050" s="4" t="s">
        <v>23</v>
      </c>
      <c r="R7050" s="4" t="s">
        <v>24</v>
      </c>
      <c r="S7050">
        <v>4</v>
      </c>
    </row>
    <row r="7051" spans="1:19">
      <c r="A7051" s="4" t="s">
        <v>7258</v>
      </c>
      <c r="B7051" s="4" t="s">
        <v>244</v>
      </c>
      <c r="C7051" s="4" t="s">
        <v>171</v>
      </c>
      <c r="D7051" s="4" t="s">
        <v>51</v>
      </c>
      <c r="E7051" s="4" t="s">
        <v>197</v>
      </c>
      <c r="F7051" s="3">
        <v>43005</v>
      </c>
      <c r="G7051" s="3">
        <v>43010</v>
      </c>
      <c r="H7051">
        <v>0</v>
      </c>
      <c r="I7051" s="4" t="s">
        <v>9016</v>
      </c>
      <c r="J7051" s="4" t="s">
        <v>9015</v>
      </c>
      <c r="K7051" s="4" t="s">
        <v>9010</v>
      </c>
      <c r="L7051">
        <v>1096</v>
      </c>
      <c r="M7051" s="4" t="s">
        <v>36</v>
      </c>
      <c r="N7051">
        <v>1982</v>
      </c>
      <c r="O7051">
        <v>4618</v>
      </c>
      <c r="P7051">
        <v>10083</v>
      </c>
      <c r="Q7051" s="4" t="s">
        <v>23</v>
      </c>
      <c r="R7051" s="4" t="s">
        <v>24</v>
      </c>
      <c r="S7051">
        <v>5</v>
      </c>
    </row>
    <row r="7052" spans="1:19">
      <c r="A7052" s="4" t="s">
        <v>7259</v>
      </c>
      <c r="B7052" s="4" t="s">
        <v>244</v>
      </c>
      <c r="C7052" s="4" t="s">
        <v>199</v>
      </c>
      <c r="D7052" s="4" t="s">
        <v>119</v>
      </c>
      <c r="E7052" s="4" t="s">
        <v>172</v>
      </c>
      <c r="F7052" s="3">
        <v>43005</v>
      </c>
      <c r="G7052" s="3">
        <v>43013</v>
      </c>
      <c r="H7052">
        <v>5280</v>
      </c>
      <c r="I7052" s="4" t="s">
        <v>9016</v>
      </c>
      <c r="J7052" s="4" t="s">
        <v>9015</v>
      </c>
      <c r="K7052" s="4" t="s">
        <v>9010</v>
      </c>
      <c r="L7052">
        <v>5482</v>
      </c>
      <c r="M7052" s="4" t="s">
        <v>55</v>
      </c>
      <c r="N7052">
        <v>1988</v>
      </c>
      <c r="O7052">
        <v>5266.09</v>
      </c>
      <c r="P7052">
        <v>8595</v>
      </c>
      <c r="Q7052" s="4" t="s">
        <v>23</v>
      </c>
      <c r="R7052" s="4" t="s">
        <v>56</v>
      </c>
      <c r="S7052">
        <v>8</v>
      </c>
    </row>
    <row r="7053" spans="1:19">
      <c r="A7053" s="4" t="s">
        <v>7260</v>
      </c>
      <c r="B7053" s="4" t="s">
        <v>205</v>
      </c>
      <c r="C7053" s="4" t="s">
        <v>265</v>
      </c>
      <c r="D7053" s="4" t="s">
        <v>25</v>
      </c>
      <c r="E7053" s="4" t="s">
        <v>193</v>
      </c>
      <c r="F7053" s="3">
        <v>43005</v>
      </c>
      <c r="G7053" s="3"/>
      <c r="I7053" s="4" t="s">
        <v>9023</v>
      </c>
      <c r="J7053" s="4" t="s">
        <v>9024</v>
      </c>
      <c r="K7053" s="4" t="s">
        <v>9013</v>
      </c>
      <c r="L7053">
        <v>26768</v>
      </c>
      <c r="M7053" s="4" t="s">
        <v>26</v>
      </c>
      <c r="N7053">
        <v>1999</v>
      </c>
      <c r="O7053">
        <v>251.41</v>
      </c>
      <c r="P7053">
        <v>495</v>
      </c>
      <c r="Q7053" s="4" t="s">
        <v>23</v>
      </c>
      <c r="R7053" s="4" t="s">
        <v>24</v>
      </c>
    </row>
    <row r="7054" spans="1:19">
      <c r="A7054" s="4" t="s">
        <v>7261</v>
      </c>
      <c r="B7054" s="4" t="s">
        <v>205</v>
      </c>
      <c r="C7054" s="4" t="s">
        <v>177</v>
      </c>
      <c r="D7054" s="4" t="s">
        <v>59</v>
      </c>
      <c r="E7054" s="4" t="s">
        <v>172</v>
      </c>
      <c r="F7054" s="3">
        <v>43005</v>
      </c>
      <c r="G7054" s="3">
        <v>43066</v>
      </c>
      <c r="H7054">
        <v>50</v>
      </c>
      <c r="I7054" s="4" t="s">
        <v>9023</v>
      </c>
      <c r="J7054" s="4" t="s">
        <v>9024</v>
      </c>
      <c r="K7054" s="4" t="s">
        <v>9012</v>
      </c>
      <c r="L7054">
        <v>55</v>
      </c>
      <c r="M7054" s="4" t="s">
        <v>60</v>
      </c>
      <c r="N7054">
        <v>1988</v>
      </c>
      <c r="O7054">
        <v>2059.9</v>
      </c>
      <c r="P7054">
        <v>3644</v>
      </c>
      <c r="Q7054" s="4" t="s">
        <v>23</v>
      </c>
      <c r="R7054" s="4" t="s">
        <v>24</v>
      </c>
      <c r="S7054">
        <v>61</v>
      </c>
    </row>
    <row r="7055" spans="1:19">
      <c r="A7055" s="4" t="s">
        <v>7262</v>
      </c>
      <c r="B7055" s="4" t="s">
        <v>208</v>
      </c>
      <c r="C7055" s="4" t="s">
        <v>177</v>
      </c>
      <c r="D7055" s="4" t="s">
        <v>66</v>
      </c>
      <c r="E7055" s="4" t="s">
        <v>172</v>
      </c>
      <c r="F7055" s="3">
        <v>43005</v>
      </c>
      <c r="G7055" s="3">
        <v>43007</v>
      </c>
      <c r="H7055">
        <v>59</v>
      </c>
      <c r="I7055" s="4" t="s">
        <v>9014</v>
      </c>
      <c r="J7055" s="4" t="s">
        <v>9015</v>
      </c>
      <c r="K7055" s="4" t="s">
        <v>9012</v>
      </c>
      <c r="L7055">
        <v>55</v>
      </c>
      <c r="M7055" s="4" t="s">
        <v>33</v>
      </c>
      <c r="N7055">
        <v>2007</v>
      </c>
      <c r="O7055">
        <v>894.33</v>
      </c>
      <c r="P7055">
        <v>1635</v>
      </c>
      <c r="Q7055" s="4" t="s">
        <v>67</v>
      </c>
      <c r="R7055" s="4" t="s">
        <v>24</v>
      </c>
      <c r="S7055">
        <v>2</v>
      </c>
    </row>
    <row r="7056" spans="1:19">
      <c r="A7056" s="4" t="s">
        <v>7263</v>
      </c>
      <c r="B7056" s="4" t="s">
        <v>185</v>
      </c>
      <c r="C7056" s="4" t="s">
        <v>192</v>
      </c>
      <c r="D7056" s="4" t="s">
        <v>82</v>
      </c>
      <c r="E7056" s="4" t="s">
        <v>172</v>
      </c>
      <c r="F7056" s="3">
        <v>43005</v>
      </c>
      <c r="G7056" s="3">
        <v>43011</v>
      </c>
      <c r="H7056">
        <v>3794</v>
      </c>
      <c r="I7056" s="4" t="s">
        <v>9023</v>
      </c>
      <c r="J7056" s="4" t="s">
        <v>9024</v>
      </c>
      <c r="K7056" s="4" t="s">
        <v>9012</v>
      </c>
      <c r="L7056">
        <v>3393</v>
      </c>
      <c r="M7056" s="4" t="s">
        <v>36</v>
      </c>
      <c r="N7056">
        <v>1982</v>
      </c>
      <c r="O7056">
        <v>11698.03</v>
      </c>
      <c r="P7056">
        <v>34288</v>
      </c>
      <c r="Q7056" s="4" t="s">
        <v>23</v>
      </c>
      <c r="R7056" s="4" t="s">
        <v>24</v>
      </c>
      <c r="S7056">
        <v>6</v>
      </c>
    </row>
    <row r="7057" spans="1:19">
      <c r="A7057" s="4" t="s">
        <v>7264</v>
      </c>
      <c r="B7057" s="4" t="s">
        <v>235</v>
      </c>
      <c r="C7057" s="4" t="s">
        <v>192</v>
      </c>
      <c r="D7057" s="4" t="s">
        <v>63</v>
      </c>
      <c r="E7057" s="4" t="s">
        <v>172</v>
      </c>
      <c r="F7057" s="3">
        <v>43005</v>
      </c>
      <c r="G7057" s="3">
        <v>43011</v>
      </c>
      <c r="H7057">
        <v>3786</v>
      </c>
      <c r="I7057" s="4" t="s">
        <v>9018</v>
      </c>
      <c r="J7057" s="4" t="s">
        <v>9019</v>
      </c>
      <c r="K7057" s="4" t="s">
        <v>9012</v>
      </c>
      <c r="L7057">
        <v>3393</v>
      </c>
      <c r="M7057" s="4" t="s">
        <v>33</v>
      </c>
      <c r="N7057">
        <v>1995</v>
      </c>
      <c r="O7057">
        <v>5158.71</v>
      </c>
      <c r="P7057">
        <v>17479</v>
      </c>
      <c r="Q7057" s="4" t="s">
        <v>64</v>
      </c>
      <c r="R7057" s="4" t="s">
        <v>24</v>
      </c>
      <c r="S7057">
        <v>6</v>
      </c>
    </row>
    <row r="7058" spans="1:19">
      <c r="A7058" s="4" t="s">
        <v>7265</v>
      </c>
      <c r="B7058" s="4" t="s">
        <v>246</v>
      </c>
      <c r="C7058" s="4" t="s">
        <v>171</v>
      </c>
      <c r="D7058" s="4" t="s">
        <v>42</v>
      </c>
      <c r="E7058" s="4" t="s">
        <v>197</v>
      </c>
      <c r="F7058" s="3">
        <v>43006</v>
      </c>
      <c r="G7058" s="3">
        <v>43015</v>
      </c>
      <c r="H7058">
        <v>0</v>
      </c>
      <c r="I7058" s="4" t="s">
        <v>9021</v>
      </c>
      <c r="J7058" s="4" t="s">
        <v>9019</v>
      </c>
      <c r="K7058" s="4" t="s">
        <v>9010</v>
      </c>
      <c r="L7058">
        <v>1096</v>
      </c>
      <c r="M7058" s="4" t="s">
        <v>26</v>
      </c>
      <c r="N7058">
        <v>2017</v>
      </c>
      <c r="O7058">
        <v>4.54</v>
      </c>
      <c r="P7058">
        <v>9</v>
      </c>
      <c r="Q7058" s="4" t="s">
        <v>23</v>
      </c>
      <c r="R7058" s="4" t="s">
        <v>24</v>
      </c>
      <c r="S7058">
        <v>9</v>
      </c>
    </row>
    <row r="7059" spans="1:19">
      <c r="A7059" s="4" t="s">
        <v>7266</v>
      </c>
      <c r="B7059" s="4" t="s">
        <v>263</v>
      </c>
      <c r="C7059" s="4" t="s">
        <v>192</v>
      </c>
      <c r="D7059" s="4" t="s">
        <v>99</v>
      </c>
      <c r="E7059" s="4" t="s">
        <v>197</v>
      </c>
      <c r="F7059" s="3">
        <v>43006</v>
      </c>
      <c r="G7059" s="3">
        <v>43088</v>
      </c>
      <c r="H7059">
        <v>0</v>
      </c>
      <c r="I7059" s="4" t="s">
        <v>9021</v>
      </c>
      <c r="J7059" s="4" t="s">
        <v>9019</v>
      </c>
      <c r="K7059" s="4" t="s">
        <v>9012</v>
      </c>
      <c r="L7059">
        <v>3393</v>
      </c>
      <c r="M7059" s="4" t="s">
        <v>33</v>
      </c>
      <c r="N7059">
        <v>2003</v>
      </c>
      <c r="O7059">
        <v>1419.98</v>
      </c>
      <c r="P7059">
        <v>4018</v>
      </c>
      <c r="Q7059" s="4" t="s">
        <v>23</v>
      </c>
      <c r="R7059" s="4" t="s">
        <v>24</v>
      </c>
      <c r="S7059">
        <v>82</v>
      </c>
    </row>
    <row r="7060" spans="1:19">
      <c r="A7060" s="4" t="s">
        <v>7267</v>
      </c>
      <c r="B7060" s="4" t="s">
        <v>263</v>
      </c>
      <c r="C7060" s="4" t="s">
        <v>9011</v>
      </c>
      <c r="D7060" s="4" t="s">
        <v>88</v>
      </c>
      <c r="E7060" s="4" t="s">
        <v>172</v>
      </c>
      <c r="F7060" s="3">
        <v>43006</v>
      </c>
      <c r="G7060" s="3">
        <v>43015</v>
      </c>
      <c r="H7060">
        <v>5553</v>
      </c>
      <c r="I7060" s="4" t="s">
        <v>9021</v>
      </c>
      <c r="J7060" s="4" t="s">
        <v>9019</v>
      </c>
      <c r="K7060" s="4" t="s">
        <v>9010</v>
      </c>
      <c r="L7060">
        <v>4821</v>
      </c>
      <c r="M7060" s="4" t="s">
        <v>46</v>
      </c>
      <c r="N7060">
        <v>1984</v>
      </c>
      <c r="O7060">
        <v>3027.46</v>
      </c>
      <c r="P7060">
        <v>9516</v>
      </c>
      <c r="Q7060" s="4" t="s">
        <v>89</v>
      </c>
      <c r="R7060" s="4" t="s">
        <v>24</v>
      </c>
      <c r="S7060">
        <v>9</v>
      </c>
    </row>
    <row r="7061" spans="1:19">
      <c r="A7061" s="4" t="s">
        <v>7268</v>
      </c>
      <c r="B7061" s="4" t="s">
        <v>263</v>
      </c>
      <c r="C7061" s="4" t="s">
        <v>192</v>
      </c>
      <c r="D7061" s="4" t="s">
        <v>84</v>
      </c>
      <c r="E7061" s="4" t="s">
        <v>172</v>
      </c>
      <c r="F7061" s="3">
        <v>43006</v>
      </c>
      <c r="G7061" s="3">
        <v>43016</v>
      </c>
      <c r="H7061">
        <v>3557</v>
      </c>
      <c r="I7061" s="4" t="s">
        <v>9021</v>
      </c>
      <c r="J7061" s="4" t="s">
        <v>9019</v>
      </c>
      <c r="K7061" s="4" t="s">
        <v>9012</v>
      </c>
      <c r="L7061">
        <v>3393</v>
      </c>
      <c r="M7061" s="4" t="s">
        <v>9322</v>
      </c>
      <c r="N7061">
        <v>1980</v>
      </c>
      <c r="O7061">
        <v>7708.38</v>
      </c>
      <c r="P7061">
        <v>13756</v>
      </c>
      <c r="Q7061" s="4" t="s">
        <v>23</v>
      </c>
      <c r="R7061" s="4" t="s">
        <v>24</v>
      </c>
      <c r="S7061">
        <v>10</v>
      </c>
    </row>
    <row r="7062" spans="1:19">
      <c r="A7062" s="4" t="s">
        <v>7269</v>
      </c>
      <c r="B7062" s="4" t="s">
        <v>212</v>
      </c>
      <c r="C7062" s="4" t="s">
        <v>177</v>
      </c>
      <c r="D7062" s="4" t="s">
        <v>72</v>
      </c>
      <c r="E7062" s="4" t="s">
        <v>172</v>
      </c>
      <c r="F7062" s="3">
        <v>43006</v>
      </c>
      <c r="G7062" s="3">
        <v>43016</v>
      </c>
      <c r="H7062">
        <v>63</v>
      </c>
      <c r="I7062" s="4" t="s">
        <v>9023</v>
      </c>
      <c r="J7062" s="4" t="s">
        <v>9024</v>
      </c>
      <c r="K7062" s="4" t="s">
        <v>9012</v>
      </c>
      <c r="L7062">
        <v>55</v>
      </c>
      <c r="M7062" s="4" t="s">
        <v>73</v>
      </c>
      <c r="N7062">
        <v>2003</v>
      </c>
      <c r="O7062">
        <v>692.19</v>
      </c>
      <c r="P7062">
        <v>1922</v>
      </c>
      <c r="Q7062" s="4" t="s">
        <v>23</v>
      </c>
      <c r="R7062" s="4" t="s">
        <v>24</v>
      </c>
      <c r="S7062">
        <v>10</v>
      </c>
    </row>
    <row r="7063" spans="1:19">
      <c r="A7063" s="4" t="s">
        <v>7270</v>
      </c>
      <c r="B7063" s="4" t="s">
        <v>196</v>
      </c>
      <c r="C7063" s="4" t="s">
        <v>179</v>
      </c>
      <c r="D7063" s="4" t="s">
        <v>43</v>
      </c>
      <c r="E7063" s="4" t="s">
        <v>197</v>
      </c>
      <c r="F7063" s="3">
        <v>43006</v>
      </c>
      <c r="G7063" s="3">
        <v>43050</v>
      </c>
      <c r="H7063">
        <v>0</v>
      </c>
      <c r="I7063" s="4" t="s">
        <v>9016</v>
      </c>
      <c r="J7063" s="4" t="s">
        <v>9015</v>
      </c>
      <c r="K7063" s="4" t="s">
        <v>9010</v>
      </c>
      <c r="L7063">
        <v>550</v>
      </c>
      <c r="M7063" s="4" t="s">
        <v>9322</v>
      </c>
      <c r="N7063">
        <v>2005</v>
      </c>
      <c r="O7063">
        <v>1520.66</v>
      </c>
      <c r="P7063">
        <v>1806</v>
      </c>
      <c r="Q7063" s="4" t="s">
        <v>23</v>
      </c>
      <c r="R7063" s="4" t="s">
        <v>24</v>
      </c>
      <c r="S7063">
        <v>44</v>
      </c>
    </row>
    <row r="7064" spans="1:19">
      <c r="A7064" s="4" t="s">
        <v>7271</v>
      </c>
      <c r="B7064" s="4" t="s">
        <v>256</v>
      </c>
      <c r="C7064" s="4" t="s">
        <v>192</v>
      </c>
      <c r="D7064" s="4" t="s">
        <v>106</v>
      </c>
      <c r="E7064" s="4" t="s">
        <v>172</v>
      </c>
      <c r="F7064" s="3">
        <v>43006</v>
      </c>
      <c r="G7064" s="3">
        <v>43014</v>
      </c>
      <c r="H7064">
        <v>3704</v>
      </c>
      <c r="I7064" s="4" t="s">
        <v>9014</v>
      </c>
      <c r="J7064" s="4" t="s">
        <v>9015</v>
      </c>
      <c r="K7064" s="4" t="s">
        <v>9012</v>
      </c>
      <c r="L7064">
        <v>3393</v>
      </c>
      <c r="M7064" s="4" t="s">
        <v>46</v>
      </c>
      <c r="N7064">
        <v>2012</v>
      </c>
      <c r="O7064">
        <v>45.39</v>
      </c>
      <c r="P7064">
        <v>100</v>
      </c>
      <c r="Q7064" s="4" t="s">
        <v>23</v>
      </c>
      <c r="R7064" s="4" t="s">
        <v>47</v>
      </c>
      <c r="S7064">
        <v>8</v>
      </c>
    </row>
    <row r="7065" spans="1:19">
      <c r="A7065" s="4" t="s">
        <v>7272</v>
      </c>
      <c r="B7065" s="4" t="s">
        <v>187</v>
      </c>
      <c r="C7065" s="4" t="s">
        <v>9011</v>
      </c>
      <c r="D7065" s="4" t="s">
        <v>24</v>
      </c>
      <c r="E7065" s="4" t="s">
        <v>193</v>
      </c>
      <c r="F7065" s="3">
        <v>43006</v>
      </c>
      <c r="G7065" s="3"/>
      <c r="I7065" s="4" t="s">
        <v>9023</v>
      </c>
      <c r="J7065" s="4" t="s">
        <v>9024</v>
      </c>
      <c r="K7065" s="4" t="s">
        <v>9010</v>
      </c>
      <c r="L7065">
        <v>4821</v>
      </c>
      <c r="M7065" s="4"/>
      <c r="Q7065" s="4"/>
      <c r="R7065" s="4"/>
    </row>
    <row r="7066" spans="1:19">
      <c r="A7066" s="4" t="s">
        <v>7273</v>
      </c>
      <c r="B7066" s="4" t="s">
        <v>244</v>
      </c>
      <c r="C7066" s="4" t="s">
        <v>171</v>
      </c>
      <c r="D7066" s="4" t="s">
        <v>70</v>
      </c>
      <c r="E7066" s="4" t="s">
        <v>197</v>
      </c>
      <c r="F7066" s="3">
        <v>43006</v>
      </c>
      <c r="G7066" s="3">
        <v>43042</v>
      </c>
      <c r="H7066">
        <v>0</v>
      </c>
      <c r="I7066" s="4" t="s">
        <v>9016</v>
      </c>
      <c r="J7066" s="4" t="s">
        <v>9015</v>
      </c>
      <c r="K7066" s="4" t="s">
        <v>9010</v>
      </c>
      <c r="L7066">
        <v>1096</v>
      </c>
      <c r="M7066" s="4" t="s">
        <v>55</v>
      </c>
      <c r="N7066">
        <v>2007</v>
      </c>
      <c r="O7066">
        <v>86.68</v>
      </c>
      <c r="P7066">
        <v>187</v>
      </c>
      <c r="Q7066" s="4" t="s">
        <v>23</v>
      </c>
      <c r="R7066" s="4" t="s">
        <v>56</v>
      </c>
      <c r="S7066">
        <v>36</v>
      </c>
    </row>
    <row r="7067" spans="1:19">
      <c r="A7067" s="4" t="s">
        <v>7274</v>
      </c>
      <c r="B7067" s="4" t="s">
        <v>244</v>
      </c>
      <c r="C7067" s="4" t="s">
        <v>192</v>
      </c>
      <c r="D7067" s="4" t="s">
        <v>76</v>
      </c>
      <c r="E7067" s="4" t="s">
        <v>197</v>
      </c>
      <c r="F7067" s="3">
        <v>43006</v>
      </c>
      <c r="G7067" s="3">
        <v>43011</v>
      </c>
      <c r="H7067">
        <v>0</v>
      </c>
      <c r="I7067" s="4" t="s">
        <v>9016</v>
      </c>
      <c r="J7067" s="4" t="s">
        <v>9015</v>
      </c>
      <c r="K7067" s="4" t="s">
        <v>9012</v>
      </c>
      <c r="L7067">
        <v>3393</v>
      </c>
      <c r="M7067" s="4" t="s">
        <v>9322</v>
      </c>
      <c r="N7067">
        <v>1997</v>
      </c>
      <c r="O7067">
        <v>8170.38</v>
      </c>
      <c r="P7067">
        <v>16499</v>
      </c>
      <c r="Q7067" s="4" t="s">
        <v>77</v>
      </c>
      <c r="R7067" s="4" t="s">
        <v>24</v>
      </c>
      <c r="S7067">
        <v>5</v>
      </c>
    </row>
    <row r="7068" spans="1:19">
      <c r="A7068" s="4" t="s">
        <v>7275</v>
      </c>
      <c r="B7068" s="4" t="s">
        <v>244</v>
      </c>
      <c r="C7068" s="4" t="s">
        <v>171</v>
      </c>
      <c r="D7068" s="4" t="s">
        <v>103</v>
      </c>
      <c r="E7068" s="4" t="s">
        <v>172</v>
      </c>
      <c r="F7068" s="3">
        <v>43006</v>
      </c>
      <c r="G7068" s="3">
        <v>43069</v>
      </c>
      <c r="H7068">
        <v>1133</v>
      </c>
      <c r="I7068" s="4" t="s">
        <v>9016</v>
      </c>
      <c r="J7068" s="4" t="s">
        <v>9015</v>
      </c>
      <c r="K7068" s="4" t="s">
        <v>9010</v>
      </c>
      <c r="L7068">
        <v>1096</v>
      </c>
      <c r="M7068" s="4" t="s">
        <v>26</v>
      </c>
      <c r="N7068">
        <v>1992</v>
      </c>
      <c r="O7068">
        <v>3922.42</v>
      </c>
      <c r="P7068">
        <v>6837</v>
      </c>
      <c r="Q7068" s="4" t="s">
        <v>23</v>
      </c>
      <c r="R7068" s="4" t="s">
        <v>24</v>
      </c>
      <c r="S7068">
        <v>63</v>
      </c>
    </row>
    <row r="7069" spans="1:19">
      <c r="A7069" s="4" t="s">
        <v>7276</v>
      </c>
      <c r="B7069" s="4" t="s">
        <v>201</v>
      </c>
      <c r="C7069" s="4" t="s">
        <v>171</v>
      </c>
      <c r="D7069" s="4" t="s">
        <v>84</v>
      </c>
      <c r="E7069" s="4" t="s">
        <v>172</v>
      </c>
      <c r="F7069" s="3">
        <v>43006</v>
      </c>
      <c r="G7069" s="3">
        <v>43078</v>
      </c>
      <c r="H7069">
        <v>1292</v>
      </c>
      <c r="I7069" s="4" t="s">
        <v>9026</v>
      </c>
      <c r="J7069" s="4" t="s">
        <v>9024</v>
      </c>
      <c r="K7069" s="4" t="s">
        <v>9010</v>
      </c>
      <c r="L7069">
        <v>1096</v>
      </c>
      <c r="M7069" s="4" t="s">
        <v>9322</v>
      </c>
      <c r="N7069">
        <v>1980</v>
      </c>
      <c r="O7069">
        <v>7708.38</v>
      </c>
      <c r="P7069">
        <v>13756</v>
      </c>
      <c r="Q7069" s="4" t="s">
        <v>23</v>
      </c>
      <c r="R7069" s="4" t="s">
        <v>24</v>
      </c>
      <c r="S7069">
        <v>72</v>
      </c>
    </row>
    <row r="7070" spans="1:19">
      <c r="A7070" s="4" t="s">
        <v>7277</v>
      </c>
      <c r="B7070" s="4" t="s">
        <v>205</v>
      </c>
      <c r="C7070" s="4" t="s">
        <v>192</v>
      </c>
      <c r="D7070" s="4" t="s">
        <v>98</v>
      </c>
      <c r="E7070" s="4" t="s">
        <v>172</v>
      </c>
      <c r="F7070" s="3">
        <v>43006</v>
      </c>
      <c r="G7070" s="3">
        <v>43073</v>
      </c>
      <c r="H7070">
        <v>3278</v>
      </c>
      <c r="I7070" s="4" t="s">
        <v>9023</v>
      </c>
      <c r="J7070" s="4" t="s">
        <v>9024</v>
      </c>
      <c r="K7070" s="4" t="s">
        <v>9012</v>
      </c>
      <c r="L7070">
        <v>3393</v>
      </c>
      <c r="M7070" s="4" t="s">
        <v>39</v>
      </c>
      <c r="N7070">
        <v>2002</v>
      </c>
      <c r="O7070">
        <v>349.81</v>
      </c>
      <c r="P7070">
        <v>315</v>
      </c>
      <c r="Q7070" s="4" t="s">
        <v>23</v>
      </c>
      <c r="R7070" s="4" t="s">
        <v>24</v>
      </c>
      <c r="S7070">
        <v>67</v>
      </c>
    </row>
    <row r="7071" spans="1:19">
      <c r="A7071" s="4" t="s">
        <v>7278</v>
      </c>
      <c r="B7071" s="4" t="s">
        <v>208</v>
      </c>
      <c r="C7071" s="4" t="s">
        <v>177</v>
      </c>
      <c r="D7071" s="4" t="s">
        <v>41</v>
      </c>
      <c r="E7071" s="4" t="s">
        <v>172</v>
      </c>
      <c r="F7071" s="3">
        <v>43006</v>
      </c>
      <c r="G7071" s="3">
        <v>43013</v>
      </c>
      <c r="H7071">
        <v>55</v>
      </c>
      <c r="I7071" s="4" t="s">
        <v>9014</v>
      </c>
      <c r="J7071" s="4" t="s">
        <v>9015</v>
      </c>
      <c r="K7071" s="4" t="s">
        <v>9012</v>
      </c>
      <c r="L7071">
        <v>55</v>
      </c>
      <c r="M7071" s="4" t="s">
        <v>36</v>
      </c>
      <c r="N7071">
        <v>1998</v>
      </c>
      <c r="O7071">
        <v>2714.9</v>
      </c>
      <c r="P7071">
        <v>2641</v>
      </c>
      <c r="Q7071" s="4" t="s">
        <v>23</v>
      </c>
      <c r="R7071" s="4" t="s">
        <v>21</v>
      </c>
      <c r="S7071">
        <v>7</v>
      </c>
    </row>
    <row r="7072" spans="1:19">
      <c r="A7072" s="4" t="s">
        <v>7279</v>
      </c>
      <c r="B7072" s="4" t="s">
        <v>185</v>
      </c>
      <c r="C7072" s="4" t="s">
        <v>179</v>
      </c>
      <c r="D7072" s="4" t="s">
        <v>59</v>
      </c>
      <c r="E7072" s="4" t="s">
        <v>172</v>
      </c>
      <c r="F7072" s="3">
        <v>43006</v>
      </c>
      <c r="G7072" s="3">
        <v>43092</v>
      </c>
      <c r="H7072">
        <v>498</v>
      </c>
      <c r="I7072" s="4" t="s">
        <v>9023</v>
      </c>
      <c r="J7072" s="4" t="s">
        <v>9024</v>
      </c>
      <c r="K7072" s="4" t="s">
        <v>9010</v>
      </c>
      <c r="L7072">
        <v>550</v>
      </c>
      <c r="M7072" s="4" t="s">
        <v>60</v>
      </c>
      <c r="N7072">
        <v>1988</v>
      </c>
      <c r="O7072">
        <v>2059.9</v>
      </c>
      <c r="P7072">
        <v>3644</v>
      </c>
      <c r="Q7072" s="4" t="s">
        <v>23</v>
      </c>
      <c r="R7072" s="4" t="s">
        <v>24</v>
      </c>
      <c r="S7072">
        <v>86</v>
      </c>
    </row>
    <row r="7073" spans="1:19">
      <c r="A7073" s="4" t="s">
        <v>7280</v>
      </c>
      <c r="B7073" s="4" t="s">
        <v>185</v>
      </c>
      <c r="C7073" s="4" t="s">
        <v>177</v>
      </c>
      <c r="D7073" s="4" t="s">
        <v>115</v>
      </c>
      <c r="E7073" s="4" t="s">
        <v>172</v>
      </c>
      <c r="F7073" s="3">
        <v>43006</v>
      </c>
      <c r="G7073" s="3">
        <v>43099</v>
      </c>
      <c r="H7073">
        <v>55</v>
      </c>
      <c r="I7073" s="4" t="s">
        <v>9023</v>
      </c>
      <c r="J7073" s="4" t="s">
        <v>9024</v>
      </c>
      <c r="K7073" s="4" t="s">
        <v>9012</v>
      </c>
      <c r="L7073">
        <v>55</v>
      </c>
      <c r="M7073" s="4" t="s">
        <v>46</v>
      </c>
      <c r="N7073">
        <v>2008</v>
      </c>
      <c r="O7073">
        <v>894.37</v>
      </c>
      <c r="P7073">
        <v>1593</v>
      </c>
      <c r="Q7073" s="4" t="s">
        <v>116</v>
      </c>
      <c r="R7073" s="4" t="s">
        <v>24</v>
      </c>
      <c r="S7073">
        <v>93</v>
      </c>
    </row>
    <row r="7074" spans="1:19">
      <c r="A7074" s="4" t="s">
        <v>7281</v>
      </c>
      <c r="B7074" s="4" t="s">
        <v>235</v>
      </c>
      <c r="C7074" s="4" t="s">
        <v>199</v>
      </c>
      <c r="D7074" s="4" t="s">
        <v>24</v>
      </c>
      <c r="E7074" s="4" t="s">
        <v>193</v>
      </c>
      <c r="F7074" s="3">
        <v>43006</v>
      </c>
      <c r="G7074" s="3"/>
      <c r="I7074" s="4" t="s">
        <v>9018</v>
      </c>
      <c r="J7074" s="4" t="s">
        <v>9019</v>
      </c>
      <c r="K7074" s="4" t="s">
        <v>9010</v>
      </c>
      <c r="L7074">
        <v>5482</v>
      </c>
      <c r="M7074" s="4"/>
      <c r="Q7074" s="4"/>
      <c r="R7074" s="4"/>
    </row>
    <row r="7075" spans="1:19">
      <c r="A7075" s="4" t="s">
        <v>7282</v>
      </c>
      <c r="B7075" s="4" t="s">
        <v>181</v>
      </c>
      <c r="C7075" s="4" t="s">
        <v>179</v>
      </c>
      <c r="D7075" s="4" t="s">
        <v>38</v>
      </c>
      <c r="E7075" s="4" t="s">
        <v>172</v>
      </c>
      <c r="F7075" s="3">
        <v>43006</v>
      </c>
      <c r="G7075" s="3">
        <v>43013</v>
      </c>
      <c r="H7075">
        <v>571</v>
      </c>
      <c r="I7075" s="4" t="s">
        <v>9026</v>
      </c>
      <c r="J7075" s="4" t="s">
        <v>9024</v>
      </c>
      <c r="K7075" s="4" t="s">
        <v>9010</v>
      </c>
      <c r="L7075">
        <v>550</v>
      </c>
      <c r="M7075" s="4" t="s">
        <v>39</v>
      </c>
      <c r="N7075">
        <v>1993</v>
      </c>
      <c r="O7075">
        <v>4269.8999999999996</v>
      </c>
      <c r="P7075">
        <v>6472</v>
      </c>
      <c r="Q7075" s="4" t="s">
        <v>23</v>
      </c>
      <c r="R7075" s="4" t="s">
        <v>40</v>
      </c>
      <c r="S7075">
        <v>7</v>
      </c>
    </row>
    <row r="7076" spans="1:19">
      <c r="A7076" s="4" t="s">
        <v>7283</v>
      </c>
      <c r="B7076" s="4" t="s">
        <v>210</v>
      </c>
      <c r="C7076" s="4" t="s">
        <v>171</v>
      </c>
      <c r="D7076" s="4" t="s">
        <v>24</v>
      </c>
      <c r="E7076" s="4" t="s">
        <v>193</v>
      </c>
      <c r="F7076" s="3">
        <v>43007</v>
      </c>
      <c r="G7076" s="3"/>
      <c r="I7076" s="4" t="s">
        <v>9021</v>
      </c>
      <c r="J7076" s="4" t="s">
        <v>9019</v>
      </c>
      <c r="K7076" s="4" t="s">
        <v>9010</v>
      </c>
      <c r="L7076">
        <v>1096</v>
      </c>
      <c r="M7076" s="4"/>
      <c r="Q7076" s="4"/>
      <c r="R7076" s="4"/>
    </row>
    <row r="7077" spans="1:19">
      <c r="A7077" s="4" t="s">
        <v>7284</v>
      </c>
      <c r="B7077" s="4" t="s">
        <v>210</v>
      </c>
      <c r="C7077" s="4" t="s">
        <v>9011</v>
      </c>
      <c r="D7077" s="4" t="s">
        <v>35</v>
      </c>
      <c r="E7077" s="4" t="s">
        <v>172</v>
      </c>
      <c r="F7077" s="3">
        <v>43007</v>
      </c>
      <c r="G7077" s="3">
        <v>43013</v>
      </c>
      <c r="H7077">
        <v>4942</v>
      </c>
      <c r="I7077" s="4" t="s">
        <v>9021</v>
      </c>
      <c r="J7077" s="4" t="s">
        <v>9019</v>
      </c>
      <c r="K7077" s="4" t="s">
        <v>9010</v>
      </c>
      <c r="L7077">
        <v>4821</v>
      </c>
      <c r="M7077" s="4" t="s">
        <v>36</v>
      </c>
      <c r="N7077">
        <v>2002</v>
      </c>
      <c r="O7077">
        <v>987.39</v>
      </c>
      <c r="P7077">
        <v>2253</v>
      </c>
      <c r="Q7077" s="4" t="s">
        <v>23</v>
      </c>
      <c r="R7077" s="4" t="s">
        <v>24</v>
      </c>
      <c r="S7077">
        <v>6</v>
      </c>
    </row>
    <row r="7078" spans="1:19">
      <c r="A7078" s="4" t="s">
        <v>7285</v>
      </c>
      <c r="B7078" s="4" t="s">
        <v>174</v>
      </c>
      <c r="C7078" s="4" t="s">
        <v>171</v>
      </c>
      <c r="D7078" s="4" t="s">
        <v>111</v>
      </c>
      <c r="E7078" s="4" t="s">
        <v>197</v>
      </c>
      <c r="F7078" s="3">
        <v>43007</v>
      </c>
      <c r="G7078" s="3">
        <v>43013</v>
      </c>
      <c r="H7078">
        <v>0</v>
      </c>
      <c r="I7078" s="4" t="s">
        <v>9016</v>
      </c>
      <c r="J7078" s="4" t="s">
        <v>9015</v>
      </c>
      <c r="K7078" s="4" t="s">
        <v>9010</v>
      </c>
      <c r="L7078">
        <v>1096</v>
      </c>
      <c r="M7078" s="4" t="s">
        <v>33</v>
      </c>
      <c r="N7078">
        <v>1988</v>
      </c>
      <c r="O7078">
        <v>1376.8</v>
      </c>
      <c r="P7078">
        <v>1165</v>
      </c>
      <c r="Q7078" s="4" t="s">
        <v>112</v>
      </c>
      <c r="R7078" s="4" t="s">
        <v>24</v>
      </c>
      <c r="S7078">
        <v>6</v>
      </c>
    </row>
    <row r="7079" spans="1:19">
      <c r="A7079" s="4" t="s">
        <v>7286</v>
      </c>
      <c r="B7079" s="4" t="s">
        <v>263</v>
      </c>
      <c r="C7079" s="4" t="s">
        <v>177</v>
      </c>
      <c r="D7079" s="4" t="s">
        <v>31</v>
      </c>
      <c r="E7079" s="4" t="s">
        <v>197</v>
      </c>
      <c r="F7079" s="3">
        <v>43007</v>
      </c>
      <c r="G7079" s="3">
        <v>43076</v>
      </c>
      <c r="H7079">
        <v>0</v>
      </c>
      <c r="I7079" s="4" t="s">
        <v>9021</v>
      </c>
      <c r="J7079" s="4" t="s">
        <v>9019</v>
      </c>
      <c r="K7079" s="4" t="s">
        <v>9012</v>
      </c>
      <c r="L7079">
        <v>55</v>
      </c>
      <c r="M7079" s="4" t="s">
        <v>26</v>
      </c>
      <c r="N7079">
        <v>1991</v>
      </c>
      <c r="O7079">
        <v>326.82</v>
      </c>
      <c r="P7079">
        <v>1016</v>
      </c>
      <c r="Q7079" s="4" t="s">
        <v>23</v>
      </c>
      <c r="R7079" s="4" t="s">
        <v>24</v>
      </c>
      <c r="S7079">
        <v>69</v>
      </c>
    </row>
    <row r="7080" spans="1:19">
      <c r="A7080" s="4" t="s">
        <v>7287</v>
      </c>
      <c r="B7080" s="4" t="s">
        <v>212</v>
      </c>
      <c r="C7080" s="4" t="s">
        <v>9011</v>
      </c>
      <c r="D7080" s="4" t="s">
        <v>108</v>
      </c>
      <c r="E7080" s="4" t="s">
        <v>172</v>
      </c>
      <c r="F7080" s="3">
        <v>43007</v>
      </c>
      <c r="G7080" s="3">
        <v>43009</v>
      </c>
      <c r="H7080">
        <v>5340</v>
      </c>
      <c r="I7080" s="4" t="s">
        <v>9023</v>
      </c>
      <c r="J7080" s="4" t="s">
        <v>9024</v>
      </c>
      <c r="K7080" s="4" t="s">
        <v>9010</v>
      </c>
      <c r="L7080">
        <v>4821</v>
      </c>
      <c r="M7080" s="4" t="s">
        <v>33</v>
      </c>
      <c r="N7080">
        <v>1996</v>
      </c>
      <c r="O7080">
        <v>2214.94</v>
      </c>
      <c r="P7080">
        <v>5374</v>
      </c>
      <c r="Q7080" s="4" t="s">
        <v>23</v>
      </c>
      <c r="R7080" s="4" t="s">
        <v>24</v>
      </c>
      <c r="S7080">
        <v>2</v>
      </c>
    </row>
    <row r="7081" spans="1:19">
      <c r="A7081" s="4" t="s">
        <v>7288</v>
      </c>
      <c r="B7081" s="4" t="s">
        <v>237</v>
      </c>
      <c r="C7081" s="4" t="s">
        <v>179</v>
      </c>
      <c r="D7081" s="4" t="s">
        <v>121</v>
      </c>
      <c r="E7081" s="4" t="s">
        <v>197</v>
      </c>
      <c r="F7081" s="3">
        <v>43007</v>
      </c>
      <c r="G7081" s="3">
        <v>43011</v>
      </c>
      <c r="H7081">
        <v>0</v>
      </c>
      <c r="I7081" s="4" t="s">
        <v>9018</v>
      </c>
      <c r="J7081" s="4" t="s">
        <v>9019</v>
      </c>
      <c r="K7081" s="4" t="s">
        <v>9010</v>
      </c>
      <c r="L7081">
        <v>550</v>
      </c>
      <c r="M7081" s="4" t="s">
        <v>58</v>
      </c>
      <c r="N7081">
        <v>1993</v>
      </c>
      <c r="O7081">
        <v>646.1</v>
      </c>
      <c r="P7081">
        <v>883</v>
      </c>
      <c r="Q7081" s="4" t="s">
        <v>23</v>
      </c>
      <c r="R7081" s="4" t="s">
        <v>62</v>
      </c>
      <c r="S7081">
        <v>4</v>
      </c>
    </row>
    <row r="7082" spans="1:19">
      <c r="A7082" s="4" t="s">
        <v>7289</v>
      </c>
      <c r="B7082" s="4" t="s">
        <v>237</v>
      </c>
      <c r="C7082" s="4" t="s">
        <v>192</v>
      </c>
      <c r="D7082" s="4" t="s">
        <v>130</v>
      </c>
      <c r="E7082" s="4" t="s">
        <v>197</v>
      </c>
      <c r="F7082" s="3">
        <v>43007</v>
      </c>
      <c r="G7082" s="3">
        <v>43016</v>
      </c>
      <c r="H7082">
        <v>0</v>
      </c>
      <c r="I7082" s="4" t="s">
        <v>9018</v>
      </c>
      <c r="J7082" s="4" t="s">
        <v>9019</v>
      </c>
      <c r="K7082" s="4" t="s">
        <v>9012</v>
      </c>
      <c r="L7082">
        <v>3393</v>
      </c>
      <c r="M7082" s="4" t="s">
        <v>36</v>
      </c>
      <c r="N7082">
        <v>1979</v>
      </c>
      <c r="O7082">
        <v>4478.47</v>
      </c>
      <c r="P7082">
        <v>13809</v>
      </c>
      <c r="Q7082" s="4" t="s">
        <v>23</v>
      </c>
      <c r="R7082" s="4" t="s">
        <v>24</v>
      </c>
      <c r="S7082">
        <v>9</v>
      </c>
    </row>
    <row r="7083" spans="1:19">
      <c r="A7083" s="4" t="s">
        <v>7290</v>
      </c>
      <c r="B7083" s="4" t="s">
        <v>196</v>
      </c>
      <c r="C7083" s="4" t="s">
        <v>199</v>
      </c>
      <c r="D7083" s="4" t="s">
        <v>79</v>
      </c>
      <c r="E7083" s="4" t="s">
        <v>172</v>
      </c>
      <c r="F7083" s="3">
        <v>43007</v>
      </c>
      <c r="G7083" s="3">
        <v>43017</v>
      </c>
      <c r="H7083">
        <v>5689</v>
      </c>
      <c r="I7083" s="4" t="s">
        <v>9016</v>
      </c>
      <c r="J7083" s="4" t="s">
        <v>9015</v>
      </c>
      <c r="K7083" s="4" t="s">
        <v>9010</v>
      </c>
      <c r="L7083">
        <v>5482</v>
      </c>
      <c r="M7083" s="4" t="s">
        <v>26</v>
      </c>
      <c r="N7083">
        <v>2002</v>
      </c>
      <c r="O7083">
        <v>3178.24</v>
      </c>
      <c r="P7083">
        <v>4540</v>
      </c>
      <c r="Q7083" s="4" t="s">
        <v>23</v>
      </c>
      <c r="R7083" s="4" t="s">
        <v>24</v>
      </c>
      <c r="S7083">
        <v>10</v>
      </c>
    </row>
    <row r="7084" spans="1:19">
      <c r="A7084" s="4" t="s">
        <v>7291</v>
      </c>
      <c r="B7084" s="4" t="s">
        <v>191</v>
      </c>
      <c r="C7084" s="4" t="s">
        <v>179</v>
      </c>
      <c r="D7084" s="4" t="s">
        <v>102</v>
      </c>
      <c r="E7084" s="4" t="s">
        <v>197</v>
      </c>
      <c r="F7084" s="3">
        <v>43007</v>
      </c>
      <c r="G7084" s="3">
        <v>43016</v>
      </c>
      <c r="H7084">
        <v>0</v>
      </c>
      <c r="I7084" s="4" t="s">
        <v>9026</v>
      </c>
      <c r="J7084" s="4" t="s">
        <v>9024</v>
      </c>
      <c r="K7084" s="4" t="s">
        <v>9010</v>
      </c>
      <c r="L7084">
        <v>550</v>
      </c>
      <c r="M7084" s="4" t="s">
        <v>55</v>
      </c>
      <c r="N7084">
        <v>1994</v>
      </c>
      <c r="O7084">
        <v>1188.42</v>
      </c>
      <c r="P7084">
        <v>3015</v>
      </c>
      <c r="Q7084" s="4" t="s">
        <v>23</v>
      </c>
      <c r="R7084" s="4" t="s">
        <v>24</v>
      </c>
      <c r="S7084">
        <v>9</v>
      </c>
    </row>
    <row r="7085" spans="1:19">
      <c r="A7085" s="4" t="s">
        <v>7292</v>
      </c>
      <c r="B7085" s="4" t="s">
        <v>191</v>
      </c>
      <c r="C7085" s="4" t="s">
        <v>177</v>
      </c>
      <c r="D7085" s="4" t="s">
        <v>87</v>
      </c>
      <c r="E7085" s="4" t="s">
        <v>197</v>
      </c>
      <c r="F7085" s="3">
        <v>43007</v>
      </c>
      <c r="G7085" s="3">
        <v>43019</v>
      </c>
      <c r="H7085">
        <v>0</v>
      </c>
      <c r="I7085" s="4" t="s">
        <v>9026</v>
      </c>
      <c r="J7085" s="4" t="s">
        <v>9024</v>
      </c>
      <c r="K7085" s="4" t="s">
        <v>9012</v>
      </c>
      <c r="L7085">
        <v>55</v>
      </c>
      <c r="M7085" s="4" t="s">
        <v>26</v>
      </c>
      <c r="N7085">
        <v>2004</v>
      </c>
      <c r="O7085">
        <v>1618.89</v>
      </c>
      <c r="P7085">
        <v>3889</v>
      </c>
      <c r="Q7085" s="4" t="s">
        <v>23</v>
      </c>
      <c r="R7085" s="4" t="s">
        <v>24</v>
      </c>
      <c r="S7085">
        <v>12</v>
      </c>
    </row>
    <row r="7086" spans="1:19">
      <c r="A7086" s="4" t="s">
        <v>7293</v>
      </c>
      <c r="B7086" s="4" t="s">
        <v>256</v>
      </c>
      <c r="C7086" s="4" t="s">
        <v>177</v>
      </c>
      <c r="D7086" s="4" t="s">
        <v>51</v>
      </c>
      <c r="E7086" s="4" t="s">
        <v>172</v>
      </c>
      <c r="F7086" s="3">
        <v>43007</v>
      </c>
      <c r="G7086" s="3">
        <v>43099</v>
      </c>
      <c r="H7086">
        <v>52</v>
      </c>
      <c r="I7086" s="4" t="s">
        <v>9014</v>
      </c>
      <c r="J7086" s="4" t="s">
        <v>9015</v>
      </c>
      <c r="K7086" s="4" t="s">
        <v>9012</v>
      </c>
      <c r="L7086">
        <v>55</v>
      </c>
      <c r="M7086" s="4" t="s">
        <v>36</v>
      </c>
      <c r="N7086">
        <v>1982</v>
      </c>
      <c r="O7086">
        <v>4618</v>
      </c>
      <c r="P7086">
        <v>10083</v>
      </c>
      <c r="Q7086" s="4" t="s">
        <v>23</v>
      </c>
      <c r="R7086" s="4" t="s">
        <v>24</v>
      </c>
      <c r="S7086">
        <v>92</v>
      </c>
    </row>
    <row r="7087" spans="1:19">
      <c r="A7087" s="4" t="s">
        <v>7294</v>
      </c>
      <c r="B7087" s="4" t="s">
        <v>256</v>
      </c>
      <c r="C7087" s="4" t="s">
        <v>192</v>
      </c>
      <c r="D7087" s="4" t="s">
        <v>100</v>
      </c>
      <c r="E7087" s="4" t="s">
        <v>172</v>
      </c>
      <c r="F7087" s="3">
        <v>43007</v>
      </c>
      <c r="G7087" s="3">
        <v>43079</v>
      </c>
      <c r="H7087">
        <v>3131</v>
      </c>
      <c r="I7087" s="4" t="s">
        <v>9014</v>
      </c>
      <c r="J7087" s="4" t="s">
        <v>9015</v>
      </c>
      <c r="K7087" s="4" t="s">
        <v>9012</v>
      </c>
      <c r="L7087">
        <v>3393</v>
      </c>
      <c r="M7087" s="4" t="s">
        <v>9322</v>
      </c>
      <c r="N7087">
        <v>1987</v>
      </c>
      <c r="O7087">
        <v>2938.67</v>
      </c>
      <c r="P7087">
        <v>8775</v>
      </c>
      <c r="Q7087" s="4" t="s">
        <v>101</v>
      </c>
      <c r="R7087" s="4" t="s">
        <v>24</v>
      </c>
      <c r="S7087">
        <v>72</v>
      </c>
    </row>
    <row r="7088" spans="1:19">
      <c r="A7088" s="4" t="s">
        <v>7295</v>
      </c>
      <c r="B7088" s="4" t="s">
        <v>187</v>
      </c>
      <c r="C7088" s="4" t="s">
        <v>171</v>
      </c>
      <c r="D7088" s="4" t="s">
        <v>84</v>
      </c>
      <c r="E7088" s="4" t="s">
        <v>197</v>
      </c>
      <c r="F7088" s="3">
        <v>43007</v>
      </c>
      <c r="G7088" s="3">
        <v>43017</v>
      </c>
      <c r="H7088">
        <v>0</v>
      </c>
      <c r="I7088" s="4" t="s">
        <v>9023</v>
      </c>
      <c r="J7088" s="4" t="s">
        <v>9024</v>
      </c>
      <c r="K7088" s="4" t="s">
        <v>9010</v>
      </c>
      <c r="L7088">
        <v>1096</v>
      </c>
      <c r="M7088" s="4" t="s">
        <v>9322</v>
      </c>
      <c r="N7088">
        <v>1980</v>
      </c>
      <c r="O7088">
        <v>7708.38</v>
      </c>
      <c r="P7088">
        <v>13756</v>
      </c>
      <c r="Q7088" s="4" t="s">
        <v>23</v>
      </c>
      <c r="R7088" s="4" t="s">
        <v>24</v>
      </c>
      <c r="S7088">
        <v>10</v>
      </c>
    </row>
    <row r="7089" spans="1:19">
      <c r="A7089" s="4" t="s">
        <v>7296</v>
      </c>
      <c r="B7089" s="4" t="s">
        <v>187</v>
      </c>
      <c r="C7089" s="4" t="s">
        <v>199</v>
      </c>
      <c r="D7089" s="4" t="s">
        <v>108</v>
      </c>
      <c r="E7089" s="4" t="s">
        <v>197</v>
      </c>
      <c r="F7089" s="3">
        <v>43007</v>
      </c>
      <c r="G7089" s="3">
        <v>43014</v>
      </c>
      <c r="H7089">
        <v>0</v>
      </c>
      <c r="I7089" s="4" t="s">
        <v>9023</v>
      </c>
      <c r="J7089" s="4" t="s">
        <v>9024</v>
      </c>
      <c r="K7089" s="4" t="s">
        <v>9010</v>
      </c>
      <c r="L7089">
        <v>5482</v>
      </c>
      <c r="M7089" s="4" t="s">
        <v>33</v>
      </c>
      <c r="N7089">
        <v>1996</v>
      </c>
      <c r="O7089">
        <v>2214.94</v>
      </c>
      <c r="P7089">
        <v>5374</v>
      </c>
      <c r="Q7089" s="4" t="s">
        <v>23</v>
      </c>
      <c r="R7089" s="4" t="s">
        <v>24</v>
      </c>
      <c r="S7089">
        <v>7</v>
      </c>
    </row>
    <row r="7090" spans="1:19">
      <c r="A7090" s="4" t="s">
        <v>7297</v>
      </c>
      <c r="B7090" s="4" t="s">
        <v>187</v>
      </c>
      <c r="C7090" s="4" t="s">
        <v>177</v>
      </c>
      <c r="D7090" s="4" t="s">
        <v>32</v>
      </c>
      <c r="E7090" s="4" t="s">
        <v>197</v>
      </c>
      <c r="F7090" s="3">
        <v>43007</v>
      </c>
      <c r="G7090" s="3">
        <v>43066</v>
      </c>
      <c r="H7090">
        <v>0</v>
      </c>
      <c r="I7090" s="4" t="s">
        <v>9023</v>
      </c>
      <c r="J7090" s="4" t="s">
        <v>9024</v>
      </c>
      <c r="K7090" s="4" t="s">
        <v>9012</v>
      </c>
      <c r="L7090">
        <v>55</v>
      </c>
      <c r="M7090" s="4" t="s">
        <v>33</v>
      </c>
      <c r="N7090">
        <v>2009</v>
      </c>
      <c r="O7090">
        <v>497.11</v>
      </c>
      <c r="P7090">
        <v>1588</v>
      </c>
      <c r="Q7090" s="4" t="s">
        <v>23</v>
      </c>
      <c r="R7090" s="4" t="s">
        <v>24</v>
      </c>
      <c r="S7090">
        <v>59</v>
      </c>
    </row>
    <row r="7091" spans="1:19">
      <c r="A7091" s="4" t="s">
        <v>7298</v>
      </c>
      <c r="B7091" s="4" t="s">
        <v>187</v>
      </c>
      <c r="C7091" s="4" t="s">
        <v>192</v>
      </c>
      <c r="D7091" s="4" t="s">
        <v>71</v>
      </c>
      <c r="E7091" s="4" t="s">
        <v>197</v>
      </c>
      <c r="F7091" s="3">
        <v>43007</v>
      </c>
      <c r="G7091" s="3">
        <v>43018</v>
      </c>
      <c r="H7091">
        <v>0</v>
      </c>
      <c r="I7091" s="4" t="s">
        <v>9023</v>
      </c>
      <c r="J7091" s="4" t="s">
        <v>9024</v>
      </c>
      <c r="K7091" s="4" t="s">
        <v>9012</v>
      </c>
      <c r="L7091">
        <v>3393</v>
      </c>
      <c r="M7091" s="4" t="s">
        <v>46</v>
      </c>
      <c r="N7091">
        <v>2000</v>
      </c>
      <c r="O7091">
        <v>2952.73</v>
      </c>
      <c r="P7091">
        <v>5107</v>
      </c>
      <c r="Q7091" s="4" t="s">
        <v>23</v>
      </c>
      <c r="R7091" s="4" t="s">
        <v>24</v>
      </c>
      <c r="S7091">
        <v>11</v>
      </c>
    </row>
    <row r="7092" spans="1:19">
      <c r="A7092" s="4" t="s">
        <v>7299</v>
      </c>
      <c r="B7092" s="4" t="s">
        <v>244</v>
      </c>
      <c r="C7092" s="4" t="s">
        <v>192</v>
      </c>
      <c r="D7092" s="4" t="s">
        <v>118</v>
      </c>
      <c r="E7092" s="4" t="s">
        <v>172</v>
      </c>
      <c r="F7092" s="3">
        <v>43007</v>
      </c>
      <c r="G7092" s="3">
        <v>43013</v>
      </c>
      <c r="H7092">
        <v>3957</v>
      </c>
      <c r="I7092" s="4" t="s">
        <v>9016</v>
      </c>
      <c r="J7092" s="4" t="s">
        <v>9015</v>
      </c>
      <c r="K7092" s="4" t="s">
        <v>9012</v>
      </c>
      <c r="L7092">
        <v>3393</v>
      </c>
      <c r="M7092" s="4" t="s">
        <v>33</v>
      </c>
      <c r="N7092">
        <v>1995</v>
      </c>
      <c r="O7092">
        <v>332.43</v>
      </c>
      <c r="P7092">
        <v>799</v>
      </c>
      <c r="Q7092" s="4" t="s">
        <v>23</v>
      </c>
      <c r="R7092" s="4" t="s">
        <v>24</v>
      </c>
      <c r="S7092">
        <v>6</v>
      </c>
    </row>
    <row r="7093" spans="1:19">
      <c r="A7093" s="4" t="s">
        <v>7300</v>
      </c>
      <c r="B7093" s="4" t="s">
        <v>189</v>
      </c>
      <c r="C7093" s="4" t="s">
        <v>179</v>
      </c>
      <c r="D7093" s="4" t="s">
        <v>119</v>
      </c>
      <c r="E7093" s="4" t="s">
        <v>172</v>
      </c>
      <c r="F7093" s="3">
        <v>43007</v>
      </c>
      <c r="G7093" s="3">
        <v>43099</v>
      </c>
      <c r="H7093">
        <v>523</v>
      </c>
      <c r="I7093" s="4" t="s">
        <v>9016</v>
      </c>
      <c r="J7093" s="4" t="s">
        <v>9015</v>
      </c>
      <c r="K7093" s="4" t="s">
        <v>9010</v>
      </c>
      <c r="L7093">
        <v>550</v>
      </c>
      <c r="M7093" s="4" t="s">
        <v>55</v>
      </c>
      <c r="N7093">
        <v>1988</v>
      </c>
      <c r="O7093">
        <v>5266.09</v>
      </c>
      <c r="P7093">
        <v>8595</v>
      </c>
      <c r="Q7093" s="4" t="s">
        <v>23</v>
      </c>
      <c r="R7093" s="4" t="s">
        <v>56</v>
      </c>
      <c r="S7093">
        <v>92</v>
      </c>
    </row>
    <row r="7094" spans="1:19">
      <c r="A7094" s="4" t="s">
        <v>7301</v>
      </c>
      <c r="B7094" s="4" t="s">
        <v>189</v>
      </c>
      <c r="C7094" s="4" t="s">
        <v>171</v>
      </c>
      <c r="D7094" s="4" t="s">
        <v>119</v>
      </c>
      <c r="E7094" s="4" t="s">
        <v>172</v>
      </c>
      <c r="F7094" s="3">
        <v>43007</v>
      </c>
      <c r="G7094" s="3">
        <v>43090</v>
      </c>
      <c r="H7094">
        <v>1156</v>
      </c>
      <c r="I7094" s="4" t="s">
        <v>9016</v>
      </c>
      <c r="J7094" s="4" t="s">
        <v>9015</v>
      </c>
      <c r="K7094" s="4" t="s">
        <v>9010</v>
      </c>
      <c r="L7094">
        <v>1096</v>
      </c>
      <c r="M7094" s="4" t="s">
        <v>55</v>
      </c>
      <c r="N7094">
        <v>1988</v>
      </c>
      <c r="O7094">
        <v>5266.09</v>
      </c>
      <c r="P7094">
        <v>8595</v>
      </c>
      <c r="Q7094" s="4" t="s">
        <v>23</v>
      </c>
      <c r="R7094" s="4" t="s">
        <v>56</v>
      </c>
      <c r="S7094">
        <v>83</v>
      </c>
    </row>
    <row r="7095" spans="1:19">
      <c r="A7095" s="4" t="s">
        <v>7302</v>
      </c>
      <c r="B7095" s="4" t="s">
        <v>232</v>
      </c>
      <c r="C7095" s="4" t="s">
        <v>9011</v>
      </c>
      <c r="D7095" s="4" t="s">
        <v>35</v>
      </c>
      <c r="E7095" s="4" t="s">
        <v>197</v>
      </c>
      <c r="F7095" s="3">
        <v>43007</v>
      </c>
      <c r="G7095" s="3">
        <v>43014</v>
      </c>
      <c r="H7095">
        <v>0</v>
      </c>
      <c r="I7095" s="4" t="s">
        <v>9021</v>
      </c>
      <c r="J7095" s="4" t="s">
        <v>9019</v>
      </c>
      <c r="K7095" s="4" t="s">
        <v>9010</v>
      </c>
      <c r="L7095">
        <v>4821</v>
      </c>
      <c r="M7095" s="4" t="s">
        <v>36</v>
      </c>
      <c r="N7095">
        <v>2002</v>
      </c>
      <c r="O7095">
        <v>987.39</v>
      </c>
      <c r="P7095">
        <v>2253</v>
      </c>
      <c r="Q7095" s="4" t="s">
        <v>23</v>
      </c>
      <c r="R7095" s="4" t="s">
        <v>24</v>
      </c>
      <c r="S7095">
        <v>7</v>
      </c>
    </row>
    <row r="7096" spans="1:19">
      <c r="A7096" s="4" t="s">
        <v>7303</v>
      </c>
      <c r="B7096" s="4" t="s">
        <v>205</v>
      </c>
      <c r="C7096" s="4" t="s">
        <v>192</v>
      </c>
      <c r="D7096" s="4" t="s">
        <v>97</v>
      </c>
      <c r="E7096" s="4" t="s">
        <v>172</v>
      </c>
      <c r="F7096" s="3">
        <v>43007</v>
      </c>
      <c r="G7096" s="3">
        <v>43069</v>
      </c>
      <c r="H7096">
        <v>3509</v>
      </c>
      <c r="I7096" s="4" t="s">
        <v>9023</v>
      </c>
      <c r="J7096" s="4" t="s">
        <v>9024</v>
      </c>
      <c r="K7096" s="4" t="s">
        <v>9012</v>
      </c>
      <c r="L7096">
        <v>3393</v>
      </c>
      <c r="M7096" s="4" t="s">
        <v>33</v>
      </c>
      <c r="N7096">
        <v>2001</v>
      </c>
      <c r="O7096">
        <v>2437.85</v>
      </c>
      <c r="P7096">
        <v>4874</v>
      </c>
      <c r="Q7096" s="4" t="s">
        <v>23</v>
      </c>
      <c r="R7096" s="4" t="s">
        <v>24</v>
      </c>
      <c r="S7096">
        <v>62</v>
      </c>
    </row>
    <row r="7097" spans="1:19">
      <c r="A7097" s="4" t="s">
        <v>7304</v>
      </c>
      <c r="B7097" s="4" t="s">
        <v>226</v>
      </c>
      <c r="C7097" s="4" t="s">
        <v>9011</v>
      </c>
      <c r="D7097" s="4" t="s">
        <v>24</v>
      </c>
      <c r="E7097" s="4" t="s">
        <v>193</v>
      </c>
      <c r="F7097" s="3">
        <v>43007</v>
      </c>
      <c r="G7097" s="3"/>
      <c r="I7097" s="4" t="s">
        <v>9018</v>
      </c>
      <c r="J7097" s="4" t="s">
        <v>9019</v>
      </c>
      <c r="K7097" s="4" t="s">
        <v>9010</v>
      </c>
      <c r="L7097">
        <v>4821</v>
      </c>
      <c r="M7097" s="4"/>
      <c r="Q7097" s="4"/>
      <c r="R7097" s="4"/>
    </row>
    <row r="7098" spans="1:19">
      <c r="A7098" s="4" t="s">
        <v>7305</v>
      </c>
      <c r="B7098" s="4" t="s">
        <v>208</v>
      </c>
      <c r="C7098" s="4" t="s">
        <v>177</v>
      </c>
      <c r="D7098" s="4" t="s">
        <v>76</v>
      </c>
      <c r="E7098" s="4" t="s">
        <v>197</v>
      </c>
      <c r="F7098" s="3">
        <v>43007</v>
      </c>
      <c r="G7098" s="3">
        <v>43016</v>
      </c>
      <c r="H7098">
        <v>0</v>
      </c>
      <c r="I7098" s="4" t="s">
        <v>9014</v>
      </c>
      <c r="J7098" s="4" t="s">
        <v>9015</v>
      </c>
      <c r="K7098" s="4" t="s">
        <v>9012</v>
      </c>
      <c r="L7098">
        <v>55</v>
      </c>
      <c r="M7098" s="4" t="s">
        <v>9322</v>
      </c>
      <c r="N7098">
        <v>1997</v>
      </c>
      <c r="O7098">
        <v>8170.38</v>
      </c>
      <c r="P7098">
        <v>16499</v>
      </c>
      <c r="Q7098" s="4" t="s">
        <v>77</v>
      </c>
      <c r="R7098" s="4" t="s">
        <v>24</v>
      </c>
      <c r="S7098">
        <v>9</v>
      </c>
    </row>
    <row r="7099" spans="1:19">
      <c r="A7099" s="4" t="s">
        <v>7306</v>
      </c>
      <c r="B7099" s="4" t="s">
        <v>208</v>
      </c>
      <c r="C7099" s="4" t="s">
        <v>192</v>
      </c>
      <c r="D7099" s="4" t="s">
        <v>51</v>
      </c>
      <c r="E7099" s="4" t="s">
        <v>197</v>
      </c>
      <c r="F7099" s="3">
        <v>43007</v>
      </c>
      <c r="G7099" s="3">
        <v>43011</v>
      </c>
      <c r="H7099">
        <v>0</v>
      </c>
      <c r="I7099" s="4" t="s">
        <v>9014</v>
      </c>
      <c r="J7099" s="4" t="s">
        <v>9015</v>
      </c>
      <c r="K7099" s="4" t="s">
        <v>9012</v>
      </c>
      <c r="L7099">
        <v>3393</v>
      </c>
      <c r="M7099" s="4" t="s">
        <v>36</v>
      </c>
      <c r="N7099">
        <v>1982</v>
      </c>
      <c r="O7099">
        <v>4618</v>
      </c>
      <c r="P7099">
        <v>10083</v>
      </c>
      <c r="Q7099" s="4" t="s">
        <v>23</v>
      </c>
      <c r="R7099" s="4" t="s">
        <v>24</v>
      </c>
      <c r="S7099">
        <v>4</v>
      </c>
    </row>
    <row r="7100" spans="1:19">
      <c r="A7100" s="4" t="s">
        <v>7307</v>
      </c>
      <c r="B7100" s="4" t="s">
        <v>185</v>
      </c>
      <c r="C7100" s="4" t="s">
        <v>177</v>
      </c>
      <c r="D7100" s="4" t="s">
        <v>24</v>
      </c>
      <c r="E7100" s="4" t="s">
        <v>193</v>
      </c>
      <c r="F7100" s="3">
        <v>43007</v>
      </c>
      <c r="G7100" s="3"/>
      <c r="I7100" s="4" t="s">
        <v>9023</v>
      </c>
      <c r="J7100" s="4" t="s">
        <v>9024</v>
      </c>
      <c r="K7100" s="4" t="s">
        <v>9012</v>
      </c>
      <c r="L7100">
        <v>55</v>
      </c>
      <c r="M7100" s="4"/>
      <c r="Q7100" s="4"/>
      <c r="R7100" s="4"/>
    </row>
    <row r="7101" spans="1:19">
      <c r="A7101" s="4" t="s">
        <v>7308</v>
      </c>
      <c r="B7101" s="4" t="s">
        <v>185</v>
      </c>
      <c r="C7101" s="4" t="s">
        <v>179</v>
      </c>
      <c r="D7101" s="4" t="s">
        <v>87</v>
      </c>
      <c r="E7101" s="4" t="s">
        <v>197</v>
      </c>
      <c r="F7101" s="3">
        <v>43007</v>
      </c>
      <c r="G7101" s="3">
        <v>43014</v>
      </c>
      <c r="H7101">
        <v>0</v>
      </c>
      <c r="I7101" s="4" t="s">
        <v>9023</v>
      </c>
      <c r="J7101" s="4" t="s">
        <v>9024</v>
      </c>
      <c r="K7101" s="4" t="s">
        <v>9010</v>
      </c>
      <c r="L7101">
        <v>550</v>
      </c>
      <c r="M7101" s="4" t="s">
        <v>26</v>
      </c>
      <c r="N7101">
        <v>2004</v>
      </c>
      <c r="O7101">
        <v>1618.89</v>
      </c>
      <c r="P7101">
        <v>3889</v>
      </c>
      <c r="Q7101" s="4" t="s">
        <v>23</v>
      </c>
      <c r="R7101" s="4" t="s">
        <v>24</v>
      </c>
      <c r="S7101">
        <v>7</v>
      </c>
    </row>
    <row r="7102" spans="1:19">
      <c r="A7102" s="4" t="s">
        <v>7309</v>
      </c>
      <c r="B7102" s="4" t="s">
        <v>185</v>
      </c>
      <c r="C7102" s="4" t="s">
        <v>177</v>
      </c>
      <c r="D7102" s="4" t="s">
        <v>56</v>
      </c>
      <c r="E7102" s="4" t="s">
        <v>172</v>
      </c>
      <c r="F7102" s="3">
        <v>43007</v>
      </c>
      <c r="G7102" s="3">
        <v>43077</v>
      </c>
      <c r="H7102">
        <v>59</v>
      </c>
      <c r="I7102" s="4" t="s">
        <v>9023</v>
      </c>
      <c r="J7102" s="4" t="s">
        <v>9024</v>
      </c>
      <c r="K7102" s="4" t="s">
        <v>9012</v>
      </c>
      <c r="L7102">
        <v>55</v>
      </c>
      <c r="M7102" s="4" t="s">
        <v>55</v>
      </c>
      <c r="N7102">
        <v>1999</v>
      </c>
      <c r="O7102">
        <v>1699.85</v>
      </c>
      <c r="P7102">
        <v>5108</v>
      </c>
      <c r="Q7102" s="4" t="s">
        <v>23</v>
      </c>
      <c r="R7102" s="4" t="s">
        <v>24</v>
      </c>
      <c r="S7102">
        <v>70</v>
      </c>
    </row>
    <row r="7103" spans="1:19">
      <c r="A7103" s="4" t="s">
        <v>7310</v>
      </c>
      <c r="B7103" s="4" t="s">
        <v>216</v>
      </c>
      <c r="C7103" s="4" t="s">
        <v>177</v>
      </c>
      <c r="D7103" s="4" t="s">
        <v>83</v>
      </c>
      <c r="E7103" s="4" t="s">
        <v>197</v>
      </c>
      <c r="F7103" s="3">
        <v>43007</v>
      </c>
      <c r="G7103" s="3">
        <v>43016</v>
      </c>
      <c r="H7103">
        <v>0</v>
      </c>
      <c r="I7103" s="4" t="s">
        <v>9018</v>
      </c>
      <c r="J7103" s="4" t="s">
        <v>9019</v>
      </c>
      <c r="K7103" s="4" t="s">
        <v>9012</v>
      </c>
      <c r="L7103">
        <v>55</v>
      </c>
      <c r="M7103" s="4" t="s">
        <v>33</v>
      </c>
      <c r="N7103">
        <v>2004</v>
      </c>
      <c r="O7103">
        <v>702.72</v>
      </c>
      <c r="P7103">
        <v>1831</v>
      </c>
      <c r="Q7103" s="4" t="s">
        <v>23</v>
      </c>
      <c r="R7103" s="4" t="s">
        <v>24</v>
      </c>
      <c r="S7103">
        <v>9</v>
      </c>
    </row>
    <row r="7104" spans="1:19">
      <c r="A7104" s="4" t="s">
        <v>7311</v>
      </c>
      <c r="B7104" s="4" t="s">
        <v>181</v>
      </c>
      <c r="C7104" s="4" t="s">
        <v>179</v>
      </c>
      <c r="D7104" s="4" t="s">
        <v>81</v>
      </c>
      <c r="E7104" s="4" t="s">
        <v>172</v>
      </c>
      <c r="F7104" s="3">
        <v>43007</v>
      </c>
      <c r="G7104" s="3">
        <v>43013</v>
      </c>
      <c r="H7104">
        <v>502</v>
      </c>
      <c r="I7104" s="4" t="s">
        <v>9026</v>
      </c>
      <c r="J7104" s="4" t="s">
        <v>9024</v>
      </c>
      <c r="K7104" s="4" t="s">
        <v>9010</v>
      </c>
      <c r="L7104">
        <v>550</v>
      </c>
      <c r="M7104" s="4" t="s">
        <v>33</v>
      </c>
      <c r="N7104">
        <v>1989</v>
      </c>
      <c r="O7104">
        <v>1388.67</v>
      </c>
      <c r="P7104">
        <v>3583</v>
      </c>
      <c r="Q7104" s="4" t="s">
        <v>23</v>
      </c>
      <c r="R7104" s="4" t="s">
        <v>24</v>
      </c>
      <c r="S7104">
        <v>6</v>
      </c>
    </row>
    <row r="7105" spans="1:19">
      <c r="A7105" s="4" t="s">
        <v>7312</v>
      </c>
      <c r="B7105" s="4" t="s">
        <v>183</v>
      </c>
      <c r="C7105" s="4" t="s">
        <v>179</v>
      </c>
      <c r="D7105" s="4" t="s">
        <v>100</v>
      </c>
      <c r="E7105" s="4" t="s">
        <v>197</v>
      </c>
      <c r="F7105" s="3">
        <v>43008</v>
      </c>
      <c r="G7105" s="3">
        <v>43073</v>
      </c>
      <c r="H7105">
        <v>0</v>
      </c>
      <c r="I7105" s="4" t="s">
        <v>9014</v>
      </c>
      <c r="J7105" s="4" t="s">
        <v>9015</v>
      </c>
      <c r="K7105" s="4" t="s">
        <v>9010</v>
      </c>
      <c r="L7105">
        <v>550</v>
      </c>
      <c r="M7105" s="4" t="s">
        <v>9322</v>
      </c>
      <c r="N7105">
        <v>1987</v>
      </c>
      <c r="O7105">
        <v>2938.67</v>
      </c>
      <c r="P7105">
        <v>8775</v>
      </c>
      <c r="Q7105" s="4" t="s">
        <v>101</v>
      </c>
      <c r="R7105" s="4" t="s">
        <v>24</v>
      </c>
      <c r="S7105">
        <v>65</v>
      </c>
    </row>
    <row r="7106" spans="1:19">
      <c r="A7106" s="4" t="s">
        <v>7313</v>
      </c>
      <c r="B7106" s="4" t="s">
        <v>183</v>
      </c>
      <c r="C7106" s="4" t="s">
        <v>199</v>
      </c>
      <c r="D7106" s="4" t="s">
        <v>118</v>
      </c>
      <c r="E7106" s="4" t="s">
        <v>197</v>
      </c>
      <c r="F7106" s="3">
        <v>43008</v>
      </c>
      <c r="G7106" s="3">
        <v>43009</v>
      </c>
      <c r="H7106">
        <v>0</v>
      </c>
      <c r="I7106" s="4" t="s">
        <v>9014</v>
      </c>
      <c r="J7106" s="4" t="s">
        <v>9015</v>
      </c>
      <c r="K7106" s="4" t="s">
        <v>9010</v>
      </c>
      <c r="L7106">
        <v>5482</v>
      </c>
      <c r="M7106" s="4" t="s">
        <v>33</v>
      </c>
      <c r="N7106">
        <v>1995</v>
      </c>
      <c r="O7106">
        <v>332.43</v>
      </c>
      <c r="P7106">
        <v>799</v>
      </c>
      <c r="Q7106" s="4" t="s">
        <v>23</v>
      </c>
      <c r="R7106" s="4" t="s">
        <v>24</v>
      </c>
      <c r="S7106">
        <v>1</v>
      </c>
    </row>
    <row r="7107" spans="1:19">
      <c r="A7107" s="4" t="s">
        <v>7314</v>
      </c>
      <c r="B7107" s="4" t="s">
        <v>261</v>
      </c>
      <c r="C7107" s="4" t="s">
        <v>179</v>
      </c>
      <c r="D7107" s="4" t="s">
        <v>107</v>
      </c>
      <c r="E7107" s="4" t="s">
        <v>172</v>
      </c>
      <c r="F7107" s="3">
        <v>43008</v>
      </c>
      <c r="G7107" s="3">
        <v>43074</v>
      </c>
      <c r="H7107">
        <v>541</v>
      </c>
      <c r="I7107" s="4" t="s">
        <v>9021</v>
      </c>
      <c r="J7107" s="4" t="s">
        <v>9019</v>
      </c>
      <c r="K7107" s="4" t="s">
        <v>9010</v>
      </c>
      <c r="L7107">
        <v>550</v>
      </c>
      <c r="M7107" s="4" t="s">
        <v>26</v>
      </c>
      <c r="N7107">
        <v>1994</v>
      </c>
      <c r="O7107">
        <v>2818.38</v>
      </c>
      <c r="P7107">
        <v>6290</v>
      </c>
      <c r="Q7107" s="4" t="s">
        <v>23</v>
      </c>
      <c r="R7107" s="4" t="s">
        <v>24</v>
      </c>
      <c r="S7107">
        <v>66</v>
      </c>
    </row>
    <row r="7108" spans="1:19">
      <c r="A7108" s="4" t="s">
        <v>7315</v>
      </c>
      <c r="B7108" s="4" t="s">
        <v>246</v>
      </c>
      <c r="C7108" s="4" t="s">
        <v>199</v>
      </c>
      <c r="D7108" s="4" t="s">
        <v>95</v>
      </c>
      <c r="E7108" s="4" t="s">
        <v>172</v>
      </c>
      <c r="F7108" s="3">
        <v>43008</v>
      </c>
      <c r="G7108" s="3">
        <v>43088</v>
      </c>
      <c r="H7108">
        <v>5026</v>
      </c>
      <c r="I7108" s="4" t="s">
        <v>9021</v>
      </c>
      <c r="J7108" s="4" t="s">
        <v>9019</v>
      </c>
      <c r="K7108" s="4" t="s">
        <v>9010</v>
      </c>
      <c r="L7108">
        <v>5482</v>
      </c>
      <c r="M7108" s="4" t="s">
        <v>60</v>
      </c>
      <c r="N7108">
        <v>1997</v>
      </c>
      <c r="O7108">
        <v>882.12</v>
      </c>
      <c r="P7108">
        <v>2769</v>
      </c>
      <c r="Q7108" s="4" t="s">
        <v>23</v>
      </c>
      <c r="R7108" s="4" t="s">
        <v>24</v>
      </c>
      <c r="S7108">
        <v>80</v>
      </c>
    </row>
    <row r="7109" spans="1:19">
      <c r="A7109" s="4" t="s">
        <v>7316</v>
      </c>
      <c r="B7109" s="4" t="s">
        <v>304</v>
      </c>
      <c r="C7109" s="4" t="s">
        <v>192</v>
      </c>
      <c r="D7109" s="4" t="s">
        <v>51</v>
      </c>
      <c r="E7109" s="4" t="s">
        <v>172</v>
      </c>
      <c r="F7109" s="3">
        <v>43008</v>
      </c>
      <c r="G7109" s="3">
        <v>43018</v>
      </c>
      <c r="H7109">
        <v>3148</v>
      </c>
      <c r="I7109" s="4" t="s">
        <v>9014</v>
      </c>
      <c r="J7109" s="4" t="s">
        <v>9015</v>
      </c>
      <c r="K7109" s="4" t="s">
        <v>9012</v>
      </c>
      <c r="L7109">
        <v>3393</v>
      </c>
      <c r="M7109" s="4" t="s">
        <v>36</v>
      </c>
      <c r="N7109">
        <v>1982</v>
      </c>
      <c r="O7109">
        <v>4618</v>
      </c>
      <c r="P7109">
        <v>10083</v>
      </c>
      <c r="Q7109" s="4" t="s">
        <v>23</v>
      </c>
      <c r="R7109" s="4" t="s">
        <v>24</v>
      </c>
      <c r="S7109">
        <v>10</v>
      </c>
    </row>
    <row r="7110" spans="1:19">
      <c r="A7110" s="4" t="s">
        <v>7317</v>
      </c>
      <c r="B7110" s="4" t="s">
        <v>174</v>
      </c>
      <c r="C7110" s="4" t="s">
        <v>171</v>
      </c>
      <c r="D7110" s="4" t="s">
        <v>79</v>
      </c>
      <c r="E7110" s="4" t="s">
        <v>197</v>
      </c>
      <c r="F7110" s="3">
        <v>43008</v>
      </c>
      <c r="G7110" s="3">
        <v>43014</v>
      </c>
      <c r="H7110">
        <v>0</v>
      </c>
      <c r="I7110" s="4" t="s">
        <v>9016</v>
      </c>
      <c r="J7110" s="4" t="s">
        <v>9015</v>
      </c>
      <c r="K7110" s="4" t="s">
        <v>9010</v>
      </c>
      <c r="L7110">
        <v>1096</v>
      </c>
      <c r="M7110" s="4" t="s">
        <v>26</v>
      </c>
      <c r="N7110">
        <v>2002</v>
      </c>
      <c r="O7110">
        <v>3178.24</v>
      </c>
      <c r="P7110">
        <v>4540</v>
      </c>
      <c r="Q7110" s="4" t="s">
        <v>23</v>
      </c>
      <c r="R7110" s="4" t="s">
        <v>24</v>
      </c>
      <c r="S7110">
        <v>6</v>
      </c>
    </row>
    <row r="7111" spans="1:19">
      <c r="A7111" s="4" t="s">
        <v>7318</v>
      </c>
      <c r="B7111" s="4" t="s">
        <v>174</v>
      </c>
      <c r="C7111" s="4" t="s">
        <v>9011</v>
      </c>
      <c r="D7111" s="4" t="s">
        <v>29</v>
      </c>
      <c r="E7111" s="4" t="s">
        <v>197</v>
      </c>
      <c r="F7111" s="3">
        <v>43008</v>
      </c>
      <c r="G7111" s="3">
        <v>43020</v>
      </c>
      <c r="H7111">
        <v>0</v>
      </c>
      <c r="I7111" s="4" t="s">
        <v>9016</v>
      </c>
      <c r="J7111" s="4" t="s">
        <v>9015</v>
      </c>
      <c r="K7111" s="4" t="s">
        <v>9010</v>
      </c>
      <c r="L7111">
        <v>4821</v>
      </c>
      <c r="M7111" s="4" t="s">
        <v>26</v>
      </c>
      <c r="N7111">
        <v>2012</v>
      </c>
      <c r="O7111">
        <v>587.34</v>
      </c>
      <c r="P7111">
        <v>1356</v>
      </c>
      <c r="Q7111" s="4" t="s">
        <v>30</v>
      </c>
      <c r="R7111" s="4" t="s">
        <v>24</v>
      </c>
      <c r="S7111">
        <v>12</v>
      </c>
    </row>
    <row r="7112" spans="1:19">
      <c r="A7112" s="4" t="s">
        <v>7319</v>
      </c>
      <c r="B7112" s="4" t="s">
        <v>174</v>
      </c>
      <c r="C7112" s="4" t="s">
        <v>9011</v>
      </c>
      <c r="D7112" s="4" t="s">
        <v>79</v>
      </c>
      <c r="E7112" s="4" t="s">
        <v>197</v>
      </c>
      <c r="F7112" s="3">
        <v>43008</v>
      </c>
      <c r="G7112" s="3">
        <v>43013</v>
      </c>
      <c r="H7112">
        <v>0</v>
      </c>
      <c r="I7112" s="4" t="s">
        <v>9016</v>
      </c>
      <c r="J7112" s="4" t="s">
        <v>9015</v>
      </c>
      <c r="K7112" s="4" t="s">
        <v>9010</v>
      </c>
      <c r="L7112">
        <v>4821</v>
      </c>
      <c r="M7112" s="4" t="s">
        <v>26</v>
      </c>
      <c r="N7112">
        <v>2002</v>
      </c>
      <c r="O7112">
        <v>3178.24</v>
      </c>
      <c r="P7112">
        <v>4540</v>
      </c>
      <c r="Q7112" s="4" t="s">
        <v>23</v>
      </c>
      <c r="R7112" s="4" t="s">
        <v>24</v>
      </c>
      <c r="S7112">
        <v>5</v>
      </c>
    </row>
    <row r="7113" spans="1:19">
      <c r="A7113" s="4" t="s">
        <v>7320</v>
      </c>
      <c r="B7113" s="4" t="s">
        <v>174</v>
      </c>
      <c r="C7113" s="4" t="s">
        <v>192</v>
      </c>
      <c r="D7113" s="4" t="s">
        <v>104</v>
      </c>
      <c r="E7113" s="4" t="s">
        <v>172</v>
      </c>
      <c r="F7113" s="3">
        <v>43008</v>
      </c>
      <c r="G7113" s="3">
        <v>43017</v>
      </c>
      <c r="H7113">
        <v>3006</v>
      </c>
      <c r="I7113" s="4" t="s">
        <v>9016</v>
      </c>
      <c r="J7113" s="4" t="s">
        <v>9015</v>
      </c>
      <c r="K7113" s="4" t="s">
        <v>9012</v>
      </c>
      <c r="L7113">
        <v>3393</v>
      </c>
      <c r="M7113" s="4" t="s">
        <v>9322</v>
      </c>
      <c r="N7113">
        <v>1983</v>
      </c>
      <c r="O7113">
        <v>1008.06</v>
      </c>
      <c r="P7113">
        <v>1238</v>
      </c>
      <c r="Q7113" s="4" t="s">
        <v>23</v>
      </c>
      <c r="R7113" s="4" t="s">
        <v>24</v>
      </c>
      <c r="S7113">
        <v>9</v>
      </c>
    </row>
    <row r="7114" spans="1:19">
      <c r="A7114" s="4" t="s">
        <v>7321</v>
      </c>
      <c r="B7114" s="4" t="s">
        <v>237</v>
      </c>
      <c r="C7114" s="4" t="s">
        <v>177</v>
      </c>
      <c r="D7114" s="4" t="s">
        <v>88</v>
      </c>
      <c r="E7114" s="4" t="s">
        <v>197</v>
      </c>
      <c r="F7114" s="3">
        <v>43008</v>
      </c>
      <c r="G7114" s="3">
        <v>43088</v>
      </c>
      <c r="H7114">
        <v>0</v>
      </c>
      <c r="I7114" s="4" t="s">
        <v>9018</v>
      </c>
      <c r="J7114" s="4" t="s">
        <v>9019</v>
      </c>
      <c r="K7114" s="4" t="s">
        <v>9012</v>
      </c>
      <c r="L7114">
        <v>55</v>
      </c>
      <c r="M7114" s="4" t="s">
        <v>46</v>
      </c>
      <c r="N7114">
        <v>1984</v>
      </c>
      <c r="O7114">
        <v>3027.46</v>
      </c>
      <c r="P7114">
        <v>9516</v>
      </c>
      <c r="Q7114" s="4" t="s">
        <v>89</v>
      </c>
      <c r="R7114" s="4" t="s">
        <v>24</v>
      </c>
      <c r="S7114">
        <v>80</v>
      </c>
    </row>
    <row r="7115" spans="1:19">
      <c r="A7115" s="4" t="s">
        <v>7322</v>
      </c>
      <c r="B7115" s="4" t="s">
        <v>237</v>
      </c>
      <c r="C7115" s="4" t="s">
        <v>9011</v>
      </c>
      <c r="D7115" s="4" t="s">
        <v>82</v>
      </c>
      <c r="E7115" s="4" t="s">
        <v>172</v>
      </c>
      <c r="F7115" s="3">
        <v>43008</v>
      </c>
      <c r="G7115" s="3">
        <v>43015</v>
      </c>
      <c r="H7115">
        <v>5203</v>
      </c>
      <c r="I7115" s="4" t="s">
        <v>9018</v>
      </c>
      <c r="J7115" s="4" t="s">
        <v>9019</v>
      </c>
      <c r="K7115" s="4" t="s">
        <v>9010</v>
      </c>
      <c r="L7115">
        <v>4821</v>
      </c>
      <c r="M7115" s="4" t="s">
        <v>36</v>
      </c>
      <c r="N7115">
        <v>1982</v>
      </c>
      <c r="O7115">
        <v>11698.03</v>
      </c>
      <c r="P7115">
        <v>34288</v>
      </c>
      <c r="Q7115" s="4" t="s">
        <v>23</v>
      </c>
      <c r="R7115" s="4" t="s">
        <v>24</v>
      </c>
      <c r="S7115">
        <v>7</v>
      </c>
    </row>
    <row r="7116" spans="1:19">
      <c r="A7116" s="4" t="s">
        <v>7323</v>
      </c>
      <c r="B7116" s="4" t="s">
        <v>196</v>
      </c>
      <c r="C7116" s="4" t="s">
        <v>177</v>
      </c>
      <c r="D7116" s="4" t="s">
        <v>42</v>
      </c>
      <c r="E7116" s="4" t="s">
        <v>197</v>
      </c>
      <c r="F7116" s="3">
        <v>43008</v>
      </c>
      <c r="G7116" s="3">
        <v>43015</v>
      </c>
      <c r="H7116">
        <v>0</v>
      </c>
      <c r="I7116" s="4" t="s">
        <v>9016</v>
      </c>
      <c r="J7116" s="4" t="s">
        <v>9015</v>
      </c>
      <c r="K7116" s="4" t="s">
        <v>9012</v>
      </c>
      <c r="L7116">
        <v>55</v>
      </c>
      <c r="M7116" s="4" t="s">
        <v>26</v>
      </c>
      <c r="N7116">
        <v>2017</v>
      </c>
      <c r="O7116">
        <v>4.54</v>
      </c>
      <c r="P7116">
        <v>9</v>
      </c>
      <c r="Q7116" s="4" t="s">
        <v>23</v>
      </c>
      <c r="R7116" s="4" t="s">
        <v>24</v>
      </c>
      <c r="S7116">
        <v>7</v>
      </c>
    </row>
    <row r="7117" spans="1:19">
      <c r="A7117" s="4" t="s">
        <v>7324</v>
      </c>
      <c r="B7117" s="4" t="s">
        <v>203</v>
      </c>
      <c r="C7117" s="4" t="s">
        <v>192</v>
      </c>
      <c r="D7117" s="4" t="s">
        <v>122</v>
      </c>
      <c r="E7117" s="4" t="s">
        <v>172</v>
      </c>
      <c r="F7117" s="3">
        <v>43008</v>
      </c>
      <c r="G7117" s="3">
        <v>43079</v>
      </c>
      <c r="H7117">
        <v>2927</v>
      </c>
      <c r="I7117" s="4" t="s">
        <v>9023</v>
      </c>
      <c r="J7117" s="4" t="s">
        <v>9024</v>
      </c>
      <c r="K7117" s="4" t="s">
        <v>9012</v>
      </c>
      <c r="L7117">
        <v>3393</v>
      </c>
      <c r="M7117" s="4" t="s">
        <v>58</v>
      </c>
      <c r="N7117">
        <v>1993</v>
      </c>
      <c r="O7117">
        <v>7537.24</v>
      </c>
      <c r="P7117">
        <v>20293</v>
      </c>
      <c r="Q7117" s="4" t="s">
        <v>23</v>
      </c>
      <c r="R7117" s="4" t="s">
        <v>24</v>
      </c>
      <c r="S7117">
        <v>71</v>
      </c>
    </row>
    <row r="7118" spans="1:19">
      <c r="A7118" s="4" t="s">
        <v>7325</v>
      </c>
      <c r="B7118" s="4" t="s">
        <v>191</v>
      </c>
      <c r="C7118" s="4" t="s">
        <v>199</v>
      </c>
      <c r="D7118" s="4" t="s">
        <v>24</v>
      </c>
      <c r="E7118" s="4" t="s">
        <v>193</v>
      </c>
      <c r="F7118" s="3">
        <v>43008</v>
      </c>
      <c r="G7118" s="3"/>
      <c r="I7118" s="4" t="s">
        <v>9026</v>
      </c>
      <c r="J7118" s="4" t="s">
        <v>9024</v>
      </c>
      <c r="K7118" s="4" t="s">
        <v>9010</v>
      </c>
      <c r="L7118">
        <v>5482</v>
      </c>
      <c r="M7118" s="4"/>
      <c r="Q7118" s="4"/>
      <c r="R7118" s="4"/>
    </row>
    <row r="7119" spans="1:19">
      <c r="A7119" s="4" t="s">
        <v>7326</v>
      </c>
      <c r="B7119" s="4" t="s">
        <v>230</v>
      </c>
      <c r="C7119" s="4" t="s">
        <v>179</v>
      </c>
      <c r="D7119" s="4" t="s">
        <v>24</v>
      </c>
      <c r="E7119" s="4" t="s">
        <v>193</v>
      </c>
      <c r="F7119" s="3">
        <v>43008</v>
      </c>
      <c r="G7119" s="3"/>
      <c r="I7119" s="4" t="s">
        <v>9026</v>
      </c>
      <c r="J7119" s="4" t="s">
        <v>9024</v>
      </c>
      <c r="K7119" s="4" t="s">
        <v>9010</v>
      </c>
      <c r="L7119">
        <v>550</v>
      </c>
      <c r="M7119" s="4"/>
      <c r="Q7119" s="4"/>
      <c r="R7119" s="4"/>
    </row>
    <row r="7120" spans="1:19">
      <c r="A7120" s="4" t="s">
        <v>7327</v>
      </c>
      <c r="B7120" s="4" t="s">
        <v>230</v>
      </c>
      <c r="C7120" s="4" t="s">
        <v>179</v>
      </c>
      <c r="D7120" s="4" t="s">
        <v>102</v>
      </c>
      <c r="E7120" s="4" t="s">
        <v>197</v>
      </c>
      <c r="F7120" s="3">
        <v>43008</v>
      </c>
      <c r="G7120" s="3">
        <v>43016</v>
      </c>
      <c r="H7120">
        <v>0</v>
      </c>
      <c r="I7120" s="4" t="s">
        <v>9026</v>
      </c>
      <c r="J7120" s="4" t="s">
        <v>9024</v>
      </c>
      <c r="K7120" s="4" t="s">
        <v>9010</v>
      </c>
      <c r="L7120">
        <v>550</v>
      </c>
      <c r="M7120" s="4" t="s">
        <v>55</v>
      </c>
      <c r="N7120">
        <v>1994</v>
      </c>
      <c r="O7120">
        <v>1188.42</v>
      </c>
      <c r="P7120">
        <v>3015</v>
      </c>
      <c r="Q7120" s="4" t="s">
        <v>23</v>
      </c>
      <c r="R7120" s="4" t="s">
        <v>24</v>
      </c>
      <c r="S7120">
        <v>8</v>
      </c>
    </row>
    <row r="7121" spans="1:19">
      <c r="A7121" s="4" t="s">
        <v>7328</v>
      </c>
      <c r="B7121" s="4" t="s">
        <v>256</v>
      </c>
      <c r="C7121" s="4" t="s">
        <v>179</v>
      </c>
      <c r="D7121" s="4" t="s">
        <v>57</v>
      </c>
      <c r="E7121" s="4" t="s">
        <v>197</v>
      </c>
      <c r="F7121" s="3">
        <v>43008</v>
      </c>
      <c r="G7121" s="3">
        <v>43015</v>
      </c>
      <c r="H7121">
        <v>0</v>
      </c>
      <c r="I7121" s="4" t="s">
        <v>9014</v>
      </c>
      <c r="J7121" s="4" t="s">
        <v>9015</v>
      </c>
      <c r="K7121" s="4" t="s">
        <v>9010</v>
      </c>
      <c r="L7121">
        <v>550</v>
      </c>
      <c r="M7121" s="4" t="s">
        <v>58</v>
      </c>
      <c r="N7121">
        <v>2006</v>
      </c>
      <c r="O7121">
        <v>1102.43</v>
      </c>
      <c r="P7121">
        <v>1759</v>
      </c>
      <c r="Q7121" s="4" t="s">
        <v>23</v>
      </c>
      <c r="R7121" s="4" t="s">
        <v>24</v>
      </c>
      <c r="S7121">
        <v>7</v>
      </c>
    </row>
    <row r="7122" spans="1:19">
      <c r="A7122" s="4" t="s">
        <v>7329</v>
      </c>
      <c r="B7122" s="4" t="s">
        <v>256</v>
      </c>
      <c r="C7122" s="4" t="s">
        <v>192</v>
      </c>
      <c r="D7122" s="4" t="s">
        <v>79</v>
      </c>
      <c r="E7122" s="4" t="s">
        <v>197</v>
      </c>
      <c r="F7122" s="3">
        <v>43008</v>
      </c>
      <c r="G7122" s="3">
        <v>43089</v>
      </c>
      <c r="H7122">
        <v>0</v>
      </c>
      <c r="I7122" s="4" t="s">
        <v>9014</v>
      </c>
      <c r="J7122" s="4" t="s">
        <v>9015</v>
      </c>
      <c r="K7122" s="4" t="s">
        <v>9012</v>
      </c>
      <c r="L7122">
        <v>3393</v>
      </c>
      <c r="M7122" s="4" t="s">
        <v>26</v>
      </c>
      <c r="N7122">
        <v>2002</v>
      </c>
      <c r="O7122">
        <v>3178.24</v>
      </c>
      <c r="P7122">
        <v>4540</v>
      </c>
      <c r="Q7122" s="4" t="s">
        <v>23</v>
      </c>
      <c r="R7122" s="4" t="s">
        <v>24</v>
      </c>
      <c r="S7122">
        <v>81</v>
      </c>
    </row>
    <row r="7123" spans="1:19">
      <c r="A7123" s="4" t="s">
        <v>7330</v>
      </c>
      <c r="B7123" s="4" t="s">
        <v>256</v>
      </c>
      <c r="C7123" s="4" t="s">
        <v>199</v>
      </c>
      <c r="D7123" s="4" t="s">
        <v>27</v>
      </c>
      <c r="E7123" s="4" t="s">
        <v>172</v>
      </c>
      <c r="F7123" s="3">
        <v>43008</v>
      </c>
      <c r="G7123" s="3">
        <v>43019</v>
      </c>
      <c r="H7123">
        <v>6156</v>
      </c>
      <c r="I7123" s="4" t="s">
        <v>9014</v>
      </c>
      <c r="J7123" s="4" t="s">
        <v>9015</v>
      </c>
      <c r="K7123" s="4" t="s">
        <v>9010</v>
      </c>
      <c r="L7123">
        <v>5482</v>
      </c>
      <c r="M7123" s="4" t="s">
        <v>26</v>
      </c>
      <c r="N7123">
        <v>1986</v>
      </c>
      <c r="O7123">
        <v>647.17999999999995</v>
      </c>
      <c r="P7123">
        <v>1185</v>
      </c>
      <c r="Q7123" s="4" t="s">
        <v>28</v>
      </c>
      <c r="R7123" s="4" t="s">
        <v>24</v>
      </c>
      <c r="S7123">
        <v>11</v>
      </c>
    </row>
    <row r="7124" spans="1:19">
      <c r="A7124" s="4" t="s">
        <v>7331</v>
      </c>
      <c r="B7124" s="4" t="s">
        <v>244</v>
      </c>
      <c r="C7124" s="4" t="s">
        <v>9011</v>
      </c>
      <c r="D7124" s="4" t="s">
        <v>92</v>
      </c>
      <c r="E7124" s="4" t="s">
        <v>172</v>
      </c>
      <c r="F7124" s="3">
        <v>43008</v>
      </c>
      <c r="G7124" s="3">
        <v>43017</v>
      </c>
      <c r="H7124">
        <v>5007</v>
      </c>
      <c r="I7124" s="4" t="s">
        <v>9016</v>
      </c>
      <c r="J7124" s="4" t="s">
        <v>9015</v>
      </c>
      <c r="K7124" s="4" t="s">
        <v>9010</v>
      </c>
      <c r="L7124">
        <v>4821</v>
      </c>
      <c r="M7124" s="4" t="s">
        <v>73</v>
      </c>
      <c r="N7124">
        <v>1997</v>
      </c>
      <c r="O7124">
        <v>2041.73</v>
      </c>
      <c r="P7124">
        <v>5276</v>
      </c>
      <c r="Q7124" s="4" t="s">
        <v>23</v>
      </c>
      <c r="R7124" s="4" t="s">
        <v>24</v>
      </c>
      <c r="S7124">
        <v>9</v>
      </c>
    </row>
    <row r="7125" spans="1:19">
      <c r="A7125" s="4" t="s">
        <v>7332</v>
      </c>
      <c r="B7125" s="4" t="s">
        <v>201</v>
      </c>
      <c r="C7125" s="4" t="s">
        <v>199</v>
      </c>
      <c r="D7125" s="4" t="s">
        <v>24</v>
      </c>
      <c r="E7125" s="4" t="s">
        <v>193</v>
      </c>
      <c r="F7125" s="3">
        <v>43008</v>
      </c>
      <c r="G7125" s="3"/>
      <c r="I7125" s="4" t="s">
        <v>9026</v>
      </c>
      <c r="J7125" s="4" t="s">
        <v>9024</v>
      </c>
      <c r="K7125" s="4" t="s">
        <v>9010</v>
      </c>
      <c r="L7125">
        <v>5482</v>
      </c>
      <c r="M7125" s="4"/>
      <c r="Q7125" s="4"/>
      <c r="R7125" s="4"/>
    </row>
    <row r="7126" spans="1:19">
      <c r="A7126" s="4" t="s">
        <v>7333</v>
      </c>
      <c r="B7126" s="4" t="s">
        <v>201</v>
      </c>
      <c r="C7126" s="4" t="s">
        <v>177</v>
      </c>
      <c r="D7126" s="4" t="s">
        <v>105</v>
      </c>
      <c r="E7126" s="4" t="s">
        <v>172</v>
      </c>
      <c r="F7126" s="3">
        <v>43008</v>
      </c>
      <c r="G7126" s="3">
        <v>43075</v>
      </c>
      <c r="H7126">
        <v>59</v>
      </c>
      <c r="I7126" s="4" t="s">
        <v>9026</v>
      </c>
      <c r="J7126" s="4" t="s">
        <v>9024</v>
      </c>
      <c r="K7126" s="4" t="s">
        <v>9012</v>
      </c>
      <c r="L7126">
        <v>55</v>
      </c>
      <c r="M7126" s="4" t="s">
        <v>36</v>
      </c>
      <c r="N7126">
        <v>1996</v>
      </c>
      <c r="O7126">
        <v>6354.87</v>
      </c>
      <c r="P7126">
        <v>16780</v>
      </c>
      <c r="Q7126" s="4" t="s">
        <v>23</v>
      </c>
      <c r="R7126" s="4" t="s">
        <v>35</v>
      </c>
      <c r="S7126">
        <v>67</v>
      </c>
    </row>
    <row r="7127" spans="1:19">
      <c r="A7127" s="4" t="s">
        <v>7334</v>
      </c>
      <c r="B7127" s="4" t="s">
        <v>170</v>
      </c>
      <c r="C7127" s="4" t="s">
        <v>179</v>
      </c>
      <c r="D7127" s="4" t="s">
        <v>37</v>
      </c>
      <c r="E7127" s="4" t="s">
        <v>172</v>
      </c>
      <c r="F7127" s="3">
        <v>43008</v>
      </c>
      <c r="G7127" s="3">
        <v>43015</v>
      </c>
      <c r="H7127">
        <v>549</v>
      </c>
      <c r="I7127" s="4" t="s">
        <v>9014</v>
      </c>
      <c r="J7127" s="4" t="s">
        <v>9015</v>
      </c>
      <c r="K7127" s="4" t="s">
        <v>9010</v>
      </c>
      <c r="L7127">
        <v>550</v>
      </c>
      <c r="M7127" s="4" t="s">
        <v>33</v>
      </c>
      <c r="N7127">
        <v>2001</v>
      </c>
      <c r="O7127">
        <v>718.62</v>
      </c>
      <c r="P7127">
        <v>2448</v>
      </c>
      <c r="Q7127" s="4" t="s">
        <v>23</v>
      </c>
      <c r="R7127" s="4" t="s">
        <v>24</v>
      </c>
      <c r="S7127">
        <v>7</v>
      </c>
    </row>
    <row r="7128" spans="1:19">
      <c r="A7128" s="4" t="s">
        <v>7335</v>
      </c>
      <c r="B7128" s="4" t="s">
        <v>189</v>
      </c>
      <c r="C7128" s="4" t="s">
        <v>171</v>
      </c>
      <c r="D7128" s="4" t="s">
        <v>79</v>
      </c>
      <c r="E7128" s="4" t="s">
        <v>172</v>
      </c>
      <c r="F7128" s="3">
        <v>43008</v>
      </c>
      <c r="G7128" s="3">
        <v>43066</v>
      </c>
      <c r="H7128">
        <v>1117</v>
      </c>
      <c r="I7128" s="4" t="s">
        <v>9016</v>
      </c>
      <c r="J7128" s="4" t="s">
        <v>9015</v>
      </c>
      <c r="K7128" s="4" t="s">
        <v>9010</v>
      </c>
      <c r="L7128">
        <v>1096</v>
      </c>
      <c r="M7128" s="4" t="s">
        <v>26</v>
      </c>
      <c r="N7128">
        <v>2002</v>
      </c>
      <c r="O7128">
        <v>3178.24</v>
      </c>
      <c r="P7128">
        <v>4540</v>
      </c>
      <c r="Q7128" s="4" t="s">
        <v>23</v>
      </c>
      <c r="R7128" s="4" t="s">
        <v>24</v>
      </c>
      <c r="S7128">
        <v>58</v>
      </c>
    </row>
    <row r="7129" spans="1:19">
      <c r="A7129" s="4" t="s">
        <v>7336</v>
      </c>
      <c r="B7129" s="4" t="s">
        <v>208</v>
      </c>
      <c r="C7129" s="4" t="s">
        <v>177</v>
      </c>
      <c r="D7129" s="4" t="s">
        <v>109</v>
      </c>
      <c r="E7129" s="4" t="s">
        <v>172</v>
      </c>
      <c r="F7129" s="3">
        <v>43008</v>
      </c>
      <c r="G7129" s="3">
        <v>43016</v>
      </c>
      <c r="H7129">
        <v>57</v>
      </c>
      <c r="I7129" s="4" t="s">
        <v>9014</v>
      </c>
      <c r="J7129" s="4" t="s">
        <v>9015</v>
      </c>
      <c r="K7129" s="4" t="s">
        <v>9012</v>
      </c>
      <c r="L7129">
        <v>55</v>
      </c>
      <c r="M7129" s="4" t="s">
        <v>58</v>
      </c>
      <c r="N7129">
        <v>1987</v>
      </c>
      <c r="O7129">
        <v>1698.2</v>
      </c>
      <c r="P7129">
        <v>3798</v>
      </c>
      <c r="Q7129" s="4" t="s">
        <v>23</v>
      </c>
      <c r="R7129" s="4" t="s">
        <v>24</v>
      </c>
      <c r="S7129">
        <v>8</v>
      </c>
    </row>
    <row r="7130" spans="1:19">
      <c r="A7130" s="4" t="s">
        <v>7337</v>
      </c>
      <c r="B7130" s="4" t="s">
        <v>185</v>
      </c>
      <c r="C7130" s="4" t="s">
        <v>199</v>
      </c>
      <c r="D7130" s="4" t="s">
        <v>119</v>
      </c>
      <c r="E7130" s="4" t="s">
        <v>193</v>
      </c>
      <c r="F7130" s="3">
        <v>43008</v>
      </c>
      <c r="G7130" s="3"/>
      <c r="I7130" s="4" t="s">
        <v>9023</v>
      </c>
      <c r="J7130" s="4" t="s">
        <v>9024</v>
      </c>
      <c r="K7130" s="4" t="s">
        <v>9010</v>
      </c>
      <c r="L7130">
        <v>5482</v>
      </c>
      <c r="M7130" s="4" t="s">
        <v>55</v>
      </c>
      <c r="N7130">
        <v>1988</v>
      </c>
      <c r="O7130">
        <v>5266.09</v>
      </c>
      <c r="P7130">
        <v>8595</v>
      </c>
      <c r="Q7130" s="4" t="s">
        <v>23</v>
      </c>
      <c r="R7130" s="4" t="s">
        <v>56</v>
      </c>
    </row>
    <row r="7131" spans="1:19">
      <c r="A7131" s="4" t="s">
        <v>7338</v>
      </c>
      <c r="B7131" s="4" t="s">
        <v>185</v>
      </c>
      <c r="C7131" s="4" t="s">
        <v>179</v>
      </c>
      <c r="D7131" s="4" t="s">
        <v>87</v>
      </c>
      <c r="E7131" s="4" t="s">
        <v>197</v>
      </c>
      <c r="F7131" s="3">
        <v>43008</v>
      </c>
      <c r="G7131" s="3">
        <v>43017</v>
      </c>
      <c r="H7131">
        <v>0</v>
      </c>
      <c r="I7131" s="4" t="s">
        <v>9023</v>
      </c>
      <c r="J7131" s="4" t="s">
        <v>9024</v>
      </c>
      <c r="K7131" s="4" t="s">
        <v>9010</v>
      </c>
      <c r="L7131">
        <v>550</v>
      </c>
      <c r="M7131" s="4" t="s">
        <v>26</v>
      </c>
      <c r="N7131">
        <v>2004</v>
      </c>
      <c r="O7131">
        <v>1618.89</v>
      </c>
      <c r="P7131">
        <v>3889</v>
      </c>
      <c r="Q7131" s="4" t="s">
        <v>23</v>
      </c>
      <c r="R7131" s="4" t="s">
        <v>24</v>
      </c>
      <c r="S7131">
        <v>9</v>
      </c>
    </row>
    <row r="7132" spans="1:19">
      <c r="A7132" s="4" t="s">
        <v>7339</v>
      </c>
      <c r="B7132" s="4" t="s">
        <v>216</v>
      </c>
      <c r="C7132" s="4" t="s">
        <v>177</v>
      </c>
      <c r="D7132" s="4" t="s">
        <v>21</v>
      </c>
      <c r="E7132" s="4" t="s">
        <v>197</v>
      </c>
      <c r="F7132" s="3">
        <v>43008</v>
      </c>
      <c r="G7132" s="3">
        <v>43016</v>
      </c>
      <c r="H7132">
        <v>0</v>
      </c>
      <c r="I7132" s="4" t="s">
        <v>9018</v>
      </c>
      <c r="J7132" s="4" t="s">
        <v>9019</v>
      </c>
      <c r="K7132" s="4" t="s">
        <v>9012</v>
      </c>
      <c r="L7132">
        <v>55</v>
      </c>
      <c r="M7132" s="4" t="s">
        <v>9322</v>
      </c>
      <c r="N7132">
        <v>1996</v>
      </c>
      <c r="O7132">
        <v>1100.04</v>
      </c>
      <c r="P7132">
        <v>2822</v>
      </c>
      <c r="Q7132" s="4" t="s">
        <v>23</v>
      </c>
      <c r="R7132" s="4" t="s">
        <v>24</v>
      </c>
      <c r="S7132">
        <v>8</v>
      </c>
    </row>
    <row r="7133" spans="1:19">
      <c r="A7133" s="4" t="s">
        <v>7340</v>
      </c>
      <c r="B7133" s="4" t="s">
        <v>216</v>
      </c>
      <c r="C7133" s="4" t="s">
        <v>177</v>
      </c>
      <c r="D7133" s="4" t="s">
        <v>107</v>
      </c>
      <c r="E7133" s="4" t="s">
        <v>172</v>
      </c>
      <c r="F7133" s="3">
        <v>43008</v>
      </c>
      <c r="G7133" s="3">
        <v>43093</v>
      </c>
      <c r="H7133">
        <v>55</v>
      </c>
      <c r="I7133" s="4" t="s">
        <v>9018</v>
      </c>
      <c r="J7133" s="4" t="s">
        <v>9019</v>
      </c>
      <c r="K7133" s="4" t="s">
        <v>9012</v>
      </c>
      <c r="L7133">
        <v>55</v>
      </c>
      <c r="M7133" s="4" t="s">
        <v>26</v>
      </c>
      <c r="N7133">
        <v>1994</v>
      </c>
      <c r="O7133">
        <v>2818.38</v>
      </c>
      <c r="P7133">
        <v>6290</v>
      </c>
      <c r="Q7133" s="4" t="s">
        <v>23</v>
      </c>
      <c r="R7133" s="4" t="s">
        <v>24</v>
      </c>
      <c r="S7133">
        <v>85</v>
      </c>
    </row>
    <row r="7134" spans="1:19">
      <c r="A7134" s="4" t="s">
        <v>7341</v>
      </c>
      <c r="B7134" s="4" t="s">
        <v>216</v>
      </c>
      <c r="C7134" s="4" t="s">
        <v>177</v>
      </c>
      <c r="D7134" s="4" t="s">
        <v>120</v>
      </c>
      <c r="E7134" s="4" t="s">
        <v>172</v>
      </c>
      <c r="F7134" s="3">
        <v>43008</v>
      </c>
      <c r="G7134" s="3">
        <v>43091</v>
      </c>
      <c r="H7134">
        <v>63</v>
      </c>
      <c r="I7134" s="4" t="s">
        <v>9018</v>
      </c>
      <c r="J7134" s="4" t="s">
        <v>9019</v>
      </c>
      <c r="K7134" s="4" t="s">
        <v>9012</v>
      </c>
      <c r="L7134">
        <v>55</v>
      </c>
      <c r="M7134" s="4" t="s">
        <v>58</v>
      </c>
      <c r="N7134">
        <v>1998</v>
      </c>
      <c r="O7134">
        <v>2022.14</v>
      </c>
      <c r="P7134">
        <v>5113</v>
      </c>
      <c r="Q7134" s="4" t="s">
        <v>23</v>
      </c>
      <c r="R7134" s="4" t="s">
        <v>24</v>
      </c>
      <c r="S7134">
        <v>83</v>
      </c>
    </row>
    <row r="7135" spans="1:19">
      <c r="A7135" s="4" t="s">
        <v>7342</v>
      </c>
      <c r="B7135" s="4" t="s">
        <v>181</v>
      </c>
      <c r="C7135" s="4" t="s">
        <v>171</v>
      </c>
      <c r="D7135" s="4" t="s">
        <v>102</v>
      </c>
      <c r="E7135" s="4" t="s">
        <v>172</v>
      </c>
      <c r="F7135" s="3">
        <v>43008</v>
      </c>
      <c r="G7135" s="3">
        <v>43016</v>
      </c>
      <c r="H7135">
        <v>1108</v>
      </c>
      <c r="I7135" s="4" t="s">
        <v>9026</v>
      </c>
      <c r="J7135" s="4" t="s">
        <v>9024</v>
      </c>
      <c r="K7135" s="4" t="s">
        <v>9010</v>
      </c>
      <c r="L7135">
        <v>1096</v>
      </c>
      <c r="M7135" s="4" t="s">
        <v>55</v>
      </c>
      <c r="N7135">
        <v>1994</v>
      </c>
      <c r="O7135">
        <v>1188.42</v>
      </c>
      <c r="P7135">
        <v>3015</v>
      </c>
      <c r="Q7135" s="4" t="s">
        <v>23</v>
      </c>
      <c r="R7135" s="4" t="s">
        <v>24</v>
      </c>
      <c r="S7135">
        <v>8</v>
      </c>
    </row>
    <row r="7136" spans="1:19">
      <c r="A7136" s="4" t="s">
        <v>7343</v>
      </c>
      <c r="B7136" s="4" t="s">
        <v>181</v>
      </c>
      <c r="C7136" s="4" t="s">
        <v>171</v>
      </c>
      <c r="D7136" s="4" t="s">
        <v>124</v>
      </c>
      <c r="E7136" s="4" t="s">
        <v>172</v>
      </c>
      <c r="F7136" s="3">
        <v>43008</v>
      </c>
      <c r="G7136" s="3">
        <v>43079</v>
      </c>
      <c r="H7136">
        <v>944</v>
      </c>
      <c r="I7136" s="4" t="s">
        <v>9026</v>
      </c>
      <c r="J7136" s="4" t="s">
        <v>9024</v>
      </c>
      <c r="K7136" s="4" t="s">
        <v>9010</v>
      </c>
      <c r="L7136">
        <v>1096</v>
      </c>
      <c r="M7136" s="4" t="s">
        <v>60</v>
      </c>
      <c r="N7136">
        <v>1983</v>
      </c>
      <c r="O7136">
        <v>2871.35</v>
      </c>
      <c r="P7136">
        <v>9561</v>
      </c>
      <c r="Q7136" s="4" t="s">
        <v>23</v>
      </c>
      <c r="R7136" s="4" t="s">
        <v>24</v>
      </c>
      <c r="S7136">
        <v>71</v>
      </c>
    </row>
    <row r="7137" spans="1:19">
      <c r="A7137" s="4" t="s">
        <v>7344</v>
      </c>
      <c r="B7137" s="4" t="s">
        <v>183</v>
      </c>
      <c r="C7137" s="4" t="s">
        <v>179</v>
      </c>
      <c r="D7137" s="4" t="s">
        <v>57</v>
      </c>
      <c r="E7137" s="4" t="s">
        <v>197</v>
      </c>
      <c r="F7137" s="3">
        <v>43009</v>
      </c>
      <c r="G7137" s="3">
        <v>43019</v>
      </c>
      <c r="H7137">
        <v>0</v>
      </c>
      <c r="I7137" s="4" t="s">
        <v>9014</v>
      </c>
      <c r="J7137" s="4" t="s">
        <v>9015</v>
      </c>
      <c r="K7137" s="4" t="s">
        <v>9010</v>
      </c>
      <c r="L7137">
        <v>550</v>
      </c>
      <c r="M7137" s="4" t="s">
        <v>58</v>
      </c>
      <c r="N7137">
        <v>2006</v>
      </c>
      <c r="O7137">
        <v>1102.43</v>
      </c>
      <c r="P7137">
        <v>1759</v>
      </c>
      <c r="Q7137" s="4" t="s">
        <v>23</v>
      </c>
      <c r="R7137" s="4" t="s">
        <v>24</v>
      </c>
      <c r="S7137">
        <v>10</v>
      </c>
    </row>
    <row r="7138" spans="1:19">
      <c r="A7138" s="4" t="s">
        <v>7345</v>
      </c>
      <c r="B7138" s="4" t="s">
        <v>261</v>
      </c>
      <c r="C7138" s="4" t="s">
        <v>192</v>
      </c>
      <c r="D7138" s="4" t="s">
        <v>117</v>
      </c>
      <c r="E7138" s="4" t="s">
        <v>197</v>
      </c>
      <c r="F7138" s="3">
        <v>43009</v>
      </c>
      <c r="G7138" s="3">
        <v>43014</v>
      </c>
      <c r="H7138">
        <v>0</v>
      </c>
      <c r="I7138" s="4" t="s">
        <v>9021</v>
      </c>
      <c r="J7138" s="4" t="s">
        <v>9019</v>
      </c>
      <c r="K7138" s="4" t="s">
        <v>9012</v>
      </c>
      <c r="L7138">
        <v>3393</v>
      </c>
      <c r="M7138" s="4" t="s">
        <v>26</v>
      </c>
      <c r="N7138">
        <v>1996</v>
      </c>
      <c r="O7138">
        <v>439.21</v>
      </c>
      <c r="P7138">
        <v>792</v>
      </c>
      <c r="Q7138" s="4" t="s">
        <v>23</v>
      </c>
      <c r="R7138" s="4" t="s">
        <v>24</v>
      </c>
      <c r="S7138">
        <v>5</v>
      </c>
    </row>
    <row r="7139" spans="1:19">
      <c r="A7139" s="4" t="s">
        <v>7346</v>
      </c>
      <c r="B7139" s="4" t="s">
        <v>246</v>
      </c>
      <c r="C7139" s="4" t="s">
        <v>179</v>
      </c>
      <c r="D7139" s="4" t="s">
        <v>105</v>
      </c>
      <c r="E7139" s="4" t="s">
        <v>193</v>
      </c>
      <c r="F7139" s="3">
        <v>43009</v>
      </c>
      <c r="G7139" s="3"/>
      <c r="I7139" s="4" t="s">
        <v>9021</v>
      </c>
      <c r="J7139" s="4" t="s">
        <v>9019</v>
      </c>
      <c r="K7139" s="4" t="s">
        <v>9010</v>
      </c>
      <c r="L7139">
        <v>550</v>
      </c>
      <c r="M7139" s="4" t="s">
        <v>36</v>
      </c>
      <c r="N7139">
        <v>1996</v>
      </c>
      <c r="O7139">
        <v>6354.87</v>
      </c>
      <c r="P7139">
        <v>16780</v>
      </c>
      <c r="Q7139" s="4" t="s">
        <v>23</v>
      </c>
      <c r="R7139" s="4" t="s">
        <v>35</v>
      </c>
    </row>
    <row r="7140" spans="1:19">
      <c r="A7140" s="4" t="s">
        <v>7347</v>
      </c>
      <c r="B7140" s="4" t="s">
        <v>246</v>
      </c>
      <c r="C7140" s="4" t="s">
        <v>171</v>
      </c>
      <c r="D7140" s="4" t="s">
        <v>38</v>
      </c>
      <c r="E7140" s="4" t="s">
        <v>193</v>
      </c>
      <c r="F7140" s="3">
        <v>43009</v>
      </c>
      <c r="G7140" s="3"/>
      <c r="I7140" s="4" t="s">
        <v>9021</v>
      </c>
      <c r="J7140" s="4" t="s">
        <v>9019</v>
      </c>
      <c r="K7140" s="4" t="s">
        <v>9010</v>
      </c>
      <c r="L7140">
        <v>1096</v>
      </c>
      <c r="M7140" s="4" t="s">
        <v>39</v>
      </c>
      <c r="N7140">
        <v>1993</v>
      </c>
      <c r="O7140">
        <v>4269.8999999999996</v>
      </c>
      <c r="P7140">
        <v>6472</v>
      </c>
      <c r="Q7140" s="4" t="s">
        <v>23</v>
      </c>
      <c r="R7140" s="4" t="s">
        <v>40</v>
      </c>
    </row>
    <row r="7141" spans="1:19">
      <c r="A7141" s="4" t="s">
        <v>7348</v>
      </c>
      <c r="B7141" s="4" t="s">
        <v>246</v>
      </c>
      <c r="C7141" s="4" t="s">
        <v>179</v>
      </c>
      <c r="D7141" s="4" t="s">
        <v>84</v>
      </c>
      <c r="E7141" s="4" t="s">
        <v>197</v>
      </c>
      <c r="F7141" s="3">
        <v>43009</v>
      </c>
      <c r="G7141" s="3">
        <v>43070</v>
      </c>
      <c r="H7141">
        <v>0</v>
      </c>
      <c r="I7141" s="4" t="s">
        <v>9021</v>
      </c>
      <c r="J7141" s="4" t="s">
        <v>9019</v>
      </c>
      <c r="K7141" s="4" t="s">
        <v>9010</v>
      </c>
      <c r="L7141">
        <v>550</v>
      </c>
      <c r="M7141" s="4" t="s">
        <v>9322</v>
      </c>
      <c r="N7141">
        <v>1980</v>
      </c>
      <c r="O7141">
        <v>7708.38</v>
      </c>
      <c r="P7141">
        <v>13756</v>
      </c>
      <c r="Q7141" s="4" t="s">
        <v>23</v>
      </c>
      <c r="R7141" s="4" t="s">
        <v>24</v>
      </c>
      <c r="S7141">
        <v>61</v>
      </c>
    </row>
    <row r="7142" spans="1:19">
      <c r="A7142" s="4" t="s">
        <v>7349</v>
      </c>
      <c r="B7142" s="4" t="s">
        <v>304</v>
      </c>
      <c r="C7142" s="4" t="s">
        <v>199</v>
      </c>
      <c r="D7142" s="4" t="s">
        <v>111</v>
      </c>
      <c r="E7142" s="4" t="s">
        <v>172</v>
      </c>
      <c r="F7142" s="3">
        <v>43009</v>
      </c>
      <c r="G7142" s="3">
        <v>43079</v>
      </c>
      <c r="H7142">
        <v>3704</v>
      </c>
      <c r="I7142" s="4" t="s">
        <v>9014</v>
      </c>
      <c r="J7142" s="4" t="s">
        <v>9015</v>
      </c>
      <c r="K7142" s="4" t="s">
        <v>9010</v>
      </c>
      <c r="L7142">
        <v>5482</v>
      </c>
      <c r="M7142" s="4" t="s">
        <v>33</v>
      </c>
      <c r="N7142">
        <v>1988</v>
      </c>
      <c r="O7142">
        <v>1376.8</v>
      </c>
      <c r="P7142">
        <v>1165</v>
      </c>
      <c r="Q7142" s="4" t="s">
        <v>112</v>
      </c>
      <c r="R7142" s="4" t="s">
        <v>24</v>
      </c>
      <c r="S7142">
        <v>70</v>
      </c>
    </row>
    <row r="7143" spans="1:19">
      <c r="A7143" s="4" t="s">
        <v>7350</v>
      </c>
      <c r="B7143" s="4" t="s">
        <v>279</v>
      </c>
      <c r="C7143" s="4" t="s">
        <v>199</v>
      </c>
      <c r="D7143" s="4" t="s">
        <v>84</v>
      </c>
      <c r="E7143" s="4" t="s">
        <v>197</v>
      </c>
      <c r="F7143" s="3">
        <v>43009</v>
      </c>
      <c r="G7143" s="3">
        <v>43015</v>
      </c>
      <c r="H7143">
        <v>0</v>
      </c>
      <c r="I7143" s="4" t="s">
        <v>9018</v>
      </c>
      <c r="J7143" s="4" t="s">
        <v>9019</v>
      </c>
      <c r="K7143" s="4" t="s">
        <v>9010</v>
      </c>
      <c r="L7143">
        <v>5482</v>
      </c>
      <c r="M7143" s="4" t="s">
        <v>9322</v>
      </c>
      <c r="N7143">
        <v>1980</v>
      </c>
      <c r="O7143">
        <v>7708.38</v>
      </c>
      <c r="P7143">
        <v>13756</v>
      </c>
      <c r="Q7143" s="4" t="s">
        <v>23</v>
      </c>
      <c r="R7143" s="4" t="s">
        <v>24</v>
      </c>
      <c r="S7143">
        <v>6</v>
      </c>
    </row>
    <row r="7144" spans="1:19">
      <c r="A7144" s="4" t="s">
        <v>7351</v>
      </c>
      <c r="B7144" s="4" t="s">
        <v>279</v>
      </c>
      <c r="C7144" s="4" t="s">
        <v>171</v>
      </c>
      <c r="D7144" s="4" t="s">
        <v>50</v>
      </c>
      <c r="E7144" s="4" t="s">
        <v>172</v>
      </c>
      <c r="F7144" s="3">
        <v>43009</v>
      </c>
      <c r="G7144" s="3">
        <v>43011</v>
      </c>
      <c r="H7144">
        <v>1076</v>
      </c>
      <c r="I7144" s="4" t="s">
        <v>9018</v>
      </c>
      <c r="J7144" s="4" t="s">
        <v>9019</v>
      </c>
      <c r="K7144" s="4" t="s">
        <v>9010</v>
      </c>
      <c r="L7144">
        <v>1096</v>
      </c>
      <c r="M7144" s="4" t="s">
        <v>9322</v>
      </c>
      <c r="N7144">
        <v>1992</v>
      </c>
      <c r="O7144">
        <v>1712.68</v>
      </c>
      <c r="P7144">
        <v>3194</v>
      </c>
      <c r="Q7144" s="4" t="s">
        <v>23</v>
      </c>
      <c r="R7144" s="4" t="s">
        <v>21</v>
      </c>
      <c r="S7144">
        <v>2</v>
      </c>
    </row>
    <row r="7145" spans="1:19">
      <c r="A7145" s="4" t="s">
        <v>7352</v>
      </c>
      <c r="B7145" s="4" t="s">
        <v>279</v>
      </c>
      <c r="C7145" s="4" t="s">
        <v>199</v>
      </c>
      <c r="D7145" s="4" t="s">
        <v>88</v>
      </c>
      <c r="E7145" s="4" t="s">
        <v>172</v>
      </c>
      <c r="F7145" s="3">
        <v>43009</v>
      </c>
      <c r="G7145" s="3">
        <v>43087</v>
      </c>
      <c r="H7145">
        <v>5528</v>
      </c>
      <c r="I7145" s="4" t="s">
        <v>9018</v>
      </c>
      <c r="J7145" s="4" t="s">
        <v>9019</v>
      </c>
      <c r="K7145" s="4" t="s">
        <v>9010</v>
      </c>
      <c r="L7145">
        <v>5482</v>
      </c>
      <c r="M7145" s="4" t="s">
        <v>46</v>
      </c>
      <c r="N7145">
        <v>1984</v>
      </c>
      <c r="O7145">
        <v>3027.46</v>
      </c>
      <c r="P7145">
        <v>9516</v>
      </c>
      <c r="Q7145" s="4" t="s">
        <v>89</v>
      </c>
      <c r="R7145" s="4" t="s">
        <v>24</v>
      </c>
      <c r="S7145">
        <v>78</v>
      </c>
    </row>
    <row r="7146" spans="1:19">
      <c r="A7146" s="4" t="s">
        <v>7353</v>
      </c>
      <c r="B7146" s="4" t="s">
        <v>210</v>
      </c>
      <c r="C7146" s="4" t="s">
        <v>171</v>
      </c>
      <c r="D7146" s="4" t="s">
        <v>123</v>
      </c>
      <c r="E7146" s="4" t="s">
        <v>193</v>
      </c>
      <c r="F7146" s="3">
        <v>43009</v>
      </c>
      <c r="G7146" s="3"/>
      <c r="I7146" s="4" t="s">
        <v>9021</v>
      </c>
      <c r="J7146" s="4" t="s">
        <v>9019</v>
      </c>
      <c r="K7146" s="4" t="s">
        <v>9010</v>
      </c>
      <c r="L7146">
        <v>1096</v>
      </c>
      <c r="M7146" s="4" t="s">
        <v>39</v>
      </c>
      <c r="N7146">
        <v>1989</v>
      </c>
      <c r="O7146">
        <v>3838.39</v>
      </c>
      <c r="P7146">
        <v>8274</v>
      </c>
      <c r="Q7146" s="4" t="s">
        <v>23</v>
      </c>
      <c r="R7146" s="4" t="s">
        <v>24</v>
      </c>
    </row>
    <row r="7147" spans="1:19">
      <c r="A7147" s="4" t="s">
        <v>7354</v>
      </c>
      <c r="B7147" s="4" t="s">
        <v>210</v>
      </c>
      <c r="C7147" s="4" t="s">
        <v>171</v>
      </c>
      <c r="D7147" s="4" t="s">
        <v>78</v>
      </c>
      <c r="E7147" s="4" t="s">
        <v>197</v>
      </c>
      <c r="F7147" s="3">
        <v>43009</v>
      </c>
      <c r="G7147" s="3">
        <v>43018</v>
      </c>
      <c r="H7147">
        <v>0</v>
      </c>
      <c r="I7147" s="4" t="s">
        <v>9021</v>
      </c>
      <c r="J7147" s="4" t="s">
        <v>9019</v>
      </c>
      <c r="K7147" s="4" t="s">
        <v>9010</v>
      </c>
      <c r="L7147">
        <v>1096</v>
      </c>
      <c r="M7147" s="4" t="s">
        <v>55</v>
      </c>
      <c r="N7147">
        <v>1994</v>
      </c>
      <c r="O7147">
        <v>6395.05</v>
      </c>
      <c r="P7147">
        <v>20275</v>
      </c>
      <c r="Q7147" s="4" t="s">
        <v>23</v>
      </c>
      <c r="R7147" s="4" t="s">
        <v>24</v>
      </c>
      <c r="S7147">
        <v>9</v>
      </c>
    </row>
    <row r="7148" spans="1:19">
      <c r="A7148" s="4" t="s">
        <v>7355</v>
      </c>
      <c r="B7148" s="4" t="s">
        <v>210</v>
      </c>
      <c r="C7148" s="4" t="s">
        <v>9011</v>
      </c>
      <c r="D7148" s="4" t="s">
        <v>125</v>
      </c>
      <c r="E7148" s="4" t="s">
        <v>197</v>
      </c>
      <c r="F7148" s="3">
        <v>43009</v>
      </c>
      <c r="G7148" s="3">
        <v>43070</v>
      </c>
      <c r="H7148">
        <v>0</v>
      </c>
      <c r="I7148" s="4" t="s">
        <v>9021</v>
      </c>
      <c r="J7148" s="4" t="s">
        <v>9019</v>
      </c>
      <c r="K7148" s="4" t="s">
        <v>9010</v>
      </c>
      <c r="L7148">
        <v>4821</v>
      </c>
      <c r="M7148" s="4" t="s">
        <v>33</v>
      </c>
      <c r="N7148">
        <v>2005</v>
      </c>
      <c r="O7148">
        <v>2261.0500000000002</v>
      </c>
      <c r="P7148">
        <v>3851</v>
      </c>
      <c r="Q7148" s="4" t="s">
        <v>23</v>
      </c>
      <c r="R7148" s="4" t="s">
        <v>24</v>
      </c>
      <c r="S7148">
        <v>61</v>
      </c>
    </row>
    <row r="7149" spans="1:19">
      <c r="A7149" s="4" t="s">
        <v>7356</v>
      </c>
      <c r="B7149" s="4" t="s">
        <v>174</v>
      </c>
      <c r="C7149" s="4" t="s">
        <v>9011</v>
      </c>
      <c r="D7149" s="4" t="s">
        <v>104</v>
      </c>
      <c r="E7149" s="4" t="s">
        <v>197</v>
      </c>
      <c r="F7149" s="3">
        <v>43009</v>
      </c>
      <c r="G7149" s="3">
        <v>43016</v>
      </c>
      <c r="H7149">
        <v>0</v>
      </c>
      <c r="I7149" s="4" t="s">
        <v>9016</v>
      </c>
      <c r="J7149" s="4" t="s">
        <v>9015</v>
      </c>
      <c r="K7149" s="4" t="s">
        <v>9010</v>
      </c>
      <c r="L7149">
        <v>4821</v>
      </c>
      <c r="M7149" s="4" t="s">
        <v>9322</v>
      </c>
      <c r="N7149">
        <v>1983</v>
      </c>
      <c r="O7149">
        <v>1008.06</v>
      </c>
      <c r="P7149">
        <v>1238</v>
      </c>
      <c r="Q7149" s="4" t="s">
        <v>23</v>
      </c>
      <c r="R7149" s="4" t="s">
        <v>24</v>
      </c>
      <c r="S7149">
        <v>7</v>
      </c>
    </row>
    <row r="7150" spans="1:19">
      <c r="A7150" s="4" t="s">
        <v>7357</v>
      </c>
      <c r="B7150" s="4" t="s">
        <v>174</v>
      </c>
      <c r="C7150" s="4" t="s">
        <v>9011</v>
      </c>
      <c r="D7150" s="4" t="s">
        <v>68</v>
      </c>
      <c r="E7150" s="4" t="s">
        <v>172</v>
      </c>
      <c r="F7150" s="3">
        <v>43009</v>
      </c>
      <c r="G7150" s="3">
        <v>43017</v>
      </c>
      <c r="H7150">
        <v>4594</v>
      </c>
      <c r="I7150" s="4" t="s">
        <v>9016</v>
      </c>
      <c r="J7150" s="4" t="s">
        <v>9015</v>
      </c>
      <c r="K7150" s="4" t="s">
        <v>9010</v>
      </c>
      <c r="L7150">
        <v>4821</v>
      </c>
      <c r="M7150" s="4" t="s">
        <v>9322</v>
      </c>
      <c r="N7150">
        <v>2000</v>
      </c>
      <c r="O7150">
        <v>1223.72</v>
      </c>
      <c r="P7150">
        <v>2497</v>
      </c>
      <c r="Q7150" s="4" t="s">
        <v>69</v>
      </c>
      <c r="R7150" s="4" t="s">
        <v>24</v>
      </c>
      <c r="S7150">
        <v>8</v>
      </c>
    </row>
    <row r="7151" spans="1:19">
      <c r="A7151" s="4" t="s">
        <v>7358</v>
      </c>
      <c r="B7151" s="4" t="s">
        <v>174</v>
      </c>
      <c r="C7151" s="4" t="s">
        <v>9011</v>
      </c>
      <c r="D7151" s="4" t="s">
        <v>106</v>
      </c>
      <c r="E7151" s="4" t="s">
        <v>172</v>
      </c>
      <c r="F7151" s="3">
        <v>43009</v>
      </c>
      <c r="G7151" s="3">
        <v>43075</v>
      </c>
      <c r="H7151">
        <v>6166</v>
      </c>
      <c r="I7151" s="4" t="s">
        <v>9016</v>
      </c>
      <c r="J7151" s="4" t="s">
        <v>9015</v>
      </c>
      <c r="K7151" s="4" t="s">
        <v>9010</v>
      </c>
      <c r="L7151">
        <v>4821</v>
      </c>
      <c r="M7151" s="4" t="s">
        <v>46</v>
      </c>
      <c r="N7151">
        <v>2012</v>
      </c>
      <c r="O7151">
        <v>45.39</v>
      </c>
      <c r="P7151">
        <v>100</v>
      </c>
      <c r="Q7151" s="4" t="s">
        <v>23</v>
      </c>
      <c r="R7151" s="4" t="s">
        <v>47</v>
      </c>
      <c r="S7151">
        <v>66</v>
      </c>
    </row>
    <row r="7152" spans="1:19">
      <c r="A7152" s="4" t="s">
        <v>7359</v>
      </c>
      <c r="B7152" s="4" t="s">
        <v>263</v>
      </c>
      <c r="C7152" s="4" t="s">
        <v>179</v>
      </c>
      <c r="D7152" s="4" t="s">
        <v>83</v>
      </c>
      <c r="E7152" s="4" t="s">
        <v>197</v>
      </c>
      <c r="F7152" s="3">
        <v>43009</v>
      </c>
      <c r="G7152" s="3">
        <v>43015</v>
      </c>
      <c r="H7152">
        <v>0</v>
      </c>
      <c r="I7152" s="4" t="s">
        <v>9021</v>
      </c>
      <c r="J7152" s="4" t="s">
        <v>9019</v>
      </c>
      <c r="K7152" s="4" t="s">
        <v>9010</v>
      </c>
      <c r="L7152">
        <v>550</v>
      </c>
      <c r="M7152" s="4" t="s">
        <v>33</v>
      </c>
      <c r="N7152">
        <v>2004</v>
      </c>
      <c r="O7152">
        <v>702.72</v>
      </c>
      <c r="P7152">
        <v>1831</v>
      </c>
      <c r="Q7152" s="4" t="s">
        <v>23</v>
      </c>
      <c r="R7152" s="4" t="s">
        <v>24</v>
      </c>
      <c r="S7152">
        <v>6</v>
      </c>
    </row>
    <row r="7153" spans="1:19">
      <c r="A7153" s="4" t="s">
        <v>7360</v>
      </c>
      <c r="B7153" s="4" t="s">
        <v>263</v>
      </c>
      <c r="C7153" s="4" t="s">
        <v>199</v>
      </c>
      <c r="D7153" s="4" t="s">
        <v>34</v>
      </c>
      <c r="E7153" s="4" t="s">
        <v>172</v>
      </c>
      <c r="F7153" s="3">
        <v>43009</v>
      </c>
      <c r="G7153" s="3">
        <v>43099</v>
      </c>
      <c r="H7153">
        <v>5270</v>
      </c>
      <c r="I7153" s="4" t="s">
        <v>9021</v>
      </c>
      <c r="J7153" s="4" t="s">
        <v>9019</v>
      </c>
      <c r="K7153" s="4" t="s">
        <v>9010</v>
      </c>
      <c r="L7153">
        <v>5482</v>
      </c>
      <c r="M7153" s="4" t="s">
        <v>9322</v>
      </c>
      <c r="N7153">
        <v>1993</v>
      </c>
      <c r="O7153">
        <v>1242.32</v>
      </c>
      <c r="P7153">
        <v>3027</v>
      </c>
      <c r="Q7153" s="4" t="s">
        <v>23</v>
      </c>
      <c r="R7153" s="4" t="s">
        <v>21</v>
      </c>
      <c r="S7153">
        <v>90</v>
      </c>
    </row>
    <row r="7154" spans="1:19">
      <c r="A7154" s="4" t="s">
        <v>7361</v>
      </c>
      <c r="B7154" s="4" t="s">
        <v>237</v>
      </c>
      <c r="C7154" s="4" t="s">
        <v>199</v>
      </c>
      <c r="D7154" s="4" t="s">
        <v>113</v>
      </c>
      <c r="E7154" s="4" t="s">
        <v>197</v>
      </c>
      <c r="F7154" s="3">
        <v>43009</v>
      </c>
      <c r="G7154" s="3">
        <v>43056</v>
      </c>
      <c r="H7154">
        <v>0</v>
      </c>
      <c r="I7154" s="4" t="s">
        <v>9018</v>
      </c>
      <c r="J7154" s="4" t="s">
        <v>9019</v>
      </c>
      <c r="K7154" s="4" t="s">
        <v>9010</v>
      </c>
      <c r="L7154">
        <v>5482</v>
      </c>
      <c r="M7154" s="4" t="s">
        <v>33</v>
      </c>
      <c r="N7154">
        <v>2000</v>
      </c>
      <c r="O7154">
        <v>167.89</v>
      </c>
      <c r="P7154">
        <v>493</v>
      </c>
      <c r="Q7154" s="4" t="s">
        <v>114</v>
      </c>
      <c r="R7154" s="4" t="s">
        <v>24</v>
      </c>
      <c r="S7154">
        <v>47</v>
      </c>
    </row>
    <row r="7155" spans="1:19">
      <c r="A7155" s="4" t="s">
        <v>7362</v>
      </c>
      <c r="B7155" s="4" t="s">
        <v>203</v>
      </c>
      <c r="C7155" s="4" t="s">
        <v>171</v>
      </c>
      <c r="D7155" s="4" t="s">
        <v>122</v>
      </c>
      <c r="E7155" s="4" t="s">
        <v>197</v>
      </c>
      <c r="F7155" s="3">
        <v>43009</v>
      </c>
      <c r="G7155" s="3">
        <v>43016</v>
      </c>
      <c r="H7155">
        <v>0</v>
      </c>
      <c r="I7155" s="4" t="s">
        <v>9023</v>
      </c>
      <c r="J7155" s="4" t="s">
        <v>9024</v>
      </c>
      <c r="K7155" s="4" t="s">
        <v>9010</v>
      </c>
      <c r="L7155">
        <v>1096</v>
      </c>
      <c r="M7155" s="4" t="s">
        <v>58</v>
      </c>
      <c r="N7155">
        <v>1993</v>
      </c>
      <c r="O7155">
        <v>7537.24</v>
      </c>
      <c r="P7155">
        <v>20293</v>
      </c>
      <c r="Q7155" s="4" t="s">
        <v>23</v>
      </c>
      <c r="R7155" s="4" t="s">
        <v>24</v>
      </c>
      <c r="S7155">
        <v>7</v>
      </c>
    </row>
    <row r="7156" spans="1:19">
      <c r="A7156" s="4" t="s">
        <v>7363</v>
      </c>
      <c r="B7156" s="4" t="s">
        <v>203</v>
      </c>
      <c r="C7156" s="4" t="s">
        <v>192</v>
      </c>
      <c r="D7156" s="4" t="s">
        <v>38</v>
      </c>
      <c r="E7156" s="4" t="s">
        <v>172</v>
      </c>
      <c r="F7156" s="3">
        <v>43009</v>
      </c>
      <c r="G7156" s="3">
        <v>43013</v>
      </c>
      <c r="H7156">
        <v>3169</v>
      </c>
      <c r="I7156" s="4" t="s">
        <v>9023</v>
      </c>
      <c r="J7156" s="4" t="s">
        <v>9024</v>
      </c>
      <c r="K7156" s="4" t="s">
        <v>9012</v>
      </c>
      <c r="L7156">
        <v>3393</v>
      </c>
      <c r="M7156" s="4" t="s">
        <v>39</v>
      </c>
      <c r="N7156">
        <v>1993</v>
      </c>
      <c r="O7156">
        <v>4269.8999999999996</v>
      </c>
      <c r="P7156">
        <v>6472</v>
      </c>
      <c r="Q7156" s="4" t="s">
        <v>23</v>
      </c>
      <c r="R7156" s="4" t="s">
        <v>40</v>
      </c>
      <c r="S7156">
        <v>4</v>
      </c>
    </row>
    <row r="7157" spans="1:19">
      <c r="A7157" s="4" t="s">
        <v>7364</v>
      </c>
      <c r="B7157" s="4" t="s">
        <v>343</v>
      </c>
      <c r="C7157" s="4" t="s">
        <v>179</v>
      </c>
      <c r="D7157" s="4" t="s">
        <v>119</v>
      </c>
      <c r="E7157" s="4" t="s">
        <v>172</v>
      </c>
      <c r="F7157" s="3">
        <v>43009</v>
      </c>
      <c r="G7157" s="3">
        <v>43063</v>
      </c>
      <c r="H7157">
        <v>571</v>
      </c>
      <c r="I7157" s="4" t="s">
        <v>9016</v>
      </c>
      <c r="J7157" s="4" t="s">
        <v>9015</v>
      </c>
      <c r="K7157" s="4" t="s">
        <v>9010</v>
      </c>
      <c r="L7157">
        <v>550</v>
      </c>
      <c r="M7157" s="4" t="s">
        <v>55</v>
      </c>
      <c r="N7157">
        <v>1988</v>
      </c>
      <c r="O7157">
        <v>5266.09</v>
      </c>
      <c r="P7157">
        <v>8595</v>
      </c>
      <c r="Q7157" s="4" t="s">
        <v>23</v>
      </c>
      <c r="R7157" s="4" t="s">
        <v>56</v>
      </c>
      <c r="S7157">
        <v>54</v>
      </c>
    </row>
    <row r="7158" spans="1:19">
      <c r="A7158" s="4" t="s">
        <v>7365</v>
      </c>
      <c r="B7158" s="4" t="s">
        <v>219</v>
      </c>
      <c r="C7158" s="4" t="s">
        <v>179</v>
      </c>
      <c r="D7158" s="4" t="s">
        <v>71</v>
      </c>
      <c r="E7158" s="4" t="s">
        <v>197</v>
      </c>
      <c r="F7158" s="3">
        <v>43009</v>
      </c>
      <c r="G7158" s="3">
        <v>43072</v>
      </c>
      <c r="H7158">
        <v>0</v>
      </c>
      <c r="I7158" s="4" t="s">
        <v>9026</v>
      </c>
      <c r="J7158" s="4" t="s">
        <v>9024</v>
      </c>
      <c r="K7158" s="4" t="s">
        <v>9010</v>
      </c>
      <c r="L7158">
        <v>550</v>
      </c>
      <c r="M7158" s="4" t="s">
        <v>46</v>
      </c>
      <c r="N7158">
        <v>2000</v>
      </c>
      <c r="O7158">
        <v>2952.73</v>
      </c>
      <c r="P7158">
        <v>5107</v>
      </c>
      <c r="Q7158" s="4" t="s">
        <v>23</v>
      </c>
      <c r="R7158" s="4" t="s">
        <v>24</v>
      </c>
      <c r="S7158">
        <v>63</v>
      </c>
    </row>
    <row r="7159" spans="1:19">
      <c r="A7159" s="4" t="s">
        <v>7366</v>
      </c>
      <c r="B7159" s="4" t="s">
        <v>219</v>
      </c>
      <c r="C7159" s="4" t="s">
        <v>199</v>
      </c>
      <c r="D7159" s="4" t="s">
        <v>72</v>
      </c>
      <c r="E7159" s="4" t="s">
        <v>172</v>
      </c>
      <c r="F7159" s="3">
        <v>43009</v>
      </c>
      <c r="G7159" s="3">
        <v>43021</v>
      </c>
      <c r="H7159">
        <v>6304</v>
      </c>
      <c r="I7159" s="4" t="s">
        <v>9026</v>
      </c>
      <c r="J7159" s="4" t="s">
        <v>9024</v>
      </c>
      <c r="K7159" s="4" t="s">
        <v>9010</v>
      </c>
      <c r="L7159">
        <v>5482</v>
      </c>
      <c r="M7159" s="4" t="s">
        <v>73</v>
      </c>
      <c r="N7159">
        <v>2003</v>
      </c>
      <c r="O7159">
        <v>692.19</v>
      </c>
      <c r="P7159">
        <v>1922</v>
      </c>
      <c r="Q7159" s="4" t="s">
        <v>23</v>
      </c>
      <c r="R7159" s="4" t="s">
        <v>24</v>
      </c>
      <c r="S7159">
        <v>12</v>
      </c>
    </row>
    <row r="7160" spans="1:19">
      <c r="A7160" s="4" t="s">
        <v>7367</v>
      </c>
      <c r="B7160" s="4" t="s">
        <v>187</v>
      </c>
      <c r="C7160" s="4" t="s">
        <v>177</v>
      </c>
      <c r="D7160" s="4" t="s">
        <v>21</v>
      </c>
      <c r="E7160" s="4" t="s">
        <v>193</v>
      </c>
      <c r="F7160" s="3">
        <v>43009</v>
      </c>
      <c r="G7160" s="3"/>
      <c r="I7160" s="4" t="s">
        <v>9023</v>
      </c>
      <c r="J7160" s="4" t="s">
        <v>9024</v>
      </c>
      <c r="K7160" s="4" t="s">
        <v>9012</v>
      </c>
      <c r="L7160">
        <v>55</v>
      </c>
      <c r="M7160" s="4" t="s">
        <v>9322</v>
      </c>
      <c r="N7160">
        <v>1996</v>
      </c>
      <c r="O7160">
        <v>1100.04</v>
      </c>
      <c r="P7160">
        <v>2822</v>
      </c>
      <c r="Q7160" s="4" t="s">
        <v>23</v>
      </c>
      <c r="R7160" s="4" t="s">
        <v>24</v>
      </c>
    </row>
    <row r="7161" spans="1:19">
      <c r="A7161" s="4" t="s">
        <v>7368</v>
      </c>
      <c r="B7161" s="4" t="s">
        <v>187</v>
      </c>
      <c r="C7161" s="4" t="s">
        <v>179</v>
      </c>
      <c r="D7161" s="4" t="s">
        <v>38</v>
      </c>
      <c r="E7161" s="4" t="s">
        <v>197</v>
      </c>
      <c r="F7161" s="3">
        <v>43009</v>
      </c>
      <c r="G7161" s="3">
        <v>43010</v>
      </c>
      <c r="H7161">
        <v>0</v>
      </c>
      <c r="I7161" s="4" t="s">
        <v>9023</v>
      </c>
      <c r="J7161" s="4" t="s">
        <v>9024</v>
      </c>
      <c r="K7161" s="4" t="s">
        <v>9010</v>
      </c>
      <c r="L7161">
        <v>550</v>
      </c>
      <c r="M7161" s="4" t="s">
        <v>39</v>
      </c>
      <c r="N7161">
        <v>1993</v>
      </c>
      <c r="O7161">
        <v>4269.8999999999996</v>
      </c>
      <c r="P7161">
        <v>6472</v>
      </c>
      <c r="Q7161" s="4" t="s">
        <v>23</v>
      </c>
      <c r="R7161" s="4" t="s">
        <v>40</v>
      </c>
      <c r="S7161">
        <v>1</v>
      </c>
    </row>
    <row r="7162" spans="1:19">
      <c r="A7162" s="4" t="s">
        <v>7369</v>
      </c>
      <c r="B7162" s="4" t="s">
        <v>187</v>
      </c>
      <c r="C7162" s="4" t="s">
        <v>9011</v>
      </c>
      <c r="D7162" s="4" t="s">
        <v>74</v>
      </c>
      <c r="E7162" s="4" t="s">
        <v>197</v>
      </c>
      <c r="F7162" s="3">
        <v>43009</v>
      </c>
      <c r="G7162" s="3">
        <v>43013</v>
      </c>
      <c r="H7162">
        <v>0</v>
      </c>
      <c r="I7162" s="4" t="s">
        <v>9023</v>
      </c>
      <c r="J7162" s="4" t="s">
        <v>9024</v>
      </c>
      <c r="K7162" s="4" t="s">
        <v>9010</v>
      </c>
      <c r="L7162">
        <v>4821</v>
      </c>
      <c r="M7162" s="4" t="s">
        <v>33</v>
      </c>
      <c r="N7162">
        <v>2003</v>
      </c>
      <c r="O7162">
        <v>223.8</v>
      </c>
      <c r="P7162">
        <v>299</v>
      </c>
      <c r="Q7162" s="4" t="s">
        <v>23</v>
      </c>
      <c r="R7162" s="4" t="s">
        <v>24</v>
      </c>
      <c r="S7162">
        <v>4</v>
      </c>
    </row>
    <row r="7163" spans="1:19">
      <c r="A7163" s="4" t="s">
        <v>7370</v>
      </c>
      <c r="B7163" s="4" t="s">
        <v>244</v>
      </c>
      <c r="C7163" s="4" t="s">
        <v>179</v>
      </c>
      <c r="D7163" s="4" t="s">
        <v>110</v>
      </c>
      <c r="E7163" s="4" t="s">
        <v>197</v>
      </c>
      <c r="F7163" s="3">
        <v>43009</v>
      </c>
      <c r="G7163" s="3">
        <v>43020</v>
      </c>
      <c r="H7163">
        <v>0</v>
      </c>
      <c r="I7163" s="4" t="s">
        <v>9016</v>
      </c>
      <c r="J7163" s="4" t="s">
        <v>9015</v>
      </c>
      <c r="K7163" s="4" t="s">
        <v>9010</v>
      </c>
      <c r="L7163">
        <v>550</v>
      </c>
      <c r="M7163" s="4" t="s">
        <v>60</v>
      </c>
      <c r="N7163">
        <v>1997</v>
      </c>
      <c r="O7163">
        <v>291.27</v>
      </c>
      <c r="P7163">
        <v>586</v>
      </c>
      <c r="Q7163" s="4" t="s">
        <v>23</v>
      </c>
      <c r="R7163" s="4" t="s">
        <v>24</v>
      </c>
      <c r="S7163">
        <v>11</v>
      </c>
    </row>
    <row r="7164" spans="1:19">
      <c r="A7164" s="4" t="s">
        <v>7371</v>
      </c>
      <c r="B7164" s="4" t="s">
        <v>244</v>
      </c>
      <c r="C7164" s="4" t="s">
        <v>9011</v>
      </c>
      <c r="D7164" s="4" t="s">
        <v>42</v>
      </c>
      <c r="E7164" s="4" t="s">
        <v>172</v>
      </c>
      <c r="F7164" s="3">
        <v>43009</v>
      </c>
      <c r="G7164" s="3">
        <v>43084</v>
      </c>
      <c r="H7164">
        <v>4578</v>
      </c>
      <c r="I7164" s="4" t="s">
        <v>9016</v>
      </c>
      <c r="J7164" s="4" t="s">
        <v>9015</v>
      </c>
      <c r="K7164" s="4" t="s">
        <v>9010</v>
      </c>
      <c r="L7164">
        <v>4821</v>
      </c>
      <c r="M7164" s="4" t="s">
        <v>26</v>
      </c>
      <c r="N7164">
        <v>2017</v>
      </c>
      <c r="O7164">
        <v>4.54</v>
      </c>
      <c r="P7164">
        <v>9</v>
      </c>
      <c r="Q7164" s="4" t="s">
        <v>23</v>
      </c>
      <c r="R7164" s="4" t="s">
        <v>24</v>
      </c>
      <c r="S7164">
        <v>75</v>
      </c>
    </row>
    <row r="7165" spans="1:19">
      <c r="A7165" s="4" t="s">
        <v>7372</v>
      </c>
      <c r="B7165" s="4" t="s">
        <v>232</v>
      </c>
      <c r="C7165" s="4" t="s">
        <v>177</v>
      </c>
      <c r="D7165" s="4" t="s">
        <v>34</v>
      </c>
      <c r="E7165" s="4" t="s">
        <v>172</v>
      </c>
      <c r="F7165" s="3">
        <v>43009</v>
      </c>
      <c r="G7165" s="3">
        <v>43087</v>
      </c>
      <c r="H7165">
        <v>62</v>
      </c>
      <c r="I7165" s="4" t="s">
        <v>9021</v>
      </c>
      <c r="J7165" s="4" t="s">
        <v>9019</v>
      </c>
      <c r="K7165" s="4" t="s">
        <v>9012</v>
      </c>
      <c r="L7165">
        <v>55</v>
      </c>
      <c r="M7165" s="4" t="s">
        <v>9322</v>
      </c>
      <c r="N7165">
        <v>1993</v>
      </c>
      <c r="O7165">
        <v>1242.32</v>
      </c>
      <c r="P7165">
        <v>3027</v>
      </c>
      <c r="Q7165" s="4" t="s">
        <v>23</v>
      </c>
      <c r="R7165" s="4" t="s">
        <v>21</v>
      </c>
      <c r="S7165">
        <v>78</v>
      </c>
    </row>
    <row r="7166" spans="1:19">
      <c r="A7166" s="4" t="s">
        <v>7373</v>
      </c>
      <c r="B7166" s="4" t="s">
        <v>205</v>
      </c>
      <c r="C7166" s="4" t="s">
        <v>177</v>
      </c>
      <c r="D7166" s="4" t="s">
        <v>81</v>
      </c>
      <c r="E7166" s="4" t="s">
        <v>172</v>
      </c>
      <c r="F7166" s="3">
        <v>43009</v>
      </c>
      <c r="G7166" s="3">
        <v>43016</v>
      </c>
      <c r="H7166">
        <v>51</v>
      </c>
      <c r="I7166" s="4" t="s">
        <v>9023</v>
      </c>
      <c r="J7166" s="4" t="s">
        <v>9024</v>
      </c>
      <c r="K7166" s="4" t="s">
        <v>9012</v>
      </c>
      <c r="L7166">
        <v>55</v>
      </c>
      <c r="M7166" s="4" t="s">
        <v>33</v>
      </c>
      <c r="N7166">
        <v>1989</v>
      </c>
      <c r="O7166">
        <v>1388.67</v>
      </c>
      <c r="P7166">
        <v>3583</v>
      </c>
      <c r="Q7166" s="4" t="s">
        <v>23</v>
      </c>
      <c r="R7166" s="4" t="s">
        <v>24</v>
      </c>
      <c r="S7166">
        <v>7</v>
      </c>
    </row>
    <row r="7167" spans="1:19">
      <c r="A7167" s="4" t="s">
        <v>7374</v>
      </c>
      <c r="B7167" s="4" t="s">
        <v>226</v>
      </c>
      <c r="C7167" s="4" t="s">
        <v>9011</v>
      </c>
      <c r="D7167" s="4" t="s">
        <v>34</v>
      </c>
      <c r="E7167" s="4" t="s">
        <v>172</v>
      </c>
      <c r="F7167" s="3">
        <v>43009</v>
      </c>
      <c r="G7167" s="3">
        <v>43069</v>
      </c>
      <c r="H7167">
        <v>4881</v>
      </c>
      <c r="I7167" s="4" t="s">
        <v>9018</v>
      </c>
      <c r="J7167" s="4" t="s">
        <v>9019</v>
      </c>
      <c r="K7167" s="4" t="s">
        <v>9010</v>
      </c>
      <c r="L7167">
        <v>4821</v>
      </c>
      <c r="M7167" s="4" t="s">
        <v>9322</v>
      </c>
      <c r="N7167">
        <v>1993</v>
      </c>
      <c r="O7167">
        <v>1242.32</v>
      </c>
      <c r="P7167">
        <v>3027</v>
      </c>
      <c r="Q7167" s="4" t="s">
        <v>23</v>
      </c>
      <c r="R7167" s="4" t="s">
        <v>21</v>
      </c>
      <c r="S7167">
        <v>60</v>
      </c>
    </row>
    <row r="7168" spans="1:19">
      <c r="A7168" s="4" t="s">
        <v>7375</v>
      </c>
      <c r="B7168" s="4" t="s">
        <v>185</v>
      </c>
      <c r="C7168" s="4" t="s">
        <v>179</v>
      </c>
      <c r="D7168" s="4" t="s">
        <v>62</v>
      </c>
      <c r="E7168" s="4" t="s">
        <v>172</v>
      </c>
      <c r="F7168" s="3">
        <v>43009</v>
      </c>
      <c r="G7168" s="3">
        <v>43087</v>
      </c>
      <c r="H7168">
        <v>544</v>
      </c>
      <c r="I7168" s="4" t="s">
        <v>9023</v>
      </c>
      <c r="J7168" s="4" t="s">
        <v>9024</v>
      </c>
      <c r="K7168" s="4" t="s">
        <v>9010</v>
      </c>
      <c r="L7168">
        <v>550</v>
      </c>
      <c r="M7168" s="4" t="s">
        <v>58</v>
      </c>
      <c r="N7168">
        <v>2008</v>
      </c>
      <c r="O7168">
        <v>52.5</v>
      </c>
      <c r="P7168">
        <v>165</v>
      </c>
      <c r="Q7168" s="4" t="s">
        <v>23</v>
      </c>
      <c r="R7168" s="4" t="s">
        <v>24</v>
      </c>
      <c r="S7168">
        <v>78</v>
      </c>
    </row>
    <row r="7169" spans="1:19">
      <c r="A7169" s="4" t="s">
        <v>7376</v>
      </c>
      <c r="B7169" s="4" t="s">
        <v>185</v>
      </c>
      <c r="C7169" s="4" t="s">
        <v>192</v>
      </c>
      <c r="D7169" s="4" t="s">
        <v>71</v>
      </c>
      <c r="E7169" s="4" t="s">
        <v>172</v>
      </c>
      <c r="F7169" s="3">
        <v>43009</v>
      </c>
      <c r="G7169" s="3">
        <v>43085</v>
      </c>
      <c r="H7169">
        <v>2941</v>
      </c>
      <c r="I7169" s="4" t="s">
        <v>9023</v>
      </c>
      <c r="J7169" s="4" t="s">
        <v>9024</v>
      </c>
      <c r="K7169" s="4" t="s">
        <v>9012</v>
      </c>
      <c r="L7169">
        <v>3393</v>
      </c>
      <c r="M7169" s="4" t="s">
        <v>46</v>
      </c>
      <c r="N7169">
        <v>2000</v>
      </c>
      <c r="O7169">
        <v>2952.73</v>
      </c>
      <c r="P7169">
        <v>5107</v>
      </c>
      <c r="Q7169" s="4" t="s">
        <v>23</v>
      </c>
      <c r="R7169" s="4" t="s">
        <v>24</v>
      </c>
      <c r="S7169">
        <v>76</v>
      </c>
    </row>
    <row r="7170" spans="1:19">
      <c r="A7170" s="4" t="s">
        <v>7377</v>
      </c>
      <c r="B7170" s="4" t="s">
        <v>235</v>
      </c>
      <c r="C7170" s="4" t="s">
        <v>199</v>
      </c>
      <c r="D7170" s="4" t="s">
        <v>24</v>
      </c>
      <c r="E7170" s="4" t="s">
        <v>193</v>
      </c>
      <c r="F7170" s="3">
        <v>43009</v>
      </c>
      <c r="G7170" s="3"/>
      <c r="I7170" s="4" t="s">
        <v>9018</v>
      </c>
      <c r="J7170" s="4" t="s">
        <v>9019</v>
      </c>
      <c r="K7170" s="4" t="s">
        <v>9010</v>
      </c>
      <c r="L7170">
        <v>5482</v>
      </c>
      <c r="M7170" s="4"/>
      <c r="Q7170" s="4"/>
      <c r="R7170" s="4"/>
    </row>
    <row r="7171" spans="1:19">
      <c r="A7171" s="4" t="s">
        <v>7378</v>
      </c>
      <c r="B7171" s="4" t="s">
        <v>235</v>
      </c>
      <c r="C7171" s="4" t="s">
        <v>192</v>
      </c>
      <c r="D7171" s="4" t="s">
        <v>63</v>
      </c>
      <c r="E7171" s="4" t="s">
        <v>197</v>
      </c>
      <c r="F7171" s="3">
        <v>43009</v>
      </c>
      <c r="G7171" s="3">
        <v>43082</v>
      </c>
      <c r="H7171">
        <v>0</v>
      </c>
      <c r="I7171" s="4" t="s">
        <v>9018</v>
      </c>
      <c r="J7171" s="4" t="s">
        <v>9019</v>
      </c>
      <c r="K7171" s="4" t="s">
        <v>9012</v>
      </c>
      <c r="L7171">
        <v>3393</v>
      </c>
      <c r="M7171" s="4" t="s">
        <v>33</v>
      </c>
      <c r="N7171">
        <v>1995</v>
      </c>
      <c r="O7171">
        <v>5158.71</v>
      </c>
      <c r="P7171">
        <v>17479</v>
      </c>
      <c r="Q7171" s="4" t="s">
        <v>64</v>
      </c>
      <c r="R7171" s="4" t="s">
        <v>24</v>
      </c>
      <c r="S7171">
        <v>73</v>
      </c>
    </row>
    <row r="7172" spans="1:19">
      <c r="A7172" s="4" t="s">
        <v>7379</v>
      </c>
      <c r="B7172" s="4" t="s">
        <v>235</v>
      </c>
      <c r="C7172" s="4" t="s">
        <v>177</v>
      </c>
      <c r="D7172" s="4" t="s">
        <v>42</v>
      </c>
      <c r="E7172" s="4" t="s">
        <v>172</v>
      </c>
      <c r="F7172" s="3">
        <v>43009</v>
      </c>
      <c r="G7172" s="3">
        <v>43019</v>
      </c>
      <c r="H7172">
        <v>44</v>
      </c>
      <c r="I7172" s="4" t="s">
        <v>9018</v>
      </c>
      <c r="J7172" s="4" t="s">
        <v>9019</v>
      </c>
      <c r="K7172" s="4" t="s">
        <v>9012</v>
      </c>
      <c r="L7172">
        <v>55</v>
      </c>
      <c r="M7172" s="4" t="s">
        <v>26</v>
      </c>
      <c r="N7172">
        <v>2017</v>
      </c>
      <c r="O7172">
        <v>4.54</v>
      </c>
      <c r="P7172">
        <v>9</v>
      </c>
      <c r="Q7172" s="4" t="s">
        <v>23</v>
      </c>
      <c r="R7172" s="4" t="s">
        <v>24</v>
      </c>
      <c r="S7172">
        <v>10</v>
      </c>
    </row>
    <row r="7173" spans="1:19">
      <c r="A7173" s="4" t="s">
        <v>7380</v>
      </c>
      <c r="B7173" s="4" t="s">
        <v>181</v>
      </c>
      <c r="C7173" s="4" t="s">
        <v>199</v>
      </c>
      <c r="D7173" s="4" t="s">
        <v>49</v>
      </c>
      <c r="E7173" s="4" t="s">
        <v>172</v>
      </c>
      <c r="F7173" s="3">
        <v>43009</v>
      </c>
      <c r="G7173" s="3">
        <v>43092</v>
      </c>
      <c r="H7173">
        <v>4910</v>
      </c>
      <c r="I7173" s="4" t="s">
        <v>9026</v>
      </c>
      <c r="J7173" s="4" t="s">
        <v>9024</v>
      </c>
      <c r="K7173" s="4" t="s">
        <v>9010</v>
      </c>
      <c r="L7173">
        <v>5482</v>
      </c>
      <c r="M7173" s="4" t="s">
        <v>9322</v>
      </c>
      <c r="N7173">
        <v>2010</v>
      </c>
      <c r="O7173">
        <v>587.72</v>
      </c>
      <c r="P7173">
        <v>1501</v>
      </c>
      <c r="Q7173" s="4" t="s">
        <v>23</v>
      </c>
      <c r="R7173" s="4" t="s">
        <v>24</v>
      </c>
      <c r="S7173">
        <v>83</v>
      </c>
    </row>
    <row r="7174" spans="1:19">
      <c r="A7174" s="4" t="s">
        <v>7381</v>
      </c>
      <c r="B7174" s="4" t="s">
        <v>183</v>
      </c>
      <c r="C7174" s="4" t="s">
        <v>199</v>
      </c>
      <c r="D7174" s="4" t="s">
        <v>92</v>
      </c>
      <c r="E7174" s="4" t="s">
        <v>197</v>
      </c>
      <c r="F7174" s="3">
        <v>43010</v>
      </c>
      <c r="G7174" s="3">
        <v>43022</v>
      </c>
      <c r="H7174">
        <v>0</v>
      </c>
      <c r="I7174" s="4" t="s">
        <v>9014</v>
      </c>
      <c r="J7174" s="4" t="s">
        <v>9015</v>
      </c>
      <c r="K7174" s="4" t="s">
        <v>9010</v>
      </c>
      <c r="L7174">
        <v>5482</v>
      </c>
      <c r="M7174" s="4" t="s">
        <v>73</v>
      </c>
      <c r="N7174">
        <v>1997</v>
      </c>
      <c r="O7174">
        <v>2041.73</v>
      </c>
      <c r="P7174">
        <v>5276</v>
      </c>
      <c r="Q7174" s="4" t="s">
        <v>23</v>
      </c>
      <c r="R7174" s="4" t="s">
        <v>24</v>
      </c>
      <c r="S7174">
        <v>12</v>
      </c>
    </row>
    <row r="7175" spans="1:19">
      <c r="A7175" s="4" t="s">
        <v>7382</v>
      </c>
      <c r="B7175" s="4" t="s">
        <v>261</v>
      </c>
      <c r="C7175" s="4" t="s">
        <v>171</v>
      </c>
      <c r="D7175" s="4" t="s">
        <v>84</v>
      </c>
      <c r="E7175" s="4" t="s">
        <v>197</v>
      </c>
      <c r="F7175" s="3">
        <v>43010</v>
      </c>
      <c r="G7175" s="3">
        <v>43012</v>
      </c>
      <c r="H7175">
        <v>0</v>
      </c>
      <c r="I7175" s="4" t="s">
        <v>9021</v>
      </c>
      <c r="J7175" s="4" t="s">
        <v>9019</v>
      </c>
      <c r="K7175" s="4" t="s">
        <v>9010</v>
      </c>
      <c r="L7175">
        <v>1096</v>
      </c>
      <c r="M7175" s="4" t="s">
        <v>9322</v>
      </c>
      <c r="N7175">
        <v>1980</v>
      </c>
      <c r="O7175">
        <v>7708.38</v>
      </c>
      <c r="P7175">
        <v>13756</v>
      </c>
      <c r="Q7175" s="4" t="s">
        <v>23</v>
      </c>
      <c r="R7175" s="4" t="s">
        <v>24</v>
      </c>
      <c r="S7175">
        <v>2</v>
      </c>
    </row>
    <row r="7176" spans="1:19">
      <c r="A7176" s="4" t="s">
        <v>7383</v>
      </c>
      <c r="B7176" s="4" t="s">
        <v>246</v>
      </c>
      <c r="C7176" s="4" t="s">
        <v>199</v>
      </c>
      <c r="D7176" s="4" t="s">
        <v>31</v>
      </c>
      <c r="E7176" s="4" t="s">
        <v>172</v>
      </c>
      <c r="F7176" s="3">
        <v>43010</v>
      </c>
      <c r="G7176" s="3">
        <v>43074</v>
      </c>
      <c r="H7176">
        <v>5469</v>
      </c>
      <c r="I7176" s="4" t="s">
        <v>9021</v>
      </c>
      <c r="J7176" s="4" t="s">
        <v>9019</v>
      </c>
      <c r="K7176" s="4" t="s">
        <v>9010</v>
      </c>
      <c r="L7176">
        <v>5482</v>
      </c>
      <c r="M7176" s="4" t="s">
        <v>26</v>
      </c>
      <c r="N7176">
        <v>1991</v>
      </c>
      <c r="O7176">
        <v>326.82</v>
      </c>
      <c r="P7176">
        <v>1016</v>
      </c>
      <c r="Q7176" s="4" t="s">
        <v>23</v>
      </c>
      <c r="R7176" s="4" t="s">
        <v>24</v>
      </c>
      <c r="S7176">
        <v>64</v>
      </c>
    </row>
    <row r="7177" spans="1:19">
      <c r="A7177" s="4" t="s">
        <v>7384</v>
      </c>
      <c r="B7177" s="4" t="s">
        <v>304</v>
      </c>
      <c r="C7177" s="4" t="s">
        <v>192</v>
      </c>
      <c r="D7177" s="4" t="s">
        <v>106</v>
      </c>
      <c r="E7177" s="4" t="s">
        <v>197</v>
      </c>
      <c r="F7177" s="3">
        <v>43010</v>
      </c>
      <c r="G7177" s="3">
        <v>43011</v>
      </c>
      <c r="H7177">
        <v>0</v>
      </c>
      <c r="I7177" s="4" t="s">
        <v>9014</v>
      </c>
      <c r="J7177" s="4" t="s">
        <v>9015</v>
      </c>
      <c r="K7177" s="4" t="s">
        <v>9012</v>
      </c>
      <c r="L7177">
        <v>3393</v>
      </c>
      <c r="M7177" s="4" t="s">
        <v>46</v>
      </c>
      <c r="N7177">
        <v>2012</v>
      </c>
      <c r="O7177">
        <v>45.39</v>
      </c>
      <c r="P7177">
        <v>100</v>
      </c>
      <c r="Q7177" s="4" t="s">
        <v>23</v>
      </c>
      <c r="R7177" s="4" t="s">
        <v>47</v>
      </c>
      <c r="S7177">
        <v>1</v>
      </c>
    </row>
    <row r="7178" spans="1:19">
      <c r="A7178" s="4" t="s">
        <v>7385</v>
      </c>
      <c r="B7178" s="4" t="s">
        <v>304</v>
      </c>
      <c r="C7178" s="4" t="s">
        <v>192</v>
      </c>
      <c r="D7178" s="4" t="s">
        <v>119</v>
      </c>
      <c r="E7178" s="4" t="s">
        <v>197</v>
      </c>
      <c r="F7178" s="3">
        <v>43010</v>
      </c>
      <c r="G7178" s="3">
        <v>43089</v>
      </c>
      <c r="H7178">
        <v>0</v>
      </c>
      <c r="I7178" s="4" t="s">
        <v>9014</v>
      </c>
      <c r="J7178" s="4" t="s">
        <v>9015</v>
      </c>
      <c r="K7178" s="4" t="s">
        <v>9012</v>
      </c>
      <c r="L7178">
        <v>3393</v>
      </c>
      <c r="M7178" s="4" t="s">
        <v>55</v>
      </c>
      <c r="N7178">
        <v>1988</v>
      </c>
      <c r="O7178">
        <v>5266.09</v>
      </c>
      <c r="P7178">
        <v>8595</v>
      </c>
      <c r="Q7178" s="4" t="s">
        <v>23</v>
      </c>
      <c r="R7178" s="4" t="s">
        <v>56</v>
      </c>
      <c r="S7178">
        <v>79</v>
      </c>
    </row>
    <row r="7179" spans="1:19">
      <c r="A7179" s="4" t="s">
        <v>7386</v>
      </c>
      <c r="B7179" s="4" t="s">
        <v>304</v>
      </c>
      <c r="C7179" s="4" t="s">
        <v>179</v>
      </c>
      <c r="D7179" s="4" t="s">
        <v>131</v>
      </c>
      <c r="E7179" s="4" t="s">
        <v>172</v>
      </c>
      <c r="F7179" s="3">
        <v>43010</v>
      </c>
      <c r="G7179" s="3">
        <v>43076</v>
      </c>
      <c r="H7179">
        <v>568</v>
      </c>
      <c r="I7179" s="4" t="s">
        <v>9014</v>
      </c>
      <c r="J7179" s="4" t="s">
        <v>9015</v>
      </c>
      <c r="K7179" s="4" t="s">
        <v>9010</v>
      </c>
      <c r="L7179">
        <v>550</v>
      </c>
      <c r="M7179" s="4" t="s">
        <v>26</v>
      </c>
      <c r="N7179">
        <v>1984</v>
      </c>
      <c r="O7179">
        <v>441.08</v>
      </c>
      <c r="P7179">
        <v>1210</v>
      </c>
      <c r="Q7179" s="4" t="s">
        <v>23</v>
      </c>
      <c r="R7179" s="4" t="s">
        <v>24</v>
      </c>
      <c r="S7179">
        <v>66</v>
      </c>
    </row>
    <row r="7180" spans="1:19">
      <c r="A7180" s="4" t="s">
        <v>7387</v>
      </c>
      <c r="B7180" s="4" t="s">
        <v>174</v>
      </c>
      <c r="C7180" s="4" t="s">
        <v>171</v>
      </c>
      <c r="D7180" s="4" t="s">
        <v>37</v>
      </c>
      <c r="E7180" s="4" t="s">
        <v>197</v>
      </c>
      <c r="F7180" s="3">
        <v>43010</v>
      </c>
      <c r="G7180" s="3">
        <v>43020</v>
      </c>
      <c r="H7180">
        <v>0</v>
      </c>
      <c r="I7180" s="4" t="s">
        <v>9016</v>
      </c>
      <c r="J7180" s="4" t="s">
        <v>9015</v>
      </c>
      <c r="K7180" s="4" t="s">
        <v>9010</v>
      </c>
      <c r="L7180">
        <v>1096</v>
      </c>
      <c r="M7180" s="4" t="s">
        <v>33</v>
      </c>
      <c r="N7180">
        <v>2001</v>
      </c>
      <c r="O7180">
        <v>718.62</v>
      </c>
      <c r="P7180">
        <v>2448</v>
      </c>
      <c r="Q7180" s="4" t="s">
        <v>23</v>
      </c>
      <c r="R7180" s="4" t="s">
        <v>24</v>
      </c>
      <c r="S7180">
        <v>10</v>
      </c>
    </row>
    <row r="7181" spans="1:19">
      <c r="A7181" s="4" t="s">
        <v>7388</v>
      </c>
      <c r="B7181" s="4" t="s">
        <v>174</v>
      </c>
      <c r="C7181" s="4" t="s">
        <v>192</v>
      </c>
      <c r="D7181" s="4" t="s">
        <v>66</v>
      </c>
      <c r="E7181" s="4" t="s">
        <v>197</v>
      </c>
      <c r="F7181" s="3">
        <v>43010</v>
      </c>
      <c r="G7181" s="3">
        <v>43017</v>
      </c>
      <c r="H7181">
        <v>0</v>
      </c>
      <c r="I7181" s="4" t="s">
        <v>9016</v>
      </c>
      <c r="J7181" s="4" t="s">
        <v>9015</v>
      </c>
      <c r="K7181" s="4" t="s">
        <v>9012</v>
      </c>
      <c r="L7181">
        <v>3393</v>
      </c>
      <c r="M7181" s="4" t="s">
        <v>33</v>
      </c>
      <c r="N7181">
        <v>2007</v>
      </c>
      <c r="O7181">
        <v>894.33</v>
      </c>
      <c r="P7181">
        <v>1635</v>
      </c>
      <c r="Q7181" s="4" t="s">
        <v>67</v>
      </c>
      <c r="R7181" s="4" t="s">
        <v>24</v>
      </c>
      <c r="S7181">
        <v>7</v>
      </c>
    </row>
    <row r="7182" spans="1:19">
      <c r="A7182" s="4" t="s">
        <v>7389</v>
      </c>
      <c r="B7182" s="4" t="s">
        <v>174</v>
      </c>
      <c r="C7182" s="4" t="s">
        <v>199</v>
      </c>
      <c r="D7182" s="4" t="s">
        <v>41</v>
      </c>
      <c r="E7182" s="4" t="s">
        <v>172</v>
      </c>
      <c r="F7182" s="3">
        <v>43010</v>
      </c>
      <c r="G7182" s="3">
        <v>43012</v>
      </c>
      <c r="H7182">
        <v>5263</v>
      </c>
      <c r="I7182" s="4" t="s">
        <v>9016</v>
      </c>
      <c r="J7182" s="4" t="s">
        <v>9015</v>
      </c>
      <c r="K7182" s="4" t="s">
        <v>9010</v>
      </c>
      <c r="L7182">
        <v>5482</v>
      </c>
      <c r="M7182" s="4" t="s">
        <v>36</v>
      </c>
      <c r="N7182">
        <v>1998</v>
      </c>
      <c r="O7182">
        <v>2714.9</v>
      </c>
      <c r="P7182">
        <v>2641</v>
      </c>
      <c r="Q7182" s="4" t="s">
        <v>23</v>
      </c>
      <c r="R7182" s="4" t="s">
        <v>21</v>
      </c>
      <c r="S7182">
        <v>2</v>
      </c>
    </row>
    <row r="7183" spans="1:19">
      <c r="A7183" s="4" t="s">
        <v>7390</v>
      </c>
      <c r="B7183" s="4" t="s">
        <v>174</v>
      </c>
      <c r="C7183" s="4" t="s">
        <v>9011</v>
      </c>
      <c r="D7183" s="4" t="s">
        <v>118</v>
      </c>
      <c r="E7183" s="4" t="s">
        <v>172</v>
      </c>
      <c r="F7183" s="3">
        <v>43010</v>
      </c>
      <c r="G7183" s="3">
        <v>43017</v>
      </c>
      <c r="H7183">
        <v>4201</v>
      </c>
      <c r="I7183" s="4" t="s">
        <v>9016</v>
      </c>
      <c r="J7183" s="4" t="s">
        <v>9015</v>
      </c>
      <c r="K7183" s="4" t="s">
        <v>9010</v>
      </c>
      <c r="L7183">
        <v>4821</v>
      </c>
      <c r="M7183" s="4" t="s">
        <v>33</v>
      </c>
      <c r="N7183">
        <v>1995</v>
      </c>
      <c r="O7183">
        <v>332.43</v>
      </c>
      <c r="P7183">
        <v>799</v>
      </c>
      <c r="Q7183" s="4" t="s">
        <v>23</v>
      </c>
      <c r="R7183" s="4" t="s">
        <v>24</v>
      </c>
      <c r="S7183">
        <v>7</v>
      </c>
    </row>
    <row r="7184" spans="1:19">
      <c r="A7184" s="4" t="s">
        <v>7391</v>
      </c>
      <c r="B7184" s="4" t="s">
        <v>343</v>
      </c>
      <c r="C7184" s="4" t="s">
        <v>179</v>
      </c>
      <c r="D7184" s="4" t="s">
        <v>92</v>
      </c>
      <c r="E7184" s="4" t="s">
        <v>197</v>
      </c>
      <c r="F7184" s="3">
        <v>43010</v>
      </c>
      <c r="G7184" s="3">
        <v>43015</v>
      </c>
      <c r="H7184">
        <v>0</v>
      </c>
      <c r="I7184" s="4" t="s">
        <v>9016</v>
      </c>
      <c r="J7184" s="4" t="s">
        <v>9015</v>
      </c>
      <c r="K7184" s="4" t="s">
        <v>9010</v>
      </c>
      <c r="L7184">
        <v>550</v>
      </c>
      <c r="M7184" s="4" t="s">
        <v>73</v>
      </c>
      <c r="N7184">
        <v>1997</v>
      </c>
      <c r="O7184">
        <v>2041.73</v>
      </c>
      <c r="P7184">
        <v>5276</v>
      </c>
      <c r="Q7184" s="4" t="s">
        <v>23</v>
      </c>
      <c r="R7184" s="4" t="s">
        <v>24</v>
      </c>
      <c r="S7184">
        <v>5</v>
      </c>
    </row>
    <row r="7185" spans="1:19">
      <c r="A7185" s="4" t="s">
        <v>7392</v>
      </c>
      <c r="B7185" s="4" t="s">
        <v>343</v>
      </c>
      <c r="C7185" s="4" t="s">
        <v>171</v>
      </c>
      <c r="D7185" s="4" t="s">
        <v>45</v>
      </c>
      <c r="E7185" s="4" t="s">
        <v>197</v>
      </c>
      <c r="F7185" s="3">
        <v>43010</v>
      </c>
      <c r="G7185" s="3">
        <v>43086</v>
      </c>
      <c r="H7185">
        <v>0</v>
      </c>
      <c r="I7185" s="4" t="s">
        <v>9016</v>
      </c>
      <c r="J7185" s="4" t="s">
        <v>9015</v>
      </c>
      <c r="K7185" s="4" t="s">
        <v>9010</v>
      </c>
      <c r="L7185">
        <v>1096</v>
      </c>
      <c r="M7185" s="4" t="s">
        <v>46</v>
      </c>
      <c r="N7185">
        <v>1995</v>
      </c>
      <c r="O7185">
        <v>2173.98</v>
      </c>
      <c r="P7185">
        <v>2928</v>
      </c>
      <c r="Q7185" s="4" t="s">
        <v>23</v>
      </c>
      <c r="R7185" s="4" t="s">
        <v>47</v>
      </c>
      <c r="S7185">
        <v>76</v>
      </c>
    </row>
    <row r="7186" spans="1:19">
      <c r="A7186" s="4" t="s">
        <v>7393</v>
      </c>
      <c r="B7186" s="4" t="s">
        <v>343</v>
      </c>
      <c r="C7186" s="4" t="s">
        <v>171</v>
      </c>
      <c r="D7186" s="4" t="s">
        <v>51</v>
      </c>
      <c r="E7186" s="4" t="s">
        <v>197</v>
      </c>
      <c r="F7186" s="3">
        <v>43010</v>
      </c>
      <c r="G7186" s="3">
        <v>43018</v>
      </c>
      <c r="H7186">
        <v>0</v>
      </c>
      <c r="I7186" s="4" t="s">
        <v>9016</v>
      </c>
      <c r="J7186" s="4" t="s">
        <v>9015</v>
      </c>
      <c r="K7186" s="4" t="s">
        <v>9010</v>
      </c>
      <c r="L7186">
        <v>1096</v>
      </c>
      <c r="M7186" s="4" t="s">
        <v>36</v>
      </c>
      <c r="N7186">
        <v>1982</v>
      </c>
      <c r="O7186">
        <v>4618</v>
      </c>
      <c r="P7186">
        <v>10083</v>
      </c>
      <c r="Q7186" s="4" t="s">
        <v>23</v>
      </c>
      <c r="R7186" s="4" t="s">
        <v>24</v>
      </c>
      <c r="S7186">
        <v>8</v>
      </c>
    </row>
    <row r="7187" spans="1:19">
      <c r="A7187" s="4" t="s">
        <v>7394</v>
      </c>
      <c r="B7187" s="4" t="s">
        <v>343</v>
      </c>
      <c r="C7187" s="4" t="s">
        <v>171</v>
      </c>
      <c r="D7187" s="4" t="s">
        <v>79</v>
      </c>
      <c r="E7187" s="4" t="s">
        <v>197</v>
      </c>
      <c r="F7187" s="3">
        <v>43010</v>
      </c>
      <c r="G7187" s="3">
        <v>43087</v>
      </c>
      <c r="H7187">
        <v>0</v>
      </c>
      <c r="I7187" s="4" t="s">
        <v>9016</v>
      </c>
      <c r="J7187" s="4" t="s">
        <v>9015</v>
      </c>
      <c r="K7187" s="4" t="s">
        <v>9010</v>
      </c>
      <c r="L7187">
        <v>1096</v>
      </c>
      <c r="M7187" s="4" t="s">
        <v>26</v>
      </c>
      <c r="N7187">
        <v>2002</v>
      </c>
      <c r="O7187">
        <v>3178.24</v>
      </c>
      <c r="P7187">
        <v>4540</v>
      </c>
      <c r="Q7187" s="4" t="s">
        <v>23</v>
      </c>
      <c r="R7187" s="4" t="s">
        <v>24</v>
      </c>
      <c r="S7187">
        <v>77</v>
      </c>
    </row>
    <row r="7188" spans="1:19">
      <c r="A7188" s="4" t="s">
        <v>7395</v>
      </c>
      <c r="B7188" s="4" t="s">
        <v>219</v>
      </c>
      <c r="C7188" s="4" t="s">
        <v>9011</v>
      </c>
      <c r="D7188" s="4" t="s">
        <v>74</v>
      </c>
      <c r="E7188" s="4" t="s">
        <v>197</v>
      </c>
      <c r="F7188" s="3">
        <v>43010</v>
      </c>
      <c r="G7188" s="3">
        <v>43012</v>
      </c>
      <c r="H7188">
        <v>0</v>
      </c>
      <c r="I7188" s="4" t="s">
        <v>9026</v>
      </c>
      <c r="J7188" s="4" t="s">
        <v>9024</v>
      </c>
      <c r="K7188" s="4" t="s">
        <v>9010</v>
      </c>
      <c r="L7188">
        <v>4821</v>
      </c>
      <c r="M7188" s="4" t="s">
        <v>33</v>
      </c>
      <c r="N7188">
        <v>2003</v>
      </c>
      <c r="O7188">
        <v>223.8</v>
      </c>
      <c r="P7188">
        <v>299</v>
      </c>
      <c r="Q7188" s="4" t="s">
        <v>23</v>
      </c>
      <c r="R7188" s="4" t="s">
        <v>24</v>
      </c>
      <c r="S7188">
        <v>2</v>
      </c>
    </row>
    <row r="7189" spans="1:19">
      <c r="A7189" s="4" t="s">
        <v>7396</v>
      </c>
      <c r="B7189" s="4" t="s">
        <v>219</v>
      </c>
      <c r="C7189" s="4" t="s">
        <v>171</v>
      </c>
      <c r="D7189" s="4" t="s">
        <v>115</v>
      </c>
      <c r="E7189" s="4" t="s">
        <v>172</v>
      </c>
      <c r="F7189" s="3">
        <v>43010</v>
      </c>
      <c r="G7189" s="3">
        <v>43011</v>
      </c>
      <c r="H7189">
        <v>1048</v>
      </c>
      <c r="I7189" s="4" t="s">
        <v>9026</v>
      </c>
      <c r="J7189" s="4" t="s">
        <v>9024</v>
      </c>
      <c r="K7189" s="4" t="s">
        <v>9010</v>
      </c>
      <c r="L7189">
        <v>1096</v>
      </c>
      <c r="M7189" s="4" t="s">
        <v>46</v>
      </c>
      <c r="N7189">
        <v>2008</v>
      </c>
      <c r="O7189">
        <v>894.37</v>
      </c>
      <c r="P7189">
        <v>1593</v>
      </c>
      <c r="Q7189" s="4" t="s">
        <v>116</v>
      </c>
      <c r="R7189" s="4" t="s">
        <v>24</v>
      </c>
      <c r="S7189">
        <v>1</v>
      </c>
    </row>
    <row r="7190" spans="1:19">
      <c r="A7190" s="4" t="s">
        <v>7397</v>
      </c>
      <c r="B7190" s="4" t="s">
        <v>230</v>
      </c>
      <c r="C7190" s="4" t="s">
        <v>179</v>
      </c>
      <c r="D7190" s="4" t="s">
        <v>75</v>
      </c>
      <c r="E7190" s="4" t="s">
        <v>172</v>
      </c>
      <c r="F7190" s="3">
        <v>43010</v>
      </c>
      <c r="G7190" s="3">
        <v>43043</v>
      </c>
      <c r="H7190">
        <v>631</v>
      </c>
      <c r="I7190" s="4" t="s">
        <v>9026</v>
      </c>
      <c r="J7190" s="4" t="s">
        <v>9024</v>
      </c>
      <c r="K7190" s="4" t="s">
        <v>9010</v>
      </c>
      <c r="L7190">
        <v>550</v>
      </c>
      <c r="M7190" s="4" t="s">
        <v>73</v>
      </c>
      <c r="N7190">
        <v>1982</v>
      </c>
      <c r="O7190">
        <v>792.46</v>
      </c>
      <c r="P7190">
        <v>1299</v>
      </c>
      <c r="Q7190" s="4" t="s">
        <v>23</v>
      </c>
      <c r="R7190" s="4" t="s">
        <v>24</v>
      </c>
      <c r="S7190">
        <v>33</v>
      </c>
    </row>
    <row r="7191" spans="1:19">
      <c r="A7191" s="4" t="s">
        <v>7398</v>
      </c>
      <c r="B7191" s="4" t="s">
        <v>256</v>
      </c>
      <c r="C7191" s="4" t="s">
        <v>192</v>
      </c>
      <c r="D7191" s="4" t="s">
        <v>76</v>
      </c>
      <c r="E7191" s="4" t="s">
        <v>197</v>
      </c>
      <c r="F7191" s="3">
        <v>43010</v>
      </c>
      <c r="G7191" s="3">
        <v>43021</v>
      </c>
      <c r="H7191">
        <v>0</v>
      </c>
      <c r="I7191" s="4" t="s">
        <v>9014</v>
      </c>
      <c r="J7191" s="4" t="s">
        <v>9015</v>
      </c>
      <c r="K7191" s="4" t="s">
        <v>9012</v>
      </c>
      <c r="L7191">
        <v>3393</v>
      </c>
      <c r="M7191" s="4" t="s">
        <v>9322</v>
      </c>
      <c r="N7191">
        <v>1997</v>
      </c>
      <c r="O7191">
        <v>8170.38</v>
      </c>
      <c r="P7191">
        <v>16499</v>
      </c>
      <c r="Q7191" s="4" t="s">
        <v>77</v>
      </c>
      <c r="R7191" s="4" t="s">
        <v>24</v>
      </c>
      <c r="S7191">
        <v>11</v>
      </c>
    </row>
    <row r="7192" spans="1:19">
      <c r="A7192" s="4" t="s">
        <v>7399</v>
      </c>
      <c r="B7192" s="4" t="s">
        <v>256</v>
      </c>
      <c r="C7192" s="4" t="s">
        <v>179</v>
      </c>
      <c r="D7192" s="4" t="s">
        <v>27</v>
      </c>
      <c r="E7192" s="4" t="s">
        <v>172</v>
      </c>
      <c r="F7192" s="3">
        <v>43010</v>
      </c>
      <c r="G7192" s="3">
        <v>43020</v>
      </c>
      <c r="H7192">
        <v>536</v>
      </c>
      <c r="I7192" s="4" t="s">
        <v>9014</v>
      </c>
      <c r="J7192" s="4" t="s">
        <v>9015</v>
      </c>
      <c r="K7192" s="4" t="s">
        <v>9010</v>
      </c>
      <c r="L7192">
        <v>550</v>
      </c>
      <c r="M7192" s="4" t="s">
        <v>26</v>
      </c>
      <c r="N7192">
        <v>1986</v>
      </c>
      <c r="O7192">
        <v>647.17999999999995</v>
      </c>
      <c r="P7192">
        <v>1185</v>
      </c>
      <c r="Q7192" s="4" t="s">
        <v>28</v>
      </c>
      <c r="R7192" s="4" t="s">
        <v>24</v>
      </c>
      <c r="S7192">
        <v>10</v>
      </c>
    </row>
    <row r="7193" spans="1:19">
      <c r="A7193" s="4" t="s">
        <v>7400</v>
      </c>
      <c r="B7193" s="4" t="s">
        <v>256</v>
      </c>
      <c r="C7193" s="4" t="s">
        <v>171</v>
      </c>
      <c r="D7193" s="4" t="s">
        <v>66</v>
      </c>
      <c r="E7193" s="4" t="s">
        <v>172</v>
      </c>
      <c r="F7193" s="3">
        <v>43010</v>
      </c>
      <c r="G7193" s="3">
        <v>43087</v>
      </c>
      <c r="H7193">
        <v>1127</v>
      </c>
      <c r="I7193" s="4" t="s">
        <v>9014</v>
      </c>
      <c r="J7193" s="4" t="s">
        <v>9015</v>
      </c>
      <c r="K7193" s="4" t="s">
        <v>9010</v>
      </c>
      <c r="L7193">
        <v>1096</v>
      </c>
      <c r="M7193" s="4" t="s">
        <v>33</v>
      </c>
      <c r="N7193">
        <v>2007</v>
      </c>
      <c r="O7193">
        <v>894.33</v>
      </c>
      <c r="P7193">
        <v>1635</v>
      </c>
      <c r="Q7193" s="4" t="s">
        <v>67</v>
      </c>
      <c r="R7193" s="4" t="s">
        <v>24</v>
      </c>
      <c r="S7193">
        <v>77</v>
      </c>
    </row>
    <row r="7194" spans="1:19">
      <c r="A7194" s="4" t="s">
        <v>7401</v>
      </c>
      <c r="B7194" s="4" t="s">
        <v>244</v>
      </c>
      <c r="C7194" s="4" t="s">
        <v>171</v>
      </c>
      <c r="D7194" s="4" t="s">
        <v>103</v>
      </c>
      <c r="E7194" s="4" t="s">
        <v>197</v>
      </c>
      <c r="F7194" s="3">
        <v>43010</v>
      </c>
      <c r="G7194" s="3">
        <v>43012</v>
      </c>
      <c r="H7194">
        <v>0</v>
      </c>
      <c r="I7194" s="4" t="s">
        <v>9016</v>
      </c>
      <c r="J7194" s="4" t="s">
        <v>9015</v>
      </c>
      <c r="K7194" s="4" t="s">
        <v>9010</v>
      </c>
      <c r="L7194">
        <v>1096</v>
      </c>
      <c r="M7194" s="4" t="s">
        <v>26</v>
      </c>
      <c r="N7194">
        <v>1992</v>
      </c>
      <c r="O7194">
        <v>3922.42</v>
      </c>
      <c r="P7194">
        <v>6837</v>
      </c>
      <c r="Q7194" s="4" t="s">
        <v>23</v>
      </c>
      <c r="R7194" s="4" t="s">
        <v>24</v>
      </c>
      <c r="S7194">
        <v>2</v>
      </c>
    </row>
    <row r="7195" spans="1:19">
      <c r="A7195" s="4" t="s">
        <v>7402</v>
      </c>
      <c r="B7195" s="4" t="s">
        <v>244</v>
      </c>
      <c r="C7195" s="4" t="s">
        <v>177</v>
      </c>
      <c r="D7195" s="4" t="s">
        <v>37</v>
      </c>
      <c r="E7195" s="4" t="s">
        <v>172</v>
      </c>
      <c r="F7195" s="3">
        <v>43010</v>
      </c>
      <c r="G7195" s="3">
        <v>43017</v>
      </c>
      <c r="H7195">
        <v>56</v>
      </c>
      <c r="I7195" s="4" t="s">
        <v>9016</v>
      </c>
      <c r="J7195" s="4" t="s">
        <v>9015</v>
      </c>
      <c r="K7195" s="4" t="s">
        <v>9012</v>
      </c>
      <c r="L7195">
        <v>55</v>
      </c>
      <c r="M7195" s="4" t="s">
        <v>33</v>
      </c>
      <c r="N7195">
        <v>2001</v>
      </c>
      <c r="O7195">
        <v>718.62</v>
      </c>
      <c r="P7195">
        <v>2448</v>
      </c>
      <c r="Q7195" s="4" t="s">
        <v>23</v>
      </c>
      <c r="R7195" s="4" t="s">
        <v>24</v>
      </c>
      <c r="S7195">
        <v>7</v>
      </c>
    </row>
    <row r="7196" spans="1:19">
      <c r="A7196" s="4" t="s">
        <v>7403</v>
      </c>
      <c r="B7196" s="4" t="s">
        <v>201</v>
      </c>
      <c r="C7196" s="4" t="s">
        <v>179</v>
      </c>
      <c r="D7196" s="4" t="s">
        <v>76</v>
      </c>
      <c r="E7196" s="4" t="s">
        <v>197</v>
      </c>
      <c r="F7196" s="3">
        <v>43010</v>
      </c>
      <c r="G7196" s="3">
        <v>43084</v>
      </c>
      <c r="H7196">
        <v>0</v>
      </c>
      <c r="I7196" s="4" t="s">
        <v>9026</v>
      </c>
      <c r="J7196" s="4" t="s">
        <v>9024</v>
      </c>
      <c r="K7196" s="4" t="s">
        <v>9010</v>
      </c>
      <c r="L7196">
        <v>550</v>
      </c>
      <c r="M7196" s="4" t="s">
        <v>9322</v>
      </c>
      <c r="N7196">
        <v>1997</v>
      </c>
      <c r="O7196">
        <v>8170.38</v>
      </c>
      <c r="P7196">
        <v>16499</v>
      </c>
      <c r="Q7196" s="4" t="s">
        <v>77</v>
      </c>
      <c r="R7196" s="4" t="s">
        <v>24</v>
      </c>
      <c r="S7196">
        <v>74</v>
      </c>
    </row>
    <row r="7197" spans="1:19">
      <c r="A7197" s="4" t="s">
        <v>7404</v>
      </c>
      <c r="B7197" s="4" t="s">
        <v>232</v>
      </c>
      <c r="C7197" s="4" t="s">
        <v>9011</v>
      </c>
      <c r="D7197" s="4" t="s">
        <v>34</v>
      </c>
      <c r="E7197" s="4" t="s">
        <v>172</v>
      </c>
      <c r="F7197" s="3">
        <v>43010</v>
      </c>
      <c r="G7197" s="3">
        <v>43018</v>
      </c>
      <c r="H7197">
        <v>4186</v>
      </c>
      <c r="I7197" s="4" t="s">
        <v>9021</v>
      </c>
      <c r="J7197" s="4" t="s">
        <v>9019</v>
      </c>
      <c r="K7197" s="4" t="s">
        <v>9010</v>
      </c>
      <c r="L7197">
        <v>4821</v>
      </c>
      <c r="M7197" s="4" t="s">
        <v>9322</v>
      </c>
      <c r="N7197">
        <v>1993</v>
      </c>
      <c r="O7197">
        <v>1242.32</v>
      </c>
      <c r="P7197">
        <v>3027</v>
      </c>
      <c r="Q7197" s="4" t="s">
        <v>23</v>
      </c>
      <c r="R7197" s="4" t="s">
        <v>21</v>
      </c>
      <c r="S7197">
        <v>8</v>
      </c>
    </row>
    <row r="7198" spans="1:19">
      <c r="A7198" s="4" t="s">
        <v>7405</v>
      </c>
      <c r="B7198" s="4" t="s">
        <v>232</v>
      </c>
      <c r="C7198" s="4" t="s">
        <v>192</v>
      </c>
      <c r="D7198" s="4" t="s">
        <v>84</v>
      </c>
      <c r="E7198" s="4" t="s">
        <v>172</v>
      </c>
      <c r="F7198" s="3">
        <v>43010</v>
      </c>
      <c r="G7198" s="3">
        <v>43020</v>
      </c>
      <c r="H7198">
        <v>3670</v>
      </c>
      <c r="I7198" s="4" t="s">
        <v>9021</v>
      </c>
      <c r="J7198" s="4" t="s">
        <v>9019</v>
      </c>
      <c r="K7198" s="4" t="s">
        <v>9012</v>
      </c>
      <c r="L7198">
        <v>3393</v>
      </c>
      <c r="M7198" s="4" t="s">
        <v>9322</v>
      </c>
      <c r="N7198">
        <v>1980</v>
      </c>
      <c r="O7198">
        <v>7708.38</v>
      </c>
      <c r="P7198">
        <v>13756</v>
      </c>
      <c r="Q7198" s="4" t="s">
        <v>23</v>
      </c>
      <c r="R7198" s="4" t="s">
        <v>24</v>
      </c>
      <c r="S7198">
        <v>10</v>
      </c>
    </row>
    <row r="7199" spans="1:19">
      <c r="A7199" s="4" t="s">
        <v>7406</v>
      </c>
      <c r="B7199" s="4" t="s">
        <v>232</v>
      </c>
      <c r="C7199" s="4" t="s">
        <v>192</v>
      </c>
      <c r="D7199" s="4" t="s">
        <v>120</v>
      </c>
      <c r="E7199" s="4" t="s">
        <v>172</v>
      </c>
      <c r="F7199" s="3">
        <v>43010</v>
      </c>
      <c r="G7199" s="3">
        <v>43020</v>
      </c>
      <c r="H7199">
        <v>3482</v>
      </c>
      <c r="I7199" s="4" t="s">
        <v>9021</v>
      </c>
      <c r="J7199" s="4" t="s">
        <v>9019</v>
      </c>
      <c r="K7199" s="4" t="s">
        <v>9012</v>
      </c>
      <c r="L7199">
        <v>3393</v>
      </c>
      <c r="M7199" s="4" t="s">
        <v>58</v>
      </c>
      <c r="N7199">
        <v>1998</v>
      </c>
      <c r="O7199">
        <v>2022.14</v>
      </c>
      <c r="P7199">
        <v>5113</v>
      </c>
      <c r="Q7199" s="4" t="s">
        <v>23</v>
      </c>
      <c r="R7199" s="4" t="s">
        <v>24</v>
      </c>
      <c r="S7199">
        <v>10</v>
      </c>
    </row>
    <row r="7200" spans="1:19">
      <c r="A7200" s="4" t="s">
        <v>7407</v>
      </c>
      <c r="B7200" s="4" t="s">
        <v>226</v>
      </c>
      <c r="C7200" s="4" t="s">
        <v>171</v>
      </c>
      <c r="D7200" s="4" t="s">
        <v>65</v>
      </c>
      <c r="E7200" s="4" t="s">
        <v>197</v>
      </c>
      <c r="F7200" s="3">
        <v>43010</v>
      </c>
      <c r="G7200" s="3">
        <v>43020</v>
      </c>
      <c r="H7200">
        <v>0</v>
      </c>
      <c r="I7200" s="4" t="s">
        <v>9018</v>
      </c>
      <c r="J7200" s="4" t="s">
        <v>9019</v>
      </c>
      <c r="K7200" s="4" t="s">
        <v>9010</v>
      </c>
      <c r="L7200">
        <v>1096</v>
      </c>
      <c r="M7200" s="4" t="s">
        <v>33</v>
      </c>
      <c r="N7200">
        <v>1990</v>
      </c>
      <c r="O7200">
        <v>2520.83</v>
      </c>
      <c r="P7200">
        <v>3502</v>
      </c>
      <c r="Q7200" s="4" t="s">
        <v>23</v>
      </c>
      <c r="R7200" s="4" t="s">
        <v>24</v>
      </c>
      <c r="S7200">
        <v>10</v>
      </c>
    </row>
    <row r="7201" spans="1:19">
      <c r="A7201" s="4" t="s">
        <v>7408</v>
      </c>
      <c r="B7201" s="4" t="s">
        <v>208</v>
      </c>
      <c r="C7201" s="4" t="s">
        <v>177</v>
      </c>
      <c r="D7201" s="4" t="s">
        <v>61</v>
      </c>
      <c r="E7201" s="4" t="s">
        <v>197</v>
      </c>
      <c r="F7201" s="3">
        <v>43010</v>
      </c>
      <c r="G7201" s="3">
        <v>43012</v>
      </c>
      <c r="H7201">
        <v>0</v>
      </c>
      <c r="I7201" s="4" t="s">
        <v>9014</v>
      </c>
      <c r="J7201" s="4" t="s">
        <v>9015</v>
      </c>
      <c r="K7201" s="4" t="s">
        <v>9012</v>
      </c>
      <c r="L7201">
        <v>55</v>
      </c>
      <c r="M7201" s="4" t="s">
        <v>58</v>
      </c>
      <c r="N7201">
        <v>1991</v>
      </c>
      <c r="O7201">
        <v>2819.5</v>
      </c>
      <c r="P7201">
        <v>7227</v>
      </c>
      <c r="Q7201" s="4" t="s">
        <v>23</v>
      </c>
      <c r="R7201" s="4" t="s">
        <v>62</v>
      </c>
      <c r="S7201">
        <v>2</v>
      </c>
    </row>
    <row r="7202" spans="1:19">
      <c r="A7202" s="4" t="s">
        <v>7409</v>
      </c>
      <c r="B7202" s="4" t="s">
        <v>216</v>
      </c>
      <c r="C7202" s="4" t="s">
        <v>177</v>
      </c>
      <c r="D7202" s="4" t="s">
        <v>83</v>
      </c>
      <c r="E7202" s="4" t="s">
        <v>172</v>
      </c>
      <c r="F7202" s="3">
        <v>43010</v>
      </c>
      <c r="G7202" s="3">
        <v>43019</v>
      </c>
      <c r="H7202">
        <v>50</v>
      </c>
      <c r="I7202" s="4" t="s">
        <v>9018</v>
      </c>
      <c r="J7202" s="4" t="s">
        <v>9019</v>
      </c>
      <c r="K7202" s="4" t="s">
        <v>9012</v>
      </c>
      <c r="L7202">
        <v>55</v>
      </c>
      <c r="M7202" s="4" t="s">
        <v>33</v>
      </c>
      <c r="N7202">
        <v>2004</v>
      </c>
      <c r="O7202">
        <v>702.72</v>
      </c>
      <c r="P7202">
        <v>1831</v>
      </c>
      <c r="Q7202" s="4" t="s">
        <v>23</v>
      </c>
      <c r="R7202" s="4" t="s">
        <v>24</v>
      </c>
      <c r="S7202">
        <v>9</v>
      </c>
    </row>
    <row r="7203" spans="1:19">
      <c r="A7203" s="4" t="s">
        <v>7410</v>
      </c>
      <c r="B7203" s="4" t="s">
        <v>216</v>
      </c>
      <c r="C7203" s="4" t="s">
        <v>192</v>
      </c>
      <c r="D7203" s="4" t="s">
        <v>40</v>
      </c>
      <c r="E7203" s="4" t="s">
        <v>172</v>
      </c>
      <c r="F7203" s="3">
        <v>43010</v>
      </c>
      <c r="G7203" s="3">
        <v>43100</v>
      </c>
      <c r="H7203">
        <v>3629</v>
      </c>
      <c r="I7203" s="4" t="s">
        <v>9018</v>
      </c>
      <c r="J7203" s="4" t="s">
        <v>9019</v>
      </c>
      <c r="K7203" s="4" t="s">
        <v>9012</v>
      </c>
      <c r="L7203">
        <v>3393</v>
      </c>
      <c r="M7203" s="4" t="s">
        <v>39</v>
      </c>
      <c r="N7203">
        <v>1989</v>
      </c>
      <c r="O7203">
        <v>665.06</v>
      </c>
      <c r="P7203">
        <v>1095</v>
      </c>
      <c r="Q7203" s="4" t="s">
        <v>23</v>
      </c>
      <c r="R7203" s="4" t="s">
        <v>24</v>
      </c>
      <c r="S7203">
        <v>90</v>
      </c>
    </row>
    <row r="7204" spans="1:19">
      <c r="A7204" s="4" t="s">
        <v>7411</v>
      </c>
      <c r="B7204" s="4" t="s">
        <v>181</v>
      </c>
      <c r="C7204" s="4" t="s">
        <v>179</v>
      </c>
      <c r="D7204" s="4" t="s">
        <v>76</v>
      </c>
      <c r="E7204" s="4" t="s">
        <v>197</v>
      </c>
      <c r="F7204" s="3">
        <v>43010</v>
      </c>
      <c r="G7204" s="3">
        <v>43011</v>
      </c>
      <c r="H7204">
        <v>0</v>
      </c>
      <c r="I7204" s="4" t="s">
        <v>9026</v>
      </c>
      <c r="J7204" s="4" t="s">
        <v>9024</v>
      </c>
      <c r="K7204" s="4" t="s">
        <v>9010</v>
      </c>
      <c r="L7204">
        <v>550</v>
      </c>
      <c r="M7204" s="4" t="s">
        <v>9322</v>
      </c>
      <c r="N7204">
        <v>1997</v>
      </c>
      <c r="O7204">
        <v>8170.38</v>
      </c>
      <c r="P7204">
        <v>16499</v>
      </c>
      <c r="Q7204" s="4" t="s">
        <v>77</v>
      </c>
      <c r="R7204" s="4" t="s">
        <v>24</v>
      </c>
      <c r="S7204">
        <v>1</v>
      </c>
    </row>
    <row r="7205" spans="1:19">
      <c r="A7205" s="4" t="s">
        <v>7412</v>
      </c>
      <c r="B7205" s="4" t="s">
        <v>181</v>
      </c>
      <c r="C7205" s="4" t="s">
        <v>9011</v>
      </c>
      <c r="D7205" s="4" t="s">
        <v>74</v>
      </c>
      <c r="E7205" s="4" t="s">
        <v>197</v>
      </c>
      <c r="F7205" s="3">
        <v>43010</v>
      </c>
      <c r="G7205" s="3">
        <v>43019</v>
      </c>
      <c r="H7205">
        <v>0</v>
      </c>
      <c r="I7205" s="4" t="s">
        <v>9026</v>
      </c>
      <c r="J7205" s="4" t="s">
        <v>9024</v>
      </c>
      <c r="K7205" s="4" t="s">
        <v>9010</v>
      </c>
      <c r="L7205">
        <v>4821</v>
      </c>
      <c r="M7205" s="4" t="s">
        <v>33</v>
      </c>
      <c r="N7205">
        <v>2003</v>
      </c>
      <c r="O7205">
        <v>223.8</v>
      </c>
      <c r="P7205">
        <v>299</v>
      </c>
      <c r="Q7205" s="4" t="s">
        <v>23</v>
      </c>
      <c r="R7205" s="4" t="s">
        <v>24</v>
      </c>
      <c r="S7205">
        <v>9</v>
      </c>
    </row>
    <row r="7206" spans="1:19">
      <c r="A7206" s="4" t="s">
        <v>7413</v>
      </c>
      <c r="B7206" s="4" t="s">
        <v>181</v>
      </c>
      <c r="C7206" s="4" t="s">
        <v>179</v>
      </c>
      <c r="D7206" s="4" t="s">
        <v>42</v>
      </c>
      <c r="E7206" s="4" t="s">
        <v>172</v>
      </c>
      <c r="F7206" s="3">
        <v>43010</v>
      </c>
      <c r="G7206" s="3">
        <v>43020</v>
      </c>
      <c r="H7206">
        <v>544</v>
      </c>
      <c r="I7206" s="4" t="s">
        <v>9026</v>
      </c>
      <c r="J7206" s="4" t="s">
        <v>9024</v>
      </c>
      <c r="K7206" s="4" t="s">
        <v>9010</v>
      </c>
      <c r="L7206">
        <v>550</v>
      </c>
      <c r="M7206" s="4" t="s">
        <v>26</v>
      </c>
      <c r="N7206">
        <v>2017</v>
      </c>
      <c r="O7206">
        <v>4.54</v>
      </c>
      <c r="P7206">
        <v>9</v>
      </c>
      <c r="Q7206" s="4" t="s">
        <v>23</v>
      </c>
      <c r="R7206" s="4" t="s">
        <v>24</v>
      </c>
      <c r="S7206">
        <v>10</v>
      </c>
    </row>
    <row r="7207" spans="1:19">
      <c r="A7207" s="4" t="s">
        <v>7414</v>
      </c>
      <c r="B7207" s="4" t="s">
        <v>183</v>
      </c>
      <c r="C7207" s="4" t="s">
        <v>199</v>
      </c>
      <c r="D7207" s="4" t="s">
        <v>104</v>
      </c>
      <c r="E7207" s="4" t="s">
        <v>197</v>
      </c>
      <c r="F7207" s="3">
        <v>43011</v>
      </c>
      <c r="G7207" s="3">
        <v>43017</v>
      </c>
      <c r="H7207">
        <v>0</v>
      </c>
      <c r="I7207" s="4" t="s">
        <v>9014</v>
      </c>
      <c r="J7207" s="4" t="s">
        <v>9015</v>
      </c>
      <c r="K7207" s="4" t="s">
        <v>9010</v>
      </c>
      <c r="L7207">
        <v>5482</v>
      </c>
      <c r="M7207" s="4" t="s">
        <v>9322</v>
      </c>
      <c r="N7207">
        <v>1983</v>
      </c>
      <c r="O7207">
        <v>1008.06</v>
      </c>
      <c r="P7207">
        <v>1238</v>
      </c>
      <c r="Q7207" s="4" t="s">
        <v>23</v>
      </c>
      <c r="R7207" s="4" t="s">
        <v>24</v>
      </c>
      <c r="S7207">
        <v>6</v>
      </c>
    </row>
    <row r="7208" spans="1:19">
      <c r="A7208" s="4" t="s">
        <v>7415</v>
      </c>
      <c r="B7208" s="4" t="s">
        <v>304</v>
      </c>
      <c r="C7208" s="4" t="s">
        <v>192</v>
      </c>
      <c r="D7208" s="4" t="s">
        <v>109</v>
      </c>
      <c r="E7208" s="4" t="s">
        <v>172</v>
      </c>
      <c r="F7208" s="3">
        <v>43011</v>
      </c>
      <c r="G7208" s="3">
        <v>43018</v>
      </c>
      <c r="H7208">
        <v>3415</v>
      </c>
      <c r="I7208" s="4" t="s">
        <v>9014</v>
      </c>
      <c r="J7208" s="4" t="s">
        <v>9015</v>
      </c>
      <c r="K7208" s="4" t="s">
        <v>9012</v>
      </c>
      <c r="L7208">
        <v>3393</v>
      </c>
      <c r="M7208" s="4" t="s">
        <v>58</v>
      </c>
      <c r="N7208">
        <v>1987</v>
      </c>
      <c r="O7208">
        <v>1698.2</v>
      </c>
      <c r="P7208">
        <v>3798</v>
      </c>
      <c r="Q7208" s="4" t="s">
        <v>23</v>
      </c>
      <c r="R7208" s="4" t="s">
        <v>24</v>
      </c>
      <c r="S7208">
        <v>7</v>
      </c>
    </row>
    <row r="7209" spans="1:19">
      <c r="A7209" s="4" t="s">
        <v>7416</v>
      </c>
      <c r="B7209" s="4" t="s">
        <v>279</v>
      </c>
      <c r="C7209" s="4" t="s">
        <v>179</v>
      </c>
      <c r="D7209" s="4" t="s">
        <v>35</v>
      </c>
      <c r="E7209" s="4" t="s">
        <v>172</v>
      </c>
      <c r="F7209" s="3">
        <v>43011</v>
      </c>
      <c r="G7209" s="3">
        <v>43012</v>
      </c>
      <c r="H7209">
        <v>616</v>
      </c>
      <c r="I7209" s="4" t="s">
        <v>9018</v>
      </c>
      <c r="J7209" s="4" t="s">
        <v>9019</v>
      </c>
      <c r="K7209" s="4" t="s">
        <v>9010</v>
      </c>
      <c r="L7209">
        <v>550</v>
      </c>
      <c r="M7209" s="4" t="s">
        <v>36</v>
      </c>
      <c r="N7209">
        <v>2002</v>
      </c>
      <c r="O7209">
        <v>987.39</v>
      </c>
      <c r="P7209">
        <v>2253</v>
      </c>
      <c r="Q7209" s="4" t="s">
        <v>23</v>
      </c>
      <c r="R7209" s="4" t="s">
        <v>24</v>
      </c>
      <c r="S7209">
        <v>1</v>
      </c>
    </row>
    <row r="7210" spans="1:19">
      <c r="A7210" s="4" t="s">
        <v>7417</v>
      </c>
      <c r="B7210" s="4" t="s">
        <v>210</v>
      </c>
      <c r="C7210" s="4" t="s">
        <v>171</v>
      </c>
      <c r="D7210" s="4" t="s">
        <v>52</v>
      </c>
      <c r="E7210" s="4" t="s">
        <v>172</v>
      </c>
      <c r="F7210" s="3">
        <v>43011</v>
      </c>
      <c r="G7210" s="3">
        <v>43016</v>
      </c>
      <c r="H7210">
        <v>1050</v>
      </c>
      <c r="I7210" s="4" t="s">
        <v>9021</v>
      </c>
      <c r="J7210" s="4" t="s">
        <v>9019</v>
      </c>
      <c r="K7210" s="4" t="s">
        <v>9010</v>
      </c>
      <c r="L7210">
        <v>1096</v>
      </c>
      <c r="M7210" s="4" t="s">
        <v>46</v>
      </c>
      <c r="N7210">
        <v>1999</v>
      </c>
      <c r="O7210">
        <v>1197.44</v>
      </c>
      <c r="P7210">
        <v>2570</v>
      </c>
      <c r="Q7210" s="4" t="s">
        <v>23</v>
      </c>
      <c r="R7210" s="4" t="s">
        <v>24</v>
      </c>
      <c r="S7210">
        <v>5</v>
      </c>
    </row>
    <row r="7211" spans="1:19">
      <c r="A7211" s="4" t="s">
        <v>7418</v>
      </c>
      <c r="B7211" s="4" t="s">
        <v>174</v>
      </c>
      <c r="C7211" s="4" t="s">
        <v>177</v>
      </c>
      <c r="D7211" s="4" t="s">
        <v>118</v>
      </c>
      <c r="E7211" s="4" t="s">
        <v>172</v>
      </c>
      <c r="F7211" s="3">
        <v>43011</v>
      </c>
      <c r="G7211" s="3">
        <v>43018</v>
      </c>
      <c r="H7211">
        <v>58</v>
      </c>
      <c r="I7211" s="4" t="s">
        <v>9016</v>
      </c>
      <c r="J7211" s="4" t="s">
        <v>9015</v>
      </c>
      <c r="K7211" s="4" t="s">
        <v>9012</v>
      </c>
      <c r="L7211">
        <v>55</v>
      </c>
      <c r="M7211" s="4" t="s">
        <v>33</v>
      </c>
      <c r="N7211">
        <v>1995</v>
      </c>
      <c r="O7211">
        <v>332.43</v>
      </c>
      <c r="P7211">
        <v>799</v>
      </c>
      <c r="Q7211" s="4" t="s">
        <v>23</v>
      </c>
      <c r="R7211" s="4" t="s">
        <v>24</v>
      </c>
      <c r="S7211">
        <v>7</v>
      </c>
    </row>
    <row r="7212" spans="1:19">
      <c r="A7212" s="4" t="s">
        <v>7419</v>
      </c>
      <c r="B7212" s="4" t="s">
        <v>263</v>
      </c>
      <c r="C7212" s="4" t="s">
        <v>192</v>
      </c>
      <c r="D7212" s="4" t="s">
        <v>130</v>
      </c>
      <c r="E7212" s="4" t="s">
        <v>172</v>
      </c>
      <c r="F7212" s="3">
        <v>43011</v>
      </c>
      <c r="G7212" s="3">
        <v>43013</v>
      </c>
      <c r="H7212">
        <v>3858</v>
      </c>
      <c r="I7212" s="4" t="s">
        <v>9021</v>
      </c>
      <c r="J7212" s="4" t="s">
        <v>9019</v>
      </c>
      <c r="K7212" s="4" t="s">
        <v>9012</v>
      </c>
      <c r="L7212">
        <v>3393</v>
      </c>
      <c r="M7212" s="4" t="s">
        <v>36</v>
      </c>
      <c r="N7212">
        <v>1979</v>
      </c>
      <c r="O7212">
        <v>4478.47</v>
      </c>
      <c r="P7212">
        <v>13809</v>
      </c>
      <c r="Q7212" s="4" t="s">
        <v>23</v>
      </c>
      <c r="R7212" s="4" t="s">
        <v>24</v>
      </c>
      <c r="S7212">
        <v>2</v>
      </c>
    </row>
    <row r="7213" spans="1:19">
      <c r="A7213" s="4" t="s">
        <v>7420</v>
      </c>
      <c r="B7213" s="4" t="s">
        <v>212</v>
      </c>
      <c r="C7213" s="4" t="s">
        <v>177</v>
      </c>
      <c r="D7213" s="4" t="s">
        <v>42</v>
      </c>
      <c r="E7213" s="4" t="s">
        <v>197</v>
      </c>
      <c r="F7213" s="3">
        <v>43011</v>
      </c>
      <c r="G7213" s="3">
        <v>43021</v>
      </c>
      <c r="H7213">
        <v>0</v>
      </c>
      <c r="I7213" s="4" t="s">
        <v>9023</v>
      </c>
      <c r="J7213" s="4" t="s">
        <v>9024</v>
      </c>
      <c r="K7213" s="4" t="s">
        <v>9012</v>
      </c>
      <c r="L7213">
        <v>55</v>
      </c>
      <c r="M7213" s="4" t="s">
        <v>26</v>
      </c>
      <c r="N7213">
        <v>2017</v>
      </c>
      <c r="O7213">
        <v>4.54</v>
      </c>
      <c r="P7213">
        <v>9</v>
      </c>
      <c r="Q7213" s="4" t="s">
        <v>23</v>
      </c>
      <c r="R7213" s="4" t="s">
        <v>24</v>
      </c>
      <c r="S7213">
        <v>10</v>
      </c>
    </row>
    <row r="7214" spans="1:19">
      <c r="A7214" s="4" t="s">
        <v>7421</v>
      </c>
      <c r="B7214" s="4" t="s">
        <v>196</v>
      </c>
      <c r="C7214" s="4" t="s">
        <v>179</v>
      </c>
      <c r="D7214" s="4" t="s">
        <v>76</v>
      </c>
      <c r="E7214" s="4" t="s">
        <v>197</v>
      </c>
      <c r="F7214" s="3">
        <v>43011</v>
      </c>
      <c r="G7214" s="3">
        <v>43012</v>
      </c>
      <c r="H7214">
        <v>0</v>
      </c>
      <c r="I7214" s="4" t="s">
        <v>9016</v>
      </c>
      <c r="J7214" s="4" t="s">
        <v>9015</v>
      </c>
      <c r="K7214" s="4" t="s">
        <v>9010</v>
      </c>
      <c r="L7214">
        <v>550</v>
      </c>
      <c r="M7214" s="4" t="s">
        <v>9322</v>
      </c>
      <c r="N7214">
        <v>1997</v>
      </c>
      <c r="O7214">
        <v>8170.38</v>
      </c>
      <c r="P7214">
        <v>16499</v>
      </c>
      <c r="Q7214" s="4" t="s">
        <v>77</v>
      </c>
      <c r="R7214" s="4" t="s">
        <v>24</v>
      </c>
      <c r="S7214">
        <v>1</v>
      </c>
    </row>
    <row r="7215" spans="1:19">
      <c r="A7215" s="4" t="s">
        <v>7422</v>
      </c>
      <c r="B7215" s="4" t="s">
        <v>196</v>
      </c>
      <c r="C7215" s="4" t="s">
        <v>199</v>
      </c>
      <c r="D7215" s="4" t="s">
        <v>61</v>
      </c>
      <c r="E7215" s="4" t="s">
        <v>197</v>
      </c>
      <c r="F7215" s="3">
        <v>43011</v>
      </c>
      <c r="G7215" s="3">
        <v>43013</v>
      </c>
      <c r="H7215">
        <v>0</v>
      </c>
      <c r="I7215" s="4" t="s">
        <v>9016</v>
      </c>
      <c r="J7215" s="4" t="s">
        <v>9015</v>
      </c>
      <c r="K7215" s="4" t="s">
        <v>9010</v>
      </c>
      <c r="L7215">
        <v>5482</v>
      </c>
      <c r="M7215" s="4" t="s">
        <v>58</v>
      </c>
      <c r="N7215">
        <v>1991</v>
      </c>
      <c r="O7215">
        <v>2819.5</v>
      </c>
      <c r="P7215">
        <v>7227</v>
      </c>
      <c r="Q7215" s="4" t="s">
        <v>23</v>
      </c>
      <c r="R7215" s="4" t="s">
        <v>62</v>
      </c>
      <c r="S7215">
        <v>2</v>
      </c>
    </row>
    <row r="7216" spans="1:19">
      <c r="A7216" s="4" t="s">
        <v>7423</v>
      </c>
      <c r="B7216" s="4" t="s">
        <v>196</v>
      </c>
      <c r="C7216" s="4" t="s">
        <v>192</v>
      </c>
      <c r="D7216" s="4" t="s">
        <v>103</v>
      </c>
      <c r="E7216" s="4" t="s">
        <v>197</v>
      </c>
      <c r="F7216" s="3">
        <v>43011</v>
      </c>
      <c r="G7216" s="3">
        <v>43018</v>
      </c>
      <c r="H7216">
        <v>0</v>
      </c>
      <c r="I7216" s="4" t="s">
        <v>9016</v>
      </c>
      <c r="J7216" s="4" t="s">
        <v>9015</v>
      </c>
      <c r="K7216" s="4" t="s">
        <v>9012</v>
      </c>
      <c r="L7216">
        <v>3393</v>
      </c>
      <c r="M7216" s="4" t="s">
        <v>26</v>
      </c>
      <c r="N7216">
        <v>1992</v>
      </c>
      <c r="O7216">
        <v>3922.42</v>
      </c>
      <c r="P7216">
        <v>6837</v>
      </c>
      <c r="Q7216" s="4" t="s">
        <v>23</v>
      </c>
      <c r="R7216" s="4" t="s">
        <v>24</v>
      </c>
      <c r="S7216">
        <v>7</v>
      </c>
    </row>
    <row r="7217" spans="1:19">
      <c r="A7217" s="4" t="s">
        <v>7424</v>
      </c>
      <c r="B7217" s="4" t="s">
        <v>196</v>
      </c>
      <c r="C7217" s="4" t="s">
        <v>192</v>
      </c>
      <c r="D7217" s="4" t="s">
        <v>47</v>
      </c>
      <c r="E7217" s="4" t="s">
        <v>172</v>
      </c>
      <c r="F7217" s="3">
        <v>43011</v>
      </c>
      <c r="G7217" s="3">
        <v>43047</v>
      </c>
      <c r="H7217">
        <v>3207</v>
      </c>
      <c r="I7217" s="4" t="s">
        <v>9016</v>
      </c>
      <c r="J7217" s="4" t="s">
        <v>9015</v>
      </c>
      <c r="K7217" s="4" t="s">
        <v>9012</v>
      </c>
      <c r="L7217">
        <v>3393</v>
      </c>
      <c r="M7217" s="4" t="s">
        <v>46</v>
      </c>
      <c r="N7217">
        <v>1986</v>
      </c>
      <c r="O7217">
        <v>2403.58</v>
      </c>
      <c r="P7217">
        <v>8801</v>
      </c>
      <c r="Q7217" s="4" t="s">
        <v>23</v>
      </c>
      <c r="R7217" s="4" t="s">
        <v>24</v>
      </c>
      <c r="S7217">
        <v>36</v>
      </c>
    </row>
    <row r="7218" spans="1:19">
      <c r="A7218" s="4" t="s">
        <v>7425</v>
      </c>
      <c r="B7218" s="4" t="s">
        <v>203</v>
      </c>
      <c r="C7218" s="4" t="s">
        <v>192</v>
      </c>
      <c r="D7218" s="4" t="s">
        <v>84</v>
      </c>
      <c r="E7218" s="4" t="s">
        <v>172</v>
      </c>
      <c r="F7218" s="3">
        <v>43011</v>
      </c>
      <c r="G7218" s="3">
        <v>43060</v>
      </c>
      <c r="H7218">
        <v>3795</v>
      </c>
      <c r="I7218" s="4" t="s">
        <v>9023</v>
      </c>
      <c r="J7218" s="4" t="s">
        <v>9024</v>
      </c>
      <c r="K7218" s="4" t="s">
        <v>9012</v>
      </c>
      <c r="L7218">
        <v>3393</v>
      </c>
      <c r="M7218" s="4" t="s">
        <v>9322</v>
      </c>
      <c r="N7218">
        <v>1980</v>
      </c>
      <c r="O7218">
        <v>7708.38</v>
      </c>
      <c r="P7218">
        <v>13756</v>
      </c>
      <c r="Q7218" s="4" t="s">
        <v>23</v>
      </c>
      <c r="R7218" s="4" t="s">
        <v>24</v>
      </c>
      <c r="S7218">
        <v>49</v>
      </c>
    </row>
    <row r="7219" spans="1:19">
      <c r="A7219" s="4" t="s">
        <v>7426</v>
      </c>
      <c r="B7219" s="4" t="s">
        <v>343</v>
      </c>
      <c r="C7219" s="4" t="s">
        <v>177</v>
      </c>
      <c r="D7219" s="4" t="s">
        <v>104</v>
      </c>
      <c r="E7219" s="4" t="s">
        <v>197</v>
      </c>
      <c r="F7219" s="3">
        <v>43011</v>
      </c>
      <c r="G7219" s="3">
        <v>43055</v>
      </c>
      <c r="H7219">
        <v>0</v>
      </c>
      <c r="I7219" s="4" t="s">
        <v>9016</v>
      </c>
      <c r="J7219" s="4" t="s">
        <v>9015</v>
      </c>
      <c r="K7219" s="4" t="s">
        <v>9012</v>
      </c>
      <c r="L7219">
        <v>55</v>
      </c>
      <c r="M7219" s="4" t="s">
        <v>9322</v>
      </c>
      <c r="N7219">
        <v>1983</v>
      </c>
      <c r="O7219">
        <v>1008.06</v>
      </c>
      <c r="P7219">
        <v>1238</v>
      </c>
      <c r="Q7219" s="4" t="s">
        <v>23</v>
      </c>
      <c r="R7219" s="4" t="s">
        <v>24</v>
      </c>
      <c r="S7219">
        <v>44</v>
      </c>
    </row>
    <row r="7220" spans="1:19">
      <c r="A7220" s="4" t="s">
        <v>7427</v>
      </c>
      <c r="B7220" s="4" t="s">
        <v>219</v>
      </c>
      <c r="C7220" s="4" t="s">
        <v>171</v>
      </c>
      <c r="D7220" s="4" t="s">
        <v>81</v>
      </c>
      <c r="E7220" s="4" t="s">
        <v>172</v>
      </c>
      <c r="F7220" s="3">
        <v>43011</v>
      </c>
      <c r="G7220" s="3">
        <v>43016</v>
      </c>
      <c r="H7220">
        <v>1028</v>
      </c>
      <c r="I7220" s="4" t="s">
        <v>9026</v>
      </c>
      <c r="J7220" s="4" t="s">
        <v>9024</v>
      </c>
      <c r="K7220" s="4" t="s">
        <v>9010</v>
      </c>
      <c r="L7220">
        <v>1096</v>
      </c>
      <c r="M7220" s="4" t="s">
        <v>33</v>
      </c>
      <c r="N7220">
        <v>1989</v>
      </c>
      <c r="O7220">
        <v>1388.67</v>
      </c>
      <c r="P7220">
        <v>3583</v>
      </c>
      <c r="Q7220" s="4" t="s">
        <v>23</v>
      </c>
      <c r="R7220" s="4" t="s">
        <v>24</v>
      </c>
      <c r="S7220">
        <v>5</v>
      </c>
    </row>
    <row r="7221" spans="1:19">
      <c r="A7221" s="4" t="s">
        <v>7428</v>
      </c>
      <c r="B7221" s="4" t="s">
        <v>219</v>
      </c>
      <c r="C7221" s="4" t="s">
        <v>177</v>
      </c>
      <c r="D7221" s="4" t="s">
        <v>49</v>
      </c>
      <c r="E7221" s="4" t="s">
        <v>172</v>
      </c>
      <c r="F7221" s="3">
        <v>43011</v>
      </c>
      <c r="G7221" s="3">
        <v>43023</v>
      </c>
      <c r="H7221">
        <v>64</v>
      </c>
      <c r="I7221" s="4" t="s">
        <v>9026</v>
      </c>
      <c r="J7221" s="4" t="s">
        <v>9024</v>
      </c>
      <c r="K7221" s="4" t="s">
        <v>9012</v>
      </c>
      <c r="L7221">
        <v>55</v>
      </c>
      <c r="M7221" s="4" t="s">
        <v>9322</v>
      </c>
      <c r="N7221">
        <v>2010</v>
      </c>
      <c r="O7221">
        <v>587.72</v>
      </c>
      <c r="P7221">
        <v>1501</v>
      </c>
      <c r="Q7221" s="4" t="s">
        <v>23</v>
      </c>
      <c r="R7221" s="4" t="s">
        <v>24</v>
      </c>
      <c r="S7221">
        <v>12</v>
      </c>
    </row>
    <row r="7222" spans="1:19">
      <c r="A7222" s="4" t="s">
        <v>7429</v>
      </c>
      <c r="B7222" s="4" t="s">
        <v>230</v>
      </c>
      <c r="C7222" s="4" t="s">
        <v>179</v>
      </c>
      <c r="D7222" s="4" t="s">
        <v>24</v>
      </c>
      <c r="E7222" s="4" t="s">
        <v>193</v>
      </c>
      <c r="F7222" s="3">
        <v>43011</v>
      </c>
      <c r="G7222" s="3"/>
      <c r="I7222" s="4" t="s">
        <v>9026</v>
      </c>
      <c r="J7222" s="4" t="s">
        <v>9024</v>
      </c>
      <c r="K7222" s="4" t="s">
        <v>9010</v>
      </c>
      <c r="L7222">
        <v>550</v>
      </c>
      <c r="M7222" s="4"/>
      <c r="Q7222" s="4"/>
      <c r="R7222" s="4"/>
    </row>
    <row r="7223" spans="1:19">
      <c r="A7223" s="4" t="s">
        <v>7430</v>
      </c>
      <c r="B7223" s="4" t="s">
        <v>244</v>
      </c>
      <c r="C7223" s="4" t="s">
        <v>9011</v>
      </c>
      <c r="D7223" s="4" t="s">
        <v>100</v>
      </c>
      <c r="E7223" s="4" t="s">
        <v>197</v>
      </c>
      <c r="F7223" s="3">
        <v>43011</v>
      </c>
      <c r="G7223" s="3">
        <v>43063</v>
      </c>
      <c r="H7223">
        <v>0</v>
      </c>
      <c r="I7223" s="4" t="s">
        <v>9016</v>
      </c>
      <c r="J7223" s="4" t="s">
        <v>9015</v>
      </c>
      <c r="K7223" s="4" t="s">
        <v>9010</v>
      </c>
      <c r="L7223">
        <v>4821</v>
      </c>
      <c r="M7223" s="4" t="s">
        <v>9322</v>
      </c>
      <c r="N7223">
        <v>1987</v>
      </c>
      <c r="O7223">
        <v>2938.67</v>
      </c>
      <c r="P7223">
        <v>8775</v>
      </c>
      <c r="Q7223" s="4" t="s">
        <v>101</v>
      </c>
      <c r="R7223" s="4" t="s">
        <v>24</v>
      </c>
      <c r="S7223">
        <v>52</v>
      </c>
    </row>
    <row r="7224" spans="1:19">
      <c r="A7224" s="4" t="s">
        <v>7431</v>
      </c>
      <c r="B7224" s="4" t="s">
        <v>232</v>
      </c>
      <c r="C7224" s="4" t="s">
        <v>171</v>
      </c>
      <c r="D7224" s="4" t="s">
        <v>34</v>
      </c>
      <c r="E7224" s="4" t="s">
        <v>172</v>
      </c>
      <c r="F7224" s="3">
        <v>43011</v>
      </c>
      <c r="G7224" s="3">
        <v>43078</v>
      </c>
      <c r="H7224">
        <v>1284</v>
      </c>
      <c r="I7224" s="4" t="s">
        <v>9021</v>
      </c>
      <c r="J7224" s="4" t="s">
        <v>9019</v>
      </c>
      <c r="K7224" s="4" t="s">
        <v>9010</v>
      </c>
      <c r="L7224">
        <v>1096</v>
      </c>
      <c r="M7224" s="4" t="s">
        <v>9322</v>
      </c>
      <c r="N7224">
        <v>1993</v>
      </c>
      <c r="O7224">
        <v>1242.32</v>
      </c>
      <c r="P7224">
        <v>3027</v>
      </c>
      <c r="Q7224" s="4" t="s">
        <v>23</v>
      </c>
      <c r="R7224" s="4" t="s">
        <v>21</v>
      </c>
      <c r="S7224">
        <v>67</v>
      </c>
    </row>
    <row r="7225" spans="1:19">
      <c r="A7225" s="4" t="s">
        <v>7432</v>
      </c>
      <c r="B7225" s="4" t="s">
        <v>232</v>
      </c>
      <c r="C7225" s="4" t="s">
        <v>9011</v>
      </c>
      <c r="D7225" s="4" t="s">
        <v>80</v>
      </c>
      <c r="E7225" s="4" t="s">
        <v>172</v>
      </c>
      <c r="F7225" s="3">
        <v>43011</v>
      </c>
      <c r="G7225" s="3">
        <v>43097</v>
      </c>
      <c r="H7225">
        <v>5044</v>
      </c>
      <c r="I7225" s="4" t="s">
        <v>9021</v>
      </c>
      <c r="J7225" s="4" t="s">
        <v>9019</v>
      </c>
      <c r="K7225" s="4" t="s">
        <v>9010</v>
      </c>
      <c r="L7225">
        <v>4821</v>
      </c>
      <c r="M7225" s="4" t="s">
        <v>9322</v>
      </c>
      <c r="N7225">
        <v>2011</v>
      </c>
      <c r="O7225">
        <v>527.11</v>
      </c>
      <c r="P7225">
        <v>1428</v>
      </c>
      <c r="Q7225" s="4" t="s">
        <v>23</v>
      </c>
      <c r="R7225" s="4" t="s">
        <v>21</v>
      </c>
      <c r="S7225">
        <v>86</v>
      </c>
    </row>
    <row r="7226" spans="1:19">
      <c r="A7226" s="4" t="s">
        <v>7433</v>
      </c>
      <c r="B7226" s="4" t="s">
        <v>205</v>
      </c>
      <c r="C7226" s="4" t="s">
        <v>177</v>
      </c>
      <c r="D7226" s="4" t="s">
        <v>124</v>
      </c>
      <c r="E7226" s="4" t="s">
        <v>197</v>
      </c>
      <c r="F7226" s="3">
        <v>43011</v>
      </c>
      <c r="G7226" s="3">
        <v>43014</v>
      </c>
      <c r="H7226">
        <v>0</v>
      </c>
      <c r="I7226" s="4" t="s">
        <v>9023</v>
      </c>
      <c r="J7226" s="4" t="s">
        <v>9024</v>
      </c>
      <c r="K7226" s="4" t="s">
        <v>9012</v>
      </c>
      <c r="L7226">
        <v>55</v>
      </c>
      <c r="M7226" s="4" t="s">
        <v>60</v>
      </c>
      <c r="N7226">
        <v>1983</v>
      </c>
      <c r="O7226">
        <v>2871.35</v>
      </c>
      <c r="P7226">
        <v>9561</v>
      </c>
      <c r="Q7226" s="4" t="s">
        <v>23</v>
      </c>
      <c r="R7226" s="4" t="s">
        <v>24</v>
      </c>
      <c r="S7226">
        <v>3</v>
      </c>
    </row>
    <row r="7227" spans="1:19">
      <c r="A7227" s="4" t="s">
        <v>7434</v>
      </c>
      <c r="B7227" s="4" t="s">
        <v>208</v>
      </c>
      <c r="C7227" s="4" t="s">
        <v>192</v>
      </c>
      <c r="D7227" s="4" t="s">
        <v>100</v>
      </c>
      <c r="E7227" s="4" t="s">
        <v>172</v>
      </c>
      <c r="F7227" s="3">
        <v>43011</v>
      </c>
      <c r="G7227" s="3">
        <v>43017</v>
      </c>
      <c r="H7227">
        <v>3254</v>
      </c>
      <c r="I7227" s="4" t="s">
        <v>9014</v>
      </c>
      <c r="J7227" s="4" t="s">
        <v>9015</v>
      </c>
      <c r="K7227" s="4" t="s">
        <v>9012</v>
      </c>
      <c r="L7227">
        <v>3393</v>
      </c>
      <c r="M7227" s="4" t="s">
        <v>9322</v>
      </c>
      <c r="N7227">
        <v>1987</v>
      </c>
      <c r="O7227">
        <v>2938.67</v>
      </c>
      <c r="P7227">
        <v>8775</v>
      </c>
      <c r="Q7227" s="4" t="s">
        <v>101</v>
      </c>
      <c r="R7227" s="4" t="s">
        <v>24</v>
      </c>
      <c r="S7227">
        <v>6</v>
      </c>
    </row>
    <row r="7228" spans="1:19">
      <c r="A7228" s="4" t="s">
        <v>7435</v>
      </c>
      <c r="B7228" s="4" t="s">
        <v>185</v>
      </c>
      <c r="C7228" s="4" t="s">
        <v>199</v>
      </c>
      <c r="D7228" s="4" t="s">
        <v>24</v>
      </c>
      <c r="E7228" s="4" t="s">
        <v>193</v>
      </c>
      <c r="F7228" s="3">
        <v>43011</v>
      </c>
      <c r="G7228" s="3"/>
      <c r="I7228" s="4" t="s">
        <v>9023</v>
      </c>
      <c r="J7228" s="4" t="s">
        <v>9024</v>
      </c>
      <c r="K7228" s="4" t="s">
        <v>9010</v>
      </c>
      <c r="L7228">
        <v>5482</v>
      </c>
      <c r="M7228" s="4"/>
      <c r="Q7228" s="4"/>
      <c r="R7228" s="4"/>
    </row>
    <row r="7229" spans="1:19">
      <c r="A7229" s="4" t="s">
        <v>7436</v>
      </c>
      <c r="B7229" s="4" t="s">
        <v>185</v>
      </c>
      <c r="C7229" s="4" t="s">
        <v>9011</v>
      </c>
      <c r="D7229" s="4" t="s">
        <v>76</v>
      </c>
      <c r="E7229" s="4" t="s">
        <v>197</v>
      </c>
      <c r="F7229" s="3">
        <v>43011</v>
      </c>
      <c r="G7229" s="3">
        <v>43016</v>
      </c>
      <c r="H7229">
        <v>0</v>
      </c>
      <c r="I7229" s="4" t="s">
        <v>9023</v>
      </c>
      <c r="J7229" s="4" t="s">
        <v>9024</v>
      </c>
      <c r="K7229" s="4" t="s">
        <v>9010</v>
      </c>
      <c r="L7229">
        <v>4821</v>
      </c>
      <c r="M7229" s="4" t="s">
        <v>9322</v>
      </c>
      <c r="N7229">
        <v>1997</v>
      </c>
      <c r="O7229">
        <v>8170.38</v>
      </c>
      <c r="P7229">
        <v>16499</v>
      </c>
      <c r="Q7229" s="4" t="s">
        <v>77</v>
      </c>
      <c r="R7229" s="4" t="s">
        <v>24</v>
      </c>
      <c r="S7229">
        <v>5</v>
      </c>
    </row>
    <row r="7230" spans="1:19">
      <c r="A7230" s="4" t="s">
        <v>7437</v>
      </c>
      <c r="B7230" s="4" t="s">
        <v>216</v>
      </c>
      <c r="C7230" s="4" t="s">
        <v>177</v>
      </c>
      <c r="D7230" s="4" t="s">
        <v>123</v>
      </c>
      <c r="E7230" s="4" t="s">
        <v>197</v>
      </c>
      <c r="F7230" s="3">
        <v>43011</v>
      </c>
      <c r="G7230" s="3">
        <v>43092</v>
      </c>
      <c r="H7230">
        <v>0</v>
      </c>
      <c r="I7230" s="4" t="s">
        <v>9018</v>
      </c>
      <c r="J7230" s="4" t="s">
        <v>9019</v>
      </c>
      <c r="K7230" s="4" t="s">
        <v>9012</v>
      </c>
      <c r="L7230">
        <v>55</v>
      </c>
      <c r="M7230" s="4" t="s">
        <v>39</v>
      </c>
      <c r="N7230">
        <v>1989</v>
      </c>
      <c r="O7230">
        <v>3838.39</v>
      </c>
      <c r="P7230">
        <v>8274</v>
      </c>
      <c r="Q7230" s="4" t="s">
        <v>23</v>
      </c>
      <c r="R7230" s="4" t="s">
        <v>24</v>
      </c>
      <c r="S7230">
        <v>81</v>
      </c>
    </row>
    <row r="7231" spans="1:19">
      <c r="A7231" s="4" t="s">
        <v>7438</v>
      </c>
      <c r="B7231" s="4" t="s">
        <v>235</v>
      </c>
      <c r="C7231" s="4" t="s">
        <v>9011</v>
      </c>
      <c r="D7231" s="4" t="s">
        <v>121</v>
      </c>
      <c r="E7231" s="4" t="s">
        <v>172</v>
      </c>
      <c r="F7231" s="3">
        <v>43011</v>
      </c>
      <c r="G7231" s="3">
        <v>43018</v>
      </c>
      <c r="H7231">
        <v>5127</v>
      </c>
      <c r="I7231" s="4" t="s">
        <v>9018</v>
      </c>
      <c r="J7231" s="4" t="s">
        <v>9019</v>
      </c>
      <c r="K7231" s="4" t="s">
        <v>9010</v>
      </c>
      <c r="L7231">
        <v>4821</v>
      </c>
      <c r="M7231" s="4" t="s">
        <v>58</v>
      </c>
      <c r="N7231">
        <v>1993</v>
      </c>
      <c r="O7231">
        <v>646.1</v>
      </c>
      <c r="P7231">
        <v>883</v>
      </c>
      <c r="Q7231" s="4" t="s">
        <v>23</v>
      </c>
      <c r="R7231" s="4" t="s">
        <v>62</v>
      </c>
      <c r="S7231">
        <v>7</v>
      </c>
    </row>
    <row r="7232" spans="1:19">
      <c r="A7232" s="4" t="s">
        <v>7439</v>
      </c>
      <c r="B7232" s="4" t="s">
        <v>181</v>
      </c>
      <c r="C7232" s="4" t="s">
        <v>9011</v>
      </c>
      <c r="D7232" s="4" t="s">
        <v>72</v>
      </c>
      <c r="E7232" s="4" t="s">
        <v>172</v>
      </c>
      <c r="F7232" s="3">
        <v>43011</v>
      </c>
      <c r="G7232" s="3">
        <v>43045</v>
      </c>
      <c r="H7232">
        <v>4194</v>
      </c>
      <c r="I7232" s="4" t="s">
        <v>9026</v>
      </c>
      <c r="J7232" s="4" t="s">
        <v>9024</v>
      </c>
      <c r="K7232" s="4" t="s">
        <v>9010</v>
      </c>
      <c r="L7232">
        <v>4821</v>
      </c>
      <c r="M7232" s="4" t="s">
        <v>73</v>
      </c>
      <c r="N7232">
        <v>2003</v>
      </c>
      <c r="O7232">
        <v>692.19</v>
      </c>
      <c r="P7232">
        <v>1922</v>
      </c>
      <c r="Q7232" s="4" t="s">
        <v>23</v>
      </c>
      <c r="R7232" s="4" t="s">
        <v>24</v>
      </c>
      <c r="S7232">
        <v>34</v>
      </c>
    </row>
    <row r="7233" spans="1:19">
      <c r="A7233" s="4" t="s">
        <v>7440</v>
      </c>
      <c r="B7233" s="4" t="s">
        <v>181</v>
      </c>
      <c r="C7233" s="4" t="s">
        <v>9011</v>
      </c>
      <c r="D7233" s="4" t="s">
        <v>108</v>
      </c>
      <c r="E7233" s="4" t="s">
        <v>172</v>
      </c>
      <c r="F7233" s="3">
        <v>43011</v>
      </c>
      <c r="G7233" s="3">
        <v>43019</v>
      </c>
      <c r="H7233">
        <v>4105</v>
      </c>
      <c r="I7233" s="4" t="s">
        <v>9026</v>
      </c>
      <c r="J7233" s="4" t="s">
        <v>9024</v>
      </c>
      <c r="K7233" s="4" t="s">
        <v>9010</v>
      </c>
      <c r="L7233">
        <v>4821</v>
      </c>
      <c r="M7233" s="4" t="s">
        <v>33</v>
      </c>
      <c r="N7233">
        <v>1996</v>
      </c>
      <c r="O7233">
        <v>2214.94</v>
      </c>
      <c r="P7233">
        <v>5374</v>
      </c>
      <c r="Q7233" s="4" t="s">
        <v>23</v>
      </c>
      <c r="R7233" s="4" t="s">
        <v>24</v>
      </c>
      <c r="S7233">
        <v>8</v>
      </c>
    </row>
    <row r="7234" spans="1:19">
      <c r="A7234" s="4" t="s">
        <v>7441</v>
      </c>
      <c r="B7234" s="4" t="s">
        <v>183</v>
      </c>
      <c r="C7234" s="4" t="s">
        <v>177</v>
      </c>
      <c r="D7234" s="4" t="s">
        <v>37</v>
      </c>
      <c r="E7234" s="4" t="s">
        <v>197</v>
      </c>
      <c r="F7234" s="3">
        <v>43012</v>
      </c>
      <c r="G7234" s="3">
        <v>43021</v>
      </c>
      <c r="H7234">
        <v>0</v>
      </c>
      <c r="I7234" s="4" t="s">
        <v>9014</v>
      </c>
      <c r="J7234" s="4" t="s">
        <v>9015</v>
      </c>
      <c r="K7234" s="4" t="s">
        <v>9012</v>
      </c>
      <c r="L7234">
        <v>55</v>
      </c>
      <c r="M7234" s="4" t="s">
        <v>33</v>
      </c>
      <c r="N7234">
        <v>2001</v>
      </c>
      <c r="O7234">
        <v>718.62</v>
      </c>
      <c r="P7234">
        <v>2448</v>
      </c>
      <c r="Q7234" s="4" t="s">
        <v>23</v>
      </c>
      <c r="R7234" s="4" t="s">
        <v>24</v>
      </c>
      <c r="S7234">
        <v>9</v>
      </c>
    </row>
    <row r="7235" spans="1:19">
      <c r="A7235" s="4" t="s">
        <v>7442</v>
      </c>
      <c r="B7235" s="4" t="s">
        <v>183</v>
      </c>
      <c r="C7235" s="4" t="s">
        <v>177</v>
      </c>
      <c r="D7235" s="4" t="s">
        <v>70</v>
      </c>
      <c r="E7235" s="4" t="s">
        <v>172</v>
      </c>
      <c r="F7235" s="3">
        <v>43012</v>
      </c>
      <c r="G7235" s="3">
        <v>43085</v>
      </c>
      <c r="H7235">
        <v>59</v>
      </c>
      <c r="I7235" s="4" t="s">
        <v>9014</v>
      </c>
      <c r="J7235" s="4" t="s">
        <v>9015</v>
      </c>
      <c r="K7235" s="4" t="s">
        <v>9012</v>
      </c>
      <c r="L7235">
        <v>55</v>
      </c>
      <c r="M7235" s="4" t="s">
        <v>55</v>
      </c>
      <c r="N7235">
        <v>2007</v>
      </c>
      <c r="O7235">
        <v>86.68</v>
      </c>
      <c r="P7235">
        <v>187</v>
      </c>
      <c r="Q7235" s="4" t="s">
        <v>23</v>
      </c>
      <c r="R7235" s="4" t="s">
        <v>56</v>
      </c>
      <c r="S7235">
        <v>73</v>
      </c>
    </row>
    <row r="7236" spans="1:19">
      <c r="A7236" s="4" t="s">
        <v>7443</v>
      </c>
      <c r="B7236" s="4" t="s">
        <v>261</v>
      </c>
      <c r="C7236" s="4" t="s">
        <v>192</v>
      </c>
      <c r="D7236" s="4" t="s">
        <v>24</v>
      </c>
      <c r="E7236" s="4" t="s">
        <v>193</v>
      </c>
      <c r="F7236" s="3">
        <v>43012</v>
      </c>
      <c r="G7236" s="3"/>
      <c r="I7236" s="4" t="s">
        <v>9021</v>
      </c>
      <c r="J7236" s="4" t="s">
        <v>9019</v>
      </c>
      <c r="K7236" s="4" t="s">
        <v>9012</v>
      </c>
      <c r="L7236">
        <v>3393</v>
      </c>
      <c r="M7236" s="4"/>
      <c r="Q7236" s="4"/>
      <c r="R7236" s="4"/>
    </row>
    <row r="7237" spans="1:19">
      <c r="A7237" s="4" t="s">
        <v>7444</v>
      </c>
      <c r="B7237" s="4" t="s">
        <v>261</v>
      </c>
      <c r="C7237" s="4" t="s">
        <v>199</v>
      </c>
      <c r="D7237" s="4" t="s">
        <v>34</v>
      </c>
      <c r="E7237" s="4" t="s">
        <v>197</v>
      </c>
      <c r="F7237" s="3">
        <v>43012</v>
      </c>
      <c r="G7237" s="3">
        <v>43040</v>
      </c>
      <c r="H7237">
        <v>0</v>
      </c>
      <c r="I7237" s="4" t="s">
        <v>9021</v>
      </c>
      <c r="J7237" s="4" t="s">
        <v>9019</v>
      </c>
      <c r="K7237" s="4" t="s">
        <v>9010</v>
      </c>
      <c r="L7237">
        <v>5482</v>
      </c>
      <c r="M7237" s="4" t="s">
        <v>9322</v>
      </c>
      <c r="N7237">
        <v>1993</v>
      </c>
      <c r="O7237">
        <v>1242.32</v>
      </c>
      <c r="P7237">
        <v>3027</v>
      </c>
      <c r="Q7237" s="4" t="s">
        <v>23</v>
      </c>
      <c r="R7237" s="4" t="s">
        <v>21</v>
      </c>
      <c r="S7237">
        <v>28</v>
      </c>
    </row>
    <row r="7238" spans="1:19">
      <c r="A7238" s="4" t="s">
        <v>7445</v>
      </c>
      <c r="B7238" s="4" t="s">
        <v>261</v>
      </c>
      <c r="C7238" s="4" t="s">
        <v>192</v>
      </c>
      <c r="D7238" s="4" t="s">
        <v>21</v>
      </c>
      <c r="E7238" s="4" t="s">
        <v>197</v>
      </c>
      <c r="F7238" s="3">
        <v>43012</v>
      </c>
      <c r="G7238" s="3">
        <v>43019</v>
      </c>
      <c r="H7238">
        <v>0</v>
      </c>
      <c r="I7238" s="4" t="s">
        <v>9021</v>
      </c>
      <c r="J7238" s="4" t="s">
        <v>9019</v>
      </c>
      <c r="K7238" s="4" t="s">
        <v>9012</v>
      </c>
      <c r="L7238">
        <v>3393</v>
      </c>
      <c r="M7238" s="4" t="s">
        <v>9322</v>
      </c>
      <c r="N7238">
        <v>1996</v>
      </c>
      <c r="O7238">
        <v>1100.04</v>
      </c>
      <c r="P7238">
        <v>2822</v>
      </c>
      <c r="Q7238" s="4" t="s">
        <v>23</v>
      </c>
      <c r="R7238" s="4" t="s">
        <v>24</v>
      </c>
      <c r="S7238">
        <v>7</v>
      </c>
    </row>
    <row r="7239" spans="1:19">
      <c r="A7239" s="4" t="s">
        <v>7446</v>
      </c>
      <c r="B7239" s="4" t="s">
        <v>261</v>
      </c>
      <c r="C7239" s="4" t="s">
        <v>177</v>
      </c>
      <c r="D7239" s="4" t="s">
        <v>35</v>
      </c>
      <c r="E7239" s="4" t="s">
        <v>172</v>
      </c>
      <c r="F7239" s="3">
        <v>43012</v>
      </c>
      <c r="G7239" s="3">
        <v>43019</v>
      </c>
      <c r="H7239">
        <v>54</v>
      </c>
      <c r="I7239" s="4" t="s">
        <v>9021</v>
      </c>
      <c r="J7239" s="4" t="s">
        <v>9019</v>
      </c>
      <c r="K7239" s="4" t="s">
        <v>9012</v>
      </c>
      <c r="L7239">
        <v>55</v>
      </c>
      <c r="M7239" s="4" t="s">
        <v>36</v>
      </c>
      <c r="N7239">
        <v>2002</v>
      </c>
      <c r="O7239">
        <v>987.39</v>
      </c>
      <c r="P7239">
        <v>2253</v>
      </c>
      <c r="Q7239" s="4" t="s">
        <v>23</v>
      </c>
      <c r="R7239" s="4" t="s">
        <v>24</v>
      </c>
      <c r="S7239">
        <v>7</v>
      </c>
    </row>
    <row r="7240" spans="1:19">
      <c r="A7240" s="4" t="s">
        <v>7447</v>
      </c>
      <c r="B7240" s="4" t="s">
        <v>246</v>
      </c>
      <c r="C7240" s="4" t="s">
        <v>199</v>
      </c>
      <c r="D7240" s="4" t="s">
        <v>99</v>
      </c>
      <c r="E7240" s="4" t="s">
        <v>172</v>
      </c>
      <c r="F7240" s="3">
        <v>43012</v>
      </c>
      <c r="G7240" s="3">
        <v>43022</v>
      </c>
      <c r="H7240">
        <v>5989</v>
      </c>
      <c r="I7240" s="4" t="s">
        <v>9021</v>
      </c>
      <c r="J7240" s="4" t="s">
        <v>9019</v>
      </c>
      <c r="K7240" s="4" t="s">
        <v>9010</v>
      </c>
      <c r="L7240">
        <v>5482</v>
      </c>
      <c r="M7240" s="4" t="s">
        <v>33</v>
      </c>
      <c r="N7240">
        <v>2003</v>
      </c>
      <c r="O7240">
        <v>1419.98</v>
      </c>
      <c r="P7240">
        <v>4018</v>
      </c>
      <c r="Q7240" s="4" t="s">
        <v>23</v>
      </c>
      <c r="R7240" s="4" t="s">
        <v>24</v>
      </c>
      <c r="S7240">
        <v>10</v>
      </c>
    </row>
    <row r="7241" spans="1:19">
      <c r="A7241" s="4" t="s">
        <v>7448</v>
      </c>
      <c r="B7241" s="4" t="s">
        <v>279</v>
      </c>
      <c r="C7241" s="4" t="s">
        <v>179</v>
      </c>
      <c r="D7241" s="4" t="s">
        <v>24</v>
      </c>
      <c r="E7241" s="4" t="s">
        <v>193</v>
      </c>
      <c r="F7241" s="3">
        <v>43012</v>
      </c>
      <c r="G7241" s="3"/>
      <c r="I7241" s="4" t="s">
        <v>9018</v>
      </c>
      <c r="J7241" s="4" t="s">
        <v>9019</v>
      </c>
      <c r="K7241" s="4" t="s">
        <v>9010</v>
      </c>
      <c r="L7241">
        <v>550</v>
      </c>
      <c r="M7241" s="4"/>
      <c r="Q7241" s="4"/>
      <c r="R7241" s="4"/>
    </row>
    <row r="7242" spans="1:19">
      <c r="A7242" s="4" t="s">
        <v>7449</v>
      </c>
      <c r="B7242" s="4" t="s">
        <v>210</v>
      </c>
      <c r="C7242" s="4" t="s">
        <v>171</v>
      </c>
      <c r="D7242" s="4" t="s">
        <v>24</v>
      </c>
      <c r="E7242" s="4" t="s">
        <v>193</v>
      </c>
      <c r="F7242" s="3">
        <v>43012</v>
      </c>
      <c r="G7242" s="3"/>
      <c r="I7242" s="4" t="s">
        <v>9021</v>
      </c>
      <c r="J7242" s="4" t="s">
        <v>9019</v>
      </c>
      <c r="K7242" s="4" t="s">
        <v>9010</v>
      </c>
      <c r="L7242">
        <v>1096</v>
      </c>
      <c r="M7242" s="4"/>
      <c r="Q7242" s="4"/>
      <c r="R7242" s="4"/>
    </row>
    <row r="7243" spans="1:19">
      <c r="A7243" s="4" t="s">
        <v>7450</v>
      </c>
      <c r="B7243" s="4" t="s">
        <v>210</v>
      </c>
      <c r="C7243" s="4" t="s">
        <v>9011</v>
      </c>
      <c r="D7243" s="4" t="s">
        <v>107</v>
      </c>
      <c r="E7243" s="4" t="s">
        <v>197</v>
      </c>
      <c r="F7243" s="3">
        <v>43012</v>
      </c>
      <c r="G7243" s="3">
        <v>43023</v>
      </c>
      <c r="H7243">
        <v>0</v>
      </c>
      <c r="I7243" s="4" t="s">
        <v>9021</v>
      </c>
      <c r="J7243" s="4" t="s">
        <v>9019</v>
      </c>
      <c r="K7243" s="4" t="s">
        <v>9010</v>
      </c>
      <c r="L7243">
        <v>4821</v>
      </c>
      <c r="M7243" s="4" t="s">
        <v>26</v>
      </c>
      <c r="N7243">
        <v>1994</v>
      </c>
      <c r="O7243">
        <v>2818.38</v>
      </c>
      <c r="P7243">
        <v>6290</v>
      </c>
      <c r="Q7243" s="4" t="s">
        <v>23</v>
      </c>
      <c r="R7243" s="4" t="s">
        <v>24</v>
      </c>
      <c r="S7243">
        <v>11</v>
      </c>
    </row>
    <row r="7244" spans="1:19">
      <c r="A7244" s="4" t="s">
        <v>7451</v>
      </c>
      <c r="B7244" s="4" t="s">
        <v>174</v>
      </c>
      <c r="C7244" s="4" t="s">
        <v>9011</v>
      </c>
      <c r="D7244" s="4" t="s">
        <v>27</v>
      </c>
      <c r="E7244" s="4" t="s">
        <v>197</v>
      </c>
      <c r="F7244" s="3">
        <v>43012</v>
      </c>
      <c r="G7244" s="3">
        <v>43020</v>
      </c>
      <c r="H7244">
        <v>0</v>
      </c>
      <c r="I7244" s="4" t="s">
        <v>9016</v>
      </c>
      <c r="J7244" s="4" t="s">
        <v>9015</v>
      </c>
      <c r="K7244" s="4" t="s">
        <v>9010</v>
      </c>
      <c r="L7244">
        <v>4821</v>
      </c>
      <c r="M7244" s="4" t="s">
        <v>26</v>
      </c>
      <c r="N7244">
        <v>1986</v>
      </c>
      <c r="O7244">
        <v>647.17999999999995</v>
      </c>
      <c r="P7244">
        <v>1185</v>
      </c>
      <c r="Q7244" s="4" t="s">
        <v>28</v>
      </c>
      <c r="R7244" s="4" t="s">
        <v>24</v>
      </c>
      <c r="S7244">
        <v>8</v>
      </c>
    </row>
    <row r="7245" spans="1:19">
      <c r="A7245" s="4" t="s">
        <v>7452</v>
      </c>
      <c r="B7245" s="4" t="s">
        <v>174</v>
      </c>
      <c r="C7245" s="4" t="s">
        <v>199</v>
      </c>
      <c r="D7245" s="4" t="s">
        <v>57</v>
      </c>
      <c r="E7245" s="4" t="s">
        <v>172</v>
      </c>
      <c r="F7245" s="3">
        <v>43012</v>
      </c>
      <c r="G7245" s="3">
        <v>43090</v>
      </c>
      <c r="H7245">
        <v>4735</v>
      </c>
      <c r="I7245" s="4" t="s">
        <v>9016</v>
      </c>
      <c r="J7245" s="4" t="s">
        <v>9015</v>
      </c>
      <c r="K7245" s="4" t="s">
        <v>9010</v>
      </c>
      <c r="L7245">
        <v>5482</v>
      </c>
      <c r="M7245" s="4" t="s">
        <v>58</v>
      </c>
      <c r="N7245">
        <v>2006</v>
      </c>
      <c r="O7245">
        <v>1102.43</v>
      </c>
      <c r="P7245">
        <v>1759</v>
      </c>
      <c r="Q7245" s="4" t="s">
        <v>23</v>
      </c>
      <c r="R7245" s="4" t="s">
        <v>24</v>
      </c>
      <c r="S7245">
        <v>78</v>
      </c>
    </row>
    <row r="7246" spans="1:19">
      <c r="A7246" s="4" t="s">
        <v>7453</v>
      </c>
      <c r="B7246" s="4" t="s">
        <v>174</v>
      </c>
      <c r="C7246" s="4" t="s">
        <v>9011</v>
      </c>
      <c r="D7246" s="4" t="s">
        <v>100</v>
      </c>
      <c r="E7246" s="4" t="s">
        <v>172</v>
      </c>
      <c r="F7246" s="3">
        <v>43012</v>
      </c>
      <c r="G7246" s="3">
        <v>43018</v>
      </c>
      <c r="H7246">
        <v>5055</v>
      </c>
      <c r="I7246" s="4" t="s">
        <v>9016</v>
      </c>
      <c r="J7246" s="4" t="s">
        <v>9015</v>
      </c>
      <c r="K7246" s="4" t="s">
        <v>9010</v>
      </c>
      <c r="L7246">
        <v>4821</v>
      </c>
      <c r="M7246" s="4" t="s">
        <v>9322</v>
      </c>
      <c r="N7246">
        <v>1987</v>
      </c>
      <c r="O7246">
        <v>2938.67</v>
      </c>
      <c r="P7246">
        <v>8775</v>
      </c>
      <c r="Q7246" s="4" t="s">
        <v>101</v>
      </c>
      <c r="R7246" s="4" t="s">
        <v>24</v>
      </c>
      <c r="S7246">
        <v>6</v>
      </c>
    </row>
    <row r="7247" spans="1:19">
      <c r="A7247" s="4" t="s">
        <v>7454</v>
      </c>
      <c r="B7247" s="4" t="s">
        <v>191</v>
      </c>
      <c r="C7247" s="4" t="s">
        <v>199</v>
      </c>
      <c r="D7247" s="4" t="s">
        <v>53</v>
      </c>
      <c r="E7247" s="4" t="s">
        <v>172</v>
      </c>
      <c r="F7247" s="3">
        <v>43012</v>
      </c>
      <c r="G7247" s="3">
        <v>43074</v>
      </c>
      <c r="H7247">
        <v>4527</v>
      </c>
      <c r="I7247" s="4" t="s">
        <v>9026</v>
      </c>
      <c r="J7247" s="4" t="s">
        <v>9024</v>
      </c>
      <c r="K7247" s="4" t="s">
        <v>9010</v>
      </c>
      <c r="L7247">
        <v>5482</v>
      </c>
      <c r="M7247" s="4" t="s">
        <v>33</v>
      </c>
      <c r="N7247">
        <v>1990</v>
      </c>
      <c r="O7247">
        <v>4968.91</v>
      </c>
      <c r="P7247">
        <v>7523</v>
      </c>
      <c r="Q7247" s="4" t="s">
        <v>23</v>
      </c>
      <c r="R7247" s="4" t="s">
        <v>24</v>
      </c>
      <c r="S7247">
        <v>62</v>
      </c>
    </row>
    <row r="7248" spans="1:19">
      <c r="A7248" s="4" t="s">
        <v>7455</v>
      </c>
      <c r="B7248" s="4" t="s">
        <v>343</v>
      </c>
      <c r="C7248" s="4" t="s">
        <v>179</v>
      </c>
      <c r="D7248" s="4" t="s">
        <v>45</v>
      </c>
      <c r="E7248" s="4" t="s">
        <v>197</v>
      </c>
      <c r="F7248" s="3">
        <v>43012</v>
      </c>
      <c r="G7248" s="3">
        <v>43092</v>
      </c>
      <c r="H7248">
        <v>0</v>
      </c>
      <c r="I7248" s="4" t="s">
        <v>9016</v>
      </c>
      <c r="J7248" s="4" t="s">
        <v>9015</v>
      </c>
      <c r="K7248" s="4" t="s">
        <v>9010</v>
      </c>
      <c r="L7248">
        <v>550</v>
      </c>
      <c r="M7248" s="4" t="s">
        <v>46</v>
      </c>
      <c r="N7248">
        <v>1995</v>
      </c>
      <c r="O7248">
        <v>2173.98</v>
      </c>
      <c r="P7248">
        <v>2928</v>
      </c>
      <c r="Q7248" s="4" t="s">
        <v>23</v>
      </c>
      <c r="R7248" s="4" t="s">
        <v>47</v>
      </c>
      <c r="S7248">
        <v>80</v>
      </c>
    </row>
    <row r="7249" spans="1:19">
      <c r="A7249" s="4" t="s">
        <v>7456</v>
      </c>
      <c r="B7249" s="4" t="s">
        <v>343</v>
      </c>
      <c r="C7249" s="4" t="s">
        <v>9011</v>
      </c>
      <c r="D7249" s="4" t="s">
        <v>106</v>
      </c>
      <c r="E7249" s="4" t="s">
        <v>197</v>
      </c>
      <c r="F7249" s="3">
        <v>43012</v>
      </c>
      <c r="G7249" s="3">
        <v>43023</v>
      </c>
      <c r="H7249">
        <v>0</v>
      </c>
      <c r="I7249" s="4" t="s">
        <v>9016</v>
      </c>
      <c r="J7249" s="4" t="s">
        <v>9015</v>
      </c>
      <c r="K7249" s="4" t="s">
        <v>9010</v>
      </c>
      <c r="L7249">
        <v>4821</v>
      </c>
      <c r="M7249" s="4" t="s">
        <v>46</v>
      </c>
      <c r="N7249">
        <v>2012</v>
      </c>
      <c r="O7249">
        <v>45.39</v>
      </c>
      <c r="P7249">
        <v>100</v>
      </c>
      <c r="Q7249" s="4" t="s">
        <v>23</v>
      </c>
      <c r="R7249" s="4" t="s">
        <v>47</v>
      </c>
      <c r="S7249">
        <v>11</v>
      </c>
    </row>
    <row r="7250" spans="1:19">
      <c r="A7250" s="4" t="s">
        <v>7457</v>
      </c>
      <c r="B7250" s="4" t="s">
        <v>343</v>
      </c>
      <c r="C7250" s="4" t="s">
        <v>177</v>
      </c>
      <c r="D7250" s="4" t="s">
        <v>47</v>
      </c>
      <c r="E7250" s="4" t="s">
        <v>172</v>
      </c>
      <c r="F7250" s="3">
        <v>43012</v>
      </c>
      <c r="G7250" s="3">
        <v>43014</v>
      </c>
      <c r="H7250">
        <v>58</v>
      </c>
      <c r="I7250" s="4" t="s">
        <v>9016</v>
      </c>
      <c r="J7250" s="4" t="s">
        <v>9015</v>
      </c>
      <c r="K7250" s="4" t="s">
        <v>9012</v>
      </c>
      <c r="L7250">
        <v>55</v>
      </c>
      <c r="M7250" s="4" t="s">
        <v>46</v>
      </c>
      <c r="N7250">
        <v>1986</v>
      </c>
      <c r="O7250">
        <v>2403.58</v>
      </c>
      <c r="P7250">
        <v>8801</v>
      </c>
      <c r="Q7250" s="4" t="s">
        <v>23</v>
      </c>
      <c r="R7250" s="4" t="s">
        <v>24</v>
      </c>
      <c r="S7250">
        <v>2</v>
      </c>
    </row>
    <row r="7251" spans="1:19">
      <c r="A7251" s="4" t="s">
        <v>7458</v>
      </c>
      <c r="B7251" s="4" t="s">
        <v>230</v>
      </c>
      <c r="C7251" s="4" t="s">
        <v>179</v>
      </c>
      <c r="D7251" s="4" t="s">
        <v>81</v>
      </c>
      <c r="E7251" s="4" t="s">
        <v>197</v>
      </c>
      <c r="F7251" s="3">
        <v>43012</v>
      </c>
      <c r="G7251" s="3">
        <v>43056</v>
      </c>
      <c r="H7251">
        <v>0</v>
      </c>
      <c r="I7251" s="4" t="s">
        <v>9026</v>
      </c>
      <c r="J7251" s="4" t="s">
        <v>9024</v>
      </c>
      <c r="K7251" s="4" t="s">
        <v>9010</v>
      </c>
      <c r="L7251">
        <v>550</v>
      </c>
      <c r="M7251" s="4" t="s">
        <v>33</v>
      </c>
      <c r="N7251">
        <v>1989</v>
      </c>
      <c r="O7251">
        <v>1388.67</v>
      </c>
      <c r="P7251">
        <v>3583</v>
      </c>
      <c r="Q7251" s="4" t="s">
        <v>23</v>
      </c>
      <c r="R7251" s="4" t="s">
        <v>24</v>
      </c>
      <c r="S7251">
        <v>44</v>
      </c>
    </row>
    <row r="7252" spans="1:19">
      <c r="A7252" s="4" t="s">
        <v>7459</v>
      </c>
      <c r="B7252" s="4" t="s">
        <v>187</v>
      </c>
      <c r="C7252" s="4" t="s">
        <v>177</v>
      </c>
      <c r="D7252" s="4" t="s">
        <v>102</v>
      </c>
      <c r="E7252" s="4" t="s">
        <v>172</v>
      </c>
      <c r="F7252" s="3">
        <v>43012</v>
      </c>
      <c r="G7252" s="3">
        <v>43072</v>
      </c>
      <c r="H7252">
        <v>62</v>
      </c>
      <c r="I7252" s="4" t="s">
        <v>9023</v>
      </c>
      <c r="J7252" s="4" t="s">
        <v>9024</v>
      </c>
      <c r="K7252" s="4" t="s">
        <v>9012</v>
      </c>
      <c r="L7252">
        <v>55</v>
      </c>
      <c r="M7252" s="4" t="s">
        <v>55</v>
      </c>
      <c r="N7252">
        <v>1994</v>
      </c>
      <c r="O7252">
        <v>1188.42</v>
      </c>
      <c r="P7252">
        <v>3015</v>
      </c>
      <c r="Q7252" s="4" t="s">
        <v>23</v>
      </c>
      <c r="R7252" s="4" t="s">
        <v>24</v>
      </c>
      <c r="S7252">
        <v>60</v>
      </c>
    </row>
    <row r="7253" spans="1:19">
      <c r="A7253" s="4" t="s">
        <v>7460</v>
      </c>
      <c r="B7253" s="4" t="s">
        <v>201</v>
      </c>
      <c r="C7253" s="4" t="s">
        <v>9011</v>
      </c>
      <c r="D7253" s="4" t="s">
        <v>32</v>
      </c>
      <c r="E7253" s="4" t="s">
        <v>172</v>
      </c>
      <c r="F7253" s="3">
        <v>43012</v>
      </c>
      <c r="G7253" s="3">
        <v>43089</v>
      </c>
      <c r="H7253">
        <v>5026</v>
      </c>
      <c r="I7253" s="4" t="s">
        <v>9026</v>
      </c>
      <c r="J7253" s="4" t="s">
        <v>9024</v>
      </c>
      <c r="K7253" s="4" t="s">
        <v>9010</v>
      </c>
      <c r="L7253">
        <v>4821</v>
      </c>
      <c r="M7253" s="4" t="s">
        <v>33</v>
      </c>
      <c r="N7253">
        <v>2009</v>
      </c>
      <c r="O7253">
        <v>497.11</v>
      </c>
      <c r="P7253">
        <v>1588</v>
      </c>
      <c r="Q7253" s="4" t="s">
        <v>23</v>
      </c>
      <c r="R7253" s="4" t="s">
        <v>24</v>
      </c>
      <c r="S7253">
        <v>77</v>
      </c>
    </row>
    <row r="7254" spans="1:19">
      <c r="A7254" s="4" t="s">
        <v>7461</v>
      </c>
      <c r="B7254" s="4" t="s">
        <v>185</v>
      </c>
      <c r="C7254" s="4" t="s">
        <v>177</v>
      </c>
      <c r="D7254" s="4" t="s">
        <v>90</v>
      </c>
      <c r="E7254" s="4" t="s">
        <v>197</v>
      </c>
      <c r="F7254" s="3">
        <v>43012</v>
      </c>
      <c r="G7254" s="3">
        <v>43021</v>
      </c>
      <c r="H7254">
        <v>0</v>
      </c>
      <c r="I7254" s="4" t="s">
        <v>9023</v>
      </c>
      <c r="J7254" s="4" t="s">
        <v>9024</v>
      </c>
      <c r="K7254" s="4" t="s">
        <v>9012</v>
      </c>
      <c r="L7254">
        <v>55</v>
      </c>
      <c r="M7254" s="4" t="s">
        <v>73</v>
      </c>
      <c r="N7254">
        <v>1987</v>
      </c>
      <c r="O7254">
        <v>405.59</v>
      </c>
      <c r="P7254">
        <v>1179</v>
      </c>
      <c r="Q7254" s="4" t="s">
        <v>91</v>
      </c>
      <c r="R7254" s="4" t="s">
        <v>92</v>
      </c>
      <c r="S7254">
        <v>9</v>
      </c>
    </row>
    <row r="7255" spans="1:19">
      <c r="A7255" s="4" t="s">
        <v>7462</v>
      </c>
      <c r="B7255" s="4" t="s">
        <v>185</v>
      </c>
      <c r="C7255" s="4" t="s">
        <v>179</v>
      </c>
      <c r="D7255" s="4" t="s">
        <v>124</v>
      </c>
      <c r="E7255" s="4" t="s">
        <v>172</v>
      </c>
      <c r="F7255" s="3">
        <v>43012</v>
      </c>
      <c r="G7255" s="3">
        <v>43089</v>
      </c>
      <c r="H7255">
        <v>496</v>
      </c>
      <c r="I7255" s="4" t="s">
        <v>9023</v>
      </c>
      <c r="J7255" s="4" t="s">
        <v>9024</v>
      </c>
      <c r="K7255" s="4" t="s">
        <v>9010</v>
      </c>
      <c r="L7255">
        <v>550</v>
      </c>
      <c r="M7255" s="4" t="s">
        <v>60</v>
      </c>
      <c r="N7255">
        <v>1983</v>
      </c>
      <c r="O7255">
        <v>2871.35</v>
      </c>
      <c r="P7255">
        <v>9561</v>
      </c>
      <c r="Q7255" s="4" t="s">
        <v>23</v>
      </c>
      <c r="R7255" s="4" t="s">
        <v>24</v>
      </c>
      <c r="S7255">
        <v>77</v>
      </c>
    </row>
    <row r="7256" spans="1:19">
      <c r="A7256" s="4" t="s">
        <v>7463</v>
      </c>
      <c r="B7256" s="4" t="s">
        <v>235</v>
      </c>
      <c r="C7256" s="4" t="s">
        <v>9011</v>
      </c>
      <c r="D7256" s="4" t="s">
        <v>70</v>
      </c>
      <c r="E7256" s="4" t="s">
        <v>193</v>
      </c>
      <c r="F7256" s="3">
        <v>43012</v>
      </c>
      <c r="G7256" s="3"/>
      <c r="I7256" s="4" t="s">
        <v>9018</v>
      </c>
      <c r="J7256" s="4" t="s">
        <v>9019</v>
      </c>
      <c r="K7256" s="4" t="s">
        <v>9010</v>
      </c>
      <c r="L7256">
        <v>4821</v>
      </c>
      <c r="M7256" s="4" t="s">
        <v>55</v>
      </c>
      <c r="N7256">
        <v>2007</v>
      </c>
      <c r="O7256">
        <v>86.68</v>
      </c>
      <c r="P7256">
        <v>187</v>
      </c>
      <c r="Q7256" s="4" t="s">
        <v>23</v>
      </c>
      <c r="R7256" s="4" t="s">
        <v>56</v>
      </c>
    </row>
    <row r="7257" spans="1:19">
      <c r="A7257" s="4" t="s">
        <v>7464</v>
      </c>
      <c r="B7257" s="4" t="s">
        <v>181</v>
      </c>
      <c r="C7257" s="4" t="s">
        <v>9011</v>
      </c>
      <c r="D7257" s="4" t="s">
        <v>98</v>
      </c>
      <c r="E7257" s="4" t="s">
        <v>172</v>
      </c>
      <c r="F7257" s="3">
        <v>43012</v>
      </c>
      <c r="G7257" s="3">
        <v>43097</v>
      </c>
      <c r="H7257">
        <v>5491</v>
      </c>
      <c r="I7257" s="4" t="s">
        <v>9026</v>
      </c>
      <c r="J7257" s="4" t="s">
        <v>9024</v>
      </c>
      <c r="K7257" s="4" t="s">
        <v>9010</v>
      </c>
      <c r="L7257">
        <v>4821</v>
      </c>
      <c r="M7257" s="4" t="s">
        <v>39</v>
      </c>
      <c r="N7257">
        <v>2002</v>
      </c>
      <c r="O7257">
        <v>349.81</v>
      </c>
      <c r="P7257">
        <v>315</v>
      </c>
      <c r="Q7257" s="4" t="s">
        <v>23</v>
      </c>
      <c r="R7257" s="4" t="s">
        <v>24</v>
      </c>
      <c r="S7257">
        <v>85</v>
      </c>
    </row>
    <row r="7258" spans="1:19">
      <c r="A7258" s="4" t="s">
        <v>7465</v>
      </c>
      <c r="B7258" s="4" t="s">
        <v>183</v>
      </c>
      <c r="C7258" s="4" t="s">
        <v>177</v>
      </c>
      <c r="D7258" s="4" t="s">
        <v>76</v>
      </c>
      <c r="E7258" s="4" t="s">
        <v>197</v>
      </c>
      <c r="F7258" s="3">
        <v>43013</v>
      </c>
      <c r="G7258" s="3">
        <v>43020</v>
      </c>
      <c r="H7258">
        <v>0</v>
      </c>
      <c r="I7258" s="4" t="s">
        <v>9014</v>
      </c>
      <c r="J7258" s="4" t="s">
        <v>9015</v>
      </c>
      <c r="K7258" s="4" t="s">
        <v>9012</v>
      </c>
      <c r="L7258">
        <v>55</v>
      </c>
      <c r="M7258" s="4" t="s">
        <v>9322</v>
      </c>
      <c r="N7258">
        <v>1997</v>
      </c>
      <c r="O7258">
        <v>8170.38</v>
      </c>
      <c r="P7258">
        <v>16499</v>
      </c>
      <c r="Q7258" s="4" t="s">
        <v>77</v>
      </c>
      <c r="R7258" s="4" t="s">
        <v>24</v>
      </c>
      <c r="S7258">
        <v>7</v>
      </c>
    </row>
    <row r="7259" spans="1:19">
      <c r="A7259" s="4" t="s">
        <v>7466</v>
      </c>
      <c r="B7259" s="4" t="s">
        <v>304</v>
      </c>
      <c r="C7259" s="4" t="s">
        <v>179</v>
      </c>
      <c r="D7259" s="4" t="s">
        <v>109</v>
      </c>
      <c r="E7259" s="4" t="s">
        <v>172</v>
      </c>
      <c r="F7259" s="3">
        <v>43013</v>
      </c>
      <c r="G7259" s="3">
        <v>43019</v>
      </c>
      <c r="H7259">
        <v>622</v>
      </c>
      <c r="I7259" s="4" t="s">
        <v>9014</v>
      </c>
      <c r="J7259" s="4" t="s">
        <v>9015</v>
      </c>
      <c r="K7259" s="4" t="s">
        <v>9010</v>
      </c>
      <c r="L7259">
        <v>550</v>
      </c>
      <c r="M7259" s="4" t="s">
        <v>58</v>
      </c>
      <c r="N7259">
        <v>1987</v>
      </c>
      <c r="O7259">
        <v>1698.2</v>
      </c>
      <c r="P7259">
        <v>3798</v>
      </c>
      <c r="Q7259" s="4" t="s">
        <v>23</v>
      </c>
      <c r="R7259" s="4" t="s">
        <v>24</v>
      </c>
      <c r="S7259">
        <v>6</v>
      </c>
    </row>
    <row r="7260" spans="1:19">
      <c r="A7260" s="4" t="s">
        <v>7467</v>
      </c>
      <c r="B7260" s="4" t="s">
        <v>279</v>
      </c>
      <c r="C7260" s="4" t="s">
        <v>9011</v>
      </c>
      <c r="D7260" s="4" t="s">
        <v>130</v>
      </c>
      <c r="E7260" s="4" t="s">
        <v>197</v>
      </c>
      <c r="F7260" s="3">
        <v>43013</v>
      </c>
      <c r="G7260" s="3">
        <v>43021</v>
      </c>
      <c r="H7260">
        <v>0</v>
      </c>
      <c r="I7260" s="4" t="s">
        <v>9018</v>
      </c>
      <c r="J7260" s="4" t="s">
        <v>9019</v>
      </c>
      <c r="K7260" s="4" t="s">
        <v>9010</v>
      </c>
      <c r="L7260">
        <v>4821</v>
      </c>
      <c r="M7260" s="4" t="s">
        <v>36</v>
      </c>
      <c r="N7260">
        <v>1979</v>
      </c>
      <c r="O7260">
        <v>4478.47</v>
      </c>
      <c r="P7260">
        <v>13809</v>
      </c>
      <c r="Q7260" s="4" t="s">
        <v>23</v>
      </c>
      <c r="R7260" s="4" t="s">
        <v>24</v>
      </c>
      <c r="S7260">
        <v>8</v>
      </c>
    </row>
    <row r="7261" spans="1:19">
      <c r="A7261" s="4" t="s">
        <v>7468</v>
      </c>
      <c r="B7261" s="4" t="s">
        <v>174</v>
      </c>
      <c r="C7261" s="4" t="s">
        <v>171</v>
      </c>
      <c r="D7261" s="4" t="s">
        <v>100</v>
      </c>
      <c r="E7261" s="4" t="s">
        <v>172</v>
      </c>
      <c r="F7261" s="3">
        <v>43013</v>
      </c>
      <c r="G7261" s="3">
        <v>43018</v>
      </c>
      <c r="H7261">
        <v>1132</v>
      </c>
      <c r="I7261" s="4" t="s">
        <v>9016</v>
      </c>
      <c r="J7261" s="4" t="s">
        <v>9015</v>
      </c>
      <c r="K7261" s="4" t="s">
        <v>9010</v>
      </c>
      <c r="L7261">
        <v>1096</v>
      </c>
      <c r="M7261" s="4" t="s">
        <v>9322</v>
      </c>
      <c r="N7261">
        <v>1987</v>
      </c>
      <c r="O7261">
        <v>2938.67</v>
      </c>
      <c r="P7261">
        <v>8775</v>
      </c>
      <c r="Q7261" s="4" t="s">
        <v>101</v>
      </c>
      <c r="R7261" s="4" t="s">
        <v>24</v>
      </c>
      <c r="S7261">
        <v>5</v>
      </c>
    </row>
    <row r="7262" spans="1:19">
      <c r="A7262" s="4" t="s">
        <v>7469</v>
      </c>
      <c r="B7262" s="4" t="s">
        <v>174</v>
      </c>
      <c r="C7262" s="4" t="s">
        <v>199</v>
      </c>
      <c r="D7262" s="4" t="s">
        <v>42</v>
      </c>
      <c r="E7262" s="4" t="s">
        <v>172</v>
      </c>
      <c r="F7262" s="3">
        <v>43013</v>
      </c>
      <c r="G7262" s="3">
        <v>43083</v>
      </c>
      <c r="H7262">
        <v>5422</v>
      </c>
      <c r="I7262" s="4" t="s">
        <v>9016</v>
      </c>
      <c r="J7262" s="4" t="s">
        <v>9015</v>
      </c>
      <c r="K7262" s="4" t="s">
        <v>9010</v>
      </c>
      <c r="L7262">
        <v>5482</v>
      </c>
      <c r="M7262" s="4" t="s">
        <v>26</v>
      </c>
      <c r="N7262">
        <v>2017</v>
      </c>
      <c r="O7262">
        <v>4.54</v>
      </c>
      <c r="P7262">
        <v>9</v>
      </c>
      <c r="Q7262" s="4" t="s">
        <v>23</v>
      </c>
      <c r="R7262" s="4" t="s">
        <v>24</v>
      </c>
      <c r="S7262">
        <v>70</v>
      </c>
    </row>
    <row r="7263" spans="1:19">
      <c r="A7263" s="4" t="s">
        <v>7470</v>
      </c>
      <c r="B7263" s="4" t="s">
        <v>174</v>
      </c>
      <c r="C7263" s="4" t="s">
        <v>9011</v>
      </c>
      <c r="D7263" s="4" t="s">
        <v>47</v>
      </c>
      <c r="E7263" s="4" t="s">
        <v>172</v>
      </c>
      <c r="F7263" s="3">
        <v>43013</v>
      </c>
      <c r="G7263" s="3">
        <v>43022</v>
      </c>
      <c r="H7263">
        <v>5170</v>
      </c>
      <c r="I7263" s="4" t="s">
        <v>9016</v>
      </c>
      <c r="J7263" s="4" t="s">
        <v>9015</v>
      </c>
      <c r="K7263" s="4" t="s">
        <v>9010</v>
      </c>
      <c r="L7263">
        <v>4821</v>
      </c>
      <c r="M7263" s="4" t="s">
        <v>46</v>
      </c>
      <c r="N7263">
        <v>1986</v>
      </c>
      <c r="O7263">
        <v>2403.58</v>
      </c>
      <c r="P7263">
        <v>8801</v>
      </c>
      <c r="Q7263" s="4" t="s">
        <v>23</v>
      </c>
      <c r="R7263" s="4" t="s">
        <v>24</v>
      </c>
      <c r="S7263">
        <v>9</v>
      </c>
    </row>
    <row r="7264" spans="1:19">
      <c r="A7264" s="4" t="s">
        <v>7471</v>
      </c>
      <c r="B7264" s="4" t="s">
        <v>174</v>
      </c>
      <c r="C7264" s="4" t="s">
        <v>9011</v>
      </c>
      <c r="D7264" s="4" t="s">
        <v>109</v>
      </c>
      <c r="E7264" s="4" t="s">
        <v>172</v>
      </c>
      <c r="F7264" s="3">
        <v>43013</v>
      </c>
      <c r="G7264" s="3">
        <v>43091</v>
      </c>
      <c r="H7264">
        <v>5009</v>
      </c>
      <c r="I7264" s="4" t="s">
        <v>9016</v>
      </c>
      <c r="J7264" s="4" t="s">
        <v>9015</v>
      </c>
      <c r="K7264" s="4" t="s">
        <v>9010</v>
      </c>
      <c r="L7264">
        <v>4821</v>
      </c>
      <c r="M7264" s="4" t="s">
        <v>58</v>
      </c>
      <c r="N7264">
        <v>1987</v>
      </c>
      <c r="O7264">
        <v>1698.2</v>
      </c>
      <c r="P7264">
        <v>3798</v>
      </c>
      <c r="Q7264" s="4" t="s">
        <v>23</v>
      </c>
      <c r="R7264" s="4" t="s">
        <v>24</v>
      </c>
      <c r="S7264">
        <v>78</v>
      </c>
    </row>
    <row r="7265" spans="1:19">
      <c r="A7265" s="4" t="s">
        <v>7472</v>
      </c>
      <c r="B7265" s="4" t="s">
        <v>263</v>
      </c>
      <c r="C7265" s="4" t="s">
        <v>192</v>
      </c>
      <c r="D7265" s="4" t="s">
        <v>126</v>
      </c>
      <c r="E7265" s="4" t="s">
        <v>197</v>
      </c>
      <c r="F7265" s="3">
        <v>43013</v>
      </c>
      <c r="G7265" s="3">
        <v>43018</v>
      </c>
      <c r="H7265">
        <v>0</v>
      </c>
      <c r="I7265" s="4" t="s">
        <v>9021</v>
      </c>
      <c r="J7265" s="4" t="s">
        <v>9019</v>
      </c>
      <c r="K7265" s="4" t="s">
        <v>9012</v>
      </c>
      <c r="L7265">
        <v>3393</v>
      </c>
      <c r="M7265" s="4" t="s">
        <v>33</v>
      </c>
      <c r="N7265">
        <v>2010</v>
      </c>
      <c r="O7265">
        <v>71.12</v>
      </c>
      <c r="P7265">
        <v>144</v>
      </c>
      <c r="Q7265" s="4" t="s">
        <v>23</v>
      </c>
      <c r="R7265" s="4" t="s">
        <v>24</v>
      </c>
      <c r="S7265">
        <v>5</v>
      </c>
    </row>
    <row r="7266" spans="1:19">
      <c r="A7266" s="4" t="s">
        <v>7473</v>
      </c>
      <c r="B7266" s="4" t="s">
        <v>212</v>
      </c>
      <c r="C7266" s="4" t="s">
        <v>177</v>
      </c>
      <c r="D7266" s="4" t="s">
        <v>24</v>
      </c>
      <c r="E7266" s="4" t="s">
        <v>193</v>
      </c>
      <c r="F7266" s="3">
        <v>43013</v>
      </c>
      <c r="G7266" s="3"/>
      <c r="I7266" s="4" t="s">
        <v>9023</v>
      </c>
      <c r="J7266" s="4" t="s">
        <v>9024</v>
      </c>
      <c r="K7266" s="4" t="s">
        <v>9012</v>
      </c>
      <c r="L7266">
        <v>55</v>
      </c>
      <c r="M7266" s="4"/>
      <c r="Q7266" s="4"/>
      <c r="R7266" s="4"/>
    </row>
    <row r="7267" spans="1:19">
      <c r="A7267" s="4" t="s">
        <v>7474</v>
      </c>
      <c r="B7267" s="4" t="s">
        <v>212</v>
      </c>
      <c r="C7267" s="4" t="s">
        <v>265</v>
      </c>
      <c r="D7267" s="4" t="s">
        <v>84</v>
      </c>
      <c r="E7267" s="4" t="s">
        <v>197</v>
      </c>
      <c r="F7267" s="3">
        <v>43013</v>
      </c>
      <c r="G7267" s="3">
        <v>43026</v>
      </c>
      <c r="H7267">
        <v>0</v>
      </c>
      <c r="I7267" s="4" t="s">
        <v>9023</v>
      </c>
      <c r="J7267" s="4" t="s">
        <v>9024</v>
      </c>
      <c r="K7267" s="4" t="s">
        <v>9013</v>
      </c>
      <c r="L7267">
        <v>26768</v>
      </c>
      <c r="M7267" s="4" t="s">
        <v>9322</v>
      </c>
      <c r="N7267">
        <v>1980</v>
      </c>
      <c r="O7267">
        <v>7708.38</v>
      </c>
      <c r="P7267">
        <v>13756</v>
      </c>
      <c r="Q7267" s="4" t="s">
        <v>23</v>
      </c>
      <c r="R7267" s="4" t="s">
        <v>24</v>
      </c>
      <c r="S7267">
        <v>13</v>
      </c>
    </row>
    <row r="7268" spans="1:19">
      <c r="A7268" s="4" t="s">
        <v>7475</v>
      </c>
      <c r="B7268" s="4" t="s">
        <v>237</v>
      </c>
      <c r="C7268" s="4" t="s">
        <v>199</v>
      </c>
      <c r="D7268" s="4" t="s">
        <v>21</v>
      </c>
      <c r="E7268" s="4" t="s">
        <v>172</v>
      </c>
      <c r="F7268" s="3">
        <v>43013</v>
      </c>
      <c r="G7268" s="3">
        <v>43015</v>
      </c>
      <c r="H7268">
        <v>5331</v>
      </c>
      <c r="I7268" s="4" t="s">
        <v>9018</v>
      </c>
      <c r="J7268" s="4" t="s">
        <v>9019</v>
      </c>
      <c r="K7268" s="4" t="s">
        <v>9010</v>
      </c>
      <c r="L7268">
        <v>5482</v>
      </c>
      <c r="M7268" s="4" t="s">
        <v>9322</v>
      </c>
      <c r="N7268">
        <v>1996</v>
      </c>
      <c r="O7268">
        <v>1100.04</v>
      </c>
      <c r="P7268">
        <v>2822</v>
      </c>
      <c r="Q7268" s="4" t="s">
        <v>23</v>
      </c>
      <c r="R7268" s="4" t="s">
        <v>24</v>
      </c>
      <c r="S7268">
        <v>2</v>
      </c>
    </row>
    <row r="7269" spans="1:19">
      <c r="A7269" s="4" t="s">
        <v>7476</v>
      </c>
      <c r="B7269" s="4" t="s">
        <v>203</v>
      </c>
      <c r="C7269" s="4" t="s">
        <v>192</v>
      </c>
      <c r="D7269" s="4" t="s">
        <v>105</v>
      </c>
      <c r="E7269" s="4" t="s">
        <v>197</v>
      </c>
      <c r="F7269" s="3">
        <v>43013</v>
      </c>
      <c r="G7269" s="3">
        <v>43082</v>
      </c>
      <c r="H7269">
        <v>0</v>
      </c>
      <c r="I7269" s="4" t="s">
        <v>9023</v>
      </c>
      <c r="J7269" s="4" t="s">
        <v>9024</v>
      </c>
      <c r="K7269" s="4" t="s">
        <v>9012</v>
      </c>
      <c r="L7269">
        <v>3393</v>
      </c>
      <c r="M7269" s="4" t="s">
        <v>36</v>
      </c>
      <c r="N7269">
        <v>1996</v>
      </c>
      <c r="O7269">
        <v>6354.87</v>
      </c>
      <c r="P7269">
        <v>16780</v>
      </c>
      <c r="Q7269" s="4" t="s">
        <v>23</v>
      </c>
      <c r="R7269" s="4" t="s">
        <v>35</v>
      </c>
      <c r="S7269">
        <v>69</v>
      </c>
    </row>
    <row r="7270" spans="1:19">
      <c r="A7270" s="4" t="s">
        <v>7477</v>
      </c>
      <c r="B7270" s="4" t="s">
        <v>191</v>
      </c>
      <c r="C7270" s="4" t="s">
        <v>179</v>
      </c>
      <c r="D7270" s="4" t="s">
        <v>74</v>
      </c>
      <c r="E7270" s="4" t="s">
        <v>197</v>
      </c>
      <c r="F7270" s="3">
        <v>43013</v>
      </c>
      <c r="G7270" s="3">
        <v>43018</v>
      </c>
      <c r="H7270">
        <v>0</v>
      </c>
      <c r="I7270" s="4" t="s">
        <v>9026</v>
      </c>
      <c r="J7270" s="4" t="s">
        <v>9024</v>
      </c>
      <c r="K7270" s="4" t="s">
        <v>9010</v>
      </c>
      <c r="L7270">
        <v>550</v>
      </c>
      <c r="M7270" s="4" t="s">
        <v>33</v>
      </c>
      <c r="N7270">
        <v>2003</v>
      </c>
      <c r="O7270">
        <v>223.8</v>
      </c>
      <c r="P7270">
        <v>299</v>
      </c>
      <c r="Q7270" s="4" t="s">
        <v>23</v>
      </c>
      <c r="R7270" s="4" t="s">
        <v>24</v>
      </c>
      <c r="S7270">
        <v>5</v>
      </c>
    </row>
    <row r="7271" spans="1:19">
      <c r="A7271" s="4" t="s">
        <v>7478</v>
      </c>
      <c r="B7271" s="4" t="s">
        <v>191</v>
      </c>
      <c r="C7271" s="4" t="s">
        <v>9011</v>
      </c>
      <c r="D7271" s="4" t="s">
        <v>86</v>
      </c>
      <c r="E7271" s="4" t="s">
        <v>197</v>
      </c>
      <c r="F7271" s="3">
        <v>43013</v>
      </c>
      <c r="G7271" s="3">
        <v>43062</v>
      </c>
      <c r="H7271">
        <v>0</v>
      </c>
      <c r="I7271" s="4" t="s">
        <v>9026</v>
      </c>
      <c r="J7271" s="4" t="s">
        <v>9024</v>
      </c>
      <c r="K7271" s="4" t="s">
        <v>9010</v>
      </c>
      <c r="L7271">
        <v>4821</v>
      </c>
      <c r="M7271" s="4" t="s">
        <v>26</v>
      </c>
      <c r="N7271">
        <v>1985</v>
      </c>
      <c r="O7271">
        <v>2741.37</v>
      </c>
      <c r="P7271">
        <v>9226</v>
      </c>
      <c r="Q7271" s="4" t="s">
        <v>23</v>
      </c>
      <c r="R7271" s="4" t="s">
        <v>24</v>
      </c>
      <c r="S7271">
        <v>49</v>
      </c>
    </row>
    <row r="7272" spans="1:19">
      <c r="A7272" s="4" t="s">
        <v>7479</v>
      </c>
      <c r="B7272" s="4" t="s">
        <v>191</v>
      </c>
      <c r="C7272" s="4" t="s">
        <v>171</v>
      </c>
      <c r="D7272" s="4" t="s">
        <v>75</v>
      </c>
      <c r="E7272" s="4" t="s">
        <v>172</v>
      </c>
      <c r="F7272" s="3">
        <v>43013</v>
      </c>
      <c r="G7272" s="3">
        <v>43026</v>
      </c>
      <c r="H7272">
        <v>1132</v>
      </c>
      <c r="I7272" s="4" t="s">
        <v>9026</v>
      </c>
      <c r="J7272" s="4" t="s">
        <v>9024</v>
      </c>
      <c r="K7272" s="4" t="s">
        <v>9010</v>
      </c>
      <c r="L7272">
        <v>1096</v>
      </c>
      <c r="M7272" s="4" t="s">
        <v>73</v>
      </c>
      <c r="N7272">
        <v>1982</v>
      </c>
      <c r="O7272">
        <v>792.46</v>
      </c>
      <c r="P7272">
        <v>1299</v>
      </c>
      <c r="Q7272" s="4" t="s">
        <v>23</v>
      </c>
      <c r="R7272" s="4" t="s">
        <v>24</v>
      </c>
      <c r="S7272">
        <v>13</v>
      </c>
    </row>
    <row r="7273" spans="1:19">
      <c r="A7273" s="4" t="s">
        <v>7480</v>
      </c>
      <c r="B7273" s="4" t="s">
        <v>191</v>
      </c>
      <c r="C7273" s="4" t="s">
        <v>199</v>
      </c>
      <c r="D7273" s="4" t="s">
        <v>32</v>
      </c>
      <c r="E7273" s="4" t="s">
        <v>172</v>
      </c>
      <c r="F7273" s="3">
        <v>43013</v>
      </c>
      <c r="G7273" s="3">
        <v>43019</v>
      </c>
      <c r="H7273">
        <v>5004</v>
      </c>
      <c r="I7273" s="4" t="s">
        <v>9026</v>
      </c>
      <c r="J7273" s="4" t="s">
        <v>9024</v>
      </c>
      <c r="K7273" s="4" t="s">
        <v>9010</v>
      </c>
      <c r="L7273">
        <v>5482</v>
      </c>
      <c r="M7273" s="4" t="s">
        <v>33</v>
      </c>
      <c r="N7273">
        <v>2009</v>
      </c>
      <c r="O7273">
        <v>497.11</v>
      </c>
      <c r="P7273">
        <v>1588</v>
      </c>
      <c r="Q7273" s="4" t="s">
        <v>23</v>
      </c>
      <c r="R7273" s="4" t="s">
        <v>24</v>
      </c>
      <c r="S7273">
        <v>6</v>
      </c>
    </row>
    <row r="7274" spans="1:19">
      <c r="A7274" s="4" t="s">
        <v>7481</v>
      </c>
      <c r="B7274" s="4" t="s">
        <v>343</v>
      </c>
      <c r="C7274" s="4" t="s">
        <v>179</v>
      </c>
      <c r="D7274" s="4" t="s">
        <v>47</v>
      </c>
      <c r="E7274" s="4" t="s">
        <v>172</v>
      </c>
      <c r="F7274" s="3">
        <v>43013</v>
      </c>
      <c r="G7274" s="3">
        <v>43018</v>
      </c>
      <c r="H7274">
        <v>556</v>
      </c>
      <c r="I7274" s="4" t="s">
        <v>9016</v>
      </c>
      <c r="J7274" s="4" t="s">
        <v>9015</v>
      </c>
      <c r="K7274" s="4" t="s">
        <v>9010</v>
      </c>
      <c r="L7274">
        <v>550</v>
      </c>
      <c r="M7274" s="4" t="s">
        <v>46</v>
      </c>
      <c r="N7274">
        <v>1986</v>
      </c>
      <c r="O7274">
        <v>2403.58</v>
      </c>
      <c r="P7274">
        <v>8801</v>
      </c>
      <c r="Q7274" s="4" t="s">
        <v>23</v>
      </c>
      <c r="R7274" s="4" t="s">
        <v>24</v>
      </c>
      <c r="S7274">
        <v>5</v>
      </c>
    </row>
    <row r="7275" spans="1:19">
      <c r="A7275" s="4" t="s">
        <v>7482</v>
      </c>
      <c r="B7275" s="4" t="s">
        <v>343</v>
      </c>
      <c r="C7275" s="4" t="s">
        <v>177</v>
      </c>
      <c r="D7275" s="4" t="s">
        <v>70</v>
      </c>
      <c r="E7275" s="4" t="s">
        <v>172</v>
      </c>
      <c r="F7275" s="3">
        <v>43013</v>
      </c>
      <c r="G7275" s="3">
        <v>43020</v>
      </c>
      <c r="H7275">
        <v>53</v>
      </c>
      <c r="I7275" s="4" t="s">
        <v>9016</v>
      </c>
      <c r="J7275" s="4" t="s">
        <v>9015</v>
      </c>
      <c r="K7275" s="4" t="s">
        <v>9012</v>
      </c>
      <c r="L7275">
        <v>55</v>
      </c>
      <c r="M7275" s="4" t="s">
        <v>55</v>
      </c>
      <c r="N7275">
        <v>2007</v>
      </c>
      <c r="O7275">
        <v>86.68</v>
      </c>
      <c r="P7275">
        <v>187</v>
      </c>
      <c r="Q7275" s="4" t="s">
        <v>23</v>
      </c>
      <c r="R7275" s="4" t="s">
        <v>56</v>
      </c>
      <c r="S7275">
        <v>7</v>
      </c>
    </row>
    <row r="7276" spans="1:19">
      <c r="A7276" s="4" t="s">
        <v>7483</v>
      </c>
      <c r="B7276" s="4" t="s">
        <v>219</v>
      </c>
      <c r="C7276" s="4" t="s">
        <v>9011</v>
      </c>
      <c r="D7276" s="4" t="s">
        <v>59</v>
      </c>
      <c r="E7276" s="4" t="s">
        <v>172</v>
      </c>
      <c r="F7276" s="3">
        <v>43013</v>
      </c>
      <c r="G7276" s="3">
        <v>43063</v>
      </c>
      <c r="H7276">
        <v>4362</v>
      </c>
      <c r="I7276" s="4" t="s">
        <v>9026</v>
      </c>
      <c r="J7276" s="4" t="s">
        <v>9024</v>
      </c>
      <c r="K7276" s="4" t="s">
        <v>9010</v>
      </c>
      <c r="L7276">
        <v>4821</v>
      </c>
      <c r="M7276" s="4" t="s">
        <v>60</v>
      </c>
      <c r="N7276">
        <v>1988</v>
      </c>
      <c r="O7276">
        <v>2059.9</v>
      </c>
      <c r="P7276">
        <v>3644</v>
      </c>
      <c r="Q7276" s="4" t="s">
        <v>23</v>
      </c>
      <c r="R7276" s="4" t="s">
        <v>24</v>
      </c>
      <c r="S7276">
        <v>50</v>
      </c>
    </row>
    <row r="7277" spans="1:19">
      <c r="A7277" s="4" t="s">
        <v>7484</v>
      </c>
      <c r="B7277" s="4" t="s">
        <v>230</v>
      </c>
      <c r="C7277" s="4" t="s">
        <v>9011</v>
      </c>
      <c r="D7277" s="4" t="s">
        <v>24</v>
      </c>
      <c r="E7277" s="4" t="s">
        <v>193</v>
      </c>
      <c r="F7277" s="3">
        <v>43013</v>
      </c>
      <c r="G7277" s="3"/>
      <c r="I7277" s="4" t="s">
        <v>9026</v>
      </c>
      <c r="J7277" s="4" t="s">
        <v>9024</v>
      </c>
      <c r="K7277" s="4" t="s">
        <v>9010</v>
      </c>
      <c r="L7277">
        <v>4821</v>
      </c>
      <c r="M7277" s="4"/>
      <c r="Q7277" s="4"/>
      <c r="R7277" s="4"/>
    </row>
    <row r="7278" spans="1:19">
      <c r="A7278" s="4" t="s">
        <v>7485</v>
      </c>
      <c r="B7278" s="4" t="s">
        <v>244</v>
      </c>
      <c r="C7278" s="4" t="s">
        <v>179</v>
      </c>
      <c r="D7278" s="4" t="s">
        <v>92</v>
      </c>
      <c r="E7278" s="4" t="s">
        <v>172</v>
      </c>
      <c r="F7278" s="3">
        <v>43013</v>
      </c>
      <c r="G7278" s="3">
        <v>43093</v>
      </c>
      <c r="H7278">
        <v>550</v>
      </c>
      <c r="I7278" s="4" t="s">
        <v>9016</v>
      </c>
      <c r="J7278" s="4" t="s">
        <v>9015</v>
      </c>
      <c r="K7278" s="4" t="s">
        <v>9010</v>
      </c>
      <c r="L7278">
        <v>550</v>
      </c>
      <c r="M7278" s="4" t="s">
        <v>73</v>
      </c>
      <c r="N7278">
        <v>1997</v>
      </c>
      <c r="O7278">
        <v>2041.73</v>
      </c>
      <c r="P7278">
        <v>5276</v>
      </c>
      <c r="Q7278" s="4" t="s">
        <v>23</v>
      </c>
      <c r="R7278" s="4" t="s">
        <v>24</v>
      </c>
      <c r="S7278">
        <v>80</v>
      </c>
    </row>
    <row r="7279" spans="1:19">
      <c r="A7279" s="4" t="s">
        <v>7486</v>
      </c>
      <c r="B7279" s="4" t="s">
        <v>170</v>
      </c>
      <c r="C7279" s="4" t="s">
        <v>177</v>
      </c>
      <c r="D7279" s="4" t="s">
        <v>109</v>
      </c>
      <c r="E7279" s="4" t="s">
        <v>172</v>
      </c>
      <c r="F7279" s="3">
        <v>43013</v>
      </c>
      <c r="G7279" s="3">
        <v>43097</v>
      </c>
      <c r="H7279">
        <v>50</v>
      </c>
      <c r="I7279" s="4" t="s">
        <v>9014</v>
      </c>
      <c r="J7279" s="4" t="s">
        <v>9015</v>
      </c>
      <c r="K7279" s="4" t="s">
        <v>9012</v>
      </c>
      <c r="L7279">
        <v>55</v>
      </c>
      <c r="M7279" s="4" t="s">
        <v>58</v>
      </c>
      <c r="N7279">
        <v>1987</v>
      </c>
      <c r="O7279">
        <v>1698.2</v>
      </c>
      <c r="P7279">
        <v>3798</v>
      </c>
      <c r="Q7279" s="4" t="s">
        <v>23</v>
      </c>
      <c r="R7279" s="4" t="s">
        <v>24</v>
      </c>
      <c r="S7279">
        <v>84</v>
      </c>
    </row>
    <row r="7280" spans="1:19">
      <c r="A7280" s="4" t="s">
        <v>7487</v>
      </c>
      <c r="B7280" s="4" t="s">
        <v>189</v>
      </c>
      <c r="C7280" s="4" t="s">
        <v>171</v>
      </c>
      <c r="D7280" s="4" t="s">
        <v>51</v>
      </c>
      <c r="E7280" s="4" t="s">
        <v>197</v>
      </c>
      <c r="F7280" s="3">
        <v>43013</v>
      </c>
      <c r="G7280" s="3">
        <v>43021</v>
      </c>
      <c r="H7280">
        <v>0</v>
      </c>
      <c r="I7280" s="4" t="s">
        <v>9016</v>
      </c>
      <c r="J7280" s="4" t="s">
        <v>9015</v>
      </c>
      <c r="K7280" s="4" t="s">
        <v>9010</v>
      </c>
      <c r="L7280">
        <v>1096</v>
      </c>
      <c r="M7280" s="4" t="s">
        <v>36</v>
      </c>
      <c r="N7280">
        <v>1982</v>
      </c>
      <c r="O7280">
        <v>4618</v>
      </c>
      <c r="P7280">
        <v>10083</v>
      </c>
      <c r="Q7280" s="4" t="s">
        <v>23</v>
      </c>
      <c r="R7280" s="4" t="s">
        <v>24</v>
      </c>
      <c r="S7280">
        <v>8</v>
      </c>
    </row>
    <row r="7281" spans="1:19">
      <c r="A7281" s="4" t="s">
        <v>7488</v>
      </c>
      <c r="B7281" s="4" t="s">
        <v>189</v>
      </c>
      <c r="C7281" s="4" t="s">
        <v>171</v>
      </c>
      <c r="D7281" s="4" t="s">
        <v>51</v>
      </c>
      <c r="E7281" s="4" t="s">
        <v>197</v>
      </c>
      <c r="F7281" s="3">
        <v>43013</v>
      </c>
      <c r="G7281" s="3">
        <v>43023</v>
      </c>
      <c r="H7281">
        <v>0</v>
      </c>
      <c r="I7281" s="4" t="s">
        <v>9016</v>
      </c>
      <c r="J7281" s="4" t="s">
        <v>9015</v>
      </c>
      <c r="K7281" s="4" t="s">
        <v>9010</v>
      </c>
      <c r="L7281">
        <v>1096</v>
      </c>
      <c r="M7281" s="4" t="s">
        <v>36</v>
      </c>
      <c r="N7281">
        <v>1982</v>
      </c>
      <c r="O7281">
        <v>4618</v>
      </c>
      <c r="P7281">
        <v>10083</v>
      </c>
      <c r="Q7281" s="4" t="s">
        <v>23</v>
      </c>
      <c r="R7281" s="4" t="s">
        <v>24</v>
      </c>
      <c r="S7281">
        <v>10</v>
      </c>
    </row>
    <row r="7282" spans="1:19">
      <c r="A7282" s="4" t="s">
        <v>7489</v>
      </c>
      <c r="B7282" s="4" t="s">
        <v>189</v>
      </c>
      <c r="C7282" s="4" t="s">
        <v>9011</v>
      </c>
      <c r="D7282" s="4" t="s">
        <v>61</v>
      </c>
      <c r="E7282" s="4" t="s">
        <v>197</v>
      </c>
      <c r="F7282" s="3">
        <v>43013</v>
      </c>
      <c r="G7282" s="3">
        <v>43023</v>
      </c>
      <c r="H7282">
        <v>0</v>
      </c>
      <c r="I7282" s="4" t="s">
        <v>9016</v>
      </c>
      <c r="J7282" s="4" t="s">
        <v>9015</v>
      </c>
      <c r="K7282" s="4" t="s">
        <v>9010</v>
      </c>
      <c r="L7282">
        <v>4821</v>
      </c>
      <c r="M7282" s="4" t="s">
        <v>58</v>
      </c>
      <c r="N7282">
        <v>1991</v>
      </c>
      <c r="O7282">
        <v>2819.5</v>
      </c>
      <c r="P7282">
        <v>7227</v>
      </c>
      <c r="Q7282" s="4" t="s">
        <v>23</v>
      </c>
      <c r="R7282" s="4" t="s">
        <v>62</v>
      </c>
      <c r="S7282">
        <v>10</v>
      </c>
    </row>
    <row r="7283" spans="1:19">
      <c r="A7283" s="4" t="s">
        <v>7490</v>
      </c>
      <c r="B7283" s="4" t="s">
        <v>232</v>
      </c>
      <c r="C7283" s="4" t="s">
        <v>9011</v>
      </c>
      <c r="D7283" s="4" t="s">
        <v>65</v>
      </c>
      <c r="E7283" s="4" t="s">
        <v>172</v>
      </c>
      <c r="F7283" s="3">
        <v>43013</v>
      </c>
      <c r="G7283" s="3">
        <v>43100</v>
      </c>
      <c r="H7283">
        <v>4651</v>
      </c>
      <c r="I7283" s="4" t="s">
        <v>9021</v>
      </c>
      <c r="J7283" s="4" t="s">
        <v>9019</v>
      </c>
      <c r="K7283" s="4" t="s">
        <v>9010</v>
      </c>
      <c r="L7283">
        <v>4821</v>
      </c>
      <c r="M7283" s="4" t="s">
        <v>33</v>
      </c>
      <c r="N7283">
        <v>1990</v>
      </c>
      <c r="O7283">
        <v>2520.83</v>
      </c>
      <c r="P7283">
        <v>3502</v>
      </c>
      <c r="Q7283" s="4" t="s">
        <v>23</v>
      </c>
      <c r="R7283" s="4" t="s">
        <v>24</v>
      </c>
      <c r="S7283">
        <v>87</v>
      </c>
    </row>
    <row r="7284" spans="1:19">
      <c r="A7284" s="4" t="s">
        <v>7491</v>
      </c>
      <c r="B7284" s="4" t="s">
        <v>232</v>
      </c>
      <c r="C7284" s="4" t="s">
        <v>192</v>
      </c>
      <c r="D7284" s="4" t="s">
        <v>120</v>
      </c>
      <c r="E7284" s="4" t="s">
        <v>172</v>
      </c>
      <c r="F7284" s="3">
        <v>43013</v>
      </c>
      <c r="G7284" s="3">
        <v>43086</v>
      </c>
      <c r="H7284">
        <v>3285</v>
      </c>
      <c r="I7284" s="4" t="s">
        <v>9021</v>
      </c>
      <c r="J7284" s="4" t="s">
        <v>9019</v>
      </c>
      <c r="K7284" s="4" t="s">
        <v>9012</v>
      </c>
      <c r="L7284">
        <v>3393</v>
      </c>
      <c r="M7284" s="4" t="s">
        <v>58</v>
      </c>
      <c r="N7284">
        <v>1998</v>
      </c>
      <c r="O7284">
        <v>2022.14</v>
      </c>
      <c r="P7284">
        <v>5113</v>
      </c>
      <c r="Q7284" s="4" t="s">
        <v>23</v>
      </c>
      <c r="R7284" s="4" t="s">
        <v>24</v>
      </c>
      <c r="S7284">
        <v>73</v>
      </c>
    </row>
    <row r="7285" spans="1:19">
      <c r="A7285" s="4" t="s">
        <v>7492</v>
      </c>
      <c r="B7285" s="4" t="s">
        <v>205</v>
      </c>
      <c r="C7285" s="4" t="s">
        <v>179</v>
      </c>
      <c r="D7285" s="4" t="s">
        <v>54</v>
      </c>
      <c r="E7285" s="4" t="s">
        <v>197</v>
      </c>
      <c r="F7285" s="3">
        <v>43013</v>
      </c>
      <c r="G7285" s="3">
        <v>43019</v>
      </c>
      <c r="H7285">
        <v>0</v>
      </c>
      <c r="I7285" s="4" t="s">
        <v>9023</v>
      </c>
      <c r="J7285" s="4" t="s">
        <v>9024</v>
      </c>
      <c r="K7285" s="4" t="s">
        <v>9010</v>
      </c>
      <c r="L7285">
        <v>550</v>
      </c>
      <c r="M7285" s="4" t="s">
        <v>55</v>
      </c>
      <c r="N7285">
        <v>1995</v>
      </c>
      <c r="O7285">
        <v>1825.82</v>
      </c>
      <c r="P7285">
        <v>5595</v>
      </c>
      <c r="Q7285" s="4" t="s">
        <v>23</v>
      </c>
      <c r="R7285" s="4" t="s">
        <v>56</v>
      </c>
      <c r="S7285">
        <v>6</v>
      </c>
    </row>
    <row r="7286" spans="1:19">
      <c r="A7286" s="4" t="s">
        <v>7493</v>
      </c>
      <c r="B7286" s="4" t="s">
        <v>226</v>
      </c>
      <c r="C7286" s="4" t="s">
        <v>192</v>
      </c>
      <c r="D7286" s="4" t="s">
        <v>120</v>
      </c>
      <c r="E7286" s="4" t="s">
        <v>172</v>
      </c>
      <c r="F7286" s="3">
        <v>43013</v>
      </c>
      <c r="G7286" s="3">
        <v>43019</v>
      </c>
      <c r="H7286">
        <v>3002</v>
      </c>
      <c r="I7286" s="4" t="s">
        <v>9018</v>
      </c>
      <c r="J7286" s="4" t="s">
        <v>9019</v>
      </c>
      <c r="K7286" s="4" t="s">
        <v>9012</v>
      </c>
      <c r="L7286">
        <v>3393</v>
      </c>
      <c r="M7286" s="4" t="s">
        <v>58</v>
      </c>
      <c r="N7286">
        <v>1998</v>
      </c>
      <c r="O7286">
        <v>2022.14</v>
      </c>
      <c r="P7286">
        <v>5113</v>
      </c>
      <c r="Q7286" s="4" t="s">
        <v>23</v>
      </c>
      <c r="R7286" s="4" t="s">
        <v>24</v>
      </c>
      <c r="S7286">
        <v>6</v>
      </c>
    </row>
    <row r="7287" spans="1:19">
      <c r="A7287" s="4" t="s">
        <v>7494</v>
      </c>
      <c r="B7287" s="4" t="s">
        <v>208</v>
      </c>
      <c r="C7287" s="4" t="s">
        <v>179</v>
      </c>
      <c r="D7287" s="4" t="s">
        <v>27</v>
      </c>
      <c r="E7287" s="4" t="s">
        <v>197</v>
      </c>
      <c r="F7287" s="3">
        <v>43013</v>
      </c>
      <c r="G7287" s="3">
        <v>43024</v>
      </c>
      <c r="H7287">
        <v>0</v>
      </c>
      <c r="I7287" s="4" t="s">
        <v>9014</v>
      </c>
      <c r="J7287" s="4" t="s">
        <v>9015</v>
      </c>
      <c r="K7287" s="4" t="s">
        <v>9010</v>
      </c>
      <c r="L7287">
        <v>550</v>
      </c>
      <c r="M7287" s="4" t="s">
        <v>26</v>
      </c>
      <c r="N7287">
        <v>1986</v>
      </c>
      <c r="O7287">
        <v>647.17999999999995</v>
      </c>
      <c r="P7287">
        <v>1185</v>
      </c>
      <c r="Q7287" s="4" t="s">
        <v>28</v>
      </c>
      <c r="R7287" s="4" t="s">
        <v>24</v>
      </c>
      <c r="S7287">
        <v>11</v>
      </c>
    </row>
    <row r="7288" spans="1:19">
      <c r="A7288" s="4" t="s">
        <v>7495</v>
      </c>
      <c r="B7288" s="4" t="s">
        <v>208</v>
      </c>
      <c r="C7288" s="4" t="s">
        <v>177</v>
      </c>
      <c r="D7288" s="4" t="s">
        <v>43</v>
      </c>
      <c r="E7288" s="4" t="s">
        <v>172</v>
      </c>
      <c r="F7288" s="3">
        <v>43013</v>
      </c>
      <c r="G7288" s="3">
        <v>43015</v>
      </c>
      <c r="H7288">
        <v>58</v>
      </c>
      <c r="I7288" s="4" t="s">
        <v>9014</v>
      </c>
      <c r="J7288" s="4" t="s">
        <v>9015</v>
      </c>
      <c r="K7288" s="4" t="s">
        <v>9012</v>
      </c>
      <c r="L7288">
        <v>55</v>
      </c>
      <c r="M7288" s="4" t="s">
        <v>9322</v>
      </c>
      <c r="N7288">
        <v>2005</v>
      </c>
      <c r="O7288">
        <v>1520.66</v>
      </c>
      <c r="P7288">
        <v>1806</v>
      </c>
      <c r="Q7288" s="4" t="s">
        <v>23</v>
      </c>
      <c r="R7288" s="4" t="s">
        <v>24</v>
      </c>
      <c r="S7288">
        <v>2</v>
      </c>
    </row>
    <row r="7289" spans="1:19">
      <c r="A7289" s="4" t="s">
        <v>7496</v>
      </c>
      <c r="B7289" s="4" t="s">
        <v>185</v>
      </c>
      <c r="C7289" s="4" t="s">
        <v>177</v>
      </c>
      <c r="D7289" s="4" t="s">
        <v>129</v>
      </c>
      <c r="E7289" s="4" t="s">
        <v>197</v>
      </c>
      <c r="F7289" s="3">
        <v>43013</v>
      </c>
      <c r="G7289" s="3">
        <v>43016</v>
      </c>
      <c r="H7289">
        <v>0</v>
      </c>
      <c r="I7289" s="4" t="s">
        <v>9023</v>
      </c>
      <c r="J7289" s="4" t="s">
        <v>9024</v>
      </c>
      <c r="K7289" s="4" t="s">
        <v>9012</v>
      </c>
      <c r="L7289">
        <v>55</v>
      </c>
      <c r="M7289" s="4" t="s">
        <v>39</v>
      </c>
      <c r="N7289">
        <v>1992</v>
      </c>
      <c r="O7289">
        <v>324.19</v>
      </c>
      <c r="P7289">
        <v>978</v>
      </c>
      <c r="Q7289" s="4" t="s">
        <v>23</v>
      </c>
      <c r="R7289" s="4" t="s">
        <v>24</v>
      </c>
      <c r="S7289">
        <v>3</v>
      </c>
    </row>
    <row r="7290" spans="1:19">
      <c r="A7290" s="4" t="s">
        <v>7497</v>
      </c>
      <c r="B7290" s="4" t="s">
        <v>185</v>
      </c>
      <c r="C7290" s="4" t="s">
        <v>192</v>
      </c>
      <c r="D7290" s="4" t="s">
        <v>49</v>
      </c>
      <c r="E7290" s="4" t="s">
        <v>172</v>
      </c>
      <c r="F7290" s="3">
        <v>43013</v>
      </c>
      <c r="G7290" s="3">
        <v>43016</v>
      </c>
      <c r="H7290">
        <v>3435</v>
      </c>
      <c r="I7290" s="4" t="s">
        <v>9023</v>
      </c>
      <c r="J7290" s="4" t="s">
        <v>9024</v>
      </c>
      <c r="K7290" s="4" t="s">
        <v>9012</v>
      </c>
      <c r="L7290">
        <v>3393</v>
      </c>
      <c r="M7290" s="4" t="s">
        <v>9322</v>
      </c>
      <c r="N7290">
        <v>2010</v>
      </c>
      <c r="O7290">
        <v>587.72</v>
      </c>
      <c r="P7290">
        <v>1501</v>
      </c>
      <c r="Q7290" s="4" t="s">
        <v>23</v>
      </c>
      <c r="R7290" s="4" t="s">
        <v>24</v>
      </c>
      <c r="S7290">
        <v>3</v>
      </c>
    </row>
    <row r="7291" spans="1:19">
      <c r="A7291" s="4" t="s">
        <v>7498</v>
      </c>
      <c r="B7291" s="4" t="s">
        <v>181</v>
      </c>
      <c r="C7291" s="4" t="s">
        <v>177</v>
      </c>
      <c r="D7291" s="4" t="s">
        <v>122</v>
      </c>
      <c r="E7291" s="4" t="s">
        <v>197</v>
      </c>
      <c r="F7291" s="3">
        <v>43013</v>
      </c>
      <c r="G7291" s="3">
        <v>43015</v>
      </c>
      <c r="H7291">
        <v>0</v>
      </c>
      <c r="I7291" s="4" t="s">
        <v>9026</v>
      </c>
      <c r="J7291" s="4" t="s">
        <v>9024</v>
      </c>
      <c r="K7291" s="4" t="s">
        <v>9012</v>
      </c>
      <c r="L7291">
        <v>55</v>
      </c>
      <c r="M7291" s="4" t="s">
        <v>58</v>
      </c>
      <c r="N7291">
        <v>1993</v>
      </c>
      <c r="O7291">
        <v>7537.24</v>
      </c>
      <c r="P7291">
        <v>20293</v>
      </c>
      <c r="Q7291" s="4" t="s">
        <v>23</v>
      </c>
      <c r="R7291" s="4" t="s">
        <v>24</v>
      </c>
      <c r="S7291">
        <v>2</v>
      </c>
    </row>
    <row r="7292" spans="1:19">
      <c r="A7292" s="4" t="s">
        <v>7499</v>
      </c>
      <c r="B7292" s="4" t="s">
        <v>183</v>
      </c>
      <c r="C7292" s="4" t="s">
        <v>177</v>
      </c>
      <c r="D7292" s="4" t="s">
        <v>61</v>
      </c>
      <c r="E7292" s="4" t="s">
        <v>197</v>
      </c>
      <c r="F7292" s="3">
        <v>43014</v>
      </c>
      <c r="G7292" s="3">
        <v>43063</v>
      </c>
      <c r="H7292">
        <v>0</v>
      </c>
      <c r="I7292" s="4" t="s">
        <v>9014</v>
      </c>
      <c r="J7292" s="4" t="s">
        <v>9015</v>
      </c>
      <c r="K7292" s="4" t="s">
        <v>9012</v>
      </c>
      <c r="L7292">
        <v>55</v>
      </c>
      <c r="M7292" s="4" t="s">
        <v>58</v>
      </c>
      <c r="N7292">
        <v>1991</v>
      </c>
      <c r="O7292">
        <v>2819.5</v>
      </c>
      <c r="P7292">
        <v>7227</v>
      </c>
      <c r="Q7292" s="4" t="s">
        <v>23</v>
      </c>
      <c r="R7292" s="4" t="s">
        <v>62</v>
      </c>
      <c r="S7292">
        <v>49</v>
      </c>
    </row>
    <row r="7293" spans="1:19">
      <c r="A7293" s="4" t="s">
        <v>7500</v>
      </c>
      <c r="B7293" s="4" t="s">
        <v>183</v>
      </c>
      <c r="C7293" s="4" t="s">
        <v>192</v>
      </c>
      <c r="D7293" s="4" t="s">
        <v>103</v>
      </c>
      <c r="E7293" s="4" t="s">
        <v>197</v>
      </c>
      <c r="F7293" s="3">
        <v>43014</v>
      </c>
      <c r="G7293" s="3">
        <v>43016</v>
      </c>
      <c r="H7293">
        <v>0</v>
      </c>
      <c r="I7293" s="4" t="s">
        <v>9014</v>
      </c>
      <c r="J7293" s="4" t="s">
        <v>9015</v>
      </c>
      <c r="K7293" s="4" t="s">
        <v>9012</v>
      </c>
      <c r="L7293">
        <v>3393</v>
      </c>
      <c r="M7293" s="4" t="s">
        <v>26</v>
      </c>
      <c r="N7293">
        <v>1992</v>
      </c>
      <c r="O7293">
        <v>3922.42</v>
      </c>
      <c r="P7293">
        <v>6837</v>
      </c>
      <c r="Q7293" s="4" t="s">
        <v>23</v>
      </c>
      <c r="R7293" s="4" t="s">
        <v>24</v>
      </c>
      <c r="S7293">
        <v>2</v>
      </c>
    </row>
    <row r="7294" spans="1:19">
      <c r="A7294" s="4" t="s">
        <v>7501</v>
      </c>
      <c r="B7294" s="4" t="s">
        <v>261</v>
      </c>
      <c r="C7294" s="4" t="s">
        <v>179</v>
      </c>
      <c r="D7294" s="4" t="s">
        <v>84</v>
      </c>
      <c r="E7294" s="4" t="s">
        <v>172</v>
      </c>
      <c r="F7294" s="3">
        <v>43014</v>
      </c>
      <c r="G7294" s="3">
        <v>43083</v>
      </c>
      <c r="H7294">
        <v>492</v>
      </c>
      <c r="I7294" s="4" t="s">
        <v>9021</v>
      </c>
      <c r="J7294" s="4" t="s">
        <v>9019</v>
      </c>
      <c r="K7294" s="4" t="s">
        <v>9010</v>
      </c>
      <c r="L7294">
        <v>550</v>
      </c>
      <c r="M7294" s="4" t="s">
        <v>9322</v>
      </c>
      <c r="N7294">
        <v>1980</v>
      </c>
      <c r="O7294">
        <v>7708.38</v>
      </c>
      <c r="P7294">
        <v>13756</v>
      </c>
      <c r="Q7294" s="4" t="s">
        <v>23</v>
      </c>
      <c r="R7294" s="4" t="s">
        <v>24</v>
      </c>
      <c r="S7294">
        <v>69</v>
      </c>
    </row>
    <row r="7295" spans="1:19">
      <c r="A7295" s="4" t="s">
        <v>7502</v>
      </c>
      <c r="B7295" s="4" t="s">
        <v>261</v>
      </c>
      <c r="C7295" s="4" t="s">
        <v>9011</v>
      </c>
      <c r="D7295" s="4" t="s">
        <v>123</v>
      </c>
      <c r="E7295" s="4" t="s">
        <v>172</v>
      </c>
      <c r="F7295" s="3">
        <v>43014</v>
      </c>
      <c r="G7295" s="3">
        <v>43015</v>
      </c>
      <c r="H7295">
        <v>4401</v>
      </c>
      <c r="I7295" s="4" t="s">
        <v>9021</v>
      </c>
      <c r="J7295" s="4" t="s">
        <v>9019</v>
      </c>
      <c r="K7295" s="4" t="s">
        <v>9010</v>
      </c>
      <c r="L7295">
        <v>4821</v>
      </c>
      <c r="M7295" s="4" t="s">
        <v>39</v>
      </c>
      <c r="N7295">
        <v>1989</v>
      </c>
      <c r="O7295">
        <v>3838.39</v>
      </c>
      <c r="P7295">
        <v>8274</v>
      </c>
      <c r="Q7295" s="4" t="s">
        <v>23</v>
      </c>
      <c r="R7295" s="4" t="s">
        <v>24</v>
      </c>
      <c r="S7295">
        <v>1</v>
      </c>
    </row>
    <row r="7296" spans="1:19">
      <c r="A7296" s="4" t="s">
        <v>7503</v>
      </c>
      <c r="B7296" s="4" t="s">
        <v>246</v>
      </c>
      <c r="C7296" s="4" t="s">
        <v>177</v>
      </c>
      <c r="D7296" s="4" t="s">
        <v>126</v>
      </c>
      <c r="E7296" s="4" t="s">
        <v>172</v>
      </c>
      <c r="F7296" s="3">
        <v>43014</v>
      </c>
      <c r="G7296" s="3">
        <v>43095</v>
      </c>
      <c r="H7296">
        <v>50</v>
      </c>
      <c r="I7296" s="4" t="s">
        <v>9021</v>
      </c>
      <c r="J7296" s="4" t="s">
        <v>9019</v>
      </c>
      <c r="K7296" s="4" t="s">
        <v>9012</v>
      </c>
      <c r="L7296">
        <v>55</v>
      </c>
      <c r="M7296" s="4" t="s">
        <v>33</v>
      </c>
      <c r="N7296">
        <v>2010</v>
      </c>
      <c r="O7296">
        <v>71.12</v>
      </c>
      <c r="P7296">
        <v>144</v>
      </c>
      <c r="Q7296" s="4" t="s">
        <v>23</v>
      </c>
      <c r="R7296" s="4" t="s">
        <v>24</v>
      </c>
      <c r="S7296">
        <v>81</v>
      </c>
    </row>
    <row r="7297" spans="1:19">
      <c r="A7297" s="4" t="s">
        <v>7504</v>
      </c>
      <c r="B7297" s="4" t="s">
        <v>246</v>
      </c>
      <c r="C7297" s="4" t="s">
        <v>192</v>
      </c>
      <c r="D7297" s="4" t="s">
        <v>35</v>
      </c>
      <c r="E7297" s="4" t="s">
        <v>172</v>
      </c>
      <c r="F7297" s="3">
        <v>43014</v>
      </c>
      <c r="G7297" s="3">
        <v>43051</v>
      </c>
      <c r="H7297">
        <v>3333</v>
      </c>
      <c r="I7297" s="4" t="s">
        <v>9021</v>
      </c>
      <c r="J7297" s="4" t="s">
        <v>9019</v>
      </c>
      <c r="K7297" s="4" t="s">
        <v>9012</v>
      </c>
      <c r="L7297">
        <v>3393</v>
      </c>
      <c r="M7297" s="4" t="s">
        <v>36</v>
      </c>
      <c r="N7297">
        <v>2002</v>
      </c>
      <c r="O7297">
        <v>987.39</v>
      </c>
      <c r="P7297">
        <v>2253</v>
      </c>
      <c r="Q7297" s="4" t="s">
        <v>23</v>
      </c>
      <c r="R7297" s="4" t="s">
        <v>24</v>
      </c>
      <c r="S7297">
        <v>37</v>
      </c>
    </row>
    <row r="7298" spans="1:19">
      <c r="A7298" s="4" t="s">
        <v>7505</v>
      </c>
      <c r="B7298" s="4" t="s">
        <v>279</v>
      </c>
      <c r="C7298" s="4" t="s">
        <v>171</v>
      </c>
      <c r="D7298" s="4" t="s">
        <v>52</v>
      </c>
      <c r="E7298" s="4" t="s">
        <v>172</v>
      </c>
      <c r="F7298" s="3">
        <v>43014</v>
      </c>
      <c r="G7298" s="3">
        <v>43024</v>
      </c>
      <c r="H7298">
        <v>1095</v>
      </c>
      <c r="I7298" s="4" t="s">
        <v>9018</v>
      </c>
      <c r="J7298" s="4" t="s">
        <v>9019</v>
      </c>
      <c r="K7298" s="4" t="s">
        <v>9010</v>
      </c>
      <c r="L7298">
        <v>1096</v>
      </c>
      <c r="M7298" s="4" t="s">
        <v>46</v>
      </c>
      <c r="N7298">
        <v>1999</v>
      </c>
      <c r="O7298">
        <v>1197.44</v>
      </c>
      <c r="P7298">
        <v>2570</v>
      </c>
      <c r="Q7298" s="4" t="s">
        <v>23</v>
      </c>
      <c r="R7298" s="4" t="s">
        <v>24</v>
      </c>
      <c r="S7298">
        <v>10</v>
      </c>
    </row>
    <row r="7299" spans="1:19">
      <c r="A7299" s="4" t="s">
        <v>7506</v>
      </c>
      <c r="B7299" s="4" t="s">
        <v>210</v>
      </c>
      <c r="C7299" s="4" t="s">
        <v>192</v>
      </c>
      <c r="D7299" s="4" t="s">
        <v>24</v>
      </c>
      <c r="E7299" s="4" t="s">
        <v>193</v>
      </c>
      <c r="F7299" s="3">
        <v>43014</v>
      </c>
      <c r="G7299" s="3"/>
      <c r="I7299" s="4" t="s">
        <v>9021</v>
      </c>
      <c r="J7299" s="4" t="s">
        <v>9019</v>
      </c>
      <c r="K7299" s="4" t="s">
        <v>9012</v>
      </c>
      <c r="L7299">
        <v>3393</v>
      </c>
      <c r="M7299" s="4"/>
      <c r="Q7299" s="4"/>
      <c r="R7299" s="4"/>
    </row>
    <row r="7300" spans="1:19">
      <c r="A7300" s="4" t="s">
        <v>7507</v>
      </c>
      <c r="B7300" s="4" t="s">
        <v>174</v>
      </c>
      <c r="C7300" s="4" t="s">
        <v>199</v>
      </c>
      <c r="D7300" s="4" t="s">
        <v>45</v>
      </c>
      <c r="E7300" s="4" t="s">
        <v>172</v>
      </c>
      <c r="F7300" s="3">
        <v>43014</v>
      </c>
      <c r="G7300" s="3">
        <v>43061</v>
      </c>
      <c r="H7300">
        <v>5595</v>
      </c>
      <c r="I7300" s="4" t="s">
        <v>9016</v>
      </c>
      <c r="J7300" s="4" t="s">
        <v>9015</v>
      </c>
      <c r="K7300" s="4" t="s">
        <v>9010</v>
      </c>
      <c r="L7300">
        <v>5482</v>
      </c>
      <c r="M7300" s="4" t="s">
        <v>46</v>
      </c>
      <c r="N7300">
        <v>1995</v>
      </c>
      <c r="O7300">
        <v>2173.98</v>
      </c>
      <c r="P7300">
        <v>2928</v>
      </c>
      <c r="Q7300" s="4" t="s">
        <v>23</v>
      </c>
      <c r="R7300" s="4" t="s">
        <v>47</v>
      </c>
      <c r="S7300">
        <v>47</v>
      </c>
    </row>
    <row r="7301" spans="1:19">
      <c r="A7301" s="4" t="s">
        <v>7508</v>
      </c>
      <c r="B7301" s="4" t="s">
        <v>174</v>
      </c>
      <c r="C7301" s="4" t="s">
        <v>9011</v>
      </c>
      <c r="D7301" s="4" t="s">
        <v>57</v>
      </c>
      <c r="E7301" s="4" t="s">
        <v>172</v>
      </c>
      <c r="F7301" s="3">
        <v>43014</v>
      </c>
      <c r="G7301" s="3">
        <v>43016</v>
      </c>
      <c r="H7301">
        <v>4461</v>
      </c>
      <c r="I7301" s="4" t="s">
        <v>9016</v>
      </c>
      <c r="J7301" s="4" t="s">
        <v>9015</v>
      </c>
      <c r="K7301" s="4" t="s">
        <v>9010</v>
      </c>
      <c r="L7301">
        <v>4821</v>
      </c>
      <c r="M7301" s="4" t="s">
        <v>58</v>
      </c>
      <c r="N7301">
        <v>2006</v>
      </c>
      <c r="O7301">
        <v>1102.43</v>
      </c>
      <c r="P7301">
        <v>1759</v>
      </c>
      <c r="Q7301" s="4" t="s">
        <v>23</v>
      </c>
      <c r="R7301" s="4" t="s">
        <v>24</v>
      </c>
      <c r="S7301">
        <v>2</v>
      </c>
    </row>
    <row r="7302" spans="1:19">
      <c r="A7302" s="4" t="s">
        <v>7509</v>
      </c>
      <c r="B7302" s="4" t="s">
        <v>263</v>
      </c>
      <c r="C7302" s="4" t="s">
        <v>171</v>
      </c>
      <c r="D7302" s="4" t="s">
        <v>125</v>
      </c>
      <c r="E7302" s="4" t="s">
        <v>197</v>
      </c>
      <c r="F7302" s="3">
        <v>43014</v>
      </c>
      <c r="G7302" s="3">
        <v>43024</v>
      </c>
      <c r="H7302">
        <v>0</v>
      </c>
      <c r="I7302" s="4" t="s">
        <v>9021</v>
      </c>
      <c r="J7302" s="4" t="s">
        <v>9019</v>
      </c>
      <c r="K7302" s="4" t="s">
        <v>9010</v>
      </c>
      <c r="L7302">
        <v>1096</v>
      </c>
      <c r="M7302" s="4" t="s">
        <v>33</v>
      </c>
      <c r="N7302">
        <v>2005</v>
      </c>
      <c r="O7302">
        <v>2261.0500000000002</v>
      </c>
      <c r="P7302">
        <v>3851</v>
      </c>
      <c r="Q7302" s="4" t="s">
        <v>23</v>
      </c>
      <c r="R7302" s="4" t="s">
        <v>24</v>
      </c>
      <c r="S7302">
        <v>10</v>
      </c>
    </row>
    <row r="7303" spans="1:19">
      <c r="A7303" s="4" t="s">
        <v>7510</v>
      </c>
      <c r="B7303" s="4" t="s">
        <v>212</v>
      </c>
      <c r="C7303" s="4" t="s">
        <v>177</v>
      </c>
      <c r="D7303" s="4" t="s">
        <v>24</v>
      </c>
      <c r="E7303" s="4" t="s">
        <v>193</v>
      </c>
      <c r="F7303" s="3">
        <v>43014</v>
      </c>
      <c r="G7303" s="3"/>
      <c r="I7303" s="4" t="s">
        <v>9023</v>
      </c>
      <c r="J7303" s="4" t="s">
        <v>9024</v>
      </c>
      <c r="K7303" s="4" t="s">
        <v>9012</v>
      </c>
      <c r="L7303">
        <v>55</v>
      </c>
      <c r="M7303" s="4"/>
      <c r="Q7303" s="4"/>
      <c r="R7303" s="4"/>
    </row>
    <row r="7304" spans="1:19">
      <c r="A7304" s="4" t="s">
        <v>7511</v>
      </c>
      <c r="B7304" s="4" t="s">
        <v>196</v>
      </c>
      <c r="C7304" s="4" t="s">
        <v>179</v>
      </c>
      <c r="D7304" s="4" t="s">
        <v>111</v>
      </c>
      <c r="E7304" s="4" t="s">
        <v>172</v>
      </c>
      <c r="F7304" s="3">
        <v>43014</v>
      </c>
      <c r="G7304" s="3">
        <v>43059</v>
      </c>
      <c r="H7304">
        <v>415</v>
      </c>
      <c r="I7304" s="4" t="s">
        <v>9016</v>
      </c>
      <c r="J7304" s="4" t="s">
        <v>9015</v>
      </c>
      <c r="K7304" s="4" t="s">
        <v>9010</v>
      </c>
      <c r="L7304">
        <v>550</v>
      </c>
      <c r="M7304" s="4" t="s">
        <v>33</v>
      </c>
      <c r="N7304">
        <v>1988</v>
      </c>
      <c r="O7304">
        <v>1376.8</v>
      </c>
      <c r="P7304">
        <v>1165</v>
      </c>
      <c r="Q7304" s="4" t="s">
        <v>112</v>
      </c>
      <c r="R7304" s="4" t="s">
        <v>24</v>
      </c>
      <c r="S7304">
        <v>45</v>
      </c>
    </row>
    <row r="7305" spans="1:19">
      <c r="A7305" s="4" t="s">
        <v>7512</v>
      </c>
      <c r="B7305" s="4" t="s">
        <v>196</v>
      </c>
      <c r="C7305" s="4" t="s">
        <v>192</v>
      </c>
      <c r="D7305" s="4" t="s">
        <v>109</v>
      </c>
      <c r="E7305" s="4" t="s">
        <v>172</v>
      </c>
      <c r="F7305" s="3">
        <v>43014</v>
      </c>
      <c r="G7305" s="3">
        <v>43016</v>
      </c>
      <c r="H7305">
        <v>3212</v>
      </c>
      <c r="I7305" s="4" t="s">
        <v>9016</v>
      </c>
      <c r="J7305" s="4" t="s">
        <v>9015</v>
      </c>
      <c r="K7305" s="4" t="s">
        <v>9012</v>
      </c>
      <c r="L7305">
        <v>3393</v>
      </c>
      <c r="M7305" s="4" t="s">
        <v>58</v>
      </c>
      <c r="N7305">
        <v>1987</v>
      </c>
      <c r="O7305">
        <v>1698.2</v>
      </c>
      <c r="P7305">
        <v>3798</v>
      </c>
      <c r="Q7305" s="4" t="s">
        <v>23</v>
      </c>
      <c r="R7305" s="4" t="s">
        <v>24</v>
      </c>
      <c r="S7305">
        <v>2</v>
      </c>
    </row>
    <row r="7306" spans="1:19">
      <c r="A7306" s="4" t="s">
        <v>7513</v>
      </c>
      <c r="B7306" s="4" t="s">
        <v>191</v>
      </c>
      <c r="C7306" s="4" t="s">
        <v>179</v>
      </c>
      <c r="D7306" s="4" t="s">
        <v>74</v>
      </c>
      <c r="E7306" s="4" t="s">
        <v>172</v>
      </c>
      <c r="F7306" s="3">
        <v>43014</v>
      </c>
      <c r="G7306" s="3">
        <v>43100</v>
      </c>
      <c r="H7306">
        <v>457</v>
      </c>
      <c r="I7306" s="4" t="s">
        <v>9026</v>
      </c>
      <c r="J7306" s="4" t="s">
        <v>9024</v>
      </c>
      <c r="K7306" s="4" t="s">
        <v>9010</v>
      </c>
      <c r="L7306">
        <v>550</v>
      </c>
      <c r="M7306" s="4" t="s">
        <v>33</v>
      </c>
      <c r="N7306">
        <v>2003</v>
      </c>
      <c r="O7306">
        <v>223.8</v>
      </c>
      <c r="P7306">
        <v>299</v>
      </c>
      <c r="Q7306" s="4" t="s">
        <v>23</v>
      </c>
      <c r="R7306" s="4" t="s">
        <v>24</v>
      </c>
      <c r="S7306">
        <v>86</v>
      </c>
    </row>
    <row r="7307" spans="1:19">
      <c r="A7307" s="4" t="s">
        <v>7514</v>
      </c>
      <c r="B7307" s="4" t="s">
        <v>343</v>
      </c>
      <c r="C7307" s="4" t="s">
        <v>171</v>
      </c>
      <c r="D7307" s="4" t="s">
        <v>42</v>
      </c>
      <c r="E7307" s="4" t="s">
        <v>197</v>
      </c>
      <c r="F7307" s="3">
        <v>43014</v>
      </c>
      <c r="G7307" s="3">
        <v>43025</v>
      </c>
      <c r="H7307">
        <v>0</v>
      </c>
      <c r="I7307" s="4" t="s">
        <v>9016</v>
      </c>
      <c r="J7307" s="4" t="s">
        <v>9015</v>
      </c>
      <c r="K7307" s="4" t="s">
        <v>9010</v>
      </c>
      <c r="L7307">
        <v>1096</v>
      </c>
      <c r="M7307" s="4" t="s">
        <v>26</v>
      </c>
      <c r="N7307">
        <v>2017</v>
      </c>
      <c r="O7307">
        <v>4.54</v>
      </c>
      <c r="P7307">
        <v>9</v>
      </c>
      <c r="Q7307" s="4" t="s">
        <v>23</v>
      </c>
      <c r="R7307" s="4" t="s">
        <v>24</v>
      </c>
      <c r="S7307">
        <v>11</v>
      </c>
    </row>
    <row r="7308" spans="1:19">
      <c r="A7308" s="4" t="s">
        <v>7515</v>
      </c>
      <c r="B7308" s="4" t="s">
        <v>343</v>
      </c>
      <c r="C7308" s="4" t="s">
        <v>179</v>
      </c>
      <c r="D7308" s="4" t="s">
        <v>41</v>
      </c>
      <c r="E7308" s="4" t="s">
        <v>172</v>
      </c>
      <c r="F7308" s="3">
        <v>43014</v>
      </c>
      <c r="G7308" s="3">
        <v>43100</v>
      </c>
      <c r="H7308">
        <v>546</v>
      </c>
      <c r="I7308" s="4" t="s">
        <v>9016</v>
      </c>
      <c r="J7308" s="4" t="s">
        <v>9015</v>
      </c>
      <c r="K7308" s="4" t="s">
        <v>9010</v>
      </c>
      <c r="L7308">
        <v>550</v>
      </c>
      <c r="M7308" s="4" t="s">
        <v>36</v>
      </c>
      <c r="N7308">
        <v>1998</v>
      </c>
      <c r="O7308">
        <v>2714.9</v>
      </c>
      <c r="P7308">
        <v>2641</v>
      </c>
      <c r="Q7308" s="4" t="s">
        <v>23</v>
      </c>
      <c r="R7308" s="4" t="s">
        <v>21</v>
      </c>
      <c r="S7308">
        <v>86</v>
      </c>
    </row>
    <row r="7309" spans="1:19">
      <c r="A7309" s="4" t="s">
        <v>7516</v>
      </c>
      <c r="B7309" s="4" t="s">
        <v>256</v>
      </c>
      <c r="C7309" s="4" t="s">
        <v>171</v>
      </c>
      <c r="D7309" s="4" t="s">
        <v>110</v>
      </c>
      <c r="E7309" s="4" t="s">
        <v>197</v>
      </c>
      <c r="F7309" s="3">
        <v>43014</v>
      </c>
      <c r="G7309" s="3">
        <v>43020</v>
      </c>
      <c r="H7309">
        <v>0</v>
      </c>
      <c r="I7309" s="4" t="s">
        <v>9014</v>
      </c>
      <c r="J7309" s="4" t="s">
        <v>9015</v>
      </c>
      <c r="K7309" s="4" t="s">
        <v>9010</v>
      </c>
      <c r="L7309">
        <v>1096</v>
      </c>
      <c r="M7309" s="4" t="s">
        <v>60</v>
      </c>
      <c r="N7309">
        <v>1997</v>
      </c>
      <c r="O7309">
        <v>291.27</v>
      </c>
      <c r="P7309">
        <v>586</v>
      </c>
      <c r="Q7309" s="4" t="s">
        <v>23</v>
      </c>
      <c r="R7309" s="4" t="s">
        <v>24</v>
      </c>
      <c r="S7309">
        <v>6</v>
      </c>
    </row>
    <row r="7310" spans="1:19">
      <c r="A7310" s="4" t="s">
        <v>7517</v>
      </c>
      <c r="B7310" s="4" t="s">
        <v>256</v>
      </c>
      <c r="C7310" s="4" t="s">
        <v>179</v>
      </c>
      <c r="D7310" s="4" t="s">
        <v>68</v>
      </c>
      <c r="E7310" s="4" t="s">
        <v>172</v>
      </c>
      <c r="F7310" s="3">
        <v>43014</v>
      </c>
      <c r="G7310" s="3">
        <v>43090</v>
      </c>
      <c r="H7310">
        <v>453</v>
      </c>
      <c r="I7310" s="4" t="s">
        <v>9014</v>
      </c>
      <c r="J7310" s="4" t="s">
        <v>9015</v>
      </c>
      <c r="K7310" s="4" t="s">
        <v>9010</v>
      </c>
      <c r="L7310">
        <v>550</v>
      </c>
      <c r="M7310" s="4" t="s">
        <v>9322</v>
      </c>
      <c r="N7310">
        <v>2000</v>
      </c>
      <c r="O7310">
        <v>1223.72</v>
      </c>
      <c r="P7310">
        <v>2497</v>
      </c>
      <c r="Q7310" s="4" t="s">
        <v>69</v>
      </c>
      <c r="R7310" s="4" t="s">
        <v>24</v>
      </c>
      <c r="S7310">
        <v>76</v>
      </c>
    </row>
    <row r="7311" spans="1:19">
      <c r="A7311" s="4" t="s">
        <v>7518</v>
      </c>
      <c r="B7311" s="4" t="s">
        <v>187</v>
      </c>
      <c r="C7311" s="4" t="s">
        <v>9011</v>
      </c>
      <c r="D7311" s="4" t="s">
        <v>75</v>
      </c>
      <c r="E7311" s="4" t="s">
        <v>197</v>
      </c>
      <c r="F7311" s="3">
        <v>43014</v>
      </c>
      <c r="G7311" s="3">
        <v>43023</v>
      </c>
      <c r="H7311">
        <v>0</v>
      </c>
      <c r="I7311" s="4" t="s">
        <v>9023</v>
      </c>
      <c r="J7311" s="4" t="s">
        <v>9024</v>
      </c>
      <c r="K7311" s="4" t="s">
        <v>9010</v>
      </c>
      <c r="L7311">
        <v>4821</v>
      </c>
      <c r="M7311" s="4" t="s">
        <v>73</v>
      </c>
      <c r="N7311">
        <v>1982</v>
      </c>
      <c r="O7311">
        <v>792.46</v>
      </c>
      <c r="P7311">
        <v>1299</v>
      </c>
      <c r="Q7311" s="4" t="s">
        <v>23</v>
      </c>
      <c r="R7311" s="4" t="s">
        <v>24</v>
      </c>
      <c r="S7311">
        <v>9</v>
      </c>
    </row>
    <row r="7312" spans="1:19">
      <c r="A7312" s="4" t="s">
        <v>7519</v>
      </c>
      <c r="B7312" s="4" t="s">
        <v>170</v>
      </c>
      <c r="C7312" s="4" t="s">
        <v>179</v>
      </c>
      <c r="D7312" s="4" t="s">
        <v>45</v>
      </c>
      <c r="E7312" s="4" t="s">
        <v>172</v>
      </c>
      <c r="F7312" s="3">
        <v>43014</v>
      </c>
      <c r="G7312" s="3">
        <v>43015</v>
      </c>
      <c r="H7312">
        <v>510</v>
      </c>
      <c r="I7312" s="4" t="s">
        <v>9014</v>
      </c>
      <c r="J7312" s="4" t="s">
        <v>9015</v>
      </c>
      <c r="K7312" s="4" t="s">
        <v>9010</v>
      </c>
      <c r="L7312">
        <v>550</v>
      </c>
      <c r="M7312" s="4" t="s">
        <v>46</v>
      </c>
      <c r="N7312">
        <v>1995</v>
      </c>
      <c r="O7312">
        <v>2173.98</v>
      </c>
      <c r="P7312">
        <v>2928</v>
      </c>
      <c r="Q7312" s="4" t="s">
        <v>23</v>
      </c>
      <c r="R7312" s="4" t="s">
        <v>47</v>
      </c>
      <c r="S7312">
        <v>1</v>
      </c>
    </row>
    <row r="7313" spans="1:19">
      <c r="A7313" s="4" t="s">
        <v>7520</v>
      </c>
      <c r="B7313" s="4" t="s">
        <v>170</v>
      </c>
      <c r="C7313" s="4" t="s">
        <v>179</v>
      </c>
      <c r="D7313" s="4" t="s">
        <v>70</v>
      </c>
      <c r="E7313" s="4" t="s">
        <v>172</v>
      </c>
      <c r="F7313" s="3">
        <v>43014</v>
      </c>
      <c r="G7313" s="3">
        <v>43022</v>
      </c>
      <c r="H7313">
        <v>552</v>
      </c>
      <c r="I7313" s="4" t="s">
        <v>9014</v>
      </c>
      <c r="J7313" s="4" t="s">
        <v>9015</v>
      </c>
      <c r="K7313" s="4" t="s">
        <v>9010</v>
      </c>
      <c r="L7313">
        <v>550</v>
      </c>
      <c r="M7313" s="4" t="s">
        <v>55</v>
      </c>
      <c r="N7313">
        <v>2007</v>
      </c>
      <c r="O7313">
        <v>86.68</v>
      </c>
      <c r="P7313">
        <v>187</v>
      </c>
      <c r="Q7313" s="4" t="s">
        <v>23</v>
      </c>
      <c r="R7313" s="4" t="s">
        <v>56</v>
      </c>
      <c r="S7313">
        <v>8</v>
      </c>
    </row>
    <row r="7314" spans="1:19">
      <c r="A7314" s="4" t="s">
        <v>7521</v>
      </c>
      <c r="B7314" s="4" t="s">
        <v>232</v>
      </c>
      <c r="C7314" s="4" t="s">
        <v>192</v>
      </c>
      <c r="D7314" s="4" t="s">
        <v>127</v>
      </c>
      <c r="E7314" s="4" t="s">
        <v>172</v>
      </c>
      <c r="F7314" s="3">
        <v>43014</v>
      </c>
      <c r="G7314" s="3">
        <v>43015</v>
      </c>
      <c r="H7314">
        <v>3203</v>
      </c>
      <c r="I7314" s="4" t="s">
        <v>9021</v>
      </c>
      <c r="J7314" s="4" t="s">
        <v>9019</v>
      </c>
      <c r="K7314" s="4" t="s">
        <v>9012</v>
      </c>
      <c r="L7314">
        <v>3393</v>
      </c>
      <c r="M7314" s="4" t="s">
        <v>9322</v>
      </c>
      <c r="N7314">
        <v>2011</v>
      </c>
      <c r="O7314">
        <v>40.79</v>
      </c>
      <c r="P7314">
        <v>142</v>
      </c>
      <c r="Q7314" s="4" t="s">
        <v>128</v>
      </c>
      <c r="R7314" s="4" t="s">
        <v>24</v>
      </c>
      <c r="S7314">
        <v>1</v>
      </c>
    </row>
    <row r="7315" spans="1:19">
      <c r="A7315" s="4" t="s">
        <v>7522</v>
      </c>
      <c r="B7315" s="4" t="s">
        <v>226</v>
      </c>
      <c r="C7315" s="4" t="s">
        <v>199</v>
      </c>
      <c r="D7315" s="4" t="s">
        <v>117</v>
      </c>
      <c r="E7315" s="4" t="s">
        <v>172</v>
      </c>
      <c r="F7315" s="3">
        <v>43014</v>
      </c>
      <c r="G7315" s="3">
        <v>43022</v>
      </c>
      <c r="H7315">
        <v>6228</v>
      </c>
      <c r="I7315" s="4" t="s">
        <v>9018</v>
      </c>
      <c r="J7315" s="4" t="s">
        <v>9019</v>
      </c>
      <c r="K7315" s="4" t="s">
        <v>9010</v>
      </c>
      <c r="L7315">
        <v>5482</v>
      </c>
      <c r="M7315" s="4" t="s">
        <v>26</v>
      </c>
      <c r="N7315">
        <v>1996</v>
      </c>
      <c r="O7315">
        <v>439.21</v>
      </c>
      <c r="P7315">
        <v>792</v>
      </c>
      <c r="Q7315" s="4" t="s">
        <v>23</v>
      </c>
      <c r="R7315" s="4" t="s">
        <v>24</v>
      </c>
      <c r="S7315">
        <v>8</v>
      </c>
    </row>
    <row r="7316" spans="1:19">
      <c r="A7316" s="4" t="s">
        <v>7523</v>
      </c>
      <c r="B7316" s="4" t="s">
        <v>208</v>
      </c>
      <c r="C7316" s="4" t="s">
        <v>177</v>
      </c>
      <c r="D7316" s="4" t="s">
        <v>45</v>
      </c>
      <c r="E7316" s="4" t="s">
        <v>172</v>
      </c>
      <c r="F7316" s="3">
        <v>43014</v>
      </c>
      <c r="G7316" s="3">
        <v>43019</v>
      </c>
      <c r="H7316">
        <v>59</v>
      </c>
      <c r="I7316" s="4" t="s">
        <v>9014</v>
      </c>
      <c r="J7316" s="4" t="s">
        <v>9015</v>
      </c>
      <c r="K7316" s="4" t="s">
        <v>9012</v>
      </c>
      <c r="L7316">
        <v>55</v>
      </c>
      <c r="M7316" s="4" t="s">
        <v>46</v>
      </c>
      <c r="N7316">
        <v>1995</v>
      </c>
      <c r="O7316">
        <v>2173.98</v>
      </c>
      <c r="P7316">
        <v>2928</v>
      </c>
      <c r="Q7316" s="4" t="s">
        <v>23</v>
      </c>
      <c r="R7316" s="4" t="s">
        <v>47</v>
      </c>
      <c r="S7316">
        <v>5</v>
      </c>
    </row>
    <row r="7317" spans="1:19">
      <c r="A7317" s="4" t="s">
        <v>7524</v>
      </c>
      <c r="B7317" s="4" t="s">
        <v>235</v>
      </c>
      <c r="C7317" s="4" t="s">
        <v>9011</v>
      </c>
      <c r="D7317" s="4" t="s">
        <v>88</v>
      </c>
      <c r="E7317" s="4" t="s">
        <v>197</v>
      </c>
      <c r="F7317" s="3">
        <v>43014</v>
      </c>
      <c r="G7317" s="3">
        <v>43016</v>
      </c>
      <c r="H7317">
        <v>0</v>
      </c>
      <c r="I7317" s="4" t="s">
        <v>9018</v>
      </c>
      <c r="J7317" s="4" t="s">
        <v>9019</v>
      </c>
      <c r="K7317" s="4" t="s">
        <v>9010</v>
      </c>
      <c r="L7317">
        <v>4821</v>
      </c>
      <c r="M7317" s="4" t="s">
        <v>46</v>
      </c>
      <c r="N7317">
        <v>1984</v>
      </c>
      <c r="O7317">
        <v>3027.46</v>
      </c>
      <c r="P7317">
        <v>9516</v>
      </c>
      <c r="Q7317" s="4" t="s">
        <v>89</v>
      </c>
      <c r="R7317" s="4" t="s">
        <v>24</v>
      </c>
      <c r="S7317">
        <v>2</v>
      </c>
    </row>
    <row r="7318" spans="1:19">
      <c r="A7318" s="4" t="s">
        <v>7525</v>
      </c>
      <c r="B7318" s="4" t="s">
        <v>181</v>
      </c>
      <c r="C7318" s="4" t="s">
        <v>171</v>
      </c>
      <c r="D7318" s="4" t="s">
        <v>42</v>
      </c>
      <c r="E7318" s="4" t="s">
        <v>172</v>
      </c>
      <c r="F7318" s="3">
        <v>43014</v>
      </c>
      <c r="G7318" s="3">
        <v>43092</v>
      </c>
      <c r="H7318">
        <v>1129</v>
      </c>
      <c r="I7318" s="4" t="s">
        <v>9026</v>
      </c>
      <c r="J7318" s="4" t="s">
        <v>9024</v>
      </c>
      <c r="K7318" s="4" t="s">
        <v>9010</v>
      </c>
      <c r="L7318">
        <v>1096</v>
      </c>
      <c r="M7318" s="4" t="s">
        <v>26</v>
      </c>
      <c r="N7318">
        <v>2017</v>
      </c>
      <c r="O7318">
        <v>4.54</v>
      </c>
      <c r="P7318">
        <v>9</v>
      </c>
      <c r="Q7318" s="4" t="s">
        <v>23</v>
      </c>
      <c r="R7318" s="4" t="s">
        <v>24</v>
      </c>
      <c r="S7318">
        <v>78</v>
      </c>
    </row>
    <row r="7319" spans="1:19">
      <c r="A7319" s="4" t="s">
        <v>7526</v>
      </c>
      <c r="B7319" s="4" t="s">
        <v>183</v>
      </c>
      <c r="C7319" s="4" t="s">
        <v>199</v>
      </c>
      <c r="D7319" s="4" t="s">
        <v>111</v>
      </c>
      <c r="E7319" s="4" t="s">
        <v>172</v>
      </c>
      <c r="F7319" s="3">
        <v>43015</v>
      </c>
      <c r="G7319" s="3">
        <v>43021</v>
      </c>
      <c r="H7319">
        <v>5349</v>
      </c>
      <c r="I7319" s="4" t="s">
        <v>9014</v>
      </c>
      <c r="J7319" s="4" t="s">
        <v>9015</v>
      </c>
      <c r="K7319" s="4" t="s">
        <v>9010</v>
      </c>
      <c r="L7319">
        <v>5482</v>
      </c>
      <c r="M7319" s="4" t="s">
        <v>33</v>
      </c>
      <c r="N7319">
        <v>1988</v>
      </c>
      <c r="O7319">
        <v>1376.8</v>
      </c>
      <c r="P7319">
        <v>1165</v>
      </c>
      <c r="Q7319" s="4" t="s">
        <v>112</v>
      </c>
      <c r="R7319" s="4" t="s">
        <v>24</v>
      </c>
      <c r="S7319">
        <v>6</v>
      </c>
    </row>
    <row r="7320" spans="1:19">
      <c r="A7320" s="4" t="s">
        <v>7527</v>
      </c>
      <c r="B7320" s="4" t="s">
        <v>261</v>
      </c>
      <c r="C7320" s="4" t="s">
        <v>171</v>
      </c>
      <c r="D7320" s="4" t="s">
        <v>120</v>
      </c>
      <c r="E7320" s="4" t="s">
        <v>172</v>
      </c>
      <c r="F7320" s="3">
        <v>43015</v>
      </c>
      <c r="G7320" s="3">
        <v>43058</v>
      </c>
      <c r="H7320">
        <v>1148</v>
      </c>
      <c r="I7320" s="4" t="s">
        <v>9021</v>
      </c>
      <c r="J7320" s="4" t="s">
        <v>9019</v>
      </c>
      <c r="K7320" s="4" t="s">
        <v>9010</v>
      </c>
      <c r="L7320">
        <v>1096</v>
      </c>
      <c r="M7320" s="4" t="s">
        <v>58</v>
      </c>
      <c r="N7320">
        <v>1998</v>
      </c>
      <c r="O7320">
        <v>2022.14</v>
      </c>
      <c r="P7320">
        <v>5113</v>
      </c>
      <c r="Q7320" s="4" t="s">
        <v>23</v>
      </c>
      <c r="R7320" s="4" t="s">
        <v>24</v>
      </c>
      <c r="S7320">
        <v>43</v>
      </c>
    </row>
    <row r="7321" spans="1:19">
      <c r="A7321" s="4" t="s">
        <v>7528</v>
      </c>
      <c r="B7321" s="4" t="s">
        <v>246</v>
      </c>
      <c r="C7321" s="4" t="s">
        <v>179</v>
      </c>
      <c r="D7321" s="4" t="s">
        <v>130</v>
      </c>
      <c r="E7321" s="4" t="s">
        <v>197</v>
      </c>
      <c r="F7321" s="3">
        <v>43015</v>
      </c>
      <c r="G7321" s="3">
        <v>43016</v>
      </c>
      <c r="H7321">
        <v>0</v>
      </c>
      <c r="I7321" s="4" t="s">
        <v>9021</v>
      </c>
      <c r="J7321" s="4" t="s">
        <v>9019</v>
      </c>
      <c r="K7321" s="4" t="s">
        <v>9010</v>
      </c>
      <c r="L7321">
        <v>550</v>
      </c>
      <c r="M7321" s="4" t="s">
        <v>36</v>
      </c>
      <c r="N7321">
        <v>1979</v>
      </c>
      <c r="O7321">
        <v>4478.47</v>
      </c>
      <c r="P7321">
        <v>13809</v>
      </c>
      <c r="Q7321" s="4" t="s">
        <v>23</v>
      </c>
      <c r="R7321" s="4" t="s">
        <v>24</v>
      </c>
      <c r="S7321">
        <v>1</v>
      </c>
    </row>
    <row r="7322" spans="1:19">
      <c r="A7322" s="4" t="s">
        <v>7529</v>
      </c>
      <c r="B7322" s="4" t="s">
        <v>304</v>
      </c>
      <c r="C7322" s="4" t="s">
        <v>177</v>
      </c>
      <c r="D7322" s="4" t="s">
        <v>118</v>
      </c>
      <c r="E7322" s="4" t="s">
        <v>172</v>
      </c>
      <c r="F7322" s="3">
        <v>43015</v>
      </c>
      <c r="G7322" s="3">
        <v>43027</v>
      </c>
      <c r="H7322">
        <v>52</v>
      </c>
      <c r="I7322" s="4" t="s">
        <v>9014</v>
      </c>
      <c r="J7322" s="4" t="s">
        <v>9015</v>
      </c>
      <c r="K7322" s="4" t="s">
        <v>9012</v>
      </c>
      <c r="L7322">
        <v>55</v>
      </c>
      <c r="M7322" s="4" t="s">
        <v>33</v>
      </c>
      <c r="N7322">
        <v>1995</v>
      </c>
      <c r="O7322">
        <v>332.43</v>
      </c>
      <c r="P7322">
        <v>799</v>
      </c>
      <c r="Q7322" s="4" t="s">
        <v>23</v>
      </c>
      <c r="R7322" s="4" t="s">
        <v>24</v>
      </c>
      <c r="S7322">
        <v>12</v>
      </c>
    </row>
    <row r="7323" spans="1:19">
      <c r="A7323" s="4" t="s">
        <v>7530</v>
      </c>
      <c r="B7323" s="4" t="s">
        <v>304</v>
      </c>
      <c r="C7323" s="4" t="s">
        <v>192</v>
      </c>
      <c r="D7323" s="4" t="s">
        <v>57</v>
      </c>
      <c r="E7323" s="4" t="s">
        <v>172</v>
      </c>
      <c r="F7323" s="3">
        <v>43015</v>
      </c>
      <c r="G7323" s="3">
        <v>43097</v>
      </c>
      <c r="H7323">
        <v>3253</v>
      </c>
      <c r="I7323" s="4" t="s">
        <v>9014</v>
      </c>
      <c r="J7323" s="4" t="s">
        <v>9015</v>
      </c>
      <c r="K7323" s="4" t="s">
        <v>9012</v>
      </c>
      <c r="L7323">
        <v>3393</v>
      </c>
      <c r="M7323" s="4" t="s">
        <v>58</v>
      </c>
      <c r="N7323">
        <v>2006</v>
      </c>
      <c r="O7323">
        <v>1102.43</v>
      </c>
      <c r="P7323">
        <v>1759</v>
      </c>
      <c r="Q7323" s="4" t="s">
        <v>23</v>
      </c>
      <c r="R7323" s="4" t="s">
        <v>24</v>
      </c>
      <c r="S7323">
        <v>82</v>
      </c>
    </row>
    <row r="7324" spans="1:19">
      <c r="A7324" s="4" t="s">
        <v>7531</v>
      </c>
      <c r="B7324" s="4" t="s">
        <v>210</v>
      </c>
      <c r="C7324" s="4" t="s">
        <v>171</v>
      </c>
      <c r="D7324" s="4" t="s">
        <v>65</v>
      </c>
      <c r="E7324" s="4" t="s">
        <v>172</v>
      </c>
      <c r="F7324" s="3">
        <v>43015</v>
      </c>
      <c r="G7324" s="3">
        <v>43043</v>
      </c>
      <c r="H7324">
        <v>1267</v>
      </c>
      <c r="I7324" s="4" t="s">
        <v>9021</v>
      </c>
      <c r="J7324" s="4" t="s">
        <v>9019</v>
      </c>
      <c r="K7324" s="4" t="s">
        <v>9010</v>
      </c>
      <c r="L7324">
        <v>1096</v>
      </c>
      <c r="M7324" s="4" t="s">
        <v>33</v>
      </c>
      <c r="N7324">
        <v>1990</v>
      </c>
      <c r="O7324">
        <v>2520.83</v>
      </c>
      <c r="P7324">
        <v>3502</v>
      </c>
      <c r="Q7324" s="4" t="s">
        <v>23</v>
      </c>
      <c r="R7324" s="4" t="s">
        <v>24</v>
      </c>
      <c r="S7324">
        <v>28</v>
      </c>
    </row>
    <row r="7325" spans="1:19">
      <c r="A7325" s="4" t="s">
        <v>7532</v>
      </c>
      <c r="B7325" s="4" t="s">
        <v>210</v>
      </c>
      <c r="C7325" s="4" t="s">
        <v>171</v>
      </c>
      <c r="D7325" s="4" t="s">
        <v>78</v>
      </c>
      <c r="E7325" s="4" t="s">
        <v>172</v>
      </c>
      <c r="F7325" s="3">
        <v>43015</v>
      </c>
      <c r="G7325" s="3">
        <v>43021</v>
      </c>
      <c r="H7325">
        <v>1096</v>
      </c>
      <c r="I7325" s="4" t="s">
        <v>9021</v>
      </c>
      <c r="J7325" s="4" t="s">
        <v>9019</v>
      </c>
      <c r="K7325" s="4" t="s">
        <v>9010</v>
      </c>
      <c r="L7325">
        <v>1096</v>
      </c>
      <c r="M7325" s="4" t="s">
        <v>55</v>
      </c>
      <c r="N7325">
        <v>1994</v>
      </c>
      <c r="O7325">
        <v>6395.05</v>
      </c>
      <c r="P7325">
        <v>20275</v>
      </c>
      <c r="Q7325" s="4" t="s">
        <v>23</v>
      </c>
      <c r="R7325" s="4" t="s">
        <v>24</v>
      </c>
      <c r="S7325">
        <v>6</v>
      </c>
    </row>
    <row r="7326" spans="1:19">
      <c r="A7326" s="4" t="s">
        <v>7533</v>
      </c>
      <c r="B7326" s="4" t="s">
        <v>174</v>
      </c>
      <c r="C7326" s="4" t="s">
        <v>192</v>
      </c>
      <c r="D7326" s="4" t="s">
        <v>76</v>
      </c>
      <c r="E7326" s="4" t="s">
        <v>197</v>
      </c>
      <c r="F7326" s="3">
        <v>43015</v>
      </c>
      <c r="G7326" s="3">
        <v>43092</v>
      </c>
      <c r="H7326">
        <v>0</v>
      </c>
      <c r="I7326" s="4" t="s">
        <v>9016</v>
      </c>
      <c r="J7326" s="4" t="s">
        <v>9015</v>
      </c>
      <c r="K7326" s="4" t="s">
        <v>9012</v>
      </c>
      <c r="L7326">
        <v>3393</v>
      </c>
      <c r="M7326" s="4" t="s">
        <v>9322</v>
      </c>
      <c r="N7326">
        <v>1997</v>
      </c>
      <c r="O7326">
        <v>8170.38</v>
      </c>
      <c r="P7326">
        <v>16499</v>
      </c>
      <c r="Q7326" s="4" t="s">
        <v>77</v>
      </c>
      <c r="R7326" s="4" t="s">
        <v>24</v>
      </c>
      <c r="S7326">
        <v>77</v>
      </c>
    </row>
    <row r="7327" spans="1:19">
      <c r="A7327" s="4" t="s">
        <v>7534</v>
      </c>
      <c r="B7327" s="4" t="s">
        <v>174</v>
      </c>
      <c r="C7327" s="4" t="s">
        <v>177</v>
      </c>
      <c r="D7327" s="4" t="s">
        <v>66</v>
      </c>
      <c r="E7327" s="4" t="s">
        <v>172</v>
      </c>
      <c r="F7327" s="3">
        <v>43015</v>
      </c>
      <c r="G7327" s="3">
        <v>43099</v>
      </c>
      <c r="H7327">
        <v>54</v>
      </c>
      <c r="I7327" s="4" t="s">
        <v>9016</v>
      </c>
      <c r="J7327" s="4" t="s">
        <v>9015</v>
      </c>
      <c r="K7327" s="4" t="s">
        <v>9012</v>
      </c>
      <c r="L7327">
        <v>55</v>
      </c>
      <c r="M7327" s="4" t="s">
        <v>33</v>
      </c>
      <c r="N7327">
        <v>2007</v>
      </c>
      <c r="O7327">
        <v>894.33</v>
      </c>
      <c r="P7327">
        <v>1635</v>
      </c>
      <c r="Q7327" s="4" t="s">
        <v>67</v>
      </c>
      <c r="R7327" s="4" t="s">
        <v>24</v>
      </c>
      <c r="S7327">
        <v>84</v>
      </c>
    </row>
    <row r="7328" spans="1:19">
      <c r="A7328" s="4" t="s">
        <v>7535</v>
      </c>
      <c r="B7328" s="4" t="s">
        <v>203</v>
      </c>
      <c r="C7328" s="4" t="s">
        <v>192</v>
      </c>
      <c r="D7328" s="4" t="s">
        <v>72</v>
      </c>
      <c r="E7328" s="4" t="s">
        <v>172</v>
      </c>
      <c r="F7328" s="3">
        <v>43015</v>
      </c>
      <c r="G7328" s="3">
        <v>43082</v>
      </c>
      <c r="H7328">
        <v>3293</v>
      </c>
      <c r="I7328" s="4" t="s">
        <v>9023</v>
      </c>
      <c r="J7328" s="4" t="s">
        <v>9024</v>
      </c>
      <c r="K7328" s="4" t="s">
        <v>9012</v>
      </c>
      <c r="L7328">
        <v>3393</v>
      </c>
      <c r="M7328" s="4" t="s">
        <v>73</v>
      </c>
      <c r="N7328">
        <v>2003</v>
      </c>
      <c r="O7328">
        <v>692.19</v>
      </c>
      <c r="P7328">
        <v>1922</v>
      </c>
      <c r="Q7328" s="4" t="s">
        <v>23</v>
      </c>
      <c r="R7328" s="4" t="s">
        <v>24</v>
      </c>
      <c r="S7328">
        <v>67</v>
      </c>
    </row>
    <row r="7329" spans="1:19">
      <c r="A7329" s="4" t="s">
        <v>7536</v>
      </c>
      <c r="B7329" s="4" t="s">
        <v>343</v>
      </c>
      <c r="C7329" s="4" t="s">
        <v>9011</v>
      </c>
      <c r="D7329" s="4" t="s">
        <v>104</v>
      </c>
      <c r="E7329" s="4" t="s">
        <v>172</v>
      </c>
      <c r="F7329" s="3">
        <v>43015</v>
      </c>
      <c r="G7329" s="3">
        <v>43091</v>
      </c>
      <c r="H7329">
        <v>4404</v>
      </c>
      <c r="I7329" s="4" t="s">
        <v>9016</v>
      </c>
      <c r="J7329" s="4" t="s">
        <v>9015</v>
      </c>
      <c r="K7329" s="4" t="s">
        <v>9010</v>
      </c>
      <c r="L7329">
        <v>4821</v>
      </c>
      <c r="M7329" s="4" t="s">
        <v>9322</v>
      </c>
      <c r="N7329">
        <v>1983</v>
      </c>
      <c r="O7329">
        <v>1008.06</v>
      </c>
      <c r="P7329">
        <v>1238</v>
      </c>
      <c r="Q7329" s="4" t="s">
        <v>23</v>
      </c>
      <c r="R7329" s="4" t="s">
        <v>24</v>
      </c>
      <c r="S7329">
        <v>76</v>
      </c>
    </row>
    <row r="7330" spans="1:19">
      <c r="A7330" s="4" t="s">
        <v>7537</v>
      </c>
      <c r="B7330" s="4" t="s">
        <v>343</v>
      </c>
      <c r="C7330" s="4" t="s">
        <v>9011</v>
      </c>
      <c r="D7330" s="4" t="s">
        <v>131</v>
      </c>
      <c r="E7330" s="4" t="s">
        <v>172</v>
      </c>
      <c r="F7330" s="3">
        <v>43015</v>
      </c>
      <c r="G7330" s="3">
        <v>43017</v>
      </c>
      <c r="H7330">
        <v>5212</v>
      </c>
      <c r="I7330" s="4" t="s">
        <v>9016</v>
      </c>
      <c r="J7330" s="4" t="s">
        <v>9015</v>
      </c>
      <c r="K7330" s="4" t="s">
        <v>9010</v>
      </c>
      <c r="L7330">
        <v>4821</v>
      </c>
      <c r="M7330" s="4" t="s">
        <v>26</v>
      </c>
      <c r="N7330">
        <v>1984</v>
      </c>
      <c r="O7330">
        <v>441.08</v>
      </c>
      <c r="P7330">
        <v>1210</v>
      </c>
      <c r="Q7330" s="4" t="s">
        <v>23</v>
      </c>
      <c r="R7330" s="4" t="s">
        <v>24</v>
      </c>
      <c r="S7330">
        <v>2</v>
      </c>
    </row>
    <row r="7331" spans="1:19">
      <c r="A7331" s="4" t="s">
        <v>7538</v>
      </c>
      <c r="B7331" s="4" t="s">
        <v>219</v>
      </c>
      <c r="C7331" s="4" t="s">
        <v>179</v>
      </c>
      <c r="D7331" s="4" t="s">
        <v>97</v>
      </c>
      <c r="E7331" s="4" t="s">
        <v>197</v>
      </c>
      <c r="F7331" s="3">
        <v>43015</v>
      </c>
      <c r="G7331" s="3">
        <v>43064</v>
      </c>
      <c r="H7331">
        <v>0</v>
      </c>
      <c r="I7331" s="4" t="s">
        <v>9026</v>
      </c>
      <c r="J7331" s="4" t="s">
        <v>9024</v>
      </c>
      <c r="K7331" s="4" t="s">
        <v>9010</v>
      </c>
      <c r="L7331">
        <v>550</v>
      </c>
      <c r="M7331" s="4" t="s">
        <v>33</v>
      </c>
      <c r="N7331">
        <v>2001</v>
      </c>
      <c r="O7331">
        <v>2437.85</v>
      </c>
      <c r="P7331">
        <v>4874</v>
      </c>
      <c r="Q7331" s="4" t="s">
        <v>23</v>
      </c>
      <c r="R7331" s="4" t="s">
        <v>24</v>
      </c>
      <c r="S7331">
        <v>49</v>
      </c>
    </row>
    <row r="7332" spans="1:19">
      <c r="A7332" s="4" t="s">
        <v>7539</v>
      </c>
      <c r="B7332" s="4" t="s">
        <v>230</v>
      </c>
      <c r="C7332" s="4" t="s">
        <v>179</v>
      </c>
      <c r="D7332" s="4" t="s">
        <v>44</v>
      </c>
      <c r="E7332" s="4" t="s">
        <v>172</v>
      </c>
      <c r="F7332" s="3">
        <v>43015</v>
      </c>
      <c r="G7332" s="3">
        <v>43077</v>
      </c>
      <c r="H7332">
        <v>488</v>
      </c>
      <c r="I7332" s="4" t="s">
        <v>9026</v>
      </c>
      <c r="J7332" s="4" t="s">
        <v>9024</v>
      </c>
      <c r="K7332" s="4" t="s">
        <v>9010</v>
      </c>
      <c r="L7332">
        <v>550</v>
      </c>
      <c r="M7332" s="4" t="s">
        <v>36</v>
      </c>
      <c r="N7332">
        <v>2013</v>
      </c>
      <c r="O7332">
        <v>98.79</v>
      </c>
      <c r="P7332">
        <v>96</v>
      </c>
      <c r="Q7332" s="4" t="s">
        <v>23</v>
      </c>
      <c r="R7332" s="4" t="s">
        <v>35</v>
      </c>
      <c r="S7332">
        <v>62</v>
      </c>
    </row>
    <row r="7333" spans="1:19">
      <c r="A7333" s="4" t="s">
        <v>7540</v>
      </c>
      <c r="B7333" s="4" t="s">
        <v>256</v>
      </c>
      <c r="C7333" s="4" t="s">
        <v>179</v>
      </c>
      <c r="D7333" s="4" t="s">
        <v>68</v>
      </c>
      <c r="E7333" s="4" t="s">
        <v>172</v>
      </c>
      <c r="F7333" s="3">
        <v>43015</v>
      </c>
      <c r="G7333" s="3">
        <v>43021</v>
      </c>
      <c r="H7333">
        <v>594</v>
      </c>
      <c r="I7333" s="4" t="s">
        <v>9014</v>
      </c>
      <c r="J7333" s="4" t="s">
        <v>9015</v>
      </c>
      <c r="K7333" s="4" t="s">
        <v>9010</v>
      </c>
      <c r="L7333">
        <v>550</v>
      </c>
      <c r="M7333" s="4" t="s">
        <v>9322</v>
      </c>
      <c r="N7333">
        <v>2000</v>
      </c>
      <c r="O7333">
        <v>1223.72</v>
      </c>
      <c r="P7333">
        <v>2497</v>
      </c>
      <c r="Q7333" s="4" t="s">
        <v>69</v>
      </c>
      <c r="R7333" s="4" t="s">
        <v>24</v>
      </c>
      <c r="S7333">
        <v>6</v>
      </c>
    </row>
    <row r="7334" spans="1:19">
      <c r="A7334" s="4" t="s">
        <v>7541</v>
      </c>
      <c r="B7334" s="4" t="s">
        <v>187</v>
      </c>
      <c r="C7334" s="4" t="s">
        <v>179</v>
      </c>
      <c r="D7334" s="4" t="s">
        <v>108</v>
      </c>
      <c r="E7334" s="4" t="s">
        <v>172</v>
      </c>
      <c r="F7334" s="3">
        <v>43015</v>
      </c>
      <c r="G7334" s="3">
        <v>43099</v>
      </c>
      <c r="H7334">
        <v>464</v>
      </c>
      <c r="I7334" s="4" t="s">
        <v>9023</v>
      </c>
      <c r="J7334" s="4" t="s">
        <v>9024</v>
      </c>
      <c r="K7334" s="4" t="s">
        <v>9010</v>
      </c>
      <c r="L7334">
        <v>550</v>
      </c>
      <c r="M7334" s="4" t="s">
        <v>33</v>
      </c>
      <c r="N7334">
        <v>1996</v>
      </c>
      <c r="O7334">
        <v>2214.94</v>
      </c>
      <c r="P7334">
        <v>5374</v>
      </c>
      <c r="Q7334" s="4" t="s">
        <v>23</v>
      </c>
      <c r="R7334" s="4" t="s">
        <v>24</v>
      </c>
      <c r="S7334">
        <v>84</v>
      </c>
    </row>
    <row r="7335" spans="1:19">
      <c r="A7335" s="4" t="s">
        <v>7542</v>
      </c>
      <c r="B7335" s="4" t="s">
        <v>187</v>
      </c>
      <c r="C7335" s="4" t="s">
        <v>177</v>
      </c>
      <c r="D7335" s="4" t="s">
        <v>38</v>
      </c>
      <c r="E7335" s="4" t="s">
        <v>172</v>
      </c>
      <c r="F7335" s="3">
        <v>43015</v>
      </c>
      <c r="G7335" s="3">
        <v>43082</v>
      </c>
      <c r="H7335">
        <v>53</v>
      </c>
      <c r="I7335" s="4" t="s">
        <v>9023</v>
      </c>
      <c r="J7335" s="4" t="s">
        <v>9024</v>
      </c>
      <c r="K7335" s="4" t="s">
        <v>9012</v>
      </c>
      <c r="L7335">
        <v>55</v>
      </c>
      <c r="M7335" s="4" t="s">
        <v>39</v>
      </c>
      <c r="N7335">
        <v>1993</v>
      </c>
      <c r="O7335">
        <v>4269.8999999999996</v>
      </c>
      <c r="P7335">
        <v>6472</v>
      </c>
      <c r="Q7335" s="4" t="s">
        <v>23</v>
      </c>
      <c r="R7335" s="4" t="s">
        <v>40</v>
      </c>
      <c r="S7335">
        <v>67</v>
      </c>
    </row>
    <row r="7336" spans="1:19">
      <c r="A7336" s="4" t="s">
        <v>7543</v>
      </c>
      <c r="B7336" s="4" t="s">
        <v>244</v>
      </c>
      <c r="C7336" s="4" t="s">
        <v>171</v>
      </c>
      <c r="D7336" s="4" t="s">
        <v>57</v>
      </c>
      <c r="E7336" s="4" t="s">
        <v>197</v>
      </c>
      <c r="F7336" s="3">
        <v>43015</v>
      </c>
      <c r="G7336" s="3">
        <v>43023</v>
      </c>
      <c r="H7336">
        <v>0</v>
      </c>
      <c r="I7336" s="4" t="s">
        <v>9016</v>
      </c>
      <c r="J7336" s="4" t="s">
        <v>9015</v>
      </c>
      <c r="K7336" s="4" t="s">
        <v>9010</v>
      </c>
      <c r="L7336">
        <v>1096</v>
      </c>
      <c r="M7336" s="4" t="s">
        <v>58</v>
      </c>
      <c r="N7336">
        <v>2006</v>
      </c>
      <c r="O7336">
        <v>1102.43</v>
      </c>
      <c r="P7336">
        <v>1759</v>
      </c>
      <c r="Q7336" s="4" t="s">
        <v>23</v>
      </c>
      <c r="R7336" s="4" t="s">
        <v>24</v>
      </c>
      <c r="S7336">
        <v>8</v>
      </c>
    </row>
    <row r="7337" spans="1:19">
      <c r="A7337" s="4" t="s">
        <v>7544</v>
      </c>
      <c r="B7337" s="4" t="s">
        <v>244</v>
      </c>
      <c r="C7337" s="4" t="s">
        <v>179</v>
      </c>
      <c r="D7337" s="4" t="s">
        <v>111</v>
      </c>
      <c r="E7337" s="4" t="s">
        <v>172</v>
      </c>
      <c r="F7337" s="3">
        <v>43015</v>
      </c>
      <c r="G7337" s="3">
        <v>43016</v>
      </c>
      <c r="H7337">
        <v>661</v>
      </c>
      <c r="I7337" s="4" t="s">
        <v>9016</v>
      </c>
      <c r="J7337" s="4" t="s">
        <v>9015</v>
      </c>
      <c r="K7337" s="4" t="s">
        <v>9010</v>
      </c>
      <c r="L7337">
        <v>550</v>
      </c>
      <c r="M7337" s="4" t="s">
        <v>33</v>
      </c>
      <c r="N7337">
        <v>1988</v>
      </c>
      <c r="O7337">
        <v>1376.8</v>
      </c>
      <c r="P7337">
        <v>1165</v>
      </c>
      <c r="Q7337" s="4" t="s">
        <v>112</v>
      </c>
      <c r="R7337" s="4" t="s">
        <v>24</v>
      </c>
      <c r="S7337">
        <v>1</v>
      </c>
    </row>
    <row r="7338" spans="1:19">
      <c r="A7338" s="4" t="s">
        <v>7545</v>
      </c>
      <c r="B7338" s="4" t="s">
        <v>244</v>
      </c>
      <c r="C7338" s="4" t="s">
        <v>171</v>
      </c>
      <c r="D7338" s="4" t="s">
        <v>66</v>
      </c>
      <c r="E7338" s="4" t="s">
        <v>172</v>
      </c>
      <c r="F7338" s="3">
        <v>43015</v>
      </c>
      <c r="G7338" s="3">
        <v>43022</v>
      </c>
      <c r="H7338">
        <v>1240</v>
      </c>
      <c r="I7338" s="4" t="s">
        <v>9016</v>
      </c>
      <c r="J7338" s="4" t="s">
        <v>9015</v>
      </c>
      <c r="K7338" s="4" t="s">
        <v>9010</v>
      </c>
      <c r="L7338">
        <v>1096</v>
      </c>
      <c r="M7338" s="4" t="s">
        <v>33</v>
      </c>
      <c r="N7338">
        <v>2007</v>
      </c>
      <c r="O7338">
        <v>894.33</v>
      </c>
      <c r="P7338">
        <v>1635</v>
      </c>
      <c r="Q7338" s="4" t="s">
        <v>67</v>
      </c>
      <c r="R7338" s="4" t="s">
        <v>24</v>
      </c>
      <c r="S7338">
        <v>7</v>
      </c>
    </row>
    <row r="7339" spans="1:19">
      <c r="A7339" s="4" t="s">
        <v>7546</v>
      </c>
      <c r="B7339" s="4" t="s">
        <v>244</v>
      </c>
      <c r="C7339" s="4" t="s">
        <v>192</v>
      </c>
      <c r="D7339" s="4" t="s">
        <v>79</v>
      </c>
      <c r="E7339" s="4" t="s">
        <v>172</v>
      </c>
      <c r="F7339" s="3">
        <v>43015</v>
      </c>
      <c r="G7339" s="3">
        <v>43089</v>
      </c>
      <c r="H7339">
        <v>2763</v>
      </c>
      <c r="I7339" s="4" t="s">
        <v>9016</v>
      </c>
      <c r="J7339" s="4" t="s">
        <v>9015</v>
      </c>
      <c r="K7339" s="4" t="s">
        <v>9012</v>
      </c>
      <c r="L7339">
        <v>3393</v>
      </c>
      <c r="M7339" s="4" t="s">
        <v>26</v>
      </c>
      <c r="N7339">
        <v>2002</v>
      </c>
      <c r="O7339">
        <v>3178.24</v>
      </c>
      <c r="P7339">
        <v>4540</v>
      </c>
      <c r="Q7339" s="4" t="s">
        <v>23</v>
      </c>
      <c r="R7339" s="4" t="s">
        <v>24</v>
      </c>
      <c r="S7339">
        <v>74</v>
      </c>
    </row>
    <row r="7340" spans="1:19">
      <c r="A7340" s="4" t="s">
        <v>7547</v>
      </c>
      <c r="B7340" s="4" t="s">
        <v>201</v>
      </c>
      <c r="C7340" s="4" t="s">
        <v>179</v>
      </c>
      <c r="D7340" s="4" t="s">
        <v>42</v>
      </c>
      <c r="E7340" s="4" t="s">
        <v>172</v>
      </c>
      <c r="F7340" s="3">
        <v>43015</v>
      </c>
      <c r="G7340" s="3">
        <v>43074</v>
      </c>
      <c r="H7340">
        <v>610</v>
      </c>
      <c r="I7340" s="4" t="s">
        <v>9026</v>
      </c>
      <c r="J7340" s="4" t="s">
        <v>9024</v>
      </c>
      <c r="K7340" s="4" t="s">
        <v>9010</v>
      </c>
      <c r="L7340">
        <v>550</v>
      </c>
      <c r="M7340" s="4" t="s">
        <v>26</v>
      </c>
      <c r="N7340">
        <v>2017</v>
      </c>
      <c r="O7340">
        <v>4.54</v>
      </c>
      <c r="P7340">
        <v>9</v>
      </c>
      <c r="Q7340" s="4" t="s">
        <v>23</v>
      </c>
      <c r="R7340" s="4" t="s">
        <v>24</v>
      </c>
      <c r="S7340">
        <v>59</v>
      </c>
    </row>
    <row r="7341" spans="1:19">
      <c r="A7341" s="4" t="s">
        <v>7548</v>
      </c>
      <c r="B7341" s="4" t="s">
        <v>201</v>
      </c>
      <c r="C7341" s="4" t="s">
        <v>177</v>
      </c>
      <c r="D7341" s="4" t="s">
        <v>75</v>
      </c>
      <c r="E7341" s="4" t="s">
        <v>172</v>
      </c>
      <c r="F7341" s="3">
        <v>43015</v>
      </c>
      <c r="G7341" s="3">
        <v>43083</v>
      </c>
      <c r="H7341">
        <v>59</v>
      </c>
      <c r="I7341" s="4" t="s">
        <v>9026</v>
      </c>
      <c r="J7341" s="4" t="s">
        <v>9024</v>
      </c>
      <c r="K7341" s="4" t="s">
        <v>9012</v>
      </c>
      <c r="L7341">
        <v>55</v>
      </c>
      <c r="M7341" s="4" t="s">
        <v>73</v>
      </c>
      <c r="N7341">
        <v>1982</v>
      </c>
      <c r="O7341">
        <v>792.46</v>
      </c>
      <c r="P7341">
        <v>1299</v>
      </c>
      <c r="Q7341" s="4" t="s">
        <v>23</v>
      </c>
      <c r="R7341" s="4" t="s">
        <v>24</v>
      </c>
      <c r="S7341">
        <v>68</v>
      </c>
    </row>
    <row r="7342" spans="1:19">
      <c r="A7342" s="4" t="s">
        <v>7549</v>
      </c>
      <c r="B7342" s="4" t="s">
        <v>170</v>
      </c>
      <c r="C7342" s="4" t="s">
        <v>179</v>
      </c>
      <c r="D7342" s="4" t="s">
        <v>100</v>
      </c>
      <c r="E7342" s="4" t="s">
        <v>172</v>
      </c>
      <c r="F7342" s="3">
        <v>43015</v>
      </c>
      <c r="G7342" s="3">
        <v>43027</v>
      </c>
      <c r="H7342">
        <v>577</v>
      </c>
      <c r="I7342" s="4" t="s">
        <v>9014</v>
      </c>
      <c r="J7342" s="4" t="s">
        <v>9015</v>
      </c>
      <c r="K7342" s="4" t="s">
        <v>9010</v>
      </c>
      <c r="L7342">
        <v>550</v>
      </c>
      <c r="M7342" s="4" t="s">
        <v>9322</v>
      </c>
      <c r="N7342">
        <v>1987</v>
      </c>
      <c r="O7342">
        <v>2938.67</v>
      </c>
      <c r="P7342">
        <v>8775</v>
      </c>
      <c r="Q7342" s="4" t="s">
        <v>101</v>
      </c>
      <c r="R7342" s="4" t="s">
        <v>24</v>
      </c>
      <c r="S7342">
        <v>12</v>
      </c>
    </row>
    <row r="7343" spans="1:19">
      <c r="A7343" s="4" t="s">
        <v>7550</v>
      </c>
      <c r="B7343" s="4" t="s">
        <v>205</v>
      </c>
      <c r="C7343" s="4" t="s">
        <v>177</v>
      </c>
      <c r="D7343" s="4" t="s">
        <v>82</v>
      </c>
      <c r="E7343" s="4" t="s">
        <v>197</v>
      </c>
      <c r="F7343" s="3">
        <v>43015</v>
      </c>
      <c r="G7343" s="3">
        <v>43023</v>
      </c>
      <c r="H7343">
        <v>0</v>
      </c>
      <c r="I7343" s="4" t="s">
        <v>9023</v>
      </c>
      <c r="J7343" s="4" t="s">
        <v>9024</v>
      </c>
      <c r="K7343" s="4" t="s">
        <v>9012</v>
      </c>
      <c r="L7343">
        <v>55</v>
      </c>
      <c r="M7343" s="4" t="s">
        <v>36</v>
      </c>
      <c r="N7343">
        <v>1982</v>
      </c>
      <c r="O7343">
        <v>11698.03</v>
      </c>
      <c r="P7343">
        <v>34288</v>
      </c>
      <c r="Q7343" s="4" t="s">
        <v>23</v>
      </c>
      <c r="R7343" s="4" t="s">
        <v>24</v>
      </c>
      <c r="S7343">
        <v>8</v>
      </c>
    </row>
    <row r="7344" spans="1:19">
      <c r="A7344" s="4" t="s">
        <v>7551</v>
      </c>
      <c r="B7344" s="4" t="s">
        <v>185</v>
      </c>
      <c r="C7344" s="4" t="s">
        <v>171</v>
      </c>
      <c r="D7344" s="4" t="s">
        <v>59</v>
      </c>
      <c r="E7344" s="4" t="s">
        <v>172</v>
      </c>
      <c r="F7344" s="3">
        <v>43015</v>
      </c>
      <c r="G7344" s="3">
        <v>43017</v>
      </c>
      <c r="H7344">
        <v>1139</v>
      </c>
      <c r="I7344" s="4" t="s">
        <v>9023</v>
      </c>
      <c r="J7344" s="4" t="s">
        <v>9024</v>
      </c>
      <c r="K7344" s="4" t="s">
        <v>9010</v>
      </c>
      <c r="L7344">
        <v>1096</v>
      </c>
      <c r="M7344" s="4" t="s">
        <v>60</v>
      </c>
      <c r="N7344">
        <v>1988</v>
      </c>
      <c r="O7344">
        <v>2059.9</v>
      </c>
      <c r="P7344">
        <v>3644</v>
      </c>
      <c r="Q7344" s="4" t="s">
        <v>23</v>
      </c>
      <c r="R7344" s="4" t="s">
        <v>24</v>
      </c>
      <c r="S7344">
        <v>2</v>
      </c>
    </row>
    <row r="7345" spans="1:19">
      <c r="A7345" s="4" t="s">
        <v>7552</v>
      </c>
      <c r="B7345" s="4" t="s">
        <v>183</v>
      </c>
      <c r="C7345" s="4" t="s">
        <v>199</v>
      </c>
      <c r="D7345" s="4" t="s">
        <v>119</v>
      </c>
      <c r="E7345" s="4" t="s">
        <v>172</v>
      </c>
      <c r="F7345" s="3">
        <v>43016</v>
      </c>
      <c r="G7345" s="3">
        <v>43099</v>
      </c>
      <c r="H7345">
        <v>6038</v>
      </c>
      <c r="I7345" s="4" t="s">
        <v>9014</v>
      </c>
      <c r="J7345" s="4" t="s">
        <v>9015</v>
      </c>
      <c r="K7345" s="4" t="s">
        <v>9010</v>
      </c>
      <c r="L7345">
        <v>5482</v>
      </c>
      <c r="M7345" s="4" t="s">
        <v>55</v>
      </c>
      <c r="N7345">
        <v>1988</v>
      </c>
      <c r="O7345">
        <v>5266.09</v>
      </c>
      <c r="P7345">
        <v>8595</v>
      </c>
      <c r="Q7345" s="4" t="s">
        <v>23</v>
      </c>
      <c r="R7345" s="4" t="s">
        <v>56</v>
      </c>
      <c r="S7345">
        <v>83</v>
      </c>
    </row>
    <row r="7346" spans="1:19">
      <c r="A7346" s="4" t="s">
        <v>7553</v>
      </c>
      <c r="B7346" s="4" t="s">
        <v>261</v>
      </c>
      <c r="C7346" s="4" t="s">
        <v>9011</v>
      </c>
      <c r="D7346" s="4" t="s">
        <v>120</v>
      </c>
      <c r="E7346" s="4" t="s">
        <v>172</v>
      </c>
      <c r="F7346" s="3">
        <v>43016</v>
      </c>
      <c r="G7346" s="3">
        <v>43022</v>
      </c>
      <c r="H7346">
        <v>4605</v>
      </c>
      <c r="I7346" s="4" t="s">
        <v>9021</v>
      </c>
      <c r="J7346" s="4" t="s">
        <v>9019</v>
      </c>
      <c r="K7346" s="4" t="s">
        <v>9010</v>
      </c>
      <c r="L7346">
        <v>4821</v>
      </c>
      <c r="M7346" s="4" t="s">
        <v>58</v>
      </c>
      <c r="N7346">
        <v>1998</v>
      </c>
      <c r="O7346">
        <v>2022.14</v>
      </c>
      <c r="P7346">
        <v>5113</v>
      </c>
      <c r="Q7346" s="4" t="s">
        <v>23</v>
      </c>
      <c r="R7346" s="4" t="s">
        <v>24</v>
      </c>
      <c r="S7346">
        <v>6</v>
      </c>
    </row>
    <row r="7347" spans="1:19">
      <c r="A7347" s="4" t="s">
        <v>7554</v>
      </c>
      <c r="B7347" s="4" t="s">
        <v>261</v>
      </c>
      <c r="C7347" s="4" t="s">
        <v>192</v>
      </c>
      <c r="D7347" s="4" t="s">
        <v>84</v>
      </c>
      <c r="E7347" s="4" t="s">
        <v>172</v>
      </c>
      <c r="F7347" s="3">
        <v>43016</v>
      </c>
      <c r="G7347" s="3">
        <v>43060</v>
      </c>
      <c r="H7347">
        <v>3264</v>
      </c>
      <c r="I7347" s="4" t="s">
        <v>9021</v>
      </c>
      <c r="J7347" s="4" t="s">
        <v>9019</v>
      </c>
      <c r="K7347" s="4" t="s">
        <v>9012</v>
      </c>
      <c r="L7347">
        <v>3393</v>
      </c>
      <c r="M7347" s="4" t="s">
        <v>9322</v>
      </c>
      <c r="N7347">
        <v>1980</v>
      </c>
      <c r="O7347">
        <v>7708.38</v>
      </c>
      <c r="P7347">
        <v>13756</v>
      </c>
      <c r="Q7347" s="4" t="s">
        <v>23</v>
      </c>
      <c r="R7347" s="4" t="s">
        <v>24</v>
      </c>
      <c r="S7347">
        <v>44</v>
      </c>
    </row>
    <row r="7348" spans="1:19">
      <c r="A7348" s="4" t="s">
        <v>7555</v>
      </c>
      <c r="B7348" s="4" t="s">
        <v>246</v>
      </c>
      <c r="C7348" s="4" t="s">
        <v>192</v>
      </c>
      <c r="D7348" s="4" t="s">
        <v>25</v>
      </c>
      <c r="E7348" s="4" t="s">
        <v>172</v>
      </c>
      <c r="F7348" s="3">
        <v>43016</v>
      </c>
      <c r="G7348" s="3">
        <v>43025</v>
      </c>
      <c r="H7348">
        <v>3472</v>
      </c>
      <c r="I7348" s="4" t="s">
        <v>9021</v>
      </c>
      <c r="J7348" s="4" t="s">
        <v>9019</v>
      </c>
      <c r="K7348" s="4" t="s">
        <v>9012</v>
      </c>
      <c r="L7348">
        <v>3393</v>
      </c>
      <c r="M7348" s="4" t="s">
        <v>26</v>
      </c>
      <c r="N7348">
        <v>1999</v>
      </c>
      <c r="O7348">
        <v>251.41</v>
      </c>
      <c r="P7348">
        <v>495</v>
      </c>
      <c r="Q7348" s="4" t="s">
        <v>23</v>
      </c>
      <c r="R7348" s="4" t="s">
        <v>24</v>
      </c>
      <c r="S7348">
        <v>9</v>
      </c>
    </row>
    <row r="7349" spans="1:19">
      <c r="A7349" s="4" t="s">
        <v>7556</v>
      </c>
      <c r="B7349" s="4" t="s">
        <v>304</v>
      </c>
      <c r="C7349" s="4" t="s">
        <v>171</v>
      </c>
      <c r="D7349" s="4" t="s">
        <v>100</v>
      </c>
      <c r="E7349" s="4" t="s">
        <v>172</v>
      </c>
      <c r="F7349" s="3">
        <v>43016</v>
      </c>
      <c r="G7349" s="3">
        <v>43023</v>
      </c>
      <c r="H7349">
        <v>1186</v>
      </c>
      <c r="I7349" s="4" t="s">
        <v>9014</v>
      </c>
      <c r="J7349" s="4" t="s">
        <v>9015</v>
      </c>
      <c r="K7349" s="4" t="s">
        <v>9010</v>
      </c>
      <c r="L7349">
        <v>1096</v>
      </c>
      <c r="M7349" s="4" t="s">
        <v>9322</v>
      </c>
      <c r="N7349">
        <v>1987</v>
      </c>
      <c r="O7349">
        <v>2938.67</v>
      </c>
      <c r="P7349">
        <v>8775</v>
      </c>
      <c r="Q7349" s="4" t="s">
        <v>101</v>
      </c>
      <c r="R7349" s="4" t="s">
        <v>24</v>
      </c>
      <c r="S7349">
        <v>7</v>
      </c>
    </row>
    <row r="7350" spans="1:19">
      <c r="A7350" s="4" t="s">
        <v>7557</v>
      </c>
      <c r="B7350" s="4" t="s">
        <v>279</v>
      </c>
      <c r="C7350" s="4" t="s">
        <v>179</v>
      </c>
      <c r="D7350" s="4" t="s">
        <v>130</v>
      </c>
      <c r="E7350" s="4" t="s">
        <v>197</v>
      </c>
      <c r="F7350" s="3">
        <v>43016</v>
      </c>
      <c r="G7350" s="3">
        <v>43024</v>
      </c>
      <c r="H7350">
        <v>0</v>
      </c>
      <c r="I7350" s="4" t="s">
        <v>9018</v>
      </c>
      <c r="J7350" s="4" t="s">
        <v>9019</v>
      </c>
      <c r="K7350" s="4" t="s">
        <v>9010</v>
      </c>
      <c r="L7350">
        <v>550</v>
      </c>
      <c r="M7350" s="4" t="s">
        <v>36</v>
      </c>
      <c r="N7350">
        <v>1979</v>
      </c>
      <c r="O7350">
        <v>4478.47</v>
      </c>
      <c r="P7350">
        <v>13809</v>
      </c>
      <c r="Q7350" s="4" t="s">
        <v>23</v>
      </c>
      <c r="R7350" s="4" t="s">
        <v>24</v>
      </c>
      <c r="S7350">
        <v>8</v>
      </c>
    </row>
    <row r="7351" spans="1:19">
      <c r="A7351" s="4" t="s">
        <v>7558</v>
      </c>
      <c r="B7351" s="4" t="s">
        <v>210</v>
      </c>
      <c r="C7351" s="4" t="s">
        <v>9011</v>
      </c>
      <c r="D7351" s="4" t="s">
        <v>113</v>
      </c>
      <c r="E7351" s="4" t="s">
        <v>172</v>
      </c>
      <c r="F7351" s="3">
        <v>43016</v>
      </c>
      <c r="G7351" s="3">
        <v>43083</v>
      </c>
      <c r="H7351">
        <v>4964</v>
      </c>
      <c r="I7351" s="4" t="s">
        <v>9021</v>
      </c>
      <c r="J7351" s="4" t="s">
        <v>9019</v>
      </c>
      <c r="K7351" s="4" t="s">
        <v>9010</v>
      </c>
      <c r="L7351">
        <v>4821</v>
      </c>
      <c r="M7351" s="4" t="s">
        <v>33</v>
      </c>
      <c r="N7351">
        <v>2000</v>
      </c>
      <c r="O7351">
        <v>167.89</v>
      </c>
      <c r="P7351">
        <v>493</v>
      </c>
      <c r="Q7351" s="4" t="s">
        <v>114</v>
      </c>
      <c r="R7351" s="4" t="s">
        <v>24</v>
      </c>
      <c r="S7351">
        <v>67</v>
      </c>
    </row>
    <row r="7352" spans="1:19">
      <c r="A7352" s="4" t="s">
        <v>7559</v>
      </c>
      <c r="B7352" s="4" t="s">
        <v>174</v>
      </c>
      <c r="C7352" s="4" t="s">
        <v>177</v>
      </c>
      <c r="D7352" s="4" t="s">
        <v>48</v>
      </c>
      <c r="E7352" s="4" t="s">
        <v>197</v>
      </c>
      <c r="F7352" s="3">
        <v>43016</v>
      </c>
      <c r="G7352" s="3">
        <v>43018</v>
      </c>
      <c r="H7352">
        <v>0</v>
      </c>
      <c r="I7352" s="4" t="s">
        <v>9016</v>
      </c>
      <c r="J7352" s="4" t="s">
        <v>9015</v>
      </c>
      <c r="K7352" s="4" t="s">
        <v>9012</v>
      </c>
      <c r="L7352">
        <v>55</v>
      </c>
      <c r="M7352" s="4" t="s">
        <v>39</v>
      </c>
      <c r="N7352">
        <v>1998</v>
      </c>
      <c r="O7352">
        <v>217.87</v>
      </c>
      <c r="P7352">
        <v>551</v>
      </c>
      <c r="Q7352" s="4" t="s">
        <v>23</v>
      </c>
      <c r="R7352" s="4" t="s">
        <v>24</v>
      </c>
      <c r="S7352">
        <v>2</v>
      </c>
    </row>
    <row r="7353" spans="1:19">
      <c r="A7353" s="4" t="s">
        <v>7560</v>
      </c>
      <c r="B7353" s="4" t="s">
        <v>263</v>
      </c>
      <c r="C7353" s="4" t="s">
        <v>171</v>
      </c>
      <c r="D7353" s="4" t="s">
        <v>40</v>
      </c>
      <c r="E7353" s="4" t="s">
        <v>197</v>
      </c>
      <c r="F7353" s="3">
        <v>43016</v>
      </c>
      <c r="G7353" s="3">
        <v>43060</v>
      </c>
      <c r="H7353">
        <v>0</v>
      </c>
      <c r="I7353" s="4" t="s">
        <v>9021</v>
      </c>
      <c r="J7353" s="4" t="s">
        <v>9019</v>
      </c>
      <c r="K7353" s="4" t="s">
        <v>9010</v>
      </c>
      <c r="L7353">
        <v>1096</v>
      </c>
      <c r="M7353" s="4" t="s">
        <v>39</v>
      </c>
      <c r="N7353">
        <v>1989</v>
      </c>
      <c r="O7353">
        <v>665.06</v>
      </c>
      <c r="P7353">
        <v>1095</v>
      </c>
      <c r="Q7353" s="4" t="s">
        <v>23</v>
      </c>
      <c r="R7353" s="4" t="s">
        <v>24</v>
      </c>
      <c r="S7353">
        <v>44</v>
      </c>
    </row>
    <row r="7354" spans="1:19">
      <c r="A7354" s="4" t="s">
        <v>7561</v>
      </c>
      <c r="B7354" s="4" t="s">
        <v>237</v>
      </c>
      <c r="C7354" s="4" t="s">
        <v>192</v>
      </c>
      <c r="D7354" s="4" t="s">
        <v>121</v>
      </c>
      <c r="E7354" s="4" t="s">
        <v>172</v>
      </c>
      <c r="F7354" s="3">
        <v>43016</v>
      </c>
      <c r="G7354" s="3">
        <v>43028</v>
      </c>
      <c r="H7354">
        <v>2812</v>
      </c>
      <c r="I7354" s="4" t="s">
        <v>9018</v>
      </c>
      <c r="J7354" s="4" t="s">
        <v>9019</v>
      </c>
      <c r="K7354" s="4" t="s">
        <v>9012</v>
      </c>
      <c r="L7354">
        <v>3393</v>
      </c>
      <c r="M7354" s="4" t="s">
        <v>58</v>
      </c>
      <c r="N7354">
        <v>1993</v>
      </c>
      <c r="O7354">
        <v>646.1</v>
      </c>
      <c r="P7354">
        <v>883</v>
      </c>
      <c r="Q7354" s="4" t="s">
        <v>23</v>
      </c>
      <c r="R7354" s="4" t="s">
        <v>62</v>
      </c>
      <c r="S7354">
        <v>12</v>
      </c>
    </row>
    <row r="7355" spans="1:19">
      <c r="A7355" s="4" t="s">
        <v>7562</v>
      </c>
      <c r="B7355" s="4" t="s">
        <v>196</v>
      </c>
      <c r="C7355" s="4" t="s">
        <v>171</v>
      </c>
      <c r="D7355" s="4" t="s">
        <v>68</v>
      </c>
      <c r="E7355" s="4" t="s">
        <v>197</v>
      </c>
      <c r="F7355" s="3">
        <v>43016</v>
      </c>
      <c r="G7355" s="3">
        <v>43022</v>
      </c>
      <c r="H7355">
        <v>0</v>
      </c>
      <c r="I7355" s="4" t="s">
        <v>9016</v>
      </c>
      <c r="J7355" s="4" t="s">
        <v>9015</v>
      </c>
      <c r="K7355" s="4" t="s">
        <v>9010</v>
      </c>
      <c r="L7355">
        <v>1096</v>
      </c>
      <c r="M7355" s="4" t="s">
        <v>9322</v>
      </c>
      <c r="N7355">
        <v>2000</v>
      </c>
      <c r="O7355">
        <v>1223.72</v>
      </c>
      <c r="P7355">
        <v>2497</v>
      </c>
      <c r="Q7355" s="4" t="s">
        <v>69</v>
      </c>
      <c r="R7355" s="4" t="s">
        <v>24</v>
      </c>
      <c r="S7355">
        <v>6</v>
      </c>
    </row>
    <row r="7356" spans="1:19">
      <c r="A7356" s="4" t="s">
        <v>7563</v>
      </c>
      <c r="B7356" s="4" t="s">
        <v>196</v>
      </c>
      <c r="C7356" s="4" t="s">
        <v>9011</v>
      </c>
      <c r="D7356" s="4" t="s">
        <v>118</v>
      </c>
      <c r="E7356" s="4" t="s">
        <v>197</v>
      </c>
      <c r="F7356" s="3">
        <v>43016</v>
      </c>
      <c r="G7356" s="3">
        <v>43017</v>
      </c>
      <c r="H7356">
        <v>0</v>
      </c>
      <c r="I7356" s="4" t="s">
        <v>9016</v>
      </c>
      <c r="J7356" s="4" t="s">
        <v>9015</v>
      </c>
      <c r="K7356" s="4" t="s">
        <v>9010</v>
      </c>
      <c r="L7356">
        <v>4821</v>
      </c>
      <c r="M7356" s="4" t="s">
        <v>33</v>
      </c>
      <c r="N7356">
        <v>1995</v>
      </c>
      <c r="O7356">
        <v>332.43</v>
      </c>
      <c r="P7356">
        <v>799</v>
      </c>
      <c r="Q7356" s="4" t="s">
        <v>23</v>
      </c>
      <c r="R7356" s="4" t="s">
        <v>24</v>
      </c>
      <c r="S7356">
        <v>1</v>
      </c>
    </row>
    <row r="7357" spans="1:19">
      <c r="A7357" s="4" t="s">
        <v>7564</v>
      </c>
      <c r="B7357" s="4" t="s">
        <v>203</v>
      </c>
      <c r="C7357" s="4" t="s">
        <v>192</v>
      </c>
      <c r="D7357" s="4" t="s">
        <v>32</v>
      </c>
      <c r="E7357" s="4" t="s">
        <v>172</v>
      </c>
      <c r="F7357" s="3">
        <v>43016</v>
      </c>
      <c r="G7357" s="3">
        <v>43091</v>
      </c>
      <c r="H7357">
        <v>3517</v>
      </c>
      <c r="I7357" s="4" t="s">
        <v>9023</v>
      </c>
      <c r="J7357" s="4" t="s">
        <v>9024</v>
      </c>
      <c r="K7357" s="4" t="s">
        <v>9012</v>
      </c>
      <c r="L7357">
        <v>3393</v>
      </c>
      <c r="M7357" s="4" t="s">
        <v>33</v>
      </c>
      <c r="N7357">
        <v>2009</v>
      </c>
      <c r="O7357">
        <v>497.11</v>
      </c>
      <c r="P7357">
        <v>1588</v>
      </c>
      <c r="Q7357" s="4" t="s">
        <v>23</v>
      </c>
      <c r="R7357" s="4" t="s">
        <v>24</v>
      </c>
      <c r="S7357">
        <v>75</v>
      </c>
    </row>
    <row r="7358" spans="1:19">
      <c r="A7358" s="4" t="s">
        <v>7565</v>
      </c>
      <c r="B7358" s="4" t="s">
        <v>343</v>
      </c>
      <c r="C7358" s="4" t="s">
        <v>9011</v>
      </c>
      <c r="D7358" s="4" t="s">
        <v>45</v>
      </c>
      <c r="E7358" s="4" t="s">
        <v>197</v>
      </c>
      <c r="F7358" s="3">
        <v>43016</v>
      </c>
      <c r="G7358" s="3">
        <v>43095</v>
      </c>
      <c r="H7358">
        <v>0</v>
      </c>
      <c r="I7358" s="4" t="s">
        <v>9016</v>
      </c>
      <c r="J7358" s="4" t="s">
        <v>9015</v>
      </c>
      <c r="K7358" s="4" t="s">
        <v>9010</v>
      </c>
      <c r="L7358">
        <v>4821</v>
      </c>
      <c r="M7358" s="4" t="s">
        <v>46</v>
      </c>
      <c r="N7358">
        <v>1995</v>
      </c>
      <c r="O7358">
        <v>2173.98</v>
      </c>
      <c r="P7358">
        <v>2928</v>
      </c>
      <c r="Q7358" s="4" t="s">
        <v>23</v>
      </c>
      <c r="R7358" s="4" t="s">
        <v>47</v>
      </c>
      <c r="S7358">
        <v>79</v>
      </c>
    </row>
    <row r="7359" spans="1:19">
      <c r="A7359" s="4" t="s">
        <v>7566</v>
      </c>
      <c r="B7359" s="4" t="s">
        <v>219</v>
      </c>
      <c r="C7359" s="4" t="s">
        <v>171</v>
      </c>
      <c r="D7359" s="4" t="s">
        <v>24</v>
      </c>
      <c r="E7359" s="4" t="s">
        <v>193</v>
      </c>
      <c r="F7359" s="3">
        <v>43016</v>
      </c>
      <c r="G7359" s="3"/>
      <c r="I7359" s="4" t="s">
        <v>9026</v>
      </c>
      <c r="J7359" s="4" t="s">
        <v>9024</v>
      </c>
      <c r="K7359" s="4" t="s">
        <v>9010</v>
      </c>
      <c r="L7359">
        <v>1096</v>
      </c>
      <c r="M7359" s="4"/>
      <c r="Q7359" s="4"/>
      <c r="R7359" s="4"/>
    </row>
    <row r="7360" spans="1:19">
      <c r="A7360" s="4" t="s">
        <v>7567</v>
      </c>
      <c r="B7360" s="4" t="s">
        <v>219</v>
      </c>
      <c r="C7360" s="4" t="s">
        <v>179</v>
      </c>
      <c r="D7360" s="4" t="s">
        <v>115</v>
      </c>
      <c r="E7360" s="4" t="s">
        <v>197</v>
      </c>
      <c r="F7360" s="3">
        <v>43016</v>
      </c>
      <c r="G7360" s="3">
        <v>43017</v>
      </c>
      <c r="H7360">
        <v>0</v>
      </c>
      <c r="I7360" s="4" t="s">
        <v>9026</v>
      </c>
      <c r="J7360" s="4" t="s">
        <v>9024</v>
      </c>
      <c r="K7360" s="4" t="s">
        <v>9010</v>
      </c>
      <c r="L7360">
        <v>550</v>
      </c>
      <c r="M7360" s="4" t="s">
        <v>46</v>
      </c>
      <c r="N7360">
        <v>2008</v>
      </c>
      <c r="O7360">
        <v>894.37</v>
      </c>
      <c r="P7360">
        <v>1593</v>
      </c>
      <c r="Q7360" s="4" t="s">
        <v>116</v>
      </c>
      <c r="R7360" s="4" t="s">
        <v>24</v>
      </c>
      <c r="S7360">
        <v>1</v>
      </c>
    </row>
    <row r="7361" spans="1:19">
      <c r="A7361" s="4" t="s">
        <v>7568</v>
      </c>
      <c r="B7361" s="4" t="s">
        <v>219</v>
      </c>
      <c r="C7361" s="4" t="s">
        <v>179</v>
      </c>
      <c r="D7361" s="4" t="s">
        <v>122</v>
      </c>
      <c r="E7361" s="4" t="s">
        <v>172</v>
      </c>
      <c r="F7361" s="3">
        <v>43016</v>
      </c>
      <c r="G7361" s="3">
        <v>43018</v>
      </c>
      <c r="H7361">
        <v>608</v>
      </c>
      <c r="I7361" s="4" t="s">
        <v>9026</v>
      </c>
      <c r="J7361" s="4" t="s">
        <v>9024</v>
      </c>
      <c r="K7361" s="4" t="s">
        <v>9010</v>
      </c>
      <c r="L7361">
        <v>550</v>
      </c>
      <c r="M7361" s="4" t="s">
        <v>58</v>
      </c>
      <c r="N7361">
        <v>1993</v>
      </c>
      <c r="O7361">
        <v>7537.24</v>
      </c>
      <c r="P7361">
        <v>20293</v>
      </c>
      <c r="Q7361" s="4" t="s">
        <v>23</v>
      </c>
      <c r="R7361" s="4" t="s">
        <v>24</v>
      </c>
      <c r="S7361">
        <v>2</v>
      </c>
    </row>
    <row r="7362" spans="1:19">
      <c r="A7362" s="4" t="s">
        <v>7569</v>
      </c>
      <c r="B7362" s="4" t="s">
        <v>230</v>
      </c>
      <c r="C7362" s="4" t="s">
        <v>199</v>
      </c>
      <c r="D7362" s="4" t="s">
        <v>53</v>
      </c>
      <c r="E7362" s="4" t="s">
        <v>172</v>
      </c>
      <c r="F7362" s="3">
        <v>43016</v>
      </c>
      <c r="G7362" s="3">
        <v>43024</v>
      </c>
      <c r="H7362">
        <v>4989</v>
      </c>
      <c r="I7362" s="4" t="s">
        <v>9026</v>
      </c>
      <c r="J7362" s="4" t="s">
        <v>9024</v>
      </c>
      <c r="K7362" s="4" t="s">
        <v>9010</v>
      </c>
      <c r="L7362">
        <v>5482</v>
      </c>
      <c r="M7362" s="4" t="s">
        <v>33</v>
      </c>
      <c r="N7362">
        <v>1990</v>
      </c>
      <c r="O7362">
        <v>4968.91</v>
      </c>
      <c r="P7362">
        <v>7523</v>
      </c>
      <c r="Q7362" s="4" t="s">
        <v>23</v>
      </c>
      <c r="R7362" s="4" t="s">
        <v>24</v>
      </c>
      <c r="S7362">
        <v>8</v>
      </c>
    </row>
    <row r="7363" spans="1:19">
      <c r="A7363" s="4" t="s">
        <v>7570</v>
      </c>
      <c r="B7363" s="4" t="s">
        <v>230</v>
      </c>
      <c r="C7363" s="4" t="s">
        <v>9011</v>
      </c>
      <c r="D7363" s="4" t="s">
        <v>93</v>
      </c>
      <c r="E7363" s="4" t="s">
        <v>172</v>
      </c>
      <c r="F7363" s="3">
        <v>43016</v>
      </c>
      <c r="G7363" s="3">
        <v>43062</v>
      </c>
      <c r="H7363">
        <v>4780</v>
      </c>
      <c r="I7363" s="4" t="s">
        <v>9026</v>
      </c>
      <c r="J7363" s="4" t="s">
        <v>9024</v>
      </c>
      <c r="K7363" s="4" t="s">
        <v>9010</v>
      </c>
      <c r="L7363">
        <v>4821</v>
      </c>
      <c r="M7363" s="4" t="s">
        <v>73</v>
      </c>
      <c r="N7363">
        <v>1991</v>
      </c>
      <c r="O7363">
        <v>1012.72</v>
      </c>
      <c r="P7363">
        <v>3492</v>
      </c>
      <c r="Q7363" s="4" t="s">
        <v>94</v>
      </c>
      <c r="R7363" s="4" t="s">
        <v>24</v>
      </c>
      <c r="S7363">
        <v>46</v>
      </c>
    </row>
    <row r="7364" spans="1:19">
      <c r="A7364" s="4" t="s">
        <v>7571</v>
      </c>
      <c r="B7364" s="4" t="s">
        <v>187</v>
      </c>
      <c r="C7364" s="4" t="s">
        <v>177</v>
      </c>
      <c r="D7364" s="4" t="s">
        <v>24</v>
      </c>
      <c r="E7364" s="4" t="s">
        <v>193</v>
      </c>
      <c r="F7364" s="3">
        <v>43016</v>
      </c>
      <c r="G7364" s="3"/>
      <c r="I7364" s="4" t="s">
        <v>9023</v>
      </c>
      <c r="J7364" s="4" t="s">
        <v>9024</v>
      </c>
      <c r="K7364" s="4" t="s">
        <v>9012</v>
      </c>
      <c r="L7364">
        <v>55</v>
      </c>
      <c r="M7364" s="4"/>
      <c r="Q7364" s="4"/>
      <c r="R7364" s="4"/>
    </row>
    <row r="7365" spans="1:19">
      <c r="A7365" s="4" t="s">
        <v>7572</v>
      </c>
      <c r="B7365" s="4" t="s">
        <v>187</v>
      </c>
      <c r="C7365" s="4" t="s">
        <v>171</v>
      </c>
      <c r="D7365" s="4" t="s">
        <v>32</v>
      </c>
      <c r="E7365" s="4" t="s">
        <v>197</v>
      </c>
      <c r="F7365" s="3">
        <v>43016</v>
      </c>
      <c r="G7365" s="3">
        <v>43018</v>
      </c>
      <c r="H7365">
        <v>0</v>
      </c>
      <c r="I7365" s="4" t="s">
        <v>9023</v>
      </c>
      <c r="J7365" s="4" t="s">
        <v>9024</v>
      </c>
      <c r="K7365" s="4" t="s">
        <v>9010</v>
      </c>
      <c r="L7365">
        <v>1096</v>
      </c>
      <c r="M7365" s="4" t="s">
        <v>33</v>
      </c>
      <c r="N7365">
        <v>2009</v>
      </c>
      <c r="O7365">
        <v>497.11</v>
      </c>
      <c r="P7365">
        <v>1588</v>
      </c>
      <c r="Q7365" s="4" t="s">
        <v>23</v>
      </c>
      <c r="R7365" s="4" t="s">
        <v>24</v>
      </c>
      <c r="S7365">
        <v>2</v>
      </c>
    </row>
    <row r="7366" spans="1:19">
      <c r="A7366" s="4" t="s">
        <v>7573</v>
      </c>
      <c r="B7366" s="4" t="s">
        <v>187</v>
      </c>
      <c r="C7366" s="4" t="s">
        <v>177</v>
      </c>
      <c r="D7366" s="4" t="s">
        <v>86</v>
      </c>
      <c r="E7366" s="4" t="s">
        <v>197</v>
      </c>
      <c r="F7366" s="3">
        <v>43016</v>
      </c>
      <c r="G7366" s="3">
        <v>43022</v>
      </c>
      <c r="H7366">
        <v>0</v>
      </c>
      <c r="I7366" s="4" t="s">
        <v>9023</v>
      </c>
      <c r="J7366" s="4" t="s">
        <v>9024</v>
      </c>
      <c r="K7366" s="4" t="s">
        <v>9012</v>
      </c>
      <c r="L7366">
        <v>55</v>
      </c>
      <c r="M7366" s="4" t="s">
        <v>26</v>
      </c>
      <c r="N7366">
        <v>1985</v>
      </c>
      <c r="O7366">
        <v>2741.37</v>
      </c>
      <c r="P7366">
        <v>9226</v>
      </c>
      <c r="Q7366" s="4" t="s">
        <v>23</v>
      </c>
      <c r="R7366" s="4" t="s">
        <v>24</v>
      </c>
      <c r="S7366">
        <v>6</v>
      </c>
    </row>
    <row r="7367" spans="1:19">
      <c r="A7367" s="4" t="s">
        <v>7574</v>
      </c>
      <c r="B7367" s="4" t="s">
        <v>205</v>
      </c>
      <c r="C7367" s="4" t="s">
        <v>177</v>
      </c>
      <c r="D7367" s="4" t="s">
        <v>129</v>
      </c>
      <c r="E7367" s="4" t="s">
        <v>197</v>
      </c>
      <c r="F7367" s="3">
        <v>43016</v>
      </c>
      <c r="G7367" s="3">
        <v>43028</v>
      </c>
      <c r="H7367">
        <v>0</v>
      </c>
      <c r="I7367" s="4" t="s">
        <v>9023</v>
      </c>
      <c r="J7367" s="4" t="s">
        <v>9024</v>
      </c>
      <c r="K7367" s="4" t="s">
        <v>9012</v>
      </c>
      <c r="L7367">
        <v>55</v>
      </c>
      <c r="M7367" s="4" t="s">
        <v>39</v>
      </c>
      <c r="N7367">
        <v>1992</v>
      </c>
      <c r="O7367">
        <v>324.19</v>
      </c>
      <c r="P7367">
        <v>978</v>
      </c>
      <c r="Q7367" s="4" t="s">
        <v>23</v>
      </c>
      <c r="R7367" s="4" t="s">
        <v>24</v>
      </c>
      <c r="S7367">
        <v>12</v>
      </c>
    </row>
    <row r="7368" spans="1:19">
      <c r="A7368" s="4" t="s">
        <v>7575</v>
      </c>
      <c r="B7368" s="4" t="s">
        <v>185</v>
      </c>
      <c r="C7368" s="4" t="s">
        <v>192</v>
      </c>
      <c r="D7368" s="4" t="s">
        <v>93</v>
      </c>
      <c r="E7368" s="4" t="s">
        <v>172</v>
      </c>
      <c r="F7368" s="3">
        <v>43016</v>
      </c>
      <c r="G7368" s="3">
        <v>43017</v>
      </c>
      <c r="H7368">
        <v>3023</v>
      </c>
      <c r="I7368" s="4" t="s">
        <v>9023</v>
      </c>
      <c r="J7368" s="4" t="s">
        <v>9024</v>
      </c>
      <c r="K7368" s="4" t="s">
        <v>9012</v>
      </c>
      <c r="L7368">
        <v>3393</v>
      </c>
      <c r="M7368" s="4" t="s">
        <v>73</v>
      </c>
      <c r="N7368">
        <v>1991</v>
      </c>
      <c r="O7368">
        <v>1012.72</v>
      </c>
      <c r="P7368">
        <v>3492</v>
      </c>
      <c r="Q7368" s="4" t="s">
        <v>94</v>
      </c>
      <c r="R7368" s="4" t="s">
        <v>24</v>
      </c>
      <c r="S7368">
        <v>1</v>
      </c>
    </row>
    <row r="7369" spans="1:19">
      <c r="A7369" s="4" t="s">
        <v>7576</v>
      </c>
      <c r="B7369" s="4" t="s">
        <v>181</v>
      </c>
      <c r="C7369" s="4" t="s">
        <v>177</v>
      </c>
      <c r="D7369" s="4" t="s">
        <v>24</v>
      </c>
      <c r="E7369" s="4" t="s">
        <v>193</v>
      </c>
      <c r="F7369" s="3">
        <v>43016</v>
      </c>
      <c r="G7369" s="3"/>
      <c r="I7369" s="4" t="s">
        <v>9026</v>
      </c>
      <c r="J7369" s="4" t="s">
        <v>9024</v>
      </c>
      <c r="K7369" s="4" t="s">
        <v>9012</v>
      </c>
      <c r="L7369">
        <v>55</v>
      </c>
      <c r="M7369" s="4"/>
      <c r="Q7369" s="4"/>
      <c r="R7369" s="4"/>
    </row>
    <row r="7370" spans="1:19">
      <c r="A7370" s="4" t="s">
        <v>7577</v>
      </c>
      <c r="B7370" s="4" t="s">
        <v>183</v>
      </c>
      <c r="C7370" s="4" t="s">
        <v>199</v>
      </c>
      <c r="D7370" s="4" t="s">
        <v>43</v>
      </c>
      <c r="E7370" s="4" t="s">
        <v>197</v>
      </c>
      <c r="F7370" s="3">
        <v>43017</v>
      </c>
      <c r="G7370" s="3">
        <v>43025</v>
      </c>
      <c r="H7370">
        <v>0</v>
      </c>
      <c r="I7370" s="4" t="s">
        <v>9014</v>
      </c>
      <c r="J7370" s="4" t="s">
        <v>9015</v>
      </c>
      <c r="K7370" s="4" t="s">
        <v>9010</v>
      </c>
      <c r="L7370">
        <v>5482</v>
      </c>
      <c r="M7370" s="4" t="s">
        <v>9322</v>
      </c>
      <c r="N7370">
        <v>2005</v>
      </c>
      <c r="O7370">
        <v>1520.66</v>
      </c>
      <c r="P7370">
        <v>1806</v>
      </c>
      <c r="Q7370" s="4" t="s">
        <v>23</v>
      </c>
      <c r="R7370" s="4" t="s">
        <v>24</v>
      </c>
      <c r="S7370">
        <v>8</v>
      </c>
    </row>
    <row r="7371" spans="1:19">
      <c r="A7371" s="4" t="s">
        <v>7578</v>
      </c>
      <c r="B7371" s="4" t="s">
        <v>183</v>
      </c>
      <c r="C7371" s="4" t="s">
        <v>192</v>
      </c>
      <c r="D7371" s="4" t="s">
        <v>103</v>
      </c>
      <c r="E7371" s="4" t="s">
        <v>172</v>
      </c>
      <c r="F7371" s="3">
        <v>43017</v>
      </c>
      <c r="G7371" s="3">
        <v>43028</v>
      </c>
      <c r="H7371">
        <v>3100</v>
      </c>
      <c r="I7371" s="4" t="s">
        <v>9014</v>
      </c>
      <c r="J7371" s="4" t="s">
        <v>9015</v>
      </c>
      <c r="K7371" s="4" t="s">
        <v>9012</v>
      </c>
      <c r="L7371">
        <v>3393</v>
      </c>
      <c r="M7371" s="4" t="s">
        <v>26</v>
      </c>
      <c r="N7371">
        <v>1992</v>
      </c>
      <c r="O7371">
        <v>3922.42</v>
      </c>
      <c r="P7371">
        <v>6837</v>
      </c>
      <c r="Q7371" s="4" t="s">
        <v>23</v>
      </c>
      <c r="R7371" s="4" t="s">
        <v>24</v>
      </c>
      <c r="S7371">
        <v>11</v>
      </c>
    </row>
    <row r="7372" spans="1:19">
      <c r="A7372" s="4" t="s">
        <v>7579</v>
      </c>
      <c r="B7372" s="4" t="s">
        <v>261</v>
      </c>
      <c r="C7372" s="4" t="s">
        <v>199</v>
      </c>
      <c r="D7372" s="4" t="s">
        <v>50</v>
      </c>
      <c r="E7372" s="4" t="s">
        <v>172</v>
      </c>
      <c r="F7372" s="3">
        <v>43017</v>
      </c>
      <c r="G7372" s="3">
        <v>43099</v>
      </c>
      <c r="H7372">
        <v>6406</v>
      </c>
      <c r="I7372" s="4" t="s">
        <v>9021</v>
      </c>
      <c r="J7372" s="4" t="s">
        <v>9019</v>
      </c>
      <c r="K7372" s="4" t="s">
        <v>9010</v>
      </c>
      <c r="L7372">
        <v>5482</v>
      </c>
      <c r="M7372" s="4" t="s">
        <v>9322</v>
      </c>
      <c r="N7372">
        <v>1992</v>
      </c>
      <c r="O7372">
        <v>1712.68</v>
      </c>
      <c r="P7372">
        <v>3194</v>
      </c>
      <c r="Q7372" s="4" t="s">
        <v>23</v>
      </c>
      <c r="R7372" s="4" t="s">
        <v>21</v>
      </c>
      <c r="S7372">
        <v>82</v>
      </c>
    </row>
    <row r="7373" spans="1:19">
      <c r="A7373" s="4" t="s">
        <v>7580</v>
      </c>
      <c r="B7373" s="4" t="s">
        <v>279</v>
      </c>
      <c r="C7373" s="4" t="s">
        <v>199</v>
      </c>
      <c r="D7373" s="4" t="s">
        <v>83</v>
      </c>
      <c r="E7373" s="4" t="s">
        <v>172</v>
      </c>
      <c r="F7373" s="3">
        <v>43017</v>
      </c>
      <c r="G7373" s="3">
        <v>43023</v>
      </c>
      <c r="H7373">
        <v>5711</v>
      </c>
      <c r="I7373" s="4" t="s">
        <v>9018</v>
      </c>
      <c r="J7373" s="4" t="s">
        <v>9019</v>
      </c>
      <c r="K7373" s="4" t="s">
        <v>9010</v>
      </c>
      <c r="L7373">
        <v>5482</v>
      </c>
      <c r="M7373" s="4" t="s">
        <v>33</v>
      </c>
      <c r="N7373">
        <v>2004</v>
      </c>
      <c r="O7373">
        <v>702.72</v>
      </c>
      <c r="P7373">
        <v>1831</v>
      </c>
      <c r="Q7373" s="4" t="s">
        <v>23</v>
      </c>
      <c r="R7373" s="4" t="s">
        <v>24</v>
      </c>
      <c r="S7373">
        <v>6</v>
      </c>
    </row>
    <row r="7374" spans="1:19">
      <c r="A7374" s="4" t="s">
        <v>7581</v>
      </c>
      <c r="B7374" s="4" t="s">
        <v>210</v>
      </c>
      <c r="C7374" s="4" t="s">
        <v>9011</v>
      </c>
      <c r="D7374" s="4" t="s">
        <v>24</v>
      </c>
      <c r="E7374" s="4" t="s">
        <v>193</v>
      </c>
      <c r="F7374" s="3">
        <v>43017</v>
      </c>
      <c r="G7374" s="3"/>
      <c r="I7374" s="4" t="s">
        <v>9021</v>
      </c>
      <c r="J7374" s="4" t="s">
        <v>9019</v>
      </c>
      <c r="K7374" s="4" t="s">
        <v>9010</v>
      </c>
      <c r="L7374">
        <v>4821</v>
      </c>
      <c r="M7374" s="4"/>
      <c r="Q7374" s="4"/>
      <c r="R7374" s="4"/>
    </row>
    <row r="7375" spans="1:19">
      <c r="A7375" s="4" t="s">
        <v>7582</v>
      </c>
      <c r="B7375" s="4" t="s">
        <v>210</v>
      </c>
      <c r="C7375" s="4" t="s">
        <v>177</v>
      </c>
      <c r="D7375" s="4" t="s">
        <v>95</v>
      </c>
      <c r="E7375" s="4" t="s">
        <v>172</v>
      </c>
      <c r="F7375" s="3">
        <v>43017</v>
      </c>
      <c r="G7375" s="3">
        <v>43026</v>
      </c>
      <c r="H7375">
        <v>58</v>
      </c>
      <c r="I7375" s="4" t="s">
        <v>9021</v>
      </c>
      <c r="J7375" s="4" t="s">
        <v>9019</v>
      </c>
      <c r="K7375" s="4" t="s">
        <v>9012</v>
      </c>
      <c r="L7375">
        <v>55</v>
      </c>
      <c r="M7375" s="4" t="s">
        <v>60</v>
      </c>
      <c r="N7375">
        <v>1997</v>
      </c>
      <c r="O7375">
        <v>882.12</v>
      </c>
      <c r="P7375">
        <v>2769</v>
      </c>
      <c r="Q7375" s="4" t="s">
        <v>23</v>
      </c>
      <c r="R7375" s="4" t="s">
        <v>24</v>
      </c>
      <c r="S7375">
        <v>9</v>
      </c>
    </row>
    <row r="7376" spans="1:19">
      <c r="A7376" s="4" t="s">
        <v>7583</v>
      </c>
      <c r="B7376" s="4" t="s">
        <v>174</v>
      </c>
      <c r="C7376" s="4" t="s">
        <v>9011</v>
      </c>
      <c r="D7376" s="4" t="s">
        <v>110</v>
      </c>
      <c r="E7376" s="4" t="s">
        <v>197</v>
      </c>
      <c r="F7376" s="3">
        <v>43017</v>
      </c>
      <c r="G7376" s="3">
        <v>43018</v>
      </c>
      <c r="H7376">
        <v>0</v>
      </c>
      <c r="I7376" s="4" t="s">
        <v>9016</v>
      </c>
      <c r="J7376" s="4" t="s">
        <v>9015</v>
      </c>
      <c r="K7376" s="4" t="s">
        <v>9010</v>
      </c>
      <c r="L7376">
        <v>4821</v>
      </c>
      <c r="M7376" s="4" t="s">
        <v>60</v>
      </c>
      <c r="N7376">
        <v>1997</v>
      </c>
      <c r="O7376">
        <v>291.27</v>
      </c>
      <c r="P7376">
        <v>586</v>
      </c>
      <c r="Q7376" s="4" t="s">
        <v>23</v>
      </c>
      <c r="R7376" s="4" t="s">
        <v>24</v>
      </c>
      <c r="S7376">
        <v>1</v>
      </c>
    </row>
    <row r="7377" spans="1:19">
      <c r="A7377" s="4" t="s">
        <v>7584</v>
      </c>
      <c r="B7377" s="4" t="s">
        <v>237</v>
      </c>
      <c r="C7377" s="4" t="s">
        <v>179</v>
      </c>
      <c r="D7377" s="4" t="s">
        <v>130</v>
      </c>
      <c r="E7377" s="4" t="s">
        <v>172</v>
      </c>
      <c r="F7377" s="3">
        <v>43017</v>
      </c>
      <c r="G7377" s="3">
        <v>43018</v>
      </c>
      <c r="H7377">
        <v>552</v>
      </c>
      <c r="I7377" s="4" t="s">
        <v>9018</v>
      </c>
      <c r="J7377" s="4" t="s">
        <v>9019</v>
      </c>
      <c r="K7377" s="4" t="s">
        <v>9010</v>
      </c>
      <c r="L7377">
        <v>550</v>
      </c>
      <c r="M7377" s="4" t="s">
        <v>36</v>
      </c>
      <c r="N7377">
        <v>1979</v>
      </c>
      <c r="O7377">
        <v>4478.47</v>
      </c>
      <c r="P7377">
        <v>13809</v>
      </c>
      <c r="Q7377" s="4" t="s">
        <v>23</v>
      </c>
      <c r="R7377" s="4" t="s">
        <v>24</v>
      </c>
      <c r="S7377">
        <v>1</v>
      </c>
    </row>
    <row r="7378" spans="1:19">
      <c r="A7378" s="4" t="s">
        <v>7585</v>
      </c>
      <c r="B7378" s="4" t="s">
        <v>237</v>
      </c>
      <c r="C7378" s="4" t="s">
        <v>192</v>
      </c>
      <c r="D7378" s="4" t="s">
        <v>117</v>
      </c>
      <c r="E7378" s="4" t="s">
        <v>172</v>
      </c>
      <c r="F7378" s="3">
        <v>43017</v>
      </c>
      <c r="G7378" s="3">
        <v>43028</v>
      </c>
      <c r="H7378">
        <v>3215</v>
      </c>
      <c r="I7378" s="4" t="s">
        <v>9018</v>
      </c>
      <c r="J7378" s="4" t="s">
        <v>9019</v>
      </c>
      <c r="K7378" s="4" t="s">
        <v>9012</v>
      </c>
      <c r="L7378">
        <v>3393</v>
      </c>
      <c r="M7378" s="4" t="s">
        <v>26</v>
      </c>
      <c r="N7378">
        <v>1996</v>
      </c>
      <c r="O7378">
        <v>439.21</v>
      </c>
      <c r="P7378">
        <v>792</v>
      </c>
      <c r="Q7378" s="4" t="s">
        <v>23</v>
      </c>
      <c r="R7378" s="4" t="s">
        <v>24</v>
      </c>
      <c r="S7378">
        <v>11</v>
      </c>
    </row>
    <row r="7379" spans="1:19">
      <c r="A7379" s="4" t="s">
        <v>7586</v>
      </c>
      <c r="B7379" s="4" t="s">
        <v>196</v>
      </c>
      <c r="C7379" s="4" t="s">
        <v>179</v>
      </c>
      <c r="D7379" s="4" t="s">
        <v>85</v>
      </c>
      <c r="E7379" s="4" t="s">
        <v>197</v>
      </c>
      <c r="F7379" s="3">
        <v>43017</v>
      </c>
      <c r="G7379" s="3">
        <v>43066</v>
      </c>
      <c r="H7379">
        <v>0</v>
      </c>
      <c r="I7379" s="4" t="s">
        <v>9016</v>
      </c>
      <c r="J7379" s="4" t="s">
        <v>9015</v>
      </c>
      <c r="K7379" s="4" t="s">
        <v>9010</v>
      </c>
      <c r="L7379">
        <v>550</v>
      </c>
      <c r="M7379" s="4" t="s">
        <v>46</v>
      </c>
      <c r="N7379">
        <v>1985</v>
      </c>
      <c r="O7379">
        <v>375.43</v>
      </c>
      <c r="P7379">
        <v>1190</v>
      </c>
      <c r="Q7379" s="4" t="s">
        <v>23</v>
      </c>
      <c r="R7379" s="4" t="s">
        <v>24</v>
      </c>
      <c r="S7379">
        <v>49</v>
      </c>
    </row>
    <row r="7380" spans="1:19">
      <c r="A7380" s="4" t="s">
        <v>7587</v>
      </c>
      <c r="B7380" s="4" t="s">
        <v>191</v>
      </c>
      <c r="C7380" s="4" t="s">
        <v>171</v>
      </c>
      <c r="D7380" s="4" t="s">
        <v>59</v>
      </c>
      <c r="E7380" s="4" t="s">
        <v>172</v>
      </c>
      <c r="F7380" s="3">
        <v>43017</v>
      </c>
      <c r="G7380" s="3">
        <v>43062</v>
      </c>
      <c r="H7380">
        <v>1112</v>
      </c>
      <c r="I7380" s="4" t="s">
        <v>9026</v>
      </c>
      <c r="J7380" s="4" t="s">
        <v>9024</v>
      </c>
      <c r="K7380" s="4" t="s">
        <v>9010</v>
      </c>
      <c r="L7380">
        <v>1096</v>
      </c>
      <c r="M7380" s="4" t="s">
        <v>60</v>
      </c>
      <c r="N7380">
        <v>1988</v>
      </c>
      <c r="O7380">
        <v>2059.9</v>
      </c>
      <c r="P7380">
        <v>3644</v>
      </c>
      <c r="Q7380" s="4" t="s">
        <v>23</v>
      </c>
      <c r="R7380" s="4" t="s">
        <v>24</v>
      </c>
      <c r="S7380">
        <v>45</v>
      </c>
    </row>
    <row r="7381" spans="1:19">
      <c r="A7381" s="4" t="s">
        <v>7588</v>
      </c>
      <c r="B7381" s="4" t="s">
        <v>343</v>
      </c>
      <c r="C7381" s="4" t="s">
        <v>179</v>
      </c>
      <c r="D7381" s="4" t="s">
        <v>109</v>
      </c>
      <c r="E7381" s="4" t="s">
        <v>197</v>
      </c>
      <c r="F7381" s="3">
        <v>43017</v>
      </c>
      <c r="G7381" s="3">
        <v>43029</v>
      </c>
      <c r="H7381">
        <v>0</v>
      </c>
      <c r="I7381" s="4" t="s">
        <v>9016</v>
      </c>
      <c r="J7381" s="4" t="s">
        <v>9015</v>
      </c>
      <c r="K7381" s="4" t="s">
        <v>9010</v>
      </c>
      <c r="L7381">
        <v>550</v>
      </c>
      <c r="M7381" s="4" t="s">
        <v>58</v>
      </c>
      <c r="N7381">
        <v>1987</v>
      </c>
      <c r="O7381">
        <v>1698.2</v>
      </c>
      <c r="P7381">
        <v>3798</v>
      </c>
      <c r="Q7381" s="4" t="s">
        <v>23</v>
      </c>
      <c r="R7381" s="4" t="s">
        <v>24</v>
      </c>
      <c r="S7381">
        <v>12</v>
      </c>
    </row>
    <row r="7382" spans="1:19">
      <c r="A7382" s="4" t="s">
        <v>7589</v>
      </c>
      <c r="B7382" s="4" t="s">
        <v>343</v>
      </c>
      <c r="C7382" s="4" t="s">
        <v>171</v>
      </c>
      <c r="D7382" s="4" t="s">
        <v>92</v>
      </c>
      <c r="E7382" s="4" t="s">
        <v>172</v>
      </c>
      <c r="F7382" s="3">
        <v>43017</v>
      </c>
      <c r="G7382" s="3">
        <v>43064</v>
      </c>
      <c r="H7382">
        <v>1190</v>
      </c>
      <c r="I7382" s="4" t="s">
        <v>9016</v>
      </c>
      <c r="J7382" s="4" t="s">
        <v>9015</v>
      </c>
      <c r="K7382" s="4" t="s">
        <v>9010</v>
      </c>
      <c r="L7382">
        <v>1096</v>
      </c>
      <c r="M7382" s="4" t="s">
        <v>73</v>
      </c>
      <c r="N7382">
        <v>1997</v>
      </c>
      <c r="O7382">
        <v>2041.73</v>
      </c>
      <c r="P7382">
        <v>5276</v>
      </c>
      <c r="Q7382" s="4" t="s">
        <v>23</v>
      </c>
      <c r="R7382" s="4" t="s">
        <v>24</v>
      </c>
      <c r="S7382">
        <v>47</v>
      </c>
    </row>
    <row r="7383" spans="1:19">
      <c r="A7383" s="4" t="s">
        <v>7590</v>
      </c>
      <c r="B7383" s="4" t="s">
        <v>219</v>
      </c>
      <c r="C7383" s="4" t="s">
        <v>179</v>
      </c>
      <c r="D7383" s="4" t="s">
        <v>59</v>
      </c>
      <c r="E7383" s="4" t="s">
        <v>172</v>
      </c>
      <c r="F7383" s="3">
        <v>43017</v>
      </c>
      <c r="G7383" s="3">
        <v>43091</v>
      </c>
      <c r="H7383">
        <v>446</v>
      </c>
      <c r="I7383" s="4" t="s">
        <v>9026</v>
      </c>
      <c r="J7383" s="4" t="s">
        <v>9024</v>
      </c>
      <c r="K7383" s="4" t="s">
        <v>9010</v>
      </c>
      <c r="L7383">
        <v>550</v>
      </c>
      <c r="M7383" s="4" t="s">
        <v>60</v>
      </c>
      <c r="N7383">
        <v>1988</v>
      </c>
      <c r="O7383">
        <v>2059.9</v>
      </c>
      <c r="P7383">
        <v>3644</v>
      </c>
      <c r="Q7383" s="4" t="s">
        <v>23</v>
      </c>
      <c r="R7383" s="4" t="s">
        <v>24</v>
      </c>
      <c r="S7383">
        <v>74</v>
      </c>
    </row>
    <row r="7384" spans="1:19">
      <c r="A7384" s="4" t="s">
        <v>7591</v>
      </c>
      <c r="B7384" s="4" t="s">
        <v>219</v>
      </c>
      <c r="C7384" s="4" t="s">
        <v>179</v>
      </c>
      <c r="D7384" s="4" t="s">
        <v>84</v>
      </c>
      <c r="E7384" s="4" t="s">
        <v>172</v>
      </c>
      <c r="F7384" s="3">
        <v>43017</v>
      </c>
      <c r="G7384" s="3">
        <v>43018</v>
      </c>
      <c r="H7384">
        <v>565</v>
      </c>
      <c r="I7384" s="4" t="s">
        <v>9026</v>
      </c>
      <c r="J7384" s="4" t="s">
        <v>9024</v>
      </c>
      <c r="K7384" s="4" t="s">
        <v>9010</v>
      </c>
      <c r="L7384">
        <v>550</v>
      </c>
      <c r="M7384" s="4" t="s">
        <v>9322</v>
      </c>
      <c r="N7384">
        <v>1980</v>
      </c>
      <c r="O7384">
        <v>7708.38</v>
      </c>
      <c r="P7384">
        <v>13756</v>
      </c>
      <c r="Q7384" s="4" t="s">
        <v>23</v>
      </c>
      <c r="R7384" s="4" t="s">
        <v>24</v>
      </c>
      <c r="S7384">
        <v>1</v>
      </c>
    </row>
    <row r="7385" spans="1:19">
      <c r="A7385" s="4" t="s">
        <v>7592</v>
      </c>
      <c r="B7385" s="4" t="s">
        <v>230</v>
      </c>
      <c r="C7385" s="4" t="s">
        <v>179</v>
      </c>
      <c r="D7385" s="4" t="s">
        <v>108</v>
      </c>
      <c r="E7385" s="4" t="s">
        <v>197</v>
      </c>
      <c r="F7385" s="3">
        <v>43017</v>
      </c>
      <c r="G7385" s="3">
        <v>43026</v>
      </c>
      <c r="H7385">
        <v>0</v>
      </c>
      <c r="I7385" s="4" t="s">
        <v>9026</v>
      </c>
      <c r="J7385" s="4" t="s">
        <v>9024</v>
      </c>
      <c r="K7385" s="4" t="s">
        <v>9010</v>
      </c>
      <c r="L7385">
        <v>550</v>
      </c>
      <c r="M7385" s="4" t="s">
        <v>33</v>
      </c>
      <c r="N7385">
        <v>1996</v>
      </c>
      <c r="O7385">
        <v>2214.94</v>
      </c>
      <c r="P7385">
        <v>5374</v>
      </c>
      <c r="Q7385" s="4" t="s">
        <v>23</v>
      </c>
      <c r="R7385" s="4" t="s">
        <v>24</v>
      </c>
      <c r="S7385">
        <v>9</v>
      </c>
    </row>
    <row r="7386" spans="1:19">
      <c r="A7386" s="4" t="s">
        <v>7593</v>
      </c>
      <c r="B7386" s="4" t="s">
        <v>187</v>
      </c>
      <c r="C7386" s="4" t="s">
        <v>177</v>
      </c>
      <c r="D7386" s="4" t="s">
        <v>24</v>
      </c>
      <c r="E7386" s="4" t="s">
        <v>193</v>
      </c>
      <c r="F7386" s="3">
        <v>43017</v>
      </c>
      <c r="G7386" s="3"/>
      <c r="I7386" s="4" t="s">
        <v>9023</v>
      </c>
      <c r="J7386" s="4" t="s">
        <v>9024</v>
      </c>
      <c r="K7386" s="4" t="s">
        <v>9012</v>
      </c>
      <c r="L7386">
        <v>55</v>
      </c>
      <c r="M7386" s="4"/>
      <c r="Q7386" s="4"/>
      <c r="R7386" s="4"/>
    </row>
    <row r="7387" spans="1:19">
      <c r="A7387" s="4" t="s">
        <v>7594</v>
      </c>
      <c r="B7387" s="4" t="s">
        <v>187</v>
      </c>
      <c r="C7387" s="4" t="s">
        <v>9011</v>
      </c>
      <c r="D7387" s="4" t="s">
        <v>108</v>
      </c>
      <c r="E7387" s="4" t="s">
        <v>172</v>
      </c>
      <c r="F7387" s="3">
        <v>43017</v>
      </c>
      <c r="G7387" s="3">
        <v>43094</v>
      </c>
      <c r="H7387">
        <v>4753</v>
      </c>
      <c r="I7387" s="4" t="s">
        <v>9023</v>
      </c>
      <c r="J7387" s="4" t="s">
        <v>9024</v>
      </c>
      <c r="K7387" s="4" t="s">
        <v>9010</v>
      </c>
      <c r="L7387">
        <v>4821</v>
      </c>
      <c r="M7387" s="4" t="s">
        <v>33</v>
      </c>
      <c r="N7387">
        <v>1996</v>
      </c>
      <c r="O7387">
        <v>2214.94</v>
      </c>
      <c r="P7387">
        <v>5374</v>
      </c>
      <c r="Q7387" s="4" t="s">
        <v>23</v>
      </c>
      <c r="R7387" s="4" t="s">
        <v>24</v>
      </c>
      <c r="S7387">
        <v>77</v>
      </c>
    </row>
    <row r="7388" spans="1:19">
      <c r="A7388" s="4" t="s">
        <v>7595</v>
      </c>
      <c r="B7388" s="4" t="s">
        <v>244</v>
      </c>
      <c r="C7388" s="4" t="s">
        <v>171</v>
      </c>
      <c r="D7388" s="4" t="s">
        <v>66</v>
      </c>
      <c r="E7388" s="4" t="s">
        <v>197</v>
      </c>
      <c r="F7388" s="3">
        <v>43017</v>
      </c>
      <c r="G7388" s="3">
        <v>43069</v>
      </c>
      <c r="H7388">
        <v>0</v>
      </c>
      <c r="I7388" s="4" t="s">
        <v>9016</v>
      </c>
      <c r="J7388" s="4" t="s">
        <v>9015</v>
      </c>
      <c r="K7388" s="4" t="s">
        <v>9010</v>
      </c>
      <c r="L7388">
        <v>1096</v>
      </c>
      <c r="M7388" s="4" t="s">
        <v>33</v>
      </c>
      <c r="N7388">
        <v>2007</v>
      </c>
      <c r="O7388">
        <v>894.33</v>
      </c>
      <c r="P7388">
        <v>1635</v>
      </c>
      <c r="Q7388" s="4" t="s">
        <v>67</v>
      </c>
      <c r="R7388" s="4" t="s">
        <v>24</v>
      </c>
      <c r="S7388">
        <v>52</v>
      </c>
    </row>
    <row r="7389" spans="1:19">
      <c r="A7389" s="4" t="s">
        <v>7596</v>
      </c>
      <c r="B7389" s="4" t="s">
        <v>201</v>
      </c>
      <c r="C7389" s="4" t="s">
        <v>179</v>
      </c>
      <c r="D7389" s="4" t="s">
        <v>115</v>
      </c>
      <c r="E7389" s="4" t="s">
        <v>197</v>
      </c>
      <c r="F7389" s="3">
        <v>43017</v>
      </c>
      <c r="G7389" s="3">
        <v>43027</v>
      </c>
      <c r="H7389">
        <v>0</v>
      </c>
      <c r="I7389" s="4" t="s">
        <v>9026</v>
      </c>
      <c r="J7389" s="4" t="s">
        <v>9024</v>
      </c>
      <c r="K7389" s="4" t="s">
        <v>9010</v>
      </c>
      <c r="L7389">
        <v>550</v>
      </c>
      <c r="M7389" s="4" t="s">
        <v>46</v>
      </c>
      <c r="N7389">
        <v>2008</v>
      </c>
      <c r="O7389">
        <v>894.37</v>
      </c>
      <c r="P7389">
        <v>1593</v>
      </c>
      <c r="Q7389" s="4" t="s">
        <v>116</v>
      </c>
      <c r="R7389" s="4" t="s">
        <v>24</v>
      </c>
      <c r="S7389">
        <v>10</v>
      </c>
    </row>
    <row r="7390" spans="1:19">
      <c r="A7390" s="4" t="s">
        <v>7597</v>
      </c>
      <c r="B7390" s="4" t="s">
        <v>189</v>
      </c>
      <c r="C7390" s="4" t="s">
        <v>179</v>
      </c>
      <c r="D7390" s="4" t="s">
        <v>110</v>
      </c>
      <c r="E7390" s="4" t="s">
        <v>197</v>
      </c>
      <c r="F7390" s="3">
        <v>43017</v>
      </c>
      <c r="G7390" s="3">
        <v>43029</v>
      </c>
      <c r="H7390">
        <v>0</v>
      </c>
      <c r="I7390" s="4" t="s">
        <v>9016</v>
      </c>
      <c r="J7390" s="4" t="s">
        <v>9015</v>
      </c>
      <c r="K7390" s="4" t="s">
        <v>9010</v>
      </c>
      <c r="L7390">
        <v>550</v>
      </c>
      <c r="M7390" s="4" t="s">
        <v>60</v>
      </c>
      <c r="N7390">
        <v>1997</v>
      </c>
      <c r="O7390">
        <v>291.27</v>
      </c>
      <c r="P7390">
        <v>586</v>
      </c>
      <c r="Q7390" s="4" t="s">
        <v>23</v>
      </c>
      <c r="R7390" s="4" t="s">
        <v>24</v>
      </c>
      <c r="S7390">
        <v>12</v>
      </c>
    </row>
    <row r="7391" spans="1:19">
      <c r="A7391" s="4" t="s">
        <v>7598</v>
      </c>
      <c r="B7391" s="4" t="s">
        <v>189</v>
      </c>
      <c r="C7391" s="4" t="s">
        <v>171</v>
      </c>
      <c r="D7391" s="4" t="s">
        <v>109</v>
      </c>
      <c r="E7391" s="4" t="s">
        <v>172</v>
      </c>
      <c r="F7391" s="3">
        <v>43017</v>
      </c>
      <c r="G7391" s="3">
        <v>43018</v>
      </c>
      <c r="H7391">
        <v>1129</v>
      </c>
      <c r="I7391" s="4" t="s">
        <v>9016</v>
      </c>
      <c r="J7391" s="4" t="s">
        <v>9015</v>
      </c>
      <c r="K7391" s="4" t="s">
        <v>9010</v>
      </c>
      <c r="L7391">
        <v>1096</v>
      </c>
      <c r="M7391" s="4" t="s">
        <v>58</v>
      </c>
      <c r="N7391">
        <v>1987</v>
      </c>
      <c r="O7391">
        <v>1698.2</v>
      </c>
      <c r="P7391">
        <v>3798</v>
      </c>
      <c r="Q7391" s="4" t="s">
        <v>23</v>
      </c>
      <c r="R7391" s="4" t="s">
        <v>24</v>
      </c>
      <c r="S7391">
        <v>1</v>
      </c>
    </row>
    <row r="7392" spans="1:19">
      <c r="A7392" s="4" t="s">
        <v>7599</v>
      </c>
      <c r="B7392" s="4" t="s">
        <v>205</v>
      </c>
      <c r="C7392" s="4" t="s">
        <v>177</v>
      </c>
      <c r="D7392" s="4" t="s">
        <v>115</v>
      </c>
      <c r="E7392" s="4" t="s">
        <v>172</v>
      </c>
      <c r="F7392" s="3">
        <v>43017</v>
      </c>
      <c r="G7392" s="3">
        <v>43018</v>
      </c>
      <c r="H7392">
        <v>56</v>
      </c>
      <c r="I7392" s="4" t="s">
        <v>9023</v>
      </c>
      <c r="J7392" s="4" t="s">
        <v>9024</v>
      </c>
      <c r="K7392" s="4" t="s">
        <v>9012</v>
      </c>
      <c r="L7392">
        <v>55</v>
      </c>
      <c r="M7392" s="4" t="s">
        <v>46</v>
      </c>
      <c r="N7392">
        <v>2008</v>
      </c>
      <c r="O7392">
        <v>894.37</v>
      </c>
      <c r="P7392">
        <v>1593</v>
      </c>
      <c r="Q7392" s="4" t="s">
        <v>116</v>
      </c>
      <c r="R7392" s="4" t="s">
        <v>24</v>
      </c>
      <c r="S7392">
        <v>1</v>
      </c>
    </row>
    <row r="7393" spans="1:19">
      <c r="A7393" s="4" t="s">
        <v>7600</v>
      </c>
      <c r="B7393" s="4" t="s">
        <v>205</v>
      </c>
      <c r="C7393" s="4" t="s">
        <v>192</v>
      </c>
      <c r="D7393" s="4" t="s">
        <v>108</v>
      </c>
      <c r="E7393" s="4" t="s">
        <v>172</v>
      </c>
      <c r="F7393" s="3">
        <v>43017</v>
      </c>
      <c r="G7393" s="3">
        <v>43019</v>
      </c>
      <c r="H7393">
        <v>3435</v>
      </c>
      <c r="I7393" s="4" t="s">
        <v>9023</v>
      </c>
      <c r="J7393" s="4" t="s">
        <v>9024</v>
      </c>
      <c r="K7393" s="4" t="s">
        <v>9012</v>
      </c>
      <c r="L7393">
        <v>3393</v>
      </c>
      <c r="M7393" s="4" t="s">
        <v>33</v>
      </c>
      <c r="N7393">
        <v>1996</v>
      </c>
      <c r="O7393">
        <v>2214.94</v>
      </c>
      <c r="P7393">
        <v>5374</v>
      </c>
      <c r="Q7393" s="4" t="s">
        <v>23</v>
      </c>
      <c r="R7393" s="4" t="s">
        <v>24</v>
      </c>
      <c r="S7393">
        <v>2</v>
      </c>
    </row>
    <row r="7394" spans="1:19">
      <c r="A7394" s="4" t="s">
        <v>7601</v>
      </c>
      <c r="B7394" s="4" t="s">
        <v>208</v>
      </c>
      <c r="C7394" s="4" t="s">
        <v>192</v>
      </c>
      <c r="D7394" s="4" t="s">
        <v>100</v>
      </c>
      <c r="E7394" s="4" t="s">
        <v>172</v>
      </c>
      <c r="F7394" s="3">
        <v>43017</v>
      </c>
      <c r="G7394" s="3">
        <v>43022</v>
      </c>
      <c r="H7394">
        <v>3860</v>
      </c>
      <c r="I7394" s="4" t="s">
        <v>9014</v>
      </c>
      <c r="J7394" s="4" t="s">
        <v>9015</v>
      </c>
      <c r="K7394" s="4" t="s">
        <v>9012</v>
      </c>
      <c r="L7394">
        <v>3393</v>
      </c>
      <c r="M7394" s="4" t="s">
        <v>9322</v>
      </c>
      <c r="N7394">
        <v>1987</v>
      </c>
      <c r="O7394">
        <v>2938.67</v>
      </c>
      <c r="P7394">
        <v>8775</v>
      </c>
      <c r="Q7394" s="4" t="s">
        <v>101</v>
      </c>
      <c r="R7394" s="4" t="s">
        <v>24</v>
      </c>
      <c r="S7394">
        <v>5</v>
      </c>
    </row>
    <row r="7395" spans="1:19">
      <c r="A7395" s="4" t="s">
        <v>7602</v>
      </c>
      <c r="B7395" s="4" t="s">
        <v>216</v>
      </c>
      <c r="C7395" s="4" t="s">
        <v>177</v>
      </c>
      <c r="D7395" s="4" t="s">
        <v>125</v>
      </c>
      <c r="E7395" s="4" t="s">
        <v>197</v>
      </c>
      <c r="F7395" s="3">
        <v>43017</v>
      </c>
      <c r="G7395" s="3">
        <v>43092</v>
      </c>
      <c r="H7395">
        <v>0</v>
      </c>
      <c r="I7395" s="4" t="s">
        <v>9018</v>
      </c>
      <c r="J7395" s="4" t="s">
        <v>9019</v>
      </c>
      <c r="K7395" s="4" t="s">
        <v>9012</v>
      </c>
      <c r="L7395">
        <v>55</v>
      </c>
      <c r="M7395" s="4" t="s">
        <v>33</v>
      </c>
      <c r="N7395">
        <v>2005</v>
      </c>
      <c r="O7395">
        <v>2261.0500000000002</v>
      </c>
      <c r="P7395">
        <v>3851</v>
      </c>
      <c r="Q7395" s="4" t="s">
        <v>23</v>
      </c>
      <c r="R7395" s="4" t="s">
        <v>24</v>
      </c>
      <c r="S7395">
        <v>75</v>
      </c>
    </row>
    <row r="7396" spans="1:19">
      <c r="A7396" s="4" t="s">
        <v>7603</v>
      </c>
      <c r="B7396" s="4" t="s">
        <v>181</v>
      </c>
      <c r="C7396" s="4" t="s">
        <v>179</v>
      </c>
      <c r="D7396" s="4" t="s">
        <v>76</v>
      </c>
      <c r="E7396" s="4" t="s">
        <v>197</v>
      </c>
      <c r="F7396" s="3">
        <v>43017</v>
      </c>
      <c r="G7396" s="3">
        <v>43025</v>
      </c>
      <c r="H7396">
        <v>0</v>
      </c>
      <c r="I7396" s="4" t="s">
        <v>9026</v>
      </c>
      <c r="J7396" s="4" t="s">
        <v>9024</v>
      </c>
      <c r="K7396" s="4" t="s">
        <v>9010</v>
      </c>
      <c r="L7396">
        <v>550</v>
      </c>
      <c r="M7396" s="4" t="s">
        <v>9322</v>
      </c>
      <c r="N7396">
        <v>1997</v>
      </c>
      <c r="O7396">
        <v>8170.38</v>
      </c>
      <c r="P7396">
        <v>16499</v>
      </c>
      <c r="Q7396" s="4" t="s">
        <v>77</v>
      </c>
      <c r="R7396" s="4" t="s">
        <v>24</v>
      </c>
      <c r="S7396">
        <v>8</v>
      </c>
    </row>
    <row r="7397" spans="1:19">
      <c r="A7397" s="4" t="s">
        <v>7604</v>
      </c>
      <c r="B7397" s="4" t="s">
        <v>181</v>
      </c>
      <c r="C7397" s="4" t="s">
        <v>192</v>
      </c>
      <c r="D7397" s="4" t="s">
        <v>42</v>
      </c>
      <c r="E7397" s="4" t="s">
        <v>197</v>
      </c>
      <c r="F7397" s="3">
        <v>43017</v>
      </c>
      <c r="G7397" s="3">
        <v>43019</v>
      </c>
      <c r="H7397">
        <v>0</v>
      </c>
      <c r="I7397" s="4" t="s">
        <v>9026</v>
      </c>
      <c r="J7397" s="4" t="s">
        <v>9024</v>
      </c>
      <c r="K7397" s="4" t="s">
        <v>9012</v>
      </c>
      <c r="L7397">
        <v>3393</v>
      </c>
      <c r="M7397" s="4" t="s">
        <v>26</v>
      </c>
      <c r="N7397">
        <v>2017</v>
      </c>
      <c r="O7397">
        <v>4.54</v>
      </c>
      <c r="P7397">
        <v>9</v>
      </c>
      <c r="Q7397" s="4" t="s">
        <v>23</v>
      </c>
      <c r="R7397" s="4" t="s">
        <v>24</v>
      </c>
      <c r="S7397">
        <v>2</v>
      </c>
    </row>
    <row r="7398" spans="1:19">
      <c r="A7398" s="4" t="s">
        <v>7605</v>
      </c>
      <c r="B7398" s="4" t="s">
        <v>181</v>
      </c>
      <c r="C7398" s="4" t="s">
        <v>179</v>
      </c>
      <c r="D7398" s="4" t="s">
        <v>124</v>
      </c>
      <c r="E7398" s="4" t="s">
        <v>172</v>
      </c>
      <c r="F7398" s="3">
        <v>43017</v>
      </c>
      <c r="G7398" s="3">
        <v>43086</v>
      </c>
      <c r="H7398">
        <v>482</v>
      </c>
      <c r="I7398" s="4" t="s">
        <v>9026</v>
      </c>
      <c r="J7398" s="4" t="s">
        <v>9024</v>
      </c>
      <c r="K7398" s="4" t="s">
        <v>9010</v>
      </c>
      <c r="L7398">
        <v>550</v>
      </c>
      <c r="M7398" s="4" t="s">
        <v>60</v>
      </c>
      <c r="N7398">
        <v>1983</v>
      </c>
      <c r="O7398">
        <v>2871.35</v>
      </c>
      <c r="P7398">
        <v>9561</v>
      </c>
      <c r="Q7398" s="4" t="s">
        <v>23</v>
      </c>
      <c r="R7398" s="4" t="s">
        <v>24</v>
      </c>
      <c r="S7398">
        <v>69</v>
      </c>
    </row>
    <row r="7399" spans="1:19">
      <c r="A7399" s="4" t="s">
        <v>7606</v>
      </c>
      <c r="B7399" s="4" t="s">
        <v>183</v>
      </c>
      <c r="C7399" s="4" t="s">
        <v>177</v>
      </c>
      <c r="D7399" s="4" t="s">
        <v>41</v>
      </c>
      <c r="E7399" s="4" t="s">
        <v>197</v>
      </c>
      <c r="F7399" s="3">
        <v>43018</v>
      </c>
      <c r="G7399" s="3">
        <v>43027</v>
      </c>
      <c r="H7399">
        <v>0</v>
      </c>
      <c r="I7399" s="4" t="s">
        <v>9014</v>
      </c>
      <c r="J7399" s="4" t="s">
        <v>9015</v>
      </c>
      <c r="K7399" s="4" t="s">
        <v>9012</v>
      </c>
      <c r="L7399">
        <v>55</v>
      </c>
      <c r="M7399" s="4" t="s">
        <v>36</v>
      </c>
      <c r="N7399">
        <v>1998</v>
      </c>
      <c r="O7399">
        <v>2714.9</v>
      </c>
      <c r="P7399">
        <v>2641</v>
      </c>
      <c r="Q7399" s="4" t="s">
        <v>23</v>
      </c>
      <c r="R7399" s="4" t="s">
        <v>21</v>
      </c>
      <c r="S7399">
        <v>9</v>
      </c>
    </row>
    <row r="7400" spans="1:19">
      <c r="A7400" s="4" t="s">
        <v>7607</v>
      </c>
      <c r="B7400" s="4" t="s">
        <v>183</v>
      </c>
      <c r="C7400" s="4" t="s">
        <v>171</v>
      </c>
      <c r="D7400" s="4" t="s">
        <v>70</v>
      </c>
      <c r="E7400" s="4" t="s">
        <v>172</v>
      </c>
      <c r="F7400" s="3">
        <v>43018</v>
      </c>
      <c r="G7400" s="3">
        <v>43019</v>
      </c>
      <c r="H7400">
        <v>1166</v>
      </c>
      <c r="I7400" s="4" t="s">
        <v>9014</v>
      </c>
      <c r="J7400" s="4" t="s">
        <v>9015</v>
      </c>
      <c r="K7400" s="4" t="s">
        <v>9010</v>
      </c>
      <c r="L7400">
        <v>1096</v>
      </c>
      <c r="M7400" s="4" t="s">
        <v>55</v>
      </c>
      <c r="N7400">
        <v>2007</v>
      </c>
      <c r="O7400">
        <v>86.68</v>
      </c>
      <c r="P7400">
        <v>187</v>
      </c>
      <c r="Q7400" s="4" t="s">
        <v>23</v>
      </c>
      <c r="R7400" s="4" t="s">
        <v>56</v>
      </c>
      <c r="S7400">
        <v>1</v>
      </c>
    </row>
    <row r="7401" spans="1:19">
      <c r="A7401" s="4" t="s">
        <v>7608</v>
      </c>
      <c r="B7401" s="4" t="s">
        <v>261</v>
      </c>
      <c r="C7401" s="4" t="s">
        <v>177</v>
      </c>
      <c r="D7401" s="4" t="s">
        <v>83</v>
      </c>
      <c r="E7401" s="4" t="s">
        <v>197</v>
      </c>
      <c r="F7401" s="3">
        <v>43018</v>
      </c>
      <c r="G7401" s="3">
        <v>43026</v>
      </c>
      <c r="H7401">
        <v>0</v>
      </c>
      <c r="I7401" s="4" t="s">
        <v>9021</v>
      </c>
      <c r="J7401" s="4" t="s">
        <v>9019</v>
      </c>
      <c r="K7401" s="4" t="s">
        <v>9012</v>
      </c>
      <c r="L7401">
        <v>55</v>
      </c>
      <c r="M7401" s="4" t="s">
        <v>33</v>
      </c>
      <c r="N7401">
        <v>2004</v>
      </c>
      <c r="O7401">
        <v>702.72</v>
      </c>
      <c r="P7401">
        <v>1831</v>
      </c>
      <c r="Q7401" s="4" t="s">
        <v>23</v>
      </c>
      <c r="R7401" s="4" t="s">
        <v>24</v>
      </c>
      <c r="S7401">
        <v>8</v>
      </c>
    </row>
    <row r="7402" spans="1:19">
      <c r="A7402" s="4" t="s">
        <v>7609</v>
      </c>
      <c r="B7402" s="4" t="s">
        <v>279</v>
      </c>
      <c r="C7402" s="4" t="s">
        <v>171</v>
      </c>
      <c r="D7402" s="4" t="s">
        <v>82</v>
      </c>
      <c r="E7402" s="4" t="s">
        <v>197</v>
      </c>
      <c r="F7402" s="3">
        <v>43018</v>
      </c>
      <c r="G7402" s="3">
        <v>43023</v>
      </c>
      <c r="H7402">
        <v>0</v>
      </c>
      <c r="I7402" s="4" t="s">
        <v>9018</v>
      </c>
      <c r="J7402" s="4" t="s">
        <v>9019</v>
      </c>
      <c r="K7402" s="4" t="s">
        <v>9010</v>
      </c>
      <c r="L7402">
        <v>1096</v>
      </c>
      <c r="M7402" s="4" t="s">
        <v>36</v>
      </c>
      <c r="N7402">
        <v>1982</v>
      </c>
      <c r="O7402">
        <v>11698.03</v>
      </c>
      <c r="P7402">
        <v>34288</v>
      </c>
      <c r="Q7402" s="4" t="s">
        <v>23</v>
      </c>
      <c r="R7402" s="4" t="s">
        <v>24</v>
      </c>
      <c r="S7402">
        <v>5</v>
      </c>
    </row>
    <row r="7403" spans="1:19">
      <c r="A7403" s="4" t="s">
        <v>7610</v>
      </c>
      <c r="B7403" s="4" t="s">
        <v>210</v>
      </c>
      <c r="C7403" s="4" t="s">
        <v>171</v>
      </c>
      <c r="D7403" s="4" t="s">
        <v>125</v>
      </c>
      <c r="E7403" s="4" t="s">
        <v>197</v>
      </c>
      <c r="F7403" s="3">
        <v>43018</v>
      </c>
      <c r="G7403" s="3">
        <v>43052</v>
      </c>
      <c r="H7403">
        <v>0</v>
      </c>
      <c r="I7403" s="4" t="s">
        <v>9021</v>
      </c>
      <c r="J7403" s="4" t="s">
        <v>9019</v>
      </c>
      <c r="K7403" s="4" t="s">
        <v>9010</v>
      </c>
      <c r="L7403">
        <v>1096</v>
      </c>
      <c r="M7403" s="4" t="s">
        <v>33</v>
      </c>
      <c r="N7403">
        <v>2005</v>
      </c>
      <c r="O7403">
        <v>2261.0500000000002</v>
      </c>
      <c r="P7403">
        <v>3851</v>
      </c>
      <c r="Q7403" s="4" t="s">
        <v>23</v>
      </c>
      <c r="R7403" s="4" t="s">
        <v>24</v>
      </c>
      <c r="S7403">
        <v>34</v>
      </c>
    </row>
    <row r="7404" spans="1:19">
      <c r="A7404" s="4" t="s">
        <v>7611</v>
      </c>
      <c r="B7404" s="4" t="s">
        <v>210</v>
      </c>
      <c r="C7404" s="4" t="s">
        <v>9011</v>
      </c>
      <c r="D7404" s="4" t="s">
        <v>127</v>
      </c>
      <c r="E7404" s="4" t="s">
        <v>172</v>
      </c>
      <c r="F7404" s="3">
        <v>43018</v>
      </c>
      <c r="G7404" s="3">
        <v>43087</v>
      </c>
      <c r="H7404">
        <v>5112</v>
      </c>
      <c r="I7404" s="4" t="s">
        <v>9021</v>
      </c>
      <c r="J7404" s="4" t="s">
        <v>9019</v>
      </c>
      <c r="K7404" s="4" t="s">
        <v>9010</v>
      </c>
      <c r="L7404">
        <v>4821</v>
      </c>
      <c r="M7404" s="4" t="s">
        <v>9322</v>
      </c>
      <c r="N7404">
        <v>2011</v>
      </c>
      <c r="O7404">
        <v>40.79</v>
      </c>
      <c r="P7404">
        <v>142</v>
      </c>
      <c r="Q7404" s="4" t="s">
        <v>128</v>
      </c>
      <c r="R7404" s="4" t="s">
        <v>24</v>
      </c>
      <c r="S7404">
        <v>69</v>
      </c>
    </row>
    <row r="7405" spans="1:19">
      <c r="A7405" s="4" t="s">
        <v>7612</v>
      </c>
      <c r="B7405" s="4" t="s">
        <v>174</v>
      </c>
      <c r="C7405" s="4" t="s">
        <v>171</v>
      </c>
      <c r="D7405" s="4" t="s">
        <v>118</v>
      </c>
      <c r="E7405" s="4" t="s">
        <v>197</v>
      </c>
      <c r="F7405" s="3">
        <v>43018</v>
      </c>
      <c r="G7405" s="3">
        <v>43095</v>
      </c>
      <c r="H7405">
        <v>0</v>
      </c>
      <c r="I7405" s="4" t="s">
        <v>9016</v>
      </c>
      <c r="J7405" s="4" t="s">
        <v>9015</v>
      </c>
      <c r="K7405" s="4" t="s">
        <v>9010</v>
      </c>
      <c r="L7405">
        <v>1096</v>
      </c>
      <c r="M7405" s="4" t="s">
        <v>33</v>
      </c>
      <c r="N7405">
        <v>1995</v>
      </c>
      <c r="O7405">
        <v>332.43</v>
      </c>
      <c r="P7405">
        <v>799</v>
      </c>
      <c r="Q7405" s="4" t="s">
        <v>23</v>
      </c>
      <c r="R7405" s="4" t="s">
        <v>24</v>
      </c>
      <c r="S7405">
        <v>77</v>
      </c>
    </row>
    <row r="7406" spans="1:19">
      <c r="A7406" s="4" t="s">
        <v>7613</v>
      </c>
      <c r="B7406" s="4" t="s">
        <v>174</v>
      </c>
      <c r="C7406" s="4" t="s">
        <v>9011</v>
      </c>
      <c r="D7406" s="4" t="s">
        <v>92</v>
      </c>
      <c r="E7406" s="4" t="s">
        <v>197</v>
      </c>
      <c r="F7406" s="3">
        <v>43018</v>
      </c>
      <c r="G7406" s="3">
        <v>43022</v>
      </c>
      <c r="H7406">
        <v>0</v>
      </c>
      <c r="I7406" s="4" t="s">
        <v>9016</v>
      </c>
      <c r="J7406" s="4" t="s">
        <v>9015</v>
      </c>
      <c r="K7406" s="4" t="s">
        <v>9010</v>
      </c>
      <c r="L7406">
        <v>4821</v>
      </c>
      <c r="M7406" s="4" t="s">
        <v>73</v>
      </c>
      <c r="N7406">
        <v>1997</v>
      </c>
      <c r="O7406">
        <v>2041.73</v>
      </c>
      <c r="P7406">
        <v>5276</v>
      </c>
      <c r="Q7406" s="4" t="s">
        <v>23</v>
      </c>
      <c r="R7406" s="4" t="s">
        <v>24</v>
      </c>
      <c r="S7406">
        <v>4</v>
      </c>
    </row>
    <row r="7407" spans="1:19">
      <c r="A7407" s="4" t="s">
        <v>7614</v>
      </c>
      <c r="B7407" s="4" t="s">
        <v>203</v>
      </c>
      <c r="C7407" s="4" t="s">
        <v>192</v>
      </c>
      <c r="D7407" s="4" t="s">
        <v>87</v>
      </c>
      <c r="E7407" s="4" t="s">
        <v>197</v>
      </c>
      <c r="F7407" s="3">
        <v>43018</v>
      </c>
      <c r="G7407" s="3">
        <v>43023</v>
      </c>
      <c r="H7407">
        <v>0</v>
      </c>
      <c r="I7407" s="4" t="s">
        <v>9023</v>
      </c>
      <c r="J7407" s="4" t="s">
        <v>9024</v>
      </c>
      <c r="K7407" s="4" t="s">
        <v>9012</v>
      </c>
      <c r="L7407">
        <v>3393</v>
      </c>
      <c r="M7407" s="4" t="s">
        <v>26</v>
      </c>
      <c r="N7407">
        <v>2004</v>
      </c>
      <c r="O7407">
        <v>1618.89</v>
      </c>
      <c r="P7407">
        <v>3889</v>
      </c>
      <c r="Q7407" s="4" t="s">
        <v>23</v>
      </c>
      <c r="R7407" s="4" t="s">
        <v>24</v>
      </c>
      <c r="S7407">
        <v>5</v>
      </c>
    </row>
    <row r="7408" spans="1:19">
      <c r="A7408" s="4" t="s">
        <v>7615</v>
      </c>
      <c r="B7408" s="4" t="s">
        <v>343</v>
      </c>
      <c r="C7408" s="4" t="s">
        <v>192</v>
      </c>
      <c r="D7408" s="4" t="s">
        <v>119</v>
      </c>
      <c r="E7408" s="4" t="s">
        <v>172</v>
      </c>
      <c r="F7408" s="3">
        <v>43018</v>
      </c>
      <c r="G7408" s="3">
        <v>43028</v>
      </c>
      <c r="H7408">
        <v>3892</v>
      </c>
      <c r="I7408" s="4" t="s">
        <v>9016</v>
      </c>
      <c r="J7408" s="4" t="s">
        <v>9015</v>
      </c>
      <c r="K7408" s="4" t="s">
        <v>9012</v>
      </c>
      <c r="L7408">
        <v>3393</v>
      </c>
      <c r="M7408" s="4" t="s">
        <v>55</v>
      </c>
      <c r="N7408">
        <v>1988</v>
      </c>
      <c r="O7408">
        <v>5266.09</v>
      </c>
      <c r="P7408">
        <v>8595</v>
      </c>
      <c r="Q7408" s="4" t="s">
        <v>23</v>
      </c>
      <c r="R7408" s="4" t="s">
        <v>56</v>
      </c>
      <c r="S7408">
        <v>10</v>
      </c>
    </row>
    <row r="7409" spans="1:19">
      <c r="A7409" s="4" t="s">
        <v>7616</v>
      </c>
      <c r="B7409" s="4" t="s">
        <v>219</v>
      </c>
      <c r="C7409" s="4" t="s">
        <v>179</v>
      </c>
      <c r="D7409" s="4" t="s">
        <v>44</v>
      </c>
      <c r="E7409" s="4" t="s">
        <v>172</v>
      </c>
      <c r="F7409" s="3">
        <v>43018</v>
      </c>
      <c r="G7409" s="3">
        <v>43019</v>
      </c>
      <c r="H7409">
        <v>473</v>
      </c>
      <c r="I7409" s="4" t="s">
        <v>9026</v>
      </c>
      <c r="J7409" s="4" t="s">
        <v>9024</v>
      </c>
      <c r="K7409" s="4" t="s">
        <v>9010</v>
      </c>
      <c r="L7409">
        <v>550</v>
      </c>
      <c r="M7409" s="4" t="s">
        <v>36</v>
      </c>
      <c r="N7409">
        <v>2013</v>
      </c>
      <c r="O7409">
        <v>98.79</v>
      </c>
      <c r="P7409">
        <v>96</v>
      </c>
      <c r="Q7409" s="4" t="s">
        <v>23</v>
      </c>
      <c r="R7409" s="4" t="s">
        <v>35</v>
      </c>
      <c r="S7409">
        <v>1</v>
      </c>
    </row>
    <row r="7410" spans="1:19">
      <c r="A7410" s="4" t="s">
        <v>7617</v>
      </c>
      <c r="B7410" s="4" t="s">
        <v>230</v>
      </c>
      <c r="C7410" s="4" t="s">
        <v>179</v>
      </c>
      <c r="D7410" s="4" t="s">
        <v>74</v>
      </c>
      <c r="E7410" s="4" t="s">
        <v>197</v>
      </c>
      <c r="F7410" s="3">
        <v>43018</v>
      </c>
      <c r="G7410" s="3">
        <v>43022</v>
      </c>
      <c r="H7410">
        <v>0</v>
      </c>
      <c r="I7410" s="4" t="s">
        <v>9026</v>
      </c>
      <c r="J7410" s="4" t="s">
        <v>9024</v>
      </c>
      <c r="K7410" s="4" t="s">
        <v>9010</v>
      </c>
      <c r="L7410">
        <v>550</v>
      </c>
      <c r="M7410" s="4" t="s">
        <v>33</v>
      </c>
      <c r="N7410">
        <v>2003</v>
      </c>
      <c r="O7410">
        <v>223.8</v>
      </c>
      <c r="P7410">
        <v>299</v>
      </c>
      <c r="Q7410" s="4" t="s">
        <v>23</v>
      </c>
      <c r="R7410" s="4" t="s">
        <v>24</v>
      </c>
      <c r="S7410">
        <v>4</v>
      </c>
    </row>
    <row r="7411" spans="1:19">
      <c r="A7411" s="4" t="s">
        <v>7618</v>
      </c>
      <c r="B7411" s="4" t="s">
        <v>230</v>
      </c>
      <c r="C7411" s="4" t="s">
        <v>171</v>
      </c>
      <c r="D7411" s="4" t="s">
        <v>105</v>
      </c>
      <c r="E7411" s="4" t="s">
        <v>197</v>
      </c>
      <c r="F7411" s="3">
        <v>43018</v>
      </c>
      <c r="G7411" s="3">
        <v>43019</v>
      </c>
      <c r="H7411">
        <v>0</v>
      </c>
      <c r="I7411" s="4" t="s">
        <v>9026</v>
      </c>
      <c r="J7411" s="4" t="s">
        <v>9024</v>
      </c>
      <c r="K7411" s="4" t="s">
        <v>9010</v>
      </c>
      <c r="L7411">
        <v>1096</v>
      </c>
      <c r="M7411" s="4" t="s">
        <v>36</v>
      </c>
      <c r="N7411">
        <v>1996</v>
      </c>
      <c r="O7411">
        <v>6354.87</v>
      </c>
      <c r="P7411">
        <v>16780</v>
      </c>
      <c r="Q7411" s="4" t="s">
        <v>23</v>
      </c>
      <c r="R7411" s="4" t="s">
        <v>35</v>
      </c>
      <c r="S7411">
        <v>1</v>
      </c>
    </row>
    <row r="7412" spans="1:19">
      <c r="A7412" s="4" t="s">
        <v>7619</v>
      </c>
      <c r="B7412" s="4" t="s">
        <v>230</v>
      </c>
      <c r="C7412" s="4" t="s">
        <v>179</v>
      </c>
      <c r="D7412" s="4" t="s">
        <v>54</v>
      </c>
      <c r="E7412" s="4" t="s">
        <v>172</v>
      </c>
      <c r="F7412" s="3">
        <v>43018</v>
      </c>
      <c r="G7412" s="3">
        <v>43059</v>
      </c>
      <c r="H7412">
        <v>511</v>
      </c>
      <c r="I7412" s="4" t="s">
        <v>9026</v>
      </c>
      <c r="J7412" s="4" t="s">
        <v>9024</v>
      </c>
      <c r="K7412" s="4" t="s">
        <v>9010</v>
      </c>
      <c r="L7412">
        <v>550</v>
      </c>
      <c r="M7412" s="4" t="s">
        <v>55</v>
      </c>
      <c r="N7412">
        <v>1995</v>
      </c>
      <c r="O7412">
        <v>1825.82</v>
      </c>
      <c r="P7412">
        <v>5595</v>
      </c>
      <c r="Q7412" s="4" t="s">
        <v>23</v>
      </c>
      <c r="R7412" s="4" t="s">
        <v>56</v>
      </c>
      <c r="S7412">
        <v>41</v>
      </c>
    </row>
    <row r="7413" spans="1:19">
      <c r="A7413" s="4" t="s">
        <v>7620</v>
      </c>
      <c r="B7413" s="4" t="s">
        <v>230</v>
      </c>
      <c r="C7413" s="4" t="s">
        <v>179</v>
      </c>
      <c r="D7413" s="4" t="s">
        <v>76</v>
      </c>
      <c r="E7413" s="4" t="s">
        <v>172</v>
      </c>
      <c r="F7413" s="3">
        <v>43018</v>
      </c>
      <c r="G7413" s="3">
        <v>43020</v>
      </c>
      <c r="H7413">
        <v>509</v>
      </c>
      <c r="I7413" s="4" t="s">
        <v>9026</v>
      </c>
      <c r="J7413" s="4" t="s">
        <v>9024</v>
      </c>
      <c r="K7413" s="4" t="s">
        <v>9010</v>
      </c>
      <c r="L7413">
        <v>550</v>
      </c>
      <c r="M7413" s="4" t="s">
        <v>9322</v>
      </c>
      <c r="N7413">
        <v>1997</v>
      </c>
      <c r="O7413">
        <v>8170.38</v>
      </c>
      <c r="P7413">
        <v>16499</v>
      </c>
      <c r="Q7413" s="4" t="s">
        <v>77</v>
      </c>
      <c r="R7413" s="4" t="s">
        <v>24</v>
      </c>
      <c r="S7413">
        <v>2</v>
      </c>
    </row>
    <row r="7414" spans="1:19">
      <c r="A7414" s="4" t="s">
        <v>7621</v>
      </c>
      <c r="B7414" s="4" t="s">
        <v>230</v>
      </c>
      <c r="C7414" s="4" t="s">
        <v>179</v>
      </c>
      <c r="D7414" s="4" t="s">
        <v>86</v>
      </c>
      <c r="E7414" s="4" t="s">
        <v>172</v>
      </c>
      <c r="F7414" s="3">
        <v>43018</v>
      </c>
      <c r="G7414" s="3">
        <v>43030</v>
      </c>
      <c r="H7414">
        <v>528</v>
      </c>
      <c r="I7414" s="4" t="s">
        <v>9026</v>
      </c>
      <c r="J7414" s="4" t="s">
        <v>9024</v>
      </c>
      <c r="K7414" s="4" t="s">
        <v>9010</v>
      </c>
      <c r="L7414">
        <v>550</v>
      </c>
      <c r="M7414" s="4" t="s">
        <v>26</v>
      </c>
      <c r="N7414">
        <v>1985</v>
      </c>
      <c r="O7414">
        <v>2741.37</v>
      </c>
      <c r="P7414">
        <v>9226</v>
      </c>
      <c r="Q7414" s="4" t="s">
        <v>23</v>
      </c>
      <c r="R7414" s="4" t="s">
        <v>24</v>
      </c>
      <c r="S7414">
        <v>12</v>
      </c>
    </row>
    <row r="7415" spans="1:19">
      <c r="A7415" s="4" t="s">
        <v>7622</v>
      </c>
      <c r="B7415" s="4" t="s">
        <v>230</v>
      </c>
      <c r="C7415" s="4" t="s">
        <v>179</v>
      </c>
      <c r="D7415" s="4" t="s">
        <v>115</v>
      </c>
      <c r="E7415" s="4" t="s">
        <v>172</v>
      </c>
      <c r="F7415" s="3">
        <v>43018</v>
      </c>
      <c r="G7415" s="3">
        <v>43022</v>
      </c>
      <c r="H7415">
        <v>549</v>
      </c>
      <c r="I7415" s="4" t="s">
        <v>9026</v>
      </c>
      <c r="J7415" s="4" t="s">
        <v>9024</v>
      </c>
      <c r="K7415" s="4" t="s">
        <v>9010</v>
      </c>
      <c r="L7415">
        <v>550</v>
      </c>
      <c r="M7415" s="4" t="s">
        <v>46</v>
      </c>
      <c r="N7415">
        <v>2008</v>
      </c>
      <c r="O7415">
        <v>894.37</v>
      </c>
      <c r="P7415">
        <v>1593</v>
      </c>
      <c r="Q7415" s="4" t="s">
        <v>116</v>
      </c>
      <c r="R7415" s="4" t="s">
        <v>24</v>
      </c>
      <c r="S7415">
        <v>4</v>
      </c>
    </row>
    <row r="7416" spans="1:19">
      <c r="A7416" s="4" t="s">
        <v>7623</v>
      </c>
      <c r="B7416" s="4" t="s">
        <v>256</v>
      </c>
      <c r="C7416" s="4" t="s">
        <v>179</v>
      </c>
      <c r="D7416" s="4" t="s">
        <v>104</v>
      </c>
      <c r="E7416" s="4" t="s">
        <v>197</v>
      </c>
      <c r="F7416" s="3">
        <v>43018</v>
      </c>
      <c r="G7416" s="3">
        <v>43094</v>
      </c>
      <c r="H7416">
        <v>0</v>
      </c>
      <c r="I7416" s="4" t="s">
        <v>9014</v>
      </c>
      <c r="J7416" s="4" t="s">
        <v>9015</v>
      </c>
      <c r="K7416" s="4" t="s">
        <v>9010</v>
      </c>
      <c r="L7416">
        <v>550</v>
      </c>
      <c r="M7416" s="4" t="s">
        <v>9322</v>
      </c>
      <c r="N7416">
        <v>1983</v>
      </c>
      <c r="O7416">
        <v>1008.06</v>
      </c>
      <c r="P7416">
        <v>1238</v>
      </c>
      <c r="Q7416" s="4" t="s">
        <v>23</v>
      </c>
      <c r="R7416" s="4" t="s">
        <v>24</v>
      </c>
      <c r="S7416">
        <v>76</v>
      </c>
    </row>
    <row r="7417" spans="1:19">
      <c r="A7417" s="4" t="s">
        <v>7624</v>
      </c>
      <c r="B7417" s="4" t="s">
        <v>256</v>
      </c>
      <c r="C7417" s="4" t="s">
        <v>177</v>
      </c>
      <c r="D7417" s="4" t="s">
        <v>70</v>
      </c>
      <c r="E7417" s="4" t="s">
        <v>197</v>
      </c>
      <c r="F7417" s="3">
        <v>43018</v>
      </c>
      <c r="G7417" s="3">
        <v>43027</v>
      </c>
      <c r="H7417">
        <v>0</v>
      </c>
      <c r="I7417" s="4" t="s">
        <v>9014</v>
      </c>
      <c r="J7417" s="4" t="s">
        <v>9015</v>
      </c>
      <c r="K7417" s="4" t="s">
        <v>9012</v>
      </c>
      <c r="L7417">
        <v>55</v>
      </c>
      <c r="M7417" s="4" t="s">
        <v>55</v>
      </c>
      <c r="N7417">
        <v>2007</v>
      </c>
      <c r="O7417">
        <v>86.68</v>
      </c>
      <c r="P7417">
        <v>187</v>
      </c>
      <c r="Q7417" s="4" t="s">
        <v>23</v>
      </c>
      <c r="R7417" s="4" t="s">
        <v>56</v>
      </c>
      <c r="S7417">
        <v>9</v>
      </c>
    </row>
    <row r="7418" spans="1:19">
      <c r="A7418" s="4" t="s">
        <v>7625</v>
      </c>
      <c r="B7418" s="4" t="s">
        <v>244</v>
      </c>
      <c r="C7418" s="4" t="s">
        <v>179</v>
      </c>
      <c r="D7418" s="4" t="s">
        <v>106</v>
      </c>
      <c r="E7418" s="4" t="s">
        <v>197</v>
      </c>
      <c r="F7418" s="3">
        <v>43018</v>
      </c>
      <c r="G7418" s="3">
        <v>43027</v>
      </c>
      <c r="H7418">
        <v>0</v>
      </c>
      <c r="I7418" s="4" t="s">
        <v>9016</v>
      </c>
      <c r="J7418" s="4" t="s">
        <v>9015</v>
      </c>
      <c r="K7418" s="4" t="s">
        <v>9010</v>
      </c>
      <c r="L7418">
        <v>550</v>
      </c>
      <c r="M7418" s="4" t="s">
        <v>46</v>
      </c>
      <c r="N7418">
        <v>2012</v>
      </c>
      <c r="O7418">
        <v>45.39</v>
      </c>
      <c r="P7418">
        <v>100</v>
      </c>
      <c r="Q7418" s="4" t="s">
        <v>23</v>
      </c>
      <c r="R7418" s="4" t="s">
        <v>47</v>
      </c>
      <c r="S7418">
        <v>9</v>
      </c>
    </row>
    <row r="7419" spans="1:19">
      <c r="A7419" s="4" t="s">
        <v>7626</v>
      </c>
      <c r="B7419" s="4" t="s">
        <v>244</v>
      </c>
      <c r="C7419" s="4" t="s">
        <v>192</v>
      </c>
      <c r="D7419" s="4" t="s">
        <v>68</v>
      </c>
      <c r="E7419" s="4" t="s">
        <v>172</v>
      </c>
      <c r="F7419" s="3">
        <v>43018</v>
      </c>
      <c r="G7419" s="3">
        <v>43025</v>
      </c>
      <c r="H7419">
        <v>3578</v>
      </c>
      <c r="I7419" s="4" t="s">
        <v>9016</v>
      </c>
      <c r="J7419" s="4" t="s">
        <v>9015</v>
      </c>
      <c r="K7419" s="4" t="s">
        <v>9012</v>
      </c>
      <c r="L7419">
        <v>3393</v>
      </c>
      <c r="M7419" s="4" t="s">
        <v>9322</v>
      </c>
      <c r="N7419">
        <v>2000</v>
      </c>
      <c r="O7419">
        <v>1223.72</v>
      </c>
      <c r="P7419">
        <v>2497</v>
      </c>
      <c r="Q7419" s="4" t="s">
        <v>69</v>
      </c>
      <c r="R7419" s="4" t="s">
        <v>24</v>
      </c>
      <c r="S7419">
        <v>7</v>
      </c>
    </row>
    <row r="7420" spans="1:19">
      <c r="A7420" s="4" t="s">
        <v>7627</v>
      </c>
      <c r="B7420" s="4" t="s">
        <v>170</v>
      </c>
      <c r="C7420" s="4" t="s">
        <v>179</v>
      </c>
      <c r="D7420" s="4" t="s">
        <v>45</v>
      </c>
      <c r="E7420" s="4" t="s">
        <v>172</v>
      </c>
      <c r="F7420" s="3">
        <v>43018</v>
      </c>
      <c r="G7420" s="3">
        <v>43098</v>
      </c>
      <c r="H7420">
        <v>523</v>
      </c>
      <c r="I7420" s="4" t="s">
        <v>9014</v>
      </c>
      <c r="J7420" s="4" t="s">
        <v>9015</v>
      </c>
      <c r="K7420" s="4" t="s">
        <v>9010</v>
      </c>
      <c r="L7420">
        <v>550</v>
      </c>
      <c r="M7420" s="4" t="s">
        <v>46</v>
      </c>
      <c r="N7420">
        <v>1995</v>
      </c>
      <c r="O7420">
        <v>2173.98</v>
      </c>
      <c r="P7420">
        <v>2928</v>
      </c>
      <c r="Q7420" s="4" t="s">
        <v>23</v>
      </c>
      <c r="R7420" s="4" t="s">
        <v>47</v>
      </c>
      <c r="S7420">
        <v>80</v>
      </c>
    </row>
    <row r="7421" spans="1:19">
      <c r="A7421" s="4" t="s">
        <v>7628</v>
      </c>
      <c r="B7421" s="4" t="s">
        <v>226</v>
      </c>
      <c r="C7421" s="4" t="s">
        <v>9011</v>
      </c>
      <c r="D7421" s="4" t="s">
        <v>127</v>
      </c>
      <c r="E7421" s="4" t="s">
        <v>172</v>
      </c>
      <c r="F7421" s="3">
        <v>43018</v>
      </c>
      <c r="G7421" s="3">
        <v>43019</v>
      </c>
      <c r="H7421">
        <v>4575</v>
      </c>
      <c r="I7421" s="4" t="s">
        <v>9018</v>
      </c>
      <c r="J7421" s="4" t="s">
        <v>9019</v>
      </c>
      <c r="K7421" s="4" t="s">
        <v>9010</v>
      </c>
      <c r="L7421">
        <v>4821</v>
      </c>
      <c r="M7421" s="4" t="s">
        <v>9322</v>
      </c>
      <c r="N7421">
        <v>2011</v>
      </c>
      <c r="O7421">
        <v>40.79</v>
      </c>
      <c r="P7421">
        <v>142</v>
      </c>
      <c r="Q7421" s="4" t="s">
        <v>128</v>
      </c>
      <c r="R7421" s="4" t="s">
        <v>24</v>
      </c>
      <c r="S7421">
        <v>1</v>
      </c>
    </row>
    <row r="7422" spans="1:19">
      <c r="A7422" s="4" t="s">
        <v>7629</v>
      </c>
      <c r="B7422" s="4" t="s">
        <v>185</v>
      </c>
      <c r="C7422" s="4" t="s">
        <v>9011</v>
      </c>
      <c r="D7422" s="4" t="s">
        <v>98</v>
      </c>
      <c r="E7422" s="4" t="s">
        <v>172</v>
      </c>
      <c r="F7422" s="3">
        <v>43018</v>
      </c>
      <c r="G7422" s="3">
        <v>43020</v>
      </c>
      <c r="H7422">
        <v>4552</v>
      </c>
      <c r="I7422" s="4" t="s">
        <v>9023</v>
      </c>
      <c r="J7422" s="4" t="s">
        <v>9024</v>
      </c>
      <c r="K7422" s="4" t="s">
        <v>9010</v>
      </c>
      <c r="L7422">
        <v>4821</v>
      </c>
      <c r="M7422" s="4" t="s">
        <v>39</v>
      </c>
      <c r="N7422">
        <v>2002</v>
      </c>
      <c r="O7422">
        <v>349.81</v>
      </c>
      <c r="P7422">
        <v>315</v>
      </c>
      <c r="Q7422" s="4" t="s">
        <v>23</v>
      </c>
      <c r="R7422" s="4" t="s">
        <v>24</v>
      </c>
      <c r="S7422">
        <v>2</v>
      </c>
    </row>
    <row r="7423" spans="1:19">
      <c r="A7423" s="4" t="s">
        <v>7630</v>
      </c>
      <c r="B7423" s="4" t="s">
        <v>181</v>
      </c>
      <c r="C7423" s="4" t="s">
        <v>179</v>
      </c>
      <c r="D7423" s="4" t="s">
        <v>84</v>
      </c>
      <c r="E7423" s="4" t="s">
        <v>197</v>
      </c>
      <c r="F7423" s="3">
        <v>43018</v>
      </c>
      <c r="G7423" s="3">
        <v>43019</v>
      </c>
      <c r="H7423">
        <v>0</v>
      </c>
      <c r="I7423" s="4" t="s">
        <v>9026</v>
      </c>
      <c r="J7423" s="4" t="s">
        <v>9024</v>
      </c>
      <c r="K7423" s="4" t="s">
        <v>9010</v>
      </c>
      <c r="L7423">
        <v>550</v>
      </c>
      <c r="M7423" s="4" t="s">
        <v>9322</v>
      </c>
      <c r="N7423">
        <v>1980</v>
      </c>
      <c r="O7423">
        <v>7708.38</v>
      </c>
      <c r="P7423">
        <v>13756</v>
      </c>
      <c r="Q7423" s="4" t="s">
        <v>23</v>
      </c>
      <c r="R7423" s="4" t="s">
        <v>24</v>
      </c>
      <c r="S7423">
        <v>1</v>
      </c>
    </row>
    <row r="7424" spans="1:19">
      <c r="A7424" s="4" t="s">
        <v>7631</v>
      </c>
      <c r="B7424" s="4" t="s">
        <v>181</v>
      </c>
      <c r="C7424" s="4" t="s">
        <v>179</v>
      </c>
      <c r="D7424" s="4" t="s">
        <v>32</v>
      </c>
      <c r="E7424" s="4" t="s">
        <v>172</v>
      </c>
      <c r="F7424" s="3">
        <v>43018</v>
      </c>
      <c r="G7424" s="3">
        <v>43092</v>
      </c>
      <c r="H7424">
        <v>551</v>
      </c>
      <c r="I7424" s="4" t="s">
        <v>9026</v>
      </c>
      <c r="J7424" s="4" t="s">
        <v>9024</v>
      </c>
      <c r="K7424" s="4" t="s">
        <v>9010</v>
      </c>
      <c r="L7424">
        <v>550</v>
      </c>
      <c r="M7424" s="4" t="s">
        <v>33</v>
      </c>
      <c r="N7424">
        <v>2009</v>
      </c>
      <c r="O7424">
        <v>497.11</v>
      </c>
      <c r="P7424">
        <v>1588</v>
      </c>
      <c r="Q7424" s="4" t="s">
        <v>23</v>
      </c>
      <c r="R7424" s="4" t="s">
        <v>24</v>
      </c>
      <c r="S7424">
        <v>74</v>
      </c>
    </row>
    <row r="7425" spans="1:19">
      <c r="A7425" s="4" t="s">
        <v>7632</v>
      </c>
      <c r="B7425" s="4" t="s">
        <v>181</v>
      </c>
      <c r="C7425" s="4" t="s">
        <v>179</v>
      </c>
      <c r="D7425" s="4" t="s">
        <v>54</v>
      </c>
      <c r="E7425" s="4" t="s">
        <v>172</v>
      </c>
      <c r="F7425" s="3">
        <v>43018</v>
      </c>
      <c r="G7425" s="3">
        <v>43026</v>
      </c>
      <c r="H7425">
        <v>545</v>
      </c>
      <c r="I7425" s="4" t="s">
        <v>9026</v>
      </c>
      <c r="J7425" s="4" t="s">
        <v>9024</v>
      </c>
      <c r="K7425" s="4" t="s">
        <v>9010</v>
      </c>
      <c r="L7425">
        <v>550</v>
      </c>
      <c r="M7425" s="4" t="s">
        <v>55</v>
      </c>
      <c r="N7425">
        <v>1995</v>
      </c>
      <c r="O7425">
        <v>1825.82</v>
      </c>
      <c r="P7425">
        <v>5595</v>
      </c>
      <c r="Q7425" s="4" t="s">
        <v>23</v>
      </c>
      <c r="R7425" s="4" t="s">
        <v>56</v>
      </c>
      <c r="S7425">
        <v>8</v>
      </c>
    </row>
    <row r="7426" spans="1:19">
      <c r="A7426" s="4" t="s">
        <v>7633</v>
      </c>
      <c r="B7426" s="4" t="s">
        <v>181</v>
      </c>
      <c r="C7426" s="4" t="s">
        <v>171</v>
      </c>
      <c r="D7426" s="4" t="s">
        <v>124</v>
      </c>
      <c r="E7426" s="4" t="s">
        <v>172</v>
      </c>
      <c r="F7426" s="3">
        <v>43018</v>
      </c>
      <c r="G7426" s="3">
        <v>43023</v>
      </c>
      <c r="H7426">
        <v>1134</v>
      </c>
      <c r="I7426" s="4" t="s">
        <v>9026</v>
      </c>
      <c r="J7426" s="4" t="s">
        <v>9024</v>
      </c>
      <c r="K7426" s="4" t="s">
        <v>9010</v>
      </c>
      <c r="L7426">
        <v>1096</v>
      </c>
      <c r="M7426" s="4" t="s">
        <v>60</v>
      </c>
      <c r="N7426">
        <v>1983</v>
      </c>
      <c r="O7426">
        <v>2871.35</v>
      </c>
      <c r="P7426">
        <v>9561</v>
      </c>
      <c r="Q7426" s="4" t="s">
        <v>23</v>
      </c>
      <c r="R7426" s="4" t="s">
        <v>24</v>
      </c>
      <c r="S7426">
        <v>5</v>
      </c>
    </row>
    <row r="7427" spans="1:19">
      <c r="A7427" s="4" t="s">
        <v>7634</v>
      </c>
      <c r="B7427" s="4" t="s">
        <v>183</v>
      </c>
      <c r="C7427" s="4" t="s">
        <v>192</v>
      </c>
      <c r="D7427" s="4" t="s">
        <v>110</v>
      </c>
      <c r="E7427" s="4" t="s">
        <v>197</v>
      </c>
      <c r="F7427" s="3">
        <v>43019</v>
      </c>
      <c r="G7427" s="3">
        <v>43021</v>
      </c>
      <c r="H7427">
        <v>0</v>
      </c>
      <c r="I7427" s="4" t="s">
        <v>9014</v>
      </c>
      <c r="J7427" s="4" t="s">
        <v>9015</v>
      </c>
      <c r="K7427" s="4" t="s">
        <v>9012</v>
      </c>
      <c r="L7427">
        <v>3393</v>
      </c>
      <c r="M7427" s="4" t="s">
        <v>60</v>
      </c>
      <c r="N7427">
        <v>1997</v>
      </c>
      <c r="O7427">
        <v>291.27</v>
      </c>
      <c r="P7427">
        <v>586</v>
      </c>
      <c r="Q7427" s="4" t="s">
        <v>23</v>
      </c>
      <c r="R7427" s="4" t="s">
        <v>24</v>
      </c>
      <c r="S7427">
        <v>2</v>
      </c>
    </row>
    <row r="7428" spans="1:19">
      <c r="A7428" s="4" t="s">
        <v>7635</v>
      </c>
      <c r="B7428" s="4" t="s">
        <v>183</v>
      </c>
      <c r="C7428" s="4" t="s">
        <v>192</v>
      </c>
      <c r="D7428" s="4" t="s">
        <v>106</v>
      </c>
      <c r="E7428" s="4" t="s">
        <v>172</v>
      </c>
      <c r="F7428" s="3">
        <v>43019</v>
      </c>
      <c r="G7428" s="3">
        <v>43024</v>
      </c>
      <c r="H7428">
        <v>3434</v>
      </c>
      <c r="I7428" s="4" t="s">
        <v>9014</v>
      </c>
      <c r="J7428" s="4" t="s">
        <v>9015</v>
      </c>
      <c r="K7428" s="4" t="s">
        <v>9012</v>
      </c>
      <c r="L7428">
        <v>3393</v>
      </c>
      <c r="M7428" s="4" t="s">
        <v>46</v>
      </c>
      <c r="N7428">
        <v>2012</v>
      </c>
      <c r="O7428">
        <v>45.39</v>
      </c>
      <c r="P7428">
        <v>100</v>
      </c>
      <c r="Q7428" s="4" t="s">
        <v>23</v>
      </c>
      <c r="R7428" s="4" t="s">
        <v>47</v>
      </c>
      <c r="S7428">
        <v>5</v>
      </c>
    </row>
    <row r="7429" spans="1:19">
      <c r="A7429" s="4" t="s">
        <v>7636</v>
      </c>
      <c r="B7429" s="4" t="s">
        <v>261</v>
      </c>
      <c r="C7429" s="4" t="s">
        <v>179</v>
      </c>
      <c r="D7429" s="4" t="s">
        <v>42</v>
      </c>
      <c r="E7429" s="4" t="s">
        <v>172</v>
      </c>
      <c r="F7429" s="3">
        <v>43019</v>
      </c>
      <c r="G7429" s="3">
        <v>43096</v>
      </c>
      <c r="H7429">
        <v>505</v>
      </c>
      <c r="I7429" s="4" t="s">
        <v>9021</v>
      </c>
      <c r="J7429" s="4" t="s">
        <v>9019</v>
      </c>
      <c r="K7429" s="4" t="s">
        <v>9010</v>
      </c>
      <c r="L7429">
        <v>550</v>
      </c>
      <c r="M7429" s="4" t="s">
        <v>26</v>
      </c>
      <c r="N7429">
        <v>2017</v>
      </c>
      <c r="O7429">
        <v>4.54</v>
      </c>
      <c r="P7429">
        <v>9</v>
      </c>
      <c r="Q7429" s="4" t="s">
        <v>23</v>
      </c>
      <c r="R7429" s="4" t="s">
        <v>24</v>
      </c>
      <c r="S7429">
        <v>77</v>
      </c>
    </row>
    <row r="7430" spans="1:19">
      <c r="A7430" s="4" t="s">
        <v>7637</v>
      </c>
      <c r="B7430" s="4" t="s">
        <v>261</v>
      </c>
      <c r="C7430" s="4" t="s">
        <v>171</v>
      </c>
      <c r="D7430" s="4" t="s">
        <v>63</v>
      </c>
      <c r="E7430" s="4" t="s">
        <v>172</v>
      </c>
      <c r="F7430" s="3">
        <v>43019</v>
      </c>
      <c r="G7430" s="3">
        <v>43029</v>
      </c>
      <c r="H7430">
        <v>1066</v>
      </c>
      <c r="I7430" s="4" t="s">
        <v>9021</v>
      </c>
      <c r="J7430" s="4" t="s">
        <v>9019</v>
      </c>
      <c r="K7430" s="4" t="s">
        <v>9010</v>
      </c>
      <c r="L7430">
        <v>1096</v>
      </c>
      <c r="M7430" s="4" t="s">
        <v>33</v>
      </c>
      <c r="N7430">
        <v>1995</v>
      </c>
      <c r="O7430">
        <v>5158.71</v>
      </c>
      <c r="P7430">
        <v>17479</v>
      </c>
      <c r="Q7430" s="4" t="s">
        <v>64</v>
      </c>
      <c r="R7430" s="4" t="s">
        <v>24</v>
      </c>
      <c r="S7430">
        <v>10</v>
      </c>
    </row>
    <row r="7431" spans="1:19">
      <c r="A7431" s="4" t="s">
        <v>7638</v>
      </c>
      <c r="B7431" s="4" t="s">
        <v>246</v>
      </c>
      <c r="C7431" s="4" t="s">
        <v>179</v>
      </c>
      <c r="D7431" s="4" t="s">
        <v>126</v>
      </c>
      <c r="E7431" s="4" t="s">
        <v>172</v>
      </c>
      <c r="F7431" s="3">
        <v>43019</v>
      </c>
      <c r="G7431" s="3">
        <v>43051</v>
      </c>
      <c r="H7431">
        <v>580</v>
      </c>
      <c r="I7431" s="4" t="s">
        <v>9021</v>
      </c>
      <c r="J7431" s="4" t="s">
        <v>9019</v>
      </c>
      <c r="K7431" s="4" t="s">
        <v>9010</v>
      </c>
      <c r="L7431">
        <v>550</v>
      </c>
      <c r="M7431" s="4" t="s">
        <v>33</v>
      </c>
      <c r="N7431">
        <v>2010</v>
      </c>
      <c r="O7431">
        <v>71.12</v>
      </c>
      <c r="P7431">
        <v>144</v>
      </c>
      <c r="Q7431" s="4" t="s">
        <v>23</v>
      </c>
      <c r="R7431" s="4" t="s">
        <v>24</v>
      </c>
      <c r="S7431">
        <v>32</v>
      </c>
    </row>
    <row r="7432" spans="1:19">
      <c r="A7432" s="4" t="s">
        <v>7639</v>
      </c>
      <c r="B7432" s="4" t="s">
        <v>279</v>
      </c>
      <c r="C7432" s="4" t="s">
        <v>9011</v>
      </c>
      <c r="D7432" s="4" t="s">
        <v>78</v>
      </c>
      <c r="E7432" s="4" t="s">
        <v>172</v>
      </c>
      <c r="F7432" s="3">
        <v>43019</v>
      </c>
      <c r="G7432" s="3">
        <v>43089</v>
      </c>
      <c r="H7432">
        <v>4501</v>
      </c>
      <c r="I7432" s="4" t="s">
        <v>9018</v>
      </c>
      <c r="J7432" s="4" t="s">
        <v>9019</v>
      </c>
      <c r="K7432" s="4" t="s">
        <v>9010</v>
      </c>
      <c r="L7432">
        <v>4821</v>
      </c>
      <c r="M7432" s="4" t="s">
        <v>55</v>
      </c>
      <c r="N7432">
        <v>1994</v>
      </c>
      <c r="O7432">
        <v>6395.05</v>
      </c>
      <c r="P7432">
        <v>20275</v>
      </c>
      <c r="Q7432" s="4" t="s">
        <v>23</v>
      </c>
      <c r="R7432" s="4" t="s">
        <v>24</v>
      </c>
      <c r="S7432">
        <v>70</v>
      </c>
    </row>
    <row r="7433" spans="1:19">
      <c r="A7433" s="4" t="s">
        <v>7640</v>
      </c>
      <c r="B7433" s="4" t="s">
        <v>174</v>
      </c>
      <c r="C7433" s="4" t="s">
        <v>171</v>
      </c>
      <c r="D7433" s="4" t="s">
        <v>68</v>
      </c>
      <c r="E7433" s="4" t="s">
        <v>197</v>
      </c>
      <c r="F7433" s="3">
        <v>43019</v>
      </c>
      <c r="G7433" s="3">
        <v>43027</v>
      </c>
      <c r="H7433">
        <v>0</v>
      </c>
      <c r="I7433" s="4" t="s">
        <v>9016</v>
      </c>
      <c r="J7433" s="4" t="s">
        <v>9015</v>
      </c>
      <c r="K7433" s="4" t="s">
        <v>9010</v>
      </c>
      <c r="L7433">
        <v>1096</v>
      </c>
      <c r="M7433" s="4" t="s">
        <v>9322</v>
      </c>
      <c r="N7433">
        <v>2000</v>
      </c>
      <c r="O7433">
        <v>1223.72</v>
      </c>
      <c r="P7433">
        <v>2497</v>
      </c>
      <c r="Q7433" s="4" t="s">
        <v>69</v>
      </c>
      <c r="R7433" s="4" t="s">
        <v>24</v>
      </c>
      <c r="S7433">
        <v>8</v>
      </c>
    </row>
    <row r="7434" spans="1:19">
      <c r="A7434" s="4" t="s">
        <v>7641</v>
      </c>
      <c r="B7434" s="4" t="s">
        <v>174</v>
      </c>
      <c r="C7434" s="4" t="s">
        <v>199</v>
      </c>
      <c r="D7434" s="4" t="s">
        <v>104</v>
      </c>
      <c r="E7434" s="4" t="s">
        <v>197</v>
      </c>
      <c r="F7434" s="3">
        <v>43019</v>
      </c>
      <c r="G7434" s="3">
        <v>43021</v>
      </c>
      <c r="H7434">
        <v>0</v>
      </c>
      <c r="I7434" s="4" t="s">
        <v>9016</v>
      </c>
      <c r="J7434" s="4" t="s">
        <v>9015</v>
      </c>
      <c r="K7434" s="4" t="s">
        <v>9010</v>
      </c>
      <c r="L7434">
        <v>5482</v>
      </c>
      <c r="M7434" s="4" t="s">
        <v>9322</v>
      </c>
      <c r="N7434">
        <v>1983</v>
      </c>
      <c r="O7434">
        <v>1008.06</v>
      </c>
      <c r="P7434">
        <v>1238</v>
      </c>
      <c r="Q7434" s="4" t="s">
        <v>23</v>
      </c>
      <c r="R7434" s="4" t="s">
        <v>24</v>
      </c>
      <c r="S7434">
        <v>2</v>
      </c>
    </row>
    <row r="7435" spans="1:19">
      <c r="A7435" s="4" t="s">
        <v>7642</v>
      </c>
      <c r="B7435" s="4" t="s">
        <v>174</v>
      </c>
      <c r="C7435" s="4" t="s">
        <v>199</v>
      </c>
      <c r="D7435" s="4" t="s">
        <v>119</v>
      </c>
      <c r="E7435" s="4" t="s">
        <v>172</v>
      </c>
      <c r="F7435" s="3">
        <v>43019</v>
      </c>
      <c r="G7435" s="3">
        <v>43042</v>
      </c>
      <c r="H7435">
        <v>6182</v>
      </c>
      <c r="I7435" s="4" t="s">
        <v>9016</v>
      </c>
      <c r="J7435" s="4" t="s">
        <v>9015</v>
      </c>
      <c r="K7435" s="4" t="s">
        <v>9010</v>
      </c>
      <c r="L7435">
        <v>5482</v>
      </c>
      <c r="M7435" s="4" t="s">
        <v>55</v>
      </c>
      <c r="N7435">
        <v>1988</v>
      </c>
      <c r="O7435">
        <v>5266.09</v>
      </c>
      <c r="P7435">
        <v>8595</v>
      </c>
      <c r="Q7435" s="4" t="s">
        <v>23</v>
      </c>
      <c r="R7435" s="4" t="s">
        <v>56</v>
      </c>
      <c r="S7435">
        <v>23</v>
      </c>
    </row>
    <row r="7436" spans="1:19">
      <c r="A7436" s="4" t="s">
        <v>7643</v>
      </c>
      <c r="B7436" s="4" t="s">
        <v>263</v>
      </c>
      <c r="C7436" s="4" t="s">
        <v>9011</v>
      </c>
      <c r="D7436" s="4" t="s">
        <v>35</v>
      </c>
      <c r="E7436" s="4" t="s">
        <v>172</v>
      </c>
      <c r="F7436" s="3">
        <v>43019</v>
      </c>
      <c r="G7436" s="3">
        <v>43020</v>
      </c>
      <c r="H7436">
        <v>4763</v>
      </c>
      <c r="I7436" s="4" t="s">
        <v>9021</v>
      </c>
      <c r="J7436" s="4" t="s">
        <v>9019</v>
      </c>
      <c r="K7436" s="4" t="s">
        <v>9010</v>
      </c>
      <c r="L7436">
        <v>4821</v>
      </c>
      <c r="M7436" s="4" t="s">
        <v>36</v>
      </c>
      <c r="N7436">
        <v>2002</v>
      </c>
      <c r="O7436">
        <v>987.39</v>
      </c>
      <c r="P7436">
        <v>2253</v>
      </c>
      <c r="Q7436" s="4" t="s">
        <v>23</v>
      </c>
      <c r="R7436" s="4" t="s">
        <v>24</v>
      </c>
      <c r="S7436">
        <v>1</v>
      </c>
    </row>
    <row r="7437" spans="1:19">
      <c r="A7437" s="4" t="s">
        <v>7644</v>
      </c>
      <c r="B7437" s="4" t="s">
        <v>263</v>
      </c>
      <c r="C7437" s="4" t="s">
        <v>192</v>
      </c>
      <c r="D7437" s="4" t="s">
        <v>65</v>
      </c>
      <c r="E7437" s="4" t="s">
        <v>172</v>
      </c>
      <c r="F7437" s="3">
        <v>43019</v>
      </c>
      <c r="G7437" s="3">
        <v>43028</v>
      </c>
      <c r="H7437">
        <v>3024</v>
      </c>
      <c r="I7437" s="4" t="s">
        <v>9021</v>
      </c>
      <c r="J7437" s="4" t="s">
        <v>9019</v>
      </c>
      <c r="K7437" s="4" t="s">
        <v>9012</v>
      </c>
      <c r="L7437">
        <v>3393</v>
      </c>
      <c r="M7437" s="4" t="s">
        <v>33</v>
      </c>
      <c r="N7437">
        <v>1990</v>
      </c>
      <c r="O7437">
        <v>2520.83</v>
      </c>
      <c r="P7437">
        <v>3502</v>
      </c>
      <c r="Q7437" s="4" t="s">
        <v>23</v>
      </c>
      <c r="R7437" s="4" t="s">
        <v>24</v>
      </c>
      <c r="S7437">
        <v>9</v>
      </c>
    </row>
    <row r="7438" spans="1:19">
      <c r="A7438" s="4" t="s">
        <v>7645</v>
      </c>
      <c r="B7438" s="4" t="s">
        <v>237</v>
      </c>
      <c r="C7438" s="4" t="s">
        <v>177</v>
      </c>
      <c r="D7438" s="4" t="s">
        <v>63</v>
      </c>
      <c r="E7438" s="4" t="s">
        <v>197</v>
      </c>
      <c r="F7438" s="3">
        <v>43019</v>
      </c>
      <c r="G7438" s="3">
        <v>43020</v>
      </c>
      <c r="H7438">
        <v>0</v>
      </c>
      <c r="I7438" s="4" t="s">
        <v>9018</v>
      </c>
      <c r="J7438" s="4" t="s">
        <v>9019</v>
      </c>
      <c r="K7438" s="4" t="s">
        <v>9012</v>
      </c>
      <c r="L7438">
        <v>55</v>
      </c>
      <c r="M7438" s="4" t="s">
        <v>33</v>
      </c>
      <c r="N7438">
        <v>1995</v>
      </c>
      <c r="O7438">
        <v>5158.71</v>
      </c>
      <c r="P7438">
        <v>17479</v>
      </c>
      <c r="Q7438" s="4" t="s">
        <v>64</v>
      </c>
      <c r="R7438" s="4" t="s">
        <v>24</v>
      </c>
      <c r="S7438">
        <v>1</v>
      </c>
    </row>
    <row r="7439" spans="1:19">
      <c r="A7439" s="4" t="s">
        <v>7646</v>
      </c>
      <c r="B7439" s="4" t="s">
        <v>191</v>
      </c>
      <c r="C7439" s="4" t="s">
        <v>179</v>
      </c>
      <c r="D7439" s="4" t="s">
        <v>72</v>
      </c>
      <c r="E7439" s="4" t="s">
        <v>197</v>
      </c>
      <c r="F7439" s="3">
        <v>43019</v>
      </c>
      <c r="G7439" s="3">
        <v>43021</v>
      </c>
      <c r="H7439">
        <v>0</v>
      </c>
      <c r="I7439" s="4" t="s">
        <v>9026</v>
      </c>
      <c r="J7439" s="4" t="s">
        <v>9024</v>
      </c>
      <c r="K7439" s="4" t="s">
        <v>9010</v>
      </c>
      <c r="L7439">
        <v>550</v>
      </c>
      <c r="M7439" s="4" t="s">
        <v>73</v>
      </c>
      <c r="N7439">
        <v>2003</v>
      </c>
      <c r="O7439">
        <v>692.19</v>
      </c>
      <c r="P7439">
        <v>1922</v>
      </c>
      <c r="Q7439" s="4" t="s">
        <v>23</v>
      </c>
      <c r="R7439" s="4" t="s">
        <v>24</v>
      </c>
      <c r="S7439">
        <v>2</v>
      </c>
    </row>
    <row r="7440" spans="1:19">
      <c r="A7440" s="4" t="s">
        <v>7647</v>
      </c>
      <c r="B7440" s="4" t="s">
        <v>191</v>
      </c>
      <c r="C7440" s="4" t="s">
        <v>199</v>
      </c>
      <c r="D7440" s="4" t="s">
        <v>71</v>
      </c>
      <c r="E7440" s="4" t="s">
        <v>172</v>
      </c>
      <c r="F7440" s="3">
        <v>43019</v>
      </c>
      <c r="G7440" s="3">
        <v>43027</v>
      </c>
      <c r="H7440">
        <v>6751</v>
      </c>
      <c r="I7440" s="4" t="s">
        <v>9026</v>
      </c>
      <c r="J7440" s="4" t="s">
        <v>9024</v>
      </c>
      <c r="K7440" s="4" t="s">
        <v>9010</v>
      </c>
      <c r="L7440">
        <v>5482</v>
      </c>
      <c r="M7440" s="4" t="s">
        <v>46</v>
      </c>
      <c r="N7440">
        <v>2000</v>
      </c>
      <c r="O7440">
        <v>2952.73</v>
      </c>
      <c r="P7440">
        <v>5107</v>
      </c>
      <c r="Q7440" s="4" t="s">
        <v>23</v>
      </c>
      <c r="R7440" s="4" t="s">
        <v>24</v>
      </c>
      <c r="S7440">
        <v>8</v>
      </c>
    </row>
    <row r="7441" spans="1:19">
      <c r="A7441" s="4" t="s">
        <v>7648</v>
      </c>
      <c r="B7441" s="4" t="s">
        <v>191</v>
      </c>
      <c r="C7441" s="4" t="s">
        <v>177</v>
      </c>
      <c r="D7441" s="4" t="s">
        <v>71</v>
      </c>
      <c r="E7441" s="4" t="s">
        <v>172</v>
      </c>
      <c r="F7441" s="3">
        <v>43019</v>
      </c>
      <c r="G7441" s="3">
        <v>43026</v>
      </c>
      <c r="H7441">
        <v>54</v>
      </c>
      <c r="I7441" s="4" t="s">
        <v>9026</v>
      </c>
      <c r="J7441" s="4" t="s">
        <v>9024</v>
      </c>
      <c r="K7441" s="4" t="s">
        <v>9012</v>
      </c>
      <c r="L7441">
        <v>55</v>
      </c>
      <c r="M7441" s="4" t="s">
        <v>46</v>
      </c>
      <c r="N7441">
        <v>2000</v>
      </c>
      <c r="O7441">
        <v>2952.73</v>
      </c>
      <c r="P7441">
        <v>5107</v>
      </c>
      <c r="Q7441" s="4" t="s">
        <v>23</v>
      </c>
      <c r="R7441" s="4" t="s">
        <v>24</v>
      </c>
      <c r="S7441">
        <v>7</v>
      </c>
    </row>
    <row r="7442" spans="1:19">
      <c r="A7442" s="4" t="s">
        <v>7649</v>
      </c>
      <c r="B7442" s="4" t="s">
        <v>343</v>
      </c>
      <c r="C7442" s="4" t="s">
        <v>179</v>
      </c>
      <c r="D7442" s="4" t="s">
        <v>109</v>
      </c>
      <c r="E7442" s="4" t="s">
        <v>172</v>
      </c>
      <c r="F7442" s="3">
        <v>43019</v>
      </c>
      <c r="G7442" s="3">
        <v>43094</v>
      </c>
      <c r="H7442">
        <v>592</v>
      </c>
      <c r="I7442" s="4" t="s">
        <v>9016</v>
      </c>
      <c r="J7442" s="4" t="s">
        <v>9015</v>
      </c>
      <c r="K7442" s="4" t="s">
        <v>9010</v>
      </c>
      <c r="L7442">
        <v>550</v>
      </c>
      <c r="M7442" s="4" t="s">
        <v>58</v>
      </c>
      <c r="N7442">
        <v>1987</v>
      </c>
      <c r="O7442">
        <v>1698.2</v>
      </c>
      <c r="P7442">
        <v>3798</v>
      </c>
      <c r="Q7442" s="4" t="s">
        <v>23</v>
      </c>
      <c r="R7442" s="4" t="s">
        <v>24</v>
      </c>
      <c r="S7442">
        <v>75</v>
      </c>
    </row>
    <row r="7443" spans="1:19">
      <c r="A7443" s="4" t="s">
        <v>7650</v>
      </c>
      <c r="B7443" s="4" t="s">
        <v>343</v>
      </c>
      <c r="C7443" s="4" t="s">
        <v>171</v>
      </c>
      <c r="D7443" s="4" t="s">
        <v>37</v>
      </c>
      <c r="E7443" s="4" t="s">
        <v>172</v>
      </c>
      <c r="F7443" s="3">
        <v>43019</v>
      </c>
      <c r="G7443" s="3">
        <v>43030</v>
      </c>
      <c r="H7443">
        <v>969</v>
      </c>
      <c r="I7443" s="4" t="s">
        <v>9016</v>
      </c>
      <c r="J7443" s="4" t="s">
        <v>9015</v>
      </c>
      <c r="K7443" s="4" t="s">
        <v>9010</v>
      </c>
      <c r="L7443">
        <v>1096</v>
      </c>
      <c r="M7443" s="4" t="s">
        <v>33</v>
      </c>
      <c r="N7443">
        <v>2001</v>
      </c>
      <c r="O7443">
        <v>718.62</v>
      </c>
      <c r="P7443">
        <v>2448</v>
      </c>
      <c r="Q7443" s="4" t="s">
        <v>23</v>
      </c>
      <c r="R7443" s="4" t="s">
        <v>24</v>
      </c>
      <c r="S7443">
        <v>11</v>
      </c>
    </row>
    <row r="7444" spans="1:19">
      <c r="A7444" s="4" t="s">
        <v>7651</v>
      </c>
      <c r="B7444" s="4" t="s">
        <v>219</v>
      </c>
      <c r="C7444" s="4" t="s">
        <v>177</v>
      </c>
      <c r="D7444" s="4" t="s">
        <v>44</v>
      </c>
      <c r="E7444" s="4" t="s">
        <v>172</v>
      </c>
      <c r="F7444" s="3">
        <v>43019</v>
      </c>
      <c r="G7444" s="3">
        <v>43020</v>
      </c>
      <c r="H7444">
        <v>48</v>
      </c>
      <c r="I7444" s="4" t="s">
        <v>9026</v>
      </c>
      <c r="J7444" s="4" t="s">
        <v>9024</v>
      </c>
      <c r="K7444" s="4" t="s">
        <v>9012</v>
      </c>
      <c r="L7444">
        <v>55</v>
      </c>
      <c r="M7444" s="4" t="s">
        <v>36</v>
      </c>
      <c r="N7444">
        <v>2013</v>
      </c>
      <c r="O7444">
        <v>98.79</v>
      </c>
      <c r="P7444">
        <v>96</v>
      </c>
      <c r="Q7444" s="4" t="s">
        <v>23</v>
      </c>
      <c r="R7444" s="4" t="s">
        <v>35</v>
      </c>
      <c r="S7444">
        <v>1</v>
      </c>
    </row>
    <row r="7445" spans="1:19">
      <c r="A7445" s="4" t="s">
        <v>7652</v>
      </c>
      <c r="B7445" s="4" t="s">
        <v>230</v>
      </c>
      <c r="C7445" s="4" t="s">
        <v>179</v>
      </c>
      <c r="D7445" s="4" t="s">
        <v>84</v>
      </c>
      <c r="E7445" s="4" t="s">
        <v>197</v>
      </c>
      <c r="F7445" s="3">
        <v>43019</v>
      </c>
      <c r="G7445" s="3">
        <v>43021</v>
      </c>
      <c r="H7445">
        <v>0</v>
      </c>
      <c r="I7445" s="4" t="s">
        <v>9026</v>
      </c>
      <c r="J7445" s="4" t="s">
        <v>9024</v>
      </c>
      <c r="K7445" s="4" t="s">
        <v>9010</v>
      </c>
      <c r="L7445">
        <v>550</v>
      </c>
      <c r="M7445" s="4" t="s">
        <v>9322</v>
      </c>
      <c r="N7445">
        <v>1980</v>
      </c>
      <c r="O7445">
        <v>7708.38</v>
      </c>
      <c r="P7445">
        <v>13756</v>
      </c>
      <c r="Q7445" s="4" t="s">
        <v>23</v>
      </c>
      <c r="R7445" s="4" t="s">
        <v>24</v>
      </c>
      <c r="S7445">
        <v>2</v>
      </c>
    </row>
    <row r="7446" spans="1:19">
      <c r="A7446" s="4" t="s">
        <v>7653</v>
      </c>
      <c r="B7446" s="4" t="s">
        <v>230</v>
      </c>
      <c r="C7446" s="4" t="s">
        <v>171</v>
      </c>
      <c r="D7446" s="4" t="s">
        <v>86</v>
      </c>
      <c r="E7446" s="4" t="s">
        <v>197</v>
      </c>
      <c r="F7446" s="3">
        <v>43019</v>
      </c>
      <c r="G7446" s="3">
        <v>43092</v>
      </c>
      <c r="H7446">
        <v>0</v>
      </c>
      <c r="I7446" s="4" t="s">
        <v>9026</v>
      </c>
      <c r="J7446" s="4" t="s">
        <v>9024</v>
      </c>
      <c r="K7446" s="4" t="s">
        <v>9010</v>
      </c>
      <c r="L7446">
        <v>1096</v>
      </c>
      <c r="M7446" s="4" t="s">
        <v>26</v>
      </c>
      <c r="N7446">
        <v>1985</v>
      </c>
      <c r="O7446">
        <v>2741.37</v>
      </c>
      <c r="P7446">
        <v>9226</v>
      </c>
      <c r="Q7446" s="4" t="s">
        <v>23</v>
      </c>
      <c r="R7446" s="4" t="s">
        <v>24</v>
      </c>
      <c r="S7446">
        <v>73</v>
      </c>
    </row>
    <row r="7447" spans="1:19">
      <c r="A7447" s="4" t="s">
        <v>7654</v>
      </c>
      <c r="B7447" s="4" t="s">
        <v>230</v>
      </c>
      <c r="C7447" s="4" t="s">
        <v>199</v>
      </c>
      <c r="D7447" s="4" t="s">
        <v>75</v>
      </c>
      <c r="E7447" s="4" t="s">
        <v>172</v>
      </c>
      <c r="F7447" s="3">
        <v>43019</v>
      </c>
      <c r="G7447" s="3">
        <v>43029</v>
      </c>
      <c r="H7447">
        <v>6555</v>
      </c>
      <c r="I7447" s="4" t="s">
        <v>9026</v>
      </c>
      <c r="J7447" s="4" t="s">
        <v>9024</v>
      </c>
      <c r="K7447" s="4" t="s">
        <v>9010</v>
      </c>
      <c r="L7447">
        <v>5482</v>
      </c>
      <c r="M7447" s="4" t="s">
        <v>73</v>
      </c>
      <c r="N7447">
        <v>1982</v>
      </c>
      <c r="O7447">
        <v>792.46</v>
      </c>
      <c r="P7447">
        <v>1299</v>
      </c>
      <c r="Q7447" s="4" t="s">
        <v>23</v>
      </c>
      <c r="R7447" s="4" t="s">
        <v>24</v>
      </c>
      <c r="S7447">
        <v>10</v>
      </c>
    </row>
    <row r="7448" spans="1:19">
      <c r="A7448" s="4" t="s">
        <v>7655</v>
      </c>
      <c r="B7448" s="4" t="s">
        <v>256</v>
      </c>
      <c r="C7448" s="4" t="s">
        <v>192</v>
      </c>
      <c r="D7448" s="4" t="s">
        <v>119</v>
      </c>
      <c r="E7448" s="4" t="s">
        <v>197</v>
      </c>
      <c r="F7448" s="3">
        <v>43019</v>
      </c>
      <c r="G7448" s="3">
        <v>43027</v>
      </c>
      <c r="H7448">
        <v>0</v>
      </c>
      <c r="I7448" s="4" t="s">
        <v>9014</v>
      </c>
      <c r="J7448" s="4" t="s">
        <v>9015</v>
      </c>
      <c r="K7448" s="4" t="s">
        <v>9012</v>
      </c>
      <c r="L7448">
        <v>3393</v>
      </c>
      <c r="M7448" s="4" t="s">
        <v>55</v>
      </c>
      <c r="N7448">
        <v>1988</v>
      </c>
      <c r="O7448">
        <v>5266.09</v>
      </c>
      <c r="P7448">
        <v>8595</v>
      </c>
      <c r="Q7448" s="4" t="s">
        <v>23</v>
      </c>
      <c r="R7448" s="4" t="s">
        <v>56</v>
      </c>
      <c r="S7448">
        <v>8</v>
      </c>
    </row>
    <row r="7449" spans="1:19">
      <c r="A7449" s="4" t="s">
        <v>7656</v>
      </c>
      <c r="B7449" s="4" t="s">
        <v>187</v>
      </c>
      <c r="C7449" s="4" t="s">
        <v>177</v>
      </c>
      <c r="D7449" s="4" t="s">
        <v>24</v>
      </c>
      <c r="E7449" s="4" t="s">
        <v>193</v>
      </c>
      <c r="F7449" s="3">
        <v>43019</v>
      </c>
      <c r="G7449" s="3"/>
      <c r="I7449" s="4" t="s">
        <v>9023</v>
      </c>
      <c r="J7449" s="4" t="s">
        <v>9024</v>
      </c>
      <c r="K7449" s="4" t="s">
        <v>9012</v>
      </c>
      <c r="L7449">
        <v>55</v>
      </c>
      <c r="M7449" s="4"/>
      <c r="Q7449" s="4"/>
      <c r="R7449" s="4"/>
    </row>
    <row r="7450" spans="1:19">
      <c r="A7450" s="4" t="s">
        <v>7657</v>
      </c>
      <c r="B7450" s="4" t="s">
        <v>244</v>
      </c>
      <c r="C7450" s="4" t="s">
        <v>199</v>
      </c>
      <c r="D7450" s="4" t="s">
        <v>29</v>
      </c>
      <c r="E7450" s="4" t="s">
        <v>172</v>
      </c>
      <c r="F7450" s="3">
        <v>43019</v>
      </c>
      <c r="G7450" s="3">
        <v>43084</v>
      </c>
      <c r="H7450">
        <v>5271</v>
      </c>
      <c r="I7450" s="4" t="s">
        <v>9016</v>
      </c>
      <c r="J7450" s="4" t="s">
        <v>9015</v>
      </c>
      <c r="K7450" s="4" t="s">
        <v>9010</v>
      </c>
      <c r="L7450">
        <v>5482</v>
      </c>
      <c r="M7450" s="4" t="s">
        <v>26</v>
      </c>
      <c r="N7450">
        <v>2012</v>
      </c>
      <c r="O7450">
        <v>587.34</v>
      </c>
      <c r="P7450">
        <v>1356</v>
      </c>
      <c r="Q7450" s="4" t="s">
        <v>30</v>
      </c>
      <c r="R7450" s="4" t="s">
        <v>24</v>
      </c>
      <c r="S7450">
        <v>65</v>
      </c>
    </row>
    <row r="7451" spans="1:19">
      <c r="A7451" s="4" t="s">
        <v>7658</v>
      </c>
      <c r="B7451" s="4" t="s">
        <v>205</v>
      </c>
      <c r="C7451" s="4" t="s">
        <v>192</v>
      </c>
      <c r="D7451" s="4" t="s">
        <v>129</v>
      </c>
      <c r="E7451" s="4" t="s">
        <v>193</v>
      </c>
      <c r="F7451" s="3">
        <v>43019</v>
      </c>
      <c r="G7451" s="3"/>
      <c r="I7451" s="4" t="s">
        <v>9023</v>
      </c>
      <c r="J7451" s="4" t="s">
        <v>9024</v>
      </c>
      <c r="K7451" s="4" t="s">
        <v>9012</v>
      </c>
      <c r="L7451">
        <v>3393</v>
      </c>
      <c r="M7451" s="4" t="s">
        <v>39</v>
      </c>
      <c r="N7451">
        <v>1992</v>
      </c>
      <c r="O7451">
        <v>324.19</v>
      </c>
      <c r="P7451">
        <v>978</v>
      </c>
      <c r="Q7451" s="4" t="s">
        <v>23</v>
      </c>
      <c r="R7451" s="4" t="s">
        <v>24</v>
      </c>
    </row>
    <row r="7452" spans="1:19">
      <c r="A7452" s="4" t="s">
        <v>7659</v>
      </c>
      <c r="B7452" s="4" t="s">
        <v>226</v>
      </c>
      <c r="C7452" s="4" t="s">
        <v>177</v>
      </c>
      <c r="D7452" s="4" t="s">
        <v>82</v>
      </c>
      <c r="E7452" s="4" t="s">
        <v>197</v>
      </c>
      <c r="F7452" s="3">
        <v>43019</v>
      </c>
      <c r="G7452" s="3">
        <v>43061</v>
      </c>
      <c r="H7452">
        <v>0</v>
      </c>
      <c r="I7452" s="4" t="s">
        <v>9018</v>
      </c>
      <c r="J7452" s="4" t="s">
        <v>9019</v>
      </c>
      <c r="K7452" s="4" t="s">
        <v>9012</v>
      </c>
      <c r="L7452">
        <v>55</v>
      </c>
      <c r="M7452" s="4" t="s">
        <v>36</v>
      </c>
      <c r="N7452">
        <v>1982</v>
      </c>
      <c r="O7452">
        <v>11698.03</v>
      </c>
      <c r="P7452">
        <v>34288</v>
      </c>
      <c r="Q7452" s="4" t="s">
        <v>23</v>
      </c>
      <c r="R7452" s="4" t="s">
        <v>24</v>
      </c>
      <c r="S7452">
        <v>42</v>
      </c>
    </row>
    <row r="7453" spans="1:19">
      <c r="A7453" s="4" t="s">
        <v>7660</v>
      </c>
      <c r="B7453" s="4" t="s">
        <v>226</v>
      </c>
      <c r="C7453" s="4" t="s">
        <v>179</v>
      </c>
      <c r="D7453" s="4" t="s">
        <v>125</v>
      </c>
      <c r="E7453" s="4" t="s">
        <v>172</v>
      </c>
      <c r="F7453" s="3">
        <v>43019</v>
      </c>
      <c r="G7453" s="3">
        <v>43079</v>
      </c>
      <c r="H7453">
        <v>472</v>
      </c>
      <c r="I7453" s="4" t="s">
        <v>9018</v>
      </c>
      <c r="J7453" s="4" t="s">
        <v>9019</v>
      </c>
      <c r="K7453" s="4" t="s">
        <v>9010</v>
      </c>
      <c r="L7453">
        <v>550</v>
      </c>
      <c r="M7453" s="4" t="s">
        <v>33</v>
      </c>
      <c r="N7453">
        <v>2005</v>
      </c>
      <c r="O7453">
        <v>2261.0500000000002</v>
      </c>
      <c r="P7453">
        <v>3851</v>
      </c>
      <c r="Q7453" s="4" t="s">
        <v>23</v>
      </c>
      <c r="R7453" s="4" t="s">
        <v>24</v>
      </c>
      <c r="S7453">
        <v>60</v>
      </c>
    </row>
    <row r="7454" spans="1:19">
      <c r="A7454" s="4" t="s">
        <v>7661</v>
      </c>
      <c r="B7454" s="4" t="s">
        <v>208</v>
      </c>
      <c r="C7454" s="4" t="s">
        <v>199</v>
      </c>
      <c r="D7454" s="4" t="s">
        <v>37</v>
      </c>
      <c r="E7454" s="4" t="s">
        <v>172</v>
      </c>
      <c r="F7454" s="3">
        <v>43019</v>
      </c>
      <c r="G7454" s="3">
        <v>43068</v>
      </c>
      <c r="H7454">
        <v>5211</v>
      </c>
      <c r="I7454" s="4" t="s">
        <v>9014</v>
      </c>
      <c r="J7454" s="4" t="s">
        <v>9015</v>
      </c>
      <c r="K7454" s="4" t="s">
        <v>9010</v>
      </c>
      <c r="L7454">
        <v>5482</v>
      </c>
      <c r="M7454" s="4" t="s">
        <v>33</v>
      </c>
      <c r="N7454">
        <v>2001</v>
      </c>
      <c r="O7454">
        <v>718.62</v>
      </c>
      <c r="P7454">
        <v>2448</v>
      </c>
      <c r="Q7454" s="4" t="s">
        <v>23</v>
      </c>
      <c r="R7454" s="4" t="s">
        <v>24</v>
      </c>
      <c r="S7454">
        <v>49</v>
      </c>
    </row>
    <row r="7455" spans="1:19">
      <c r="A7455" s="4" t="s">
        <v>7662</v>
      </c>
      <c r="B7455" s="4" t="s">
        <v>185</v>
      </c>
      <c r="C7455" s="4" t="s">
        <v>179</v>
      </c>
      <c r="D7455" s="4" t="s">
        <v>124</v>
      </c>
      <c r="E7455" s="4" t="s">
        <v>172</v>
      </c>
      <c r="F7455" s="3">
        <v>43019</v>
      </c>
      <c r="G7455" s="3">
        <v>43080</v>
      </c>
      <c r="H7455">
        <v>430</v>
      </c>
      <c r="I7455" s="4" t="s">
        <v>9023</v>
      </c>
      <c r="J7455" s="4" t="s">
        <v>9024</v>
      </c>
      <c r="K7455" s="4" t="s">
        <v>9010</v>
      </c>
      <c r="L7455">
        <v>550</v>
      </c>
      <c r="M7455" s="4" t="s">
        <v>60</v>
      </c>
      <c r="N7455">
        <v>1983</v>
      </c>
      <c r="O7455">
        <v>2871.35</v>
      </c>
      <c r="P7455">
        <v>9561</v>
      </c>
      <c r="Q7455" s="4" t="s">
        <v>23</v>
      </c>
      <c r="R7455" s="4" t="s">
        <v>24</v>
      </c>
      <c r="S7455">
        <v>61</v>
      </c>
    </row>
    <row r="7456" spans="1:19">
      <c r="A7456" s="4" t="s">
        <v>7663</v>
      </c>
      <c r="B7456" s="4" t="s">
        <v>181</v>
      </c>
      <c r="C7456" s="4" t="s">
        <v>179</v>
      </c>
      <c r="D7456" s="4" t="s">
        <v>107</v>
      </c>
      <c r="E7456" s="4" t="s">
        <v>193</v>
      </c>
      <c r="F7456" s="3">
        <v>43019</v>
      </c>
      <c r="G7456" s="3"/>
      <c r="I7456" s="4" t="s">
        <v>9026</v>
      </c>
      <c r="J7456" s="4" t="s">
        <v>9024</v>
      </c>
      <c r="K7456" s="4" t="s">
        <v>9010</v>
      </c>
      <c r="L7456">
        <v>550</v>
      </c>
      <c r="M7456" s="4" t="s">
        <v>26</v>
      </c>
      <c r="N7456">
        <v>1994</v>
      </c>
      <c r="O7456">
        <v>2818.38</v>
      </c>
      <c r="P7456">
        <v>6290</v>
      </c>
      <c r="Q7456" s="4" t="s">
        <v>23</v>
      </c>
      <c r="R7456" s="4" t="s">
        <v>24</v>
      </c>
    </row>
    <row r="7457" spans="1:19">
      <c r="A7457" s="4" t="s">
        <v>7664</v>
      </c>
      <c r="B7457" s="4" t="s">
        <v>181</v>
      </c>
      <c r="C7457" s="4" t="s">
        <v>179</v>
      </c>
      <c r="D7457" s="4" t="s">
        <v>53</v>
      </c>
      <c r="E7457" s="4" t="s">
        <v>197</v>
      </c>
      <c r="F7457" s="3">
        <v>43019</v>
      </c>
      <c r="G7457" s="3">
        <v>43028</v>
      </c>
      <c r="H7457">
        <v>0</v>
      </c>
      <c r="I7457" s="4" t="s">
        <v>9026</v>
      </c>
      <c r="J7457" s="4" t="s">
        <v>9024</v>
      </c>
      <c r="K7457" s="4" t="s">
        <v>9010</v>
      </c>
      <c r="L7457">
        <v>550</v>
      </c>
      <c r="M7457" s="4" t="s">
        <v>33</v>
      </c>
      <c r="N7457">
        <v>1990</v>
      </c>
      <c r="O7457">
        <v>4968.91</v>
      </c>
      <c r="P7457">
        <v>7523</v>
      </c>
      <c r="Q7457" s="4" t="s">
        <v>23</v>
      </c>
      <c r="R7457" s="4" t="s">
        <v>24</v>
      </c>
      <c r="S7457">
        <v>9</v>
      </c>
    </row>
    <row r="7458" spans="1:19">
      <c r="A7458" s="4" t="s">
        <v>7665</v>
      </c>
      <c r="B7458" s="4" t="s">
        <v>181</v>
      </c>
      <c r="C7458" s="4" t="s">
        <v>9011</v>
      </c>
      <c r="D7458" s="4" t="s">
        <v>108</v>
      </c>
      <c r="E7458" s="4" t="s">
        <v>172</v>
      </c>
      <c r="F7458" s="3">
        <v>43019</v>
      </c>
      <c r="G7458" s="3">
        <v>43091</v>
      </c>
      <c r="H7458">
        <v>4545</v>
      </c>
      <c r="I7458" s="4" t="s">
        <v>9026</v>
      </c>
      <c r="J7458" s="4" t="s">
        <v>9024</v>
      </c>
      <c r="K7458" s="4" t="s">
        <v>9010</v>
      </c>
      <c r="L7458">
        <v>4821</v>
      </c>
      <c r="M7458" s="4" t="s">
        <v>33</v>
      </c>
      <c r="N7458">
        <v>1996</v>
      </c>
      <c r="O7458">
        <v>2214.94</v>
      </c>
      <c r="P7458">
        <v>5374</v>
      </c>
      <c r="Q7458" s="4" t="s">
        <v>23</v>
      </c>
      <c r="R7458" s="4" t="s">
        <v>24</v>
      </c>
      <c r="S7458">
        <v>72</v>
      </c>
    </row>
    <row r="7459" spans="1:19">
      <c r="A7459" s="4" t="s">
        <v>7666</v>
      </c>
      <c r="B7459" s="4" t="s">
        <v>261</v>
      </c>
      <c r="C7459" s="4" t="s">
        <v>171</v>
      </c>
      <c r="D7459" s="4" t="s">
        <v>120</v>
      </c>
      <c r="E7459" s="4" t="s">
        <v>197</v>
      </c>
      <c r="F7459" s="3">
        <v>43020</v>
      </c>
      <c r="G7459" s="3">
        <v>43027</v>
      </c>
      <c r="H7459">
        <v>0</v>
      </c>
      <c r="I7459" s="4" t="s">
        <v>9021</v>
      </c>
      <c r="J7459" s="4" t="s">
        <v>9019</v>
      </c>
      <c r="K7459" s="4" t="s">
        <v>9010</v>
      </c>
      <c r="L7459">
        <v>1096</v>
      </c>
      <c r="M7459" s="4" t="s">
        <v>58</v>
      </c>
      <c r="N7459">
        <v>1998</v>
      </c>
      <c r="O7459">
        <v>2022.14</v>
      </c>
      <c r="P7459">
        <v>5113</v>
      </c>
      <c r="Q7459" s="4" t="s">
        <v>23</v>
      </c>
      <c r="R7459" s="4" t="s">
        <v>24</v>
      </c>
      <c r="S7459">
        <v>7</v>
      </c>
    </row>
    <row r="7460" spans="1:19">
      <c r="A7460" s="4" t="s">
        <v>7667</v>
      </c>
      <c r="B7460" s="4" t="s">
        <v>279</v>
      </c>
      <c r="C7460" s="4" t="s">
        <v>171</v>
      </c>
      <c r="D7460" s="4" t="s">
        <v>24</v>
      </c>
      <c r="E7460" s="4" t="s">
        <v>193</v>
      </c>
      <c r="F7460" s="3">
        <v>43020</v>
      </c>
      <c r="G7460" s="3"/>
      <c r="I7460" s="4" t="s">
        <v>9018</v>
      </c>
      <c r="J7460" s="4" t="s">
        <v>9019</v>
      </c>
      <c r="K7460" s="4" t="s">
        <v>9010</v>
      </c>
      <c r="L7460">
        <v>1096</v>
      </c>
      <c r="M7460" s="4"/>
      <c r="Q7460" s="4"/>
      <c r="R7460" s="4"/>
    </row>
    <row r="7461" spans="1:19">
      <c r="A7461" s="4" t="s">
        <v>7668</v>
      </c>
      <c r="B7461" s="4" t="s">
        <v>174</v>
      </c>
      <c r="C7461" s="4" t="s">
        <v>177</v>
      </c>
      <c r="D7461" s="4" t="s">
        <v>131</v>
      </c>
      <c r="E7461" s="4" t="s">
        <v>197</v>
      </c>
      <c r="F7461" s="3">
        <v>43020</v>
      </c>
      <c r="G7461" s="3">
        <v>43025</v>
      </c>
      <c r="H7461">
        <v>0</v>
      </c>
      <c r="I7461" s="4" t="s">
        <v>9016</v>
      </c>
      <c r="J7461" s="4" t="s">
        <v>9015</v>
      </c>
      <c r="K7461" s="4" t="s">
        <v>9012</v>
      </c>
      <c r="L7461">
        <v>55</v>
      </c>
      <c r="M7461" s="4" t="s">
        <v>26</v>
      </c>
      <c r="N7461">
        <v>1984</v>
      </c>
      <c r="O7461">
        <v>441.08</v>
      </c>
      <c r="P7461">
        <v>1210</v>
      </c>
      <c r="Q7461" s="4" t="s">
        <v>23</v>
      </c>
      <c r="R7461" s="4" t="s">
        <v>24</v>
      </c>
      <c r="S7461">
        <v>5</v>
      </c>
    </row>
    <row r="7462" spans="1:19">
      <c r="A7462" s="4" t="s">
        <v>7669</v>
      </c>
      <c r="B7462" s="4" t="s">
        <v>343</v>
      </c>
      <c r="C7462" s="4" t="s">
        <v>192</v>
      </c>
      <c r="D7462" s="4" t="s">
        <v>103</v>
      </c>
      <c r="E7462" s="4" t="s">
        <v>197</v>
      </c>
      <c r="F7462" s="3">
        <v>43020</v>
      </c>
      <c r="G7462" s="3">
        <v>43021</v>
      </c>
      <c r="H7462">
        <v>0</v>
      </c>
      <c r="I7462" s="4" t="s">
        <v>9016</v>
      </c>
      <c r="J7462" s="4" t="s">
        <v>9015</v>
      </c>
      <c r="K7462" s="4" t="s">
        <v>9012</v>
      </c>
      <c r="L7462">
        <v>3393</v>
      </c>
      <c r="M7462" s="4" t="s">
        <v>26</v>
      </c>
      <c r="N7462">
        <v>1992</v>
      </c>
      <c r="O7462">
        <v>3922.42</v>
      </c>
      <c r="P7462">
        <v>6837</v>
      </c>
      <c r="Q7462" s="4" t="s">
        <v>23</v>
      </c>
      <c r="R7462" s="4" t="s">
        <v>24</v>
      </c>
      <c r="S7462">
        <v>1</v>
      </c>
    </row>
    <row r="7463" spans="1:19">
      <c r="A7463" s="4" t="s">
        <v>7670</v>
      </c>
      <c r="B7463" s="4" t="s">
        <v>343</v>
      </c>
      <c r="C7463" s="4" t="s">
        <v>179</v>
      </c>
      <c r="D7463" s="4" t="s">
        <v>106</v>
      </c>
      <c r="E7463" s="4" t="s">
        <v>172</v>
      </c>
      <c r="F7463" s="3">
        <v>43020</v>
      </c>
      <c r="G7463" s="3">
        <v>43029</v>
      </c>
      <c r="H7463">
        <v>528</v>
      </c>
      <c r="I7463" s="4" t="s">
        <v>9016</v>
      </c>
      <c r="J7463" s="4" t="s">
        <v>9015</v>
      </c>
      <c r="K7463" s="4" t="s">
        <v>9010</v>
      </c>
      <c r="L7463">
        <v>550</v>
      </c>
      <c r="M7463" s="4" t="s">
        <v>46</v>
      </c>
      <c r="N7463">
        <v>2012</v>
      </c>
      <c r="O7463">
        <v>45.39</v>
      </c>
      <c r="P7463">
        <v>100</v>
      </c>
      <c r="Q7463" s="4" t="s">
        <v>23</v>
      </c>
      <c r="R7463" s="4" t="s">
        <v>47</v>
      </c>
      <c r="S7463">
        <v>9</v>
      </c>
    </row>
    <row r="7464" spans="1:19">
      <c r="A7464" s="4" t="s">
        <v>7671</v>
      </c>
      <c r="B7464" s="4" t="s">
        <v>343</v>
      </c>
      <c r="C7464" s="4" t="s">
        <v>9011</v>
      </c>
      <c r="D7464" s="4" t="s">
        <v>43</v>
      </c>
      <c r="E7464" s="4" t="s">
        <v>172</v>
      </c>
      <c r="F7464" s="3">
        <v>43020</v>
      </c>
      <c r="G7464" s="3">
        <v>43097</v>
      </c>
      <c r="H7464">
        <v>5064</v>
      </c>
      <c r="I7464" s="4" t="s">
        <v>9016</v>
      </c>
      <c r="J7464" s="4" t="s">
        <v>9015</v>
      </c>
      <c r="K7464" s="4" t="s">
        <v>9010</v>
      </c>
      <c r="L7464">
        <v>4821</v>
      </c>
      <c r="M7464" s="4" t="s">
        <v>9322</v>
      </c>
      <c r="N7464">
        <v>2005</v>
      </c>
      <c r="O7464">
        <v>1520.66</v>
      </c>
      <c r="P7464">
        <v>1806</v>
      </c>
      <c r="Q7464" s="4" t="s">
        <v>23</v>
      </c>
      <c r="R7464" s="4" t="s">
        <v>24</v>
      </c>
      <c r="S7464">
        <v>77</v>
      </c>
    </row>
    <row r="7465" spans="1:19">
      <c r="A7465" s="4" t="s">
        <v>7672</v>
      </c>
      <c r="B7465" s="4" t="s">
        <v>343</v>
      </c>
      <c r="C7465" s="4" t="s">
        <v>192</v>
      </c>
      <c r="D7465" s="4" t="s">
        <v>43</v>
      </c>
      <c r="E7465" s="4" t="s">
        <v>172</v>
      </c>
      <c r="F7465" s="3">
        <v>43020</v>
      </c>
      <c r="G7465" s="3">
        <v>43075</v>
      </c>
      <c r="H7465">
        <v>3203</v>
      </c>
      <c r="I7465" s="4" t="s">
        <v>9016</v>
      </c>
      <c r="J7465" s="4" t="s">
        <v>9015</v>
      </c>
      <c r="K7465" s="4" t="s">
        <v>9012</v>
      </c>
      <c r="L7465">
        <v>3393</v>
      </c>
      <c r="M7465" s="4" t="s">
        <v>9322</v>
      </c>
      <c r="N7465">
        <v>2005</v>
      </c>
      <c r="O7465">
        <v>1520.66</v>
      </c>
      <c r="P7465">
        <v>1806</v>
      </c>
      <c r="Q7465" s="4" t="s">
        <v>23</v>
      </c>
      <c r="R7465" s="4" t="s">
        <v>24</v>
      </c>
      <c r="S7465">
        <v>55</v>
      </c>
    </row>
    <row r="7466" spans="1:19">
      <c r="A7466" s="4" t="s">
        <v>7673</v>
      </c>
      <c r="B7466" s="4" t="s">
        <v>219</v>
      </c>
      <c r="C7466" s="4" t="s">
        <v>179</v>
      </c>
      <c r="D7466" s="4" t="s">
        <v>105</v>
      </c>
      <c r="E7466" s="4" t="s">
        <v>172</v>
      </c>
      <c r="F7466" s="3">
        <v>43020</v>
      </c>
      <c r="G7466" s="3">
        <v>43041</v>
      </c>
      <c r="H7466">
        <v>549</v>
      </c>
      <c r="I7466" s="4" t="s">
        <v>9026</v>
      </c>
      <c r="J7466" s="4" t="s">
        <v>9024</v>
      </c>
      <c r="K7466" s="4" t="s">
        <v>9010</v>
      </c>
      <c r="L7466">
        <v>550</v>
      </c>
      <c r="M7466" s="4" t="s">
        <v>36</v>
      </c>
      <c r="N7466">
        <v>1996</v>
      </c>
      <c r="O7466">
        <v>6354.87</v>
      </c>
      <c r="P7466">
        <v>16780</v>
      </c>
      <c r="Q7466" s="4" t="s">
        <v>23</v>
      </c>
      <c r="R7466" s="4" t="s">
        <v>35</v>
      </c>
      <c r="S7466">
        <v>21</v>
      </c>
    </row>
    <row r="7467" spans="1:19">
      <c r="A7467" s="4" t="s">
        <v>7674</v>
      </c>
      <c r="B7467" s="4" t="s">
        <v>230</v>
      </c>
      <c r="C7467" s="4" t="s">
        <v>179</v>
      </c>
      <c r="D7467" s="4" t="s">
        <v>44</v>
      </c>
      <c r="E7467" s="4" t="s">
        <v>172</v>
      </c>
      <c r="F7467" s="3">
        <v>43020</v>
      </c>
      <c r="G7467" s="3">
        <v>43031</v>
      </c>
      <c r="H7467">
        <v>594</v>
      </c>
      <c r="I7467" s="4" t="s">
        <v>9026</v>
      </c>
      <c r="J7467" s="4" t="s">
        <v>9024</v>
      </c>
      <c r="K7467" s="4" t="s">
        <v>9010</v>
      </c>
      <c r="L7467">
        <v>550</v>
      </c>
      <c r="M7467" s="4" t="s">
        <v>36</v>
      </c>
      <c r="N7467">
        <v>2013</v>
      </c>
      <c r="O7467">
        <v>98.79</v>
      </c>
      <c r="P7467">
        <v>96</v>
      </c>
      <c r="Q7467" s="4" t="s">
        <v>23</v>
      </c>
      <c r="R7467" s="4" t="s">
        <v>35</v>
      </c>
      <c r="S7467">
        <v>11</v>
      </c>
    </row>
    <row r="7468" spans="1:19">
      <c r="A7468" s="4" t="s">
        <v>7675</v>
      </c>
      <c r="B7468" s="4" t="s">
        <v>256</v>
      </c>
      <c r="C7468" s="4" t="s">
        <v>179</v>
      </c>
      <c r="D7468" s="4" t="s">
        <v>68</v>
      </c>
      <c r="E7468" s="4" t="s">
        <v>197</v>
      </c>
      <c r="F7468" s="3">
        <v>43020</v>
      </c>
      <c r="G7468" s="3">
        <v>43029</v>
      </c>
      <c r="H7468">
        <v>0</v>
      </c>
      <c r="I7468" s="4" t="s">
        <v>9014</v>
      </c>
      <c r="J7468" s="4" t="s">
        <v>9015</v>
      </c>
      <c r="K7468" s="4" t="s">
        <v>9010</v>
      </c>
      <c r="L7468">
        <v>550</v>
      </c>
      <c r="M7468" s="4" t="s">
        <v>9322</v>
      </c>
      <c r="N7468">
        <v>2000</v>
      </c>
      <c r="O7468">
        <v>1223.72</v>
      </c>
      <c r="P7468">
        <v>2497</v>
      </c>
      <c r="Q7468" s="4" t="s">
        <v>69</v>
      </c>
      <c r="R7468" s="4" t="s">
        <v>24</v>
      </c>
      <c r="S7468">
        <v>9</v>
      </c>
    </row>
    <row r="7469" spans="1:19">
      <c r="A7469" s="4" t="s">
        <v>7676</v>
      </c>
      <c r="B7469" s="4" t="s">
        <v>256</v>
      </c>
      <c r="C7469" s="4" t="s">
        <v>179</v>
      </c>
      <c r="D7469" s="4" t="s">
        <v>68</v>
      </c>
      <c r="E7469" s="4" t="s">
        <v>197</v>
      </c>
      <c r="F7469" s="3">
        <v>43020</v>
      </c>
      <c r="G7469" s="3">
        <v>43030</v>
      </c>
      <c r="H7469">
        <v>0</v>
      </c>
      <c r="I7469" s="4" t="s">
        <v>9014</v>
      </c>
      <c r="J7469" s="4" t="s">
        <v>9015</v>
      </c>
      <c r="K7469" s="4" t="s">
        <v>9010</v>
      </c>
      <c r="L7469">
        <v>550</v>
      </c>
      <c r="M7469" s="4" t="s">
        <v>9322</v>
      </c>
      <c r="N7469">
        <v>2000</v>
      </c>
      <c r="O7469">
        <v>1223.72</v>
      </c>
      <c r="P7469">
        <v>2497</v>
      </c>
      <c r="Q7469" s="4" t="s">
        <v>69</v>
      </c>
      <c r="R7469" s="4" t="s">
        <v>24</v>
      </c>
      <c r="S7469">
        <v>10</v>
      </c>
    </row>
    <row r="7470" spans="1:19">
      <c r="A7470" s="4" t="s">
        <v>7677</v>
      </c>
      <c r="B7470" s="4" t="s">
        <v>187</v>
      </c>
      <c r="C7470" s="4" t="s">
        <v>179</v>
      </c>
      <c r="D7470" s="4" t="s">
        <v>86</v>
      </c>
      <c r="E7470" s="4" t="s">
        <v>172</v>
      </c>
      <c r="F7470" s="3">
        <v>43020</v>
      </c>
      <c r="G7470" s="3">
        <v>43040</v>
      </c>
      <c r="H7470">
        <v>529</v>
      </c>
      <c r="I7470" s="4" t="s">
        <v>9023</v>
      </c>
      <c r="J7470" s="4" t="s">
        <v>9024</v>
      </c>
      <c r="K7470" s="4" t="s">
        <v>9010</v>
      </c>
      <c r="L7470">
        <v>550</v>
      </c>
      <c r="M7470" s="4" t="s">
        <v>26</v>
      </c>
      <c r="N7470">
        <v>1985</v>
      </c>
      <c r="O7470">
        <v>2741.37</v>
      </c>
      <c r="P7470">
        <v>9226</v>
      </c>
      <c r="Q7470" s="4" t="s">
        <v>23</v>
      </c>
      <c r="R7470" s="4" t="s">
        <v>24</v>
      </c>
      <c r="S7470">
        <v>20</v>
      </c>
    </row>
    <row r="7471" spans="1:19">
      <c r="A7471" s="4" t="s">
        <v>7678</v>
      </c>
      <c r="B7471" s="4" t="s">
        <v>201</v>
      </c>
      <c r="C7471" s="4" t="s">
        <v>9011</v>
      </c>
      <c r="D7471" s="4" t="s">
        <v>53</v>
      </c>
      <c r="E7471" s="4" t="s">
        <v>172</v>
      </c>
      <c r="F7471" s="3">
        <v>43020</v>
      </c>
      <c r="G7471" s="3">
        <v>43025</v>
      </c>
      <c r="H7471">
        <v>4505</v>
      </c>
      <c r="I7471" s="4" t="s">
        <v>9026</v>
      </c>
      <c r="J7471" s="4" t="s">
        <v>9024</v>
      </c>
      <c r="K7471" s="4" t="s">
        <v>9010</v>
      </c>
      <c r="L7471">
        <v>4821</v>
      </c>
      <c r="M7471" s="4" t="s">
        <v>33</v>
      </c>
      <c r="N7471">
        <v>1990</v>
      </c>
      <c r="O7471">
        <v>4968.91</v>
      </c>
      <c r="P7471">
        <v>7523</v>
      </c>
      <c r="Q7471" s="4" t="s">
        <v>23</v>
      </c>
      <c r="R7471" s="4" t="s">
        <v>24</v>
      </c>
      <c r="S7471">
        <v>5</v>
      </c>
    </row>
    <row r="7472" spans="1:19">
      <c r="A7472" s="4" t="s">
        <v>7679</v>
      </c>
      <c r="B7472" s="4" t="s">
        <v>170</v>
      </c>
      <c r="C7472" s="4" t="s">
        <v>179</v>
      </c>
      <c r="D7472" s="4" t="s">
        <v>57</v>
      </c>
      <c r="E7472" s="4" t="s">
        <v>172</v>
      </c>
      <c r="F7472" s="3">
        <v>43020</v>
      </c>
      <c r="G7472" s="3">
        <v>43080</v>
      </c>
      <c r="H7472">
        <v>457</v>
      </c>
      <c r="I7472" s="4" t="s">
        <v>9014</v>
      </c>
      <c r="J7472" s="4" t="s">
        <v>9015</v>
      </c>
      <c r="K7472" s="4" t="s">
        <v>9010</v>
      </c>
      <c r="L7472">
        <v>550</v>
      </c>
      <c r="M7472" s="4" t="s">
        <v>58</v>
      </c>
      <c r="N7472">
        <v>2006</v>
      </c>
      <c r="O7472">
        <v>1102.43</v>
      </c>
      <c r="P7472">
        <v>1759</v>
      </c>
      <c r="Q7472" s="4" t="s">
        <v>23</v>
      </c>
      <c r="R7472" s="4" t="s">
        <v>24</v>
      </c>
      <c r="S7472">
        <v>60</v>
      </c>
    </row>
    <row r="7473" spans="1:19">
      <c r="A7473" s="4" t="s">
        <v>7680</v>
      </c>
      <c r="B7473" s="4" t="s">
        <v>170</v>
      </c>
      <c r="C7473" s="4" t="s">
        <v>192</v>
      </c>
      <c r="D7473" s="4" t="s">
        <v>92</v>
      </c>
      <c r="E7473" s="4" t="s">
        <v>172</v>
      </c>
      <c r="F7473" s="3">
        <v>43020</v>
      </c>
      <c r="G7473" s="3">
        <v>43021</v>
      </c>
      <c r="H7473">
        <v>3090</v>
      </c>
      <c r="I7473" s="4" t="s">
        <v>9014</v>
      </c>
      <c r="J7473" s="4" t="s">
        <v>9015</v>
      </c>
      <c r="K7473" s="4" t="s">
        <v>9012</v>
      </c>
      <c r="L7473">
        <v>3393</v>
      </c>
      <c r="M7473" s="4" t="s">
        <v>73</v>
      </c>
      <c r="N7473">
        <v>1997</v>
      </c>
      <c r="O7473">
        <v>2041.73</v>
      </c>
      <c r="P7473">
        <v>5276</v>
      </c>
      <c r="Q7473" s="4" t="s">
        <v>23</v>
      </c>
      <c r="R7473" s="4" t="s">
        <v>24</v>
      </c>
      <c r="S7473">
        <v>1</v>
      </c>
    </row>
    <row r="7474" spans="1:19">
      <c r="A7474" s="4" t="s">
        <v>7681</v>
      </c>
      <c r="B7474" s="4" t="s">
        <v>232</v>
      </c>
      <c r="C7474" s="4" t="s">
        <v>177</v>
      </c>
      <c r="D7474" s="4" t="s">
        <v>127</v>
      </c>
      <c r="E7474" s="4" t="s">
        <v>172</v>
      </c>
      <c r="F7474" s="3">
        <v>43020</v>
      </c>
      <c r="G7474" s="3">
        <v>43022</v>
      </c>
      <c r="H7474">
        <v>53</v>
      </c>
      <c r="I7474" s="4" t="s">
        <v>9021</v>
      </c>
      <c r="J7474" s="4" t="s">
        <v>9019</v>
      </c>
      <c r="K7474" s="4" t="s">
        <v>9012</v>
      </c>
      <c r="L7474">
        <v>55</v>
      </c>
      <c r="M7474" s="4" t="s">
        <v>9322</v>
      </c>
      <c r="N7474">
        <v>2011</v>
      </c>
      <c r="O7474">
        <v>40.79</v>
      </c>
      <c r="P7474">
        <v>142</v>
      </c>
      <c r="Q7474" s="4" t="s">
        <v>128</v>
      </c>
      <c r="R7474" s="4" t="s">
        <v>24</v>
      </c>
      <c r="S7474">
        <v>2</v>
      </c>
    </row>
    <row r="7475" spans="1:19">
      <c r="A7475" s="4" t="s">
        <v>7682</v>
      </c>
      <c r="B7475" s="4" t="s">
        <v>216</v>
      </c>
      <c r="C7475" s="4" t="s">
        <v>171</v>
      </c>
      <c r="D7475" s="4" t="s">
        <v>65</v>
      </c>
      <c r="E7475" s="4" t="s">
        <v>172</v>
      </c>
      <c r="F7475" s="3">
        <v>43020</v>
      </c>
      <c r="G7475" s="3">
        <v>43025</v>
      </c>
      <c r="H7475">
        <v>1004</v>
      </c>
      <c r="I7475" s="4" t="s">
        <v>9018</v>
      </c>
      <c r="J7475" s="4" t="s">
        <v>9019</v>
      </c>
      <c r="K7475" s="4" t="s">
        <v>9010</v>
      </c>
      <c r="L7475">
        <v>1096</v>
      </c>
      <c r="M7475" s="4" t="s">
        <v>33</v>
      </c>
      <c r="N7475">
        <v>1990</v>
      </c>
      <c r="O7475">
        <v>2520.83</v>
      </c>
      <c r="P7475">
        <v>3502</v>
      </c>
      <c r="Q7475" s="4" t="s">
        <v>23</v>
      </c>
      <c r="R7475" s="4" t="s">
        <v>24</v>
      </c>
      <c r="S7475">
        <v>5</v>
      </c>
    </row>
    <row r="7476" spans="1:19">
      <c r="A7476" s="4" t="s">
        <v>7683</v>
      </c>
      <c r="B7476" s="4" t="s">
        <v>181</v>
      </c>
      <c r="C7476" s="4" t="s">
        <v>192</v>
      </c>
      <c r="D7476" s="4" t="s">
        <v>76</v>
      </c>
      <c r="E7476" s="4" t="s">
        <v>197</v>
      </c>
      <c r="F7476" s="3">
        <v>43020</v>
      </c>
      <c r="G7476" s="3">
        <v>43027</v>
      </c>
      <c r="H7476">
        <v>0</v>
      </c>
      <c r="I7476" s="4" t="s">
        <v>9026</v>
      </c>
      <c r="J7476" s="4" t="s">
        <v>9024</v>
      </c>
      <c r="K7476" s="4" t="s">
        <v>9012</v>
      </c>
      <c r="L7476">
        <v>3393</v>
      </c>
      <c r="M7476" s="4" t="s">
        <v>9322</v>
      </c>
      <c r="N7476">
        <v>1997</v>
      </c>
      <c r="O7476">
        <v>8170.38</v>
      </c>
      <c r="P7476">
        <v>16499</v>
      </c>
      <c r="Q7476" s="4" t="s">
        <v>77</v>
      </c>
      <c r="R7476" s="4" t="s">
        <v>24</v>
      </c>
      <c r="S7476">
        <v>7</v>
      </c>
    </row>
    <row r="7477" spans="1:19">
      <c r="A7477" s="4" t="s">
        <v>7684</v>
      </c>
      <c r="B7477" s="4" t="s">
        <v>181</v>
      </c>
      <c r="C7477" s="4" t="s">
        <v>179</v>
      </c>
      <c r="D7477" s="4" t="s">
        <v>81</v>
      </c>
      <c r="E7477" s="4" t="s">
        <v>172</v>
      </c>
      <c r="F7477" s="3">
        <v>43020</v>
      </c>
      <c r="G7477" s="3">
        <v>43029</v>
      </c>
      <c r="H7477">
        <v>696</v>
      </c>
      <c r="I7477" s="4" t="s">
        <v>9026</v>
      </c>
      <c r="J7477" s="4" t="s">
        <v>9024</v>
      </c>
      <c r="K7477" s="4" t="s">
        <v>9010</v>
      </c>
      <c r="L7477">
        <v>550</v>
      </c>
      <c r="M7477" s="4" t="s">
        <v>33</v>
      </c>
      <c r="N7477">
        <v>1989</v>
      </c>
      <c r="O7477">
        <v>1388.67</v>
      </c>
      <c r="P7477">
        <v>3583</v>
      </c>
      <c r="Q7477" s="4" t="s">
        <v>23</v>
      </c>
      <c r="R7477" s="4" t="s">
        <v>24</v>
      </c>
      <c r="S7477">
        <v>9</v>
      </c>
    </row>
    <row r="7478" spans="1:19">
      <c r="A7478" s="4" t="s">
        <v>7685</v>
      </c>
      <c r="B7478" s="4" t="s">
        <v>183</v>
      </c>
      <c r="C7478" s="4" t="s">
        <v>177</v>
      </c>
      <c r="D7478" s="4" t="s">
        <v>119</v>
      </c>
      <c r="E7478" s="4" t="s">
        <v>197</v>
      </c>
      <c r="F7478" s="3">
        <v>43021</v>
      </c>
      <c r="G7478" s="3">
        <v>43030</v>
      </c>
      <c r="H7478">
        <v>0</v>
      </c>
      <c r="I7478" s="4" t="s">
        <v>9014</v>
      </c>
      <c r="J7478" s="4" t="s">
        <v>9015</v>
      </c>
      <c r="K7478" s="4" t="s">
        <v>9012</v>
      </c>
      <c r="L7478">
        <v>55</v>
      </c>
      <c r="M7478" s="4" t="s">
        <v>55</v>
      </c>
      <c r="N7478">
        <v>1988</v>
      </c>
      <c r="O7478">
        <v>5266.09</v>
      </c>
      <c r="P7478">
        <v>8595</v>
      </c>
      <c r="Q7478" s="4" t="s">
        <v>23</v>
      </c>
      <c r="R7478" s="4" t="s">
        <v>56</v>
      </c>
      <c r="S7478">
        <v>9</v>
      </c>
    </row>
    <row r="7479" spans="1:19">
      <c r="A7479" s="4" t="s">
        <v>7686</v>
      </c>
      <c r="B7479" s="4" t="s">
        <v>246</v>
      </c>
      <c r="C7479" s="4" t="s">
        <v>171</v>
      </c>
      <c r="D7479" s="4" t="s">
        <v>96</v>
      </c>
      <c r="E7479" s="4" t="s">
        <v>172</v>
      </c>
      <c r="F7479" s="3">
        <v>43021</v>
      </c>
      <c r="G7479" s="3">
        <v>43031</v>
      </c>
      <c r="H7479">
        <v>888</v>
      </c>
      <c r="I7479" s="4" t="s">
        <v>9021</v>
      </c>
      <c r="J7479" s="4" t="s">
        <v>9019</v>
      </c>
      <c r="K7479" s="4" t="s">
        <v>9010</v>
      </c>
      <c r="L7479">
        <v>1096</v>
      </c>
      <c r="M7479" s="4" t="s">
        <v>58</v>
      </c>
      <c r="N7479">
        <v>1994</v>
      </c>
      <c r="O7479">
        <v>355.23</v>
      </c>
      <c r="P7479">
        <v>853</v>
      </c>
      <c r="Q7479" s="4" t="s">
        <v>23</v>
      </c>
      <c r="R7479" s="4" t="s">
        <v>24</v>
      </c>
      <c r="S7479">
        <v>10</v>
      </c>
    </row>
    <row r="7480" spans="1:19">
      <c r="A7480" s="4" t="s">
        <v>7687</v>
      </c>
      <c r="B7480" s="4" t="s">
        <v>304</v>
      </c>
      <c r="C7480" s="4" t="s">
        <v>192</v>
      </c>
      <c r="D7480" s="4" t="s">
        <v>92</v>
      </c>
      <c r="E7480" s="4" t="s">
        <v>197</v>
      </c>
      <c r="F7480" s="3">
        <v>43021</v>
      </c>
      <c r="G7480" s="3">
        <v>43026</v>
      </c>
      <c r="H7480">
        <v>0</v>
      </c>
      <c r="I7480" s="4" t="s">
        <v>9014</v>
      </c>
      <c r="J7480" s="4" t="s">
        <v>9015</v>
      </c>
      <c r="K7480" s="4" t="s">
        <v>9012</v>
      </c>
      <c r="L7480">
        <v>3393</v>
      </c>
      <c r="M7480" s="4" t="s">
        <v>73</v>
      </c>
      <c r="N7480">
        <v>1997</v>
      </c>
      <c r="O7480">
        <v>2041.73</v>
      </c>
      <c r="P7480">
        <v>5276</v>
      </c>
      <c r="Q7480" s="4" t="s">
        <v>23</v>
      </c>
      <c r="R7480" s="4" t="s">
        <v>24</v>
      </c>
      <c r="S7480">
        <v>5</v>
      </c>
    </row>
    <row r="7481" spans="1:19">
      <c r="A7481" s="4" t="s">
        <v>7688</v>
      </c>
      <c r="B7481" s="4" t="s">
        <v>279</v>
      </c>
      <c r="C7481" s="4" t="s">
        <v>171</v>
      </c>
      <c r="D7481" s="4" t="s">
        <v>126</v>
      </c>
      <c r="E7481" s="4" t="s">
        <v>197</v>
      </c>
      <c r="F7481" s="3">
        <v>43021</v>
      </c>
      <c r="G7481" s="3">
        <v>43028</v>
      </c>
      <c r="H7481">
        <v>0</v>
      </c>
      <c r="I7481" s="4" t="s">
        <v>9018</v>
      </c>
      <c r="J7481" s="4" t="s">
        <v>9019</v>
      </c>
      <c r="K7481" s="4" t="s">
        <v>9010</v>
      </c>
      <c r="L7481">
        <v>1096</v>
      </c>
      <c r="M7481" s="4" t="s">
        <v>33</v>
      </c>
      <c r="N7481">
        <v>2010</v>
      </c>
      <c r="O7481">
        <v>71.12</v>
      </c>
      <c r="P7481">
        <v>144</v>
      </c>
      <c r="Q7481" s="4" t="s">
        <v>23</v>
      </c>
      <c r="R7481" s="4" t="s">
        <v>24</v>
      </c>
      <c r="S7481">
        <v>7</v>
      </c>
    </row>
    <row r="7482" spans="1:19">
      <c r="A7482" s="4" t="s">
        <v>7689</v>
      </c>
      <c r="B7482" s="4" t="s">
        <v>279</v>
      </c>
      <c r="C7482" s="4" t="s">
        <v>199</v>
      </c>
      <c r="D7482" s="4" t="s">
        <v>125</v>
      </c>
      <c r="E7482" s="4" t="s">
        <v>197</v>
      </c>
      <c r="F7482" s="3">
        <v>43021</v>
      </c>
      <c r="G7482" s="3">
        <v>43060</v>
      </c>
      <c r="H7482">
        <v>0</v>
      </c>
      <c r="I7482" s="4" t="s">
        <v>9018</v>
      </c>
      <c r="J7482" s="4" t="s">
        <v>9019</v>
      </c>
      <c r="K7482" s="4" t="s">
        <v>9010</v>
      </c>
      <c r="L7482">
        <v>5482</v>
      </c>
      <c r="M7482" s="4" t="s">
        <v>33</v>
      </c>
      <c r="N7482">
        <v>2005</v>
      </c>
      <c r="O7482">
        <v>2261.0500000000002</v>
      </c>
      <c r="P7482">
        <v>3851</v>
      </c>
      <c r="Q7482" s="4" t="s">
        <v>23</v>
      </c>
      <c r="R7482" s="4" t="s">
        <v>24</v>
      </c>
      <c r="S7482">
        <v>39</v>
      </c>
    </row>
    <row r="7483" spans="1:19">
      <c r="A7483" s="4" t="s">
        <v>7690</v>
      </c>
      <c r="B7483" s="4" t="s">
        <v>210</v>
      </c>
      <c r="C7483" s="4" t="s">
        <v>9011</v>
      </c>
      <c r="D7483" s="4" t="s">
        <v>84</v>
      </c>
      <c r="E7483" s="4" t="s">
        <v>197</v>
      </c>
      <c r="F7483" s="3">
        <v>43021</v>
      </c>
      <c r="G7483" s="3">
        <v>43030</v>
      </c>
      <c r="H7483">
        <v>0</v>
      </c>
      <c r="I7483" s="4" t="s">
        <v>9021</v>
      </c>
      <c r="J7483" s="4" t="s">
        <v>9019</v>
      </c>
      <c r="K7483" s="4" t="s">
        <v>9010</v>
      </c>
      <c r="L7483">
        <v>4821</v>
      </c>
      <c r="M7483" s="4" t="s">
        <v>9322</v>
      </c>
      <c r="N7483">
        <v>1980</v>
      </c>
      <c r="O7483">
        <v>7708.38</v>
      </c>
      <c r="P7483">
        <v>13756</v>
      </c>
      <c r="Q7483" s="4" t="s">
        <v>23</v>
      </c>
      <c r="R7483" s="4" t="s">
        <v>24</v>
      </c>
      <c r="S7483">
        <v>9</v>
      </c>
    </row>
    <row r="7484" spans="1:19">
      <c r="A7484" s="4" t="s">
        <v>7691</v>
      </c>
      <c r="B7484" s="4" t="s">
        <v>174</v>
      </c>
      <c r="C7484" s="4" t="s">
        <v>9011</v>
      </c>
      <c r="D7484" s="4" t="s">
        <v>70</v>
      </c>
      <c r="E7484" s="4" t="s">
        <v>172</v>
      </c>
      <c r="F7484" s="3">
        <v>43021</v>
      </c>
      <c r="G7484" s="3">
        <v>43032</v>
      </c>
      <c r="H7484">
        <v>4767</v>
      </c>
      <c r="I7484" s="4" t="s">
        <v>9016</v>
      </c>
      <c r="J7484" s="4" t="s">
        <v>9015</v>
      </c>
      <c r="K7484" s="4" t="s">
        <v>9010</v>
      </c>
      <c r="L7484">
        <v>4821</v>
      </c>
      <c r="M7484" s="4" t="s">
        <v>55</v>
      </c>
      <c r="N7484">
        <v>2007</v>
      </c>
      <c r="O7484">
        <v>86.68</v>
      </c>
      <c r="P7484">
        <v>187</v>
      </c>
      <c r="Q7484" s="4" t="s">
        <v>23</v>
      </c>
      <c r="R7484" s="4" t="s">
        <v>56</v>
      </c>
      <c r="S7484">
        <v>11</v>
      </c>
    </row>
    <row r="7485" spans="1:19">
      <c r="A7485" s="4" t="s">
        <v>7692</v>
      </c>
      <c r="B7485" s="4" t="s">
        <v>174</v>
      </c>
      <c r="C7485" s="4" t="s">
        <v>9011</v>
      </c>
      <c r="D7485" s="4" t="s">
        <v>76</v>
      </c>
      <c r="E7485" s="4" t="s">
        <v>172</v>
      </c>
      <c r="F7485" s="3">
        <v>43021</v>
      </c>
      <c r="G7485" s="3">
        <v>43089</v>
      </c>
      <c r="H7485">
        <v>4869</v>
      </c>
      <c r="I7485" s="4" t="s">
        <v>9016</v>
      </c>
      <c r="J7485" s="4" t="s">
        <v>9015</v>
      </c>
      <c r="K7485" s="4" t="s">
        <v>9010</v>
      </c>
      <c r="L7485">
        <v>4821</v>
      </c>
      <c r="M7485" s="4" t="s">
        <v>9322</v>
      </c>
      <c r="N7485">
        <v>1997</v>
      </c>
      <c r="O7485">
        <v>8170.38</v>
      </c>
      <c r="P7485">
        <v>16499</v>
      </c>
      <c r="Q7485" s="4" t="s">
        <v>77</v>
      </c>
      <c r="R7485" s="4" t="s">
        <v>24</v>
      </c>
      <c r="S7485">
        <v>68</v>
      </c>
    </row>
    <row r="7486" spans="1:19">
      <c r="A7486" s="4" t="s">
        <v>7693</v>
      </c>
      <c r="B7486" s="4" t="s">
        <v>174</v>
      </c>
      <c r="C7486" s="4" t="s">
        <v>192</v>
      </c>
      <c r="D7486" s="4" t="s">
        <v>103</v>
      </c>
      <c r="E7486" s="4" t="s">
        <v>172</v>
      </c>
      <c r="F7486" s="3">
        <v>43021</v>
      </c>
      <c r="G7486" s="3">
        <v>43022</v>
      </c>
      <c r="H7486">
        <v>3475</v>
      </c>
      <c r="I7486" s="4" t="s">
        <v>9016</v>
      </c>
      <c r="J7486" s="4" t="s">
        <v>9015</v>
      </c>
      <c r="K7486" s="4" t="s">
        <v>9012</v>
      </c>
      <c r="L7486">
        <v>3393</v>
      </c>
      <c r="M7486" s="4" t="s">
        <v>26</v>
      </c>
      <c r="N7486">
        <v>1992</v>
      </c>
      <c r="O7486">
        <v>3922.42</v>
      </c>
      <c r="P7486">
        <v>6837</v>
      </c>
      <c r="Q7486" s="4" t="s">
        <v>23</v>
      </c>
      <c r="R7486" s="4" t="s">
        <v>24</v>
      </c>
      <c r="S7486">
        <v>1</v>
      </c>
    </row>
    <row r="7487" spans="1:19">
      <c r="A7487" s="4" t="s">
        <v>7694</v>
      </c>
      <c r="B7487" s="4" t="s">
        <v>263</v>
      </c>
      <c r="C7487" s="4" t="s">
        <v>179</v>
      </c>
      <c r="D7487" s="4" t="s">
        <v>78</v>
      </c>
      <c r="E7487" s="4" t="s">
        <v>197</v>
      </c>
      <c r="F7487" s="3">
        <v>43021</v>
      </c>
      <c r="G7487" s="3">
        <v>43023</v>
      </c>
      <c r="H7487">
        <v>0</v>
      </c>
      <c r="I7487" s="4" t="s">
        <v>9021</v>
      </c>
      <c r="J7487" s="4" t="s">
        <v>9019</v>
      </c>
      <c r="K7487" s="4" t="s">
        <v>9010</v>
      </c>
      <c r="L7487">
        <v>550</v>
      </c>
      <c r="M7487" s="4" t="s">
        <v>55</v>
      </c>
      <c r="N7487">
        <v>1994</v>
      </c>
      <c r="O7487">
        <v>6395.05</v>
      </c>
      <c r="P7487">
        <v>20275</v>
      </c>
      <c r="Q7487" s="4" t="s">
        <v>23</v>
      </c>
      <c r="R7487" s="4" t="s">
        <v>24</v>
      </c>
      <c r="S7487">
        <v>2</v>
      </c>
    </row>
    <row r="7488" spans="1:19">
      <c r="A7488" s="4" t="s">
        <v>7695</v>
      </c>
      <c r="B7488" s="4" t="s">
        <v>263</v>
      </c>
      <c r="C7488" s="4" t="s">
        <v>177</v>
      </c>
      <c r="D7488" s="4" t="s">
        <v>52</v>
      </c>
      <c r="E7488" s="4" t="s">
        <v>197</v>
      </c>
      <c r="F7488" s="3">
        <v>43021</v>
      </c>
      <c r="G7488" s="3">
        <v>43078</v>
      </c>
      <c r="H7488">
        <v>0</v>
      </c>
      <c r="I7488" s="4" t="s">
        <v>9021</v>
      </c>
      <c r="J7488" s="4" t="s">
        <v>9019</v>
      </c>
      <c r="K7488" s="4" t="s">
        <v>9012</v>
      </c>
      <c r="L7488">
        <v>55</v>
      </c>
      <c r="M7488" s="4" t="s">
        <v>46</v>
      </c>
      <c r="N7488">
        <v>1999</v>
      </c>
      <c r="O7488">
        <v>1197.44</v>
      </c>
      <c r="P7488">
        <v>2570</v>
      </c>
      <c r="Q7488" s="4" t="s">
        <v>23</v>
      </c>
      <c r="R7488" s="4" t="s">
        <v>24</v>
      </c>
      <c r="S7488">
        <v>57</v>
      </c>
    </row>
    <row r="7489" spans="1:19">
      <c r="A7489" s="4" t="s">
        <v>7696</v>
      </c>
      <c r="B7489" s="4" t="s">
        <v>263</v>
      </c>
      <c r="C7489" s="4" t="s">
        <v>192</v>
      </c>
      <c r="D7489" s="4" t="s">
        <v>82</v>
      </c>
      <c r="E7489" s="4" t="s">
        <v>197</v>
      </c>
      <c r="F7489" s="3">
        <v>43021</v>
      </c>
      <c r="G7489" s="3">
        <v>43079</v>
      </c>
      <c r="H7489">
        <v>0</v>
      </c>
      <c r="I7489" s="4" t="s">
        <v>9021</v>
      </c>
      <c r="J7489" s="4" t="s">
        <v>9019</v>
      </c>
      <c r="K7489" s="4" t="s">
        <v>9012</v>
      </c>
      <c r="L7489">
        <v>3393</v>
      </c>
      <c r="M7489" s="4" t="s">
        <v>36</v>
      </c>
      <c r="N7489">
        <v>1982</v>
      </c>
      <c r="O7489">
        <v>11698.03</v>
      </c>
      <c r="P7489">
        <v>34288</v>
      </c>
      <c r="Q7489" s="4" t="s">
        <v>23</v>
      </c>
      <c r="R7489" s="4" t="s">
        <v>24</v>
      </c>
      <c r="S7489">
        <v>58</v>
      </c>
    </row>
    <row r="7490" spans="1:19">
      <c r="A7490" s="4" t="s">
        <v>7697</v>
      </c>
      <c r="B7490" s="4" t="s">
        <v>203</v>
      </c>
      <c r="C7490" s="4" t="s">
        <v>171</v>
      </c>
      <c r="D7490" s="4" t="s">
        <v>102</v>
      </c>
      <c r="E7490" s="4" t="s">
        <v>197</v>
      </c>
      <c r="F7490" s="3">
        <v>43021</v>
      </c>
      <c r="G7490" s="3">
        <v>43028</v>
      </c>
      <c r="H7490">
        <v>0</v>
      </c>
      <c r="I7490" s="4" t="s">
        <v>9023</v>
      </c>
      <c r="J7490" s="4" t="s">
        <v>9024</v>
      </c>
      <c r="K7490" s="4" t="s">
        <v>9010</v>
      </c>
      <c r="L7490">
        <v>1096</v>
      </c>
      <c r="M7490" s="4" t="s">
        <v>55</v>
      </c>
      <c r="N7490">
        <v>1994</v>
      </c>
      <c r="O7490">
        <v>1188.42</v>
      </c>
      <c r="P7490">
        <v>3015</v>
      </c>
      <c r="Q7490" s="4" t="s">
        <v>23</v>
      </c>
      <c r="R7490" s="4" t="s">
        <v>24</v>
      </c>
      <c r="S7490">
        <v>7</v>
      </c>
    </row>
    <row r="7491" spans="1:19">
      <c r="A7491" s="4" t="s">
        <v>7698</v>
      </c>
      <c r="B7491" s="4" t="s">
        <v>203</v>
      </c>
      <c r="C7491" s="4" t="s">
        <v>192</v>
      </c>
      <c r="D7491" s="4" t="s">
        <v>82</v>
      </c>
      <c r="E7491" s="4" t="s">
        <v>172</v>
      </c>
      <c r="F7491" s="3">
        <v>43021</v>
      </c>
      <c r="G7491" s="3">
        <v>43022</v>
      </c>
      <c r="H7491">
        <v>3250</v>
      </c>
      <c r="I7491" s="4" t="s">
        <v>9023</v>
      </c>
      <c r="J7491" s="4" t="s">
        <v>9024</v>
      </c>
      <c r="K7491" s="4" t="s">
        <v>9012</v>
      </c>
      <c r="L7491">
        <v>3393</v>
      </c>
      <c r="M7491" s="4" t="s">
        <v>36</v>
      </c>
      <c r="N7491">
        <v>1982</v>
      </c>
      <c r="O7491">
        <v>11698.03</v>
      </c>
      <c r="P7491">
        <v>34288</v>
      </c>
      <c r="Q7491" s="4" t="s">
        <v>23</v>
      </c>
      <c r="R7491" s="4" t="s">
        <v>24</v>
      </c>
      <c r="S7491">
        <v>1</v>
      </c>
    </row>
    <row r="7492" spans="1:19">
      <c r="A7492" s="4" t="s">
        <v>7699</v>
      </c>
      <c r="B7492" s="4" t="s">
        <v>191</v>
      </c>
      <c r="C7492" s="4" t="s">
        <v>199</v>
      </c>
      <c r="D7492" s="4" t="s">
        <v>108</v>
      </c>
      <c r="E7492" s="4" t="s">
        <v>197</v>
      </c>
      <c r="F7492" s="3">
        <v>43021</v>
      </c>
      <c r="G7492" s="3">
        <v>43072</v>
      </c>
      <c r="H7492">
        <v>0</v>
      </c>
      <c r="I7492" s="4" t="s">
        <v>9026</v>
      </c>
      <c r="J7492" s="4" t="s">
        <v>9024</v>
      </c>
      <c r="K7492" s="4" t="s">
        <v>9010</v>
      </c>
      <c r="L7492">
        <v>5482</v>
      </c>
      <c r="M7492" s="4" t="s">
        <v>33</v>
      </c>
      <c r="N7492">
        <v>1996</v>
      </c>
      <c r="O7492">
        <v>2214.94</v>
      </c>
      <c r="P7492">
        <v>5374</v>
      </c>
      <c r="Q7492" s="4" t="s">
        <v>23</v>
      </c>
      <c r="R7492" s="4" t="s">
        <v>24</v>
      </c>
      <c r="S7492">
        <v>51</v>
      </c>
    </row>
    <row r="7493" spans="1:19">
      <c r="A7493" s="4" t="s">
        <v>7700</v>
      </c>
      <c r="B7493" s="4" t="s">
        <v>219</v>
      </c>
      <c r="C7493" s="4" t="s">
        <v>171</v>
      </c>
      <c r="D7493" s="4" t="s">
        <v>24</v>
      </c>
      <c r="E7493" s="4" t="s">
        <v>193</v>
      </c>
      <c r="F7493" s="3">
        <v>43021</v>
      </c>
      <c r="G7493" s="3"/>
      <c r="I7493" s="4" t="s">
        <v>9026</v>
      </c>
      <c r="J7493" s="4" t="s">
        <v>9024</v>
      </c>
      <c r="K7493" s="4" t="s">
        <v>9010</v>
      </c>
      <c r="L7493">
        <v>1096</v>
      </c>
      <c r="M7493" s="4"/>
      <c r="Q7493" s="4"/>
      <c r="R7493" s="4"/>
    </row>
    <row r="7494" spans="1:19">
      <c r="A7494" s="4" t="s">
        <v>7701</v>
      </c>
      <c r="B7494" s="4" t="s">
        <v>230</v>
      </c>
      <c r="C7494" s="4" t="s">
        <v>179</v>
      </c>
      <c r="D7494" s="4" t="s">
        <v>76</v>
      </c>
      <c r="E7494" s="4" t="s">
        <v>193</v>
      </c>
      <c r="F7494" s="3">
        <v>43021</v>
      </c>
      <c r="G7494" s="3"/>
      <c r="I7494" s="4" t="s">
        <v>9026</v>
      </c>
      <c r="J7494" s="4" t="s">
        <v>9024</v>
      </c>
      <c r="K7494" s="4" t="s">
        <v>9010</v>
      </c>
      <c r="L7494">
        <v>550</v>
      </c>
      <c r="M7494" s="4" t="s">
        <v>9322</v>
      </c>
      <c r="N7494">
        <v>1997</v>
      </c>
      <c r="O7494">
        <v>8170.38</v>
      </c>
      <c r="P7494">
        <v>16499</v>
      </c>
      <c r="Q7494" s="4" t="s">
        <v>77</v>
      </c>
      <c r="R7494" s="4" t="s">
        <v>24</v>
      </c>
    </row>
    <row r="7495" spans="1:19">
      <c r="A7495" s="4" t="s">
        <v>7702</v>
      </c>
      <c r="B7495" s="4" t="s">
        <v>187</v>
      </c>
      <c r="C7495" s="4" t="s">
        <v>179</v>
      </c>
      <c r="D7495" s="4" t="s">
        <v>24</v>
      </c>
      <c r="E7495" s="4" t="s">
        <v>193</v>
      </c>
      <c r="F7495" s="3">
        <v>43021</v>
      </c>
      <c r="G7495" s="3"/>
      <c r="I7495" s="4" t="s">
        <v>9023</v>
      </c>
      <c r="J7495" s="4" t="s">
        <v>9024</v>
      </c>
      <c r="K7495" s="4" t="s">
        <v>9010</v>
      </c>
      <c r="L7495">
        <v>550</v>
      </c>
      <c r="M7495" s="4"/>
      <c r="Q7495" s="4"/>
      <c r="R7495" s="4"/>
    </row>
    <row r="7496" spans="1:19">
      <c r="A7496" s="4" t="s">
        <v>7703</v>
      </c>
      <c r="B7496" s="4" t="s">
        <v>187</v>
      </c>
      <c r="C7496" s="4" t="s">
        <v>192</v>
      </c>
      <c r="D7496" s="4" t="s">
        <v>90</v>
      </c>
      <c r="E7496" s="4" t="s">
        <v>197</v>
      </c>
      <c r="F7496" s="3">
        <v>43021</v>
      </c>
      <c r="G7496" s="3">
        <v>43026</v>
      </c>
      <c r="H7496">
        <v>0</v>
      </c>
      <c r="I7496" s="4" t="s">
        <v>9023</v>
      </c>
      <c r="J7496" s="4" t="s">
        <v>9024</v>
      </c>
      <c r="K7496" s="4" t="s">
        <v>9012</v>
      </c>
      <c r="L7496">
        <v>3393</v>
      </c>
      <c r="M7496" s="4" t="s">
        <v>73</v>
      </c>
      <c r="N7496">
        <v>1987</v>
      </c>
      <c r="O7496">
        <v>405.59</v>
      </c>
      <c r="P7496">
        <v>1179</v>
      </c>
      <c r="Q7496" s="4" t="s">
        <v>91</v>
      </c>
      <c r="R7496" s="4" t="s">
        <v>92</v>
      </c>
      <c r="S7496">
        <v>5</v>
      </c>
    </row>
    <row r="7497" spans="1:19">
      <c r="A7497" s="4" t="s">
        <v>7704</v>
      </c>
      <c r="B7497" s="4" t="s">
        <v>201</v>
      </c>
      <c r="C7497" s="4" t="s">
        <v>192</v>
      </c>
      <c r="D7497" s="4" t="s">
        <v>38</v>
      </c>
      <c r="E7497" s="4" t="s">
        <v>197</v>
      </c>
      <c r="F7497" s="3">
        <v>43021</v>
      </c>
      <c r="G7497" s="3">
        <v>43033</v>
      </c>
      <c r="H7497">
        <v>0</v>
      </c>
      <c r="I7497" s="4" t="s">
        <v>9026</v>
      </c>
      <c r="J7497" s="4" t="s">
        <v>9024</v>
      </c>
      <c r="K7497" s="4" t="s">
        <v>9012</v>
      </c>
      <c r="L7497">
        <v>3393</v>
      </c>
      <c r="M7497" s="4" t="s">
        <v>39</v>
      </c>
      <c r="N7497">
        <v>1993</v>
      </c>
      <c r="O7497">
        <v>4269.8999999999996</v>
      </c>
      <c r="P7497">
        <v>6472</v>
      </c>
      <c r="Q7497" s="4" t="s">
        <v>23</v>
      </c>
      <c r="R7497" s="4" t="s">
        <v>40</v>
      </c>
      <c r="S7497">
        <v>12</v>
      </c>
    </row>
    <row r="7498" spans="1:19">
      <c r="A7498" s="4" t="s">
        <v>7705</v>
      </c>
      <c r="B7498" s="4" t="s">
        <v>170</v>
      </c>
      <c r="C7498" s="4" t="s">
        <v>192</v>
      </c>
      <c r="D7498" s="4" t="s">
        <v>47</v>
      </c>
      <c r="E7498" s="4" t="s">
        <v>197</v>
      </c>
      <c r="F7498" s="3">
        <v>43021</v>
      </c>
      <c r="G7498" s="3">
        <v>43068</v>
      </c>
      <c r="H7498">
        <v>0</v>
      </c>
      <c r="I7498" s="4" t="s">
        <v>9014</v>
      </c>
      <c r="J7498" s="4" t="s">
        <v>9015</v>
      </c>
      <c r="K7498" s="4" t="s">
        <v>9012</v>
      </c>
      <c r="L7498">
        <v>3393</v>
      </c>
      <c r="M7498" s="4" t="s">
        <v>46</v>
      </c>
      <c r="N7498">
        <v>1986</v>
      </c>
      <c r="O7498">
        <v>2403.58</v>
      </c>
      <c r="P7498">
        <v>8801</v>
      </c>
      <c r="Q7498" s="4" t="s">
        <v>23</v>
      </c>
      <c r="R7498" s="4" t="s">
        <v>24</v>
      </c>
      <c r="S7498">
        <v>47</v>
      </c>
    </row>
    <row r="7499" spans="1:19">
      <c r="A7499" s="4" t="s">
        <v>7706</v>
      </c>
      <c r="B7499" s="4" t="s">
        <v>170</v>
      </c>
      <c r="C7499" s="4" t="s">
        <v>171</v>
      </c>
      <c r="D7499" s="4" t="s">
        <v>100</v>
      </c>
      <c r="E7499" s="4" t="s">
        <v>172</v>
      </c>
      <c r="F7499" s="3">
        <v>43021</v>
      </c>
      <c r="G7499" s="3">
        <v>43034</v>
      </c>
      <c r="H7499">
        <v>978</v>
      </c>
      <c r="I7499" s="4" t="s">
        <v>9014</v>
      </c>
      <c r="J7499" s="4" t="s">
        <v>9015</v>
      </c>
      <c r="K7499" s="4" t="s">
        <v>9010</v>
      </c>
      <c r="L7499">
        <v>1096</v>
      </c>
      <c r="M7499" s="4" t="s">
        <v>9322</v>
      </c>
      <c r="N7499">
        <v>1987</v>
      </c>
      <c r="O7499">
        <v>2938.67</v>
      </c>
      <c r="P7499">
        <v>8775</v>
      </c>
      <c r="Q7499" s="4" t="s">
        <v>101</v>
      </c>
      <c r="R7499" s="4" t="s">
        <v>24</v>
      </c>
      <c r="S7499">
        <v>13</v>
      </c>
    </row>
    <row r="7500" spans="1:19">
      <c r="A7500" s="4" t="s">
        <v>7707</v>
      </c>
      <c r="B7500" s="4" t="s">
        <v>232</v>
      </c>
      <c r="C7500" s="4" t="s">
        <v>177</v>
      </c>
      <c r="D7500" s="4" t="s">
        <v>35</v>
      </c>
      <c r="E7500" s="4" t="s">
        <v>172</v>
      </c>
      <c r="F7500" s="3">
        <v>43021</v>
      </c>
      <c r="G7500" s="3">
        <v>43083</v>
      </c>
      <c r="H7500">
        <v>49</v>
      </c>
      <c r="I7500" s="4" t="s">
        <v>9021</v>
      </c>
      <c r="J7500" s="4" t="s">
        <v>9019</v>
      </c>
      <c r="K7500" s="4" t="s">
        <v>9012</v>
      </c>
      <c r="L7500">
        <v>55</v>
      </c>
      <c r="M7500" s="4" t="s">
        <v>36</v>
      </c>
      <c r="N7500">
        <v>2002</v>
      </c>
      <c r="O7500">
        <v>987.39</v>
      </c>
      <c r="P7500">
        <v>2253</v>
      </c>
      <c r="Q7500" s="4" t="s">
        <v>23</v>
      </c>
      <c r="R7500" s="4" t="s">
        <v>24</v>
      </c>
      <c r="S7500">
        <v>62</v>
      </c>
    </row>
    <row r="7501" spans="1:19">
      <c r="A7501" s="4" t="s">
        <v>7708</v>
      </c>
      <c r="B7501" s="4" t="s">
        <v>208</v>
      </c>
      <c r="C7501" s="4" t="s">
        <v>177</v>
      </c>
      <c r="D7501" s="4" t="s">
        <v>109</v>
      </c>
      <c r="E7501" s="4" t="s">
        <v>172</v>
      </c>
      <c r="F7501" s="3">
        <v>43021</v>
      </c>
      <c r="G7501" s="3">
        <v>43032</v>
      </c>
      <c r="H7501">
        <v>49</v>
      </c>
      <c r="I7501" s="4" t="s">
        <v>9014</v>
      </c>
      <c r="J7501" s="4" t="s">
        <v>9015</v>
      </c>
      <c r="K7501" s="4" t="s">
        <v>9012</v>
      </c>
      <c r="L7501">
        <v>55</v>
      </c>
      <c r="M7501" s="4" t="s">
        <v>58</v>
      </c>
      <c r="N7501">
        <v>1987</v>
      </c>
      <c r="O7501">
        <v>1698.2</v>
      </c>
      <c r="P7501">
        <v>3798</v>
      </c>
      <c r="Q7501" s="4" t="s">
        <v>23</v>
      </c>
      <c r="R7501" s="4" t="s">
        <v>24</v>
      </c>
      <c r="S7501">
        <v>11</v>
      </c>
    </row>
    <row r="7502" spans="1:19">
      <c r="A7502" s="4" t="s">
        <v>7709</v>
      </c>
      <c r="B7502" s="4" t="s">
        <v>185</v>
      </c>
      <c r="C7502" s="4" t="s">
        <v>199</v>
      </c>
      <c r="D7502" s="4" t="s">
        <v>122</v>
      </c>
      <c r="E7502" s="4" t="s">
        <v>197</v>
      </c>
      <c r="F7502" s="3">
        <v>43021</v>
      </c>
      <c r="G7502" s="3">
        <v>43030</v>
      </c>
      <c r="H7502">
        <v>0</v>
      </c>
      <c r="I7502" s="4" t="s">
        <v>9023</v>
      </c>
      <c r="J7502" s="4" t="s">
        <v>9024</v>
      </c>
      <c r="K7502" s="4" t="s">
        <v>9010</v>
      </c>
      <c r="L7502">
        <v>5482</v>
      </c>
      <c r="M7502" s="4" t="s">
        <v>58</v>
      </c>
      <c r="N7502">
        <v>1993</v>
      </c>
      <c r="O7502">
        <v>7537.24</v>
      </c>
      <c r="P7502">
        <v>20293</v>
      </c>
      <c r="Q7502" s="4" t="s">
        <v>23</v>
      </c>
      <c r="R7502" s="4" t="s">
        <v>24</v>
      </c>
      <c r="S7502">
        <v>9</v>
      </c>
    </row>
    <row r="7503" spans="1:19">
      <c r="A7503" s="4" t="s">
        <v>7710</v>
      </c>
      <c r="B7503" s="4" t="s">
        <v>185</v>
      </c>
      <c r="C7503" s="4" t="s">
        <v>179</v>
      </c>
      <c r="D7503" s="4" t="s">
        <v>76</v>
      </c>
      <c r="E7503" s="4" t="s">
        <v>172</v>
      </c>
      <c r="F7503" s="3">
        <v>43021</v>
      </c>
      <c r="G7503" s="3">
        <v>43079</v>
      </c>
      <c r="H7503">
        <v>563</v>
      </c>
      <c r="I7503" s="4" t="s">
        <v>9023</v>
      </c>
      <c r="J7503" s="4" t="s">
        <v>9024</v>
      </c>
      <c r="K7503" s="4" t="s">
        <v>9010</v>
      </c>
      <c r="L7503">
        <v>550</v>
      </c>
      <c r="M7503" s="4" t="s">
        <v>9322</v>
      </c>
      <c r="N7503">
        <v>1997</v>
      </c>
      <c r="O7503">
        <v>8170.38</v>
      </c>
      <c r="P7503">
        <v>16499</v>
      </c>
      <c r="Q7503" s="4" t="s">
        <v>77</v>
      </c>
      <c r="R7503" s="4" t="s">
        <v>24</v>
      </c>
      <c r="S7503">
        <v>58</v>
      </c>
    </row>
    <row r="7504" spans="1:19">
      <c r="A7504" s="4" t="s">
        <v>7711</v>
      </c>
      <c r="B7504" s="4" t="s">
        <v>216</v>
      </c>
      <c r="C7504" s="4" t="s">
        <v>171</v>
      </c>
      <c r="D7504" s="4" t="s">
        <v>120</v>
      </c>
      <c r="E7504" s="4" t="s">
        <v>197</v>
      </c>
      <c r="F7504" s="3">
        <v>43021</v>
      </c>
      <c r="G7504" s="3">
        <v>43029</v>
      </c>
      <c r="H7504">
        <v>0</v>
      </c>
      <c r="I7504" s="4" t="s">
        <v>9018</v>
      </c>
      <c r="J7504" s="4" t="s">
        <v>9019</v>
      </c>
      <c r="K7504" s="4" t="s">
        <v>9010</v>
      </c>
      <c r="L7504">
        <v>1096</v>
      </c>
      <c r="M7504" s="4" t="s">
        <v>58</v>
      </c>
      <c r="N7504">
        <v>1998</v>
      </c>
      <c r="O7504">
        <v>2022.14</v>
      </c>
      <c r="P7504">
        <v>5113</v>
      </c>
      <c r="Q7504" s="4" t="s">
        <v>23</v>
      </c>
      <c r="R7504" s="4" t="s">
        <v>24</v>
      </c>
      <c r="S7504">
        <v>8</v>
      </c>
    </row>
    <row r="7505" spans="1:19">
      <c r="A7505" s="4" t="s">
        <v>7712</v>
      </c>
      <c r="B7505" s="4" t="s">
        <v>216</v>
      </c>
      <c r="C7505" s="4" t="s">
        <v>177</v>
      </c>
      <c r="D7505" s="4" t="s">
        <v>52</v>
      </c>
      <c r="E7505" s="4" t="s">
        <v>197</v>
      </c>
      <c r="F7505" s="3">
        <v>43021</v>
      </c>
      <c r="G7505" s="3">
        <v>43023</v>
      </c>
      <c r="H7505">
        <v>0</v>
      </c>
      <c r="I7505" s="4" t="s">
        <v>9018</v>
      </c>
      <c r="J7505" s="4" t="s">
        <v>9019</v>
      </c>
      <c r="K7505" s="4" t="s">
        <v>9012</v>
      </c>
      <c r="L7505">
        <v>55</v>
      </c>
      <c r="M7505" s="4" t="s">
        <v>46</v>
      </c>
      <c r="N7505">
        <v>1999</v>
      </c>
      <c r="O7505">
        <v>1197.44</v>
      </c>
      <c r="P7505">
        <v>2570</v>
      </c>
      <c r="Q7505" s="4" t="s">
        <v>23</v>
      </c>
      <c r="R7505" s="4" t="s">
        <v>24</v>
      </c>
      <c r="S7505">
        <v>2</v>
      </c>
    </row>
    <row r="7506" spans="1:19">
      <c r="A7506" s="4" t="s">
        <v>7713</v>
      </c>
      <c r="B7506" s="4" t="s">
        <v>216</v>
      </c>
      <c r="C7506" s="4" t="s">
        <v>177</v>
      </c>
      <c r="D7506" s="4" t="s">
        <v>127</v>
      </c>
      <c r="E7506" s="4" t="s">
        <v>172</v>
      </c>
      <c r="F7506" s="3">
        <v>43021</v>
      </c>
      <c r="G7506" s="3">
        <v>43032</v>
      </c>
      <c r="H7506">
        <v>53</v>
      </c>
      <c r="I7506" s="4" t="s">
        <v>9018</v>
      </c>
      <c r="J7506" s="4" t="s">
        <v>9019</v>
      </c>
      <c r="K7506" s="4" t="s">
        <v>9012</v>
      </c>
      <c r="L7506">
        <v>55</v>
      </c>
      <c r="M7506" s="4" t="s">
        <v>9322</v>
      </c>
      <c r="N7506">
        <v>2011</v>
      </c>
      <c r="O7506">
        <v>40.79</v>
      </c>
      <c r="P7506">
        <v>142</v>
      </c>
      <c r="Q7506" s="4" t="s">
        <v>128</v>
      </c>
      <c r="R7506" s="4" t="s">
        <v>24</v>
      </c>
      <c r="S7506">
        <v>11</v>
      </c>
    </row>
    <row r="7507" spans="1:19">
      <c r="A7507" s="4" t="s">
        <v>7714</v>
      </c>
      <c r="B7507" s="4" t="s">
        <v>304</v>
      </c>
      <c r="C7507" s="4" t="s">
        <v>171</v>
      </c>
      <c r="D7507" s="4" t="s">
        <v>100</v>
      </c>
      <c r="E7507" s="4" t="s">
        <v>172</v>
      </c>
      <c r="F7507" s="3">
        <v>43022</v>
      </c>
      <c r="G7507" s="3">
        <v>43034</v>
      </c>
      <c r="H7507">
        <v>1168</v>
      </c>
      <c r="I7507" s="4" t="s">
        <v>9014</v>
      </c>
      <c r="J7507" s="4" t="s">
        <v>9015</v>
      </c>
      <c r="K7507" s="4" t="s">
        <v>9010</v>
      </c>
      <c r="L7507">
        <v>1096</v>
      </c>
      <c r="M7507" s="4" t="s">
        <v>9322</v>
      </c>
      <c r="N7507">
        <v>1987</v>
      </c>
      <c r="O7507">
        <v>2938.67</v>
      </c>
      <c r="P7507">
        <v>8775</v>
      </c>
      <c r="Q7507" s="4" t="s">
        <v>101</v>
      </c>
      <c r="R7507" s="4" t="s">
        <v>24</v>
      </c>
      <c r="S7507">
        <v>12</v>
      </c>
    </row>
    <row r="7508" spans="1:19">
      <c r="A7508" s="4" t="s">
        <v>7715</v>
      </c>
      <c r="B7508" s="4" t="s">
        <v>279</v>
      </c>
      <c r="C7508" s="4" t="s">
        <v>179</v>
      </c>
      <c r="D7508" s="4" t="s">
        <v>117</v>
      </c>
      <c r="E7508" s="4" t="s">
        <v>172</v>
      </c>
      <c r="F7508" s="3">
        <v>43022</v>
      </c>
      <c r="G7508" s="3">
        <v>43056</v>
      </c>
      <c r="H7508">
        <v>560</v>
      </c>
      <c r="I7508" s="4" t="s">
        <v>9018</v>
      </c>
      <c r="J7508" s="4" t="s">
        <v>9019</v>
      </c>
      <c r="K7508" s="4" t="s">
        <v>9010</v>
      </c>
      <c r="L7508">
        <v>550</v>
      </c>
      <c r="M7508" s="4" t="s">
        <v>26</v>
      </c>
      <c r="N7508">
        <v>1996</v>
      </c>
      <c r="O7508">
        <v>439.21</v>
      </c>
      <c r="P7508">
        <v>792</v>
      </c>
      <c r="Q7508" s="4" t="s">
        <v>23</v>
      </c>
      <c r="R7508" s="4" t="s">
        <v>24</v>
      </c>
      <c r="S7508">
        <v>34</v>
      </c>
    </row>
    <row r="7509" spans="1:19">
      <c r="A7509" s="4" t="s">
        <v>7716</v>
      </c>
      <c r="B7509" s="4" t="s">
        <v>210</v>
      </c>
      <c r="C7509" s="4" t="s">
        <v>171</v>
      </c>
      <c r="D7509" s="4" t="s">
        <v>65</v>
      </c>
      <c r="E7509" s="4" t="s">
        <v>197</v>
      </c>
      <c r="F7509" s="3">
        <v>43022</v>
      </c>
      <c r="G7509" s="3">
        <v>43099</v>
      </c>
      <c r="H7509">
        <v>0</v>
      </c>
      <c r="I7509" s="4" t="s">
        <v>9021</v>
      </c>
      <c r="J7509" s="4" t="s">
        <v>9019</v>
      </c>
      <c r="K7509" s="4" t="s">
        <v>9010</v>
      </c>
      <c r="L7509">
        <v>1096</v>
      </c>
      <c r="M7509" s="4" t="s">
        <v>33</v>
      </c>
      <c r="N7509">
        <v>1990</v>
      </c>
      <c r="O7509">
        <v>2520.83</v>
      </c>
      <c r="P7509">
        <v>3502</v>
      </c>
      <c r="Q7509" s="4" t="s">
        <v>23</v>
      </c>
      <c r="R7509" s="4" t="s">
        <v>24</v>
      </c>
      <c r="S7509">
        <v>77</v>
      </c>
    </row>
    <row r="7510" spans="1:19">
      <c r="A7510" s="4" t="s">
        <v>7717</v>
      </c>
      <c r="B7510" s="4" t="s">
        <v>174</v>
      </c>
      <c r="C7510" s="4" t="s">
        <v>9011</v>
      </c>
      <c r="D7510" s="4" t="s">
        <v>109</v>
      </c>
      <c r="E7510" s="4" t="s">
        <v>197</v>
      </c>
      <c r="F7510" s="3">
        <v>43022</v>
      </c>
      <c r="G7510" s="3">
        <v>43023</v>
      </c>
      <c r="H7510">
        <v>0</v>
      </c>
      <c r="I7510" s="4" t="s">
        <v>9016</v>
      </c>
      <c r="J7510" s="4" t="s">
        <v>9015</v>
      </c>
      <c r="K7510" s="4" t="s">
        <v>9010</v>
      </c>
      <c r="L7510">
        <v>4821</v>
      </c>
      <c r="M7510" s="4" t="s">
        <v>58</v>
      </c>
      <c r="N7510">
        <v>1987</v>
      </c>
      <c r="O7510">
        <v>1698.2</v>
      </c>
      <c r="P7510">
        <v>3798</v>
      </c>
      <c r="Q7510" s="4" t="s">
        <v>23</v>
      </c>
      <c r="R7510" s="4" t="s">
        <v>24</v>
      </c>
      <c r="S7510">
        <v>1</v>
      </c>
    </row>
    <row r="7511" spans="1:19">
      <c r="A7511" s="4" t="s">
        <v>7718</v>
      </c>
      <c r="B7511" s="4" t="s">
        <v>174</v>
      </c>
      <c r="C7511" s="4" t="s">
        <v>177</v>
      </c>
      <c r="D7511" s="4" t="s">
        <v>29</v>
      </c>
      <c r="E7511" s="4" t="s">
        <v>197</v>
      </c>
      <c r="F7511" s="3">
        <v>43022</v>
      </c>
      <c r="G7511" s="3">
        <v>43029</v>
      </c>
      <c r="H7511">
        <v>0</v>
      </c>
      <c r="I7511" s="4" t="s">
        <v>9016</v>
      </c>
      <c r="J7511" s="4" t="s">
        <v>9015</v>
      </c>
      <c r="K7511" s="4" t="s">
        <v>9012</v>
      </c>
      <c r="L7511">
        <v>55</v>
      </c>
      <c r="M7511" s="4" t="s">
        <v>26</v>
      </c>
      <c r="N7511">
        <v>2012</v>
      </c>
      <c r="O7511">
        <v>587.34</v>
      </c>
      <c r="P7511">
        <v>1356</v>
      </c>
      <c r="Q7511" s="4" t="s">
        <v>30</v>
      </c>
      <c r="R7511" s="4" t="s">
        <v>24</v>
      </c>
      <c r="S7511">
        <v>7</v>
      </c>
    </row>
    <row r="7512" spans="1:19">
      <c r="A7512" s="4" t="s">
        <v>7719</v>
      </c>
      <c r="B7512" s="4" t="s">
        <v>174</v>
      </c>
      <c r="C7512" s="4" t="s">
        <v>9011</v>
      </c>
      <c r="D7512" s="4" t="s">
        <v>51</v>
      </c>
      <c r="E7512" s="4" t="s">
        <v>172</v>
      </c>
      <c r="F7512" s="3">
        <v>43022</v>
      </c>
      <c r="G7512" s="3">
        <v>43026</v>
      </c>
      <c r="H7512">
        <v>4810</v>
      </c>
      <c r="I7512" s="4" t="s">
        <v>9016</v>
      </c>
      <c r="J7512" s="4" t="s">
        <v>9015</v>
      </c>
      <c r="K7512" s="4" t="s">
        <v>9010</v>
      </c>
      <c r="L7512">
        <v>4821</v>
      </c>
      <c r="M7512" s="4" t="s">
        <v>36</v>
      </c>
      <c r="N7512">
        <v>1982</v>
      </c>
      <c r="O7512">
        <v>4618</v>
      </c>
      <c r="P7512">
        <v>10083</v>
      </c>
      <c r="Q7512" s="4" t="s">
        <v>23</v>
      </c>
      <c r="R7512" s="4" t="s">
        <v>24</v>
      </c>
      <c r="S7512">
        <v>4</v>
      </c>
    </row>
    <row r="7513" spans="1:19">
      <c r="A7513" s="4" t="s">
        <v>7720</v>
      </c>
      <c r="B7513" s="4" t="s">
        <v>263</v>
      </c>
      <c r="C7513" s="4" t="s">
        <v>177</v>
      </c>
      <c r="D7513" s="4" t="s">
        <v>52</v>
      </c>
      <c r="E7513" s="4" t="s">
        <v>197</v>
      </c>
      <c r="F7513" s="3">
        <v>43022</v>
      </c>
      <c r="G7513" s="3">
        <v>43040</v>
      </c>
      <c r="H7513">
        <v>0</v>
      </c>
      <c r="I7513" s="4" t="s">
        <v>9021</v>
      </c>
      <c r="J7513" s="4" t="s">
        <v>9019</v>
      </c>
      <c r="K7513" s="4" t="s">
        <v>9012</v>
      </c>
      <c r="L7513">
        <v>55</v>
      </c>
      <c r="M7513" s="4" t="s">
        <v>46</v>
      </c>
      <c r="N7513">
        <v>1999</v>
      </c>
      <c r="O7513">
        <v>1197.44</v>
      </c>
      <c r="P7513">
        <v>2570</v>
      </c>
      <c r="Q7513" s="4" t="s">
        <v>23</v>
      </c>
      <c r="R7513" s="4" t="s">
        <v>24</v>
      </c>
      <c r="S7513">
        <v>18</v>
      </c>
    </row>
    <row r="7514" spans="1:19">
      <c r="A7514" s="4" t="s">
        <v>7721</v>
      </c>
      <c r="B7514" s="4" t="s">
        <v>263</v>
      </c>
      <c r="C7514" s="4" t="s">
        <v>9011</v>
      </c>
      <c r="D7514" s="4" t="s">
        <v>107</v>
      </c>
      <c r="E7514" s="4" t="s">
        <v>172</v>
      </c>
      <c r="F7514" s="3">
        <v>43022</v>
      </c>
      <c r="G7514" s="3">
        <v>43032</v>
      </c>
      <c r="H7514">
        <v>4521</v>
      </c>
      <c r="I7514" s="4" t="s">
        <v>9021</v>
      </c>
      <c r="J7514" s="4" t="s">
        <v>9019</v>
      </c>
      <c r="K7514" s="4" t="s">
        <v>9010</v>
      </c>
      <c r="L7514">
        <v>4821</v>
      </c>
      <c r="M7514" s="4" t="s">
        <v>26</v>
      </c>
      <c r="N7514">
        <v>1994</v>
      </c>
      <c r="O7514">
        <v>2818.38</v>
      </c>
      <c r="P7514">
        <v>6290</v>
      </c>
      <c r="Q7514" s="4" t="s">
        <v>23</v>
      </c>
      <c r="R7514" s="4" t="s">
        <v>24</v>
      </c>
      <c r="S7514">
        <v>10</v>
      </c>
    </row>
    <row r="7515" spans="1:19">
      <c r="A7515" s="4" t="s">
        <v>7722</v>
      </c>
      <c r="B7515" s="4" t="s">
        <v>237</v>
      </c>
      <c r="C7515" s="4" t="s">
        <v>179</v>
      </c>
      <c r="D7515" s="4" t="s">
        <v>96</v>
      </c>
      <c r="E7515" s="4" t="s">
        <v>197</v>
      </c>
      <c r="F7515" s="3">
        <v>43022</v>
      </c>
      <c r="G7515" s="3">
        <v>43026</v>
      </c>
      <c r="H7515">
        <v>0</v>
      </c>
      <c r="I7515" s="4" t="s">
        <v>9018</v>
      </c>
      <c r="J7515" s="4" t="s">
        <v>9019</v>
      </c>
      <c r="K7515" s="4" t="s">
        <v>9010</v>
      </c>
      <c r="L7515">
        <v>550</v>
      </c>
      <c r="M7515" s="4" t="s">
        <v>58</v>
      </c>
      <c r="N7515">
        <v>1994</v>
      </c>
      <c r="O7515">
        <v>355.23</v>
      </c>
      <c r="P7515">
        <v>853</v>
      </c>
      <c r="Q7515" s="4" t="s">
        <v>23</v>
      </c>
      <c r="R7515" s="4" t="s">
        <v>24</v>
      </c>
      <c r="S7515">
        <v>4</v>
      </c>
    </row>
    <row r="7516" spans="1:19">
      <c r="A7516" s="4" t="s">
        <v>7723</v>
      </c>
      <c r="B7516" s="4" t="s">
        <v>237</v>
      </c>
      <c r="C7516" s="4" t="s">
        <v>171</v>
      </c>
      <c r="D7516" s="4" t="s">
        <v>50</v>
      </c>
      <c r="E7516" s="4" t="s">
        <v>197</v>
      </c>
      <c r="F7516" s="3">
        <v>43022</v>
      </c>
      <c r="G7516" s="3">
        <v>43023</v>
      </c>
      <c r="H7516">
        <v>0</v>
      </c>
      <c r="I7516" s="4" t="s">
        <v>9018</v>
      </c>
      <c r="J7516" s="4" t="s">
        <v>9019</v>
      </c>
      <c r="K7516" s="4" t="s">
        <v>9010</v>
      </c>
      <c r="L7516">
        <v>1096</v>
      </c>
      <c r="M7516" s="4" t="s">
        <v>9322</v>
      </c>
      <c r="N7516">
        <v>1992</v>
      </c>
      <c r="O7516">
        <v>1712.68</v>
      </c>
      <c r="P7516">
        <v>3194</v>
      </c>
      <c r="Q7516" s="4" t="s">
        <v>23</v>
      </c>
      <c r="R7516" s="4" t="s">
        <v>21</v>
      </c>
      <c r="S7516">
        <v>1</v>
      </c>
    </row>
    <row r="7517" spans="1:19">
      <c r="A7517" s="4" t="s">
        <v>7724</v>
      </c>
      <c r="B7517" s="4" t="s">
        <v>203</v>
      </c>
      <c r="C7517" s="4" t="s">
        <v>171</v>
      </c>
      <c r="D7517" s="4" t="s">
        <v>75</v>
      </c>
      <c r="E7517" s="4" t="s">
        <v>172</v>
      </c>
      <c r="F7517" s="3">
        <v>43022</v>
      </c>
      <c r="G7517" s="3">
        <v>43023</v>
      </c>
      <c r="H7517">
        <v>881</v>
      </c>
      <c r="I7517" s="4" t="s">
        <v>9023</v>
      </c>
      <c r="J7517" s="4" t="s">
        <v>9024</v>
      </c>
      <c r="K7517" s="4" t="s">
        <v>9010</v>
      </c>
      <c r="L7517">
        <v>1096</v>
      </c>
      <c r="M7517" s="4" t="s">
        <v>73</v>
      </c>
      <c r="N7517">
        <v>1982</v>
      </c>
      <c r="O7517">
        <v>792.46</v>
      </c>
      <c r="P7517">
        <v>1299</v>
      </c>
      <c r="Q7517" s="4" t="s">
        <v>23</v>
      </c>
      <c r="R7517" s="4" t="s">
        <v>24</v>
      </c>
      <c r="S7517">
        <v>1</v>
      </c>
    </row>
    <row r="7518" spans="1:19">
      <c r="A7518" s="4" t="s">
        <v>7725</v>
      </c>
      <c r="B7518" s="4" t="s">
        <v>191</v>
      </c>
      <c r="C7518" s="4" t="s">
        <v>179</v>
      </c>
      <c r="D7518" s="4" t="s">
        <v>59</v>
      </c>
      <c r="E7518" s="4" t="s">
        <v>197</v>
      </c>
      <c r="F7518" s="3">
        <v>43022</v>
      </c>
      <c r="G7518" s="3">
        <v>43069</v>
      </c>
      <c r="H7518">
        <v>0</v>
      </c>
      <c r="I7518" s="4" t="s">
        <v>9026</v>
      </c>
      <c r="J7518" s="4" t="s">
        <v>9024</v>
      </c>
      <c r="K7518" s="4" t="s">
        <v>9010</v>
      </c>
      <c r="L7518">
        <v>550</v>
      </c>
      <c r="M7518" s="4" t="s">
        <v>60</v>
      </c>
      <c r="N7518">
        <v>1988</v>
      </c>
      <c r="O7518">
        <v>2059.9</v>
      </c>
      <c r="P7518">
        <v>3644</v>
      </c>
      <c r="Q7518" s="4" t="s">
        <v>23</v>
      </c>
      <c r="R7518" s="4" t="s">
        <v>24</v>
      </c>
      <c r="S7518">
        <v>47</v>
      </c>
    </row>
    <row r="7519" spans="1:19">
      <c r="A7519" s="4" t="s">
        <v>7726</v>
      </c>
      <c r="B7519" s="4" t="s">
        <v>343</v>
      </c>
      <c r="C7519" s="4" t="s">
        <v>179</v>
      </c>
      <c r="D7519" s="4" t="s">
        <v>43</v>
      </c>
      <c r="E7519" s="4" t="s">
        <v>172</v>
      </c>
      <c r="F7519" s="3">
        <v>43022</v>
      </c>
      <c r="G7519" s="3">
        <v>43030</v>
      </c>
      <c r="H7519">
        <v>472</v>
      </c>
      <c r="I7519" s="4" t="s">
        <v>9016</v>
      </c>
      <c r="J7519" s="4" t="s">
        <v>9015</v>
      </c>
      <c r="K7519" s="4" t="s">
        <v>9010</v>
      </c>
      <c r="L7519">
        <v>550</v>
      </c>
      <c r="M7519" s="4" t="s">
        <v>9322</v>
      </c>
      <c r="N7519">
        <v>2005</v>
      </c>
      <c r="O7519">
        <v>1520.66</v>
      </c>
      <c r="P7519">
        <v>1806</v>
      </c>
      <c r="Q7519" s="4" t="s">
        <v>23</v>
      </c>
      <c r="R7519" s="4" t="s">
        <v>24</v>
      </c>
      <c r="S7519">
        <v>8</v>
      </c>
    </row>
    <row r="7520" spans="1:19">
      <c r="A7520" s="4" t="s">
        <v>7727</v>
      </c>
      <c r="B7520" s="4" t="s">
        <v>219</v>
      </c>
      <c r="C7520" s="4" t="s">
        <v>179</v>
      </c>
      <c r="D7520" s="4" t="s">
        <v>93</v>
      </c>
      <c r="E7520" s="4" t="s">
        <v>172</v>
      </c>
      <c r="F7520" s="3">
        <v>43022</v>
      </c>
      <c r="G7520" s="3">
        <v>43072</v>
      </c>
      <c r="H7520">
        <v>562</v>
      </c>
      <c r="I7520" s="4" t="s">
        <v>9026</v>
      </c>
      <c r="J7520" s="4" t="s">
        <v>9024</v>
      </c>
      <c r="K7520" s="4" t="s">
        <v>9010</v>
      </c>
      <c r="L7520">
        <v>550</v>
      </c>
      <c r="M7520" s="4" t="s">
        <v>73</v>
      </c>
      <c r="N7520">
        <v>1991</v>
      </c>
      <c r="O7520">
        <v>1012.72</v>
      </c>
      <c r="P7520">
        <v>3492</v>
      </c>
      <c r="Q7520" s="4" t="s">
        <v>94</v>
      </c>
      <c r="R7520" s="4" t="s">
        <v>24</v>
      </c>
      <c r="S7520">
        <v>50</v>
      </c>
    </row>
    <row r="7521" spans="1:19">
      <c r="A7521" s="4" t="s">
        <v>7728</v>
      </c>
      <c r="B7521" s="4" t="s">
        <v>256</v>
      </c>
      <c r="C7521" s="4" t="s">
        <v>179</v>
      </c>
      <c r="D7521" s="4" t="s">
        <v>43</v>
      </c>
      <c r="E7521" s="4" t="s">
        <v>197</v>
      </c>
      <c r="F7521" s="3">
        <v>43022</v>
      </c>
      <c r="G7521" s="3">
        <v>43028</v>
      </c>
      <c r="H7521">
        <v>0</v>
      </c>
      <c r="I7521" s="4" t="s">
        <v>9014</v>
      </c>
      <c r="J7521" s="4" t="s">
        <v>9015</v>
      </c>
      <c r="K7521" s="4" t="s">
        <v>9010</v>
      </c>
      <c r="L7521">
        <v>550</v>
      </c>
      <c r="M7521" s="4" t="s">
        <v>9322</v>
      </c>
      <c r="N7521">
        <v>2005</v>
      </c>
      <c r="O7521">
        <v>1520.66</v>
      </c>
      <c r="P7521">
        <v>1806</v>
      </c>
      <c r="Q7521" s="4" t="s">
        <v>23</v>
      </c>
      <c r="R7521" s="4" t="s">
        <v>24</v>
      </c>
      <c r="S7521">
        <v>6</v>
      </c>
    </row>
    <row r="7522" spans="1:19">
      <c r="A7522" s="4" t="s">
        <v>7729</v>
      </c>
      <c r="B7522" s="4" t="s">
        <v>256</v>
      </c>
      <c r="C7522" s="4" t="s">
        <v>177</v>
      </c>
      <c r="D7522" s="4" t="s">
        <v>118</v>
      </c>
      <c r="E7522" s="4" t="s">
        <v>172</v>
      </c>
      <c r="F7522" s="3">
        <v>43022</v>
      </c>
      <c r="G7522" s="3">
        <v>43024</v>
      </c>
      <c r="H7522">
        <v>42</v>
      </c>
      <c r="I7522" s="4" t="s">
        <v>9014</v>
      </c>
      <c r="J7522" s="4" t="s">
        <v>9015</v>
      </c>
      <c r="K7522" s="4" t="s">
        <v>9012</v>
      </c>
      <c r="L7522">
        <v>55</v>
      </c>
      <c r="M7522" s="4" t="s">
        <v>33</v>
      </c>
      <c r="N7522">
        <v>1995</v>
      </c>
      <c r="O7522">
        <v>332.43</v>
      </c>
      <c r="P7522">
        <v>799</v>
      </c>
      <c r="Q7522" s="4" t="s">
        <v>23</v>
      </c>
      <c r="R7522" s="4" t="s">
        <v>24</v>
      </c>
      <c r="S7522">
        <v>2</v>
      </c>
    </row>
    <row r="7523" spans="1:19">
      <c r="A7523" s="4" t="s">
        <v>7730</v>
      </c>
      <c r="B7523" s="4" t="s">
        <v>244</v>
      </c>
      <c r="C7523" s="4" t="s">
        <v>9011</v>
      </c>
      <c r="D7523" s="4" t="s">
        <v>111</v>
      </c>
      <c r="E7523" s="4" t="s">
        <v>197</v>
      </c>
      <c r="F7523" s="3">
        <v>43022</v>
      </c>
      <c r="G7523" s="3">
        <v>43026</v>
      </c>
      <c r="H7523">
        <v>0</v>
      </c>
      <c r="I7523" s="4" t="s">
        <v>9016</v>
      </c>
      <c r="J7523" s="4" t="s">
        <v>9015</v>
      </c>
      <c r="K7523" s="4" t="s">
        <v>9010</v>
      </c>
      <c r="L7523">
        <v>4821</v>
      </c>
      <c r="M7523" s="4" t="s">
        <v>33</v>
      </c>
      <c r="N7523">
        <v>1988</v>
      </c>
      <c r="O7523">
        <v>1376.8</v>
      </c>
      <c r="P7523">
        <v>1165</v>
      </c>
      <c r="Q7523" s="4" t="s">
        <v>112</v>
      </c>
      <c r="R7523" s="4" t="s">
        <v>24</v>
      </c>
      <c r="S7523">
        <v>4</v>
      </c>
    </row>
    <row r="7524" spans="1:19">
      <c r="A7524" s="4" t="s">
        <v>7731</v>
      </c>
      <c r="B7524" s="4" t="s">
        <v>244</v>
      </c>
      <c r="C7524" s="4" t="s">
        <v>179</v>
      </c>
      <c r="D7524" s="4" t="s">
        <v>51</v>
      </c>
      <c r="E7524" s="4" t="s">
        <v>172</v>
      </c>
      <c r="F7524" s="3">
        <v>43022</v>
      </c>
      <c r="G7524" s="3">
        <v>43095</v>
      </c>
      <c r="H7524">
        <v>615</v>
      </c>
      <c r="I7524" s="4" t="s">
        <v>9016</v>
      </c>
      <c r="J7524" s="4" t="s">
        <v>9015</v>
      </c>
      <c r="K7524" s="4" t="s">
        <v>9010</v>
      </c>
      <c r="L7524">
        <v>550</v>
      </c>
      <c r="M7524" s="4" t="s">
        <v>36</v>
      </c>
      <c r="N7524">
        <v>1982</v>
      </c>
      <c r="O7524">
        <v>4618</v>
      </c>
      <c r="P7524">
        <v>10083</v>
      </c>
      <c r="Q7524" s="4" t="s">
        <v>23</v>
      </c>
      <c r="R7524" s="4" t="s">
        <v>24</v>
      </c>
      <c r="S7524">
        <v>73</v>
      </c>
    </row>
    <row r="7525" spans="1:19">
      <c r="A7525" s="4" t="s">
        <v>7732</v>
      </c>
      <c r="B7525" s="4" t="s">
        <v>189</v>
      </c>
      <c r="C7525" s="4" t="s">
        <v>171</v>
      </c>
      <c r="D7525" s="4" t="s">
        <v>103</v>
      </c>
      <c r="E7525" s="4" t="s">
        <v>197</v>
      </c>
      <c r="F7525" s="3">
        <v>43022</v>
      </c>
      <c r="G7525" s="3">
        <v>43100</v>
      </c>
      <c r="H7525">
        <v>0</v>
      </c>
      <c r="I7525" s="4" t="s">
        <v>9016</v>
      </c>
      <c r="J7525" s="4" t="s">
        <v>9015</v>
      </c>
      <c r="K7525" s="4" t="s">
        <v>9010</v>
      </c>
      <c r="L7525">
        <v>1096</v>
      </c>
      <c r="M7525" s="4" t="s">
        <v>26</v>
      </c>
      <c r="N7525">
        <v>1992</v>
      </c>
      <c r="O7525">
        <v>3922.42</v>
      </c>
      <c r="P7525">
        <v>6837</v>
      </c>
      <c r="Q7525" s="4" t="s">
        <v>23</v>
      </c>
      <c r="R7525" s="4" t="s">
        <v>24</v>
      </c>
      <c r="S7525">
        <v>78</v>
      </c>
    </row>
    <row r="7526" spans="1:19">
      <c r="A7526" s="4" t="s">
        <v>7733</v>
      </c>
      <c r="B7526" s="4" t="s">
        <v>205</v>
      </c>
      <c r="C7526" s="4" t="s">
        <v>192</v>
      </c>
      <c r="D7526" s="4" t="s">
        <v>93</v>
      </c>
      <c r="E7526" s="4" t="s">
        <v>197</v>
      </c>
      <c r="F7526" s="3">
        <v>43022</v>
      </c>
      <c r="G7526" s="3">
        <v>43031</v>
      </c>
      <c r="H7526">
        <v>0</v>
      </c>
      <c r="I7526" s="4" t="s">
        <v>9023</v>
      </c>
      <c r="J7526" s="4" t="s">
        <v>9024</v>
      </c>
      <c r="K7526" s="4" t="s">
        <v>9012</v>
      </c>
      <c r="L7526">
        <v>3393</v>
      </c>
      <c r="M7526" s="4" t="s">
        <v>73</v>
      </c>
      <c r="N7526">
        <v>1991</v>
      </c>
      <c r="O7526">
        <v>1012.72</v>
      </c>
      <c r="P7526">
        <v>3492</v>
      </c>
      <c r="Q7526" s="4" t="s">
        <v>94</v>
      </c>
      <c r="R7526" s="4" t="s">
        <v>24</v>
      </c>
      <c r="S7526">
        <v>9</v>
      </c>
    </row>
    <row r="7527" spans="1:19">
      <c r="A7527" s="4" t="s">
        <v>7734</v>
      </c>
      <c r="B7527" s="4" t="s">
        <v>208</v>
      </c>
      <c r="C7527" s="4" t="s">
        <v>177</v>
      </c>
      <c r="D7527" s="4" t="s">
        <v>106</v>
      </c>
      <c r="E7527" s="4" t="s">
        <v>172</v>
      </c>
      <c r="F7527" s="3">
        <v>43022</v>
      </c>
      <c r="G7527" s="3">
        <v>43030</v>
      </c>
      <c r="H7527">
        <v>58</v>
      </c>
      <c r="I7527" s="4" t="s">
        <v>9014</v>
      </c>
      <c r="J7527" s="4" t="s">
        <v>9015</v>
      </c>
      <c r="K7527" s="4" t="s">
        <v>9012</v>
      </c>
      <c r="L7527">
        <v>55</v>
      </c>
      <c r="M7527" s="4" t="s">
        <v>46</v>
      </c>
      <c r="N7527">
        <v>2012</v>
      </c>
      <c r="O7527">
        <v>45.39</v>
      </c>
      <c r="P7527">
        <v>100</v>
      </c>
      <c r="Q7527" s="4" t="s">
        <v>23</v>
      </c>
      <c r="R7527" s="4" t="s">
        <v>47</v>
      </c>
      <c r="S7527">
        <v>8</v>
      </c>
    </row>
    <row r="7528" spans="1:19">
      <c r="A7528" s="4" t="s">
        <v>7735</v>
      </c>
      <c r="B7528" s="4" t="s">
        <v>185</v>
      </c>
      <c r="C7528" s="4" t="s">
        <v>199</v>
      </c>
      <c r="D7528" s="4" t="s">
        <v>24</v>
      </c>
      <c r="E7528" s="4" t="s">
        <v>193</v>
      </c>
      <c r="F7528" s="3">
        <v>43022</v>
      </c>
      <c r="G7528" s="3"/>
      <c r="I7528" s="4" t="s">
        <v>9023</v>
      </c>
      <c r="J7528" s="4" t="s">
        <v>9024</v>
      </c>
      <c r="K7528" s="4" t="s">
        <v>9010</v>
      </c>
      <c r="L7528">
        <v>5482</v>
      </c>
      <c r="M7528" s="4"/>
      <c r="Q7528" s="4"/>
      <c r="R7528" s="4"/>
    </row>
    <row r="7529" spans="1:19">
      <c r="A7529" s="4" t="s">
        <v>7736</v>
      </c>
      <c r="B7529" s="4" t="s">
        <v>185</v>
      </c>
      <c r="C7529" s="4" t="s">
        <v>177</v>
      </c>
      <c r="D7529" s="4" t="s">
        <v>72</v>
      </c>
      <c r="E7529" s="4" t="s">
        <v>197</v>
      </c>
      <c r="F7529" s="3">
        <v>43022</v>
      </c>
      <c r="G7529" s="3">
        <v>43040</v>
      </c>
      <c r="H7529">
        <v>0</v>
      </c>
      <c r="I7529" s="4" t="s">
        <v>9023</v>
      </c>
      <c r="J7529" s="4" t="s">
        <v>9024</v>
      </c>
      <c r="K7529" s="4" t="s">
        <v>9012</v>
      </c>
      <c r="L7529">
        <v>55</v>
      </c>
      <c r="M7529" s="4" t="s">
        <v>73</v>
      </c>
      <c r="N7529">
        <v>2003</v>
      </c>
      <c r="O7529">
        <v>692.19</v>
      </c>
      <c r="P7529">
        <v>1922</v>
      </c>
      <c r="Q7529" s="4" t="s">
        <v>23</v>
      </c>
      <c r="R7529" s="4" t="s">
        <v>24</v>
      </c>
      <c r="S7529">
        <v>18</v>
      </c>
    </row>
    <row r="7530" spans="1:19">
      <c r="A7530" s="4" t="s">
        <v>7737</v>
      </c>
      <c r="B7530" s="4" t="s">
        <v>181</v>
      </c>
      <c r="C7530" s="4" t="s">
        <v>199</v>
      </c>
      <c r="D7530" s="4" t="s">
        <v>75</v>
      </c>
      <c r="E7530" s="4" t="s">
        <v>197</v>
      </c>
      <c r="F7530" s="3">
        <v>43022</v>
      </c>
      <c r="G7530" s="3">
        <v>43031</v>
      </c>
      <c r="H7530">
        <v>0</v>
      </c>
      <c r="I7530" s="4" t="s">
        <v>9026</v>
      </c>
      <c r="J7530" s="4" t="s">
        <v>9024</v>
      </c>
      <c r="K7530" s="4" t="s">
        <v>9010</v>
      </c>
      <c r="L7530">
        <v>5482</v>
      </c>
      <c r="M7530" s="4" t="s">
        <v>73</v>
      </c>
      <c r="N7530">
        <v>1982</v>
      </c>
      <c r="O7530">
        <v>792.46</v>
      </c>
      <c r="P7530">
        <v>1299</v>
      </c>
      <c r="Q7530" s="4" t="s">
        <v>23</v>
      </c>
      <c r="R7530" s="4" t="s">
        <v>24</v>
      </c>
      <c r="S7530">
        <v>9</v>
      </c>
    </row>
    <row r="7531" spans="1:19">
      <c r="A7531" s="4" t="s">
        <v>7738</v>
      </c>
      <c r="B7531" s="4" t="s">
        <v>181</v>
      </c>
      <c r="C7531" s="4" t="s">
        <v>9011</v>
      </c>
      <c r="D7531" s="4" t="s">
        <v>122</v>
      </c>
      <c r="E7531" s="4" t="s">
        <v>172</v>
      </c>
      <c r="F7531" s="3">
        <v>43022</v>
      </c>
      <c r="G7531" s="3">
        <v>43023</v>
      </c>
      <c r="H7531">
        <v>4882</v>
      </c>
      <c r="I7531" s="4" t="s">
        <v>9026</v>
      </c>
      <c r="J7531" s="4" t="s">
        <v>9024</v>
      </c>
      <c r="K7531" s="4" t="s">
        <v>9010</v>
      </c>
      <c r="L7531">
        <v>4821</v>
      </c>
      <c r="M7531" s="4" t="s">
        <v>58</v>
      </c>
      <c r="N7531">
        <v>1993</v>
      </c>
      <c r="O7531">
        <v>7537.24</v>
      </c>
      <c r="P7531">
        <v>20293</v>
      </c>
      <c r="Q7531" s="4" t="s">
        <v>23</v>
      </c>
      <c r="R7531" s="4" t="s">
        <v>24</v>
      </c>
      <c r="S7531">
        <v>1</v>
      </c>
    </row>
    <row r="7532" spans="1:19">
      <c r="A7532" s="4" t="s">
        <v>7739</v>
      </c>
      <c r="B7532" s="4" t="s">
        <v>183</v>
      </c>
      <c r="C7532" s="4" t="s">
        <v>177</v>
      </c>
      <c r="D7532" s="4" t="s">
        <v>79</v>
      </c>
      <c r="E7532" s="4" t="s">
        <v>197</v>
      </c>
      <c r="F7532" s="3">
        <v>43023</v>
      </c>
      <c r="G7532" s="3">
        <v>43032</v>
      </c>
      <c r="H7532">
        <v>0</v>
      </c>
      <c r="I7532" s="4" t="s">
        <v>9014</v>
      </c>
      <c r="J7532" s="4" t="s">
        <v>9015</v>
      </c>
      <c r="K7532" s="4" t="s">
        <v>9012</v>
      </c>
      <c r="L7532">
        <v>55</v>
      </c>
      <c r="M7532" s="4" t="s">
        <v>26</v>
      </c>
      <c r="N7532">
        <v>2002</v>
      </c>
      <c r="O7532">
        <v>3178.24</v>
      </c>
      <c r="P7532">
        <v>4540</v>
      </c>
      <c r="Q7532" s="4" t="s">
        <v>23</v>
      </c>
      <c r="R7532" s="4" t="s">
        <v>24</v>
      </c>
      <c r="S7532">
        <v>9</v>
      </c>
    </row>
    <row r="7533" spans="1:19">
      <c r="A7533" s="4" t="s">
        <v>7740</v>
      </c>
      <c r="B7533" s="4" t="s">
        <v>246</v>
      </c>
      <c r="C7533" s="4" t="s">
        <v>9011</v>
      </c>
      <c r="D7533" s="4" t="s">
        <v>118</v>
      </c>
      <c r="E7533" s="4" t="s">
        <v>193</v>
      </c>
      <c r="F7533" s="3">
        <v>43023</v>
      </c>
      <c r="G7533" s="3"/>
      <c r="I7533" s="4" t="s">
        <v>9021</v>
      </c>
      <c r="J7533" s="4" t="s">
        <v>9019</v>
      </c>
      <c r="K7533" s="4" t="s">
        <v>9010</v>
      </c>
      <c r="L7533">
        <v>4821</v>
      </c>
      <c r="M7533" s="4" t="s">
        <v>33</v>
      </c>
      <c r="N7533">
        <v>1995</v>
      </c>
      <c r="O7533">
        <v>332.43</v>
      </c>
      <c r="P7533">
        <v>799</v>
      </c>
      <c r="Q7533" s="4" t="s">
        <v>23</v>
      </c>
      <c r="R7533" s="4" t="s">
        <v>24</v>
      </c>
    </row>
    <row r="7534" spans="1:19">
      <c r="A7534" s="4" t="s">
        <v>7741</v>
      </c>
      <c r="B7534" s="4" t="s">
        <v>246</v>
      </c>
      <c r="C7534" s="4" t="s">
        <v>199</v>
      </c>
      <c r="D7534" s="4" t="s">
        <v>130</v>
      </c>
      <c r="E7534" s="4" t="s">
        <v>197</v>
      </c>
      <c r="F7534" s="3">
        <v>43023</v>
      </c>
      <c r="G7534" s="3">
        <v>43032</v>
      </c>
      <c r="H7534">
        <v>0</v>
      </c>
      <c r="I7534" s="4" t="s">
        <v>9021</v>
      </c>
      <c r="J7534" s="4" t="s">
        <v>9019</v>
      </c>
      <c r="K7534" s="4" t="s">
        <v>9010</v>
      </c>
      <c r="L7534">
        <v>5482</v>
      </c>
      <c r="M7534" s="4" t="s">
        <v>36</v>
      </c>
      <c r="N7534">
        <v>1979</v>
      </c>
      <c r="O7534">
        <v>4478.47</v>
      </c>
      <c r="P7534">
        <v>13809</v>
      </c>
      <c r="Q7534" s="4" t="s">
        <v>23</v>
      </c>
      <c r="R7534" s="4" t="s">
        <v>24</v>
      </c>
      <c r="S7534">
        <v>9</v>
      </c>
    </row>
    <row r="7535" spans="1:19">
      <c r="A7535" s="4" t="s">
        <v>7742</v>
      </c>
      <c r="B7535" s="4" t="s">
        <v>304</v>
      </c>
      <c r="C7535" s="4" t="s">
        <v>192</v>
      </c>
      <c r="D7535" s="4" t="s">
        <v>111</v>
      </c>
      <c r="E7535" s="4" t="s">
        <v>197</v>
      </c>
      <c r="F7535" s="3">
        <v>43023</v>
      </c>
      <c r="G7535" s="3">
        <v>43024</v>
      </c>
      <c r="H7535">
        <v>0</v>
      </c>
      <c r="I7535" s="4" t="s">
        <v>9014</v>
      </c>
      <c r="J7535" s="4" t="s">
        <v>9015</v>
      </c>
      <c r="K7535" s="4" t="s">
        <v>9012</v>
      </c>
      <c r="L7535">
        <v>3393</v>
      </c>
      <c r="M7535" s="4" t="s">
        <v>33</v>
      </c>
      <c r="N7535">
        <v>1988</v>
      </c>
      <c r="O7535">
        <v>1376.8</v>
      </c>
      <c r="P7535">
        <v>1165</v>
      </c>
      <c r="Q7535" s="4" t="s">
        <v>112</v>
      </c>
      <c r="R7535" s="4" t="s">
        <v>24</v>
      </c>
      <c r="S7535">
        <v>1</v>
      </c>
    </row>
    <row r="7536" spans="1:19">
      <c r="A7536" s="4" t="s">
        <v>7743</v>
      </c>
      <c r="B7536" s="4" t="s">
        <v>210</v>
      </c>
      <c r="C7536" s="4" t="s">
        <v>199</v>
      </c>
      <c r="D7536" s="4" t="s">
        <v>63</v>
      </c>
      <c r="E7536" s="4" t="s">
        <v>197</v>
      </c>
      <c r="F7536" s="3">
        <v>43023</v>
      </c>
      <c r="G7536" s="3">
        <v>43033</v>
      </c>
      <c r="H7536">
        <v>0</v>
      </c>
      <c r="I7536" s="4" t="s">
        <v>9021</v>
      </c>
      <c r="J7536" s="4" t="s">
        <v>9019</v>
      </c>
      <c r="K7536" s="4" t="s">
        <v>9010</v>
      </c>
      <c r="L7536">
        <v>5482</v>
      </c>
      <c r="M7536" s="4" t="s">
        <v>33</v>
      </c>
      <c r="N7536">
        <v>1995</v>
      </c>
      <c r="O7536">
        <v>5158.71</v>
      </c>
      <c r="P7536">
        <v>17479</v>
      </c>
      <c r="Q7536" s="4" t="s">
        <v>64</v>
      </c>
      <c r="R7536" s="4" t="s">
        <v>24</v>
      </c>
      <c r="S7536">
        <v>10</v>
      </c>
    </row>
    <row r="7537" spans="1:19">
      <c r="A7537" s="4" t="s">
        <v>7744</v>
      </c>
      <c r="B7537" s="4" t="s">
        <v>210</v>
      </c>
      <c r="C7537" s="4" t="s">
        <v>9011</v>
      </c>
      <c r="D7537" s="4" t="s">
        <v>83</v>
      </c>
      <c r="E7537" s="4" t="s">
        <v>172</v>
      </c>
      <c r="F7537" s="3">
        <v>43023</v>
      </c>
      <c r="G7537" s="3">
        <v>43040</v>
      </c>
      <c r="H7537">
        <v>5113</v>
      </c>
      <c r="I7537" s="4" t="s">
        <v>9021</v>
      </c>
      <c r="J7537" s="4" t="s">
        <v>9019</v>
      </c>
      <c r="K7537" s="4" t="s">
        <v>9010</v>
      </c>
      <c r="L7537">
        <v>4821</v>
      </c>
      <c r="M7537" s="4" t="s">
        <v>33</v>
      </c>
      <c r="N7537">
        <v>2004</v>
      </c>
      <c r="O7537">
        <v>702.72</v>
      </c>
      <c r="P7537">
        <v>1831</v>
      </c>
      <c r="Q7537" s="4" t="s">
        <v>23</v>
      </c>
      <c r="R7537" s="4" t="s">
        <v>24</v>
      </c>
      <c r="S7537">
        <v>17</v>
      </c>
    </row>
    <row r="7538" spans="1:19">
      <c r="A7538" s="4" t="s">
        <v>7745</v>
      </c>
      <c r="B7538" s="4" t="s">
        <v>174</v>
      </c>
      <c r="C7538" s="4" t="s">
        <v>171</v>
      </c>
      <c r="D7538" s="4" t="s">
        <v>103</v>
      </c>
      <c r="E7538" s="4" t="s">
        <v>172</v>
      </c>
      <c r="F7538" s="3">
        <v>43023</v>
      </c>
      <c r="G7538" s="3">
        <v>43024</v>
      </c>
      <c r="H7538">
        <v>1154</v>
      </c>
      <c r="I7538" s="4" t="s">
        <v>9016</v>
      </c>
      <c r="J7538" s="4" t="s">
        <v>9015</v>
      </c>
      <c r="K7538" s="4" t="s">
        <v>9010</v>
      </c>
      <c r="L7538">
        <v>1096</v>
      </c>
      <c r="M7538" s="4" t="s">
        <v>26</v>
      </c>
      <c r="N7538">
        <v>1992</v>
      </c>
      <c r="O7538">
        <v>3922.42</v>
      </c>
      <c r="P7538">
        <v>6837</v>
      </c>
      <c r="Q7538" s="4" t="s">
        <v>23</v>
      </c>
      <c r="R7538" s="4" t="s">
        <v>24</v>
      </c>
      <c r="S7538">
        <v>1</v>
      </c>
    </row>
    <row r="7539" spans="1:19">
      <c r="A7539" s="4" t="s">
        <v>7746</v>
      </c>
      <c r="B7539" s="4" t="s">
        <v>174</v>
      </c>
      <c r="C7539" s="4" t="s">
        <v>9011</v>
      </c>
      <c r="D7539" s="4" t="s">
        <v>51</v>
      </c>
      <c r="E7539" s="4" t="s">
        <v>172</v>
      </c>
      <c r="F7539" s="3">
        <v>43023</v>
      </c>
      <c r="G7539" s="3">
        <v>43024</v>
      </c>
      <c r="H7539">
        <v>4885</v>
      </c>
      <c r="I7539" s="4" t="s">
        <v>9016</v>
      </c>
      <c r="J7539" s="4" t="s">
        <v>9015</v>
      </c>
      <c r="K7539" s="4" t="s">
        <v>9010</v>
      </c>
      <c r="L7539">
        <v>4821</v>
      </c>
      <c r="M7539" s="4" t="s">
        <v>36</v>
      </c>
      <c r="N7539">
        <v>1982</v>
      </c>
      <c r="O7539">
        <v>4618</v>
      </c>
      <c r="P7539">
        <v>10083</v>
      </c>
      <c r="Q7539" s="4" t="s">
        <v>23</v>
      </c>
      <c r="R7539" s="4" t="s">
        <v>24</v>
      </c>
      <c r="S7539">
        <v>1</v>
      </c>
    </row>
    <row r="7540" spans="1:19">
      <c r="A7540" s="4" t="s">
        <v>7747</v>
      </c>
      <c r="B7540" s="4" t="s">
        <v>174</v>
      </c>
      <c r="C7540" s="4" t="s">
        <v>9011</v>
      </c>
      <c r="D7540" s="4" t="s">
        <v>111</v>
      </c>
      <c r="E7540" s="4" t="s">
        <v>172</v>
      </c>
      <c r="F7540" s="3">
        <v>43023</v>
      </c>
      <c r="G7540" s="3">
        <v>43024</v>
      </c>
      <c r="H7540">
        <v>4936</v>
      </c>
      <c r="I7540" s="4" t="s">
        <v>9016</v>
      </c>
      <c r="J7540" s="4" t="s">
        <v>9015</v>
      </c>
      <c r="K7540" s="4" t="s">
        <v>9010</v>
      </c>
      <c r="L7540">
        <v>4821</v>
      </c>
      <c r="M7540" s="4" t="s">
        <v>33</v>
      </c>
      <c r="N7540">
        <v>1988</v>
      </c>
      <c r="O7540">
        <v>1376.8</v>
      </c>
      <c r="P7540">
        <v>1165</v>
      </c>
      <c r="Q7540" s="4" t="s">
        <v>112</v>
      </c>
      <c r="R7540" s="4" t="s">
        <v>24</v>
      </c>
      <c r="S7540">
        <v>1</v>
      </c>
    </row>
    <row r="7541" spans="1:19">
      <c r="A7541" s="4" t="s">
        <v>7748</v>
      </c>
      <c r="B7541" s="4" t="s">
        <v>263</v>
      </c>
      <c r="C7541" s="4" t="s">
        <v>171</v>
      </c>
      <c r="D7541" s="4" t="s">
        <v>42</v>
      </c>
      <c r="E7541" s="4" t="s">
        <v>172</v>
      </c>
      <c r="F7541" s="3">
        <v>43023</v>
      </c>
      <c r="G7541" s="3">
        <v>43036</v>
      </c>
      <c r="H7541">
        <v>1062</v>
      </c>
      <c r="I7541" s="4" t="s">
        <v>9021</v>
      </c>
      <c r="J7541" s="4" t="s">
        <v>9019</v>
      </c>
      <c r="K7541" s="4" t="s">
        <v>9010</v>
      </c>
      <c r="L7541">
        <v>1096</v>
      </c>
      <c r="M7541" s="4" t="s">
        <v>26</v>
      </c>
      <c r="N7541">
        <v>2017</v>
      </c>
      <c r="O7541">
        <v>4.54</v>
      </c>
      <c r="P7541">
        <v>9</v>
      </c>
      <c r="Q7541" s="4" t="s">
        <v>23</v>
      </c>
      <c r="R7541" s="4" t="s">
        <v>24</v>
      </c>
      <c r="S7541">
        <v>13</v>
      </c>
    </row>
    <row r="7542" spans="1:19">
      <c r="A7542" s="4" t="s">
        <v>7749</v>
      </c>
      <c r="B7542" s="4" t="s">
        <v>196</v>
      </c>
      <c r="C7542" s="4" t="s">
        <v>9011</v>
      </c>
      <c r="D7542" s="4" t="s">
        <v>41</v>
      </c>
      <c r="E7542" s="4" t="s">
        <v>197</v>
      </c>
      <c r="F7542" s="3">
        <v>43023</v>
      </c>
      <c r="G7542" s="3">
        <v>43027</v>
      </c>
      <c r="H7542">
        <v>0</v>
      </c>
      <c r="I7542" s="4" t="s">
        <v>9016</v>
      </c>
      <c r="J7542" s="4" t="s">
        <v>9015</v>
      </c>
      <c r="K7542" s="4" t="s">
        <v>9010</v>
      </c>
      <c r="L7542">
        <v>4821</v>
      </c>
      <c r="M7542" s="4" t="s">
        <v>36</v>
      </c>
      <c r="N7542">
        <v>1998</v>
      </c>
      <c r="O7542">
        <v>2714.9</v>
      </c>
      <c r="P7542">
        <v>2641</v>
      </c>
      <c r="Q7542" s="4" t="s">
        <v>23</v>
      </c>
      <c r="R7542" s="4" t="s">
        <v>21</v>
      </c>
      <c r="S7542">
        <v>4</v>
      </c>
    </row>
    <row r="7543" spans="1:19">
      <c r="A7543" s="4" t="s">
        <v>7750</v>
      </c>
      <c r="B7543" s="4" t="s">
        <v>203</v>
      </c>
      <c r="C7543" s="4" t="s">
        <v>177</v>
      </c>
      <c r="D7543" s="4" t="s">
        <v>54</v>
      </c>
      <c r="E7543" s="4" t="s">
        <v>197</v>
      </c>
      <c r="F7543" s="3">
        <v>43023</v>
      </c>
      <c r="G7543" s="3">
        <v>43029</v>
      </c>
      <c r="H7543">
        <v>0</v>
      </c>
      <c r="I7543" s="4" t="s">
        <v>9023</v>
      </c>
      <c r="J7543" s="4" t="s">
        <v>9024</v>
      </c>
      <c r="K7543" s="4" t="s">
        <v>9012</v>
      </c>
      <c r="L7543">
        <v>55</v>
      </c>
      <c r="M7543" s="4" t="s">
        <v>55</v>
      </c>
      <c r="N7543">
        <v>1995</v>
      </c>
      <c r="O7543">
        <v>1825.82</v>
      </c>
      <c r="P7543">
        <v>5595</v>
      </c>
      <c r="Q7543" s="4" t="s">
        <v>23</v>
      </c>
      <c r="R7543" s="4" t="s">
        <v>56</v>
      </c>
      <c r="S7543">
        <v>6</v>
      </c>
    </row>
    <row r="7544" spans="1:19">
      <c r="A7544" s="4" t="s">
        <v>7751</v>
      </c>
      <c r="B7544" s="4" t="s">
        <v>203</v>
      </c>
      <c r="C7544" s="4" t="s">
        <v>171</v>
      </c>
      <c r="D7544" s="4" t="s">
        <v>74</v>
      </c>
      <c r="E7544" s="4" t="s">
        <v>172</v>
      </c>
      <c r="F7544" s="3">
        <v>43023</v>
      </c>
      <c r="G7544" s="3">
        <v>43089</v>
      </c>
      <c r="H7544">
        <v>954</v>
      </c>
      <c r="I7544" s="4" t="s">
        <v>9023</v>
      </c>
      <c r="J7544" s="4" t="s">
        <v>9024</v>
      </c>
      <c r="K7544" s="4" t="s">
        <v>9010</v>
      </c>
      <c r="L7544">
        <v>1096</v>
      </c>
      <c r="M7544" s="4" t="s">
        <v>33</v>
      </c>
      <c r="N7544">
        <v>2003</v>
      </c>
      <c r="O7544">
        <v>223.8</v>
      </c>
      <c r="P7544">
        <v>299</v>
      </c>
      <c r="Q7544" s="4" t="s">
        <v>23</v>
      </c>
      <c r="R7544" s="4" t="s">
        <v>24</v>
      </c>
      <c r="S7544">
        <v>66</v>
      </c>
    </row>
    <row r="7545" spans="1:19">
      <c r="A7545" s="4" t="s">
        <v>7752</v>
      </c>
      <c r="B7545" s="4" t="s">
        <v>230</v>
      </c>
      <c r="C7545" s="4" t="s">
        <v>179</v>
      </c>
      <c r="D7545" s="4" t="s">
        <v>59</v>
      </c>
      <c r="E7545" s="4" t="s">
        <v>197</v>
      </c>
      <c r="F7545" s="3">
        <v>43023</v>
      </c>
      <c r="G7545" s="3">
        <v>43031</v>
      </c>
      <c r="H7545">
        <v>0</v>
      </c>
      <c r="I7545" s="4" t="s">
        <v>9026</v>
      </c>
      <c r="J7545" s="4" t="s">
        <v>9024</v>
      </c>
      <c r="K7545" s="4" t="s">
        <v>9010</v>
      </c>
      <c r="L7545">
        <v>550</v>
      </c>
      <c r="M7545" s="4" t="s">
        <v>60</v>
      </c>
      <c r="N7545">
        <v>1988</v>
      </c>
      <c r="O7545">
        <v>2059.9</v>
      </c>
      <c r="P7545">
        <v>3644</v>
      </c>
      <c r="Q7545" s="4" t="s">
        <v>23</v>
      </c>
      <c r="R7545" s="4" t="s">
        <v>24</v>
      </c>
      <c r="S7545">
        <v>8</v>
      </c>
    </row>
    <row r="7546" spans="1:19">
      <c r="A7546" s="4" t="s">
        <v>7753</v>
      </c>
      <c r="B7546" s="4" t="s">
        <v>230</v>
      </c>
      <c r="C7546" s="4" t="s">
        <v>179</v>
      </c>
      <c r="D7546" s="4" t="s">
        <v>84</v>
      </c>
      <c r="E7546" s="4" t="s">
        <v>197</v>
      </c>
      <c r="F7546" s="3">
        <v>43023</v>
      </c>
      <c r="G7546" s="3">
        <v>43034</v>
      </c>
      <c r="H7546">
        <v>0</v>
      </c>
      <c r="I7546" s="4" t="s">
        <v>9026</v>
      </c>
      <c r="J7546" s="4" t="s">
        <v>9024</v>
      </c>
      <c r="K7546" s="4" t="s">
        <v>9010</v>
      </c>
      <c r="L7546">
        <v>550</v>
      </c>
      <c r="M7546" s="4" t="s">
        <v>9322</v>
      </c>
      <c r="N7546">
        <v>1980</v>
      </c>
      <c r="O7546">
        <v>7708.38</v>
      </c>
      <c r="P7546">
        <v>13756</v>
      </c>
      <c r="Q7546" s="4" t="s">
        <v>23</v>
      </c>
      <c r="R7546" s="4" t="s">
        <v>24</v>
      </c>
      <c r="S7546">
        <v>11</v>
      </c>
    </row>
    <row r="7547" spans="1:19">
      <c r="A7547" s="4" t="s">
        <v>7754</v>
      </c>
      <c r="B7547" s="4" t="s">
        <v>230</v>
      </c>
      <c r="C7547" s="4" t="s">
        <v>171</v>
      </c>
      <c r="D7547" s="4" t="s">
        <v>122</v>
      </c>
      <c r="E7547" s="4" t="s">
        <v>172</v>
      </c>
      <c r="F7547" s="3">
        <v>43023</v>
      </c>
      <c r="G7547" s="3">
        <v>43024</v>
      </c>
      <c r="H7547">
        <v>868</v>
      </c>
      <c r="I7547" s="4" t="s">
        <v>9026</v>
      </c>
      <c r="J7547" s="4" t="s">
        <v>9024</v>
      </c>
      <c r="K7547" s="4" t="s">
        <v>9010</v>
      </c>
      <c r="L7547">
        <v>1096</v>
      </c>
      <c r="M7547" s="4" t="s">
        <v>58</v>
      </c>
      <c r="N7547">
        <v>1993</v>
      </c>
      <c r="O7547">
        <v>7537.24</v>
      </c>
      <c r="P7547">
        <v>20293</v>
      </c>
      <c r="Q7547" s="4" t="s">
        <v>23</v>
      </c>
      <c r="R7547" s="4" t="s">
        <v>24</v>
      </c>
      <c r="S7547">
        <v>1</v>
      </c>
    </row>
    <row r="7548" spans="1:19">
      <c r="A7548" s="4" t="s">
        <v>7755</v>
      </c>
      <c r="B7548" s="4" t="s">
        <v>230</v>
      </c>
      <c r="C7548" s="4" t="s">
        <v>199</v>
      </c>
      <c r="D7548" s="4" t="s">
        <v>49</v>
      </c>
      <c r="E7548" s="4" t="s">
        <v>172</v>
      </c>
      <c r="F7548" s="3">
        <v>43023</v>
      </c>
      <c r="G7548" s="3">
        <v>43065</v>
      </c>
      <c r="H7548">
        <v>5867</v>
      </c>
      <c r="I7548" s="4" t="s">
        <v>9026</v>
      </c>
      <c r="J7548" s="4" t="s">
        <v>9024</v>
      </c>
      <c r="K7548" s="4" t="s">
        <v>9010</v>
      </c>
      <c r="L7548">
        <v>5482</v>
      </c>
      <c r="M7548" s="4" t="s">
        <v>9322</v>
      </c>
      <c r="N7548">
        <v>2010</v>
      </c>
      <c r="O7548">
        <v>587.72</v>
      </c>
      <c r="P7548">
        <v>1501</v>
      </c>
      <c r="Q7548" s="4" t="s">
        <v>23</v>
      </c>
      <c r="R7548" s="4" t="s">
        <v>24</v>
      </c>
      <c r="S7548">
        <v>42</v>
      </c>
    </row>
    <row r="7549" spans="1:19">
      <c r="A7549" s="4" t="s">
        <v>7756</v>
      </c>
      <c r="B7549" s="4" t="s">
        <v>230</v>
      </c>
      <c r="C7549" s="4" t="s">
        <v>9011</v>
      </c>
      <c r="D7549" s="4" t="s">
        <v>53</v>
      </c>
      <c r="E7549" s="4" t="s">
        <v>172</v>
      </c>
      <c r="F7549" s="3">
        <v>43023</v>
      </c>
      <c r="G7549" s="3">
        <v>43024</v>
      </c>
      <c r="H7549">
        <v>5344</v>
      </c>
      <c r="I7549" s="4" t="s">
        <v>9026</v>
      </c>
      <c r="J7549" s="4" t="s">
        <v>9024</v>
      </c>
      <c r="K7549" s="4" t="s">
        <v>9010</v>
      </c>
      <c r="L7549">
        <v>4821</v>
      </c>
      <c r="M7549" s="4" t="s">
        <v>33</v>
      </c>
      <c r="N7549">
        <v>1990</v>
      </c>
      <c r="O7549">
        <v>4968.91</v>
      </c>
      <c r="P7549">
        <v>7523</v>
      </c>
      <c r="Q7549" s="4" t="s">
        <v>23</v>
      </c>
      <c r="R7549" s="4" t="s">
        <v>24</v>
      </c>
      <c r="S7549">
        <v>1</v>
      </c>
    </row>
    <row r="7550" spans="1:19">
      <c r="A7550" s="4" t="s">
        <v>7757</v>
      </c>
      <c r="B7550" s="4" t="s">
        <v>256</v>
      </c>
      <c r="C7550" s="4" t="s">
        <v>177</v>
      </c>
      <c r="D7550" s="4" t="s">
        <v>45</v>
      </c>
      <c r="E7550" s="4" t="s">
        <v>197</v>
      </c>
      <c r="F7550" s="3">
        <v>43023</v>
      </c>
      <c r="G7550" s="3">
        <v>43029</v>
      </c>
      <c r="H7550">
        <v>0</v>
      </c>
      <c r="I7550" s="4" t="s">
        <v>9014</v>
      </c>
      <c r="J7550" s="4" t="s">
        <v>9015</v>
      </c>
      <c r="K7550" s="4" t="s">
        <v>9012</v>
      </c>
      <c r="L7550">
        <v>55</v>
      </c>
      <c r="M7550" s="4" t="s">
        <v>46</v>
      </c>
      <c r="N7550">
        <v>1995</v>
      </c>
      <c r="O7550">
        <v>2173.98</v>
      </c>
      <c r="P7550">
        <v>2928</v>
      </c>
      <c r="Q7550" s="4" t="s">
        <v>23</v>
      </c>
      <c r="R7550" s="4" t="s">
        <v>47</v>
      </c>
      <c r="S7550">
        <v>6</v>
      </c>
    </row>
    <row r="7551" spans="1:19">
      <c r="A7551" s="4" t="s">
        <v>7758</v>
      </c>
      <c r="B7551" s="4" t="s">
        <v>244</v>
      </c>
      <c r="C7551" s="4" t="s">
        <v>199</v>
      </c>
      <c r="D7551" s="4" t="s">
        <v>68</v>
      </c>
      <c r="E7551" s="4" t="s">
        <v>197</v>
      </c>
      <c r="F7551" s="3">
        <v>43023</v>
      </c>
      <c r="G7551" s="3">
        <v>43032</v>
      </c>
      <c r="H7551">
        <v>0</v>
      </c>
      <c r="I7551" s="4" t="s">
        <v>9016</v>
      </c>
      <c r="J7551" s="4" t="s">
        <v>9015</v>
      </c>
      <c r="K7551" s="4" t="s">
        <v>9010</v>
      </c>
      <c r="L7551">
        <v>5482</v>
      </c>
      <c r="M7551" s="4" t="s">
        <v>9322</v>
      </c>
      <c r="N7551">
        <v>2000</v>
      </c>
      <c r="O7551">
        <v>1223.72</v>
      </c>
      <c r="P7551">
        <v>2497</v>
      </c>
      <c r="Q7551" s="4" t="s">
        <v>69</v>
      </c>
      <c r="R7551" s="4" t="s">
        <v>24</v>
      </c>
      <c r="S7551">
        <v>9</v>
      </c>
    </row>
    <row r="7552" spans="1:19">
      <c r="A7552" s="4" t="s">
        <v>7759</v>
      </c>
      <c r="B7552" s="4" t="s">
        <v>244</v>
      </c>
      <c r="C7552" s="4" t="s">
        <v>9011</v>
      </c>
      <c r="D7552" s="4" t="s">
        <v>111</v>
      </c>
      <c r="E7552" s="4" t="s">
        <v>197</v>
      </c>
      <c r="F7552" s="3">
        <v>43023</v>
      </c>
      <c r="G7552" s="3">
        <v>43031</v>
      </c>
      <c r="H7552">
        <v>0</v>
      </c>
      <c r="I7552" s="4" t="s">
        <v>9016</v>
      </c>
      <c r="J7552" s="4" t="s">
        <v>9015</v>
      </c>
      <c r="K7552" s="4" t="s">
        <v>9010</v>
      </c>
      <c r="L7552">
        <v>4821</v>
      </c>
      <c r="M7552" s="4" t="s">
        <v>33</v>
      </c>
      <c r="N7552">
        <v>1988</v>
      </c>
      <c r="O7552">
        <v>1376.8</v>
      </c>
      <c r="P7552">
        <v>1165</v>
      </c>
      <c r="Q7552" s="4" t="s">
        <v>112</v>
      </c>
      <c r="R7552" s="4" t="s">
        <v>24</v>
      </c>
      <c r="S7552">
        <v>8</v>
      </c>
    </row>
    <row r="7553" spans="1:19">
      <c r="A7553" s="4" t="s">
        <v>7760</v>
      </c>
      <c r="B7553" s="4" t="s">
        <v>170</v>
      </c>
      <c r="C7553" s="4" t="s">
        <v>199</v>
      </c>
      <c r="D7553" s="4" t="s">
        <v>41</v>
      </c>
      <c r="E7553" s="4" t="s">
        <v>172</v>
      </c>
      <c r="F7553" s="3">
        <v>43023</v>
      </c>
      <c r="G7553" s="3">
        <v>43031</v>
      </c>
      <c r="H7553">
        <v>5449</v>
      </c>
      <c r="I7553" s="4" t="s">
        <v>9014</v>
      </c>
      <c r="J7553" s="4" t="s">
        <v>9015</v>
      </c>
      <c r="K7553" s="4" t="s">
        <v>9010</v>
      </c>
      <c r="L7553">
        <v>5482</v>
      </c>
      <c r="M7553" s="4" t="s">
        <v>36</v>
      </c>
      <c r="N7553">
        <v>1998</v>
      </c>
      <c r="O7553">
        <v>2714.9</v>
      </c>
      <c r="P7553">
        <v>2641</v>
      </c>
      <c r="Q7553" s="4" t="s">
        <v>23</v>
      </c>
      <c r="R7553" s="4" t="s">
        <v>21</v>
      </c>
      <c r="S7553">
        <v>8</v>
      </c>
    </row>
    <row r="7554" spans="1:19">
      <c r="A7554" s="4" t="s">
        <v>7761</v>
      </c>
      <c r="B7554" s="4" t="s">
        <v>232</v>
      </c>
      <c r="C7554" s="4" t="s">
        <v>192</v>
      </c>
      <c r="D7554" s="4" t="s">
        <v>117</v>
      </c>
      <c r="E7554" s="4" t="s">
        <v>197</v>
      </c>
      <c r="F7554" s="3">
        <v>43023</v>
      </c>
      <c r="G7554" s="3">
        <v>43096</v>
      </c>
      <c r="H7554">
        <v>0</v>
      </c>
      <c r="I7554" s="4" t="s">
        <v>9021</v>
      </c>
      <c r="J7554" s="4" t="s">
        <v>9019</v>
      </c>
      <c r="K7554" s="4" t="s">
        <v>9012</v>
      </c>
      <c r="L7554">
        <v>3393</v>
      </c>
      <c r="M7554" s="4" t="s">
        <v>26</v>
      </c>
      <c r="N7554">
        <v>1996</v>
      </c>
      <c r="O7554">
        <v>439.21</v>
      </c>
      <c r="P7554">
        <v>792</v>
      </c>
      <c r="Q7554" s="4" t="s">
        <v>23</v>
      </c>
      <c r="R7554" s="4" t="s">
        <v>24</v>
      </c>
      <c r="S7554">
        <v>73</v>
      </c>
    </row>
    <row r="7555" spans="1:19">
      <c r="A7555" s="4" t="s">
        <v>7762</v>
      </c>
      <c r="B7555" s="4" t="s">
        <v>232</v>
      </c>
      <c r="C7555" s="4" t="s">
        <v>199</v>
      </c>
      <c r="D7555" s="4" t="s">
        <v>78</v>
      </c>
      <c r="E7555" s="4" t="s">
        <v>172</v>
      </c>
      <c r="F7555" s="3">
        <v>43023</v>
      </c>
      <c r="G7555" s="3">
        <v>43067</v>
      </c>
      <c r="H7555">
        <v>4500</v>
      </c>
      <c r="I7555" s="4" t="s">
        <v>9021</v>
      </c>
      <c r="J7555" s="4" t="s">
        <v>9019</v>
      </c>
      <c r="K7555" s="4" t="s">
        <v>9010</v>
      </c>
      <c r="L7555">
        <v>5482</v>
      </c>
      <c r="M7555" s="4" t="s">
        <v>55</v>
      </c>
      <c r="N7555">
        <v>1994</v>
      </c>
      <c r="O7555">
        <v>6395.05</v>
      </c>
      <c r="P7555">
        <v>20275</v>
      </c>
      <c r="Q7555" s="4" t="s">
        <v>23</v>
      </c>
      <c r="R7555" s="4" t="s">
        <v>24</v>
      </c>
      <c r="S7555">
        <v>44</v>
      </c>
    </row>
    <row r="7556" spans="1:19">
      <c r="A7556" s="4" t="s">
        <v>7763</v>
      </c>
      <c r="B7556" s="4" t="s">
        <v>208</v>
      </c>
      <c r="C7556" s="4" t="s">
        <v>177</v>
      </c>
      <c r="D7556" s="4" t="s">
        <v>47</v>
      </c>
      <c r="E7556" s="4" t="s">
        <v>197</v>
      </c>
      <c r="F7556" s="3">
        <v>43023</v>
      </c>
      <c r="G7556" s="3">
        <v>43033</v>
      </c>
      <c r="H7556">
        <v>0</v>
      </c>
      <c r="I7556" s="4" t="s">
        <v>9014</v>
      </c>
      <c r="J7556" s="4" t="s">
        <v>9015</v>
      </c>
      <c r="K7556" s="4" t="s">
        <v>9012</v>
      </c>
      <c r="L7556">
        <v>55</v>
      </c>
      <c r="M7556" s="4" t="s">
        <v>46</v>
      </c>
      <c r="N7556">
        <v>1986</v>
      </c>
      <c r="O7556">
        <v>2403.58</v>
      </c>
      <c r="P7556">
        <v>8801</v>
      </c>
      <c r="Q7556" s="4" t="s">
        <v>23</v>
      </c>
      <c r="R7556" s="4" t="s">
        <v>24</v>
      </c>
      <c r="S7556">
        <v>10</v>
      </c>
    </row>
    <row r="7557" spans="1:19">
      <c r="A7557" s="4" t="s">
        <v>7764</v>
      </c>
      <c r="B7557" s="4" t="s">
        <v>235</v>
      </c>
      <c r="C7557" s="4" t="s">
        <v>177</v>
      </c>
      <c r="D7557" s="4" t="s">
        <v>113</v>
      </c>
      <c r="E7557" s="4" t="s">
        <v>172</v>
      </c>
      <c r="F7557" s="3">
        <v>43023</v>
      </c>
      <c r="G7557" s="3">
        <v>43031</v>
      </c>
      <c r="H7557">
        <v>51</v>
      </c>
      <c r="I7557" s="4" t="s">
        <v>9018</v>
      </c>
      <c r="J7557" s="4" t="s">
        <v>9019</v>
      </c>
      <c r="K7557" s="4" t="s">
        <v>9012</v>
      </c>
      <c r="L7557">
        <v>55</v>
      </c>
      <c r="M7557" s="4" t="s">
        <v>33</v>
      </c>
      <c r="N7557">
        <v>2000</v>
      </c>
      <c r="O7557">
        <v>167.89</v>
      </c>
      <c r="P7557">
        <v>493</v>
      </c>
      <c r="Q7557" s="4" t="s">
        <v>114</v>
      </c>
      <c r="R7557" s="4" t="s">
        <v>24</v>
      </c>
      <c r="S7557">
        <v>8</v>
      </c>
    </row>
    <row r="7558" spans="1:19">
      <c r="A7558" s="4" t="s">
        <v>7765</v>
      </c>
      <c r="B7558" s="4" t="s">
        <v>181</v>
      </c>
      <c r="C7558" s="4" t="s">
        <v>199</v>
      </c>
      <c r="D7558" s="4" t="s">
        <v>44</v>
      </c>
      <c r="E7558" s="4" t="s">
        <v>172</v>
      </c>
      <c r="F7558" s="3">
        <v>43023</v>
      </c>
      <c r="G7558" s="3">
        <v>43031</v>
      </c>
      <c r="H7558">
        <v>6637</v>
      </c>
      <c r="I7558" s="4" t="s">
        <v>9026</v>
      </c>
      <c r="J7558" s="4" t="s">
        <v>9024</v>
      </c>
      <c r="K7558" s="4" t="s">
        <v>9010</v>
      </c>
      <c r="L7558">
        <v>5482</v>
      </c>
      <c r="M7558" s="4" t="s">
        <v>36</v>
      </c>
      <c r="N7558">
        <v>2013</v>
      </c>
      <c r="O7558">
        <v>98.79</v>
      </c>
      <c r="P7558">
        <v>96</v>
      </c>
      <c r="Q7558" s="4" t="s">
        <v>23</v>
      </c>
      <c r="R7558" s="4" t="s">
        <v>35</v>
      </c>
      <c r="S7558">
        <v>8</v>
      </c>
    </row>
    <row r="7559" spans="1:19">
      <c r="A7559" s="4" t="s">
        <v>7766</v>
      </c>
      <c r="B7559" s="4" t="s">
        <v>183</v>
      </c>
      <c r="C7559" s="4" t="s">
        <v>177</v>
      </c>
      <c r="D7559" s="4" t="s">
        <v>109</v>
      </c>
      <c r="E7559" s="4" t="s">
        <v>172</v>
      </c>
      <c r="F7559" s="3">
        <v>43024</v>
      </c>
      <c r="G7559" s="3">
        <v>43082</v>
      </c>
      <c r="H7559">
        <v>57</v>
      </c>
      <c r="I7559" s="4" t="s">
        <v>9014</v>
      </c>
      <c r="J7559" s="4" t="s">
        <v>9015</v>
      </c>
      <c r="K7559" s="4" t="s">
        <v>9012</v>
      </c>
      <c r="L7559">
        <v>55</v>
      </c>
      <c r="M7559" s="4" t="s">
        <v>58</v>
      </c>
      <c r="N7559">
        <v>1987</v>
      </c>
      <c r="O7559">
        <v>1698.2</v>
      </c>
      <c r="P7559">
        <v>3798</v>
      </c>
      <c r="Q7559" s="4" t="s">
        <v>23</v>
      </c>
      <c r="R7559" s="4" t="s">
        <v>24</v>
      </c>
      <c r="S7559">
        <v>58</v>
      </c>
    </row>
    <row r="7560" spans="1:19">
      <c r="A7560" s="4" t="s">
        <v>7767</v>
      </c>
      <c r="B7560" s="4" t="s">
        <v>304</v>
      </c>
      <c r="C7560" s="4" t="s">
        <v>171</v>
      </c>
      <c r="D7560" s="4" t="s">
        <v>110</v>
      </c>
      <c r="E7560" s="4" t="s">
        <v>172</v>
      </c>
      <c r="F7560" s="3">
        <v>43024</v>
      </c>
      <c r="G7560" s="3">
        <v>43042</v>
      </c>
      <c r="H7560">
        <v>990</v>
      </c>
      <c r="I7560" s="4" t="s">
        <v>9014</v>
      </c>
      <c r="J7560" s="4" t="s">
        <v>9015</v>
      </c>
      <c r="K7560" s="4" t="s">
        <v>9010</v>
      </c>
      <c r="L7560">
        <v>1096</v>
      </c>
      <c r="M7560" s="4" t="s">
        <v>60</v>
      </c>
      <c r="N7560">
        <v>1997</v>
      </c>
      <c r="O7560">
        <v>291.27</v>
      </c>
      <c r="P7560">
        <v>586</v>
      </c>
      <c r="Q7560" s="4" t="s">
        <v>23</v>
      </c>
      <c r="R7560" s="4" t="s">
        <v>24</v>
      </c>
      <c r="S7560">
        <v>18</v>
      </c>
    </row>
    <row r="7561" spans="1:19">
      <c r="A7561" s="4" t="s">
        <v>7768</v>
      </c>
      <c r="B7561" s="4" t="s">
        <v>279</v>
      </c>
      <c r="C7561" s="4" t="s">
        <v>9011</v>
      </c>
      <c r="D7561" s="4" t="s">
        <v>127</v>
      </c>
      <c r="E7561" s="4" t="s">
        <v>172</v>
      </c>
      <c r="F7561" s="3">
        <v>43024</v>
      </c>
      <c r="G7561" s="3">
        <v>43025</v>
      </c>
      <c r="H7561">
        <v>4247</v>
      </c>
      <c r="I7561" s="4" t="s">
        <v>9018</v>
      </c>
      <c r="J7561" s="4" t="s">
        <v>9019</v>
      </c>
      <c r="K7561" s="4" t="s">
        <v>9010</v>
      </c>
      <c r="L7561">
        <v>4821</v>
      </c>
      <c r="M7561" s="4" t="s">
        <v>9322</v>
      </c>
      <c r="N7561">
        <v>2011</v>
      </c>
      <c r="O7561">
        <v>40.79</v>
      </c>
      <c r="P7561">
        <v>142</v>
      </c>
      <c r="Q7561" s="4" t="s">
        <v>128</v>
      </c>
      <c r="R7561" s="4" t="s">
        <v>24</v>
      </c>
      <c r="S7561">
        <v>1</v>
      </c>
    </row>
    <row r="7562" spans="1:19">
      <c r="A7562" s="4" t="s">
        <v>7769</v>
      </c>
      <c r="B7562" s="4" t="s">
        <v>210</v>
      </c>
      <c r="C7562" s="4" t="s">
        <v>171</v>
      </c>
      <c r="D7562" s="4" t="s">
        <v>113</v>
      </c>
      <c r="E7562" s="4" t="s">
        <v>172</v>
      </c>
      <c r="F7562" s="3">
        <v>43024</v>
      </c>
      <c r="G7562" s="3">
        <v>43094</v>
      </c>
      <c r="H7562">
        <v>1008</v>
      </c>
      <c r="I7562" s="4" t="s">
        <v>9021</v>
      </c>
      <c r="J7562" s="4" t="s">
        <v>9019</v>
      </c>
      <c r="K7562" s="4" t="s">
        <v>9010</v>
      </c>
      <c r="L7562">
        <v>1096</v>
      </c>
      <c r="M7562" s="4" t="s">
        <v>33</v>
      </c>
      <c r="N7562">
        <v>2000</v>
      </c>
      <c r="O7562">
        <v>167.89</v>
      </c>
      <c r="P7562">
        <v>493</v>
      </c>
      <c r="Q7562" s="4" t="s">
        <v>114</v>
      </c>
      <c r="R7562" s="4" t="s">
        <v>24</v>
      </c>
      <c r="S7562">
        <v>70</v>
      </c>
    </row>
    <row r="7563" spans="1:19">
      <c r="A7563" s="4" t="s">
        <v>7770</v>
      </c>
      <c r="B7563" s="4" t="s">
        <v>174</v>
      </c>
      <c r="C7563" s="4" t="s">
        <v>9011</v>
      </c>
      <c r="D7563" s="4" t="s">
        <v>109</v>
      </c>
      <c r="E7563" s="4" t="s">
        <v>197</v>
      </c>
      <c r="F7563" s="3">
        <v>43024</v>
      </c>
      <c r="G7563" s="3">
        <v>43027</v>
      </c>
      <c r="H7563">
        <v>0</v>
      </c>
      <c r="I7563" s="4" t="s">
        <v>9016</v>
      </c>
      <c r="J7563" s="4" t="s">
        <v>9015</v>
      </c>
      <c r="K7563" s="4" t="s">
        <v>9010</v>
      </c>
      <c r="L7563">
        <v>4821</v>
      </c>
      <c r="M7563" s="4" t="s">
        <v>58</v>
      </c>
      <c r="N7563">
        <v>1987</v>
      </c>
      <c r="O7563">
        <v>1698.2</v>
      </c>
      <c r="P7563">
        <v>3798</v>
      </c>
      <c r="Q7563" s="4" t="s">
        <v>23</v>
      </c>
      <c r="R7563" s="4" t="s">
        <v>24</v>
      </c>
      <c r="S7563">
        <v>3</v>
      </c>
    </row>
    <row r="7564" spans="1:19">
      <c r="A7564" s="4" t="s">
        <v>7771</v>
      </c>
      <c r="B7564" s="4" t="s">
        <v>174</v>
      </c>
      <c r="C7564" s="4" t="s">
        <v>177</v>
      </c>
      <c r="D7564" s="4" t="s">
        <v>131</v>
      </c>
      <c r="E7564" s="4" t="s">
        <v>197</v>
      </c>
      <c r="F7564" s="3">
        <v>43024</v>
      </c>
      <c r="G7564" s="3">
        <v>43025</v>
      </c>
      <c r="H7564">
        <v>0</v>
      </c>
      <c r="I7564" s="4" t="s">
        <v>9016</v>
      </c>
      <c r="J7564" s="4" t="s">
        <v>9015</v>
      </c>
      <c r="K7564" s="4" t="s">
        <v>9012</v>
      </c>
      <c r="L7564">
        <v>55</v>
      </c>
      <c r="M7564" s="4" t="s">
        <v>26</v>
      </c>
      <c r="N7564">
        <v>1984</v>
      </c>
      <c r="O7564">
        <v>441.08</v>
      </c>
      <c r="P7564">
        <v>1210</v>
      </c>
      <c r="Q7564" s="4" t="s">
        <v>23</v>
      </c>
      <c r="R7564" s="4" t="s">
        <v>24</v>
      </c>
      <c r="S7564">
        <v>1</v>
      </c>
    </row>
    <row r="7565" spans="1:19">
      <c r="A7565" s="4" t="s">
        <v>7772</v>
      </c>
      <c r="B7565" s="4" t="s">
        <v>174</v>
      </c>
      <c r="C7565" s="4" t="s">
        <v>9011</v>
      </c>
      <c r="D7565" s="4" t="s">
        <v>103</v>
      </c>
      <c r="E7565" s="4" t="s">
        <v>172</v>
      </c>
      <c r="F7565" s="3">
        <v>43024</v>
      </c>
      <c r="G7565" s="3">
        <v>43033</v>
      </c>
      <c r="H7565">
        <v>4834</v>
      </c>
      <c r="I7565" s="4" t="s">
        <v>9016</v>
      </c>
      <c r="J7565" s="4" t="s">
        <v>9015</v>
      </c>
      <c r="K7565" s="4" t="s">
        <v>9010</v>
      </c>
      <c r="L7565">
        <v>4821</v>
      </c>
      <c r="M7565" s="4" t="s">
        <v>26</v>
      </c>
      <c r="N7565">
        <v>1992</v>
      </c>
      <c r="O7565">
        <v>3922.42</v>
      </c>
      <c r="P7565">
        <v>6837</v>
      </c>
      <c r="Q7565" s="4" t="s">
        <v>23</v>
      </c>
      <c r="R7565" s="4" t="s">
        <v>24</v>
      </c>
      <c r="S7565">
        <v>9</v>
      </c>
    </row>
    <row r="7566" spans="1:19">
      <c r="A7566" s="4" t="s">
        <v>7773</v>
      </c>
      <c r="B7566" s="4" t="s">
        <v>174</v>
      </c>
      <c r="C7566" s="4" t="s">
        <v>192</v>
      </c>
      <c r="D7566" s="4" t="s">
        <v>43</v>
      </c>
      <c r="E7566" s="4" t="s">
        <v>172</v>
      </c>
      <c r="F7566" s="3">
        <v>43024</v>
      </c>
      <c r="G7566" s="3">
        <v>43025</v>
      </c>
      <c r="H7566">
        <v>3490</v>
      </c>
      <c r="I7566" s="4" t="s">
        <v>9016</v>
      </c>
      <c r="J7566" s="4" t="s">
        <v>9015</v>
      </c>
      <c r="K7566" s="4" t="s">
        <v>9012</v>
      </c>
      <c r="L7566">
        <v>3393</v>
      </c>
      <c r="M7566" s="4" t="s">
        <v>9322</v>
      </c>
      <c r="N7566">
        <v>2005</v>
      </c>
      <c r="O7566">
        <v>1520.66</v>
      </c>
      <c r="P7566">
        <v>1806</v>
      </c>
      <c r="Q7566" s="4" t="s">
        <v>23</v>
      </c>
      <c r="R7566" s="4" t="s">
        <v>24</v>
      </c>
      <c r="S7566">
        <v>1</v>
      </c>
    </row>
    <row r="7567" spans="1:19">
      <c r="A7567" s="4" t="s">
        <v>7774</v>
      </c>
      <c r="B7567" s="4" t="s">
        <v>263</v>
      </c>
      <c r="C7567" s="4" t="s">
        <v>179</v>
      </c>
      <c r="D7567" s="4" t="s">
        <v>78</v>
      </c>
      <c r="E7567" s="4" t="s">
        <v>197</v>
      </c>
      <c r="F7567" s="3">
        <v>43024</v>
      </c>
      <c r="G7567" s="3">
        <v>43034</v>
      </c>
      <c r="H7567">
        <v>0</v>
      </c>
      <c r="I7567" s="4" t="s">
        <v>9021</v>
      </c>
      <c r="J7567" s="4" t="s">
        <v>9019</v>
      </c>
      <c r="K7567" s="4" t="s">
        <v>9010</v>
      </c>
      <c r="L7567">
        <v>550</v>
      </c>
      <c r="M7567" s="4" t="s">
        <v>55</v>
      </c>
      <c r="N7567">
        <v>1994</v>
      </c>
      <c r="O7567">
        <v>6395.05</v>
      </c>
      <c r="P7567">
        <v>20275</v>
      </c>
      <c r="Q7567" s="4" t="s">
        <v>23</v>
      </c>
      <c r="R7567" s="4" t="s">
        <v>24</v>
      </c>
      <c r="S7567">
        <v>10</v>
      </c>
    </row>
    <row r="7568" spans="1:19">
      <c r="A7568" s="4" t="s">
        <v>7775</v>
      </c>
      <c r="B7568" s="4" t="s">
        <v>196</v>
      </c>
      <c r="C7568" s="4" t="s">
        <v>177</v>
      </c>
      <c r="D7568" s="4" t="s">
        <v>41</v>
      </c>
      <c r="E7568" s="4" t="s">
        <v>197</v>
      </c>
      <c r="F7568" s="3">
        <v>43024</v>
      </c>
      <c r="G7568" s="3">
        <v>43032</v>
      </c>
      <c r="H7568">
        <v>0</v>
      </c>
      <c r="I7568" s="4" t="s">
        <v>9016</v>
      </c>
      <c r="J7568" s="4" t="s">
        <v>9015</v>
      </c>
      <c r="K7568" s="4" t="s">
        <v>9012</v>
      </c>
      <c r="L7568">
        <v>55</v>
      </c>
      <c r="M7568" s="4" t="s">
        <v>36</v>
      </c>
      <c r="N7568">
        <v>1998</v>
      </c>
      <c r="O7568">
        <v>2714.9</v>
      </c>
      <c r="P7568">
        <v>2641</v>
      </c>
      <c r="Q7568" s="4" t="s">
        <v>23</v>
      </c>
      <c r="R7568" s="4" t="s">
        <v>21</v>
      </c>
      <c r="S7568">
        <v>8</v>
      </c>
    </row>
    <row r="7569" spans="1:19">
      <c r="A7569" s="4" t="s">
        <v>7776</v>
      </c>
      <c r="B7569" s="4" t="s">
        <v>203</v>
      </c>
      <c r="C7569" s="4" t="s">
        <v>192</v>
      </c>
      <c r="D7569" s="4" t="s">
        <v>38</v>
      </c>
      <c r="E7569" s="4" t="s">
        <v>172</v>
      </c>
      <c r="F7569" s="3">
        <v>43024</v>
      </c>
      <c r="G7569" s="3">
        <v>43028</v>
      </c>
      <c r="H7569">
        <v>3744</v>
      </c>
      <c r="I7569" s="4" t="s">
        <v>9023</v>
      </c>
      <c r="J7569" s="4" t="s">
        <v>9024</v>
      </c>
      <c r="K7569" s="4" t="s">
        <v>9012</v>
      </c>
      <c r="L7569">
        <v>3393</v>
      </c>
      <c r="M7569" s="4" t="s">
        <v>39</v>
      </c>
      <c r="N7569">
        <v>1993</v>
      </c>
      <c r="O7569">
        <v>4269.8999999999996</v>
      </c>
      <c r="P7569">
        <v>6472</v>
      </c>
      <c r="Q7569" s="4" t="s">
        <v>23</v>
      </c>
      <c r="R7569" s="4" t="s">
        <v>40</v>
      </c>
      <c r="S7569">
        <v>4</v>
      </c>
    </row>
    <row r="7570" spans="1:19">
      <c r="A7570" s="4" t="s">
        <v>7777</v>
      </c>
      <c r="B7570" s="4" t="s">
        <v>219</v>
      </c>
      <c r="C7570" s="4" t="s">
        <v>9011</v>
      </c>
      <c r="D7570" s="4" t="s">
        <v>56</v>
      </c>
      <c r="E7570" s="4" t="s">
        <v>197</v>
      </c>
      <c r="F7570" s="3">
        <v>43024</v>
      </c>
      <c r="G7570" s="3">
        <v>43030</v>
      </c>
      <c r="H7570">
        <v>0</v>
      </c>
      <c r="I7570" s="4" t="s">
        <v>9026</v>
      </c>
      <c r="J7570" s="4" t="s">
        <v>9024</v>
      </c>
      <c r="K7570" s="4" t="s">
        <v>9010</v>
      </c>
      <c r="L7570">
        <v>4821</v>
      </c>
      <c r="M7570" s="4" t="s">
        <v>55</v>
      </c>
      <c r="N7570">
        <v>1999</v>
      </c>
      <c r="O7570">
        <v>1699.85</v>
      </c>
      <c r="P7570">
        <v>5108</v>
      </c>
      <c r="Q7570" s="4" t="s">
        <v>23</v>
      </c>
      <c r="R7570" s="4" t="s">
        <v>24</v>
      </c>
      <c r="S7570">
        <v>6</v>
      </c>
    </row>
    <row r="7571" spans="1:19">
      <c r="A7571" s="4" t="s">
        <v>7778</v>
      </c>
      <c r="B7571" s="4" t="s">
        <v>230</v>
      </c>
      <c r="C7571" s="4" t="s">
        <v>179</v>
      </c>
      <c r="D7571" s="4" t="s">
        <v>54</v>
      </c>
      <c r="E7571" s="4" t="s">
        <v>197</v>
      </c>
      <c r="F7571" s="3">
        <v>43024</v>
      </c>
      <c r="G7571" s="3">
        <v>43034</v>
      </c>
      <c r="H7571">
        <v>0</v>
      </c>
      <c r="I7571" s="4" t="s">
        <v>9026</v>
      </c>
      <c r="J7571" s="4" t="s">
        <v>9024</v>
      </c>
      <c r="K7571" s="4" t="s">
        <v>9010</v>
      </c>
      <c r="L7571">
        <v>550</v>
      </c>
      <c r="M7571" s="4" t="s">
        <v>55</v>
      </c>
      <c r="N7571">
        <v>1995</v>
      </c>
      <c r="O7571">
        <v>1825.82</v>
      </c>
      <c r="P7571">
        <v>5595</v>
      </c>
      <c r="Q7571" s="4" t="s">
        <v>23</v>
      </c>
      <c r="R7571" s="4" t="s">
        <v>56</v>
      </c>
      <c r="S7571">
        <v>10</v>
      </c>
    </row>
    <row r="7572" spans="1:19">
      <c r="A7572" s="4" t="s">
        <v>7779</v>
      </c>
      <c r="B7572" s="4" t="s">
        <v>230</v>
      </c>
      <c r="C7572" s="4" t="s">
        <v>179</v>
      </c>
      <c r="D7572" s="4" t="s">
        <v>108</v>
      </c>
      <c r="E7572" s="4" t="s">
        <v>197</v>
      </c>
      <c r="F7572" s="3">
        <v>43024</v>
      </c>
      <c r="G7572" s="3">
        <v>43029</v>
      </c>
      <c r="H7572">
        <v>0</v>
      </c>
      <c r="I7572" s="4" t="s">
        <v>9026</v>
      </c>
      <c r="J7572" s="4" t="s">
        <v>9024</v>
      </c>
      <c r="K7572" s="4" t="s">
        <v>9010</v>
      </c>
      <c r="L7572">
        <v>550</v>
      </c>
      <c r="M7572" s="4" t="s">
        <v>33</v>
      </c>
      <c r="N7572">
        <v>1996</v>
      </c>
      <c r="O7572">
        <v>2214.94</v>
      </c>
      <c r="P7572">
        <v>5374</v>
      </c>
      <c r="Q7572" s="4" t="s">
        <v>23</v>
      </c>
      <c r="R7572" s="4" t="s">
        <v>24</v>
      </c>
      <c r="S7572">
        <v>5</v>
      </c>
    </row>
    <row r="7573" spans="1:19">
      <c r="A7573" s="4" t="s">
        <v>7780</v>
      </c>
      <c r="B7573" s="4" t="s">
        <v>230</v>
      </c>
      <c r="C7573" s="4" t="s">
        <v>179</v>
      </c>
      <c r="D7573" s="4" t="s">
        <v>90</v>
      </c>
      <c r="E7573" s="4" t="s">
        <v>172</v>
      </c>
      <c r="F7573" s="3">
        <v>43024</v>
      </c>
      <c r="G7573" s="3">
        <v>43051</v>
      </c>
      <c r="H7573">
        <v>591</v>
      </c>
      <c r="I7573" s="4" t="s">
        <v>9026</v>
      </c>
      <c r="J7573" s="4" t="s">
        <v>9024</v>
      </c>
      <c r="K7573" s="4" t="s">
        <v>9010</v>
      </c>
      <c r="L7573">
        <v>550</v>
      </c>
      <c r="M7573" s="4" t="s">
        <v>73</v>
      </c>
      <c r="N7573">
        <v>1987</v>
      </c>
      <c r="O7573">
        <v>405.59</v>
      </c>
      <c r="P7573">
        <v>1179</v>
      </c>
      <c r="Q7573" s="4" t="s">
        <v>91</v>
      </c>
      <c r="R7573" s="4" t="s">
        <v>92</v>
      </c>
      <c r="S7573">
        <v>27</v>
      </c>
    </row>
    <row r="7574" spans="1:19">
      <c r="A7574" s="4" t="s">
        <v>7781</v>
      </c>
      <c r="B7574" s="4" t="s">
        <v>230</v>
      </c>
      <c r="C7574" s="4" t="s">
        <v>177</v>
      </c>
      <c r="D7574" s="4" t="s">
        <v>44</v>
      </c>
      <c r="E7574" s="4" t="s">
        <v>172</v>
      </c>
      <c r="F7574" s="3">
        <v>43024</v>
      </c>
      <c r="G7574" s="3">
        <v>43032</v>
      </c>
      <c r="H7574">
        <v>48</v>
      </c>
      <c r="I7574" s="4" t="s">
        <v>9026</v>
      </c>
      <c r="J7574" s="4" t="s">
        <v>9024</v>
      </c>
      <c r="K7574" s="4" t="s">
        <v>9012</v>
      </c>
      <c r="L7574">
        <v>55</v>
      </c>
      <c r="M7574" s="4" t="s">
        <v>36</v>
      </c>
      <c r="N7574">
        <v>2013</v>
      </c>
      <c r="O7574">
        <v>98.79</v>
      </c>
      <c r="P7574">
        <v>96</v>
      </c>
      <c r="Q7574" s="4" t="s">
        <v>23</v>
      </c>
      <c r="R7574" s="4" t="s">
        <v>35</v>
      </c>
      <c r="S7574">
        <v>8</v>
      </c>
    </row>
    <row r="7575" spans="1:19">
      <c r="A7575" s="4" t="s">
        <v>7782</v>
      </c>
      <c r="B7575" s="4" t="s">
        <v>187</v>
      </c>
      <c r="C7575" s="4" t="s">
        <v>171</v>
      </c>
      <c r="D7575" s="4" t="s">
        <v>62</v>
      </c>
      <c r="E7575" s="4" t="s">
        <v>172</v>
      </c>
      <c r="F7575" s="3">
        <v>43024</v>
      </c>
      <c r="G7575" s="3">
        <v>43031</v>
      </c>
      <c r="H7575">
        <v>1060</v>
      </c>
      <c r="I7575" s="4" t="s">
        <v>9023</v>
      </c>
      <c r="J7575" s="4" t="s">
        <v>9024</v>
      </c>
      <c r="K7575" s="4" t="s">
        <v>9010</v>
      </c>
      <c r="L7575">
        <v>1096</v>
      </c>
      <c r="M7575" s="4" t="s">
        <v>58</v>
      </c>
      <c r="N7575">
        <v>2008</v>
      </c>
      <c r="O7575">
        <v>52.5</v>
      </c>
      <c r="P7575">
        <v>165</v>
      </c>
      <c r="Q7575" s="4" t="s">
        <v>23</v>
      </c>
      <c r="R7575" s="4" t="s">
        <v>24</v>
      </c>
      <c r="S7575">
        <v>7</v>
      </c>
    </row>
    <row r="7576" spans="1:19">
      <c r="A7576" s="4" t="s">
        <v>7783</v>
      </c>
      <c r="B7576" s="4" t="s">
        <v>244</v>
      </c>
      <c r="C7576" s="4" t="s">
        <v>171</v>
      </c>
      <c r="D7576" s="4" t="s">
        <v>76</v>
      </c>
      <c r="E7576" s="4" t="s">
        <v>197</v>
      </c>
      <c r="F7576" s="3">
        <v>43024</v>
      </c>
      <c r="G7576" s="3">
        <v>43029</v>
      </c>
      <c r="H7576">
        <v>0</v>
      </c>
      <c r="I7576" s="4" t="s">
        <v>9016</v>
      </c>
      <c r="J7576" s="4" t="s">
        <v>9015</v>
      </c>
      <c r="K7576" s="4" t="s">
        <v>9010</v>
      </c>
      <c r="L7576">
        <v>1096</v>
      </c>
      <c r="M7576" s="4" t="s">
        <v>9322</v>
      </c>
      <c r="N7576">
        <v>1997</v>
      </c>
      <c r="O7576">
        <v>8170.38</v>
      </c>
      <c r="P7576">
        <v>16499</v>
      </c>
      <c r="Q7576" s="4" t="s">
        <v>77</v>
      </c>
      <c r="R7576" s="4" t="s">
        <v>24</v>
      </c>
      <c r="S7576">
        <v>5</v>
      </c>
    </row>
    <row r="7577" spans="1:19">
      <c r="A7577" s="4" t="s">
        <v>7784</v>
      </c>
      <c r="B7577" s="4" t="s">
        <v>170</v>
      </c>
      <c r="C7577" s="4" t="s">
        <v>179</v>
      </c>
      <c r="D7577" s="4" t="s">
        <v>27</v>
      </c>
      <c r="E7577" s="4" t="s">
        <v>172</v>
      </c>
      <c r="F7577" s="3">
        <v>43024</v>
      </c>
      <c r="G7577" s="3">
        <v>43036</v>
      </c>
      <c r="H7577">
        <v>562</v>
      </c>
      <c r="I7577" s="4" t="s">
        <v>9014</v>
      </c>
      <c r="J7577" s="4" t="s">
        <v>9015</v>
      </c>
      <c r="K7577" s="4" t="s">
        <v>9010</v>
      </c>
      <c r="L7577">
        <v>550</v>
      </c>
      <c r="M7577" s="4" t="s">
        <v>26</v>
      </c>
      <c r="N7577">
        <v>1986</v>
      </c>
      <c r="O7577">
        <v>647.17999999999995</v>
      </c>
      <c r="P7577">
        <v>1185</v>
      </c>
      <c r="Q7577" s="4" t="s">
        <v>28</v>
      </c>
      <c r="R7577" s="4" t="s">
        <v>24</v>
      </c>
      <c r="S7577">
        <v>12</v>
      </c>
    </row>
    <row r="7578" spans="1:19">
      <c r="A7578" s="4" t="s">
        <v>7785</v>
      </c>
      <c r="B7578" s="4" t="s">
        <v>189</v>
      </c>
      <c r="C7578" s="4" t="s">
        <v>171</v>
      </c>
      <c r="D7578" s="4" t="s">
        <v>76</v>
      </c>
      <c r="E7578" s="4" t="s">
        <v>197</v>
      </c>
      <c r="F7578" s="3">
        <v>43024</v>
      </c>
      <c r="G7578" s="3">
        <v>43058</v>
      </c>
      <c r="H7578">
        <v>0</v>
      </c>
      <c r="I7578" s="4" t="s">
        <v>9016</v>
      </c>
      <c r="J7578" s="4" t="s">
        <v>9015</v>
      </c>
      <c r="K7578" s="4" t="s">
        <v>9010</v>
      </c>
      <c r="L7578">
        <v>1096</v>
      </c>
      <c r="M7578" s="4" t="s">
        <v>9322</v>
      </c>
      <c r="N7578">
        <v>1997</v>
      </c>
      <c r="O7578">
        <v>8170.38</v>
      </c>
      <c r="P7578">
        <v>16499</v>
      </c>
      <c r="Q7578" s="4" t="s">
        <v>77</v>
      </c>
      <c r="R7578" s="4" t="s">
        <v>24</v>
      </c>
      <c r="S7578">
        <v>34</v>
      </c>
    </row>
    <row r="7579" spans="1:19">
      <c r="A7579" s="4" t="s">
        <v>7786</v>
      </c>
      <c r="B7579" s="4" t="s">
        <v>226</v>
      </c>
      <c r="C7579" s="4" t="s">
        <v>9011</v>
      </c>
      <c r="D7579" s="4" t="s">
        <v>121</v>
      </c>
      <c r="E7579" s="4" t="s">
        <v>197</v>
      </c>
      <c r="F7579" s="3">
        <v>43024</v>
      </c>
      <c r="G7579" s="3">
        <v>43026</v>
      </c>
      <c r="H7579">
        <v>0</v>
      </c>
      <c r="I7579" s="4" t="s">
        <v>9018</v>
      </c>
      <c r="J7579" s="4" t="s">
        <v>9019</v>
      </c>
      <c r="K7579" s="4" t="s">
        <v>9010</v>
      </c>
      <c r="L7579">
        <v>4821</v>
      </c>
      <c r="M7579" s="4" t="s">
        <v>58</v>
      </c>
      <c r="N7579">
        <v>1993</v>
      </c>
      <c r="O7579">
        <v>646.1</v>
      </c>
      <c r="P7579">
        <v>883</v>
      </c>
      <c r="Q7579" s="4" t="s">
        <v>23</v>
      </c>
      <c r="R7579" s="4" t="s">
        <v>62</v>
      </c>
      <c r="S7579">
        <v>2</v>
      </c>
    </row>
    <row r="7580" spans="1:19">
      <c r="A7580" s="4" t="s">
        <v>7787</v>
      </c>
      <c r="B7580" s="4" t="s">
        <v>208</v>
      </c>
      <c r="C7580" s="4" t="s">
        <v>177</v>
      </c>
      <c r="D7580" s="4" t="s">
        <v>79</v>
      </c>
      <c r="E7580" s="4" t="s">
        <v>172</v>
      </c>
      <c r="F7580" s="3">
        <v>43024</v>
      </c>
      <c r="G7580" s="3">
        <v>43025</v>
      </c>
      <c r="H7580">
        <v>57</v>
      </c>
      <c r="I7580" s="4" t="s">
        <v>9014</v>
      </c>
      <c r="J7580" s="4" t="s">
        <v>9015</v>
      </c>
      <c r="K7580" s="4" t="s">
        <v>9012</v>
      </c>
      <c r="L7580">
        <v>55</v>
      </c>
      <c r="M7580" s="4" t="s">
        <v>26</v>
      </c>
      <c r="N7580">
        <v>2002</v>
      </c>
      <c r="O7580">
        <v>3178.24</v>
      </c>
      <c r="P7580">
        <v>4540</v>
      </c>
      <c r="Q7580" s="4" t="s">
        <v>23</v>
      </c>
      <c r="R7580" s="4" t="s">
        <v>24</v>
      </c>
      <c r="S7580">
        <v>1</v>
      </c>
    </row>
    <row r="7581" spans="1:19">
      <c r="A7581" s="4" t="s">
        <v>7788</v>
      </c>
      <c r="B7581" s="4" t="s">
        <v>185</v>
      </c>
      <c r="C7581" s="4" t="s">
        <v>179</v>
      </c>
      <c r="D7581" s="4" t="s">
        <v>72</v>
      </c>
      <c r="E7581" s="4" t="s">
        <v>172</v>
      </c>
      <c r="F7581" s="3">
        <v>43024</v>
      </c>
      <c r="G7581" s="3">
        <v>43090</v>
      </c>
      <c r="H7581">
        <v>535</v>
      </c>
      <c r="I7581" s="4" t="s">
        <v>9023</v>
      </c>
      <c r="J7581" s="4" t="s">
        <v>9024</v>
      </c>
      <c r="K7581" s="4" t="s">
        <v>9010</v>
      </c>
      <c r="L7581">
        <v>550</v>
      </c>
      <c r="M7581" s="4" t="s">
        <v>73</v>
      </c>
      <c r="N7581">
        <v>2003</v>
      </c>
      <c r="O7581">
        <v>692.19</v>
      </c>
      <c r="P7581">
        <v>1922</v>
      </c>
      <c r="Q7581" s="4" t="s">
        <v>23</v>
      </c>
      <c r="R7581" s="4" t="s">
        <v>24</v>
      </c>
      <c r="S7581">
        <v>66</v>
      </c>
    </row>
    <row r="7582" spans="1:19">
      <c r="A7582" s="4" t="s">
        <v>7789</v>
      </c>
      <c r="B7582" s="4" t="s">
        <v>185</v>
      </c>
      <c r="C7582" s="4" t="s">
        <v>9011</v>
      </c>
      <c r="D7582" s="4" t="s">
        <v>42</v>
      </c>
      <c r="E7582" s="4" t="s">
        <v>172</v>
      </c>
      <c r="F7582" s="3">
        <v>43024</v>
      </c>
      <c r="G7582" s="3">
        <v>43033</v>
      </c>
      <c r="H7582">
        <v>4580</v>
      </c>
      <c r="I7582" s="4" t="s">
        <v>9023</v>
      </c>
      <c r="J7582" s="4" t="s">
        <v>9024</v>
      </c>
      <c r="K7582" s="4" t="s">
        <v>9010</v>
      </c>
      <c r="L7582">
        <v>4821</v>
      </c>
      <c r="M7582" s="4" t="s">
        <v>26</v>
      </c>
      <c r="N7582">
        <v>2017</v>
      </c>
      <c r="O7582">
        <v>4.54</v>
      </c>
      <c r="P7582">
        <v>9</v>
      </c>
      <c r="Q7582" s="4" t="s">
        <v>23</v>
      </c>
      <c r="R7582" s="4" t="s">
        <v>24</v>
      </c>
      <c r="S7582">
        <v>9</v>
      </c>
    </row>
    <row r="7583" spans="1:19">
      <c r="A7583" s="4" t="s">
        <v>7790</v>
      </c>
      <c r="B7583" s="4" t="s">
        <v>185</v>
      </c>
      <c r="C7583" s="4" t="s">
        <v>177</v>
      </c>
      <c r="D7583" s="4" t="s">
        <v>87</v>
      </c>
      <c r="E7583" s="4" t="s">
        <v>172</v>
      </c>
      <c r="F7583" s="3">
        <v>43024</v>
      </c>
      <c r="G7583" s="3">
        <v>43026</v>
      </c>
      <c r="H7583">
        <v>56</v>
      </c>
      <c r="I7583" s="4" t="s">
        <v>9023</v>
      </c>
      <c r="J7583" s="4" t="s">
        <v>9024</v>
      </c>
      <c r="K7583" s="4" t="s">
        <v>9012</v>
      </c>
      <c r="L7583">
        <v>55</v>
      </c>
      <c r="M7583" s="4" t="s">
        <v>26</v>
      </c>
      <c r="N7583">
        <v>2004</v>
      </c>
      <c r="O7583">
        <v>1618.89</v>
      </c>
      <c r="P7583">
        <v>3889</v>
      </c>
      <c r="Q7583" s="4" t="s">
        <v>23</v>
      </c>
      <c r="R7583" s="4" t="s">
        <v>24</v>
      </c>
      <c r="S7583">
        <v>2</v>
      </c>
    </row>
    <row r="7584" spans="1:19">
      <c r="A7584" s="4" t="s">
        <v>7791</v>
      </c>
      <c r="B7584" s="4" t="s">
        <v>216</v>
      </c>
      <c r="C7584" s="4" t="s">
        <v>179</v>
      </c>
      <c r="D7584" s="4" t="s">
        <v>24</v>
      </c>
      <c r="E7584" s="4" t="s">
        <v>193</v>
      </c>
      <c r="F7584" s="3">
        <v>43024</v>
      </c>
      <c r="G7584" s="3"/>
      <c r="I7584" s="4" t="s">
        <v>9018</v>
      </c>
      <c r="J7584" s="4" t="s">
        <v>9019</v>
      </c>
      <c r="K7584" s="4" t="s">
        <v>9010</v>
      </c>
      <c r="L7584">
        <v>550</v>
      </c>
      <c r="M7584" s="4"/>
      <c r="Q7584" s="4"/>
      <c r="R7584" s="4"/>
    </row>
    <row r="7585" spans="1:19">
      <c r="A7585" s="4" t="s">
        <v>7792</v>
      </c>
      <c r="B7585" s="4" t="s">
        <v>216</v>
      </c>
      <c r="C7585" s="4" t="s">
        <v>171</v>
      </c>
      <c r="D7585" s="4" t="s">
        <v>24</v>
      </c>
      <c r="E7585" s="4" t="s">
        <v>193</v>
      </c>
      <c r="F7585" s="3">
        <v>43024</v>
      </c>
      <c r="G7585" s="3"/>
      <c r="I7585" s="4" t="s">
        <v>9018</v>
      </c>
      <c r="J7585" s="4" t="s">
        <v>9019</v>
      </c>
      <c r="K7585" s="4" t="s">
        <v>9010</v>
      </c>
      <c r="L7585">
        <v>1096</v>
      </c>
      <c r="M7585" s="4"/>
      <c r="Q7585" s="4"/>
      <c r="R7585" s="4"/>
    </row>
    <row r="7586" spans="1:19">
      <c r="A7586" s="4" t="s">
        <v>7793</v>
      </c>
      <c r="B7586" s="4" t="s">
        <v>181</v>
      </c>
      <c r="C7586" s="4" t="s">
        <v>199</v>
      </c>
      <c r="D7586" s="4" t="s">
        <v>71</v>
      </c>
      <c r="E7586" s="4" t="s">
        <v>172</v>
      </c>
      <c r="F7586" s="3">
        <v>43024</v>
      </c>
      <c r="G7586" s="3">
        <v>43031</v>
      </c>
      <c r="H7586">
        <v>4942</v>
      </c>
      <c r="I7586" s="4" t="s">
        <v>9026</v>
      </c>
      <c r="J7586" s="4" t="s">
        <v>9024</v>
      </c>
      <c r="K7586" s="4" t="s">
        <v>9010</v>
      </c>
      <c r="L7586">
        <v>5482</v>
      </c>
      <c r="M7586" s="4" t="s">
        <v>46</v>
      </c>
      <c r="N7586">
        <v>2000</v>
      </c>
      <c r="O7586">
        <v>2952.73</v>
      </c>
      <c r="P7586">
        <v>5107</v>
      </c>
      <c r="Q7586" s="4" t="s">
        <v>23</v>
      </c>
      <c r="R7586" s="4" t="s">
        <v>24</v>
      </c>
      <c r="S7586">
        <v>7</v>
      </c>
    </row>
    <row r="7587" spans="1:19">
      <c r="A7587" s="4" t="s">
        <v>7794</v>
      </c>
      <c r="B7587" s="4" t="s">
        <v>183</v>
      </c>
      <c r="C7587" s="4" t="s">
        <v>177</v>
      </c>
      <c r="D7587" s="4" t="s">
        <v>45</v>
      </c>
      <c r="E7587" s="4" t="s">
        <v>172</v>
      </c>
      <c r="F7587" s="3">
        <v>43025</v>
      </c>
      <c r="G7587" s="3">
        <v>43031</v>
      </c>
      <c r="H7587">
        <v>55</v>
      </c>
      <c r="I7587" s="4" t="s">
        <v>9014</v>
      </c>
      <c r="J7587" s="4" t="s">
        <v>9015</v>
      </c>
      <c r="K7587" s="4" t="s">
        <v>9012</v>
      </c>
      <c r="L7587">
        <v>55</v>
      </c>
      <c r="M7587" s="4" t="s">
        <v>46</v>
      </c>
      <c r="N7587">
        <v>1995</v>
      </c>
      <c r="O7587">
        <v>2173.98</v>
      </c>
      <c r="P7587">
        <v>2928</v>
      </c>
      <c r="Q7587" s="4" t="s">
        <v>23</v>
      </c>
      <c r="R7587" s="4" t="s">
        <v>47</v>
      </c>
      <c r="S7587">
        <v>6</v>
      </c>
    </row>
    <row r="7588" spans="1:19">
      <c r="A7588" s="4" t="s">
        <v>7795</v>
      </c>
      <c r="B7588" s="4" t="s">
        <v>261</v>
      </c>
      <c r="C7588" s="4" t="s">
        <v>199</v>
      </c>
      <c r="D7588" s="4" t="s">
        <v>125</v>
      </c>
      <c r="E7588" s="4" t="s">
        <v>197</v>
      </c>
      <c r="F7588" s="3">
        <v>43025</v>
      </c>
      <c r="G7588" s="3">
        <v>43033</v>
      </c>
      <c r="H7588">
        <v>0</v>
      </c>
      <c r="I7588" s="4" t="s">
        <v>9021</v>
      </c>
      <c r="J7588" s="4" t="s">
        <v>9019</v>
      </c>
      <c r="K7588" s="4" t="s">
        <v>9010</v>
      </c>
      <c r="L7588">
        <v>5482</v>
      </c>
      <c r="M7588" s="4" t="s">
        <v>33</v>
      </c>
      <c r="N7588">
        <v>2005</v>
      </c>
      <c r="O7588">
        <v>2261.0500000000002</v>
      </c>
      <c r="P7588">
        <v>3851</v>
      </c>
      <c r="Q7588" s="4" t="s">
        <v>23</v>
      </c>
      <c r="R7588" s="4" t="s">
        <v>24</v>
      </c>
      <c r="S7588">
        <v>8</v>
      </c>
    </row>
    <row r="7589" spans="1:19">
      <c r="A7589" s="4" t="s">
        <v>7796</v>
      </c>
      <c r="B7589" s="4" t="s">
        <v>246</v>
      </c>
      <c r="C7589" s="4" t="s">
        <v>9011</v>
      </c>
      <c r="D7589" s="4" t="s">
        <v>123</v>
      </c>
      <c r="E7589" s="4" t="s">
        <v>172</v>
      </c>
      <c r="F7589" s="3">
        <v>43025</v>
      </c>
      <c r="G7589" s="3">
        <v>43037</v>
      </c>
      <c r="H7589">
        <v>5144</v>
      </c>
      <c r="I7589" s="4" t="s">
        <v>9021</v>
      </c>
      <c r="J7589" s="4" t="s">
        <v>9019</v>
      </c>
      <c r="K7589" s="4" t="s">
        <v>9010</v>
      </c>
      <c r="L7589">
        <v>4821</v>
      </c>
      <c r="M7589" s="4" t="s">
        <v>39</v>
      </c>
      <c r="N7589">
        <v>1989</v>
      </c>
      <c r="O7589">
        <v>3838.39</v>
      </c>
      <c r="P7589">
        <v>8274</v>
      </c>
      <c r="Q7589" s="4" t="s">
        <v>23</v>
      </c>
      <c r="R7589" s="4" t="s">
        <v>24</v>
      </c>
      <c r="S7589">
        <v>12</v>
      </c>
    </row>
    <row r="7590" spans="1:19">
      <c r="A7590" s="4" t="s">
        <v>7797</v>
      </c>
      <c r="B7590" s="4" t="s">
        <v>279</v>
      </c>
      <c r="C7590" s="4" t="s">
        <v>192</v>
      </c>
      <c r="D7590" s="4" t="s">
        <v>99</v>
      </c>
      <c r="E7590" s="4" t="s">
        <v>197</v>
      </c>
      <c r="F7590" s="3">
        <v>43025</v>
      </c>
      <c r="G7590" s="3">
        <v>43082</v>
      </c>
      <c r="H7590">
        <v>0</v>
      </c>
      <c r="I7590" s="4" t="s">
        <v>9018</v>
      </c>
      <c r="J7590" s="4" t="s">
        <v>9019</v>
      </c>
      <c r="K7590" s="4" t="s">
        <v>9012</v>
      </c>
      <c r="L7590">
        <v>3393</v>
      </c>
      <c r="M7590" s="4" t="s">
        <v>33</v>
      </c>
      <c r="N7590">
        <v>2003</v>
      </c>
      <c r="O7590">
        <v>1419.98</v>
      </c>
      <c r="P7590">
        <v>4018</v>
      </c>
      <c r="Q7590" s="4" t="s">
        <v>23</v>
      </c>
      <c r="R7590" s="4" t="s">
        <v>24</v>
      </c>
      <c r="S7590">
        <v>57</v>
      </c>
    </row>
    <row r="7591" spans="1:19">
      <c r="A7591" s="4" t="s">
        <v>7798</v>
      </c>
      <c r="B7591" s="4" t="s">
        <v>174</v>
      </c>
      <c r="C7591" s="4" t="s">
        <v>9011</v>
      </c>
      <c r="D7591" s="4" t="s">
        <v>104</v>
      </c>
      <c r="E7591" s="4" t="s">
        <v>197</v>
      </c>
      <c r="F7591" s="3">
        <v>43025</v>
      </c>
      <c r="G7591" s="3">
        <v>43032</v>
      </c>
      <c r="H7591">
        <v>0</v>
      </c>
      <c r="I7591" s="4" t="s">
        <v>9016</v>
      </c>
      <c r="J7591" s="4" t="s">
        <v>9015</v>
      </c>
      <c r="K7591" s="4" t="s">
        <v>9010</v>
      </c>
      <c r="L7591">
        <v>4821</v>
      </c>
      <c r="M7591" s="4" t="s">
        <v>9322</v>
      </c>
      <c r="N7591">
        <v>1983</v>
      </c>
      <c r="O7591">
        <v>1008.06</v>
      </c>
      <c r="P7591">
        <v>1238</v>
      </c>
      <c r="Q7591" s="4" t="s">
        <v>23</v>
      </c>
      <c r="R7591" s="4" t="s">
        <v>24</v>
      </c>
      <c r="S7591">
        <v>7</v>
      </c>
    </row>
    <row r="7592" spans="1:19">
      <c r="A7592" s="4" t="s">
        <v>7799</v>
      </c>
      <c r="B7592" s="4" t="s">
        <v>174</v>
      </c>
      <c r="C7592" s="4" t="s">
        <v>9011</v>
      </c>
      <c r="D7592" s="4" t="s">
        <v>37</v>
      </c>
      <c r="E7592" s="4" t="s">
        <v>172</v>
      </c>
      <c r="F7592" s="3">
        <v>43025</v>
      </c>
      <c r="G7592" s="3">
        <v>43031</v>
      </c>
      <c r="H7592">
        <v>5458</v>
      </c>
      <c r="I7592" s="4" t="s">
        <v>9016</v>
      </c>
      <c r="J7592" s="4" t="s">
        <v>9015</v>
      </c>
      <c r="K7592" s="4" t="s">
        <v>9010</v>
      </c>
      <c r="L7592">
        <v>4821</v>
      </c>
      <c r="M7592" s="4" t="s">
        <v>33</v>
      </c>
      <c r="N7592">
        <v>2001</v>
      </c>
      <c r="O7592">
        <v>718.62</v>
      </c>
      <c r="P7592">
        <v>2448</v>
      </c>
      <c r="Q7592" s="4" t="s">
        <v>23</v>
      </c>
      <c r="R7592" s="4" t="s">
        <v>24</v>
      </c>
      <c r="S7592">
        <v>6</v>
      </c>
    </row>
    <row r="7593" spans="1:19">
      <c r="A7593" s="4" t="s">
        <v>7800</v>
      </c>
      <c r="B7593" s="4" t="s">
        <v>196</v>
      </c>
      <c r="C7593" s="4" t="s">
        <v>9011</v>
      </c>
      <c r="D7593" s="4" t="s">
        <v>104</v>
      </c>
      <c r="E7593" s="4" t="s">
        <v>197</v>
      </c>
      <c r="F7593" s="3">
        <v>43025</v>
      </c>
      <c r="G7593" s="3">
        <v>43031</v>
      </c>
      <c r="H7593">
        <v>0</v>
      </c>
      <c r="I7593" s="4" t="s">
        <v>9016</v>
      </c>
      <c r="J7593" s="4" t="s">
        <v>9015</v>
      </c>
      <c r="K7593" s="4" t="s">
        <v>9010</v>
      </c>
      <c r="L7593">
        <v>4821</v>
      </c>
      <c r="M7593" s="4" t="s">
        <v>9322</v>
      </c>
      <c r="N7593">
        <v>1983</v>
      </c>
      <c r="O7593">
        <v>1008.06</v>
      </c>
      <c r="P7593">
        <v>1238</v>
      </c>
      <c r="Q7593" s="4" t="s">
        <v>23</v>
      </c>
      <c r="R7593" s="4" t="s">
        <v>24</v>
      </c>
      <c r="S7593">
        <v>6</v>
      </c>
    </row>
    <row r="7594" spans="1:19">
      <c r="A7594" s="4" t="s">
        <v>7801</v>
      </c>
      <c r="B7594" s="4" t="s">
        <v>343</v>
      </c>
      <c r="C7594" s="4" t="s">
        <v>9011</v>
      </c>
      <c r="D7594" s="4" t="s">
        <v>109</v>
      </c>
      <c r="E7594" s="4" t="s">
        <v>172</v>
      </c>
      <c r="F7594" s="3">
        <v>43025</v>
      </c>
      <c r="G7594" s="3">
        <v>43027</v>
      </c>
      <c r="H7594">
        <v>5046</v>
      </c>
      <c r="I7594" s="4" t="s">
        <v>9016</v>
      </c>
      <c r="J7594" s="4" t="s">
        <v>9015</v>
      </c>
      <c r="K7594" s="4" t="s">
        <v>9010</v>
      </c>
      <c r="L7594">
        <v>4821</v>
      </c>
      <c r="M7594" s="4" t="s">
        <v>58</v>
      </c>
      <c r="N7594">
        <v>1987</v>
      </c>
      <c r="O7594">
        <v>1698.2</v>
      </c>
      <c r="P7594">
        <v>3798</v>
      </c>
      <c r="Q7594" s="4" t="s">
        <v>23</v>
      </c>
      <c r="R7594" s="4" t="s">
        <v>24</v>
      </c>
      <c r="S7594">
        <v>2</v>
      </c>
    </row>
    <row r="7595" spans="1:19">
      <c r="A7595" s="4" t="s">
        <v>7802</v>
      </c>
      <c r="B7595" s="4" t="s">
        <v>219</v>
      </c>
      <c r="C7595" s="4" t="s">
        <v>171</v>
      </c>
      <c r="D7595" s="4" t="s">
        <v>24</v>
      </c>
      <c r="E7595" s="4" t="s">
        <v>193</v>
      </c>
      <c r="F7595" s="3">
        <v>43025</v>
      </c>
      <c r="G7595" s="3"/>
      <c r="I7595" s="4" t="s">
        <v>9026</v>
      </c>
      <c r="J7595" s="4" t="s">
        <v>9024</v>
      </c>
      <c r="K7595" s="4" t="s">
        <v>9010</v>
      </c>
      <c r="L7595">
        <v>1096</v>
      </c>
      <c r="M7595" s="4"/>
      <c r="Q7595" s="4"/>
      <c r="R7595" s="4"/>
    </row>
    <row r="7596" spans="1:19">
      <c r="A7596" s="4" t="s">
        <v>7803</v>
      </c>
      <c r="B7596" s="4" t="s">
        <v>219</v>
      </c>
      <c r="C7596" s="4" t="s">
        <v>9011</v>
      </c>
      <c r="D7596" s="4" t="s">
        <v>24</v>
      </c>
      <c r="E7596" s="4" t="s">
        <v>193</v>
      </c>
      <c r="F7596" s="3">
        <v>43025</v>
      </c>
      <c r="G7596" s="3"/>
      <c r="I7596" s="4" t="s">
        <v>9026</v>
      </c>
      <c r="J7596" s="4" t="s">
        <v>9024</v>
      </c>
      <c r="K7596" s="4" t="s">
        <v>9010</v>
      </c>
      <c r="L7596">
        <v>4821</v>
      </c>
      <c r="M7596" s="4"/>
      <c r="Q7596" s="4"/>
      <c r="R7596" s="4"/>
    </row>
    <row r="7597" spans="1:19">
      <c r="A7597" s="4" t="s">
        <v>7804</v>
      </c>
      <c r="B7597" s="4" t="s">
        <v>187</v>
      </c>
      <c r="C7597" s="4" t="s">
        <v>179</v>
      </c>
      <c r="D7597" s="4" t="s">
        <v>75</v>
      </c>
      <c r="E7597" s="4" t="s">
        <v>197</v>
      </c>
      <c r="F7597" s="3">
        <v>43025</v>
      </c>
      <c r="G7597" s="3">
        <v>43031</v>
      </c>
      <c r="H7597">
        <v>0</v>
      </c>
      <c r="I7597" s="4" t="s">
        <v>9023</v>
      </c>
      <c r="J7597" s="4" t="s">
        <v>9024</v>
      </c>
      <c r="K7597" s="4" t="s">
        <v>9010</v>
      </c>
      <c r="L7597">
        <v>550</v>
      </c>
      <c r="M7597" s="4" t="s">
        <v>73</v>
      </c>
      <c r="N7597">
        <v>1982</v>
      </c>
      <c r="O7597">
        <v>792.46</v>
      </c>
      <c r="P7597">
        <v>1299</v>
      </c>
      <c r="Q7597" s="4" t="s">
        <v>23</v>
      </c>
      <c r="R7597" s="4" t="s">
        <v>24</v>
      </c>
      <c r="S7597">
        <v>6</v>
      </c>
    </row>
    <row r="7598" spans="1:19">
      <c r="A7598" s="4" t="s">
        <v>7805</v>
      </c>
      <c r="B7598" s="4" t="s">
        <v>187</v>
      </c>
      <c r="C7598" s="4" t="s">
        <v>177</v>
      </c>
      <c r="D7598" s="4" t="s">
        <v>71</v>
      </c>
      <c r="E7598" s="4" t="s">
        <v>197</v>
      </c>
      <c r="F7598" s="3">
        <v>43025</v>
      </c>
      <c r="G7598" s="3">
        <v>43034</v>
      </c>
      <c r="H7598">
        <v>0</v>
      </c>
      <c r="I7598" s="4" t="s">
        <v>9023</v>
      </c>
      <c r="J7598" s="4" t="s">
        <v>9024</v>
      </c>
      <c r="K7598" s="4" t="s">
        <v>9012</v>
      </c>
      <c r="L7598">
        <v>55</v>
      </c>
      <c r="M7598" s="4" t="s">
        <v>46</v>
      </c>
      <c r="N7598">
        <v>2000</v>
      </c>
      <c r="O7598">
        <v>2952.73</v>
      </c>
      <c r="P7598">
        <v>5107</v>
      </c>
      <c r="Q7598" s="4" t="s">
        <v>23</v>
      </c>
      <c r="R7598" s="4" t="s">
        <v>24</v>
      </c>
      <c r="S7598">
        <v>9</v>
      </c>
    </row>
    <row r="7599" spans="1:19">
      <c r="A7599" s="4" t="s">
        <v>7806</v>
      </c>
      <c r="B7599" s="4" t="s">
        <v>187</v>
      </c>
      <c r="C7599" s="4" t="s">
        <v>177</v>
      </c>
      <c r="D7599" s="4" t="s">
        <v>90</v>
      </c>
      <c r="E7599" s="4" t="s">
        <v>197</v>
      </c>
      <c r="F7599" s="3">
        <v>43025</v>
      </c>
      <c r="G7599" s="3">
        <v>43034</v>
      </c>
      <c r="H7599">
        <v>0</v>
      </c>
      <c r="I7599" s="4" t="s">
        <v>9023</v>
      </c>
      <c r="J7599" s="4" t="s">
        <v>9024</v>
      </c>
      <c r="K7599" s="4" t="s">
        <v>9012</v>
      </c>
      <c r="L7599">
        <v>55</v>
      </c>
      <c r="M7599" s="4" t="s">
        <v>73</v>
      </c>
      <c r="N7599">
        <v>1987</v>
      </c>
      <c r="O7599">
        <v>405.59</v>
      </c>
      <c r="P7599">
        <v>1179</v>
      </c>
      <c r="Q7599" s="4" t="s">
        <v>91</v>
      </c>
      <c r="R7599" s="4" t="s">
        <v>92</v>
      </c>
      <c r="S7599">
        <v>9</v>
      </c>
    </row>
    <row r="7600" spans="1:19">
      <c r="A7600" s="4" t="s">
        <v>7807</v>
      </c>
      <c r="B7600" s="4" t="s">
        <v>244</v>
      </c>
      <c r="C7600" s="4" t="s">
        <v>177</v>
      </c>
      <c r="D7600" s="4" t="s">
        <v>45</v>
      </c>
      <c r="E7600" s="4" t="s">
        <v>172</v>
      </c>
      <c r="F7600" s="3">
        <v>43025</v>
      </c>
      <c r="G7600" s="3">
        <v>43034</v>
      </c>
      <c r="H7600">
        <v>64</v>
      </c>
      <c r="I7600" s="4" t="s">
        <v>9016</v>
      </c>
      <c r="J7600" s="4" t="s">
        <v>9015</v>
      </c>
      <c r="K7600" s="4" t="s">
        <v>9012</v>
      </c>
      <c r="L7600">
        <v>55</v>
      </c>
      <c r="M7600" s="4" t="s">
        <v>46</v>
      </c>
      <c r="N7600">
        <v>1995</v>
      </c>
      <c r="O7600">
        <v>2173.98</v>
      </c>
      <c r="P7600">
        <v>2928</v>
      </c>
      <c r="Q7600" s="4" t="s">
        <v>23</v>
      </c>
      <c r="R7600" s="4" t="s">
        <v>47</v>
      </c>
      <c r="S7600">
        <v>9</v>
      </c>
    </row>
    <row r="7601" spans="1:19">
      <c r="A7601" s="4" t="s">
        <v>7808</v>
      </c>
      <c r="B7601" s="4" t="s">
        <v>208</v>
      </c>
      <c r="C7601" s="4" t="s">
        <v>177</v>
      </c>
      <c r="D7601" s="4" t="s">
        <v>27</v>
      </c>
      <c r="E7601" s="4" t="s">
        <v>172</v>
      </c>
      <c r="F7601" s="3">
        <v>43025</v>
      </c>
      <c r="G7601" s="3">
        <v>43035</v>
      </c>
      <c r="H7601">
        <v>54</v>
      </c>
      <c r="I7601" s="4" t="s">
        <v>9014</v>
      </c>
      <c r="J7601" s="4" t="s">
        <v>9015</v>
      </c>
      <c r="K7601" s="4" t="s">
        <v>9012</v>
      </c>
      <c r="L7601">
        <v>55</v>
      </c>
      <c r="M7601" s="4" t="s">
        <v>26</v>
      </c>
      <c r="N7601">
        <v>1986</v>
      </c>
      <c r="O7601">
        <v>647.17999999999995</v>
      </c>
      <c r="P7601">
        <v>1185</v>
      </c>
      <c r="Q7601" s="4" t="s">
        <v>28</v>
      </c>
      <c r="R7601" s="4" t="s">
        <v>24</v>
      </c>
      <c r="S7601">
        <v>10</v>
      </c>
    </row>
    <row r="7602" spans="1:19">
      <c r="A7602" s="4" t="s">
        <v>7809</v>
      </c>
      <c r="B7602" s="4" t="s">
        <v>185</v>
      </c>
      <c r="C7602" s="4" t="s">
        <v>177</v>
      </c>
      <c r="D7602" s="4" t="s">
        <v>122</v>
      </c>
      <c r="E7602" s="4" t="s">
        <v>172</v>
      </c>
      <c r="F7602" s="3">
        <v>43025</v>
      </c>
      <c r="G7602" s="3">
        <v>43034</v>
      </c>
      <c r="H7602">
        <v>68</v>
      </c>
      <c r="I7602" s="4" t="s">
        <v>9023</v>
      </c>
      <c r="J7602" s="4" t="s">
        <v>9024</v>
      </c>
      <c r="K7602" s="4" t="s">
        <v>9012</v>
      </c>
      <c r="L7602">
        <v>55</v>
      </c>
      <c r="M7602" s="4" t="s">
        <v>58</v>
      </c>
      <c r="N7602">
        <v>1993</v>
      </c>
      <c r="O7602">
        <v>7537.24</v>
      </c>
      <c r="P7602">
        <v>20293</v>
      </c>
      <c r="Q7602" s="4" t="s">
        <v>23</v>
      </c>
      <c r="R7602" s="4" t="s">
        <v>24</v>
      </c>
      <c r="S7602">
        <v>9</v>
      </c>
    </row>
    <row r="7603" spans="1:19">
      <c r="A7603" s="4" t="s">
        <v>7810</v>
      </c>
      <c r="B7603" s="4" t="s">
        <v>216</v>
      </c>
      <c r="C7603" s="4" t="s">
        <v>171</v>
      </c>
      <c r="D7603" s="4" t="s">
        <v>25</v>
      </c>
      <c r="E7603" s="4" t="s">
        <v>197</v>
      </c>
      <c r="F7603" s="3">
        <v>43025</v>
      </c>
      <c r="G7603" s="3">
        <v>43026</v>
      </c>
      <c r="H7603">
        <v>0</v>
      </c>
      <c r="I7603" s="4" t="s">
        <v>9018</v>
      </c>
      <c r="J7603" s="4" t="s">
        <v>9019</v>
      </c>
      <c r="K7603" s="4" t="s">
        <v>9010</v>
      </c>
      <c r="L7603">
        <v>1096</v>
      </c>
      <c r="M7603" s="4" t="s">
        <v>26</v>
      </c>
      <c r="N7603">
        <v>1999</v>
      </c>
      <c r="O7603">
        <v>251.41</v>
      </c>
      <c r="P7603">
        <v>495</v>
      </c>
      <c r="Q7603" s="4" t="s">
        <v>23</v>
      </c>
      <c r="R7603" s="4" t="s">
        <v>24</v>
      </c>
      <c r="S7603">
        <v>1</v>
      </c>
    </row>
    <row r="7604" spans="1:19">
      <c r="A7604" s="4" t="s">
        <v>7811</v>
      </c>
      <c r="B7604" s="4" t="s">
        <v>216</v>
      </c>
      <c r="C7604" s="4" t="s">
        <v>177</v>
      </c>
      <c r="D7604" s="4" t="s">
        <v>117</v>
      </c>
      <c r="E7604" s="4" t="s">
        <v>197</v>
      </c>
      <c r="F7604" s="3">
        <v>43025</v>
      </c>
      <c r="G7604" s="3">
        <v>43026</v>
      </c>
      <c r="H7604">
        <v>0</v>
      </c>
      <c r="I7604" s="4" t="s">
        <v>9018</v>
      </c>
      <c r="J7604" s="4" t="s">
        <v>9019</v>
      </c>
      <c r="K7604" s="4" t="s">
        <v>9012</v>
      </c>
      <c r="L7604">
        <v>55</v>
      </c>
      <c r="M7604" s="4" t="s">
        <v>26</v>
      </c>
      <c r="N7604">
        <v>1996</v>
      </c>
      <c r="O7604">
        <v>439.21</v>
      </c>
      <c r="P7604">
        <v>792</v>
      </c>
      <c r="Q7604" s="4" t="s">
        <v>23</v>
      </c>
      <c r="R7604" s="4" t="s">
        <v>24</v>
      </c>
      <c r="S7604">
        <v>1</v>
      </c>
    </row>
    <row r="7605" spans="1:19">
      <c r="A7605" s="4" t="s">
        <v>7812</v>
      </c>
      <c r="B7605" s="4" t="s">
        <v>235</v>
      </c>
      <c r="C7605" s="4" t="s">
        <v>177</v>
      </c>
      <c r="D7605" s="4" t="s">
        <v>40</v>
      </c>
      <c r="E7605" s="4" t="s">
        <v>197</v>
      </c>
      <c r="F7605" s="3">
        <v>43025</v>
      </c>
      <c r="G7605" s="3">
        <v>43027</v>
      </c>
      <c r="H7605">
        <v>0</v>
      </c>
      <c r="I7605" s="4" t="s">
        <v>9018</v>
      </c>
      <c r="J7605" s="4" t="s">
        <v>9019</v>
      </c>
      <c r="K7605" s="4" t="s">
        <v>9012</v>
      </c>
      <c r="L7605">
        <v>55</v>
      </c>
      <c r="M7605" s="4" t="s">
        <v>39</v>
      </c>
      <c r="N7605">
        <v>1989</v>
      </c>
      <c r="O7605">
        <v>665.06</v>
      </c>
      <c r="P7605">
        <v>1095</v>
      </c>
      <c r="Q7605" s="4" t="s">
        <v>23</v>
      </c>
      <c r="R7605" s="4" t="s">
        <v>24</v>
      </c>
      <c r="S7605">
        <v>2</v>
      </c>
    </row>
    <row r="7606" spans="1:19">
      <c r="A7606" s="4" t="s">
        <v>7813</v>
      </c>
      <c r="B7606" s="4" t="s">
        <v>181</v>
      </c>
      <c r="C7606" s="4" t="s">
        <v>171</v>
      </c>
      <c r="D7606" s="4" t="s">
        <v>82</v>
      </c>
      <c r="E7606" s="4" t="s">
        <v>172</v>
      </c>
      <c r="F7606" s="3">
        <v>43025</v>
      </c>
      <c r="G7606" s="3">
        <v>43079</v>
      </c>
      <c r="H7606">
        <v>1129</v>
      </c>
      <c r="I7606" s="4" t="s">
        <v>9026</v>
      </c>
      <c r="J7606" s="4" t="s">
        <v>9024</v>
      </c>
      <c r="K7606" s="4" t="s">
        <v>9010</v>
      </c>
      <c r="L7606">
        <v>1096</v>
      </c>
      <c r="M7606" s="4" t="s">
        <v>36</v>
      </c>
      <c r="N7606">
        <v>1982</v>
      </c>
      <c r="O7606">
        <v>11698.03</v>
      </c>
      <c r="P7606">
        <v>34288</v>
      </c>
      <c r="Q7606" s="4" t="s">
        <v>23</v>
      </c>
      <c r="R7606" s="4" t="s">
        <v>24</v>
      </c>
      <c r="S7606">
        <v>54</v>
      </c>
    </row>
    <row r="7607" spans="1:19">
      <c r="A7607" s="4" t="s">
        <v>7814</v>
      </c>
      <c r="B7607" s="4" t="s">
        <v>246</v>
      </c>
      <c r="C7607" s="4" t="s">
        <v>192</v>
      </c>
      <c r="D7607" s="4" t="s">
        <v>117</v>
      </c>
      <c r="E7607" s="4" t="s">
        <v>197</v>
      </c>
      <c r="F7607" s="3">
        <v>43026</v>
      </c>
      <c r="G7607" s="3">
        <v>43027</v>
      </c>
      <c r="H7607">
        <v>0</v>
      </c>
      <c r="I7607" s="4" t="s">
        <v>9021</v>
      </c>
      <c r="J7607" s="4" t="s">
        <v>9019</v>
      </c>
      <c r="K7607" s="4" t="s">
        <v>9012</v>
      </c>
      <c r="L7607">
        <v>3393</v>
      </c>
      <c r="M7607" s="4" t="s">
        <v>26</v>
      </c>
      <c r="N7607">
        <v>1996</v>
      </c>
      <c r="O7607">
        <v>439.21</v>
      </c>
      <c r="P7607">
        <v>792</v>
      </c>
      <c r="Q7607" s="4" t="s">
        <v>23</v>
      </c>
      <c r="R7607" s="4" t="s">
        <v>24</v>
      </c>
      <c r="S7607">
        <v>1</v>
      </c>
    </row>
    <row r="7608" spans="1:19">
      <c r="A7608" s="4" t="s">
        <v>7815</v>
      </c>
      <c r="B7608" s="4" t="s">
        <v>304</v>
      </c>
      <c r="C7608" s="4" t="s">
        <v>171</v>
      </c>
      <c r="D7608" s="4" t="s">
        <v>47</v>
      </c>
      <c r="E7608" s="4" t="s">
        <v>172</v>
      </c>
      <c r="F7608" s="3">
        <v>43026</v>
      </c>
      <c r="G7608" s="3">
        <v>43028</v>
      </c>
      <c r="H7608">
        <v>1200</v>
      </c>
      <c r="I7608" s="4" t="s">
        <v>9014</v>
      </c>
      <c r="J7608" s="4" t="s">
        <v>9015</v>
      </c>
      <c r="K7608" s="4" t="s">
        <v>9010</v>
      </c>
      <c r="L7608">
        <v>1096</v>
      </c>
      <c r="M7608" s="4" t="s">
        <v>46</v>
      </c>
      <c r="N7608">
        <v>1986</v>
      </c>
      <c r="O7608">
        <v>2403.58</v>
      </c>
      <c r="P7608">
        <v>8801</v>
      </c>
      <c r="Q7608" s="4" t="s">
        <v>23</v>
      </c>
      <c r="R7608" s="4" t="s">
        <v>24</v>
      </c>
      <c r="S7608">
        <v>2</v>
      </c>
    </row>
    <row r="7609" spans="1:19">
      <c r="A7609" s="4" t="s">
        <v>7816</v>
      </c>
      <c r="B7609" s="4" t="s">
        <v>304</v>
      </c>
      <c r="C7609" s="4" t="s">
        <v>192</v>
      </c>
      <c r="D7609" s="4" t="s">
        <v>68</v>
      </c>
      <c r="E7609" s="4" t="s">
        <v>172</v>
      </c>
      <c r="F7609" s="3">
        <v>43026</v>
      </c>
      <c r="G7609" s="3">
        <v>43088</v>
      </c>
      <c r="H7609">
        <v>3164</v>
      </c>
      <c r="I7609" s="4" t="s">
        <v>9014</v>
      </c>
      <c r="J7609" s="4" t="s">
        <v>9015</v>
      </c>
      <c r="K7609" s="4" t="s">
        <v>9012</v>
      </c>
      <c r="L7609">
        <v>3393</v>
      </c>
      <c r="M7609" s="4" t="s">
        <v>9322</v>
      </c>
      <c r="N7609">
        <v>2000</v>
      </c>
      <c r="O7609">
        <v>1223.72</v>
      </c>
      <c r="P7609">
        <v>2497</v>
      </c>
      <c r="Q7609" s="4" t="s">
        <v>69</v>
      </c>
      <c r="R7609" s="4" t="s">
        <v>24</v>
      </c>
      <c r="S7609">
        <v>62</v>
      </c>
    </row>
    <row r="7610" spans="1:19">
      <c r="A7610" s="4" t="s">
        <v>7817</v>
      </c>
      <c r="B7610" s="4" t="s">
        <v>279</v>
      </c>
      <c r="C7610" s="4" t="s">
        <v>171</v>
      </c>
      <c r="D7610" s="4" t="s">
        <v>84</v>
      </c>
      <c r="E7610" s="4" t="s">
        <v>197</v>
      </c>
      <c r="F7610" s="3">
        <v>43026</v>
      </c>
      <c r="G7610" s="3">
        <v>43033</v>
      </c>
      <c r="H7610">
        <v>0</v>
      </c>
      <c r="I7610" s="4" t="s">
        <v>9018</v>
      </c>
      <c r="J7610" s="4" t="s">
        <v>9019</v>
      </c>
      <c r="K7610" s="4" t="s">
        <v>9010</v>
      </c>
      <c r="L7610">
        <v>1096</v>
      </c>
      <c r="M7610" s="4" t="s">
        <v>9322</v>
      </c>
      <c r="N7610">
        <v>1980</v>
      </c>
      <c r="O7610">
        <v>7708.38</v>
      </c>
      <c r="P7610">
        <v>13756</v>
      </c>
      <c r="Q7610" s="4" t="s">
        <v>23</v>
      </c>
      <c r="R7610" s="4" t="s">
        <v>24</v>
      </c>
      <c r="S7610">
        <v>7</v>
      </c>
    </row>
    <row r="7611" spans="1:19">
      <c r="A7611" s="4" t="s">
        <v>7818</v>
      </c>
      <c r="B7611" s="4" t="s">
        <v>279</v>
      </c>
      <c r="C7611" s="4" t="s">
        <v>192</v>
      </c>
      <c r="D7611" s="4" t="s">
        <v>130</v>
      </c>
      <c r="E7611" s="4" t="s">
        <v>172</v>
      </c>
      <c r="F7611" s="3">
        <v>43026</v>
      </c>
      <c r="G7611" s="3">
        <v>43034</v>
      </c>
      <c r="H7611">
        <v>3225</v>
      </c>
      <c r="I7611" s="4" t="s">
        <v>9018</v>
      </c>
      <c r="J7611" s="4" t="s">
        <v>9019</v>
      </c>
      <c r="K7611" s="4" t="s">
        <v>9012</v>
      </c>
      <c r="L7611">
        <v>3393</v>
      </c>
      <c r="M7611" s="4" t="s">
        <v>36</v>
      </c>
      <c r="N7611">
        <v>1979</v>
      </c>
      <c r="O7611">
        <v>4478.47</v>
      </c>
      <c r="P7611">
        <v>13809</v>
      </c>
      <c r="Q7611" s="4" t="s">
        <v>23</v>
      </c>
      <c r="R7611" s="4" t="s">
        <v>24</v>
      </c>
      <c r="S7611">
        <v>8</v>
      </c>
    </row>
    <row r="7612" spans="1:19">
      <c r="A7612" s="4" t="s">
        <v>7819</v>
      </c>
      <c r="B7612" s="4" t="s">
        <v>210</v>
      </c>
      <c r="C7612" s="4" t="s">
        <v>171</v>
      </c>
      <c r="D7612" s="4" t="s">
        <v>40</v>
      </c>
      <c r="E7612" s="4" t="s">
        <v>197</v>
      </c>
      <c r="F7612" s="3">
        <v>43026</v>
      </c>
      <c r="G7612" s="3">
        <v>43044</v>
      </c>
      <c r="H7612">
        <v>0</v>
      </c>
      <c r="I7612" s="4" t="s">
        <v>9021</v>
      </c>
      <c r="J7612" s="4" t="s">
        <v>9019</v>
      </c>
      <c r="K7612" s="4" t="s">
        <v>9010</v>
      </c>
      <c r="L7612">
        <v>1096</v>
      </c>
      <c r="M7612" s="4" t="s">
        <v>39</v>
      </c>
      <c r="N7612">
        <v>1989</v>
      </c>
      <c r="O7612">
        <v>665.06</v>
      </c>
      <c r="P7612">
        <v>1095</v>
      </c>
      <c r="Q7612" s="4" t="s">
        <v>23</v>
      </c>
      <c r="R7612" s="4" t="s">
        <v>24</v>
      </c>
      <c r="S7612">
        <v>18</v>
      </c>
    </row>
    <row r="7613" spans="1:19">
      <c r="A7613" s="4" t="s">
        <v>7820</v>
      </c>
      <c r="B7613" s="4" t="s">
        <v>174</v>
      </c>
      <c r="C7613" s="4" t="s">
        <v>9011</v>
      </c>
      <c r="D7613" s="4" t="s">
        <v>100</v>
      </c>
      <c r="E7613" s="4" t="s">
        <v>172</v>
      </c>
      <c r="F7613" s="3">
        <v>43026</v>
      </c>
      <c r="G7613" s="3">
        <v>43028</v>
      </c>
      <c r="H7613">
        <v>4130</v>
      </c>
      <c r="I7613" s="4" t="s">
        <v>9016</v>
      </c>
      <c r="J7613" s="4" t="s">
        <v>9015</v>
      </c>
      <c r="K7613" s="4" t="s">
        <v>9010</v>
      </c>
      <c r="L7613">
        <v>4821</v>
      </c>
      <c r="M7613" s="4" t="s">
        <v>9322</v>
      </c>
      <c r="N7613">
        <v>1987</v>
      </c>
      <c r="O7613">
        <v>2938.67</v>
      </c>
      <c r="P7613">
        <v>8775</v>
      </c>
      <c r="Q7613" s="4" t="s">
        <v>101</v>
      </c>
      <c r="R7613" s="4" t="s">
        <v>24</v>
      </c>
      <c r="S7613">
        <v>2</v>
      </c>
    </row>
    <row r="7614" spans="1:19">
      <c r="A7614" s="4" t="s">
        <v>7821</v>
      </c>
      <c r="B7614" s="4" t="s">
        <v>263</v>
      </c>
      <c r="C7614" s="4" t="s">
        <v>179</v>
      </c>
      <c r="D7614" s="4" t="s">
        <v>34</v>
      </c>
      <c r="E7614" s="4" t="s">
        <v>197</v>
      </c>
      <c r="F7614" s="3">
        <v>43026</v>
      </c>
      <c r="G7614" s="3">
        <v>43032</v>
      </c>
      <c r="H7614">
        <v>0</v>
      </c>
      <c r="I7614" s="4" t="s">
        <v>9021</v>
      </c>
      <c r="J7614" s="4" t="s">
        <v>9019</v>
      </c>
      <c r="K7614" s="4" t="s">
        <v>9010</v>
      </c>
      <c r="L7614">
        <v>550</v>
      </c>
      <c r="M7614" s="4" t="s">
        <v>9322</v>
      </c>
      <c r="N7614">
        <v>1993</v>
      </c>
      <c r="O7614">
        <v>1242.32</v>
      </c>
      <c r="P7614">
        <v>3027</v>
      </c>
      <c r="Q7614" s="4" t="s">
        <v>23</v>
      </c>
      <c r="R7614" s="4" t="s">
        <v>21</v>
      </c>
      <c r="S7614">
        <v>6</v>
      </c>
    </row>
    <row r="7615" spans="1:19">
      <c r="A7615" s="4" t="s">
        <v>7822</v>
      </c>
      <c r="B7615" s="4" t="s">
        <v>263</v>
      </c>
      <c r="C7615" s="4" t="s">
        <v>9011</v>
      </c>
      <c r="D7615" s="4" t="s">
        <v>52</v>
      </c>
      <c r="E7615" s="4" t="s">
        <v>197</v>
      </c>
      <c r="F7615" s="3">
        <v>43026</v>
      </c>
      <c r="G7615" s="3">
        <v>43068</v>
      </c>
      <c r="H7615">
        <v>0</v>
      </c>
      <c r="I7615" s="4" t="s">
        <v>9021</v>
      </c>
      <c r="J7615" s="4" t="s">
        <v>9019</v>
      </c>
      <c r="K7615" s="4" t="s">
        <v>9010</v>
      </c>
      <c r="L7615">
        <v>4821</v>
      </c>
      <c r="M7615" s="4" t="s">
        <v>46</v>
      </c>
      <c r="N7615">
        <v>1999</v>
      </c>
      <c r="O7615">
        <v>1197.44</v>
      </c>
      <c r="P7615">
        <v>2570</v>
      </c>
      <c r="Q7615" s="4" t="s">
        <v>23</v>
      </c>
      <c r="R7615" s="4" t="s">
        <v>24</v>
      </c>
      <c r="S7615">
        <v>42</v>
      </c>
    </row>
    <row r="7616" spans="1:19">
      <c r="A7616" s="4" t="s">
        <v>7823</v>
      </c>
      <c r="B7616" s="4" t="s">
        <v>212</v>
      </c>
      <c r="C7616" s="4" t="s">
        <v>177</v>
      </c>
      <c r="D7616" s="4" t="s">
        <v>108</v>
      </c>
      <c r="E7616" s="4" t="s">
        <v>172</v>
      </c>
      <c r="F7616" s="3">
        <v>43026</v>
      </c>
      <c r="G7616" s="3">
        <v>43028</v>
      </c>
      <c r="H7616">
        <v>47</v>
      </c>
      <c r="I7616" s="4" t="s">
        <v>9023</v>
      </c>
      <c r="J7616" s="4" t="s">
        <v>9024</v>
      </c>
      <c r="K7616" s="4" t="s">
        <v>9012</v>
      </c>
      <c r="L7616">
        <v>55</v>
      </c>
      <c r="M7616" s="4" t="s">
        <v>33</v>
      </c>
      <c r="N7616">
        <v>1996</v>
      </c>
      <c r="O7616">
        <v>2214.94</v>
      </c>
      <c r="P7616">
        <v>5374</v>
      </c>
      <c r="Q7616" s="4" t="s">
        <v>23</v>
      </c>
      <c r="R7616" s="4" t="s">
        <v>24</v>
      </c>
      <c r="S7616">
        <v>2</v>
      </c>
    </row>
    <row r="7617" spans="1:19">
      <c r="A7617" s="4" t="s">
        <v>7824</v>
      </c>
      <c r="B7617" s="4" t="s">
        <v>237</v>
      </c>
      <c r="C7617" s="4" t="s">
        <v>199</v>
      </c>
      <c r="D7617" s="4" t="s">
        <v>84</v>
      </c>
      <c r="E7617" s="4" t="s">
        <v>172</v>
      </c>
      <c r="F7617" s="3">
        <v>43026</v>
      </c>
      <c r="G7617" s="3">
        <v>43033</v>
      </c>
      <c r="H7617">
        <v>4751</v>
      </c>
      <c r="I7617" s="4" t="s">
        <v>9018</v>
      </c>
      <c r="J7617" s="4" t="s">
        <v>9019</v>
      </c>
      <c r="K7617" s="4" t="s">
        <v>9010</v>
      </c>
      <c r="L7617">
        <v>5482</v>
      </c>
      <c r="M7617" s="4" t="s">
        <v>9322</v>
      </c>
      <c r="N7617">
        <v>1980</v>
      </c>
      <c r="O7617">
        <v>7708.38</v>
      </c>
      <c r="P7617">
        <v>13756</v>
      </c>
      <c r="Q7617" s="4" t="s">
        <v>23</v>
      </c>
      <c r="R7617" s="4" t="s">
        <v>24</v>
      </c>
      <c r="S7617">
        <v>7</v>
      </c>
    </row>
    <row r="7618" spans="1:19">
      <c r="A7618" s="4" t="s">
        <v>7825</v>
      </c>
      <c r="B7618" s="4" t="s">
        <v>196</v>
      </c>
      <c r="C7618" s="4" t="s">
        <v>192</v>
      </c>
      <c r="D7618" s="4" t="s">
        <v>85</v>
      </c>
      <c r="E7618" s="4" t="s">
        <v>197</v>
      </c>
      <c r="F7618" s="3">
        <v>43026</v>
      </c>
      <c r="G7618" s="3">
        <v>43032</v>
      </c>
      <c r="H7618">
        <v>0</v>
      </c>
      <c r="I7618" s="4" t="s">
        <v>9016</v>
      </c>
      <c r="J7618" s="4" t="s">
        <v>9015</v>
      </c>
      <c r="K7618" s="4" t="s">
        <v>9012</v>
      </c>
      <c r="L7618">
        <v>3393</v>
      </c>
      <c r="M7618" s="4" t="s">
        <v>46</v>
      </c>
      <c r="N7618">
        <v>1985</v>
      </c>
      <c r="O7618">
        <v>375.43</v>
      </c>
      <c r="P7618">
        <v>1190</v>
      </c>
      <c r="Q7618" s="4" t="s">
        <v>23</v>
      </c>
      <c r="R7618" s="4" t="s">
        <v>24</v>
      </c>
      <c r="S7618">
        <v>6</v>
      </c>
    </row>
    <row r="7619" spans="1:19">
      <c r="A7619" s="4" t="s">
        <v>7826</v>
      </c>
      <c r="B7619" s="4" t="s">
        <v>203</v>
      </c>
      <c r="C7619" s="4" t="s">
        <v>192</v>
      </c>
      <c r="D7619" s="4" t="s">
        <v>72</v>
      </c>
      <c r="E7619" s="4" t="s">
        <v>197</v>
      </c>
      <c r="F7619" s="3">
        <v>43026</v>
      </c>
      <c r="G7619" s="3">
        <v>43027</v>
      </c>
      <c r="H7619">
        <v>0</v>
      </c>
      <c r="I7619" s="4" t="s">
        <v>9023</v>
      </c>
      <c r="J7619" s="4" t="s">
        <v>9024</v>
      </c>
      <c r="K7619" s="4" t="s">
        <v>9012</v>
      </c>
      <c r="L7619">
        <v>3393</v>
      </c>
      <c r="M7619" s="4" t="s">
        <v>73</v>
      </c>
      <c r="N7619">
        <v>2003</v>
      </c>
      <c r="O7619">
        <v>692.19</v>
      </c>
      <c r="P7619">
        <v>1922</v>
      </c>
      <c r="Q7619" s="4" t="s">
        <v>23</v>
      </c>
      <c r="R7619" s="4" t="s">
        <v>24</v>
      </c>
      <c r="S7619">
        <v>1</v>
      </c>
    </row>
    <row r="7620" spans="1:19">
      <c r="A7620" s="4" t="s">
        <v>7827</v>
      </c>
      <c r="B7620" s="4" t="s">
        <v>203</v>
      </c>
      <c r="C7620" s="4" t="s">
        <v>177</v>
      </c>
      <c r="D7620" s="4" t="s">
        <v>124</v>
      </c>
      <c r="E7620" s="4" t="s">
        <v>172</v>
      </c>
      <c r="F7620" s="3">
        <v>43026</v>
      </c>
      <c r="G7620" s="3">
        <v>43089</v>
      </c>
      <c r="H7620">
        <v>51</v>
      </c>
      <c r="I7620" s="4" t="s">
        <v>9023</v>
      </c>
      <c r="J7620" s="4" t="s">
        <v>9024</v>
      </c>
      <c r="K7620" s="4" t="s">
        <v>9012</v>
      </c>
      <c r="L7620">
        <v>55</v>
      </c>
      <c r="M7620" s="4" t="s">
        <v>60</v>
      </c>
      <c r="N7620">
        <v>1983</v>
      </c>
      <c r="O7620">
        <v>2871.35</v>
      </c>
      <c r="P7620">
        <v>9561</v>
      </c>
      <c r="Q7620" s="4" t="s">
        <v>23</v>
      </c>
      <c r="R7620" s="4" t="s">
        <v>24</v>
      </c>
      <c r="S7620">
        <v>63</v>
      </c>
    </row>
    <row r="7621" spans="1:19">
      <c r="A7621" s="4" t="s">
        <v>7828</v>
      </c>
      <c r="B7621" s="4" t="s">
        <v>203</v>
      </c>
      <c r="C7621" s="4" t="s">
        <v>192</v>
      </c>
      <c r="D7621" s="4" t="s">
        <v>108</v>
      </c>
      <c r="E7621" s="4" t="s">
        <v>172</v>
      </c>
      <c r="F7621" s="3">
        <v>43026</v>
      </c>
      <c r="G7621" s="3">
        <v>43030</v>
      </c>
      <c r="H7621">
        <v>3696</v>
      </c>
      <c r="I7621" s="4" t="s">
        <v>9023</v>
      </c>
      <c r="J7621" s="4" t="s">
        <v>9024</v>
      </c>
      <c r="K7621" s="4" t="s">
        <v>9012</v>
      </c>
      <c r="L7621">
        <v>3393</v>
      </c>
      <c r="M7621" s="4" t="s">
        <v>33</v>
      </c>
      <c r="N7621">
        <v>1996</v>
      </c>
      <c r="O7621">
        <v>2214.94</v>
      </c>
      <c r="P7621">
        <v>5374</v>
      </c>
      <c r="Q7621" s="4" t="s">
        <v>23</v>
      </c>
      <c r="R7621" s="4" t="s">
        <v>24</v>
      </c>
      <c r="S7621">
        <v>4</v>
      </c>
    </row>
    <row r="7622" spans="1:19">
      <c r="A7622" s="4" t="s">
        <v>7829</v>
      </c>
      <c r="B7622" s="4" t="s">
        <v>219</v>
      </c>
      <c r="C7622" s="4" t="s">
        <v>9011</v>
      </c>
      <c r="D7622" s="4" t="s">
        <v>97</v>
      </c>
      <c r="E7622" s="4" t="s">
        <v>197</v>
      </c>
      <c r="F7622" s="3">
        <v>43026</v>
      </c>
      <c r="G7622" s="3">
        <v>43034</v>
      </c>
      <c r="H7622">
        <v>0</v>
      </c>
      <c r="I7622" s="4" t="s">
        <v>9026</v>
      </c>
      <c r="J7622" s="4" t="s">
        <v>9024</v>
      </c>
      <c r="K7622" s="4" t="s">
        <v>9010</v>
      </c>
      <c r="L7622">
        <v>4821</v>
      </c>
      <c r="M7622" s="4" t="s">
        <v>33</v>
      </c>
      <c r="N7622">
        <v>2001</v>
      </c>
      <c r="O7622">
        <v>2437.85</v>
      </c>
      <c r="P7622">
        <v>4874</v>
      </c>
      <c r="Q7622" s="4" t="s">
        <v>23</v>
      </c>
      <c r="R7622" s="4" t="s">
        <v>24</v>
      </c>
      <c r="S7622">
        <v>8</v>
      </c>
    </row>
    <row r="7623" spans="1:19">
      <c r="A7623" s="4" t="s">
        <v>7830</v>
      </c>
      <c r="B7623" s="4" t="s">
        <v>219</v>
      </c>
      <c r="C7623" s="4" t="s">
        <v>192</v>
      </c>
      <c r="D7623" s="4" t="s">
        <v>74</v>
      </c>
      <c r="E7623" s="4" t="s">
        <v>172</v>
      </c>
      <c r="F7623" s="3">
        <v>43026</v>
      </c>
      <c r="G7623" s="3">
        <v>43032</v>
      </c>
      <c r="H7623">
        <v>3536</v>
      </c>
      <c r="I7623" s="4" t="s">
        <v>9026</v>
      </c>
      <c r="J7623" s="4" t="s">
        <v>9024</v>
      </c>
      <c r="K7623" s="4" t="s">
        <v>9012</v>
      </c>
      <c r="L7623">
        <v>3393</v>
      </c>
      <c r="M7623" s="4" t="s">
        <v>33</v>
      </c>
      <c r="N7623">
        <v>2003</v>
      </c>
      <c r="O7623">
        <v>223.8</v>
      </c>
      <c r="P7623">
        <v>299</v>
      </c>
      <c r="Q7623" s="4" t="s">
        <v>23</v>
      </c>
      <c r="R7623" s="4" t="s">
        <v>24</v>
      </c>
      <c r="S7623">
        <v>6</v>
      </c>
    </row>
    <row r="7624" spans="1:19">
      <c r="A7624" s="4" t="s">
        <v>7831</v>
      </c>
      <c r="B7624" s="4" t="s">
        <v>230</v>
      </c>
      <c r="C7624" s="4" t="s">
        <v>179</v>
      </c>
      <c r="D7624" s="4" t="s">
        <v>44</v>
      </c>
      <c r="E7624" s="4" t="s">
        <v>197</v>
      </c>
      <c r="F7624" s="3">
        <v>43026</v>
      </c>
      <c r="G7624" s="3">
        <v>43061</v>
      </c>
      <c r="H7624">
        <v>0</v>
      </c>
      <c r="I7624" s="4" t="s">
        <v>9026</v>
      </c>
      <c r="J7624" s="4" t="s">
        <v>9024</v>
      </c>
      <c r="K7624" s="4" t="s">
        <v>9010</v>
      </c>
      <c r="L7624">
        <v>550</v>
      </c>
      <c r="M7624" s="4" t="s">
        <v>36</v>
      </c>
      <c r="N7624">
        <v>2013</v>
      </c>
      <c r="O7624">
        <v>98.79</v>
      </c>
      <c r="P7624">
        <v>96</v>
      </c>
      <c r="Q7624" s="4" t="s">
        <v>23</v>
      </c>
      <c r="R7624" s="4" t="s">
        <v>35</v>
      </c>
      <c r="S7624">
        <v>35</v>
      </c>
    </row>
    <row r="7625" spans="1:19">
      <c r="A7625" s="4" t="s">
        <v>7832</v>
      </c>
      <c r="B7625" s="4" t="s">
        <v>230</v>
      </c>
      <c r="C7625" s="4" t="s">
        <v>177</v>
      </c>
      <c r="D7625" s="4" t="s">
        <v>90</v>
      </c>
      <c r="E7625" s="4" t="s">
        <v>197</v>
      </c>
      <c r="F7625" s="3">
        <v>43026</v>
      </c>
      <c r="G7625" s="3">
        <v>43044</v>
      </c>
      <c r="H7625">
        <v>0</v>
      </c>
      <c r="I7625" s="4" t="s">
        <v>9026</v>
      </c>
      <c r="J7625" s="4" t="s">
        <v>9024</v>
      </c>
      <c r="K7625" s="4" t="s">
        <v>9012</v>
      </c>
      <c r="L7625">
        <v>55</v>
      </c>
      <c r="M7625" s="4" t="s">
        <v>73</v>
      </c>
      <c r="N7625">
        <v>1987</v>
      </c>
      <c r="O7625">
        <v>405.59</v>
      </c>
      <c r="P7625">
        <v>1179</v>
      </c>
      <c r="Q7625" s="4" t="s">
        <v>91</v>
      </c>
      <c r="R7625" s="4" t="s">
        <v>92</v>
      </c>
      <c r="S7625">
        <v>18</v>
      </c>
    </row>
    <row r="7626" spans="1:19">
      <c r="A7626" s="4" t="s">
        <v>7833</v>
      </c>
      <c r="B7626" s="4" t="s">
        <v>230</v>
      </c>
      <c r="C7626" s="4" t="s">
        <v>177</v>
      </c>
      <c r="D7626" s="4" t="s">
        <v>98</v>
      </c>
      <c r="E7626" s="4" t="s">
        <v>172</v>
      </c>
      <c r="F7626" s="3">
        <v>43026</v>
      </c>
      <c r="G7626" s="3">
        <v>43086</v>
      </c>
      <c r="H7626">
        <v>59</v>
      </c>
      <c r="I7626" s="4" t="s">
        <v>9026</v>
      </c>
      <c r="J7626" s="4" t="s">
        <v>9024</v>
      </c>
      <c r="K7626" s="4" t="s">
        <v>9012</v>
      </c>
      <c r="L7626">
        <v>55</v>
      </c>
      <c r="M7626" s="4" t="s">
        <v>39</v>
      </c>
      <c r="N7626">
        <v>2002</v>
      </c>
      <c r="O7626">
        <v>349.81</v>
      </c>
      <c r="P7626">
        <v>315</v>
      </c>
      <c r="Q7626" s="4" t="s">
        <v>23</v>
      </c>
      <c r="R7626" s="4" t="s">
        <v>24</v>
      </c>
      <c r="S7626">
        <v>60</v>
      </c>
    </row>
    <row r="7627" spans="1:19">
      <c r="A7627" s="4" t="s">
        <v>7834</v>
      </c>
      <c r="B7627" s="4" t="s">
        <v>256</v>
      </c>
      <c r="C7627" s="4" t="s">
        <v>179</v>
      </c>
      <c r="D7627" s="4" t="s">
        <v>61</v>
      </c>
      <c r="E7627" s="4" t="s">
        <v>172</v>
      </c>
      <c r="F7627" s="3">
        <v>43026</v>
      </c>
      <c r="G7627" s="3">
        <v>43028</v>
      </c>
      <c r="H7627">
        <v>474</v>
      </c>
      <c r="I7627" s="4" t="s">
        <v>9014</v>
      </c>
      <c r="J7627" s="4" t="s">
        <v>9015</v>
      </c>
      <c r="K7627" s="4" t="s">
        <v>9010</v>
      </c>
      <c r="L7627">
        <v>550</v>
      </c>
      <c r="M7627" s="4" t="s">
        <v>58</v>
      </c>
      <c r="N7627">
        <v>1991</v>
      </c>
      <c r="O7627">
        <v>2819.5</v>
      </c>
      <c r="P7627">
        <v>7227</v>
      </c>
      <c r="Q7627" s="4" t="s">
        <v>23</v>
      </c>
      <c r="R7627" s="4" t="s">
        <v>62</v>
      </c>
      <c r="S7627">
        <v>2</v>
      </c>
    </row>
    <row r="7628" spans="1:19">
      <c r="A7628" s="4" t="s">
        <v>7835</v>
      </c>
      <c r="B7628" s="4" t="s">
        <v>244</v>
      </c>
      <c r="C7628" s="4" t="s">
        <v>177</v>
      </c>
      <c r="D7628" s="4" t="s">
        <v>29</v>
      </c>
      <c r="E7628" s="4" t="s">
        <v>172</v>
      </c>
      <c r="F7628" s="3">
        <v>43026</v>
      </c>
      <c r="G7628" s="3">
        <v>43038</v>
      </c>
      <c r="H7628">
        <v>43</v>
      </c>
      <c r="I7628" s="4" t="s">
        <v>9016</v>
      </c>
      <c r="J7628" s="4" t="s">
        <v>9015</v>
      </c>
      <c r="K7628" s="4" t="s">
        <v>9012</v>
      </c>
      <c r="L7628">
        <v>55</v>
      </c>
      <c r="M7628" s="4" t="s">
        <v>26</v>
      </c>
      <c r="N7628">
        <v>2012</v>
      </c>
      <c r="O7628">
        <v>587.34</v>
      </c>
      <c r="P7628">
        <v>1356</v>
      </c>
      <c r="Q7628" s="4" t="s">
        <v>30</v>
      </c>
      <c r="R7628" s="4" t="s">
        <v>24</v>
      </c>
      <c r="S7628">
        <v>12</v>
      </c>
    </row>
    <row r="7629" spans="1:19">
      <c r="A7629" s="4" t="s">
        <v>7836</v>
      </c>
      <c r="B7629" s="4" t="s">
        <v>244</v>
      </c>
      <c r="C7629" s="4" t="s">
        <v>177</v>
      </c>
      <c r="D7629" s="4" t="s">
        <v>76</v>
      </c>
      <c r="E7629" s="4" t="s">
        <v>172</v>
      </c>
      <c r="F7629" s="3">
        <v>43026</v>
      </c>
      <c r="G7629" s="3">
        <v>43088</v>
      </c>
      <c r="H7629">
        <v>60</v>
      </c>
      <c r="I7629" s="4" t="s">
        <v>9016</v>
      </c>
      <c r="J7629" s="4" t="s">
        <v>9015</v>
      </c>
      <c r="K7629" s="4" t="s">
        <v>9012</v>
      </c>
      <c r="L7629">
        <v>55</v>
      </c>
      <c r="M7629" s="4" t="s">
        <v>9322</v>
      </c>
      <c r="N7629">
        <v>1997</v>
      </c>
      <c r="O7629">
        <v>8170.38</v>
      </c>
      <c r="P7629">
        <v>16499</v>
      </c>
      <c r="Q7629" s="4" t="s">
        <v>77</v>
      </c>
      <c r="R7629" s="4" t="s">
        <v>24</v>
      </c>
      <c r="S7629">
        <v>62</v>
      </c>
    </row>
    <row r="7630" spans="1:19">
      <c r="A7630" s="4" t="s">
        <v>7837</v>
      </c>
      <c r="B7630" s="4" t="s">
        <v>189</v>
      </c>
      <c r="C7630" s="4" t="s">
        <v>179</v>
      </c>
      <c r="D7630" s="4" t="s">
        <v>119</v>
      </c>
      <c r="E7630" s="4" t="s">
        <v>197</v>
      </c>
      <c r="F7630" s="3">
        <v>43026</v>
      </c>
      <c r="G7630" s="3">
        <v>43037</v>
      </c>
      <c r="H7630">
        <v>0</v>
      </c>
      <c r="I7630" s="4" t="s">
        <v>9016</v>
      </c>
      <c r="J7630" s="4" t="s">
        <v>9015</v>
      </c>
      <c r="K7630" s="4" t="s">
        <v>9010</v>
      </c>
      <c r="L7630">
        <v>550</v>
      </c>
      <c r="M7630" s="4" t="s">
        <v>55</v>
      </c>
      <c r="N7630">
        <v>1988</v>
      </c>
      <c r="O7630">
        <v>5266.09</v>
      </c>
      <c r="P7630">
        <v>8595</v>
      </c>
      <c r="Q7630" s="4" t="s">
        <v>23</v>
      </c>
      <c r="R7630" s="4" t="s">
        <v>56</v>
      </c>
      <c r="S7630">
        <v>11</v>
      </c>
    </row>
    <row r="7631" spans="1:19">
      <c r="A7631" s="4" t="s">
        <v>7838</v>
      </c>
      <c r="B7631" s="4" t="s">
        <v>189</v>
      </c>
      <c r="C7631" s="4" t="s">
        <v>179</v>
      </c>
      <c r="D7631" s="4" t="s">
        <v>103</v>
      </c>
      <c r="E7631" s="4" t="s">
        <v>172</v>
      </c>
      <c r="F7631" s="3">
        <v>43026</v>
      </c>
      <c r="G7631" s="3">
        <v>43035</v>
      </c>
      <c r="H7631">
        <v>461</v>
      </c>
      <c r="I7631" s="4" t="s">
        <v>9016</v>
      </c>
      <c r="J7631" s="4" t="s">
        <v>9015</v>
      </c>
      <c r="K7631" s="4" t="s">
        <v>9010</v>
      </c>
      <c r="L7631">
        <v>550</v>
      </c>
      <c r="M7631" s="4" t="s">
        <v>26</v>
      </c>
      <c r="N7631">
        <v>1992</v>
      </c>
      <c r="O7631">
        <v>3922.42</v>
      </c>
      <c r="P7631">
        <v>6837</v>
      </c>
      <c r="Q7631" s="4" t="s">
        <v>23</v>
      </c>
      <c r="R7631" s="4" t="s">
        <v>24</v>
      </c>
      <c r="S7631">
        <v>9</v>
      </c>
    </row>
    <row r="7632" spans="1:19">
      <c r="A7632" s="4" t="s">
        <v>7839</v>
      </c>
      <c r="B7632" s="4" t="s">
        <v>232</v>
      </c>
      <c r="C7632" s="4" t="s">
        <v>171</v>
      </c>
      <c r="D7632" s="4" t="s">
        <v>123</v>
      </c>
      <c r="E7632" s="4" t="s">
        <v>197</v>
      </c>
      <c r="F7632" s="3">
        <v>43026</v>
      </c>
      <c r="G7632" s="3">
        <v>43080</v>
      </c>
      <c r="H7632">
        <v>0</v>
      </c>
      <c r="I7632" s="4" t="s">
        <v>9021</v>
      </c>
      <c r="J7632" s="4" t="s">
        <v>9019</v>
      </c>
      <c r="K7632" s="4" t="s">
        <v>9010</v>
      </c>
      <c r="L7632">
        <v>1096</v>
      </c>
      <c r="M7632" s="4" t="s">
        <v>39</v>
      </c>
      <c r="N7632">
        <v>1989</v>
      </c>
      <c r="O7632">
        <v>3838.39</v>
      </c>
      <c r="P7632">
        <v>8274</v>
      </c>
      <c r="Q7632" s="4" t="s">
        <v>23</v>
      </c>
      <c r="R7632" s="4" t="s">
        <v>24</v>
      </c>
      <c r="S7632">
        <v>54</v>
      </c>
    </row>
    <row r="7633" spans="1:19">
      <c r="A7633" s="4" t="s">
        <v>7840</v>
      </c>
      <c r="B7633" s="4" t="s">
        <v>232</v>
      </c>
      <c r="C7633" s="4" t="s">
        <v>177</v>
      </c>
      <c r="D7633" s="4" t="s">
        <v>65</v>
      </c>
      <c r="E7633" s="4" t="s">
        <v>172</v>
      </c>
      <c r="F7633" s="3">
        <v>43026</v>
      </c>
      <c r="G7633" s="3">
        <v>43027</v>
      </c>
      <c r="H7633">
        <v>54</v>
      </c>
      <c r="I7633" s="4" t="s">
        <v>9021</v>
      </c>
      <c r="J7633" s="4" t="s">
        <v>9019</v>
      </c>
      <c r="K7633" s="4" t="s">
        <v>9012</v>
      </c>
      <c r="L7633">
        <v>55</v>
      </c>
      <c r="M7633" s="4" t="s">
        <v>33</v>
      </c>
      <c r="N7633">
        <v>1990</v>
      </c>
      <c r="O7633">
        <v>2520.83</v>
      </c>
      <c r="P7633">
        <v>3502</v>
      </c>
      <c r="Q7633" s="4" t="s">
        <v>23</v>
      </c>
      <c r="R7633" s="4" t="s">
        <v>24</v>
      </c>
      <c r="S7633">
        <v>1</v>
      </c>
    </row>
    <row r="7634" spans="1:19">
      <c r="A7634" s="4" t="s">
        <v>7841</v>
      </c>
      <c r="B7634" s="4" t="s">
        <v>205</v>
      </c>
      <c r="C7634" s="4" t="s">
        <v>177</v>
      </c>
      <c r="D7634" s="4" t="s">
        <v>24</v>
      </c>
      <c r="E7634" s="4" t="s">
        <v>193</v>
      </c>
      <c r="F7634" s="3">
        <v>43026</v>
      </c>
      <c r="G7634" s="3"/>
      <c r="I7634" s="4" t="s">
        <v>9023</v>
      </c>
      <c r="J7634" s="4" t="s">
        <v>9024</v>
      </c>
      <c r="K7634" s="4" t="s">
        <v>9012</v>
      </c>
      <c r="L7634">
        <v>55</v>
      </c>
      <c r="M7634" s="4"/>
      <c r="Q7634" s="4"/>
      <c r="R7634" s="4"/>
    </row>
    <row r="7635" spans="1:19">
      <c r="A7635" s="4" t="s">
        <v>7842</v>
      </c>
      <c r="B7635" s="4" t="s">
        <v>205</v>
      </c>
      <c r="C7635" s="4" t="s">
        <v>177</v>
      </c>
      <c r="D7635" s="4" t="s">
        <v>98</v>
      </c>
      <c r="E7635" s="4" t="s">
        <v>197</v>
      </c>
      <c r="F7635" s="3">
        <v>43026</v>
      </c>
      <c r="G7635" s="3">
        <v>43071</v>
      </c>
      <c r="H7635">
        <v>0</v>
      </c>
      <c r="I7635" s="4" t="s">
        <v>9023</v>
      </c>
      <c r="J7635" s="4" t="s">
        <v>9024</v>
      </c>
      <c r="K7635" s="4" t="s">
        <v>9012</v>
      </c>
      <c r="L7635">
        <v>55</v>
      </c>
      <c r="M7635" s="4" t="s">
        <v>39</v>
      </c>
      <c r="N7635">
        <v>2002</v>
      </c>
      <c r="O7635">
        <v>349.81</v>
      </c>
      <c r="P7635">
        <v>315</v>
      </c>
      <c r="Q7635" s="4" t="s">
        <v>23</v>
      </c>
      <c r="R7635" s="4" t="s">
        <v>24</v>
      </c>
      <c r="S7635">
        <v>45</v>
      </c>
    </row>
    <row r="7636" spans="1:19">
      <c r="A7636" s="4" t="s">
        <v>7843</v>
      </c>
      <c r="B7636" s="4" t="s">
        <v>226</v>
      </c>
      <c r="C7636" s="4" t="s">
        <v>171</v>
      </c>
      <c r="D7636" s="4" t="s">
        <v>120</v>
      </c>
      <c r="E7636" s="4" t="s">
        <v>197</v>
      </c>
      <c r="F7636" s="3">
        <v>43026</v>
      </c>
      <c r="G7636" s="3">
        <v>43033</v>
      </c>
      <c r="H7636">
        <v>0</v>
      </c>
      <c r="I7636" s="4" t="s">
        <v>9018</v>
      </c>
      <c r="J7636" s="4" t="s">
        <v>9019</v>
      </c>
      <c r="K7636" s="4" t="s">
        <v>9010</v>
      </c>
      <c r="L7636">
        <v>1096</v>
      </c>
      <c r="M7636" s="4" t="s">
        <v>58</v>
      </c>
      <c r="N7636">
        <v>1998</v>
      </c>
      <c r="O7636">
        <v>2022.14</v>
      </c>
      <c r="P7636">
        <v>5113</v>
      </c>
      <c r="Q7636" s="4" t="s">
        <v>23</v>
      </c>
      <c r="R7636" s="4" t="s">
        <v>24</v>
      </c>
      <c r="S7636">
        <v>7</v>
      </c>
    </row>
    <row r="7637" spans="1:19">
      <c r="A7637" s="4" t="s">
        <v>7844</v>
      </c>
      <c r="B7637" s="4" t="s">
        <v>226</v>
      </c>
      <c r="C7637" s="4" t="s">
        <v>177</v>
      </c>
      <c r="D7637" s="4" t="s">
        <v>78</v>
      </c>
      <c r="E7637" s="4" t="s">
        <v>197</v>
      </c>
      <c r="F7637" s="3">
        <v>43026</v>
      </c>
      <c r="G7637" s="3">
        <v>43036</v>
      </c>
      <c r="H7637">
        <v>0</v>
      </c>
      <c r="I7637" s="4" t="s">
        <v>9018</v>
      </c>
      <c r="J7637" s="4" t="s">
        <v>9019</v>
      </c>
      <c r="K7637" s="4" t="s">
        <v>9012</v>
      </c>
      <c r="L7637">
        <v>55</v>
      </c>
      <c r="M7637" s="4" t="s">
        <v>55</v>
      </c>
      <c r="N7637">
        <v>1994</v>
      </c>
      <c r="O7637">
        <v>6395.05</v>
      </c>
      <c r="P7637">
        <v>20275</v>
      </c>
      <c r="Q7637" s="4" t="s">
        <v>23</v>
      </c>
      <c r="R7637" s="4" t="s">
        <v>24</v>
      </c>
      <c r="S7637">
        <v>10</v>
      </c>
    </row>
    <row r="7638" spans="1:19">
      <c r="A7638" s="4" t="s">
        <v>7845</v>
      </c>
      <c r="B7638" s="4" t="s">
        <v>185</v>
      </c>
      <c r="C7638" s="4" t="s">
        <v>179</v>
      </c>
      <c r="D7638" s="4" t="s">
        <v>49</v>
      </c>
      <c r="E7638" s="4" t="s">
        <v>197</v>
      </c>
      <c r="F7638" s="3">
        <v>43026</v>
      </c>
      <c r="G7638" s="3">
        <v>43100</v>
      </c>
      <c r="H7638">
        <v>0</v>
      </c>
      <c r="I7638" s="4" t="s">
        <v>9023</v>
      </c>
      <c r="J7638" s="4" t="s">
        <v>9024</v>
      </c>
      <c r="K7638" s="4" t="s">
        <v>9010</v>
      </c>
      <c r="L7638">
        <v>550</v>
      </c>
      <c r="M7638" s="4" t="s">
        <v>9322</v>
      </c>
      <c r="N7638">
        <v>2010</v>
      </c>
      <c r="O7638">
        <v>587.72</v>
      </c>
      <c r="P7638">
        <v>1501</v>
      </c>
      <c r="Q7638" s="4" t="s">
        <v>23</v>
      </c>
      <c r="R7638" s="4" t="s">
        <v>24</v>
      </c>
      <c r="S7638">
        <v>74</v>
      </c>
    </row>
    <row r="7639" spans="1:19">
      <c r="A7639" s="4" t="s">
        <v>7846</v>
      </c>
      <c r="B7639" s="4" t="s">
        <v>185</v>
      </c>
      <c r="C7639" s="4" t="s">
        <v>192</v>
      </c>
      <c r="D7639" s="4" t="s">
        <v>76</v>
      </c>
      <c r="E7639" s="4" t="s">
        <v>197</v>
      </c>
      <c r="F7639" s="3">
        <v>43026</v>
      </c>
      <c r="G7639" s="3">
        <v>43032</v>
      </c>
      <c r="H7639">
        <v>0</v>
      </c>
      <c r="I7639" s="4" t="s">
        <v>9023</v>
      </c>
      <c r="J7639" s="4" t="s">
        <v>9024</v>
      </c>
      <c r="K7639" s="4" t="s">
        <v>9012</v>
      </c>
      <c r="L7639">
        <v>3393</v>
      </c>
      <c r="M7639" s="4" t="s">
        <v>9322</v>
      </c>
      <c r="N7639">
        <v>1997</v>
      </c>
      <c r="O7639">
        <v>8170.38</v>
      </c>
      <c r="P7639">
        <v>16499</v>
      </c>
      <c r="Q7639" s="4" t="s">
        <v>77</v>
      </c>
      <c r="R7639" s="4" t="s">
        <v>24</v>
      </c>
      <c r="S7639">
        <v>6</v>
      </c>
    </row>
    <row r="7640" spans="1:19">
      <c r="A7640" s="4" t="s">
        <v>7847</v>
      </c>
      <c r="B7640" s="4" t="s">
        <v>185</v>
      </c>
      <c r="C7640" s="4" t="s">
        <v>192</v>
      </c>
      <c r="D7640" s="4" t="s">
        <v>102</v>
      </c>
      <c r="E7640" s="4" t="s">
        <v>172</v>
      </c>
      <c r="F7640" s="3">
        <v>43026</v>
      </c>
      <c r="G7640" s="3">
        <v>43035</v>
      </c>
      <c r="H7640">
        <v>3363</v>
      </c>
      <c r="I7640" s="4" t="s">
        <v>9023</v>
      </c>
      <c r="J7640" s="4" t="s">
        <v>9024</v>
      </c>
      <c r="K7640" s="4" t="s">
        <v>9012</v>
      </c>
      <c r="L7640">
        <v>3393</v>
      </c>
      <c r="M7640" s="4" t="s">
        <v>55</v>
      </c>
      <c r="N7640">
        <v>1994</v>
      </c>
      <c r="O7640">
        <v>1188.42</v>
      </c>
      <c r="P7640">
        <v>3015</v>
      </c>
      <c r="Q7640" s="4" t="s">
        <v>23</v>
      </c>
      <c r="R7640" s="4" t="s">
        <v>24</v>
      </c>
      <c r="S7640">
        <v>9</v>
      </c>
    </row>
    <row r="7641" spans="1:19">
      <c r="A7641" s="4" t="s">
        <v>7848</v>
      </c>
      <c r="B7641" s="4" t="s">
        <v>183</v>
      </c>
      <c r="C7641" s="4" t="s">
        <v>171</v>
      </c>
      <c r="D7641" s="4" t="s">
        <v>76</v>
      </c>
      <c r="E7641" s="4" t="s">
        <v>172</v>
      </c>
      <c r="F7641" s="3">
        <v>43027</v>
      </c>
      <c r="G7641" s="3">
        <v>43038</v>
      </c>
      <c r="H7641">
        <v>1089</v>
      </c>
      <c r="I7641" s="4" t="s">
        <v>9014</v>
      </c>
      <c r="J7641" s="4" t="s">
        <v>9015</v>
      </c>
      <c r="K7641" s="4" t="s">
        <v>9010</v>
      </c>
      <c r="L7641">
        <v>1096</v>
      </c>
      <c r="M7641" s="4" t="s">
        <v>9322</v>
      </c>
      <c r="N7641">
        <v>1997</v>
      </c>
      <c r="O7641">
        <v>8170.38</v>
      </c>
      <c r="P7641">
        <v>16499</v>
      </c>
      <c r="Q7641" s="4" t="s">
        <v>77</v>
      </c>
      <c r="R7641" s="4" t="s">
        <v>24</v>
      </c>
      <c r="S7641">
        <v>11</v>
      </c>
    </row>
    <row r="7642" spans="1:19">
      <c r="A7642" s="4" t="s">
        <v>7849</v>
      </c>
      <c r="B7642" s="4" t="s">
        <v>246</v>
      </c>
      <c r="C7642" s="4" t="s">
        <v>9011</v>
      </c>
      <c r="D7642" s="4" t="s">
        <v>96</v>
      </c>
      <c r="E7642" s="4" t="s">
        <v>197</v>
      </c>
      <c r="F7642" s="3">
        <v>43027</v>
      </c>
      <c r="G7642" s="3">
        <v>43039</v>
      </c>
      <c r="H7642">
        <v>0</v>
      </c>
      <c r="I7642" s="4" t="s">
        <v>9021</v>
      </c>
      <c r="J7642" s="4" t="s">
        <v>9019</v>
      </c>
      <c r="K7642" s="4" t="s">
        <v>9010</v>
      </c>
      <c r="L7642">
        <v>4821</v>
      </c>
      <c r="M7642" s="4" t="s">
        <v>58</v>
      </c>
      <c r="N7642">
        <v>1994</v>
      </c>
      <c r="O7642">
        <v>355.23</v>
      </c>
      <c r="P7642">
        <v>853</v>
      </c>
      <c r="Q7642" s="4" t="s">
        <v>23</v>
      </c>
      <c r="R7642" s="4" t="s">
        <v>24</v>
      </c>
      <c r="S7642">
        <v>12</v>
      </c>
    </row>
    <row r="7643" spans="1:19">
      <c r="A7643" s="4" t="s">
        <v>7850</v>
      </c>
      <c r="B7643" s="4" t="s">
        <v>246</v>
      </c>
      <c r="C7643" s="4" t="s">
        <v>171</v>
      </c>
      <c r="D7643" s="4" t="s">
        <v>21</v>
      </c>
      <c r="E7643" s="4" t="s">
        <v>172</v>
      </c>
      <c r="F7643" s="3">
        <v>43027</v>
      </c>
      <c r="G7643" s="3">
        <v>43029</v>
      </c>
      <c r="H7643">
        <v>1096</v>
      </c>
      <c r="I7643" s="4" t="s">
        <v>9021</v>
      </c>
      <c r="J7643" s="4" t="s">
        <v>9019</v>
      </c>
      <c r="K7643" s="4" t="s">
        <v>9010</v>
      </c>
      <c r="L7643">
        <v>1096</v>
      </c>
      <c r="M7643" s="4" t="s">
        <v>9322</v>
      </c>
      <c r="N7643">
        <v>1996</v>
      </c>
      <c r="O7643">
        <v>1100.04</v>
      </c>
      <c r="P7643">
        <v>2822</v>
      </c>
      <c r="Q7643" s="4" t="s">
        <v>23</v>
      </c>
      <c r="R7643" s="4" t="s">
        <v>24</v>
      </c>
      <c r="S7643">
        <v>2</v>
      </c>
    </row>
    <row r="7644" spans="1:19">
      <c r="A7644" s="4" t="s">
        <v>7851</v>
      </c>
      <c r="B7644" s="4" t="s">
        <v>304</v>
      </c>
      <c r="C7644" s="4" t="s">
        <v>177</v>
      </c>
      <c r="D7644" s="4" t="s">
        <v>103</v>
      </c>
      <c r="E7644" s="4" t="s">
        <v>172</v>
      </c>
      <c r="F7644" s="3">
        <v>43027</v>
      </c>
      <c r="G7644" s="3">
        <v>43037</v>
      </c>
      <c r="H7644">
        <v>62</v>
      </c>
      <c r="I7644" s="4" t="s">
        <v>9014</v>
      </c>
      <c r="J7644" s="4" t="s">
        <v>9015</v>
      </c>
      <c r="K7644" s="4" t="s">
        <v>9012</v>
      </c>
      <c r="L7644">
        <v>55</v>
      </c>
      <c r="M7644" s="4" t="s">
        <v>26</v>
      </c>
      <c r="N7644">
        <v>1992</v>
      </c>
      <c r="O7644">
        <v>3922.42</v>
      </c>
      <c r="P7644">
        <v>6837</v>
      </c>
      <c r="Q7644" s="4" t="s">
        <v>23</v>
      </c>
      <c r="R7644" s="4" t="s">
        <v>24</v>
      </c>
      <c r="S7644">
        <v>10</v>
      </c>
    </row>
    <row r="7645" spans="1:19">
      <c r="A7645" s="4" t="s">
        <v>7852</v>
      </c>
      <c r="B7645" s="4" t="s">
        <v>279</v>
      </c>
      <c r="C7645" s="4" t="s">
        <v>192</v>
      </c>
      <c r="D7645" s="4" t="s">
        <v>82</v>
      </c>
      <c r="E7645" s="4" t="s">
        <v>197</v>
      </c>
      <c r="F7645" s="3">
        <v>43027</v>
      </c>
      <c r="G7645" s="3">
        <v>43095</v>
      </c>
      <c r="H7645">
        <v>0</v>
      </c>
      <c r="I7645" s="4" t="s">
        <v>9018</v>
      </c>
      <c r="J7645" s="4" t="s">
        <v>9019</v>
      </c>
      <c r="K7645" s="4" t="s">
        <v>9012</v>
      </c>
      <c r="L7645">
        <v>3393</v>
      </c>
      <c r="M7645" s="4" t="s">
        <v>36</v>
      </c>
      <c r="N7645">
        <v>1982</v>
      </c>
      <c r="O7645">
        <v>11698.03</v>
      </c>
      <c r="P7645">
        <v>34288</v>
      </c>
      <c r="Q7645" s="4" t="s">
        <v>23</v>
      </c>
      <c r="R7645" s="4" t="s">
        <v>24</v>
      </c>
      <c r="S7645">
        <v>68</v>
      </c>
    </row>
    <row r="7646" spans="1:19">
      <c r="A7646" s="4" t="s">
        <v>7853</v>
      </c>
      <c r="B7646" s="4" t="s">
        <v>279</v>
      </c>
      <c r="C7646" s="4" t="s">
        <v>171</v>
      </c>
      <c r="D7646" s="4" t="s">
        <v>84</v>
      </c>
      <c r="E7646" s="4" t="s">
        <v>172</v>
      </c>
      <c r="F7646" s="3">
        <v>43027</v>
      </c>
      <c r="G7646" s="3">
        <v>43029</v>
      </c>
      <c r="H7646">
        <v>1105</v>
      </c>
      <c r="I7646" s="4" t="s">
        <v>9018</v>
      </c>
      <c r="J7646" s="4" t="s">
        <v>9019</v>
      </c>
      <c r="K7646" s="4" t="s">
        <v>9010</v>
      </c>
      <c r="L7646">
        <v>1096</v>
      </c>
      <c r="M7646" s="4" t="s">
        <v>9322</v>
      </c>
      <c r="N7646">
        <v>1980</v>
      </c>
      <c r="O7646">
        <v>7708.38</v>
      </c>
      <c r="P7646">
        <v>13756</v>
      </c>
      <c r="Q7646" s="4" t="s">
        <v>23</v>
      </c>
      <c r="R7646" s="4" t="s">
        <v>24</v>
      </c>
      <c r="S7646">
        <v>2</v>
      </c>
    </row>
    <row r="7647" spans="1:19">
      <c r="A7647" s="4" t="s">
        <v>7854</v>
      </c>
      <c r="B7647" s="4" t="s">
        <v>210</v>
      </c>
      <c r="C7647" s="4" t="s">
        <v>9011</v>
      </c>
      <c r="D7647" s="4" t="s">
        <v>34</v>
      </c>
      <c r="E7647" s="4" t="s">
        <v>197</v>
      </c>
      <c r="F7647" s="3">
        <v>43027</v>
      </c>
      <c r="G7647" s="3">
        <v>43036</v>
      </c>
      <c r="H7647">
        <v>0</v>
      </c>
      <c r="I7647" s="4" t="s">
        <v>9021</v>
      </c>
      <c r="J7647" s="4" t="s">
        <v>9019</v>
      </c>
      <c r="K7647" s="4" t="s">
        <v>9010</v>
      </c>
      <c r="L7647">
        <v>4821</v>
      </c>
      <c r="M7647" s="4" t="s">
        <v>9322</v>
      </c>
      <c r="N7647">
        <v>1993</v>
      </c>
      <c r="O7647">
        <v>1242.32</v>
      </c>
      <c r="P7647">
        <v>3027</v>
      </c>
      <c r="Q7647" s="4" t="s">
        <v>23</v>
      </c>
      <c r="R7647" s="4" t="s">
        <v>21</v>
      </c>
      <c r="S7647">
        <v>9</v>
      </c>
    </row>
    <row r="7648" spans="1:19">
      <c r="A7648" s="4" t="s">
        <v>7855</v>
      </c>
      <c r="B7648" s="4" t="s">
        <v>210</v>
      </c>
      <c r="C7648" s="4" t="s">
        <v>9011</v>
      </c>
      <c r="D7648" s="4" t="s">
        <v>31</v>
      </c>
      <c r="E7648" s="4" t="s">
        <v>172</v>
      </c>
      <c r="F7648" s="3">
        <v>43027</v>
      </c>
      <c r="G7648" s="3">
        <v>43032</v>
      </c>
      <c r="H7648">
        <v>4353</v>
      </c>
      <c r="I7648" s="4" t="s">
        <v>9021</v>
      </c>
      <c r="J7648" s="4" t="s">
        <v>9019</v>
      </c>
      <c r="K7648" s="4" t="s">
        <v>9010</v>
      </c>
      <c r="L7648">
        <v>4821</v>
      </c>
      <c r="M7648" s="4" t="s">
        <v>26</v>
      </c>
      <c r="N7648">
        <v>1991</v>
      </c>
      <c r="O7648">
        <v>326.82</v>
      </c>
      <c r="P7648">
        <v>1016</v>
      </c>
      <c r="Q7648" s="4" t="s">
        <v>23</v>
      </c>
      <c r="R7648" s="4" t="s">
        <v>24</v>
      </c>
      <c r="S7648">
        <v>5</v>
      </c>
    </row>
    <row r="7649" spans="1:19">
      <c r="A7649" s="4" t="s">
        <v>7856</v>
      </c>
      <c r="B7649" s="4" t="s">
        <v>174</v>
      </c>
      <c r="C7649" s="4" t="s">
        <v>9011</v>
      </c>
      <c r="D7649" s="4" t="s">
        <v>57</v>
      </c>
      <c r="E7649" s="4" t="s">
        <v>197</v>
      </c>
      <c r="F7649" s="3">
        <v>43027</v>
      </c>
      <c r="G7649" s="3">
        <v>43036</v>
      </c>
      <c r="H7649">
        <v>0</v>
      </c>
      <c r="I7649" s="4" t="s">
        <v>9016</v>
      </c>
      <c r="J7649" s="4" t="s">
        <v>9015</v>
      </c>
      <c r="K7649" s="4" t="s">
        <v>9010</v>
      </c>
      <c r="L7649">
        <v>4821</v>
      </c>
      <c r="M7649" s="4" t="s">
        <v>58</v>
      </c>
      <c r="N7649">
        <v>2006</v>
      </c>
      <c r="O7649">
        <v>1102.43</v>
      </c>
      <c r="P7649">
        <v>1759</v>
      </c>
      <c r="Q7649" s="4" t="s">
        <v>23</v>
      </c>
      <c r="R7649" s="4" t="s">
        <v>24</v>
      </c>
      <c r="S7649">
        <v>9</v>
      </c>
    </row>
    <row r="7650" spans="1:19">
      <c r="A7650" s="4" t="s">
        <v>7857</v>
      </c>
      <c r="B7650" s="4" t="s">
        <v>174</v>
      </c>
      <c r="C7650" s="4" t="s">
        <v>199</v>
      </c>
      <c r="D7650" s="4" t="s">
        <v>92</v>
      </c>
      <c r="E7650" s="4" t="s">
        <v>172</v>
      </c>
      <c r="F7650" s="3">
        <v>43027</v>
      </c>
      <c r="G7650" s="3">
        <v>43035</v>
      </c>
      <c r="H7650">
        <v>6276</v>
      </c>
      <c r="I7650" s="4" t="s">
        <v>9016</v>
      </c>
      <c r="J7650" s="4" t="s">
        <v>9015</v>
      </c>
      <c r="K7650" s="4" t="s">
        <v>9010</v>
      </c>
      <c r="L7650">
        <v>5482</v>
      </c>
      <c r="M7650" s="4" t="s">
        <v>73</v>
      </c>
      <c r="N7650">
        <v>1997</v>
      </c>
      <c r="O7650">
        <v>2041.73</v>
      </c>
      <c r="P7650">
        <v>5276</v>
      </c>
      <c r="Q7650" s="4" t="s">
        <v>23</v>
      </c>
      <c r="R7650" s="4" t="s">
        <v>24</v>
      </c>
      <c r="S7650">
        <v>8</v>
      </c>
    </row>
    <row r="7651" spans="1:19">
      <c r="A7651" s="4" t="s">
        <v>7858</v>
      </c>
      <c r="B7651" s="4" t="s">
        <v>174</v>
      </c>
      <c r="C7651" s="4" t="s">
        <v>9011</v>
      </c>
      <c r="D7651" s="4" t="s">
        <v>27</v>
      </c>
      <c r="E7651" s="4" t="s">
        <v>172</v>
      </c>
      <c r="F7651" s="3">
        <v>43027</v>
      </c>
      <c r="G7651" s="3">
        <v>43035</v>
      </c>
      <c r="H7651">
        <v>4688</v>
      </c>
      <c r="I7651" s="4" t="s">
        <v>9016</v>
      </c>
      <c r="J7651" s="4" t="s">
        <v>9015</v>
      </c>
      <c r="K7651" s="4" t="s">
        <v>9010</v>
      </c>
      <c r="L7651">
        <v>4821</v>
      </c>
      <c r="M7651" s="4" t="s">
        <v>26</v>
      </c>
      <c r="N7651">
        <v>1986</v>
      </c>
      <c r="O7651">
        <v>647.17999999999995</v>
      </c>
      <c r="P7651">
        <v>1185</v>
      </c>
      <c r="Q7651" s="4" t="s">
        <v>28</v>
      </c>
      <c r="R7651" s="4" t="s">
        <v>24</v>
      </c>
      <c r="S7651">
        <v>8</v>
      </c>
    </row>
    <row r="7652" spans="1:19">
      <c r="A7652" s="4" t="s">
        <v>7859</v>
      </c>
      <c r="B7652" s="4" t="s">
        <v>237</v>
      </c>
      <c r="C7652" s="4" t="s">
        <v>179</v>
      </c>
      <c r="D7652" s="4" t="s">
        <v>95</v>
      </c>
      <c r="E7652" s="4" t="s">
        <v>197</v>
      </c>
      <c r="F7652" s="3">
        <v>43027</v>
      </c>
      <c r="G7652" s="3">
        <v>43034</v>
      </c>
      <c r="H7652">
        <v>0</v>
      </c>
      <c r="I7652" s="4" t="s">
        <v>9018</v>
      </c>
      <c r="J7652" s="4" t="s">
        <v>9019</v>
      </c>
      <c r="K7652" s="4" t="s">
        <v>9010</v>
      </c>
      <c r="L7652">
        <v>550</v>
      </c>
      <c r="M7652" s="4" t="s">
        <v>60</v>
      </c>
      <c r="N7652">
        <v>1997</v>
      </c>
      <c r="O7652">
        <v>882.12</v>
      </c>
      <c r="P7652">
        <v>2769</v>
      </c>
      <c r="Q7652" s="4" t="s">
        <v>23</v>
      </c>
      <c r="R7652" s="4" t="s">
        <v>24</v>
      </c>
      <c r="S7652">
        <v>7</v>
      </c>
    </row>
    <row r="7653" spans="1:19">
      <c r="A7653" s="4" t="s">
        <v>7860</v>
      </c>
      <c r="B7653" s="4" t="s">
        <v>237</v>
      </c>
      <c r="C7653" s="4" t="s">
        <v>192</v>
      </c>
      <c r="D7653" s="4" t="s">
        <v>96</v>
      </c>
      <c r="E7653" s="4" t="s">
        <v>172</v>
      </c>
      <c r="F7653" s="3">
        <v>43027</v>
      </c>
      <c r="G7653" s="3">
        <v>43040</v>
      </c>
      <c r="H7653">
        <v>3422</v>
      </c>
      <c r="I7653" s="4" t="s">
        <v>9018</v>
      </c>
      <c r="J7653" s="4" t="s">
        <v>9019</v>
      </c>
      <c r="K7653" s="4" t="s">
        <v>9012</v>
      </c>
      <c r="L7653">
        <v>3393</v>
      </c>
      <c r="M7653" s="4" t="s">
        <v>58</v>
      </c>
      <c r="N7653">
        <v>1994</v>
      </c>
      <c r="O7653">
        <v>355.23</v>
      </c>
      <c r="P7653">
        <v>853</v>
      </c>
      <c r="Q7653" s="4" t="s">
        <v>23</v>
      </c>
      <c r="R7653" s="4" t="s">
        <v>24</v>
      </c>
      <c r="S7653">
        <v>13</v>
      </c>
    </row>
    <row r="7654" spans="1:19">
      <c r="A7654" s="4" t="s">
        <v>7861</v>
      </c>
      <c r="B7654" s="4" t="s">
        <v>196</v>
      </c>
      <c r="C7654" s="4" t="s">
        <v>177</v>
      </c>
      <c r="D7654" s="4" t="s">
        <v>76</v>
      </c>
      <c r="E7654" s="4" t="s">
        <v>197</v>
      </c>
      <c r="F7654" s="3">
        <v>43027</v>
      </c>
      <c r="G7654" s="3">
        <v>43028</v>
      </c>
      <c r="H7654">
        <v>0</v>
      </c>
      <c r="I7654" s="4" t="s">
        <v>9016</v>
      </c>
      <c r="J7654" s="4" t="s">
        <v>9015</v>
      </c>
      <c r="K7654" s="4" t="s">
        <v>9012</v>
      </c>
      <c r="L7654">
        <v>55</v>
      </c>
      <c r="M7654" s="4" t="s">
        <v>9322</v>
      </c>
      <c r="N7654">
        <v>1997</v>
      </c>
      <c r="O7654">
        <v>8170.38</v>
      </c>
      <c r="P7654">
        <v>16499</v>
      </c>
      <c r="Q7654" s="4" t="s">
        <v>77</v>
      </c>
      <c r="R7654" s="4" t="s">
        <v>24</v>
      </c>
      <c r="S7654">
        <v>1</v>
      </c>
    </row>
    <row r="7655" spans="1:19">
      <c r="A7655" s="4" t="s">
        <v>7862</v>
      </c>
      <c r="B7655" s="4" t="s">
        <v>196</v>
      </c>
      <c r="C7655" s="4" t="s">
        <v>9011</v>
      </c>
      <c r="D7655" s="4" t="s">
        <v>47</v>
      </c>
      <c r="E7655" s="4" t="s">
        <v>172</v>
      </c>
      <c r="F7655" s="3">
        <v>43027</v>
      </c>
      <c r="G7655" s="3">
        <v>43078</v>
      </c>
      <c r="H7655">
        <v>5192</v>
      </c>
      <c r="I7655" s="4" t="s">
        <v>9016</v>
      </c>
      <c r="J7655" s="4" t="s">
        <v>9015</v>
      </c>
      <c r="K7655" s="4" t="s">
        <v>9010</v>
      </c>
      <c r="L7655">
        <v>4821</v>
      </c>
      <c r="M7655" s="4" t="s">
        <v>46</v>
      </c>
      <c r="N7655">
        <v>1986</v>
      </c>
      <c r="O7655">
        <v>2403.58</v>
      </c>
      <c r="P7655">
        <v>8801</v>
      </c>
      <c r="Q7655" s="4" t="s">
        <v>23</v>
      </c>
      <c r="R7655" s="4" t="s">
        <v>24</v>
      </c>
      <c r="S7655">
        <v>51</v>
      </c>
    </row>
    <row r="7656" spans="1:19">
      <c r="A7656" s="4" t="s">
        <v>7863</v>
      </c>
      <c r="B7656" s="4" t="s">
        <v>203</v>
      </c>
      <c r="C7656" s="4" t="s">
        <v>171</v>
      </c>
      <c r="D7656" s="4" t="s">
        <v>76</v>
      </c>
      <c r="E7656" s="4" t="s">
        <v>172</v>
      </c>
      <c r="F7656" s="3">
        <v>43027</v>
      </c>
      <c r="G7656" s="3">
        <v>43036</v>
      </c>
      <c r="H7656">
        <v>1226</v>
      </c>
      <c r="I7656" s="4" t="s">
        <v>9023</v>
      </c>
      <c r="J7656" s="4" t="s">
        <v>9024</v>
      </c>
      <c r="K7656" s="4" t="s">
        <v>9010</v>
      </c>
      <c r="L7656">
        <v>1096</v>
      </c>
      <c r="M7656" s="4" t="s">
        <v>9322</v>
      </c>
      <c r="N7656">
        <v>1997</v>
      </c>
      <c r="O7656">
        <v>8170.38</v>
      </c>
      <c r="P7656">
        <v>16499</v>
      </c>
      <c r="Q7656" s="4" t="s">
        <v>77</v>
      </c>
      <c r="R7656" s="4" t="s">
        <v>24</v>
      </c>
      <c r="S7656">
        <v>9</v>
      </c>
    </row>
    <row r="7657" spans="1:19">
      <c r="A7657" s="4" t="s">
        <v>7864</v>
      </c>
      <c r="B7657" s="4" t="s">
        <v>203</v>
      </c>
      <c r="C7657" s="4" t="s">
        <v>199</v>
      </c>
      <c r="D7657" s="4" t="s">
        <v>81</v>
      </c>
      <c r="E7657" s="4" t="s">
        <v>172</v>
      </c>
      <c r="F7657" s="3">
        <v>43027</v>
      </c>
      <c r="G7657" s="3">
        <v>43033</v>
      </c>
      <c r="H7657">
        <v>4552</v>
      </c>
      <c r="I7657" s="4" t="s">
        <v>9023</v>
      </c>
      <c r="J7657" s="4" t="s">
        <v>9024</v>
      </c>
      <c r="K7657" s="4" t="s">
        <v>9010</v>
      </c>
      <c r="L7657">
        <v>5482</v>
      </c>
      <c r="M7657" s="4" t="s">
        <v>33</v>
      </c>
      <c r="N7657">
        <v>1989</v>
      </c>
      <c r="O7657">
        <v>1388.67</v>
      </c>
      <c r="P7657">
        <v>3583</v>
      </c>
      <c r="Q7657" s="4" t="s">
        <v>23</v>
      </c>
      <c r="R7657" s="4" t="s">
        <v>24</v>
      </c>
      <c r="S7657">
        <v>6</v>
      </c>
    </row>
    <row r="7658" spans="1:19">
      <c r="A7658" s="4" t="s">
        <v>7865</v>
      </c>
      <c r="B7658" s="4" t="s">
        <v>191</v>
      </c>
      <c r="C7658" s="4" t="s">
        <v>199</v>
      </c>
      <c r="D7658" s="4" t="s">
        <v>24</v>
      </c>
      <c r="E7658" s="4" t="s">
        <v>193</v>
      </c>
      <c r="F7658" s="3">
        <v>43027</v>
      </c>
      <c r="G7658" s="3"/>
      <c r="I7658" s="4" t="s">
        <v>9026</v>
      </c>
      <c r="J7658" s="4" t="s">
        <v>9024</v>
      </c>
      <c r="K7658" s="4" t="s">
        <v>9010</v>
      </c>
      <c r="L7658">
        <v>5482</v>
      </c>
      <c r="M7658" s="4"/>
      <c r="Q7658" s="4"/>
      <c r="R7658" s="4"/>
    </row>
    <row r="7659" spans="1:19">
      <c r="A7659" s="4" t="s">
        <v>7866</v>
      </c>
      <c r="B7659" s="4" t="s">
        <v>191</v>
      </c>
      <c r="C7659" s="4" t="s">
        <v>199</v>
      </c>
      <c r="D7659" s="4" t="s">
        <v>122</v>
      </c>
      <c r="E7659" s="4" t="s">
        <v>172</v>
      </c>
      <c r="F7659" s="3">
        <v>43027</v>
      </c>
      <c r="G7659" s="3">
        <v>43034</v>
      </c>
      <c r="H7659">
        <v>5569</v>
      </c>
      <c r="I7659" s="4" t="s">
        <v>9026</v>
      </c>
      <c r="J7659" s="4" t="s">
        <v>9024</v>
      </c>
      <c r="K7659" s="4" t="s">
        <v>9010</v>
      </c>
      <c r="L7659">
        <v>5482</v>
      </c>
      <c r="M7659" s="4" t="s">
        <v>58</v>
      </c>
      <c r="N7659">
        <v>1993</v>
      </c>
      <c r="O7659">
        <v>7537.24</v>
      </c>
      <c r="P7659">
        <v>20293</v>
      </c>
      <c r="Q7659" s="4" t="s">
        <v>23</v>
      </c>
      <c r="R7659" s="4" t="s">
        <v>24</v>
      </c>
      <c r="S7659">
        <v>7</v>
      </c>
    </row>
    <row r="7660" spans="1:19">
      <c r="A7660" s="4" t="s">
        <v>7867</v>
      </c>
      <c r="B7660" s="4" t="s">
        <v>191</v>
      </c>
      <c r="C7660" s="4" t="s">
        <v>9011</v>
      </c>
      <c r="D7660" s="4" t="s">
        <v>53</v>
      </c>
      <c r="E7660" s="4" t="s">
        <v>172</v>
      </c>
      <c r="F7660" s="3">
        <v>43027</v>
      </c>
      <c r="G7660" s="3">
        <v>43028</v>
      </c>
      <c r="H7660">
        <v>4389</v>
      </c>
      <c r="I7660" s="4" t="s">
        <v>9026</v>
      </c>
      <c r="J7660" s="4" t="s">
        <v>9024</v>
      </c>
      <c r="K7660" s="4" t="s">
        <v>9010</v>
      </c>
      <c r="L7660">
        <v>4821</v>
      </c>
      <c r="M7660" s="4" t="s">
        <v>33</v>
      </c>
      <c r="N7660">
        <v>1990</v>
      </c>
      <c r="O7660">
        <v>4968.91</v>
      </c>
      <c r="P7660">
        <v>7523</v>
      </c>
      <c r="Q7660" s="4" t="s">
        <v>23</v>
      </c>
      <c r="R7660" s="4" t="s">
        <v>24</v>
      </c>
      <c r="S7660">
        <v>1</v>
      </c>
    </row>
    <row r="7661" spans="1:19">
      <c r="A7661" s="4" t="s">
        <v>7868</v>
      </c>
      <c r="B7661" s="4" t="s">
        <v>343</v>
      </c>
      <c r="C7661" s="4" t="s">
        <v>199</v>
      </c>
      <c r="D7661" s="4" t="s">
        <v>76</v>
      </c>
      <c r="E7661" s="4" t="s">
        <v>197</v>
      </c>
      <c r="F7661" s="3">
        <v>43027</v>
      </c>
      <c r="G7661" s="3">
        <v>43040</v>
      </c>
      <c r="H7661">
        <v>0</v>
      </c>
      <c r="I7661" s="4" t="s">
        <v>9016</v>
      </c>
      <c r="J7661" s="4" t="s">
        <v>9015</v>
      </c>
      <c r="K7661" s="4" t="s">
        <v>9010</v>
      </c>
      <c r="L7661">
        <v>5482</v>
      </c>
      <c r="M7661" s="4" t="s">
        <v>9322</v>
      </c>
      <c r="N7661">
        <v>1997</v>
      </c>
      <c r="O7661">
        <v>8170.38</v>
      </c>
      <c r="P7661">
        <v>16499</v>
      </c>
      <c r="Q7661" s="4" t="s">
        <v>77</v>
      </c>
      <c r="R7661" s="4" t="s">
        <v>24</v>
      </c>
      <c r="S7661">
        <v>13</v>
      </c>
    </row>
    <row r="7662" spans="1:19">
      <c r="A7662" s="4" t="s">
        <v>7869</v>
      </c>
      <c r="B7662" s="4" t="s">
        <v>219</v>
      </c>
      <c r="C7662" s="4" t="s">
        <v>9011</v>
      </c>
      <c r="D7662" s="4" t="s">
        <v>24</v>
      </c>
      <c r="E7662" s="4" t="s">
        <v>193</v>
      </c>
      <c r="F7662" s="3">
        <v>43027</v>
      </c>
      <c r="G7662" s="3"/>
      <c r="I7662" s="4" t="s">
        <v>9026</v>
      </c>
      <c r="J7662" s="4" t="s">
        <v>9024</v>
      </c>
      <c r="K7662" s="4" t="s">
        <v>9010</v>
      </c>
      <c r="L7662">
        <v>4821</v>
      </c>
      <c r="M7662" s="4"/>
      <c r="Q7662" s="4"/>
      <c r="R7662" s="4"/>
    </row>
    <row r="7663" spans="1:19">
      <c r="A7663" s="4" t="s">
        <v>7870</v>
      </c>
      <c r="B7663" s="4" t="s">
        <v>230</v>
      </c>
      <c r="C7663" s="4" t="s">
        <v>192</v>
      </c>
      <c r="D7663" s="4" t="s">
        <v>24</v>
      </c>
      <c r="E7663" s="4" t="s">
        <v>193</v>
      </c>
      <c r="F7663" s="3">
        <v>43027</v>
      </c>
      <c r="G7663" s="3"/>
      <c r="I7663" s="4" t="s">
        <v>9026</v>
      </c>
      <c r="J7663" s="4" t="s">
        <v>9024</v>
      </c>
      <c r="K7663" s="4" t="s">
        <v>9012</v>
      </c>
      <c r="L7663">
        <v>3393</v>
      </c>
      <c r="M7663" s="4"/>
      <c r="Q7663" s="4"/>
      <c r="R7663" s="4"/>
    </row>
    <row r="7664" spans="1:19">
      <c r="A7664" s="4" t="s">
        <v>7871</v>
      </c>
      <c r="B7664" s="4" t="s">
        <v>256</v>
      </c>
      <c r="C7664" s="4" t="s">
        <v>192</v>
      </c>
      <c r="D7664" s="4" t="s">
        <v>68</v>
      </c>
      <c r="E7664" s="4" t="s">
        <v>197</v>
      </c>
      <c r="F7664" s="3">
        <v>43027</v>
      </c>
      <c r="G7664" s="3">
        <v>43029</v>
      </c>
      <c r="H7664">
        <v>0</v>
      </c>
      <c r="I7664" s="4" t="s">
        <v>9014</v>
      </c>
      <c r="J7664" s="4" t="s">
        <v>9015</v>
      </c>
      <c r="K7664" s="4" t="s">
        <v>9012</v>
      </c>
      <c r="L7664">
        <v>3393</v>
      </c>
      <c r="M7664" s="4" t="s">
        <v>9322</v>
      </c>
      <c r="N7664">
        <v>2000</v>
      </c>
      <c r="O7664">
        <v>1223.72</v>
      </c>
      <c r="P7664">
        <v>2497</v>
      </c>
      <c r="Q7664" s="4" t="s">
        <v>69</v>
      </c>
      <c r="R7664" s="4" t="s">
        <v>24</v>
      </c>
      <c r="S7664">
        <v>2</v>
      </c>
    </row>
    <row r="7665" spans="1:19">
      <c r="A7665" s="4" t="s">
        <v>7872</v>
      </c>
      <c r="B7665" s="4" t="s">
        <v>256</v>
      </c>
      <c r="C7665" s="4" t="s">
        <v>179</v>
      </c>
      <c r="D7665" s="4" t="s">
        <v>103</v>
      </c>
      <c r="E7665" s="4" t="s">
        <v>172</v>
      </c>
      <c r="F7665" s="3">
        <v>43027</v>
      </c>
      <c r="G7665" s="3">
        <v>43034</v>
      </c>
      <c r="H7665">
        <v>451</v>
      </c>
      <c r="I7665" s="4" t="s">
        <v>9014</v>
      </c>
      <c r="J7665" s="4" t="s">
        <v>9015</v>
      </c>
      <c r="K7665" s="4" t="s">
        <v>9010</v>
      </c>
      <c r="L7665">
        <v>550</v>
      </c>
      <c r="M7665" s="4" t="s">
        <v>26</v>
      </c>
      <c r="N7665">
        <v>1992</v>
      </c>
      <c r="O7665">
        <v>3922.42</v>
      </c>
      <c r="P7665">
        <v>6837</v>
      </c>
      <c r="Q7665" s="4" t="s">
        <v>23</v>
      </c>
      <c r="R7665" s="4" t="s">
        <v>24</v>
      </c>
      <c r="S7665">
        <v>7</v>
      </c>
    </row>
    <row r="7666" spans="1:19">
      <c r="A7666" s="4" t="s">
        <v>7873</v>
      </c>
      <c r="B7666" s="4" t="s">
        <v>187</v>
      </c>
      <c r="C7666" s="4" t="s">
        <v>177</v>
      </c>
      <c r="D7666" s="4" t="s">
        <v>24</v>
      </c>
      <c r="E7666" s="4" t="s">
        <v>193</v>
      </c>
      <c r="F7666" s="3">
        <v>43027</v>
      </c>
      <c r="G7666" s="3"/>
      <c r="I7666" s="4" t="s">
        <v>9023</v>
      </c>
      <c r="J7666" s="4" t="s">
        <v>9024</v>
      </c>
      <c r="K7666" s="4" t="s">
        <v>9012</v>
      </c>
      <c r="L7666">
        <v>55</v>
      </c>
      <c r="M7666" s="4"/>
      <c r="Q7666" s="4"/>
      <c r="R7666" s="4"/>
    </row>
    <row r="7667" spans="1:19">
      <c r="A7667" s="4" t="s">
        <v>7874</v>
      </c>
      <c r="B7667" s="4" t="s">
        <v>187</v>
      </c>
      <c r="C7667" s="4" t="s">
        <v>177</v>
      </c>
      <c r="D7667" s="4" t="s">
        <v>24</v>
      </c>
      <c r="E7667" s="4" t="s">
        <v>193</v>
      </c>
      <c r="F7667" s="3">
        <v>43027</v>
      </c>
      <c r="G7667" s="3"/>
      <c r="I7667" s="4" t="s">
        <v>9023</v>
      </c>
      <c r="J7667" s="4" t="s">
        <v>9024</v>
      </c>
      <c r="K7667" s="4" t="s">
        <v>9012</v>
      </c>
      <c r="L7667">
        <v>55</v>
      </c>
      <c r="M7667" s="4"/>
      <c r="Q7667" s="4"/>
      <c r="R7667" s="4"/>
    </row>
    <row r="7668" spans="1:19">
      <c r="A7668" s="4" t="s">
        <v>7875</v>
      </c>
      <c r="B7668" s="4" t="s">
        <v>187</v>
      </c>
      <c r="C7668" s="4" t="s">
        <v>192</v>
      </c>
      <c r="D7668" s="4" t="s">
        <v>97</v>
      </c>
      <c r="E7668" s="4" t="s">
        <v>197</v>
      </c>
      <c r="F7668" s="3">
        <v>43027</v>
      </c>
      <c r="G7668" s="3">
        <v>43067</v>
      </c>
      <c r="H7668">
        <v>0</v>
      </c>
      <c r="I7668" s="4" t="s">
        <v>9023</v>
      </c>
      <c r="J7668" s="4" t="s">
        <v>9024</v>
      </c>
      <c r="K7668" s="4" t="s">
        <v>9012</v>
      </c>
      <c r="L7668">
        <v>3393</v>
      </c>
      <c r="M7668" s="4" t="s">
        <v>33</v>
      </c>
      <c r="N7668">
        <v>2001</v>
      </c>
      <c r="O7668">
        <v>2437.85</v>
      </c>
      <c r="P7668">
        <v>4874</v>
      </c>
      <c r="Q7668" s="4" t="s">
        <v>23</v>
      </c>
      <c r="R7668" s="4" t="s">
        <v>24</v>
      </c>
      <c r="S7668">
        <v>40</v>
      </c>
    </row>
    <row r="7669" spans="1:19">
      <c r="A7669" s="4" t="s">
        <v>7876</v>
      </c>
      <c r="B7669" s="4" t="s">
        <v>187</v>
      </c>
      <c r="C7669" s="4" t="s">
        <v>179</v>
      </c>
      <c r="D7669" s="4" t="s">
        <v>71</v>
      </c>
      <c r="E7669" s="4" t="s">
        <v>172</v>
      </c>
      <c r="F7669" s="3">
        <v>43027</v>
      </c>
      <c r="G7669" s="3">
        <v>43029</v>
      </c>
      <c r="H7669">
        <v>553</v>
      </c>
      <c r="I7669" s="4" t="s">
        <v>9023</v>
      </c>
      <c r="J7669" s="4" t="s">
        <v>9024</v>
      </c>
      <c r="K7669" s="4" t="s">
        <v>9010</v>
      </c>
      <c r="L7669">
        <v>550</v>
      </c>
      <c r="M7669" s="4" t="s">
        <v>46</v>
      </c>
      <c r="N7669">
        <v>2000</v>
      </c>
      <c r="O7669">
        <v>2952.73</v>
      </c>
      <c r="P7669">
        <v>5107</v>
      </c>
      <c r="Q7669" s="4" t="s">
        <v>23</v>
      </c>
      <c r="R7669" s="4" t="s">
        <v>24</v>
      </c>
      <c r="S7669">
        <v>2</v>
      </c>
    </row>
    <row r="7670" spans="1:19">
      <c r="A7670" s="4" t="s">
        <v>7877</v>
      </c>
      <c r="B7670" s="4" t="s">
        <v>244</v>
      </c>
      <c r="C7670" s="4" t="s">
        <v>9011</v>
      </c>
      <c r="D7670" s="4" t="s">
        <v>106</v>
      </c>
      <c r="E7670" s="4" t="s">
        <v>197</v>
      </c>
      <c r="F7670" s="3">
        <v>43027</v>
      </c>
      <c r="G7670" s="3">
        <v>43037</v>
      </c>
      <c r="H7670">
        <v>0</v>
      </c>
      <c r="I7670" s="4" t="s">
        <v>9016</v>
      </c>
      <c r="J7670" s="4" t="s">
        <v>9015</v>
      </c>
      <c r="K7670" s="4" t="s">
        <v>9010</v>
      </c>
      <c r="L7670">
        <v>4821</v>
      </c>
      <c r="M7670" s="4" t="s">
        <v>46</v>
      </c>
      <c r="N7670">
        <v>2012</v>
      </c>
      <c r="O7670">
        <v>45.39</v>
      </c>
      <c r="P7670">
        <v>100</v>
      </c>
      <c r="Q7670" s="4" t="s">
        <v>23</v>
      </c>
      <c r="R7670" s="4" t="s">
        <v>47</v>
      </c>
      <c r="S7670">
        <v>10</v>
      </c>
    </row>
    <row r="7671" spans="1:19">
      <c r="A7671" s="4" t="s">
        <v>7878</v>
      </c>
      <c r="B7671" s="4" t="s">
        <v>201</v>
      </c>
      <c r="C7671" s="4" t="s">
        <v>171</v>
      </c>
      <c r="D7671" s="4" t="s">
        <v>24</v>
      </c>
      <c r="E7671" s="4" t="s">
        <v>193</v>
      </c>
      <c r="F7671" s="3">
        <v>43027</v>
      </c>
      <c r="G7671" s="3"/>
      <c r="I7671" s="4" t="s">
        <v>9026</v>
      </c>
      <c r="J7671" s="4" t="s">
        <v>9024</v>
      </c>
      <c r="K7671" s="4" t="s">
        <v>9010</v>
      </c>
      <c r="L7671">
        <v>1096</v>
      </c>
      <c r="M7671" s="4"/>
      <c r="Q7671" s="4"/>
      <c r="R7671" s="4"/>
    </row>
    <row r="7672" spans="1:19">
      <c r="A7672" s="4" t="s">
        <v>7879</v>
      </c>
      <c r="B7672" s="4" t="s">
        <v>201</v>
      </c>
      <c r="C7672" s="4" t="s">
        <v>179</v>
      </c>
      <c r="D7672" s="4" t="s">
        <v>32</v>
      </c>
      <c r="E7672" s="4" t="s">
        <v>172</v>
      </c>
      <c r="F7672" s="3">
        <v>43027</v>
      </c>
      <c r="G7672" s="3">
        <v>43040</v>
      </c>
      <c r="H7672">
        <v>524</v>
      </c>
      <c r="I7672" s="4" t="s">
        <v>9026</v>
      </c>
      <c r="J7672" s="4" t="s">
        <v>9024</v>
      </c>
      <c r="K7672" s="4" t="s">
        <v>9010</v>
      </c>
      <c r="L7672">
        <v>550</v>
      </c>
      <c r="M7672" s="4" t="s">
        <v>33</v>
      </c>
      <c r="N7672">
        <v>2009</v>
      </c>
      <c r="O7672">
        <v>497.11</v>
      </c>
      <c r="P7672">
        <v>1588</v>
      </c>
      <c r="Q7672" s="4" t="s">
        <v>23</v>
      </c>
      <c r="R7672" s="4" t="s">
        <v>24</v>
      </c>
      <c r="S7672">
        <v>13</v>
      </c>
    </row>
    <row r="7673" spans="1:19">
      <c r="A7673" s="4" t="s">
        <v>7880</v>
      </c>
      <c r="B7673" s="4" t="s">
        <v>232</v>
      </c>
      <c r="C7673" s="4" t="s">
        <v>192</v>
      </c>
      <c r="D7673" s="4" t="s">
        <v>99</v>
      </c>
      <c r="E7673" s="4" t="s">
        <v>197</v>
      </c>
      <c r="F7673" s="3">
        <v>43027</v>
      </c>
      <c r="G7673" s="3">
        <v>43029</v>
      </c>
      <c r="H7673">
        <v>0</v>
      </c>
      <c r="I7673" s="4" t="s">
        <v>9021</v>
      </c>
      <c r="J7673" s="4" t="s">
        <v>9019</v>
      </c>
      <c r="K7673" s="4" t="s">
        <v>9012</v>
      </c>
      <c r="L7673">
        <v>3393</v>
      </c>
      <c r="M7673" s="4" t="s">
        <v>33</v>
      </c>
      <c r="N7673">
        <v>2003</v>
      </c>
      <c r="O7673">
        <v>1419.98</v>
      </c>
      <c r="P7673">
        <v>4018</v>
      </c>
      <c r="Q7673" s="4" t="s">
        <v>23</v>
      </c>
      <c r="R7673" s="4" t="s">
        <v>24</v>
      </c>
      <c r="S7673">
        <v>2</v>
      </c>
    </row>
    <row r="7674" spans="1:19">
      <c r="A7674" s="4" t="s">
        <v>7881</v>
      </c>
      <c r="B7674" s="4" t="s">
        <v>208</v>
      </c>
      <c r="C7674" s="4" t="s">
        <v>171</v>
      </c>
      <c r="D7674" s="4" t="s">
        <v>103</v>
      </c>
      <c r="E7674" s="4" t="s">
        <v>197</v>
      </c>
      <c r="F7674" s="3">
        <v>43027</v>
      </c>
      <c r="G7674" s="3">
        <v>43039</v>
      </c>
      <c r="H7674">
        <v>0</v>
      </c>
      <c r="I7674" s="4" t="s">
        <v>9014</v>
      </c>
      <c r="J7674" s="4" t="s">
        <v>9015</v>
      </c>
      <c r="K7674" s="4" t="s">
        <v>9010</v>
      </c>
      <c r="L7674">
        <v>1096</v>
      </c>
      <c r="M7674" s="4" t="s">
        <v>26</v>
      </c>
      <c r="N7674">
        <v>1992</v>
      </c>
      <c r="O7674">
        <v>3922.42</v>
      </c>
      <c r="P7674">
        <v>6837</v>
      </c>
      <c r="Q7674" s="4" t="s">
        <v>23</v>
      </c>
      <c r="R7674" s="4" t="s">
        <v>24</v>
      </c>
      <c r="S7674">
        <v>12</v>
      </c>
    </row>
    <row r="7675" spans="1:19">
      <c r="A7675" s="4" t="s">
        <v>7882</v>
      </c>
      <c r="B7675" s="4" t="s">
        <v>208</v>
      </c>
      <c r="C7675" s="4" t="s">
        <v>177</v>
      </c>
      <c r="D7675" s="4" t="s">
        <v>47</v>
      </c>
      <c r="E7675" s="4" t="s">
        <v>172</v>
      </c>
      <c r="F7675" s="3">
        <v>43027</v>
      </c>
      <c r="G7675" s="3">
        <v>43035</v>
      </c>
      <c r="H7675">
        <v>53</v>
      </c>
      <c r="I7675" s="4" t="s">
        <v>9014</v>
      </c>
      <c r="J7675" s="4" t="s">
        <v>9015</v>
      </c>
      <c r="K7675" s="4" t="s">
        <v>9012</v>
      </c>
      <c r="L7675">
        <v>55</v>
      </c>
      <c r="M7675" s="4" t="s">
        <v>46</v>
      </c>
      <c r="N7675">
        <v>1986</v>
      </c>
      <c r="O7675">
        <v>2403.58</v>
      </c>
      <c r="P7675">
        <v>8801</v>
      </c>
      <c r="Q7675" s="4" t="s">
        <v>23</v>
      </c>
      <c r="R7675" s="4" t="s">
        <v>24</v>
      </c>
      <c r="S7675">
        <v>8</v>
      </c>
    </row>
    <row r="7676" spans="1:19">
      <c r="A7676" s="4" t="s">
        <v>7883</v>
      </c>
      <c r="B7676" s="4" t="s">
        <v>208</v>
      </c>
      <c r="C7676" s="4" t="s">
        <v>192</v>
      </c>
      <c r="D7676" s="4" t="s">
        <v>110</v>
      </c>
      <c r="E7676" s="4" t="s">
        <v>172</v>
      </c>
      <c r="F7676" s="3">
        <v>43027</v>
      </c>
      <c r="G7676" s="3">
        <v>43028</v>
      </c>
      <c r="H7676">
        <v>2749</v>
      </c>
      <c r="I7676" s="4" t="s">
        <v>9014</v>
      </c>
      <c r="J7676" s="4" t="s">
        <v>9015</v>
      </c>
      <c r="K7676" s="4" t="s">
        <v>9012</v>
      </c>
      <c r="L7676">
        <v>3393</v>
      </c>
      <c r="M7676" s="4" t="s">
        <v>60</v>
      </c>
      <c r="N7676">
        <v>1997</v>
      </c>
      <c r="O7676">
        <v>291.27</v>
      </c>
      <c r="P7676">
        <v>586</v>
      </c>
      <c r="Q7676" s="4" t="s">
        <v>23</v>
      </c>
      <c r="R7676" s="4" t="s">
        <v>24</v>
      </c>
      <c r="S7676">
        <v>1</v>
      </c>
    </row>
    <row r="7677" spans="1:19">
      <c r="A7677" s="4" t="s">
        <v>7884</v>
      </c>
      <c r="B7677" s="4" t="s">
        <v>185</v>
      </c>
      <c r="C7677" s="4" t="s">
        <v>9011</v>
      </c>
      <c r="D7677" s="4" t="s">
        <v>81</v>
      </c>
      <c r="E7677" s="4" t="s">
        <v>197</v>
      </c>
      <c r="F7677" s="3">
        <v>43027</v>
      </c>
      <c r="G7677" s="3">
        <v>43034</v>
      </c>
      <c r="H7677">
        <v>0</v>
      </c>
      <c r="I7677" s="4" t="s">
        <v>9023</v>
      </c>
      <c r="J7677" s="4" t="s">
        <v>9024</v>
      </c>
      <c r="K7677" s="4" t="s">
        <v>9010</v>
      </c>
      <c r="L7677">
        <v>4821</v>
      </c>
      <c r="M7677" s="4" t="s">
        <v>33</v>
      </c>
      <c r="N7677">
        <v>1989</v>
      </c>
      <c r="O7677">
        <v>1388.67</v>
      </c>
      <c r="P7677">
        <v>3583</v>
      </c>
      <c r="Q7677" s="4" t="s">
        <v>23</v>
      </c>
      <c r="R7677" s="4" t="s">
        <v>24</v>
      </c>
      <c r="S7677">
        <v>7</v>
      </c>
    </row>
    <row r="7678" spans="1:19">
      <c r="A7678" s="4" t="s">
        <v>7885</v>
      </c>
      <c r="B7678" s="4" t="s">
        <v>185</v>
      </c>
      <c r="C7678" s="4" t="s">
        <v>9011</v>
      </c>
      <c r="D7678" s="4" t="s">
        <v>102</v>
      </c>
      <c r="E7678" s="4" t="s">
        <v>197</v>
      </c>
      <c r="F7678" s="3">
        <v>43027</v>
      </c>
      <c r="G7678" s="3">
        <v>43029</v>
      </c>
      <c r="H7678">
        <v>0</v>
      </c>
      <c r="I7678" s="4" t="s">
        <v>9023</v>
      </c>
      <c r="J7678" s="4" t="s">
        <v>9024</v>
      </c>
      <c r="K7678" s="4" t="s">
        <v>9010</v>
      </c>
      <c r="L7678">
        <v>4821</v>
      </c>
      <c r="M7678" s="4" t="s">
        <v>55</v>
      </c>
      <c r="N7678">
        <v>1994</v>
      </c>
      <c r="O7678">
        <v>1188.42</v>
      </c>
      <c r="P7678">
        <v>3015</v>
      </c>
      <c r="Q7678" s="4" t="s">
        <v>23</v>
      </c>
      <c r="R7678" s="4" t="s">
        <v>24</v>
      </c>
      <c r="S7678">
        <v>2</v>
      </c>
    </row>
    <row r="7679" spans="1:19">
      <c r="A7679" s="4" t="s">
        <v>7886</v>
      </c>
      <c r="B7679" s="4" t="s">
        <v>185</v>
      </c>
      <c r="C7679" s="4" t="s">
        <v>199</v>
      </c>
      <c r="D7679" s="4" t="s">
        <v>74</v>
      </c>
      <c r="E7679" s="4" t="s">
        <v>172</v>
      </c>
      <c r="F7679" s="3">
        <v>43027</v>
      </c>
      <c r="G7679" s="3">
        <v>43028</v>
      </c>
      <c r="H7679">
        <v>5368</v>
      </c>
      <c r="I7679" s="4" t="s">
        <v>9023</v>
      </c>
      <c r="J7679" s="4" t="s">
        <v>9024</v>
      </c>
      <c r="K7679" s="4" t="s">
        <v>9010</v>
      </c>
      <c r="L7679">
        <v>5482</v>
      </c>
      <c r="M7679" s="4" t="s">
        <v>33</v>
      </c>
      <c r="N7679">
        <v>2003</v>
      </c>
      <c r="O7679">
        <v>223.8</v>
      </c>
      <c r="P7679">
        <v>299</v>
      </c>
      <c r="Q7679" s="4" t="s">
        <v>23</v>
      </c>
      <c r="R7679" s="4" t="s">
        <v>24</v>
      </c>
      <c r="S7679">
        <v>1</v>
      </c>
    </row>
    <row r="7680" spans="1:19">
      <c r="A7680" s="4" t="s">
        <v>7887</v>
      </c>
      <c r="B7680" s="4" t="s">
        <v>235</v>
      </c>
      <c r="C7680" s="4" t="s">
        <v>9011</v>
      </c>
      <c r="D7680" s="4" t="s">
        <v>82</v>
      </c>
      <c r="E7680" s="4" t="s">
        <v>172</v>
      </c>
      <c r="F7680" s="3">
        <v>43027</v>
      </c>
      <c r="G7680" s="3">
        <v>43094</v>
      </c>
      <c r="H7680">
        <v>4734</v>
      </c>
      <c r="I7680" s="4" t="s">
        <v>9018</v>
      </c>
      <c r="J7680" s="4" t="s">
        <v>9019</v>
      </c>
      <c r="K7680" s="4" t="s">
        <v>9010</v>
      </c>
      <c r="L7680">
        <v>4821</v>
      </c>
      <c r="M7680" s="4" t="s">
        <v>36</v>
      </c>
      <c r="N7680">
        <v>1982</v>
      </c>
      <c r="O7680">
        <v>11698.03</v>
      </c>
      <c r="P7680">
        <v>34288</v>
      </c>
      <c r="Q7680" s="4" t="s">
        <v>23</v>
      </c>
      <c r="R7680" s="4" t="s">
        <v>24</v>
      </c>
      <c r="S7680">
        <v>67</v>
      </c>
    </row>
    <row r="7681" spans="1:19">
      <c r="A7681" s="4" t="s">
        <v>7888</v>
      </c>
      <c r="B7681" s="4" t="s">
        <v>235</v>
      </c>
      <c r="C7681" s="4" t="s">
        <v>192</v>
      </c>
      <c r="D7681" s="4" t="s">
        <v>42</v>
      </c>
      <c r="E7681" s="4" t="s">
        <v>172</v>
      </c>
      <c r="F7681" s="3">
        <v>43027</v>
      </c>
      <c r="G7681" s="3">
        <v>43085</v>
      </c>
      <c r="H7681">
        <v>3089</v>
      </c>
      <c r="I7681" s="4" t="s">
        <v>9018</v>
      </c>
      <c r="J7681" s="4" t="s">
        <v>9019</v>
      </c>
      <c r="K7681" s="4" t="s">
        <v>9012</v>
      </c>
      <c r="L7681">
        <v>3393</v>
      </c>
      <c r="M7681" s="4" t="s">
        <v>26</v>
      </c>
      <c r="N7681">
        <v>2017</v>
      </c>
      <c r="O7681">
        <v>4.54</v>
      </c>
      <c r="P7681">
        <v>9</v>
      </c>
      <c r="Q7681" s="4" t="s">
        <v>23</v>
      </c>
      <c r="R7681" s="4" t="s">
        <v>24</v>
      </c>
      <c r="S7681">
        <v>58</v>
      </c>
    </row>
    <row r="7682" spans="1:19">
      <c r="A7682" s="4" t="s">
        <v>7889</v>
      </c>
      <c r="B7682" s="4" t="s">
        <v>183</v>
      </c>
      <c r="C7682" s="4" t="s">
        <v>192</v>
      </c>
      <c r="D7682" s="4" t="s">
        <v>51</v>
      </c>
      <c r="E7682" s="4" t="s">
        <v>197</v>
      </c>
      <c r="F7682" s="3">
        <v>43028</v>
      </c>
      <c r="G7682" s="3">
        <v>43029</v>
      </c>
      <c r="H7682">
        <v>0</v>
      </c>
      <c r="I7682" s="4" t="s">
        <v>9014</v>
      </c>
      <c r="J7682" s="4" t="s">
        <v>9015</v>
      </c>
      <c r="K7682" s="4" t="s">
        <v>9012</v>
      </c>
      <c r="L7682">
        <v>3393</v>
      </c>
      <c r="M7682" s="4" t="s">
        <v>36</v>
      </c>
      <c r="N7682">
        <v>1982</v>
      </c>
      <c r="O7682">
        <v>4618</v>
      </c>
      <c r="P7682">
        <v>10083</v>
      </c>
      <c r="Q7682" s="4" t="s">
        <v>23</v>
      </c>
      <c r="R7682" s="4" t="s">
        <v>24</v>
      </c>
      <c r="S7682">
        <v>1</v>
      </c>
    </row>
    <row r="7683" spans="1:19">
      <c r="A7683" s="4" t="s">
        <v>7890</v>
      </c>
      <c r="B7683" s="4" t="s">
        <v>183</v>
      </c>
      <c r="C7683" s="4" t="s">
        <v>177</v>
      </c>
      <c r="D7683" s="4" t="s">
        <v>70</v>
      </c>
      <c r="E7683" s="4" t="s">
        <v>172</v>
      </c>
      <c r="F7683" s="3">
        <v>43028</v>
      </c>
      <c r="G7683" s="3">
        <v>43038</v>
      </c>
      <c r="H7683">
        <v>54</v>
      </c>
      <c r="I7683" s="4" t="s">
        <v>9014</v>
      </c>
      <c r="J7683" s="4" t="s">
        <v>9015</v>
      </c>
      <c r="K7683" s="4" t="s">
        <v>9012</v>
      </c>
      <c r="L7683">
        <v>55</v>
      </c>
      <c r="M7683" s="4" t="s">
        <v>55</v>
      </c>
      <c r="N7683">
        <v>2007</v>
      </c>
      <c r="O7683">
        <v>86.68</v>
      </c>
      <c r="P7683">
        <v>187</v>
      </c>
      <c r="Q7683" s="4" t="s">
        <v>23</v>
      </c>
      <c r="R7683" s="4" t="s">
        <v>56</v>
      </c>
      <c r="S7683">
        <v>10</v>
      </c>
    </row>
    <row r="7684" spans="1:19">
      <c r="A7684" s="4" t="s">
        <v>7891</v>
      </c>
      <c r="B7684" s="4" t="s">
        <v>246</v>
      </c>
      <c r="C7684" s="4" t="s">
        <v>9011</v>
      </c>
      <c r="D7684" s="4" t="s">
        <v>107</v>
      </c>
      <c r="E7684" s="4" t="s">
        <v>172</v>
      </c>
      <c r="F7684" s="3">
        <v>43028</v>
      </c>
      <c r="G7684" s="3">
        <v>43035</v>
      </c>
      <c r="H7684">
        <v>4345</v>
      </c>
      <c r="I7684" s="4" t="s">
        <v>9021</v>
      </c>
      <c r="J7684" s="4" t="s">
        <v>9019</v>
      </c>
      <c r="K7684" s="4" t="s">
        <v>9010</v>
      </c>
      <c r="L7684">
        <v>4821</v>
      </c>
      <c r="M7684" s="4" t="s">
        <v>26</v>
      </c>
      <c r="N7684">
        <v>1994</v>
      </c>
      <c r="O7684">
        <v>2818.38</v>
      </c>
      <c r="P7684">
        <v>6290</v>
      </c>
      <c r="Q7684" s="4" t="s">
        <v>23</v>
      </c>
      <c r="R7684" s="4" t="s">
        <v>24</v>
      </c>
      <c r="S7684">
        <v>7</v>
      </c>
    </row>
    <row r="7685" spans="1:19">
      <c r="A7685" s="4" t="s">
        <v>7892</v>
      </c>
      <c r="B7685" s="4" t="s">
        <v>304</v>
      </c>
      <c r="C7685" s="4" t="s">
        <v>192</v>
      </c>
      <c r="D7685" s="4" t="s">
        <v>92</v>
      </c>
      <c r="E7685" s="4" t="s">
        <v>172</v>
      </c>
      <c r="F7685" s="3">
        <v>43028</v>
      </c>
      <c r="G7685" s="3">
        <v>43035</v>
      </c>
      <c r="H7685">
        <v>3848</v>
      </c>
      <c r="I7685" s="4" t="s">
        <v>9014</v>
      </c>
      <c r="J7685" s="4" t="s">
        <v>9015</v>
      </c>
      <c r="K7685" s="4" t="s">
        <v>9012</v>
      </c>
      <c r="L7685">
        <v>3393</v>
      </c>
      <c r="M7685" s="4" t="s">
        <v>73</v>
      </c>
      <c r="N7685">
        <v>1997</v>
      </c>
      <c r="O7685">
        <v>2041.73</v>
      </c>
      <c r="P7685">
        <v>5276</v>
      </c>
      <c r="Q7685" s="4" t="s">
        <v>23</v>
      </c>
      <c r="R7685" s="4" t="s">
        <v>24</v>
      </c>
      <c r="S7685">
        <v>7</v>
      </c>
    </row>
    <row r="7686" spans="1:19">
      <c r="A7686" s="4" t="s">
        <v>7893</v>
      </c>
      <c r="B7686" s="4" t="s">
        <v>279</v>
      </c>
      <c r="C7686" s="4" t="s">
        <v>9011</v>
      </c>
      <c r="D7686" s="4" t="s">
        <v>78</v>
      </c>
      <c r="E7686" s="4" t="s">
        <v>172</v>
      </c>
      <c r="F7686" s="3">
        <v>43028</v>
      </c>
      <c r="G7686" s="3">
        <v>43034</v>
      </c>
      <c r="H7686">
        <v>4287</v>
      </c>
      <c r="I7686" s="4" t="s">
        <v>9018</v>
      </c>
      <c r="J7686" s="4" t="s">
        <v>9019</v>
      </c>
      <c r="K7686" s="4" t="s">
        <v>9010</v>
      </c>
      <c r="L7686">
        <v>4821</v>
      </c>
      <c r="M7686" s="4" t="s">
        <v>55</v>
      </c>
      <c r="N7686">
        <v>1994</v>
      </c>
      <c r="O7686">
        <v>6395.05</v>
      </c>
      <c r="P7686">
        <v>20275</v>
      </c>
      <c r="Q7686" s="4" t="s">
        <v>23</v>
      </c>
      <c r="R7686" s="4" t="s">
        <v>24</v>
      </c>
      <c r="S7686">
        <v>6</v>
      </c>
    </row>
    <row r="7687" spans="1:19">
      <c r="A7687" s="4" t="s">
        <v>7894</v>
      </c>
      <c r="B7687" s="4" t="s">
        <v>174</v>
      </c>
      <c r="C7687" s="4" t="s">
        <v>9011</v>
      </c>
      <c r="D7687" s="4" t="s">
        <v>41</v>
      </c>
      <c r="E7687" s="4" t="s">
        <v>172</v>
      </c>
      <c r="F7687" s="3">
        <v>43028</v>
      </c>
      <c r="G7687" s="3">
        <v>43035</v>
      </c>
      <c r="H7687">
        <v>4435</v>
      </c>
      <c r="I7687" s="4" t="s">
        <v>9016</v>
      </c>
      <c r="J7687" s="4" t="s">
        <v>9015</v>
      </c>
      <c r="K7687" s="4" t="s">
        <v>9010</v>
      </c>
      <c r="L7687">
        <v>4821</v>
      </c>
      <c r="M7687" s="4" t="s">
        <v>36</v>
      </c>
      <c r="N7687">
        <v>1998</v>
      </c>
      <c r="O7687">
        <v>2714.9</v>
      </c>
      <c r="P7687">
        <v>2641</v>
      </c>
      <c r="Q7687" s="4" t="s">
        <v>23</v>
      </c>
      <c r="R7687" s="4" t="s">
        <v>21</v>
      </c>
      <c r="S7687">
        <v>7</v>
      </c>
    </row>
    <row r="7688" spans="1:19">
      <c r="A7688" s="4" t="s">
        <v>7895</v>
      </c>
      <c r="B7688" s="4" t="s">
        <v>174</v>
      </c>
      <c r="C7688" s="4" t="s">
        <v>9011</v>
      </c>
      <c r="D7688" s="4" t="s">
        <v>109</v>
      </c>
      <c r="E7688" s="4" t="s">
        <v>172</v>
      </c>
      <c r="F7688" s="3">
        <v>43028</v>
      </c>
      <c r="G7688" s="3">
        <v>43036</v>
      </c>
      <c r="H7688">
        <v>4699</v>
      </c>
      <c r="I7688" s="4" t="s">
        <v>9016</v>
      </c>
      <c r="J7688" s="4" t="s">
        <v>9015</v>
      </c>
      <c r="K7688" s="4" t="s">
        <v>9010</v>
      </c>
      <c r="L7688">
        <v>4821</v>
      </c>
      <c r="M7688" s="4" t="s">
        <v>58</v>
      </c>
      <c r="N7688">
        <v>1987</v>
      </c>
      <c r="O7688">
        <v>1698.2</v>
      </c>
      <c r="P7688">
        <v>3798</v>
      </c>
      <c r="Q7688" s="4" t="s">
        <v>23</v>
      </c>
      <c r="R7688" s="4" t="s">
        <v>24</v>
      </c>
      <c r="S7688">
        <v>8</v>
      </c>
    </row>
    <row r="7689" spans="1:19">
      <c r="A7689" s="4" t="s">
        <v>7896</v>
      </c>
      <c r="B7689" s="4" t="s">
        <v>196</v>
      </c>
      <c r="C7689" s="4" t="s">
        <v>199</v>
      </c>
      <c r="D7689" s="4" t="s">
        <v>37</v>
      </c>
      <c r="E7689" s="4" t="s">
        <v>197</v>
      </c>
      <c r="F7689" s="3">
        <v>43028</v>
      </c>
      <c r="G7689" s="3">
        <v>43032</v>
      </c>
      <c r="H7689">
        <v>0</v>
      </c>
      <c r="I7689" s="4" t="s">
        <v>9016</v>
      </c>
      <c r="J7689" s="4" t="s">
        <v>9015</v>
      </c>
      <c r="K7689" s="4" t="s">
        <v>9010</v>
      </c>
      <c r="L7689">
        <v>5482</v>
      </c>
      <c r="M7689" s="4" t="s">
        <v>33</v>
      </c>
      <c r="N7689">
        <v>2001</v>
      </c>
      <c r="O7689">
        <v>718.62</v>
      </c>
      <c r="P7689">
        <v>2448</v>
      </c>
      <c r="Q7689" s="4" t="s">
        <v>23</v>
      </c>
      <c r="R7689" s="4" t="s">
        <v>24</v>
      </c>
      <c r="S7689">
        <v>4</v>
      </c>
    </row>
    <row r="7690" spans="1:19">
      <c r="A7690" s="4" t="s">
        <v>7897</v>
      </c>
      <c r="B7690" s="4" t="s">
        <v>196</v>
      </c>
      <c r="C7690" s="4" t="s">
        <v>177</v>
      </c>
      <c r="D7690" s="4" t="s">
        <v>66</v>
      </c>
      <c r="E7690" s="4" t="s">
        <v>197</v>
      </c>
      <c r="F7690" s="3">
        <v>43028</v>
      </c>
      <c r="G7690" s="3">
        <v>43030</v>
      </c>
      <c r="H7690">
        <v>0</v>
      </c>
      <c r="I7690" s="4" t="s">
        <v>9016</v>
      </c>
      <c r="J7690" s="4" t="s">
        <v>9015</v>
      </c>
      <c r="K7690" s="4" t="s">
        <v>9012</v>
      </c>
      <c r="L7690">
        <v>55</v>
      </c>
      <c r="M7690" s="4" t="s">
        <v>33</v>
      </c>
      <c r="N7690">
        <v>2007</v>
      </c>
      <c r="O7690">
        <v>894.33</v>
      </c>
      <c r="P7690">
        <v>1635</v>
      </c>
      <c r="Q7690" s="4" t="s">
        <v>67</v>
      </c>
      <c r="R7690" s="4" t="s">
        <v>24</v>
      </c>
      <c r="S7690">
        <v>2</v>
      </c>
    </row>
    <row r="7691" spans="1:19">
      <c r="A7691" s="4" t="s">
        <v>7898</v>
      </c>
      <c r="B7691" s="4" t="s">
        <v>196</v>
      </c>
      <c r="C7691" s="4" t="s">
        <v>177</v>
      </c>
      <c r="D7691" s="4" t="s">
        <v>109</v>
      </c>
      <c r="E7691" s="4" t="s">
        <v>172</v>
      </c>
      <c r="F7691" s="3">
        <v>43028</v>
      </c>
      <c r="G7691" s="3">
        <v>43038</v>
      </c>
      <c r="H7691">
        <v>60</v>
      </c>
      <c r="I7691" s="4" t="s">
        <v>9016</v>
      </c>
      <c r="J7691" s="4" t="s">
        <v>9015</v>
      </c>
      <c r="K7691" s="4" t="s">
        <v>9012</v>
      </c>
      <c r="L7691">
        <v>55</v>
      </c>
      <c r="M7691" s="4" t="s">
        <v>58</v>
      </c>
      <c r="N7691">
        <v>1987</v>
      </c>
      <c r="O7691">
        <v>1698.2</v>
      </c>
      <c r="P7691">
        <v>3798</v>
      </c>
      <c r="Q7691" s="4" t="s">
        <v>23</v>
      </c>
      <c r="R7691" s="4" t="s">
        <v>24</v>
      </c>
      <c r="S7691">
        <v>10</v>
      </c>
    </row>
    <row r="7692" spans="1:19">
      <c r="A7692" s="4" t="s">
        <v>7899</v>
      </c>
      <c r="B7692" s="4" t="s">
        <v>203</v>
      </c>
      <c r="C7692" s="4" t="s">
        <v>199</v>
      </c>
      <c r="D7692" s="4" t="s">
        <v>75</v>
      </c>
      <c r="E7692" s="4" t="s">
        <v>172</v>
      </c>
      <c r="F7692" s="3">
        <v>43028</v>
      </c>
      <c r="G7692" s="3">
        <v>43029</v>
      </c>
      <c r="H7692">
        <v>6026</v>
      </c>
      <c r="I7692" s="4" t="s">
        <v>9023</v>
      </c>
      <c r="J7692" s="4" t="s">
        <v>9024</v>
      </c>
      <c r="K7692" s="4" t="s">
        <v>9010</v>
      </c>
      <c r="L7692">
        <v>5482</v>
      </c>
      <c r="M7692" s="4" t="s">
        <v>73</v>
      </c>
      <c r="N7692">
        <v>1982</v>
      </c>
      <c r="O7692">
        <v>792.46</v>
      </c>
      <c r="P7692">
        <v>1299</v>
      </c>
      <c r="Q7692" s="4" t="s">
        <v>23</v>
      </c>
      <c r="R7692" s="4" t="s">
        <v>24</v>
      </c>
      <c r="S7692">
        <v>1</v>
      </c>
    </row>
    <row r="7693" spans="1:19">
      <c r="A7693" s="4" t="s">
        <v>7900</v>
      </c>
      <c r="B7693" s="4" t="s">
        <v>191</v>
      </c>
      <c r="C7693" s="4" t="s">
        <v>199</v>
      </c>
      <c r="D7693" s="4" t="s">
        <v>62</v>
      </c>
      <c r="E7693" s="4" t="s">
        <v>197</v>
      </c>
      <c r="F7693" s="3">
        <v>43028</v>
      </c>
      <c r="G7693" s="3">
        <v>43035</v>
      </c>
      <c r="H7693">
        <v>0</v>
      </c>
      <c r="I7693" s="4" t="s">
        <v>9026</v>
      </c>
      <c r="J7693" s="4" t="s">
        <v>9024</v>
      </c>
      <c r="K7693" s="4" t="s">
        <v>9010</v>
      </c>
      <c r="L7693">
        <v>5482</v>
      </c>
      <c r="M7693" s="4" t="s">
        <v>58</v>
      </c>
      <c r="N7693">
        <v>2008</v>
      </c>
      <c r="O7693">
        <v>52.5</v>
      </c>
      <c r="P7693">
        <v>165</v>
      </c>
      <c r="Q7693" s="4" t="s">
        <v>23</v>
      </c>
      <c r="R7693" s="4" t="s">
        <v>24</v>
      </c>
      <c r="S7693">
        <v>7</v>
      </c>
    </row>
    <row r="7694" spans="1:19">
      <c r="A7694" s="4" t="s">
        <v>7901</v>
      </c>
      <c r="B7694" s="4" t="s">
        <v>191</v>
      </c>
      <c r="C7694" s="4" t="s">
        <v>199</v>
      </c>
      <c r="D7694" s="4" t="s">
        <v>93</v>
      </c>
      <c r="E7694" s="4" t="s">
        <v>172</v>
      </c>
      <c r="F7694" s="3">
        <v>43028</v>
      </c>
      <c r="G7694" s="3">
        <v>43094</v>
      </c>
      <c r="H7694">
        <v>5095</v>
      </c>
      <c r="I7694" s="4" t="s">
        <v>9026</v>
      </c>
      <c r="J7694" s="4" t="s">
        <v>9024</v>
      </c>
      <c r="K7694" s="4" t="s">
        <v>9010</v>
      </c>
      <c r="L7694">
        <v>5482</v>
      </c>
      <c r="M7694" s="4" t="s">
        <v>73</v>
      </c>
      <c r="N7694">
        <v>1991</v>
      </c>
      <c r="O7694">
        <v>1012.72</v>
      </c>
      <c r="P7694">
        <v>3492</v>
      </c>
      <c r="Q7694" s="4" t="s">
        <v>94</v>
      </c>
      <c r="R7694" s="4" t="s">
        <v>24</v>
      </c>
      <c r="S7694">
        <v>66</v>
      </c>
    </row>
    <row r="7695" spans="1:19">
      <c r="A7695" s="4" t="s">
        <v>7902</v>
      </c>
      <c r="B7695" s="4" t="s">
        <v>219</v>
      </c>
      <c r="C7695" s="4" t="s">
        <v>179</v>
      </c>
      <c r="D7695" s="4" t="s">
        <v>53</v>
      </c>
      <c r="E7695" s="4" t="s">
        <v>193</v>
      </c>
      <c r="F7695" s="3">
        <v>43028</v>
      </c>
      <c r="G7695" s="3"/>
      <c r="I7695" s="4" t="s">
        <v>9026</v>
      </c>
      <c r="J7695" s="4" t="s">
        <v>9024</v>
      </c>
      <c r="K7695" s="4" t="s">
        <v>9010</v>
      </c>
      <c r="L7695">
        <v>550</v>
      </c>
      <c r="M7695" s="4" t="s">
        <v>33</v>
      </c>
      <c r="N7695">
        <v>1990</v>
      </c>
      <c r="O7695">
        <v>4968.91</v>
      </c>
      <c r="P7695">
        <v>7523</v>
      </c>
      <c r="Q7695" s="4" t="s">
        <v>23</v>
      </c>
      <c r="R7695" s="4" t="s">
        <v>24</v>
      </c>
    </row>
    <row r="7696" spans="1:19">
      <c r="A7696" s="4" t="s">
        <v>7903</v>
      </c>
      <c r="B7696" s="4" t="s">
        <v>219</v>
      </c>
      <c r="C7696" s="4" t="s">
        <v>179</v>
      </c>
      <c r="D7696" s="4" t="s">
        <v>115</v>
      </c>
      <c r="E7696" s="4" t="s">
        <v>172</v>
      </c>
      <c r="F7696" s="3">
        <v>43028</v>
      </c>
      <c r="G7696" s="3">
        <v>43085</v>
      </c>
      <c r="H7696">
        <v>565</v>
      </c>
      <c r="I7696" s="4" t="s">
        <v>9026</v>
      </c>
      <c r="J7696" s="4" t="s">
        <v>9024</v>
      </c>
      <c r="K7696" s="4" t="s">
        <v>9010</v>
      </c>
      <c r="L7696">
        <v>550</v>
      </c>
      <c r="M7696" s="4" t="s">
        <v>46</v>
      </c>
      <c r="N7696">
        <v>2008</v>
      </c>
      <c r="O7696">
        <v>894.37</v>
      </c>
      <c r="P7696">
        <v>1593</v>
      </c>
      <c r="Q7696" s="4" t="s">
        <v>116</v>
      </c>
      <c r="R7696" s="4" t="s">
        <v>24</v>
      </c>
      <c r="S7696">
        <v>57</v>
      </c>
    </row>
    <row r="7697" spans="1:19">
      <c r="A7697" s="4" t="s">
        <v>7904</v>
      </c>
      <c r="B7697" s="4" t="s">
        <v>201</v>
      </c>
      <c r="C7697" s="4" t="s">
        <v>199</v>
      </c>
      <c r="D7697" s="4" t="s">
        <v>124</v>
      </c>
      <c r="E7697" s="4" t="s">
        <v>172</v>
      </c>
      <c r="F7697" s="3">
        <v>43028</v>
      </c>
      <c r="G7697" s="3">
        <v>43091</v>
      </c>
      <c r="H7697">
        <v>5883</v>
      </c>
      <c r="I7697" s="4" t="s">
        <v>9026</v>
      </c>
      <c r="J7697" s="4" t="s">
        <v>9024</v>
      </c>
      <c r="K7697" s="4" t="s">
        <v>9010</v>
      </c>
      <c r="L7697">
        <v>5482</v>
      </c>
      <c r="M7697" s="4" t="s">
        <v>60</v>
      </c>
      <c r="N7697">
        <v>1983</v>
      </c>
      <c r="O7697">
        <v>2871.35</v>
      </c>
      <c r="P7697">
        <v>9561</v>
      </c>
      <c r="Q7697" s="4" t="s">
        <v>23</v>
      </c>
      <c r="R7697" s="4" t="s">
        <v>24</v>
      </c>
      <c r="S7697">
        <v>63</v>
      </c>
    </row>
    <row r="7698" spans="1:19">
      <c r="A7698" s="4" t="s">
        <v>7905</v>
      </c>
      <c r="B7698" s="4" t="s">
        <v>189</v>
      </c>
      <c r="C7698" s="4" t="s">
        <v>171</v>
      </c>
      <c r="D7698" s="4" t="s">
        <v>61</v>
      </c>
      <c r="E7698" s="4" t="s">
        <v>172</v>
      </c>
      <c r="F7698" s="3">
        <v>43028</v>
      </c>
      <c r="G7698" s="3">
        <v>43081</v>
      </c>
      <c r="H7698">
        <v>1135</v>
      </c>
      <c r="I7698" s="4" t="s">
        <v>9016</v>
      </c>
      <c r="J7698" s="4" t="s">
        <v>9015</v>
      </c>
      <c r="K7698" s="4" t="s">
        <v>9010</v>
      </c>
      <c r="L7698">
        <v>1096</v>
      </c>
      <c r="M7698" s="4" t="s">
        <v>58</v>
      </c>
      <c r="N7698">
        <v>1991</v>
      </c>
      <c r="O7698">
        <v>2819.5</v>
      </c>
      <c r="P7698">
        <v>7227</v>
      </c>
      <c r="Q7698" s="4" t="s">
        <v>23</v>
      </c>
      <c r="R7698" s="4" t="s">
        <v>62</v>
      </c>
      <c r="S7698">
        <v>53</v>
      </c>
    </row>
    <row r="7699" spans="1:19">
      <c r="A7699" s="4" t="s">
        <v>7906</v>
      </c>
      <c r="B7699" s="4" t="s">
        <v>232</v>
      </c>
      <c r="C7699" s="4" t="s">
        <v>171</v>
      </c>
      <c r="D7699" s="4" t="s">
        <v>84</v>
      </c>
      <c r="E7699" s="4" t="s">
        <v>172</v>
      </c>
      <c r="F7699" s="3">
        <v>43028</v>
      </c>
      <c r="G7699" s="3">
        <v>43090</v>
      </c>
      <c r="H7699">
        <v>903</v>
      </c>
      <c r="I7699" s="4" t="s">
        <v>9021</v>
      </c>
      <c r="J7699" s="4" t="s">
        <v>9019</v>
      </c>
      <c r="K7699" s="4" t="s">
        <v>9010</v>
      </c>
      <c r="L7699">
        <v>1096</v>
      </c>
      <c r="M7699" s="4" t="s">
        <v>9322</v>
      </c>
      <c r="N7699">
        <v>1980</v>
      </c>
      <c r="O7699">
        <v>7708.38</v>
      </c>
      <c r="P7699">
        <v>13756</v>
      </c>
      <c r="Q7699" s="4" t="s">
        <v>23</v>
      </c>
      <c r="R7699" s="4" t="s">
        <v>24</v>
      </c>
      <c r="S7699">
        <v>62</v>
      </c>
    </row>
    <row r="7700" spans="1:19">
      <c r="A7700" s="4" t="s">
        <v>7907</v>
      </c>
      <c r="B7700" s="4" t="s">
        <v>226</v>
      </c>
      <c r="C7700" s="4" t="s">
        <v>9011</v>
      </c>
      <c r="D7700" s="4" t="s">
        <v>84</v>
      </c>
      <c r="E7700" s="4" t="s">
        <v>193</v>
      </c>
      <c r="F7700" s="3">
        <v>43028</v>
      </c>
      <c r="G7700" s="3"/>
      <c r="I7700" s="4" t="s">
        <v>9018</v>
      </c>
      <c r="J7700" s="4" t="s">
        <v>9019</v>
      </c>
      <c r="K7700" s="4" t="s">
        <v>9010</v>
      </c>
      <c r="L7700">
        <v>4821</v>
      </c>
      <c r="M7700" s="4" t="s">
        <v>9322</v>
      </c>
      <c r="N7700">
        <v>1980</v>
      </c>
      <c r="O7700">
        <v>7708.38</v>
      </c>
      <c r="P7700">
        <v>13756</v>
      </c>
      <c r="Q7700" s="4" t="s">
        <v>23</v>
      </c>
      <c r="R7700" s="4" t="s">
        <v>24</v>
      </c>
    </row>
    <row r="7701" spans="1:19">
      <c r="A7701" s="4" t="s">
        <v>7908</v>
      </c>
      <c r="B7701" s="4" t="s">
        <v>185</v>
      </c>
      <c r="C7701" s="4" t="s">
        <v>177</v>
      </c>
      <c r="D7701" s="4" t="s">
        <v>72</v>
      </c>
      <c r="E7701" s="4" t="s">
        <v>197</v>
      </c>
      <c r="F7701" s="3">
        <v>43028</v>
      </c>
      <c r="G7701" s="3">
        <v>43035</v>
      </c>
      <c r="H7701">
        <v>0</v>
      </c>
      <c r="I7701" s="4" t="s">
        <v>9023</v>
      </c>
      <c r="J7701" s="4" t="s">
        <v>9024</v>
      </c>
      <c r="K7701" s="4" t="s">
        <v>9012</v>
      </c>
      <c r="L7701">
        <v>55</v>
      </c>
      <c r="M7701" s="4" t="s">
        <v>73</v>
      </c>
      <c r="N7701">
        <v>2003</v>
      </c>
      <c r="O7701">
        <v>692.19</v>
      </c>
      <c r="P7701">
        <v>1922</v>
      </c>
      <c r="Q7701" s="4" t="s">
        <v>23</v>
      </c>
      <c r="R7701" s="4" t="s">
        <v>24</v>
      </c>
      <c r="S7701">
        <v>7</v>
      </c>
    </row>
    <row r="7702" spans="1:19">
      <c r="A7702" s="4" t="s">
        <v>7909</v>
      </c>
      <c r="B7702" s="4" t="s">
        <v>185</v>
      </c>
      <c r="C7702" s="4" t="s">
        <v>177</v>
      </c>
      <c r="D7702" s="4" t="s">
        <v>87</v>
      </c>
      <c r="E7702" s="4" t="s">
        <v>197</v>
      </c>
      <c r="F7702" s="3">
        <v>43028</v>
      </c>
      <c r="G7702" s="3">
        <v>43036</v>
      </c>
      <c r="H7702">
        <v>0</v>
      </c>
      <c r="I7702" s="4" t="s">
        <v>9023</v>
      </c>
      <c r="J7702" s="4" t="s">
        <v>9024</v>
      </c>
      <c r="K7702" s="4" t="s">
        <v>9012</v>
      </c>
      <c r="L7702">
        <v>55</v>
      </c>
      <c r="M7702" s="4" t="s">
        <v>26</v>
      </c>
      <c r="N7702">
        <v>2004</v>
      </c>
      <c r="O7702">
        <v>1618.89</v>
      </c>
      <c r="P7702">
        <v>3889</v>
      </c>
      <c r="Q7702" s="4" t="s">
        <v>23</v>
      </c>
      <c r="R7702" s="4" t="s">
        <v>24</v>
      </c>
      <c r="S7702">
        <v>8</v>
      </c>
    </row>
    <row r="7703" spans="1:19">
      <c r="A7703" s="4" t="s">
        <v>7910</v>
      </c>
      <c r="B7703" s="4" t="s">
        <v>185</v>
      </c>
      <c r="C7703" s="4" t="s">
        <v>177</v>
      </c>
      <c r="D7703" s="4" t="s">
        <v>44</v>
      </c>
      <c r="E7703" s="4" t="s">
        <v>172</v>
      </c>
      <c r="F7703" s="3">
        <v>43028</v>
      </c>
      <c r="G7703" s="3">
        <v>43042</v>
      </c>
      <c r="H7703">
        <v>48</v>
      </c>
      <c r="I7703" s="4" t="s">
        <v>9023</v>
      </c>
      <c r="J7703" s="4" t="s">
        <v>9024</v>
      </c>
      <c r="K7703" s="4" t="s">
        <v>9012</v>
      </c>
      <c r="L7703">
        <v>55</v>
      </c>
      <c r="M7703" s="4" t="s">
        <v>36</v>
      </c>
      <c r="N7703">
        <v>2013</v>
      </c>
      <c r="O7703">
        <v>98.79</v>
      </c>
      <c r="P7703">
        <v>96</v>
      </c>
      <c r="Q7703" s="4" t="s">
        <v>23</v>
      </c>
      <c r="R7703" s="4" t="s">
        <v>35</v>
      </c>
      <c r="S7703">
        <v>14</v>
      </c>
    </row>
    <row r="7704" spans="1:19">
      <c r="A7704" s="4" t="s">
        <v>7911</v>
      </c>
      <c r="B7704" s="4" t="s">
        <v>181</v>
      </c>
      <c r="C7704" s="4" t="s">
        <v>199</v>
      </c>
      <c r="D7704" s="4" t="s">
        <v>75</v>
      </c>
      <c r="E7704" s="4" t="s">
        <v>172</v>
      </c>
      <c r="F7704" s="3">
        <v>43028</v>
      </c>
      <c r="G7704" s="3">
        <v>43038</v>
      </c>
      <c r="H7704">
        <v>5388</v>
      </c>
      <c r="I7704" s="4" t="s">
        <v>9026</v>
      </c>
      <c r="J7704" s="4" t="s">
        <v>9024</v>
      </c>
      <c r="K7704" s="4" t="s">
        <v>9010</v>
      </c>
      <c r="L7704">
        <v>5482</v>
      </c>
      <c r="M7704" s="4" t="s">
        <v>73</v>
      </c>
      <c r="N7704">
        <v>1982</v>
      </c>
      <c r="O7704">
        <v>792.46</v>
      </c>
      <c r="P7704">
        <v>1299</v>
      </c>
      <c r="Q7704" s="4" t="s">
        <v>23</v>
      </c>
      <c r="R7704" s="4" t="s">
        <v>24</v>
      </c>
      <c r="S7704">
        <v>10</v>
      </c>
    </row>
    <row r="7705" spans="1:19">
      <c r="A7705" s="4" t="s">
        <v>7912</v>
      </c>
      <c r="B7705" s="4" t="s">
        <v>181</v>
      </c>
      <c r="C7705" s="4" t="s">
        <v>9011</v>
      </c>
      <c r="D7705" s="4" t="s">
        <v>97</v>
      </c>
      <c r="E7705" s="4" t="s">
        <v>172</v>
      </c>
      <c r="F7705" s="3">
        <v>43028</v>
      </c>
      <c r="G7705" s="3">
        <v>43035</v>
      </c>
      <c r="H7705">
        <v>4109</v>
      </c>
      <c r="I7705" s="4" t="s">
        <v>9026</v>
      </c>
      <c r="J7705" s="4" t="s">
        <v>9024</v>
      </c>
      <c r="K7705" s="4" t="s">
        <v>9010</v>
      </c>
      <c r="L7705">
        <v>4821</v>
      </c>
      <c r="M7705" s="4" t="s">
        <v>33</v>
      </c>
      <c r="N7705">
        <v>2001</v>
      </c>
      <c r="O7705">
        <v>2437.85</v>
      </c>
      <c r="P7705">
        <v>4874</v>
      </c>
      <c r="Q7705" s="4" t="s">
        <v>23</v>
      </c>
      <c r="R7705" s="4" t="s">
        <v>24</v>
      </c>
      <c r="S7705">
        <v>7</v>
      </c>
    </row>
    <row r="7706" spans="1:19">
      <c r="A7706" s="4" t="s">
        <v>7913</v>
      </c>
      <c r="B7706" s="4" t="s">
        <v>183</v>
      </c>
      <c r="C7706" s="4" t="s">
        <v>171</v>
      </c>
      <c r="D7706" s="4" t="s">
        <v>45</v>
      </c>
      <c r="E7706" s="4" t="s">
        <v>197</v>
      </c>
      <c r="F7706" s="3">
        <v>43029</v>
      </c>
      <c r="G7706" s="3">
        <v>43031</v>
      </c>
      <c r="H7706">
        <v>0</v>
      </c>
      <c r="I7706" s="4" t="s">
        <v>9014</v>
      </c>
      <c r="J7706" s="4" t="s">
        <v>9015</v>
      </c>
      <c r="K7706" s="4" t="s">
        <v>9010</v>
      </c>
      <c r="L7706">
        <v>1096</v>
      </c>
      <c r="M7706" s="4" t="s">
        <v>46</v>
      </c>
      <c r="N7706">
        <v>1995</v>
      </c>
      <c r="O7706">
        <v>2173.98</v>
      </c>
      <c r="P7706">
        <v>2928</v>
      </c>
      <c r="Q7706" s="4" t="s">
        <v>23</v>
      </c>
      <c r="R7706" s="4" t="s">
        <v>47</v>
      </c>
      <c r="S7706">
        <v>2</v>
      </c>
    </row>
    <row r="7707" spans="1:19">
      <c r="A7707" s="4" t="s">
        <v>7914</v>
      </c>
      <c r="B7707" s="4" t="s">
        <v>183</v>
      </c>
      <c r="C7707" s="4" t="s">
        <v>177</v>
      </c>
      <c r="D7707" s="4" t="s">
        <v>103</v>
      </c>
      <c r="E7707" s="4" t="s">
        <v>197</v>
      </c>
      <c r="F7707" s="3">
        <v>43029</v>
      </c>
      <c r="G7707" s="3">
        <v>43035</v>
      </c>
      <c r="H7707">
        <v>0</v>
      </c>
      <c r="I7707" s="4" t="s">
        <v>9014</v>
      </c>
      <c r="J7707" s="4" t="s">
        <v>9015</v>
      </c>
      <c r="K7707" s="4" t="s">
        <v>9012</v>
      </c>
      <c r="L7707">
        <v>55</v>
      </c>
      <c r="M7707" s="4" t="s">
        <v>26</v>
      </c>
      <c r="N7707">
        <v>1992</v>
      </c>
      <c r="O7707">
        <v>3922.42</v>
      </c>
      <c r="P7707">
        <v>6837</v>
      </c>
      <c r="Q7707" s="4" t="s">
        <v>23</v>
      </c>
      <c r="R7707" s="4" t="s">
        <v>24</v>
      </c>
      <c r="S7707">
        <v>6</v>
      </c>
    </row>
    <row r="7708" spans="1:19">
      <c r="A7708" s="4" t="s">
        <v>7915</v>
      </c>
      <c r="B7708" s="4" t="s">
        <v>183</v>
      </c>
      <c r="C7708" s="4" t="s">
        <v>199</v>
      </c>
      <c r="D7708" s="4" t="s">
        <v>41</v>
      </c>
      <c r="E7708" s="4" t="s">
        <v>172</v>
      </c>
      <c r="F7708" s="3">
        <v>43029</v>
      </c>
      <c r="G7708" s="3">
        <v>43085</v>
      </c>
      <c r="H7708">
        <v>5543</v>
      </c>
      <c r="I7708" s="4" t="s">
        <v>9014</v>
      </c>
      <c r="J7708" s="4" t="s">
        <v>9015</v>
      </c>
      <c r="K7708" s="4" t="s">
        <v>9010</v>
      </c>
      <c r="L7708">
        <v>5482</v>
      </c>
      <c r="M7708" s="4" t="s">
        <v>36</v>
      </c>
      <c r="N7708">
        <v>1998</v>
      </c>
      <c r="O7708">
        <v>2714.9</v>
      </c>
      <c r="P7708">
        <v>2641</v>
      </c>
      <c r="Q7708" s="4" t="s">
        <v>23</v>
      </c>
      <c r="R7708" s="4" t="s">
        <v>21</v>
      </c>
      <c r="S7708">
        <v>56</v>
      </c>
    </row>
    <row r="7709" spans="1:19">
      <c r="A7709" s="4" t="s">
        <v>7916</v>
      </c>
      <c r="B7709" s="4" t="s">
        <v>246</v>
      </c>
      <c r="C7709" s="4" t="s">
        <v>171</v>
      </c>
      <c r="D7709" s="4" t="s">
        <v>52</v>
      </c>
      <c r="E7709" s="4" t="s">
        <v>197</v>
      </c>
      <c r="F7709" s="3">
        <v>43029</v>
      </c>
      <c r="G7709" s="3">
        <v>43068</v>
      </c>
      <c r="H7709">
        <v>0</v>
      </c>
      <c r="I7709" s="4" t="s">
        <v>9021</v>
      </c>
      <c r="J7709" s="4" t="s">
        <v>9019</v>
      </c>
      <c r="K7709" s="4" t="s">
        <v>9010</v>
      </c>
      <c r="L7709">
        <v>1096</v>
      </c>
      <c r="M7709" s="4" t="s">
        <v>46</v>
      </c>
      <c r="N7709">
        <v>1999</v>
      </c>
      <c r="O7709">
        <v>1197.44</v>
      </c>
      <c r="P7709">
        <v>2570</v>
      </c>
      <c r="Q7709" s="4" t="s">
        <v>23</v>
      </c>
      <c r="R7709" s="4" t="s">
        <v>24</v>
      </c>
      <c r="S7709">
        <v>39</v>
      </c>
    </row>
    <row r="7710" spans="1:19">
      <c r="A7710" s="4" t="s">
        <v>7917</v>
      </c>
      <c r="B7710" s="4" t="s">
        <v>304</v>
      </c>
      <c r="C7710" s="4" t="s">
        <v>171</v>
      </c>
      <c r="D7710" s="4" t="s">
        <v>111</v>
      </c>
      <c r="E7710" s="4" t="s">
        <v>197</v>
      </c>
      <c r="F7710" s="3">
        <v>43029</v>
      </c>
      <c r="G7710" s="3">
        <v>43036</v>
      </c>
      <c r="H7710">
        <v>0</v>
      </c>
      <c r="I7710" s="4" t="s">
        <v>9014</v>
      </c>
      <c r="J7710" s="4" t="s">
        <v>9015</v>
      </c>
      <c r="K7710" s="4" t="s">
        <v>9010</v>
      </c>
      <c r="L7710">
        <v>1096</v>
      </c>
      <c r="M7710" s="4" t="s">
        <v>33</v>
      </c>
      <c r="N7710">
        <v>1988</v>
      </c>
      <c r="O7710">
        <v>1376.8</v>
      </c>
      <c r="P7710">
        <v>1165</v>
      </c>
      <c r="Q7710" s="4" t="s">
        <v>112</v>
      </c>
      <c r="R7710" s="4" t="s">
        <v>24</v>
      </c>
      <c r="S7710">
        <v>7</v>
      </c>
    </row>
    <row r="7711" spans="1:19">
      <c r="A7711" s="4" t="s">
        <v>7918</v>
      </c>
      <c r="B7711" s="4" t="s">
        <v>304</v>
      </c>
      <c r="C7711" s="4" t="s">
        <v>192</v>
      </c>
      <c r="D7711" s="4" t="s">
        <v>66</v>
      </c>
      <c r="E7711" s="4" t="s">
        <v>197</v>
      </c>
      <c r="F7711" s="3">
        <v>43029</v>
      </c>
      <c r="G7711" s="3">
        <v>43035</v>
      </c>
      <c r="H7711">
        <v>0</v>
      </c>
      <c r="I7711" s="4" t="s">
        <v>9014</v>
      </c>
      <c r="J7711" s="4" t="s">
        <v>9015</v>
      </c>
      <c r="K7711" s="4" t="s">
        <v>9012</v>
      </c>
      <c r="L7711">
        <v>3393</v>
      </c>
      <c r="M7711" s="4" t="s">
        <v>33</v>
      </c>
      <c r="N7711">
        <v>2007</v>
      </c>
      <c r="O7711">
        <v>894.33</v>
      </c>
      <c r="P7711">
        <v>1635</v>
      </c>
      <c r="Q7711" s="4" t="s">
        <v>67</v>
      </c>
      <c r="R7711" s="4" t="s">
        <v>24</v>
      </c>
      <c r="S7711">
        <v>6</v>
      </c>
    </row>
    <row r="7712" spans="1:19">
      <c r="A7712" s="4" t="s">
        <v>7919</v>
      </c>
      <c r="B7712" s="4" t="s">
        <v>174</v>
      </c>
      <c r="C7712" s="4" t="s">
        <v>9011</v>
      </c>
      <c r="D7712" s="4" t="s">
        <v>29</v>
      </c>
      <c r="E7712" s="4" t="s">
        <v>197</v>
      </c>
      <c r="F7712" s="3">
        <v>43029</v>
      </c>
      <c r="G7712" s="3">
        <v>43039</v>
      </c>
      <c r="H7712">
        <v>0</v>
      </c>
      <c r="I7712" s="4" t="s">
        <v>9016</v>
      </c>
      <c r="J7712" s="4" t="s">
        <v>9015</v>
      </c>
      <c r="K7712" s="4" t="s">
        <v>9010</v>
      </c>
      <c r="L7712">
        <v>4821</v>
      </c>
      <c r="M7712" s="4" t="s">
        <v>26</v>
      </c>
      <c r="N7712">
        <v>2012</v>
      </c>
      <c r="O7712">
        <v>587.34</v>
      </c>
      <c r="P7712">
        <v>1356</v>
      </c>
      <c r="Q7712" s="4" t="s">
        <v>30</v>
      </c>
      <c r="R7712" s="4" t="s">
        <v>24</v>
      </c>
      <c r="S7712">
        <v>10</v>
      </c>
    </row>
    <row r="7713" spans="1:19">
      <c r="A7713" s="4" t="s">
        <v>7920</v>
      </c>
      <c r="B7713" s="4" t="s">
        <v>174</v>
      </c>
      <c r="C7713" s="4" t="s">
        <v>9011</v>
      </c>
      <c r="D7713" s="4" t="s">
        <v>110</v>
      </c>
      <c r="E7713" s="4" t="s">
        <v>172</v>
      </c>
      <c r="F7713" s="3">
        <v>43029</v>
      </c>
      <c r="G7713" s="3">
        <v>43037</v>
      </c>
      <c r="H7713">
        <v>4732</v>
      </c>
      <c r="I7713" s="4" t="s">
        <v>9016</v>
      </c>
      <c r="J7713" s="4" t="s">
        <v>9015</v>
      </c>
      <c r="K7713" s="4" t="s">
        <v>9010</v>
      </c>
      <c r="L7713">
        <v>4821</v>
      </c>
      <c r="M7713" s="4" t="s">
        <v>60</v>
      </c>
      <c r="N7713">
        <v>1997</v>
      </c>
      <c r="O7713">
        <v>291.27</v>
      </c>
      <c r="P7713">
        <v>586</v>
      </c>
      <c r="Q7713" s="4" t="s">
        <v>23</v>
      </c>
      <c r="R7713" s="4" t="s">
        <v>24</v>
      </c>
      <c r="S7713">
        <v>8</v>
      </c>
    </row>
    <row r="7714" spans="1:19">
      <c r="A7714" s="4" t="s">
        <v>7921</v>
      </c>
      <c r="B7714" s="4" t="s">
        <v>174</v>
      </c>
      <c r="C7714" s="4" t="s">
        <v>177</v>
      </c>
      <c r="D7714" s="4" t="s">
        <v>41</v>
      </c>
      <c r="E7714" s="4" t="s">
        <v>172</v>
      </c>
      <c r="F7714" s="3">
        <v>43029</v>
      </c>
      <c r="G7714" s="3">
        <v>43046</v>
      </c>
      <c r="H7714">
        <v>55</v>
      </c>
      <c r="I7714" s="4" t="s">
        <v>9016</v>
      </c>
      <c r="J7714" s="4" t="s">
        <v>9015</v>
      </c>
      <c r="K7714" s="4" t="s">
        <v>9012</v>
      </c>
      <c r="L7714">
        <v>55</v>
      </c>
      <c r="M7714" s="4" t="s">
        <v>36</v>
      </c>
      <c r="N7714">
        <v>1998</v>
      </c>
      <c r="O7714">
        <v>2714.9</v>
      </c>
      <c r="P7714">
        <v>2641</v>
      </c>
      <c r="Q7714" s="4" t="s">
        <v>23</v>
      </c>
      <c r="R7714" s="4" t="s">
        <v>21</v>
      </c>
      <c r="S7714">
        <v>17</v>
      </c>
    </row>
    <row r="7715" spans="1:19">
      <c r="A7715" s="4" t="s">
        <v>7922</v>
      </c>
      <c r="B7715" s="4" t="s">
        <v>263</v>
      </c>
      <c r="C7715" s="4" t="s">
        <v>179</v>
      </c>
      <c r="D7715" s="4" t="s">
        <v>123</v>
      </c>
      <c r="E7715" s="4" t="s">
        <v>197</v>
      </c>
      <c r="F7715" s="3">
        <v>43029</v>
      </c>
      <c r="G7715" s="3">
        <v>43038</v>
      </c>
      <c r="H7715">
        <v>0</v>
      </c>
      <c r="I7715" s="4" t="s">
        <v>9021</v>
      </c>
      <c r="J7715" s="4" t="s">
        <v>9019</v>
      </c>
      <c r="K7715" s="4" t="s">
        <v>9010</v>
      </c>
      <c r="L7715">
        <v>550</v>
      </c>
      <c r="M7715" s="4" t="s">
        <v>39</v>
      </c>
      <c r="N7715">
        <v>1989</v>
      </c>
      <c r="O7715">
        <v>3838.39</v>
      </c>
      <c r="P7715">
        <v>8274</v>
      </c>
      <c r="Q7715" s="4" t="s">
        <v>23</v>
      </c>
      <c r="R7715" s="4" t="s">
        <v>24</v>
      </c>
      <c r="S7715">
        <v>9</v>
      </c>
    </row>
    <row r="7716" spans="1:19">
      <c r="A7716" s="4" t="s">
        <v>7923</v>
      </c>
      <c r="B7716" s="4" t="s">
        <v>263</v>
      </c>
      <c r="C7716" s="4" t="s">
        <v>199</v>
      </c>
      <c r="D7716" s="4" t="s">
        <v>117</v>
      </c>
      <c r="E7716" s="4" t="s">
        <v>197</v>
      </c>
      <c r="F7716" s="3">
        <v>43029</v>
      </c>
      <c r="G7716" s="3">
        <v>43037</v>
      </c>
      <c r="H7716">
        <v>0</v>
      </c>
      <c r="I7716" s="4" t="s">
        <v>9021</v>
      </c>
      <c r="J7716" s="4" t="s">
        <v>9019</v>
      </c>
      <c r="K7716" s="4" t="s">
        <v>9010</v>
      </c>
      <c r="L7716">
        <v>5482</v>
      </c>
      <c r="M7716" s="4" t="s">
        <v>26</v>
      </c>
      <c r="N7716">
        <v>1996</v>
      </c>
      <c r="O7716">
        <v>439.21</v>
      </c>
      <c r="P7716">
        <v>792</v>
      </c>
      <c r="Q7716" s="4" t="s">
        <v>23</v>
      </c>
      <c r="R7716" s="4" t="s">
        <v>24</v>
      </c>
      <c r="S7716">
        <v>8</v>
      </c>
    </row>
    <row r="7717" spans="1:19">
      <c r="A7717" s="4" t="s">
        <v>7924</v>
      </c>
      <c r="B7717" s="4" t="s">
        <v>196</v>
      </c>
      <c r="C7717" s="4" t="s">
        <v>177</v>
      </c>
      <c r="D7717" s="4" t="s">
        <v>85</v>
      </c>
      <c r="E7717" s="4" t="s">
        <v>172</v>
      </c>
      <c r="F7717" s="3">
        <v>43029</v>
      </c>
      <c r="G7717" s="3">
        <v>43038</v>
      </c>
      <c r="H7717">
        <v>52</v>
      </c>
      <c r="I7717" s="4" t="s">
        <v>9016</v>
      </c>
      <c r="J7717" s="4" t="s">
        <v>9015</v>
      </c>
      <c r="K7717" s="4" t="s">
        <v>9012</v>
      </c>
      <c r="L7717">
        <v>55</v>
      </c>
      <c r="M7717" s="4" t="s">
        <v>46</v>
      </c>
      <c r="N7717">
        <v>1985</v>
      </c>
      <c r="O7717">
        <v>375.43</v>
      </c>
      <c r="P7717">
        <v>1190</v>
      </c>
      <c r="Q7717" s="4" t="s">
        <v>23</v>
      </c>
      <c r="R7717" s="4" t="s">
        <v>24</v>
      </c>
      <c r="S7717">
        <v>9</v>
      </c>
    </row>
    <row r="7718" spans="1:19">
      <c r="A7718" s="4" t="s">
        <v>7925</v>
      </c>
      <c r="B7718" s="4" t="s">
        <v>343</v>
      </c>
      <c r="C7718" s="4" t="s">
        <v>179</v>
      </c>
      <c r="D7718" s="4" t="s">
        <v>66</v>
      </c>
      <c r="E7718" s="4" t="s">
        <v>197</v>
      </c>
      <c r="F7718" s="3">
        <v>43029</v>
      </c>
      <c r="G7718" s="3">
        <v>43030</v>
      </c>
      <c r="H7718">
        <v>0</v>
      </c>
      <c r="I7718" s="4" t="s">
        <v>9016</v>
      </c>
      <c r="J7718" s="4" t="s">
        <v>9015</v>
      </c>
      <c r="K7718" s="4" t="s">
        <v>9010</v>
      </c>
      <c r="L7718">
        <v>550</v>
      </c>
      <c r="M7718" s="4" t="s">
        <v>33</v>
      </c>
      <c r="N7718">
        <v>2007</v>
      </c>
      <c r="O7718">
        <v>894.33</v>
      </c>
      <c r="P7718">
        <v>1635</v>
      </c>
      <c r="Q7718" s="4" t="s">
        <v>67</v>
      </c>
      <c r="R7718" s="4" t="s">
        <v>24</v>
      </c>
      <c r="S7718">
        <v>1</v>
      </c>
    </row>
    <row r="7719" spans="1:19">
      <c r="A7719" s="4" t="s">
        <v>7926</v>
      </c>
      <c r="B7719" s="4" t="s">
        <v>219</v>
      </c>
      <c r="C7719" s="4" t="s">
        <v>179</v>
      </c>
      <c r="D7719" s="4" t="s">
        <v>49</v>
      </c>
      <c r="E7719" s="4" t="s">
        <v>197</v>
      </c>
      <c r="F7719" s="3">
        <v>43029</v>
      </c>
      <c r="G7719" s="3">
        <v>43083</v>
      </c>
      <c r="H7719">
        <v>0</v>
      </c>
      <c r="I7719" s="4" t="s">
        <v>9026</v>
      </c>
      <c r="J7719" s="4" t="s">
        <v>9024</v>
      </c>
      <c r="K7719" s="4" t="s">
        <v>9010</v>
      </c>
      <c r="L7719">
        <v>550</v>
      </c>
      <c r="M7719" s="4" t="s">
        <v>9322</v>
      </c>
      <c r="N7719">
        <v>2010</v>
      </c>
      <c r="O7719">
        <v>587.72</v>
      </c>
      <c r="P7719">
        <v>1501</v>
      </c>
      <c r="Q7719" s="4" t="s">
        <v>23</v>
      </c>
      <c r="R7719" s="4" t="s">
        <v>24</v>
      </c>
      <c r="S7719">
        <v>54</v>
      </c>
    </row>
    <row r="7720" spans="1:19">
      <c r="A7720" s="4" t="s">
        <v>7927</v>
      </c>
      <c r="B7720" s="4" t="s">
        <v>230</v>
      </c>
      <c r="C7720" s="4" t="s">
        <v>179</v>
      </c>
      <c r="D7720" s="4" t="s">
        <v>38</v>
      </c>
      <c r="E7720" s="4" t="s">
        <v>197</v>
      </c>
      <c r="F7720" s="3">
        <v>43029</v>
      </c>
      <c r="G7720" s="3">
        <v>43031</v>
      </c>
      <c r="H7720">
        <v>0</v>
      </c>
      <c r="I7720" s="4" t="s">
        <v>9026</v>
      </c>
      <c r="J7720" s="4" t="s">
        <v>9024</v>
      </c>
      <c r="K7720" s="4" t="s">
        <v>9010</v>
      </c>
      <c r="L7720">
        <v>550</v>
      </c>
      <c r="M7720" s="4" t="s">
        <v>39</v>
      </c>
      <c r="N7720">
        <v>1993</v>
      </c>
      <c r="O7720">
        <v>4269.8999999999996</v>
      </c>
      <c r="P7720">
        <v>6472</v>
      </c>
      <c r="Q7720" s="4" t="s">
        <v>23</v>
      </c>
      <c r="R7720" s="4" t="s">
        <v>40</v>
      </c>
      <c r="S7720">
        <v>2</v>
      </c>
    </row>
    <row r="7721" spans="1:19">
      <c r="A7721" s="4" t="s">
        <v>7928</v>
      </c>
      <c r="B7721" s="4" t="s">
        <v>230</v>
      </c>
      <c r="C7721" s="4" t="s">
        <v>179</v>
      </c>
      <c r="D7721" s="4" t="s">
        <v>86</v>
      </c>
      <c r="E7721" s="4" t="s">
        <v>172</v>
      </c>
      <c r="F7721" s="3">
        <v>43029</v>
      </c>
      <c r="G7721" s="3">
        <v>43035</v>
      </c>
      <c r="H7721">
        <v>575</v>
      </c>
      <c r="I7721" s="4" t="s">
        <v>9026</v>
      </c>
      <c r="J7721" s="4" t="s">
        <v>9024</v>
      </c>
      <c r="K7721" s="4" t="s">
        <v>9010</v>
      </c>
      <c r="L7721">
        <v>550</v>
      </c>
      <c r="M7721" s="4" t="s">
        <v>26</v>
      </c>
      <c r="N7721">
        <v>1985</v>
      </c>
      <c r="O7721">
        <v>2741.37</v>
      </c>
      <c r="P7721">
        <v>9226</v>
      </c>
      <c r="Q7721" s="4" t="s">
        <v>23</v>
      </c>
      <c r="R7721" s="4" t="s">
        <v>24</v>
      </c>
      <c r="S7721">
        <v>6</v>
      </c>
    </row>
    <row r="7722" spans="1:19">
      <c r="A7722" s="4" t="s">
        <v>7929</v>
      </c>
      <c r="B7722" s="4" t="s">
        <v>201</v>
      </c>
      <c r="C7722" s="4" t="s">
        <v>179</v>
      </c>
      <c r="D7722" s="4" t="s">
        <v>72</v>
      </c>
      <c r="E7722" s="4" t="s">
        <v>197</v>
      </c>
      <c r="F7722" s="3">
        <v>43029</v>
      </c>
      <c r="G7722" s="3">
        <v>43038</v>
      </c>
      <c r="H7722">
        <v>0</v>
      </c>
      <c r="I7722" s="4" t="s">
        <v>9026</v>
      </c>
      <c r="J7722" s="4" t="s">
        <v>9024</v>
      </c>
      <c r="K7722" s="4" t="s">
        <v>9010</v>
      </c>
      <c r="L7722">
        <v>550</v>
      </c>
      <c r="M7722" s="4" t="s">
        <v>73</v>
      </c>
      <c r="N7722">
        <v>2003</v>
      </c>
      <c r="O7722">
        <v>692.19</v>
      </c>
      <c r="P7722">
        <v>1922</v>
      </c>
      <c r="Q7722" s="4" t="s">
        <v>23</v>
      </c>
      <c r="R7722" s="4" t="s">
        <v>24</v>
      </c>
      <c r="S7722">
        <v>9</v>
      </c>
    </row>
    <row r="7723" spans="1:19">
      <c r="A7723" s="4" t="s">
        <v>7930</v>
      </c>
      <c r="B7723" s="4" t="s">
        <v>189</v>
      </c>
      <c r="C7723" s="4" t="s">
        <v>177</v>
      </c>
      <c r="D7723" s="4" t="s">
        <v>48</v>
      </c>
      <c r="E7723" s="4" t="s">
        <v>197</v>
      </c>
      <c r="F7723" s="3">
        <v>43029</v>
      </c>
      <c r="G7723" s="3">
        <v>43040</v>
      </c>
      <c r="H7723">
        <v>0</v>
      </c>
      <c r="I7723" s="4" t="s">
        <v>9016</v>
      </c>
      <c r="J7723" s="4" t="s">
        <v>9015</v>
      </c>
      <c r="K7723" s="4" t="s">
        <v>9012</v>
      </c>
      <c r="L7723">
        <v>55</v>
      </c>
      <c r="M7723" s="4" t="s">
        <v>39</v>
      </c>
      <c r="N7723">
        <v>1998</v>
      </c>
      <c r="O7723">
        <v>217.87</v>
      </c>
      <c r="P7723">
        <v>551</v>
      </c>
      <c r="Q7723" s="4" t="s">
        <v>23</v>
      </c>
      <c r="R7723" s="4" t="s">
        <v>24</v>
      </c>
      <c r="S7723">
        <v>11</v>
      </c>
    </row>
    <row r="7724" spans="1:19">
      <c r="A7724" s="4" t="s">
        <v>7931</v>
      </c>
      <c r="B7724" s="4" t="s">
        <v>232</v>
      </c>
      <c r="C7724" s="4" t="s">
        <v>192</v>
      </c>
      <c r="D7724" s="4" t="s">
        <v>99</v>
      </c>
      <c r="E7724" s="4" t="s">
        <v>172</v>
      </c>
      <c r="F7724" s="3">
        <v>43029</v>
      </c>
      <c r="G7724" s="3">
        <v>43037</v>
      </c>
      <c r="H7724">
        <v>3612</v>
      </c>
      <c r="I7724" s="4" t="s">
        <v>9021</v>
      </c>
      <c r="J7724" s="4" t="s">
        <v>9019</v>
      </c>
      <c r="K7724" s="4" t="s">
        <v>9012</v>
      </c>
      <c r="L7724">
        <v>3393</v>
      </c>
      <c r="M7724" s="4" t="s">
        <v>33</v>
      </c>
      <c r="N7724">
        <v>2003</v>
      </c>
      <c r="O7724">
        <v>1419.98</v>
      </c>
      <c r="P7724">
        <v>4018</v>
      </c>
      <c r="Q7724" s="4" t="s">
        <v>23</v>
      </c>
      <c r="R7724" s="4" t="s">
        <v>24</v>
      </c>
      <c r="S7724">
        <v>8</v>
      </c>
    </row>
    <row r="7725" spans="1:19">
      <c r="A7725" s="4" t="s">
        <v>7932</v>
      </c>
      <c r="B7725" s="4" t="s">
        <v>216</v>
      </c>
      <c r="C7725" s="4" t="s">
        <v>177</v>
      </c>
      <c r="D7725" s="4" t="s">
        <v>126</v>
      </c>
      <c r="E7725" s="4" t="s">
        <v>197</v>
      </c>
      <c r="F7725" s="3">
        <v>43029</v>
      </c>
      <c r="G7725" s="3">
        <v>43033</v>
      </c>
      <c r="H7725">
        <v>0</v>
      </c>
      <c r="I7725" s="4" t="s">
        <v>9018</v>
      </c>
      <c r="J7725" s="4" t="s">
        <v>9019</v>
      </c>
      <c r="K7725" s="4" t="s">
        <v>9012</v>
      </c>
      <c r="L7725">
        <v>55</v>
      </c>
      <c r="M7725" s="4" t="s">
        <v>33</v>
      </c>
      <c r="N7725">
        <v>2010</v>
      </c>
      <c r="O7725">
        <v>71.12</v>
      </c>
      <c r="P7725">
        <v>144</v>
      </c>
      <c r="Q7725" s="4" t="s">
        <v>23</v>
      </c>
      <c r="R7725" s="4" t="s">
        <v>24</v>
      </c>
      <c r="S7725">
        <v>4</v>
      </c>
    </row>
    <row r="7726" spans="1:19">
      <c r="A7726" s="4" t="s">
        <v>7933</v>
      </c>
      <c r="B7726" s="4" t="s">
        <v>235</v>
      </c>
      <c r="C7726" s="4" t="s">
        <v>9011</v>
      </c>
      <c r="D7726" s="4" t="s">
        <v>80</v>
      </c>
      <c r="E7726" s="4" t="s">
        <v>172</v>
      </c>
      <c r="F7726" s="3">
        <v>43029</v>
      </c>
      <c r="G7726" s="3">
        <v>43084</v>
      </c>
      <c r="H7726">
        <v>4970</v>
      </c>
      <c r="I7726" s="4" t="s">
        <v>9018</v>
      </c>
      <c r="J7726" s="4" t="s">
        <v>9019</v>
      </c>
      <c r="K7726" s="4" t="s">
        <v>9010</v>
      </c>
      <c r="L7726">
        <v>4821</v>
      </c>
      <c r="M7726" s="4" t="s">
        <v>9322</v>
      </c>
      <c r="N7726">
        <v>2011</v>
      </c>
      <c r="O7726">
        <v>527.11</v>
      </c>
      <c r="P7726">
        <v>1428</v>
      </c>
      <c r="Q7726" s="4" t="s">
        <v>23</v>
      </c>
      <c r="R7726" s="4" t="s">
        <v>21</v>
      </c>
      <c r="S7726">
        <v>55</v>
      </c>
    </row>
    <row r="7727" spans="1:19">
      <c r="A7727" s="4" t="s">
        <v>7934</v>
      </c>
      <c r="B7727" s="4" t="s">
        <v>235</v>
      </c>
      <c r="C7727" s="4" t="s">
        <v>192</v>
      </c>
      <c r="D7727" s="4" t="s">
        <v>63</v>
      </c>
      <c r="E7727" s="4" t="s">
        <v>172</v>
      </c>
      <c r="F7727" s="3">
        <v>43029</v>
      </c>
      <c r="G7727" s="3">
        <v>43039</v>
      </c>
      <c r="H7727">
        <v>2995</v>
      </c>
      <c r="I7727" s="4" t="s">
        <v>9018</v>
      </c>
      <c r="J7727" s="4" t="s">
        <v>9019</v>
      </c>
      <c r="K7727" s="4" t="s">
        <v>9012</v>
      </c>
      <c r="L7727">
        <v>3393</v>
      </c>
      <c r="M7727" s="4" t="s">
        <v>33</v>
      </c>
      <c r="N7727">
        <v>1995</v>
      </c>
      <c r="O7727">
        <v>5158.71</v>
      </c>
      <c r="P7727">
        <v>17479</v>
      </c>
      <c r="Q7727" s="4" t="s">
        <v>64</v>
      </c>
      <c r="R7727" s="4" t="s">
        <v>24</v>
      </c>
      <c r="S7727">
        <v>10</v>
      </c>
    </row>
    <row r="7728" spans="1:19">
      <c r="A7728" s="4" t="s">
        <v>7935</v>
      </c>
      <c r="B7728" s="4" t="s">
        <v>261</v>
      </c>
      <c r="C7728" s="4" t="s">
        <v>179</v>
      </c>
      <c r="D7728" s="4" t="s">
        <v>126</v>
      </c>
      <c r="E7728" s="4" t="s">
        <v>172</v>
      </c>
      <c r="F7728" s="3">
        <v>43030</v>
      </c>
      <c r="G7728" s="3">
        <v>43099</v>
      </c>
      <c r="H7728">
        <v>546</v>
      </c>
      <c r="I7728" s="4" t="s">
        <v>9021</v>
      </c>
      <c r="J7728" s="4" t="s">
        <v>9019</v>
      </c>
      <c r="K7728" s="4" t="s">
        <v>9010</v>
      </c>
      <c r="L7728">
        <v>550</v>
      </c>
      <c r="M7728" s="4" t="s">
        <v>33</v>
      </c>
      <c r="N7728">
        <v>2010</v>
      </c>
      <c r="O7728">
        <v>71.12</v>
      </c>
      <c r="P7728">
        <v>144</v>
      </c>
      <c r="Q7728" s="4" t="s">
        <v>23</v>
      </c>
      <c r="R7728" s="4" t="s">
        <v>24</v>
      </c>
      <c r="S7728">
        <v>69</v>
      </c>
    </row>
    <row r="7729" spans="1:19">
      <c r="A7729" s="4" t="s">
        <v>7936</v>
      </c>
      <c r="B7729" s="4" t="s">
        <v>261</v>
      </c>
      <c r="C7729" s="4" t="s">
        <v>171</v>
      </c>
      <c r="D7729" s="4" t="s">
        <v>65</v>
      </c>
      <c r="E7729" s="4" t="s">
        <v>172</v>
      </c>
      <c r="F7729" s="3">
        <v>43030</v>
      </c>
      <c r="G7729" s="3">
        <v>43089</v>
      </c>
      <c r="H7729">
        <v>1184</v>
      </c>
      <c r="I7729" s="4" t="s">
        <v>9021</v>
      </c>
      <c r="J7729" s="4" t="s">
        <v>9019</v>
      </c>
      <c r="K7729" s="4" t="s">
        <v>9010</v>
      </c>
      <c r="L7729">
        <v>1096</v>
      </c>
      <c r="M7729" s="4" t="s">
        <v>33</v>
      </c>
      <c r="N7729">
        <v>1990</v>
      </c>
      <c r="O7729">
        <v>2520.83</v>
      </c>
      <c r="P7729">
        <v>3502</v>
      </c>
      <c r="Q7729" s="4" t="s">
        <v>23</v>
      </c>
      <c r="R7729" s="4" t="s">
        <v>24</v>
      </c>
      <c r="S7729">
        <v>59</v>
      </c>
    </row>
    <row r="7730" spans="1:19">
      <c r="A7730" s="4" t="s">
        <v>7937</v>
      </c>
      <c r="B7730" s="4" t="s">
        <v>246</v>
      </c>
      <c r="C7730" s="4" t="s">
        <v>199</v>
      </c>
      <c r="D7730" s="4" t="s">
        <v>99</v>
      </c>
      <c r="E7730" s="4" t="s">
        <v>172</v>
      </c>
      <c r="F7730" s="3">
        <v>43030</v>
      </c>
      <c r="G7730" s="3">
        <v>43032</v>
      </c>
      <c r="H7730">
        <v>5500</v>
      </c>
      <c r="I7730" s="4" t="s">
        <v>9021</v>
      </c>
      <c r="J7730" s="4" t="s">
        <v>9019</v>
      </c>
      <c r="K7730" s="4" t="s">
        <v>9010</v>
      </c>
      <c r="L7730">
        <v>5482</v>
      </c>
      <c r="M7730" s="4" t="s">
        <v>33</v>
      </c>
      <c r="N7730">
        <v>2003</v>
      </c>
      <c r="O7730">
        <v>1419.98</v>
      </c>
      <c r="P7730">
        <v>4018</v>
      </c>
      <c r="Q7730" s="4" t="s">
        <v>23</v>
      </c>
      <c r="R7730" s="4" t="s">
        <v>24</v>
      </c>
      <c r="S7730">
        <v>2</v>
      </c>
    </row>
    <row r="7731" spans="1:19">
      <c r="A7731" s="4" t="s">
        <v>7938</v>
      </c>
      <c r="B7731" s="4" t="s">
        <v>304</v>
      </c>
      <c r="C7731" s="4" t="s">
        <v>192</v>
      </c>
      <c r="D7731" s="4" t="s">
        <v>48</v>
      </c>
      <c r="E7731" s="4" t="s">
        <v>172</v>
      </c>
      <c r="F7731" s="3">
        <v>43030</v>
      </c>
      <c r="G7731" s="3">
        <v>43032</v>
      </c>
      <c r="H7731">
        <v>3616</v>
      </c>
      <c r="I7731" s="4" t="s">
        <v>9014</v>
      </c>
      <c r="J7731" s="4" t="s">
        <v>9015</v>
      </c>
      <c r="K7731" s="4" t="s">
        <v>9012</v>
      </c>
      <c r="L7731">
        <v>3393</v>
      </c>
      <c r="M7731" s="4" t="s">
        <v>39</v>
      </c>
      <c r="N7731">
        <v>1998</v>
      </c>
      <c r="O7731">
        <v>217.87</v>
      </c>
      <c r="P7731">
        <v>551</v>
      </c>
      <c r="Q7731" s="4" t="s">
        <v>23</v>
      </c>
      <c r="R7731" s="4" t="s">
        <v>24</v>
      </c>
      <c r="S7731">
        <v>2</v>
      </c>
    </row>
    <row r="7732" spans="1:19">
      <c r="A7732" s="4" t="s">
        <v>7939</v>
      </c>
      <c r="B7732" s="4" t="s">
        <v>279</v>
      </c>
      <c r="C7732" s="4" t="s">
        <v>265</v>
      </c>
      <c r="D7732" s="4" t="s">
        <v>82</v>
      </c>
      <c r="E7732" s="4" t="s">
        <v>197</v>
      </c>
      <c r="F7732" s="3">
        <v>43030</v>
      </c>
      <c r="G7732" s="3">
        <v>43069</v>
      </c>
      <c r="H7732">
        <v>0</v>
      </c>
      <c r="I7732" s="4" t="s">
        <v>9018</v>
      </c>
      <c r="J7732" s="4" t="s">
        <v>9019</v>
      </c>
      <c r="K7732" s="4" t="s">
        <v>9013</v>
      </c>
      <c r="L7732">
        <v>26768</v>
      </c>
      <c r="M7732" s="4" t="s">
        <v>36</v>
      </c>
      <c r="N7732">
        <v>1982</v>
      </c>
      <c r="O7732">
        <v>11698.03</v>
      </c>
      <c r="P7732">
        <v>34288</v>
      </c>
      <c r="Q7732" s="4" t="s">
        <v>23</v>
      </c>
      <c r="R7732" s="4" t="s">
        <v>24</v>
      </c>
      <c r="S7732">
        <v>39</v>
      </c>
    </row>
    <row r="7733" spans="1:19">
      <c r="A7733" s="4" t="s">
        <v>7940</v>
      </c>
      <c r="B7733" s="4" t="s">
        <v>210</v>
      </c>
      <c r="C7733" s="4" t="s">
        <v>192</v>
      </c>
      <c r="D7733" s="4" t="s">
        <v>88</v>
      </c>
      <c r="E7733" s="4" t="s">
        <v>197</v>
      </c>
      <c r="F7733" s="3">
        <v>43030</v>
      </c>
      <c r="G7733" s="3">
        <v>43034</v>
      </c>
      <c r="H7733">
        <v>0</v>
      </c>
      <c r="I7733" s="4" t="s">
        <v>9021</v>
      </c>
      <c r="J7733" s="4" t="s">
        <v>9019</v>
      </c>
      <c r="K7733" s="4" t="s">
        <v>9012</v>
      </c>
      <c r="L7733">
        <v>3393</v>
      </c>
      <c r="M7733" s="4" t="s">
        <v>46</v>
      </c>
      <c r="N7733">
        <v>1984</v>
      </c>
      <c r="O7733">
        <v>3027.46</v>
      </c>
      <c r="P7733">
        <v>9516</v>
      </c>
      <c r="Q7733" s="4" t="s">
        <v>89</v>
      </c>
      <c r="R7733" s="4" t="s">
        <v>24</v>
      </c>
      <c r="S7733">
        <v>4</v>
      </c>
    </row>
    <row r="7734" spans="1:19">
      <c r="A7734" s="4" t="s">
        <v>7941</v>
      </c>
      <c r="B7734" s="4" t="s">
        <v>174</v>
      </c>
      <c r="C7734" s="4" t="s">
        <v>171</v>
      </c>
      <c r="D7734" s="4" t="s">
        <v>104</v>
      </c>
      <c r="E7734" s="4" t="s">
        <v>172</v>
      </c>
      <c r="F7734" s="3">
        <v>43030</v>
      </c>
      <c r="G7734" s="3">
        <v>43098</v>
      </c>
      <c r="H7734">
        <v>1087</v>
      </c>
      <c r="I7734" s="4" t="s">
        <v>9016</v>
      </c>
      <c r="J7734" s="4" t="s">
        <v>9015</v>
      </c>
      <c r="K7734" s="4" t="s">
        <v>9010</v>
      </c>
      <c r="L7734">
        <v>1096</v>
      </c>
      <c r="M7734" s="4" t="s">
        <v>9322</v>
      </c>
      <c r="N7734">
        <v>1983</v>
      </c>
      <c r="O7734">
        <v>1008.06</v>
      </c>
      <c r="P7734">
        <v>1238</v>
      </c>
      <c r="Q7734" s="4" t="s">
        <v>23</v>
      </c>
      <c r="R7734" s="4" t="s">
        <v>24</v>
      </c>
      <c r="S7734">
        <v>68</v>
      </c>
    </row>
    <row r="7735" spans="1:19">
      <c r="A7735" s="4" t="s">
        <v>7942</v>
      </c>
      <c r="B7735" s="4" t="s">
        <v>174</v>
      </c>
      <c r="C7735" s="4" t="s">
        <v>9011</v>
      </c>
      <c r="D7735" s="4" t="s">
        <v>47</v>
      </c>
      <c r="E7735" s="4" t="s">
        <v>172</v>
      </c>
      <c r="F7735" s="3">
        <v>43030</v>
      </c>
      <c r="G7735" s="3">
        <v>43038</v>
      </c>
      <c r="H7735">
        <v>3578</v>
      </c>
      <c r="I7735" s="4" t="s">
        <v>9016</v>
      </c>
      <c r="J7735" s="4" t="s">
        <v>9015</v>
      </c>
      <c r="K7735" s="4" t="s">
        <v>9010</v>
      </c>
      <c r="L7735">
        <v>4821</v>
      </c>
      <c r="M7735" s="4" t="s">
        <v>46</v>
      </c>
      <c r="N7735">
        <v>1986</v>
      </c>
      <c r="O7735">
        <v>2403.58</v>
      </c>
      <c r="P7735">
        <v>8801</v>
      </c>
      <c r="Q7735" s="4" t="s">
        <v>23</v>
      </c>
      <c r="R7735" s="4" t="s">
        <v>24</v>
      </c>
      <c r="S7735">
        <v>8</v>
      </c>
    </row>
    <row r="7736" spans="1:19">
      <c r="A7736" s="4" t="s">
        <v>7943</v>
      </c>
      <c r="B7736" s="4" t="s">
        <v>212</v>
      </c>
      <c r="C7736" s="4" t="s">
        <v>179</v>
      </c>
      <c r="D7736" s="4" t="s">
        <v>59</v>
      </c>
      <c r="E7736" s="4" t="s">
        <v>172</v>
      </c>
      <c r="F7736" s="3">
        <v>43030</v>
      </c>
      <c r="G7736" s="3">
        <v>43037</v>
      </c>
      <c r="H7736">
        <v>544</v>
      </c>
      <c r="I7736" s="4" t="s">
        <v>9023</v>
      </c>
      <c r="J7736" s="4" t="s">
        <v>9024</v>
      </c>
      <c r="K7736" s="4" t="s">
        <v>9010</v>
      </c>
      <c r="L7736">
        <v>550</v>
      </c>
      <c r="M7736" s="4" t="s">
        <v>60</v>
      </c>
      <c r="N7736">
        <v>1988</v>
      </c>
      <c r="O7736">
        <v>2059.9</v>
      </c>
      <c r="P7736">
        <v>3644</v>
      </c>
      <c r="Q7736" s="4" t="s">
        <v>23</v>
      </c>
      <c r="R7736" s="4" t="s">
        <v>24</v>
      </c>
      <c r="S7736">
        <v>7</v>
      </c>
    </row>
    <row r="7737" spans="1:19">
      <c r="A7737" s="4" t="s">
        <v>7944</v>
      </c>
      <c r="B7737" s="4" t="s">
        <v>212</v>
      </c>
      <c r="C7737" s="4" t="s">
        <v>192</v>
      </c>
      <c r="D7737" s="4" t="s">
        <v>44</v>
      </c>
      <c r="E7737" s="4" t="s">
        <v>172</v>
      </c>
      <c r="F7737" s="3">
        <v>43030</v>
      </c>
      <c r="G7737" s="3">
        <v>43037</v>
      </c>
      <c r="H7737">
        <v>3082</v>
      </c>
      <c r="I7737" s="4" t="s">
        <v>9023</v>
      </c>
      <c r="J7737" s="4" t="s">
        <v>9024</v>
      </c>
      <c r="K7737" s="4" t="s">
        <v>9012</v>
      </c>
      <c r="L7737">
        <v>3393</v>
      </c>
      <c r="M7737" s="4" t="s">
        <v>36</v>
      </c>
      <c r="N7737">
        <v>2013</v>
      </c>
      <c r="O7737">
        <v>98.79</v>
      </c>
      <c r="P7737">
        <v>96</v>
      </c>
      <c r="Q7737" s="4" t="s">
        <v>23</v>
      </c>
      <c r="R7737" s="4" t="s">
        <v>35</v>
      </c>
      <c r="S7737">
        <v>7</v>
      </c>
    </row>
    <row r="7738" spans="1:19">
      <c r="A7738" s="4" t="s">
        <v>7945</v>
      </c>
      <c r="B7738" s="4" t="s">
        <v>212</v>
      </c>
      <c r="C7738" s="4" t="s">
        <v>192</v>
      </c>
      <c r="D7738" s="4" t="s">
        <v>76</v>
      </c>
      <c r="E7738" s="4" t="s">
        <v>172</v>
      </c>
      <c r="F7738" s="3">
        <v>43030</v>
      </c>
      <c r="G7738" s="3">
        <v>43032</v>
      </c>
      <c r="H7738">
        <v>3450</v>
      </c>
      <c r="I7738" s="4" t="s">
        <v>9023</v>
      </c>
      <c r="J7738" s="4" t="s">
        <v>9024</v>
      </c>
      <c r="K7738" s="4" t="s">
        <v>9012</v>
      </c>
      <c r="L7738">
        <v>3393</v>
      </c>
      <c r="M7738" s="4" t="s">
        <v>9322</v>
      </c>
      <c r="N7738">
        <v>1997</v>
      </c>
      <c r="O7738">
        <v>8170.38</v>
      </c>
      <c r="P7738">
        <v>16499</v>
      </c>
      <c r="Q7738" s="4" t="s">
        <v>77</v>
      </c>
      <c r="R7738" s="4" t="s">
        <v>24</v>
      </c>
      <c r="S7738">
        <v>2</v>
      </c>
    </row>
    <row r="7739" spans="1:19">
      <c r="A7739" s="4" t="s">
        <v>7946</v>
      </c>
      <c r="B7739" s="4" t="s">
        <v>237</v>
      </c>
      <c r="C7739" s="4" t="s">
        <v>9011</v>
      </c>
      <c r="D7739" s="4" t="s">
        <v>82</v>
      </c>
      <c r="E7739" s="4" t="s">
        <v>172</v>
      </c>
      <c r="F7739" s="3">
        <v>43030</v>
      </c>
      <c r="G7739" s="3">
        <v>43037</v>
      </c>
      <c r="H7739">
        <v>5360</v>
      </c>
      <c r="I7739" s="4" t="s">
        <v>9018</v>
      </c>
      <c r="J7739" s="4" t="s">
        <v>9019</v>
      </c>
      <c r="K7739" s="4" t="s">
        <v>9010</v>
      </c>
      <c r="L7739">
        <v>4821</v>
      </c>
      <c r="M7739" s="4" t="s">
        <v>36</v>
      </c>
      <c r="N7739">
        <v>1982</v>
      </c>
      <c r="O7739">
        <v>11698.03</v>
      </c>
      <c r="P7739">
        <v>34288</v>
      </c>
      <c r="Q7739" s="4" t="s">
        <v>23</v>
      </c>
      <c r="R7739" s="4" t="s">
        <v>24</v>
      </c>
      <c r="S7739">
        <v>7</v>
      </c>
    </row>
    <row r="7740" spans="1:19">
      <c r="A7740" s="4" t="s">
        <v>7947</v>
      </c>
      <c r="B7740" s="4" t="s">
        <v>191</v>
      </c>
      <c r="C7740" s="4" t="s">
        <v>9011</v>
      </c>
      <c r="D7740" s="4" t="s">
        <v>38</v>
      </c>
      <c r="E7740" s="4" t="s">
        <v>172</v>
      </c>
      <c r="F7740" s="3">
        <v>43030</v>
      </c>
      <c r="G7740" s="3">
        <v>43040</v>
      </c>
      <c r="H7740">
        <v>4991</v>
      </c>
      <c r="I7740" s="4" t="s">
        <v>9026</v>
      </c>
      <c r="J7740" s="4" t="s">
        <v>9024</v>
      </c>
      <c r="K7740" s="4" t="s">
        <v>9010</v>
      </c>
      <c r="L7740">
        <v>4821</v>
      </c>
      <c r="M7740" s="4" t="s">
        <v>39</v>
      </c>
      <c r="N7740">
        <v>1993</v>
      </c>
      <c r="O7740">
        <v>4269.8999999999996</v>
      </c>
      <c r="P7740">
        <v>6472</v>
      </c>
      <c r="Q7740" s="4" t="s">
        <v>23</v>
      </c>
      <c r="R7740" s="4" t="s">
        <v>40</v>
      </c>
      <c r="S7740">
        <v>10</v>
      </c>
    </row>
    <row r="7741" spans="1:19">
      <c r="A7741" s="4" t="s">
        <v>7948</v>
      </c>
      <c r="B7741" s="4" t="s">
        <v>191</v>
      </c>
      <c r="C7741" s="4" t="s">
        <v>192</v>
      </c>
      <c r="D7741" s="4" t="s">
        <v>38</v>
      </c>
      <c r="E7741" s="4" t="s">
        <v>172</v>
      </c>
      <c r="F7741" s="3">
        <v>43030</v>
      </c>
      <c r="G7741" s="3">
        <v>43038</v>
      </c>
      <c r="H7741">
        <v>3294</v>
      </c>
      <c r="I7741" s="4" t="s">
        <v>9026</v>
      </c>
      <c r="J7741" s="4" t="s">
        <v>9024</v>
      </c>
      <c r="K7741" s="4" t="s">
        <v>9012</v>
      </c>
      <c r="L7741">
        <v>3393</v>
      </c>
      <c r="M7741" s="4" t="s">
        <v>39</v>
      </c>
      <c r="N7741">
        <v>1993</v>
      </c>
      <c r="O7741">
        <v>4269.8999999999996</v>
      </c>
      <c r="P7741">
        <v>6472</v>
      </c>
      <c r="Q7741" s="4" t="s">
        <v>23</v>
      </c>
      <c r="R7741" s="4" t="s">
        <v>40</v>
      </c>
      <c r="S7741">
        <v>8</v>
      </c>
    </row>
    <row r="7742" spans="1:19">
      <c r="A7742" s="4" t="s">
        <v>7949</v>
      </c>
      <c r="B7742" s="4" t="s">
        <v>343</v>
      </c>
      <c r="C7742" s="4" t="s">
        <v>171</v>
      </c>
      <c r="D7742" s="4" t="s">
        <v>43</v>
      </c>
      <c r="E7742" s="4" t="s">
        <v>197</v>
      </c>
      <c r="F7742" s="3">
        <v>43030</v>
      </c>
      <c r="G7742" s="3">
        <v>43038</v>
      </c>
      <c r="H7742">
        <v>0</v>
      </c>
      <c r="I7742" s="4" t="s">
        <v>9016</v>
      </c>
      <c r="J7742" s="4" t="s">
        <v>9015</v>
      </c>
      <c r="K7742" s="4" t="s">
        <v>9010</v>
      </c>
      <c r="L7742">
        <v>1096</v>
      </c>
      <c r="M7742" s="4" t="s">
        <v>9322</v>
      </c>
      <c r="N7742">
        <v>2005</v>
      </c>
      <c r="O7742">
        <v>1520.66</v>
      </c>
      <c r="P7742">
        <v>1806</v>
      </c>
      <c r="Q7742" s="4" t="s">
        <v>23</v>
      </c>
      <c r="R7742" s="4" t="s">
        <v>24</v>
      </c>
      <c r="S7742">
        <v>8</v>
      </c>
    </row>
    <row r="7743" spans="1:19">
      <c r="A7743" s="4" t="s">
        <v>7950</v>
      </c>
      <c r="B7743" s="4" t="s">
        <v>187</v>
      </c>
      <c r="C7743" s="4" t="s">
        <v>171</v>
      </c>
      <c r="D7743" s="4" t="s">
        <v>102</v>
      </c>
      <c r="E7743" s="4" t="s">
        <v>172</v>
      </c>
      <c r="F7743" s="3">
        <v>43030</v>
      </c>
      <c r="G7743" s="3">
        <v>43039</v>
      </c>
      <c r="H7743">
        <v>981</v>
      </c>
      <c r="I7743" s="4" t="s">
        <v>9023</v>
      </c>
      <c r="J7743" s="4" t="s">
        <v>9024</v>
      </c>
      <c r="K7743" s="4" t="s">
        <v>9010</v>
      </c>
      <c r="L7743">
        <v>1096</v>
      </c>
      <c r="M7743" s="4" t="s">
        <v>55</v>
      </c>
      <c r="N7743">
        <v>1994</v>
      </c>
      <c r="O7743">
        <v>1188.42</v>
      </c>
      <c r="P7743">
        <v>3015</v>
      </c>
      <c r="Q7743" s="4" t="s">
        <v>23</v>
      </c>
      <c r="R7743" s="4" t="s">
        <v>24</v>
      </c>
      <c r="S7743">
        <v>9</v>
      </c>
    </row>
    <row r="7744" spans="1:19">
      <c r="A7744" s="4" t="s">
        <v>7951</v>
      </c>
      <c r="B7744" s="4" t="s">
        <v>244</v>
      </c>
      <c r="C7744" s="4" t="s">
        <v>171</v>
      </c>
      <c r="D7744" s="4" t="s">
        <v>79</v>
      </c>
      <c r="E7744" s="4" t="s">
        <v>197</v>
      </c>
      <c r="F7744" s="3">
        <v>43030</v>
      </c>
      <c r="G7744" s="3">
        <v>43042</v>
      </c>
      <c r="H7744">
        <v>0</v>
      </c>
      <c r="I7744" s="4" t="s">
        <v>9016</v>
      </c>
      <c r="J7744" s="4" t="s">
        <v>9015</v>
      </c>
      <c r="K7744" s="4" t="s">
        <v>9010</v>
      </c>
      <c r="L7744">
        <v>1096</v>
      </c>
      <c r="M7744" s="4" t="s">
        <v>26</v>
      </c>
      <c r="N7744">
        <v>2002</v>
      </c>
      <c r="O7744">
        <v>3178.24</v>
      </c>
      <c r="P7744">
        <v>4540</v>
      </c>
      <c r="Q7744" s="4" t="s">
        <v>23</v>
      </c>
      <c r="R7744" s="4" t="s">
        <v>24</v>
      </c>
      <c r="S7744">
        <v>12</v>
      </c>
    </row>
    <row r="7745" spans="1:19">
      <c r="A7745" s="4" t="s">
        <v>7952</v>
      </c>
      <c r="B7745" s="4" t="s">
        <v>244</v>
      </c>
      <c r="C7745" s="4" t="s">
        <v>199</v>
      </c>
      <c r="D7745" s="4" t="s">
        <v>111</v>
      </c>
      <c r="E7745" s="4" t="s">
        <v>172</v>
      </c>
      <c r="F7745" s="3">
        <v>43030</v>
      </c>
      <c r="G7745" s="3">
        <v>43031</v>
      </c>
      <c r="H7745">
        <v>6233</v>
      </c>
      <c r="I7745" s="4" t="s">
        <v>9016</v>
      </c>
      <c r="J7745" s="4" t="s">
        <v>9015</v>
      </c>
      <c r="K7745" s="4" t="s">
        <v>9010</v>
      </c>
      <c r="L7745">
        <v>5482</v>
      </c>
      <c r="M7745" s="4" t="s">
        <v>33</v>
      </c>
      <c r="N7745">
        <v>1988</v>
      </c>
      <c r="O7745">
        <v>1376.8</v>
      </c>
      <c r="P7745">
        <v>1165</v>
      </c>
      <c r="Q7745" s="4" t="s">
        <v>112</v>
      </c>
      <c r="R7745" s="4" t="s">
        <v>24</v>
      </c>
      <c r="S7745">
        <v>1</v>
      </c>
    </row>
    <row r="7746" spans="1:19">
      <c r="A7746" s="4" t="s">
        <v>7953</v>
      </c>
      <c r="B7746" s="4" t="s">
        <v>244</v>
      </c>
      <c r="C7746" s="4" t="s">
        <v>177</v>
      </c>
      <c r="D7746" s="4" t="s">
        <v>48</v>
      </c>
      <c r="E7746" s="4" t="s">
        <v>172</v>
      </c>
      <c r="F7746" s="3">
        <v>43030</v>
      </c>
      <c r="G7746" s="3">
        <v>43067</v>
      </c>
      <c r="H7746">
        <v>55</v>
      </c>
      <c r="I7746" s="4" t="s">
        <v>9016</v>
      </c>
      <c r="J7746" s="4" t="s">
        <v>9015</v>
      </c>
      <c r="K7746" s="4" t="s">
        <v>9012</v>
      </c>
      <c r="L7746">
        <v>55</v>
      </c>
      <c r="M7746" s="4" t="s">
        <v>39</v>
      </c>
      <c r="N7746">
        <v>1998</v>
      </c>
      <c r="O7746">
        <v>217.87</v>
      </c>
      <c r="P7746">
        <v>551</v>
      </c>
      <c r="Q7746" s="4" t="s">
        <v>23</v>
      </c>
      <c r="R7746" s="4" t="s">
        <v>24</v>
      </c>
      <c r="S7746">
        <v>37</v>
      </c>
    </row>
    <row r="7747" spans="1:19">
      <c r="A7747" s="4" t="s">
        <v>7954</v>
      </c>
      <c r="B7747" s="4" t="s">
        <v>189</v>
      </c>
      <c r="C7747" s="4" t="s">
        <v>177</v>
      </c>
      <c r="D7747" s="4" t="s">
        <v>68</v>
      </c>
      <c r="E7747" s="4" t="s">
        <v>197</v>
      </c>
      <c r="F7747" s="3">
        <v>43030</v>
      </c>
      <c r="G7747" s="3">
        <v>43036</v>
      </c>
      <c r="H7747">
        <v>0</v>
      </c>
      <c r="I7747" s="4" t="s">
        <v>9016</v>
      </c>
      <c r="J7747" s="4" t="s">
        <v>9015</v>
      </c>
      <c r="K7747" s="4" t="s">
        <v>9012</v>
      </c>
      <c r="L7747">
        <v>55</v>
      </c>
      <c r="M7747" s="4" t="s">
        <v>9322</v>
      </c>
      <c r="N7747">
        <v>2000</v>
      </c>
      <c r="O7747">
        <v>1223.72</v>
      </c>
      <c r="P7747">
        <v>2497</v>
      </c>
      <c r="Q7747" s="4" t="s">
        <v>69</v>
      </c>
      <c r="R7747" s="4" t="s">
        <v>24</v>
      </c>
      <c r="S7747">
        <v>6</v>
      </c>
    </row>
    <row r="7748" spans="1:19">
      <c r="A7748" s="4" t="s">
        <v>7955</v>
      </c>
      <c r="B7748" s="4" t="s">
        <v>189</v>
      </c>
      <c r="C7748" s="4" t="s">
        <v>199</v>
      </c>
      <c r="D7748" s="4" t="s">
        <v>43</v>
      </c>
      <c r="E7748" s="4" t="s">
        <v>172</v>
      </c>
      <c r="F7748" s="3">
        <v>43030</v>
      </c>
      <c r="G7748" s="3">
        <v>43079</v>
      </c>
      <c r="H7748">
        <v>6142</v>
      </c>
      <c r="I7748" s="4" t="s">
        <v>9016</v>
      </c>
      <c r="J7748" s="4" t="s">
        <v>9015</v>
      </c>
      <c r="K7748" s="4" t="s">
        <v>9010</v>
      </c>
      <c r="L7748">
        <v>5482</v>
      </c>
      <c r="M7748" s="4" t="s">
        <v>9322</v>
      </c>
      <c r="N7748">
        <v>2005</v>
      </c>
      <c r="O7748">
        <v>1520.66</v>
      </c>
      <c r="P7748">
        <v>1806</v>
      </c>
      <c r="Q7748" s="4" t="s">
        <v>23</v>
      </c>
      <c r="R7748" s="4" t="s">
        <v>24</v>
      </c>
      <c r="S7748">
        <v>49</v>
      </c>
    </row>
    <row r="7749" spans="1:19">
      <c r="A7749" s="4" t="s">
        <v>7956</v>
      </c>
      <c r="B7749" s="4" t="s">
        <v>205</v>
      </c>
      <c r="C7749" s="4" t="s">
        <v>179</v>
      </c>
      <c r="D7749" s="4" t="s">
        <v>24</v>
      </c>
      <c r="E7749" s="4" t="s">
        <v>193</v>
      </c>
      <c r="F7749" s="3">
        <v>43030</v>
      </c>
      <c r="G7749" s="3"/>
      <c r="I7749" s="4" t="s">
        <v>9023</v>
      </c>
      <c r="J7749" s="4" t="s">
        <v>9024</v>
      </c>
      <c r="K7749" s="4" t="s">
        <v>9010</v>
      </c>
      <c r="L7749">
        <v>550</v>
      </c>
      <c r="M7749" s="4"/>
      <c r="Q7749" s="4"/>
      <c r="R7749" s="4"/>
    </row>
    <row r="7750" spans="1:19">
      <c r="A7750" s="4" t="s">
        <v>7957</v>
      </c>
      <c r="B7750" s="4" t="s">
        <v>205</v>
      </c>
      <c r="C7750" s="4" t="s">
        <v>177</v>
      </c>
      <c r="D7750" s="4" t="s">
        <v>62</v>
      </c>
      <c r="E7750" s="4" t="s">
        <v>197</v>
      </c>
      <c r="F7750" s="3">
        <v>43030</v>
      </c>
      <c r="G7750" s="3">
        <v>43037</v>
      </c>
      <c r="H7750">
        <v>0</v>
      </c>
      <c r="I7750" s="4" t="s">
        <v>9023</v>
      </c>
      <c r="J7750" s="4" t="s">
        <v>9024</v>
      </c>
      <c r="K7750" s="4" t="s">
        <v>9012</v>
      </c>
      <c r="L7750">
        <v>55</v>
      </c>
      <c r="M7750" s="4" t="s">
        <v>58</v>
      </c>
      <c r="N7750">
        <v>2008</v>
      </c>
      <c r="O7750">
        <v>52.5</v>
      </c>
      <c r="P7750">
        <v>165</v>
      </c>
      <c r="Q7750" s="4" t="s">
        <v>23</v>
      </c>
      <c r="R7750" s="4" t="s">
        <v>24</v>
      </c>
      <c r="S7750">
        <v>7</v>
      </c>
    </row>
    <row r="7751" spans="1:19">
      <c r="A7751" s="4" t="s">
        <v>7958</v>
      </c>
      <c r="B7751" s="4" t="s">
        <v>226</v>
      </c>
      <c r="C7751" s="4" t="s">
        <v>171</v>
      </c>
      <c r="D7751" s="4" t="s">
        <v>120</v>
      </c>
      <c r="E7751" s="4" t="s">
        <v>197</v>
      </c>
      <c r="F7751" s="3">
        <v>43030</v>
      </c>
      <c r="G7751" s="3">
        <v>43075</v>
      </c>
      <c r="H7751">
        <v>0</v>
      </c>
      <c r="I7751" s="4" t="s">
        <v>9018</v>
      </c>
      <c r="J7751" s="4" t="s">
        <v>9019</v>
      </c>
      <c r="K7751" s="4" t="s">
        <v>9010</v>
      </c>
      <c r="L7751">
        <v>1096</v>
      </c>
      <c r="M7751" s="4" t="s">
        <v>58</v>
      </c>
      <c r="N7751">
        <v>1998</v>
      </c>
      <c r="O7751">
        <v>2022.14</v>
      </c>
      <c r="P7751">
        <v>5113</v>
      </c>
      <c r="Q7751" s="4" t="s">
        <v>23</v>
      </c>
      <c r="R7751" s="4" t="s">
        <v>24</v>
      </c>
      <c r="S7751">
        <v>45</v>
      </c>
    </row>
    <row r="7752" spans="1:19">
      <c r="A7752" s="4" t="s">
        <v>7959</v>
      </c>
      <c r="B7752" s="4" t="s">
        <v>185</v>
      </c>
      <c r="C7752" s="4" t="s">
        <v>9011</v>
      </c>
      <c r="D7752" s="4" t="s">
        <v>75</v>
      </c>
      <c r="E7752" s="4" t="s">
        <v>172</v>
      </c>
      <c r="F7752" s="3">
        <v>43030</v>
      </c>
      <c r="G7752" s="3">
        <v>43036</v>
      </c>
      <c r="H7752">
        <v>5190</v>
      </c>
      <c r="I7752" s="4" t="s">
        <v>9023</v>
      </c>
      <c r="J7752" s="4" t="s">
        <v>9024</v>
      </c>
      <c r="K7752" s="4" t="s">
        <v>9010</v>
      </c>
      <c r="L7752">
        <v>4821</v>
      </c>
      <c r="M7752" s="4" t="s">
        <v>73</v>
      </c>
      <c r="N7752">
        <v>1982</v>
      </c>
      <c r="O7752">
        <v>792.46</v>
      </c>
      <c r="P7752">
        <v>1299</v>
      </c>
      <c r="Q7752" s="4" t="s">
        <v>23</v>
      </c>
      <c r="R7752" s="4" t="s">
        <v>24</v>
      </c>
      <c r="S7752">
        <v>6</v>
      </c>
    </row>
    <row r="7753" spans="1:19">
      <c r="A7753" s="4" t="s">
        <v>7960</v>
      </c>
      <c r="B7753" s="4" t="s">
        <v>246</v>
      </c>
      <c r="C7753" s="4" t="s">
        <v>192</v>
      </c>
      <c r="D7753" s="4" t="s">
        <v>78</v>
      </c>
      <c r="E7753" s="4" t="s">
        <v>197</v>
      </c>
      <c r="F7753" s="3">
        <v>43031</v>
      </c>
      <c r="G7753" s="3">
        <v>43033</v>
      </c>
      <c r="H7753">
        <v>0</v>
      </c>
      <c r="I7753" s="4" t="s">
        <v>9021</v>
      </c>
      <c r="J7753" s="4" t="s">
        <v>9019</v>
      </c>
      <c r="K7753" s="4" t="s">
        <v>9012</v>
      </c>
      <c r="L7753">
        <v>3393</v>
      </c>
      <c r="M7753" s="4" t="s">
        <v>55</v>
      </c>
      <c r="N7753">
        <v>1994</v>
      </c>
      <c r="O7753">
        <v>6395.05</v>
      </c>
      <c r="P7753">
        <v>20275</v>
      </c>
      <c r="Q7753" s="4" t="s">
        <v>23</v>
      </c>
      <c r="R7753" s="4" t="s">
        <v>24</v>
      </c>
      <c r="S7753">
        <v>2</v>
      </c>
    </row>
    <row r="7754" spans="1:19">
      <c r="A7754" s="4" t="s">
        <v>7961</v>
      </c>
      <c r="B7754" s="4" t="s">
        <v>246</v>
      </c>
      <c r="C7754" s="4" t="s">
        <v>171</v>
      </c>
      <c r="D7754" s="4" t="s">
        <v>65</v>
      </c>
      <c r="E7754" s="4" t="s">
        <v>172</v>
      </c>
      <c r="F7754" s="3">
        <v>43031</v>
      </c>
      <c r="G7754" s="3">
        <v>43040</v>
      </c>
      <c r="H7754">
        <v>1027</v>
      </c>
      <c r="I7754" s="4" t="s">
        <v>9021</v>
      </c>
      <c r="J7754" s="4" t="s">
        <v>9019</v>
      </c>
      <c r="K7754" s="4" t="s">
        <v>9010</v>
      </c>
      <c r="L7754">
        <v>1096</v>
      </c>
      <c r="M7754" s="4" t="s">
        <v>33</v>
      </c>
      <c r="N7754">
        <v>1990</v>
      </c>
      <c r="O7754">
        <v>2520.83</v>
      </c>
      <c r="P7754">
        <v>3502</v>
      </c>
      <c r="Q7754" s="4" t="s">
        <v>23</v>
      </c>
      <c r="R7754" s="4" t="s">
        <v>24</v>
      </c>
      <c r="S7754">
        <v>9</v>
      </c>
    </row>
    <row r="7755" spans="1:19">
      <c r="A7755" s="4" t="s">
        <v>7962</v>
      </c>
      <c r="B7755" s="4" t="s">
        <v>174</v>
      </c>
      <c r="C7755" s="4" t="s">
        <v>171</v>
      </c>
      <c r="D7755" s="4" t="s">
        <v>51</v>
      </c>
      <c r="E7755" s="4" t="s">
        <v>172</v>
      </c>
      <c r="F7755" s="3">
        <v>43031</v>
      </c>
      <c r="G7755" s="3">
        <v>43039</v>
      </c>
      <c r="H7755">
        <v>1237</v>
      </c>
      <c r="I7755" s="4" t="s">
        <v>9016</v>
      </c>
      <c r="J7755" s="4" t="s">
        <v>9015</v>
      </c>
      <c r="K7755" s="4" t="s">
        <v>9010</v>
      </c>
      <c r="L7755">
        <v>1096</v>
      </c>
      <c r="M7755" s="4" t="s">
        <v>36</v>
      </c>
      <c r="N7755">
        <v>1982</v>
      </c>
      <c r="O7755">
        <v>4618</v>
      </c>
      <c r="P7755">
        <v>10083</v>
      </c>
      <c r="Q7755" s="4" t="s">
        <v>23</v>
      </c>
      <c r="R7755" s="4" t="s">
        <v>24</v>
      </c>
      <c r="S7755">
        <v>8</v>
      </c>
    </row>
    <row r="7756" spans="1:19">
      <c r="A7756" s="4" t="s">
        <v>7963</v>
      </c>
      <c r="B7756" s="4" t="s">
        <v>174</v>
      </c>
      <c r="C7756" s="4" t="s">
        <v>171</v>
      </c>
      <c r="D7756" s="4" t="s">
        <v>111</v>
      </c>
      <c r="E7756" s="4" t="s">
        <v>172</v>
      </c>
      <c r="F7756" s="3">
        <v>43031</v>
      </c>
      <c r="G7756" s="3">
        <v>43037</v>
      </c>
      <c r="H7756">
        <v>965</v>
      </c>
      <c r="I7756" s="4" t="s">
        <v>9016</v>
      </c>
      <c r="J7756" s="4" t="s">
        <v>9015</v>
      </c>
      <c r="K7756" s="4" t="s">
        <v>9010</v>
      </c>
      <c r="L7756">
        <v>1096</v>
      </c>
      <c r="M7756" s="4" t="s">
        <v>33</v>
      </c>
      <c r="N7756">
        <v>1988</v>
      </c>
      <c r="O7756">
        <v>1376.8</v>
      </c>
      <c r="P7756">
        <v>1165</v>
      </c>
      <c r="Q7756" s="4" t="s">
        <v>112</v>
      </c>
      <c r="R7756" s="4" t="s">
        <v>24</v>
      </c>
      <c r="S7756">
        <v>6</v>
      </c>
    </row>
    <row r="7757" spans="1:19">
      <c r="A7757" s="4" t="s">
        <v>7964</v>
      </c>
      <c r="B7757" s="4" t="s">
        <v>174</v>
      </c>
      <c r="C7757" s="4" t="s">
        <v>9011</v>
      </c>
      <c r="D7757" s="4" t="s">
        <v>47</v>
      </c>
      <c r="E7757" s="4" t="s">
        <v>172</v>
      </c>
      <c r="F7757" s="3">
        <v>43031</v>
      </c>
      <c r="G7757" s="3">
        <v>43042</v>
      </c>
      <c r="H7757">
        <v>5729</v>
      </c>
      <c r="I7757" s="4" t="s">
        <v>9016</v>
      </c>
      <c r="J7757" s="4" t="s">
        <v>9015</v>
      </c>
      <c r="K7757" s="4" t="s">
        <v>9010</v>
      </c>
      <c r="L7757">
        <v>4821</v>
      </c>
      <c r="M7757" s="4" t="s">
        <v>46</v>
      </c>
      <c r="N7757">
        <v>1986</v>
      </c>
      <c r="O7757">
        <v>2403.58</v>
      </c>
      <c r="P7757">
        <v>8801</v>
      </c>
      <c r="Q7757" s="4" t="s">
        <v>23</v>
      </c>
      <c r="R7757" s="4" t="s">
        <v>24</v>
      </c>
      <c r="S7757">
        <v>11</v>
      </c>
    </row>
    <row r="7758" spans="1:19">
      <c r="A7758" s="4" t="s">
        <v>7965</v>
      </c>
      <c r="B7758" s="4" t="s">
        <v>174</v>
      </c>
      <c r="C7758" s="4" t="s">
        <v>9011</v>
      </c>
      <c r="D7758" s="4" t="s">
        <v>79</v>
      </c>
      <c r="E7758" s="4" t="s">
        <v>172</v>
      </c>
      <c r="F7758" s="3">
        <v>43031</v>
      </c>
      <c r="G7758" s="3">
        <v>43032</v>
      </c>
      <c r="H7758">
        <v>5685</v>
      </c>
      <c r="I7758" s="4" t="s">
        <v>9016</v>
      </c>
      <c r="J7758" s="4" t="s">
        <v>9015</v>
      </c>
      <c r="K7758" s="4" t="s">
        <v>9010</v>
      </c>
      <c r="L7758">
        <v>4821</v>
      </c>
      <c r="M7758" s="4" t="s">
        <v>26</v>
      </c>
      <c r="N7758">
        <v>2002</v>
      </c>
      <c r="O7758">
        <v>3178.24</v>
      </c>
      <c r="P7758">
        <v>4540</v>
      </c>
      <c r="Q7758" s="4" t="s">
        <v>23</v>
      </c>
      <c r="R7758" s="4" t="s">
        <v>24</v>
      </c>
      <c r="S7758">
        <v>1</v>
      </c>
    </row>
    <row r="7759" spans="1:19">
      <c r="A7759" s="4" t="s">
        <v>7966</v>
      </c>
      <c r="B7759" s="4" t="s">
        <v>174</v>
      </c>
      <c r="C7759" s="4" t="s">
        <v>9011</v>
      </c>
      <c r="D7759" s="4" t="s">
        <v>104</v>
      </c>
      <c r="E7759" s="4" t="s">
        <v>172</v>
      </c>
      <c r="F7759" s="3">
        <v>43031</v>
      </c>
      <c r="G7759" s="3">
        <v>43034</v>
      </c>
      <c r="H7759">
        <v>4024</v>
      </c>
      <c r="I7759" s="4" t="s">
        <v>9016</v>
      </c>
      <c r="J7759" s="4" t="s">
        <v>9015</v>
      </c>
      <c r="K7759" s="4" t="s">
        <v>9010</v>
      </c>
      <c r="L7759">
        <v>4821</v>
      </c>
      <c r="M7759" s="4" t="s">
        <v>9322</v>
      </c>
      <c r="N7759">
        <v>1983</v>
      </c>
      <c r="O7759">
        <v>1008.06</v>
      </c>
      <c r="P7759">
        <v>1238</v>
      </c>
      <c r="Q7759" s="4" t="s">
        <v>23</v>
      </c>
      <c r="R7759" s="4" t="s">
        <v>24</v>
      </c>
      <c r="S7759">
        <v>3</v>
      </c>
    </row>
    <row r="7760" spans="1:19">
      <c r="A7760" s="4" t="s">
        <v>7967</v>
      </c>
      <c r="B7760" s="4" t="s">
        <v>263</v>
      </c>
      <c r="C7760" s="4" t="s">
        <v>179</v>
      </c>
      <c r="D7760" s="4" t="s">
        <v>107</v>
      </c>
      <c r="E7760" s="4" t="s">
        <v>172</v>
      </c>
      <c r="F7760" s="3">
        <v>43031</v>
      </c>
      <c r="G7760" s="3">
        <v>43081</v>
      </c>
      <c r="H7760">
        <v>511</v>
      </c>
      <c r="I7760" s="4" t="s">
        <v>9021</v>
      </c>
      <c r="J7760" s="4" t="s">
        <v>9019</v>
      </c>
      <c r="K7760" s="4" t="s">
        <v>9010</v>
      </c>
      <c r="L7760">
        <v>550</v>
      </c>
      <c r="M7760" s="4" t="s">
        <v>26</v>
      </c>
      <c r="N7760">
        <v>1994</v>
      </c>
      <c r="O7760">
        <v>2818.38</v>
      </c>
      <c r="P7760">
        <v>6290</v>
      </c>
      <c r="Q7760" s="4" t="s">
        <v>23</v>
      </c>
      <c r="R7760" s="4" t="s">
        <v>24</v>
      </c>
      <c r="S7760">
        <v>50</v>
      </c>
    </row>
    <row r="7761" spans="1:19">
      <c r="A7761" s="4" t="s">
        <v>7968</v>
      </c>
      <c r="B7761" s="4" t="s">
        <v>212</v>
      </c>
      <c r="C7761" s="4" t="s">
        <v>199</v>
      </c>
      <c r="D7761" s="4" t="s">
        <v>56</v>
      </c>
      <c r="E7761" s="4" t="s">
        <v>197</v>
      </c>
      <c r="F7761" s="3">
        <v>43031</v>
      </c>
      <c r="G7761" s="3">
        <v>43038</v>
      </c>
      <c r="H7761">
        <v>0</v>
      </c>
      <c r="I7761" s="4" t="s">
        <v>9023</v>
      </c>
      <c r="J7761" s="4" t="s">
        <v>9024</v>
      </c>
      <c r="K7761" s="4" t="s">
        <v>9010</v>
      </c>
      <c r="L7761">
        <v>5482</v>
      </c>
      <c r="M7761" s="4" t="s">
        <v>55</v>
      </c>
      <c r="N7761">
        <v>1999</v>
      </c>
      <c r="O7761">
        <v>1699.85</v>
      </c>
      <c r="P7761">
        <v>5108</v>
      </c>
      <c r="Q7761" s="4" t="s">
        <v>23</v>
      </c>
      <c r="R7761" s="4" t="s">
        <v>24</v>
      </c>
      <c r="S7761">
        <v>7</v>
      </c>
    </row>
    <row r="7762" spans="1:19">
      <c r="A7762" s="4" t="s">
        <v>7969</v>
      </c>
      <c r="B7762" s="4" t="s">
        <v>237</v>
      </c>
      <c r="C7762" s="4" t="s">
        <v>9011</v>
      </c>
      <c r="D7762" s="4" t="s">
        <v>95</v>
      </c>
      <c r="E7762" s="4" t="s">
        <v>197</v>
      </c>
      <c r="F7762" s="3">
        <v>43031</v>
      </c>
      <c r="G7762" s="3">
        <v>43043</v>
      </c>
      <c r="H7762">
        <v>0</v>
      </c>
      <c r="I7762" s="4" t="s">
        <v>9018</v>
      </c>
      <c r="J7762" s="4" t="s">
        <v>9019</v>
      </c>
      <c r="K7762" s="4" t="s">
        <v>9010</v>
      </c>
      <c r="L7762">
        <v>4821</v>
      </c>
      <c r="M7762" s="4" t="s">
        <v>60</v>
      </c>
      <c r="N7762">
        <v>1997</v>
      </c>
      <c r="O7762">
        <v>882.12</v>
      </c>
      <c r="P7762">
        <v>2769</v>
      </c>
      <c r="Q7762" s="4" t="s">
        <v>23</v>
      </c>
      <c r="R7762" s="4" t="s">
        <v>24</v>
      </c>
      <c r="S7762">
        <v>12</v>
      </c>
    </row>
    <row r="7763" spans="1:19">
      <c r="A7763" s="4" t="s">
        <v>7970</v>
      </c>
      <c r="B7763" s="4" t="s">
        <v>196</v>
      </c>
      <c r="C7763" s="4" t="s">
        <v>192</v>
      </c>
      <c r="D7763" s="4" t="s">
        <v>109</v>
      </c>
      <c r="E7763" s="4" t="s">
        <v>197</v>
      </c>
      <c r="F7763" s="3">
        <v>43031</v>
      </c>
      <c r="G7763" s="3">
        <v>43032</v>
      </c>
      <c r="H7763">
        <v>0</v>
      </c>
      <c r="I7763" s="4" t="s">
        <v>9016</v>
      </c>
      <c r="J7763" s="4" t="s">
        <v>9015</v>
      </c>
      <c r="K7763" s="4" t="s">
        <v>9012</v>
      </c>
      <c r="L7763">
        <v>3393</v>
      </c>
      <c r="M7763" s="4" t="s">
        <v>58</v>
      </c>
      <c r="N7763">
        <v>1987</v>
      </c>
      <c r="O7763">
        <v>1698.2</v>
      </c>
      <c r="P7763">
        <v>3798</v>
      </c>
      <c r="Q7763" s="4" t="s">
        <v>23</v>
      </c>
      <c r="R7763" s="4" t="s">
        <v>24</v>
      </c>
      <c r="S7763">
        <v>1</v>
      </c>
    </row>
    <row r="7764" spans="1:19">
      <c r="A7764" s="4" t="s">
        <v>7971</v>
      </c>
      <c r="B7764" s="4" t="s">
        <v>230</v>
      </c>
      <c r="C7764" s="4" t="s">
        <v>199</v>
      </c>
      <c r="D7764" s="4" t="s">
        <v>100</v>
      </c>
      <c r="E7764" s="4" t="s">
        <v>193</v>
      </c>
      <c r="F7764" s="3">
        <v>43031</v>
      </c>
      <c r="G7764" s="3"/>
      <c r="I7764" s="4" t="s">
        <v>9026</v>
      </c>
      <c r="J7764" s="4" t="s">
        <v>9024</v>
      </c>
      <c r="K7764" s="4" t="s">
        <v>9010</v>
      </c>
      <c r="L7764">
        <v>5482</v>
      </c>
      <c r="M7764" s="4" t="s">
        <v>9322</v>
      </c>
      <c r="N7764">
        <v>1987</v>
      </c>
      <c r="O7764">
        <v>2938.67</v>
      </c>
      <c r="P7764">
        <v>8775</v>
      </c>
      <c r="Q7764" s="4" t="s">
        <v>101</v>
      </c>
      <c r="R7764" s="4" t="s">
        <v>24</v>
      </c>
    </row>
    <row r="7765" spans="1:19">
      <c r="A7765" s="4" t="s">
        <v>7972</v>
      </c>
      <c r="B7765" s="4" t="s">
        <v>230</v>
      </c>
      <c r="C7765" s="4" t="s">
        <v>9011</v>
      </c>
      <c r="D7765" s="4" t="s">
        <v>124</v>
      </c>
      <c r="E7765" s="4" t="s">
        <v>172</v>
      </c>
      <c r="F7765" s="3">
        <v>43031</v>
      </c>
      <c r="G7765" s="3">
        <v>43044</v>
      </c>
      <c r="H7765">
        <v>4382</v>
      </c>
      <c r="I7765" s="4" t="s">
        <v>9026</v>
      </c>
      <c r="J7765" s="4" t="s">
        <v>9024</v>
      </c>
      <c r="K7765" s="4" t="s">
        <v>9010</v>
      </c>
      <c r="L7765">
        <v>4821</v>
      </c>
      <c r="M7765" s="4" t="s">
        <v>60</v>
      </c>
      <c r="N7765">
        <v>1983</v>
      </c>
      <c r="O7765">
        <v>2871.35</v>
      </c>
      <c r="P7765">
        <v>9561</v>
      </c>
      <c r="Q7765" s="4" t="s">
        <v>23</v>
      </c>
      <c r="R7765" s="4" t="s">
        <v>24</v>
      </c>
      <c r="S7765">
        <v>13</v>
      </c>
    </row>
    <row r="7766" spans="1:19">
      <c r="A7766" s="4" t="s">
        <v>7973</v>
      </c>
      <c r="B7766" s="4" t="s">
        <v>244</v>
      </c>
      <c r="C7766" s="4" t="s">
        <v>171</v>
      </c>
      <c r="D7766" s="4" t="s">
        <v>61</v>
      </c>
      <c r="E7766" s="4" t="s">
        <v>197</v>
      </c>
      <c r="F7766" s="3">
        <v>43031</v>
      </c>
      <c r="G7766" s="3">
        <v>43058</v>
      </c>
      <c r="H7766">
        <v>0</v>
      </c>
      <c r="I7766" s="4" t="s">
        <v>9016</v>
      </c>
      <c r="J7766" s="4" t="s">
        <v>9015</v>
      </c>
      <c r="K7766" s="4" t="s">
        <v>9010</v>
      </c>
      <c r="L7766">
        <v>1096</v>
      </c>
      <c r="M7766" s="4" t="s">
        <v>58</v>
      </c>
      <c r="N7766">
        <v>1991</v>
      </c>
      <c r="O7766">
        <v>2819.5</v>
      </c>
      <c r="P7766">
        <v>7227</v>
      </c>
      <c r="Q7766" s="4" t="s">
        <v>23</v>
      </c>
      <c r="R7766" s="4" t="s">
        <v>62</v>
      </c>
      <c r="S7766">
        <v>27</v>
      </c>
    </row>
    <row r="7767" spans="1:19">
      <c r="A7767" s="4" t="s">
        <v>7974</v>
      </c>
      <c r="B7767" s="4" t="s">
        <v>244</v>
      </c>
      <c r="C7767" s="4" t="s">
        <v>199</v>
      </c>
      <c r="D7767" s="4" t="s">
        <v>119</v>
      </c>
      <c r="E7767" s="4" t="s">
        <v>172</v>
      </c>
      <c r="F7767" s="3">
        <v>43031</v>
      </c>
      <c r="G7767" s="3">
        <v>43038</v>
      </c>
      <c r="H7767">
        <v>5516</v>
      </c>
      <c r="I7767" s="4" t="s">
        <v>9016</v>
      </c>
      <c r="J7767" s="4" t="s">
        <v>9015</v>
      </c>
      <c r="K7767" s="4" t="s">
        <v>9010</v>
      </c>
      <c r="L7767">
        <v>5482</v>
      </c>
      <c r="M7767" s="4" t="s">
        <v>55</v>
      </c>
      <c r="N7767">
        <v>1988</v>
      </c>
      <c r="O7767">
        <v>5266.09</v>
      </c>
      <c r="P7767">
        <v>8595</v>
      </c>
      <c r="Q7767" s="4" t="s">
        <v>23</v>
      </c>
      <c r="R7767" s="4" t="s">
        <v>56</v>
      </c>
      <c r="S7767">
        <v>7</v>
      </c>
    </row>
    <row r="7768" spans="1:19">
      <c r="A7768" s="4" t="s">
        <v>7975</v>
      </c>
      <c r="B7768" s="4" t="s">
        <v>208</v>
      </c>
      <c r="C7768" s="4" t="s">
        <v>199</v>
      </c>
      <c r="D7768" s="4" t="s">
        <v>57</v>
      </c>
      <c r="E7768" s="4" t="s">
        <v>197</v>
      </c>
      <c r="F7768" s="3">
        <v>43031</v>
      </c>
      <c r="G7768" s="3">
        <v>43045</v>
      </c>
      <c r="H7768">
        <v>0</v>
      </c>
      <c r="I7768" s="4" t="s">
        <v>9014</v>
      </c>
      <c r="J7768" s="4" t="s">
        <v>9015</v>
      </c>
      <c r="K7768" s="4" t="s">
        <v>9010</v>
      </c>
      <c r="L7768">
        <v>5482</v>
      </c>
      <c r="M7768" s="4" t="s">
        <v>58</v>
      </c>
      <c r="N7768">
        <v>2006</v>
      </c>
      <c r="O7768">
        <v>1102.43</v>
      </c>
      <c r="P7768">
        <v>1759</v>
      </c>
      <c r="Q7768" s="4" t="s">
        <v>23</v>
      </c>
      <c r="R7768" s="4" t="s">
        <v>24</v>
      </c>
      <c r="S7768">
        <v>14</v>
      </c>
    </row>
    <row r="7769" spans="1:19">
      <c r="A7769" s="4" t="s">
        <v>7976</v>
      </c>
      <c r="B7769" s="4" t="s">
        <v>185</v>
      </c>
      <c r="C7769" s="4" t="s">
        <v>199</v>
      </c>
      <c r="D7769" s="4" t="s">
        <v>24</v>
      </c>
      <c r="E7769" s="4" t="s">
        <v>193</v>
      </c>
      <c r="F7769" s="3">
        <v>43031</v>
      </c>
      <c r="G7769" s="3"/>
      <c r="I7769" s="4" t="s">
        <v>9023</v>
      </c>
      <c r="J7769" s="4" t="s">
        <v>9024</v>
      </c>
      <c r="K7769" s="4" t="s">
        <v>9010</v>
      </c>
      <c r="L7769">
        <v>5482</v>
      </c>
      <c r="M7769" s="4"/>
      <c r="Q7769" s="4"/>
      <c r="R7769" s="4"/>
    </row>
    <row r="7770" spans="1:19">
      <c r="A7770" s="4" t="s">
        <v>7977</v>
      </c>
      <c r="B7770" s="4" t="s">
        <v>185</v>
      </c>
      <c r="C7770" s="4" t="s">
        <v>9011</v>
      </c>
      <c r="D7770" s="4" t="s">
        <v>102</v>
      </c>
      <c r="E7770" s="4" t="s">
        <v>197</v>
      </c>
      <c r="F7770" s="3">
        <v>43031</v>
      </c>
      <c r="G7770" s="3">
        <v>43032</v>
      </c>
      <c r="H7770">
        <v>0</v>
      </c>
      <c r="I7770" s="4" t="s">
        <v>9023</v>
      </c>
      <c r="J7770" s="4" t="s">
        <v>9024</v>
      </c>
      <c r="K7770" s="4" t="s">
        <v>9010</v>
      </c>
      <c r="L7770">
        <v>4821</v>
      </c>
      <c r="M7770" s="4" t="s">
        <v>55</v>
      </c>
      <c r="N7770">
        <v>1994</v>
      </c>
      <c r="O7770">
        <v>1188.42</v>
      </c>
      <c r="P7770">
        <v>3015</v>
      </c>
      <c r="Q7770" s="4" t="s">
        <v>23</v>
      </c>
      <c r="R7770" s="4" t="s">
        <v>24</v>
      </c>
      <c r="S7770">
        <v>1</v>
      </c>
    </row>
    <row r="7771" spans="1:19">
      <c r="A7771" s="4" t="s">
        <v>7978</v>
      </c>
      <c r="B7771" s="4" t="s">
        <v>185</v>
      </c>
      <c r="C7771" s="4" t="s">
        <v>177</v>
      </c>
      <c r="D7771" s="4" t="s">
        <v>42</v>
      </c>
      <c r="E7771" s="4" t="s">
        <v>172</v>
      </c>
      <c r="F7771" s="3">
        <v>43031</v>
      </c>
      <c r="G7771" s="3">
        <v>43097</v>
      </c>
      <c r="H7771">
        <v>51</v>
      </c>
      <c r="I7771" s="4" t="s">
        <v>9023</v>
      </c>
      <c r="J7771" s="4" t="s">
        <v>9024</v>
      </c>
      <c r="K7771" s="4" t="s">
        <v>9012</v>
      </c>
      <c r="L7771">
        <v>55</v>
      </c>
      <c r="M7771" s="4" t="s">
        <v>26</v>
      </c>
      <c r="N7771">
        <v>2017</v>
      </c>
      <c r="O7771">
        <v>4.54</v>
      </c>
      <c r="P7771">
        <v>9</v>
      </c>
      <c r="Q7771" s="4" t="s">
        <v>23</v>
      </c>
      <c r="R7771" s="4" t="s">
        <v>24</v>
      </c>
      <c r="S7771">
        <v>66</v>
      </c>
    </row>
    <row r="7772" spans="1:19">
      <c r="A7772" s="4" t="s">
        <v>7979</v>
      </c>
      <c r="B7772" s="4" t="s">
        <v>181</v>
      </c>
      <c r="C7772" s="4" t="s">
        <v>171</v>
      </c>
      <c r="D7772" s="4" t="s">
        <v>74</v>
      </c>
      <c r="E7772" s="4" t="s">
        <v>197</v>
      </c>
      <c r="F7772" s="3">
        <v>43031</v>
      </c>
      <c r="G7772" s="3">
        <v>43036</v>
      </c>
      <c r="H7772">
        <v>0</v>
      </c>
      <c r="I7772" s="4" t="s">
        <v>9026</v>
      </c>
      <c r="J7772" s="4" t="s">
        <v>9024</v>
      </c>
      <c r="K7772" s="4" t="s">
        <v>9010</v>
      </c>
      <c r="L7772">
        <v>1096</v>
      </c>
      <c r="M7772" s="4" t="s">
        <v>33</v>
      </c>
      <c r="N7772">
        <v>2003</v>
      </c>
      <c r="O7772">
        <v>223.8</v>
      </c>
      <c r="P7772">
        <v>299</v>
      </c>
      <c r="Q7772" s="4" t="s">
        <v>23</v>
      </c>
      <c r="R7772" s="4" t="s">
        <v>24</v>
      </c>
      <c r="S7772">
        <v>5</v>
      </c>
    </row>
    <row r="7773" spans="1:19">
      <c r="A7773" s="4" t="s">
        <v>7980</v>
      </c>
      <c r="B7773" s="4" t="s">
        <v>181</v>
      </c>
      <c r="C7773" s="4" t="s">
        <v>171</v>
      </c>
      <c r="D7773" s="4" t="s">
        <v>82</v>
      </c>
      <c r="E7773" s="4" t="s">
        <v>172</v>
      </c>
      <c r="F7773" s="3">
        <v>43031</v>
      </c>
      <c r="G7773" s="3">
        <v>43039</v>
      </c>
      <c r="H7773">
        <v>1195</v>
      </c>
      <c r="I7773" s="4" t="s">
        <v>9026</v>
      </c>
      <c r="J7773" s="4" t="s">
        <v>9024</v>
      </c>
      <c r="K7773" s="4" t="s">
        <v>9010</v>
      </c>
      <c r="L7773">
        <v>1096</v>
      </c>
      <c r="M7773" s="4" t="s">
        <v>36</v>
      </c>
      <c r="N7773">
        <v>1982</v>
      </c>
      <c r="O7773">
        <v>11698.03</v>
      </c>
      <c r="P7773">
        <v>34288</v>
      </c>
      <c r="Q7773" s="4" t="s">
        <v>23</v>
      </c>
      <c r="R7773" s="4" t="s">
        <v>24</v>
      </c>
      <c r="S7773">
        <v>8</v>
      </c>
    </row>
    <row r="7774" spans="1:19">
      <c r="A7774" s="4" t="s">
        <v>7981</v>
      </c>
      <c r="B7774" s="4" t="s">
        <v>261</v>
      </c>
      <c r="C7774" s="4" t="s">
        <v>171</v>
      </c>
      <c r="D7774" s="4" t="s">
        <v>88</v>
      </c>
      <c r="E7774" s="4" t="s">
        <v>197</v>
      </c>
      <c r="F7774" s="3">
        <v>43032</v>
      </c>
      <c r="G7774" s="3">
        <v>43034</v>
      </c>
      <c r="H7774">
        <v>0</v>
      </c>
      <c r="I7774" s="4" t="s">
        <v>9021</v>
      </c>
      <c r="J7774" s="4" t="s">
        <v>9019</v>
      </c>
      <c r="K7774" s="4" t="s">
        <v>9010</v>
      </c>
      <c r="L7774">
        <v>1096</v>
      </c>
      <c r="M7774" s="4" t="s">
        <v>46</v>
      </c>
      <c r="N7774">
        <v>1984</v>
      </c>
      <c r="O7774">
        <v>3027.46</v>
      </c>
      <c r="P7774">
        <v>9516</v>
      </c>
      <c r="Q7774" s="4" t="s">
        <v>89</v>
      </c>
      <c r="R7774" s="4" t="s">
        <v>24</v>
      </c>
      <c r="S7774">
        <v>2</v>
      </c>
    </row>
    <row r="7775" spans="1:19">
      <c r="A7775" s="4" t="s">
        <v>7982</v>
      </c>
      <c r="B7775" s="4" t="s">
        <v>246</v>
      </c>
      <c r="C7775" s="4" t="s">
        <v>199</v>
      </c>
      <c r="D7775" s="4" t="s">
        <v>107</v>
      </c>
      <c r="E7775" s="4" t="s">
        <v>197</v>
      </c>
      <c r="F7775" s="3">
        <v>43032</v>
      </c>
      <c r="G7775" s="3">
        <v>43033</v>
      </c>
      <c r="H7775">
        <v>0</v>
      </c>
      <c r="I7775" s="4" t="s">
        <v>9021</v>
      </c>
      <c r="J7775" s="4" t="s">
        <v>9019</v>
      </c>
      <c r="K7775" s="4" t="s">
        <v>9010</v>
      </c>
      <c r="L7775">
        <v>5482</v>
      </c>
      <c r="M7775" s="4" t="s">
        <v>26</v>
      </c>
      <c r="N7775">
        <v>1994</v>
      </c>
      <c r="O7775">
        <v>2818.38</v>
      </c>
      <c r="P7775">
        <v>6290</v>
      </c>
      <c r="Q7775" s="4" t="s">
        <v>23</v>
      </c>
      <c r="R7775" s="4" t="s">
        <v>24</v>
      </c>
      <c r="S7775">
        <v>1</v>
      </c>
    </row>
    <row r="7776" spans="1:19">
      <c r="A7776" s="4" t="s">
        <v>7983</v>
      </c>
      <c r="B7776" s="4" t="s">
        <v>246</v>
      </c>
      <c r="C7776" s="4" t="s">
        <v>192</v>
      </c>
      <c r="D7776" s="4" t="s">
        <v>83</v>
      </c>
      <c r="E7776" s="4" t="s">
        <v>172</v>
      </c>
      <c r="F7776" s="3">
        <v>43032</v>
      </c>
      <c r="G7776" s="3">
        <v>43041</v>
      </c>
      <c r="H7776">
        <v>3588</v>
      </c>
      <c r="I7776" s="4" t="s">
        <v>9021</v>
      </c>
      <c r="J7776" s="4" t="s">
        <v>9019</v>
      </c>
      <c r="K7776" s="4" t="s">
        <v>9012</v>
      </c>
      <c r="L7776">
        <v>3393</v>
      </c>
      <c r="M7776" s="4" t="s">
        <v>33</v>
      </c>
      <c r="N7776">
        <v>2004</v>
      </c>
      <c r="O7776">
        <v>702.72</v>
      </c>
      <c r="P7776">
        <v>1831</v>
      </c>
      <c r="Q7776" s="4" t="s">
        <v>23</v>
      </c>
      <c r="R7776" s="4" t="s">
        <v>24</v>
      </c>
      <c r="S7776">
        <v>9</v>
      </c>
    </row>
    <row r="7777" spans="1:19">
      <c r="A7777" s="4" t="s">
        <v>7984</v>
      </c>
      <c r="B7777" s="4" t="s">
        <v>279</v>
      </c>
      <c r="C7777" s="4" t="s">
        <v>177</v>
      </c>
      <c r="D7777" s="4" t="s">
        <v>24</v>
      </c>
      <c r="E7777" s="4" t="s">
        <v>193</v>
      </c>
      <c r="F7777" s="3">
        <v>43032</v>
      </c>
      <c r="G7777" s="3"/>
      <c r="I7777" s="4" t="s">
        <v>9018</v>
      </c>
      <c r="J7777" s="4" t="s">
        <v>9019</v>
      </c>
      <c r="K7777" s="4" t="s">
        <v>9012</v>
      </c>
      <c r="L7777">
        <v>55</v>
      </c>
      <c r="M7777" s="4"/>
      <c r="Q7777" s="4"/>
      <c r="R7777" s="4"/>
    </row>
    <row r="7778" spans="1:19">
      <c r="A7778" s="4" t="s">
        <v>7985</v>
      </c>
      <c r="B7778" s="4" t="s">
        <v>210</v>
      </c>
      <c r="C7778" s="4" t="s">
        <v>171</v>
      </c>
      <c r="D7778" s="4" t="s">
        <v>40</v>
      </c>
      <c r="E7778" s="4" t="s">
        <v>197</v>
      </c>
      <c r="F7778" s="3">
        <v>43032</v>
      </c>
      <c r="G7778" s="3">
        <v>43037</v>
      </c>
      <c r="H7778">
        <v>0</v>
      </c>
      <c r="I7778" s="4" t="s">
        <v>9021</v>
      </c>
      <c r="J7778" s="4" t="s">
        <v>9019</v>
      </c>
      <c r="K7778" s="4" t="s">
        <v>9010</v>
      </c>
      <c r="L7778">
        <v>1096</v>
      </c>
      <c r="M7778" s="4" t="s">
        <v>39</v>
      </c>
      <c r="N7778">
        <v>1989</v>
      </c>
      <c r="O7778">
        <v>665.06</v>
      </c>
      <c r="P7778">
        <v>1095</v>
      </c>
      <c r="Q7778" s="4" t="s">
        <v>23</v>
      </c>
      <c r="R7778" s="4" t="s">
        <v>24</v>
      </c>
      <c r="S7778">
        <v>5</v>
      </c>
    </row>
    <row r="7779" spans="1:19">
      <c r="A7779" s="4" t="s">
        <v>7986</v>
      </c>
      <c r="B7779" s="4" t="s">
        <v>174</v>
      </c>
      <c r="C7779" s="4" t="s">
        <v>171</v>
      </c>
      <c r="D7779" s="4" t="s">
        <v>41</v>
      </c>
      <c r="E7779" s="4" t="s">
        <v>197</v>
      </c>
      <c r="F7779" s="3">
        <v>43032</v>
      </c>
      <c r="G7779" s="3">
        <v>43047</v>
      </c>
      <c r="H7779">
        <v>0</v>
      </c>
      <c r="I7779" s="4" t="s">
        <v>9016</v>
      </c>
      <c r="J7779" s="4" t="s">
        <v>9015</v>
      </c>
      <c r="K7779" s="4" t="s">
        <v>9010</v>
      </c>
      <c r="L7779">
        <v>1096</v>
      </c>
      <c r="M7779" s="4" t="s">
        <v>36</v>
      </c>
      <c r="N7779">
        <v>1998</v>
      </c>
      <c r="O7779">
        <v>2714.9</v>
      </c>
      <c r="P7779">
        <v>2641</v>
      </c>
      <c r="Q7779" s="4" t="s">
        <v>23</v>
      </c>
      <c r="R7779" s="4" t="s">
        <v>21</v>
      </c>
      <c r="S7779">
        <v>15</v>
      </c>
    </row>
    <row r="7780" spans="1:19">
      <c r="A7780" s="4" t="s">
        <v>7987</v>
      </c>
      <c r="B7780" s="4" t="s">
        <v>174</v>
      </c>
      <c r="C7780" s="4" t="s">
        <v>9011</v>
      </c>
      <c r="D7780" s="4" t="s">
        <v>109</v>
      </c>
      <c r="E7780" s="4" t="s">
        <v>172</v>
      </c>
      <c r="F7780" s="3">
        <v>43032</v>
      </c>
      <c r="G7780" s="3">
        <v>43070</v>
      </c>
      <c r="H7780">
        <v>5542</v>
      </c>
      <c r="I7780" s="4" t="s">
        <v>9016</v>
      </c>
      <c r="J7780" s="4" t="s">
        <v>9015</v>
      </c>
      <c r="K7780" s="4" t="s">
        <v>9010</v>
      </c>
      <c r="L7780">
        <v>4821</v>
      </c>
      <c r="M7780" s="4" t="s">
        <v>58</v>
      </c>
      <c r="N7780">
        <v>1987</v>
      </c>
      <c r="O7780">
        <v>1698.2</v>
      </c>
      <c r="P7780">
        <v>3798</v>
      </c>
      <c r="Q7780" s="4" t="s">
        <v>23</v>
      </c>
      <c r="R7780" s="4" t="s">
        <v>24</v>
      </c>
      <c r="S7780">
        <v>38</v>
      </c>
    </row>
    <row r="7781" spans="1:19">
      <c r="A7781" s="4" t="s">
        <v>7988</v>
      </c>
      <c r="B7781" s="4" t="s">
        <v>191</v>
      </c>
      <c r="C7781" s="4" t="s">
        <v>192</v>
      </c>
      <c r="D7781" s="4" t="s">
        <v>59</v>
      </c>
      <c r="E7781" s="4" t="s">
        <v>172</v>
      </c>
      <c r="F7781" s="3">
        <v>43032</v>
      </c>
      <c r="G7781" s="3">
        <v>43100</v>
      </c>
      <c r="H7781">
        <v>3296</v>
      </c>
      <c r="I7781" s="4" t="s">
        <v>9026</v>
      </c>
      <c r="J7781" s="4" t="s">
        <v>9024</v>
      </c>
      <c r="K7781" s="4" t="s">
        <v>9012</v>
      </c>
      <c r="L7781">
        <v>3393</v>
      </c>
      <c r="M7781" s="4" t="s">
        <v>60</v>
      </c>
      <c r="N7781">
        <v>1988</v>
      </c>
      <c r="O7781">
        <v>2059.9</v>
      </c>
      <c r="P7781">
        <v>3644</v>
      </c>
      <c r="Q7781" s="4" t="s">
        <v>23</v>
      </c>
      <c r="R7781" s="4" t="s">
        <v>24</v>
      </c>
      <c r="S7781">
        <v>68</v>
      </c>
    </row>
    <row r="7782" spans="1:19">
      <c r="A7782" s="4" t="s">
        <v>7989</v>
      </c>
      <c r="B7782" s="4" t="s">
        <v>343</v>
      </c>
      <c r="C7782" s="4" t="s">
        <v>171</v>
      </c>
      <c r="D7782" s="4" t="s">
        <v>48</v>
      </c>
      <c r="E7782" s="4" t="s">
        <v>197</v>
      </c>
      <c r="F7782" s="3">
        <v>43032</v>
      </c>
      <c r="G7782" s="3">
        <v>43033</v>
      </c>
      <c r="H7782">
        <v>0</v>
      </c>
      <c r="I7782" s="4" t="s">
        <v>9016</v>
      </c>
      <c r="J7782" s="4" t="s">
        <v>9015</v>
      </c>
      <c r="K7782" s="4" t="s">
        <v>9010</v>
      </c>
      <c r="L7782">
        <v>1096</v>
      </c>
      <c r="M7782" s="4" t="s">
        <v>39</v>
      </c>
      <c r="N7782">
        <v>1998</v>
      </c>
      <c r="O7782">
        <v>217.87</v>
      </c>
      <c r="P7782">
        <v>551</v>
      </c>
      <c r="Q7782" s="4" t="s">
        <v>23</v>
      </c>
      <c r="R7782" s="4" t="s">
        <v>24</v>
      </c>
      <c r="S7782">
        <v>1</v>
      </c>
    </row>
    <row r="7783" spans="1:19">
      <c r="A7783" s="4" t="s">
        <v>7990</v>
      </c>
      <c r="B7783" s="4" t="s">
        <v>343</v>
      </c>
      <c r="C7783" s="4" t="s">
        <v>179</v>
      </c>
      <c r="D7783" s="4" t="s">
        <v>27</v>
      </c>
      <c r="E7783" s="4" t="s">
        <v>172</v>
      </c>
      <c r="F7783" s="3">
        <v>43032</v>
      </c>
      <c r="G7783" s="3">
        <v>43037</v>
      </c>
      <c r="H7783">
        <v>519</v>
      </c>
      <c r="I7783" s="4" t="s">
        <v>9016</v>
      </c>
      <c r="J7783" s="4" t="s">
        <v>9015</v>
      </c>
      <c r="K7783" s="4" t="s">
        <v>9010</v>
      </c>
      <c r="L7783">
        <v>550</v>
      </c>
      <c r="M7783" s="4" t="s">
        <v>26</v>
      </c>
      <c r="N7783">
        <v>1986</v>
      </c>
      <c r="O7783">
        <v>647.17999999999995</v>
      </c>
      <c r="P7783">
        <v>1185</v>
      </c>
      <c r="Q7783" s="4" t="s">
        <v>28</v>
      </c>
      <c r="R7783" s="4" t="s">
        <v>24</v>
      </c>
      <c r="S7783">
        <v>5</v>
      </c>
    </row>
    <row r="7784" spans="1:19">
      <c r="A7784" s="4" t="s">
        <v>7991</v>
      </c>
      <c r="B7784" s="4" t="s">
        <v>343</v>
      </c>
      <c r="C7784" s="4" t="s">
        <v>171</v>
      </c>
      <c r="D7784" s="4" t="s">
        <v>27</v>
      </c>
      <c r="E7784" s="4" t="s">
        <v>172</v>
      </c>
      <c r="F7784" s="3">
        <v>43032</v>
      </c>
      <c r="G7784" s="3">
        <v>43033</v>
      </c>
      <c r="H7784">
        <v>1243</v>
      </c>
      <c r="I7784" s="4" t="s">
        <v>9016</v>
      </c>
      <c r="J7784" s="4" t="s">
        <v>9015</v>
      </c>
      <c r="K7784" s="4" t="s">
        <v>9010</v>
      </c>
      <c r="L7784">
        <v>1096</v>
      </c>
      <c r="M7784" s="4" t="s">
        <v>26</v>
      </c>
      <c r="N7784">
        <v>1986</v>
      </c>
      <c r="O7784">
        <v>647.17999999999995</v>
      </c>
      <c r="P7784">
        <v>1185</v>
      </c>
      <c r="Q7784" s="4" t="s">
        <v>28</v>
      </c>
      <c r="R7784" s="4" t="s">
        <v>24</v>
      </c>
      <c r="S7784">
        <v>1</v>
      </c>
    </row>
    <row r="7785" spans="1:19">
      <c r="A7785" s="4" t="s">
        <v>7992</v>
      </c>
      <c r="B7785" s="4" t="s">
        <v>219</v>
      </c>
      <c r="C7785" s="4" t="s">
        <v>192</v>
      </c>
      <c r="D7785" s="4" t="s">
        <v>53</v>
      </c>
      <c r="E7785" s="4" t="s">
        <v>197</v>
      </c>
      <c r="F7785" s="3">
        <v>43032</v>
      </c>
      <c r="G7785" s="3">
        <v>43034</v>
      </c>
      <c r="H7785">
        <v>0</v>
      </c>
      <c r="I7785" s="4" t="s">
        <v>9026</v>
      </c>
      <c r="J7785" s="4" t="s">
        <v>9024</v>
      </c>
      <c r="K7785" s="4" t="s">
        <v>9012</v>
      </c>
      <c r="L7785">
        <v>3393</v>
      </c>
      <c r="M7785" s="4" t="s">
        <v>33</v>
      </c>
      <c r="N7785">
        <v>1990</v>
      </c>
      <c r="O7785">
        <v>4968.91</v>
      </c>
      <c r="P7785">
        <v>7523</v>
      </c>
      <c r="Q7785" s="4" t="s">
        <v>23</v>
      </c>
      <c r="R7785" s="4" t="s">
        <v>24</v>
      </c>
      <c r="S7785">
        <v>2</v>
      </c>
    </row>
    <row r="7786" spans="1:19">
      <c r="A7786" s="4" t="s">
        <v>7993</v>
      </c>
      <c r="B7786" s="4" t="s">
        <v>256</v>
      </c>
      <c r="C7786" s="4" t="s">
        <v>171</v>
      </c>
      <c r="D7786" s="4" t="s">
        <v>103</v>
      </c>
      <c r="E7786" s="4" t="s">
        <v>172</v>
      </c>
      <c r="F7786" s="3">
        <v>43032</v>
      </c>
      <c r="G7786" s="3">
        <v>43039</v>
      </c>
      <c r="H7786">
        <v>1133</v>
      </c>
      <c r="I7786" s="4" t="s">
        <v>9014</v>
      </c>
      <c r="J7786" s="4" t="s">
        <v>9015</v>
      </c>
      <c r="K7786" s="4" t="s">
        <v>9010</v>
      </c>
      <c r="L7786">
        <v>1096</v>
      </c>
      <c r="M7786" s="4" t="s">
        <v>26</v>
      </c>
      <c r="N7786">
        <v>1992</v>
      </c>
      <c r="O7786">
        <v>3922.42</v>
      </c>
      <c r="P7786">
        <v>6837</v>
      </c>
      <c r="Q7786" s="4" t="s">
        <v>23</v>
      </c>
      <c r="R7786" s="4" t="s">
        <v>24</v>
      </c>
      <c r="S7786">
        <v>7</v>
      </c>
    </row>
    <row r="7787" spans="1:19">
      <c r="A7787" s="4" t="s">
        <v>7994</v>
      </c>
      <c r="B7787" s="4" t="s">
        <v>244</v>
      </c>
      <c r="C7787" s="4" t="s">
        <v>179</v>
      </c>
      <c r="D7787" s="4" t="s">
        <v>76</v>
      </c>
      <c r="E7787" s="4" t="s">
        <v>197</v>
      </c>
      <c r="F7787" s="3">
        <v>43032</v>
      </c>
      <c r="G7787" s="3">
        <v>43093</v>
      </c>
      <c r="H7787">
        <v>0</v>
      </c>
      <c r="I7787" s="4" t="s">
        <v>9016</v>
      </c>
      <c r="J7787" s="4" t="s">
        <v>9015</v>
      </c>
      <c r="K7787" s="4" t="s">
        <v>9010</v>
      </c>
      <c r="L7787">
        <v>550</v>
      </c>
      <c r="M7787" s="4" t="s">
        <v>9322</v>
      </c>
      <c r="N7787">
        <v>1997</v>
      </c>
      <c r="O7787">
        <v>8170.38</v>
      </c>
      <c r="P7787">
        <v>16499</v>
      </c>
      <c r="Q7787" s="4" t="s">
        <v>77</v>
      </c>
      <c r="R7787" s="4" t="s">
        <v>24</v>
      </c>
      <c r="S7787">
        <v>61</v>
      </c>
    </row>
    <row r="7788" spans="1:19">
      <c r="A7788" s="4" t="s">
        <v>7995</v>
      </c>
      <c r="B7788" s="4" t="s">
        <v>244</v>
      </c>
      <c r="C7788" s="4" t="s">
        <v>192</v>
      </c>
      <c r="D7788" s="4" t="s">
        <v>66</v>
      </c>
      <c r="E7788" s="4" t="s">
        <v>197</v>
      </c>
      <c r="F7788" s="3">
        <v>43032</v>
      </c>
      <c r="G7788" s="3">
        <v>43098</v>
      </c>
      <c r="H7788">
        <v>0</v>
      </c>
      <c r="I7788" s="4" t="s">
        <v>9016</v>
      </c>
      <c r="J7788" s="4" t="s">
        <v>9015</v>
      </c>
      <c r="K7788" s="4" t="s">
        <v>9012</v>
      </c>
      <c r="L7788">
        <v>3393</v>
      </c>
      <c r="M7788" s="4" t="s">
        <v>33</v>
      </c>
      <c r="N7788">
        <v>2007</v>
      </c>
      <c r="O7788">
        <v>894.33</v>
      </c>
      <c r="P7788">
        <v>1635</v>
      </c>
      <c r="Q7788" s="4" t="s">
        <v>67</v>
      </c>
      <c r="R7788" s="4" t="s">
        <v>24</v>
      </c>
      <c r="S7788">
        <v>66</v>
      </c>
    </row>
    <row r="7789" spans="1:19">
      <c r="A7789" s="4" t="s">
        <v>7996</v>
      </c>
      <c r="B7789" s="4" t="s">
        <v>201</v>
      </c>
      <c r="C7789" s="4" t="s">
        <v>199</v>
      </c>
      <c r="D7789" s="4" t="s">
        <v>44</v>
      </c>
      <c r="E7789" s="4" t="s">
        <v>172</v>
      </c>
      <c r="F7789" s="3">
        <v>43032</v>
      </c>
      <c r="G7789" s="3">
        <v>43049</v>
      </c>
      <c r="H7789">
        <v>4945</v>
      </c>
      <c r="I7789" s="4" t="s">
        <v>9026</v>
      </c>
      <c r="J7789" s="4" t="s">
        <v>9024</v>
      </c>
      <c r="K7789" s="4" t="s">
        <v>9010</v>
      </c>
      <c r="L7789">
        <v>5482</v>
      </c>
      <c r="M7789" s="4" t="s">
        <v>36</v>
      </c>
      <c r="N7789">
        <v>2013</v>
      </c>
      <c r="O7789">
        <v>98.79</v>
      </c>
      <c r="P7789">
        <v>96</v>
      </c>
      <c r="Q7789" s="4" t="s">
        <v>23</v>
      </c>
      <c r="R7789" s="4" t="s">
        <v>35</v>
      </c>
      <c r="S7789">
        <v>17</v>
      </c>
    </row>
    <row r="7790" spans="1:19">
      <c r="A7790" s="4" t="s">
        <v>7997</v>
      </c>
      <c r="B7790" s="4" t="s">
        <v>208</v>
      </c>
      <c r="C7790" s="4" t="s">
        <v>192</v>
      </c>
      <c r="D7790" s="4" t="s">
        <v>119</v>
      </c>
      <c r="E7790" s="4" t="s">
        <v>197</v>
      </c>
      <c r="F7790" s="3">
        <v>43032</v>
      </c>
      <c r="G7790" s="3">
        <v>43038</v>
      </c>
      <c r="H7790">
        <v>0</v>
      </c>
      <c r="I7790" s="4" t="s">
        <v>9014</v>
      </c>
      <c r="J7790" s="4" t="s">
        <v>9015</v>
      </c>
      <c r="K7790" s="4" t="s">
        <v>9012</v>
      </c>
      <c r="L7790">
        <v>3393</v>
      </c>
      <c r="M7790" s="4" t="s">
        <v>55</v>
      </c>
      <c r="N7790">
        <v>1988</v>
      </c>
      <c r="O7790">
        <v>5266.09</v>
      </c>
      <c r="P7790">
        <v>8595</v>
      </c>
      <c r="Q7790" s="4" t="s">
        <v>23</v>
      </c>
      <c r="R7790" s="4" t="s">
        <v>56</v>
      </c>
      <c r="S7790">
        <v>6</v>
      </c>
    </row>
    <row r="7791" spans="1:19">
      <c r="A7791" s="4" t="s">
        <v>7998</v>
      </c>
      <c r="B7791" s="4" t="s">
        <v>185</v>
      </c>
      <c r="C7791" s="4" t="s">
        <v>179</v>
      </c>
      <c r="D7791" s="4" t="s">
        <v>38</v>
      </c>
      <c r="E7791" s="4" t="s">
        <v>172</v>
      </c>
      <c r="F7791" s="3">
        <v>43032</v>
      </c>
      <c r="G7791" s="3">
        <v>43034</v>
      </c>
      <c r="H7791">
        <v>535</v>
      </c>
      <c r="I7791" s="4" t="s">
        <v>9023</v>
      </c>
      <c r="J7791" s="4" t="s">
        <v>9024</v>
      </c>
      <c r="K7791" s="4" t="s">
        <v>9010</v>
      </c>
      <c r="L7791">
        <v>550</v>
      </c>
      <c r="M7791" s="4" t="s">
        <v>39</v>
      </c>
      <c r="N7791">
        <v>1993</v>
      </c>
      <c r="O7791">
        <v>4269.8999999999996</v>
      </c>
      <c r="P7791">
        <v>6472</v>
      </c>
      <c r="Q7791" s="4" t="s">
        <v>23</v>
      </c>
      <c r="R7791" s="4" t="s">
        <v>40</v>
      </c>
      <c r="S7791">
        <v>2</v>
      </c>
    </row>
    <row r="7792" spans="1:19">
      <c r="A7792" s="4" t="s">
        <v>7999</v>
      </c>
      <c r="B7792" s="4" t="s">
        <v>235</v>
      </c>
      <c r="C7792" s="4" t="s">
        <v>179</v>
      </c>
      <c r="D7792" s="4" t="s">
        <v>24</v>
      </c>
      <c r="E7792" s="4" t="s">
        <v>193</v>
      </c>
      <c r="F7792" s="3">
        <v>43032</v>
      </c>
      <c r="G7792" s="3"/>
      <c r="I7792" s="4" t="s">
        <v>9018</v>
      </c>
      <c r="J7792" s="4" t="s">
        <v>9019</v>
      </c>
      <c r="K7792" s="4" t="s">
        <v>9010</v>
      </c>
      <c r="L7792">
        <v>550</v>
      </c>
      <c r="M7792" s="4"/>
      <c r="Q7792" s="4"/>
      <c r="R7792" s="4"/>
    </row>
    <row r="7793" spans="1:19">
      <c r="A7793" s="4" t="s">
        <v>8000</v>
      </c>
      <c r="B7793" s="4" t="s">
        <v>181</v>
      </c>
      <c r="C7793" s="4" t="s">
        <v>192</v>
      </c>
      <c r="D7793" s="4" t="s">
        <v>129</v>
      </c>
      <c r="E7793" s="4" t="s">
        <v>197</v>
      </c>
      <c r="F7793" s="3">
        <v>43032</v>
      </c>
      <c r="G7793" s="3">
        <v>43046</v>
      </c>
      <c r="H7793">
        <v>0</v>
      </c>
      <c r="I7793" s="4" t="s">
        <v>9026</v>
      </c>
      <c r="J7793" s="4" t="s">
        <v>9024</v>
      </c>
      <c r="K7793" s="4" t="s">
        <v>9012</v>
      </c>
      <c r="L7793">
        <v>3393</v>
      </c>
      <c r="M7793" s="4" t="s">
        <v>39</v>
      </c>
      <c r="N7793">
        <v>1992</v>
      </c>
      <c r="O7793">
        <v>324.19</v>
      </c>
      <c r="P7793">
        <v>978</v>
      </c>
      <c r="Q7793" s="4" t="s">
        <v>23</v>
      </c>
      <c r="R7793" s="4" t="s">
        <v>24</v>
      </c>
      <c r="S7793">
        <v>14</v>
      </c>
    </row>
    <row r="7794" spans="1:19">
      <c r="A7794" s="4" t="s">
        <v>8001</v>
      </c>
      <c r="B7794" s="4" t="s">
        <v>183</v>
      </c>
      <c r="C7794" s="4" t="s">
        <v>177</v>
      </c>
      <c r="D7794" s="4" t="s">
        <v>37</v>
      </c>
      <c r="E7794" s="4" t="s">
        <v>172</v>
      </c>
      <c r="F7794" s="3">
        <v>43033</v>
      </c>
      <c r="G7794" s="3">
        <v>43065</v>
      </c>
      <c r="H7794">
        <v>59</v>
      </c>
      <c r="I7794" s="4" t="s">
        <v>9014</v>
      </c>
      <c r="J7794" s="4" t="s">
        <v>9015</v>
      </c>
      <c r="K7794" s="4" t="s">
        <v>9012</v>
      </c>
      <c r="L7794">
        <v>55</v>
      </c>
      <c r="M7794" s="4" t="s">
        <v>33</v>
      </c>
      <c r="N7794">
        <v>2001</v>
      </c>
      <c r="O7794">
        <v>718.62</v>
      </c>
      <c r="P7794">
        <v>2448</v>
      </c>
      <c r="Q7794" s="4" t="s">
        <v>23</v>
      </c>
      <c r="R7794" s="4" t="s">
        <v>24</v>
      </c>
      <c r="S7794">
        <v>32</v>
      </c>
    </row>
    <row r="7795" spans="1:19">
      <c r="A7795" s="4" t="s">
        <v>8002</v>
      </c>
      <c r="B7795" s="4" t="s">
        <v>279</v>
      </c>
      <c r="C7795" s="4" t="s">
        <v>179</v>
      </c>
      <c r="D7795" s="4" t="s">
        <v>24</v>
      </c>
      <c r="E7795" s="4" t="s">
        <v>193</v>
      </c>
      <c r="F7795" s="3">
        <v>43033</v>
      </c>
      <c r="G7795" s="3"/>
      <c r="I7795" s="4" t="s">
        <v>9018</v>
      </c>
      <c r="J7795" s="4" t="s">
        <v>9019</v>
      </c>
      <c r="K7795" s="4" t="s">
        <v>9010</v>
      </c>
      <c r="L7795">
        <v>550</v>
      </c>
      <c r="M7795" s="4"/>
      <c r="Q7795" s="4"/>
      <c r="R7795" s="4"/>
    </row>
    <row r="7796" spans="1:19">
      <c r="A7796" s="4" t="s">
        <v>8003</v>
      </c>
      <c r="B7796" s="4" t="s">
        <v>210</v>
      </c>
      <c r="C7796" s="4" t="s">
        <v>179</v>
      </c>
      <c r="D7796" s="4" t="s">
        <v>42</v>
      </c>
      <c r="E7796" s="4" t="s">
        <v>172</v>
      </c>
      <c r="F7796" s="3">
        <v>43033</v>
      </c>
      <c r="G7796" s="3">
        <v>43035</v>
      </c>
      <c r="H7796">
        <v>526</v>
      </c>
      <c r="I7796" s="4" t="s">
        <v>9021</v>
      </c>
      <c r="J7796" s="4" t="s">
        <v>9019</v>
      </c>
      <c r="K7796" s="4" t="s">
        <v>9010</v>
      </c>
      <c r="L7796">
        <v>550</v>
      </c>
      <c r="M7796" s="4" t="s">
        <v>26</v>
      </c>
      <c r="N7796">
        <v>2017</v>
      </c>
      <c r="O7796">
        <v>4.54</v>
      </c>
      <c r="P7796">
        <v>9</v>
      </c>
      <c r="Q7796" s="4" t="s">
        <v>23</v>
      </c>
      <c r="R7796" s="4" t="s">
        <v>24</v>
      </c>
      <c r="S7796">
        <v>2</v>
      </c>
    </row>
    <row r="7797" spans="1:19">
      <c r="A7797" s="4" t="s">
        <v>8004</v>
      </c>
      <c r="B7797" s="4" t="s">
        <v>263</v>
      </c>
      <c r="C7797" s="4" t="s">
        <v>179</v>
      </c>
      <c r="D7797" s="4" t="s">
        <v>21</v>
      </c>
      <c r="E7797" s="4" t="s">
        <v>172</v>
      </c>
      <c r="F7797" s="3">
        <v>43033</v>
      </c>
      <c r="G7797" s="3">
        <v>43044</v>
      </c>
      <c r="H7797">
        <v>586</v>
      </c>
      <c r="I7797" s="4" t="s">
        <v>9021</v>
      </c>
      <c r="J7797" s="4" t="s">
        <v>9019</v>
      </c>
      <c r="K7797" s="4" t="s">
        <v>9010</v>
      </c>
      <c r="L7797">
        <v>550</v>
      </c>
      <c r="M7797" s="4" t="s">
        <v>9322</v>
      </c>
      <c r="N7797">
        <v>1996</v>
      </c>
      <c r="O7797">
        <v>1100.04</v>
      </c>
      <c r="P7797">
        <v>2822</v>
      </c>
      <c r="Q7797" s="4" t="s">
        <v>23</v>
      </c>
      <c r="R7797" s="4" t="s">
        <v>24</v>
      </c>
      <c r="S7797">
        <v>11</v>
      </c>
    </row>
    <row r="7798" spans="1:19">
      <c r="A7798" s="4" t="s">
        <v>8005</v>
      </c>
      <c r="B7798" s="4" t="s">
        <v>196</v>
      </c>
      <c r="C7798" s="4" t="s">
        <v>192</v>
      </c>
      <c r="D7798" s="4" t="s">
        <v>106</v>
      </c>
      <c r="E7798" s="4" t="s">
        <v>197</v>
      </c>
      <c r="F7798" s="3">
        <v>43033</v>
      </c>
      <c r="G7798" s="3">
        <v>43035</v>
      </c>
      <c r="H7798">
        <v>0</v>
      </c>
      <c r="I7798" s="4" t="s">
        <v>9016</v>
      </c>
      <c r="J7798" s="4" t="s">
        <v>9015</v>
      </c>
      <c r="K7798" s="4" t="s">
        <v>9012</v>
      </c>
      <c r="L7798">
        <v>3393</v>
      </c>
      <c r="M7798" s="4" t="s">
        <v>46</v>
      </c>
      <c r="N7798">
        <v>2012</v>
      </c>
      <c r="O7798">
        <v>45.39</v>
      </c>
      <c r="P7798">
        <v>100</v>
      </c>
      <c r="Q7798" s="4" t="s">
        <v>23</v>
      </c>
      <c r="R7798" s="4" t="s">
        <v>47</v>
      </c>
      <c r="S7798">
        <v>2</v>
      </c>
    </row>
    <row r="7799" spans="1:19">
      <c r="A7799" s="4" t="s">
        <v>8006</v>
      </c>
      <c r="B7799" s="4" t="s">
        <v>343</v>
      </c>
      <c r="C7799" s="4" t="s">
        <v>9011</v>
      </c>
      <c r="D7799" s="4" t="s">
        <v>104</v>
      </c>
      <c r="E7799" s="4" t="s">
        <v>172</v>
      </c>
      <c r="F7799" s="3">
        <v>43033</v>
      </c>
      <c r="G7799" s="3">
        <v>43049</v>
      </c>
      <c r="H7799">
        <v>4356</v>
      </c>
      <c r="I7799" s="4" t="s">
        <v>9016</v>
      </c>
      <c r="J7799" s="4" t="s">
        <v>9015</v>
      </c>
      <c r="K7799" s="4" t="s">
        <v>9010</v>
      </c>
      <c r="L7799">
        <v>4821</v>
      </c>
      <c r="M7799" s="4" t="s">
        <v>9322</v>
      </c>
      <c r="N7799">
        <v>1983</v>
      </c>
      <c r="O7799">
        <v>1008.06</v>
      </c>
      <c r="P7799">
        <v>1238</v>
      </c>
      <c r="Q7799" s="4" t="s">
        <v>23</v>
      </c>
      <c r="R7799" s="4" t="s">
        <v>24</v>
      </c>
      <c r="S7799">
        <v>16</v>
      </c>
    </row>
    <row r="7800" spans="1:19">
      <c r="A7800" s="4" t="s">
        <v>8007</v>
      </c>
      <c r="B7800" s="4" t="s">
        <v>187</v>
      </c>
      <c r="C7800" s="4" t="s">
        <v>179</v>
      </c>
      <c r="D7800" s="4" t="s">
        <v>42</v>
      </c>
      <c r="E7800" s="4" t="s">
        <v>172</v>
      </c>
      <c r="F7800" s="3">
        <v>43033</v>
      </c>
      <c r="G7800" s="3">
        <v>43034</v>
      </c>
      <c r="H7800">
        <v>566</v>
      </c>
      <c r="I7800" s="4" t="s">
        <v>9023</v>
      </c>
      <c r="J7800" s="4" t="s">
        <v>9024</v>
      </c>
      <c r="K7800" s="4" t="s">
        <v>9010</v>
      </c>
      <c r="L7800">
        <v>550</v>
      </c>
      <c r="M7800" s="4" t="s">
        <v>26</v>
      </c>
      <c r="N7800">
        <v>2017</v>
      </c>
      <c r="O7800">
        <v>4.54</v>
      </c>
      <c r="P7800">
        <v>9</v>
      </c>
      <c r="Q7800" s="4" t="s">
        <v>23</v>
      </c>
      <c r="R7800" s="4" t="s">
        <v>24</v>
      </c>
      <c r="S7800">
        <v>1</v>
      </c>
    </row>
    <row r="7801" spans="1:19">
      <c r="A7801" s="4" t="s">
        <v>8008</v>
      </c>
      <c r="B7801" s="4" t="s">
        <v>201</v>
      </c>
      <c r="C7801" s="4" t="s">
        <v>192</v>
      </c>
      <c r="D7801" s="4" t="s">
        <v>24</v>
      </c>
      <c r="E7801" s="4" t="s">
        <v>193</v>
      </c>
      <c r="F7801" s="3">
        <v>43033</v>
      </c>
      <c r="G7801" s="3"/>
      <c r="I7801" s="4" t="s">
        <v>9026</v>
      </c>
      <c r="J7801" s="4" t="s">
        <v>9024</v>
      </c>
      <c r="K7801" s="4" t="s">
        <v>9012</v>
      </c>
      <c r="L7801">
        <v>3393</v>
      </c>
      <c r="M7801" s="4"/>
      <c r="Q7801" s="4"/>
      <c r="R7801" s="4"/>
    </row>
    <row r="7802" spans="1:19">
      <c r="A7802" s="4" t="s">
        <v>8009</v>
      </c>
      <c r="B7802" s="4" t="s">
        <v>170</v>
      </c>
      <c r="C7802" s="4" t="s">
        <v>179</v>
      </c>
      <c r="D7802" s="4" t="s">
        <v>76</v>
      </c>
      <c r="E7802" s="4" t="s">
        <v>172</v>
      </c>
      <c r="F7802" s="3">
        <v>43033</v>
      </c>
      <c r="G7802" s="3">
        <v>43099</v>
      </c>
      <c r="H7802">
        <v>537</v>
      </c>
      <c r="I7802" s="4" t="s">
        <v>9014</v>
      </c>
      <c r="J7802" s="4" t="s">
        <v>9015</v>
      </c>
      <c r="K7802" s="4" t="s">
        <v>9010</v>
      </c>
      <c r="L7802">
        <v>550</v>
      </c>
      <c r="M7802" s="4" t="s">
        <v>9322</v>
      </c>
      <c r="N7802">
        <v>1997</v>
      </c>
      <c r="O7802">
        <v>8170.38</v>
      </c>
      <c r="P7802">
        <v>16499</v>
      </c>
      <c r="Q7802" s="4" t="s">
        <v>77</v>
      </c>
      <c r="R7802" s="4" t="s">
        <v>24</v>
      </c>
      <c r="S7802">
        <v>66</v>
      </c>
    </row>
    <row r="7803" spans="1:19">
      <c r="A7803" s="4" t="s">
        <v>8010</v>
      </c>
      <c r="B7803" s="4" t="s">
        <v>216</v>
      </c>
      <c r="C7803" s="4" t="s">
        <v>177</v>
      </c>
      <c r="D7803" s="4" t="s">
        <v>117</v>
      </c>
      <c r="E7803" s="4" t="s">
        <v>172</v>
      </c>
      <c r="F7803" s="3">
        <v>43033</v>
      </c>
      <c r="G7803" s="3">
        <v>43090</v>
      </c>
      <c r="H7803">
        <v>47</v>
      </c>
      <c r="I7803" s="4" t="s">
        <v>9018</v>
      </c>
      <c r="J7803" s="4" t="s">
        <v>9019</v>
      </c>
      <c r="K7803" s="4" t="s">
        <v>9012</v>
      </c>
      <c r="L7803">
        <v>55</v>
      </c>
      <c r="M7803" s="4" t="s">
        <v>26</v>
      </c>
      <c r="N7803">
        <v>1996</v>
      </c>
      <c r="O7803">
        <v>439.21</v>
      </c>
      <c r="P7803">
        <v>792</v>
      </c>
      <c r="Q7803" s="4" t="s">
        <v>23</v>
      </c>
      <c r="R7803" s="4" t="s">
        <v>24</v>
      </c>
      <c r="S7803">
        <v>57</v>
      </c>
    </row>
    <row r="7804" spans="1:19">
      <c r="A7804" s="4" t="s">
        <v>8011</v>
      </c>
      <c r="B7804" s="4" t="s">
        <v>181</v>
      </c>
      <c r="C7804" s="4" t="s">
        <v>179</v>
      </c>
      <c r="D7804" s="4" t="s">
        <v>42</v>
      </c>
      <c r="E7804" s="4" t="s">
        <v>172</v>
      </c>
      <c r="F7804" s="3">
        <v>43033</v>
      </c>
      <c r="G7804" s="3">
        <v>43042</v>
      </c>
      <c r="H7804">
        <v>447</v>
      </c>
      <c r="I7804" s="4" t="s">
        <v>9026</v>
      </c>
      <c r="J7804" s="4" t="s">
        <v>9024</v>
      </c>
      <c r="K7804" s="4" t="s">
        <v>9010</v>
      </c>
      <c r="L7804">
        <v>550</v>
      </c>
      <c r="M7804" s="4" t="s">
        <v>26</v>
      </c>
      <c r="N7804">
        <v>2017</v>
      </c>
      <c r="O7804">
        <v>4.54</v>
      </c>
      <c r="P7804">
        <v>9</v>
      </c>
      <c r="Q7804" s="4" t="s">
        <v>23</v>
      </c>
      <c r="R7804" s="4" t="s">
        <v>24</v>
      </c>
      <c r="S7804">
        <v>9</v>
      </c>
    </row>
    <row r="7805" spans="1:19">
      <c r="A7805" s="4" t="s">
        <v>8012</v>
      </c>
      <c r="B7805" s="4" t="s">
        <v>183</v>
      </c>
      <c r="C7805" s="4" t="s">
        <v>171</v>
      </c>
      <c r="D7805" s="4" t="s">
        <v>48</v>
      </c>
      <c r="E7805" s="4" t="s">
        <v>172</v>
      </c>
      <c r="F7805" s="3">
        <v>43034</v>
      </c>
      <c r="G7805" s="3">
        <v>43035</v>
      </c>
      <c r="H7805">
        <v>1103</v>
      </c>
      <c r="I7805" s="4" t="s">
        <v>9014</v>
      </c>
      <c r="J7805" s="4" t="s">
        <v>9015</v>
      </c>
      <c r="K7805" s="4" t="s">
        <v>9010</v>
      </c>
      <c r="L7805">
        <v>1096</v>
      </c>
      <c r="M7805" s="4" t="s">
        <v>39</v>
      </c>
      <c r="N7805">
        <v>1998</v>
      </c>
      <c r="O7805">
        <v>217.87</v>
      </c>
      <c r="P7805">
        <v>551</v>
      </c>
      <c r="Q7805" s="4" t="s">
        <v>23</v>
      </c>
      <c r="R7805" s="4" t="s">
        <v>24</v>
      </c>
      <c r="S7805">
        <v>1</v>
      </c>
    </row>
    <row r="7806" spans="1:19">
      <c r="A7806" s="4" t="s">
        <v>8013</v>
      </c>
      <c r="B7806" s="4" t="s">
        <v>183</v>
      </c>
      <c r="C7806" s="4" t="s">
        <v>177</v>
      </c>
      <c r="D7806" s="4" t="s">
        <v>57</v>
      </c>
      <c r="E7806" s="4" t="s">
        <v>172</v>
      </c>
      <c r="F7806" s="3">
        <v>43034</v>
      </c>
      <c r="G7806" s="3">
        <v>43097</v>
      </c>
      <c r="H7806">
        <v>57</v>
      </c>
      <c r="I7806" s="4" t="s">
        <v>9014</v>
      </c>
      <c r="J7806" s="4" t="s">
        <v>9015</v>
      </c>
      <c r="K7806" s="4" t="s">
        <v>9012</v>
      </c>
      <c r="L7806">
        <v>55</v>
      </c>
      <c r="M7806" s="4" t="s">
        <v>58</v>
      </c>
      <c r="N7806">
        <v>2006</v>
      </c>
      <c r="O7806">
        <v>1102.43</v>
      </c>
      <c r="P7806">
        <v>1759</v>
      </c>
      <c r="Q7806" s="4" t="s">
        <v>23</v>
      </c>
      <c r="R7806" s="4" t="s">
        <v>24</v>
      </c>
      <c r="S7806">
        <v>63</v>
      </c>
    </row>
    <row r="7807" spans="1:19">
      <c r="A7807" s="4" t="s">
        <v>8014</v>
      </c>
      <c r="B7807" s="4" t="s">
        <v>246</v>
      </c>
      <c r="C7807" s="4" t="s">
        <v>179</v>
      </c>
      <c r="D7807" s="4" t="s">
        <v>25</v>
      </c>
      <c r="E7807" s="4" t="s">
        <v>197</v>
      </c>
      <c r="F7807" s="3">
        <v>43034</v>
      </c>
      <c r="G7807" s="3">
        <v>43045</v>
      </c>
      <c r="H7807">
        <v>0</v>
      </c>
      <c r="I7807" s="4" t="s">
        <v>9021</v>
      </c>
      <c r="J7807" s="4" t="s">
        <v>9019</v>
      </c>
      <c r="K7807" s="4" t="s">
        <v>9010</v>
      </c>
      <c r="L7807">
        <v>550</v>
      </c>
      <c r="M7807" s="4" t="s">
        <v>26</v>
      </c>
      <c r="N7807">
        <v>1999</v>
      </c>
      <c r="O7807">
        <v>251.41</v>
      </c>
      <c r="P7807">
        <v>495</v>
      </c>
      <c r="Q7807" s="4" t="s">
        <v>23</v>
      </c>
      <c r="R7807" s="4" t="s">
        <v>24</v>
      </c>
      <c r="S7807">
        <v>11</v>
      </c>
    </row>
    <row r="7808" spans="1:19">
      <c r="A7808" s="4" t="s">
        <v>8015</v>
      </c>
      <c r="B7808" s="4" t="s">
        <v>304</v>
      </c>
      <c r="C7808" s="4" t="s">
        <v>199</v>
      </c>
      <c r="D7808" s="4" t="s">
        <v>76</v>
      </c>
      <c r="E7808" s="4" t="s">
        <v>197</v>
      </c>
      <c r="F7808" s="3">
        <v>43034</v>
      </c>
      <c r="G7808" s="3">
        <v>43063</v>
      </c>
      <c r="H7808">
        <v>0</v>
      </c>
      <c r="I7808" s="4" t="s">
        <v>9014</v>
      </c>
      <c r="J7808" s="4" t="s">
        <v>9015</v>
      </c>
      <c r="K7808" s="4" t="s">
        <v>9010</v>
      </c>
      <c r="L7808">
        <v>5482</v>
      </c>
      <c r="M7808" s="4" t="s">
        <v>9322</v>
      </c>
      <c r="N7808">
        <v>1997</v>
      </c>
      <c r="O7808">
        <v>8170.38</v>
      </c>
      <c r="P7808">
        <v>16499</v>
      </c>
      <c r="Q7808" s="4" t="s">
        <v>77</v>
      </c>
      <c r="R7808" s="4" t="s">
        <v>24</v>
      </c>
      <c r="S7808">
        <v>29</v>
      </c>
    </row>
    <row r="7809" spans="1:19">
      <c r="A7809" s="4" t="s">
        <v>8016</v>
      </c>
      <c r="B7809" s="4" t="s">
        <v>279</v>
      </c>
      <c r="C7809" s="4" t="s">
        <v>9011</v>
      </c>
      <c r="D7809" s="4" t="s">
        <v>95</v>
      </c>
      <c r="E7809" s="4" t="s">
        <v>172</v>
      </c>
      <c r="F7809" s="3">
        <v>43034</v>
      </c>
      <c r="G7809" s="3">
        <v>43043</v>
      </c>
      <c r="H7809">
        <v>4525</v>
      </c>
      <c r="I7809" s="4" t="s">
        <v>9018</v>
      </c>
      <c r="J7809" s="4" t="s">
        <v>9019</v>
      </c>
      <c r="K7809" s="4" t="s">
        <v>9010</v>
      </c>
      <c r="L7809">
        <v>4821</v>
      </c>
      <c r="M7809" s="4" t="s">
        <v>60</v>
      </c>
      <c r="N7809">
        <v>1997</v>
      </c>
      <c r="O7809">
        <v>882.12</v>
      </c>
      <c r="P7809">
        <v>2769</v>
      </c>
      <c r="Q7809" s="4" t="s">
        <v>23</v>
      </c>
      <c r="R7809" s="4" t="s">
        <v>24</v>
      </c>
      <c r="S7809">
        <v>9</v>
      </c>
    </row>
    <row r="7810" spans="1:19">
      <c r="A7810" s="4" t="s">
        <v>8017</v>
      </c>
      <c r="B7810" s="4" t="s">
        <v>174</v>
      </c>
      <c r="C7810" s="4" t="s">
        <v>9011</v>
      </c>
      <c r="D7810" s="4" t="s">
        <v>79</v>
      </c>
      <c r="E7810" s="4" t="s">
        <v>197</v>
      </c>
      <c r="F7810" s="3">
        <v>43034</v>
      </c>
      <c r="G7810" s="3">
        <v>43038</v>
      </c>
      <c r="H7810">
        <v>0</v>
      </c>
      <c r="I7810" s="4" t="s">
        <v>9016</v>
      </c>
      <c r="J7810" s="4" t="s">
        <v>9015</v>
      </c>
      <c r="K7810" s="4" t="s">
        <v>9010</v>
      </c>
      <c r="L7810">
        <v>4821</v>
      </c>
      <c r="M7810" s="4" t="s">
        <v>26</v>
      </c>
      <c r="N7810">
        <v>2002</v>
      </c>
      <c r="O7810">
        <v>3178.24</v>
      </c>
      <c r="P7810">
        <v>4540</v>
      </c>
      <c r="Q7810" s="4" t="s">
        <v>23</v>
      </c>
      <c r="R7810" s="4" t="s">
        <v>24</v>
      </c>
      <c r="S7810">
        <v>4</v>
      </c>
    </row>
    <row r="7811" spans="1:19">
      <c r="A7811" s="4" t="s">
        <v>8018</v>
      </c>
      <c r="B7811" s="4" t="s">
        <v>174</v>
      </c>
      <c r="C7811" s="4" t="s">
        <v>9011</v>
      </c>
      <c r="D7811" s="4" t="s">
        <v>131</v>
      </c>
      <c r="E7811" s="4" t="s">
        <v>197</v>
      </c>
      <c r="F7811" s="3">
        <v>43034</v>
      </c>
      <c r="G7811" s="3">
        <v>43035</v>
      </c>
      <c r="H7811">
        <v>0</v>
      </c>
      <c r="I7811" s="4" t="s">
        <v>9016</v>
      </c>
      <c r="J7811" s="4" t="s">
        <v>9015</v>
      </c>
      <c r="K7811" s="4" t="s">
        <v>9010</v>
      </c>
      <c r="L7811">
        <v>4821</v>
      </c>
      <c r="M7811" s="4" t="s">
        <v>26</v>
      </c>
      <c r="N7811">
        <v>1984</v>
      </c>
      <c r="O7811">
        <v>441.08</v>
      </c>
      <c r="P7811">
        <v>1210</v>
      </c>
      <c r="Q7811" s="4" t="s">
        <v>23</v>
      </c>
      <c r="R7811" s="4" t="s">
        <v>24</v>
      </c>
      <c r="S7811">
        <v>1</v>
      </c>
    </row>
    <row r="7812" spans="1:19">
      <c r="A7812" s="4" t="s">
        <v>8019</v>
      </c>
      <c r="B7812" s="4" t="s">
        <v>212</v>
      </c>
      <c r="C7812" s="4" t="s">
        <v>179</v>
      </c>
      <c r="D7812" s="4" t="s">
        <v>53</v>
      </c>
      <c r="E7812" s="4" t="s">
        <v>172</v>
      </c>
      <c r="F7812" s="3">
        <v>43034</v>
      </c>
      <c r="G7812" s="3">
        <v>43036</v>
      </c>
      <c r="H7812">
        <v>504</v>
      </c>
      <c r="I7812" s="4" t="s">
        <v>9023</v>
      </c>
      <c r="J7812" s="4" t="s">
        <v>9024</v>
      </c>
      <c r="K7812" s="4" t="s">
        <v>9010</v>
      </c>
      <c r="L7812">
        <v>550</v>
      </c>
      <c r="M7812" s="4" t="s">
        <v>33</v>
      </c>
      <c r="N7812">
        <v>1990</v>
      </c>
      <c r="O7812">
        <v>4968.91</v>
      </c>
      <c r="P7812">
        <v>7523</v>
      </c>
      <c r="Q7812" s="4" t="s">
        <v>23</v>
      </c>
      <c r="R7812" s="4" t="s">
        <v>24</v>
      </c>
      <c r="S7812">
        <v>2</v>
      </c>
    </row>
    <row r="7813" spans="1:19">
      <c r="A7813" s="4" t="s">
        <v>8020</v>
      </c>
      <c r="B7813" s="4" t="s">
        <v>196</v>
      </c>
      <c r="C7813" s="4" t="s">
        <v>9011</v>
      </c>
      <c r="D7813" s="4" t="s">
        <v>51</v>
      </c>
      <c r="E7813" s="4" t="s">
        <v>197</v>
      </c>
      <c r="F7813" s="3">
        <v>43034</v>
      </c>
      <c r="G7813" s="3">
        <v>43035</v>
      </c>
      <c r="H7813">
        <v>0</v>
      </c>
      <c r="I7813" s="4" t="s">
        <v>9016</v>
      </c>
      <c r="J7813" s="4" t="s">
        <v>9015</v>
      </c>
      <c r="K7813" s="4" t="s">
        <v>9010</v>
      </c>
      <c r="L7813">
        <v>4821</v>
      </c>
      <c r="M7813" s="4" t="s">
        <v>36</v>
      </c>
      <c r="N7813">
        <v>1982</v>
      </c>
      <c r="O7813">
        <v>4618</v>
      </c>
      <c r="P7813">
        <v>10083</v>
      </c>
      <c r="Q7813" s="4" t="s">
        <v>23</v>
      </c>
      <c r="R7813" s="4" t="s">
        <v>24</v>
      </c>
      <c r="S7813">
        <v>1</v>
      </c>
    </row>
    <row r="7814" spans="1:19">
      <c r="A7814" s="4" t="s">
        <v>8021</v>
      </c>
      <c r="B7814" s="4" t="s">
        <v>244</v>
      </c>
      <c r="C7814" s="4" t="s">
        <v>9011</v>
      </c>
      <c r="D7814" s="4" t="s">
        <v>106</v>
      </c>
      <c r="E7814" s="4" t="s">
        <v>172</v>
      </c>
      <c r="F7814" s="3">
        <v>43034</v>
      </c>
      <c r="G7814" s="3">
        <v>43039</v>
      </c>
      <c r="H7814">
        <v>4377</v>
      </c>
      <c r="I7814" s="4" t="s">
        <v>9016</v>
      </c>
      <c r="J7814" s="4" t="s">
        <v>9015</v>
      </c>
      <c r="K7814" s="4" t="s">
        <v>9010</v>
      </c>
      <c r="L7814">
        <v>4821</v>
      </c>
      <c r="M7814" s="4" t="s">
        <v>46</v>
      </c>
      <c r="N7814">
        <v>2012</v>
      </c>
      <c r="O7814">
        <v>45.39</v>
      </c>
      <c r="P7814">
        <v>100</v>
      </c>
      <c r="Q7814" s="4" t="s">
        <v>23</v>
      </c>
      <c r="R7814" s="4" t="s">
        <v>47</v>
      </c>
      <c r="S7814">
        <v>5</v>
      </c>
    </row>
    <row r="7815" spans="1:19">
      <c r="A7815" s="4" t="s">
        <v>8022</v>
      </c>
      <c r="B7815" s="4" t="s">
        <v>244</v>
      </c>
      <c r="C7815" s="4" t="s">
        <v>192</v>
      </c>
      <c r="D7815" s="4" t="s">
        <v>27</v>
      </c>
      <c r="E7815" s="4" t="s">
        <v>172</v>
      </c>
      <c r="F7815" s="3">
        <v>43034</v>
      </c>
      <c r="G7815" s="3">
        <v>43035</v>
      </c>
      <c r="H7815">
        <v>3353</v>
      </c>
      <c r="I7815" s="4" t="s">
        <v>9016</v>
      </c>
      <c r="J7815" s="4" t="s">
        <v>9015</v>
      </c>
      <c r="K7815" s="4" t="s">
        <v>9012</v>
      </c>
      <c r="L7815">
        <v>3393</v>
      </c>
      <c r="M7815" s="4" t="s">
        <v>26</v>
      </c>
      <c r="N7815">
        <v>1986</v>
      </c>
      <c r="O7815">
        <v>647.17999999999995</v>
      </c>
      <c r="P7815">
        <v>1185</v>
      </c>
      <c r="Q7815" s="4" t="s">
        <v>28</v>
      </c>
      <c r="R7815" s="4" t="s">
        <v>24</v>
      </c>
      <c r="S7815">
        <v>1</v>
      </c>
    </row>
    <row r="7816" spans="1:19">
      <c r="A7816" s="4" t="s">
        <v>8023</v>
      </c>
      <c r="B7816" s="4" t="s">
        <v>201</v>
      </c>
      <c r="C7816" s="4" t="s">
        <v>199</v>
      </c>
      <c r="D7816" s="4" t="s">
        <v>82</v>
      </c>
      <c r="E7816" s="4" t="s">
        <v>197</v>
      </c>
      <c r="F7816" s="3">
        <v>43034</v>
      </c>
      <c r="G7816" s="3">
        <v>43039</v>
      </c>
      <c r="H7816">
        <v>0</v>
      </c>
      <c r="I7816" s="4" t="s">
        <v>9026</v>
      </c>
      <c r="J7816" s="4" t="s">
        <v>9024</v>
      </c>
      <c r="K7816" s="4" t="s">
        <v>9010</v>
      </c>
      <c r="L7816">
        <v>5482</v>
      </c>
      <c r="M7816" s="4" t="s">
        <v>36</v>
      </c>
      <c r="N7816">
        <v>1982</v>
      </c>
      <c r="O7816">
        <v>11698.03</v>
      </c>
      <c r="P7816">
        <v>34288</v>
      </c>
      <c r="Q7816" s="4" t="s">
        <v>23</v>
      </c>
      <c r="R7816" s="4" t="s">
        <v>24</v>
      </c>
      <c r="S7816">
        <v>5</v>
      </c>
    </row>
    <row r="7817" spans="1:19">
      <c r="A7817" s="4" t="s">
        <v>8024</v>
      </c>
      <c r="B7817" s="4" t="s">
        <v>201</v>
      </c>
      <c r="C7817" s="4" t="s">
        <v>177</v>
      </c>
      <c r="D7817" s="4" t="s">
        <v>53</v>
      </c>
      <c r="E7817" s="4" t="s">
        <v>172</v>
      </c>
      <c r="F7817" s="3">
        <v>43034</v>
      </c>
      <c r="G7817" s="3">
        <v>43042</v>
      </c>
      <c r="H7817">
        <v>50</v>
      </c>
      <c r="I7817" s="4" t="s">
        <v>9026</v>
      </c>
      <c r="J7817" s="4" t="s">
        <v>9024</v>
      </c>
      <c r="K7817" s="4" t="s">
        <v>9012</v>
      </c>
      <c r="L7817">
        <v>55</v>
      </c>
      <c r="M7817" s="4" t="s">
        <v>33</v>
      </c>
      <c r="N7817">
        <v>1990</v>
      </c>
      <c r="O7817">
        <v>4968.91</v>
      </c>
      <c r="P7817">
        <v>7523</v>
      </c>
      <c r="Q7817" s="4" t="s">
        <v>23</v>
      </c>
      <c r="R7817" s="4" t="s">
        <v>24</v>
      </c>
      <c r="S7817">
        <v>8</v>
      </c>
    </row>
    <row r="7818" spans="1:19">
      <c r="A7818" s="4" t="s">
        <v>8025</v>
      </c>
      <c r="B7818" s="4" t="s">
        <v>189</v>
      </c>
      <c r="C7818" s="4" t="s">
        <v>179</v>
      </c>
      <c r="D7818" s="4" t="s">
        <v>43</v>
      </c>
      <c r="E7818" s="4" t="s">
        <v>197</v>
      </c>
      <c r="F7818" s="3">
        <v>43034</v>
      </c>
      <c r="G7818" s="3">
        <v>43038</v>
      </c>
      <c r="H7818">
        <v>0</v>
      </c>
      <c r="I7818" s="4" t="s">
        <v>9016</v>
      </c>
      <c r="J7818" s="4" t="s">
        <v>9015</v>
      </c>
      <c r="K7818" s="4" t="s">
        <v>9010</v>
      </c>
      <c r="L7818">
        <v>550</v>
      </c>
      <c r="M7818" s="4" t="s">
        <v>9322</v>
      </c>
      <c r="N7818">
        <v>2005</v>
      </c>
      <c r="O7818">
        <v>1520.66</v>
      </c>
      <c r="P7818">
        <v>1806</v>
      </c>
      <c r="Q7818" s="4" t="s">
        <v>23</v>
      </c>
      <c r="R7818" s="4" t="s">
        <v>24</v>
      </c>
      <c r="S7818">
        <v>4</v>
      </c>
    </row>
    <row r="7819" spans="1:19">
      <c r="A7819" s="4" t="s">
        <v>8026</v>
      </c>
      <c r="B7819" s="4" t="s">
        <v>185</v>
      </c>
      <c r="C7819" s="4" t="s">
        <v>179</v>
      </c>
      <c r="D7819" s="4" t="s">
        <v>24</v>
      </c>
      <c r="E7819" s="4" t="s">
        <v>193</v>
      </c>
      <c r="F7819" s="3">
        <v>43034</v>
      </c>
      <c r="G7819" s="3"/>
      <c r="I7819" s="4" t="s">
        <v>9023</v>
      </c>
      <c r="J7819" s="4" t="s">
        <v>9024</v>
      </c>
      <c r="K7819" s="4" t="s">
        <v>9010</v>
      </c>
      <c r="L7819">
        <v>550</v>
      </c>
      <c r="M7819" s="4"/>
      <c r="Q7819" s="4"/>
      <c r="R7819" s="4"/>
    </row>
    <row r="7820" spans="1:19">
      <c r="A7820" s="4" t="s">
        <v>8027</v>
      </c>
      <c r="B7820" s="4" t="s">
        <v>185</v>
      </c>
      <c r="C7820" s="4" t="s">
        <v>179</v>
      </c>
      <c r="D7820" s="4" t="s">
        <v>32</v>
      </c>
      <c r="E7820" s="4" t="s">
        <v>197</v>
      </c>
      <c r="F7820" s="3">
        <v>43034</v>
      </c>
      <c r="G7820" s="3">
        <v>43036</v>
      </c>
      <c r="H7820">
        <v>0</v>
      </c>
      <c r="I7820" s="4" t="s">
        <v>9023</v>
      </c>
      <c r="J7820" s="4" t="s">
        <v>9024</v>
      </c>
      <c r="K7820" s="4" t="s">
        <v>9010</v>
      </c>
      <c r="L7820">
        <v>550</v>
      </c>
      <c r="M7820" s="4" t="s">
        <v>33</v>
      </c>
      <c r="N7820">
        <v>2009</v>
      </c>
      <c r="O7820">
        <v>497.11</v>
      </c>
      <c r="P7820">
        <v>1588</v>
      </c>
      <c r="Q7820" s="4" t="s">
        <v>23</v>
      </c>
      <c r="R7820" s="4" t="s">
        <v>24</v>
      </c>
      <c r="S7820">
        <v>2</v>
      </c>
    </row>
    <row r="7821" spans="1:19">
      <c r="A7821" s="4" t="s">
        <v>8028</v>
      </c>
      <c r="B7821" s="4" t="s">
        <v>185</v>
      </c>
      <c r="C7821" s="4" t="s">
        <v>179</v>
      </c>
      <c r="D7821" s="4" t="s">
        <v>74</v>
      </c>
      <c r="E7821" s="4" t="s">
        <v>197</v>
      </c>
      <c r="F7821" s="3">
        <v>43034</v>
      </c>
      <c r="G7821" s="3">
        <v>43035</v>
      </c>
      <c r="H7821">
        <v>0</v>
      </c>
      <c r="I7821" s="4" t="s">
        <v>9023</v>
      </c>
      <c r="J7821" s="4" t="s">
        <v>9024</v>
      </c>
      <c r="K7821" s="4" t="s">
        <v>9010</v>
      </c>
      <c r="L7821">
        <v>550</v>
      </c>
      <c r="M7821" s="4" t="s">
        <v>33</v>
      </c>
      <c r="N7821">
        <v>2003</v>
      </c>
      <c r="O7821">
        <v>223.8</v>
      </c>
      <c r="P7821">
        <v>299</v>
      </c>
      <c r="Q7821" s="4" t="s">
        <v>23</v>
      </c>
      <c r="R7821" s="4" t="s">
        <v>24</v>
      </c>
      <c r="S7821">
        <v>1</v>
      </c>
    </row>
    <row r="7822" spans="1:19">
      <c r="A7822" s="4" t="s">
        <v>8029</v>
      </c>
      <c r="B7822" s="4" t="s">
        <v>185</v>
      </c>
      <c r="C7822" s="4" t="s">
        <v>192</v>
      </c>
      <c r="D7822" s="4" t="s">
        <v>115</v>
      </c>
      <c r="E7822" s="4" t="s">
        <v>197</v>
      </c>
      <c r="F7822" s="3">
        <v>43034</v>
      </c>
      <c r="G7822" s="3">
        <v>43043</v>
      </c>
      <c r="H7822">
        <v>0</v>
      </c>
      <c r="I7822" s="4" t="s">
        <v>9023</v>
      </c>
      <c r="J7822" s="4" t="s">
        <v>9024</v>
      </c>
      <c r="K7822" s="4" t="s">
        <v>9012</v>
      </c>
      <c r="L7822">
        <v>3393</v>
      </c>
      <c r="M7822" s="4" t="s">
        <v>46</v>
      </c>
      <c r="N7822">
        <v>2008</v>
      </c>
      <c r="O7822">
        <v>894.37</v>
      </c>
      <c r="P7822">
        <v>1593</v>
      </c>
      <c r="Q7822" s="4" t="s">
        <v>116</v>
      </c>
      <c r="R7822" s="4" t="s">
        <v>24</v>
      </c>
      <c r="S7822">
        <v>9</v>
      </c>
    </row>
    <row r="7823" spans="1:19">
      <c r="A7823" s="4" t="s">
        <v>8030</v>
      </c>
      <c r="B7823" s="4" t="s">
        <v>216</v>
      </c>
      <c r="C7823" s="4" t="s">
        <v>179</v>
      </c>
      <c r="D7823" s="4" t="s">
        <v>63</v>
      </c>
      <c r="E7823" s="4" t="s">
        <v>197</v>
      </c>
      <c r="F7823" s="3">
        <v>43034</v>
      </c>
      <c r="G7823" s="3">
        <v>43039</v>
      </c>
      <c r="H7823">
        <v>0</v>
      </c>
      <c r="I7823" s="4" t="s">
        <v>9018</v>
      </c>
      <c r="J7823" s="4" t="s">
        <v>9019</v>
      </c>
      <c r="K7823" s="4" t="s">
        <v>9010</v>
      </c>
      <c r="L7823">
        <v>550</v>
      </c>
      <c r="M7823" s="4" t="s">
        <v>33</v>
      </c>
      <c r="N7823">
        <v>1995</v>
      </c>
      <c r="O7823">
        <v>5158.71</v>
      </c>
      <c r="P7823">
        <v>17479</v>
      </c>
      <c r="Q7823" s="4" t="s">
        <v>64</v>
      </c>
      <c r="R7823" s="4" t="s">
        <v>24</v>
      </c>
      <c r="S7823">
        <v>5</v>
      </c>
    </row>
    <row r="7824" spans="1:19">
      <c r="A7824" s="4" t="s">
        <v>8031</v>
      </c>
      <c r="B7824" s="4" t="s">
        <v>216</v>
      </c>
      <c r="C7824" s="4" t="s">
        <v>179</v>
      </c>
      <c r="D7824" s="4" t="s">
        <v>127</v>
      </c>
      <c r="E7824" s="4" t="s">
        <v>197</v>
      </c>
      <c r="F7824" s="3">
        <v>43034</v>
      </c>
      <c r="G7824" s="3">
        <v>43036</v>
      </c>
      <c r="H7824">
        <v>0</v>
      </c>
      <c r="I7824" s="4" t="s">
        <v>9018</v>
      </c>
      <c r="J7824" s="4" t="s">
        <v>9019</v>
      </c>
      <c r="K7824" s="4" t="s">
        <v>9010</v>
      </c>
      <c r="L7824">
        <v>550</v>
      </c>
      <c r="M7824" s="4" t="s">
        <v>9322</v>
      </c>
      <c r="N7824">
        <v>2011</v>
      </c>
      <c r="O7824">
        <v>40.79</v>
      </c>
      <c r="P7824">
        <v>142</v>
      </c>
      <c r="Q7824" s="4" t="s">
        <v>128</v>
      </c>
      <c r="R7824" s="4" t="s">
        <v>24</v>
      </c>
      <c r="S7824">
        <v>2</v>
      </c>
    </row>
    <row r="7825" spans="1:19">
      <c r="A7825" s="4" t="s">
        <v>8032</v>
      </c>
      <c r="B7825" s="4" t="s">
        <v>181</v>
      </c>
      <c r="C7825" s="4" t="s">
        <v>9011</v>
      </c>
      <c r="D7825" s="4" t="s">
        <v>70</v>
      </c>
      <c r="E7825" s="4" t="s">
        <v>193</v>
      </c>
      <c r="F7825" s="3">
        <v>43034</v>
      </c>
      <c r="G7825" s="3"/>
      <c r="I7825" s="4" t="s">
        <v>9026</v>
      </c>
      <c r="J7825" s="4" t="s">
        <v>9024</v>
      </c>
      <c r="K7825" s="4" t="s">
        <v>9010</v>
      </c>
      <c r="L7825">
        <v>4821</v>
      </c>
      <c r="M7825" s="4" t="s">
        <v>55</v>
      </c>
      <c r="N7825">
        <v>2007</v>
      </c>
      <c r="O7825">
        <v>86.68</v>
      </c>
      <c r="P7825">
        <v>187</v>
      </c>
      <c r="Q7825" s="4" t="s">
        <v>23</v>
      </c>
      <c r="R7825" s="4" t="s">
        <v>56</v>
      </c>
    </row>
    <row r="7826" spans="1:19">
      <c r="A7826" s="4" t="s">
        <v>8033</v>
      </c>
      <c r="B7826" s="4" t="s">
        <v>183</v>
      </c>
      <c r="C7826" s="4" t="s">
        <v>199</v>
      </c>
      <c r="D7826" s="4" t="s">
        <v>104</v>
      </c>
      <c r="E7826" s="4" t="s">
        <v>172</v>
      </c>
      <c r="F7826" s="3">
        <v>43035</v>
      </c>
      <c r="G7826" s="3">
        <v>43076</v>
      </c>
      <c r="H7826">
        <v>5269</v>
      </c>
      <c r="I7826" s="4" t="s">
        <v>9014</v>
      </c>
      <c r="J7826" s="4" t="s">
        <v>9015</v>
      </c>
      <c r="K7826" s="4" t="s">
        <v>9010</v>
      </c>
      <c r="L7826">
        <v>5482</v>
      </c>
      <c r="M7826" s="4" t="s">
        <v>9322</v>
      </c>
      <c r="N7826">
        <v>1983</v>
      </c>
      <c r="O7826">
        <v>1008.06</v>
      </c>
      <c r="P7826">
        <v>1238</v>
      </c>
      <c r="Q7826" s="4" t="s">
        <v>23</v>
      </c>
      <c r="R7826" s="4" t="s">
        <v>24</v>
      </c>
      <c r="S7826">
        <v>41</v>
      </c>
    </row>
    <row r="7827" spans="1:19">
      <c r="A7827" s="4" t="s">
        <v>8034</v>
      </c>
      <c r="B7827" s="4" t="s">
        <v>261</v>
      </c>
      <c r="C7827" s="4" t="s">
        <v>9011</v>
      </c>
      <c r="D7827" s="4" t="s">
        <v>31</v>
      </c>
      <c r="E7827" s="4" t="s">
        <v>172</v>
      </c>
      <c r="F7827" s="3">
        <v>43035</v>
      </c>
      <c r="G7827" s="3">
        <v>43036</v>
      </c>
      <c r="H7827">
        <v>5275</v>
      </c>
      <c r="I7827" s="4" t="s">
        <v>9021</v>
      </c>
      <c r="J7827" s="4" t="s">
        <v>9019</v>
      </c>
      <c r="K7827" s="4" t="s">
        <v>9010</v>
      </c>
      <c r="L7827">
        <v>4821</v>
      </c>
      <c r="M7827" s="4" t="s">
        <v>26</v>
      </c>
      <c r="N7827">
        <v>1991</v>
      </c>
      <c r="O7827">
        <v>326.82</v>
      </c>
      <c r="P7827">
        <v>1016</v>
      </c>
      <c r="Q7827" s="4" t="s">
        <v>23</v>
      </c>
      <c r="R7827" s="4" t="s">
        <v>24</v>
      </c>
      <c r="S7827">
        <v>1</v>
      </c>
    </row>
    <row r="7828" spans="1:19">
      <c r="A7828" s="4" t="s">
        <v>8035</v>
      </c>
      <c r="B7828" s="4" t="s">
        <v>246</v>
      </c>
      <c r="C7828" s="4" t="s">
        <v>199</v>
      </c>
      <c r="D7828" s="4" t="s">
        <v>123</v>
      </c>
      <c r="E7828" s="4" t="s">
        <v>197</v>
      </c>
      <c r="F7828" s="3">
        <v>43035</v>
      </c>
      <c r="G7828" s="3">
        <v>43037</v>
      </c>
      <c r="H7828">
        <v>0</v>
      </c>
      <c r="I7828" s="4" t="s">
        <v>9021</v>
      </c>
      <c r="J7828" s="4" t="s">
        <v>9019</v>
      </c>
      <c r="K7828" s="4" t="s">
        <v>9010</v>
      </c>
      <c r="L7828">
        <v>5482</v>
      </c>
      <c r="M7828" s="4" t="s">
        <v>39</v>
      </c>
      <c r="N7828">
        <v>1989</v>
      </c>
      <c r="O7828">
        <v>3838.39</v>
      </c>
      <c r="P7828">
        <v>8274</v>
      </c>
      <c r="Q7828" s="4" t="s">
        <v>23</v>
      </c>
      <c r="R7828" s="4" t="s">
        <v>24</v>
      </c>
      <c r="S7828">
        <v>2</v>
      </c>
    </row>
    <row r="7829" spans="1:19">
      <c r="A7829" s="4" t="s">
        <v>8036</v>
      </c>
      <c r="B7829" s="4" t="s">
        <v>304</v>
      </c>
      <c r="C7829" s="4" t="s">
        <v>192</v>
      </c>
      <c r="D7829" s="4" t="s">
        <v>43</v>
      </c>
      <c r="E7829" s="4" t="s">
        <v>197</v>
      </c>
      <c r="F7829" s="3">
        <v>43035</v>
      </c>
      <c r="G7829" s="3">
        <v>43046</v>
      </c>
      <c r="H7829">
        <v>0</v>
      </c>
      <c r="I7829" s="4" t="s">
        <v>9014</v>
      </c>
      <c r="J7829" s="4" t="s">
        <v>9015</v>
      </c>
      <c r="K7829" s="4" t="s">
        <v>9012</v>
      </c>
      <c r="L7829">
        <v>3393</v>
      </c>
      <c r="M7829" s="4" t="s">
        <v>9322</v>
      </c>
      <c r="N7829">
        <v>2005</v>
      </c>
      <c r="O7829">
        <v>1520.66</v>
      </c>
      <c r="P7829">
        <v>1806</v>
      </c>
      <c r="Q7829" s="4" t="s">
        <v>23</v>
      </c>
      <c r="R7829" s="4" t="s">
        <v>24</v>
      </c>
      <c r="S7829">
        <v>11</v>
      </c>
    </row>
    <row r="7830" spans="1:19">
      <c r="A7830" s="4" t="s">
        <v>8037</v>
      </c>
      <c r="B7830" s="4" t="s">
        <v>279</v>
      </c>
      <c r="C7830" s="4" t="s">
        <v>179</v>
      </c>
      <c r="D7830" s="4" t="s">
        <v>88</v>
      </c>
      <c r="E7830" s="4" t="s">
        <v>172</v>
      </c>
      <c r="F7830" s="3">
        <v>43035</v>
      </c>
      <c r="G7830" s="3">
        <v>43037</v>
      </c>
      <c r="H7830">
        <v>601</v>
      </c>
      <c r="I7830" s="4" t="s">
        <v>9018</v>
      </c>
      <c r="J7830" s="4" t="s">
        <v>9019</v>
      </c>
      <c r="K7830" s="4" t="s">
        <v>9010</v>
      </c>
      <c r="L7830">
        <v>550</v>
      </c>
      <c r="M7830" s="4" t="s">
        <v>46</v>
      </c>
      <c r="N7830">
        <v>1984</v>
      </c>
      <c r="O7830">
        <v>3027.46</v>
      </c>
      <c r="P7830">
        <v>9516</v>
      </c>
      <c r="Q7830" s="4" t="s">
        <v>89</v>
      </c>
      <c r="R7830" s="4" t="s">
        <v>24</v>
      </c>
      <c r="S7830">
        <v>2</v>
      </c>
    </row>
    <row r="7831" spans="1:19">
      <c r="A7831" s="4" t="s">
        <v>8038</v>
      </c>
      <c r="B7831" s="4" t="s">
        <v>174</v>
      </c>
      <c r="C7831" s="4" t="s">
        <v>265</v>
      </c>
      <c r="D7831" s="4" t="s">
        <v>119</v>
      </c>
      <c r="E7831" s="4" t="s">
        <v>197</v>
      </c>
      <c r="F7831" s="3">
        <v>43035</v>
      </c>
      <c r="G7831" s="3">
        <v>43049</v>
      </c>
      <c r="H7831">
        <v>0</v>
      </c>
      <c r="I7831" s="4" t="s">
        <v>9016</v>
      </c>
      <c r="J7831" s="4" t="s">
        <v>9015</v>
      </c>
      <c r="K7831" s="4" t="s">
        <v>9013</v>
      </c>
      <c r="L7831">
        <v>26768</v>
      </c>
      <c r="M7831" s="4" t="s">
        <v>55</v>
      </c>
      <c r="N7831">
        <v>1988</v>
      </c>
      <c r="O7831">
        <v>5266.09</v>
      </c>
      <c r="P7831">
        <v>8595</v>
      </c>
      <c r="Q7831" s="4" t="s">
        <v>23</v>
      </c>
      <c r="R7831" s="4" t="s">
        <v>56</v>
      </c>
      <c r="S7831">
        <v>14</v>
      </c>
    </row>
    <row r="7832" spans="1:19">
      <c r="A7832" s="4" t="s">
        <v>8039</v>
      </c>
      <c r="B7832" s="4" t="s">
        <v>174</v>
      </c>
      <c r="C7832" s="4" t="s">
        <v>177</v>
      </c>
      <c r="D7832" s="4" t="s">
        <v>57</v>
      </c>
      <c r="E7832" s="4" t="s">
        <v>172</v>
      </c>
      <c r="F7832" s="3">
        <v>43035</v>
      </c>
      <c r="G7832" s="3">
        <v>43098</v>
      </c>
      <c r="H7832">
        <v>53</v>
      </c>
      <c r="I7832" s="4" t="s">
        <v>9016</v>
      </c>
      <c r="J7832" s="4" t="s">
        <v>9015</v>
      </c>
      <c r="K7832" s="4" t="s">
        <v>9012</v>
      </c>
      <c r="L7832">
        <v>55</v>
      </c>
      <c r="M7832" s="4" t="s">
        <v>58</v>
      </c>
      <c r="N7832">
        <v>2006</v>
      </c>
      <c r="O7832">
        <v>1102.43</v>
      </c>
      <c r="P7832">
        <v>1759</v>
      </c>
      <c r="Q7832" s="4" t="s">
        <v>23</v>
      </c>
      <c r="R7832" s="4" t="s">
        <v>24</v>
      </c>
      <c r="S7832">
        <v>63</v>
      </c>
    </row>
    <row r="7833" spans="1:19">
      <c r="A7833" s="4" t="s">
        <v>8040</v>
      </c>
      <c r="B7833" s="4" t="s">
        <v>212</v>
      </c>
      <c r="C7833" s="4" t="s">
        <v>177</v>
      </c>
      <c r="D7833" s="4" t="s">
        <v>74</v>
      </c>
      <c r="E7833" s="4" t="s">
        <v>172</v>
      </c>
      <c r="F7833" s="3">
        <v>43035</v>
      </c>
      <c r="G7833" s="3">
        <v>43049</v>
      </c>
      <c r="H7833">
        <v>46</v>
      </c>
      <c r="I7833" s="4" t="s">
        <v>9023</v>
      </c>
      <c r="J7833" s="4" t="s">
        <v>9024</v>
      </c>
      <c r="K7833" s="4" t="s">
        <v>9012</v>
      </c>
      <c r="L7833">
        <v>55</v>
      </c>
      <c r="M7833" s="4" t="s">
        <v>33</v>
      </c>
      <c r="N7833">
        <v>2003</v>
      </c>
      <c r="O7833">
        <v>223.8</v>
      </c>
      <c r="P7833">
        <v>299</v>
      </c>
      <c r="Q7833" s="4" t="s">
        <v>23</v>
      </c>
      <c r="R7833" s="4" t="s">
        <v>24</v>
      </c>
      <c r="S7833">
        <v>14</v>
      </c>
    </row>
    <row r="7834" spans="1:19">
      <c r="A7834" s="4" t="s">
        <v>8041</v>
      </c>
      <c r="B7834" s="4" t="s">
        <v>191</v>
      </c>
      <c r="C7834" s="4" t="s">
        <v>9011</v>
      </c>
      <c r="D7834" s="4" t="s">
        <v>75</v>
      </c>
      <c r="E7834" s="4" t="s">
        <v>197</v>
      </c>
      <c r="F7834" s="3">
        <v>43035</v>
      </c>
      <c r="G7834" s="3">
        <v>43037</v>
      </c>
      <c r="H7834">
        <v>0</v>
      </c>
      <c r="I7834" s="4" t="s">
        <v>9026</v>
      </c>
      <c r="J7834" s="4" t="s">
        <v>9024</v>
      </c>
      <c r="K7834" s="4" t="s">
        <v>9010</v>
      </c>
      <c r="L7834">
        <v>4821</v>
      </c>
      <c r="M7834" s="4" t="s">
        <v>73</v>
      </c>
      <c r="N7834">
        <v>1982</v>
      </c>
      <c r="O7834">
        <v>792.46</v>
      </c>
      <c r="P7834">
        <v>1299</v>
      </c>
      <c r="Q7834" s="4" t="s">
        <v>23</v>
      </c>
      <c r="R7834" s="4" t="s">
        <v>24</v>
      </c>
      <c r="S7834">
        <v>2</v>
      </c>
    </row>
    <row r="7835" spans="1:19">
      <c r="A7835" s="4" t="s">
        <v>8042</v>
      </c>
      <c r="B7835" s="4" t="s">
        <v>343</v>
      </c>
      <c r="C7835" s="4" t="s">
        <v>179</v>
      </c>
      <c r="D7835" s="4" t="s">
        <v>119</v>
      </c>
      <c r="E7835" s="4" t="s">
        <v>172</v>
      </c>
      <c r="F7835" s="3">
        <v>43035</v>
      </c>
      <c r="G7835" s="3">
        <v>43037</v>
      </c>
      <c r="H7835">
        <v>538</v>
      </c>
      <c r="I7835" s="4" t="s">
        <v>9016</v>
      </c>
      <c r="J7835" s="4" t="s">
        <v>9015</v>
      </c>
      <c r="K7835" s="4" t="s">
        <v>9010</v>
      </c>
      <c r="L7835">
        <v>550</v>
      </c>
      <c r="M7835" s="4" t="s">
        <v>55</v>
      </c>
      <c r="N7835">
        <v>1988</v>
      </c>
      <c r="O7835">
        <v>5266.09</v>
      </c>
      <c r="P7835">
        <v>8595</v>
      </c>
      <c r="Q7835" s="4" t="s">
        <v>23</v>
      </c>
      <c r="R7835" s="4" t="s">
        <v>56</v>
      </c>
      <c r="S7835">
        <v>2</v>
      </c>
    </row>
    <row r="7836" spans="1:19">
      <c r="A7836" s="4" t="s">
        <v>8043</v>
      </c>
      <c r="B7836" s="4" t="s">
        <v>219</v>
      </c>
      <c r="C7836" s="4" t="s">
        <v>177</v>
      </c>
      <c r="D7836" s="4" t="s">
        <v>97</v>
      </c>
      <c r="E7836" s="4" t="s">
        <v>172</v>
      </c>
      <c r="F7836" s="3">
        <v>43035</v>
      </c>
      <c r="G7836" s="3">
        <v>43084</v>
      </c>
      <c r="H7836">
        <v>53</v>
      </c>
      <c r="I7836" s="4" t="s">
        <v>9026</v>
      </c>
      <c r="J7836" s="4" t="s">
        <v>9024</v>
      </c>
      <c r="K7836" s="4" t="s">
        <v>9012</v>
      </c>
      <c r="L7836">
        <v>55</v>
      </c>
      <c r="M7836" s="4" t="s">
        <v>33</v>
      </c>
      <c r="N7836">
        <v>2001</v>
      </c>
      <c r="O7836">
        <v>2437.85</v>
      </c>
      <c r="P7836">
        <v>4874</v>
      </c>
      <c r="Q7836" s="4" t="s">
        <v>23</v>
      </c>
      <c r="R7836" s="4" t="s">
        <v>24</v>
      </c>
      <c r="S7836">
        <v>49</v>
      </c>
    </row>
    <row r="7837" spans="1:19">
      <c r="A7837" s="4" t="s">
        <v>8044</v>
      </c>
      <c r="B7837" s="4" t="s">
        <v>256</v>
      </c>
      <c r="C7837" s="4" t="s">
        <v>192</v>
      </c>
      <c r="D7837" s="4" t="s">
        <v>51</v>
      </c>
      <c r="E7837" s="4" t="s">
        <v>172</v>
      </c>
      <c r="F7837" s="3">
        <v>43035</v>
      </c>
      <c r="G7837" s="3">
        <v>43042</v>
      </c>
      <c r="H7837">
        <v>3296</v>
      </c>
      <c r="I7837" s="4" t="s">
        <v>9014</v>
      </c>
      <c r="J7837" s="4" t="s">
        <v>9015</v>
      </c>
      <c r="K7837" s="4" t="s">
        <v>9012</v>
      </c>
      <c r="L7837">
        <v>3393</v>
      </c>
      <c r="M7837" s="4" t="s">
        <v>36</v>
      </c>
      <c r="N7837">
        <v>1982</v>
      </c>
      <c r="O7837">
        <v>4618</v>
      </c>
      <c r="P7837">
        <v>10083</v>
      </c>
      <c r="Q7837" s="4" t="s">
        <v>23</v>
      </c>
      <c r="R7837" s="4" t="s">
        <v>24</v>
      </c>
      <c r="S7837">
        <v>7</v>
      </c>
    </row>
    <row r="7838" spans="1:19">
      <c r="A7838" s="4" t="s">
        <v>8045</v>
      </c>
      <c r="B7838" s="4" t="s">
        <v>187</v>
      </c>
      <c r="C7838" s="4" t="s">
        <v>179</v>
      </c>
      <c r="D7838" s="4" t="s">
        <v>49</v>
      </c>
      <c r="E7838" s="4" t="s">
        <v>197</v>
      </c>
      <c r="F7838" s="3">
        <v>43035</v>
      </c>
      <c r="G7838" s="3">
        <v>43036</v>
      </c>
      <c r="H7838">
        <v>0</v>
      </c>
      <c r="I7838" s="4" t="s">
        <v>9023</v>
      </c>
      <c r="J7838" s="4" t="s">
        <v>9024</v>
      </c>
      <c r="K7838" s="4" t="s">
        <v>9010</v>
      </c>
      <c r="L7838">
        <v>550</v>
      </c>
      <c r="M7838" s="4" t="s">
        <v>9322</v>
      </c>
      <c r="N7838">
        <v>2010</v>
      </c>
      <c r="O7838">
        <v>587.72</v>
      </c>
      <c r="P7838">
        <v>1501</v>
      </c>
      <c r="Q7838" s="4" t="s">
        <v>23</v>
      </c>
      <c r="R7838" s="4" t="s">
        <v>24</v>
      </c>
      <c r="S7838">
        <v>1</v>
      </c>
    </row>
    <row r="7839" spans="1:19">
      <c r="A7839" s="4" t="s">
        <v>8046</v>
      </c>
      <c r="B7839" s="4" t="s">
        <v>244</v>
      </c>
      <c r="C7839" s="4" t="s">
        <v>192</v>
      </c>
      <c r="D7839" s="4" t="s">
        <v>79</v>
      </c>
      <c r="E7839" s="4" t="s">
        <v>172</v>
      </c>
      <c r="F7839" s="3">
        <v>43035</v>
      </c>
      <c r="G7839" s="3">
        <v>43046</v>
      </c>
      <c r="H7839">
        <v>3561</v>
      </c>
      <c r="I7839" s="4" t="s">
        <v>9016</v>
      </c>
      <c r="J7839" s="4" t="s">
        <v>9015</v>
      </c>
      <c r="K7839" s="4" t="s">
        <v>9012</v>
      </c>
      <c r="L7839">
        <v>3393</v>
      </c>
      <c r="M7839" s="4" t="s">
        <v>26</v>
      </c>
      <c r="N7839">
        <v>2002</v>
      </c>
      <c r="O7839">
        <v>3178.24</v>
      </c>
      <c r="P7839">
        <v>4540</v>
      </c>
      <c r="Q7839" s="4" t="s">
        <v>23</v>
      </c>
      <c r="R7839" s="4" t="s">
        <v>24</v>
      </c>
      <c r="S7839">
        <v>11</v>
      </c>
    </row>
    <row r="7840" spans="1:19">
      <c r="A7840" s="4" t="s">
        <v>8047</v>
      </c>
      <c r="B7840" s="4" t="s">
        <v>201</v>
      </c>
      <c r="C7840" s="4" t="s">
        <v>199</v>
      </c>
      <c r="D7840" s="4" t="s">
        <v>108</v>
      </c>
      <c r="E7840" s="4" t="s">
        <v>172</v>
      </c>
      <c r="F7840" s="3">
        <v>43035</v>
      </c>
      <c r="G7840" s="3">
        <v>43045</v>
      </c>
      <c r="H7840">
        <v>5655</v>
      </c>
      <c r="I7840" s="4" t="s">
        <v>9026</v>
      </c>
      <c r="J7840" s="4" t="s">
        <v>9024</v>
      </c>
      <c r="K7840" s="4" t="s">
        <v>9010</v>
      </c>
      <c r="L7840">
        <v>5482</v>
      </c>
      <c r="M7840" s="4" t="s">
        <v>33</v>
      </c>
      <c r="N7840">
        <v>1996</v>
      </c>
      <c r="O7840">
        <v>2214.94</v>
      </c>
      <c r="P7840">
        <v>5374</v>
      </c>
      <c r="Q7840" s="4" t="s">
        <v>23</v>
      </c>
      <c r="R7840" s="4" t="s">
        <v>24</v>
      </c>
      <c r="S7840">
        <v>10</v>
      </c>
    </row>
    <row r="7841" spans="1:19">
      <c r="A7841" s="4" t="s">
        <v>8048</v>
      </c>
      <c r="B7841" s="4" t="s">
        <v>170</v>
      </c>
      <c r="C7841" s="4" t="s">
        <v>179</v>
      </c>
      <c r="D7841" s="4" t="s">
        <v>48</v>
      </c>
      <c r="E7841" s="4" t="s">
        <v>172</v>
      </c>
      <c r="F7841" s="3">
        <v>43035</v>
      </c>
      <c r="G7841" s="3">
        <v>43083</v>
      </c>
      <c r="H7841">
        <v>656</v>
      </c>
      <c r="I7841" s="4" t="s">
        <v>9014</v>
      </c>
      <c r="J7841" s="4" t="s">
        <v>9015</v>
      </c>
      <c r="K7841" s="4" t="s">
        <v>9010</v>
      </c>
      <c r="L7841">
        <v>550</v>
      </c>
      <c r="M7841" s="4" t="s">
        <v>39</v>
      </c>
      <c r="N7841">
        <v>1998</v>
      </c>
      <c r="O7841">
        <v>217.87</v>
      </c>
      <c r="P7841">
        <v>551</v>
      </c>
      <c r="Q7841" s="4" t="s">
        <v>23</v>
      </c>
      <c r="R7841" s="4" t="s">
        <v>24</v>
      </c>
      <c r="S7841">
        <v>48</v>
      </c>
    </row>
    <row r="7842" spans="1:19">
      <c r="A7842" s="4" t="s">
        <v>8049</v>
      </c>
      <c r="B7842" s="4" t="s">
        <v>232</v>
      </c>
      <c r="C7842" s="4" t="s">
        <v>192</v>
      </c>
      <c r="D7842" s="4" t="s">
        <v>50</v>
      </c>
      <c r="E7842" s="4" t="s">
        <v>172</v>
      </c>
      <c r="F7842" s="3">
        <v>43035</v>
      </c>
      <c r="G7842" s="3">
        <v>43044</v>
      </c>
      <c r="H7842">
        <v>3258</v>
      </c>
      <c r="I7842" s="4" t="s">
        <v>9021</v>
      </c>
      <c r="J7842" s="4" t="s">
        <v>9019</v>
      </c>
      <c r="K7842" s="4" t="s">
        <v>9012</v>
      </c>
      <c r="L7842">
        <v>3393</v>
      </c>
      <c r="M7842" s="4" t="s">
        <v>9322</v>
      </c>
      <c r="N7842">
        <v>1992</v>
      </c>
      <c r="O7842">
        <v>1712.68</v>
      </c>
      <c r="P7842">
        <v>3194</v>
      </c>
      <c r="Q7842" s="4" t="s">
        <v>23</v>
      </c>
      <c r="R7842" s="4" t="s">
        <v>21</v>
      </c>
      <c r="S7842">
        <v>9</v>
      </c>
    </row>
    <row r="7843" spans="1:19">
      <c r="A7843" s="4" t="s">
        <v>8050</v>
      </c>
      <c r="B7843" s="4" t="s">
        <v>205</v>
      </c>
      <c r="C7843" s="4" t="s">
        <v>179</v>
      </c>
      <c r="D7843" s="4" t="s">
        <v>71</v>
      </c>
      <c r="E7843" s="4" t="s">
        <v>172</v>
      </c>
      <c r="F7843" s="3">
        <v>43035</v>
      </c>
      <c r="G7843" s="3">
        <v>43051</v>
      </c>
      <c r="H7843">
        <v>577</v>
      </c>
      <c r="I7843" s="4" t="s">
        <v>9023</v>
      </c>
      <c r="J7843" s="4" t="s">
        <v>9024</v>
      </c>
      <c r="K7843" s="4" t="s">
        <v>9010</v>
      </c>
      <c r="L7843">
        <v>550</v>
      </c>
      <c r="M7843" s="4" t="s">
        <v>46</v>
      </c>
      <c r="N7843">
        <v>2000</v>
      </c>
      <c r="O7843">
        <v>2952.73</v>
      </c>
      <c r="P7843">
        <v>5107</v>
      </c>
      <c r="Q7843" s="4" t="s">
        <v>23</v>
      </c>
      <c r="R7843" s="4" t="s">
        <v>24</v>
      </c>
      <c r="S7843">
        <v>16</v>
      </c>
    </row>
    <row r="7844" spans="1:19">
      <c r="A7844" s="4" t="s">
        <v>8051</v>
      </c>
      <c r="B7844" s="4" t="s">
        <v>208</v>
      </c>
      <c r="C7844" s="4" t="s">
        <v>177</v>
      </c>
      <c r="D7844" s="4" t="s">
        <v>110</v>
      </c>
      <c r="E7844" s="4" t="s">
        <v>172</v>
      </c>
      <c r="F7844" s="3">
        <v>43035</v>
      </c>
      <c r="G7844" s="3">
        <v>43036</v>
      </c>
      <c r="H7844">
        <v>50</v>
      </c>
      <c r="I7844" s="4" t="s">
        <v>9014</v>
      </c>
      <c r="J7844" s="4" t="s">
        <v>9015</v>
      </c>
      <c r="K7844" s="4" t="s">
        <v>9012</v>
      </c>
      <c r="L7844">
        <v>55</v>
      </c>
      <c r="M7844" s="4" t="s">
        <v>60</v>
      </c>
      <c r="N7844">
        <v>1997</v>
      </c>
      <c r="O7844">
        <v>291.27</v>
      </c>
      <c r="P7844">
        <v>586</v>
      </c>
      <c r="Q7844" s="4" t="s">
        <v>23</v>
      </c>
      <c r="R7844" s="4" t="s">
        <v>24</v>
      </c>
      <c r="S7844">
        <v>1</v>
      </c>
    </row>
    <row r="7845" spans="1:19">
      <c r="A7845" s="4" t="s">
        <v>8052</v>
      </c>
      <c r="B7845" s="4" t="s">
        <v>185</v>
      </c>
      <c r="C7845" s="4" t="s">
        <v>179</v>
      </c>
      <c r="D7845" s="4" t="s">
        <v>87</v>
      </c>
      <c r="E7845" s="4" t="s">
        <v>197</v>
      </c>
      <c r="F7845" s="3">
        <v>43035</v>
      </c>
      <c r="G7845" s="3">
        <v>43037</v>
      </c>
      <c r="H7845">
        <v>0</v>
      </c>
      <c r="I7845" s="4" t="s">
        <v>9023</v>
      </c>
      <c r="J7845" s="4" t="s">
        <v>9024</v>
      </c>
      <c r="K7845" s="4" t="s">
        <v>9010</v>
      </c>
      <c r="L7845">
        <v>550</v>
      </c>
      <c r="M7845" s="4" t="s">
        <v>26</v>
      </c>
      <c r="N7845">
        <v>2004</v>
      </c>
      <c r="O7845">
        <v>1618.89</v>
      </c>
      <c r="P7845">
        <v>3889</v>
      </c>
      <c r="Q7845" s="4" t="s">
        <v>23</v>
      </c>
      <c r="R7845" s="4" t="s">
        <v>24</v>
      </c>
      <c r="S7845">
        <v>2</v>
      </c>
    </row>
    <row r="7846" spans="1:19">
      <c r="A7846" s="4" t="s">
        <v>8053</v>
      </c>
      <c r="B7846" s="4" t="s">
        <v>183</v>
      </c>
      <c r="C7846" s="4" t="s">
        <v>177</v>
      </c>
      <c r="D7846" s="4" t="s">
        <v>45</v>
      </c>
      <c r="E7846" s="4" t="s">
        <v>172</v>
      </c>
      <c r="F7846" s="3">
        <v>43036</v>
      </c>
      <c r="G7846" s="3">
        <v>43037</v>
      </c>
      <c r="H7846">
        <v>66</v>
      </c>
      <c r="I7846" s="4" t="s">
        <v>9014</v>
      </c>
      <c r="J7846" s="4" t="s">
        <v>9015</v>
      </c>
      <c r="K7846" s="4" t="s">
        <v>9012</v>
      </c>
      <c r="L7846">
        <v>55</v>
      </c>
      <c r="M7846" s="4" t="s">
        <v>46</v>
      </c>
      <c r="N7846">
        <v>1995</v>
      </c>
      <c r="O7846">
        <v>2173.98</v>
      </c>
      <c r="P7846">
        <v>2928</v>
      </c>
      <c r="Q7846" s="4" t="s">
        <v>23</v>
      </c>
      <c r="R7846" s="4" t="s">
        <v>47</v>
      </c>
      <c r="S7846">
        <v>1</v>
      </c>
    </row>
    <row r="7847" spans="1:19">
      <c r="A7847" s="4" t="s">
        <v>8054</v>
      </c>
      <c r="B7847" s="4" t="s">
        <v>279</v>
      </c>
      <c r="C7847" s="4" t="s">
        <v>171</v>
      </c>
      <c r="D7847" s="4" t="s">
        <v>65</v>
      </c>
      <c r="E7847" s="4" t="s">
        <v>172</v>
      </c>
      <c r="F7847" s="3">
        <v>43036</v>
      </c>
      <c r="G7847" s="3">
        <v>43051</v>
      </c>
      <c r="H7847">
        <v>1079</v>
      </c>
      <c r="I7847" s="4" t="s">
        <v>9018</v>
      </c>
      <c r="J7847" s="4" t="s">
        <v>9019</v>
      </c>
      <c r="K7847" s="4" t="s">
        <v>9010</v>
      </c>
      <c r="L7847">
        <v>1096</v>
      </c>
      <c r="M7847" s="4" t="s">
        <v>33</v>
      </c>
      <c r="N7847">
        <v>1990</v>
      </c>
      <c r="O7847">
        <v>2520.83</v>
      </c>
      <c r="P7847">
        <v>3502</v>
      </c>
      <c r="Q7847" s="4" t="s">
        <v>23</v>
      </c>
      <c r="R7847" s="4" t="s">
        <v>24</v>
      </c>
      <c r="S7847">
        <v>15</v>
      </c>
    </row>
    <row r="7848" spans="1:19">
      <c r="A7848" s="4" t="s">
        <v>8055</v>
      </c>
      <c r="B7848" s="4" t="s">
        <v>174</v>
      </c>
      <c r="C7848" s="4" t="s">
        <v>192</v>
      </c>
      <c r="D7848" s="4" t="s">
        <v>43</v>
      </c>
      <c r="E7848" s="4" t="s">
        <v>197</v>
      </c>
      <c r="F7848" s="3">
        <v>43036</v>
      </c>
      <c r="G7848" s="3">
        <v>43037</v>
      </c>
      <c r="H7848">
        <v>0</v>
      </c>
      <c r="I7848" s="4" t="s">
        <v>9016</v>
      </c>
      <c r="J7848" s="4" t="s">
        <v>9015</v>
      </c>
      <c r="K7848" s="4" t="s">
        <v>9012</v>
      </c>
      <c r="L7848">
        <v>3393</v>
      </c>
      <c r="M7848" s="4" t="s">
        <v>9322</v>
      </c>
      <c r="N7848">
        <v>2005</v>
      </c>
      <c r="O7848">
        <v>1520.66</v>
      </c>
      <c r="P7848">
        <v>1806</v>
      </c>
      <c r="Q7848" s="4" t="s">
        <v>23</v>
      </c>
      <c r="R7848" s="4" t="s">
        <v>24</v>
      </c>
      <c r="S7848">
        <v>1</v>
      </c>
    </row>
    <row r="7849" spans="1:19">
      <c r="A7849" s="4" t="s">
        <v>8056</v>
      </c>
      <c r="B7849" s="4" t="s">
        <v>263</v>
      </c>
      <c r="C7849" s="4" t="s">
        <v>192</v>
      </c>
      <c r="D7849" s="4" t="s">
        <v>50</v>
      </c>
      <c r="E7849" s="4" t="s">
        <v>197</v>
      </c>
      <c r="F7849" s="3">
        <v>43036</v>
      </c>
      <c r="G7849" s="3">
        <v>43042</v>
      </c>
      <c r="H7849">
        <v>0</v>
      </c>
      <c r="I7849" s="4" t="s">
        <v>9021</v>
      </c>
      <c r="J7849" s="4" t="s">
        <v>9019</v>
      </c>
      <c r="K7849" s="4" t="s">
        <v>9012</v>
      </c>
      <c r="L7849">
        <v>3393</v>
      </c>
      <c r="M7849" s="4" t="s">
        <v>9322</v>
      </c>
      <c r="N7849">
        <v>1992</v>
      </c>
      <c r="O7849">
        <v>1712.68</v>
      </c>
      <c r="P7849">
        <v>3194</v>
      </c>
      <c r="Q7849" s="4" t="s">
        <v>23</v>
      </c>
      <c r="R7849" s="4" t="s">
        <v>21</v>
      </c>
      <c r="S7849">
        <v>6</v>
      </c>
    </row>
    <row r="7850" spans="1:19">
      <c r="A7850" s="4" t="s">
        <v>8057</v>
      </c>
      <c r="B7850" s="4" t="s">
        <v>212</v>
      </c>
      <c r="C7850" s="4" t="s">
        <v>265</v>
      </c>
      <c r="D7850" s="4" t="s">
        <v>38</v>
      </c>
      <c r="E7850" s="4" t="s">
        <v>172</v>
      </c>
      <c r="F7850" s="3">
        <v>43036</v>
      </c>
      <c r="G7850" s="3">
        <v>43037</v>
      </c>
      <c r="H7850">
        <v>27971</v>
      </c>
      <c r="I7850" s="4" t="s">
        <v>9023</v>
      </c>
      <c r="J7850" s="4" t="s">
        <v>9024</v>
      </c>
      <c r="K7850" s="4" t="s">
        <v>9013</v>
      </c>
      <c r="L7850">
        <v>26768</v>
      </c>
      <c r="M7850" s="4" t="s">
        <v>39</v>
      </c>
      <c r="N7850">
        <v>1993</v>
      </c>
      <c r="O7850">
        <v>4269.8999999999996</v>
      </c>
      <c r="P7850">
        <v>6472</v>
      </c>
      <c r="Q7850" s="4" t="s">
        <v>23</v>
      </c>
      <c r="R7850" s="4" t="s">
        <v>40</v>
      </c>
      <c r="S7850">
        <v>1</v>
      </c>
    </row>
    <row r="7851" spans="1:19">
      <c r="A7851" s="4" t="s">
        <v>8058</v>
      </c>
      <c r="B7851" s="4" t="s">
        <v>219</v>
      </c>
      <c r="C7851" s="4" t="s">
        <v>199</v>
      </c>
      <c r="D7851" s="4" t="s">
        <v>24</v>
      </c>
      <c r="E7851" s="4" t="s">
        <v>193</v>
      </c>
      <c r="F7851" s="3">
        <v>43036</v>
      </c>
      <c r="G7851" s="3"/>
      <c r="I7851" s="4" t="s">
        <v>9026</v>
      </c>
      <c r="J7851" s="4" t="s">
        <v>9024</v>
      </c>
      <c r="K7851" s="4" t="s">
        <v>9010</v>
      </c>
      <c r="L7851">
        <v>5482</v>
      </c>
      <c r="M7851" s="4"/>
      <c r="Q7851" s="4"/>
      <c r="R7851" s="4"/>
    </row>
    <row r="7852" spans="1:19">
      <c r="A7852" s="4" t="s">
        <v>8059</v>
      </c>
      <c r="B7852" s="4" t="s">
        <v>230</v>
      </c>
      <c r="C7852" s="4" t="s">
        <v>179</v>
      </c>
      <c r="D7852" s="4" t="s">
        <v>122</v>
      </c>
      <c r="E7852" s="4" t="s">
        <v>193</v>
      </c>
      <c r="F7852" s="3">
        <v>43036</v>
      </c>
      <c r="G7852" s="3"/>
      <c r="I7852" s="4" t="s">
        <v>9026</v>
      </c>
      <c r="J7852" s="4" t="s">
        <v>9024</v>
      </c>
      <c r="K7852" s="4" t="s">
        <v>9010</v>
      </c>
      <c r="L7852">
        <v>550</v>
      </c>
      <c r="M7852" s="4" t="s">
        <v>58</v>
      </c>
      <c r="N7852">
        <v>1993</v>
      </c>
      <c r="O7852">
        <v>7537.24</v>
      </c>
      <c r="P7852">
        <v>20293</v>
      </c>
      <c r="Q7852" s="4" t="s">
        <v>23</v>
      </c>
      <c r="R7852" s="4" t="s">
        <v>24</v>
      </c>
    </row>
    <row r="7853" spans="1:19">
      <c r="A7853" s="4" t="s">
        <v>8060</v>
      </c>
      <c r="B7853" s="4" t="s">
        <v>187</v>
      </c>
      <c r="C7853" s="4" t="s">
        <v>179</v>
      </c>
      <c r="D7853" s="4" t="s">
        <v>124</v>
      </c>
      <c r="E7853" s="4" t="s">
        <v>172</v>
      </c>
      <c r="F7853" s="3">
        <v>43036</v>
      </c>
      <c r="G7853" s="3">
        <v>43050</v>
      </c>
      <c r="H7853">
        <v>598</v>
      </c>
      <c r="I7853" s="4" t="s">
        <v>9023</v>
      </c>
      <c r="J7853" s="4" t="s">
        <v>9024</v>
      </c>
      <c r="K7853" s="4" t="s">
        <v>9010</v>
      </c>
      <c r="L7853">
        <v>550</v>
      </c>
      <c r="M7853" s="4" t="s">
        <v>60</v>
      </c>
      <c r="N7853">
        <v>1983</v>
      </c>
      <c r="O7853">
        <v>2871.35</v>
      </c>
      <c r="P7853">
        <v>9561</v>
      </c>
      <c r="Q7853" s="4" t="s">
        <v>23</v>
      </c>
      <c r="R7853" s="4" t="s">
        <v>24</v>
      </c>
      <c r="S7853">
        <v>14</v>
      </c>
    </row>
    <row r="7854" spans="1:19">
      <c r="A7854" s="4" t="s">
        <v>8061</v>
      </c>
      <c r="B7854" s="4" t="s">
        <v>208</v>
      </c>
      <c r="C7854" s="4" t="s">
        <v>177</v>
      </c>
      <c r="D7854" s="4" t="s">
        <v>110</v>
      </c>
      <c r="E7854" s="4" t="s">
        <v>197</v>
      </c>
      <c r="F7854" s="3">
        <v>43036</v>
      </c>
      <c r="G7854" s="3">
        <v>43037</v>
      </c>
      <c r="H7854">
        <v>0</v>
      </c>
      <c r="I7854" s="4" t="s">
        <v>9014</v>
      </c>
      <c r="J7854" s="4" t="s">
        <v>9015</v>
      </c>
      <c r="K7854" s="4" t="s">
        <v>9012</v>
      </c>
      <c r="L7854">
        <v>55</v>
      </c>
      <c r="M7854" s="4" t="s">
        <v>60</v>
      </c>
      <c r="N7854">
        <v>1997</v>
      </c>
      <c r="O7854">
        <v>291.27</v>
      </c>
      <c r="P7854">
        <v>586</v>
      </c>
      <c r="Q7854" s="4" t="s">
        <v>23</v>
      </c>
      <c r="R7854" s="4" t="s">
        <v>24</v>
      </c>
      <c r="S7854">
        <v>1</v>
      </c>
    </row>
    <row r="7855" spans="1:19">
      <c r="A7855" s="4" t="s">
        <v>8062</v>
      </c>
      <c r="B7855" s="4" t="s">
        <v>185</v>
      </c>
      <c r="C7855" s="4" t="s">
        <v>9011</v>
      </c>
      <c r="D7855" s="4" t="s">
        <v>81</v>
      </c>
      <c r="E7855" s="4" t="s">
        <v>197</v>
      </c>
      <c r="F7855" s="3">
        <v>43036</v>
      </c>
      <c r="G7855" s="3">
        <v>43037</v>
      </c>
      <c r="H7855">
        <v>0</v>
      </c>
      <c r="I7855" s="4" t="s">
        <v>9023</v>
      </c>
      <c r="J7855" s="4" t="s">
        <v>9024</v>
      </c>
      <c r="K7855" s="4" t="s">
        <v>9010</v>
      </c>
      <c r="L7855">
        <v>4821</v>
      </c>
      <c r="M7855" s="4" t="s">
        <v>33</v>
      </c>
      <c r="N7855">
        <v>1989</v>
      </c>
      <c r="O7855">
        <v>1388.67</v>
      </c>
      <c r="P7855">
        <v>3583</v>
      </c>
      <c r="Q7855" s="4" t="s">
        <v>23</v>
      </c>
      <c r="R7855" s="4" t="s">
        <v>24</v>
      </c>
      <c r="S7855">
        <v>1</v>
      </c>
    </row>
    <row r="7856" spans="1:19">
      <c r="A7856" s="4" t="s">
        <v>8063</v>
      </c>
      <c r="B7856" s="4" t="s">
        <v>216</v>
      </c>
      <c r="C7856" s="4" t="s">
        <v>177</v>
      </c>
      <c r="D7856" s="4" t="s">
        <v>34</v>
      </c>
      <c r="E7856" s="4" t="s">
        <v>172</v>
      </c>
      <c r="F7856" s="3">
        <v>43036</v>
      </c>
      <c r="G7856" s="3">
        <v>43053</v>
      </c>
      <c r="H7856">
        <v>61</v>
      </c>
      <c r="I7856" s="4" t="s">
        <v>9018</v>
      </c>
      <c r="J7856" s="4" t="s">
        <v>9019</v>
      </c>
      <c r="K7856" s="4" t="s">
        <v>9012</v>
      </c>
      <c r="L7856">
        <v>55</v>
      </c>
      <c r="M7856" s="4" t="s">
        <v>9322</v>
      </c>
      <c r="N7856">
        <v>1993</v>
      </c>
      <c r="O7856">
        <v>1242.32</v>
      </c>
      <c r="P7856">
        <v>3027</v>
      </c>
      <c r="Q7856" s="4" t="s">
        <v>23</v>
      </c>
      <c r="R7856" s="4" t="s">
        <v>21</v>
      </c>
      <c r="S7856">
        <v>17</v>
      </c>
    </row>
    <row r="7857" spans="1:19">
      <c r="A7857" s="4" t="s">
        <v>8064</v>
      </c>
      <c r="B7857" s="4" t="s">
        <v>181</v>
      </c>
      <c r="C7857" s="4" t="s">
        <v>179</v>
      </c>
      <c r="D7857" s="4" t="s">
        <v>102</v>
      </c>
      <c r="E7857" s="4" t="s">
        <v>197</v>
      </c>
      <c r="F7857" s="3">
        <v>43036</v>
      </c>
      <c r="G7857" s="3">
        <v>43046</v>
      </c>
      <c r="H7857">
        <v>0</v>
      </c>
      <c r="I7857" s="4" t="s">
        <v>9026</v>
      </c>
      <c r="J7857" s="4" t="s">
        <v>9024</v>
      </c>
      <c r="K7857" s="4" t="s">
        <v>9010</v>
      </c>
      <c r="L7857">
        <v>550</v>
      </c>
      <c r="M7857" s="4" t="s">
        <v>55</v>
      </c>
      <c r="N7857">
        <v>1994</v>
      </c>
      <c r="O7857">
        <v>1188.42</v>
      </c>
      <c r="P7857">
        <v>3015</v>
      </c>
      <c r="Q7857" s="4" t="s">
        <v>23</v>
      </c>
      <c r="R7857" s="4" t="s">
        <v>24</v>
      </c>
      <c r="S7857">
        <v>10</v>
      </c>
    </row>
    <row r="7858" spans="1:19">
      <c r="A7858" s="4" t="s">
        <v>8065</v>
      </c>
      <c r="B7858" s="4" t="s">
        <v>181</v>
      </c>
      <c r="C7858" s="4" t="s">
        <v>192</v>
      </c>
      <c r="D7858" s="4" t="s">
        <v>98</v>
      </c>
      <c r="E7858" s="4" t="s">
        <v>172</v>
      </c>
      <c r="F7858" s="3">
        <v>43036</v>
      </c>
      <c r="G7858" s="3">
        <v>43051</v>
      </c>
      <c r="H7858">
        <v>3082</v>
      </c>
      <c r="I7858" s="4" t="s">
        <v>9026</v>
      </c>
      <c r="J7858" s="4" t="s">
        <v>9024</v>
      </c>
      <c r="K7858" s="4" t="s">
        <v>9012</v>
      </c>
      <c r="L7858">
        <v>3393</v>
      </c>
      <c r="M7858" s="4" t="s">
        <v>39</v>
      </c>
      <c r="N7858">
        <v>2002</v>
      </c>
      <c r="O7858">
        <v>349.81</v>
      </c>
      <c r="P7858">
        <v>315</v>
      </c>
      <c r="Q7858" s="4" t="s">
        <v>23</v>
      </c>
      <c r="R7858" s="4" t="s">
        <v>24</v>
      </c>
      <c r="S7858">
        <v>15</v>
      </c>
    </row>
    <row r="7859" spans="1:19">
      <c r="A7859" s="4" t="s">
        <v>8066</v>
      </c>
      <c r="B7859" s="4" t="s">
        <v>246</v>
      </c>
      <c r="C7859" s="4" t="s">
        <v>179</v>
      </c>
      <c r="D7859" s="4" t="s">
        <v>65</v>
      </c>
      <c r="E7859" s="4" t="s">
        <v>197</v>
      </c>
      <c r="F7859" s="3">
        <v>43037</v>
      </c>
      <c r="G7859" s="3">
        <v>43051</v>
      </c>
      <c r="H7859">
        <v>0</v>
      </c>
      <c r="I7859" s="4" t="s">
        <v>9021</v>
      </c>
      <c r="J7859" s="4" t="s">
        <v>9019</v>
      </c>
      <c r="K7859" s="4" t="s">
        <v>9010</v>
      </c>
      <c r="L7859">
        <v>550</v>
      </c>
      <c r="M7859" s="4" t="s">
        <v>33</v>
      </c>
      <c r="N7859">
        <v>1990</v>
      </c>
      <c r="O7859">
        <v>2520.83</v>
      </c>
      <c r="P7859">
        <v>3502</v>
      </c>
      <c r="Q7859" s="4" t="s">
        <v>23</v>
      </c>
      <c r="R7859" s="4" t="s">
        <v>24</v>
      </c>
      <c r="S7859">
        <v>14</v>
      </c>
    </row>
    <row r="7860" spans="1:19">
      <c r="A7860" s="4" t="s">
        <v>8067</v>
      </c>
      <c r="B7860" s="4" t="s">
        <v>279</v>
      </c>
      <c r="C7860" s="4" t="s">
        <v>199</v>
      </c>
      <c r="D7860" s="4" t="s">
        <v>95</v>
      </c>
      <c r="E7860" s="4" t="s">
        <v>172</v>
      </c>
      <c r="F7860" s="3">
        <v>43037</v>
      </c>
      <c r="G7860" s="3">
        <v>43050</v>
      </c>
      <c r="H7860">
        <v>5646</v>
      </c>
      <c r="I7860" s="4" t="s">
        <v>9018</v>
      </c>
      <c r="J7860" s="4" t="s">
        <v>9019</v>
      </c>
      <c r="K7860" s="4" t="s">
        <v>9010</v>
      </c>
      <c r="L7860">
        <v>5482</v>
      </c>
      <c r="M7860" s="4" t="s">
        <v>60</v>
      </c>
      <c r="N7860">
        <v>1997</v>
      </c>
      <c r="O7860">
        <v>882.12</v>
      </c>
      <c r="P7860">
        <v>2769</v>
      </c>
      <c r="Q7860" s="4" t="s">
        <v>23</v>
      </c>
      <c r="R7860" s="4" t="s">
        <v>24</v>
      </c>
      <c r="S7860">
        <v>13</v>
      </c>
    </row>
    <row r="7861" spans="1:19">
      <c r="A7861" s="4" t="s">
        <v>8068</v>
      </c>
      <c r="B7861" s="4" t="s">
        <v>174</v>
      </c>
      <c r="C7861" s="4" t="s">
        <v>192</v>
      </c>
      <c r="D7861" s="4" t="s">
        <v>41</v>
      </c>
      <c r="E7861" s="4" t="s">
        <v>197</v>
      </c>
      <c r="F7861" s="3">
        <v>43037</v>
      </c>
      <c r="G7861" s="3">
        <v>43043</v>
      </c>
      <c r="H7861">
        <v>0</v>
      </c>
      <c r="I7861" s="4" t="s">
        <v>9016</v>
      </c>
      <c r="J7861" s="4" t="s">
        <v>9015</v>
      </c>
      <c r="K7861" s="4" t="s">
        <v>9012</v>
      </c>
      <c r="L7861">
        <v>3393</v>
      </c>
      <c r="M7861" s="4" t="s">
        <v>36</v>
      </c>
      <c r="N7861">
        <v>1998</v>
      </c>
      <c r="O7861">
        <v>2714.9</v>
      </c>
      <c r="P7861">
        <v>2641</v>
      </c>
      <c r="Q7861" s="4" t="s">
        <v>23</v>
      </c>
      <c r="R7861" s="4" t="s">
        <v>21</v>
      </c>
      <c r="S7861">
        <v>6</v>
      </c>
    </row>
    <row r="7862" spans="1:19">
      <c r="A7862" s="4" t="s">
        <v>8069</v>
      </c>
      <c r="B7862" s="4" t="s">
        <v>174</v>
      </c>
      <c r="C7862" s="4" t="s">
        <v>9011</v>
      </c>
      <c r="D7862" s="4" t="s">
        <v>41</v>
      </c>
      <c r="E7862" s="4" t="s">
        <v>172</v>
      </c>
      <c r="F7862" s="3">
        <v>43037</v>
      </c>
      <c r="G7862" s="3">
        <v>43038</v>
      </c>
      <c r="H7862">
        <v>4733</v>
      </c>
      <c r="I7862" s="4" t="s">
        <v>9016</v>
      </c>
      <c r="J7862" s="4" t="s">
        <v>9015</v>
      </c>
      <c r="K7862" s="4" t="s">
        <v>9010</v>
      </c>
      <c r="L7862">
        <v>4821</v>
      </c>
      <c r="M7862" s="4" t="s">
        <v>36</v>
      </c>
      <c r="N7862">
        <v>1998</v>
      </c>
      <c r="O7862">
        <v>2714.9</v>
      </c>
      <c r="P7862">
        <v>2641</v>
      </c>
      <c r="Q7862" s="4" t="s">
        <v>23</v>
      </c>
      <c r="R7862" s="4" t="s">
        <v>21</v>
      </c>
      <c r="S7862">
        <v>1</v>
      </c>
    </row>
    <row r="7863" spans="1:19">
      <c r="A7863" s="4" t="s">
        <v>8070</v>
      </c>
      <c r="B7863" s="4" t="s">
        <v>196</v>
      </c>
      <c r="C7863" s="4" t="s">
        <v>192</v>
      </c>
      <c r="D7863" s="4" t="s">
        <v>37</v>
      </c>
      <c r="E7863" s="4" t="s">
        <v>172</v>
      </c>
      <c r="F7863" s="3">
        <v>43037</v>
      </c>
      <c r="G7863" s="3">
        <v>43099</v>
      </c>
      <c r="H7863">
        <v>2931</v>
      </c>
      <c r="I7863" s="4" t="s">
        <v>9016</v>
      </c>
      <c r="J7863" s="4" t="s">
        <v>9015</v>
      </c>
      <c r="K7863" s="4" t="s">
        <v>9012</v>
      </c>
      <c r="L7863">
        <v>3393</v>
      </c>
      <c r="M7863" s="4" t="s">
        <v>33</v>
      </c>
      <c r="N7863">
        <v>2001</v>
      </c>
      <c r="O7863">
        <v>718.62</v>
      </c>
      <c r="P7863">
        <v>2448</v>
      </c>
      <c r="Q7863" s="4" t="s">
        <v>23</v>
      </c>
      <c r="R7863" s="4" t="s">
        <v>24</v>
      </c>
      <c r="S7863">
        <v>62</v>
      </c>
    </row>
    <row r="7864" spans="1:19">
      <c r="A7864" s="4" t="s">
        <v>8071</v>
      </c>
      <c r="B7864" s="4" t="s">
        <v>343</v>
      </c>
      <c r="C7864" s="4" t="s">
        <v>177</v>
      </c>
      <c r="D7864" s="4" t="s">
        <v>29</v>
      </c>
      <c r="E7864" s="4" t="s">
        <v>172</v>
      </c>
      <c r="F7864" s="3">
        <v>43037</v>
      </c>
      <c r="G7864" s="3">
        <v>43039</v>
      </c>
      <c r="H7864">
        <v>62</v>
      </c>
      <c r="I7864" s="4" t="s">
        <v>9016</v>
      </c>
      <c r="J7864" s="4" t="s">
        <v>9015</v>
      </c>
      <c r="K7864" s="4" t="s">
        <v>9012</v>
      </c>
      <c r="L7864">
        <v>55</v>
      </c>
      <c r="M7864" s="4" t="s">
        <v>26</v>
      </c>
      <c r="N7864">
        <v>2012</v>
      </c>
      <c r="O7864">
        <v>587.34</v>
      </c>
      <c r="P7864">
        <v>1356</v>
      </c>
      <c r="Q7864" s="4" t="s">
        <v>30</v>
      </c>
      <c r="R7864" s="4" t="s">
        <v>24</v>
      </c>
      <c r="S7864">
        <v>2</v>
      </c>
    </row>
    <row r="7865" spans="1:19">
      <c r="A7865" s="4" t="s">
        <v>8072</v>
      </c>
      <c r="B7865" s="4" t="s">
        <v>226</v>
      </c>
      <c r="C7865" s="4" t="s">
        <v>192</v>
      </c>
      <c r="D7865" s="4" t="s">
        <v>84</v>
      </c>
      <c r="E7865" s="4" t="s">
        <v>197</v>
      </c>
      <c r="F7865" s="3">
        <v>43037</v>
      </c>
      <c r="G7865" s="3">
        <v>43042</v>
      </c>
      <c r="H7865">
        <v>0</v>
      </c>
      <c r="I7865" s="4" t="s">
        <v>9018</v>
      </c>
      <c r="J7865" s="4" t="s">
        <v>9019</v>
      </c>
      <c r="K7865" s="4" t="s">
        <v>9012</v>
      </c>
      <c r="L7865">
        <v>3393</v>
      </c>
      <c r="M7865" s="4" t="s">
        <v>9322</v>
      </c>
      <c r="N7865">
        <v>1980</v>
      </c>
      <c r="O7865">
        <v>7708.38</v>
      </c>
      <c r="P7865">
        <v>13756</v>
      </c>
      <c r="Q7865" s="4" t="s">
        <v>23</v>
      </c>
      <c r="R7865" s="4" t="s">
        <v>24</v>
      </c>
      <c r="S7865">
        <v>5</v>
      </c>
    </row>
    <row r="7866" spans="1:19">
      <c r="A7866" s="4" t="s">
        <v>8073</v>
      </c>
      <c r="B7866" s="4" t="s">
        <v>181</v>
      </c>
      <c r="C7866" s="4" t="s">
        <v>9011</v>
      </c>
      <c r="D7866" s="4" t="s">
        <v>72</v>
      </c>
      <c r="E7866" s="4" t="s">
        <v>172</v>
      </c>
      <c r="F7866" s="3">
        <v>43037</v>
      </c>
      <c r="G7866" s="3">
        <v>43039</v>
      </c>
      <c r="H7866">
        <v>4178</v>
      </c>
      <c r="I7866" s="4" t="s">
        <v>9026</v>
      </c>
      <c r="J7866" s="4" t="s">
        <v>9024</v>
      </c>
      <c r="K7866" s="4" t="s">
        <v>9010</v>
      </c>
      <c r="L7866">
        <v>4821</v>
      </c>
      <c r="M7866" s="4" t="s">
        <v>73</v>
      </c>
      <c r="N7866">
        <v>2003</v>
      </c>
      <c r="O7866">
        <v>692.19</v>
      </c>
      <c r="P7866">
        <v>1922</v>
      </c>
      <c r="Q7866" s="4" t="s">
        <v>23</v>
      </c>
      <c r="R7866" s="4" t="s">
        <v>24</v>
      </c>
      <c r="S7866">
        <v>2</v>
      </c>
    </row>
    <row r="7867" spans="1:19">
      <c r="A7867" s="4" t="s">
        <v>8074</v>
      </c>
      <c r="B7867" s="4" t="s">
        <v>246</v>
      </c>
      <c r="C7867" s="4" t="s">
        <v>9011</v>
      </c>
      <c r="D7867" s="4" t="s">
        <v>83</v>
      </c>
      <c r="E7867" s="4" t="s">
        <v>172</v>
      </c>
      <c r="F7867" s="3">
        <v>43038</v>
      </c>
      <c r="G7867" s="3">
        <v>43043</v>
      </c>
      <c r="H7867">
        <v>5239</v>
      </c>
      <c r="I7867" s="4" t="s">
        <v>9021</v>
      </c>
      <c r="J7867" s="4" t="s">
        <v>9019</v>
      </c>
      <c r="K7867" s="4" t="s">
        <v>9010</v>
      </c>
      <c r="L7867">
        <v>4821</v>
      </c>
      <c r="M7867" s="4" t="s">
        <v>33</v>
      </c>
      <c r="N7867">
        <v>2004</v>
      </c>
      <c r="O7867">
        <v>702.72</v>
      </c>
      <c r="P7867">
        <v>1831</v>
      </c>
      <c r="Q7867" s="4" t="s">
        <v>23</v>
      </c>
      <c r="R7867" s="4" t="s">
        <v>24</v>
      </c>
      <c r="S7867">
        <v>5</v>
      </c>
    </row>
    <row r="7868" spans="1:19">
      <c r="A7868" s="4" t="s">
        <v>8075</v>
      </c>
      <c r="B7868" s="4" t="s">
        <v>210</v>
      </c>
      <c r="C7868" s="4" t="s">
        <v>171</v>
      </c>
      <c r="D7868" s="4" t="s">
        <v>21</v>
      </c>
      <c r="E7868" s="4" t="s">
        <v>193</v>
      </c>
      <c r="F7868" s="3">
        <v>43038</v>
      </c>
      <c r="G7868" s="3"/>
      <c r="I7868" s="4" t="s">
        <v>9021</v>
      </c>
      <c r="J7868" s="4" t="s">
        <v>9019</v>
      </c>
      <c r="K7868" s="4" t="s">
        <v>9010</v>
      </c>
      <c r="L7868">
        <v>1096</v>
      </c>
      <c r="M7868" s="4" t="s">
        <v>9322</v>
      </c>
      <c r="N7868">
        <v>1996</v>
      </c>
      <c r="O7868">
        <v>1100.04</v>
      </c>
      <c r="P7868">
        <v>2822</v>
      </c>
      <c r="Q7868" s="4" t="s">
        <v>23</v>
      </c>
      <c r="R7868" s="4" t="s">
        <v>24</v>
      </c>
    </row>
    <row r="7869" spans="1:19">
      <c r="A7869" s="4" t="s">
        <v>8076</v>
      </c>
      <c r="B7869" s="4" t="s">
        <v>196</v>
      </c>
      <c r="C7869" s="4" t="s">
        <v>179</v>
      </c>
      <c r="D7869" s="4" t="s">
        <v>119</v>
      </c>
      <c r="E7869" s="4" t="s">
        <v>172</v>
      </c>
      <c r="F7869" s="3">
        <v>43038</v>
      </c>
      <c r="G7869" s="3">
        <v>43050</v>
      </c>
      <c r="H7869">
        <v>539</v>
      </c>
      <c r="I7869" s="4" t="s">
        <v>9016</v>
      </c>
      <c r="J7869" s="4" t="s">
        <v>9015</v>
      </c>
      <c r="K7869" s="4" t="s">
        <v>9010</v>
      </c>
      <c r="L7869">
        <v>550</v>
      </c>
      <c r="M7869" s="4" t="s">
        <v>55</v>
      </c>
      <c r="N7869">
        <v>1988</v>
      </c>
      <c r="O7869">
        <v>5266.09</v>
      </c>
      <c r="P7869">
        <v>8595</v>
      </c>
      <c r="Q7869" s="4" t="s">
        <v>23</v>
      </c>
      <c r="R7869" s="4" t="s">
        <v>56</v>
      </c>
      <c r="S7869">
        <v>12</v>
      </c>
    </row>
    <row r="7870" spans="1:19">
      <c r="A7870" s="4" t="s">
        <v>8077</v>
      </c>
      <c r="B7870" s="4" t="s">
        <v>203</v>
      </c>
      <c r="C7870" s="4" t="s">
        <v>177</v>
      </c>
      <c r="D7870" s="4" t="s">
        <v>24</v>
      </c>
      <c r="E7870" s="4" t="s">
        <v>193</v>
      </c>
      <c r="F7870" s="3">
        <v>43038</v>
      </c>
      <c r="G7870" s="3"/>
      <c r="I7870" s="4" t="s">
        <v>9023</v>
      </c>
      <c r="J7870" s="4" t="s">
        <v>9024</v>
      </c>
      <c r="K7870" s="4" t="s">
        <v>9012</v>
      </c>
      <c r="L7870">
        <v>55</v>
      </c>
      <c r="M7870" s="4"/>
      <c r="Q7870" s="4"/>
      <c r="R7870" s="4"/>
    </row>
    <row r="7871" spans="1:19">
      <c r="A7871" s="4" t="s">
        <v>8078</v>
      </c>
      <c r="B7871" s="4" t="s">
        <v>343</v>
      </c>
      <c r="C7871" s="4" t="s">
        <v>171</v>
      </c>
      <c r="D7871" s="4" t="s">
        <v>100</v>
      </c>
      <c r="E7871" s="4" t="s">
        <v>172</v>
      </c>
      <c r="F7871" s="3">
        <v>43038</v>
      </c>
      <c r="G7871" s="3">
        <v>43039</v>
      </c>
      <c r="H7871">
        <v>973</v>
      </c>
      <c r="I7871" s="4" t="s">
        <v>9016</v>
      </c>
      <c r="J7871" s="4" t="s">
        <v>9015</v>
      </c>
      <c r="K7871" s="4" t="s">
        <v>9010</v>
      </c>
      <c r="L7871">
        <v>1096</v>
      </c>
      <c r="M7871" s="4" t="s">
        <v>9322</v>
      </c>
      <c r="N7871">
        <v>1987</v>
      </c>
      <c r="O7871">
        <v>2938.67</v>
      </c>
      <c r="P7871">
        <v>8775</v>
      </c>
      <c r="Q7871" s="4" t="s">
        <v>101</v>
      </c>
      <c r="R7871" s="4" t="s">
        <v>24</v>
      </c>
      <c r="S7871">
        <v>1</v>
      </c>
    </row>
    <row r="7872" spans="1:19">
      <c r="A7872" s="4" t="s">
        <v>8079</v>
      </c>
      <c r="B7872" s="4" t="s">
        <v>256</v>
      </c>
      <c r="C7872" s="4" t="s">
        <v>177</v>
      </c>
      <c r="D7872" s="4" t="s">
        <v>110</v>
      </c>
      <c r="E7872" s="4" t="s">
        <v>197</v>
      </c>
      <c r="F7872" s="3">
        <v>43038</v>
      </c>
      <c r="G7872" s="3">
        <v>43039</v>
      </c>
      <c r="H7872">
        <v>0</v>
      </c>
      <c r="I7872" s="4" t="s">
        <v>9014</v>
      </c>
      <c r="J7872" s="4" t="s">
        <v>9015</v>
      </c>
      <c r="K7872" s="4" t="s">
        <v>9012</v>
      </c>
      <c r="L7872">
        <v>55</v>
      </c>
      <c r="M7872" s="4" t="s">
        <v>60</v>
      </c>
      <c r="N7872">
        <v>1997</v>
      </c>
      <c r="O7872">
        <v>291.27</v>
      </c>
      <c r="P7872">
        <v>586</v>
      </c>
      <c r="Q7872" s="4" t="s">
        <v>23</v>
      </c>
      <c r="R7872" s="4" t="s">
        <v>24</v>
      </c>
      <c r="S7872">
        <v>1</v>
      </c>
    </row>
    <row r="7873" spans="1:19">
      <c r="A7873" s="4" t="s">
        <v>8080</v>
      </c>
      <c r="B7873" s="4" t="s">
        <v>232</v>
      </c>
      <c r="C7873" s="4" t="s">
        <v>199</v>
      </c>
      <c r="D7873" s="4" t="s">
        <v>63</v>
      </c>
      <c r="E7873" s="4" t="s">
        <v>197</v>
      </c>
      <c r="F7873" s="3">
        <v>43038</v>
      </c>
      <c r="G7873" s="3">
        <v>43039</v>
      </c>
      <c r="H7873">
        <v>0</v>
      </c>
      <c r="I7873" s="4" t="s">
        <v>9021</v>
      </c>
      <c r="J7873" s="4" t="s">
        <v>9019</v>
      </c>
      <c r="K7873" s="4" t="s">
        <v>9010</v>
      </c>
      <c r="L7873">
        <v>5482</v>
      </c>
      <c r="M7873" s="4" t="s">
        <v>33</v>
      </c>
      <c r="N7873">
        <v>1995</v>
      </c>
      <c r="O7873">
        <v>5158.71</v>
      </c>
      <c r="P7873">
        <v>17479</v>
      </c>
      <c r="Q7873" s="4" t="s">
        <v>64</v>
      </c>
      <c r="R7873" s="4" t="s">
        <v>24</v>
      </c>
      <c r="S7873">
        <v>1</v>
      </c>
    </row>
    <row r="7874" spans="1:19">
      <c r="A7874" s="4" t="s">
        <v>8081</v>
      </c>
      <c r="B7874" s="4" t="s">
        <v>185</v>
      </c>
      <c r="C7874" s="4" t="s">
        <v>179</v>
      </c>
      <c r="D7874" s="4" t="s">
        <v>84</v>
      </c>
      <c r="E7874" s="4" t="s">
        <v>172</v>
      </c>
      <c r="F7874" s="3">
        <v>43038</v>
      </c>
      <c r="G7874" s="3">
        <v>43043</v>
      </c>
      <c r="H7874">
        <v>622</v>
      </c>
      <c r="I7874" s="4" t="s">
        <v>9023</v>
      </c>
      <c r="J7874" s="4" t="s">
        <v>9024</v>
      </c>
      <c r="K7874" s="4" t="s">
        <v>9010</v>
      </c>
      <c r="L7874">
        <v>550</v>
      </c>
      <c r="M7874" s="4" t="s">
        <v>9322</v>
      </c>
      <c r="N7874">
        <v>1980</v>
      </c>
      <c r="O7874">
        <v>7708.38</v>
      </c>
      <c r="P7874">
        <v>13756</v>
      </c>
      <c r="Q7874" s="4" t="s">
        <v>23</v>
      </c>
      <c r="R7874" s="4" t="s">
        <v>24</v>
      </c>
      <c r="S7874">
        <v>5</v>
      </c>
    </row>
    <row r="7875" spans="1:19">
      <c r="A7875" s="4" t="s">
        <v>8082</v>
      </c>
      <c r="B7875" s="4" t="s">
        <v>181</v>
      </c>
      <c r="C7875" s="4" t="s">
        <v>171</v>
      </c>
      <c r="D7875" s="4" t="s">
        <v>115</v>
      </c>
      <c r="E7875" s="4" t="s">
        <v>197</v>
      </c>
      <c r="F7875" s="3">
        <v>43038</v>
      </c>
      <c r="G7875" s="3">
        <v>43054</v>
      </c>
      <c r="H7875">
        <v>0</v>
      </c>
      <c r="I7875" s="4" t="s">
        <v>9026</v>
      </c>
      <c r="J7875" s="4" t="s">
        <v>9024</v>
      </c>
      <c r="K7875" s="4" t="s">
        <v>9010</v>
      </c>
      <c r="L7875">
        <v>1096</v>
      </c>
      <c r="M7875" s="4" t="s">
        <v>46</v>
      </c>
      <c r="N7875">
        <v>2008</v>
      </c>
      <c r="O7875">
        <v>894.37</v>
      </c>
      <c r="P7875">
        <v>1593</v>
      </c>
      <c r="Q7875" s="4" t="s">
        <v>116</v>
      </c>
      <c r="R7875" s="4" t="s">
        <v>24</v>
      </c>
      <c r="S7875">
        <v>16</v>
      </c>
    </row>
    <row r="7876" spans="1:19">
      <c r="A7876" s="4" t="s">
        <v>8083</v>
      </c>
      <c r="B7876" s="4" t="s">
        <v>183</v>
      </c>
      <c r="C7876" s="4" t="s">
        <v>177</v>
      </c>
      <c r="D7876" s="4" t="s">
        <v>79</v>
      </c>
      <c r="E7876" s="4" t="s">
        <v>197</v>
      </c>
      <c r="F7876" s="3">
        <v>43039</v>
      </c>
      <c r="G7876" s="3">
        <v>43049</v>
      </c>
      <c r="H7876">
        <v>0</v>
      </c>
      <c r="I7876" s="4" t="s">
        <v>9014</v>
      </c>
      <c r="J7876" s="4" t="s">
        <v>9015</v>
      </c>
      <c r="K7876" s="4" t="s">
        <v>9012</v>
      </c>
      <c r="L7876">
        <v>55</v>
      </c>
      <c r="M7876" s="4" t="s">
        <v>26</v>
      </c>
      <c r="N7876">
        <v>2002</v>
      </c>
      <c r="O7876">
        <v>3178.24</v>
      </c>
      <c r="P7876">
        <v>4540</v>
      </c>
      <c r="Q7876" s="4" t="s">
        <v>23</v>
      </c>
      <c r="R7876" s="4" t="s">
        <v>24</v>
      </c>
      <c r="S7876">
        <v>10</v>
      </c>
    </row>
    <row r="7877" spans="1:19">
      <c r="A7877" s="4" t="s">
        <v>8084</v>
      </c>
      <c r="B7877" s="4" t="s">
        <v>261</v>
      </c>
      <c r="C7877" s="4" t="s">
        <v>192</v>
      </c>
      <c r="D7877" s="4" t="s">
        <v>42</v>
      </c>
      <c r="E7877" s="4" t="s">
        <v>172</v>
      </c>
      <c r="F7877" s="3">
        <v>43039</v>
      </c>
      <c r="G7877" s="3">
        <v>43046</v>
      </c>
      <c r="H7877">
        <v>4172</v>
      </c>
      <c r="I7877" s="4" t="s">
        <v>9021</v>
      </c>
      <c r="J7877" s="4" t="s">
        <v>9019</v>
      </c>
      <c r="K7877" s="4" t="s">
        <v>9012</v>
      </c>
      <c r="L7877">
        <v>3393</v>
      </c>
      <c r="M7877" s="4" t="s">
        <v>26</v>
      </c>
      <c r="N7877">
        <v>2017</v>
      </c>
      <c r="O7877">
        <v>4.54</v>
      </c>
      <c r="P7877">
        <v>9</v>
      </c>
      <c r="Q7877" s="4" t="s">
        <v>23</v>
      </c>
      <c r="R7877" s="4" t="s">
        <v>24</v>
      </c>
      <c r="S7877">
        <v>7</v>
      </c>
    </row>
    <row r="7878" spans="1:19">
      <c r="A7878" s="4" t="s">
        <v>8085</v>
      </c>
      <c r="B7878" s="4" t="s">
        <v>246</v>
      </c>
      <c r="C7878" s="4" t="s">
        <v>9011</v>
      </c>
      <c r="D7878" s="4" t="s">
        <v>120</v>
      </c>
      <c r="E7878" s="4" t="s">
        <v>172</v>
      </c>
      <c r="F7878" s="3">
        <v>43039</v>
      </c>
      <c r="G7878" s="3">
        <v>43053</v>
      </c>
      <c r="H7878">
        <v>4529</v>
      </c>
      <c r="I7878" s="4" t="s">
        <v>9021</v>
      </c>
      <c r="J7878" s="4" t="s">
        <v>9019</v>
      </c>
      <c r="K7878" s="4" t="s">
        <v>9010</v>
      </c>
      <c r="L7878">
        <v>4821</v>
      </c>
      <c r="M7878" s="4" t="s">
        <v>58</v>
      </c>
      <c r="N7878">
        <v>1998</v>
      </c>
      <c r="O7878">
        <v>2022.14</v>
      </c>
      <c r="P7878">
        <v>5113</v>
      </c>
      <c r="Q7878" s="4" t="s">
        <v>23</v>
      </c>
      <c r="R7878" s="4" t="s">
        <v>24</v>
      </c>
      <c r="S7878">
        <v>14</v>
      </c>
    </row>
    <row r="7879" spans="1:19">
      <c r="A7879" s="4" t="s">
        <v>8086</v>
      </c>
      <c r="B7879" s="4" t="s">
        <v>246</v>
      </c>
      <c r="C7879" s="4" t="s">
        <v>192</v>
      </c>
      <c r="D7879" s="4" t="s">
        <v>84</v>
      </c>
      <c r="E7879" s="4" t="s">
        <v>172</v>
      </c>
      <c r="F7879" s="3">
        <v>43039</v>
      </c>
      <c r="G7879" s="3">
        <v>43079</v>
      </c>
      <c r="H7879">
        <v>2695</v>
      </c>
      <c r="I7879" s="4" t="s">
        <v>9021</v>
      </c>
      <c r="J7879" s="4" t="s">
        <v>9019</v>
      </c>
      <c r="K7879" s="4" t="s">
        <v>9012</v>
      </c>
      <c r="L7879">
        <v>3393</v>
      </c>
      <c r="M7879" s="4" t="s">
        <v>9322</v>
      </c>
      <c r="N7879">
        <v>1980</v>
      </c>
      <c r="O7879">
        <v>7708.38</v>
      </c>
      <c r="P7879">
        <v>13756</v>
      </c>
      <c r="Q7879" s="4" t="s">
        <v>23</v>
      </c>
      <c r="R7879" s="4" t="s">
        <v>24</v>
      </c>
      <c r="S7879">
        <v>40</v>
      </c>
    </row>
    <row r="7880" spans="1:19">
      <c r="A7880" s="4" t="s">
        <v>8087</v>
      </c>
      <c r="B7880" s="4" t="s">
        <v>174</v>
      </c>
      <c r="C7880" s="4" t="s">
        <v>9011</v>
      </c>
      <c r="D7880" s="4" t="s">
        <v>37</v>
      </c>
      <c r="E7880" s="4" t="s">
        <v>197</v>
      </c>
      <c r="F7880" s="3">
        <v>43039</v>
      </c>
      <c r="G7880" s="3">
        <v>43091</v>
      </c>
      <c r="H7880">
        <v>0</v>
      </c>
      <c r="I7880" s="4" t="s">
        <v>9016</v>
      </c>
      <c r="J7880" s="4" t="s">
        <v>9015</v>
      </c>
      <c r="K7880" s="4" t="s">
        <v>9010</v>
      </c>
      <c r="L7880">
        <v>4821</v>
      </c>
      <c r="M7880" s="4" t="s">
        <v>33</v>
      </c>
      <c r="N7880">
        <v>2001</v>
      </c>
      <c r="O7880">
        <v>718.62</v>
      </c>
      <c r="P7880">
        <v>2448</v>
      </c>
      <c r="Q7880" s="4" t="s">
        <v>23</v>
      </c>
      <c r="R7880" s="4" t="s">
        <v>24</v>
      </c>
      <c r="S7880">
        <v>52</v>
      </c>
    </row>
    <row r="7881" spans="1:19">
      <c r="A7881" s="4" t="s">
        <v>8088</v>
      </c>
      <c r="B7881" s="4" t="s">
        <v>174</v>
      </c>
      <c r="C7881" s="4" t="s">
        <v>9011</v>
      </c>
      <c r="D7881" s="4" t="s">
        <v>43</v>
      </c>
      <c r="E7881" s="4" t="s">
        <v>197</v>
      </c>
      <c r="F7881" s="3">
        <v>43039</v>
      </c>
      <c r="G7881" s="3">
        <v>43049</v>
      </c>
      <c r="H7881">
        <v>0</v>
      </c>
      <c r="I7881" s="4" t="s">
        <v>9016</v>
      </c>
      <c r="J7881" s="4" t="s">
        <v>9015</v>
      </c>
      <c r="K7881" s="4" t="s">
        <v>9010</v>
      </c>
      <c r="L7881">
        <v>4821</v>
      </c>
      <c r="M7881" s="4" t="s">
        <v>9322</v>
      </c>
      <c r="N7881">
        <v>2005</v>
      </c>
      <c r="O7881">
        <v>1520.66</v>
      </c>
      <c r="P7881">
        <v>1806</v>
      </c>
      <c r="Q7881" s="4" t="s">
        <v>23</v>
      </c>
      <c r="R7881" s="4" t="s">
        <v>24</v>
      </c>
      <c r="S7881">
        <v>10</v>
      </c>
    </row>
    <row r="7882" spans="1:19">
      <c r="A7882" s="4" t="s">
        <v>8089</v>
      </c>
      <c r="B7882" s="4" t="s">
        <v>263</v>
      </c>
      <c r="C7882" s="4" t="s">
        <v>179</v>
      </c>
      <c r="D7882" s="4" t="s">
        <v>63</v>
      </c>
      <c r="E7882" s="4" t="s">
        <v>172</v>
      </c>
      <c r="F7882" s="3">
        <v>43039</v>
      </c>
      <c r="G7882" s="3">
        <v>43048</v>
      </c>
      <c r="H7882">
        <v>486</v>
      </c>
      <c r="I7882" s="4" t="s">
        <v>9021</v>
      </c>
      <c r="J7882" s="4" t="s">
        <v>9019</v>
      </c>
      <c r="K7882" s="4" t="s">
        <v>9010</v>
      </c>
      <c r="L7882">
        <v>550</v>
      </c>
      <c r="M7882" s="4" t="s">
        <v>33</v>
      </c>
      <c r="N7882">
        <v>1995</v>
      </c>
      <c r="O7882">
        <v>5158.71</v>
      </c>
      <c r="P7882">
        <v>17479</v>
      </c>
      <c r="Q7882" s="4" t="s">
        <v>64</v>
      </c>
      <c r="R7882" s="4" t="s">
        <v>24</v>
      </c>
      <c r="S7882">
        <v>9</v>
      </c>
    </row>
    <row r="7883" spans="1:19">
      <c r="A7883" s="4" t="s">
        <v>8090</v>
      </c>
      <c r="B7883" s="4" t="s">
        <v>263</v>
      </c>
      <c r="C7883" s="4" t="s">
        <v>179</v>
      </c>
      <c r="D7883" s="4" t="s">
        <v>99</v>
      </c>
      <c r="E7883" s="4" t="s">
        <v>172</v>
      </c>
      <c r="F7883" s="3">
        <v>43039</v>
      </c>
      <c r="G7883" s="3">
        <v>43047</v>
      </c>
      <c r="H7883">
        <v>450</v>
      </c>
      <c r="I7883" s="4" t="s">
        <v>9021</v>
      </c>
      <c r="J7883" s="4" t="s">
        <v>9019</v>
      </c>
      <c r="K7883" s="4" t="s">
        <v>9010</v>
      </c>
      <c r="L7883">
        <v>550</v>
      </c>
      <c r="M7883" s="4" t="s">
        <v>33</v>
      </c>
      <c r="N7883">
        <v>2003</v>
      </c>
      <c r="O7883">
        <v>1419.98</v>
      </c>
      <c r="P7883">
        <v>4018</v>
      </c>
      <c r="Q7883" s="4" t="s">
        <v>23</v>
      </c>
      <c r="R7883" s="4" t="s">
        <v>24</v>
      </c>
      <c r="S7883">
        <v>8</v>
      </c>
    </row>
    <row r="7884" spans="1:19">
      <c r="A7884" s="4" t="s">
        <v>8091</v>
      </c>
      <c r="B7884" s="4" t="s">
        <v>212</v>
      </c>
      <c r="C7884" s="4" t="s">
        <v>177</v>
      </c>
      <c r="D7884" s="4" t="s">
        <v>24</v>
      </c>
      <c r="E7884" s="4" t="s">
        <v>193</v>
      </c>
      <c r="F7884" s="3">
        <v>43039</v>
      </c>
      <c r="G7884" s="3"/>
      <c r="I7884" s="4" t="s">
        <v>9023</v>
      </c>
      <c r="J7884" s="4" t="s">
        <v>9024</v>
      </c>
      <c r="K7884" s="4" t="s">
        <v>9012</v>
      </c>
      <c r="L7884">
        <v>55</v>
      </c>
      <c r="M7884" s="4"/>
      <c r="Q7884" s="4"/>
      <c r="R7884" s="4"/>
    </row>
    <row r="7885" spans="1:19">
      <c r="A7885" s="4" t="s">
        <v>8092</v>
      </c>
      <c r="B7885" s="4" t="s">
        <v>212</v>
      </c>
      <c r="C7885" s="4" t="s">
        <v>177</v>
      </c>
      <c r="D7885" s="4" t="s">
        <v>59</v>
      </c>
      <c r="E7885" s="4" t="s">
        <v>197</v>
      </c>
      <c r="F7885" s="3">
        <v>43039</v>
      </c>
      <c r="G7885" s="3">
        <v>43048</v>
      </c>
      <c r="H7885">
        <v>0</v>
      </c>
      <c r="I7885" s="4" t="s">
        <v>9023</v>
      </c>
      <c r="J7885" s="4" t="s">
        <v>9024</v>
      </c>
      <c r="K7885" s="4" t="s">
        <v>9012</v>
      </c>
      <c r="L7885">
        <v>55</v>
      </c>
      <c r="M7885" s="4" t="s">
        <v>60</v>
      </c>
      <c r="N7885">
        <v>1988</v>
      </c>
      <c r="O7885">
        <v>2059.9</v>
      </c>
      <c r="P7885">
        <v>3644</v>
      </c>
      <c r="Q7885" s="4" t="s">
        <v>23</v>
      </c>
      <c r="R7885" s="4" t="s">
        <v>24</v>
      </c>
      <c r="S7885">
        <v>9</v>
      </c>
    </row>
    <row r="7886" spans="1:19">
      <c r="A7886" s="4" t="s">
        <v>8093</v>
      </c>
      <c r="B7886" s="4" t="s">
        <v>237</v>
      </c>
      <c r="C7886" s="4" t="s">
        <v>199</v>
      </c>
      <c r="D7886" s="4" t="s">
        <v>95</v>
      </c>
      <c r="E7886" s="4" t="s">
        <v>172</v>
      </c>
      <c r="F7886" s="3">
        <v>43039</v>
      </c>
      <c r="G7886" s="3">
        <v>43047</v>
      </c>
      <c r="H7886">
        <v>6818</v>
      </c>
      <c r="I7886" s="4" t="s">
        <v>9018</v>
      </c>
      <c r="J7886" s="4" t="s">
        <v>9019</v>
      </c>
      <c r="K7886" s="4" t="s">
        <v>9010</v>
      </c>
      <c r="L7886">
        <v>5482</v>
      </c>
      <c r="M7886" s="4" t="s">
        <v>60</v>
      </c>
      <c r="N7886">
        <v>1997</v>
      </c>
      <c r="O7886">
        <v>882.12</v>
      </c>
      <c r="P7886">
        <v>2769</v>
      </c>
      <c r="Q7886" s="4" t="s">
        <v>23</v>
      </c>
      <c r="R7886" s="4" t="s">
        <v>24</v>
      </c>
      <c r="S7886">
        <v>8</v>
      </c>
    </row>
    <row r="7887" spans="1:19">
      <c r="A7887" s="4" t="s">
        <v>8094</v>
      </c>
      <c r="B7887" s="4" t="s">
        <v>196</v>
      </c>
      <c r="C7887" s="4" t="s">
        <v>192</v>
      </c>
      <c r="D7887" s="4" t="s">
        <v>42</v>
      </c>
      <c r="E7887" s="4" t="s">
        <v>172</v>
      </c>
      <c r="F7887" s="3">
        <v>43039</v>
      </c>
      <c r="G7887" s="3">
        <v>43090</v>
      </c>
      <c r="H7887">
        <v>3298</v>
      </c>
      <c r="I7887" s="4" t="s">
        <v>9016</v>
      </c>
      <c r="J7887" s="4" t="s">
        <v>9015</v>
      </c>
      <c r="K7887" s="4" t="s">
        <v>9012</v>
      </c>
      <c r="L7887">
        <v>3393</v>
      </c>
      <c r="M7887" s="4" t="s">
        <v>26</v>
      </c>
      <c r="N7887">
        <v>2017</v>
      </c>
      <c r="O7887">
        <v>4.54</v>
      </c>
      <c r="P7887">
        <v>9</v>
      </c>
      <c r="Q7887" s="4" t="s">
        <v>23</v>
      </c>
      <c r="R7887" s="4" t="s">
        <v>24</v>
      </c>
      <c r="S7887">
        <v>51</v>
      </c>
    </row>
    <row r="7888" spans="1:19">
      <c r="A7888" s="4" t="s">
        <v>8095</v>
      </c>
      <c r="B7888" s="4" t="s">
        <v>191</v>
      </c>
      <c r="C7888" s="4" t="s">
        <v>9011</v>
      </c>
      <c r="D7888" s="4" t="s">
        <v>24</v>
      </c>
      <c r="E7888" s="4" t="s">
        <v>193</v>
      </c>
      <c r="F7888" s="3">
        <v>43039</v>
      </c>
      <c r="G7888" s="3"/>
      <c r="I7888" s="4" t="s">
        <v>9026</v>
      </c>
      <c r="J7888" s="4" t="s">
        <v>9024</v>
      </c>
      <c r="K7888" s="4" t="s">
        <v>9010</v>
      </c>
      <c r="L7888">
        <v>4821</v>
      </c>
      <c r="M7888" s="4"/>
      <c r="Q7888" s="4"/>
      <c r="R7888" s="4"/>
    </row>
    <row r="7889" spans="1:19">
      <c r="A7889" s="4" t="s">
        <v>8096</v>
      </c>
      <c r="B7889" s="4" t="s">
        <v>219</v>
      </c>
      <c r="C7889" s="4" t="s">
        <v>199</v>
      </c>
      <c r="D7889" s="4" t="s">
        <v>71</v>
      </c>
      <c r="E7889" s="4" t="s">
        <v>172</v>
      </c>
      <c r="F7889" s="3">
        <v>43039</v>
      </c>
      <c r="G7889" s="3">
        <v>43048</v>
      </c>
      <c r="H7889">
        <v>5512</v>
      </c>
      <c r="I7889" s="4" t="s">
        <v>9026</v>
      </c>
      <c r="J7889" s="4" t="s">
        <v>9024</v>
      </c>
      <c r="K7889" s="4" t="s">
        <v>9010</v>
      </c>
      <c r="L7889">
        <v>5482</v>
      </c>
      <c r="M7889" s="4" t="s">
        <v>46</v>
      </c>
      <c r="N7889">
        <v>2000</v>
      </c>
      <c r="O7889">
        <v>2952.73</v>
      </c>
      <c r="P7889">
        <v>5107</v>
      </c>
      <c r="Q7889" s="4" t="s">
        <v>23</v>
      </c>
      <c r="R7889" s="4" t="s">
        <v>24</v>
      </c>
      <c r="S7889">
        <v>9</v>
      </c>
    </row>
    <row r="7890" spans="1:19">
      <c r="A7890" s="4" t="s">
        <v>8097</v>
      </c>
      <c r="B7890" s="4" t="s">
        <v>219</v>
      </c>
      <c r="C7890" s="4" t="s">
        <v>199</v>
      </c>
      <c r="D7890" s="4" t="s">
        <v>82</v>
      </c>
      <c r="E7890" s="4" t="s">
        <v>172</v>
      </c>
      <c r="F7890" s="3">
        <v>43039</v>
      </c>
      <c r="G7890" s="3">
        <v>43046</v>
      </c>
      <c r="H7890">
        <v>4742</v>
      </c>
      <c r="I7890" s="4" t="s">
        <v>9026</v>
      </c>
      <c r="J7890" s="4" t="s">
        <v>9024</v>
      </c>
      <c r="K7890" s="4" t="s">
        <v>9010</v>
      </c>
      <c r="L7890">
        <v>5482</v>
      </c>
      <c r="M7890" s="4" t="s">
        <v>36</v>
      </c>
      <c r="N7890">
        <v>1982</v>
      </c>
      <c r="O7890">
        <v>11698.03</v>
      </c>
      <c r="P7890">
        <v>34288</v>
      </c>
      <c r="Q7890" s="4" t="s">
        <v>23</v>
      </c>
      <c r="R7890" s="4" t="s">
        <v>24</v>
      </c>
      <c r="S7890">
        <v>7</v>
      </c>
    </row>
    <row r="7891" spans="1:19">
      <c r="A7891" s="4" t="s">
        <v>8098</v>
      </c>
      <c r="B7891" s="4" t="s">
        <v>230</v>
      </c>
      <c r="C7891" s="4" t="s">
        <v>179</v>
      </c>
      <c r="D7891" s="4" t="s">
        <v>124</v>
      </c>
      <c r="E7891" s="4" t="s">
        <v>172</v>
      </c>
      <c r="F7891" s="3">
        <v>43039</v>
      </c>
      <c r="G7891" s="3">
        <v>43041</v>
      </c>
      <c r="H7891">
        <v>653</v>
      </c>
      <c r="I7891" s="4" t="s">
        <v>9026</v>
      </c>
      <c r="J7891" s="4" t="s">
        <v>9024</v>
      </c>
      <c r="K7891" s="4" t="s">
        <v>9010</v>
      </c>
      <c r="L7891">
        <v>550</v>
      </c>
      <c r="M7891" s="4" t="s">
        <v>60</v>
      </c>
      <c r="N7891">
        <v>1983</v>
      </c>
      <c r="O7891">
        <v>2871.35</v>
      </c>
      <c r="P7891">
        <v>9561</v>
      </c>
      <c r="Q7891" s="4" t="s">
        <v>23</v>
      </c>
      <c r="R7891" s="4" t="s">
        <v>24</v>
      </c>
      <c r="S7891">
        <v>2</v>
      </c>
    </row>
    <row r="7892" spans="1:19">
      <c r="A7892" s="4" t="s">
        <v>8099</v>
      </c>
      <c r="B7892" s="4" t="s">
        <v>256</v>
      </c>
      <c r="C7892" s="4" t="s">
        <v>171</v>
      </c>
      <c r="D7892" s="4" t="s">
        <v>43</v>
      </c>
      <c r="E7892" s="4" t="s">
        <v>197</v>
      </c>
      <c r="F7892" s="3">
        <v>43039</v>
      </c>
      <c r="G7892" s="3">
        <v>43049</v>
      </c>
      <c r="H7892">
        <v>0</v>
      </c>
      <c r="I7892" s="4" t="s">
        <v>9014</v>
      </c>
      <c r="J7892" s="4" t="s">
        <v>9015</v>
      </c>
      <c r="K7892" s="4" t="s">
        <v>9010</v>
      </c>
      <c r="L7892">
        <v>1096</v>
      </c>
      <c r="M7892" s="4" t="s">
        <v>9322</v>
      </c>
      <c r="N7892">
        <v>2005</v>
      </c>
      <c r="O7892">
        <v>1520.66</v>
      </c>
      <c r="P7892">
        <v>1806</v>
      </c>
      <c r="Q7892" s="4" t="s">
        <v>23</v>
      </c>
      <c r="R7892" s="4" t="s">
        <v>24</v>
      </c>
      <c r="S7892">
        <v>10</v>
      </c>
    </row>
    <row r="7893" spans="1:19">
      <c r="A7893" s="4" t="s">
        <v>8100</v>
      </c>
      <c r="B7893" s="4" t="s">
        <v>187</v>
      </c>
      <c r="C7893" s="4" t="s">
        <v>192</v>
      </c>
      <c r="D7893" s="4" t="s">
        <v>44</v>
      </c>
      <c r="E7893" s="4" t="s">
        <v>172</v>
      </c>
      <c r="F7893" s="3">
        <v>43039</v>
      </c>
      <c r="G7893" s="3">
        <v>43050</v>
      </c>
      <c r="H7893">
        <v>4058</v>
      </c>
      <c r="I7893" s="4" t="s">
        <v>9023</v>
      </c>
      <c r="J7893" s="4" t="s">
        <v>9024</v>
      </c>
      <c r="K7893" s="4" t="s">
        <v>9012</v>
      </c>
      <c r="L7893">
        <v>3393</v>
      </c>
      <c r="M7893" s="4" t="s">
        <v>36</v>
      </c>
      <c r="N7893">
        <v>2013</v>
      </c>
      <c r="O7893">
        <v>98.79</v>
      </c>
      <c r="P7893">
        <v>96</v>
      </c>
      <c r="Q7893" s="4" t="s">
        <v>23</v>
      </c>
      <c r="R7893" s="4" t="s">
        <v>35</v>
      </c>
      <c r="S7893">
        <v>11</v>
      </c>
    </row>
    <row r="7894" spans="1:19">
      <c r="A7894" s="4" t="s">
        <v>8101</v>
      </c>
      <c r="B7894" s="4" t="s">
        <v>232</v>
      </c>
      <c r="C7894" s="4" t="s">
        <v>179</v>
      </c>
      <c r="D7894" s="4" t="s">
        <v>42</v>
      </c>
      <c r="E7894" s="4" t="s">
        <v>172</v>
      </c>
      <c r="F7894" s="3">
        <v>43039</v>
      </c>
      <c r="G7894" s="3">
        <v>43040</v>
      </c>
      <c r="H7894">
        <v>553</v>
      </c>
      <c r="I7894" s="4" t="s">
        <v>9021</v>
      </c>
      <c r="J7894" s="4" t="s">
        <v>9019</v>
      </c>
      <c r="K7894" s="4" t="s">
        <v>9010</v>
      </c>
      <c r="L7894">
        <v>550</v>
      </c>
      <c r="M7894" s="4" t="s">
        <v>26</v>
      </c>
      <c r="N7894">
        <v>2017</v>
      </c>
      <c r="O7894">
        <v>4.54</v>
      </c>
      <c r="P7894">
        <v>9</v>
      </c>
      <c r="Q7894" s="4" t="s">
        <v>23</v>
      </c>
      <c r="R7894" s="4" t="s">
        <v>24</v>
      </c>
      <c r="S7894">
        <v>1</v>
      </c>
    </row>
    <row r="7895" spans="1:19">
      <c r="A7895" s="4" t="s">
        <v>8102</v>
      </c>
      <c r="B7895" s="4" t="s">
        <v>226</v>
      </c>
      <c r="C7895" s="4" t="s">
        <v>199</v>
      </c>
      <c r="D7895" s="4" t="s">
        <v>123</v>
      </c>
      <c r="E7895" s="4" t="s">
        <v>197</v>
      </c>
      <c r="F7895" s="3">
        <v>43039</v>
      </c>
      <c r="G7895" s="3">
        <v>43046</v>
      </c>
      <c r="H7895">
        <v>0</v>
      </c>
      <c r="I7895" s="4" t="s">
        <v>9018</v>
      </c>
      <c r="J7895" s="4" t="s">
        <v>9019</v>
      </c>
      <c r="K7895" s="4" t="s">
        <v>9010</v>
      </c>
      <c r="L7895">
        <v>5482</v>
      </c>
      <c r="M7895" s="4" t="s">
        <v>39</v>
      </c>
      <c r="N7895">
        <v>1989</v>
      </c>
      <c r="O7895">
        <v>3838.39</v>
      </c>
      <c r="P7895">
        <v>8274</v>
      </c>
      <c r="Q7895" s="4" t="s">
        <v>23</v>
      </c>
      <c r="R7895" s="4" t="s">
        <v>24</v>
      </c>
      <c r="S7895">
        <v>7</v>
      </c>
    </row>
    <row r="7896" spans="1:19">
      <c r="A7896" s="4" t="s">
        <v>8103</v>
      </c>
      <c r="B7896" s="4" t="s">
        <v>185</v>
      </c>
      <c r="C7896" s="4" t="s">
        <v>177</v>
      </c>
      <c r="D7896" s="4" t="s">
        <v>82</v>
      </c>
      <c r="E7896" s="4" t="s">
        <v>197</v>
      </c>
      <c r="F7896" s="3">
        <v>43039</v>
      </c>
      <c r="G7896" s="3">
        <v>43042</v>
      </c>
      <c r="H7896">
        <v>0</v>
      </c>
      <c r="I7896" s="4" t="s">
        <v>9023</v>
      </c>
      <c r="J7896" s="4" t="s">
        <v>9024</v>
      </c>
      <c r="K7896" s="4" t="s">
        <v>9012</v>
      </c>
      <c r="L7896">
        <v>55</v>
      </c>
      <c r="M7896" s="4" t="s">
        <v>36</v>
      </c>
      <c r="N7896">
        <v>1982</v>
      </c>
      <c r="O7896">
        <v>11698.03</v>
      </c>
      <c r="P7896">
        <v>34288</v>
      </c>
      <c r="Q7896" s="4" t="s">
        <v>23</v>
      </c>
      <c r="R7896" s="4" t="s">
        <v>24</v>
      </c>
      <c r="S7896">
        <v>3</v>
      </c>
    </row>
    <row r="7897" spans="1:19">
      <c r="A7897" s="4" t="s">
        <v>8104</v>
      </c>
      <c r="B7897" s="4" t="s">
        <v>235</v>
      </c>
      <c r="C7897" s="4" t="s">
        <v>199</v>
      </c>
      <c r="D7897" s="4" t="s">
        <v>24</v>
      </c>
      <c r="E7897" s="4" t="s">
        <v>193</v>
      </c>
      <c r="F7897" s="3">
        <v>43039</v>
      </c>
      <c r="G7897" s="3"/>
      <c r="I7897" s="4" t="s">
        <v>9018</v>
      </c>
      <c r="J7897" s="4" t="s">
        <v>9019</v>
      </c>
      <c r="K7897" s="4" t="s">
        <v>9010</v>
      </c>
      <c r="L7897">
        <v>5482</v>
      </c>
      <c r="M7897" s="4"/>
      <c r="Q7897" s="4"/>
      <c r="R7897" s="4"/>
    </row>
    <row r="7898" spans="1:19">
      <c r="A7898" s="4" t="s">
        <v>8105</v>
      </c>
      <c r="B7898" s="4" t="s">
        <v>246</v>
      </c>
      <c r="C7898" s="4" t="s">
        <v>171</v>
      </c>
      <c r="D7898" s="4" t="s">
        <v>82</v>
      </c>
      <c r="E7898" s="4" t="s">
        <v>197</v>
      </c>
      <c r="F7898" s="3">
        <v>43040</v>
      </c>
      <c r="G7898" s="3">
        <v>43052</v>
      </c>
      <c r="H7898">
        <v>0</v>
      </c>
      <c r="I7898" s="4" t="s">
        <v>9021</v>
      </c>
      <c r="J7898" s="4" t="s">
        <v>9019</v>
      </c>
      <c r="K7898" s="4" t="s">
        <v>9010</v>
      </c>
      <c r="L7898">
        <v>1096</v>
      </c>
      <c r="M7898" s="4" t="s">
        <v>36</v>
      </c>
      <c r="N7898">
        <v>1982</v>
      </c>
      <c r="O7898">
        <v>11698.03</v>
      </c>
      <c r="P7898">
        <v>34288</v>
      </c>
      <c r="Q7898" s="4" t="s">
        <v>23</v>
      </c>
      <c r="R7898" s="4" t="s">
        <v>24</v>
      </c>
      <c r="S7898">
        <v>12</v>
      </c>
    </row>
    <row r="7899" spans="1:19">
      <c r="A7899" s="4" t="s">
        <v>8106</v>
      </c>
      <c r="B7899" s="4" t="s">
        <v>304</v>
      </c>
      <c r="C7899" s="4" t="s">
        <v>199</v>
      </c>
      <c r="D7899" s="4" t="s">
        <v>68</v>
      </c>
      <c r="E7899" s="4" t="s">
        <v>197</v>
      </c>
      <c r="F7899" s="3">
        <v>43040</v>
      </c>
      <c r="G7899" s="3">
        <v>43054</v>
      </c>
      <c r="H7899">
        <v>0</v>
      </c>
      <c r="I7899" s="4" t="s">
        <v>9014</v>
      </c>
      <c r="J7899" s="4" t="s">
        <v>9015</v>
      </c>
      <c r="K7899" s="4" t="s">
        <v>9010</v>
      </c>
      <c r="L7899">
        <v>5482</v>
      </c>
      <c r="M7899" s="4" t="s">
        <v>9322</v>
      </c>
      <c r="N7899">
        <v>2000</v>
      </c>
      <c r="O7899">
        <v>1223.72</v>
      </c>
      <c r="P7899">
        <v>2497</v>
      </c>
      <c r="Q7899" s="4" t="s">
        <v>69</v>
      </c>
      <c r="R7899" s="4" t="s">
        <v>24</v>
      </c>
      <c r="S7899">
        <v>14</v>
      </c>
    </row>
    <row r="7900" spans="1:19">
      <c r="A7900" s="4" t="s">
        <v>8107</v>
      </c>
      <c r="B7900" s="4" t="s">
        <v>304</v>
      </c>
      <c r="C7900" s="4" t="s">
        <v>199</v>
      </c>
      <c r="D7900" s="4" t="s">
        <v>79</v>
      </c>
      <c r="E7900" s="4" t="s">
        <v>172</v>
      </c>
      <c r="F7900" s="3">
        <v>43040</v>
      </c>
      <c r="G7900" s="3">
        <v>43091</v>
      </c>
      <c r="H7900">
        <v>5504</v>
      </c>
      <c r="I7900" s="4" t="s">
        <v>9014</v>
      </c>
      <c r="J7900" s="4" t="s">
        <v>9015</v>
      </c>
      <c r="K7900" s="4" t="s">
        <v>9010</v>
      </c>
      <c r="L7900">
        <v>5482</v>
      </c>
      <c r="M7900" s="4" t="s">
        <v>26</v>
      </c>
      <c r="N7900">
        <v>2002</v>
      </c>
      <c r="O7900">
        <v>3178.24</v>
      </c>
      <c r="P7900">
        <v>4540</v>
      </c>
      <c r="Q7900" s="4" t="s">
        <v>23</v>
      </c>
      <c r="R7900" s="4" t="s">
        <v>24</v>
      </c>
      <c r="S7900">
        <v>51</v>
      </c>
    </row>
    <row r="7901" spans="1:19">
      <c r="A7901" s="4" t="s">
        <v>8108</v>
      </c>
      <c r="B7901" s="4" t="s">
        <v>196</v>
      </c>
      <c r="C7901" s="4" t="s">
        <v>177</v>
      </c>
      <c r="D7901" s="4" t="s">
        <v>27</v>
      </c>
      <c r="E7901" s="4" t="s">
        <v>172</v>
      </c>
      <c r="F7901" s="3">
        <v>43040</v>
      </c>
      <c r="G7901" s="3">
        <v>43044</v>
      </c>
      <c r="H7901">
        <v>53</v>
      </c>
      <c r="I7901" s="4" t="s">
        <v>9016</v>
      </c>
      <c r="J7901" s="4" t="s">
        <v>9015</v>
      </c>
      <c r="K7901" s="4" t="s">
        <v>9012</v>
      </c>
      <c r="L7901">
        <v>55</v>
      </c>
      <c r="M7901" s="4" t="s">
        <v>26</v>
      </c>
      <c r="N7901">
        <v>1986</v>
      </c>
      <c r="O7901">
        <v>647.17999999999995</v>
      </c>
      <c r="P7901">
        <v>1185</v>
      </c>
      <c r="Q7901" s="4" t="s">
        <v>28</v>
      </c>
      <c r="R7901" s="4" t="s">
        <v>24</v>
      </c>
      <c r="S7901">
        <v>4</v>
      </c>
    </row>
    <row r="7902" spans="1:19">
      <c r="A7902" s="4" t="s">
        <v>8109</v>
      </c>
      <c r="B7902" s="4" t="s">
        <v>343</v>
      </c>
      <c r="C7902" s="4" t="s">
        <v>179</v>
      </c>
      <c r="D7902" s="4" t="s">
        <v>119</v>
      </c>
      <c r="E7902" s="4" t="s">
        <v>197</v>
      </c>
      <c r="F7902" s="3">
        <v>43040</v>
      </c>
      <c r="G7902" s="3">
        <v>43056</v>
      </c>
      <c r="H7902">
        <v>0</v>
      </c>
      <c r="I7902" s="4" t="s">
        <v>9016</v>
      </c>
      <c r="J7902" s="4" t="s">
        <v>9015</v>
      </c>
      <c r="K7902" s="4" t="s">
        <v>9010</v>
      </c>
      <c r="L7902">
        <v>550</v>
      </c>
      <c r="M7902" s="4" t="s">
        <v>55</v>
      </c>
      <c r="N7902">
        <v>1988</v>
      </c>
      <c r="O7902">
        <v>5266.09</v>
      </c>
      <c r="P7902">
        <v>8595</v>
      </c>
      <c r="Q7902" s="4" t="s">
        <v>23</v>
      </c>
      <c r="R7902" s="4" t="s">
        <v>56</v>
      </c>
      <c r="S7902">
        <v>16</v>
      </c>
    </row>
    <row r="7903" spans="1:19">
      <c r="A7903" s="4" t="s">
        <v>8110</v>
      </c>
      <c r="B7903" s="4" t="s">
        <v>219</v>
      </c>
      <c r="C7903" s="4" t="s">
        <v>192</v>
      </c>
      <c r="D7903" s="4" t="s">
        <v>53</v>
      </c>
      <c r="E7903" s="4" t="s">
        <v>172</v>
      </c>
      <c r="F7903" s="3">
        <v>43040</v>
      </c>
      <c r="G7903" s="3">
        <v>43045</v>
      </c>
      <c r="H7903">
        <v>3064</v>
      </c>
      <c r="I7903" s="4" t="s">
        <v>9026</v>
      </c>
      <c r="J7903" s="4" t="s">
        <v>9024</v>
      </c>
      <c r="K7903" s="4" t="s">
        <v>9012</v>
      </c>
      <c r="L7903">
        <v>3393</v>
      </c>
      <c r="M7903" s="4" t="s">
        <v>33</v>
      </c>
      <c r="N7903">
        <v>1990</v>
      </c>
      <c r="O7903">
        <v>4968.91</v>
      </c>
      <c r="P7903">
        <v>7523</v>
      </c>
      <c r="Q7903" s="4" t="s">
        <v>23</v>
      </c>
      <c r="R7903" s="4" t="s">
        <v>24</v>
      </c>
      <c r="S7903">
        <v>5</v>
      </c>
    </row>
    <row r="7904" spans="1:19">
      <c r="A7904" s="4" t="s">
        <v>8111</v>
      </c>
      <c r="B7904" s="4" t="s">
        <v>201</v>
      </c>
      <c r="C7904" s="4" t="s">
        <v>192</v>
      </c>
      <c r="D7904" s="4" t="s">
        <v>102</v>
      </c>
      <c r="E7904" s="4" t="s">
        <v>172</v>
      </c>
      <c r="F7904" s="3">
        <v>43040</v>
      </c>
      <c r="G7904" s="3">
        <v>43053</v>
      </c>
      <c r="H7904">
        <v>2866</v>
      </c>
      <c r="I7904" s="4" t="s">
        <v>9026</v>
      </c>
      <c r="J7904" s="4" t="s">
        <v>9024</v>
      </c>
      <c r="K7904" s="4" t="s">
        <v>9012</v>
      </c>
      <c r="L7904">
        <v>3393</v>
      </c>
      <c r="M7904" s="4" t="s">
        <v>55</v>
      </c>
      <c r="N7904">
        <v>1994</v>
      </c>
      <c r="O7904">
        <v>1188.42</v>
      </c>
      <c r="P7904">
        <v>3015</v>
      </c>
      <c r="Q7904" s="4" t="s">
        <v>23</v>
      </c>
      <c r="R7904" s="4" t="s">
        <v>24</v>
      </c>
      <c r="S7904">
        <v>13</v>
      </c>
    </row>
    <row r="7905" spans="1:19">
      <c r="A7905" s="4" t="s">
        <v>8112</v>
      </c>
      <c r="B7905" s="4" t="s">
        <v>185</v>
      </c>
      <c r="C7905" s="4" t="s">
        <v>179</v>
      </c>
      <c r="D7905" s="4" t="s">
        <v>71</v>
      </c>
      <c r="E7905" s="4" t="s">
        <v>197</v>
      </c>
      <c r="F7905" s="3">
        <v>43040</v>
      </c>
      <c r="G7905" s="3">
        <v>43045</v>
      </c>
      <c r="H7905">
        <v>0</v>
      </c>
      <c r="I7905" s="4" t="s">
        <v>9023</v>
      </c>
      <c r="J7905" s="4" t="s">
        <v>9024</v>
      </c>
      <c r="K7905" s="4" t="s">
        <v>9010</v>
      </c>
      <c r="L7905">
        <v>550</v>
      </c>
      <c r="M7905" s="4" t="s">
        <v>46</v>
      </c>
      <c r="N7905">
        <v>2000</v>
      </c>
      <c r="O7905">
        <v>2952.73</v>
      </c>
      <c r="P7905">
        <v>5107</v>
      </c>
      <c r="Q7905" s="4" t="s">
        <v>23</v>
      </c>
      <c r="R7905" s="4" t="s">
        <v>24</v>
      </c>
      <c r="S7905">
        <v>5</v>
      </c>
    </row>
    <row r="7906" spans="1:19">
      <c r="A7906" s="4" t="s">
        <v>8113</v>
      </c>
      <c r="B7906" s="4" t="s">
        <v>185</v>
      </c>
      <c r="C7906" s="4" t="s">
        <v>199</v>
      </c>
      <c r="D7906" s="4" t="s">
        <v>122</v>
      </c>
      <c r="E7906" s="4" t="s">
        <v>197</v>
      </c>
      <c r="F7906" s="3">
        <v>43040</v>
      </c>
      <c r="G7906" s="3">
        <v>43049</v>
      </c>
      <c r="H7906">
        <v>0</v>
      </c>
      <c r="I7906" s="4" t="s">
        <v>9023</v>
      </c>
      <c r="J7906" s="4" t="s">
        <v>9024</v>
      </c>
      <c r="K7906" s="4" t="s">
        <v>9010</v>
      </c>
      <c r="L7906">
        <v>5482</v>
      </c>
      <c r="M7906" s="4" t="s">
        <v>58</v>
      </c>
      <c r="N7906">
        <v>1993</v>
      </c>
      <c r="O7906">
        <v>7537.24</v>
      </c>
      <c r="P7906">
        <v>20293</v>
      </c>
      <c r="Q7906" s="4" t="s">
        <v>23</v>
      </c>
      <c r="R7906" s="4" t="s">
        <v>24</v>
      </c>
      <c r="S7906">
        <v>9</v>
      </c>
    </row>
    <row r="7907" spans="1:19">
      <c r="A7907" s="4" t="s">
        <v>8114</v>
      </c>
      <c r="B7907" s="4" t="s">
        <v>185</v>
      </c>
      <c r="C7907" s="4" t="s">
        <v>171</v>
      </c>
      <c r="D7907" s="4" t="s">
        <v>87</v>
      </c>
      <c r="E7907" s="4" t="s">
        <v>172</v>
      </c>
      <c r="F7907" s="3">
        <v>43040</v>
      </c>
      <c r="G7907" s="3">
        <v>43049</v>
      </c>
      <c r="H7907">
        <v>960</v>
      </c>
      <c r="I7907" s="4" t="s">
        <v>9023</v>
      </c>
      <c r="J7907" s="4" t="s">
        <v>9024</v>
      </c>
      <c r="K7907" s="4" t="s">
        <v>9010</v>
      </c>
      <c r="L7907">
        <v>1096</v>
      </c>
      <c r="M7907" s="4" t="s">
        <v>26</v>
      </c>
      <c r="N7907">
        <v>2004</v>
      </c>
      <c r="O7907">
        <v>1618.89</v>
      </c>
      <c r="P7907">
        <v>3889</v>
      </c>
      <c r="Q7907" s="4" t="s">
        <v>23</v>
      </c>
      <c r="R7907" s="4" t="s">
        <v>24</v>
      </c>
      <c r="S7907">
        <v>9</v>
      </c>
    </row>
    <row r="7908" spans="1:19">
      <c r="A7908" s="4" t="s">
        <v>8115</v>
      </c>
      <c r="B7908" s="4" t="s">
        <v>185</v>
      </c>
      <c r="C7908" s="4" t="s">
        <v>177</v>
      </c>
      <c r="D7908" s="4" t="s">
        <v>90</v>
      </c>
      <c r="E7908" s="4" t="s">
        <v>172</v>
      </c>
      <c r="F7908" s="3">
        <v>43040</v>
      </c>
      <c r="G7908" s="3">
        <v>43041</v>
      </c>
      <c r="H7908">
        <v>55</v>
      </c>
      <c r="I7908" s="4" t="s">
        <v>9023</v>
      </c>
      <c r="J7908" s="4" t="s">
        <v>9024</v>
      </c>
      <c r="K7908" s="4" t="s">
        <v>9012</v>
      </c>
      <c r="L7908">
        <v>55</v>
      </c>
      <c r="M7908" s="4" t="s">
        <v>73</v>
      </c>
      <c r="N7908">
        <v>1987</v>
      </c>
      <c r="O7908">
        <v>405.59</v>
      </c>
      <c r="P7908">
        <v>1179</v>
      </c>
      <c r="Q7908" s="4" t="s">
        <v>91</v>
      </c>
      <c r="R7908" s="4" t="s">
        <v>92</v>
      </c>
      <c r="S7908">
        <v>1</v>
      </c>
    </row>
    <row r="7909" spans="1:19">
      <c r="A7909" s="4" t="s">
        <v>8116</v>
      </c>
      <c r="B7909" s="4" t="s">
        <v>216</v>
      </c>
      <c r="C7909" s="4" t="s">
        <v>177</v>
      </c>
      <c r="D7909" s="4" t="s">
        <v>24</v>
      </c>
      <c r="E7909" s="4" t="s">
        <v>193</v>
      </c>
      <c r="F7909" s="3">
        <v>43040</v>
      </c>
      <c r="G7909" s="3"/>
      <c r="I7909" s="4" t="s">
        <v>9018</v>
      </c>
      <c r="J7909" s="4" t="s">
        <v>9019</v>
      </c>
      <c r="K7909" s="4" t="s">
        <v>9012</v>
      </c>
      <c r="L7909">
        <v>55</v>
      </c>
      <c r="M7909" s="4"/>
      <c r="Q7909" s="4"/>
      <c r="R7909" s="4"/>
    </row>
    <row r="7910" spans="1:19">
      <c r="A7910" s="4" t="s">
        <v>8117</v>
      </c>
      <c r="B7910" s="4" t="s">
        <v>261</v>
      </c>
      <c r="C7910" s="4" t="s">
        <v>9011</v>
      </c>
      <c r="D7910" s="4" t="s">
        <v>50</v>
      </c>
      <c r="E7910" s="4" t="s">
        <v>172</v>
      </c>
      <c r="F7910" s="3">
        <v>43041</v>
      </c>
      <c r="G7910" s="3">
        <v>43046</v>
      </c>
      <c r="H7910">
        <v>4155</v>
      </c>
      <c r="I7910" s="4" t="s">
        <v>9021</v>
      </c>
      <c r="J7910" s="4" t="s">
        <v>9019</v>
      </c>
      <c r="K7910" s="4" t="s">
        <v>9010</v>
      </c>
      <c r="L7910">
        <v>4821</v>
      </c>
      <c r="M7910" s="4" t="s">
        <v>9322</v>
      </c>
      <c r="N7910">
        <v>1992</v>
      </c>
      <c r="O7910">
        <v>1712.68</v>
      </c>
      <c r="P7910">
        <v>3194</v>
      </c>
      <c r="Q7910" s="4" t="s">
        <v>23</v>
      </c>
      <c r="R7910" s="4" t="s">
        <v>21</v>
      </c>
      <c r="S7910">
        <v>5</v>
      </c>
    </row>
    <row r="7911" spans="1:19">
      <c r="A7911" s="4" t="s">
        <v>8118</v>
      </c>
      <c r="B7911" s="4" t="s">
        <v>279</v>
      </c>
      <c r="C7911" s="4" t="s">
        <v>177</v>
      </c>
      <c r="D7911" s="4" t="s">
        <v>24</v>
      </c>
      <c r="E7911" s="4" t="s">
        <v>193</v>
      </c>
      <c r="F7911" s="3">
        <v>43041</v>
      </c>
      <c r="G7911" s="3"/>
      <c r="I7911" s="4" t="s">
        <v>9018</v>
      </c>
      <c r="J7911" s="4" t="s">
        <v>9019</v>
      </c>
      <c r="K7911" s="4" t="s">
        <v>9012</v>
      </c>
      <c r="L7911">
        <v>55</v>
      </c>
      <c r="M7911" s="4"/>
      <c r="Q7911" s="4"/>
      <c r="R7911" s="4"/>
    </row>
    <row r="7912" spans="1:19">
      <c r="A7912" s="4" t="s">
        <v>8119</v>
      </c>
      <c r="B7912" s="4" t="s">
        <v>210</v>
      </c>
      <c r="C7912" s="4" t="s">
        <v>171</v>
      </c>
      <c r="D7912" s="4" t="s">
        <v>42</v>
      </c>
      <c r="E7912" s="4" t="s">
        <v>197</v>
      </c>
      <c r="F7912" s="3">
        <v>43041</v>
      </c>
      <c r="G7912" s="3">
        <v>43044</v>
      </c>
      <c r="H7912">
        <v>0</v>
      </c>
      <c r="I7912" s="4" t="s">
        <v>9021</v>
      </c>
      <c r="J7912" s="4" t="s">
        <v>9019</v>
      </c>
      <c r="K7912" s="4" t="s">
        <v>9010</v>
      </c>
      <c r="L7912">
        <v>1096</v>
      </c>
      <c r="M7912" s="4" t="s">
        <v>26</v>
      </c>
      <c r="N7912">
        <v>2017</v>
      </c>
      <c r="O7912">
        <v>4.54</v>
      </c>
      <c r="P7912">
        <v>9</v>
      </c>
      <c r="Q7912" s="4" t="s">
        <v>23</v>
      </c>
      <c r="R7912" s="4" t="s">
        <v>24</v>
      </c>
      <c r="S7912">
        <v>3</v>
      </c>
    </row>
    <row r="7913" spans="1:19">
      <c r="A7913" s="4" t="s">
        <v>8120</v>
      </c>
      <c r="B7913" s="4" t="s">
        <v>263</v>
      </c>
      <c r="C7913" s="4" t="s">
        <v>179</v>
      </c>
      <c r="D7913" s="4" t="s">
        <v>35</v>
      </c>
      <c r="E7913" s="4" t="s">
        <v>172</v>
      </c>
      <c r="F7913" s="3">
        <v>43041</v>
      </c>
      <c r="G7913" s="3">
        <v>43067</v>
      </c>
      <c r="H7913">
        <v>532</v>
      </c>
      <c r="I7913" s="4" t="s">
        <v>9021</v>
      </c>
      <c r="J7913" s="4" t="s">
        <v>9019</v>
      </c>
      <c r="K7913" s="4" t="s">
        <v>9010</v>
      </c>
      <c r="L7913">
        <v>550</v>
      </c>
      <c r="M7913" s="4" t="s">
        <v>36</v>
      </c>
      <c r="N7913">
        <v>2002</v>
      </c>
      <c r="O7913">
        <v>987.39</v>
      </c>
      <c r="P7913">
        <v>2253</v>
      </c>
      <c r="Q7913" s="4" t="s">
        <v>23</v>
      </c>
      <c r="R7913" s="4" t="s">
        <v>24</v>
      </c>
      <c r="S7913">
        <v>26</v>
      </c>
    </row>
    <row r="7914" spans="1:19">
      <c r="A7914" s="4" t="s">
        <v>8121</v>
      </c>
      <c r="B7914" s="4" t="s">
        <v>343</v>
      </c>
      <c r="C7914" s="4" t="s">
        <v>179</v>
      </c>
      <c r="D7914" s="4" t="s">
        <v>37</v>
      </c>
      <c r="E7914" s="4" t="s">
        <v>172</v>
      </c>
      <c r="F7914" s="3">
        <v>43041</v>
      </c>
      <c r="G7914" s="3">
        <v>43042</v>
      </c>
      <c r="H7914">
        <v>479</v>
      </c>
      <c r="I7914" s="4" t="s">
        <v>9016</v>
      </c>
      <c r="J7914" s="4" t="s">
        <v>9015</v>
      </c>
      <c r="K7914" s="4" t="s">
        <v>9010</v>
      </c>
      <c r="L7914">
        <v>550</v>
      </c>
      <c r="M7914" s="4" t="s">
        <v>33</v>
      </c>
      <c r="N7914">
        <v>2001</v>
      </c>
      <c r="O7914">
        <v>718.62</v>
      </c>
      <c r="P7914">
        <v>2448</v>
      </c>
      <c r="Q7914" s="4" t="s">
        <v>23</v>
      </c>
      <c r="R7914" s="4" t="s">
        <v>24</v>
      </c>
      <c r="S7914">
        <v>1</v>
      </c>
    </row>
    <row r="7915" spans="1:19">
      <c r="A7915" s="4" t="s">
        <v>8122</v>
      </c>
      <c r="B7915" s="4" t="s">
        <v>219</v>
      </c>
      <c r="C7915" s="4" t="s">
        <v>179</v>
      </c>
      <c r="D7915" s="4" t="s">
        <v>122</v>
      </c>
      <c r="E7915" s="4" t="s">
        <v>197</v>
      </c>
      <c r="F7915" s="3">
        <v>43041</v>
      </c>
      <c r="G7915" s="3">
        <v>43046</v>
      </c>
      <c r="H7915">
        <v>0</v>
      </c>
      <c r="I7915" s="4" t="s">
        <v>9026</v>
      </c>
      <c r="J7915" s="4" t="s">
        <v>9024</v>
      </c>
      <c r="K7915" s="4" t="s">
        <v>9010</v>
      </c>
      <c r="L7915">
        <v>550</v>
      </c>
      <c r="M7915" s="4" t="s">
        <v>58</v>
      </c>
      <c r="N7915">
        <v>1993</v>
      </c>
      <c r="O7915">
        <v>7537.24</v>
      </c>
      <c r="P7915">
        <v>20293</v>
      </c>
      <c r="Q7915" s="4" t="s">
        <v>23</v>
      </c>
      <c r="R7915" s="4" t="s">
        <v>24</v>
      </c>
      <c r="S7915">
        <v>5</v>
      </c>
    </row>
    <row r="7916" spans="1:19">
      <c r="A7916" s="4" t="s">
        <v>8123</v>
      </c>
      <c r="B7916" s="4" t="s">
        <v>187</v>
      </c>
      <c r="C7916" s="4" t="s">
        <v>9011</v>
      </c>
      <c r="D7916" s="4" t="s">
        <v>24</v>
      </c>
      <c r="E7916" s="4" t="s">
        <v>193</v>
      </c>
      <c r="F7916" s="3">
        <v>43041</v>
      </c>
      <c r="G7916" s="3"/>
      <c r="I7916" s="4" t="s">
        <v>9023</v>
      </c>
      <c r="J7916" s="4" t="s">
        <v>9024</v>
      </c>
      <c r="K7916" s="4" t="s">
        <v>9010</v>
      </c>
      <c r="L7916">
        <v>4821</v>
      </c>
      <c r="M7916" s="4"/>
      <c r="Q7916" s="4"/>
      <c r="R7916" s="4"/>
    </row>
    <row r="7917" spans="1:19">
      <c r="A7917" s="4" t="s">
        <v>8124</v>
      </c>
      <c r="B7917" s="4" t="s">
        <v>187</v>
      </c>
      <c r="C7917" s="4" t="s">
        <v>9011</v>
      </c>
      <c r="D7917" s="4" t="s">
        <v>122</v>
      </c>
      <c r="E7917" s="4" t="s">
        <v>172</v>
      </c>
      <c r="F7917" s="3">
        <v>43041</v>
      </c>
      <c r="G7917" s="3">
        <v>43068</v>
      </c>
      <c r="H7917">
        <v>4521</v>
      </c>
      <c r="I7917" s="4" t="s">
        <v>9023</v>
      </c>
      <c r="J7917" s="4" t="s">
        <v>9024</v>
      </c>
      <c r="K7917" s="4" t="s">
        <v>9010</v>
      </c>
      <c r="L7917">
        <v>4821</v>
      </c>
      <c r="M7917" s="4" t="s">
        <v>58</v>
      </c>
      <c r="N7917">
        <v>1993</v>
      </c>
      <c r="O7917">
        <v>7537.24</v>
      </c>
      <c r="P7917">
        <v>20293</v>
      </c>
      <c r="Q7917" s="4" t="s">
        <v>23</v>
      </c>
      <c r="R7917" s="4" t="s">
        <v>24</v>
      </c>
      <c r="S7917">
        <v>27</v>
      </c>
    </row>
    <row r="7918" spans="1:19">
      <c r="A7918" s="4" t="s">
        <v>8125</v>
      </c>
      <c r="B7918" s="4" t="s">
        <v>232</v>
      </c>
      <c r="C7918" s="4" t="s">
        <v>179</v>
      </c>
      <c r="D7918" s="4" t="s">
        <v>63</v>
      </c>
      <c r="E7918" s="4" t="s">
        <v>172</v>
      </c>
      <c r="F7918" s="3">
        <v>43041</v>
      </c>
      <c r="G7918" s="3">
        <v>43055</v>
      </c>
      <c r="H7918">
        <v>585</v>
      </c>
      <c r="I7918" s="4" t="s">
        <v>9021</v>
      </c>
      <c r="J7918" s="4" t="s">
        <v>9019</v>
      </c>
      <c r="K7918" s="4" t="s">
        <v>9010</v>
      </c>
      <c r="L7918">
        <v>550</v>
      </c>
      <c r="M7918" s="4" t="s">
        <v>33</v>
      </c>
      <c r="N7918">
        <v>1995</v>
      </c>
      <c r="O7918">
        <v>5158.71</v>
      </c>
      <c r="P7918">
        <v>17479</v>
      </c>
      <c r="Q7918" s="4" t="s">
        <v>64</v>
      </c>
      <c r="R7918" s="4" t="s">
        <v>24</v>
      </c>
      <c r="S7918">
        <v>14</v>
      </c>
    </row>
    <row r="7919" spans="1:19">
      <c r="A7919" s="4" t="s">
        <v>8126</v>
      </c>
      <c r="B7919" s="4" t="s">
        <v>185</v>
      </c>
      <c r="C7919" s="4" t="s">
        <v>179</v>
      </c>
      <c r="D7919" s="4" t="s">
        <v>115</v>
      </c>
      <c r="E7919" s="4" t="s">
        <v>197</v>
      </c>
      <c r="F7919" s="3">
        <v>43041</v>
      </c>
      <c r="G7919" s="3">
        <v>43046</v>
      </c>
      <c r="H7919">
        <v>0</v>
      </c>
      <c r="I7919" s="4" t="s">
        <v>9023</v>
      </c>
      <c r="J7919" s="4" t="s">
        <v>9024</v>
      </c>
      <c r="K7919" s="4" t="s">
        <v>9010</v>
      </c>
      <c r="L7919">
        <v>550</v>
      </c>
      <c r="M7919" s="4" t="s">
        <v>46</v>
      </c>
      <c r="N7919">
        <v>2008</v>
      </c>
      <c r="O7919">
        <v>894.37</v>
      </c>
      <c r="P7919">
        <v>1593</v>
      </c>
      <c r="Q7919" s="4" t="s">
        <v>116</v>
      </c>
      <c r="R7919" s="4" t="s">
        <v>24</v>
      </c>
      <c r="S7919">
        <v>5</v>
      </c>
    </row>
    <row r="7920" spans="1:19">
      <c r="A7920" s="4" t="s">
        <v>8127</v>
      </c>
      <c r="B7920" s="4" t="s">
        <v>185</v>
      </c>
      <c r="C7920" s="4" t="s">
        <v>179</v>
      </c>
      <c r="D7920" s="4" t="s">
        <v>56</v>
      </c>
      <c r="E7920" s="4" t="s">
        <v>172</v>
      </c>
      <c r="F7920" s="3">
        <v>43041</v>
      </c>
      <c r="G7920" s="3">
        <v>43045</v>
      </c>
      <c r="H7920">
        <v>430</v>
      </c>
      <c r="I7920" s="4" t="s">
        <v>9023</v>
      </c>
      <c r="J7920" s="4" t="s">
        <v>9024</v>
      </c>
      <c r="K7920" s="4" t="s">
        <v>9010</v>
      </c>
      <c r="L7920">
        <v>550</v>
      </c>
      <c r="M7920" s="4" t="s">
        <v>55</v>
      </c>
      <c r="N7920">
        <v>1999</v>
      </c>
      <c r="O7920">
        <v>1699.85</v>
      </c>
      <c r="P7920">
        <v>5108</v>
      </c>
      <c r="Q7920" s="4" t="s">
        <v>23</v>
      </c>
      <c r="R7920" s="4" t="s">
        <v>24</v>
      </c>
      <c r="S7920">
        <v>4</v>
      </c>
    </row>
    <row r="7921" spans="1:19">
      <c r="A7921" s="4" t="s">
        <v>8128</v>
      </c>
      <c r="B7921" s="4" t="s">
        <v>174</v>
      </c>
      <c r="C7921" s="4" t="s">
        <v>9011</v>
      </c>
      <c r="D7921" s="4" t="s">
        <v>41</v>
      </c>
      <c r="E7921" s="4" t="s">
        <v>197</v>
      </c>
      <c r="F7921" s="3">
        <v>43042</v>
      </c>
      <c r="G7921" s="3">
        <v>43048</v>
      </c>
      <c r="H7921">
        <v>0</v>
      </c>
      <c r="I7921" s="4" t="s">
        <v>9016</v>
      </c>
      <c r="J7921" s="4" t="s">
        <v>9015</v>
      </c>
      <c r="K7921" s="4" t="s">
        <v>9010</v>
      </c>
      <c r="L7921">
        <v>4821</v>
      </c>
      <c r="M7921" s="4" t="s">
        <v>36</v>
      </c>
      <c r="N7921">
        <v>1998</v>
      </c>
      <c r="O7921">
        <v>2714.9</v>
      </c>
      <c r="P7921">
        <v>2641</v>
      </c>
      <c r="Q7921" s="4" t="s">
        <v>23</v>
      </c>
      <c r="R7921" s="4" t="s">
        <v>21</v>
      </c>
      <c r="S7921">
        <v>6</v>
      </c>
    </row>
    <row r="7922" spans="1:19">
      <c r="A7922" s="4" t="s">
        <v>8129</v>
      </c>
      <c r="B7922" s="4" t="s">
        <v>343</v>
      </c>
      <c r="C7922" s="4" t="s">
        <v>179</v>
      </c>
      <c r="D7922" s="4" t="s">
        <v>66</v>
      </c>
      <c r="E7922" s="4" t="s">
        <v>172</v>
      </c>
      <c r="F7922" s="3">
        <v>43042</v>
      </c>
      <c r="G7922" s="3">
        <v>43071</v>
      </c>
      <c r="H7922">
        <v>577</v>
      </c>
      <c r="I7922" s="4" t="s">
        <v>9016</v>
      </c>
      <c r="J7922" s="4" t="s">
        <v>9015</v>
      </c>
      <c r="K7922" s="4" t="s">
        <v>9010</v>
      </c>
      <c r="L7922">
        <v>550</v>
      </c>
      <c r="M7922" s="4" t="s">
        <v>33</v>
      </c>
      <c r="N7922">
        <v>2007</v>
      </c>
      <c r="O7922">
        <v>894.33</v>
      </c>
      <c r="P7922">
        <v>1635</v>
      </c>
      <c r="Q7922" s="4" t="s">
        <v>67</v>
      </c>
      <c r="R7922" s="4" t="s">
        <v>24</v>
      </c>
      <c r="S7922">
        <v>29</v>
      </c>
    </row>
    <row r="7923" spans="1:19">
      <c r="A7923" s="4" t="s">
        <v>8130</v>
      </c>
      <c r="B7923" s="4" t="s">
        <v>219</v>
      </c>
      <c r="C7923" s="4" t="s">
        <v>179</v>
      </c>
      <c r="D7923" s="4" t="s">
        <v>24</v>
      </c>
      <c r="E7923" s="4" t="s">
        <v>193</v>
      </c>
      <c r="F7923" s="3">
        <v>43042</v>
      </c>
      <c r="G7923" s="3"/>
      <c r="I7923" s="4" t="s">
        <v>9026</v>
      </c>
      <c r="J7923" s="4" t="s">
        <v>9024</v>
      </c>
      <c r="K7923" s="4" t="s">
        <v>9010</v>
      </c>
      <c r="L7923">
        <v>550</v>
      </c>
      <c r="M7923" s="4"/>
      <c r="Q7923" s="4"/>
      <c r="R7923" s="4"/>
    </row>
    <row r="7924" spans="1:19">
      <c r="A7924" s="4" t="s">
        <v>8131</v>
      </c>
      <c r="B7924" s="4" t="s">
        <v>187</v>
      </c>
      <c r="C7924" s="4" t="s">
        <v>171</v>
      </c>
      <c r="D7924" s="4" t="s">
        <v>129</v>
      </c>
      <c r="E7924" s="4" t="s">
        <v>193</v>
      </c>
      <c r="F7924" s="3">
        <v>43042</v>
      </c>
      <c r="G7924" s="3"/>
      <c r="I7924" s="4" t="s">
        <v>9023</v>
      </c>
      <c r="J7924" s="4" t="s">
        <v>9024</v>
      </c>
      <c r="K7924" s="4" t="s">
        <v>9010</v>
      </c>
      <c r="L7924">
        <v>1096</v>
      </c>
      <c r="M7924" s="4" t="s">
        <v>39</v>
      </c>
      <c r="N7924">
        <v>1992</v>
      </c>
      <c r="O7924">
        <v>324.19</v>
      </c>
      <c r="P7924">
        <v>978</v>
      </c>
      <c r="Q7924" s="4" t="s">
        <v>23</v>
      </c>
      <c r="R7924" s="4" t="s">
        <v>24</v>
      </c>
    </row>
    <row r="7925" spans="1:19">
      <c r="A7925" s="4" t="s">
        <v>8132</v>
      </c>
      <c r="B7925" s="4" t="s">
        <v>244</v>
      </c>
      <c r="C7925" s="4" t="s">
        <v>9011</v>
      </c>
      <c r="D7925" s="4" t="s">
        <v>119</v>
      </c>
      <c r="E7925" s="4" t="s">
        <v>172</v>
      </c>
      <c r="F7925" s="3">
        <v>43042</v>
      </c>
      <c r="G7925" s="3">
        <v>43087</v>
      </c>
      <c r="H7925">
        <v>4591</v>
      </c>
      <c r="I7925" s="4" t="s">
        <v>9016</v>
      </c>
      <c r="J7925" s="4" t="s">
        <v>9015</v>
      </c>
      <c r="K7925" s="4" t="s">
        <v>9010</v>
      </c>
      <c r="L7925">
        <v>4821</v>
      </c>
      <c r="M7925" s="4" t="s">
        <v>55</v>
      </c>
      <c r="N7925">
        <v>1988</v>
      </c>
      <c r="O7925">
        <v>5266.09</v>
      </c>
      <c r="P7925">
        <v>8595</v>
      </c>
      <c r="Q7925" s="4" t="s">
        <v>23</v>
      </c>
      <c r="R7925" s="4" t="s">
        <v>56</v>
      </c>
      <c r="S7925">
        <v>45</v>
      </c>
    </row>
    <row r="7926" spans="1:19">
      <c r="A7926" s="4" t="s">
        <v>8133</v>
      </c>
      <c r="B7926" s="4" t="s">
        <v>201</v>
      </c>
      <c r="C7926" s="4" t="s">
        <v>179</v>
      </c>
      <c r="D7926" s="4" t="s">
        <v>74</v>
      </c>
      <c r="E7926" s="4" t="s">
        <v>172</v>
      </c>
      <c r="F7926" s="3">
        <v>43042</v>
      </c>
      <c r="G7926" s="3">
        <v>43057</v>
      </c>
      <c r="H7926">
        <v>662</v>
      </c>
      <c r="I7926" s="4" t="s">
        <v>9026</v>
      </c>
      <c r="J7926" s="4" t="s">
        <v>9024</v>
      </c>
      <c r="K7926" s="4" t="s">
        <v>9010</v>
      </c>
      <c r="L7926">
        <v>550</v>
      </c>
      <c r="M7926" s="4" t="s">
        <v>33</v>
      </c>
      <c r="N7926">
        <v>2003</v>
      </c>
      <c r="O7926">
        <v>223.8</v>
      </c>
      <c r="P7926">
        <v>299</v>
      </c>
      <c r="Q7926" s="4" t="s">
        <v>23</v>
      </c>
      <c r="R7926" s="4" t="s">
        <v>24</v>
      </c>
      <c r="S7926">
        <v>15</v>
      </c>
    </row>
    <row r="7927" spans="1:19">
      <c r="A7927" s="4" t="s">
        <v>8134</v>
      </c>
      <c r="B7927" s="4" t="s">
        <v>201</v>
      </c>
      <c r="C7927" s="4" t="s">
        <v>199</v>
      </c>
      <c r="D7927" s="4" t="s">
        <v>98</v>
      </c>
      <c r="E7927" s="4" t="s">
        <v>172</v>
      </c>
      <c r="F7927" s="3">
        <v>43042</v>
      </c>
      <c r="G7927" s="3">
        <v>43100</v>
      </c>
      <c r="H7927">
        <v>5091</v>
      </c>
      <c r="I7927" s="4" t="s">
        <v>9026</v>
      </c>
      <c r="J7927" s="4" t="s">
        <v>9024</v>
      </c>
      <c r="K7927" s="4" t="s">
        <v>9010</v>
      </c>
      <c r="L7927">
        <v>5482</v>
      </c>
      <c r="M7927" s="4" t="s">
        <v>39</v>
      </c>
      <c r="N7927">
        <v>2002</v>
      </c>
      <c r="O7927">
        <v>349.81</v>
      </c>
      <c r="P7927">
        <v>315</v>
      </c>
      <c r="Q7927" s="4" t="s">
        <v>23</v>
      </c>
      <c r="R7927" s="4" t="s">
        <v>24</v>
      </c>
      <c r="S7927">
        <v>58</v>
      </c>
    </row>
    <row r="7928" spans="1:19">
      <c r="A7928" s="4" t="s">
        <v>8135</v>
      </c>
      <c r="B7928" s="4" t="s">
        <v>261</v>
      </c>
      <c r="C7928" s="4" t="s">
        <v>199</v>
      </c>
      <c r="D7928" s="4" t="s">
        <v>99</v>
      </c>
      <c r="E7928" s="4" t="s">
        <v>172</v>
      </c>
      <c r="F7928" s="3">
        <v>43043</v>
      </c>
      <c r="G7928" s="3">
        <v>43077</v>
      </c>
      <c r="H7928">
        <v>5737</v>
      </c>
      <c r="I7928" s="4" t="s">
        <v>9021</v>
      </c>
      <c r="J7928" s="4" t="s">
        <v>9019</v>
      </c>
      <c r="K7928" s="4" t="s">
        <v>9010</v>
      </c>
      <c r="L7928">
        <v>5482</v>
      </c>
      <c r="M7928" s="4" t="s">
        <v>33</v>
      </c>
      <c r="N7928">
        <v>2003</v>
      </c>
      <c r="O7928">
        <v>1419.98</v>
      </c>
      <c r="P7928">
        <v>4018</v>
      </c>
      <c r="Q7928" s="4" t="s">
        <v>23</v>
      </c>
      <c r="R7928" s="4" t="s">
        <v>24</v>
      </c>
      <c r="S7928">
        <v>34</v>
      </c>
    </row>
    <row r="7929" spans="1:19">
      <c r="A7929" s="4" t="s">
        <v>8136</v>
      </c>
      <c r="B7929" s="4" t="s">
        <v>246</v>
      </c>
      <c r="C7929" s="4" t="s">
        <v>9011</v>
      </c>
      <c r="D7929" s="4" t="s">
        <v>47</v>
      </c>
      <c r="E7929" s="4" t="s">
        <v>193</v>
      </c>
      <c r="F7929" s="3">
        <v>43043</v>
      </c>
      <c r="G7929" s="3"/>
      <c r="I7929" s="4" t="s">
        <v>9021</v>
      </c>
      <c r="J7929" s="4" t="s">
        <v>9019</v>
      </c>
      <c r="K7929" s="4" t="s">
        <v>9010</v>
      </c>
      <c r="L7929">
        <v>4821</v>
      </c>
      <c r="M7929" s="4" t="s">
        <v>46</v>
      </c>
      <c r="N7929">
        <v>1986</v>
      </c>
      <c r="O7929">
        <v>2403.58</v>
      </c>
      <c r="P7929">
        <v>8801</v>
      </c>
      <c r="Q7929" s="4" t="s">
        <v>23</v>
      </c>
      <c r="R7929" s="4" t="s">
        <v>24</v>
      </c>
    </row>
    <row r="7930" spans="1:19">
      <c r="A7930" s="4" t="s">
        <v>8137</v>
      </c>
      <c r="B7930" s="4" t="s">
        <v>246</v>
      </c>
      <c r="C7930" s="4" t="s">
        <v>179</v>
      </c>
      <c r="D7930" s="4" t="s">
        <v>50</v>
      </c>
      <c r="E7930" s="4" t="s">
        <v>172</v>
      </c>
      <c r="F7930" s="3">
        <v>43043</v>
      </c>
      <c r="G7930" s="3">
        <v>43045</v>
      </c>
      <c r="H7930">
        <v>583</v>
      </c>
      <c r="I7930" s="4" t="s">
        <v>9021</v>
      </c>
      <c r="J7930" s="4" t="s">
        <v>9019</v>
      </c>
      <c r="K7930" s="4" t="s">
        <v>9010</v>
      </c>
      <c r="L7930">
        <v>550</v>
      </c>
      <c r="M7930" s="4" t="s">
        <v>9322</v>
      </c>
      <c r="N7930">
        <v>1992</v>
      </c>
      <c r="O7930">
        <v>1712.68</v>
      </c>
      <c r="P7930">
        <v>3194</v>
      </c>
      <c r="Q7930" s="4" t="s">
        <v>23</v>
      </c>
      <c r="R7930" s="4" t="s">
        <v>21</v>
      </c>
      <c r="S7930">
        <v>2</v>
      </c>
    </row>
    <row r="7931" spans="1:19">
      <c r="A7931" s="4" t="s">
        <v>8138</v>
      </c>
      <c r="B7931" s="4" t="s">
        <v>174</v>
      </c>
      <c r="C7931" s="4" t="s">
        <v>9011</v>
      </c>
      <c r="D7931" s="4" t="s">
        <v>76</v>
      </c>
      <c r="E7931" s="4" t="s">
        <v>197</v>
      </c>
      <c r="F7931" s="3">
        <v>43043</v>
      </c>
      <c r="G7931" s="3">
        <v>43047</v>
      </c>
      <c r="H7931">
        <v>0</v>
      </c>
      <c r="I7931" s="4" t="s">
        <v>9016</v>
      </c>
      <c r="J7931" s="4" t="s">
        <v>9015</v>
      </c>
      <c r="K7931" s="4" t="s">
        <v>9010</v>
      </c>
      <c r="L7931">
        <v>4821</v>
      </c>
      <c r="M7931" s="4" t="s">
        <v>9322</v>
      </c>
      <c r="N7931">
        <v>1997</v>
      </c>
      <c r="O7931">
        <v>8170.38</v>
      </c>
      <c r="P7931">
        <v>16499</v>
      </c>
      <c r="Q7931" s="4" t="s">
        <v>77</v>
      </c>
      <c r="R7931" s="4" t="s">
        <v>24</v>
      </c>
      <c r="S7931">
        <v>4</v>
      </c>
    </row>
    <row r="7932" spans="1:19">
      <c r="A7932" s="4" t="s">
        <v>8139</v>
      </c>
      <c r="B7932" s="4" t="s">
        <v>191</v>
      </c>
      <c r="C7932" s="4" t="s">
        <v>199</v>
      </c>
      <c r="D7932" s="4" t="s">
        <v>115</v>
      </c>
      <c r="E7932" s="4" t="s">
        <v>172</v>
      </c>
      <c r="F7932" s="3">
        <v>43043</v>
      </c>
      <c r="G7932" s="3">
        <v>43049</v>
      </c>
      <c r="H7932">
        <v>5031</v>
      </c>
      <c r="I7932" s="4" t="s">
        <v>9026</v>
      </c>
      <c r="J7932" s="4" t="s">
        <v>9024</v>
      </c>
      <c r="K7932" s="4" t="s">
        <v>9010</v>
      </c>
      <c r="L7932">
        <v>5482</v>
      </c>
      <c r="M7932" s="4" t="s">
        <v>46</v>
      </c>
      <c r="N7932">
        <v>2008</v>
      </c>
      <c r="O7932">
        <v>894.37</v>
      </c>
      <c r="P7932">
        <v>1593</v>
      </c>
      <c r="Q7932" s="4" t="s">
        <v>116</v>
      </c>
      <c r="R7932" s="4" t="s">
        <v>24</v>
      </c>
      <c r="S7932">
        <v>6</v>
      </c>
    </row>
    <row r="7933" spans="1:19">
      <c r="A7933" s="4" t="s">
        <v>8140</v>
      </c>
      <c r="B7933" s="4" t="s">
        <v>230</v>
      </c>
      <c r="C7933" s="4" t="s">
        <v>9011</v>
      </c>
      <c r="D7933" s="4" t="s">
        <v>127</v>
      </c>
      <c r="E7933" s="4" t="s">
        <v>193</v>
      </c>
      <c r="F7933" s="3">
        <v>43043</v>
      </c>
      <c r="G7933" s="3"/>
      <c r="I7933" s="4" t="s">
        <v>9026</v>
      </c>
      <c r="J7933" s="4" t="s">
        <v>9024</v>
      </c>
      <c r="K7933" s="4" t="s">
        <v>9010</v>
      </c>
      <c r="L7933">
        <v>4821</v>
      </c>
      <c r="M7933" s="4" t="s">
        <v>9322</v>
      </c>
      <c r="N7933">
        <v>2011</v>
      </c>
      <c r="O7933">
        <v>40.79</v>
      </c>
      <c r="P7933">
        <v>142</v>
      </c>
      <c r="Q7933" s="4" t="s">
        <v>128</v>
      </c>
      <c r="R7933" s="4" t="s">
        <v>24</v>
      </c>
    </row>
    <row r="7934" spans="1:19">
      <c r="A7934" s="4" t="s">
        <v>8141</v>
      </c>
      <c r="B7934" s="4" t="s">
        <v>187</v>
      </c>
      <c r="C7934" s="4" t="s">
        <v>9011</v>
      </c>
      <c r="D7934" s="4" t="s">
        <v>24</v>
      </c>
      <c r="E7934" s="4" t="s">
        <v>193</v>
      </c>
      <c r="F7934" s="3">
        <v>43043</v>
      </c>
      <c r="G7934" s="3"/>
      <c r="I7934" s="4" t="s">
        <v>9023</v>
      </c>
      <c r="J7934" s="4" t="s">
        <v>9024</v>
      </c>
      <c r="K7934" s="4" t="s">
        <v>9010</v>
      </c>
      <c r="L7934">
        <v>4821</v>
      </c>
      <c r="M7934" s="4"/>
      <c r="Q7934" s="4"/>
      <c r="R7934" s="4"/>
    </row>
    <row r="7935" spans="1:19">
      <c r="A7935" s="4" t="s">
        <v>8142</v>
      </c>
      <c r="B7935" s="4" t="s">
        <v>244</v>
      </c>
      <c r="C7935" s="4" t="s">
        <v>9011</v>
      </c>
      <c r="D7935" s="4" t="s">
        <v>100</v>
      </c>
      <c r="E7935" s="4" t="s">
        <v>197</v>
      </c>
      <c r="F7935" s="3">
        <v>43043</v>
      </c>
      <c r="G7935" s="3">
        <v>43044</v>
      </c>
      <c r="H7935">
        <v>0</v>
      </c>
      <c r="I7935" s="4" t="s">
        <v>9016</v>
      </c>
      <c r="J7935" s="4" t="s">
        <v>9015</v>
      </c>
      <c r="K7935" s="4" t="s">
        <v>9010</v>
      </c>
      <c r="L7935">
        <v>4821</v>
      </c>
      <c r="M7935" s="4" t="s">
        <v>9322</v>
      </c>
      <c r="N7935">
        <v>1987</v>
      </c>
      <c r="O7935">
        <v>2938.67</v>
      </c>
      <c r="P7935">
        <v>8775</v>
      </c>
      <c r="Q7935" s="4" t="s">
        <v>101</v>
      </c>
      <c r="R7935" s="4" t="s">
        <v>24</v>
      </c>
      <c r="S7935">
        <v>1</v>
      </c>
    </row>
    <row r="7936" spans="1:19">
      <c r="A7936" s="4" t="s">
        <v>8143</v>
      </c>
      <c r="B7936" s="4" t="s">
        <v>201</v>
      </c>
      <c r="C7936" s="4" t="s">
        <v>199</v>
      </c>
      <c r="D7936" s="4" t="s">
        <v>24</v>
      </c>
      <c r="E7936" s="4" t="s">
        <v>193</v>
      </c>
      <c r="F7936" s="3">
        <v>43043</v>
      </c>
      <c r="G7936" s="3"/>
      <c r="I7936" s="4" t="s">
        <v>9026</v>
      </c>
      <c r="J7936" s="4" t="s">
        <v>9024</v>
      </c>
      <c r="K7936" s="4" t="s">
        <v>9010</v>
      </c>
      <c r="L7936">
        <v>5482</v>
      </c>
      <c r="M7936" s="4"/>
      <c r="Q7936" s="4"/>
      <c r="R7936" s="4"/>
    </row>
    <row r="7937" spans="1:19">
      <c r="A7937" s="4" t="s">
        <v>8144</v>
      </c>
      <c r="B7937" s="4" t="s">
        <v>232</v>
      </c>
      <c r="C7937" s="4" t="s">
        <v>9011</v>
      </c>
      <c r="D7937" s="4" t="s">
        <v>99</v>
      </c>
      <c r="E7937" s="4" t="s">
        <v>172</v>
      </c>
      <c r="F7937" s="3">
        <v>43043</v>
      </c>
      <c r="G7937" s="3">
        <v>43060</v>
      </c>
      <c r="H7937">
        <v>4237</v>
      </c>
      <c r="I7937" s="4" t="s">
        <v>9021</v>
      </c>
      <c r="J7937" s="4" t="s">
        <v>9019</v>
      </c>
      <c r="K7937" s="4" t="s">
        <v>9010</v>
      </c>
      <c r="L7937">
        <v>4821</v>
      </c>
      <c r="M7937" s="4" t="s">
        <v>33</v>
      </c>
      <c r="N7937">
        <v>2003</v>
      </c>
      <c r="O7937">
        <v>1419.98</v>
      </c>
      <c r="P7937">
        <v>4018</v>
      </c>
      <c r="Q7937" s="4" t="s">
        <v>23</v>
      </c>
      <c r="R7937" s="4" t="s">
        <v>24</v>
      </c>
      <c r="S7937">
        <v>17</v>
      </c>
    </row>
    <row r="7938" spans="1:19">
      <c r="A7938" s="4" t="s">
        <v>8145</v>
      </c>
      <c r="B7938" s="4" t="s">
        <v>226</v>
      </c>
      <c r="C7938" s="4" t="s">
        <v>199</v>
      </c>
      <c r="D7938" s="4" t="s">
        <v>84</v>
      </c>
      <c r="E7938" s="4" t="s">
        <v>197</v>
      </c>
      <c r="F7938" s="3">
        <v>43043</v>
      </c>
      <c r="G7938" s="3">
        <v>43053</v>
      </c>
      <c r="H7938">
        <v>0</v>
      </c>
      <c r="I7938" s="4" t="s">
        <v>9018</v>
      </c>
      <c r="J7938" s="4" t="s">
        <v>9019</v>
      </c>
      <c r="K7938" s="4" t="s">
        <v>9010</v>
      </c>
      <c r="L7938">
        <v>5482</v>
      </c>
      <c r="M7938" s="4" t="s">
        <v>9322</v>
      </c>
      <c r="N7938">
        <v>1980</v>
      </c>
      <c r="O7938">
        <v>7708.38</v>
      </c>
      <c r="P7938">
        <v>13756</v>
      </c>
      <c r="Q7938" s="4" t="s">
        <v>23</v>
      </c>
      <c r="R7938" s="4" t="s">
        <v>24</v>
      </c>
      <c r="S7938">
        <v>10</v>
      </c>
    </row>
    <row r="7939" spans="1:19">
      <c r="A7939" s="4" t="s">
        <v>8146</v>
      </c>
      <c r="B7939" s="4" t="s">
        <v>181</v>
      </c>
      <c r="C7939" s="4" t="s">
        <v>179</v>
      </c>
      <c r="D7939" s="4" t="s">
        <v>24</v>
      </c>
      <c r="E7939" s="4" t="s">
        <v>193</v>
      </c>
      <c r="F7939" s="3">
        <v>43043</v>
      </c>
      <c r="G7939" s="3"/>
      <c r="I7939" s="4" t="s">
        <v>9026</v>
      </c>
      <c r="J7939" s="4" t="s">
        <v>9024</v>
      </c>
      <c r="K7939" s="4" t="s">
        <v>9010</v>
      </c>
      <c r="L7939">
        <v>550</v>
      </c>
      <c r="M7939" s="4"/>
      <c r="Q7939" s="4"/>
      <c r="R7939" s="4"/>
    </row>
    <row r="7940" spans="1:19">
      <c r="A7940" s="4" t="s">
        <v>8147</v>
      </c>
      <c r="B7940" s="4" t="s">
        <v>181</v>
      </c>
      <c r="C7940" s="4" t="s">
        <v>179</v>
      </c>
      <c r="D7940" s="4" t="s">
        <v>53</v>
      </c>
      <c r="E7940" s="4" t="s">
        <v>172</v>
      </c>
      <c r="F7940" s="3">
        <v>43043</v>
      </c>
      <c r="G7940" s="3">
        <v>43081</v>
      </c>
      <c r="H7940">
        <v>481</v>
      </c>
      <c r="I7940" s="4" t="s">
        <v>9026</v>
      </c>
      <c r="J7940" s="4" t="s">
        <v>9024</v>
      </c>
      <c r="K7940" s="4" t="s">
        <v>9010</v>
      </c>
      <c r="L7940">
        <v>550</v>
      </c>
      <c r="M7940" s="4" t="s">
        <v>33</v>
      </c>
      <c r="N7940">
        <v>1990</v>
      </c>
      <c r="O7940">
        <v>4968.91</v>
      </c>
      <c r="P7940">
        <v>7523</v>
      </c>
      <c r="Q7940" s="4" t="s">
        <v>23</v>
      </c>
      <c r="R7940" s="4" t="s">
        <v>24</v>
      </c>
      <c r="S7940">
        <v>38</v>
      </c>
    </row>
    <row r="7941" spans="1:19">
      <c r="A7941" s="4" t="s">
        <v>8148</v>
      </c>
      <c r="B7941" s="4" t="s">
        <v>183</v>
      </c>
      <c r="C7941" s="4" t="s">
        <v>179</v>
      </c>
      <c r="D7941" s="4" t="s">
        <v>27</v>
      </c>
      <c r="E7941" s="4" t="s">
        <v>172</v>
      </c>
      <c r="F7941" s="3">
        <v>43044</v>
      </c>
      <c r="G7941" s="3">
        <v>43048</v>
      </c>
      <c r="H7941">
        <v>480</v>
      </c>
      <c r="I7941" s="4" t="s">
        <v>9014</v>
      </c>
      <c r="J7941" s="4" t="s">
        <v>9015</v>
      </c>
      <c r="K7941" s="4" t="s">
        <v>9010</v>
      </c>
      <c r="L7941">
        <v>550</v>
      </c>
      <c r="M7941" s="4" t="s">
        <v>26</v>
      </c>
      <c r="N7941">
        <v>1986</v>
      </c>
      <c r="O7941">
        <v>647.17999999999995</v>
      </c>
      <c r="P7941">
        <v>1185</v>
      </c>
      <c r="Q7941" s="4" t="s">
        <v>28</v>
      </c>
      <c r="R7941" s="4" t="s">
        <v>24</v>
      </c>
      <c r="S7941">
        <v>4</v>
      </c>
    </row>
    <row r="7942" spans="1:19">
      <c r="A7942" s="4" t="s">
        <v>8149</v>
      </c>
      <c r="B7942" s="4" t="s">
        <v>246</v>
      </c>
      <c r="C7942" s="4" t="s">
        <v>177</v>
      </c>
      <c r="D7942" s="4" t="s">
        <v>24</v>
      </c>
      <c r="E7942" s="4" t="s">
        <v>193</v>
      </c>
      <c r="F7942" s="3">
        <v>43044</v>
      </c>
      <c r="G7942" s="3"/>
      <c r="I7942" s="4" t="s">
        <v>9021</v>
      </c>
      <c r="J7942" s="4" t="s">
        <v>9019</v>
      </c>
      <c r="K7942" s="4" t="s">
        <v>9012</v>
      </c>
      <c r="L7942">
        <v>55</v>
      </c>
      <c r="M7942" s="4"/>
      <c r="Q7942" s="4"/>
      <c r="R7942" s="4"/>
    </row>
    <row r="7943" spans="1:19">
      <c r="A7943" s="4" t="s">
        <v>8150</v>
      </c>
      <c r="B7943" s="4" t="s">
        <v>279</v>
      </c>
      <c r="C7943" s="4" t="s">
        <v>192</v>
      </c>
      <c r="D7943" s="4" t="s">
        <v>24</v>
      </c>
      <c r="E7943" s="4" t="s">
        <v>193</v>
      </c>
      <c r="F7943" s="3">
        <v>43044</v>
      </c>
      <c r="G7943" s="3"/>
      <c r="I7943" s="4" t="s">
        <v>9018</v>
      </c>
      <c r="J7943" s="4" t="s">
        <v>9019</v>
      </c>
      <c r="K7943" s="4" t="s">
        <v>9012</v>
      </c>
      <c r="L7943">
        <v>3393</v>
      </c>
      <c r="M7943" s="4"/>
      <c r="Q7943" s="4"/>
      <c r="R7943" s="4"/>
    </row>
    <row r="7944" spans="1:19">
      <c r="A7944" s="4" t="s">
        <v>8151</v>
      </c>
      <c r="B7944" s="4" t="s">
        <v>210</v>
      </c>
      <c r="C7944" s="4" t="s">
        <v>179</v>
      </c>
      <c r="D7944" s="4" t="s">
        <v>80</v>
      </c>
      <c r="E7944" s="4" t="s">
        <v>193</v>
      </c>
      <c r="F7944" s="3">
        <v>43044</v>
      </c>
      <c r="G7944" s="3"/>
      <c r="I7944" s="4" t="s">
        <v>9021</v>
      </c>
      <c r="J7944" s="4" t="s">
        <v>9019</v>
      </c>
      <c r="K7944" s="4" t="s">
        <v>9010</v>
      </c>
      <c r="L7944">
        <v>550</v>
      </c>
      <c r="M7944" s="4" t="s">
        <v>9322</v>
      </c>
      <c r="N7944">
        <v>2011</v>
      </c>
      <c r="O7944">
        <v>527.11</v>
      </c>
      <c r="P7944">
        <v>1428</v>
      </c>
      <c r="Q7944" s="4" t="s">
        <v>23</v>
      </c>
      <c r="R7944" s="4" t="s">
        <v>21</v>
      </c>
    </row>
    <row r="7945" spans="1:19">
      <c r="A7945" s="4" t="s">
        <v>8152</v>
      </c>
      <c r="B7945" s="4" t="s">
        <v>212</v>
      </c>
      <c r="C7945" s="4" t="s">
        <v>177</v>
      </c>
      <c r="D7945" s="4" t="s">
        <v>90</v>
      </c>
      <c r="E7945" s="4" t="s">
        <v>172</v>
      </c>
      <c r="F7945" s="3">
        <v>43044</v>
      </c>
      <c r="G7945" s="3">
        <v>43055</v>
      </c>
      <c r="H7945">
        <v>51</v>
      </c>
      <c r="I7945" s="4" t="s">
        <v>9023</v>
      </c>
      <c r="J7945" s="4" t="s">
        <v>9024</v>
      </c>
      <c r="K7945" s="4" t="s">
        <v>9012</v>
      </c>
      <c r="L7945">
        <v>55</v>
      </c>
      <c r="M7945" s="4" t="s">
        <v>73</v>
      </c>
      <c r="N7945">
        <v>1987</v>
      </c>
      <c r="O7945">
        <v>405.59</v>
      </c>
      <c r="P7945">
        <v>1179</v>
      </c>
      <c r="Q7945" s="4" t="s">
        <v>91</v>
      </c>
      <c r="R7945" s="4" t="s">
        <v>92</v>
      </c>
      <c r="S7945">
        <v>11</v>
      </c>
    </row>
    <row r="7946" spans="1:19">
      <c r="A7946" s="4" t="s">
        <v>8153</v>
      </c>
      <c r="B7946" s="4" t="s">
        <v>196</v>
      </c>
      <c r="C7946" s="4" t="s">
        <v>179</v>
      </c>
      <c r="D7946" s="4" t="s">
        <v>37</v>
      </c>
      <c r="E7946" s="4" t="s">
        <v>197</v>
      </c>
      <c r="F7946" s="3">
        <v>43044</v>
      </c>
      <c r="G7946" s="3">
        <v>43055</v>
      </c>
      <c r="H7946">
        <v>0</v>
      </c>
      <c r="I7946" s="4" t="s">
        <v>9016</v>
      </c>
      <c r="J7946" s="4" t="s">
        <v>9015</v>
      </c>
      <c r="K7946" s="4" t="s">
        <v>9010</v>
      </c>
      <c r="L7946">
        <v>550</v>
      </c>
      <c r="M7946" s="4" t="s">
        <v>33</v>
      </c>
      <c r="N7946">
        <v>2001</v>
      </c>
      <c r="O7946">
        <v>718.62</v>
      </c>
      <c r="P7946">
        <v>2448</v>
      </c>
      <c r="Q7946" s="4" t="s">
        <v>23</v>
      </c>
      <c r="R7946" s="4" t="s">
        <v>24</v>
      </c>
      <c r="S7946">
        <v>11</v>
      </c>
    </row>
    <row r="7947" spans="1:19">
      <c r="A7947" s="4" t="s">
        <v>8154</v>
      </c>
      <c r="B7947" s="4" t="s">
        <v>196</v>
      </c>
      <c r="C7947" s="4" t="s">
        <v>177</v>
      </c>
      <c r="D7947" s="4" t="s">
        <v>70</v>
      </c>
      <c r="E7947" s="4" t="s">
        <v>172</v>
      </c>
      <c r="F7947" s="3">
        <v>43044</v>
      </c>
      <c r="G7947" s="3">
        <v>43100</v>
      </c>
      <c r="H7947">
        <v>52</v>
      </c>
      <c r="I7947" s="4" t="s">
        <v>9016</v>
      </c>
      <c r="J7947" s="4" t="s">
        <v>9015</v>
      </c>
      <c r="K7947" s="4" t="s">
        <v>9012</v>
      </c>
      <c r="L7947">
        <v>55</v>
      </c>
      <c r="M7947" s="4" t="s">
        <v>55</v>
      </c>
      <c r="N7947">
        <v>2007</v>
      </c>
      <c r="O7947">
        <v>86.68</v>
      </c>
      <c r="P7947">
        <v>187</v>
      </c>
      <c r="Q7947" s="4" t="s">
        <v>23</v>
      </c>
      <c r="R7947" s="4" t="s">
        <v>56</v>
      </c>
      <c r="S7947">
        <v>56</v>
      </c>
    </row>
    <row r="7948" spans="1:19">
      <c r="A7948" s="4" t="s">
        <v>8155</v>
      </c>
      <c r="B7948" s="4" t="s">
        <v>191</v>
      </c>
      <c r="C7948" s="4" t="s">
        <v>199</v>
      </c>
      <c r="D7948" s="4" t="s">
        <v>24</v>
      </c>
      <c r="E7948" s="4" t="s">
        <v>193</v>
      </c>
      <c r="F7948" s="3">
        <v>43044</v>
      </c>
      <c r="G7948" s="3"/>
      <c r="I7948" s="4" t="s">
        <v>9026</v>
      </c>
      <c r="J7948" s="4" t="s">
        <v>9024</v>
      </c>
      <c r="K7948" s="4" t="s">
        <v>9010</v>
      </c>
      <c r="L7948">
        <v>5482</v>
      </c>
      <c r="M7948" s="4"/>
      <c r="Q7948" s="4"/>
      <c r="R7948" s="4"/>
    </row>
    <row r="7949" spans="1:19">
      <c r="A7949" s="4" t="s">
        <v>8156</v>
      </c>
      <c r="B7949" s="4" t="s">
        <v>191</v>
      </c>
      <c r="C7949" s="4" t="s">
        <v>171</v>
      </c>
      <c r="D7949" s="4" t="s">
        <v>115</v>
      </c>
      <c r="E7949" s="4" t="s">
        <v>172</v>
      </c>
      <c r="F7949" s="3">
        <v>43044</v>
      </c>
      <c r="G7949" s="3">
        <v>43061</v>
      </c>
      <c r="H7949">
        <v>1218</v>
      </c>
      <c r="I7949" s="4" t="s">
        <v>9026</v>
      </c>
      <c r="J7949" s="4" t="s">
        <v>9024</v>
      </c>
      <c r="K7949" s="4" t="s">
        <v>9010</v>
      </c>
      <c r="L7949">
        <v>1096</v>
      </c>
      <c r="M7949" s="4" t="s">
        <v>46</v>
      </c>
      <c r="N7949">
        <v>2008</v>
      </c>
      <c r="O7949">
        <v>894.37</v>
      </c>
      <c r="P7949">
        <v>1593</v>
      </c>
      <c r="Q7949" s="4" t="s">
        <v>116</v>
      </c>
      <c r="R7949" s="4" t="s">
        <v>24</v>
      </c>
      <c r="S7949">
        <v>17</v>
      </c>
    </row>
    <row r="7950" spans="1:19">
      <c r="A7950" s="4" t="s">
        <v>8157</v>
      </c>
      <c r="B7950" s="4" t="s">
        <v>230</v>
      </c>
      <c r="C7950" s="4" t="s">
        <v>199</v>
      </c>
      <c r="D7950" s="4" t="s">
        <v>98</v>
      </c>
      <c r="E7950" s="4" t="s">
        <v>172</v>
      </c>
      <c r="F7950" s="3">
        <v>43044</v>
      </c>
      <c r="G7950" s="3">
        <v>43051</v>
      </c>
      <c r="H7950">
        <v>5681</v>
      </c>
      <c r="I7950" s="4" t="s">
        <v>9026</v>
      </c>
      <c r="J7950" s="4" t="s">
        <v>9024</v>
      </c>
      <c r="K7950" s="4" t="s">
        <v>9010</v>
      </c>
      <c r="L7950">
        <v>5482</v>
      </c>
      <c r="M7950" s="4" t="s">
        <v>39</v>
      </c>
      <c r="N7950">
        <v>2002</v>
      </c>
      <c r="O7950">
        <v>349.81</v>
      </c>
      <c r="P7950">
        <v>315</v>
      </c>
      <c r="Q7950" s="4" t="s">
        <v>23</v>
      </c>
      <c r="R7950" s="4" t="s">
        <v>24</v>
      </c>
      <c r="S7950">
        <v>7</v>
      </c>
    </row>
    <row r="7951" spans="1:19">
      <c r="A7951" s="4" t="s">
        <v>8158</v>
      </c>
      <c r="B7951" s="4" t="s">
        <v>244</v>
      </c>
      <c r="C7951" s="4" t="s">
        <v>192</v>
      </c>
      <c r="D7951" s="4" t="s">
        <v>51</v>
      </c>
      <c r="E7951" s="4" t="s">
        <v>197</v>
      </c>
      <c r="F7951" s="3">
        <v>43044</v>
      </c>
      <c r="G7951" s="3">
        <v>43056</v>
      </c>
      <c r="H7951">
        <v>0</v>
      </c>
      <c r="I7951" s="4" t="s">
        <v>9016</v>
      </c>
      <c r="J7951" s="4" t="s">
        <v>9015</v>
      </c>
      <c r="K7951" s="4" t="s">
        <v>9012</v>
      </c>
      <c r="L7951">
        <v>3393</v>
      </c>
      <c r="M7951" s="4" t="s">
        <v>36</v>
      </c>
      <c r="N7951">
        <v>1982</v>
      </c>
      <c r="O7951">
        <v>4618</v>
      </c>
      <c r="P7951">
        <v>10083</v>
      </c>
      <c r="Q7951" s="4" t="s">
        <v>23</v>
      </c>
      <c r="R7951" s="4" t="s">
        <v>24</v>
      </c>
      <c r="S7951">
        <v>12</v>
      </c>
    </row>
    <row r="7952" spans="1:19">
      <c r="A7952" s="4" t="s">
        <v>8159</v>
      </c>
      <c r="B7952" s="4" t="s">
        <v>232</v>
      </c>
      <c r="C7952" s="4" t="s">
        <v>177</v>
      </c>
      <c r="D7952" s="4" t="s">
        <v>40</v>
      </c>
      <c r="E7952" s="4" t="s">
        <v>197</v>
      </c>
      <c r="F7952" s="3">
        <v>43044</v>
      </c>
      <c r="G7952" s="3">
        <v>43056</v>
      </c>
      <c r="H7952">
        <v>0</v>
      </c>
      <c r="I7952" s="4" t="s">
        <v>9021</v>
      </c>
      <c r="J7952" s="4" t="s">
        <v>9019</v>
      </c>
      <c r="K7952" s="4" t="s">
        <v>9012</v>
      </c>
      <c r="L7952">
        <v>55</v>
      </c>
      <c r="M7952" s="4" t="s">
        <v>39</v>
      </c>
      <c r="N7952">
        <v>1989</v>
      </c>
      <c r="O7952">
        <v>665.06</v>
      </c>
      <c r="P7952">
        <v>1095</v>
      </c>
      <c r="Q7952" s="4" t="s">
        <v>23</v>
      </c>
      <c r="R7952" s="4" t="s">
        <v>24</v>
      </c>
      <c r="S7952">
        <v>12</v>
      </c>
    </row>
    <row r="7953" spans="1:19">
      <c r="A7953" s="4" t="s">
        <v>8160</v>
      </c>
      <c r="B7953" s="4" t="s">
        <v>232</v>
      </c>
      <c r="C7953" s="4" t="s">
        <v>199</v>
      </c>
      <c r="D7953" s="4" t="s">
        <v>84</v>
      </c>
      <c r="E7953" s="4" t="s">
        <v>172</v>
      </c>
      <c r="F7953" s="3">
        <v>43044</v>
      </c>
      <c r="G7953" s="3">
        <v>43046</v>
      </c>
      <c r="H7953">
        <v>6767</v>
      </c>
      <c r="I7953" s="4" t="s">
        <v>9021</v>
      </c>
      <c r="J7953" s="4" t="s">
        <v>9019</v>
      </c>
      <c r="K7953" s="4" t="s">
        <v>9010</v>
      </c>
      <c r="L7953">
        <v>5482</v>
      </c>
      <c r="M7953" s="4" t="s">
        <v>9322</v>
      </c>
      <c r="N7953">
        <v>1980</v>
      </c>
      <c r="O7953">
        <v>7708.38</v>
      </c>
      <c r="P7953">
        <v>13756</v>
      </c>
      <c r="Q7953" s="4" t="s">
        <v>23</v>
      </c>
      <c r="R7953" s="4" t="s">
        <v>24</v>
      </c>
      <c r="S7953">
        <v>2</v>
      </c>
    </row>
    <row r="7954" spans="1:19">
      <c r="A7954" s="4" t="s">
        <v>8161</v>
      </c>
      <c r="B7954" s="4" t="s">
        <v>226</v>
      </c>
      <c r="C7954" s="4" t="s">
        <v>9011</v>
      </c>
      <c r="D7954" s="4" t="s">
        <v>24</v>
      </c>
      <c r="E7954" s="4" t="s">
        <v>193</v>
      </c>
      <c r="F7954" s="3">
        <v>43044</v>
      </c>
      <c r="G7954" s="3"/>
      <c r="I7954" s="4" t="s">
        <v>9018</v>
      </c>
      <c r="J7954" s="4" t="s">
        <v>9019</v>
      </c>
      <c r="K7954" s="4" t="s">
        <v>9010</v>
      </c>
      <c r="L7954">
        <v>4821</v>
      </c>
      <c r="M7954" s="4"/>
      <c r="Q7954" s="4"/>
      <c r="R7954" s="4"/>
    </row>
    <row r="7955" spans="1:19">
      <c r="A7955" s="4" t="s">
        <v>8162</v>
      </c>
      <c r="B7955" s="4" t="s">
        <v>208</v>
      </c>
      <c r="C7955" s="4" t="s">
        <v>177</v>
      </c>
      <c r="D7955" s="4" t="s">
        <v>37</v>
      </c>
      <c r="E7955" s="4" t="s">
        <v>172</v>
      </c>
      <c r="F7955" s="3">
        <v>43044</v>
      </c>
      <c r="G7955" s="3">
        <v>43050</v>
      </c>
      <c r="H7955">
        <v>61</v>
      </c>
      <c r="I7955" s="4" t="s">
        <v>9014</v>
      </c>
      <c r="J7955" s="4" t="s">
        <v>9015</v>
      </c>
      <c r="K7955" s="4" t="s">
        <v>9012</v>
      </c>
      <c r="L7955">
        <v>55</v>
      </c>
      <c r="M7955" s="4" t="s">
        <v>33</v>
      </c>
      <c r="N7955">
        <v>2001</v>
      </c>
      <c r="O7955">
        <v>718.62</v>
      </c>
      <c r="P7955">
        <v>2448</v>
      </c>
      <c r="Q7955" s="4" t="s">
        <v>23</v>
      </c>
      <c r="R7955" s="4" t="s">
        <v>24</v>
      </c>
      <c r="S7955">
        <v>6</v>
      </c>
    </row>
    <row r="7956" spans="1:19">
      <c r="A7956" s="4" t="s">
        <v>8163</v>
      </c>
      <c r="B7956" s="4" t="s">
        <v>216</v>
      </c>
      <c r="C7956" s="4" t="s">
        <v>177</v>
      </c>
      <c r="D7956" s="4" t="s">
        <v>96</v>
      </c>
      <c r="E7956" s="4" t="s">
        <v>197</v>
      </c>
      <c r="F7956" s="3">
        <v>43044</v>
      </c>
      <c r="G7956" s="3">
        <v>43060</v>
      </c>
      <c r="H7956">
        <v>0</v>
      </c>
      <c r="I7956" s="4" t="s">
        <v>9018</v>
      </c>
      <c r="J7956" s="4" t="s">
        <v>9019</v>
      </c>
      <c r="K7956" s="4" t="s">
        <v>9012</v>
      </c>
      <c r="L7956">
        <v>55</v>
      </c>
      <c r="M7956" s="4" t="s">
        <v>58</v>
      </c>
      <c r="N7956">
        <v>1994</v>
      </c>
      <c r="O7956">
        <v>355.23</v>
      </c>
      <c r="P7956">
        <v>853</v>
      </c>
      <c r="Q7956" s="4" t="s">
        <v>23</v>
      </c>
      <c r="R7956" s="4" t="s">
        <v>24</v>
      </c>
      <c r="S7956">
        <v>16</v>
      </c>
    </row>
    <row r="7957" spans="1:19">
      <c r="A7957" s="4" t="s">
        <v>8164</v>
      </c>
      <c r="B7957" s="4" t="s">
        <v>181</v>
      </c>
      <c r="C7957" s="4" t="s">
        <v>177</v>
      </c>
      <c r="D7957" s="4" t="s">
        <v>105</v>
      </c>
      <c r="E7957" s="4" t="s">
        <v>172</v>
      </c>
      <c r="F7957" s="3">
        <v>43044</v>
      </c>
      <c r="G7957" s="3">
        <v>43056</v>
      </c>
      <c r="H7957">
        <v>62</v>
      </c>
      <c r="I7957" s="4" t="s">
        <v>9026</v>
      </c>
      <c r="J7957" s="4" t="s">
        <v>9024</v>
      </c>
      <c r="K7957" s="4" t="s">
        <v>9012</v>
      </c>
      <c r="L7957">
        <v>55</v>
      </c>
      <c r="M7957" s="4" t="s">
        <v>36</v>
      </c>
      <c r="N7957">
        <v>1996</v>
      </c>
      <c r="O7957">
        <v>6354.87</v>
      </c>
      <c r="P7957">
        <v>16780</v>
      </c>
      <c r="Q7957" s="4" t="s">
        <v>23</v>
      </c>
      <c r="R7957" s="4" t="s">
        <v>35</v>
      </c>
      <c r="S7957">
        <v>12</v>
      </c>
    </row>
    <row r="7958" spans="1:19">
      <c r="A7958" s="4" t="s">
        <v>8165</v>
      </c>
      <c r="B7958" s="4" t="s">
        <v>261</v>
      </c>
      <c r="C7958" s="4" t="s">
        <v>199</v>
      </c>
      <c r="D7958" s="4" t="s">
        <v>34</v>
      </c>
      <c r="E7958" s="4" t="s">
        <v>193</v>
      </c>
      <c r="F7958" s="3">
        <v>43045</v>
      </c>
      <c r="G7958" s="3"/>
      <c r="I7958" s="4" t="s">
        <v>9021</v>
      </c>
      <c r="J7958" s="4" t="s">
        <v>9019</v>
      </c>
      <c r="K7958" s="4" t="s">
        <v>9010</v>
      </c>
      <c r="L7958">
        <v>5482</v>
      </c>
      <c r="M7958" s="4" t="s">
        <v>9322</v>
      </c>
      <c r="N7958">
        <v>1993</v>
      </c>
      <c r="O7958">
        <v>1242.32</v>
      </c>
      <c r="P7958">
        <v>3027</v>
      </c>
      <c r="Q7958" s="4" t="s">
        <v>23</v>
      </c>
      <c r="R7958" s="4" t="s">
        <v>21</v>
      </c>
    </row>
    <row r="7959" spans="1:19">
      <c r="A7959" s="4" t="s">
        <v>8166</v>
      </c>
      <c r="B7959" s="4" t="s">
        <v>174</v>
      </c>
      <c r="C7959" s="4" t="s">
        <v>9011</v>
      </c>
      <c r="D7959" s="4" t="s">
        <v>27</v>
      </c>
      <c r="E7959" s="4" t="s">
        <v>197</v>
      </c>
      <c r="F7959" s="3">
        <v>43045</v>
      </c>
      <c r="G7959" s="3">
        <v>43046</v>
      </c>
      <c r="H7959">
        <v>0</v>
      </c>
      <c r="I7959" s="4" t="s">
        <v>9016</v>
      </c>
      <c r="J7959" s="4" t="s">
        <v>9015</v>
      </c>
      <c r="K7959" s="4" t="s">
        <v>9010</v>
      </c>
      <c r="L7959">
        <v>4821</v>
      </c>
      <c r="M7959" s="4" t="s">
        <v>26</v>
      </c>
      <c r="N7959">
        <v>1986</v>
      </c>
      <c r="O7959">
        <v>647.17999999999995</v>
      </c>
      <c r="P7959">
        <v>1185</v>
      </c>
      <c r="Q7959" s="4" t="s">
        <v>28</v>
      </c>
      <c r="R7959" s="4" t="s">
        <v>24</v>
      </c>
      <c r="S7959">
        <v>1</v>
      </c>
    </row>
    <row r="7960" spans="1:19">
      <c r="A7960" s="4" t="s">
        <v>8167</v>
      </c>
      <c r="B7960" s="4" t="s">
        <v>212</v>
      </c>
      <c r="C7960" s="4" t="s">
        <v>171</v>
      </c>
      <c r="D7960" s="4" t="s">
        <v>54</v>
      </c>
      <c r="E7960" s="4" t="s">
        <v>197</v>
      </c>
      <c r="F7960" s="3">
        <v>43045</v>
      </c>
      <c r="G7960" s="3">
        <v>43046</v>
      </c>
      <c r="H7960">
        <v>0</v>
      </c>
      <c r="I7960" s="4" t="s">
        <v>9023</v>
      </c>
      <c r="J7960" s="4" t="s">
        <v>9024</v>
      </c>
      <c r="K7960" s="4" t="s">
        <v>9010</v>
      </c>
      <c r="L7960">
        <v>1096</v>
      </c>
      <c r="M7960" s="4" t="s">
        <v>55</v>
      </c>
      <c r="N7960">
        <v>1995</v>
      </c>
      <c r="O7960">
        <v>1825.82</v>
      </c>
      <c r="P7960">
        <v>5595</v>
      </c>
      <c r="Q7960" s="4" t="s">
        <v>23</v>
      </c>
      <c r="R7960" s="4" t="s">
        <v>56</v>
      </c>
      <c r="S7960">
        <v>1</v>
      </c>
    </row>
    <row r="7961" spans="1:19">
      <c r="A7961" s="4" t="s">
        <v>8168</v>
      </c>
      <c r="B7961" s="4" t="s">
        <v>196</v>
      </c>
      <c r="C7961" s="4" t="s">
        <v>177</v>
      </c>
      <c r="D7961" s="4" t="s">
        <v>85</v>
      </c>
      <c r="E7961" s="4" t="s">
        <v>172</v>
      </c>
      <c r="F7961" s="3">
        <v>43045</v>
      </c>
      <c r="G7961" s="3">
        <v>43088</v>
      </c>
      <c r="H7961">
        <v>48</v>
      </c>
      <c r="I7961" s="4" t="s">
        <v>9016</v>
      </c>
      <c r="J7961" s="4" t="s">
        <v>9015</v>
      </c>
      <c r="K7961" s="4" t="s">
        <v>9012</v>
      </c>
      <c r="L7961">
        <v>55</v>
      </c>
      <c r="M7961" s="4" t="s">
        <v>46</v>
      </c>
      <c r="N7961">
        <v>1985</v>
      </c>
      <c r="O7961">
        <v>375.43</v>
      </c>
      <c r="P7961">
        <v>1190</v>
      </c>
      <c r="Q7961" s="4" t="s">
        <v>23</v>
      </c>
      <c r="R7961" s="4" t="s">
        <v>24</v>
      </c>
      <c r="S7961">
        <v>43</v>
      </c>
    </row>
    <row r="7962" spans="1:19">
      <c r="A7962" s="4" t="s">
        <v>8169</v>
      </c>
      <c r="B7962" s="4" t="s">
        <v>230</v>
      </c>
      <c r="C7962" s="4" t="s">
        <v>179</v>
      </c>
      <c r="D7962" s="4" t="s">
        <v>62</v>
      </c>
      <c r="E7962" s="4" t="s">
        <v>193</v>
      </c>
      <c r="F7962" s="3">
        <v>43045</v>
      </c>
      <c r="G7962" s="3"/>
      <c r="I7962" s="4" t="s">
        <v>9026</v>
      </c>
      <c r="J7962" s="4" t="s">
        <v>9024</v>
      </c>
      <c r="K7962" s="4" t="s">
        <v>9010</v>
      </c>
      <c r="L7962">
        <v>550</v>
      </c>
      <c r="M7962" s="4" t="s">
        <v>58</v>
      </c>
      <c r="N7962">
        <v>2008</v>
      </c>
      <c r="O7962">
        <v>52.5</v>
      </c>
      <c r="P7962">
        <v>165</v>
      </c>
      <c r="Q7962" s="4" t="s">
        <v>23</v>
      </c>
      <c r="R7962" s="4" t="s">
        <v>24</v>
      </c>
    </row>
    <row r="7963" spans="1:19">
      <c r="A7963" s="4" t="s">
        <v>8170</v>
      </c>
      <c r="B7963" s="4" t="s">
        <v>189</v>
      </c>
      <c r="C7963" s="4" t="s">
        <v>9011</v>
      </c>
      <c r="D7963" s="4" t="s">
        <v>61</v>
      </c>
      <c r="E7963" s="4" t="s">
        <v>197</v>
      </c>
      <c r="F7963" s="3">
        <v>43045</v>
      </c>
      <c r="G7963" s="3">
        <v>43052</v>
      </c>
      <c r="H7963">
        <v>0</v>
      </c>
      <c r="I7963" s="4" t="s">
        <v>9016</v>
      </c>
      <c r="J7963" s="4" t="s">
        <v>9015</v>
      </c>
      <c r="K7963" s="4" t="s">
        <v>9010</v>
      </c>
      <c r="L7963">
        <v>4821</v>
      </c>
      <c r="M7963" s="4" t="s">
        <v>58</v>
      </c>
      <c r="N7963">
        <v>1991</v>
      </c>
      <c r="O7963">
        <v>2819.5</v>
      </c>
      <c r="P7963">
        <v>7227</v>
      </c>
      <c r="Q7963" s="4" t="s">
        <v>23</v>
      </c>
      <c r="R7963" s="4" t="s">
        <v>62</v>
      </c>
      <c r="S7963">
        <v>7</v>
      </c>
    </row>
    <row r="7964" spans="1:19">
      <c r="A7964" s="4" t="s">
        <v>8171</v>
      </c>
      <c r="B7964" s="4" t="s">
        <v>216</v>
      </c>
      <c r="C7964" s="4" t="s">
        <v>177</v>
      </c>
      <c r="D7964" s="4" t="s">
        <v>24</v>
      </c>
      <c r="E7964" s="4" t="s">
        <v>193</v>
      </c>
      <c r="F7964" s="3">
        <v>43045</v>
      </c>
      <c r="G7964" s="3"/>
      <c r="I7964" s="4" t="s">
        <v>9018</v>
      </c>
      <c r="J7964" s="4" t="s">
        <v>9019</v>
      </c>
      <c r="K7964" s="4" t="s">
        <v>9012</v>
      </c>
      <c r="L7964">
        <v>55</v>
      </c>
      <c r="M7964" s="4"/>
      <c r="Q7964" s="4"/>
      <c r="R7964" s="4"/>
    </row>
    <row r="7965" spans="1:19">
      <c r="A7965" s="4" t="s">
        <v>8172</v>
      </c>
      <c r="B7965" s="4" t="s">
        <v>304</v>
      </c>
      <c r="C7965" s="4" t="s">
        <v>171</v>
      </c>
      <c r="D7965" s="4" t="s">
        <v>109</v>
      </c>
      <c r="E7965" s="4" t="s">
        <v>172</v>
      </c>
      <c r="F7965" s="3">
        <v>43046</v>
      </c>
      <c r="G7965" s="3">
        <v>43057</v>
      </c>
      <c r="H7965">
        <v>1059</v>
      </c>
      <c r="I7965" s="4" t="s">
        <v>9014</v>
      </c>
      <c r="J7965" s="4" t="s">
        <v>9015</v>
      </c>
      <c r="K7965" s="4" t="s">
        <v>9010</v>
      </c>
      <c r="L7965">
        <v>1096</v>
      </c>
      <c r="M7965" s="4" t="s">
        <v>58</v>
      </c>
      <c r="N7965">
        <v>1987</v>
      </c>
      <c r="O7965">
        <v>1698.2</v>
      </c>
      <c r="P7965">
        <v>3798</v>
      </c>
      <c r="Q7965" s="4" t="s">
        <v>23</v>
      </c>
      <c r="R7965" s="4" t="s">
        <v>24</v>
      </c>
      <c r="S7965">
        <v>11</v>
      </c>
    </row>
    <row r="7966" spans="1:19">
      <c r="A7966" s="4" t="s">
        <v>8173</v>
      </c>
      <c r="B7966" s="4" t="s">
        <v>279</v>
      </c>
      <c r="C7966" s="4" t="s">
        <v>9011</v>
      </c>
      <c r="D7966" s="4" t="s">
        <v>24</v>
      </c>
      <c r="E7966" s="4" t="s">
        <v>193</v>
      </c>
      <c r="F7966" s="3">
        <v>43046</v>
      </c>
      <c r="G7966" s="3"/>
      <c r="I7966" s="4" t="s">
        <v>9018</v>
      </c>
      <c r="J7966" s="4" t="s">
        <v>9019</v>
      </c>
      <c r="K7966" s="4" t="s">
        <v>9010</v>
      </c>
      <c r="L7966">
        <v>4821</v>
      </c>
      <c r="M7966" s="4"/>
      <c r="Q7966" s="4"/>
      <c r="R7966" s="4"/>
    </row>
    <row r="7967" spans="1:19">
      <c r="A7967" s="4" t="s">
        <v>8174</v>
      </c>
      <c r="B7967" s="4" t="s">
        <v>174</v>
      </c>
      <c r="C7967" s="4" t="s">
        <v>9011</v>
      </c>
      <c r="D7967" s="4" t="s">
        <v>85</v>
      </c>
      <c r="E7967" s="4" t="s">
        <v>172</v>
      </c>
      <c r="F7967" s="3">
        <v>43046</v>
      </c>
      <c r="G7967" s="3">
        <v>43089</v>
      </c>
      <c r="H7967">
        <v>5031</v>
      </c>
      <c r="I7967" s="4" t="s">
        <v>9016</v>
      </c>
      <c r="J7967" s="4" t="s">
        <v>9015</v>
      </c>
      <c r="K7967" s="4" t="s">
        <v>9010</v>
      </c>
      <c r="L7967">
        <v>4821</v>
      </c>
      <c r="M7967" s="4" t="s">
        <v>46</v>
      </c>
      <c r="N7967">
        <v>1985</v>
      </c>
      <c r="O7967">
        <v>375.43</v>
      </c>
      <c r="P7967">
        <v>1190</v>
      </c>
      <c r="Q7967" s="4" t="s">
        <v>23</v>
      </c>
      <c r="R7967" s="4" t="s">
        <v>24</v>
      </c>
      <c r="S7967">
        <v>43</v>
      </c>
    </row>
    <row r="7968" spans="1:19">
      <c r="A7968" s="4" t="s">
        <v>8175</v>
      </c>
      <c r="B7968" s="4" t="s">
        <v>256</v>
      </c>
      <c r="C7968" s="4" t="s">
        <v>179</v>
      </c>
      <c r="D7968" s="4" t="s">
        <v>45</v>
      </c>
      <c r="E7968" s="4" t="s">
        <v>172</v>
      </c>
      <c r="F7968" s="3">
        <v>43046</v>
      </c>
      <c r="G7968" s="3">
        <v>43091</v>
      </c>
      <c r="H7968">
        <v>557</v>
      </c>
      <c r="I7968" s="4" t="s">
        <v>9014</v>
      </c>
      <c r="J7968" s="4" t="s">
        <v>9015</v>
      </c>
      <c r="K7968" s="4" t="s">
        <v>9010</v>
      </c>
      <c r="L7968">
        <v>550</v>
      </c>
      <c r="M7968" s="4" t="s">
        <v>46</v>
      </c>
      <c r="N7968">
        <v>1995</v>
      </c>
      <c r="O7968">
        <v>2173.98</v>
      </c>
      <c r="P7968">
        <v>2928</v>
      </c>
      <c r="Q7968" s="4" t="s">
        <v>23</v>
      </c>
      <c r="R7968" s="4" t="s">
        <v>47</v>
      </c>
      <c r="S7968">
        <v>45</v>
      </c>
    </row>
    <row r="7969" spans="1:19">
      <c r="A7969" s="4" t="s">
        <v>8176</v>
      </c>
      <c r="B7969" s="4" t="s">
        <v>226</v>
      </c>
      <c r="C7969" s="4" t="s">
        <v>192</v>
      </c>
      <c r="D7969" s="4" t="s">
        <v>34</v>
      </c>
      <c r="E7969" s="4" t="s">
        <v>172</v>
      </c>
      <c r="F7969" s="3">
        <v>43046</v>
      </c>
      <c r="G7969" s="3">
        <v>43053</v>
      </c>
      <c r="H7969">
        <v>3426</v>
      </c>
      <c r="I7969" s="4" t="s">
        <v>9018</v>
      </c>
      <c r="J7969" s="4" t="s">
        <v>9019</v>
      </c>
      <c r="K7969" s="4" t="s">
        <v>9012</v>
      </c>
      <c r="L7969">
        <v>3393</v>
      </c>
      <c r="M7969" s="4" t="s">
        <v>9322</v>
      </c>
      <c r="N7969">
        <v>1993</v>
      </c>
      <c r="O7969">
        <v>1242.32</v>
      </c>
      <c r="P7969">
        <v>3027</v>
      </c>
      <c r="Q7969" s="4" t="s">
        <v>23</v>
      </c>
      <c r="R7969" s="4" t="s">
        <v>21</v>
      </c>
      <c r="S7969">
        <v>7</v>
      </c>
    </row>
    <row r="7970" spans="1:19">
      <c r="A7970" s="4" t="s">
        <v>8177</v>
      </c>
      <c r="B7970" s="4" t="s">
        <v>304</v>
      </c>
      <c r="C7970" s="4" t="s">
        <v>192</v>
      </c>
      <c r="D7970" s="4" t="s">
        <v>61</v>
      </c>
      <c r="E7970" s="4" t="s">
        <v>172</v>
      </c>
      <c r="F7970" s="3">
        <v>43047</v>
      </c>
      <c r="G7970" s="3">
        <v>43065</v>
      </c>
      <c r="H7970">
        <v>2968</v>
      </c>
      <c r="I7970" s="4" t="s">
        <v>9014</v>
      </c>
      <c r="J7970" s="4" t="s">
        <v>9015</v>
      </c>
      <c r="K7970" s="4" t="s">
        <v>9012</v>
      </c>
      <c r="L7970">
        <v>3393</v>
      </c>
      <c r="M7970" s="4" t="s">
        <v>58</v>
      </c>
      <c r="N7970">
        <v>1991</v>
      </c>
      <c r="O7970">
        <v>2819.5</v>
      </c>
      <c r="P7970">
        <v>7227</v>
      </c>
      <c r="Q7970" s="4" t="s">
        <v>23</v>
      </c>
      <c r="R7970" s="4" t="s">
        <v>62</v>
      </c>
      <c r="S7970">
        <v>18</v>
      </c>
    </row>
    <row r="7971" spans="1:19">
      <c r="A7971" s="4" t="s">
        <v>8178</v>
      </c>
      <c r="B7971" s="4" t="s">
        <v>196</v>
      </c>
      <c r="C7971" s="4" t="s">
        <v>171</v>
      </c>
      <c r="D7971" s="4" t="s">
        <v>66</v>
      </c>
      <c r="E7971" s="4" t="s">
        <v>172</v>
      </c>
      <c r="F7971" s="3">
        <v>43047</v>
      </c>
      <c r="G7971" s="3">
        <v>43058</v>
      </c>
      <c r="H7971">
        <v>1071</v>
      </c>
      <c r="I7971" s="4" t="s">
        <v>9016</v>
      </c>
      <c r="J7971" s="4" t="s">
        <v>9015</v>
      </c>
      <c r="K7971" s="4" t="s">
        <v>9010</v>
      </c>
      <c r="L7971">
        <v>1096</v>
      </c>
      <c r="M7971" s="4" t="s">
        <v>33</v>
      </c>
      <c r="N7971">
        <v>2007</v>
      </c>
      <c r="O7971">
        <v>894.33</v>
      </c>
      <c r="P7971">
        <v>1635</v>
      </c>
      <c r="Q7971" s="4" t="s">
        <v>67</v>
      </c>
      <c r="R7971" s="4" t="s">
        <v>24</v>
      </c>
      <c r="S7971">
        <v>11</v>
      </c>
    </row>
    <row r="7972" spans="1:19">
      <c r="A7972" s="4" t="s">
        <v>8179</v>
      </c>
      <c r="B7972" s="4" t="s">
        <v>343</v>
      </c>
      <c r="C7972" s="4" t="s">
        <v>9011</v>
      </c>
      <c r="D7972" s="4" t="s">
        <v>119</v>
      </c>
      <c r="E7972" s="4" t="s">
        <v>197</v>
      </c>
      <c r="F7972" s="3">
        <v>43047</v>
      </c>
      <c r="G7972" s="3">
        <v>43055</v>
      </c>
      <c r="H7972">
        <v>0</v>
      </c>
      <c r="I7972" s="4" t="s">
        <v>9016</v>
      </c>
      <c r="J7972" s="4" t="s">
        <v>9015</v>
      </c>
      <c r="K7972" s="4" t="s">
        <v>9010</v>
      </c>
      <c r="L7972">
        <v>4821</v>
      </c>
      <c r="M7972" s="4" t="s">
        <v>55</v>
      </c>
      <c r="N7972">
        <v>1988</v>
      </c>
      <c r="O7972">
        <v>5266.09</v>
      </c>
      <c r="P7972">
        <v>8595</v>
      </c>
      <c r="Q7972" s="4" t="s">
        <v>23</v>
      </c>
      <c r="R7972" s="4" t="s">
        <v>56</v>
      </c>
      <c r="S7972">
        <v>8</v>
      </c>
    </row>
    <row r="7973" spans="1:19">
      <c r="A7973" s="4" t="s">
        <v>8180</v>
      </c>
      <c r="B7973" s="4" t="s">
        <v>219</v>
      </c>
      <c r="C7973" s="4" t="s">
        <v>199</v>
      </c>
      <c r="D7973" s="4" t="s">
        <v>115</v>
      </c>
      <c r="E7973" s="4" t="s">
        <v>197</v>
      </c>
      <c r="F7973" s="3">
        <v>43047</v>
      </c>
      <c r="G7973" s="3">
        <v>43065</v>
      </c>
      <c r="H7973">
        <v>0</v>
      </c>
      <c r="I7973" s="4" t="s">
        <v>9026</v>
      </c>
      <c r="J7973" s="4" t="s">
        <v>9024</v>
      </c>
      <c r="K7973" s="4" t="s">
        <v>9010</v>
      </c>
      <c r="L7973">
        <v>5482</v>
      </c>
      <c r="M7973" s="4" t="s">
        <v>46</v>
      </c>
      <c r="N7973">
        <v>2008</v>
      </c>
      <c r="O7973">
        <v>894.37</v>
      </c>
      <c r="P7973">
        <v>1593</v>
      </c>
      <c r="Q7973" s="4" t="s">
        <v>116</v>
      </c>
      <c r="R7973" s="4" t="s">
        <v>24</v>
      </c>
      <c r="S7973">
        <v>18</v>
      </c>
    </row>
    <row r="7974" spans="1:19">
      <c r="A7974" s="4" t="s">
        <v>8181</v>
      </c>
      <c r="B7974" s="4" t="s">
        <v>219</v>
      </c>
      <c r="C7974" s="4" t="s">
        <v>171</v>
      </c>
      <c r="D7974" s="4" t="s">
        <v>98</v>
      </c>
      <c r="E7974" s="4" t="s">
        <v>172</v>
      </c>
      <c r="F7974" s="3">
        <v>43047</v>
      </c>
      <c r="G7974" s="3">
        <v>43073</v>
      </c>
      <c r="H7974">
        <v>1082</v>
      </c>
      <c r="I7974" s="4" t="s">
        <v>9026</v>
      </c>
      <c r="J7974" s="4" t="s">
        <v>9024</v>
      </c>
      <c r="K7974" s="4" t="s">
        <v>9010</v>
      </c>
      <c r="L7974">
        <v>1096</v>
      </c>
      <c r="M7974" s="4" t="s">
        <v>39</v>
      </c>
      <c r="N7974">
        <v>2002</v>
      </c>
      <c r="O7974">
        <v>349.81</v>
      </c>
      <c r="P7974">
        <v>315</v>
      </c>
      <c r="Q7974" s="4" t="s">
        <v>23</v>
      </c>
      <c r="R7974" s="4" t="s">
        <v>24</v>
      </c>
      <c r="S7974">
        <v>26</v>
      </c>
    </row>
    <row r="7975" spans="1:19">
      <c r="A7975" s="4" t="s">
        <v>8182</v>
      </c>
      <c r="B7975" s="4" t="s">
        <v>230</v>
      </c>
      <c r="C7975" s="4" t="s">
        <v>171</v>
      </c>
      <c r="D7975" s="4" t="s">
        <v>97</v>
      </c>
      <c r="E7975" s="4" t="s">
        <v>172</v>
      </c>
      <c r="F7975" s="3">
        <v>43047</v>
      </c>
      <c r="G7975" s="3">
        <v>43050</v>
      </c>
      <c r="H7975">
        <v>1203</v>
      </c>
      <c r="I7975" s="4" t="s">
        <v>9026</v>
      </c>
      <c r="J7975" s="4" t="s">
        <v>9024</v>
      </c>
      <c r="K7975" s="4" t="s">
        <v>9010</v>
      </c>
      <c r="L7975">
        <v>1096</v>
      </c>
      <c r="M7975" s="4" t="s">
        <v>33</v>
      </c>
      <c r="N7975">
        <v>2001</v>
      </c>
      <c r="O7975">
        <v>2437.85</v>
      </c>
      <c r="P7975">
        <v>4874</v>
      </c>
      <c r="Q7975" s="4" t="s">
        <v>23</v>
      </c>
      <c r="R7975" s="4" t="s">
        <v>24</v>
      </c>
      <c r="S7975">
        <v>3</v>
      </c>
    </row>
    <row r="7976" spans="1:19">
      <c r="A7976" s="4" t="s">
        <v>8183</v>
      </c>
      <c r="B7976" s="4" t="s">
        <v>256</v>
      </c>
      <c r="C7976" s="4" t="s">
        <v>177</v>
      </c>
      <c r="D7976" s="4" t="s">
        <v>85</v>
      </c>
      <c r="E7976" s="4" t="s">
        <v>197</v>
      </c>
      <c r="F7976" s="3">
        <v>43047</v>
      </c>
      <c r="G7976" s="3">
        <v>43099</v>
      </c>
      <c r="H7976">
        <v>0</v>
      </c>
      <c r="I7976" s="4" t="s">
        <v>9014</v>
      </c>
      <c r="J7976" s="4" t="s">
        <v>9015</v>
      </c>
      <c r="K7976" s="4" t="s">
        <v>9012</v>
      </c>
      <c r="L7976">
        <v>55</v>
      </c>
      <c r="M7976" s="4" t="s">
        <v>46</v>
      </c>
      <c r="N7976">
        <v>1985</v>
      </c>
      <c r="O7976">
        <v>375.43</v>
      </c>
      <c r="P7976">
        <v>1190</v>
      </c>
      <c r="Q7976" s="4" t="s">
        <v>23</v>
      </c>
      <c r="R7976" s="4" t="s">
        <v>24</v>
      </c>
      <c r="S7976">
        <v>52</v>
      </c>
    </row>
    <row r="7977" spans="1:19">
      <c r="A7977" s="4" t="s">
        <v>8184</v>
      </c>
      <c r="B7977" s="4" t="s">
        <v>244</v>
      </c>
      <c r="C7977" s="4" t="s">
        <v>171</v>
      </c>
      <c r="D7977" s="4" t="s">
        <v>92</v>
      </c>
      <c r="E7977" s="4" t="s">
        <v>172</v>
      </c>
      <c r="F7977" s="3">
        <v>43047</v>
      </c>
      <c r="G7977" s="3">
        <v>43056</v>
      </c>
      <c r="H7977">
        <v>985</v>
      </c>
      <c r="I7977" s="4" t="s">
        <v>9016</v>
      </c>
      <c r="J7977" s="4" t="s">
        <v>9015</v>
      </c>
      <c r="K7977" s="4" t="s">
        <v>9010</v>
      </c>
      <c r="L7977">
        <v>1096</v>
      </c>
      <c r="M7977" s="4" t="s">
        <v>73</v>
      </c>
      <c r="N7977">
        <v>1997</v>
      </c>
      <c r="O7977">
        <v>2041.73</v>
      </c>
      <c r="P7977">
        <v>5276</v>
      </c>
      <c r="Q7977" s="4" t="s">
        <v>23</v>
      </c>
      <c r="R7977" s="4" t="s">
        <v>24</v>
      </c>
      <c r="S7977">
        <v>9</v>
      </c>
    </row>
    <row r="7978" spans="1:19">
      <c r="A7978" s="4" t="s">
        <v>8185</v>
      </c>
      <c r="B7978" s="4" t="s">
        <v>189</v>
      </c>
      <c r="C7978" s="4" t="s">
        <v>171</v>
      </c>
      <c r="D7978" s="4" t="s">
        <v>106</v>
      </c>
      <c r="E7978" s="4" t="s">
        <v>172</v>
      </c>
      <c r="F7978" s="3">
        <v>43047</v>
      </c>
      <c r="G7978" s="3">
        <v>43059</v>
      </c>
      <c r="H7978">
        <v>1133</v>
      </c>
      <c r="I7978" s="4" t="s">
        <v>9016</v>
      </c>
      <c r="J7978" s="4" t="s">
        <v>9015</v>
      </c>
      <c r="K7978" s="4" t="s">
        <v>9010</v>
      </c>
      <c r="L7978">
        <v>1096</v>
      </c>
      <c r="M7978" s="4" t="s">
        <v>46</v>
      </c>
      <c r="N7978">
        <v>2012</v>
      </c>
      <c r="O7978">
        <v>45.39</v>
      </c>
      <c r="P7978">
        <v>100</v>
      </c>
      <c r="Q7978" s="4" t="s">
        <v>23</v>
      </c>
      <c r="R7978" s="4" t="s">
        <v>47</v>
      </c>
      <c r="S7978">
        <v>12</v>
      </c>
    </row>
    <row r="7979" spans="1:19">
      <c r="A7979" s="4" t="s">
        <v>8186</v>
      </c>
      <c r="B7979" s="4" t="s">
        <v>216</v>
      </c>
      <c r="C7979" s="4" t="s">
        <v>177</v>
      </c>
      <c r="D7979" s="4" t="s">
        <v>35</v>
      </c>
      <c r="E7979" s="4" t="s">
        <v>172</v>
      </c>
      <c r="F7979" s="3">
        <v>43047</v>
      </c>
      <c r="G7979" s="3">
        <v>43096</v>
      </c>
      <c r="H7979">
        <v>56</v>
      </c>
      <c r="I7979" s="4" t="s">
        <v>9018</v>
      </c>
      <c r="J7979" s="4" t="s">
        <v>9019</v>
      </c>
      <c r="K7979" s="4" t="s">
        <v>9012</v>
      </c>
      <c r="L7979">
        <v>55</v>
      </c>
      <c r="M7979" s="4" t="s">
        <v>36</v>
      </c>
      <c r="N7979">
        <v>2002</v>
      </c>
      <c r="O7979">
        <v>987.39</v>
      </c>
      <c r="P7979">
        <v>2253</v>
      </c>
      <c r="Q7979" s="4" t="s">
        <v>23</v>
      </c>
      <c r="R7979" s="4" t="s">
        <v>24</v>
      </c>
      <c r="S7979">
        <v>49</v>
      </c>
    </row>
    <row r="7980" spans="1:19">
      <c r="A7980" s="4" t="s">
        <v>8187</v>
      </c>
      <c r="B7980" s="4" t="s">
        <v>235</v>
      </c>
      <c r="C7980" s="4" t="s">
        <v>171</v>
      </c>
      <c r="D7980" s="4" t="s">
        <v>24</v>
      </c>
      <c r="E7980" s="4" t="s">
        <v>193</v>
      </c>
      <c r="F7980" s="3">
        <v>43047</v>
      </c>
      <c r="G7980" s="3"/>
      <c r="I7980" s="4" t="s">
        <v>9018</v>
      </c>
      <c r="J7980" s="4" t="s">
        <v>9019</v>
      </c>
      <c r="K7980" s="4" t="s">
        <v>9010</v>
      </c>
      <c r="L7980">
        <v>1096</v>
      </c>
      <c r="M7980" s="4"/>
      <c r="Q7980" s="4"/>
      <c r="R7980" s="4"/>
    </row>
    <row r="7981" spans="1:19">
      <c r="A7981" s="4" t="s">
        <v>8188</v>
      </c>
      <c r="B7981" s="4" t="s">
        <v>261</v>
      </c>
      <c r="C7981" s="4" t="s">
        <v>179</v>
      </c>
      <c r="D7981" s="4" t="s">
        <v>24</v>
      </c>
      <c r="E7981" s="4" t="s">
        <v>193</v>
      </c>
      <c r="F7981" s="3">
        <v>43048</v>
      </c>
      <c r="G7981" s="3"/>
      <c r="I7981" s="4" t="s">
        <v>9021</v>
      </c>
      <c r="J7981" s="4" t="s">
        <v>9019</v>
      </c>
      <c r="K7981" s="4" t="s">
        <v>9010</v>
      </c>
      <c r="L7981">
        <v>550</v>
      </c>
      <c r="M7981" s="4"/>
      <c r="Q7981" s="4"/>
      <c r="R7981" s="4"/>
    </row>
    <row r="7982" spans="1:19">
      <c r="A7982" s="4" t="s">
        <v>8189</v>
      </c>
      <c r="B7982" s="4" t="s">
        <v>263</v>
      </c>
      <c r="C7982" s="4" t="s">
        <v>179</v>
      </c>
      <c r="D7982" s="4" t="s">
        <v>127</v>
      </c>
      <c r="E7982" s="4" t="s">
        <v>197</v>
      </c>
      <c r="F7982" s="3">
        <v>43048</v>
      </c>
      <c r="G7982" s="3">
        <v>43052</v>
      </c>
      <c r="H7982">
        <v>0</v>
      </c>
      <c r="I7982" s="4" t="s">
        <v>9021</v>
      </c>
      <c r="J7982" s="4" t="s">
        <v>9019</v>
      </c>
      <c r="K7982" s="4" t="s">
        <v>9010</v>
      </c>
      <c r="L7982">
        <v>550</v>
      </c>
      <c r="M7982" s="4" t="s">
        <v>9322</v>
      </c>
      <c r="N7982">
        <v>2011</v>
      </c>
      <c r="O7982">
        <v>40.79</v>
      </c>
      <c r="P7982">
        <v>142</v>
      </c>
      <c r="Q7982" s="4" t="s">
        <v>128</v>
      </c>
      <c r="R7982" s="4" t="s">
        <v>24</v>
      </c>
      <c r="S7982">
        <v>4</v>
      </c>
    </row>
    <row r="7983" spans="1:19">
      <c r="A7983" s="4" t="s">
        <v>8190</v>
      </c>
      <c r="B7983" s="4" t="s">
        <v>237</v>
      </c>
      <c r="C7983" s="4" t="s">
        <v>199</v>
      </c>
      <c r="D7983" s="4" t="s">
        <v>113</v>
      </c>
      <c r="E7983" s="4" t="s">
        <v>172</v>
      </c>
      <c r="F7983" s="3">
        <v>43048</v>
      </c>
      <c r="G7983" s="3">
        <v>43066</v>
      </c>
      <c r="H7983">
        <v>4884</v>
      </c>
      <c r="I7983" s="4" t="s">
        <v>9018</v>
      </c>
      <c r="J7983" s="4" t="s">
        <v>9019</v>
      </c>
      <c r="K7983" s="4" t="s">
        <v>9010</v>
      </c>
      <c r="L7983">
        <v>5482</v>
      </c>
      <c r="M7983" s="4" t="s">
        <v>33</v>
      </c>
      <c r="N7983">
        <v>2000</v>
      </c>
      <c r="O7983">
        <v>167.89</v>
      </c>
      <c r="P7983">
        <v>493</v>
      </c>
      <c r="Q7983" s="4" t="s">
        <v>114</v>
      </c>
      <c r="R7983" s="4" t="s">
        <v>24</v>
      </c>
      <c r="S7983">
        <v>18</v>
      </c>
    </row>
    <row r="7984" spans="1:19">
      <c r="A7984" s="4" t="s">
        <v>8191</v>
      </c>
      <c r="B7984" s="4" t="s">
        <v>191</v>
      </c>
      <c r="C7984" s="4" t="s">
        <v>179</v>
      </c>
      <c r="D7984" s="4" t="s">
        <v>82</v>
      </c>
      <c r="E7984" s="4" t="s">
        <v>172</v>
      </c>
      <c r="F7984" s="3">
        <v>43048</v>
      </c>
      <c r="G7984" s="3">
        <v>43061</v>
      </c>
      <c r="H7984">
        <v>443</v>
      </c>
      <c r="I7984" s="4" t="s">
        <v>9026</v>
      </c>
      <c r="J7984" s="4" t="s">
        <v>9024</v>
      </c>
      <c r="K7984" s="4" t="s">
        <v>9010</v>
      </c>
      <c r="L7984">
        <v>550</v>
      </c>
      <c r="M7984" s="4" t="s">
        <v>36</v>
      </c>
      <c r="N7984">
        <v>1982</v>
      </c>
      <c r="O7984">
        <v>11698.03</v>
      </c>
      <c r="P7984">
        <v>34288</v>
      </c>
      <c r="Q7984" s="4" t="s">
        <v>23</v>
      </c>
      <c r="R7984" s="4" t="s">
        <v>24</v>
      </c>
      <c r="S7984">
        <v>13</v>
      </c>
    </row>
    <row r="7985" spans="1:19">
      <c r="A7985" s="4" t="s">
        <v>8192</v>
      </c>
      <c r="B7985" s="4" t="s">
        <v>219</v>
      </c>
      <c r="C7985" s="4" t="s">
        <v>179</v>
      </c>
      <c r="D7985" s="4" t="s">
        <v>71</v>
      </c>
      <c r="E7985" s="4" t="s">
        <v>172</v>
      </c>
      <c r="F7985" s="3">
        <v>43048</v>
      </c>
      <c r="G7985" s="3">
        <v>43062</v>
      </c>
      <c r="H7985">
        <v>562</v>
      </c>
      <c r="I7985" s="4" t="s">
        <v>9026</v>
      </c>
      <c r="J7985" s="4" t="s">
        <v>9024</v>
      </c>
      <c r="K7985" s="4" t="s">
        <v>9010</v>
      </c>
      <c r="L7985">
        <v>550</v>
      </c>
      <c r="M7985" s="4" t="s">
        <v>46</v>
      </c>
      <c r="N7985">
        <v>2000</v>
      </c>
      <c r="O7985">
        <v>2952.73</v>
      </c>
      <c r="P7985">
        <v>5107</v>
      </c>
      <c r="Q7985" s="4" t="s">
        <v>23</v>
      </c>
      <c r="R7985" s="4" t="s">
        <v>24</v>
      </c>
      <c r="S7985">
        <v>14</v>
      </c>
    </row>
    <row r="7986" spans="1:19">
      <c r="A7986" s="4" t="s">
        <v>8193</v>
      </c>
      <c r="B7986" s="4" t="s">
        <v>219</v>
      </c>
      <c r="C7986" s="4" t="s">
        <v>179</v>
      </c>
      <c r="D7986" s="4" t="s">
        <v>74</v>
      </c>
      <c r="E7986" s="4" t="s">
        <v>172</v>
      </c>
      <c r="F7986" s="3">
        <v>43048</v>
      </c>
      <c r="G7986" s="3">
        <v>43060</v>
      </c>
      <c r="H7986">
        <v>437</v>
      </c>
      <c r="I7986" s="4" t="s">
        <v>9026</v>
      </c>
      <c r="J7986" s="4" t="s">
        <v>9024</v>
      </c>
      <c r="K7986" s="4" t="s">
        <v>9010</v>
      </c>
      <c r="L7986">
        <v>550</v>
      </c>
      <c r="M7986" s="4" t="s">
        <v>33</v>
      </c>
      <c r="N7986">
        <v>2003</v>
      </c>
      <c r="O7986">
        <v>223.8</v>
      </c>
      <c r="P7986">
        <v>299</v>
      </c>
      <c r="Q7986" s="4" t="s">
        <v>23</v>
      </c>
      <c r="R7986" s="4" t="s">
        <v>24</v>
      </c>
      <c r="S7986">
        <v>12</v>
      </c>
    </row>
    <row r="7987" spans="1:19">
      <c r="A7987" s="4" t="s">
        <v>8194</v>
      </c>
      <c r="B7987" s="4" t="s">
        <v>230</v>
      </c>
      <c r="C7987" s="4" t="s">
        <v>192</v>
      </c>
      <c r="D7987" s="4" t="s">
        <v>102</v>
      </c>
      <c r="E7987" s="4" t="s">
        <v>197</v>
      </c>
      <c r="F7987" s="3">
        <v>43048</v>
      </c>
      <c r="G7987" s="3">
        <v>43062</v>
      </c>
      <c r="H7987">
        <v>0</v>
      </c>
      <c r="I7987" s="4" t="s">
        <v>9026</v>
      </c>
      <c r="J7987" s="4" t="s">
        <v>9024</v>
      </c>
      <c r="K7987" s="4" t="s">
        <v>9012</v>
      </c>
      <c r="L7987">
        <v>3393</v>
      </c>
      <c r="M7987" s="4" t="s">
        <v>55</v>
      </c>
      <c r="N7987">
        <v>1994</v>
      </c>
      <c r="O7987">
        <v>1188.42</v>
      </c>
      <c r="P7987">
        <v>3015</v>
      </c>
      <c r="Q7987" s="4" t="s">
        <v>23</v>
      </c>
      <c r="R7987" s="4" t="s">
        <v>24</v>
      </c>
      <c r="S7987">
        <v>14</v>
      </c>
    </row>
    <row r="7988" spans="1:19">
      <c r="A7988" s="4" t="s">
        <v>8195</v>
      </c>
      <c r="B7988" s="4" t="s">
        <v>230</v>
      </c>
      <c r="C7988" s="4" t="s">
        <v>179</v>
      </c>
      <c r="D7988" s="4" t="s">
        <v>82</v>
      </c>
      <c r="E7988" s="4" t="s">
        <v>172</v>
      </c>
      <c r="F7988" s="3">
        <v>43048</v>
      </c>
      <c r="G7988" s="3">
        <v>43053</v>
      </c>
      <c r="H7988">
        <v>606</v>
      </c>
      <c r="I7988" s="4" t="s">
        <v>9026</v>
      </c>
      <c r="J7988" s="4" t="s">
        <v>9024</v>
      </c>
      <c r="K7988" s="4" t="s">
        <v>9010</v>
      </c>
      <c r="L7988">
        <v>550</v>
      </c>
      <c r="M7988" s="4" t="s">
        <v>36</v>
      </c>
      <c r="N7988">
        <v>1982</v>
      </c>
      <c r="O7988">
        <v>11698.03</v>
      </c>
      <c r="P7988">
        <v>34288</v>
      </c>
      <c r="Q7988" s="4" t="s">
        <v>23</v>
      </c>
      <c r="R7988" s="4" t="s">
        <v>24</v>
      </c>
      <c r="S7988">
        <v>5</v>
      </c>
    </row>
    <row r="7989" spans="1:19">
      <c r="A7989" s="4" t="s">
        <v>8196</v>
      </c>
      <c r="B7989" s="4" t="s">
        <v>187</v>
      </c>
      <c r="C7989" s="4" t="s">
        <v>177</v>
      </c>
      <c r="D7989" s="4" t="s">
        <v>56</v>
      </c>
      <c r="E7989" s="4" t="s">
        <v>172</v>
      </c>
      <c r="F7989" s="3">
        <v>43048</v>
      </c>
      <c r="G7989" s="3">
        <v>43079</v>
      </c>
      <c r="H7989">
        <v>56</v>
      </c>
      <c r="I7989" s="4" t="s">
        <v>9023</v>
      </c>
      <c r="J7989" s="4" t="s">
        <v>9024</v>
      </c>
      <c r="K7989" s="4" t="s">
        <v>9012</v>
      </c>
      <c r="L7989">
        <v>55</v>
      </c>
      <c r="M7989" s="4" t="s">
        <v>55</v>
      </c>
      <c r="N7989">
        <v>1999</v>
      </c>
      <c r="O7989">
        <v>1699.85</v>
      </c>
      <c r="P7989">
        <v>5108</v>
      </c>
      <c r="Q7989" s="4" t="s">
        <v>23</v>
      </c>
      <c r="R7989" s="4" t="s">
        <v>24</v>
      </c>
      <c r="S7989">
        <v>31</v>
      </c>
    </row>
    <row r="7990" spans="1:19">
      <c r="A7990" s="4" t="s">
        <v>8197</v>
      </c>
      <c r="B7990" s="4" t="s">
        <v>201</v>
      </c>
      <c r="C7990" s="4" t="s">
        <v>192</v>
      </c>
      <c r="D7990" s="4" t="s">
        <v>115</v>
      </c>
      <c r="E7990" s="4" t="s">
        <v>197</v>
      </c>
      <c r="F7990" s="3">
        <v>43048</v>
      </c>
      <c r="G7990" s="3">
        <v>43066</v>
      </c>
      <c r="H7990">
        <v>0</v>
      </c>
      <c r="I7990" s="4" t="s">
        <v>9026</v>
      </c>
      <c r="J7990" s="4" t="s">
        <v>9024</v>
      </c>
      <c r="K7990" s="4" t="s">
        <v>9012</v>
      </c>
      <c r="L7990">
        <v>3393</v>
      </c>
      <c r="M7990" s="4" t="s">
        <v>46</v>
      </c>
      <c r="N7990">
        <v>2008</v>
      </c>
      <c r="O7990">
        <v>894.37</v>
      </c>
      <c r="P7990">
        <v>1593</v>
      </c>
      <c r="Q7990" s="4" t="s">
        <v>116</v>
      </c>
      <c r="R7990" s="4" t="s">
        <v>24</v>
      </c>
      <c r="S7990">
        <v>18</v>
      </c>
    </row>
    <row r="7991" spans="1:19">
      <c r="A7991" s="4" t="s">
        <v>8198</v>
      </c>
      <c r="B7991" s="4" t="s">
        <v>170</v>
      </c>
      <c r="C7991" s="4" t="s">
        <v>177</v>
      </c>
      <c r="D7991" s="4" t="s">
        <v>92</v>
      </c>
      <c r="E7991" s="4" t="s">
        <v>172</v>
      </c>
      <c r="F7991" s="3">
        <v>43048</v>
      </c>
      <c r="G7991" s="3">
        <v>43060</v>
      </c>
      <c r="H7991">
        <v>54</v>
      </c>
      <c r="I7991" s="4" t="s">
        <v>9014</v>
      </c>
      <c r="J7991" s="4" t="s">
        <v>9015</v>
      </c>
      <c r="K7991" s="4" t="s">
        <v>9012</v>
      </c>
      <c r="L7991">
        <v>55</v>
      </c>
      <c r="M7991" s="4" t="s">
        <v>73</v>
      </c>
      <c r="N7991">
        <v>1997</v>
      </c>
      <c r="O7991">
        <v>2041.73</v>
      </c>
      <c r="P7991">
        <v>5276</v>
      </c>
      <c r="Q7991" s="4" t="s">
        <v>23</v>
      </c>
      <c r="R7991" s="4" t="s">
        <v>24</v>
      </c>
      <c r="S7991">
        <v>12</v>
      </c>
    </row>
    <row r="7992" spans="1:19">
      <c r="A7992" s="4" t="s">
        <v>8199</v>
      </c>
      <c r="B7992" s="4" t="s">
        <v>185</v>
      </c>
      <c r="C7992" s="4" t="s">
        <v>9011</v>
      </c>
      <c r="D7992" s="4" t="s">
        <v>24</v>
      </c>
      <c r="E7992" s="4" t="s">
        <v>193</v>
      </c>
      <c r="F7992" s="3">
        <v>43048</v>
      </c>
      <c r="G7992" s="3"/>
      <c r="I7992" s="4" t="s">
        <v>9023</v>
      </c>
      <c r="J7992" s="4" t="s">
        <v>9024</v>
      </c>
      <c r="K7992" s="4" t="s">
        <v>9010</v>
      </c>
      <c r="L7992">
        <v>4821</v>
      </c>
      <c r="M7992" s="4"/>
      <c r="Q7992" s="4"/>
      <c r="R7992" s="4"/>
    </row>
    <row r="7993" spans="1:19">
      <c r="A7993" s="4" t="s">
        <v>8200</v>
      </c>
      <c r="B7993" s="4" t="s">
        <v>235</v>
      </c>
      <c r="C7993" s="4" t="s">
        <v>9011</v>
      </c>
      <c r="D7993" s="4" t="s">
        <v>21</v>
      </c>
      <c r="E7993" s="4" t="s">
        <v>197</v>
      </c>
      <c r="F7993" s="3">
        <v>43048</v>
      </c>
      <c r="G7993" s="3">
        <v>43062</v>
      </c>
      <c r="H7993">
        <v>0</v>
      </c>
      <c r="I7993" s="4" t="s">
        <v>9018</v>
      </c>
      <c r="J7993" s="4" t="s">
        <v>9019</v>
      </c>
      <c r="K7993" s="4" t="s">
        <v>9010</v>
      </c>
      <c r="L7993">
        <v>4821</v>
      </c>
      <c r="M7993" s="4" t="s">
        <v>9322</v>
      </c>
      <c r="N7993">
        <v>1996</v>
      </c>
      <c r="O7993">
        <v>1100.04</v>
      </c>
      <c r="P7993">
        <v>2822</v>
      </c>
      <c r="Q7993" s="4" t="s">
        <v>23</v>
      </c>
      <c r="R7993" s="4" t="s">
        <v>24</v>
      </c>
      <c r="S7993">
        <v>14</v>
      </c>
    </row>
    <row r="7994" spans="1:19">
      <c r="A7994" s="4" t="s">
        <v>8201</v>
      </c>
      <c r="B7994" s="4" t="s">
        <v>279</v>
      </c>
      <c r="C7994" s="4" t="s">
        <v>179</v>
      </c>
      <c r="D7994" s="4" t="s">
        <v>21</v>
      </c>
      <c r="E7994" s="4" t="s">
        <v>172</v>
      </c>
      <c r="F7994" s="3">
        <v>43049</v>
      </c>
      <c r="G7994" s="3">
        <v>43057</v>
      </c>
      <c r="H7994">
        <v>577</v>
      </c>
      <c r="I7994" s="4" t="s">
        <v>9018</v>
      </c>
      <c r="J7994" s="4" t="s">
        <v>9019</v>
      </c>
      <c r="K7994" s="4" t="s">
        <v>9010</v>
      </c>
      <c r="L7994">
        <v>550</v>
      </c>
      <c r="M7994" s="4" t="s">
        <v>9322</v>
      </c>
      <c r="N7994">
        <v>1996</v>
      </c>
      <c r="O7994">
        <v>1100.04</v>
      </c>
      <c r="P7994">
        <v>2822</v>
      </c>
      <c r="Q7994" s="4" t="s">
        <v>23</v>
      </c>
      <c r="R7994" s="4" t="s">
        <v>24</v>
      </c>
      <c r="S7994">
        <v>8</v>
      </c>
    </row>
    <row r="7995" spans="1:19">
      <c r="A7995" s="4" t="s">
        <v>8202</v>
      </c>
      <c r="B7995" s="4" t="s">
        <v>210</v>
      </c>
      <c r="C7995" s="4" t="s">
        <v>171</v>
      </c>
      <c r="D7995" s="4" t="s">
        <v>40</v>
      </c>
      <c r="E7995" s="4" t="s">
        <v>197</v>
      </c>
      <c r="F7995" s="3">
        <v>43049</v>
      </c>
      <c r="G7995" s="3">
        <v>43055</v>
      </c>
      <c r="H7995">
        <v>0</v>
      </c>
      <c r="I7995" s="4" t="s">
        <v>9021</v>
      </c>
      <c r="J7995" s="4" t="s">
        <v>9019</v>
      </c>
      <c r="K7995" s="4" t="s">
        <v>9010</v>
      </c>
      <c r="L7995">
        <v>1096</v>
      </c>
      <c r="M7995" s="4" t="s">
        <v>39</v>
      </c>
      <c r="N7995">
        <v>1989</v>
      </c>
      <c r="O7995">
        <v>665.06</v>
      </c>
      <c r="P7995">
        <v>1095</v>
      </c>
      <c r="Q7995" s="4" t="s">
        <v>23</v>
      </c>
      <c r="R7995" s="4" t="s">
        <v>24</v>
      </c>
      <c r="S7995">
        <v>6</v>
      </c>
    </row>
    <row r="7996" spans="1:19">
      <c r="A7996" s="4" t="s">
        <v>8203</v>
      </c>
      <c r="B7996" s="4" t="s">
        <v>174</v>
      </c>
      <c r="C7996" s="4" t="s">
        <v>9011</v>
      </c>
      <c r="D7996" s="4" t="s">
        <v>103</v>
      </c>
      <c r="E7996" s="4" t="s">
        <v>172</v>
      </c>
      <c r="F7996" s="3">
        <v>43049</v>
      </c>
      <c r="G7996" s="3">
        <v>43059</v>
      </c>
      <c r="H7996">
        <v>4480</v>
      </c>
      <c r="I7996" s="4" t="s">
        <v>9016</v>
      </c>
      <c r="J7996" s="4" t="s">
        <v>9015</v>
      </c>
      <c r="K7996" s="4" t="s">
        <v>9010</v>
      </c>
      <c r="L7996">
        <v>4821</v>
      </c>
      <c r="M7996" s="4" t="s">
        <v>26</v>
      </c>
      <c r="N7996">
        <v>1992</v>
      </c>
      <c r="O7996">
        <v>3922.42</v>
      </c>
      <c r="P7996">
        <v>6837</v>
      </c>
      <c r="Q7996" s="4" t="s">
        <v>23</v>
      </c>
      <c r="R7996" s="4" t="s">
        <v>24</v>
      </c>
      <c r="S7996">
        <v>10</v>
      </c>
    </row>
    <row r="7997" spans="1:19">
      <c r="A7997" s="4" t="s">
        <v>8204</v>
      </c>
      <c r="B7997" s="4" t="s">
        <v>230</v>
      </c>
      <c r="C7997" s="4" t="s">
        <v>199</v>
      </c>
      <c r="D7997" s="4" t="s">
        <v>87</v>
      </c>
      <c r="E7997" s="4" t="s">
        <v>172</v>
      </c>
      <c r="F7997" s="3">
        <v>43049</v>
      </c>
      <c r="G7997" s="3">
        <v>43091</v>
      </c>
      <c r="H7997">
        <v>6299</v>
      </c>
      <c r="I7997" s="4" t="s">
        <v>9026</v>
      </c>
      <c r="J7997" s="4" t="s">
        <v>9024</v>
      </c>
      <c r="K7997" s="4" t="s">
        <v>9010</v>
      </c>
      <c r="L7997">
        <v>5482</v>
      </c>
      <c r="M7997" s="4" t="s">
        <v>26</v>
      </c>
      <c r="N7997">
        <v>2004</v>
      </c>
      <c r="O7997">
        <v>1618.89</v>
      </c>
      <c r="P7997">
        <v>3889</v>
      </c>
      <c r="Q7997" s="4" t="s">
        <v>23</v>
      </c>
      <c r="R7997" s="4" t="s">
        <v>24</v>
      </c>
      <c r="S7997">
        <v>42</v>
      </c>
    </row>
    <row r="7998" spans="1:19">
      <c r="A7998" s="4" t="s">
        <v>8205</v>
      </c>
      <c r="B7998" s="4" t="s">
        <v>230</v>
      </c>
      <c r="C7998" s="4" t="s">
        <v>9011</v>
      </c>
      <c r="D7998" s="4" t="s">
        <v>42</v>
      </c>
      <c r="E7998" s="4" t="s">
        <v>172</v>
      </c>
      <c r="F7998" s="3">
        <v>43049</v>
      </c>
      <c r="G7998" s="3">
        <v>43070</v>
      </c>
      <c r="H7998">
        <v>4673</v>
      </c>
      <c r="I7998" s="4" t="s">
        <v>9026</v>
      </c>
      <c r="J7998" s="4" t="s">
        <v>9024</v>
      </c>
      <c r="K7998" s="4" t="s">
        <v>9010</v>
      </c>
      <c r="L7998">
        <v>4821</v>
      </c>
      <c r="M7998" s="4" t="s">
        <v>26</v>
      </c>
      <c r="N7998">
        <v>2017</v>
      </c>
      <c r="O7998">
        <v>4.54</v>
      </c>
      <c r="P7998">
        <v>9</v>
      </c>
      <c r="Q7998" s="4" t="s">
        <v>23</v>
      </c>
      <c r="R7998" s="4" t="s">
        <v>24</v>
      </c>
      <c r="S7998">
        <v>21</v>
      </c>
    </row>
    <row r="7999" spans="1:19">
      <c r="A7999" s="4" t="s">
        <v>8206</v>
      </c>
      <c r="B7999" s="4" t="s">
        <v>187</v>
      </c>
      <c r="C7999" s="4" t="s">
        <v>265</v>
      </c>
      <c r="D7999" s="4" t="s">
        <v>122</v>
      </c>
      <c r="E7999" s="4" t="s">
        <v>197</v>
      </c>
      <c r="F7999" s="3">
        <v>43049</v>
      </c>
      <c r="G7999" s="3">
        <v>43065</v>
      </c>
      <c r="H7999">
        <v>0</v>
      </c>
      <c r="I7999" s="4" t="s">
        <v>9023</v>
      </c>
      <c r="J7999" s="4" t="s">
        <v>9024</v>
      </c>
      <c r="K7999" s="4" t="s">
        <v>9013</v>
      </c>
      <c r="L7999">
        <v>26768</v>
      </c>
      <c r="M7999" s="4" t="s">
        <v>58</v>
      </c>
      <c r="N7999">
        <v>1993</v>
      </c>
      <c r="O7999">
        <v>7537.24</v>
      </c>
      <c r="P7999">
        <v>20293</v>
      </c>
      <c r="Q7999" s="4" t="s">
        <v>23</v>
      </c>
      <c r="R7999" s="4" t="s">
        <v>24</v>
      </c>
      <c r="S7999">
        <v>16</v>
      </c>
    </row>
    <row r="8000" spans="1:19">
      <c r="A8000" s="4" t="s">
        <v>8207</v>
      </c>
      <c r="B8000" s="4" t="s">
        <v>232</v>
      </c>
      <c r="C8000" s="4" t="s">
        <v>199</v>
      </c>
      <c r="D8000" s="4" t="s">
        <v>126</v>
      </c>
      <c r="E8000" s="4" t="s">
        <v>172</v>
      </c>
      <c r="F8000" s="3">
        <v>43049</v>
      </c>
      <c r="G8000" s="3">
        <v>43098</v>
      </c>
      <c r="H8000">
        <v>4659</v>
      </c>
      <c r="I8000" s="4" t="s">
        <v>9021</v>
      </c>
      <c r="J8000" s="4" t="s">
        <v>9019</v>
      </c>
      <c r="K8000" s="4" t="s">
        <v>9010</v>
      </c>
      <c r="L8000">
        <v>5482</v>
      </c>
      <c r="M8000" s="4" t="s">
        <v>33</v>
      </c>
      <c r="N8000">
        <v>2010</v>
      </c>
      <c r="O8000">
        <v>71.12</v>
      </c>
      <c r="P8000">
        <v>144</v>
      </c>
      <c r="Q8000" s="4" t="s">
        <v>23</v>
      </c>
      <c r="R8000" s="4" t="s">
        <v>24</v>
      </c>
      <c r="S8000">
        <v>49</v>
      </c>
    </row>
    <row r="8001" spans="1:19">
      <c r="A8001" s="4" t="s">
        <v>8208</v>
      </c>
      <c r="B8001" s="4" t="s">
        <v>205</v>
      </c>
      <c r="C8001" s="4" t="s">
        <v>177</v>
      </c>
      <c r="D8001" s="4" t="s">
        <v>24</v>
      </c>
      <c r="E8001" s="4" t="s">
        <v>193</v>
      </c>
      <c r="F8001" s="3">
        <v>43049</v>
      </c>
      <c r="G8001" s="3"/>
      <c r="I8001" s="4" t="s">
        <v>9023</v>
      </c>
      <c r="J8001" s="4" t="s">
        <v>9024</v>
      </c>
      <c r="K8001" s="4" t="s">
        <v>9012</v>
      </c>
      <c r="L8001">
        <v>55</v>
      </c>
      <c r="M8001" s="4"/>
      <c r="Q8001" s="4"/>
      <c r="R8001" s="4"/>
    </row>
    <row r="8002" spans="1:19">
      <c r="A8002" s="4" t="s">
        <v>8209</v>
      </c>
      <c r="B8002" s="4" t="s">
        <v>279</v>
      </c>
      <c r="C8002" s="4" t="s">
        <v>171</v>
      </c>
      <c r="D8002" s="4" t="s">
        <v>83</v>
      </c>
      <c r="E8002" s="4" t="s">
        <v>172</v>
      </c>
      <c r="F8002" s="3">
        <v>43050</v>
      </c>
      <c r="G8002" s="3">
        <v>43059</v>
      </c>
      <c r="H8002">
        <v>1180</v>
      </c>
      <c r="I8002" s="4" t="s">
        <v>9018</v>
      </c>
      <c r="J8002" s="4" t="s">
        <v>9019</v>
      </c>
      <c r="K8002" s="4" t="s">
        <v>9010</v>
      </c>
      <c r="L8002">
        <v>1096</v>
      </c>
      <c r="M8002" s="4" t="s">
        <v>33</v>
      </c>
      <c r="N8002">
        <v>2004</v>
      </c>
      <c r="O8002">
        <v>702.72</v>
      </c>
      <c r="P8002">
        <v>1831</v>
      </c>
      <c r="Q8002" s="4" t="s">
        <v>23</v>
      </c>
      <c r="R8002" s="4" t="s">
        <v>24</v>
      </c>
      <c r="S8002">
        <v>9</v>
      </c>
    </row>
    <row r="8003" spans="1:19">
      <c r="A8003" s="4" t="s">
        <v>8210</v>
      </c>
      <c r="B8003" s="4" t="s">
        <v>174</v>
      </c>
      <c r="C8003" s="4" t="s">
        <v>199</v>
      </c>
      <c r="D8003" s="4" t="s">
        <v>27</v>
      </c>
      <c r="E8003" s="4" t="s">
        <v>197</v>
      </c>
      <c r="F8003" s="3">
        <v>43050</v>
      </c>
      <c r="G8003" s="3">
        <v>43053</v>
      </c>
      <c r="H8003">
        <v>0</v>
      </c>
      <c r="I8003" s="4" t="s">
        <v>9016</v>
      </c>
      <c r="J8003" s="4" t="s">
        <v>9015</v>
      </c>
      <c r="K8003" s="4" t="s">
        <v>9010</v>
      </c>
      <c r="L8003">
        <v>5482</v>
      </c>
      <c r="M8003" s="4" t="s">
        <v>26</v>
      </c>
      <c r="N8003">
        <v>1986</v>
      </c>
      <c r="O8003">
        <v>647.17999999999995</v>
      </c>
      <c r="P8003">
        <v>1185</v>
      </c>
      <c r="Q8003" s="4" t="s">
        <v>28</v>
      </c>
      <c r="R8003" s="4" t="s">
        <v>24</v>
      </c>
      <c r="S8003">
        <v>3</v>
      </c>
    </row>
    <row r="8004" spans="1:19">
      <c r="A8004" s="4" t="s">
        <v>8211</v>
      </c>
      <c r="B8004" s="4" t="s">
        <v>263</v>
      </c>
      <c r="C8004" s="4" t="s">
        <v>171</v>
      </c>
      <c r="D8004" s="4" t="s">
        <v>96</v>
      </c>
      <c r="E8004" s="4" t="s">
        <v>197</v>
      </c>
      <c r="F8004" s="3">
        <v>43050</v>
      </c>
      <c r="G8004" s="3">
        <v>43057</v>
      </c>
      <c r="H8004">
        <v>0</v>
      </c>
      <c r="I8004" s="4" t="s">
        <v>9021</v>
      </c>
      <c r="J8004" s="4" t="s">
        <v>9019</v>
      </c>
      <c r="K8004" s="4" t="s">
        <v>9010</v>
      </c>
      <c r="L8004">
        <v>1096</v>
      </c>
      <c r="M8004" s="4" t="s">
        <v>58</v>
      </c>
      <c r="N8004">
        <v>1994</v>
      </c>
      <c r="O8004">
        <v>355.23</v>
      </c>
      <c r="P8004">
        <v>853</v>
      </c>
      <c r="Q8004" s="4" t="s">
        <v>23</v>
      </c>
      <c r="R8004" s="4" t="s">
        <v>24</v>
      </c>
      <c r="S8004">
        <v>7</v>
      </c>
    </row>
    <row r="8005" spans="1:19">
      <c r="A8005" s="4" t="s">
        <v>8212</v>
      </c>
      <c r="B8005" s="4" t="s">
        <v>343</v>
      </c>
      <c r="C8005" s="4" t="s">
        <v>177</v>
      </c>
      <c r="D8005" s="4" t="s">
        <v>119</v>
      </c>
      <c r="E8005" s="4" t="s">
        <v>172</v>
      </c>
      <c r="F8005" s="3">
        <v>43050</v>
      </c>
      <c r="G8005" s="3">
        <v>43073</v>
      </c>
      <c r="H8005">
        <v>57</v>
      </c>
      <c r="I8005" s="4" t="s">
        <v>9016</v>
      </c>
      <c r="J8005" s="4" t="s">
        <v>9015</v>
      </c>
      <c r="K8005" s="4" t="s">
        <v>9012</v>
      </c>
      <c r="L8005">
        <v>55</v>
      </c>
      <c r="M8005" s="4" t="s">
        <v>55</v>
      </c>
      <c r="N8005">
        <v>1988</v>
      </c>
      <c r="O8005">
        <v>5266.09</v>
      </c>
      <c r="P8005">
        <v>8595</v>
      </c>
      <c r="Q8005" s="4" t="s">
        <v>23</v>
      </c>
      <c r="R8005" s="4" t="s">
        <v>56</v>
      </c>
      <c r="S8005">
        <v>23</v>
      </c>
    </row>
    <row r="8006" spans="1:19">
      <c r="A8006" s="4" t="s">
        <v>8213</v>
      </c>
      <c r="B8006" s="4" t="s">
        <v>244</v>
      </c>
      <c r="C8006" s="4" t="s">
        <v>199</v>
      </c>
      <c r="D8006" s="4" t="s">
        <v>118</v>
      </c>
      <c r="E8006" s="4" t="s">
        <v>197</v>
      </c>
      <c r="F8006" s="3">
        <v>43050</v>
      </c>
      <c r="G8006" s="3">
        <v>43061</v>
      </c>
      <c r="H8006">
        <v>0</v>
      </c>
      <c r="I8006" s="4" t="s">
        <v>9016</v>
      </c>
      <c r="J8006" s="4" t="s">
        <v>9015</v>
      </c>
      <c r="K8006" s="4" t="s">
        <v>9010</v>
      </c>
      <c r="L8006">
        <v>5482</v>
      </c>
      <c r="M8006" s="4" t="s">
        <v>33</v>
      </c>
      <c r="N8006">
        <v>1995</v>
      </c>
      <c r="O8006">
        <v>332.43</v>
      </c>
      <c r="P8006">
        <v>799</v>
      </c>
      <c r="Q8006" s="4" t="s">
        <v>23</v>
      </c>
      <c r="R8006" s="4" t="s">
        <v>24</v>
      </c>
      <c r="S8006">
        <v>11</v>
      </c>
    </row>
    <row r="8007" spans="1:19">
      <c r="A8007" s="4" t="s">
        <v>8214</v>
      </c>
      <c r="B8007" s="4" t="s">
        <v>189</v>
      </c>
      <c r="C8007" s="4" t="s">
        <v>171</v>
      </c>
      <c r="D8007" s="4" t="s">
        <v>66</v>
      </c>
      <c r="E8007" s="4" t="s">
        <v>197</v>
      </c>
      <c r="F8007" s="3">
        <v>43050</v>
      </c>
      <c r="G8007" s="3">
        <v>43061</v>
      </c>
      <c r="H8007">
        <v>0</v>
      </c>
      <c r="I8007" s="4" t="s">
        <v>9016</v>
      </c>
      <c r="J8007" s="4" t="s">
        <v>9015</v>
      </c>
      <c r="K8007" s="4" t="s">
        <v>9010</v>
      </c>
      <c r="L8007">
        <v>1096</v>
      </c>
      <c r="M8007" s="4" t="s">
        <v>33</v>
      </c>
      <c r="N8007">
        <v>2007</v>
      </c>
      <c r="O8007">
        <v>894.33</v>
      </c>
      <c r="P8007">
        <v>1635</v>
      </c>
      <c r="Q8007" s="4" t="s">
        <v>67</v>
      </c>
      <c r="R8007" s="4" t="s">
        <v>24</v>
      </c>
      <c r="S8007">
        <v>11</v>
      </c>
    </row>
    <row r="8008" spans="1:19">
      <c r="A8008" s="4" t="s">
        <v>8215</v>
      </c>
      <c r="B8008" s="4" t="s">
        <v>208</v>
      </c>
      <c r="C8008" s="4" t="s">
        <v>177</v>
      </c>
      <c r="D8008" s="4" t="s">
        <v>41</v>
      </c>
      <c r="E8008" s="4" t="s">
        <v>172</v>
      </c>
      <c r="F8008" s="3">
        <v>43050</v>
      </c>
      <c r="G8008" s="3">
        <v>43089</v>
      </c>
      <c r="H8008">
        <v>48</v>
      </c>
      <c r="I8008" s="4" t="s">
        <v>9014</v>
      </c>
      <c r="J8008" s="4" t="s">
        <v>9015</v>
      </c>
      <c r="K8008" s="4" t="s">
        <v>9012</v>
      </c>
      <c r="L8008">
        <v>55</v>
      </c>
      <c r="M8008" s="4" t="s">
        <v>36</v>
      </c>
      <c r="N8008">
        <v>1998</v>
      </c>
      <c r="O8008">
        <v>2714.9</v>
      </c>
      <c r="P8008">
        <v>2641</v>
      </c>
      <c r="Q8008" s="4" t="s">
        <v>23</v>
      </c>
      <c r="R8008" s="4" t="s">
        <v>21</v>
      </c>
      <c r="S8008">
        <v>39</v>
      </c>
    </row>
    <row r="8009" spans="1:19">
      <c r="A8009" s="4" t="s">
        <v>8216</v>
      </c>
      <c r="B8009" s="4" t="s">
        <v>216</v>
      </c>
      <c r="C8009" s="4" t="s">
        <v>177</v>
      </c>
      <c r="D8009" s="4" t="s">
        <v>31</v>
      </c>
      <c r="E8009" s="4" t="s">
        <v>172</v>
      </c>
      <c r="F8009" s="3">
        <v>43050</v>
      </c>
      <c r="G8009" s="3">
        <v>43052</v>
      </c>
      <c r="H8009">
        <v>51</v>
      </c>
      <c r="I8009" s="4" t="s">
        <v>9018</v>
      </c>
      <c r="J8009" s="4" t="s">
        <v>9019</v>
      </c>
      <c r="K8009" s="4" t="s">
        <v>9012</v>
      </c>
      <c r="L8009">
        <v>55</v>
      </c>
      <c r="M8009" s="4" t="s">
        <v>26</v>
      </c>
      <c r="N8009">
        <v>1991</v>
      </c>
      <c r="O8009">
        <v>326.82</v>
      </c>
      <c r="P8009">
        <v>1016</v>
      </c>
      <c r="Q8009" s="4" t="s">
        <v>23</v>
      </c>
      <c r="R8009" s="4" t="s">
        <v>24</v>
      </c>
      <c r="S8009">
        <v>2</v>
      </c>
    </row>
    <row r="8010" spans="1:19">
      <c r="A8010" s="4" t="s">
        <v>8217</v>
      </c>
      <c r="B8010" s="4" t="s">
        <v>183</v>
      </c>
      <c r="C8010" s="4" t="s">
        <v>177</v>
      </c>
      <c r="D8010" s="4" t="s">
        <v>47</v>
      </c>
      <c r="E8010" s="4" t="s">
        <v>197</v>
      </c>
      <c r="F8010" s="3">
        <v>43051</v>
      </c>
      <c r="G8010" s="3">
        <v>43064</v>
      </c>
      <c r="H8010">
        <v>0</v>
      </c>
      <c r="I8010" s="4" t="s">
        <v>9014</v>
      </c>
      <c r="J8010" s="4" t="s">
        <v>9015</v>
      </c>
      <c r="K8010" s="4" t="s">
        <v>9012</v>
      </c>
      <c r="L8010">
        <v>55</v>
      </c>
      <c r="M8010" s="4" t="s">
        <v>46</v>
      </c>
      <c r="N8010">
        <v>1986</v>
      </c>
      <c r="O8010">
        <v>2403.58</v>
      </c>
      <c r="P8010">
        <v>8801</v>
      </c>
      <c r="Q8010" s="4" t="s">
        <v>23</v>
      </c>
      <c r="R8010" s="4" t="s">
        <v>24</v>
      </c>
      <c r="S8010">
        <v>13</v>
      </c>
    </row>
    <row r="8011" spans="1:19">
      <c r="A8011" s="4" t="s">
        <v>8218</v>
      </c>
      <c r="B8011" s="4" t="s">
        <v>279</v>
      </c>
      <c r="C8011" s="4" t="s">
        <v>171</v>
      </c>
      <c r="D8011" s="4" t="s">
        <v>120</v>
      </c>
      <c r="E8011" s="4" t="s">
        <v>172</v>
      </c>
      <c r="F8011" s="3">
        <v>43051</v>
      </c>
      <c r="G8011" s="3">
        <v>43052</v>
      </c>
      <c r="H8011">
        <v>1138</v>
      </c>
      <c r="I8011" s="4" t="s">
        <v>9018</v>
      </c>
      <c r="J8011" s="4" t="s">
        <v>9019</v>
      </c>
      <c r="K8011" s="4" t="s">
        <v>9010</v>
      </c>
      <c r="L8011">
        <v>1096</v>
      </c>
      <c r="M8011" s="4" t="s">
        <v>58</v>
      </c>
      <c r="N8011">
        <v>1998</v>
      </c>
      <c r="O8011">
        <v>2022.14</v>
      </c>
      <c r="P8011">
        <v>5113</v>
      </c>
      <c r="Q8011" s="4" t="s">
        <v>23</v>
      </c>
      <c r="R8011" s="4" t="s">
        <v>24</v>
      </c>
      <c r="S8011">
        <v>1</v>
      </c>
    </row>
    <row r="8012" spans="1:19">
      <c r="A8012" s="4" t="s">
        <v>8219</v>
      </c>
      <c r="B8012" s="4" t="s">
        <v>174</v>
      </c>
      <c r="C8012" s="4" t="s">
        <v>177</v>
      </c>
      <c r="D8012" s="4" t="s">
        <v>111</v>
      </c>
      <c r="E8012" s="4" t="s">
        <v>172</v>
      </c>
      <c r="F8012" s="3">
        <v>43051</v>
      </c>
      <c r="G8012" s="3">
        <v>43090</v>
      </c>
      <c r="H8012">
        <v>49</v>
      </c>
      <c r="I8012" s="4" t="s">
        <v>9016</v>
      </c>
      <c r="J8012" s="4" t="s">
        <v>9015</v>
      </c>
      <c r="K8012" s="4" t="s">
        <v>9012</v>
      </c>
      <c r="L8012">
        <v>55</v>
      </c>
      <c r="M8012" s="4" t="s">
        <v>33</v>
      </c>
      <c r="N8012">
        <v>1988</v>
      </c>
      <c r="O8012">
        <v>1376.8</v>
      </c>
      <c r="P8012">
        <v>1165</v>
      </c>
      <c r="Q8012" s="4" t="s">
        <v>112</v>
      </c>
      <c r="R8012" s="4" t="s">
        <v>24</v>
      </c>
      <c r="S8012">
        <v>39</v>
      </c>
    </row>
    <row r="8013" spans="1:19">
      <c r="A8013" s="4" t="s">
        <v>8220</v>
      </c>
      <c r="B8013" s="4" t="s">
        <v>237</v>
      </c>
      <c r="C8013" s="4" t="s">
        <v>192</v>
      </c>
      <c r="D8013" s="4" t="s">
        <v>113</v>
      </c>
      <c r="E8013" s="4" t="s">
        <v>197</v>
      </c>
      <c r="F8013" s="3">
        <v>43051</v>
      </c>
      <c r="G8013" s="3">
        <v>43060</v>
      </c>
      <c r="H8013">
        <v>0</v>
      </c>
      <c r="I8013" s="4" t="s">
        <v>9018</v>
      </c>
      <c r="J8013" s="4" t="s">
        <v>9019</v>
      </c>
      <c r="K8013" s="4" t="s">
        <v>9012</v>
      </c>
      <c r="L8013">
        <v>3393</v>
      </c>
      <c r="M8013" s="4" t="s">
        <v>33</v>
      </c>
      <c r="N8013">
        <v>2000</v>
      </c>
      <c r="O8013">
        <v>167.89</v>
      </c>
      <c r="P8013">
        <v>493</v>
      </c>
      <c r="Q8013" s="4" t="s">
        <v>114</v>
      </c>
      <c r="R8013" s="4" t="s">
        <v>24</v>
      </c>
      <c r="S8013">
        <v>9</v>
      </c>
    </row>
    <row r="8014" spans="1:19">
      <c r="A8014" s="4" t="s">
        <v>8221</v>
      </c>
      <c r="B8014" s="4" t="s">
        <v>196</v>
      </c>
      <c r="C8014" s="4" t="s">
        <v>179</v>
      </c>
      <c r="D8014" s="4" t="s">
        <v>66</v>
      </c>
      <c r="E8014" s="4" t="s">
        <v>172</v>
      </c>
      <c r="F8014" s="3">
        <v>43051</v>
      </c>
      <c r="G8014" s="3">
        <v>43097</v>
      </c>
      <c r="H8014">
        <v>650</v>
      </c>
      <c r="I8014" s="4" t="s">
        <v>9016</v>
      </c>
      <c r="J8014" s="4" t="s">
        <v>9015</v>
      </c>
      <c r="K8014" s="4" t="s">
        <v>9010</v>
      </c>
      <c r="L8014">
        <v>550</v>
      </c>
      <c r="M8014" s="4" t="s">
        <v>33</v>
      </c>
      <c r="N8014">
        <v>2007</v>
      </c>
      <c r="O8014">
        <v>894.33</v>
      </c>
      <c r="P8014">
        <v>1635</v>
      </c>
      <c r="Q8014" s="4" t="s">
        <v>67</v>
      </c>
      <c r="R8014" s="4" t="s">
        <v>24</v>
      </c>
      <c r="S8014">
        <v>46</v>
      </c>
    </row>
    <row r="8015" spans="1:19">
      <c r="A8015" s="4" t="s">
        <v>8222</v>
      </c>
      <c r="B8015" s="4" t="s">
        <v>230</v>
      </c>
      <c r="C8015" s="4" t="s">
        <v>179</v>
      </c>
      <c r="D8015" s="4" t="s">
        <v>87</v>
      </c>
      <c r="E8015" s="4" t="s">
        <v>172</v>
      </c>
      <c r="F8015" s="3">
        <v>43051</v>
      </c>
      <c r="G8015" s="3">
        <v>43098</v>
      </c>
      <c r="H8015">
        <v>470</v>
      </c>
      <c r="I8015" s="4" t="s">
        <v>9026</v>
      </c>
      <c r="J8015" s="4" t="s">
        <v>9024</v>
      </c>
      <c r="K8015" s="4" t="s">
        <v>9010</v>
      </c>
      <c r="L8015">
        <v>550</v>
      </c>
      <c r="M8015" s="4" t="s">
        <v>26</v>
      </c>
      <c r="N8015">
        <v>2004</v>
      </c>
      <c r="O8015">
        <v>1618.89</v>
      </c>
      <c r="P8015">
        <v>3889</v>
      </c>
      <c r="Q8015" s="4" t="s">
        <v>23</v>
      </c>
      <c r="R8015" s="4" t="s">
        <v>24</v>
      </c>
      <c r="S8015">
        <v>47</v>
      </c>
    </row>
    <row r="8016" spans="1:19">
      <c r="A8016" s="4" t="s">
        <v>8223</v>
      </c>
      <c r="B8016" s="4" t="s">
        <v>256</v>
      </c>
      <c r="C8016" s="4" t="s">
        <v>179</v>
      </c>
      <c r="D8016" s="4" t="s">
        <v>79</v>
      </c>
      <c r="E8016" s="4" t="s">
        <v>172</v>
      </c>
      <c r="F8016" s="3">
        <v>43051</v>
      </c>
      <c r="G8016" s="3">
        <v>43100</v>
      </c>
      <c r="H8016">
        <v>567</v>
      </c>
      <c r="I8016" s="4" t="s">
        <v>9014</v>
      </c>
      <c r="J8016" s="4" t="s">
        <v>9015</v>
      </c>
      <c r="K8016" s="4" t="s">
        <v>9010</v>
      </c>
      <c r="L8016">
        <v>550</v>
      </c>
      <c r="M8016" s="4" t="s">
        <v>26</v>
      </c>
      <c r="N8016">
        <v>2002</v>
      </c>
      <c r="O8016">
        <v>3178.24</v>
      </c>
      <c r="P8016">
        <v>4540</v>
      </c>
      <c r="Q8016" s="4" t="s">
        <v>23</v>
      </c>
      <c r="R8016" s="4" t="s">
        <v>24</v>
      </c>
      <c r="S8016">
        <v>49</v>
      </c>
    </row>
    <row r="8017" spans="1:19">
      <c r="A8017" s="4" t="s">
        <v>8224</v>
      </c>
      <c r="B8017" s="4" t="s">
        <v>187</v>
      </c>
      <c r="C8017" s="4" t="s">
        <v>192</v>
      </c>
      <c r="D8017" s="4" t="s">
        <v>93</v>
      </c>
      <c r="E8017" s="4" t="s">
        <v>172</v>
      </c>
      <c r="F8017" s="3">
        <v>43051</v>
      </c>
      <c r="G8017" s="3">
        <v>43094</v>
      </c>
      <c r="H8017">
        <v>3836</v>
      </c>
      <c r="I8017" s="4" t="s">
        <v>9023</v>
      </c>
      <c r="J8017" s="4" t="s">
        <v>9024</v>
      </c>
      <c r="K8017" s="4" t="s">
        <v>9012</v>
      </c>
      <c r="L8017">
        <v>3393</v>
      </c>
      <c r="M8017" s="4" t="s">
        <v>73</v>
      </c>
      <c r="N8017">
        <v>1991</v>
      </c>
      <c r="O8017">
        <v>1012.72</v>
      </c>
      <c r="P8017">
        <v>3492</v>
      </c>
      <c r="Q8017" s="4" t="s">
        <v>94</v>
      </c>
      <c r="R8017" s="4" t="s">
        <v>24</v>
      </c>
      <c r="S8017">
        <v>43</v>
      </c>
    </row>
    <row r="8018" spans="1:19">
      <c r="A8018" s="4" t="s">
        <v>8225</v>
      </c>
      <c r="B8018" s="4" t="s">
        <v>244</v>
      </c>
      <c r="C8018" s="4" t="s">
        <v>199</v>
      </c>
      <c r="D8018" s="4" t="s">
        <v>100</v>
      </c>
      <c r="E8018" s="4" t="s">
        <v>172</v>
      </c>
      <c r="F8018" s="3">
        <v>43051</v>
      </c>
      <c r="G8018" s="3">
        <v>43053</v>
      </c>
      <c r="H8018">
        <v>5916</v>
      </c>
      <c r="I8018" s="4" t="s">
        <v>9016</v>
      </c>
      <c r="J8018" s="4" t="s">
        <v>9015</v>
      </c>
      <c r="K8018" s="4" t="s">
        <v>9010</v>
      </c>
      <c r="L8018">
        <v>5482</v>
      </c>
      <c r="M8018" s="4" t="s">
        <v>9322</v>
      </c>
      <c r="N8018">
        <v>1987</v>
      </c>
      <c r="O8018">
        <v>2938.67</v>
      </c>
      <c r="P8018">
        <v>8775</v>
      </c>
      <c r="Q8018" s="4" t="s">
        <v>101</v>
      </c>
      <c r="R8018" s="4" t="s">
        <v>24</v>
      </c>
      <c r="S8018">
        <v>2</v>
      </c>
    </row>
    <row r="8019" spans="1:19">
      <c r="A8019" s="4" t="s">
        <v>8226</v>
      </c>
      <c r="B8019" s="4" t="s">
        <v>201</v>
      </c>
      <c r="C8019" s="4" t="s">
        <v>171</v>
      </c>
      <c r="D8019" s="4" t="s">
        <v>38</v>
      </c>
      <c r="E8019" s="4" t="s">
        <v>172</v>
      </c>
      <c r="F8019" s="3">
        <v>43051</v>
      </c>
      <c r="G8019" s="3">
        <v>43061</v>
      </c>
      <c r="H8019">
        <v>938</v>
      </c>
      <c r="I8019" s="4" t="s">
        <v>9026</v>
      </c>
      <c r="J8019" s="4" t="s">
        <v>9024</v>
      </c>
      <c r="K8019" s="4" t="s">
        <v>9010</v>
      </c>
      <c r="L8019">
        <v>1096</v>
      </c>
      <c r="M8019" s="4" t="s">
        <v>39</v>
      </c>
      <c r="N8019">
        <v>1993</v>
      </c>
      <c r="O8019">
        <v>4269.8999999999996</v>
      </c>
      <c r="P8019">
        <v>6472</v>
      </c>
      <c r="Q8019" s="4" t="s">
        <v>23</v>
      </c>
      <c r="R8019" s="4" t="s">
        <v>40</v>
      </c>
      <c r="S8019">
        <v>10</v>
      </c>
    </row>
    <row r="8020" spans="1:19">
      <c r="A8020" s="4" t="s">
        <v>8227</v>
      </c>
      <c r="B8020" s="4" t="s">
        <v>201</v>
      </c>
      <c r="C8020" s="4" t="s">
        <v>171</v>
      </c>
      <c r="D8020" s="4" t="s">
        <v>82</v>
      </c>
      <c r="E8020" s="4" t="s">
        <v>172</v>
      </c>
      <c r="F8020" s="3">
        <v>43051</v>
      </c>
      <c r="G8020" s="3">
        <v>43054</v>
      </c>
      <c r="H8020">
        <v>1124</v>
      </c>
      <c r="I8020" s="4" t="s">
        <v>9026</v>
      </c>
      <c r="J8020" s="4" t="s">
        <v>9024</v>
      </c>
      <c r="K8020" s="4" t="s">
        <v>9010</v>
      </c>
      <c r="L8020">
        <v>1096</v>
      </c>
      <c r="M8020" s="4" t="s">
        <v>36</v>
      </c>
      <c r="N8020">
        <v>1982</v>
      </c>
      <c r="O8020">
        <v>11698.03</v>
      </c>
      <c r="P8020">
        <v>34288</v>
      </c>
      <c r="Q8020" s="4" t="s">
        <v>23</v>
      </c>
      <c r="R8020" s="4" t="s">
        <v>24</v>
      </c>
      <c r="S8020">
        <v>3</v>
      </c>
    </row>
    <row r="8021" spans="1:19">
      <c r="A8021" s="4" t="s">
        <v>8228</v>
      </c>
      <c r="B8021" s="4" t="s">
        <v>208</v>
      </c>
      <c r="C8021" s="4" t="s">
        <v>177</v>
      </c>
      <c r="D8021" s="4" t="s">
        <v>70</v>
      </c>
      <c r="E8021" s="4" t="s">
        <v>172</v>
      </c>
      <c r="F8021" s="3">
        <v>43051</v>
      </c>
      <c r="G8021" s="3">
        <v>43070</v>
      </c>
      <c r="H8021">
        <v>61</v>
      </c>
      <c r="I8021" s="4" t="s">
        <v>9014</v>
      </c>
      <c r="J8021" s="4" t="s">
        <v>9015</v>
      </c>
      <c r="K8021" s="4" t="s">
        <v>9012</v>
      </c>
      <c r="L8021">
        <v>55</v>
      </c>
      <c r="M8021" s="4" t="s">
        <v>55</v>
      </c>
      <c r="N8021">
        <v>2007</v>
      </c>
      <c r="O8021">
        <v>86.68</v>
      </c>
      <c r="P8021">
        <v>187</v>
      </c>
      <c r="Q8021" s="4" t="s">
        <v>23</v>
      </c>
      <c r="R8021" s="4" t="s">
        <v>56</v>
      </c>
      <c r="S8021">
        <v>19</v>
      </c>
    </row>
    <row r="8022" spans="1:19">
      <c r="A8022" s="4" t="s">
        <v>8229</v>
      </c>
      <c r="B8022" s="4" t="s">
        <v>185</v>
      </c>
      <c r="C8022" s="4" t="s">
        <v>177</v>
      </c>
      <c r="D8022" s="4" t="s">
        <v>54</v>
      </c>
      <c r="E8022" s="4" t="s">
        <v>197</v>
      </c>
      <c r="F8022" s="3">
        <v>43051</v>
      </c>
      <c r="G8022" s="3">
        <v>43093</v>
      </c>
      <c r="H8022">
        <v>0</v>
      </c>
      <c r="I8022" s="4" t="s">
        <v>9023</v>
      </c>
      <c r="J8022" s="4" t="s">
        <v>9024</v>
      </c>
      <c r="K8022" s="4" t="s">
        <v>9012</v>
      </c>
      <c r="L8022">
        <v>55</v>
      </c>
      <c r="M8022" s="4" t="s">
        <v>55</v>
      </c>
      <c r="N8022">
        <v>1995</v>
      </c>
      <c r="O8022">
        <v>1825.82</v>
      </c>
      <c r="P8022">
        <v>5595</v>
      </c>
      <c r="Q8022" s="4" t="s">
        <v>23</v>
      </c>
      <c r="R8022" s="4" t="s">
        <v>56</v>
      </c>
      <c r="S8022">
        <v>42</v>
      </c>
    </row>
    <row r="8023" spans="1:19">
      <c r="A8023" s="4" t="s">
        <v>8230</v>
      </c>
      <c r="B8023" s="4" t="s">
        <v>235</v>
      </c>
      <c r="C8023" s="4" t="s">
        <v>192</v>
      </c>
      <c r="D8023" s="4" t="s">
        <v>88</v>
      </c>
      <c r="E8023" s="4" t="s">
        <v>172</v>
      </c>
      <c r="F8023" s="3">
        <v>43051</v>
      </c>
      <c r="G8023" s="3">
        <v>43058</v>
      </c>
      <c r="H8023">
        <v>4011</v>
      </c>
      <c r="I8023" s="4" t="s">
        <v>9018</v>
      </c>
      <c r="J8023" s="4" t="s">
        <v>9019</v>
      </c>
      <c r="K8023" s="4" t="s">
        <v>9012</v>
      </c>
      <c r="L8023">
        <v>3393</v>
      </c>
      <c r="M8023" s="4" t="s">
        <v>46</v>
      </c>
      <c r="N8023">
        <v>1984</v>
      </c>
      <c r="O8023">
        <v>3027.46</v>
      </c>
      <c r="P8023">
        <v>9516</v>
      </c>
      <c r="Q8023" s="4" t="s">
        <v>89</v>
      </c>
      <c r="R8023" s="4" t="s">
        <v>24</v>
      </c>
      <c r="S8023">
        <v>7</v>
      </c>
    </row>
    <row r="8024" spans="1:19">
      <c r="A8024" s="4" t="s">
        <v>8231</v>
      </c>
      <c r="B8024" s="4" t="s">
        <v>181</v>
      </c>
      <c r="C8024" s="4" t="s">
        <v>171</v>
      </c>
      <c r="D8024" s="4" t="s">
        <v>75</v>
      </c>
      <c r="E8024" s="4" t="s">
        <v>197</v>
      </c>
      <c r="F8024" s="3">
        <v>43051</v>
      </c>
      <c r="G8024" s="3">
        <v>43054</v>
      </c>
      <c r="H8024">
        <v>0</v>
      </c>
      <c r="I8024" s="4" t="s">
        <v>9026</v>
      </c>
      <c r="J8024" s="4" t="s">
        <v>9024</v>
      </c>
      <c r="K8024" s="4" t="s">
        <v>9010</v>
      </c>
      <c r="L8024">
        <v>1096</v>
      </c>
      <c r="M8024" s="4" t="s">
        <v>73</v>
      </c>
      <c r="N8024">
        <v>1982</v>
      </c>
      <c r="O8024">
        <v>792.46</v>
      </c>
      <c r="P8024">
        <v>1299</v>
      </c>
      <c r="Q8024" s="4" t="s">
        <v>23</v>
      </c>
      <c r="R8024" s="4" t="s">
        <v>24</v>
      </c>
      <c r="S8024">
        <v>3</v>
      </c>
    </row>
    <row r="8025" spans="1:19">
      <c r="A8025" s="4" t="s">
        <v>8232</v>
      </c>
      <c r="B8025" s="4" t="s">
        <v>181</v>
      </c>
      <c r="C8025" s="4" t="s">
        <v>9011</v>
      </c>
      <c r="D8025" s="4" t="s">
        <v>98</v>
      </c>
      <c r="E8025" s="4" t="s">
        <v>172</v>
      </c>
      <c r="F8025" s="3">
        <v>43051</v>
      </c>
      <c r="G8025" s="3">
        <v>43056</v>
      </c>
      <c r="H8025">
        <v>5144</v>
      </c>
      <c r="I8025" s="4" t="s">
        <v>9026</v>
      </c>
      <c r="J8025" s="4" t="s">
        <v>9024</v>
      </c>
      <c r="K8025" s="4" t="s">
        <v>9010</v>
      </c>
      <c r="L8025">
        <v>4821</v>
      </c>
      <c r="M8025" s="4" t="s">
        <v>39</v>
      </c>
      <c r="N8025">
        <v>2002</v>
      </c>
      <c r="O8025">
        <v>349.81</v>
      </c>
      <c r="P8025">
        <v>315</v>
      </c>
      <c r="Q8025" s="4" t="s">
        <v>23</v>
      </c>
      <c r="R8025" s="4" t="s">
        <v>24</v>
      </c>
      <c r="S8025">
        <v>5</v>
      </c>
    </row>
    <row r="8026" spans="1:19">
      <c r="A8026" s="4" t="s">
        <v>8233</v>
      </c>
      <c r="B8026" s="4" t="s">
        <v>261</v>
      </c>
      <c r="C8026" s="4" t="s">
        <v>179</v>
      </c>
      <c r="D8026" s="4" t="s">
        <v>130</v>
      </c>
      <c r="E8026" s="4" t="s">
        <v>172</v>
      </c>
      <c r="F8026" s="3">
        <v>43052</v>
      </c>
      <c r="G8026" s="3">
        <v>43063</v>
      </c>
      <c r="H8026">
        <v>493</v>
      </c>
      <c r="I8026" s="4" t="s">
        <v>9021</v>
      </c>
      <c r="J8026" s="4" t="s">
        <v>9019</v>
      </c>
      <c r="K8026" s="4" t="s">
        <v>9010</v>
      </c>
      <c r="L8026">
        <v>550</v>
      </c>
      <c r="M8026" s="4" t="s">
        <v>36</v>
      </c>
      <c r="N8026">
        <v>1979</v>
      </c>
      <c r="O8026">
        <v>4478.47</v>
      </c>
      <c r="P8026">
        <v>13809</v>
      </c>
      <c r="Q8026" s="4" t="s">
        <v>23</v>
      </c>
      <c r="R8026" s="4" t="s">
        <v>24</v>
      </c>
      <c r="S8026">
        <v>11</v>
      </c>
    </row>
    <row r="8027" spans="1:19">
      <c r="A8027" s="4" t="s">
        <v>8234</v>
      </c>
      <c r="B8027" s="4" t="s">
        <v>246</v>
      </c>
      <c r="C8027" s="4" t="s">
        <v>179</v>
      </c>
      <c r="D8027" s="4" t="s">
        <v>83</v>
      </c>
      <c r="E8027" s="4" t="s">
        <v>197</v>
      </c>
      <c r="F8027" s="3">
        <v>43052</v>
      </c>
      <c r="G8027" s="3">
        <v>43062</v>
      </c>
      <c r="H8027">
        <v>0</v>
      </c>
      <c r="I8027" s="4" t="s">
        <v>9021</v>
      </c>
      <c r="J8027" s="4" t="s">
        <v>9019</v>
      </c>
      <c r="K8027" s="4" t="s">
        <v>9010</v>
      </c>
      <c r="L8027">
        <v>550</v>
      </c>
      <c r="M8027" s="4" t="s">
        <v>33</v>
      </c>
      <c r="N8027">
        <v>2004</v>
      </c>
      <c r="O8027">
        <v>702.72</v>
      </c>
      <c r="P8027">
        <v>1831</v>
      </c>
      <c r="Q8027" s="4" t="s">
        <v>23</v>
      </c>
      <c r="R8027" s="4" t="s">
        <v>24</v>
      </c>
      <c r="S8027">
        <v>10</v>
      </c>
    </row>
    <row r="8028" spans="1:19">
      <c r="A8028" s="4" t="s">
        <v>8235</v>
      </c>
      <c r="B8028" s="4" t="s">
        <v>210</v>
      </c>
      <c r="C8028" s="4" t="s">
        <v>171</v>
      </c>
      <c r="D8028" s="4" t="s">
        <v>83</v>
      </c>
      <c r="E8028" s="4" t="s">
        <v>172</v>
      </c>
      <c r="F8028" s="3">
        <v>43052</v>
      </c>
      <c r="G8028" s="3">
        <v>43059</v>
      </c>
      <c r="H8028">
        <v>1224</v>
      </c>
      <c r="I8028" s="4" t="s">
        <v>9021</v>
      </c>
      <c r="J8028" s="4" t="s">
        <v>9019</v>
      </c>
      <c r="K8028" s="4" t="s">
        <v>9010</v>
      </c>
      <c r="L8028">
        <v>1096</v>
      </c>
      <c r="M8028" s="4" t="s">
        <v>33</v>
      </c>
      <c r="N8028">
        <v>2004</v>
      </c>
      <c r="O8028">
        <v>702.72</v>
      </c>
      <c r="P8028">
        <v>1831</v>
      </c>
      <c r="Q8028" s="4" t="s">
        <v>23</v>
      </c>
      <c r="R8028" s="4" t="s">
        <v>24</v>
      </c>
      <c r="S8028">
        <v>7</v>
      </c>
    </row>
    <row r="8029" spans="1:19">
      <c r="A8029" s="4" t="s">
        <v>8236</v>
      </c>
      <c r="B8029" s="4" t="s">
        <v>343</v>
      </c>
      <c r="C8029" s="4" t="s">
        <v>179</v>
      </c>
      <c r="D8029" s="4" t="s">
        <v>79</v>
      </c>
      <c r="E8029" s="4" t="s">
        <v>197</v>
      </c>
      <c r="F8029" s="3">
        <v>43052</v>
      </c>
      <c r="G8029" s="3">
        <v>43060</v>
      </c>
      <c r="H8029">
        <v>0</v>
      </c>
      <c r="I8029" s="4" t="s">
        <v>9016</v>
      </c>
      <c r="J8029" s="4" t="s">
        <v>9015</v>
      </c>
      <c r="K8029" s="4" t="s">
        <v>9010</v>
      </c>
      <c r="L8029">
        <v>550</v>
      </c>
      <c r="M8029" s="4" t="s">
        <v>26</v>
      </c>
      <c r="N8029">
        <v>2002</v>
      </c>
      <c r="O8029">
        <v>3178.24</v>
      </c>
      <c r="P8029">
        <v>4540</v>
      </c>
      <c r="Q8029" s="4" t="s">
        <v>23</v>
      </c>
      <c r="R8029" s="4" t="s">
        <v>24</v>
      </c>
      <c r="S8029">
        <v>8</v>
      </c>
    </row>
    <row r="8030" spans="1:19">
      <c r="A8030" s="4" t="s">
        <v>8237</v>
      </c>
      <c r="B8030" s="4" t="s">
        <v>219</v>
      </c>
      <c r="C8030" s="4" t="s">
        <v>179</v>
      </c>
      <c r="D8030" s="4" t="s">
        <v>84</v>
      </c>
      <c r="E8030" s="4" t="s">
        <v>197</v>
      </c>
      <c r="F8030" s="3">
        <v>43052</v>
      </c>
      <c r="G8030" s="3">
        <v>43053</v>
      </c>
      <c r="H8030">
        <v>0</v>
      </c>
      <c r="I8030" s="4" t="s">
        <v>9026</v>
      </c>
      <c r="J8030" s="4" t="s">
        <v>9024</v>
      </c>
      <c r="K8030" s="4" t="s">
        <v>9010</v>
      </c>
      <c r="L8030">
        <v>550</v>
      </c>
      <c r="M8030" s="4" t="s">
        <v>9322</v>
      </c>
      <c r="N8030">
        <v>1980</v>
      </c>
      <c r="O8030">
        <v>7708.38</v>
      </c>
      <c r="P8030">
        <v>13756</v>
      </c>
      <c r="Q8030" s="4" t="s">
        <v>23</v>
      </c>
      <c r="R8030" s="4" t="s">
        <v>24</v>
      </c>
      <c r="S8030">
        <v>1</v>
      </c>
    </row>
    <row r="8031" spans="1:19">
      <c r="A8031" s="4" t="s">
        <v>8238</v>
      </c>
      <c r="B8031" s="4" t="s">
        <v>219</v>
      </c>
      <c r="C8031" s="4" t="s">
        <v>9011</v>
      </c>
      <c r="D8031" s="4" t="s">
        <v>76</v>
      </c>
      <c r="E8031" s="4" t="s">
        <v>197</v>
      </c>
      <c r="F8031" s="3">
        <v>43052</v>
      </c>
      <c r="G8031" s="3">
        <v>43069</v>
      </c>
      <c r="H8031">
        <v>0</v>
      </c>
      <c r="I8031" s="4" t="s">
        <v>9026</v>
      </c>
      <c r="J8031" s="4" t="s">
        <v>9024</v>
      </c>
      <c r="K8031" s="4" t="s">
        <v>9010</v>
      </c>
      <c r="L8031">
        <v>4821</v>
      </c>
      <c r="M8031" s="4" t="s">
        <v>9322</v>
      </c>
      <c r="N8031">
        <v>1997</v>
      </c>
      <c r="O8031">
        <v>8170.38</v>
      </c>
      <c r="P8031">
        <v>16499</v>
      </c>
      <c r="Q8031" s="4" t="s">
        <v>77</v>
      </c>
      <c r="R8031" s="4" t="s">
        <v>24</v>
      </c>
      <c r="S8031">
        <v>17</v>
      </c>
    </row>
    <row r="8032" spans="1:19">
      <c r="A8032" s="4" t="s">
        <v>8239</v>
      </c>
      <c r="B8032" s="4" t="s">
        <v>256</v>
      </c>
      <c r="C8032" s="4" t="s">
        <v>179</v>
      </c>
      <c r="D8032" s="4" t="s">
        <v>111</v>
      </c>
      <c r="E8032" s="4" t="s">
        <v>197</v>
      </c>
      <c r="F8032" s="3">
        <v>43052</v>
      </c>
      <c r="G8032" s="3">
        <v>43058</v>
      </c>
      <c r="H8032">
        <v>0</v>
      </c>
      <c r="I8032" s="4" t="s">
        <v>9014</v>
      </c>
      <c r="J8032" s="4" t="s">
        <v>9015</v>
      </c>
      <c r="K8032" s="4" t="s">
        <v>9010</v>
      </c>
      <c r="L8032">
        <v>550</v>
      </c>
      <c r="M8032" s="4" t="s">
        <v>33</v>
      </c>
      <c r="N8032">
        <v>1988</v>
      </c>
      <c r="O8032">
        <v>1376.8</v>
      </c>
      <c r="P8032">
        <v>1165</v>
      </c>
      <c r="Q8032" s="4" t="s">
        <v>112</v>
      </c>
      <c r="R8032" s="4" t="s">
        <v>24</v>
      </c>
      <c r="S8032">
        <v>6</v>
      </c>
    </row>
    <row r="8033" spans="1:19">
      <c r="A8033" s="4" t="s">
        <v>8240</v>
      </c>
      <c r="B8033" s="4" t="s">
        <v>201</v>
      </c>
      <c r="C8033" s="4" t="s">
        <v>171</v>
      </c>
      <c r="D8033" s="4" t="s">
        <v>24</v>
      </c>
      <c r="E8033" s="4" t="s">
        <v>193</v>
      </c>
      <c r="F8033" s="3">
        <v>43052</v>
      </c>
      <c r="G8033" s="3"/>
      <c r="I8033" s="4" t="s">
        <v>9026</v>
      </c>
      <c r="J8033" s="4" t="s">
        <v>9024</v>
      </c>
      <c r="K8033" s="4" t="s">
        <v>9010</v>
      </c>
      <c r="L8033">
        <v>1096</v>
      </c>
      <c r="M8033" s="4"/>
      <c r="Q8033" s="4"/>
      <c r="R8033" s="4"/>
    </row>
    <row r="8034" spans="1:19">
      <c r="A8034" s="4" t="s">
        <v>8241</v>
      </c>
      <c r="B8034" s="4" t="s">
        <v>183</v>
      </c>
      <c r="C8034" s="4" t="s">
        <v>199</v>
      </c>
      <c r="D8034" s="4" t="s">
        <v>119</v>
      </c>
      <c r="E8034" s="4" t="s">
        <v>172</v>
      </c>
      <c r="F8034" s="3">
        <v>43053</v>
      </c>
      <c r="G8034" s="3">
        <v>43054</v>
      </c>
      <c r="H8034">
        <v>5276</v>
      </c>
      <c r="I8034" s="4" t="s">
        <v>9014</v>
      </c>
      <c r="J8034" s="4" t="s">
        <v>9015</v>
      </c>
      <c r="K8034" s="4" t="s">
        <v>9010</v>
      </c>
      <c r="L8034">
        <v>5482</v>
      </c>
      <c r="M8034" s="4" t="s">
        <v>55</v>
      </c>
      <c r="N8034">
        <v>1988</v>
      </c>
      <c r="O8034">
        <v>5266.09</v>
      </c>
      <c r="P8034">
        <v>8595</v>
      </c>
      <c r="Q8034" s="4" t="s">
        <v>23</v>
      </c>
      <c r="R8034" s="4" t="s">
        <v>56</v>
      </c>
      <c r="S8034">
        <v>1</v>
      </c>
    </row>
    <row r="8035" spans="1:19">
      <c r="A8035" s="4" t="s">
        <v>8242</v>
      </c>
      <c r="B8035" s="4" t="s">
        <v>210</v>
      </c>
      <c r="C8035" s="4" t="s">
        <v>171</v>
      </c>
      <c r="D8035" s="4" t="s">
        <v>37</v>
      </c>
      <c r="E8035" s="4" t="s">
        <v>193</v>
      </c>
      <c r="F8035" s="3">
        <v>43053</v>
      </c>
      <c r="G8035" s="3"/>
      <c r="I8035" s="4" t="s">
        <v>9021</v>
      </c>
      <c r="J8035" s="4" t="s">
        <v>9019</v>
      </c>
      <c r="K8035" s="4" t="s">
        <v>9010</v>
      </c>
      <c r="L8035">
        <v>1096</v>
      </c>
      <c r="M8035" s="4" t="s">
        <v>33</v>
      </c>
      <c r="N8035">
        <v>2001</v>
      </c>
      <c r="O8035">
        <v>718.62</v>
      </c>
      <c r="P8035">
        <v>2448</v>
      </c>
      <c r="Q8035" s="4" t="s">
        <v>23</v>
      </c>
      <c r="R8035" s="4" t="s">
        <v>24</v>
      </c>
    </row>
    <row r="8036" spans="1:19">
      <c r="A8036" s="4" t="s">
        <v>8243</v>
      </c>
      <c r="B8036" s="4" t="s">
        <v>237</v>
      </c>
      <c r="C8036" s="4" t="s">
        <v>199</v>
      </c>
      <c r="D8036" s="4" t="s">
        <v>31</v>
      </c>
      <c r="E8036" s="4" t="s">
        <v>197</v>
      </c>
      <c r="F8036" s="3">
        <v>43053</v>
      </c>
      <c r="G8036" s="3">
        <v>43067</v>
      </c>
      <c r="H8036">
        <v>0</v>
      </c>
      <c r="I8036" s="4" t="s">
        <v>9018</v>
      </c>
      <c r="J8036" s="4" t="s">
        <v>9019</v>
      </c>
      <c r="K8036" s="4" t="s">
        <v>9010</v>
      </c>
      <c r="L8036">
        <v>5482</v>
      </c>
      <c r="M8036" s="4" t="s">
        <v>26</v>
      </c>
      <c r="N8036">
        <v>1991</v>
      </c>
      <c r="O8036">
        <v>326.82</v>
      </c>
      <c r="P8036">
        <v>1016</v>
      </c>
      <c r="Q8036" s="4" t="s">
        <v>23</v>
      </c>
      <c r="R8036" s="4" t="s">
        <v>24</v>
      </c>
      <c r="S8036">
        <v>14</v>
      </c>
    </row>
    <row r="8037" spans="1:19">
      <c r="A8037" s="4" t="s">
        <v>8244</v>
      </c>
      <c r="B8037" s="4" t="s">
        <v>196</v>
      </c>
      <c r="C8037" s="4" t="s">
        <v>171</v>
      </c>
      <c r="D8037" s="4" t="s">
        <v>85</v>
      </c>
      <c r="E8037" s="4" t="s">
        <v>197</v>
      </c>
      <c r="F8037" s="3">
        <v>43053</v>
      </c>
      <c r="G8037" s="3">
        <v>43059</v>
      </c>
      <c r="H8037">
        <v>0</v>
      </c>
      <c r="I8037" s="4" t="s">
        <v>9016</v>
      </c>
      <c r="J8037" s="4" t="s">
        <v>9015</v>
      </c>
      <c r="K8037" s="4" t="s">
        <v>9010</v>
      </c>
      <c r="L8037">
        <v>1096</v>
      </c>
      <c r="M8037" s="4" t="s">
        <v>46</v>
      </c>
      <c r="N8037">
        <v>1985</v>
      </c>
      <c r="O8037">
        <v>375.43</v>
      </c>
      <c r="P8037">
        <v>1190</v>
      </c>
      <c r="Q8037" s="4" t="s">
        <v>23</v>
      </c>
      <c r="R8037" s="4" t="s">
        <v>24</v>
      </c>
      <c r="S8037">
        <v>6</v>
      </c>
    </row>
    <row r="8038" spans="1:19">
      <c r="A8038" s="4" t="s">
        <v>8245</v>
      </c>
      <c r="B8038" s="4" t="s">
        <v>203</v>
      </c>
      <c r="C8038" s="4" t="s">
        <v>192</v>
      </c>
      <c r="D8038" s="4" t="s">
        <v>105</v>
      </c>
      <c r="E8038" s="4" t="s">
        <v>197</v>
      </c>
      <c r="F8038" s="3">
        <v>43053</v>
      </c>
      <c r="G8038" s="3">
        <v>43062</v>
      </c>
      <c r="H8038">
        <v>0</v>
      </c>
      <c r="I8038" s="4" t="s">
        <v>9023</v>
      </c>
      <c r="J8038" s="4" t="s">
        <v>9024</v>
      </c>
      <c r="K8038" s="4" t="s">
        <v>9012</v>
      </c>
      <c r="L8038">
        <v>3393</v>
      </c>
      <c r="M8038" s="4" t="s">
        <v>36</v>
      </c>
      <c r="N8038">
        <v>1996</v>
      </c>
      <c r="O8038">
        <v>6354.87</v>
      </c>
      <c r="P8038">
        <v>16780</v>
      </c>
      <c r="Q8038" s="4" t="s">
        <v>23</v>
      </c>
      <c r="R8038" s="4" t="s">
        <v>35</v>
      </c>
      <c r="S8038">
        <v>9</v>
      </c>
    </row>
    <row r="8039" spans="1:19">
      <c r="A8039" s="4" t="s">
        <v>8246</v>
      </c>
      <c r="B8039" s="4" t="s">
        <v>191</v>
      </c>
      <c r="C8039" s="4" t="s">
        <v>179</v>
      </c>
      <c r="D8039" s="4" t="s">
        <v>124</v>
      </c>
      <c r="E8039" s="4" t="s">
        <v>197</v>
      </c>
      <c r="F8039" s="3">
        <v>43053</v>
      </c>
      <c r="G8039" s="3">
        <v>43055</v>
      </c>
      <c r="H8039">
        <v>0</v>
      </c>
      <c r="I8039" s="4" t="s">
        <v>9026</v>
      </c>
      <c r="J8039" s="4" t="s">
        <v>9024</v>
      </c>
      <c r="K8039" s="4" t="s">
        <v>9010</v>
      </c>
      <c r="L8039">
        <v>550</v>
      </c>
      <c r="M8039" s="4" t="s">
        <v>60</v>
      </c>
      <c r="N8039">
        <v>1983</v>
      </c>
      <c r="O8039">
        <v>2871.35</v>
      </c>
      <c r="P8039">
        <v>9561</v>
      </c>
      <c r="Q8039" s="4" t="s">
        <v>23</v>
      </c>
      <c r="R8039" s="4" t="s">
        <v>24</v>
      </c>
      <c r="S8039">
        <v>2</v>
      </c>
    </row>
    <row r="8040" spans="1:19">
      <c r="A8040" s="4" t="s">
        <v>8247</v>
      </c>
      <c r="B8040" s="4" t="s">
        <v>244</v>
      </c>
      <c r="C8040" s="4" t="s">
        <v>171</v>
      </c>
      <c r="D8040" s="4" t="s">
        <v>103</v>
      </c>
      <c r="E8040" s="4" t="s">
        <v>172</v>
      </c>
      <c r="F8040" s="3">
        <v>43053</v>
      </c>
      <c r="G8040" s="3">
        <v>43062</v>
      </c>
      <c r="H8040">
        <v>947</v>
      </c>
      <c r="I8040" s="4" t="s">
        <v>9016</v>
      </c>
      <c r="J8040" s="4" t="s">
        <v>9015</v>
      </c>
      <c r="K8040" s="4" t="s">
        <v>9010</v>
      </c>
      <c r="L8040">
        <v>1096</v>
      </c>
      <c r="M8040" s="4" t="s">
        <v>26</v>
      </c>
      <c r="N8040">
        <v>1992</v>
      </c>
      <c r="O8040">
        <v>3922.42</v>
      </c>
      <c r="P8040">
        <v>6837</v>
      </c>
      <c r="Q8040" s="4" t="s">
        <v>23</v>
      </c>
      <c r="R8040" s="4" t="s">
        <v>24</v>
      </c>
      <c r="S8040">
        <v>9</v>
      </c>
    </row>
    <row r="8041" spans="1:19">
      <c r="A8041" s="4" t="s">
        <v>8248</v>
      </c>
      <c r="B8041" s="4" t="s">
        <v>232</v>
      </c>
      <c r="C8041" s="4" t="s">
        <v>199</v>
      </c>
      <c r="D8041" s="4" t="s">
        <v>84</v>
      </c>
      <c r="E8041" s="4" t="s">
        <v>197</v>
      </c>
      <c r="F8041" s="3">
        <v>43053</v>
      </c>
      <c r="G8041" s="3">
        <v>43062</v>
      </c>
      <c r="H8041">
        <v>0</v>
      </c>
      <c r="I8041" s="4" t="s">
        <v>9021</v>
      </c>
      <c r="J8041" s="4" t="s">
        <v>9019</v>
      </c>
      <c r="K8041" s="4" t="s">
        <v>9010</v>
      </c>
      <c r="L8041">
        <v>5482</v>
      </c>
      <c r="M8041" s="4" t="s">
        <v>9322</v>
      </c>
      <c r="N8041">
        <v>1980</v>
      </c>
      <c r="O8041">
        <v>7708.38</v>
      </c>
      <c r="P8041">
        <v>13756</v>
      </c>
      <c r="Q8041" s="4" t="s">
        <v>23</v>
      </c>
      <c r="R8041" s="4" t="s">
        <v>24</v>
      </c>
      <c r="S8041">
        <v>9</v>
      </c>
    </row>
    <row r="8042" spans="1:19">
      <c r="A8042" s="4" t="s">
        <v>8249</v>
      </c>
      <c r="B8042" s="4" t="s">
        <v>216</v>
      </c>
      <c r="C8042" s="4" t="s">
        <v>192</v>
      </c>
      <c r="D8042" s="4" t="s">
        <v>83</v>
      </c>
      <c r="E8042" s="4" t="s">
        <v>172</v>
      </c>
      <c r="F8042" s="3">
        <v>43053</v>
      </c>
      <c r="G8042" s="3">
        <v>43068</v>
      </c>
      <c r="H8042">
        <v>3342</v>
      </c>
      <c r="I8042" s="4" t="s">
        <v>9018</v>
      </c>
      <c r="J8042" s="4" t="s">
        <v>9019</v>
      </c>
      <c r="K8042" s="4" t="s">
        <v>9012</v>
      </c>
      <c r="L8042">
        <v>3393</v>
      </c>
      <c r="M8042" s="4" t="s">
        <v>33</v>
      </c>
      <c r="N8042">
        <v>2004</v>
      </c>
      <c r="O8042">
        <v>702.72</v>
      </c>
      <c r="P8042">
        <v>1831</v>
      </c>
      <c r="Q8042" s="4" t="s">
        <v>23</v>
      </c>
      <c r="R8042" s="4" t="s">
        <v>24</v>
      </c>
      <c r="S8042">
        <v>15</v>
      </c>
    </row>
    <row r="8043" spans="1:19">
      <c r="A8043" s="4" t="s">
        <v>8250</v>
      </c>
      <c r="B8043" s="4" t="s">
        <v>261</v>
      </c>
      <c r="C8043" s="4" t="s">
        <v>199</v>
      </c>
      <c r="D8043" s="4" t="s">
        <v>63</v>
      </c>
      <c r="E8043" s="4" t="s">
        <v>172</v>
      </c>
      <c r="F8043" s="3">
        <v>43054</v>
      </c>
      <c r="G8043" s="3">
        <v>43099</v>
      </c>
      <c r="H8043">
        <v>5610</v>
      </c>
      <c r="I8043" s="4" t="s">
        <v>9021</v>
      </c>
      <c r="J8043" s="4" t="s">
        <v>9019</v>
      </c>
      <c r="K8043" s="4" t="s">
        <v>9010</v>
      </c>
      <c r="L8043">
        <v>5482</v>
      </c>
      <c r="M8043" s="4" t="s">
        <v>33</v>
      </c>
      <c r="N8043">
        <v>1995</v>
      </c>
      <c r="O8043">
        <v>5158.71</v>
      </c>
      <c r="P8043">
        <v>17479</v>
      </c>
      <c r="Q8043" s="4" t="s">
        <v>64</v>
      </c>
      <c r="R8043" s="4" t="s">
        <v>24</v>
      </c>
      <c r="S8043">
        <v>45</v>
      </c>
    </row>
    <row r="8044" spans="1:19">
      <c r="A8044" s="4" t="s">
        <v>8251</v>
      </c>
      <c r="B8044" s="4" t="s">
        <v>246</v>
      </c>
      <c r="C8044" s="4" t="s">
        <v>192</v>
      </c>
      <c r="D8044" s="4" t="s">
        <v>42</v>
      </c>
      <c r="E8044" s="4" t="s">
        <v>197</v>
      </c>
      <c r="F8044" s="3">
        <v>43054</v>
      </c>
      <c r="G8044" s="3">
        <v>43084</v>
      </c>
      <c r="H8044">
        <v>0</v>
      </c>
      <c r="I8044" s="4" t="s">
        <v>9021</v>
      </c>
      <c r="J8044" s="4" t="s">
        <v>9019</v>
      </c>
      <c r="K8044" s="4" t="s">
        <v>9012</v>
      </c>
      <c r="L8044">
        <v>3393</v>
      </c>
      <c r="M8044" s="4" t="s">
        <v>26</v>
      </c>
      <c r="N8044">
        <v>2017</v>
      </c>
      <c r="O8044">
        <v>4.54</v>
      </c>
      <c r="P8044">
        <v>9</v>
      </c>
      <c r="Q8044" s="4" t="s">
        <v>23</v>
      </c>
      <c r="R8044" s="4" t="s">
        <v>24</v>
      </c>
      <c r="S8044">
        <v>30</v>
      </c>
    </row>
    <row r="8045" spans="1:19">
      <c r="A8045" s="4" t="s">
        <v>8252</v>
      </c>
      <c r="B8045" s="4" t="s">
        <v>246</v>
      </c>
      <c r="C8045" s="4" t="s">
        <v>179</v>
      </c>
      <c r="D8045" s="4" t="s">
        <v>50</v>
      </c>
      <c r="E8045" s="4" t="s">
        <v>172</v>
      </c>
      <c r="F8045" s="3">
        <v>43054</v>
      </c>
      <c r="G8045" s="3">
        <v>43069</v>
      </c>
      <c r="H8045">
        <v>557</v>
      </c>
      <c r="I8045" s="4" t="s">
        <v>9021</v>
      </c>
      <c r="J8045" s="4" t="s">
        <v>9019</v>
      </c>
      <c r="K8045" s="4" t="s">
        <v>9010</v>
      </c>
      <c r="L8045">
        <v>550</v>
      </c>
      <c r="M8045" s="4" t="s">
        <v>9322</v>
      </c>
      <c r="N8045">
        <v>1992</v>
      </c>
      <c r="O8045">
        <v>1712.68</v>
      </c>
      <c r="P8045">
        <v>3194</v>
      </c>
      <c r="Q8045" s="4" t="s">
        <v>23</v>
      </c>
      <c r="R8045" s="4" t="s">
        <v>21</v>
      </c>
      <c r="S8045">
        <v>15</v>
      </c>
    </row>
    <row r="8046" spans="1:19">
      <c r="A8046" s="4" t="s">
        <v>8253</v>
      </c>
      <c r="B8046" s="4" t="s">
        <v>174</v>
      </c>
      <c r="C8046" s="4" t="s">
        <v>9011</v>
      </c>
      <c r="D8046" s="4" t="s">
        <v>92</v>
      </c>
      <c r="E8046" s="4" t="s">
        <v>197</v>
      </c>
      <c r="F8046" s="3">
        <v>43054</v>
      </c>
      <c r="G8046" s="3">
        <v>43059</v>
      </c>
      <c r="H8046">
        <v>0</v>
      </c>
      <c r="I8046" s="4" t="s">
        <v>9016</v>
      </c>
      <c r="J8046" s="4" t="s">
        <v>9015</v>
      </c>
      <c r="K8046" s="4" t="s">
        <v>9010</v>
      </c>
      <c r="L8046">
        <v>4821</v>
      </c>
      <c r="M8046" s="4" t="s">
        <v>73</v>
      </c>
      <c r="N8046">
        <v>1997</v>
      </c>
      <c r="O8046">
        <v>2041.73</v>
      </c>
      <c r="P8046">
        <v>5276</v>
      </c>
      <c r="Q8046" s="4" t="s">
        <v>23</v>
      </c>
      <c r="R8046" s="4" t="s">
        <v>24</v>
      </c>
      <c r="S8046">
        <v>5</v>
      </c>
    </row>
    <row r="8047" spans="1:19">
      <c r="A8047" s="4" t="s">
        <v>8254</v>
      </c>
      <c r="B8047" s="4" t="s">
        <v>174</v>
      </c>
      <c r="C8047" s="4" t="s">
        <v>9011</v>
      </c>
      <c r="D8047" s="4" t="s">
        <v>45</v>
      </c>
      <c r="E8047" s="4" t="s">
        <v>172</v>
      </c>
      <c r="F8047" s="3">
        <v>43054</v>
      </c>
      <c r="G8047" s="3">
        <v>43069</v>
      </c>
      <c r="H8047">
        <v>5600</v>
      </c>
      <c r="I8047" s="4" t="s">
        <v>9016</v>
      </c>
      <c r="J8047" s="4" t="s">
        <v>9015</v>
      </c>
      <c r="K8047" s="4" t="s">
        <v>9010</v>
      </c>
      <c r="L8047">
        <v>4821</v>
      </c>
      <c r="M8047" s="4" t="s">
        <v>46</v>
      </c>
      <c r="N8047">
        <v>1995</v>
      </c>
      <c r="O8047">
        <v>2173.98</v>
      </c>
      <c r="P8047">
        <v>2928</v>
      </c>
      <c r="Q8047" s="4" t="s">
        <v>23</v>
      </c>
      <c r="R8047" s="4" t="s">
        <v>47</v>
      </c>
      <c r="S8047">
        <v>15</v>
      </c>
    </row>
    <row r="8048" spans="1:19">
      <c r="A8048" s="4" t="s">
        <v>8255</v>
      </c>
      <c r="B8048" s="4" t="s">
        <v>263</v>
      </c>
      <c r="C8048" s="4" t="s">
        <v>9011</v>
      </c>
      <c r="D8048" s="4" t="s">
        <v>21</v>
      </c>
      <c r="E8048" s="4" t="s">
        <v>172</v>
      </c>
      <c r="F8048" s="3">
        <v>43054</v>
      </c>
      <c r="G8048" s="3">
        <v>43096</v>
      </c>
      <c r="H8048">
        <v>4980</v>
      </c>
      <c r="I8048" s="4" t="s">
        <v>9021</v>
      </c>
      <c r="J8048" s="4" t="s">
        <v>9019</v>
      </c>
      <c r="K8048" s="4" t="s">
        <v>9010</v>
      </c>
      <c r="L8048">
        <v>4821</v>
      </c>
      <c r="M8048" s="4" t="s">
        <v>9322</v>
      </c>
      <c r="N8048">
        <v>1996</v>
      </c>
      <c r="O8048">
        <v>1100.04</v>
      </c>
      <c r="P8048">
        <v>2822</v>
      </c>
      <c r="Q8048" s="4" t="s">
        <v>23</v>
      </c>
      <c r="R8048" s="4" t="s">
        <v>24</v>
      </c>
      <c r="S8048">
        <v>42</v>
      </c>
    </row>
    <row r="8049" spans="1:19">
      <c r="A8049" s="4" t="s">
        <v>8256</v>
      </c>
      <c r="B8049" s="4" t="s">
        <v>219</v>
      </c>
      <c r="C8049" s="4" t="s">
        <v>177</v>
      </c>
      <c r="D8049" s="4" t="s">
        <v>105</v>
      </c>
      <c r="E8049" s="4" t="s">
        <v>193</v>
      </c>
      <c r="F8049" s="3">
        <v>43054</v>
      </c>
      <c r="G8049" s="3"/>
      <c r="I8049" s="4" t="s">
        <v>9026</v>
      </c>
      <c r="J8049" s="4" t="s">
        <v>9024</v>
      </c>
      <c r="K8049" s="4" t="s">
        <v>9012</v>
      </c>
      <c r="L8049">
        <v>55</v>
      </c>
      <c r="M8049" s="4" t="s">
        <v>36</v>
      </c>
      <c r="N8049">
        <v>1996</v>
      </c>
      <c r="O8049">
        <v>6354.87</v>
      </c>
      <c r="P8049">
        <v>16780</v>
      </c>
      <c r="Q8049" s="4" t="s">
        <v>23</v>
      </c>
      <c r="R8049" s="4" t="s">
        <v>35</v>
      </c>
    </row>
    <row r="8050" spans="1:19">
      <c r="A8050" s="4" t="s">
        <v>8257</v>
      </c>
      <c r="B8050" s="4" t="s">
        <v>219</v>
      </c>
      <c r="C8050" s="4" t="s">
        <v>9011</v>
      </c>
      <c r="D8050" s="4" t="s">
        <v>82</v>
      </c>
      <c r="E8050" s="4" t="s">
        <v>197</v>
      </c>
      <c r="F8050" s="3">
        <v>43054</v>
      </c>
      <c r="G8050" s="3">
        <v>43061</v>
      </c>
      <c r="H8050">
        <v>0</v>
      </c>
      <c r="I8050" s="4" t="s">
        <v>9026</v>
      </c>
      <c r="J8050" s="4" t="s">
        <v>9024</v>
      </c>
      <c r="K8050" s="4" t="s">
        <v>9010</v>
      </c>
      <c r="L8050">
        <v>4821</v>
      </c>
      <c r="M8050" s="4" t="s">
        <v>36</v>
      </c>
      <c r="N8050">
        <v>1982</v>
      </c>
      <c r="O8050">
        <v>11698.03</v>
      </c>
      <c r="P8050">
        <v>34288</v>
      </c>
      <c r="Q8050" s="4" t="s">
        <v>23</v>
      </c>
      <c r="R8050" s="4" t="s">
        <v>24</v>
      </c>
      <c r="S8050">
        <v>7</v>
      </c>
    </row>
    <row r="8051" spans="1:19">
      <c r="A8051" s="4" t="s">
        <v>8258</v>
      </c>
      <c r="B8051" s="4" t="s">
        <v>230</v>
      </c>
      <c r="C8051" s="4" t="s">
        <v>179</v>
      </c>
      <c r="D8051" s="4" t="s">
        <v>84</v>
      </c>
      <c r="E8051" s="4" t="s">
        <v>197</v>
      </c>
      <c r="F8051" s="3">
        <v>43054</v>
      </c>
      <c r="G8051" s="3">
        <v>43067</v>
      </c>
      <c r="H8051">
        <v>0</v>
      </c>
      <c r="I8051" s="4" t="s">
        <v>9026</v>
      </c>
      <c r="J8051" s="4" t="s">
        <v>9024</v>
      </c>
      <c r="K8051" s="4" t="s">
        <v>9010</v>
      </c>
      <c r="L8051">
        <v>550</v>
      </c>
      <c r="M8051" s="4" t="s">
        <v>9322</v>
      </c>
      <c r="N8051">
        <v>1980</v>
      </c>
      <c r="O8051">
        <v>7708.38</v>
      </c>
      <c r="P8051">
        <v>13756</v>
      </c>
      <c r="Q8051" s="4" t="s">
        <v>23</v>
      </c>
      <c r="R8051" s="4" t="s">
        <v>24</v>
      </c>
      <c r="S8051">
        <v>13</v>
      </c>
    </row>
    <row r="8052" spans="1:19">
      <c r="A8052" s="4" t="s">
        <v>8259</v>
      </c>
      <c r="B8052" s="4" t="s">
        <v>181</v>
      </c>
      <c r="C8052" s="4" t="s">
        <v>179</v>
      </c>
      <c r="D8052" s="4" t="s">
        <v>82</v>
      </c>
      <c r="E8052" s="4" t="s">
        <v>172</v>
      </c>
      <c r="F8052" s="3">
        <v>43054</v>
      </c>
      <c r="G8052" s="3">
        <v>43064</v>
      </c>
      <c r="H8052">
        <v>530</v>
      </c>
      <c r="I8052" s="4" t="s">
        <v>9026</v>
      </c>
      <c r="J8052" s="4" t="s">
        <v>9024</v>
      </c>
      <c r="K8052" s="4" t="s">
        <v>9010</v>
      </c>
      <c r="L8052">
        <v>550</v>
      </c>
      <c r="M8052" s="4" t="s">
        <v>36</v>
      </c>
      <c r="N8052">
        <v>1982</v>
      </c>
      <c r="O8052">
        <v>11698.03</v>
      </c>
      <c r="P8052">
        <v>34288</v>
      </c>
      <c r="Q8052" s="4" t="s">
        <v>23</v>
      </c>
      <c r="R8052" s="4" t="s">
        <v>24</v>
      </c>
      <c r="S8052">
        <v>10</v>
      </c>
    </row>
    <row r="8053" spans="1:19">
      <c r="A8053" s="4" t="s">
        <v>8260</v>
      </c>
      <c r="B8053" s="4" t="s">
        <v>183</v>
      </c>
      <c r="C8053" s="4" t="s">
        <v>192</v>
      </c>
      <c r="D8053" s="4" t="s">
        <v>76</v>
      </c>
      <c r="E8053" s="4" t="s">
        <v>172</v>
      </c>
      <c r="F8053" s="3">
        <v>43055</v>
      </c>
      <c r="G8053" s="3">
        <v>43100</v>
      </c>
      <c r="H8053">
        <v>3300</v>
      </c>
      <c r="I8053" s="4" t="s">
        <v>9014</v>
      </c>
      <c r="J8053" s="4" t="s">
        <v>9015</v>
      </c>
      <c r="K8053" s="4" t="s">
        <v>9012</v>
      </c>
      <c r="L8053">
        <v>3393</v>
      </c>
      <c r="M8053" s="4" t="s">
        <v>9322</v>
      </c>
      <c r="N8053">
        <v>1997</v>
      </c>
      <c r="O8053">
        <v>8170.38</v>
      </c>
      <c r="P8053">
        <v>16499</v>
      </c>
      <c r="Q8053" s="4" t="s">
        <v>77</v>
      </c>
      <c r="R8053" s="4" t="s">
        <v>24</v>
      </c>
      <c r="S8053">
        <v>45</v>
      </c>
    </row>
    <row r="8054" spans="1:19">
      <c r="A8054" s="4" t="s">
        <v>8261</v>
      </c>
      <c r="B8054" s="4" t="s">
        <v>261</v>
      </c>
      <c r="C8054" s="4" t="s">
        <v>192</v>
      </c>
      <c r="D8054" s="4" t="s">
        <v>24</v>
      </c>
      <c r="E8054" s="4" t="s">
        <v>193</v>
      </c>
      <c r="F8054" s="3">
        <v>43055</v>
      </c>
      <c r="G8054" s="3"/>
      <c r="I8054" s="4" t="s">
        <v>9021</v>
      </c>
      <c r="J8054" s="4" t="s">
        <v>9019</v>
      </c>
      <c r="K8054" s="4" t="s">
        <v>9012</v>
      </c>
      <c r="L8054">
        <v>3393</v>
      </c>
      <c r="M8054" s="4"/>
      <c r="Q8054" s="4"/>
      <c r="R8054" s="4"/>
    </row>
    <row r="8055" spans="1:19">
      <c r="A8055" s="4" t="s">
        <v>8262</v>
      </c>
      <c r="B8055" s="4" t="s">
        <v>203</v>
      </c>
      <c r="C8055" s="4" t="s">
        <v>192</v>
      </c>
      <c r="D8055" s="4" t="s">
        <v>84</v>
      </c>
      <c r="E8055" s="4" t="s">
        <v>172</v>
      </c>
      <c r="F8055" s="3">
        <v>43055</v>
      </c>
      <c r="G8055" s="3">
        <v>43059</v>
      </c>
      <c r="H8055">
        <v>3664</v>
      </c>
      <c r="I8055" s="4" t="s">
        <v>9023</v>
      </c>
      <c r="J8055" s="4" t="s">
        <v>9024</v>
      </c>
      <c r="K8055" s="4" t="s">
        <v>9012</v>
      </c>
      <c r="L8055">
        <v>3393</v>
      </c>
      <c r="M8055" s="4" t="s">
        <v>9322</v>
      </c>
      <c r="N8055">
        <v>1980</v>
      </c>
      <c r="O8055">
        <v>7708.38</v>
      </c>
      <c r="P8055">
        <v>13756</v>
      </c>
      <c r="Q8055" s="4" t="s">
        <v>23</v>
      </c>
      <c r="R8055" s="4" t="s">
        <v>24</v>
      </c>
      <c r="S8055">
        <v>4</v>
      </c>
    </row>
    <row r="8056" spans="1:19">
      <c r="A8056" s="4" t="s">
        <v>8263</v>
      </c>
      <c r="B8056" s="4" t="s">
        <v>191</v>
      </c>
      <c r="C8056" s="4" t="s">
        <v>199</v>
      </c>
      <c r="D8056" s="4" t="s">
        <v>84</v>
      </c>
      <c r="E8056" s="4" t="s">
        <v>197</v>
      </c>
      <c r="F8056" s="3">
        <v>43055</v>
      </c>
      <c r="G8056" s="3">
        <v>43059</v>
      </c>
      <c r="H8056">
        <v>0</v>
      </c>
      <c r="I8056" s="4" t="s">
        <v>9026</v>
      </c>
      <c r="J8056" s="4" t="s">
        <v>9024</v>
      </c>
      <c r="K8056" s="4" t="s">
        <v>9010</v>
      </c>
      <c r="L8056">
        <v>5482</v>
      </c>
      <c r="M8056" s="4" t="s">
        <v>9322</v>
      </c>
      <c r="N8056">
        <v>1980</v>
      </c>
      <c r="O8056">
        <v>7708.38</v>
      </c>
      <c r="P8056">
        <v>13756</v>
      </c>
      <c r="Q8056" s="4" t="s">
        <v>23</v>
      </c>
      <c r="R8056" s="4" t="s">
        <v>24</v>
      </c>
      <c r="S8056">
        <v>4</v>
      </c>
    </row>
    <row r="8057" spans="1:19">
      <c r="A8057" s="4" t="s">
        <v>8264</v>
      </c>
      <c r="B8057" s="4" t="s">
        <v>343</v>
      </c>
      <c r="C8057" s="4" t="s">
        <v>179</v>
      </c>
      <c r="D8057" s="4" t="s">
        <v>109</v>
      </c>
      <c r="E8057" s="4" t="s">
        <v>172</v>
      </c>
      <c r="F8057" s="3">
        <v>43055</v>
      </c>
      <c r="G8057" s="3">
        <v>43061</v>
      </c>
      <c r="H8057">
        <v>575</v>
      </c>
      <c r="I8057" s="4" t="s">
        <v>9016</v>
      </c>
      <c r="J8057" s="4" t="s">
        <v>9015</v>
      </c>
      <c r="K8057" s="4" t="s">
        <v>9010</v>
      </c>
      <c r="L8057">
        <v>550</v>
      </c>
      <c r="M8057" s="4" t="s">
        <v>58</v>
      </c>
      <c r="N8057">
        <v>1987</v>
      </c>
      <c r="O8057">
        <v>1698.2</v>
      </c>
      <c r="P8057">
        <v>3798</v>
      </c>
      <c r="Q8057" s="4" t="s">
        <v>23</v>
      </c>
      <c r="R8057" s="4" t="s">
        <v>24</v>
      </c>
      <c r="S8057">
        <v>6</v>
      </c>
    </row>
    <row r="8058" spans="1:19">
      <c r="A8058" s="4" t="s">
        <v>8265</v>
      </c>
      <c r="B8058" s="4" t="s">
        <v>187</v>
      </c>
      <c r="C8058" s="4" t="s">
        <v>177</v>
      </c>
      <c r="D8058" s="4" t="s">
        <v>32</v>
      </c>
      <c r="E8058" s="4" t="s">
        <v>197</v>
      </c>
      <c r="F8058" s="3">
        <v>43055</v>
      </c>
      <c r="G8058" s="3">
        <v>43062</v>
      </c>
      <c r="H8058">
        <v>0</v>
      </c>
      <c r="I8058" s="4" t="s">
        <v>9023</v>
      </c>
      <c r="J8058" s="4" t="s">
        <v>9024</v>
      </c>
      <c r="K8058" s="4" t="s">
        <v>9012</v>
      </c>
      <c r="L8058">
        <v>55</v>
      </c>
      <c r="M8058" s="4" t="s">
        <v>33</v>
      </c>
      <c r="N8058">
        <v>2009</v>
      </c>
      <c r="O8058">
        <v>497.11</v>
      </c>
      <c r="P8058">
        <v>1588</v>
      </c>
      <c r="Q8058" s="4" t="s">
        <v>23</v>
      </c>
      <c r="R8058" s="4" t="s">
        <v>24</v>
      </c>
      <c r="S8058">
        <v>7</v>
      </c>
    </row>
    <row r="8059" spans="1:19">
      <c r="A8059" s="4" t="s">
        <v>8266</v>
      </c>
      <c r="B8059" s="4" t="s">
        <v>201</v>
      </c>
      <c r="C8059" s="4" t="s">
        <v>171</v>
      </c>
      <c r="D8059" s="4" t="s">
        <v>24</v>
      </c>
      <c r="E8059" s="4" t="s">
        <v>193</v>
      </c>
      <c r="F8059" s="3">
        <v>43055</v>
      </c>
      <c r="G8059" s="3"/>
      <c r="I8059" s="4" t="s">
        <v>9026</v>
      </c>
      <c r="J8059" s="4" t="s">
        <v>9024</v>
      </c>
      <c r="K8059" s="4" t="s">
        <v>9010</v>
      </c>
      <c r="L8059">
        <v>1096</v>
      </c>
      <c r="M8059" s="4"/>
      <c r="Q8059" s="4"/>
      <c r="R8059" s="4"/>
    </row>
    <row r="8060" spans="1:19">
      <c r="A8060" s="4" t="s">
        <v>8267</v>
      </c>
      <c r="B8060" s="4" t="s">
        <v>201</v>
      </c>
      <c r="C8060" s="4" t="s">
        <v>192</v>
      </c>
      <c r="D8060" s="4" t="s">
        <v>81</v>
      </c>
      <c r="E8060" s="4" t="s">
        <v>172</v>
      </c>
      <c r="F8060" s="3">
        <v>43055</v>
      </c>
      <c r="G8060" s="3">
        <v>43070</v>
      </c>
      <c r="H8060">
        <v>3271</v>
      </c>
      <c r="I8060" s="4" t="s">
        <v>9026</v>
      </c>
      <c r="J8060" s="4" t="s">
        <v>9024</v>
      </c>
      <c r="K8060" s="4" t="s">
        <v>9012</v>
      </c>
      <c r="L8060">
        <v>3393</v>
      </c>
      <c r="M8060" s="4" t="s">
        <v>33</v>
      </c>
      <c r="N8060">
        <v>1989</v>
      </c>
      <c r="O8060">
        <v>1388.67</v>
      </c>
      <c r="P8060">
        <v>3583</v>
      </c>
      <c r="Q8060" s="4" t="s">
        <v>23</v>
      </c>
      <c r="R8060" s="4" t="s">
        <v>24</v>
      </c>
      <c r="S8060">
        <v>15</v>
      </c>
    </row>
    <row r="8061" spans="1:19">
      <c r="A8061" s="4" t="s">
        <v>8268</v>
      </c>
      <c r="B8061" s="4" t="s">
        <v>170</v>
      </c>
      <c r="C8061" s="4" t="s">
        <v>199</v>
      </c>
      <c r="D8061" s="4" t="s">
        <v>29</v>
      </c>
      <c r="E8061" s="4" t="s">
        <v>197</v>
      </c>
      <c r="F8061" s="3">
        <v>43055</v>
      </c>
      <c r="G8061" s="3">
        <v>43056</v>
      </c>
      <c r="H8061">
        <v>0</v>
      </c>
      <c r="I8061" s="4" t="s">
        <v>9014</v>
      </c>
      <c r="J8061" s="4" t="s">
        <v>9015</v>
      </c>
      <c r="K8061" s="4" t="s">
        <v>9010</v>
      </c>
      <c r="L8061">
        <v>5482</v>
      </c>
      <c r="M8061" s="4" t="s">
        <v>26</v>
      </c>
      <c r="N8061">
        <v>2012</v>
      </c>
      <c r="O8061">
        <v>587.34</v>
      </c>
      <c r="P8061">
        <v>1356</v>
      </c>
      <c r="Q8061" s="4" t="s">
        <v>30</v>
      </c>
      <c r="R8061" s="4" t="s">
        <v>24</v>
      </c>
      <c r="S8061">
        <v>1</v>
      </c>
    </row>
    <row r="8062" spans="1:19">
      <c r="A8062" s="4" t="s">
        <v>8269</v>
      </c>
      <c r="B8062" s="4" t="s">
        <v>189</v>
      </c>
      <c r="C8062" s="4" t="s">
        <v>171</v>
      </c>
      <c r="D8062" s="4" t="s">
        <v>37</v>
      </c>
      <c r="E8062" s="4" t="s">
        <v>197</v>
      </c>
      <c r="F8062" s="3">
        <v>43055</v>
      </c>
      <c r="G8062" s="3">
        <v>43065</v>
      </c>
      <c r="H8062">
        <v>0</v>
      </c>
      <c r="I8062" s="4" t="s">
        <v>9016</v>
      </c>
      <c r="J8062" s="4" t="s">
        <v>9015</v>
      </c>
      <c r="K8062" s="4" t="s">
        <v>9010</v>
      </c>
      <c r="L8062">
        <v>1096</v>
      </c>
      <c r="M8062" s="4" t="s">
        <v>33</v>
      </c>
      <c r="N8062">
        <v>2001</v>
      </c>
      <c r="O8062">
        <v>718.62</v>
      </c>
      <c r="P8062">
        <v>2448</v>
      </c>
      <c r="Q8062" s="4" t="s">
        <v>23</v>
      </c>
      <c r="R8062" s="4" t="s">
        <v>24</v>
      </c>
      <c r="S8062">
        <v>10</v>
      </c>
    </row>
    <row r="8063" spans="1:19">
      <c r="A8063" s="4" t="s">
        <v>8270</v>
      </c>
      <c r="B8063" s="4" t="s">
        <v>232</v>
      </c>
      <c r="C8063" s="4" t="s">
        <v>171</v>
      </c>
      <c r="D8063" s="4" t="s">
        <v>88</v>
      </c>
      <c r="E8063" s="4" t="s">
        <v>172</v>
      </c>
      <c r="F8063" s="3">
        <v>43055</v>
      </c>
      <c r="G8063" s="3">
        <v>43063</v>
      </c>
      <c r="H8063">
        <v>1035</v>
      </c>
      <c r="I8063" s="4" t="s">
        <v>9021</v>
      </c>
      <c r="J8063" s="4" t="s">
        <v>9019</v>
      </c>
      <c r="K8063" s="4" t="s">
        <v>9010</v>
      </c>
      <c r="L8063">
        <v>1096</v>
      </c>
      <c r="M8063" s="4" t="s">
        <v>46</v>
      </c>
      <c r="N8063">
        <v>1984</v>
      </c>
      <c r="O8063">
        <v>3027.46</v>
      </c>
      <c r="P8063">
        <v>9516</v>
      </c>
      <c r="Q8063" s="4" t="s">
        <v>89</v>
      </c>
      <c r="R8063" s="4" t="s">
        <v>24</v>
      </c>
      <c r="S8063">
        <v>8</v>
      </c>
    </row>
    <row r="8064" spans="1:19">
      <c r="A8064" s="4" t="s">
        <v>8271</v>
      </c>
      <c r="B8064" s="4" t="s">
        <v>261</v>
      </c>
      <c r="C8064" s="4" t="s">
        <v>177</v>
      </c>
      <c r="D8064" s="4" t="s">
        <v>99</v>
      </c>
      <c r="E8064" s="4" t="s">
        <v>197</v>
      </c>
      <c r="F8064" s="3">
        <v>43056</v>
      </c>
      <c r="G8064" s="3">
        <v>43073</v>
      </c>
      <c r="H8064">
        <v>0</v>
      </c>
      <c r="I8064" s="4" t="s">
        <v>9021</v>
      </c>
      <c r="J8064" s="4" t="s">
        <v>9019</v>
      </c>
      <c r="K8064" s="4" t="s">
        <v>9012</v>
      </c>
      <c r="L8064">
        <v>55</v>
      </c>
      <c r="M8064" s="4" t="s">
        <v>33</v>
      </c>
      <c r="N8064">
        <v>2003</v>
      </c>
      <c r="O8064">
        <v>1419.98</v>
      </c>
      <c r="P8064">
        <v>4018</v>
      </c>
      <c r="Q8064" s="4" t="s">
        <v>23</v>
      </c>
      <c r="R8064" s="4" t="s">
        <v>24</v>
      </c>
      <c r="S8064">
        <v>17</v>
      </c>
    </row>
    <row r="8065" spans="1:19">
      <c r="A8065" s="4" t="s">
        <v>8272</v>
      </c>
      <c r="B8065" s="4" t="s">
        <v>174</v>
      </c>
      <c r="C8065" s="4" t="s">
        <v>199</v>
      </c>
      <c r="D8065" s="4" t="s">
        <v>47</v>
      </c>
      <c r="E8065" s="4" t="s">
        <v>172</v>
      </c>
      <c r="F8065" s="3">
        <v>43056</v>
      </c>
      <c r="G8065" s="3">
        <v>43063</v>
      </c>
      <c r="H8065">
        <v>4880</v>
      </c>
      <c r="I8065" s="4" t="s">
        <v>9016</v>
      </c>
      <c r="J8065" s="4" t="s">
        <v>9015</v>
      </c>
      <c r="K8065" s="4" t="s">
        <v>9010</v>
      </c>
      <c r="L8065">
        <v>5482</v>
      </c>
      <c r="M8065" s="4" t="s">
        <v>46</v>
      </c>
      <c r="N8065">
        <v>1986</v>
      </c>
      <c r="O8065">
        <v>2403.58</v>
      </c>
      <c r="P8065">
        <v>8801</v>
      </c>
      <c r="Q8065" s="4" t="s">
        <v>23</v>
      </c>
      <c r="R8065" s="4" t="s">
        <v>24</v>
      </c>
      <c r="S8065">
        <v>7</v>
      </c>
    </row>
    <row r="8066" spans="1:19">
      <c r="A8066" s="4" t="s">
        <v>8273</v>
      </c>
      <c r="B8066" s="4" t="s">
        <v>263</v>
      </c>
      <c r="C8066" s="4" t="s">
        <v>192</v>
      </c>
      <c r="D8066" s="4" t="s">
        <v>125</v>
      </c>
      <c r="E8066" s="4" t="s">
        <v>172</v>
      </c>
      <c r="F8066" s="3">
        <v>43056</v>
      </c>
      <c r="G8066" s="3">
        <v>43068</v>
      </c>
      <c r="H8066">
        <v>3644</v>
      </c>
      <c r="I8066" s="4" t="s">
        <v>9021</v>
      </c>
      <c r="J8066" s="4" t="s">
        <v>9019</v>
      </c>
      <c r="K8066" s="4" t="s">
        <v>9012</v>
      </c>
      <c r="L8066">
        <v>3393</v>
      </c>
      <c r="M8066" s="4" t="s">
        <v>33</v>
      </c>
      <c r="N8066">
        <v>2005</v>
      </c>
      <c r="O8066">
        <v>2261.0500000000002</v>
      </c>
      <c r="P8066">
        <v>3851</v>
      </c>
      <c r="Q8066" s="4" t="s">
        <v>23</v>
      </c>
      <c r="R8066" s="4" t="s">
        <v>24</v>
      </c>
      <c r="S8066">
        <v>12</v>
      </c>
    </row>
    <row r="8067" spans="1:19">
      <c r="A8067" s="4" t="s">
        <v>8274</v>
      </c>
      <c r="B8067" s="4" t="s">
        <v>212</v>
      </c>
      <c r="C8067" s="4" t="s">
        <v>192</v>
      </c>
      <c r="D8067" s="4" t="s">
        <v>98</v>
      </c>
      <c r="E8067" s="4" t="s">
        <v>172</v>
      </c>
      <c r="F8067" s="3">
        <v>43056</v>
      </c>
      <c r="G8067" s="3">
        <v>43082</v>
      </c>
      <c r="H8067">
        <v>3538</v>
      </c>
      <c r="I8067" s="4" t="s">
        <v>9023</v>
      </c>
      <c r="J8067" s="4" t="s">
        <v>9024</v>
      </c>
      <c r="K8067" s="4" t="s">
        <v>9012</v>
      </c>
      <c r="L8067">
        <v>3393</v>
      </c>
      <c r="M8067" s="4" t="s">
        <v>39</v>
      </c>
      <c r="N8067">
        <v>2002</v>
      </c>
      <c r="O8067">
        <v>349.81</v>
      </c>
      <c r="P8067">
        <v>315</v>
      </c>
      <c r="Q8067" s="4" t="s">
        <v>23</v>
      </c>
      <c r="R8067" s="4" t="s">
        <v>24</v>
      </c>
      <c r="S8067">
        <v>26</v>
      </c>
    </row>
    <row r="8068" spans="1:19">
      <c r="A8068" s="4" t="s">
        <v>8275</v>
      </c>
      <c r="B8068" s="4" t="s">
        <v>219</v>
      </c>
      <c r="C8068" s="4" t="s">
        <v>171</v>
      </c>
      <c r="D8068" s="4" t="s">
        <v>38</v>
      </c>
      <c r="E8068" s="4" t="s">
        <v>197</v>
      </c>
      <c r="F8068" s="3">
        <v>43056</v>
      </c>
      <c r="G8068" s="3">
        <v>43066</v>
      </c>
      <c r="H8068">
        <v>0</v>
      </c>
      <c r="I8068" s="4" t="s">
        <v>9026</v>
      </c>
      <c r="J8068" s="4" t="s">
        <v>9024</v>
      </c>
      <c r="K8068" s="4" t="s">
        <v>9010</v>
      </c>
      <c r="L8068">
        <v>1096</v>
      </c>
      <c r="M8068" s="4" t="s">
        <v>39</v>
      </c>
      <c r="N8068">
        <v>1993</v>
      </c>
      <c r="O8068">
        <v>4269.8999999999996</v>
      </c>
      <c r="P8068">
        <v>6472</v>
      </c>
      <c r="Q8068" s="4" t="s">
        <v>23</v>
      </c>
      <c r="R8068" s="4" t="s">
        <v>40</v>
      </c>
      <c r="S8068">
        <v>10</v>
      </c>
    </row>
    <row r="8069" spans="1:19">
      <c r="A8069" s="4" t="s">
        <v>8276</v>
      </c>
      <c r="B8069" s="4" t="s">
        <v>230</v>
      </c>
      <c r="C8069" s="4" t="s">
        <v>179</v>
      </c>
      <c r="D8069" s="4" t="s">
        <v>71</v>
      </c>
      <c r="E8069" s="4" t="s">
        <v>197</v>
      </c>
      <c r="F8069" s="3">
        <v>43056</v>
      </c>
      <c r="G8069" s="3">
        <v>43066</v>
      </c>
      <c r="H8069">
        <v>0</v>
      </c>
      <c r="I8069" s="4" t="s">
        <v>9026</v>
      </c>
      <c r="J8069" s="4" t="s">
        <v>9024</v>
      </c>
      <c r="K8069" s="4" t="s">
        <v>9010</v>
      </c>
      <c r="L8069">
        <v>550</v>
      </c>
      <c r="M8069" s="4" t="s">
        <v>46</v>
      </c>
      <c r="N8069">
        <v>2000</v>
      </c>
      <c r="O8069">
        <v>2952.73</v>
      </c>
      <c r="P8069">
        <v>5107</v>
      </c>
      <c r="Q8069" s="4" t="s">
        <v>23</v>
      </c>
      <c r="R8069" s="4" t="s">
        <v>24</v>
      </c>
      <c r="S8069">
        <v>10</v>
      </c>
    </row>
    <row r="8070" spans="1:19">
      <c r="A8070" s="4" t="s">
        <v>8277</v>
      </c>
      <c r="B8070" s="4" t="s">
        <v>232</v>
      </c>
      <c r="C8070" s="4" t="s">
        <v>9011</v>
      </c>
      <c r="D8070" s="4" t="s">
        <v>35</v>
      </c>
      <c r="E8070" s="4" t="s">
        <v>172</v>
      </c>
      <c r="F8070" s="3">
        <v>43056</v>
      </c>
      <c r="G8070" s="3">
        <v>43075</v>
      </c>
      <c r="H8070">
        <v>4154</v>
      </c>
      <c r="I8070" s="4" t="s">
        <v>9021</v>
      </c>
      <c r="J8070" s="4" t="s">
        <v>9019</v>
      </c>
      <c r="K8070" s="4" t="s">
        <v>9010</v>
      </c>
      <c r="L8070">
        <v>4821</v>
      </c>
      <c r="M8070" s="4" t="s">
        <v>36</v>
      </c>
      <c r="N8070">
        <v>2002</v>
      </c>
      <c r="O8070">
        <v>987.39</v>
      </c>
      <c r="P8070">
        <v>2253</v>
      </c>
      <c r="Q8070" s="4" t="s">
        <v>23</v>
      </c>
      <c r="R8070" s="4" t="s">
        <v>24</v>
      </c>
      <c r="S8070">
        <v>19</v>
      </c>
    </row>
    <row r="8071" spans="1:19">
      <c r="A8071" s="4" t="s">
        <v>8278</v>
      </c>
      <c r="B8071" s="4" t="s">
        <v>226</v>
      </c>
      <c r="C8071" s="4" t="s">
        <v>9011</v>
      </c>
      <c r="D8071" s="4" t="s">
        <v>52</v>
      </c>
      <c r="E8071" s="4" t="s">
        <v>172</v>
      </c>
      <c r="F8071" s="3">
        <v>43056</v>
      </c>
      <c r="G8071" s="3">
        <v>43065</v>
      </c>
      <c r="H8071">
        <v>4620</v>
      </c>
      <c r="I8071" s="4" t="s">
        <v>9018</v>
      </c>
      <c r="J8071" s="4" t="s">
        <v>9019</v>
      </c>
      <c r="K8071" s="4" t="s">
        <v>9010</v>
      </c>
      <c r="L8071">
        <v>4821</v>
      </c>
      <c r="M8071" s="4" t="s">
        <v>46</v>
      </c>
      <c r="N8071">
        <v>1999</v>
      </c>
      <c r="O8071">
        <v>1197.44</v>
      </c>
      <c r="P8071">
        <v>2570</v>
      </c>
      <c r="Q8071" s="4" t="s">
        <v>23</v>
      </c>
      <c r="R8071" s="4" t="s">
        <v>24</v>
      </c>
      <c r="S8071">
        <v>9</v>
      </c>
    </row>
    <row r="8072" spans="1:19">
      <c r="A8072" s="4" t="s">
        <v>8279</v>
      </c>
      <c r="B8072" s="4" t="s">
        <v>208</v>
      </c>
      <c r="C8072" s="4" t="s">
        <v>199</v>
      </c>
      <c r="D8072" s="4" t="s">
        <v>48</v>
      </c>
      <c r="E8072" s="4" t="s">
        <v>172</v>
      </c>
      <c r="F8072" s="3">
        <v>43056</v>
      </c>
      <c r="G8072" s="3">
        <v>43057</v>
      </c>
      <c r="H8072">
        <v>5653</v>
      </c>
      <c r="I8072" s="4" t="s">
        <v>9014</v>
      </c>
      <c r="J8072" s="4" t="s">
        <v>9015</v>
      </c>
      <c r="K8072" s="4" t="s">
        <v>9010</v>
      </c>
      <c r="L8072">
        <v>5482</v>
      </c>
      <c r="M8072" s="4" t="s">
        <v>39</v>
      </c>
      <c r="N8072">
        <v>1998</v>
      </c>
      <c r="O8072">
        <v>217.87</v>
      </c>
      <c r="P8072">
        <v>551</v>
      </c>
      <c r="Q8072" s="4" t="s">
        <v>23</v>
      </c>
      <c r="R8072" s="4" t="s">
        <v>24</v>
      </c>
      <c r="S8072">
        <v>1</v>
      </c>
    </row>
    <row r="8073" spans="1:19">
      <c r="A8073" s="4" t="s">
        <v>8280</v>
      </c>
      <c r="B8073" s="4" t="s">
        <v>216</v>
      </c>
      <c r="C8073" s="4" t="s">
        <v>177</v>
      </c>
      <c r="D8073" s="4" t="s">
        <v>31</v>
      </c>
      <c r="E8073" s="4" t="s">
        <v>197</v>
      </c>
      <c r="F8073" s="3">
        <v>43056</v>
      </c>
      <c r="G8073" s="3">
        <v>43064</v>
      </c>
      <c r="H8073">
        <v>0</v>
      </c>
      <c r="I8073" s="4" t="s">
        <v>9018</v>
      </c>
      <c r="J8073" s="4" t="s">
        <v>9019</v>
      </c>
      <c r="K8073" s="4" t="s">
        <v>9012</v>
      </c>
      <c r="L8073">
        <v>55</v>
      </c>
      <c r="M8073" s="4" t="s">
        <v>26</v>
      </c>
      <c r="N8073">
        <v>1991</v>
      </c>
      <c r="O8073">
        <v>326.82</v>
      </c>
      <c r="P8073">
        <v>1016</v>
      </c>
      <c r="Q8073" s="4" t="s">
        <v>23</v>
      </c>
      <c r="R8073" s="4" t="s">
        <v>24</v>
      </c>
      <c r="S8073">
        <v>8</v>
      </c>
    </row>
    <row r="8074" spans="1:19">
      <c r="A8074" s="4" t="s">
        <v>8281</v>
      </c>
      <c r="B8074" s="4" t="s">
        <v>216</v>
      </c>
      <c r="C8074" s="4" t="s">
        <v>177</v>
      </c>
      <c r="D8074" s="4" t="s">
        <v>50</v>
      </c>
      <c r="E8074" s="4" t="s">
        <v>172</v>
      </c>
      <c r="F8074" s="3">
        <v>43056</v>
      </c>
      <c r="G8074" s="3">
        <v>43065</v>
      </c>
      <c r="H8074">
        <v>65</v>
      </c>
      <c r="I8074" s="4" t="s">
        <v>9018</v>
      </c>
      <c r="J8074" s="4" t="s">
        <v>9019</v>
      </c>
      <c r="K8074" s="4" t="s">
        <v>9012</v>
      </c>
      <c r="L8074">
        <v>55</v>
      </c>
      <c r="M8074" s="4" t="s">
        <v>9322</v>
      </c>
      <c r="N8074">
        <v>1992</v>
      </c>
      <c r="O8074">
        <v>1712.68</v>
      </c>
      <c r="P8074">
        <v>3194</v>
      </c>
      <c r="Q8074" s="4" t="s">
        <v>23</v>
      </c>
      <c r="R8074" s="4" t="s">
        <v>21</v>
      </c>
      <c r="S8074">
        <v>9</v>
      </c>
    </row>
    <row r="8075" spans="1:19">
      <c r="A8075" s="4" t="s">
        <v>8282</v>
      </c>
      <c r="B8075" s="4" t="s">
        <v>181</v>
      </c>
      <c r="C8075" s="4" t="s">
        <v>179</v>
      </c>
      <c r="D8075" s="4" t="s">
        <v>93</v>
      </c>
      <c r="E8075" s="4" t="s">
        <v>172</v>
      </c>
      <c r="F8075" s="3">
        <v>43056</v>
      </c>
      <c r="G8075" s="3">
        <v>43074</v>
      </c>
      <c r="H8075">
        <v>497</v>
      </c>
      <c r="I8075" s="4" t="s">
        <v>9026</v>
      </c>
      <c r="J8075" s="4" t="s">
        <v>9024</v>
      </c>
      <c r="K8075" s="4" t="s">
        <v>9010</v>
      </c>
      <c r="L8075">
        <v>550</v>
      </c>
      <c r="M8075" s="4" t="s">
        <v>73</v>
      </c>
      <c r="N8075">
        <v>1991</v>
      </c>
      <c r="O8075">
        <v>1012.72</v>
      </c>
      <c r="P8075">
        <v>3492</v>
      </c>
      <c r="Q8075" s="4" t="s">
        <v>94</v>
      </c>
      <c r="R8075" s="4" t="s">
        <v>24</v>
      </c>
      <c r="S8075">
        <v>18</v>
      </c>
    </row>
    <row r="8076" spans="1:19">
      <c r="A8076" s="4" t="s">
        <v>8283</v>
      </c>
      <c r="B8076" s="4" t="s">
        <v>261</v>
      </c>
      <c r="C8076" s="4" t="s">
        <v>9011</v>
      </c>
      <c r="D8076" s="4" t="s">
        <v>113</v>
      </c>
      <c r="E8076" s="4" t="s">
        <v>172</v>
      </c>
      <c r="F8076" s="3">
        <v>43057</v>
      </c>
      <c r="G8076" s="3">
        <v>43076</v>
      </c>
      <c r="H8076">
        <v>4645</v>
      </c>
      <c r="I8076" s="4" t="s">
        <v>9021</v>
      </c>
      <c r="J8076" s="4" t="s">
        <v>9019</v>
      </c>
      <c r="K8076" s="4" t="s">
        <v>9010</v>
      </c>
      <c r="L8076">
        <v>4821</v>
      </c>
      <c r="M8076" s="4" t="s">
        <v>33</v>
      </c>
      <c r="N8076">
        <v>2000</v>
      </c>
      <c r="O8076">
        <v>167.89</v>
      </c>
      <c r="P8076">
        <v>493</v>
      </c>
      <c r="Q8076" s="4" t="s">
        <v>114</v>
      </c>
      <c r="R8076" s="4" t="s">
        <v>24</v>
      </c>
      <c r="S8076">
        <v>19</v>
      </c>
    </row>
    <row r="8077" spans="1:19">
      <c r="A8077" s="4" t="s">
        <v>8284</v>
      </c>
      <c r="B8077" s="4" t="s">
        <v>246</v>
      </c>
      <c r="C8077" s="4" t="s">
        <v>9011</v>
      </c>
      <c r="D8077" s="4" t="s">
        <v>40</v>
      </c>
      <c r="E8077" s="4" t="s">
        <v>172</v>
      </c>
      <c r="F8077" s="3">
        <v>43057</v>
      </c>
      <c r="G8077" s="3">
        <v>43060</v>
      </c>
      <c r="H8077">
        <v>4243</v>
      </c>
      <c r="I8077" s="4" t="s">
        <v>9021</v>
      </c>
      <c r="J8077" s="4" t="s">
        <v>9019</v>
      </c>
      <c r="K8077" s="4" t="s">
        <v>9010</v>
      </c>
      <c r="L8077">
        <v>4821</v>
      </c>
      <c r="M8077" s="4" t="s">
        <v>39</v>
      </c>
      <c r="N8077">
        <v>1989</v>
      </c>
      <c r="O8077">
        <v>665.06</v>
      </c>
      <c r="P8077">
        <v>1095</v>
      </c>
      <c r="Q8077" s="4" t="s">
        <v>23</v>
      </c>
      <c r="R8077" s="4" t="s">
        <v>24</v>
      </c>
      <c r="S8077">
        <v>3</v>
      </c>
    </row>
    <row r="8078" spans="1:19">
      <c r="A8078" s="4" t="s">
        <v>8285</v>
      </c>
      <c r="B8078" s="4" t="s">
        <v>210</v>
      </c>
      <c r="C8078" s="4" t="s">
        <v>171</v>
      </c>
      <c r="D8078" s="4" t="s">
        <v>96</v>
      </c>
      <c r="E8078" s="4" t="s">
        <v>197</v>
      </c>
      <c r="F8078" s="3">
        <v>43057</v>
      </c>
      <c r="G8078" s="3">
        <v>43075</v>
      </c>
      <c r="H8078">
        <v>0</v>
      </c>
      <c r="I8078" s="4" t="s">
        <v>9021</v>
      </c>
      <c r="J8078" s="4" t="s">
        <v>9019</v>
      </c>
      <c r="K8078" s="4" t="s">
        <v>9010</v>
      </c>
      <c r="L8078">
        <v>1096</v>
      </c>
      <c r="M8078" s="4" t="s">
        <v>58</v>
      </c>
      <c r="N8078">
        <v>1994</v>
      </c>
      <c r="O8078">
        <v>355.23</v>
      </c>
      <c r="P8078">
        <v>853</v>
      </c>
      <c r="Q8078" s="4" t="s">
        <v>23</v>
      </c>
      <c r="R8078" s="4" t="s">
        <v>24</v>
      </c>
      <c r="S8078">
        <v>18</v>
      </c>
    </row>
    <row r="8079" spans="1:19">
      <c r="A8079" s="4" t="s">
        <v>8286</v>
      </c>
      <c r="B8079" s="4" t="s">
        <v>174</v>
      </c>
      <c r="C8079" s="4" t="s">
        <v>9011</v>
      </c>
      <c r="D8079" s="4" t="s">
        <v>37</v>
      </c>
      <c r="E8079" s="4" t="s">
        <v>172</v>
      </c>
      <c r="F8079" s="3">
        <v>43057</v>
      </c>
      <c r="G8079" s="3">
        <v>43068</v>
      </c>
      <c r="H8079">
        <v>4617</v>
      </c>
      <c r="I8079" s="4" t="s">
        <v>9016</v>
      </c>
      <c r="J8079" s="4" t="s">
        <v>9015</v>
      </c>
      <c r="K8079" s="4" t="s">
        <v>9010</v>
      </c>
      <c r="L8079">
        <v>4821</v>
      </c>
      <c r="M8079" s="4" t="s">
        <v>33</v>
      </c>
      <c r="N8079">
        <v>2001</v>
      </c>
      <c r="O8079">
        <v>718.62</v>
      </c>
      <c r="P8079">
        <v>2448</v>
      </c>
      <c r="Q8079" s="4" t="s">
        <v>23</v>
      </c>
      <c r="R8079" s="4" t="s">
        <v>24</v>
      </c>
      <c r="S8079">
        <v>11</v>
      </c>
    </row>
    <row r="8080" spans="1:19">
      <c r="A8080" s="4" t="s">
        <v>8287</v>
      </c>
      <c r="B8080" s="4" t="s">
        <v>212</v>
      </c>
      <c r="C8080" s="4" t="s">
        <v>265</v>
      </c>
      <c r="D8080" s="4" t="s">
        <v>122</v>
      </c>
      <c r="E8080" s="4" t="s">
        <v>172</v>
      </c>
      <c r="F8080" s="3">
        <v>43057</v>
      </c>
      <c r="G8080" s="3">
        <v>43073</v>
      </c>
      <c r="H8080">
        <v>29220</v>
      </c>
      <c r="I8080" s="4" t="s">
        <v>9023</v>
      </c>
      <c r="J8080" s="4" t="s">
        <v>9024</v>
      </c>
      <c r="K8080" s="4" t="s">
        <v>9013</v>
      </c>
      <c r="L8080">
        <v>26768</v>
      </c>
      <c r="M8080" s="4" t="s">
        <v>58</v>
      </c>
      <c r="N8080">
        <v>1993</v>
      </c>
      <c r="O8080">
        <v>7537.24</v>
      </c>
      <c r="P8080">
        <v>20293</v>
      </c>
      <c r="Q8080" s="4" t="s">
        <v>23</v>
      </c>
      <c r="R8080" s="4" t="s">
        <v>24</v>
      </c>
      <c r="S8080">
        <v>16</v>
      </c>
    </row>
    <row r="8081" spans="1:19">
      <c r="A8081" s="4" t="s">
        <v>8288</v>
      </c>
      <c r="B8081" s="4" t="s">
        <v>343</v>
      </c>
      <c r="C8081" s="4" t="s">
        <v>171</v>
      </c>
      <c r="D8081" s="4" t="s">
        <v>61</v>
      </c>
      <c r="E8081" s="4" t="s">
        <v>197</v>
      </c>
      <c r="F8081" s="3">
        <v>43057</v>
      </c>
      <c r="G8081" s="3">
        <v>43069</v>
      </c>
      <c r="H8081">
        <v>0</v>
      </c>
      <c r="I8081" s="4" t="s">
        <v>9016</v>
      </c>
      <c r="J8081" s="4" t="s">
        <v>9015</v>
      </c>
      <c r="K8081" s="4" t="s">
        <v>9010</v>
      </c>
      <c r="L8081">
        <v>1096</v>
      </c>
      <c r="M8081" s="4" t="s">
        <v>58</v>
      </c>
      <c r="N8081">
        <v>1991</v>
      </c>
      <c r="O8081">
        <v>2819.5</v>
      </c>
      <c r="P8081">
        <v>7227</v>
      </c>
      <c r="Q8081" s="4" t="s">
        <v>23</v>
      </c>
      <c r="R8081" s="4" t="s">
        <v>62</v>
      </c>
      <c r="S8081">
        <v>12</v>
      </c>
    </row>
    <row r="8082" spans="1:19">
      <c r="A8082" s="4" t="s">
        <v>8289</v>
      </c>
      <c r="B8082" s="4" t="s">
        <v>219</v>
      </c>
      <c r="C8082" s="4" t="s">
        <v>179</v>
      </c>
      <c r="D8082" s="4" t="s">
        <v>84</v>
      </c>
      <c r="E8082" s="4" t="s">
        <v>172</v>
      </c>
      <c r="F8082" s="3">
        <v>43057</v>
      </c>
      <c r="G8082" s="3">
        <v>43073</v>
      </c>
      <c r="H8082">
        <v>643</v>
      </c>
      <c r="I8082" s="4" t="s">
        <v>9026</v>
      </c>
      <c r="J8082" s="4" t="s">
        <v>9024</v>
      </c>
      <c r="K8082" s="4" t="s">
        <v>9010</v>
      </c>
      <c r="L8082">
        <v>550</v>
      </c>
      <c r="M8082" s="4" t="s">
        <v>9322</v>
      </c>
      <c r="N8082">
        <v>1980</v>
      </c>
      <c r="O8082">
        <v>7708.38</v>
      </c>
      <c r="P8082">
        <v>13756</v>
      </c>
      <c r="Q8082" s="4" t="s">
        <v>23</v>
      </c>
      <c r="R8082" s="4" t="s">
        <v>24</v>
      </c>
      <c r="S8082">
        <v>16</v>
      </c>
    </row>
    <row r="8083" spans="1:19">
      <c r="A8083" s="4" t="s">
        <v>8290</v>
      </c>
      <c r="B8083" s="4" t="s">
        <v>230</v>
      </c>
      <c r="C8083" s="4" t="s">
        <v>179</v>
      </c>
      <c r="D8083" s="4" t="s">
        <v>105</v>
      </c>
      <c r="E8083" s="4" t="s">
        <v>197</v>
      </c>
      <c r="F8083" s="3">
        <v>43057</v>
      </c>
      <c r="G8083" s="3">
        <v>43060</v>
      </c>
      <c r="H8083">
        <v>0</v>
      </c>
      <c r="I8083" s="4" t="s">
        <v>9026</v>
      </c>
      <c r="J8083" s="4" t="s">
        <v>9024</v>
      </c>
      <c r="K8083" s="4" t="s">
        <v>9010</v>
      </c>
      <c r="L8083">
        <v>550</v>
      </c>
      <c r="M8083" s="4" t="s">
        <v>36</v>
      </c>
      <c r="N8083">
        <v>1996</v>
      </c>
      <c r="O8083">
        <v>6354.87</v>
      </c>
      <c r="P8083">
        <v>16780</v>
      </c>
      <c r="Q8083" s="4" t="s">
        <v>23</v>
      </c>
      <c r="R8083" s="4" t="s">
        <v>35</v>
      </c>
      <c r="S8083">
        <v>3</v>
      </c>
    </row>
    <row r="8084" spans="1:19">
      <c r="A8084" s="4" t="s">
        <v>8291</v>
      </c>
      <c r="B8084" s="4" t="s">
        <v>201</v>
      </c>
      <c r="C8084" s="4" t="s">
        <v>199</v>
      </c>
      <c r="D8084" s="4" t="s">
        <v>32</v>
      </c>
      <c r="E8084" s="4" t="s">
        <v>197</v>
      </c>
      <c r="F8084" s="3">
        <v>43057</v>
      </c>
      <c r="G8084" s="3">
        <v>43074</v>
      </c>
      <c r="H8084">
        <v>0</v>
      </c>
      <c r="I8084" s="4" t="s">
        <v>9026</v>
      </c>
      <c r="J8084" s="4" t="s">
        <v>9024</v>
      </c>
      <c r="K8084" s="4" t="s">
        <v>9010</v>
      </c>
      <c r="L8084">
        <v>5482</v>
      </c>
      <c r="M8084" s="4" t="s">
        <v>33</v>
      </c>
      <c r="N8084">
        <v>2009</v>
      </c>
      <c r="O8084">
        <v>497.11</v>
      </c>
      <c r="P8084">
        <v>1588</v>
      </c>
      <c r="Q8084" s="4" t="s">
        <v>23</v>
      </c>
      <c r="R8084" s="4" t="s">
        <v>24</v>
      </c>
      <c r="S8084">
        <v>17</v>
      </c>
    </row>
    <row r="8085" spans="1:19">
      <c r="A8085" s="4" t="s">
        <v>8292</v>
      </c>
      <c r="B8085" s="4" t="s">
        <v>170</v>
      </c>
      <c r="C8085" s="4" t="s">
        <v>177</v>
      </c>
      <c r="D8085" s="4" t="s">
        <v>61</v>
      </c>
      <c r="E8085" s="4" t="s">
        <v>197</v>
      </c>
      <c r="F8085" s="3">
        <v>43057</v>
      </c>
      <c r="G8085" s="3">
        <v>43067</v>
      </c>
      <c r="H8085">
        <v>0</v>
      </c>
      <c r="I8085" s="4" t="s">
        <v>9014</v>
      </c>
      <c r="J8085" s="4" t="s">
        <v>9015</v>
      </c>
      <c r="K8085" s="4" t="s">
        <v>9012</v>
      </c>
      <c r="L8085">
        <v>55</v>
      </c>
      <c r="M8085" s="4" t="s">
        <v>58</v>
      </c>
      <c r="N8085">
        <v>1991</v>
      </c>
      <c r="O8085">
        <v>2819.5</v>
      </c>
      <c r="P8085">
        <v>7227</v>
      </c>
      <c r="Q8085" s="4" t="s">
        <v>23</v>
      </c>
      <c r="R8085" s="4" t="s">
        <v>62</v>
      </c>
      <c r="S8085">
        <v>10</v>
      </c>
    </row>
    <row r="8086" spans="1:19">
      <c r="A8086" s="4" t="s">
        <v>8293</v>
      </c>
      <c r="B8086" s="4" t="s">
        <v>261</v>
      </c>
      <c r="C8086" s="4" t="s">
        <v>171</v>
      </c>
      <c r="D8086" s="4" t="s">
        <v>88</v>
      </c>
      <c r="E8086" s="4" t="s">
        <v>172</v>
      </c>
      <c r="F8086" s="3">
        <v>43058</v>
      </c>
      <c r="G8086" s="3">
        <v>43059</v>
      </c>
      <c r="H8086">
        <v>886</v>
      </c>
      <c r="I8086" s="4" t="s">
        <v>9021</v>
      </c>
      <c r="J8086" s="4" t="s">
        <v>9019</v>
      </c>
      <c r="K8086" s="4" t="s">
        <v>9010</v>
      </c>
      <c r="L8086">
        <v>1096</v>
      </c>
      <c r="M8086" s="4" t="s">
        <v>46</v>
      </c>
      <c r="N8086">
        <v>1984</v>
      </c>
      <c r="O8086">
        <v>3027.46</v>
      </c>
      <c r="P8086">
        <v>9516</v>
      </c>
      <c r="Q8086" s="4" t="s">
        <v>89</v>
      </c>
      <c r="R8086" s="4" t="s">
        <v>24</v>
      </c>
      <c r="S8086">
        <v>1</v>
      </c>
    </row>
    <row r="8087" spans="1:19">
      <c r="A8087" s="4" t="s">
        <v>8294</v>
      </c>
      <c r="B8087" s="4" t="s">
        <v>304</v>
      </c>
      <c r="C8087" s="4" t="s">
        <v>192</v>
      </c>
      <c r="D8087" s="4" t="s">
        <v>100</v>
      </c>
      <c r="E8087" s="4" t="s">
        <v>172</v>
      </c>
      <c r="F8087" s="3">
        <v>43058</v>
      </c>
      <c r="G8087" s="3">
        <v>43067</v>
      </c>
      <c r="H8087">
        <v>3206</v>
      </c>
      <c r="I8087" s="4" t="s">
        <v>9014</v>
      </c>
      <c r="J8087" s="4" t="s">
        <v>9015</v>
      </c>
      <c r="K8087" s="4" t="s">
        <v>9012</v>
      </c>
      <c r="L8087">
        <v>3393</v>
      </c>
      <c r="M8087" s="4" t="s">
        <v>9322</v>
      </c>
      <c r="N8087">
        <v>1987</v>
      </c>
      <c r="O8087">
        <v>2938.67</v>
      </c>
      <c r="P8087">
        <v>8775</v>
      </c>
      <c r="Q8087" s="4" t="s">
        <v>101</v>
      </c>
      <c r="R8087" s="4" t="s">
        <v>24</v>
      </c>
      <c r="S8087">
        <v>9</v>
      </c>
    </row>
    <row r="8088" spans="1:19">
      <c r="A8088" s="4" t="s">
        <v>8295</v>
      </c>
      <c r="B8088" s="4" t="s">
        <v>210</v>
      </c>
      <c r="C8088" s="4" t="s">
        <v>179</v>
      </c>
      <c r="D8088" s="4" t="s">
        <v>65</v>
      </c>
      <c r="E8088" s="4" t="s">
        <v>172</v>
      </c>
      <c r="F8088" s="3">
        <v>43058</v>
      </c>
      <c r="G8088" s="3">
        <v>43059</v>
      </c>
      <c r="H8088">
        <v>678</v>
      </c>
      <c r="I8088" s="4" t="s">
        <v>9021</v>
      </c>
      <c r="J8088" s="4" t="s">
        <v>9019</v>
      </c>
      <c r="K8088" s="4" t="s">
        <v>9010</v>
      </c>
      <c r="L8088">
        <v>550</v>
      </c>
      <c r="M8088" s="4" t="s">
        <v>33</v>
      </c>
      <c r="N8088">
        <v>1990</v>
      </c>
      <c r="O8088">
        <v>2520.83</v>
      </c>
      <c r="P8088">
        <v>3502</v>
      </c>
      <c r="Q8088" s="4" t="s">
        <v>23</v>
      </c>
      <c r="R8088" s="4" t="s">
        <v>24</v>
      </c>
      <c r="S8088">
        <v>1</v>
      </c>
    </row>
    <row r="8089" spans="1:19">
      <c r="A8089" s="4" t="s">
        <v>8296</v>
      </c>
      <c r="B8089" s="4" t="s">
        <v>174</v>
      </c>
      <c r="C8089" s="4" t="s">
        <v>179</v>
      </c>
      <c r="D8089" s="4" t="s">
        <v>61</v>
      </c>
      <c r="E8089" s="4" t="s">
        <v>172</v>
      </c>
      <c r="F8089" s="3">
        <v>43058</v>
      </c>
      <c r="G8089" s="3">
        <v>43059</v>
      </c>
      <c r="H8089">
        <v>549</v>
      </c>
      <c r="I8089" s="4" t="s">
        <v>9016</v>
      </c>
      <c r="J8089" s="4" t="s">
        <v>9015</v>
      </c>
      <c r="K8089" s="4" t="s">
        <v>9010</v>
      </c>
      <c r="L8089">
        <v>550</v>
      </c>
      <c r="M8089" s="4" t="s">
        <v>58</v>
      </c>
      <c r="N8089">
        <v>1991</v>
      </c>
      <c r="O8089">
        <v>2819.5</v>
      </c>
      <c r="P8089">
        <v>7227</v>
      </c>
      <c r="Q8089" s="4" t="s">
        <v>23</v>
      </c>
      <c r="R8089" s="4" t="s">
        <v>62</v>
      </c>
      <c r="S8089">
        <v>1</v>
      </c>
    </row>
    <row r="8090" spans="1:19">
      <c r="A8090" s="4" t="s">
        <v>8297</v>
      </c>
      <c r="B8090" s="4" t="s">
        <v>263</v>
      </c>
      <c r="C8090" s="4" t="s">
        <v>199</v>
      </c>
      <c r="D8090" s="4" t="s">
        <v>82</v>
      </c>
      <c r="E8090" s="4" t="s">
        <v>172</v>
      </c>
      <c r="F8090" s="3">
        <v>43058</v>
      </c>
      <c r="G8090" s="3">
        <v>43067</v>
      </c>
      <c r="H8090">
        <v>6540</v>
      </c>
      <c r="I8090" s="4" t="s">
        <v>9021</v>
      </c>
      <c r="J8090" s="4" t="s">
        <v>9019</v>
      </c>
      <c r="K8090" s="4" t="s">
        <v>9010</v>
      </c>
      <c r="L8090">
        <v>5482</v>
      </c>
      <c r="M8090" s="4" t="s">
        <v>36</v>
      </c>
      <c r="N8090">
        <v>1982</v>
      </c>
      <c r="O8090">
        <v>11698.03</v>
      </c>
      <c r="P8090">
        <v>34288</v>
      </c>
      <c r="Q8090" s="4" t="s">
        <v>23</v>
      </c>
      <c r="R8090" s="4" t="s">
        <v>24</v>
      </c>
      <c r="S8090">
        <v>9</v>
      </c>
    </row>
    <row r="8091" spans="1:19">
      <c r="A8091" s="4" t="s">
        <v>8298</v>
      </c>
      <c r="B8091" s="4" t="s">
        <v>343</v>
      </c>
      <c r="C8091" s="4" t="s">
        <v>179</v>
      </c>
      <c r="D8091" s="4" t="s">
        <v>118</v>
      </c>
      <c r="E8091" s="4" t="s">
        <v>197</v>
      </c>
      <c r="F8091" s="3">
        <v>43058</v>
      </c>
      <c r="G8091" s="3">
        <v>43060</v>
      </c>
      <c r="H8091">
        <v>0</v>
      </c>
      <c r="I8091" s="4" t="s">
        <v>9016</v>
      </c>
      <c r="J8091" s="4" t="s">
        <v>9015</v>
      </c>
      <c r="K8091" s="4" t="s">
        <v>9010</v>
      </c>
      <c r="L8091">
        <v>550</v>
      </c>
      <c r="M8091" s="4" t="s">
        <v>33</v>
      </c>
      <c r="N8091">
        <v>1995</v>
      </c>
      <c r="O8091">
        <v>332.43</v>
      </c>
      <c r="P8091">
        <v>799</v>
      </c>
      <c r="Q8091" s="4" t="s">
        <v>23</v>
      </c>
      <c r="R8091" s="4" t="s">
        <v>24</v>
      </c>
      <c r="S8091">
        <v>2</v>
      </c>
    </row>
    <row r="8092" spans="1:19">
      <c r="A8092" s="4" t="s">
        <v>8299</v>
      </c>
      <c r="B8092" s="4" t="s">
        <v>201</v>
      </c>
      <c r="C8092" s="4" t="s">
        <v>192</v>
      </c>
      <c r="D8092" s="4" t="s">
        <v>87</v>
      </c>
      <c r="E8092" s="4" t="s">
        <v>197</v>
      </c>
      <c r="F8092" s="3">
        <v>43058</v>
      </c>
      <c r="G8092" s="3">
        <v>43073</v>
      </c>
      <c r="H8092">
        <v>0</v>
      </c>
      <c r="I8092" s="4" t="s">
        <v>9026</v>
      </c>
      <c r="J8092" s="4" t="s">
        <v>9024</v>
      </c>
      <c r="K8092" s="4" t="s">
        <v>9012</v>
      </c>
      <c r="L8092">
        <v>3393</v>
      </c>
      <c r="M8092" s="4" t="s">
        <v>26</v>
      </c>
      <c r="N8092">
        <v>2004</v>
      </c>
      <c r="O8092">
        <v>1618.89</v>
      </c>
      <c r="P8092">
        <v>3889</v>
      </c>
      <c r="Q8092" s="4" t="s">
        <v>23</v>
      </c>
      <c r="R8092" s="4" t="s">
        <v>24</v>
      </c>
      <c r="S8092">
        <v>15</v>
      </c>
    </row>
    <row r="8093" spans="1:19">
      <c r="A8093" s="4" t="s">
        <v>8300</v>
      </c>
      <c r="B8093" s="4" t="s">
        <v>189</v>
      </c>
      <c r="C8093" s="4" t="s">
        <v>179</v>
      </c>
      <c r="D8093" s="4" t="s">
        <v>79</v>
      </c>
      <c r="E8093" s="4" t="s">
        <v>172</v>
      </c>
      <c r="F8093" s="3">
        <v>43058</v>
      </c>
      <c r="G8093" s="3">
        <v>43067</v>
      </c>
      <c r="H8093">
        <v>662</v>
      </c>
      <c r="I8093" s="4" t="s">
        <v>9016</v>
      </c>
      <c r="J8093" s="4" t="s">
        <v>9015</v>
      </c>
      <c r="K8093" s="4" t="s">
        <v>9010</v>
      </c>
      <c r="L8093">
        <v>550</v>
      </c>
      <c r="M8093" s="4" t="s">
        <v>26</v>
      </c>
      <c r="N8093">
        <v>2002</v>
      </c>
      <c r="O8093">
        <v>3178.24</v>
      </c>
      <c r="P8093">
        <v>4540</v>
      </c>
      <c r="Q8093" s="4" t="s">
        <v>23</v>
      </c>
      <c r="R8093" s="4" t="s">
        <v>24</v>
      </c>
      <c r="S8093">
        <v>9</v>
      </c>
    </row>
    <row r="8094" spans="1:19">
      <c r="A8094" s="4" t="s">
        <v>8301</v>
      </c>
      <c r="B8094" s="4" t="s">
        <v>185</v>
      </c>
      <c r="C8094" s="4" t="s">
        <v>9011</v>
      </c>
      <c r="D8094" s="4" t="s">
        <v>59</v>
      </c>
      <c r="E8094" s="4" t="s">
        <v>172</v>
      </c>
      <c r="F8094" s="3">
        <v>43058</v>
      </c>
      <c r="G8094" s="3">
        <v>43063</v>
      </c>
      <c r="H8094">
        <v>4540</v>
      </c>
      <c r="I8094" s="4" t="s">
        <v>9023</v>
      </c>
      <c r="J8094" s="4" t="s">
        <v>9024</v>
      </c>
      <c r="K8094" s="4" t="s">
        <v>9010</v>
      </c>
      <c r="L8094">
        <v>4821</v>
      </c>
      <c r="M8094" s="4" t="s">
        <v>60</v>
      </c>
      <c r="N8094">
        <v>1988</v>
      </c>
      <c r="O8094">
        <v>2059.9</v>
      </c>
      <c r="P8094">
        <v>3644</v>
      </c>
      <c r="Q8094" s="4" t="s">
        <v>23</v>
      </c>
      <c r="R8094" s="4" t="s">
        <v>24</v>
      </c>
      <c r="S8094">
        <v>5</v>
      </c>
    </row>
    <row r="8095" spans="1:19">
      <c r="A8095" s="4" t="s">
        <v>8302</v>
      </c>
      <c r="B8095" s="4" t="s">
        <v>183</v>
      </c>
      <c r="C8095" s="4" t="s">
        <v>177</v>
      </c>
      <c r="D8095" s="4" t="s">
        <v>104</v>
      </c>
      <c r="E8095" s="4" t="s">
        <v>172</v>
      </c>
      <c r="F8095" s="3">
        <v>43059</v>
      </c>
      <c r="G8095" s="3">
        <v>43068</v>
      </c>
      <c r="H8095">
        <v>52</v>
      </c>
      <c r="I8095" s="4" t="s">
        <v>9014</v>
      </c>
      <c r="J8095" s="4" t="s">
        <v>9015</v>
      </c>
      <c r="K8095" s="4" t="s">
        <v>9012</v>
      </c>
      <c r="L8095">
        <v>55</v>
      </c>
      <c r="M8095" s="4" t="s">
        <v>9322</v>
      </c>
      <c r="N8095">
        <v>1983</v>
      </c>
      <c r="O8095">
        <v>1008.06</v>
      </c>
      <c r="P8095">
        <v>1238</v>
      </c>
      <c r="Q8095" s="4" t="s">
        <v>23</v>
      </c>
      <c r="R8095" s="4" t="s">
        <v>24</v>
      </c>
      <c r="S8095">
        <v>9</v>
      </c>
    </row>
    <row r="8096" spans="1:19">
      <c r="A8096" s="4" t="s">
        <v>8303</v>
      </c>
      <c r="B8096" s="4" t="s">
        <v>246</v>
      </c>
      <c r="C8096" s="4" t="s">
        <v>171</v>
      </c>
      <c r="D8096" s="4" t="s">
        <v>24</v>
      </c>
      <c r="E8096" s="4" t="s">
        <v>193</v>
      </c>
      <c r="F8096" s="3">
        <v>43059</v>
      </c>
      <c r="G8096" s="3"/>
      <c r="I8096" s="4" t="s">
        <v>9021</v>
      </c>
      <c r="J8096" s="4" t="s">
        <v>9019</v>
      </c>
      <c r="K8096" s="4" t="s">
        <v>9010</v>
      </c>
      <c r="L8096">
        <v>1096</v>
      </c>
      <c r="M8096" s="4"/>
      <c r="Q8096" s="4"/>
      <c r="R8096" s="4"/>
    </row>
    <row r="8097" spans="1:19">
      <c r="A8097" s="4" t="s">
        <v>8304</v>
      </c>
      <c r="B8097" s="4" t="s">
        <v>279</v>
      </c>
      <c r="C8097" s="4" t="s">
        <v>9011</v>
      </c>
      <c r="D8097" s="4" t="s">
        <v>125</v>
      </c>
      <c r="E8097" s="4" t="s">
        <v>197</v>
      </c>
      <c r="F8097" s="3">
        <v>43059</v>
      </c>
      <c r="G8097" s="3">
        <v>43066</v>
      </c>
      <c r="H8097">
        <v>0</v>
      </c>
      <c r="I8097" s="4" t="s">
        <v>9018</v>
      </c>
      <c r="J8097" s="4" t="s">
        <v>9019</v>
      </c>
      <c r="K8097" s="4" t="s">
        <v>9010</v>
      </c>
      <c r="L8097">
        <v>4821</v>
      </c>
      <c r="M8097" s="4" t="s">
        <v>33</v>
      </c>
      <c r="N8097">
        <v>2005</v>
      </c>
      <c r="O8097">
        <v>2261.0500000000002</v>
      </c>
      <c r="P8097">
        <v>3851</v>
      </c>
      <c r="Q8097" s="4" t="s">
        <v>23</v>
      </c>
      <c r="R8097" s="4" t="s">
        <v>24</v>
      </c>
      <c r="S8097">
        <v>7</v>
      </c>
    </row>
    <row r="8098" spans="1:19">
      <c r="A8098" s="4" t="s">
        <v>8305</v>
      </c>
      <c r="B8098" s="4" t="s">
        <v>219</v>
      </c>
      <c r="C8098" s="4" t="s">
        <v>179</v>
      </c>
      <c r="D8098" s="4" t="s">
        <v>71</v>
      </c>
      <c r="E8098" s="4" t="s">
        <v>172</v>
      </c>
      <c r="F8098" s="3">
        <v>43059</v>
      </c>
      <c r="G8098" s="3">
        <v>43077</v>
      </c>
      <c r="H8098">
        <v>504</v>
      </c>
      <c r="I8098" s="4" t="s">
        <v>9026</v>
      </c>
      <c r="J8098" s="4" t="s">
        <v>9024</v>
      </c>
      <c r="K8098" s="4" t="s">
        <v>9010</v>
      </c>
      <c r="L8098">
        <v>550</v>
      </c>
      <c r="M8098" s="4" t="s">
        <v>46</v>
      </c>
      <c r="N8098">
        <v>2000</v>
      </c>
      <c r="O8098">
        <v>2952.73</v>
      </c>
      <c r="P8098">
        <v>5107</v>
      </c>
      <c r="Q8098" s="4" t="s">
        <v>23</v>
      </c>
      <c r="R8098" s="4" t="s">
        <v>24</v>
      </c>
      <c r="S8098">
        <v>18</v>
      </c>
    </row>
    <row r="8099" spans="1:19">
      <c r="A8099" s="4" t="s">
        <v>8306</v>
      </c>
      <c r="B8099" s="4" t="s">
        <v>230</v>
      </c>
      <c r="C8099" s="4" t="s">
        <v>179</v>
      </c>
      <c r="D8099" s="4" t="s">
        <v>82</v>
      </c>
      <c r="E8099" s="4" t="s">
        <v>172</v>
      </c>
      <c r="F8099" s="3">
        <v>43059</v>
      </c>
      <c r="G8099" s="3">
        <v>43073</v>
      </c>
      <c r="H8099">
        <v>589</v>
      </c>
      <c r="I8099" s="4" t="s">
        <v>9026</v>
      </c>
      <c r="J8099" s="4" t="s">
        <v>9024</v>
      </c>
      <c r="K8099" s="4" t="s">
        <v>9010</v>
      </c>
      <c r="L8099">
        <v>550</v>
      </c>
      <c r="M8099" s="4" t="s">
        <v>36</v>
      </c>
      <c r="N8099">
        <v>1982</v>
      </c>
      <c r="O8099">
        <v>11698.03</v>
      </c>
      <c r="P8099">
        <v>34288</v>
      </c>
      <c r="Q8099" s="4" t="s">
        <v>23</v>
      </c>
      <c r="R8099" s="4" t="s">
        <v>24</v>
      </c>
      <c r="S8099">
        <v>14</v>
      </c>
    </row>
    <row r="8100" spans="1:19">
      <c r="A8100" s="4" t="s">
        <v>8307</v>
      </c>
      <c r="B8100" s="4" t="s">
        <v>170</v>
      </c>
      <c r="C8100" s="4" t="s">
        <v>199</v>
      </c>
      <c r="D8100" s="4" t="s">
        <v>109</v>
      </c>
      <c r="E8100" s="4" t="s">
        <v>172</v>
      </c>
      <c r="F8100" s="3">
        <v>43059</v>
      </c>
      <c r="G8100" s="3">
        <v>43078</v>
      </c>
      <c r="H8100">
        <v>5756</v>
      </c>
      <c r="I8100" s="4" t="s">
        <v>9014</v>
      </c>
      <c r="J8100" s="4" t="s">
        <v>9015</v>
      </c>
      <c r="K8100" s="4" t="s">
        <v>9010</v>
      </c>
      <c r="L8100">
        <v>5482</v>
      </c>
      <c r="M8100" s="4" t="s">
        <v>58</v>
      </c>
      <c r="N8100">
        <v>1987</v>
      </c>
      <c r="O8100">
        <v>1698.2</v>
      </c>
      <c r="P8100">
        <v>3798</v>
      </c>
      <c r="Q8100" s="4" t="s">
        <v>23</v>
      </c>
      <c r="R8100" s="4" t="s">
        <v>24</v>
      </c>
      <c r="S8100">
        <v>19</v>
      </c>
    </row>
    <row r="8101" spans="1:19">
      <c r="A8101" s="4" t="s">
        <v>8308</v>
      </c>
      <c r="B8101" s="4" t="s">
        <v>170</v>
      </c>
      <c r="C8101" s="4" t="s">
        <v>192</v>
      </c>
      <c r="D8101" s="4" t="s">
        <v>111</v>
      </c>
      <c r="E8101" s="4" t="s">
        <v>172</v>
      </c>
      <c r="F8101" s="3">
        <v>43059</v>
      </c>
      <c r="G8101" s="3">
        <v>43062</v>
      </c>
      <c r="H8101">
        <v>3161</v>
      </c>
      <c r="I8101" s="4" t="s">
        <v>9014</v>
      </c>
      <c r="J8101" s="4" t="s">
        <v>9015</v>
      </c>
      <c r="K8101" s="4" t="s">
        <v>9012</v>
      </c>
      <c r="L8101">
        <v>3393</v>
      </c>
      <c r="M8101" s="4" t="s">
        <v>33</v>
      </c>
      <c r="N8101">
        <v>1988</v>
      </c>
      <c r="O8101">
        <v>1376.8</v>
      </c>
      <c r="P8101">
        <v>1165</v>
      </c>
      <c r="Q8101" s="4" t="s">
        <v>112</v>
      </c>
      <c r="R8101" s="4" t="s">
        <v>24</v>
      </c>
      <c r="S8101">
        <v>3</v>
      </c>
    </row>
    <row r="8102" spans="1:19">
      <c r="A8102" s="4" t="s">
        <v>8309</v>
      </c>
      <c r="B8102" s="4" t="s">
        <v>216</v>
      </c>
      <c r="C8102" s="4" t="s">
        <v>177</v>
      </c>
      <c r="D8102" s="4" t="s">
        <v>24</v>
      </c>
      <c r="E8102" s="4" t="s">
        <v>193</v>
      </c>
      <c r="F8102" s="3">
        <v>43059</v>
      </c>
      <c r="G8102" s="3"/>
      <c r="I8102" s="4" t="s">
        <v>9018</v>
      </c>
      <c r="J8102" s="4" t="s">
        <v>9019</v>
      </c>
      <c r="K8102" s="4" t="s">
        <v>9012</v>
      </c>
      <c r="L8102">
        <v>55</v>
      </c>
      <c r="M8102" s="4"/>
      <c r="Q8102" s="4"/>
      <c r="R8102" s="4"/>
    </row>
    <row r="8103" spans="1:19">
      <c r="A8103" s="4" t="s">
        <v>8310</v>
      </c>
      <c r="B8103" s="4" t="s">
        <v>235</v>
      </c>
      <c r="C8103" s="4" t="s">
        <v>199</v>
      </c>
      <c r="D8103" s="4" t="s">
        <v>120</v>
      </c>
      <c r="E8103" s="4" t="s">
        <v>172</v>
      </c>
      <c r="F8103" s="3">
        <v>43059</v>
      </c>
      <c r="G8103" s="3">
        <v>43077</v>
      </c>
      <c r="H8103">
        <v>5209</v>
      </c>
      <c r="I8103" s="4" t="s">
        <v>9018</v>
      </c>
      <c r="J8103" s="4" t="s">
        <v>9019</v>
      </c>
      <c r="K8103" s="4" t="s">
        <v>9010</v>
      </c>
      <c r="L8103">
        <v>5482</v>
      </c>
      <c r="M8103" s="4" t="s">
        <v>58</v>
      </c>
      <c r="N8103">
        <v>1998</v>
      </c>
      <c r="O8103">
        <v>2022.14</v>
      </c>
      <c r="P8103">
        <v>5113</v>
      </c>
      <c r="Q8103" s="4" t="s">
        <v>23</v>
      </c>
      <c r="R8103" s="4" t="s">
        <v>24</v>
      </c>
      <c r="S8103">
        <v>18</v>
      </c>
    </row>
    <row r="8104" spans="1:19">
      <c r="A8104" s="4" t="s">
        <v>8311</v>
      </c>
      <c r="B8104" s="4" t="s">
        <v>246</v>
      </c>
      <c r="C8104" s="4" t="s">
        <v>192</v>
      </c>
      <c r="D8104" s="4" t="s">
        <v>82</v>
      </c>
      <c r="E8104" s="4" t="s">
        <v>197</v>
      </c>
      <c r="F8104" s="3">
        <v>43060</v>
      </c>
      <c r="G8104" s="3">
        <v>43064</v>
      </c>
      <c r="H8104">
        <v>0</v>
      </c>
      <c r="I8104" s="4" t="s">
        <v>9021</v>
      </c>
      <c r="J8104" s="4" t="s">
        <v>9019</v>
      </c>
      <c r="K8104" s="4" t="s">
        <v>9012</v>
      </c>
      <c r="L8104">
        <v>3393</v>
      </c>
      <c r="M8104" s="4" t="s">
        <v>36</v>
      </c>
      <c r="N8104">
        <v>1982</v>
      </c>
      <c r="O8104">
        <v>11698.03</v>
      </c>
      <c r="P8104">
        <v>34288</v>
      </c>
      <c r="Q8104" s="4" t="s">
        <v>23</v>
      </c>
      <c r="R8104" s="4" t="s">
        <v>24</v>
      </c>
      <c r="S8104">
        <v>4</v>
      </c>
    </row>
    <row r="8105" spans="1:19">
      <c r="A8105" s="4" t="s">
        <v>8312</v>
      </c>
      <c r="B8105" s="4" t="s">
        <v>304</v>
      </c>
      <c r="C8105" s="4" t="s">
        <v>177</v>
      </c>
      <c r="D8105" s="4" t="s">
        <v>45</v>
      </c>
      <c r="E8105" s="4" t="s">
        <v>172</v>
      </c>
      <c r="F8105" s="3">
        <v>43060</v>
      </c>
      <c r="G8105" s="3">
        <v>43077</v>
      </c>
      <c r="H8105">
        <v>58</v>
      </c>
      <c r="I8105" s="4" t="s">
        <v>9014</v>
      </c>
      <c r="J8105" s="4" t="s">
        <v>9015</v>
      </c>
      <c r="K8105" s="4" t="s">
        <v>9012</v>
      </c>
      <c r="L8105">
        <v>55</v>
      </c>
      <c r="M8105" s="4" t="s">
        <v>46</v>
      </c>
      <c r="N8105">
        <v>1995</v>
      </c>
      <c r="O8105">
        <v>2173.98</v>
      </c>
      <c r="P8105">
        <v>2928</v>
      </c>
      <c r="Q8105" s="4" t="s">
        <v>23</v>
      </c>
      <c r="R8105" s="4" t="s">
        <v>47</v>
      </c>
      <c r="S8105">
        <v>17</v>
      </c>
    </row>
    <row r="8106" spans="1:19">
      <c r="A8106" s="4" t="s">
        <v>8313</v>
      </c>
      <c r="B8106" s="4" t="s">
        <v>279</v>
      </c>
      <c r="C8106" s="4" t="s">
        <v>177</v>
      </c>
      <c r="D8106" s="4" t="s">
        <v>40</v>
      </c>
      <c r="E8106" s="4" t="s">
        <v>172</v>
      </c>
      <c r="F8106" s="3">
        <v>43060</v>
      </c>
      <c r="G8106" s="3">
        <v>43090</v>
      </c>
      <c r="H8106">
        <v>57</v>
      </c>
      <c r="I8106" s="4" t="s">
        <v>9018</v>
      </c>
      <c r="J8106" s="4" t="s">
        <v>9019</v>
      </c>
      <c r="K8106" s="4" t="s">
        <v>9012</v>
      </c>
      <c r="L8106">
        <v>55</v>
      </c>
      <c r="M8106" s="4" t="s">
        <v>39</v>
      </c>
      <c r="N8106">
        <v>1989</v>
      </c>
      <c r="O8106">
        <v>665.06</v>
      </c>
      <c r="P8106">
        <v>1095</v>
      </c>
      <c r="Q8106" s="4" t="s">
        <v>23</v>
      </c>
      <c r="R8106" s="4" t="s">
        <v>24</v>
      </c>
      <c r="S8106">
        <v>30</v>
      </c>
    </row>
    <row r="8107" spans="1:19">
      <c r="A8107" s="4" t="s">
        <v>8314</v>
      </c>
      <c r="B8107" s="4" t="s">
        <v>263</v>
      </c>
      <c r="C8107" s="4" t="s">
        <v>9011</v>
      </c>
      <c r="D8107" s="4" t="s">
        <v>35</v>
      </c>
      <c r="E8107" s="4" t="s">
        <v>172</v>
      </c>
      <c r="F8107" s="3">
        <v>43060</v>
      </c>
      <c r="G8107" s="3">
        <v>43079</v>
      </c>
      <c r="H8107">
        <v>5466</v>
      </c>
      <c r="I8107" s="4" t="s">
        <v>9021</v>
      </c>
      <c r="J8107" s="4" t="s">
        <v>9019</v>
      </c>
      <c r="K8107" s="4" t="s">
        <v>9010</v>
      </c>
      <c r="L8107">
        <v>4821</v>
      </c>
      <c r="M8107" s="4" t="s">
        <v>36</v>
      </c>
      <c r="N8107">
        <v>2002</v>
      </c>
      <c r="O8107">
        <v>987.39</v>
      </c>
      <c r="P8107">
        <v>2253</v>
      </c>
      <c r="Q8107" s="4" t="s">
        <v>23</v>
      </c>
      <c r="R8107" s="4" t="s">
        <v>24</v>
      </c>
      <c r="S8107">
        <v>19</v>
      </c>
    </row>
    <row r="8108" spans="1:19">
      <c r="A8108" s="4" t="s">
        <v>8315</v>
      </c>
      <c r="B8108" s="4" t="s">
        <v>196</v>
      </c>
      <c r="C8108" s="4" t="s">
        <v>199</v>
      </c>
      <c r="D8108" s="4" t="s">
        <v>48</v>
      </c>
      <c r="E8108" s="4" t="s">
        <v>197</v>
      </c>
      <c r="F8108" s="3">
        <v>43060</v>
      </c>
      <c r="G8108" s="3">
        <v>43063</v>
      </c>
      <c r="H8108">
        <v>0</v>
      </c>
      <c r="I8108" s="4" t="s">
        <v>9016</v>
      </c>
      <c r="J8108" s="4" t="s">
        <v>9015</v>
      </c>
      <c r="K8108" s="4" t="s">
        <v>9010</v>
      </c>
      <c r="L8108">
        <v>5482</v>
      </c>
      <c r="M8108" s="4" t="s">
        <v>39</v>
      </c>
      <c r="N8108">
        <v>1998</v>
      </c>
      <c r="O8108">
        <v>217.87</v>
      </c>
      <c r="P8108">
        <v>551</v>
      </c>
      <c r="Q8108" s="4" t="s">
        <v>23</v>
      </c>
      <c r="R8108" s="4" t="s">
        <v>24</v>
      </c>
      <c r="S8108">
        <v>3</v>
      </c>
    </row>
    <row r="8109" spans="1:19">
      <c r="A8109" s="4" t="s">
        <v>8316</v>
      </c>
      <c r="B8109" s="4" t="s">
        <v>191</v>
      </c>
      <c r="C8109" s="4" t="s">
        <v>199</v>
      </c>
      <c r="D8109" s="4" t="s">
        <v>87</v>
      </c>
      <c r="E8109" s="4" t="s">
        <v>172</v>
      </c>
      <c r="F8109" s="3">
        <v>43060</v>
      </c>
      <c r="G8109" s="3">
        <v>43064</v>
      </c>
      <c r="H8109">
        <v>6932</v>
      </c>
      <c r="I8109" s="4" t="s">
        <v>9026</v>
      </c>
      <c r="J8109" s="4" t="s">
        <v>9024</v>
      </c>
      <c r="K8109" s="4" t="s">
        <v>9010</v>
      </c>
      <c r="L8109">
        <v>5482</v>
      </c>
      <c r="M8109" s="4" t="s">
        <v>26</v>
      </c>
      <c r="N8109">
        <v>2004</v>
      </c>
      <c r="O8109">
        <v>1618.89</v>
      </c>
      <c r="P8109">
        <v>3889</v>
      </c>
      <c r="Q8109" s="4" t="s">
        <v>23</v>
      </c>
      <c r="R8109" s="4" t="s">
        <v>24</v>
      </c>
      <c r="S8109">
        <v>4</v>
      </c>
    </row>
    <row r="8110" spans="1:19">
      <c r="A8110" s="4" t="s">
        <v>8317</v>
      </c>
      <c r="B8110" s="4" t="s">
        <v>230</v>
      </c>
      <c r="C8110" s="4" t="s">
        <v>179</v>
      </c>
      <c r="D8110" s="4" t="s">
        <v>93</v>
      </c>
      <c r="E8110" s="4" t="s">
        <v>172</v>
      </c>
      <c r="F8110" s="3">
        <v>43060</v>
      </c>
      <c r="G8110" s="3">
        <v>43091</v>
      </c>
      <c r="H8110">
        <v>597</v>
      </c>
      <c r="I8110" s="4" t="s">
        <v>9026</v>
      </c>
      <c r="J8110" s="4" t="s">
        <v>9024</v>
      </c>
      <c r="K8110" s="4" t="s">
        <v>9010</v>
      </c>
      <c r="L8110">
        <v>550</v>
      </c>
      <c r="M8110" s="4" t="s">
        <v>73</v>
      </c>
      <c r="N8110">
        <v>1991</v>
      </c>
      <c r="O8110">
        <v>1012.72</v>
      </c>
      <c r="P8110">
        <v>3492</v>
      </c>
      <c r="Q8110" s="4" t="s">
        <v>94</v>
      </c>
      <c r="R8110" s="4" t="s">
        <v>24</v>
      </c>
      <c r="S8110">
        <v>31</v>
      </c>
    </row>
    <row r="8111" spans="1:19">
      <c r="A8111" s="4" t="s">
        <v>8318</v>
      </c>
      <c r="B8111" s="4" t="s">
        <v>187</v>
      </c>
      <c r="C8111" s="4" t="s">
        <v>192</v>
      </c>
      <c r="D8111" s="4" t="s">
        <v>72</v>
      </c>
      <c r="E8111" s="4" t="s">
        <v>197</v>
      </c>
      <c r="F8111" s="3">
        <v>43060</v>
      </c>
      <c r="G8111" s="3">
        <v>43066</v>
      </c>
      <c r="H8111">
        <v>0</v>
      </c>
      <c r="I8111" s="4" t="s">
        <v>9023</v>
      </c>
      <c r="J8111" s="4" t="s">
        <v>9024</v>
      </c>
      <c r="K8111" s="4" t="s">
        <v>9012</v>
      </c>
      <c r="L8111">
        <v>3393</v>
      </c>
      <c r="M8111" s="4" t="s">
        <v>73</v>
      </c>
      <c r="N8111">
        <v>2003</v>
      </c>
      <c r="O8111">
        <v>692.19</v>
      </c>
      <c r="P8111">
        <v>1922</v>
      </c>
      <c r="Q8111" s="4" t="s">
        <v>23</v>
      </c>
      <c r="R8111" s="4" t="s">
        <v>24</v>
      </c>
      <c r="S8111">
        <v>6</v>
      </c>
    </row>
    <row r="8112" spans="1:19">
      <c r="A8112" s="4" t="s">
        <v>8319</v>
      </c>
      <c r="B8112" s="4" t="s">
        <v>201</v>
      </c>
      <c r="C8112" s="4" t="s">
        <v>179</v>
      </c>
      <c r="D8112" s="4" t="s">
        <v>38</v>
      </c>
      <c r="E8112" s="4" t="s">
        <v>172</v>
      </c>
      <c r="F8112" s="3">
        <v>43060</v>
      </c>
      <c r="G8112" s="3">
        <v>43098</v>
      </c>
      <c r="H8112">
        <v>619</v>
      </c>
      <c r="I8112" s="4" t="s">
        <v>9026</v>
      </c>
      <c r="J8112" s="4" t="s">
        <v>9024</v>
      </c>
      <c r="K8112" s="4" t="s">
        <v>9010</v>
      </c>
      <c r="L8112">
        <v>550</v>
      </c>
      <c r="M8112" s="4" t="s">
        <v>39</v>
      </c>
      <c r="N8112">
        <v>1993</v>
      </c>
      <c r="O8112">
        <v>4269.8999999999996</v>
      </c>
      <c r="P8112">
        <v>6472</v>
      </c>
      <c r="Q8112" s="4" t="s">
        <v>23</v>
      </c>
      <c r="R8112" s="4" t="s">
        <v>40</v>
      </c>
      <c r="S8112">
        <v>38</v>
      </c>
    </row>
    <row r="8113" spans="1:19">
      <c r="A8113" s="4" t="s">
        <v>8320</v>
      </c>
      <c r="B8113" s="4" t="s">
        <v>185</v>
      </c>
      <c r="C8113" s="4" t="s">
        <v>192</v>
      </c>
      <c r="D8113" s="4" t="s">
        <v>54</v>
      </c>
      <c r="E8113" s="4" t="s">
        <v>172</v>
      </c>
      <c r="F8113" s="3">
        <v>43060</v>
      </c>
      <c r="G8113" s="3">
        <v>43070</v>
      </c>
      <c r="H8113">
        <v>2590</v>
      </c>
      <c r="I8113" s="4" t="s">
        <v>9023</v>
      </c>
      <c r="J8113" s="4" t="s">
        <v>9024</v>
      </c>
      <c r="K8113" s="4" t="s">
        <v>9012</v>
      </c>
      <c r="L8113">
        <v>3393</v>
      </c>
      <c r="M8113" s="4" t="s">
        <v>55</v>
      </c>
      <c r="N8113">
        <v>1995</v>
      </c>
      <c r="O8113">
        <v>1825.82</v>
      </c>
      <c r="P8113">
        <v>5595</v>
      </c>
      <c r="Q8113" s="4" t="s">
        <v>23</v>
      </c>
      <c r="R8113" s="4" t="s">
        <v>56</v>
      </c>
      <c r="S8113">
        <v>10</v>
      </c>
    </row>
    <row r="8114" spans="1:19">
      <c r="A8114" s="4" t="s">
        <v>8321</v>
      </c>
      <c r="B8114" s="4" t="s">
        <v>235</v>
      </c>
      <c r="C8114" s="4" t="s">
        <v>9011</v>
      </c>
      <c r="D8114" s="4" t="s">
        <v>113</v>
      </c>
      <c r="E8114" s="4" t="s">
        <v>197</v>
      </c>
      <c r="F8114" s="3">
        <v>43060</v>
      </c>
      <c r="G8114" s="3">
        <v>43065</v>
      </c>
      <c r="H8114">
        <v>0</v>
      </c>
      <c r="I8114" s="4" t="s">
        <v>9018</v>
      </c>
      <c r="J8114" s="4" t="s">
        <v>9019</v>
      </c>
      <c r="K8114" s="4" t="s">
        <v>9010</v>
      </c>
      <c r="L8114">
        <v>4821</v>
      </c>
      <c r="M8114" s="4" t="s">
        <v>33</v>
      </c>
      <c r="N8114">
        <v>2000</v>
      </c>
      <c r="O8114">
        <v>167.89</v>
      </c>
      <c r="P8114">
        <v>493</v>
      </c>
      <c r="Q8114" s="4" t="s">
        <v>114</v>
      </c>
      <c r="R8114" s="4" t="s">
        <v>24</v>
      </c>
      <c r="S8114">
        <v>5</v>
      </c>
    </row>
    <row r="8115" spans="1:19">
      <c r="A8115" s="4" t="s">
        <v>8322</v>
      </c>
      <c r="B8115" s="4" t="s">
        <v>246</v>
      </c>
      <c r="C8115" s="4" t="s">
        <v>179</v>
      </c>
      <c r="D8115" s="4" t="s">
        <v>125</v>
      </c>
      <c r="E8115" s="4" t="s">
        <v>172</v>
      </c>
      <c r="F8115" s="3">
        <v>43061</v>
      </c>
      <c r="G8115" s="3">
        <v>43076</v>
      </c>
      <c r="H8115">
        <v>609</v>
      </c>
      <c r="I8115" s="4" t="s">
        <v>9021</v>
      </c>
      <c r="J8115" s="4" t="s">
        <v>9019</v>
      </c>
      <c r="K8115" s="4" t="s">
        <v>9010</v>
      </c>
      <c r="L8115">
        <v>550</v>
      </c>
      <c r="M8115" s="4" t="s">
        <v>33</v>
      </c>
      <c r="N8115">
        <v>2005</v>
      </c>
      <c r="O8115">
        <v>2261.0500000000002</v>
      </c>
      <c r="P8115">
        <v>3851</v>
      </c>
      <c r="Q8115" s="4" t="s">
        <v>23</v>
      </c>
      <c r="R8115" s="4" t="s">
        <v>24</v>
      </c>
      <c r="S8115">
        <v>15</v>
      </c>
    </row>
    <row r="8116" spans="1:19">
      <c r="A8116" s="4" t="s">
        <v>8323</v>
      </c>
      <c r="B8116" s="4" t="s">
        <v>279</v>
      </c>
      <c r="C8116" s="4" t="s">
        <v>9011</v>
      </c>
      <c r="D8116" s="4" t="s">
        <v>84</v>
      </c>
      <c r="E8116" s="4" t="s">
        <v>172</v>
      </c>
      <c r="F8116" s="3">
        <v>43061</v>
      </c>
      <c r="G8116" s="3">
        <v>43075</v>
      </c>
      <c r="H8116">
        <v>4492</v>
      </c>
      <c r="I8116" s="4" t="s">
        <v>9018</v>
      </c>
      <c r="J8116" s="4" t="s">
        <v>9019</v>
      </c>
      <c r="K8116" s="4" t="s">
        <v>9010</v>
      </c>
      <c r="L8116">
        <v>4821</v>
      </c>
      <c r="M8116" s="4" t="s">
        <v>9322</v>
      </c>
      <c r="N8116">
        <v>1980</v>
      </c>
      <c r="O8116">
        <v>7708.38</v>
      </c>
      <c r="P8116">
        <v>13756</v>
      </c>
      <c r="Q8116" s="4" t="s">
        <v>23</v>
      </c>
      <c r="R8116" s="4" t="s">
        <v>24</v>
      </c>
      <c r="S8116">
        <v>14</v>
      </c>
    </row>
    <row r="8117" spans="1:19">
      <c r="A8117" s="4" t="s">
        <v>8324</v>
      </c>
      <c r="B8117" s="4" t="s">
        <v>201</v>
      </c>
      <c r="C8117" s="4" t="s">
        <v>171</v>
      </c>
      <c r="D8117" s="4" t="s">
        <v>102</v>
      </c>
      <c r="E8117" s="4" t="s">
        <v>197</v>
      </c>
      <c r="F8117" s="3">
        <v>43061</v>
      </c>
      <c r="G8117" s="3">
        <v>43066</v>
      </c>
      <c r="H8117">
        <v>0</v>
      </c>
      <c r="I8117" s="4" t="s">
        <v>9026</v>
      </c>
      <c r="J8117" s="4" t="s">
        <v>9024</v>
      </c>
      <c r="K8117" s="4" t="s">
        <v>9010</v>
      </c>
      <c r="L8117">
        <v>1096</v>
      </c>
      <c r="M8117" s="4" t="s">
        <v>55</v>
      </c>
      <c r="N8117">
        <v>1994</v>
      </c>
      <c r="O8117">
        <v>1188.42</v>
      </c>
      <c r="P8117">
        <v>3015</v>
      </c>
      <c r="Q8117" s="4" t="s">
        <v>23</v>
      </c>
      <c r="R8117" s="4" t="s">
        <v>24</v>
      </c>
      <c r="S8117">
        <v>5</v>
      </c>
    </row>
    <row r="8118" spans="1:19">
      <c r="A8118" s="4" t="s">
        <v>8325</v>
      </c>
      <c r="B8118" s="4" t="s">
        <v>232</v>
      </c>
      <c r="C8118" s="4" t="s">
        <v>9011</v>
      </c>
      <c r="D8118" s="4" t="s">
        <v>125</v>
      </c>
      <c r="E8118" s="4" t="s">
        <v>197</v>
      </c>
      <c r="F8118" s="3">
        <v>43061</v>
      </c>
      <c r="G8118" s="3">
        <v>43075</v>
      </c>
      <c r="H8118">
        <v>0</v>
      </c>
      <c r="I8118" s="4" t="s">
        <v>9021</v>
      </c>
      <c r="J8118" s="4" t="s">
        <v>9019</v>
      </c>
      <c r="K8118" s="4" t="s">
        <v>9010</v>
      </c>
      <c r="L8118">
        <v>4821</v>
      </c>
      <c r="M8118" s="4" t="s">
        <v>33</v>
      </c>
      <c r="N8118">
        <v>2005</v>
      </c>
      <c r="O8118">
        <v>2261.0500000000002</v>
      </c>
      <c r="P8118">
        <v>3851</v>
      </c>
      <c r="Q8118" s="4" t="s">
        <v>23</v>
      </c>
      <c r="R8118" s="4" t="s">
        <v>24</v>
      </c>
      <c r="S8118">
        <v>14</v>
      </c>
    </row>
    <row r="8119" spans="1:19">
      <c r="A8119" s="4" t="s">
        <v>8326</v>
      </c>
      <c r="B8119" s="4" t="s">
        <v>216</v>
      </c>
      <c r="C8119" s="4" t="s">
        <v>177</v>
      </c>
      <c r="D8119" s="4" t="s">
        <v>82</v>
      </c>
      <c r="E8119" s="4" t="s">
        <v>172</v>
      </c>
      <c r="F8119" s="3">
        <v>43061</v>
      </c>
      <c r="G8119" s="3">
        <v>43074</v>
      </c>
      <c r="H8119">
        <v>47</v>
      </c>
      <c r="I8119" s="4" t="s">
        <v>9018</v>
      </c>
      <c r="J8119" s="4" t="s">
        <v>9019</v>
      </c>
      <c r="K8119" s="4" t="s">
        <v>9012</v>
      </c>
      <c r="L8119">
        <v>55</v>
      </c>
      <c r="M8119" s="4" t="s">
        <v>36</v>
      </c>
      <c r="N8119">
        <v>1982</v>
      </c>
      <c r="O8119">
        <v>11698.03</v>
      </c>
      <c r="P8119">
        <v>34288</v>
      </c>
      <c r="Q8119" s="4" t="s">
        <v>23</v>
      </c>
      <c r="R8119" s="4" t="s">
        <v>24</v>
      </c>
      <c r="S8119">
        <v>13</v>
      </c>
    </row>
    <row r="8120" spans="1:19">
      <c r="A8120" s="4" t="s">
        <v>8327</v>
      </c>
      <c r="B8120" s="4" t="s">
        <v>181</v>
      </c>
      <c r="C8120" s="4" t="s">
        <v>179</v>
      </c>
      <c r="D8120" s="4" t="s">
        <v>71</v>
      </c>
      <c r="E8120" s="4" t="s">
        <v>193</v>
      </c>
      <c r="F8120" s="3">
        <v>43061</v>
      </c>
      <c r="G8120" s="3"/>
      <c r="I8120" s="4" t="s">
        <v>9026</v>
      </c>
      <c r="J8120" s="4" t="s">
        <v>9024</v>
      </c>
      <c r="K8120" s="4" t="s">
        <v>9010</v>
      </c>
      <c r="L8120">
        <v>550</v>
      </c>
      <c r="M8120" s="4" t="s">
        <v>46</v>
      </c>
      <c r="N8120">
        <v>2000</v>
      </c>
      <c r="O8120">
        <v>2952.73</v>
      </c>
      <c r="P8120">
        <v>5107</v>
      </c>
      <c r="Q8120" s="4" t="s">
        <v>23</v>
      </c>
      <c r="R8120" s="4" t="s">
        <v>24</v>
      </c>
    </row>
    <row r="8121" spans="1:19">
      <c r="A8121" s="4" t="s">
        <v>8328</v>
      </c>
      <c r="B8121" s="4" t="s">
        <v>279</v>
      </c>
      <c r="C8121" s="4" t="s">
        <v>179</v>
      </c>
      <c r="D8121" s="4" t="s">
        <v>50</v>
      </c>
      <c r="E8121" s="4" t="s">
        <v>197</v>
      </c>
      <c r="F8121" s="3">
        <v>43062</v>
      </c>
      <c r="G8121" s="3">
        <v>43071</v>
      </c>
      <c r="H8121">
        <v>0</v>
      </c>
      <c r="I8121" s="4" t="s">
        <v>9018</v>
      </c>
      <c r="J8121" s="4" t="s">
        <v>9019</v>
      </c>
      <c r="K8121" s="4" t="s">
        <v>9010</v>
      </c>
      <c r="L8121">
        <v>550</v>
      </c>
      <c r="M8121" s="4" t="s">
        <v>9322</v>
      </c>
      <c r="N8121">
        <v>1992</v>
      </c>
      <c r="O8121">
        <v>1712.68</v>
      </c>
      <c r="P8121">
        <v>3194</v>
      </c>
      <c r="Q8121" s="4" t="s">
        <v>23</v>
      </c>
      <c r="R8121" s="4" t="s">
        <v>21</v>
      </c>
      <c r="S8121">
        <v>9</v>
      </c>
    </row>
    <row r="8122" spans="1:19">
      <c r="A8122" s="4" t="s">
        <v>8329</v>
      </c>
      <c r="B8122" s="4" t="s">
        <v>230</v>
      </c>
      <c r="C8122" s="4" t="s">
        <v>171</v>
      </c>
      <c r="D8122" s="4" t="s">
        <v>92</v>
      </c>
      <c r="E8122" s="4" t="s">
        <v>193</v>
      </c>
      <c r="F8122" s="3">
        <v>43062</v>
      </c>
      <c r="G8122" s="3"/>
      <c r="I8122" s="4" t="s">
        <v>9026</v>
      </c>
      <c r="J8122" s="4" t="s">
        <v>9024</v>
      </c>
      <c r="K8122" s="4" t="s">
        <v>9010</v>
      </c>
      <c r="L8122">
        <v>1096</v>
      </c>
      <c r="M8122" s="4" t="s">
        <v>73</v>
      </c>
      <c r="N8122">
        <v>1997</v>
      </c>
      <c r="O8122">
        <v>2041.73</v>
      </c>
      <c r="P8122">
        <v>5276</v>
      </c>
      <c r="Q8122" s="4" t="s">
        <v>23</v>
      </c>
      <c r="R8122" s="4" t="s">
        <v>24</v>
      </c>
    </row>
    <row r="8123" spans="1:19">
      <c r="A8123" s="4" t="s">
        <v>8330</v>
      </c>
      <c r="B8123" s="4" t="s">
        <v>230</v>
      </c>
      <c r="C8123" s="4" t="s">
        <v>179</v>
      </c>
      <c r="D8123" s="4" t="s">
        <v>56</v>
      </c>
      <c r="E8123" s="4" t="s">
        <v>172</v>
      </c>
      <c r="F8123" s="3">
        <v>43062</v>
      </c>
      <c r="G8123" s="3">
        <v>43077</v>
      </c>
      <c r="H8123">
        <v>484</v>
      </c>
      <c r="I8123" s="4" t="s">
        <v>9026</v>
      </c>
      <c r="J8123" s="4" t="s">
        <v>9024</v>
      </c>
      <c r="K8123" s="4" t="s">
        <v>9010</v>
      </c>
      <c r="L8123">
        <v>550</v>
      </c>
      <c r="M8123" s="4" t="s">
        <v>55</v>
      </c>
      <c r="N8123">
        <v>1999</v>
      </c>
      <c r="O8123">
        <v>1699.85</v>
      </c>
      <c r="P8123">
        <v>5108</v>
      </c>
      <c r="Q8123" s="4" t="s">
        <v>23</v>
      </c>
      <c r="R8123" s="4" t="s">
        <v>24</v>
      </c>
      <c r="S8123">
        <v>15</v>
      </c>
    </row>
    <row r="8124" spans="1:19">
      <c r="A8124" s="4" t="s">
        <v>8331</v>
      </c>
      <c r="B8124" s="4" t="s">
        <v>244</v>
      </c>
      <c r="C8124" s="4" t="s">
        <v>192</v>
      </c>
      <c r="D8124" s="4" t="s">
        <v>103</v>
      </c>
      <c r="E8124" s="4" t="s">
        <v>197</v>
      </c>
      <c r="F8124" s="3">
        <v>43062</v>
      </c>
      <c r="G8124" s="3">
        <v>43064</v>
      </c>
      <c r="H8124">
        <v>0</v>
      </c>
      <c r="I8124" s="4" t="s">
        <v>9016</v>
      </c>
      <c r="J8124" s="4" t="s">
        <v>9015</v>
      </c>
      <c r="K8124" s="4" t="s">
        <v>9012</v>
      </c>
      <c r="L8124">
        <v>3393</v>
      </c>
      <c r="M8124" s="4" t="s">
        <v>26</v>
      </c>
      <c r="N8124">
        <v>1992</v>
      </c>
      <c r="O8124">
        <v>3922.42</v>
      </c>
      <c r="P8124">
        <v>6837</v>
      </c>
      <c r="Q8124" s="4" t="s">
        <v>23</v>
      </c>
      <c r="R8124" s="4" t="s">
        <v>24</v>
      </c>
      <c r="S8124">
        <v>2</v>
      </c>
    </row>
    <row r="8125" spans="1:19">
      <c r="A8125" s="4" t="s">
        <v>8332</v>
      </c>
      <c r="B8125" s="4" t="s">
        <v>189</v>
      </c>
      <c r="C8125" s="4" t="s">
        <v>177</v>
      </c>
      <c r="D8125" s="4" t="s">
        <v>118</v>
      </c>
      <c r="E8125" s="4" t="s">
        <v>197</v>
      </c>
      <c r="F8125" s="3">
        <v>43062</v>
      </c>
      <c r="G8125" s="3">
        <v>43067</v>
      </c>
      <c r="H8125">
        <v>0</v>
      </c>
      <c r="I8125" s="4" t="s">
        <v>9016</v>
      </c>
      <c r="J8125" s="4" t="s">
        <v>9015</v>
      </c>
      <c r="K8125" s="4" t="s">
        <v>9012</v>
      </c>
      <c r="L8125">
        <v>55</v>
      </c>
      <c r="M8125" s="4" t="s">
        <v>33</v>
      </c>
      <c r="N8125">
        <v>1995</v>
      </c>
      <c r="O8125">
        <v>332.43</v>
      </c>
      <c r="P8125">
        <v>799</v>
      </c>
      <c r="Q8125" s="4" t="s">
        <v>23</v>
      </c>
      <c r="R8125" s="4" t="s">
        <v>24</v>
      </c>
      <c r="S8125">
        <v>5</v>
      </c>
    </row>
    <row r="8126" spans="1:19">
      <c r="A8126" s="4" t="s">
        <v>8333</v>
      </c>
      <c r="B8126" s="4" t="s">
        <v>205</v>
      </c>
      <c r="C8126" s="4" t="s">
        <v>177</v>
      </c>
      <c r="D8126" s="4" t="s">
        <v>44</v>
      </c>
      <c r="E8126" s="4" t="s">
        <v>172</v>
      </c>
      <c r="F8126" s="3">
        <v>43062</v>
      </c>
      <c r="G8126" s="3">
        <v>43076</v>
      </c>
      <c r="H8126">
        <v>49</v>
      </c>
      <c r="I8126" s="4" t="s">
        <v>9023</v>
      </c>
      <c r="J8126" s="4" t="s">
        <v>9024</v>
      </c>
      <c r="K8126" s="4" t="s">
        <v>9012</v>
      </c>
      <c r="L8126">
        <v>55</v>
      </c>
      <c r="M8126" s="4" t="s">
        <v>36</v>
      </c>
      <c r="N8126">
        <v>2013</v>
      </c>
      <c r="O8126">
        <v>98.79</v>
      </c>
      <c r="P8126">
        <v>96</v>
      </c>
      <c r="Q8126" s="4" t="s">
        <v>23</v>
      </c>
      <c r="R8126" s="4" t="s">
        <v>35</v>
      </c>
      <c r="S8126">
        <v>14</v>
      </c>
    </row>
    <row r="8127" spans="1:19">
      <c r="A8127" s="4" t="s">
        <v>8334</v>
      </c>
      <c r="B8127" s="4" t="s">
        <v>185</v>
      </c>
      <c r="C8127" s="4" t="s">
        <v>177</v>
      </c>
      <c r="D8127" s="4" t="s">
        <v>24</v>
      </c>
      <c r="E8127" s="4" t="s">
        <v>193</v>
      </c>
      <c r="F8127" s="3">
        <v>43062</v>
      </c>
      <c r="G8127" s="3"/>
      <c r="I8127" s="4" t="s">
        <v>9023</v>
      </c>
      <c r="J8127" s="4" t="s">
        <v>9024</v>
      </c>
      <c r="K8127" s="4" t="s">
        <v>9012</v>
      </c>
      <c r="L8127">
        <v>55</v>
      </c>
      <c r="M8127" s="4"/>
      <c r="Q8127" s="4"/>
      <c r="R8127" s="4"/>
    </row>
    <row r="8128" spans="1:19">
      <c r="A8128" s="4" t="s">
        <v>8335</v>
      </c>
      <c r="B8128" s="4" t="s">
        <v>216</v>
      </c>
      <c r="C8128" s="4" t="s">
        <v>177</v>
      </c>
      <c r="D8128" s="4" t="s">
        <v>82</v>
      </c>
      <c r="E8128" s="4" t="s">
        <v>193</v>
      </c>
      <c r="F8128" s="3">
        <v>43062</v>
      </c>
      <c r="G8128" s="3"/>
      <c r="I8128" s="4" t="s">
        <v>9018</v>
      </c>
      <c r="J8128" s="4" t="s">
        <v>9019</v>
      </c>
      <c r="K8128" s="4" t="s">
        <v>9012</v>
      </c>
      <c r="L8128">
        <v>55</v>
      </c>
      <c r="M8128" s="4" t="s">
        <v>36</v>
      </c>
      <c r="N8128">
        <v>1982</v>
      </c>
      <c r="O8128">
        <v>11698.03</v>
      </c>
      <c r="P8128">
        <v>34288</v>
      </c>
      <c r="Q8128" s="4" t="s">
        <v>23</v>
      </c>
      <c r="R8128" s="4" t="s">
        <v>24</v>
      </c>
    </row>
    <row r="8129" spans="1:19">
      <c r="A8129" s="4" t="s">
        <v>8336</v>
      </c>
      <c r="B8129" s="4" t="s">
        <v>246</v>
      </c>
      <c r="C8129" s="4" t="s">
        <v>171</v>
      </c>
      <c r="D8129" s="4" t="s">
        <v>63</v>
      </c>
      <c r="E8129" s="4" t="s">
        <v>172</v>
      </c>
      <c r="F8129" s="3">
        <v>43063</v>
      </c>
      <c r="G8129" s="3">
        <v>43074</v>
      </c>
      <c r="H8129">
        <v>927</v>
      </c>
      <c r="I8129" s="4" t="s">
        <v>9021</v>
      </c>
      <c r="J8129" s="4" t="s">
        <v>9019</v>
      </c>
      <c r="K8129" s="4" t="s">
        <v>9010</v>
      </c>
      <c r="L8129">
        <v>1096</v>
      </c>
      <c r="M8129" s="4" t="s">
        <v>33</v>
      </c>
      <c r="N8129">
        <v>1995</v>
      </c>
      <c r="O8129">
        <v>5158.71</v>
      </c>
      <c r="P8129">
        <v>17479</v>
      </c>
      <c r="Q8129" s="4" t="s">
        <v>64</v>
      </c>
      <c r="R8129" s="4" t="s">
        <v>24</v>
      </c>
      <c r="S8129">
        <v>11</v>
      </c>
    </row>
    <row r="8130" spans="1:19">
      <c r="A8130" s="4" t="s">
        <v>8337</v>
      </c>
      <c r="B8130" s="4" t="s">
        <v>210</v>
      </c>
      <c r="C8130" s="4" t="s">
        <v>9011</v>
      </c>
      <c r="D8130" s="4" t="s">
        <v>21</v>
      </c>
      <c r="E8130" s="4" t="s">
        <v>172</v>
      </c>
      <c r="F8130" s="3">
        <v>43063</v>
      </c>
      <c r="G8130" s="3">
        <v>43078</v>
      </c>
      <c r="H8130">
        <v>4445</v>
      </c>
      <c r="I8130" s="4" t="s">
        <v>9021</v>
      </c>
      <c r="J8130" s="4" t="s">
        <v>9019</v>
      </c>
      <c r="K8130" s="4" t="s">
        <v>9010</v>
      </c>
      <c r="L8130">
        <v>4821</v>
      </c>
      <c r="M8130" s="4" t="s">
        <v>9322</v>
      </c>
      <c r="N8130">
        <v>1996</v>
      </c>
      <c r="O8130">
        <v>1100.04</v>
      </c>
      <c r="P8130">
        <v>2822</v>
      </c>
      <c r="Q8130" s="4" t="s">
        <v>23</v>
      </c>
      <c r="R8130" s="4" t="s">
        <v>24</v>
      </c>
      <c r="S8130">
        <v>15</v>
      </c>
    </row>
    <row r="8131" spans="1:19">
      <c r="A8131" s="4" t="s">
        <v>8338</v>
      </c>
      <c r="B8131" s="4" t="s">
        <v>174</v>
      </c>
      <c r="C8131" s="4" t="s">
        <v>9011</v>
      </c>
      <c r="D8131" s="4" t="s">
        <v>41</v>
      </c>
      <c r="E8131" s="4" t="s">
        <v>172</v>
      </c>
      <c r="F8131" s="3">
        <v>43063</v>
      </c>
      <c r="G8131" s="3">
        <v>43073</v>
      </c>
      <c r="H8131">
        <v>5110</v>
      </c>
      <c r="I8131" s="4" t="s">
        <v>9016</v>
      </c>
      <c r="J8131" s="4" t="s">
        <v>9015</v>
      </c>
      <c r="K8131" s="4" t="s">
        <v>9010</v>
      </c>
      <c r="L8131">
        <v>4821</v>
      </c>
      <c r="M8131" s="4" t="s">
        <v>36</v>
      </c>
      <c r="N8131">
        <v>1998</v>
      </c>
      <c r="O8131">
        <v>2714.9</v>
      </c>
      <c r="P8131">
        <v>2641</v>
      </c>
      <c r="Q8131" s="4" t="s">
        <v>23</v>
      </c>
      <c r="R8131" s="4" t="s">
        <v>21</v>
      </c>
      <c r="S8131">
        <v>10</v>
      </c>
    </row>
    <row r="8132" spans="1:19">
      <c r="A8132" s="4" t="s">
        <v>8339</v>
      </c>
      <c r="B8132" s="4" t="s">
        <v>212</v>
      </c>
      <c r="C8132" s="4" t="s">
        <v>177</v>
      </c>
      <c r="D8132" s="4" t="s">
        <v>32</v>
      </c>
      <c r="E8132" s="4" t="s">
        <v>172</v>
      </c>
      <c r="F8132" s="3">
        <v>43063</v>
      </c>
      <c r="G8132" s="3">
        <v>43087</v>
      </c>
      <c r="H8132">
        <v>62</v>
      </c>
      <c r="I8132" s="4" t="s">
        <v>9023</v>
      </c>
      <c r="J8132" s="4" t="s">
        <v>9024</v>
      </c>
      <c r="K8132" s="4" t="s">
        <v>9012</v>
      </c>
      <c r="L8132">
        <v>55</v>
      </c>
      <c r="M8132" s="4" t="s">
        <v>33</v>
      </c>
      <c r="N8132">
        <v>2009</v>
      </c>
      <c r="O8132">
        <v>497.11</v>
      </c>
      <c r="P8132">
        <v>1588</v>
      </c>
      <c r="Q8132" s="4" t="s">
        <v>23</v>
      </c>
      <c r="R8132" s="4" t="s">
        <v>24</v>
      </c>
      <c r="S8132">
        <v>24</v>
      </c>
    </row>
    <row r="8133" spans="1:19">
      <c r="A8133" s="4" t="s">
        <v>8340</v>
      </c>
      <c r="B8133" s="4" t="s">
        <v>191</v>
      </c>
      <c r="C8133" s="4" t="s">
        <v>171</v>
      </c>
      <c r="D8133" s="4" t="s">
        <v>84</v>
      </c>
      <c r="E8133" s="4" t="s">
        <v>172</v>
      </c>
      <c r="F8133" s="3">
        <v>43063</v>
      </c>
      <c r="G8133" s="3">
        <v>43080</v>
      </c>
      <c r="H8133">
        <v>1049</v>
      </c>
      <c r="I8133" s="4" t="s">
        <v>9026</v>
      </c>
      <c r="J8133" s="4" t="s">
        <v>9024</v>
      </c>
      <c r="K8133" s="4" t="s">
        <v>9010</v>
      </c>
      <c r="L8133">
        <v>1096</v>
      </c>
      <c r="M8133" s="4" t="s">
        <v>9322</v>
      </c>
      <c r="N8133">
        <v>1980</v>
      </c>
      <c r="O8133">
        <v>7708.38</v>
      </c>
      <c r="P8133">
        <v>13756</v>
      </c>
      <c r="Q8133" s="4" t="s">
        <v>23</v>
      </c>
      <c r="R8133" s="4" t="s">
        <v>24</v>
      </c>
      <c r="S8133">
        <v>17</v>
      </c>
    </row>
    <row r="8134" spans="1:19">
      <c r="A8134" s="4" t="s">
        <v>8341</v>
      </c>
      <c r="B8134" s="4" t="s">
        <v>219</v>
      </c>
      <c r="C8134" s="4" t="s">
        <v>171</v>
      </c>
      <c r="D8134" s="4" t="s">
        <v>86</v>
      </c>
      <c r="E8134" s="4" t="s">
        <v>172</v>
      </c>
      <c r="F8134" s="3">
        <v>43063</v>
      </c>
      <c r="G8134" s="3">
        <v>43074</v>
      </c>
      <c r="H8134">
        <v>885</v>
      </c>
      <c r="I8134" s="4" t="s">
        <v>9026</v>
      </c>
      <c r="J8134" s="4" t="s">
        <v>9024</v>
      </c>
      <c r="K8134" s="4" t="s">
        <v>9010</v>
      </c>
      <c r="L8134">
        <v>1096</v>
      </c>
      <c r="M8134" s="4" t="s">
        <v>26</v>
      </c>
      <c r="N8134">
        <v>1985</v>
      </c>
      <c r="O8134">
        <v>2741.37</v>
      </c>
      <c r="P8134">
        <v>9226</v>
      </c>
      <c r="Q8134" s="4" t="s">
        <v>23</v>
      </c>
      <c r="R8134" s="4" t="s">
        <v>24</v>
      </c>
      <c r="S8134">
        <v>11</v>
      </c>
    </row>
    <row r="8135" spans="1:19">
      <c r="A8135" s="4" t="s">
        <v>8342</v>
      </c>
      <c r="B8135" s="4" t="s">
        <v>230</v>
      </c>
      <c r="C8135" s="4" t="s">
        <v>9011</v>
      </c>
      <c r="D8135" s="4" t="s">
        <v>93</v>
      </c>
      <c r="E8135" s="4" t="s">
        <v>193</v>
      </c>
      <c r="F8135" s="3">
        <v>43063</v>
      </c>
      <c r="G8135" s="3"/>
      <c r="I8135" s="4" t="s">
        <v>9026</v>
      </c>
      <c r="J8135" s="4" t="s">
        <v>9024</v>
      </c>
      <c r="K8135" s="4" t="s">
        <v>9010</v>
      </c>
      <c r="L8135">
        <v>4821</v>
      </c>
      <c r="M8135" s="4" t="s">
        <v>73</v>
      </c>
      <c r="N8135">
        <v>1991</v>
      </c>
      <c r="O8135">
        <v>1012.72</v>
      </c>
      <c r="P8135">
        <v>3492</v>
      </c>
      <c r="Q8135" s="4" t="s">
        <v>94</v>
      </c>
      <c r="R8135" s="4" t="s">
        <v>24</v>
      </c>
    </row>
    <row r="8136" spans="1:19">
      <c r="A8136" s="4" t="s">
        <v>8343</v>
      </c>
      <c r="B8136" s="4" t="s">
        <v>187</v>
      </c>
      <c r="C8136" s="4" t="s">
        <v>192</v>
      </c>
      <c r="D8136" s="4" t="s">
        <v>62</v>
      </c>
      <c r="E8136" s="4" t="s">
        <v>197</v>
      </c>
      <c r="F8136" s="3">
        <v>43063</v>
      </c>
      <c r="G8136" s="3">
        <v>43068</v>
      </c>
      <c r="H8136">
        <v>0</v>
      </c>
      <c r="I8136" s="4" t="s">
        <v>9023</v>
      </c>
      <c r="J8136" s="4" t="s">
        <v>9024</v>
      </c>
      <c r="K8136" s="4" t="s">
        <v>9012</v>
      </c>
      <c r="L8136">
        <v>3393</v>
      </c>
      <c r="M8136" s="4" t="s">
        <v>58</v>
      </c>
      <c r="N8136">
        <v>2008</v>
      </c>
      <c r="O8136">
        <v>52.5</v>
      </c>
      <c r="P8136">
        <v>165</v>
      </c>
      <c r="Q8136" s="4" t="s">
        <v>23</v>
      </c>
      <c r="R8136" s="4" t="s">
        <v>24</v>
      </c>
      <c r="S8136">
        <v>5</v>
      </c>
    </row>
    <row r="8137" spans="1:19">
      <c r="A8137" s="4" t="s">
        <v>8344</v>
      </c>
      <c r="B8137" s="4" t="s">
        <v>216</v>
      </c>
      <c r="C8137" s="4" t="s">
        <v>192</v>
      </c>
      <c r="D8137" s="4" t="s">
        <v>65</v>
      </c>
      <c r="E8137" s="4" t="s">
        <v>172</v>
      </c>
      <c r="F8137" s="3">
        <v>43063</v>
      </c>
      <c r="G8137" s="3">
        <v>43074</v>
      </c>
      <c r="H8137">
        <v>3612</v>
      </c>
      <c r="I8137" s="4" t="s">
        <v>9018</v>
      </c>
      <c r="J8137" s="4" t="s">
        <v>9019</v>
      </c>
      <c r="K8137" s="4" t="s">
        <v>9012</v>
      </c>
      <c r="L8137">
        <v>3393</v>
      </c>
      <c r="M8137" s="4" t="s">
        <v>33</v>
      </c>
      <c r="N8137">
        <v>1990</v>
      </c>
      <c r="O8137">
        <v>2520.83</v>
      </c>
      <c r="P8137">
        <v>3502</v>
      </c>
      <c r="Q8137" s="4" t="s">
        <v>23</v>
      </c>
      <c r="R8137" s="4" t="s">
        <v>24</v>
      </c>
      <c r="S8137">
        <v>11</v>
      </c>
    </row>
    <row r="8138" spans="1:19">
      <c r="A8138" s="4" t="s">
        <v>8345</v>
      </c>
      <c r="B8138" s="4" t="s">
        <v>235</v>
      </c>
      <c r="C8138" s="4" t="s">
        <v>9011</v>
      </c>
      <c r="D8138" s="4" t="s">
        <v>127</v>
      </c>
      <c r="E8138" s="4" t="s">
        <v>172</v>
      </c>
      <c r="F8138" s="3">
        <v>43063</v>
      </c>
      <c r="G8138" s="3">
        <v>43068</v>
      </c>
      <c r="H8138">
        <v>5106</v>
      </c>
      <c r="I8138" s="4" t="s">
        <v>9018</v>
      </c>
      <c r="J8138" s="4" t="s">
        <v>9019</v>
      </c>
      <c r="K8138" s="4" t="s">
        <v>9010</v>
      </c>
      <c r="L8138">
        <v>4821</v>
      </c>
      <c r="M8138" s="4" t="s">
        <v>9322</v>
      </c>
      <c r="N8138">
        <v>2011</v>
      </c>
      <c r="O8138">
        <v>40.79</v>
      </c>
      <c r="P8138">
        <v>142</v>
      </c>
      <c r="Q8138" s="4" t="s">
        <v>128</v>
      </c>
      <c r="R8138" s="4" t="s">
        <v>24</v>
      </c>
      <c r="S8138">
        <v>5</v>
      </c>
    </row>
    <row r="8139" spans="1:19">
      <c r="A8139" s="4" t="s">
        <v>8346</v>
      </c>
      <c r="B8139" s="4" t="s">
        <v>183</v>
      </c>
      <c r="C8139" s="4" t="s">
        <v>192</v>
      </c>
      <c r="D8139" s="4" t="s">
        <v>66</v>
      </c>
      <c r="E8139" s="4" t="s">
        <v>172</v>
      </c>
      <c r="F8139" s="3">
        <v>43064</v>
      </c>
      <c r="G8139" s="3">
        <v>43097</v>
      </c>
      <c r="H8139">
        <v>2477</v>
      </c>
      <c r="I8139" s="4" t="s">
        <v>9014</v>
      </c>
      <c r="J8139" s="4" t="s">
        <v>9015</v>
      </c>
      <c r="K8139" s="4" t="s">
        <v>9012</v>
      </c>
      <c r="L8139">
        <v>3393</v>
      </c>
      <c r="M8139" s="4" t="s">
        <v>33</v>
      </c>
      <c r="N8139">
        <v>2007</v>
      </c>
      <c r="O8139">
        <v>894.33</v>
      </c>
      <c r="P8139">
        <v>1635</v>
      </c>
      <c r="Q8139" s="4" t="s">
        <v>67</v>
      </c>
      <c r="R8139" s="4" t="s">
        <v>24</v>
      </c>
      <c r="S8139">
        <v>33</v>
      </c>
    </row>
    <row r="8140" spans="1:19">
      <c r="A8140" s="4" t="s">
        <v>8347</v>
      </c>
      <c r="B8140" s="4" t="s">
        <v>246</v>
      </c>
      <c r="C8140" s="4" t="s">
        <v>177</v>
      </c>
      <c r="D8140" s="4" t="s">
        <v>50</v>
      </c>
      <c r="E8140" s="4" t="s">
        <v>197</v>
      </c>
      <c r="F8140" s="3">
        <v>43064</v>
      </c>
      <c r="G8140" s="3">
        <v>43079</v>
      </c>
      <c r="H8140">
        <v>0</v>
      </c>
      <c r="I8140" s="4" t="s">
        <v>9021</v>
      </c>
      <c r="J8140" s="4" t="s">
        <v>9019</v>
      </c>
      <c r="K8140" s="4" t="s">
        <v>9012</v>
      </c>
      <c r="L8140">
        <v>55</v>
      </c>
      <c r="M8140" s="4" t="s">
        <v>9322</v>
      </c>
      <c r="N8140">
        <v>1992</v>
      </c>
      <c r="O8140">
        <v>1712.68</v>
      </c>
      <c r="P8140">
        <v>3194</v>
      </c>
      <c r="Q8140" s="4" t="s">
        <v>23</v>
      </c>
      <c r="R8140" s="4" t="s">
        <v>21</v>
      </c>
      <c r="S8140">
        <v>15</v>
      </c>
    </row>
    <row r="8141" spans="1:19">
      <c r="A8141" s="4" t="s">
        <v>8348</v>
      </c>
      <c r="B8141" s="4" t="s">
        <v>174</v>
      </c>
      <c r="C8141" s="4" t="s">
        <v>179</v>
      </c>
      <c r="D8141" s="4" t="s">
        <v>92</v>
      </c>
      <c r="E8141" s="4" t="s">
        <v>172</v>
      </c>
      <c r="F8141" s="3">
        <v>43064</v>
      </c>
      <c r="G8141" s="3">
        <v>43080</v>
      </c>
      <c r="H8141">
        <v>537</v>
      </c>
      <c r="I8141" s="4" t="s">
        <v>9016</v>
      </c>
      <c r="J8141" s="4" t="s">
        <v>9015</v>
      </c>
      <c r="K8141" s="4" t="s">
        <v>9010</v>
      </c>
      <c r="L8141">
        <v>550</v>
      </c>
      <c r="M8141" s="4" t="s">
        <v>73</v>
      </c>
      <c r="N8141">
        <v>1997</v>
      </c>
      <c r="O8141">
        <v>2041.73</v>
      </c>
      <c r="P8141">
        <v>5276</v>
      </c>
      <c r="Q8141" s="4" t="s">
        <v>23</v>
      </c>
      <c r="R8141" s="4" t="s">
        <v>24</v>
      </c>
      <c r="S8141">
        <v>16</v>
      </c>
    </row>
    <row r="8142" spans="1:19">
      <c r="A8142" s="4" t="s">
        <v>8349</v>
      </c>
      <c r="B8142" s="4" t="s">
        <v>191</v>
      </c>
      <c r="C8142" s="4" t="s">
        <v>199</v>
      </c>
      <c r="D8142" s="4" t="s">
        <v>75</v>
      </c>
      <c r="E8142" s="4" t="s">
        <v>172</v>
      </c>
      <c r="F8142" s="3">
        <v>43064</v>
      </c>
      <c r="G8142" s="3">
        <v>43079</v>
      </c>
      <c r="H8142">
        <v>5547</v>
      </c>
      <c r="I8142" s="4" t="s">
        <v>9026</v>
      </c>
      <c r="J8142" s="4" t="s">
        <v>9024</v>
      </c>
      <c r="K8142" s="4" t="s">
        <v>9010</v>
      </c>
      <c r="L8142">
        <v>5482</v>
      </c>
      <c r="M8142" s="4" t="s">
        <v>73</v>
      </c>
      <c r="N8142">
        <v>1982</v>
      </c>
      <c r="O8142">
        <v>792.46</v>
      </c>
      <c r="P8142">
        <v>1299</v>
      </c>
      <c r="Q8142" s="4" t="s">
        <v>23</v>
      </c>
      <c r="R8142" s="4" t="s">
        <v>24</v>
      </c>
      <c r="S8142">
        <v>15</v>
      </c>
    </row>
    <row r="8143" spans="1:19">
      <c r="A8143" s="4" t="s">
        <v>8350</v>
      </c>
      <c r="B8143" s="4" t="s">
        <v>170</v>
      </c>
      <c r="C8143" s="4" t="s">
        <v>171</v>
      </c>
      <c r="D8143" s="4" t="s">
        <v>85</v>
      </c>
      <c r="E8143" s="4" t="s">
        <v>172</v>
      </c>
      <c r="F8143" s="3">
        <v>43064</v>
      </c>
      <c r="G8143" s="3">
        <v>43068</v>
      </c>
      <c r="H8143">
        <v>1001</v>
      </c>
      <c r="I8143" s="4" t="s">
        <v>9014</v>
      </c>
      <c r="J8143" s="4" t="s">
        <v>9015</v>
      </c>
      <c r="K8143" s="4" t="s">
        <v>9010</v>
      </c>
      <c r="L8143">
        <v>1096</v>
      </c>
      <c r="M8143" s="4" t="s">
        <v>46</v>
      </c>
      <c r="N8143">
        <v>1985</v>
      </c>
      <c r="O8143">
        <v>375.43</v>
      </c>
      <c r="P8143">
        <v>1190</v>
      </c>
      <c r="Q8143" s="4" t="s">
        <v>23</v>
      </c>
      <c r="R8143" s="4" t="s">
        <v>24</v>
      </c>
      <c r="S8143">
        <v>4</v>
      </c>
    </row>
    <row r="8144" spans="1:19">
      <c r="A8144" s="4" t="s">
        <v>8351</v>
      </c>
      <c r="B8144" s="4" t="s">
        <v>185</v>
      </c>
      <c r="C8144" s="4" t="s">
        <v>199</v>
      </c>
      <c r="D8144" s="4" t="s">
        <v>82</v>
      </c>
      <c r="E8144" s="4" t="s">
        <v>197</v>
      </c>
      <c r="F8144" s="3">
        <v>43064</v>
      </c>
      <c r="G8144" s="3">
        <v>43074</v>
      </c>
      <c r="H8144">
        <v>0</v>
      </c>
      <c r="I8144" s="4" t="s">
        <v>9023</v>
      </c>
      <c r="J8144" s="4" t="s">
        <v>9024</v>
      </c>
      <c r="K8144" s="4" t="s">
        <v>9010</v>
      </c>
      <c r="L8144">
        <v>5482</v>
      </c>
      <c r="M8144" s="4" t="s">
        <v>36</v>
      </c>
      <c r="N8144">
        <v>1982</v>
      </c>
      <c r="O8144">
        <v>11698.03</v>
      </c>
      <c r="P8144">
        <v>34288</v>
      </c>
      <c r="Q8144" s="4" t="s">
        <v>23</v>
      </c>
      <c r="R8144" s="4" t="s">
        <v>24</v>
      </c>
      <c r="S8144">
        <v>10</v>
      </c>
    </row>
    <row r="8145" spans="1:19">
      <c r="A8145" s="4" t="s">
        <v>8352</v>
      </c>
      <c r="B8145" s="4" t="s">
        <v>216</v>
      </c>
      <c r="C8145" s="4" t="s">
        <v>171</v>
      </c>
      <c r="D8145" s="4" t="s">
        <v>125</v>
      </c>
      <c r="E8145" s="4" t="s">
        <v>197</v>
      </c>
      <c r="F8145" s="3">
        <v>43064</v>
      </c>
      <c r="G8145" s="3">
        <v>43068</v>
      </c>
      <c r="H8145">
        <v>0</v>
      </c>
      <c r="I8145" s="4" t="s">
        <v>9018</v>
      </c>
      <c r="J8145" s="4" t="s">
        <v>9019</v>
      </c>
      <c r="K8145" s="4" t="s">
        <v>9010</v>
      </c>
      <c r="L8145">
        <v>1096</v>
      </c>
      <c r="M8145" s="4" t="s">
        <v>33</v>
      </c>
      <c r="N8145">
        <v>2005</v>
      </c>
      <c r="O8145">
        <v>2261.0500000000002</v>
      </c>
      <c r="P8145">
        <v>3851</v>
      </c>
      <c r="Q8145" s="4" t="s">
        <v>23</v>
      </c>
      <c r="R8145" s="4" t="s">
        <v>24</v>
      </c>
      <c r="S8145">
        <v>4</v>
      </c>
    </row>
    <row r="8146" spans="1:19">
      <c r="A8146" s="4" t="s">
        <v>8353</v>
      </c>
      <c r="B8146" s="4" t="s">
        <v>235</v>
      </c>
      <c r="C8146" s="4" t="s">
        <v>9011</v>
      </c>
      <c r="D8146" s="4" t="s">
        <v>120</v>
      </c>
      <c r="E8146" s="4" t="s">
        <v>172</v>
      </c>
      <c r="F8146" s="3">
        <v>43064</v>
      </c>
      <c r="G8146" s="3">
        <v>43068</v>
      </c>
      <c r="H8146">
        <v>5077</v>
      </c>
      <c r="I8146" s="4" t="s">
        <v>9018</v>
      </c>
      <c r="J8146" s="4" t="s">
        <v>9019</v>
      </c>
      <c r="K8146" s="4" t="s">
        <v>9010</v>
      </c>
      <c r="L8146">
        <v>4821</v>
      </c>
      <c r="M8146" s="4" t="s">
        <v>58</v>
      </c>
      <c r="N8146">
        <v>1998</v>
      </c>
      <c r="O8146">
        <v>2022.14</v>
      </c>
      <c r="P8146">
        <v>5113</v>
      </c>
      <c r="Q8146" s="4" t="s">
        <v>23</v>
      </c>
      <c r="R8146" s="4" t="s">
        <v>24</v>
      </c>
      <c r="S8146">
        <v>4</v>
      </c>
    </row>
    <row r="8147" spans="1:19">
      <c r="A8147" s="4" t="s">
        <v>8354</v>
      </c>
      <c r="B8147" s="4" t="s">
        <v>183</v>
      </c>
      <c r="C8147" s="4" t="s">
        <v>192</v>
      </c>
      <c r="D8147" s="4" t="s">
        <v>45</v>
      </c>
      <c r="E8147" s="4" t="s">
        <v>172</v>
      </c>
      <c r="F8147" s="3">
        <v>43065</v>
      </c>
      <c r="G8147" s="3">
        <v>43076</v>
      </c>
      <c r="H8147">
        <v>3844</v>
      </c>
      <c r="I8147" s="4" t="s">
        <v>9014</v>
      </c>
      <c r="J8147" s="4" t="s">
        <v>9015</v>
      </c>
      <c r="K8147" s="4" t="s">
        <v>9012</v>
      </c>
      <c r="L8147">
        <v>3393</v>
      </c>
      <c r="M8147" s="4" t="s">
        <v>46</v>
      </c>
      <c r="N8147">
        <v>1995</v>
      </c>
      <c r="O8147">
        <v>2173.98</v>
      </c>
      <c r="P8147">
        <v>2928</v>
      </c>
      <c r="Q8147" s="4" t="s">
        <v>23</v>
      </c>
      <c r="R8147" s="4" t="s">
        <v>47</v>
      </c>
      <c r="S8147">
        <v>11</v>
      </c>
    </row>
    <row r="8148" spans="1:19">
      <c r="A8148" s="4" t="s">
        <v>8355</v>
      </c>
      <c r="B8148" s="4" t="s">
        <v>279</v>
      </c>
      <c r="C8148" s="4" t="s">
        <v>199</v>
      </c>
      <c r="D8148" s="4" t="s">
        <v>113</v>
      </c>
      <c r="E8148" s="4" t="s">
        <v>197</v>
      </c>
      <c r="F8148" s="3">
        <v>43065</v>
      </c>
      <c r="G8148" s="3">
        <v>43079</v>
      </c>
      <c r="H8148">
        <v>0</v>
      </c>
      <c r="I8148" s="4" t="s">
        <v>9018</v>
      </c>
      <c r="J8148" s="4" t="s">
        <v>9019</v>
      </c>
      <c r="K8148" s="4" t="s">
        <v>9010</v>
      </c>
      <c r="L8148">
        <v>5482</v>
      </c>
      <c r="M8148" s="4" t="s">
        <v>33</v>
      </c>
      <c r="N8148">
        <v>2000</v>
      </c>
      <c r="O8148">
        <v>167.89</v>
      </c>
      <c r="P8148">
        <v>493</v>
      </c>
      <c r="Q8148" s="4" t="s">
        <v>114</v>
      </c>
      <c r="R8148" s="4" t="s">
        <v>24</v>
      </c>
      <c r="S8148">
        <v>14</v>
      </c>
    </row>
    <row r="8149" spans="1:19">
      <c r="A8149" s="4" t="s">
        <v>8356</v>
      </c>
      <c r="B8149" s="4" t="s">
        <v>279</v>
      </c>
      <c r="C8149" s="4" t="s">
        <v>171</v>
      </c>
      <c r="D8149" s="4" t="s">
        <v>96</v>
      </c>
      <c r="E8149" s="4" t="s">
        <v>172</v>
      </c>
      <c r="F8149" s="3">
        <v>43065</v>
      </c>
      <c r="G8149" s="3">
        <v>43083</v>
      </c>
      <c r="H8149">
        <v>1204</v>
      </c>
      <c r="I8149" s="4" t="s">
        <v>9018</v>
      </c>
      <c r="J8149" s="4" t="s">
        <v>9019</v>
      </c>
      <c r="K8149" s="4" t="s">
        <v>9010</v>
      </c>
      <c r="L8149">
        <v>1096</v>
      </c>
      <c r="M8149" s="4" t="s">
        <v>58</v>
      </c>
      <c r="N8149">
        <v>1994</v>
      </c>
      <c r="O8149">
        <v>355.23</v>
      </c>
      <c r="P8149">
        <v>853</v>
      </c>
      <c r="Q8149" s="4" t="s">
        <v>23</v>
      </c>
      <c r="R8149" s="4" t="s">
        <v>24</v>
      </c>
      <c r="S8149">
        <v>18</v>
      </c>
    </row>
    <row r="8150" spans="1:19">
      <c r="A8150" s="4" t="s">
        <v>8357</v>
      </c>
      <c r="B8150" s="4" t="s">
        <v>174</v>
      </c>
      <c r="C8150" s="4" t="s">
        <v>192</v>
      </c>
      <c r="D8150" s="4" t="s">
        <v>79</v>
      </c>
      <c r="E8150" s="4" t="s">
        <v>197</v>
      </c>
      <c r="F8150" s="3">
        <v>43065</v>
      </c>
      <c r="G8150" s="3">
        <v>43080</v>
      </c>
      <c r="H8150">
        <v>0</v>
      </c>
      <c r="I8150" s="4" t="s">
        <v>9016</v>
      </c>
      <c r="J8150" s="4" t="s">
        <v>9015</v>
      </c>
      <c r="K8150" s="4" t="s">
        <v>9012</v>
      </c>
      <c r="L8150">
        <v>3393</v>
      </c>
      <c r="M8150" s="4" t="s">
        <v>26</v>
      </c>
      <c r="N8150">
        <v>2002</v>
      </c>
      <c r="O8150">
        <v>3178.24</v>
      </c>
      <c r="P8150">
        <v>4540</v>
      </c>
      <c r="Q8150" s="4" t="s">
        <v>23</v>
      </c>
      <c r="R8150" s="4" t="s">
        <v>24</v>
      </c>
      <c r="S8150">
        <v>15</v>
      </c>
    </row>
    <row r="8151" spans="1:19">
      <c r="A8151" s="4" t="s">
        <v>8358</v>
      </c>
      <c r="B8151" s="4" t="s">
        <v>196</v>
      </c>
      <c r="C8151" s="4" t="s">
        <v>179</v>
      </c>
      <c r="D8151" s="4" t="s">
        <v>109</v>
      </c>
      <c r="E8151" s="4" t="s">
        <v>172</v>
      </c>
      <c r="F8151" s="3">
        <v>43065</v>
      </c>
      <c r="G8151" s="3">
        <v>43076</v>
      </c>
      <c r="H8151">
        <v>562</v>
      </c>
      <c r="I8151" s="4" t="s">
        <v>9016</v>
      </c>
      <c r="J8151" s="4" t="s">
        <v>9015</v>
      </c>
      <c r="K8151" s="4" t="s">
        <v>9010</v>
      </c>
      <c r="L8151">
        <v>550</v>
      </c>
      <c r="M8151" s="4" t="s">
        <v>58</v>
      </c>
      <c r="N8151">
        <v>1987</v>
      </c>
      <c r="O8151">
        <v>1698.2</v>
      </c>
      <c r="P8151">
        <v>3798</v>
      </c>
      <c r="Q8151" s="4" t="s">
        <v>23</v>
      </c>
      <c r="R8151" s="4" t="s">
        <v>24</v>
      </c>
      <c r="S8151">
        <v>11</v>
      </c>
    </row>
    <row r="8152" spans="1:19">
      <c r="A8152" s="4" t="s">
        <v>8359</v>
      </c>
      <c r="B8152" s="4" t="s">
        <v>219</v>
      </c>
      <c r="C8152" s="4" t="s">
        <v>171</v>
      </c>
      <c r="D8152" s="4" t="s">
        <v>54</v>
      </c>
      <c r="E8152" s="4" t="s">
        <v>197</v>
      </c>
      <c r="F8152" s="3">
        <v>43065</v>
      </c>
      <c r="G8152" s="3">
        <v>43094</v>
      </c>
      <c r="H8152">
        <v>0</v>
      </c>
      <c r="I8152" s="4" t="s">
        <v>9026</v>
      </c>
      <c r="J8152" s="4" t="s">
        <v>9024</v>
      </c>
      <c r="K8152" s="4" t="s">
        <v>9010</v>
      </c>
      <c r="L8152">
        <v>1096</v>
      </c>
      <c r="M8152" s="4" t="s">
        <v>55</v>
      </c>
      <c r="N8152">
        <v>1995</v>
      </c>
      <c r="O8152">
        <v>1825.82</v>
      </c>
      <c r="P8152">
        <v>5595</v>
      </c>
      <c r="Q8152" s="4" t="s">
        <v>23</v>
      </c>
      <c r="R8152" s="4" t="s">
        <v>56</v>
      </c>
      <c r="S8152">
        <v>29</v>
      </c>
    </row>
    <row r="8153" spans="1:19">
      <c r="A8153" s="4" t="s">
        <v>8360</v>
      </c>
      <c r="B8153" s="4" t="s">
        <v>219</v>
      </c>
      <c r="C8153" s="4" t="s">
        <v>179</v>
      </c>
      <c r="D8153" s="4" t="s">
        <v>115</v>
      </c>
      <c r="E8153" s="4" t="s">
        <v>172</v>
      </c>
      <c r="F8153" s="3">
        <v>43065</v>
      </c>
      <c r="G8153" s="3">
        <v>43070</v>
      </c>
      <c r="H8153">
        <v>460</v>
      </c>
      <c r="I8153" s="4" t="s">
        <v>9026</v>
      </c>
      <c r="J8153" s="4" t="s">
        <v>9024</v>
      </c>
      <c r="K8153" s="4" t="s">
        <v>9010</v>
      </c>
      <c r="L8153">
        <v>550</v>
      </c>
      <c r="M8153" s="4" t="s">
        <v>46</v>
      </c>
      <c r="N8153">
        <v>2008</v>
      </c>
      <c r="O8153">
        <v>894.37</v>
      </c>
      <c r="P8153">
        <v>1593</v>
      </c>
      <c r="Q8153" s="4" t="s">
        <v>116</v>
      </c>
      <c r="R8153" s="4" t="s">
        <v>24</v>
      </c>
      <c r="S8153">
        <v>5</v>
      </c>
    </row>
    <row r="8154" spans="1:19">
      <c r="A8154" s="4" t="s">
        <v>8361</v>
      </c>
      <c r="B8154" s="4" t="s">
        <v>208</v>
      </c>
      <c r="C8154" s="4" t="s">
        <v>177</v>
      </c>
      <c r="D8154" s="4" t="s">
        <v>104</v>
      </c>
      <c r="E8154" s="4" t="s">
        <v>172</v>
      </c>
      <c r="F8154" s="3">
        <v>43065</v>
      </c>
      <c r="G8154" s="3">
        <v>43080</v>
      </c>
      <c r="H8154">
        <v>66</v>
      </c>
      <c r="I8154" s="4" t="s">
        <v>9014</v>
      </c>
      <c r="J8154" s="4" t="s">
        <v>9015</v>
      </c>
      <c r="K8154" s="4" t="s">
        <v>9012</v>
      </c>
      <c r="L8154">
        <v>55</v>
      </c>
      <c r="M8154" s="4" t="s">
        <v>9322</v>
      </c>
      <c r="N8154">
        <v>1983</v>
      </c>
      <c r="O8154">
        <v>1008.06</v>
      </c>
      <c r="P8154">
        <v>1238</v>
      </c>
      <c r="Q8154" s="4" t="s">
        <v>23</v>
      </c>
      <c r="R8154" s="4" t="s">
        <v>24</v>
      </c>
      <c r="S8154">
        <v>15</v>
      </c>
    </row>
    <row r="8155" spans="1:19">
      <c r="A8155" s="4" t="s">
        <v>8362</v>
      </c>
      <c r="B8155" s="4" t="s">
        <v>208</v>
      </c>
      <c r="C8155" s="4" t="s">
        <v>192</v>
      </c>
      <c r="D8155" s="4" t="s">
        <v>37</v>
      </c>
      <c r="E8155" s="4" t="s">
        <v>172</v>
      </c>
      <c r="F8155" s="3">
        <v>43065</v>
      </c>
      <c r="G8155" s="3">
        <v>43081</v>
      </c>
      <c r="H8155">
        <v>3309</v>
      </c>
      <c r="I8155" s="4" t="s">
        <v>9014</v>
      </c>
      <c r="J8155" s="4" t="s">
        <v>9015</v>
      </c>
      <c r="K8155" s="4" t="s">
        <v>9012</v>
      </c>
      <c r="L8155">
        <v>3393</v>
      </c>
      <c r="M8155" s="4" t="s">
        <v>33</v>
      </c>
      <c r="N8155">
        <v>2001</v>
      </c>
      <c r="O8155">
        <v>718.62</v>
      </c>
      <c r="P8155">
        <v>2448</v>
      </c>
      <c r="Q8155" s="4" t="s">
        <v>23</v>
      </c>
      <c r="R8155" s="4" t="s">
        <v>24</v>
      </c>
      <c r="S8155">
        <v>16</v>
      </c>
    </row>
    <row r="8156" spans="1:19">
      <c r="A8156" s="4" t="s">
        <v>8363</v>
      </c>
      <c r="B8156" s="4" t="s">
        <v>216</v>
      </c>
      <c r="C8156" s="4" t="s">
        <v>192</v>
      </c>
      <c r="D8156" s="4" t="s">
        <v>40</v>
      </c>
      <c r="E8156" s="4" t="s">
        <v>197</v>
      </c>
      <c r="F8156" s="3">
        <v>43065</v>
      </c>
      <c r="G8156" s="3">
        <v>43066</v>
      </c>
      <c r="H8156">
        <v>0</v>
      </c>
      <c r="I8156" s="4" t="s">
        <v>9018</v>
      </c>
      <c r="J8156" s="4" t="s">
        <v>9019</v>
      </c>
      <c r="K8156" s="4" t="s">
        <v>9012</v>
      </c>
      <c r="L8156">
        <v>3393</v>
      </c>
      <c r="M8156" s="4" t="s">
        <v>39</v>
      </c>
      <c r="N8156">
        <v>1989</v>
      </c>
      <c r="O8156">
        <v>665.06</v>
      </c>
      <c r="P8156">
        <v>1095</v>
      </c>
      <c r="Q8156" s="4" t="s">
        <v>23</v>
      </c>
      <c r="R8156" s="4" t="s">
        <v>24</v>
      </c>
      <c r="S8156">
        <v>1</v>
      </c>
    </row>
    <row r="8157" spans="1:19">
      <c r="A8157" s="4" t="s">
        <v>8364</v>
      </c>
      <c r="B8157" s="4" t="s">
        <v>174</v>
      </c>
      <c r="C8157" s="4" t="s">
        <v>9011</v>
      </c>
      <c r="D8157" s="4" t="s">
        <v>66</v>
      </c>
      <c r="E8157" s="4" t="s">
        <v>172</v>
      </c>
      <c r="F8157" s="3">
        <v>43066</v>
      </c>
      <c r="G8157" s="3">
        <v>43069</v>
      </c>
      <c r="H8157">
        <v>4888</v>
      </c>
      <c r="I8157" s="4" t="s">
        <v>9016</v>
      </c>
      <c r="J8157" s="4" t="s">
        <v>9015</v>
      </c>
      <c r="K8157" s="4" t="s">
        <v>9010</v>
      </c>
      <c r="L8157">
        <v>4821</v>
      </c>
      <c r="M8157" s="4" t="s">
        <v>33</v>
      </c>
      <c r="N8157">
        <v>2007</v>
      </c>
      <c r="O8157">
        <v>894.33</v>
      </c>
      <c r="P8157">
        <v>1635</v>
      </c>
      <c r="Q8157" s="4" t="s">
        <v>67</v>
      </c>
      <c r="R8157" s="4" t="s">
        <v>24</v>
      </c>
      <c r="S8157">
        <v>3</v>
      </c>
    </row>
    <row r="8158" spans="1:19">
      <c r="A8158" s="4" t="s">
        <v>8365</v>
      </c>
      <c r="B8158" s="4" t="s">
        <v>203</v>
      </c>
      <c r="C8158" s="4" t="s">
        <v>171</v>
      </c>
      <c r="D8158" s="4" t="s">
        <v>81</v>
      </c>
      <c r="E8158" s="4" t="s">
        <v>172</v>
      </c>
      <c r="F8158" s="3">
        <v>43066</v>
      </c>
      <c r="G8158" s="3">
        <v>43081</v>
      </c>
      <c r="H8158">
        <v>1192</v>
      </c>
      <c r="I8158" s="4" t="s">
        <v>9023</v>
      </c>
      <c r="J8158" s="4" t="s">
        <v>9024</v>
      </c>
      <c r="K8158" s="4" t="s">
        <v>9010</v>
      </c>
      <c r="L8158">
        <v>1096</v>
      </c>
      <c r="M8158" s="4" t="s">
        <v>33</v>
      </c>
      <c r="N8158">
        <v>1989</v>
      </c>
      <c r="O8158">
        <v>1388.67</v>
      </c>
      <c r="P8158">
        <v>3583</v>
      </c>
      <c r="Q8158" s="4" t="s">
        <v>23</v>
      </c>
      <c r="R8158" s="4" t="s">
        <v>24</v>
      </c>
      <c r="S8158">
        <v>15</v>
      </c>
    </row>
    <row r="8159" spans="1:19">
      <c r="A8159" s="4" t="s">
        <v>8366</v>
      </c>
      <c r="B8159" s="4" t="s">
        <v>232</v>
      </c>
      <c r="C8159" s="4" t="s">
        <v>192</v>
      </c>
      <c r="D8159" s="4" t="s">
        <v>34</v>
      </c>
      <c r="E8159" s="4" t="s">
        <v>197</v>
      </c>
      <c r="F8159" s="3">
        <v>43066</v>
      </c>
      <c r="G8159" s="3">
        <v>43081</v>
      </c>
      <c r="H8159">
        <v>0</v>
      </c>
      <c r="I8159" s="4" t="s">
        <v>9021</v>
      </c>
      <c r="J8159" s="4" t="s">
        <v>9019</v>
      </c>
      <c r="K8159" s="4" t="s">
        <v>9012</v>
      </c>
      <c r="L8159">
        <v>3393</v>
      </c>
      <c r="M8159" s="4" t="s">
        <v>9322</v>
      </c>
      <c r="N8159">
        <v>1993</v>
      </c>
      <c r="O8159">
        <v>1242.32</v>
      </c>
      <c r="P8159">
        <v>3027</v>
      </c>
      <c r="Q8159" s="4" t="s">
        <v>23</v>
      </c>
      <c r="R8159" s="4" t="s">
        <v>21</v>
      </c>
      <c r="S8159">
        <v>15</v>
      </c>
    </row>
    <row r="8160" spans="1:19">
      <c r="A8160" s="4" t="s">
        <v>8367</v>
      </c>
      <c r="B8160" s="4" t="s">
        <v>205</v>
      </c>
      <c r="C8160" s="4" t="s">
        <v>177</v>
      </c>
      <c r="D8160" s="4" t="s">
        <v>24</v>
      </c>
      <c r="E8160" s="4" t="s">
        <v>193</v>
      </c>
      <c r="F8160" s="3">
        <v>43066</v>
      </c>
      <c r="G8160" s="3"/>
      <c r="I8160" s="4" t="s">
        <v>9023</v>
      </c>
      <c r="J8160" s="4" t="s">
        <v>9024</v>
      </c>
      <c r="K8160" s="4" t="s">
        <v>9012</v>
      </c>
      <c r="L8160">
        <v>55</v>
      </c>
      <c r="M8160" s="4"/>
      <c r="Q8160" s="4"/>
      <c r="R8160" s="4"/>
    </row>
    <row r="8161" spans="1:19">
      <c r="A8161" s="4" t="s">
        <v>8368</v>
      </c>
      <c r="B8161" s="4" t="s">
        <v>181</v>
      </c>
      <c r="C8161" s="4" t="s">
        <v>179</v>
      </c>
      <c r="D8161" s="4" t="s">
        <v>47</v>
      </c>
      <c r="E8161" s="4" t="s">
        <v>193</v>
      </c>
      <c r="F8161" s="3">
        <v>43066</v>
      </c>
      <c r="G8161" s="3"/>
      <c r="I8161" s="4" t="s">
        <v>9026</v>
      </c>
      <c r="J8161" s="4" t="s">
        <v>9024</v>
      </c>
      <c r="K8161" s="4" t="s">
        <v>9010</v>
      </c>
      <c r="L8161">
        <v>550</v>
      </c>
      <c r="M8161" s="4" t="s">
        <v>46</v>
      </c>
      <c r="N8161">
        <v>1986</v>
      </c>
      <c r="O8161">
        <v>2403.58</v>
      </c>
      <c r="P8161">
        <v>8801</v>
      </c>
      <c r="Q8161" s="4" t="s">
        <v>23</v>
      </c>
      <c r="R8161" s="4" t="s">
        <v>24</v>
      </c>
    </row>
    <row r="8162" spans="1:19">
      <c r="A8162" s="4" t="s">
        <v>8369</v>
      </c>
      <c r="B8162" s="4" t="s">
        <v>263</v>
      </c>
      <c r="C8162" s="4" t="s">
        <v>171</v>
      </c>
      <c r="D8162" s="4" t="s">
        <v>65</v>
      </c>
      <c r="E8162" s="4" t="s">
        <v>172</v>
      </c>
      <c r="F8162" s="3">
        <v>43067</v>
      </c>
      <c r="G8162" s="3">
        <v>43078</v>
      </c>
      <c r="H8162">
        <v>1131</v>
      </c>
      <c r="I8162" s="4" t="s">
        <v>9021</v>
      </c>
      <c r="J8162" s="4" t="s">
        <v>9019</v>
      </c>
      <c r="K8162" s="4" t="s">
        <v>9010</v>
      </c>
      <c r="L8162">
        <v>1096</v>
      </c>
      <c r="M8162" s="4" t="s">
        <v>33</v>
      </c>
      <c r="N8162">
        <v>1990</v>
      </c>
      <c r="O8162">
        <v>2520.83</v>
      </c>
      <c r="P8162">
        <v>3502</v>
      </c>
      <c r="Q8162" s="4" t="s">
        <v>23</v>
      </c>
      <c r="R8162" s="4" t="s">
        <v>24</v>
      </c>
      <c r="S8162">
        <v>11</v>
      </c>
    </row>
    <row r="8163" spans="1:19">
      <c r="A8163" s="4" t="s">
        <v>8370</v>
      </c>
      <c r="B8163" s="4" t="s">
        <v>203</v>
      </c>
      <c r="C8163" s="4" t="s">
        <v>199</v>
      </c>
      <c r="D8163" s="4" t="s">
        <v>71</v>
      </c>
      <c r="E8163" s="4" t="s">
        <v>172</v>
      </c>
      <c r="F8163" s="3">
        <v>43067</v>
      </c>
      <c r="G8163" s="3">
        <v>43081</v>
      </c>
      <c r="H8163">
        <v>5702</v>
      </c>
      <c r="I8163" s="4" t="s">
        <v>9023</v>
      </c>
      <c r="J8163" s="4" t="s">
        <v>9024</v>
      </c>
      <c r="K8163" s="4" t="s">
        <v>9010</v>
      </c>
      <c r="L8163">
        <v>5482</v>
      </c>
      <c r="M8163" s="4" t="s">
        <v>46</v>
      </c>
      <c r="N8163">
        <v>2000</v>
      </c>
      <c r="O8163">
        <v>2952.73</v>
      </c>
      <c r="P8163">
        <v>5107</v>
      </c>
      <c r="Q8163" s="4" t="s">
        <v>23</v>
      </c>
      <c r="R8163" s="4" t="s">
        <v>24</v>
      </c>
      <c r="S8163">
        <v>14</v>
      </c>
    </row>
    <row r="8164" spans="1:19">
      <c r="A8164" s="4" t="s">
        <v>8371</v>
      </c>
      <c r="B8164" s="4" t="s">
        <v>219</v>
      </c>
      <c r="C8164" s="4" t="s">
        <v>179</v>
      </c>
      <c r="D8164" s="4" t="s">
        <v>38</v>
      </c>
      <c r="E8164" s="4" t="s">
        <v>172</v>
      </c>
      <c r="F8164" s="3">
        <v>43067</v>
      </c>
      <c r="G8164" s="3">
        <v>43082</v>
      </c>
      <c r="H8164">
        <v>563</v>
      </c>
      <c r="I8164" s="4" t="s">
        <v>9026</v>
      </c>
      <c r="J8164" s="4" t="s">
        <v>9024</v>
      </c>
      <c r="K8164" s="4" t="s">
        <v>9010</v>
      </c>
      <c r="L8164">
        <v>550</v>
      </c>
      <c r="M8164" s="4" t="s">
        <v>39</v>
      </c>
      <c r="N8164">
        <v>1993</v>
      </c>
      <c r="O8164">
        <v>4269.8999999999996</v>
      </c>
      <c r="P8164">
        <v>6472</v>
      </c>
      <c r="Q8164" s="4" t="s">
        <v>23</v>
      </c>
      <c r="R8164" s="4" t="s">
        <v>40</v>
      </c>
      <c r="S8164">
        <v>15</v>
      </c>
    </row>
    <row r="8165" spans="1:19">
      <c r="A8165" s="4" t="s">
        <v>8372</v>
      </c>
      <c r="B8165" s="4" t="s">
        <v>201</v>
      </c>
      <c r="C8165" s="4" t="s">
        <v>199</v>
      </c>
      <c r="D8165" s="4" t="s">
        <v>122</v>
      </c>
      <c r="E8165" s="4" t="s">
        <v>172</v>
      </c>
      <c r="F8165" s="3">
        <v>43067</v>
      </c>
      <c r="G8165" s="3">
        <v>43080</v>
      </c>
      <c r="H8165">
        <v>5886</v>
      </c>
      <c r="I8165" s="4" t="s">
        <v>9026</v>
      </c>
      <c r="J8165" s="4" t="s">
        <v>9024</v>
      </c>
      <c r="K8165" s="4" t="s">
        <v>9010</v>
      </c>
      <c r="L8165">
        <v>5482</v>
      </c>
      <c r="M8165" s="4" t="s">
        <v>58</v>
      </c>
      <c r="N8165">
        <v>1993</v>
      </c>
      <c r="O8165">
        <v>7537.24</v>
      </c>
      <c r="P8165">
        <v>20293</v>
      </c>
      <c r="Q8165" s="4" t="s">
        <v>23</v>
      </c>
      <c r="R8165" s="4" t="s">
        <v>24</v>
      </c>
      <c r="S8165">
        <v>13</v>
      </c>
    </row>
    <row r="8166" spans="1:19">
      <c r="A8166" s="4" t="s">
        <v>8373</v>
      </c>
      <c r="B8166" s="4" t="s">
        <v>189</v>
      </c>
      <c r="C8166" s="4" t="s">
        <v>179</v>
      </c>
      <c r="D8166" s="4" t="s">
        <v>48</v>
      </c>
      <c r="E8166" s="4" t="s">
        <v>197</v>
      </c>
      <c r="F8166" s="3">
        <v>43067</v>
      </c>
      <c r="G8166" s="3">
        <v>43074</v>
      </c>
      <c r="H8166">
        <v>0</v>
      </c>
      <c r="I8166" s="4" t="s">
        <v>9016</v>
      </c>
      <c r="J8166" s="4" t="s">
        <v>9015</v>
      </c>
      <c r="K8166" s="4" t="s">
        <v>9010</v>
      </c>
      <c r="L8166">
        <v>550</v>
      </c>
      <c r="M8166" s="4" t="s">
        <v>39</v>
      </c>
      <c r="N8166">
        <v>1998</v>
      </c>
      <c r="O8166">
        <v>217.87</v>
      </c>
      <c r="P8166">
        <v>551</v>
      </c>
      <c r="Q8166" s="4" t="s">
        <v>23</v>
      </c>
      <c r="R8166" s="4" t="s">
        <v>24</v>
      </c>
      <c r="S8166">
        <v>7</v>
      </c>
    </row>
    <row r="8167" spans="1:19">
      <c r="A8167" s="4" t="s">
        <v>8374</v>
      </c>
      <c r="B8167" s="4" t="s">
        <v>185</v>
      </c>
      <c r="C8167" s="4" t="s">
        <v>192</v>
      </c>
      <c r="D8167" s="4" t="s">
        <v>75</v>
      </c>
      <c r="E8167" s="4" t="s">
        <v>197</v>
      </c>
      <c r="F8167" s="3">
        <v>43067</v>
      </c>
      <c r="G8167" s="3">
        <v>43071</v>
      </c>
      <c r="H8167">
        <v>0</v>
      </c>
      <c r="I8167" s="4" t="s">
        <v>9023</v>
      </c>
      <c r="J8167" s="4" t="s">
        <v>9024</v>
      </c>
      <c r="K8167" s="4" t="s">
        <v>9012</v>
      </c>
      <c r="L8167">
        <v>3393</v>
      </c>
      <c r="M8167" s="4" t="s">
        <v>73</v>
      </c>
      <c r="N8167">
        <v>1982</v>
      </c>
      <c r="O8167">
        <v>792.46</v>
      </c>
      <c r="P8167">
        <v>1299</v>
      </c>
      <c r="Q8167" s="4" t="s">
        <v>23</v>
      </c>
      <c r="R8167" s="4" t="s">
        <v>24</v>
      </c>
      <c r="S8167">
        <v>4</v>
      </c>
    </row>
    <row r="8168" spans="1:19">
      <c r="A8168" s="4" t="s">
        <v>8375</v>
      </c>
      <c r="B8168" s="4" t="s">
        <v>181</v>
      </c>
      <c r="C8168" s="4" t="s">
        <v>171</v>
      </c>
      <c r="D8168" s="4" t="s">
        <v>24</v>
      </c>
      <c r="E8168" s="4" t="s">
        <v>193</v>
      </c>
      <c r="F8168" s="3">
        <v>43067</v>
      </c>
      <c r="G8168" s="3"/>
      <c r="I8168" s="4" t="s">
        <v>9026</v>
      </c>
      <c r="J8168" s="4" t="s">
        <v>9024</v>
      </c>
      <c r="K8168" s="4" t="s">
        <v>9010</v>
      </c>
      <c r="L8168">
        <v>1096</v>
      </c>
      <c r="M8168" s="4"/>
      <c r="Q8168" s="4"/>
      <c r="R8168" s="4"/>
    </row>
    <row r="8169" spans="1:19">
      <c r="A8169" s="4" t="s">
        <v>8376</v>
      </c>
      <c r="B8169" s="4" t="s">
        <v>181</v>
      </c>
      <c r="C8169" s="4" t="s">
        <v>179</v>
      </c>
      <c r="D8169" s="4" t="s">
        <v>102</v>
      </c>
      <c r="E8169" s="4" t="s">
        <v>172</v>
      </c>
      <c r="F8169" s="3">
        <v>43067</v>
      </c>
      <c r="G8169" s="3">
        <v>43073</v>
      </c>
      <c r="H8169">
        <v>601</v>
      </c>
      <c r="I8169" s="4" t="s">
        <v>9026</v>
      </c>
      <c r="J8169" s="4" t="s">
        <v>9024</v>
      </c>
      <c r="K8169" s="4" t="s">
        <v>9010</v>
      </c>
      <c r="L8169">
        <v>550</v>
      </c>
      <c r="M8169" s="4" t="s">
        <v>55</v>
      </c>
      <c r="N8169">
        <v>1994</v>
      </c>
      <c r="O8169">
        <v>1188.42</v>
      </c>
      <c r="P8169">
        <v>3015</v>
      </c>
      <c r="Q8169" s="4" t="s">
        <v>23</v>
      </c>
      <c r="R8169" s="4" t="s">
        <v>24</v>
      </c>
      <c r="S8169">
        <v>6</v>
      </c>
    </row>
    <row r="8170" spans="1:19">
      <c r="A8170" s="4" t="s">
        <v>8377</v>
      </c>
      <c r="B8170" s="4" t="s">
        <v>212</v>
      </c>
      <c r="C8170" s="4" t="s">
        <v>177</v>
      </c>
      <c r="D8170" s="4" t="s">
        <v>56</v>
      </c>
      <c r="E8170" s="4" t="s">
        <v>172</v>
      </c>
      <c r="F8170" s="3">
        <v>43068</v>
      </c>
      <c r="G8170" s="3">
        <v>43087</v>
      </c>
      <c r="H8170">
        <v>58</v>
      </c>
      <c r="I8170" s="4" t="s">
        <v>9023</v>
      </c>
      <c r="J8170" s="4" t="s">
        <v>9024</v>
      </c>
      <c r="K8170" s="4" t="s">
        <v>9012</v>
      </c>
      <c r="L8170">
        <v>55</v>
      </c>
      <c r="M8170" s="4" t="s">
        <v>55</v>
      </c>
      <c r="N8170">
        <v>1999</v>
      </c>
      <c r="O8170">
        <v>1699.85</v>
      </c>
      <c r="P8170">
        <v>5108</v>
      </c>
      <c r="Q8170" s="4" t="s">
        <v>23</v>
      </c>
      <c r="R8170" s="4" t="s">
        <v>24</v>
      </c>
      <c r="S8170">
        <v>19</v>
      </c>
    </row>
    <row r="8171" spans="1:19">
      <c r="A8171" s="4" t="s">
        <v>8378</v>
      </c>
      <c r="B8171" s="4" t="s">
        <v>203</v>
      </c>
      <c r="C8171" s="4" t="s">
        <v>177</v>
      </c>
      <c r="D8171" s="4" t="s">
        <v>32</v>
      </c>
      <c r="E8171" s="4" t="s">
        <v>172</v>
      </c>
      <c r="F8171" s="3">
        <v>43068</v>
      </c>
      <c r="G8171" s="3">
        <v>43083</v>
      </c>
      <c r="H8171">
        <v>58</v>
      </c>
      <c r="I8171" s="4" t="s">
        <v>9023</v>
      </c>
      <c r="J8171" s="4" t="s">
        <v>9024</v>
      </c>
      <c r="K8171" s="4" t="s">
        <v>9012</v>
      </c>
      <c r="L8171">
        <v>55</v>
      </c>
      <c r="M8171" s="4" t="s">
        <v>33</v>
      </c>
      <c r="N8171">
        <v>2009</v>
      </c>
      <c r="O8171">
        <v>497.11</v>
      </c>
      <c r="P8171">
        <v>1588</v>
      </c>
      <c r="Q8171" s="4" t="s">
        <v>23</v>
      </c>
      <c r="R8171" s="4" t="s">
        <v>24</v>
      </c>
      <c r="S8171">
        <v>15</v>
      </c>
    </row>
    <row r="8172" spans="1:19">
      <c r="A8172" s="4" t="s">
        <v>8379</v>
      </c>
      <c r="B8172" s="4" t="s">
        <v>203</v>
      </c>
      <c r="C8172" s="4" t="s">
        <v>192</v>
      </c>
      <c r="D8172" s="4" t="s">
        <v>59</v>
      </c>
      <c r="E8172" s="4" t="s">
        <v>172</v>
      </c>
      <c r="F8172" s="3">
        <v>43068</v>
      </c>
      <c r="G8172" s="3">
        <v>43083</v>
      </c>
      <c r="H8172">
        <v>3285</v>
      </c>
      <c r="I8172" s="4" t="s">
        <v>9023</v>
      </c>
      <c r="J8172" s="4" t="s">
        <v>9024</v>
      </c>
      <c r="K8172" s="4" t="s">
        <v>9012</v>
      </c>
      <c r="L8172">
        <v>3393</v>
      </c>
      <c r="M8172" s="4" t="s">
        <v>60</v>
      </c>
      <c r="N8172">
        <v>1988</v>
      </c>
      <c r="O8172">
        <v>2059.9</v>
      </c>
      <c r="P8172">
        <v>3644</v>
      </c>
      <c r="Q8172" s="4" t="s">
        <v>23</v>
      </c>
      <c r="R8172" s="4" t="s">
        <v>24</v>
      </c>
      <c r="S8172">
        <v>15</v>
      </c>
    </row>
    <row r="8173" spans="1:19">
      <c r="A8173" s="4" t="s">
        <v>8380</v>
      </c>
      <c r="B8173" s="4" t="s">
        <v>232</v>
      </c>
      <c r="C8173" s="4" t="s">
        <v>192</v>
      </c>
      <c r="D8173" s="4" t="s">
        <v>99</v>
      </c>
      <c r="E8173" s="4" t="s">
        <v>172</v>
      </c>
      <c r="F8173" s="3">
        <v>43068</v>
      </c>
      <c r="G8173" s="3">
        <v>43077</v>
      </c>
      <c r="H8173">
        <v>3494</v>
      </c>
      <c r="I8173" s="4" t="s">
        <v>9021</v>
      </c>
      <c r="J8173" s="4" t="s">
        <v>9019</v>
      </c>
      <c r="K8173" s="4" t="s">
        <v>9012</v>
      </c>
      <c r="L8173">
        <v>3393</v>
      </c>
      <c r="M8173" s="4" t="s">
        <v>33</v>
      </c>
      <c r="N8173">
        <v>2003</v>
      </c>
      <c r="O8173">
        <v>1419.98</v>
      </c>
      <c r="P8173">
        <v>4018</v>
      </c>
      <c r="Q8173" s="4" t="s">
        <v>23</v>
      </c>
      <c r="R8173" s="4" t="s">
        <v>24</v>
      </c>
      <c r="S8173">
        <v>9</v>
      </c>
    </row>
    <row r="8174" spans="1:19">
      <c r="A8174" s="4" t="s">
        <v>8381</v>
      </c>
      <c r="B8174" s="4" t="s">
        <v>279</v>
      </c>
      <c r="C8174" s="4" t="s">
        <v>199</v>
      </c>
      <c r="D8174" s="4" t="s">
        <v>24</v>
      </c>
      <c r="E8174" s="4" t="s">
        <v>193</v>
      </c>
      <c r="F8174" s="3">
        <v>43069</v>
      </c>
      <c r="G8174" s="3"/>
      <c r="I8174" s="4" t="s">
        <v>9018</v>
      </c>
      <c r="J8174" s="4" t="s">
        <v>9019</v>
      </c>
      <c r="K8174" s="4" t="s">
        <v>9010</v>
      </c>
      <c r="L8174">
        <v>5482</v>
      </c>
      <c r="M8174" s="4"/>
      <c r="Q8174" s="4"/>
      <c r="R8174" s="4"/>
    </row>
    <row r="8175" spans="1:19">
      <c r="A8175" s="4" t="s">
        <v>8382</v>
      </c>
      <c r="B8175" s="4" t="s">
        <v>174</v>
      </c>
      <c r="C8175" s="4" t="s">
        <v>192</v>
      </c>
      <c r="D8175" s="4" t="s">
        <v>57</v>
      </c>
      <c r="E8175" s="4" t="s">
        <v>197</v>
      </c>
      <c r="F8175" s="3">
        <v>43069</v>
      </c>
      <c r="G8175" s="3">
        <v>43083</v>
      </c>
      <c r="H8175">
        <v>0</v>
      </c>
      <c r="I8175" s="4" t="s">
        <v>9016</v>
      </c>
      <c r="J8175" s="4" t="s">
        <v>9015</v>
      </c>
      <c r="K8175" s="4" t="s">
        <v>9012</v>
      </c>
      <c r="L8175">
        <v>3393</v>
      </c>
      <c r="M8175" s="4" t="s">
        <v>58</v>
      </c>
      <c r="N8175">
        <v>2006</v>
      </c>
      <c r="O8175">
        <v>1102.43</v>
      </c>
      <c r="P8175">
        <v>1759</v>
      </c>
      <c r="Q8175" s="4" t="s">
        <v>23</v>
      </c>
      <c r="R8175" s="4" t="s">
        <v>24</v>
      </c>
      <c r="S8175">
        <v>14</v>
      </c>
    </row>
    <row r="8176" spans="1:19">
      <c r="A8176" s="4" t="s">
        <v>8383</v>
      </c>
      <c r="B8176" s="4" t="s">
        <v>263</v>
      </c>
      <c r="C8176" s="4" t="s">
        <v>199</v>
      </c>
      <c r="D8176" s="4" t="s">
        <v>78</v>
      </c>
      <c r="E8176" s="4" t="s">
        <v>172</v>
      </c>
      <c r="F8176" s="3">
        <v>43069</v>
      </c>
      <c r="G8176" s="3">
        <v>43083</v>
      </c>
      <c r="H8176">
        <v>5204</v>
      </c>
      <c r="I8176" s="4" t="s">
        <v>9021</v>
      </c>
      <c r="J8176" s="4" t="s">
        <v>9019</v>
      </c>
      <c r="K8176" s="4" t="s">
        <v>9010</v>
      </c>
      <c r="L8176">
        <v>5482</v>
      </c>
      <c r="M8176" s="4" t="s">
        <v>55</v>
      </c>
      <c r="N8176">
        <v>1994</v>
      </c>
      <c r="O8176">
        <v>6395.05</v>
      </c>
      <c r="P8176">
        <v>20275</v>
      </c>
      <c r="Q8176" s="4" t="s">
        <v>23</v>
      </c>
      <c r="R8176" s="4" t="s">
        <v>24</v>
      </c>
      <c r="S8176">
        <v>14</v>
      </c>
    </row>
    <row r="8177" spans="1:19">
      <c r="A8177" s="4" t="s">
        <v>8384</v>
      </c>
      <c r="B8177" s="4" t="s">
        <v>237</v>
      </c>
      <c r="C8177" s="4" t="s">
        <v>179</v>
      </c>
      <c r="D8177" s="4" t="s">
        <v>117</v>
      </c>
      <c r="E8177" s="4" t="s">
        <v>172</v>
      </c>
      <c r="F8177" s="3">
        <v>43069</v>
      </c>
      <c r="G8177" s="3">
        <v>43084</v>
      </c>
      <c r="H8177">
        <v>579</v>
      </c>
      <c r="I8177" s="4" t="s">
        <v>9018</v>
      </c>
      <c r="J8177" s="4" t="s">
        <v>9019</v>
      </c>
      <c r="K8177" s="4" t="s">
        <v>9010</v>
      </c>
      <c r="L8177">
        <v>550</v>
      </c>
      <c r="M8177" s="4" t="s">
        <v>26</v>
      </c>
      <c r="N8177">
        <v>1996</v>
      </c>
      <c r="O8177">
        <v>439.21</v>
      </c>
      <c r="P8177">
        <v>792</v>
      </c>
      <c r="Q8177" s="4" t="s">
        <v>23</v>
      </c>
      <c r="R8177" s="4" t="s">
        <v>24</v>
      </c>
      <c r="S8177">
        <v>15</v>
      </c>
    </row>
    <row r="8178" spans="1:19">
      <c r="A8178" s="4" t="s">
        <v>8385</v>
      </c>
      <c r="B8178" s="4" t="s">
        <v>230</v>
      </c>
      <c r="C8178" s="4" t="s">
        <v>171</v>
      </c>
      <c r="D8178" s="4" t="s">
        <v>38</v>
      </c>
      <c r="E8178" s="4" t="s">
        <v>172</v>
      </c>
      <c r="F8178" s="3">
        <v>43069</v>
      </c>
      <c r="G8178" s="3">
        <v>43083</v>
      </c>
      <c r="H8178">
        <v>1195</v>
      </c>
      <c r="I8178" s="4" t="s">
        <v>9026</v>
      </c>
      <c r="J8178" s="4" t="s">
        <v>9024</v>
      </c>
      <c r="K8178" s="4" t="s">
        <v>9010</v>
      </c>
      <c r="L8178">
        <v>1096</v>
      </c>
      <c r="M8178" s="4" t="s">
        <v>39</v>
      </c>
      <c r="N8178">
        <v>1993</v>
      </c>
      <c r="O8178">
        <v>4269.8999999999996</v>
      </c>
      <c r="P8178">
        <v>6472</v>
      </c>
      <c r="Q8178" s="4" t="s">
        <v>23</v>
      </c>
      <c r="R8178" s="4" t="s">
        <v>40</v>
      </c>
      <c r="S8178">
        <v>14</v>
      </c>
    </row>
    <row r="8179" spans="1:19">
      <c r="A8179" s="4" t="s">
        <v>8386</v>
      </c>
      <c r="B8179" s="4" t="s">
        <v>256</v>
      </c>
      <c r="C8179" s="4" t="s">
        <v>199</v>
      </c>
      <c r="D8179" s="4" t="s">
        <v>111</v>
      </c>
      <c r="E8179" s="4" t="s">
        <v>172</v>
      </c>
      <c r="F8179" s="3">
        <v>43069</v>
      </c>
      <c r="G8179" s="3">
        <v>43098</v>
      </c>
      <c r="H8179">
        <v>6340</v>
      </c>
      <c r="I8179" s="4" t="s">
        <v>9014</v>
      </c>
      <c r="J8179" s="4" t="s">
        <v>9015</v>
      </c>
      <c r="K8179" s="4" t="s">
        <v>9010</v>
      </c>
      <c r="L8179">
        <v>5482</v>
      </c>
      <c r="M8179" s="4" t="s">
        <v>33</v>
      </c>
      <c r="N8179">
        <v>1988</v>
      </c>
      <c r="O8179">
        <v>1376.8</v>
      </c>
      <c r="P8179">
        <v>1165</v>
      </c>
      <c r="Q8179" s="4" t="s">
        <v>112</v>
      </c>
      <c r="R8179" s="4" t="s">
        <v>24</v>
      </c>
      <c r="S8179">
        <v>29</v>
      </c>
    </row>
    <row r="8180" spans="1:19">
      <c r="A8180" s="4" t="s">
        <v>8387</v>
      </c>
      <c r="B8180" s="4" t="s">
        <v>235</v>
      </c>
      <c r="C8180" s="4" t="s">
        <v>171</v>
      </c>
      <c r="D8180" s="4" t="s">
        <v>126</v>
      </c>
      <c r="E8180" s="4" t="s">
        <v>172</v>
      </c>
      <c r="F8180" s="3">
        <v>43069</v>
      </c>
      <c r="G8180" s="3">
        <v>43088</v>
      </c>
      <c r="H8180">
        <v>1179</v>
      </c>
      <c r="I8180" s="4" t="s">
        <v>9018</v>
      </c>
      <c r="J8180" s="4" t="s">
        <v>9019</v>
      </c>
      <c r="K8180" s="4" t="s">
        <v>9010</v>
      </c>
      <c r="L8180">
        <v>1096</v>
      </c>
      <c r="M8180" s="4" t="s">
        <v>33</v>
      </c>
      <c r="N8180">
        <v>2010</v>
      </c>
      <c r="O8180">
        <v>71.12</v>
      </c>
      <c r="P8180">
        <v>144</v>
      </c>
      <c r="Q8180" s="4" t="s">
        <v>23</v>
      </c>
      <c r="R8180" s="4" t="s">
        <v>24</v>
      </c>
      <c r="S8180">
        <v>19</v>
      </c>
    </row>
    <row r="8181" spans="1:19">
      <c r="A8181" s="4" t="s">
        <v>8388</v>
      </c>
      <c r="B8181" s="4" t="s">
        <v>183</v>
      </c>
      <c r="C8181" s="4" t="s">
        <v>171</v>
      </c>
      <c r="D8181" s="4" t="s">
        <v>42</v>
      </c>
      <c r="E8181" s="4" t="s">
        <v>172</v>
      </c>
      <c r="F8181" s="3">
        <v>43070</v>
      </c>
      <c r="G8181" s="3">
        <v>43091</v>
      </c>
      <c r="H8181">
        <v>1243</v>
      </c>
      <c r="I8181" s="4" t="s">
        <v>9014</v>
      </c>
      <c r="J8181" s="4" t="s">
        <v>9015</v>
      </c>
      <c r="K8181" s="4" t="s">
        <v>9010</v>
      </c>
      <c r="L8181">
        <v>1096</v>
      </c>
      <c r="M8181" s="4" t="s">
        <v>26</v>
      </c>
      <c r="N8181">
        <v>2017</v>
      </c>
      <c r="O8181">
        <v>4.54</v>
      </c>
      <c r="P8181">
        <v>9</v>
      </c>
      <c r="Q8181" s="4" t="s">
        <v>23</v>
      </c>
      <c r="R8181" s="4" t="s">
        <v>24</v>
      </c>
      <c r="S8181">
        <v>21</v>
      </c>
    </row>
    <row r="8182" spans="1:19">
      <c r="A8182" s="4" t="s">
        <v>8389</v>
      </c>
      <c r="B8182" s="4" t="s">
        <v>212</v>
      </c>
      <c r="C8182" s="4" t="s">
        <v>171</v>
      </c>
      <c r="D8182" s="4" t="s">
        <v>129</v>
      </c>
      <c r="E8182" s="4" t="s">
        <v>172</v>
      </c>
      <c r="F8182" s="3">
        <v>43070</v>
      </c>
      <c r="G8182" s="3">
        <v>43084</v>
      </c>
      <c r="H8182">
        <v>953</v>
      </c>
      <c r="I8182" s="4" t="s">
        <v>9023</v>
      </c>
      <c r="J8182" s="4" t="s">
        <v>9024</v>
      </c>
      <c r="K8182" s="4" t="s">
        <v>9010</v>
      </c>
      <c r="L8182">
        <v>1096</v>
      </c>
      <c r="M8182" s="4" t="s">
        <v>39</v>
      </c>
      <c r="N8182">
        <v>1992</v>
      </c>
      <c r="O8182">
        <v>324.19</v>
      </c>
      <c r="P8182">
        <v>978</v>
      </c>
      <c r="Q8182" s="4" t="s">
        <v>23</v>
      </c>
      <c r="R8182" s="4" t="s">
        <v>24</v>
      </c>
      <c r="S8182">
        <v>14</v>
      </c>
    </row>
    <row r="8183" spans="1:19">
      <c r="A8183" s="4" t="s">
        <v>8390</v>
      </c>
      <c r="B8183" s="4" t="s">
        <v>219</v>
      </c>
      <c r="C8183" s="4" t="s">
        <v>179</v>
      </c>
      <c r="D8183" s="4" t="s">
        <v>24</v>
      </c>
      <c r="E8183" s="4" t="s">
        <v>193</v>
      </c>
      <c r="F8183" s="3">
        <v>43070</v>
      </c>
      <c r="G8183" s="3"/>
      <c r="I8183" s="4" t="s">
        <v>9026</v>
      </c>
      <c r="J8183" s="4" t="s">
        <v>9024</v>
      </c>
      <c r="K8183" s="4" t="s">
        <v>9010</v>
      </c>
      <c r="L8183">
        <v>550</v>
      </c>
      <c r="M8183" s="4"/>
      <c r="Q8183" s="4"/>
      <c r="R8183" s="4"/>
    </row>
    <row r="8184" spans="1:19">
      <c r="A8184" s="4" t="s">
        <v>8391</v>
      </c>
      <c r="B8184" s="4" t="s">
        <v>170</v>
      </c>
      <c r="C8184" s="4" t="s">
        <v>199</v>
      </c>
      <c r="D8184" s="4" t="s">
        <v>66</v>
      </c>
      <c r="E8184" s="4" t="s">
        <v>172</v>
      </c>
      <c r="F8184" s="3">
        <v>43070</v>
      </c>
      <c r="G8184" s="3">
        <v>43078</v>
      </c>
      <c r="H8184">
        <v>5619</v>
      </c>
      <c r="I8184" s="4" t="s">
        <v>9014</v>
      </c>
      <c r="J8184" s="4" t="s">
        <v>9015</v>
      </c>
      <c r="K8184" s="4" t="s">
        <v>9010</v>
      </c>
      <c r="L8184">
        <v>5482</v>
      </c>
      <c r="M8184" s="4" t="s">
        <v>33</v>
      </c>
      <c r="N8184">
        <v>2007</v>
      </c>
      <c r="O8184">
        <v>894.33</v>
      </c>
      <c r="P8184">
        <v>1635</v>
      </c>
      <c r="Q8184" s="4" t="s">
        <v>67</v>
      </c>
      <c r="R8184" s="4" t="s">
        <v>24</v>
      </c>
      <c r="S8184">
        <v>8</v>
      </c>
    </row>
    <row r="8185" spans="1:19">
      <c r="A8185" s="4" t="s">
        <v>8392</v>
      </c>
      <c r="B8185" s="4" t="s">
        <v>263</v>
      </c>
      <c r="C8185" s="4" t="s">
        <v>171</v>
      </c>
      <c r="D8185" s="4" t="s">
        <v>25</v>
      </c>
      <c r="E8185" s="4" t="s">
        <v>197</v>
      </c>
      <c r="F8185" s="3">
        <v>43071</v>
      </c>
      <c r="G8185" s="3">
        <v>43081</v>
      </c>
      <c r="H8185">
        <v>0</v>
      </c>
      <c r="I8185" s="4" t="s">
        <v>9021</v>
      </c>
      <c r="J8185" s="4" t="s">
        <v>9019</v>
      </c>
      <c r="K8185" s="4" t="s">
        <v>9010</v>
      </c>
      <c r="L8185">
        <v>1096</v>
      </c>
      <c r="M8185" s="4" t="s">
        <v>26</v>
      </c>
      <c r="N8185">
        <v>1999</v>
      </c>
      <c r="O8185">
        <v>251.41</v>
      </c>
      <c r="P8185">
        <v>495</v>
      </c>
      <c r="Q8185" s="4" t="s">
        <v>23</v>
      </c>
      <c r="R8185" s="4" t="s">
        <v>24</v>
      </c>
      <c r="S8185">
        <v>10</v>
      </c>
    </row>
    <row r="8186" spans="1:19">
      <c r="A8186" s="4" t="s">
        <v>8393</v>
      </c>
      <c r="B8186" s="4" t="s">
        <v>263</v>
      </c>
      <c r="C8186" s="4" t="s">
        <v>171</v>
      </c>
      <c r="D8186" s="4" t="s">
        <v>52</v>
      </c>
      <c r="E8186" s="4" t="s">
        <v>197</v>
      </c>
      <c r="F8186" s="3">
        <v>43071</v>
      </c>
      <c r="G8186" s="3">
        <v>43080</v>
      </c>
      <c r="H8186">
        <v>0</v>
      </c>
      <c r="I8186" s="4" t="s">
        <v>9021</v>
      </c>
      <c r="J8186" s="4" t="s">
        <v>9019</v>
      </c>
      <c r="K8186" s="4" t="s">
        <v>9010</v>
      </c>
      <c r="L8186">
        <v>1096</v>
      </c>
      <c r="M8186" s="4" t="s">
        <v>46</v>
      </c>
      <c r="N8186">
        <v>1999</v>
      </c>
      <c r="O8186">
        <v>1197.44</v>
      </c>
      <c r="P8186">
        <v>2570</v>
      </c>
      <c r="Q8186" s="4" t="s">
        <v>23</v>
      </c>
      <c r="R8186" s="4" t="s">
        <v>24</v>
      </c>
      <c r="S8186">
        <v>9</v>
      </c>
    </row>
    <row r="8187" spans="1:19">
      <c r="A8187" s="4" t="s">
        <v>8394</v>
      </c>
      <c r="B8187" s="4" t="s">
        <v>203</v>
      </c>
      <c r="C8187" s="4" t="s">
        <v>192</v>
      </c>
      <c r="D8187" s="4" t="s">
        <v>97</v>
      </c>
      <c r="E8187" s="4" t="s">
        <v>172</v>
      </c>
      <c r="F8187" s="3">
        <v>43071</v>
      </c>
      <c r="G8187" s="3">
        <v>43089</v>
      </c>
      <c r="H8187">
        <v>3547</v>
      </c>
      <c r="I8187" s="4" t="s">
        <v>9023</v>
      </c>
      <c r="J8187" s="4" t="s">
        <v>9024</v>
      </c>
      <c r="K8187" s="4" t="s">
        <v>9012</v>
      </c>
      <c r="L8187">
        <v>3393</v>
      </c>
      <c r="M8187" s="4" t="s">
        <v>33</v>
      </c>
      <c r="N8187">
        <v>2001</v>
      </c>
      <c r="O8187">
        <v>2437.85</v>
      </c>
      <c r="P8187">
        <v>4874</v>
      </c>
      <c r="Q8187" s="4" t="s">
        <v>23</v>
      </c>
      <c r="R8187" s="4" t="s">
        <v>24</v>
      </c>
      <c r="S8187">
        <v>18</v>
      </c>
    </row>
    <row r="8188" spans="1:19">
      <c r="A8188" s="4" t="s">
        <v>8395</v>
      </c>
      <c r="B8188" s="4" t="s">
        <v>219</v>
      </c>
      <c r="C8188" s="4" t="s">
        <v>9011</v>
      </c>
      <c r="D8188" s="4" t="s">
        <v>72</v>
      </c>
      <c r="E8188" s="4" t="s">
        <v>172</v>
      </c>
      <c r="F8188" s="3">
        <v>43071</v>
      </c>
      <c r="G8188" s="3">
        <v>43084</v>
      </c>
      <c r="H8188">
        <v>4899</v>
      </c>
      <c r="I8188" s="4" t="s">
        <v>9026</v>
      </c>
      <c r="J8188" s="4" t="s">
        <v>9024</v>
      </c>
      <c r="K8188" s="4" t="s">
        <v>9010</v>
      </c>
      <c r="L8188">
        <v>4821</v>
      </c>
      <c r="M8188" s="4" t="s">
        <v>73</v>
      </c>
      <c r="N8188">
        <v>2003</v>
      </c>
      <c r="O8188">
        <v>692.19</v>
      </c>
      <c r="P8188">
        <v>1922</v>
      </c>
      <c r="Q8188" s="4" t="s">
        <v>23</v>
      </c>
      <c r="R8188" s="4" t="s">
        <v>24</v>
      </c>
      <c r="S8188">
        <v>13</v>
      </c>
    </row>
    <row r="8189" spans="1:19">
      <c r="A8189" s="4" t="s">
        <v>8396</v>
      </c>
      <c r="B8189" s="4" t="s">
        <v>230</v>
      </c>
      <c r="C8189" s="4" t="s">
        <v>171</v>
      </c>
      <c r="D8189" s="4" t="s">
        <v>108</v>
      </c>
      <c r="E8189" s="4" t="s">
        <v>172</v>
      </c>
      <c r="F8189" s="3">
        <v>43071</v>
      </c>
      <c r="G8189" s="3">
        <v>43089</v>
      </c>
      <c r="H8189">
        <v>993</v>
      </c>
      <c r="I8189" s="4" t="s">
        <v>9026</v>
      </c>
      <c r="J8189" s="4" t="s">
        <v>9024</v>
      </c>
      <c r="K8189" s="4" t="s">
        <v>9010</v>
      </c>
      <c r="L8189">
        <v>1096</v>
      </c>
      <c r="M8189" s="4" t="s">
        <v>33</v>
      </c>
      <c r="N8189">
        <v>1996</v>
      </c>
      <c r="O8189">
        <v>2214.94</v>
      </c>
      <c r="P8189">
        <v>5374</v>
      </c>
      <c r="Q8189" s="4" t="s">
        <v>23</v>
      </c>
      <c r="R8189" s="4" t="s">
        <v>24</v>
      </c>
      <c r="S8189">
        <v>18</v>
      </c>
    </row>
    <row r="8190" spans="1:19">
      <c r="A8190" s="4" t="s">
        <v>8397</v>
      </c>
      <c r="B8190" s="4" t="s">
        <v>191</v>
      </c>
      <c r="C8190" s="4" t="s">
        <v>177</v>
      </c>
      <c r="D8190" s="4" t="s">
        <v>49</v>
      </c>
      <c r="E8190" s="4" t="s">
        <v>172</v>
      </c>
      <c r="F8190" s="3">
        <v>43072</v>
      </c>
      <c r="G8190" s="3">
        <v>43079</v>
      </c>
      <c r="H8190">
        <v>54</v>
      </c>
      <c r="I8190" s="4" t="s">
        <v>9026</v>
      </c>
      <c r="J8190" s="4" t="s">
        <v>9024</v>
      </c>
      <c r="K8190" s="4" t="s">
        <v>9012</v>
      </c>
      <c r="L8190">
        <v>55</v>
      </c>
      <c r="M8190" s="4" t="s">
        <v>9322</v>
      </c>
      <c r="N8190">
        <v>2010</v>
      </c>
      <c r="O8190">
        <v>587.72</v>
      </c>
      <c r="P8190">
        <v>1501</v>
      </c>
      <c r="Q8190" s="4" t="s">
        <v>23</v>
      </c>
      <c r="R8190" s="4" t="s">
        <v>24</v>
      </c>
      <c r="S8190">
        <v>7</v>
      </c>
    </row>
    <row r="8191" spans="1:19">
      <c r="A8191" s="4" t="s">
        <v>8398</v>
      </c>
      <c r="B8191" s="4" t="s">
        <v>343</v>
      </c>
      <c r="C8191" s="4" t="s">
        <v>171</v>
      </c>
      <c r="D8191" s="4" t="s">
        <v>41</v>
      </c>
      <c r="E8191" s="4" t="s">
        <v>197</v>
      </c>
      <c r="F8191" s="3">
        <v>43072</v>
      </c>
      <c r="G8191" s="3">
        <v>43089</v>
      </c>
      <c r="H8191">
        <v>0</v>
      </c>
      <c r="I8191" s="4" t="s">
        <v>9016</v>
      </c>
      <c r="J8191" s="4" t="s">
        <v>9015</v>
      </c>
      <c r="K8191" s="4" t="s">
        <v>9010</v>
      </c>
      <c r="L8191">
        <v>1096</v>
      </c>
      <c r="M8191" s="4" t="s">
        <v>36</v>
      </c>
      <c r="N8191">
        <v>1998</v>
      </c>
      <c r="O8191">
        <v>2714.9</v>
      </c>
      <c r="P8191">
        <v>2641</v>
      </c>
      <c r="Q8191" s="4" t="s">
        <v>23</v>
      </c>
      <c r="R8191" s="4" t="s">
        <v>21</v>
      </c>
      <c r="S8191">
        <v>17</v>
      </c>
    </row>
    <row r="8192" spans="1:19">
      <c r="A8192" s="4" t="s">
        <v>8399</v>
      </c>
      <c r="B8192" s="4" t="s">
        <v>226</v>
      </c>
      <c r="C8192" s="4" t="s">
        <v>177</v>
      </c>
      <c r="D8192" s="4" t="s">
        <v>78</v>
      </c>
      <c r="E8192" s="4" t="s">
        <v>172</v>
      </c>
      <c r="F8192" s="3">
        <v>43072</v>
      </c>
      <c r="G8192" s="3">
        <v>43093</v>
      </c>
      <c r="H8192">
        <v>58</v>
      </c>
      <c r="I8192" s="4" t="s">
        <v>9018</v>
      </c>
      <c r="J8192" s="4" t="s">
        <v>9019</v>
      </c>
      <c r="K8192" s="4" t="s">
        <v>9012</v>
      </c>
      <c r="L8192">
        <v>55</v>
      </c>
      <c r="M8192" s="4" t="s">
        <v>55</v>
      </c>
      <c r="N8192">
        <v>1994</v>
      </c>
      <c r="O8192">
        <v>6395.05</v>
      </c>
      <c r="P8192">
        <v>20275</v>
      </c>
      <c r="Q8192" s="4" t="s">
        <v>23</v>
      </c>
      <c r="R8192" s="4" t="s">
        <v>24</v>
      </c>
      <c r="S8192">
        <v>21</v>
      </c>
    </row>
    <row r="8193" spans="1:19">
      <c r="A8193" s="4" t="s">
        <v>8400</v>
      </c>
      <c r="B8193" s="4" t="s">
        <v>183</v>
      </c>
      <c r="C8193" s="4" t="s">
        <v>177</v>
      </c>
      <c r="D8193" s="4" t="s">
        <v>76</v>
      </c>
      <c r="E8193" s="4" t="s">
        <v>172</v>
      </c>
      <c r="F8193" s="3">
        <v>43073</v>
      </c>
      <c r="G8193" s="3">
        <v>43082</v>
      </c>
      <c r="H8193">
        <v>57</v>
      </c>
      <c r="I8193" s="4" t="s">
        <v>9014</v>
      </c>
      <c r="J8193" s="4" t="s">
        <v>9015</v>
      </c>
      <c r="K8193" s="4" t="s">
        <v>9012</v>
      </c>
      <c r="L8193">
        <v>55</v>
      </c>
      <c r="M8193" s="4" t="s">
        <v>9322</v>
      </c>
      <c r="N8193">
        <v>1997</v>
      </c>
      <c r="O8193">
        <v>8170.38</v>
      </c>
      <c r="P8193">
        <v>16499</v>
      </c>
      <c r="Q8193" s="4" t="s">
        <v>77</v>
      </c>
      <c r="R8193" s="4" t="s">
        <v>24</v>
      </c>
      <c r="S8193">
        <v>9</v>
      </c>
    </row>
    <row r="8194" spans="1:19">
      <c r="A8194" s="4" t="s">
        <v>8401</v>
      </c>
      <c r="B8194" s="4" t="s">
        <v>196</v>
      </c>
      <c r="C8194" s="4" t="s">
        <v>177</v>
      </c>
      <c r="D8194" s="4" t="s">
        <v>111</v>
      </c>
      <c r="E8194" s="4" t="s">
        <v>197</v>
      </c>
      <c r="F8194" s="3">
        <v>43073</v>
      </c>
      <c r="G8194" s="3">
        <v>43093</v>
      </c>
      <c r="H8194">
        <v>0</v>
      </c>
      <c r="I8194" s="4" t="s">
        <v>9016</v>
      </c>
      <c r="J8194" s="4" t="s">
        <v>9015</v>
      </c>
      <c r="K8194" s="4" t="s">
        <v>9012</v>
      </c>
      <c r="L8194">
        <v>55</v>
      </c>
      <c r="M8194" s="4" t="s">
        <v>33</v>
      </c>
      <c r="N8194">
        <v>1988</v>
      </c>
      <c r="O8194">
        <v>1376.8</v>
      </c>
      <c r="P8194">
        <v>1165</v>
      </c>
      <c r="Q8194" s="4" t="s">
        <v>112</v>
      </c>
      <c r="R8194" s="4" t="s">
        <v>24</v>
      </c>
      <c r="S8194">
        <v>20</v>
      </c>
    </row>
    <row r="8195" spans="1:19">
      <c r="A8195" s="4" t="s">
        <v>8402</v>
      </c>
      <c r="B8195" s="4" t="s">
        <v>196</v>
      </c>
      <c r="C8195" s="4" t="s">
        <v>171</v>
      </c>
      <c r="D8195" s="4" t="s">
        <v>47</v>
      </c>
      <c r="E8195" s="4" t="s">
        <v>172</v>
      </c>
      <c r="F8195" s="3">
        <v>43073</v>
      </c>
      <c r="G8195" s="3">
        <v>43080</v>
      </c>
      <c r="H8195">
        <v>1110</v>
      </c>
      <c r="I8195" s="4" t="s">
        <v>9016</v>
      </c>
      <c r="J8195" s="4" t="s">
        <v>9015</v>
      </c>
      <c r="K8195" s="4" t="s">
        <v>9010</v>
      </c>
      <c r="L8195">
        <v>1096</v>
      </c>
      <c r="M8195" s="4" t="s">
        <v>46</v>
      </c>
      <c r="N8195">
        <v>1986</v>
      </c>
      <c r="O8195">
        <v>2403.58</v>
      </c>
      <c r="P8195">
        <v>8801</v>
      </c>
      <c r="Q8195" s="4" t="s">
        <v>23</v>
      </c>
      <c r="R8195" s="4" t="s">
        <v>24</v>
      </c>
      <c r="S8195">
        <v>7</v>
      </c>
    </row>
    <row r="8196" spans="1:19">
      <c r="A8196" s="4" t="s">
        <v>8403</v>
      </c>
      <c r="B8196" s="4" t="s">
        <v>208</v>
      </c>
      <c r="C8196" s="4" t="s">
        <v>177</v>
      </c>
      <c r="D8196" s="4" t="s">
        <v>104</v>
      </c>
      <c r="E8196" s="4" t="s">
        <v>172</v>
      </c>
      <c r="F8196" s="3">
        <v>43073</v>
      </c>
      <c r="G8196" s="3">
        <v>43077</v>
      </c>
      <c r="H8196">
        <v>57</v>
      </c>
      <c r="I8196" s="4" t="s">
        <v>9014</v>
      </c>
      <c r="J8196" s="4" t="s">
        <v>9015</v>
      </c>
      <c r="K8196" s="4" t="s">
        <v>9012</v>
      </c>
      <c r="L8196">
        <v>55</v>
      </c>
      <c r="M8196" s="4" t="s">
        <v>9322</v>
      </c>
      <c r="N8196">
        <v>1983</v>
      </c>
      <c r="O8196">
        <v>1008.06</v>
      </c>
      <c r="P8196">
        <v>1238</v>
      </c>
      <c r="Q8196" s="4" t="s">
        <v>23</v>
      </c>
      <c r="R8196" s="4" t="s">
        <v>24</v>
      </c>
      <c r="S8196">
        <v>4</v>
      </c>
    </row>
    <row r="8197" spans="1:19">
      <c r="A8197" s="4" t="s">
        <v>8404</v>
      </c>
      <c r="B8197" s="4" t="s">
        <v>181</v>
      </c>
      <c r="C8197" s="4" t="s">
        <v>9011</v>
      </c>
      <c r="D8197" s="4" t="s">
        <v>59</v>
      </c>
      <c r="E8197" s="4" t="s">
        <v>197</v>
      </c>
      <c r="F8197" s="3">
        <v>43073</v>
      </c>
      <c r="G8197" s="3">
        <v>43089</v>
      </c>
      <c r="H8197">
        <v>0</v>
      </c>
      <c r="I8197" s="4" t="s">
        <v>9026</v>
      </c>
      <c r="J8197" s="4" t="s">
        <v>9024</v>
      </c>
      <c r="K8197" s="4" t="s">
        <v>9010</v>
      </c>
      <c r="L8197">
        <v>4821</v>
      </c>
      <c r="M8197" s="4" t="s">
        <v>60</v>
      </c>
      <c r="N8197">
        <v>1988</v>
      </c>
      <c r="O8197">
        <v>2059.9</v>
      </c>
      <c r="P8197">
        <v>3644</v>
      </c>
      <c r="Q8197" s="4" t="s">
        <v>23</v>
      </c>
      <c r="R8197" s="4" t="s">
        <v>24</v>
      </c>
      <c r="S8197">
        <v>16</v>
      </c>
    </row>
    <row r="8198" spans="1:19">
      <c r="A8198" s="4" t="s">
        <v>8405</v>
      </c>
      <c r="B8198" s="4" t="s">
        <v>181</v>
      </c>
      <c r="C8198" s="4" t="s">
        <v>177</v>
      </c>
      <c r="D8198" s="4" t="s">
        <v>90</v>
      </c>
      <c r="E8198" s="4" t="s">
        <v>172</v>
      </c>
      <c r="F8198" s="3">
        <v>43073</v>
      </c>
      <c r="G8198" s="3">
        <v>43084</v>
      </c>
      <c r="H8198">
        <v>64</v>
      </c>
      <c r="I8198" s="4" t="s">
        <v>9026</v>
      </c>
      <c r="J8198" s="4" t="s">
        <v>9024</v>
      </c>
      <c r="K8198" s="4" t="s">
        <v>9012</v>
      </c>
      <c r="L8198">
        <v>55</v>
      </c>
      <c r="M8198" s="4" t="s">
        <v>73</v>
      </c>
      <c r="N8198">
        <v>1987</v>
      </c>
      <c r="O8198">
        <v>405.59</v>
      </c>
      <c r="P8198">
        <v>1179</v>
      </c>
      <c r="Q8198" s="4" t="s">
        <v>91</v>
      </c>
      <c r="R8198" s="4" t="s">
        <v>92</v>
      </c>
      <c r="S8198">
        <v>11</v>
      </c>
    </row>
    <row r="8199" spans="1:19">
      <c r="A8199" s="4" t="s">
        <v>8406</v>
      </c>
      <c r="B8199" s="4" t="s">
        <v>261</v>
      </c>
      <c r="C8199" s="4" t="s">
        <v>199</v>
      </c>
      <c r="D8199" s="4" t="s">
        <v>130</v>
      </c>
      <c r="E8199" s="4" t="s">
        <v>172</v>
      </c>
      <c r="F8199" s="3">
        <v>43074</v>
      </c>
      <c r="G8199" s="3">
        <v>43076</v>
      </c>
      <c r="H8199">
        <v>5172</v>
      </c>
      <c r="I8199" s="4" t="s">
        <v>9021</v>
      </c>
      <c r="J8199" s="4" t="s">
        <v>9019</v>
      </c>
      <c r="K8199" s="4" t="s">
        <v>9010</v>
      </c>
      <c r="L8199">
        <v>5482</v>
      </c>
      <c r="M8199" s="4" t="s">
        <v>36</v>
      </c>
      <c r="N8199">
        <v>1979</v>
      </c>
      <c r="O8199">
        <v>4478.47</v>
      </c>
      <c r="P8199">
        <v>13809</v>
      </c>
      <c r="Q8199" s="4" t="s">
        <v>23</v>
      </c>
      <c r="R8199" s="4" t="s">
        <v>24</v>
      </c>
      <c r="S8199">
        <v>2</v>
      </c>
    </row>
    <row r="8200" spans="1:19">
      <c r="A8200" s="4" t="s">
        <v>8407</v>
      </c>
      <c r="B8200" s="4" t="s">
        <v>279</v>
      </c>
      <c r="C8200" s="4" t="s">
        <v>171</v>
      </c>
      <c r="D8200" s="4" t="s">
        <v>130</v>
      </c>
      <c r="E8200" s="4" t="s">
        <v>197</v>
      </c>
      <c r="F8200" s="3">
        <v>43074</v>
      </c>
      <c r="G8200" s="3">
        <v>43096</v>
      </c>
      <c r="H8200">
        <v>0</v>
      </c>
      <c r="I8200" s="4" t="s">
        <v>9018</v>
      </c>
      <c r="J8200" s="4" t="s">
        <v>9019</v>
      </c>
      <c r="K8200" s="4" t="s">
        <v>9010</v>
      </c>
      <c r="L8200">
        <v>1096</v>
      </c>
      <c r="M8200" s="4" t="s">
        <v>36</v>
      </c>
      <c r="N8200">
        <v>1979</v>
      </c>
      <c r="O8200">
        <v>4478.47</v>
      </c>
      <c r="P8200">
        <v>13809</v>
      </c>
      <c r="Q8200" s="4" t="s">
        <v>23</v>
      </c>
      <c r="R8200" s="4" t="s">
        <v>24</v>
      </c>
      <c r="S8200">
        <v>22</v>
      </c>
    </row>
    <row r="8201" spans="1:19">
      <c r="A8201" s="4" t="s">
        <v>8408</v>
      </c>
      <c r="B8201" s="4" t="s">
        <v>230</v>
      </c>
      <c r="C8201" s="4" t="s">
        <v>179</v>
      </c>
      <c r="D8201" s="4" t="s">
        <v>62</v>
      </c>
      <c r="E8201" s="4" t="s">
        <v>197</v>
      </c>
      <c r="F8201" s="3">
        <v>43074</v>
      </c>
      <c r="G8201" s="3">
        <v>43094</v>
      </c>
      <c r="H8201">
        <v>0</v>
      </c>
      <c r="I8201" s="4" t="s">
        <v>9026</v>
      </c>
      <c r="J8201" s="4" t="s">
        <v>9024</v>
      </c>
      <c r="K8201" s="4" t="s">
        <v>9010</v>
      </c>
      <c r="L8201">
        <v>550</v>
      </c>
      <c r="M8201" s="4" t="s">
        <v>58</v>
      </c>
      <c r="N8201">
        <v>2008</v>
      </c>
      <c r="O8201">
        <v>52.5</v>
      </c>
      <c r="P8201">
        <v>165</v>
      </c>
      <c r="Q8201" s="4" t="s">
        <v>23</v>
      </c>
      <c r="R8201" s="4" t="s">
        <v>24</v>
      </c>
      <c r="S8201">
        <v>20</v>
      </c>
    </row>
    <row r="8202" spans="1:19">
      <c r="A8202" s="4" t="s">
        <v>8409</v>
      </c>
      <c r="B8202" s="4" t="s">
        <v>187</v>
      </c>
      <c r="C8202" s="4" t="s">
        <v>177</v>
      </c>
      <c r="D8202" s="4" t="s">
        <v>54</v>
      </c>
      <c r="E8202" s="4" t="s">
        <v>197</v>
      </c>
      <c r="F8202" s="3">
        <v>43074</v>
      </c>
      <c r="G8202" s="3">
        <v>43088</v>
      </c>
      <c r="H8202">
        <v>0</v>
      </c>
      <c r="I8202" s="4" t="s">
        <v>9023</v>
      </c>
      <c r="J8202" s="4" t="s">
        <v>9024</v>
      </c>
      <c r="K8202" s="4" t="s">
        <v>9012</v>
      </c>
      <c r="L8202">
        <v>55</v>
      </c>
      <c r="M8202" s="4" t="s">
        <v>55</v>
      </c>
      <c r="N8202">
        <v>1995</v>
      </c>
      <c r="O8202">
        <v>1825.82</v>
      </c>
      <c r="P8202">
        <v>5595</v>
      </c>
      <c r="Q8202" s="4" t="s">
        <v>23</v>
      </c>
      <c r="R8202" s="4" t="s">
        <v>56</v>
      </c>
      <c r="S8202">
        <v>14</v>
      </c>
    </row>
    <row r="8203" spans="1:19">
      <c r="A8203" s="4" t="s">
        <v>8410</v>
      </c>
      <c r="B8203" s="4" t="s">
        <v>189</v>
      </c>
      <c r="C8203" s="4" t="s">
        <v>199</v>
      </c>
      <c r="D8203" s="4" t="s">
        <v>61</v>
      </c>
      <c r="E8203" s="4" t="s">
        <v>172</v>
      </c>
      <c r="F8203" s="3">
        <v>43074</v>
      </c>
      <c r="G8203" s="3">
        <v>43088</v>
      </c>
      <c r="H8203">
        <v>6141</v>
      </c>
      <c r="I8203" s="4" t="s">
        <v>9016</v>
      </c>
      <c r="J8203" s="4" t="s">
        <v>9015</v>
      </c>
      <c r="K8203" s="4" t="s">
        <v>9010</v>
      </c>
      <c r="L8203">
        <v>5482</v>
      </c>
      <c r="M8203" s="4" t="s">
        <v>58</v>
      </c>
      <c r="N8203">
        <v>1991</v>
      </c>
      <c r="O8203">
        <v>2819.5</v>
      </c>
      <c r="P8203">
        <v>7227</v>
      </c>
      <c r="Q8203" s="4" t="s">
        <v>23</v>
      </c>
      <c r="R8203" s="4" t="s">
        <v>62</v>
      </c>
      <c r="S8203">
        <v>14</v>
      </c>
    </row>
    <row r="8204" spans="1:19">
      <c r="A8204" s="4" t="s">
        <v>8411</v>
      </c>
      <c r="B8204" s="4" t="s">
        <v>216</v>
      </c>
      <c r="C8204" s="4" t="s">
        <v>177</v>
      </c>
      <c r="D8204" s="4" t="s">
        <v>24</v>
      </c>
      <c r="E8204" s="4" t="s">
        <v>193</v>
      </c>
      <c r="F8204" s="3">
        <v>43074</v>
      </c>
      <c r="G8204" s="3"/>
      <c r="I8204" s="4" t="s">
        <v>9018</v>
      </c>
      <c r="J8204" s="4" t="s">
        <v>9019</v>
      </c>
      <c r="K8204" s="4" t="s">
        <v>9012</v>
      </c>
      <c r="L8204">
        <v>55</v>
      </c>
      <c r="M8204" s="4"/>
      <c r="Q8204" s="4"/>
      <c r="R8204" s="4"/>
    </row>
    <row r="8205" spans="1:19">
      <c r="A8205" s="4" t="s">
        <v>8412</v>
      </c>
      <c r="B8205" s="4" t="s">
        <v>183</v>
      </c>
      <c r="C8205" s="4" t="s">
        <v>177</v>
      </c>
      <c r="D8205" s="4" t="s">
        <v>110</v>
      </c>
      <c r="E8205" s="4" t="s">
        <v>172</v>
      </c>
      <c r="F8205" s="3">
        <v>43075</v>
      </c>
      <c r="G8205" s="3">
        <v>43083</v>
      </c>
      <c r="H8205">
        <v>56</v>
      </c>
      <c r="I8205" s="4" t="s">
        <v>9014</v>
      </c>
      <c r="J8205" s="4" t="s">
        <v>9015</v>
      </c>
      <c r="K8205" s="4" t="s">
        <v>9012</v>
      </c>
      <c r="L8205">
        <v>55</v>
      </c>
      <c r="M8205" s="4" t="s">
        <v>60</v>
      </c>
      <c r="N8205">
        <v>1997</v>
      </c>
      <c r="O8205">
        <v>291.27</v>
      </c>
      <c r="P8205">
        <v>586</v>
      </c>
      <c r="Q8205" s="4" t="s">
        <v>23</v>
      </c>
      <c r="R8205" s="4" t="s">
        <v>24</v>
      </c>
      <c r="S8205">
        <v>8</v>
      </c>
    </row>
    <row r="8206" spans="1:19">
      <c r="A8206" s="4" t="s">
        <v>8413</v>
      </c>
      <c r="B8206" s="4" t="s">
        <v>304</v>
      </c>
      <c r="C8206" s="4" t="s">
        <v>179</v>
      </c>
      <c r="D8206" s="4" t="s">
        <v>51</v>
      </c>
      <c r="E8206" s="4" t="s">
        <v>172</v>
      </c>
      <c r="F8206" s="3">
        <v>43075</v>
      </c>
      <c r="G8206" s="3">
        <v>43081</v>
      </c>
      <c r="H8206">
        <v>515</v>
      </c>
      <c r="I8206" s="4" t="s">
        <v>9014</v>
      </c>
      <c r="J8206" s="4" t="s">
        <v>9015</v>
      </c>
      <c r="K8206" s="4" t="s">
        <v>9010</v>
      </c>
      <c r="L8206">
        <v>550</v>
      </c>
      <c r="M8206" s="4" t="s">
        <v>36</v>
      </c>
      <c r="N8206">
        <v>1982</v>
      </c>
      <c r="O8206">
        <v>4618</v>
      </c>
      <c r="P8206">
        <v>10083</v>
      </c>
      <c r="Q8206" s="4" t="s">
        <v>23</v>
      </c>
      <c r="R8206" s="4" t="s">
        <v>24</v>
      </c>
      <c r="S8206">
        <v>6</v>
      </c>
    </row>
    <row r="8207" spans="1:19">
      <c r="A8207" s="4" t="s">
        <v>8414</v>
      </c>
      <c r="B8207" s="4" t="s">
        <v>263</v>
      </c>
      <c r="C8207" s="4" t="s">
        <v>179</v>
      </c>
      <c r="D8207" s="4" t="s">
        <v>52</v>
      </c>
      <c r="E8207" s="4" t="s">
        <v>172</v>
      </c>
      <c r="F8207" s="3">
        <v>43075</v>
      </c>
      <c r="G8207" s="3">
        <v>43092</v>
      </c>
      <c r="H8207">
        <v>698</v>
      </c>
      <c r="I8207" s="4" t="s">
        <v>9021</v>
      </c>
      <c r="J8207" s="4" t="s">
        <v>9019</v>
      </c>
      <c r="K8207" s="4" t="s">
        <v>9010</v>
      </c>
      <c r="L8207">
        <v>550</v>
      </c>
      <c r="M8207" s="4" t="s">
        <v>46</v>
      </c>
      <c r="N8207">
        <v>1999</v>
      </c>
      <c r="O8207">
        <v>1197.44</v>
      </c>
      <c r="P8207">
        <v>2570</v>
      </c>
      <c r="Q8207" s="4" t="s">
        <v>23</v>
      </c>
      <c r="R8207" s="4" t="s">
        <v>24</v>
      </c>
      <c r="S8207">
        <v>17</v>
      </c>
    </row>
    <row r="8208" spans="1:19">
      <c r="A8208" s="4" t="s">
        <v>8415</v>
      </c>
      <c r="B8208" s="4" t="s">
        <v>263</v>
      </c>
      <c r="C8208" s="4" t="s">
        <v>179</v>
      </c>
      <c r="D8208" s="4" t="s">
        <v>125</v>
      </c>
      <c r="E8208" s="4" t="s">
        <v>172</v>
      </c>
      <c r="F8208" s="3">
        <v>43075</v>
      </c>
      <c r="G8208" s="3">
        <v>43099</v>
      </c>
      <c r="H8208">
        <v>481</v>
      </c>
      <c r="I8208" s="4" t="s">
        <v>9021</v>
      </c>
      <c r="J8208" s="4" t="s">
        <v>9019</v>
      </c>
      <c r="K8208" s="4" t="s">
        <v>9010</v>
      </c>
      <c r="L8208">
        <v>550</v>
      </c>
      <c r="M8208" s="4" t="s">
        <v>33</v>
      </c>
      <c r="N8208">
        <v>2005</v>
      </c>
      <c r="O8208">
        <v>2261.0500000000002</v>
      </c>
      <c r="P8208">
        <v>3851</v>
      </c>
      <c r="Q8208" s="4" t="s">
        <v>23</v>
      </c>
      <c r="R8208" s="4" t="s">
        <v>24</v>
      </c>
      <c r="S8208">
        <v>24</v>
      </c>
    </row>
    <row r="8209" spans="1:19">
      <c r="A8209" s="4" t="s">
        <v>8416</v>
      </c>
      <c r="B8209" s="4" t="s">
        <v>230</v>
      </c>
      <c r="C8209" s="4" t="s">
        <v>9011</v>
      </c>
      <c r="D8209" s="4" t="s">
        <v>54</v>
      </c>
      <c r="E8209" s="4" t="s">
        <v>197</v>
      </c>
      <c r="F8209" s="3">
        <v>43075</v>
      </c>
      <c r="G8209" s="3">
        <v>43091</v>
      </c>
      <c r="H8209">
        <v>0</v>
      </c>
      <c r="I8209" s="4" t="s">
        <v>9026</v>
      </c>
      <c r="J8209" s="4" t="s">
        <v>9024</v>
      </c>
      <c r="K8209" s="4" t="s">
        <v>9010</v>
      </c>
      <c r="L8209">
        <v>4821</v>
      </c>
      <c r="M8209" s="4" t="s">
        <v>55</v>
      </c>
      <c r="N8209">
        <v>1995</v>
      </c>
      <c r="O8209">
        <v>1825.82</v>
      </c>
      <c r="P8209">
        <v>5595</v>
      </c>
      <c r="Q8209" s="4" t="s">
        <v>23</v>
      </c>
      <c r="R8209" s="4" t="s">
        <v>56</v>
      </c>
      <c r="S8209">
        <v>16</v>
      </c>
    </row>
    <row r="8210" spans="1:19">
      <c r="A8210" s="4" t="s">
        <v>8417</v>
      </c>
      <c r="B8210" s="4" t="s">
        <v>208</v>
      </c>
      <c r="C8210" s="4" t="s">
        <v>177</v>
      </c>
      <c r="D8210" s="4" t="s">
        <v>100</v>
      </c>
      <c r="E8210" s="4" t="s">
        <v>172</v>
      </c>
      <c r="F8210" s="3">
        <v>43075</v>
      </c>
      <c r="G8210" s="3">
        <v>43083</v>
      </c>
      <c r="H8210">
        <v>49</v>
      </c>
      <c r="I8210" s="4" t="s">
        <v>9014</v>
      </c>
      <c r="J8210" s="4" t="s">
        <v>9015</v>
      </c>
      <c r="K8210" s="4" t="s">
        <v>9012</v>
      </c>
      <c r="L8210">
        <v>55</v>
      </c>
      <c r="M8210" s="4" t="s">
        <v>9322</v>
      </c>
      <c r="N8210">
        <v>1987</v>
      </c>
      <c r="O8210">
        <v>2938.67</v>
      </c>
      <c r="P8210">
        <v>8775</v>
      </c>
      <c r="Q8210" s="4" t="s">
        <v>101</v>
      </c>
      <c r="R8210" s="4" t="s">
        <v>24</v>
      </c>
      <c r="S8210">
        <v>8</v>
      </c>
    </row>
    <row r="8211" spans="1:19">
      <c r="A8211" s="4" t="s">
        <v>8418</v>
      </c>
      <c r="B8211" s="4" t="s">
        <v>230</v>
      </c>
      <c r="C8211" s="4" t="s">
        <v>171</v>
      </c>
      <c r="D8211" s="4" t="s">
        <v>122</v>
      </c>
      <c r="E8211" s="4" t="s">
        <v>172</v>
      </c>
      <c r="F8211" s="3">
        <v>43076</v>
      </c>
      <c r="G8211" s="3">
        <v>43087</v>
      </c>
      <c r="H8211">
        <v>1111</v>
      </c>
      <c r="I8211" s="4" t="s">
        <v>9026</v>
      </c>
      <c r="J8211" s="4" t="s">
        <v>9024</v>
      </c>
      <c r="K8211" s="4" t="s">
        <v>9010</v>
      </c>
      <c r="L8211">
        <v>1096</v>
      </c>
      <c r="M8211" s="4" t="s">
        <v>58</v>
      </c>
      <c r="N8211">
        <v>1993</v>
      </c>
      <c r="O8211">
        <v>7537.24</v>
      </c>
      <c r="P8211">
        <v>20293</v>
      </c>
      <c r="Q8211" s="4" t="s">
        <v>23</v>
      </c>
      <c r="R8211" s="4" t="s">
        <v>24</v>
      </c>
      <c r="S8211">
        <v>11</v>
      </c>
    </row>
    <row r="8212" spans="1:19">
      <c r="A8212" s="4" t="s">
        <v>8419</v>
      </c>
      <c r="B8212" s="4" t="s">
        <v>244</v>
      </c>
      <c r="C8212" s="4" t="s">
        <v>199</v>
      </c>
      <c r="D8212" s="4" t="s">
        <v>118</v>
      </c>
      <c r="E8212" s="4" t="s">
        <v>172</v>
      </c>
      <c r="F8212" s="3">
        <v>43076</v>
      </c>
      <c r="G8212" s="3">
        <v>43097</v>
      </c>
      <c r="H8212">
        <v>5862</v>
      </c>
      <c r="I8212" s="4" t="s">
        <v>9016</v>
      </c>
      <c r="J8212" s="4" t="s">
        <v>9015</v>
      </c>
      <c r="K8212" s="4" t="s">
        <v>9010</v>
      </c>
      <c r="L8212">
        <v>5482</v>
      </c>
      <c r="M8212" s="4" t="s">
        <v>33</v>
      </c>
      <c r="N8212">
        <v>1995</v>
      </c>
      <c r="O8212">
        <v>332.43</v>
      </c>
      <c r="P8212">
        <v>799</v>
      </c>
      <c r="Q8212" s="4" t="s">
        <v>23</v>
      </c>
      <c r="R8212" s="4" t="s">
        <v>24</v>
      </c>
      <c r="S8212">
        <v>21</v>
      </c>
    </row>
    <row r="8213" spans="1:19">
      <c r="A8213" s="4" t="s">
        <v>8420</v>
      </c>
      <c r="B8213" s="4" t="s">
        <v>205</v>
      </c>
      <c r="C8213" s="4" t="s">
        <v>177</v>
      </c>
      <c r="D8213" s="4" t="s">
        <v>81</v>
      </c>
      <c r="E8213" s="4" t="s">
        <v>172</v>
      </c>
      <c r="F8213" s="3">
        <v>43076</v>
      </c>
      <c r="G8213" s="3">
        <v>43085</v>
      </c>
      <c r="H8213">
        <v>54</v>
      </c>
      <c r="I8213" s="4" t="s">
        <v>9023</v>
      </c>
      <c r="J8213" s="4" t="s">
        <v>9024</v>
      </c>
      <c r="K8213" s="4" t="s">
        <v>9012</v>
      </c>
      <c r="L8213">
        <v>55</v>
      </c>
      <c r="M8213" s="4" t="s">
        <v>33</v>
      </c>
      <c r="N8213">
        <v>1989</v>
      </c>
      <c r="O8213">
        <v>1388.67</v>
      </c>
      <c r="P8213">
        <v>3583</v>
      </c>
      <c r="Q8213" s="4" t="s">
        <v>23</v>
      </c>
      <c r="R8213" s="4" t="s">
        <v>24</v>
      </c>
      <c r="S8213">
        <v>9</v>
      </c>
    </row>
    <row r="8214" spans="1:19">
      <c r="A8214" s="4" t="s">
        <v>8421</v>
      </c>
      <c r="B8214" s="4" t="s">
        <v>181</v>
      </c>
      <c r="C8214" s="4" t="s">
        <v>171</v>
      </c>
      <c r="D8214" s="4" t="s">
        <v>24</v>
      </c>
      <c r="E8214" s="4" t="s">
        <v>193</v>
      </c>
      <c r="F8214" s="3">
        <v>43076</v>
      </c>
      <c r="G8214" s="3"/>
      <c r="I8214" s="4" t="s">
        <v>9026</v>
      </c>
      <c r="J8214" s="4" t="s">
        <v>9024</v>
      </c>
      <c r="K8214" s="4" t="s">
        <v>9010</v>
      </c>
      <c r="L8214">
        <v>1096</v>
      </c>
      <c r="M8214" s="4"/>
      <c r="Q8214" s="4"/>
      <c r="R8214" s="4"/>
    </row>
    <row r="8215" spans="1:19">
      <c r="A8215" s="4" t="s">
        <v>8422</v>
      </c>
      <c r="B8215" s="4" t="s">
        <v>183</v>
      </c>
      <c r="C8215" s="4" t="s">
        <v>177</v>
      </c>
      <c r="D8215" s="4" t="s">
        <v>37</v>
      </c>
      <c r="E8215" s="4" t="s">
        <v>172</v>
      </c>
      <c r="F8215" s="3">
        <v>43077</v>
      </c>
      <c r="G8215" s="3">
        <v>43087</v>
      </c>
      <c r="H8215">
        <v>60</v>
      </c>
      <c r="I8215" s="4" t="s">
        <v>9014</v>
      </c>
      <c r="J8215" s="4" t="s">
        <v>9015</v>
      </c>
      <c r="K8215" s="4" t="s">
        <v>9012</v>
      </c>
      <c r="L8215">
        <v>55</v>
      </c>
      <c r="M8215" s="4" t="s">
        <v>33</v>
      </c>
      <c r="N8215">
        <v>2001</v>
      </c>
      <c r="O8215">
        <v>718.62</v>
      </c>
      <c r="P8215">
        <v>2448</v>
      </c>
      <c r="Q8215" s="4" t="s">
        <v>23</v>
      </c>
      <c r="R8215" s="4" t="s">
        <v>24</v>
      </c>
      <c r="S8215">
        <v>10</v>
      </c>
    </row>
    <row r="8216" spans="1:19">
      <c r="A8216" s="4" t="s">
        <v>8423</v>
      </c>
      <c r="B8216" s="4" t="s">
        <v>263</v>
      </c>
      <c r="C8216" s="4" t="s">
        <v>9011</v>
      </c>
      <c r="D8216" s="4" t="s">
        <v>99</v>
      </c>
      <c r="E8216" s="4" t="s">
        <v>197</v>
      </c>
      <c r="F8216" s="3">
        <v>43077</v>
      </c>
      <c r="G8216" s="3">
        <v>43091</v>
      </c>
      <c r="H8216">
        <v>0</v>
      </c>
      <c r="I8216" s="4" t="s">
        <v>9021</v>
      </c>
      <c r="J8216" s="4" t="s">
        <v>9019</v>
      </c>
      <c r="K8216" s="4" t="s">
        <v>9010</v>
      </c>
      <c r="L8216">
        <v>4821</v>
      </c>
      <c r="M8216" s="4" t="s">
        <v>33</v>
      </c>
      <c r="N8216">
        <v>2003</v>
      </c>
      <c r="O8216">
        <v>1419.98</v>
      </c>
      <c r="P8216">
        <v>4018</v>
      </c>
      <c r="Q8216" s="4" t="s">
        <v>23</v>
      </c>
      <c r="R8216" s="4" t="s">
        <v>24</v>
      </c>
      <c r="S8216">
        <v>14</v>
      </c>
    </row>
    <row r="8217" spans="1:19">
      <c r="A8217" s="4" t="s">
        <v>8424</v>
      </c>
      <c r="B8217" s="4" t="s">
        <v>230</v>
      </c>
      <c r="C8217" s="4" t="s">
        <v>171</v>
      </c>
      <c r="D8217" s="4" t="s">
        <v>24</v>
      </c>
      <c r="E8217" s="4" t="s">
        <v>193</v>
      </c>
      <c r="F8217" s="3">
        <v>43077</v>
      </c>
      <c r="G8217" s="3"/>
      <c r="I8217" s="4" t="s">
        <v>9026</v>
      </c>
      <c r="J8217" s="4" t="s">
        <v>9024</v>
      </c>
      <c r="K8217" s="4" t="s">
        <v>9010</v>
      </c>
      <c r="L8217">
        <v>1096</v>
      </c>
      <c r="M8217" s="4"/>
      <c r="Q8217" s="4"/>
      <c r="R8217" s="4"/>
    </row>
    <row r="8218" spans="1:19">
      <c r="A8218" s="4" t="s">
        <v>8425</v>
      </c>
      <c r="B8218" s="4" t="s">
        <v>230</v>
      </c>
      <c r="C8218" s="4" t="s">
        <v>171</v>
      </c>
      <c r="D8218" s="4" t="s">
        <v>62</v>
      </c>
      <c r="E8218" s="4" t="s">
        <v>172</v>
      </c>
      <c r="F8218" s="3">
        <v>43077</v>
      </c>
      <c r="G8218" s="3">
        <v>43098</v>
      </c>
      <c r="H8218">
        <v>1168</v>
      </c>
      <c r="I8218" s="4" t="s">
        <v>9026</v>
      </c>
      <c r="J8218" s="4" t="s">
        <v>9024</v>
      </c>
      <c r="K8218" s="4" t="s">
        <v>9010</v>
      </c>
      <c r="L8218">
        <v>1096</v>
      </c>
      <c r="M8218" s="4" t="s">
        <v>58</v>
      </c>
      <c r="N8218">
        <v>2008</v>
      </c>
      <c r="O8218">
        <v>52.5</v>
      </c>
      <c r="P8218">
        <v>165</v>
      </c>
      <c r="Q8218" s="4" t="s">
        <v>23</v>
      </c>
      <c r="R8218" s="4" t="s">
        <v>24</v>
      </c>
      <c r="S8218">
        <v>21</v>
      </c>
    </row>
    <row r="8219" spans="1:19">
      <c r="A8219" s="4" t="s">
        <v>8426</v>
      </c>
      <c r="B8219" s="4" t="s">
        <v>216</v>
      </c>
      <c r="C8219" s="4" t="s">
        <v>177</v>
      </c>
      <c r="D8219" s="4" t="s">
        <v>65</v>
      </c>
      <c r="E8219" s="4" t="s">
        <v>172</v>
      </c>
      <c r="F8219" s="3">
        <v>43077</v>
      </c>
      <c r="G8219" s="3">
        <v>43087</v>
      </c>
      <c r="H8219">
        <v>48</v>
      </c>
      <c r="I8219" s="4" t="s">
        <v>9018</v>
      </c>
      <c r="J8219" s="4" t="s">
        <v>9019</v>
      </c>
      <c r="K8219" s="4" t="s">
        <v>9012</v>
      </c>
      <c r="L8219">
        <v>55</v>
      </c>
      <c r="M8219" s="4" t="s">
        <v>33</v>
      </c>
      <c r="N8219">
        <v>1990</v>
      </c>
      <c r="O8219">
        <v>2520.83</v>
      </c>
      <c r="P8219">
        <v>3502</v>
      </c>
      <c r="Q8219" s="4" t="s">
        <v>23</v>
      </c>
      <c r="R8219" s="4" t="s">
        <v>24</v>
      </c>
      <c r="S8219">
        <v>10</v>
      </c>
    </row>
    <row r="8220" spans="1:19">
      <c r="A8220" s="4" t="s">
        <v>8427</v>
      </c>
      <c r="B8220" s="4" t="s">
        <v>304</v>
      </c>
      <c r="C8220" s="4" t="s">
        <v>171</v>
      </c>
      <c r="D8220" s="4" t="s">
        <v>37</v>
      </c>
      <c r="E8220" s="4" t="s">
        <v>172</v>
      </c>
      <c r="F8220" s="3">
        <v>43078</v>
      </c>
      <c r="G8220" s="3">
        <v>43093</v>
      </c>
      <c r="H8220">
        <v>986</v>
      </c>
      <c r="I8220" s="4" t="s">
        <v>9014</v>
      </c>
      <c r="J8220" s="4" t="s">
        <v>9015</v>
      </c>
      <c r="K8220" s="4" t="s">
        <v>9010</v>
      </c>
      <c r="L8220">
        <v>1096</v>
      </c>
      <c r="M8220" s="4" t="s">
        <v>33</v>
      </c>
      <c r="N8220">
        <v>2001</v>
      </c>
      <c r="O8220">
        <v>718.62</v>
      </c>
      <c r="P8220">
        <v>2448</v>
      </c>
      <c r="Q8220" s="4" t="s">
        <v>23</v>
      </c>
      <c r="R8220" s="4" t="s">
        <v>24</v>
      </c>
      <c r="S8220">
        <v>15</v>
      </c>
    </row>
    <row r="8221" spans="1:19">
      <c r="A8221" s="4" t="s">
        <v>8428</v>
      </c>
      <c r="B8221" s="4" t="s">
        <v>304</v>
      </c>
      <c r="C8221" s="4" t="s">
        <v>192</v>
      </c>
      <c r="D8221" s="4" t="s">
        <v>118</v>
      </c>
      <c r="E8221" s="4" t="s">
        <v>172</v>
      </c>
      <c r="F8221" s="3">
        <v>43078</v>
      </c>
      <c r="G8221" s="3">
        <v>43085</v>
      </c>
      <c r="H8221">
        <v>3843</v>
      </c>
      <c r="I8221" s="4" t="s">
        <v>9014</v>
      </c>
      <c r="J8221" s="4" t="s">
        <v>9015</v>
      </c>
      <c r="K8221" s="4" t="s">
        <v>9012</v>
      </c>
      <c r="L8221">
        <v>3393</v>
      </c>
      <c r="M8221" s="4" t="s">
        <v>33</v>
      </c>
      <c r="N8221">
        <v>1995</v>
      </c>
      <c r="O8221">
        <v>332.43</v>
      </c>
      <c r="P8221">
        <v>799</v>
      </c>
      <c r="Q8221" s="4" t="s">
        <v>23</v>
      </c>
      <c r="R8221" s="4" t="s">
        <v>24</v>
      </c>
      <c r="S8221">
        <v>7</v>
      </c>
    </row>
    <row r="8222" spans="1:19">
      <c r="A8222" s="4" t="s">
        <v>8429</v>
      </c>
      <c r="B8222" s="4" t="s">
        <v>279</v>
      </c>
      <c r="C8222" s="4" t="s">
        <v>199</v>
      </c>
      <c r="D8222" s="4" t="s">
        <v>65</v>
      </c>
      <c r="E8222" s="4" t="s">
        <v>172</v>
      </c>
      <c r="F8222" s="3">
        <v>43078</v>
      </c>
      <c r="G8222" s="3">
        <v>43086</v>
      </c>
      <c r="H8222">
        <v>5143</v>
      </c>
      <c r="I8222" s="4" t="s">
        <v>9018</v>
      </c>
      <c r="J8222" s="4" t="s">
        <v>9019</v>
      </c>
      <c r="K8222" s="4" t="s">
        <v>9010</v>
      </c>
      <c r="L8222">
        <v>5482</v>
      </c>
      <c r="M8222" s="4" t="s">
        <v>33</v>
      </c>
      <c r="N8222">
        <v>1990</v>
      </c>
      <c r="O8222">
        <v>2520.83</v>
      </c>
      <c r="P8222">
        <v>3502</v>
      </c>
      <c r="Q8222" s="4" t="s">
        <v>23</v>
      </c>
      <c r="R8222" s="4" t="s">
        <v>24</v>
      </c>
      <c r="S8222">
        <v>8</v>
      </c>
    </row>
    <row r="8223" spans="1:19">
      <c r="A8223" s="4" t="s">
        <v>8430</v>
      </c>
      <c r="B8223" s="4" t="s">
        <v>196</v>
      </c>
      <c r="C8223" s="4" t="s">
        <v>177</v>
      </c>
      <c r="D8223" s="4" t="s">
        <v>41</v>
      </c>
      <c r="E8223" s="4" t="s">
        <v>172</v>
      </c>
      <c r="F8223" s="3">
        <v>43078</v>
      </c>
      <c r="G8223" s="3">
        <v>43093</v>
      </c>
      <c r="H8223">
        <v>52</v>
      </c>
      <c r="I8223" s="4" t="s">
        <v>9016</v>
      </c>
      <c r="J8223" s="4" t="s">
        <v>9015</v>
      </c>
      <c r="K8223" s="4" t="s">
        <v>9012</v>
      </c>
      <c r="L8223">
        <v>55</v>
      </c>
      <c r="M8223" s="4" t="s">
        <v>36</v>
      </c>
      <c r="N8223">
        <v>1998</v>
      </c>
      <c r="O8223">
        <v>2714.9</v>
      </c>
      <c r="P8223">
        <v>2641</v>
      </c>
      <c r="Q8223" s="4" t="s">
        <v>23</v>
      </c>
      <c r="R8223" s="4" t="s">
        <v>21</v>
      </c>
      <c r="S8223">
        <v>15</v>
      </c>
    </row>
    <row r="8224" spans="1:19">
      <c r="A8224" s="4" t="s">
        <v>8431</v>
      </c>
      <c r="B8224" s="4" t="s">
        <v>191</v>
      </c>
      <c r="C8224" s="4" t="s">
        <v>199</v>
      </c>
      <c r="D8224" s="4" t="s">
        <v>105</v>
      </c>
      <c r="E8224" s="4" t="s">
        <v>172</v>
      </c>
      <c r="F8224" s="3">
        <v>43078</v>
      </c>
      <c r="G8224" s="3">
        <v>43092</v>
      </c>
      <c r="H8224">
        <v>5576</v>
      </c>
      <c r="I8224" s="4" t="s">
        <v>9026</v>
      </c>
      <c r="J8224" s="4" t="s">
        <v>9024</v>
      </c>
      <c r="K8224" s="4" t="s">
        <v>9010</v>
      </c>
      <c r="L8224">
        <v>5482</v>
      </c>
      <c r="M8224" s="4" t="s">
        <v>36</v>
      </c>
      <c r="N8224">
        <v>1996</v>
      </c>
      <c r="O8224">
        <v>6354.87</v>
      </c>
      <c r="P8224">
        <v>16780</v>
      </c>
      <c r="Q8224" s="4" t="s">
        <v>23</v>
      </c>
      <c r="R8224" s="4" t="s">
        <v>35</v>
      </c>
      <c r="S8224">
        <v>14</v>
      </c>
    </row>
    <row r="8225" spans="1:19">
      <c r="A8225" s="4" t="s">
        <v>8432</v>
      </c>
      <c r="B8225" s="4" t="s">
        <v>219</v>
      </c>
      <c r="C8225" s="4" t="s">
        <v>177</v>
      </c>
      <c r="D8225" s="4" t="s">
        <v>115</v>
      </c>
      <c r="E8225" s="4" t="s">
        <v>172</v>
      </c>
      <c r="F8225" s="3">
        <v>43078</v>
      </c>
      <c r="G8225" s="3">
        <v>43087</v>
      </c>
      <c r="H8225">
        <v>59</v>
      </c>
      <c r="I8225" s="4" t="s">
        <v>9026</v>
      </c>
      <c r="J8225" s="4" t="s">
        <v>9024</v>
      </c>
      <c r="K8225" s="4" t="s">
        <v>9012</v>
      </c>
      <c r="L8225">
        <v>55</v>
      </c>
      <c r="M8225" s="4" t="s">
        <v>46</v>
      </c>
      <c r="N8225">
        <v>2008</v>
      </c>
      <c r="O8225">
        <v>894.37</v>
      </c>
      <c r="P8225">
        <v>1593</v>
      </c>
      <c r="Q8225" s="4" t="s">
        <v>116</v>
      </c>
      <c r="R8225" s="4" t="s">
        <v>24</v>
      </c>
      <c r="S8225">
        <v>9</v>
      </c>
    </row>
    <row r="8226" spans="1:19">
      <c r="A8226" s="4" t="s">
        <v>8433</v>
      </c>
      <c r="B8226" s="4" t="s">
        <v>230</v>
      </c>
      <c r="C8226" s="4" t="s">
        <v>9011</v>
      </c>
      <c r="D8226" s="4" t="s">
        <v>81</v>
      </c>
      <c r="E8226" s="4" t="s">
        <v>172</v>
      </c>
      <c r="F8226" s="3">
        <v>43078</v>
      </c>
      <c r="G8226" s="3">
        <v>43096</v>
      </c>
      <c r="H8226">
        <v>4178</v>
      </c>
      <c r="I8226" s="4" t="s">
        <v>9026</v>
      </c>
      <c r="J8226" s="4" t="s">
        <v>9024</v>
      </c>
      <c r="K8226" s="4" t="s">
        <v>9010</v>
      </c>
      <c r="L8226">
        <v>4821</v>
      </c>
      <c r="M8226" s="4" t="s">
        <v>33</v>
      </c>
      <c r="N8226">
        <v>1989</v>
      </c>
      <c r="O8226">
        <v>1388.67</v>
      </c>
      <c r="P8226">
        <v>3583</v>
      </c>
      <c r="Q8226" s="4" t="s">
        <v>23</v>
      </c>
      <c r="R8226" s="4" t="s">
        <v>24</v>
      </c>
      <c r="S8226">
        <v>18</v>
      </c>
    </row>
    <row r="8227" spans="1:19">
      <c r="A8227" s="4" t="s">
        <v>8434</v>
      </c>
      <c r="B8227" s="4" t="s">
        <v>187</v>
      </c>
      <c r="C8227" s="4" t="s">
        <v>171</v>
      </c>
      <c r="D8227" s="4" t="s">
        <v>87</v>
      </c>
      <c r="E8227" s="4" t="s">
        <v>172</v>
      </c>
      <c r="F8227" s="3">
        <v>43078</v>
      </c>
      <c r="G8227" s="3">
        <v>43094</v>
      </c>
      <c r="H8227">
        <v>1192</v>
      </c>
      <c r="I8227" s="4" t="s">
        <v>9023</v>
      </c>
      <c r="J8227" s="4" t="s">
        <v>9024</v>
      </c>
      <c r="K8227" s="4" t="s">
        <v>9010</v>
      </c>
      <c r="L8227">
        <v>1096</v>
      </c>
      <c r="M8227" s="4" t="s">
        <v>26</v>
      </c>
      <c r="N8227">
        <v>2004</v>
      </c>
      <c r="O8227">
        <v>1618.89</v>
      </c>
      <c r="P8227">
        <v>3889</v>
      </c>
      <c r="Q8227" s="4" t="s">
        <v>23</v>
      </c>
      <c r="R8227" s="4" t="s">
        <v>24</v>
      </c>
      <c r="S8227">
        <v>16</v>
      </c>
    </row>
    <row r="8228" spans="1:19">
      <c r="A8228" s="4" t="s">
        <v>8435</v>
      </c>
      <c r="B8228" s="4" t="s">
        <v>201</v>
      </c>
      <c r="C8228" s="4" t="s">
        <v>179</v>
      </c>
      <c r="D8228" s="4" t="s">
        <v>24</v>
      </c>
      <c r="E8228" s="4" t="s">
        <v>193</v>
      </c>
      <c r="F8228" s="3">
        <v>43078</v>
      </c>
      <c r="G8228" s="3"/>
      <c r="I8228" s="4" t="s">
        <v>9026</v>
      </c>
      <c r="J8228" s="4" t="s">
        <v>9024</v>
      </c>
      <c r="K8228" s="4" t="s">
        <v>9010</v>
      </c>
      <c r="L8228">
        <v>550</v>
      </c>
      <c r="M8228" s="4"/>
      <c r="Q8228" s="4"/>
      <c r="R8228" s="4"/>
    </row>
    <row r="8229" spans="1:19">
      <c r="A8229" s="4" t="s">
        <v>8436</v>
      </c>
      <c r="B8229" s="4" t="s">
        <v>189</v>
      </c>
      <c r="C8229" s="4" t="s">
        <v>171</v>
      </c>
      <c r="D8229" s="4" t="s">
        <v>43</v>
      </c>
      <c r="E8229" s="4" t="s">
        <v>172</v>
      </c>
      <c r="F8229" s="3">
        <v>43078</v>
      </c>
      <c r="G8229" s="3">
        <v>43093</v>
      </c>
      <c r="H8229">
        <v>1047</v>
      </c>
      <c r="I8229" s="4" t="s">
        <v>9016</v>
      </c>
      <c r="J8229" s="4" t="s">
        <v>9015</v>
      </c>
      <c r="K8229" s="4" t="s">
        <v>9010</v>
      </c>
      <c r="L8229">
        <v>1096</v>
      </c>
      <c r="M8229" s="4" t="s">
        <v>9322</v>
      </c>
      <c r="N8229">
        <v>2005</v>
      </c>
      <c r="O8229">
        <v>1520.66</v>
      </c>
      <c r="P8229">
        <v>1806</v>
      </c>
      <c r="Q8229" s="4" t="s">
        <v>23</v>
      </c>
      <c r="R8229" s="4" t="s">
        <v>24</v>
      </c>
      <c r="S8229">
        <v>15</v>
      </c>
    </row>
    <row r="8230" spans="1:19">
      <c r="A8230" s="4" t="s">
        <v>8437</v>
      </c>
      <c r="B8230" s="4" t="s">
        <v>232</v>
      </c>
      <c r="C8230" s="4" t="s">
        <v>199</v>
      </c>
      <c r="D8230" s="4" t="s">
        <v>82</v>
      </c>
      <c r="E8230" s="4" t="s">
        <v>172</v>
      </c>
      <c r="F8230" s="3">
        <v>43078</v>
      </c>
      <c r="G8230" s="3">
        <v>43086</v>
      </c>
      <c r="H8230">
        <v>6456</v>
      </c>
      <c r="I8230" s="4" t="s">
        <v>9021</v>
      </c>
      <c r="J8230" s="4" t="s">
        <v>9019</v>
      </c>
      <c r="K8230" s="4" t="s">
        <v>9010</v>
      </c>
      <c r="L8230">
        <v>5482</v>
      </c>
      <c r="M8230" s="4" t="s">
        <v>36</v>
      </c>
      <c r="N8230">
        <v>1982</v>
      </c>
      <c r="O8230">
        <v>11698.03</v>
      </c>
      <c r="P8230">
        <v>34288</v>
      </c>
      <c r="Q8230" s="4" t="s">
        <v>23</v>
      </c>
      <c r="R8230" s="4" t="s">
        <v>24</v>
      </c>
      <c r="S8230">
        <v>8</v>
      </c>
    </row>
    <row r="8231" spans="1:19">
      <c r="A8231" s="4" t="s">
        <v>8438</v>
      </c>
      <c r="B8231" s="4" t="s">
        <v>226</v>
      </c>
      <c r="C8231" s="4" t="s">
        <v>9011</v>
      </c>
      <c r="D8231" s="4" t="s">
        <v>123</v>
      </c>
      <c r="E8231" s="4" t="s">
        <v>197</v>
      </c>
      <c r="F8231" s="3">
        <v>43078</v>
      </c>
      <c r="G8231" s="3">
        <v>43098</v>
      </c>
      <c r="H8231">
        <v>0</v>
      </c>
      <c r="I8231" s="4" t="s">
        <v>9018</v>
      </c>
      <c r="J8231" s="4" t="s">
        <v>9019</v>
      </c>
      <c r="K8231" s="4" t="s">
        <v>9010</v>
      </c>
      <c r="L8231">
        <v>4821</v>
      </c>
      <c r="M8231" s="4" t="s">
        <v>39</v>
      </c>
      <c r="N8231">
        <v>1989</v>
      </c>
      <c r="O8231">
        <v>3838.39</v>
      </c>
      <c r="P8231">
        <v>8274</v>
      </c>
      <c r="Q8231" s="4" t="s">
        <v>23</v>
      </c>
      <c r="R8231" s="4" t="s">
        <v>24</v>
      </c>
      <c r="S8231">
        <v>20</v>
      </c>
    </row>
    <row r="8232" spans="1:19">
      <c r="A8232" s="4" t="s">
        <v>8439</v>
      </c>
      <c r="B8232" s="4" t="s">
        <v>183</v>
      </c>
      <c r="C8232" s="4" t="s">
        <v>179</v>
      </c>
      <c r="D8232" s="4" t="s">
        <v>103</v>
      </c>
      <c r="E8232" s="4" t="s">
        <v>197</v>
      </c>
      <c r="F8232" s="3">
        <v>43079</v>
      </c>
      <c r="G8232" s="3">
        <v>43088</v>
      </c>
      <c r="H8232">
        <v>0</v>
      </c>
      <c r="I8232" s="4" t="s">
        <v>9014</v>
      </c>
      <c r="J8232" s="4" t="s">
        <v>9015</v>
      </c>
      <c r="K8232" s="4" t="s">
        <v>9010</v>
      </c>
      <c r="L8232">
        <v>550</v>
      </c>
      <c r="M8232" s="4" t="s">
        <v>26</v>
      </c>
      <c r="N8232">
        <v>1992</v>
      </c>
      <c r="O8232">
        <v>3922.42</v>
      </c>
      <c r="P8232">
        <v>6837</v>
      </c>
      <c r="Q8232" s="4" t="s">
        <v>23</v>
      </c>
      <c r="R8232" s="4" t="s">
        <v>24</v>
      </c>
      <c r="S8232">
        <v>9</v>
      </c>
    </row>
    <row r="8233" spans="1:19">
      <c r="A8233" s="4" t="s">
        <v>8440</v>
      </c>
      <c r="B8233" s="4" t="s">
        <v>174</v>
      </c>
      <c r="C8233" s="4" t="s">
        <v>9011</v>
      </c>
      <c r="D8233" s="4" t="s">
        <v>47</v>
      </c>
      <c r="E8233" s="4" t="s">
        <v>172</v>
      </c>
      <c r="F8233" s="3">
        <v>43079</v>
      </c>
      <c r="G8233" s="3">
        <v>43086</v>
      </c>
      <c r="H8233">
        <v>4755</v>
      </c>
      <c r="I8233" s="4" t="s">
        <v>9016</v>
      </c>
      <c r="J8233" s="4" t="s">
        <v>9015</v>
      </c>
      <c r="K8233" s="4" t="s">
        <v>9010</v>
      </c>
      <c r="L8233">
        <v>4821</v>
      </c>
      <c r="M8233" s="4" t="s">
        <v>46</v>
      </c>
      <c r="N8233">
        <v>1986</v>
      </c>
      <c r="O8233">
        <v>2403.58</v>
      </c>
      <c r="P8233">
        <v>8801</v>
      </c>
      <c r="Q8233" s="4" t="s">
        <v>23</v>
      </c>
      <c r="R8233" s="4" t="s">
        <v>24</v>
      </c>
      <c r="S8233">
        <v>7</v>
      </c>
    </row>
    <row r="8234" spans="1:19">
      <c r="A8234" s="4" t="s">
        <v>8441</v>
      </c>
      <c r="B8234" s="4" t="s">
        <v>201</v>
      </c>
      <c r="C8234" s="4" t="s">
        <v>177</v>
      </c>
      <c r="D8234" s="4" t="s">
        <v>124</v>
      </c>
      <c r="E8234" s="4" t="s">
        <v>172</v>
      </c>
      <c r="F8234" s="3">
        <v>43079</v>
      </c>
      <c r="G8234" s="3">
        <v>43094</v>
      </c>
      <c r="H8234">
        <v>55</v>
      </c>
      <c r="I8234" s="4" t="s">
        <v>9026</v>
      </c>
      <c r="J8234" s="4" t="s">
        <v>9024</v>
      </c>
      <c r="K8234" s="4" t="s">
        <v>9012</v>
      </c>
      <c r="L8234">
        <v>55</v>
      </c>
      <c r="M8234" s="4" t="s">
        <v>60</v>
      </c>
      <c r="N8234">
        <v>1983</v>
      </c>
      <c r="O8234">
        <v>2871.35</v>
      </c>
      <c r="P8234">
        <v>9561</v>
      </c>
      <c r="Q8234" s="4" t="s">
        <v>23</v>
      </c>
      <c r="R8234" s="4" t="s">
        <v>24</v>
      </c>
      <c r="S8234">
        <v>15</v>
      </c>
    </row>
    <row r="8235" spans="1:19">
      <c r="A8235" s="4" t="s">
        <v>8442</v>
      </c>
      <c r="B8235" s="4" t="s">
        <v>185</v>
      </c>
      <c r="C8235" s="4" t="s">
        <v>192</v>
      </c>
      <c r="D8235" s="4" t="s">
        <v>54</v>
      </c>
      <c r="E8235" s="4" t="s">
        <v>172</v>
      </c>
      <c r="F8235" s="3">
        <v>43079</v>
      </c>
      <c r="G8235" s="3">
        <v>43087</v>
      </c>
      <c r="H8235">
        <v>3078</v>
      </c>
      <c r="I8235" s="4" t="s">
        <v>9023</v>
      </c>
      <c r="J8235" s="4" t="s">
        <v>9024</v>
      </c>
      <c r="K8235" s="4" t="s">
        <v>9012</v>
      </c>
      <c r="L8235">
        <v>3393</v>
      </c>
      <c r="M8235" s="4" t="s">
        <v>55</v>
      </c>
      <c r="N8235">
        <v>1995</v>
      </c>
      <c r="O8235">
        <v>1825.82</v>
      </c>
      <c r="P8235">
        <v>5595</v>
      </c>
      <c r="Q8235" s="4" t="s">
        <v>23</v>
      </c>
      <c r="R8235" s="4" t="s">
        <v>56</v>
      </c>
      <c r="S8235">
        <v>8</v>
      </c>
    </row>
    <row r="8236" spans="1:19">
      <c r="A8236" s="4" t="s">
        <v>8443</v>
      </c>
      <c r="B8236" s="4" t="s">
        <v>181</v>
      </c>
      <c r="C8236" s="4" t="s">
        <v>199</v>
      </c>
      <c r="D8236" s="4" t="s">
        <v>117</v>
      </c>
      <c r="E8236" s="4" t="s">
        <v>193</v>
      </c>
      <c r="F8236" s="3">
        <v>43079</v>
      </c>
      <c r="G8236" s="3"/>
      <c r="I8236" s="4" t="s">
        <v>9026</v>
      </c>
      <c r="J8236" s="4" t="s">
        <v>9024</v>
      </c>
      <c r="K8236" s="4" t="s">
        <v>9010</v>
      </c>
      <c r="L8236">
        <v>5482</v>
      </c>
      <c r="M8236" s="4" t="s">
        <v>26</v>
      </c>
      <c r="N8236">
        <v>1996</v>
      </c>
      <c r="O8236">
        <v>439.21</v>
      </c>
      <c r="P8236">
        <v>792</v>
      </c>
      <c r="Q8236" s="4" t="s">
        <v>23</v>
      </c>
      <c r="R8236" s="4" t="s">
        <v>24</v>
      </c>
    </row>
    <row r="8237" spans="1:19">
      <c r="A8237" s="4" t="s">
        <v>8444</v>
      </c>
      <c r="B8237" s="4" t="s">
        <v>183</v>
      </c>
      <c r="C8237" s="4" t="s">
        <v>179</v>
      </c>
      <c r="D8237" s="4" t="s">
        <v>41</v>
      </c>
      <c r="E8237" s="4" t="s">
        <v>172</v>
      </c>
      <c r="F8237" s="3">
        <v>43080</v>
      </c>
      <c r="G8237" s="3">
        <v>43097</v>
      </c>
      <c r="H8237">
        <v>537</v>
      </c>
      <c r="I8237" s="4" t="s">
        <v>9014</v>
      </c>
      <c r="J8237" s="4" t="s">
        <v>9015</v>
      </c>
      <c r="K8237" s="4" t="s">
        <v>9010</v>
      </c>
      <c r="L8237">
        <v>550</v>
      </c>
      <c r="M8237" s="4" t="s">
        <v>36</v>
      </c>
      <c r="N8237">
        <v>1998</v>
      </c>
      <c r="O8237">
        <v>2714.9</v>
      </c>
      <c r="P8237">
        <v>2641</v>
      </c>
      <c r="Q8237" s="4" t="s">
        <v>23</v>
      </c>
      <c r="R8237" s="4" t="s">
        <v>21</v>
      </c>
      <c r="S8237">
        <v>17</v>
      </c>
    </row>
    <row r="8238" spans="1:19">
      <c r="A8238" s="4" t="s">
        <v>8445</v>
      </c>
      <c r="B8238" s="4" t="s">
        <v>196</v>
      </c>
      <c r="C8238" s="4" t="s">
        <v>171</v>
      </c>
      <c r="D8238" s="4" t="s">
        <v>76</v>
      </c>
      <c r="E8238" s="4" t="s">
        <v>172</v>
      </c>
      <c r="F8238" s="3">
        <v>43080</v>
      </c>
      <c r="G8238" s="3">
        <v>43087</v>
      </c>
      <c r="H8238">
        <v>1220</v>
      </c>
      <c r="I8238" s="4" t="s">
        <v>9016</v>
      </c>
      <c r="J8238" s="4" t="s">
        <v>9015</v>
      </c>
      <c r="K8238" s="4" t="s">
        <v>9010</v>
      </c>
      <c r="L8238">
        <v>1096</v>
      </c>
      <c r="M8238" s="4" t="s">
        <v>9322</v>
      </c>
      <c r="N8238">
        <v>1997</v>
      </c>
      <c r="O8238">
        <v>8170.38</v>
      </c>
      <c r="P8238">
        <v>16499</v>
      </c>
      <c r="Q8238" s="4" t="s">
        <v>77</v>
      </c>
      <c r="R8238" s="4" t="s">
        <v>24</v>
      </c>
      <c r="S8238">
        <v>7</v>
      </c>
    </row>
    <row r="8239" spans="1:19">
      <c r="A8239" s="4" t="s">
        <v>8446</v>
      </c>
      <c r="B8239" s="4" t="s">
        <v>187</v>
      </c>
      <c r="C8239" s="4" t="s">
        <v>177</v>
      </c>
      <c r="D8239" s="4" t="s">
        <v>59</v>
      </c>
      <c r="E8239" s="4" t="s">
        <v>172</v>
      </c>
      <c r="F8239" s="3">
        <v>43080</v>
      </c>
      <c r="G8239" s="3">
        <v>43090</v>
      </c>
      <c r="H8239">
        <v>53</v>
      </c>
      <c r="I8239" s="4" t="s">
        <v>9023</v>
      </c>
      <c r="J8239" s="4" t="s">
        <v>9024</v>
      </c>
      <c r="K8239" s="4" t="s">
        <v>9012</v>
      </c>
      <c r="L8239">
        <v>55</v>
      </c>
      <c r="M8239" s="4" t="s">
        <v>60</v>
      </c>
      <c r="N8239">
        <v>1988</v>
      </c>
      <c r="O8239">
        <v>2059.9</v>
      </c>
      <c r="P8239">
        <v>3644</v>
      </c>
      <c r="Q8239" s="4" t="s">
        <v>23</v>
      </c>
      <c r="R8239" s="4" t="s">
        <v>24</v>
      </c>
      <c r="S8239">
        <v>10</v>
      </c>
    </row>
    <row r="8240" spans="1:19">
      <c r="A8240" s="4" t="s">
        <v>8447</v>
      </c>
      <c r="B8240" s="4" t="s">
        <v>208</v>
      </c>
      <c r="C8240" s="4" t="s">
        <v>177</v>
      </c>
      <c r="D8240" s="4" t="s">
        <v>106</v>
      </c>
      <c r="E8240" s="4" t="s">
        <v>172</v>
      </c>
      <c r="F8240" s="3">
        <v>43080</v>
      </c>
      <c r="G8240" s="3">
        <v>43087</v>
      </c>
      <c r="H8240">
        <v>60</v>
      </c>
      <c r="I8240" s="4" t="s">
        <v>9014</v>
      </c>
      <c r="J8240" s="4" t="s">
        <v>9015</v>
      </c>
      <c r="K8240" s="4" t="s">
        <v>9012</v>
      </c>
      <c r="L8240">
        <v>55</v>
      </c>
      <c r="M8240" s="4" t="s">
        <v>46</v>
      </c>
      <c r="N8240">
        <v>2012</v>
      </c>
      <c r="O8240">
        <v>45.39</v>
      </c>
      <c r="P8240">
        <v>100</v>
      </c>
      <c r="Q8240" s="4" t="s">
        <v>23</v>
      </c>
      <c r="R8240" s="4" t="s">
        <v>47</v>
      </c>
      <c r="S8240">
        <v>7</v>
      </c>
    </row>
    <row r="8241" spans="1:19">
      <c r="A8241" s="4" t="s">
        <v>8448</v>
      </c>
      <c r="B8241" s="4" t="s">
        <v>185</v>
      </c>
      <c r="C8241" s="4" t="s">
        <v>179</v>
      </c>
      <c r="D8241" s="4" t="s">
        <v>76</v>
      </c>
      <c r="E8241" s="4" t="s">
        <v>172</v>
      </c>
      <c r="F8241" s="3">
        <v>43080</v>
      </c>
      <c r="G8241" s="3">
        <v>43098</v>
      </c>
      <c r="H8241">
        <v>494</v>
      </c>
      <c r="I8241" s="4" t="s">
        <v>9023</v>
      </c>
      <c r="J8241" s="4" t="s">
        <v>9024</v>
      </c>
      <c r="K8241" s="4" t="s">
        <v>9010</v>
      </c>
      <c r="L8241">
        <v>550</v>
      </c>
      <c r="M8241" s="4" t="s">
        <v>9322</v>
      </c>
      <c r="N8241">
        <v>1997</v>
      </c>
      <c r="O8241">
        <v>8170.38</v>
      </c>
      <c r="P8241">
        <v>16499</v>
      </c>
      <c r="Q8241" s="4" t="s">
        <v>77</v>
      </c>
      <c r="R8241" s="4" t="s">
        <v>24</v>
      </c>
      <c r="S8241">
        <v>18</v>
      </c>
    </row>
    <row r="8242" spans="1:19">
      <c r="A8242" s="4" t="s">
        <v>8449</v>
      </c>
      <c r="B8242" s="4" t="s">
        <v>343</v>
      </c>
      <c r="C8242" s="4" t="s">
        <v>179</v>
      </c>
      <c r="D8242" s="4" t="s">
        <v>66</v>
      </c>
      <c r="E8242" s="4" t="s">
        <v>172</v>
      </c>
      <c r="F8242" s="3">
        <v>43081</v>
      </c>
      <c r="G8242" s="3">
        <v>43087</v>
      </c>
      <c r="H8242">
        <v>480</v>
      </c>
      <c r="I8242" s="4" t="s">
        <v>9016</v>
      </c>
      <c r="J8242" s="4" t="s">
        <v>9015</v>
      </c>
      <c r="K8242" s="4" t="s">
        <v>9010</v>
      </c>
      <c r="L8242">
        <v>550</v>
      </c>
      <c r="M8242" s="4" t="s">
        <v>33</v>
      </c>
      <c r="N8242">
        <v>2007</v>
      </c>
      <c r="O8242">
        <v>894.33</v>
      </c>
      <c r="P8242">
        <v>1635</v>
      </c>
      <c r="Q8242" s="4" t="s">
        <v>67</v>
      </c>
      <c r="R8242" s="4" t="s">
        <v>24</v>
      </c>
      <c r="S8242">
        <v>6</v>
      </c>
    </row>
    <row r="8243" spans="1:19">
      <c r="A8243" s="4" t="s">
        <v>8450</v>
      </c>
      <c r="B8243" s="4" t="s">
        <v>219</v>
      </c>
      <c r="C8243" s="4" t="s">
        <v>179</v>
      </c>
      <c r="D8243" s="4" t="s">
        <v>38</v>
      </c>
      <c r="E8243" s="4" t="s">
        <v>197</v>
      </c>
      <c r="F8243" s="3">
        <v>43081</v>
      </c>
      <c r="G8243" s="3">
        <v>43098</v>
      </c>
      <c r="H8243">
        <v>0</v>
      </c>
      <c r="I8243" s="4" t="s">
        <v>9026</v>
      </c>
      <c r="J8243" s="4" t="s">
        <v>9024</v>
      </c>
      <c r="K8243" s="4" t="s">
        <v>9010</v>
      </c>
      <c r="L8243">
        <v>550</v>
      </c>
      <c r="M8243" s="4" t="s">
        <v>39</v>
      </c>
      <c r="N8243">
        <v>1993</v>
      </c>
      <c r="O8243">
        <v>4269.8999999999996</v>
      </c>
      <c r="P8243">
        <v>6472</v>
      </c>
      <c r="Q8243" s="4" t="s">
        <v>23</v>
      </c>
      <c r="R8243" s="4" t="s">
        <v>40</v>
      </c>
      <c r="S8243">
        <v>17</v>
      </c>
    </row>
    <row r="8244" spans="1:19">
      <c r="A8244" s="4" t="s">
        <v>8451</v>
      </c>
      <c r="B8244" s="4" t="s">
        <v>256</v>
      </c>
      <c r="C8244" s="4" t="s">
        <v>179</v>
      </c>
      <c r="D8244" s="4" t="s">
        <v>118</v>
      </c>
      <c r="E8244" s="4" t="s">
        <v>197</v>
      </c>
      <c r="F8244" s="3">
        <v>43081</v>
      </c>
      <c r="G8244" s="3">
        <v>43084</v>
      </c>
      <c r="H8244">
        <v>0</v>
      </c>
      <c r="I8244" s="4" t="s">
        <v>9014</v>
      </c>
      <c r="J8244" s="4" t="s">
        <v>9015</v>
      </c>
      <c r="K8244" s="4" t="s">
        <v>9010</v>
      </c>
      <c r="L8244">
        <v>550</v>
      </c>
      <c r="M8244" s="4" t="s">
        <v>33</v>
      </c>
      <c r="N8244">
        <v>1995</v>
      </c>
      <c r="O8244">
        <v>332.43</v>
      </c>
      <c r="P8244">
        <v>799</v>
      </c>
      <c r="Q8244" s="4" t="s">
        <v>23</v>
      </c>
      <c r="R8244" s="4" t="s">
        <v>24</v>
      </c>
      <c r="S8244">
        <v>3</v>
      </c>
    </row>
    <row r="8245" spans="1:19">
      <c r="A8245" s="4" t="s">
        <v>8452</v>
      </c>
      <c r="B8245" s="4" t="s">
        <v>201</v>
      </c>
      <c r="C8245" s="4" t="s">
        <v>171</v>
      </c>
      <c r="D8245" s="4" t="s">
        <v>76</v>
      </c>
      <c r="E8245" s="4" t="s">
        <v>172</v>
      </c>
      <c r="F8245" s="3">
        <v>43081</v>
      </c>
      <c r="G8245" s="3">
        <v>43095</v>
      </c>
      <c r="H8245">
        <v>1075</v>
      </c>
      <c r="I8245" s="4" t="s">
        <v>9026</v>
      </c>
      <c r="J8245" s="4" t="s">
        <v>9024</v>
      </c>
      <c r="K8245" s="4" t="s">
        <v>9010</v>
      </c>
      <c r="L8245">
        <v>1096</v>
      </c>
      <c r="M8245" s="4" t="s">
        <v>9322</v>
      </c>
      <c r="N8245">
        <v>1997</v>
      </c>
      <c r="O8245">
        <v>8170.38</v>
      </c>
      <c r="P8245">
        <v>16499</v>
      </c>
      <c r="Q8245" s="4" t="s">
        <v>77</v>
      </c>
      <c r="R8245" s="4" t="s">
        <v>24</v>
      </c>
      <c r="S8245">
        <v>14</v>
      </c>
    </row>
    <row r="8246" spans="1:19">
      <c r="A8246" s="4" t="s">
        <v>8453</v>
      </c>
      <c r="B8246" s="4" t="s">
        <v>232</v>
      </c>
      <c r="C8246" s="4" t="s">
        <v>171</v>
      </c>
      <c r="D8246" s="4" t="s">
        <v>63</v>
      </c>
      <c r="E8246" s="4" t="s">
        <v>197</v>
      </c>
      <c r="F8246" s="3">
        <v>43081</v>
      </c>
      <c r="G8246" s="3">
        <v>43094</v>
      </c>
      <c r="H8246">
        <v>0</v>
      </c>
      <c r="I8246" s="4" t="s">
        <v>9021</v>
      </c>
      <c r="J8246" s="4" t="s">
        <v>9019</v>
      </c>
      <c r="K8246" s="4" t="s">
        <v>9010</v>
      </c>
      <c r="L8246">
        <v>1096</v>
      </c>
      <c r="M8246" s="4" t="s">
        <v>33</v>
      </c>
      <c r="N8246">
        <v>1995</v>
      </c>
      <c r="O8246">
        <v>5158.71</v>
      </c>
      <c r="P8246">
        <v>17479</v>
      </c>
      <c r="Q8246" s="4" t="s">
        <v>64</v>
      </c>
      <c r="R8246" s="4" t="s">
        <v>24</v>
      </c>
      <c r="S8246">
        <v>13</v>
      </c>
    </row>
    <row r="8247" spans="1:19">
      <c r="A8247" s="4" t="s">
        <v>8454</v>
      </c>
      <c r="B8247" s="4" t="s">
        <v>246</v>
      </c>
      <c r="C8247" s="4" t="s">
        <v>171</v>
      </c>
      <c r="D8247" s="4" t="s">
        <v>122</v>
      </c>
      <c r="E8247" s="4" t="s">
        <v>193</v>
      </c>
      <c r="F8247" s="3">
        <v>43082</v>
      </c>
      <c r="G8247" s="3"/>
      <c r="I8247" s="4" t="s">
        <v>9021</v>
      </c>
      <c r="J8247" s="4" t="s">
        <v>9019</v>
      </c>
      <c r="K8247" s="4" t="s">
        <v>9010</v>
      </c>
      <c r="L8247">
        <v>1096</v>
      </c>
      <c r="M8247" s="4" t="s">
        <v>58</v>
      </c>
      <c r="N8247">
        <v>1993</v>
      </c>
      <c r="O8247">
        <v>7537.24</v>
      </c>
      <c r="P8247">
        <v>20293</v>
      </c>
      <c r="Q8247" s="4" t="s">
        <v>23</v>
      </c>
      <c r="R8247" s="4" t="s">
        <v>24</v>
      </c>
    </row>
    <row r="8248" spans="1:19">
      <c r="A8248" s="4" t="s">
        <v>8455</v>
      </c>
      <c r="B8248" s="4" t="s">
        <v>212</v>
      </c>
      <c r="C8248" s="4" t="s">
        <v>171</v>
      </c>
      <c r="D8248" s="4" t="s">
        <v>24</v>
      </c>
      <c r="E8248" s="4" t="s">
        <v>193</v>
      </c>
      <c r="F8248" s="3">
        <v>43082</v>
      </c>
      <c r="G8248" s="3"/>
      <c r="I8248" s="4" t="s">
        <v>9023</v>
      </c>
      <c r="J8248" s="4" t="s">
        <v>9024</v>
      </c>
      <c r="K8248" s="4" t="s">
        <v>9010</v>
      </c>
      <c r="L8248">
        <v>1096</v>
      </c>
      <c r="M8248" s="4"/>
      <c r="Q8248" s="4"/>
      <c r="R8248" s="4"/>
    </row>
    <row r="8249" spans="1:19">
      <c r="A8249" s="4" t="s">
        <v>8456</v>
      </c>
      <c r="B8249" s="4" t="s">
        <v>343</v>
      </c>
      <c r="C8249" s="4" t="s">
        <v>171</v>
      </c>
      <c r="D8249" s="4" t="s">
        <v>43</v>
      </c>
      <c r="E8249" s="4" t="s">
        <v>172</v>
      </c>
      <c r="F8249" s="3">
        <v>43082</v>
      </c>
      <c r="G8249" s="3">
        <v>43097</v>
      </c>
      <c r="H8249">
        <v>1166</v>
      </c>
      <c r="I8249" s="4" t="s">
        <v>9016</v>
      </c>
      <c r="J8249" s="4" t="s">
        <v>9015</v>
      </c>
      <c r="K8249" s="4" t="s">
        <v>9010</v>
      </c>
      <c r="L8249">
        <v>1096</v>
      </c>
      <c r="M8249" s="4" t="s">
        <v>9322</v>
      </c>
      <c r="N8249">
        <v>2005</v>
      </c>
      <c r="O8249">
        <v>1520.66</v>
      </c>
      <c r="P8249">
        <v>1806</v>
      </c>
      <c r="Q8249" s="4" t="s">
        <v>23</v>
      </c>
      <c r="R8249" s="4" t="s">
        <v>24</v>
      </c>
      <c r="S8249">
        <v>15</v>
      </c>
    </row>
    <row r="8250" spans="1:19">
      <c r="A8250" s="4" t="s">
        <v>8457</v>
      </c>
      <c r="B8250" s="4" t="s">
        <v>230</v>
      </c>
      <c r="C8250" s="4" t="s">
        <v>171</v>
      </c>
      <c r="D8250" s="4" t="s">
        <v>75</v>
      </c>
      <c r="E8250" s="4" t="s">
        <v>172</v>
      </c>
      <c r="F8250" s="3">
        <v>43082</v>
      </c>
      <c r="G8250" s="3">
        <v>43095</v>
      </c>
      <c r="H8250">
        <v>921</v>
      </c>
      <c r="I8250" s="4" t="s">
        <v>9026</v>
      </c>
      <c r="J8250" s="4" t="s">
        <v>9024</v>
      </c>
      <c r="K8250" s="4" t="s">
        <v>9010</v>
      </c>
      <c r="L8250">
        <v>1096</v>
      </c>
      <c r="M8250" s="4" t="s">
        <v>73</v>
      </c>
      <c r="N8250">
        <v>1982</v>
      </c>
      <c r="O8250">
        <v>792.46</v>
      </c>
      <c r="P8250">
        <v>1299</v>
      </c>
      <c r="Q8250" s="4" t="s">
        <v>23</v>
      </c>
      <c r="R8250" s="4" t="s">
        <v>24</v>
      </c>
      <c r="S8250">
        <v>13</v>
      </c>
    </row>
    <row r="8251" spans="1:19">
      <c r="A8251" s="4" t="s">
        <v>8458</v>
      </c>
      <c r="B8251" s="4" t="s">
        <v>187</v>
      </c>
      <c r="C8251" s="4" t="s">
        <v>192</v>
      </c>
      <c r="D8251" s="4" t="s">
        <v>87</v>
      </c>
      <c r="E8251" s="4" t="s">
        <v>193</v>
      </c>
      <c r="F8251" s="3">
        <v>43082</v>
      </c>
      <c r="G8251" s="3"/>
      <c r="I8251" s="4" t="s">
        <v>9023</v>
      </c>
      <c r="J8251" s="4" t="s">
        <v>9024</v>
      </c>
      <c r="K8251" s="4" t="s">
        <v>9012</v>
      </c>
      <c r="L8251">
        <v>3393</v>
      </c>
      <c r="M8251" s="4" t="s">
        <v>26</v>
      </c>
      <c r="N8251">
        <v>2004</v>
      </c>
      <c r="O8251">
        <v>1618.89</v>
      </c>
      <c r="P8251">
        <v>3889</v>
      </c>
      <c r="Q8251" s="4" t="s">
        <v>23</v>
      </c>
      <c r="R8251" s="4" t="s">
        <v>24</v>
      </c>
    </row>
    <row r="8252" spans="1:19">
      <c r="A8252" s="4" t="s">
        <v>8459</v>
      </c>
      <c r="B8252" s="4" t="s">
        <v>187</v>
      </c>
      <c r="C8252" s="4" t="s">
        <v>192</v>
      </c>
      <c r="D8252" s="4" t="s">
        <v>54</v>
      </c>
      <c r="E8252" s="4" t="s">
        <v>172</v>
      </c>
      <c r="F8252" s="3">
        <v>43082</v>
      </c>
      <c r="G8252" s="3">
        <v>43096</v>
      </c>
      <c r="H8252">
        <v>3442</v>
      </c>
      <c r="I8252" s="4" t="s">
        <v>9023</v>
      </c>
      <c r="J8252" s="4" t="s">
        <v>9024</v>
      </c>
      <c r="K8252" s="4" t="s">
        <v>9012</v>
      </c>
      <c r="L8252">
        <v>3393</v>
      </c>
      <c r="M8252" s="4" t="s">
        <v>55</v>
      </c>
      <c r="N8252">
        <v>1995</v>
      </c>
      <c r="O8252">
        <v>1825.82</v>
      </c>
      <c r="P8252">
        <v>5595</v>
      </c>
      <c r="Q8252" s="4" t="s">
        <v>23</v>
      </c>
      <c r="R8252" s="4" t="s">
        <v>56</v>
      </c>
      <c r="S8252">
        <v>14</v>
      </c>
    </row>
    <row r="8253" spans="1:19">
      <c r="A8253" s="4" t="s">
        <v>8460</v>
      </c>
      <c r="B8253" s="4" t="s">
        <v>208</v>
      </c>
      <c r="C8253" s="4" t="s">
        <v>192</v>
      </c>
      <c r="D8253" s="4" t="s">
        <v>131</v>
      </c>
      <c r="E8253" s="4" t="s">
        <v>172</v>
      </c>
      <c r="F8253" s="3">
        <v>43082</v>
      </c>
      <c r="G8253" s="3">
        <v>43096</v>
      </c>
      <c r="H8253">
        <v>3735</v>
      </c>
      <c r="I8253" s="4" t="s">
        <v>9014</v>
      </c>
      <c r="J8253" s="4" t="s">
        <v>9015</v>
      </c>
      <c r="K8253" s="4" t="s">
        <v>9012</v>
      </c>
      <c r="L8253">
        <v>3393</v>
      </c>
      <c r="M8253" s="4" t="s">
        <v>26</v>
      </c>
      <c r="N8253">
        <v>1984</v>
      </c>
      <c r="O8253">
        <v>441.08</v>
      </c>
      <c r="P8253">
        <v>1210</v>
      </c>
      <c r="Q8253" s="4" t="s">
        <v>23</v>
      </c>
      <c r="R8253" s="4" t="s">
        <v>24</v>
      </c>
      <c r="S8253">
        <v>14</v>
      </c>
    </row>
    <row r="8254" spans="1:19">
      <c r="A8254" s="4" t="s">
        <v>8461</v>
      </c>
      <c r="B8254" s="4" t="s">
        <v>185</v>
      </c>
      <c r="C8254" s="4" t="s">
        <v>177</v>
      </c>
      <c r="D8254" s="4" t="s">
        <v>59</v>
      </c>
      <c r="E8254" s="4" t="s">
        <v>172</v>
      </c>
      <c r="F8254" s="3">
        <v>43082</v>
      </c>
      <c r="G8254" s="3">
        <v>43086</v>
      </c>
      <c r="H8254">
        <v>50</v>
      </c>
      <c r="I8254" s="4" t="s">
        <v>9023</v>
      </c>
      <c r="J8254" s="4" t="s">
        <v>9024</v>
      </c>
      <c r="K8254" s="4" t="s">
        <v>9012</v>
      </c>
      <c r="L8254">
        <v>55</v>
      </c>
      <c r="M8254" s="4" t="s">
        <v>60</v>
      </c>
      <c r="N8254">
        <v>1988</v>
      </c>
      <c r="O8254">
        <v>2059.9</v>
      </c>
      <c r="P8254">
        <v>3644</v>
      </c>
      <c r="Q8254" s="4" t="s">
        <v>23</v>
      </c>
      <c r="R8254" s="4" t="s">
        <v>24</v>
      </c>
      <c r="S8254">
        <v>4</v>
      </c>
    </row>
    <row r="8255" spans="1:19">
      <c r="A8255" s="4" t="s">
        <v>8462</v>
      </c>
      <c r="B8255" s="4" t="s">
        <v>174</v>
      </c>
      <c r="C8255" s="4" t="s">
        <v>9011</v>
      </c>
      <c r="D8255" s="4" t="s">
        <v>48</v>
      </c>
      <c r="E8255" s="4" t="s">
        <v>172</v>
      </c>
      <c r="F8255" s="3">
        <v>43083</v>
      </c>
      <c r="G8255" s="3">
        <v>43088</v>
      </c>
      <c r="H8255">
        <v>5052</v>
      </c>
      <c r="I8255" s="4" t="s">
        <v>9016</v>
      </c>
      <c r="J8255" s="4" t="s">
        <v>9015</v>
      </c>
      <c r="K8255" s="4" t="s">
        <v>9010</v>
      </c>
      <c r="L8255">
        <v>4821</v>
      </c>
      <c r="M8255" s="4" t="s">
        <v>39</v>
      </c>
      <c r="N8255">
        <v>1998</v>
      </c>
      <c r="O8255">
        <v>217.87</v>
      </c>
      <c r="P8255">
        <v>551</v>
      </c>
      <c r="Q8255" s="4" t="s">
        <v>23</v>
      </c>
      <c r="R8255" s="4" t="s">
        <v>24</v>
      </c>
      <c r="S8255">
        <v>5</v>
      </c>
    </row>
    <row r="8256" spans="1:19">
      <c r="A8256" s="4" t="s">
        <v>8463</v>
      </c>
      <c r="B8256" s="4" t="s">
        <v>230</v>
      </c>
      <c r="C8256" s="4" t="s">
        <v>179</v>
      </c>
      <c r="D8256" s="4" t="s">
        <v>38</v>
      </c>
      <c r="E8256" s="4" t="s">
        <v>197</v>
      </c>
      <c r="F8256" s="3">
        <v>43083</v>
      </c>
      <c r="G8256" s="3">
        <v>43098</v>
      </c>
      <c r="H8256">
        <v>0</v>
      </c>
      <c r="I8256" s="4" t="s">
        <v>9026</v>
      </c>
      <c r="J8256" s="4" t="s">
        <v>9024</v>
      </c>
      <c r="K8256" s="4" t="s">
        <v>9010</v>
      </c>
      <c r="L8256">
        <v>550</v>
      </c>
      <c r="M8256" s="4" t="s">
        <v>39</v>
      </c>
      <c r="N8256">
        <v>1993</v>
      </c>
      <c r="O8256">
        <v>4269.8999999999996</v>
      </c>
      <c r="P8256">
        <v>6472</v>
      </c>
      <c r="Q8256" s="4" t="s">
        <v>23</v>
      </c>
      <c r="R8256" s="4" t="s">
        <v>40</v>
      </c>
      <c r="S8256">
        <v>15</v>
      </c>
    </row>
    <row r="8257" spans="1:19">
      <c r="A8257" s="4" t="s">
        <v>8464</v>
      </c>
      <c r="B8257" s="4" t="s">
        <v>230</v>
      </c>
      <c r="C8257" s="4" t="s">
        <v>177</v>
      </c>
      <c r="D8257" s="4" t="s">
        <v>75</v>
      </c>
      <c r="E8257" s="4" t="s">
        <v>172</v>
      </c>
      <c r="F8257" s="3">
        <v>43083</v>
      </c>
      <c r="G8257" s="3">
        <v>43099</v>
      </c>
      <c r="H8257">
        <v>44</v>
      </c>
      <c r="I8257" s="4" t="s">
        <v>9026</v>
      </c>
      <c r="J8257" s="4" t="s">
        <v>9024</v>
      </c>
      <c r="K8257" s="4" t="s">
        <v>9012</v>
      </c>
      <c r="L8257">
        <v>55</v>
      </c>
      <c r="M8257" s="4" t="s">
        <v>73</v>
      </c>
      <c r="N8257">
        <v>1982</v>
      </c>
      <c r="O8257">
        <v>792.46</v>
      </c>
      <c r="P8257">
        <v>1299</v>
      </c>
      <c r="Q8257" s="4" t="s">
        <v>23</v>
      </c>
      <c r="R8257" s="4" t="s">
        <v>24</v>
      </c>
      <c r="S8257">
        <v>16</v>
      </c>
    </row>
    <row r="8258" spans="1:19">
      <c r="A8258" s="4" t="s">
        <v>8465</v>
      </c>
      <c r="B8258" s="4" t="s">
        <v>185</v>
      </c>
      <c r="C8258" s="4" t="s">
        <v>177</v>
      </c>
      <c r="D8258" s="4" t="s">
        <v>49</v>
      </c>
      <c r="E8258" s="4" t="s">
        <v>197</v>
      </c>
      <c r="F8258" s="3">
        <v>43083</v>
      </c>
      <c r="G8258" s="3">
        <v>43091</v>
      </c>
      <c r="H8258">
        <v>0</v>
      </c>
      <c r="I8258" s="4" t="s">
        <v>9023</v>
      </c>
      <c r="J8258" s="4" t="s">
        <v>9024</v>
      </c>
      <c r="K8258" s="4" t="s">
        <v>9012</v>
      </c>
      <c r="L8258">
        <v>55</v>
      </c>
      <c r="M8258" s="4" t="s">
        <v>9322</v>
      </c>
      <c r="N8258">
        <v>2010</v>
      </c>
      <c r="O8258">
        <v>587.72</v>
      </c>
      <c r="P8258">
        <v>1501</v>
      </c>
      <c r="Q8258" s="4" t="s">
        <v>23</v>
      </c>
      <c r="R8258" s="4" t="s">
        <v>24</v>
      </c>
      <c r="S8258">
        <v>8</v>
      </c>
    </row>
    <row r="8259" spans="1:19">
      <c r="A8259" s="4" t="s">
        <v>8466</v>
      </c>
      <c r="B8259" s="4" t="s">
        <v>216</v>
      </c>
      <c r="C8259" s="4" t="s">
        <v>171</v>
      </c>
      <c r="D8259" s="4" t="s">
        <v>40</v>
      </c>
      <c r="E8259" s="4" t="s">
        <v>172</v>
      </c>
      <c r="F8259" s="3">
        <v>43083</v>
      </c>
      <c r="G8259" s="3">
        <v>43085</v>
      </c>
      <c r="H8259">
        <v>960</v>
      </c>
      <c r="I8259" s="4" t="s">
        <v>9018</v>
      </c>
      <c r="J8259" s="4" t="s">
        <v>9019</v>
      </c>
      <c r="K8259" s="4" t="s">
        <v>9010</v>
      </c>
      <c r="L8259">
        <v>1096</v>
      </c>
      <c r="M8259" s="4" t="s">
        <v>39</v>
      </c>
      <c r="N8259">
        <v>1989</v>
      </c>
      <c r="O8259">
        <v>665.06</v>
      </c>
      <c r="P8259">
        <v>1095</v>
      </c>
      <c r="Q8259" s="4" t="s">
        <v>23</v>
      </c>
      <c r="R8259" s="4" t="s">
        <v>24</v>
      </c>
      <c r="S8259">
        <v>2</v>
      </c>
    </row>
    <row r="8260" spans="1:19">
      <c r="A8260" s="4" t="s">
        <v>8467</v>
      </c>
      <c r="B8260" s="4" t="s">
        <v>261</v>
      </c>
      <c r="C8260" s="4" t="s">
        <v>199</v>
      </c>
      <c r="D8260" s="4" t="s">
        <v>130</v>
      </c>
      <c r="E8260" s="4" t="s">
        <v>172</v>
      </c>
      <c r="F8260" s="3">
        <v>43084</v>
      </c>
      <c r="G8260" s="3">
        <v>43099</v>
      </c>
      <c r="H8260">
        <v>6469</v>
      </c>
      <c r="I8260" s="4" t="s">
        <v>9021</v>
      </c>
      <c r="J8260" s="4" t="s">
        <v>9019</v>
      </c>
      <c r="K8260" s="4" t="s">
        <v>9010</v>
      </c>
      <c r="L8260">
        <v>5482</v>
      </c>
      <c r="M8260" s="4" t="s">
        <v>36</v>
      </c>
      <c r="N8260">
        <v>1979</v>
      </c>
      <c r="O8260">
        <v>4478.47</v>
      </c>
      <c r="P8260">
        <v>13809</v>
      </c>
      <c r="Q8260" s="4" t="s">
        <v>23</v>
      </c>
      <c r="R8260" s="4" t="s">
        <v>24</v>
      </c>
      <c r="S8260">
        <v>15</v>
      </c>
    </row>
    <row r="8261" spans="1:19">
      <c r="A8261" s="4" t="s">
        <v>8468</v>
      </c>
      <c r="B8261" s="4" t="s">
        <v>210</v>
      </c>
      <c r="C8261" s="4" t="s">
        <v>171</v>
      </c>
      <c r="D8261" s="4" t="s">
        <v>29</v>
      </c>
      <c r="E8261" s="4" t="s">
        <v>193</v>
      </c>
      <c r="F8261" s="3">
        <v>43084</v>
      </c>
      <c r="G8261" s="3"/>
      <c r="I8261" s="4" t="s">
        <v>9021</v>
      </c>
      <c r="J8261" s="4" t="s">
        <v>9019</v>
      </c>
      <c r="K8261" s="4" t="s">
        <v>9010</v>
      </c>
      <c r="L8261">
        <v>1096</v>
      </c>
      <c r="M8261" s="4" t="s">
        <v>26</v>
      </c>
      <c r="N8261">
        <v>2012</v>
      </c>
      <c r="O8261">
        <v>587.34</v>
      </c>
      <c r="P8261">
        <v>1356</v>
      </c>
      <c r="Q8261" s="4" t="s">
        <v>30</v>
      </c>
      <c r="R8261" s="4" t="s">
        <v>24</v>
      </c>
    </row>
    <row r="8262" spans="1:19">
      <c r="A8262" s="4" t="s">
        <v>8469</v>
      </c>
      <c r="B8262" s="4" t="s">
        <v>201</v>
      </c>
      <c r="C8262" s="4" t="s">
        <v>171</v>
      </c>
      <c r="D8262" s="4" t="s">
        <v>38</v>
      </c>
      <c r="E8262" s="4" t="s">
        <v>172</v>
      </c>
      <c r="F8262" s="3">
        <v>43084</v>
      </c>
      <c r="G8262" s="3">
        <v>43088</v>
      </c>
      <c r="H8262">
        <v>914</v>
      </c>
      <c r="I8262" s="4" t="s">
        <v>9026</v>
      </c>
      <c r="J8262" s="4" t="s">
        <v>9024</v>
      </c>
      <c r="K8262" s="4" t="s">
        <v>9010</v>
      </c>
      <c r="L8262">
        <v>1096</v>
      </c>
      <c r="M8262" s="4" t="s">
        <v>39</v>
      </c>
      <c r="N8262">
        <v>1993</v>
      </c>
      <c r="O8262">
        <v>4269.8999999999996</v>
      </c>
      <c r="P8262">
        <v>6472</v>
      </c>
      <c r="Q8262" s="4" t="s">
        <v>23</v>
      </c>
      <c r="R8262" s="4" t="s">
        <v>40</v>
      </c>
      <c r="S8262">
        <v>4</v>
      </c>
    </row>
    <row r="8263" spans="1:19">
      <c r="A8263" s="4" t="s">
        <v>8470</v>
      </c>
      <c r="B8263" s="4" t="s">
        <v>208</v>
      </c>
      <c r="C8263" s="4" t="s">
        <v>192</v>
      </c>
      <c r="D8263" s="4" t="s">
        <v>61</v>
      </c>
      <c r="E8263" s="4" t="s">
        <v>197</v>
      </c>
      <c r="F8263" s="3">
        <v>43084</v>
      </c>
      <c r="G8263" s="3">
        <v>43095</v>
      </c>
      <c r="H8263">
        <v>0</v>
      </c>
      <c r="I8263" s="4" t="s">
        <v>9014</v>
      </c>
      <c r="J8263" s="4" t="s">
        <v>9015</v>
      </c>
      <c r="K8263" s="4" t="s">
        <v>9012</v>
      </c>
      <c r="L8263">
        <v>3393</v>
      </c>
      <c r="M8263" s="4" t="s">
        <v>58</v>
      </c>
      <c r="N8263">
        <v>1991</v>
      </c>
      <c r="O8263">
        <v>2819.5</v>
      </c>
      <c r="P8263">
        <v>7227</v>
      </c>
      <c r="Q8263" s="4" t="s">
        <v>23</v>
      </c>
      <c r="R8263" s="4" t="s">
        <v>62</v>
      </c>
      <c r="S8263">
        <v>11</v>
      </c>
    </row>
    <row r="8264" spans="1:19">
      <c r="A8264" s="4" t="s">
        <v>8471</v>
      </c>
      <c r="B8264" s="4" t="s">
        <v>181</v>
      </c>
      <c r="C8264" s="4" t="s">
        <v>179</v>
      </c>
      <c r="D8264" s="4" t="s">
        <v>31</v>
      </c>
      <c r="E8264" s="4" t="s">
        <v>193</v>
      </c>
      <c r="F8264" s="3">
        <v>43084</v>
      </c>
      <c r="G8264" s="3"/>
      <c r="I8264" s="4" t="s">
        <v>9026</v>
      </c>
      <c r="J8264" s="4" t="s">
        <v>9024</v>
      </c>
      <c r="K8264" s="4" t="s">
        <v>9010</v>
      </c>
      <c r="L8264">
        <v>550</v>
      </c>
      <c r="M8264" s="4" t="s">
        <v>26</v>
      </c>
      <c r="N8264">
        <v>1991</v>
      </c>
      <c r="O8264">
        <v>326.82</v>
      </c>
      <c r="P8264">
        <v>1016</v>
      </c>
      <c r="Q8264" s="4" t="s">
        <v>23</v>
      </c>
      <c r="R8264" s="4" t="s">
        <v>24</v>
      </c>
    </row>
    <row r="8265" spans="1:19">
      <c r="A8265" s="4" t="s">
        <v>8472</v>
      </c>
      <c r="B8265" s="4" t="s">
        <v>205</v>
      </c>
      <c r="C8265" s="4" t="s">
        <v>177</v>
      </c>
      <c r="D8265" s="4" t="s">
        <v>93</v>
      </c>
      <c r="E8265" s="4" t="s">
        <v>197</v>
      </c>
      <c r="F8265" s="3">
        <v>43085</v>
      </c>
      <c r="G8265" s="3">
        <v>43090</v>
      </c>
      <c r="H8265">
        <v>0</v>
      </c>
      <c r="I8265" s="4" t="s">
        <v>9023</v>
      </c>
      <c r="J8265" s="4" t="s">
        <v>9024</v>
      </c>
      <c r="K8265" s="4" t="s">
        <v>9012</v>
      </c>
      <c r="L8265">
        <v>55</v>
      </c>
      <c r="M8265" s="4" t="s">
        <v>73</v>
      </c>
      <c r="N8265">
        <v>1991</v>
      </c>
      <c r="O8265">
        <v>1012.72</v>
      </c>
      <c r="P8265">
        <v>3492</v>
      </c>
      <c r="Q8265" s="4" t="s">
        <v>94</v>
      </c>
      <c r="R8265" s="4" t="s">
        <v>24</v>
      </c>
      <c r="S8265">
        <v>5</v>
      </c>
    </row>
    <row r="8266" spans="1:19">
      <c r="A8266" s="4" t="s">
        <v>8473</v>
      </c>
      <c r="B8266" s="4" t="s">
        <v>205</v>
      </c>
      <c r="C8266" s="4" t="s">
        <v>192</v>
      </c>
      <c r="D8266" s="4" t="s">
        <v>81</v>
      </c>
      <c r="E8266" s="4" t="s">
        <v>172</v>
      </c>
      <c r="F8266" s="3">
        <v>43085</v>
      </c>
      <c r="G8266" s="3">
        <v>43093</v>
      </c>
      <c r="H8266">
        <v>3379</v>
      </c>
      <c r="I8266" s="4" t="s">
        <v>9023</v>
      </c>
      <c r="J8266" s="4" t="s">
        <v>9024</v>
      </c>
      <c r="K8266" s="4" t="s">
        <v>9012</v>
      </c>
      <c r="L8266">
        <v>3393</v>
      </c>
      <c r="M8266" s="4" t="s">
        <v>33</v>
      </c>
      <c r="N8266">
        <v>1989</v>
      </c>
      <c r="O8266">
        <v>1388.67</v>
      </c>
      <c r="P8266">
        <v>3583</v>
      </c>
      <c r="Q8266" s="4" t="s">
        <v>23</v>
      </c>
      <c r="R8266" s="4" t="s">
        <v>24</v>
      </c>
      <c r="S8266">
        <v>8</v>
      </c>
    </row>
    <row r="8267" spans="1:19">
      <c r="A8267" s="4" t="s">
        <v>8474</v>
      </c>
      <c r="B8267" s="4" t="s">
        <v>183</v>
      </c>
      <c r="C8267" s="4" t="s">
        <v>192</v>
      </c>
      <c r="D8267" s="4" t="s">
        <v>48</v>
      </c>
      <c r="E8267" s="4" t="s">
        <v>172</v>
      </c>
      <c r="F8267" s="3">
        <v>43086</v>
      </c>
      <c r="G8267" s="3">
        <v>43095</v>
      </c>
      <c r="H8267">
        <v>3240</v>
      </c>
      <c r="I8267" s="4" t="s">
        <v>9014</v>
      </c>
      <c r="J8267" s="4" t="s">
        <v>9015</v>
      </c>
      <c r="K8267" s="4" t="s">
        <v>9012</v>
      </c>
      <c r="L8267">
        <v>3393</v>
      </c>
      <c r="M8267" s="4" t="s">
        <v>39</v>
      </c>
      <c r="N8267">
        <v>1998</v>
      </c>
      <c r="O8267">
        <v>217.87</v>
      </c>
      <c r="P8267">
        <v>551</v>
      </c>
      <c r="Q8267" s="4" t="s">
        <v>23</v>
      </c>
      <c r="R8267" s="4" t="s">
        <v>24</v>
      </c>
      <c r="S8267">
        <v>9</v>
      </c>
    </row>
    <row r="8268" spans="1:19">
      <c r="A8268" s="4" t="s">
        <v>8475</v>
      </c>
      <c r="B8268" s="4" t="s">
        <v>191</v>
      </c>
      <c r="C8268" s="4" t="s">
        <v>171</v>
      </c>
      <c r="D8268" s="4" t="s">
        <v>38</v>
      </c>
      <c r="E8268" s="4" t="s">
        <v>172</v>
      </c>
      <c r="F8268" s="3">
        <v>43086</v>
      </c>
      <c r="G8268" s="3">
        <v>43100</v>
      </c>
      <c r="H8268">
        <v>1007</v>
      </c>
      <c r="I8268" s="4" t="s">
        <v>9026</v>
      </c>
      <c r="J8268" s="4" t="s">
        <v>9024</v>
      </c>
      <c r="K8268" s="4" t="s">
        <v>9010</v>
      </c>
      <c r="L8268">
        <v>1096</v>
      </c>
      <c r="M8268" s="4" t="s">
        <v>39</v>
      </c>
      <c r="N8268">
        <v>1993</v>
      </c>
      <c r="O8268">
        <v>4269.8999999999996</v>
      </c>
      <c r="P8268">
        <v>6472</v>
      </c>
      <c r="Q8268" s="4" t="s">
        <v>23</v>
      </c>
      <c r="R8268" s="4" t="s">
        <v>40</v>
      </c>
      <c r="S8268">
        <v>14</v>
      </c>
    </row>
    <row r="8269" spans="1:19">
      <c r="A8269" s="4" t="s">
        <v>8476</v>
      </c>
      <c r="B8269" s="4" t="s">
        <v>230</v>
      </c>
      <c r="C8269" s="4" t="s">
        <v>9011</v>
      </c>
      <c r="D8269" s="4" t="s">
        <v>43</v>
      </c>
      <c r="E8269" s="4" t="s">
        <v>193</v>
      </c>
      <c r="F8269" s="3">
        <v>43086</v>
      </c>
      <c r="G8269" s="3"/>
      <c r="I8269" s="4" t="s">
        <v>9026</v>
      </c>
      <c r="J8269" s="4" t="s">
        <v>9024</v>
      </c>
      <c r="K8269" s="4" t="s">
        <v>9010</v>
      </c>
      <c r="L8269">
        <v>4821</v>
      </c>
      <c r="M8269" s="4" t="s">
        <v>9322</v>
      </c>
      <c r="N8269">
        <v>2005</v>
      </c>
      <c r="O8269">
        <v>1520.66</v>
      </c>
      <c r="P8269">
        <v>1806</v>
      </c>
      <c r="Q8269" s="4" t="s">
        <v>23</v>
      </c>
      <c r="R8269" s="4" t="s">
        <v>24</v>
      </c>
    </row>
    <row r="8270" spans="1:19">
      <c r="A8270" s="4" t="s">
        <v>8477</v>
      </c>
      <c r="B8270" s="4" t="s">
        <v>187</v>
      </c>
      <c r="C8270" s="4" t="s">
        <v>177</v>
      </c>
      <c r="D8270" s="4" t="s">
        <v>81</v>
      </c>
      <c r="E8270" s="4" t="s">
        <v>172</v>
      </c>
      <c r="F8270" s="3">
        <v>43086</v>
      </c>
      <c r="G8270" s="3">
        <v>43097</v>
      </c>
      <c r="H8270">
        <v>54</v>
      </c>
      <c r="I8270" s="4" t="s">
        <v>9023</v>
      </c>
      <c r="J8270" s="4" t="s">
        <v>9024</v>
      </c>
      <c r="K8270" s="4" t="s">
        <v>9012</v>
      </c>
      <c r="L8270">
        <v>55</v>
      </c>
      <c r="M8270" s="4" t="s">
        <v>33</v>
      </c>
      <c r="N8270">
        <v>1989</v>
      </c>
      <c r="O8270">
        <v>1388.67</v>
      </c>
      <c r="P8270">
        <v>3583</v>
      </c>
      <c r="Q8270" s="4" t="s">
        <v>23</v>
      </c>
      <c r="R8270" s="4" t="s">
        <v>24</v>
      </c>
      <c r="S8270">
        <v>11</v>
      </c>
    </row>
    <row r="8271" spans="1:19">
      <c r="A8271" s="4" t="s">
        <v>8478</v>
      </c>
      <c r="B8271" s="4" t="s">
        <v>205</v>
      </c>
      <c r="C8271" s="4" t="s">
        <v>177</v>
      </c>
      <c r="D8271" s="4" t="s">
        <v>62</v>
      </c>
      <c r="E8271" s="4" t="s">
        <v>172</v>
      </c>
      <c r="F8271" s="3">
        <v>43086</v>
      </c>
      <c r="G8271" s="3">
        <v>43094</v>
      </c>
      <c r="H8271">
        <v>49</v>
      </c>
      <c r="I8271" s="4" t="s">
        <v>9023</v>
      </c>
      <c r="J8271" s="4" t="s">
        <v>9024</v>
      </c>
      <c r="K8271" s="4" t="s">
        <v>9012</v>
      </c>
      <c r="L8271">
        <v>55</v>
      </c>
      <c r="M8271" s="4" t="s">
        <v>58</v>
      </c>
      <c r="N8271">
        <v>2008</v>
      </c>
      <c r="O8271">
        <v>52.5</v>
      </c>
      <c r="P8271">
        <v>165</v>
      </c>
      <c r="Q8271" s="4" t="s">
        <v>23</v>
      </c>
      <c r="R8271" s="4" t="s">
        <v>24</v>
      </c>
      <c r="S8271">
        <v>8</v>
      </c>
    </row>
    <row r="8272" spans="1:19">
      <c r="A8272" s="4" t="s">
        <v>8479</v>
      </c>
      <c r="B8272" s="4" t="s">
        <v>185</v>
      </c>
      <c r="C8272" s="4" t="s">
        <v>171</v>
      </c>
      <c r="D8272" s="4" t="s">
        <v>56</v>
      </c>
      <c r="E8272" s="4" t="s">
        <v>197</v>
      </c>
      <c r="F8272" s="3">
        <v>43086</v>
      </c>
      <c r="G8272" s="3">
        <v>43100</v>
      </c>
      <c r="H8272">
        <v>0</v>
      </c>
      <c r="I8272" s="4" t="s">
        <v>9023</v>
      </c>
      <c r="J8272" s="4" t="s">
        <v>9024</v>
      </c>
      <c r="K8272" s="4" t="s">
        <v>9010</v>
      </c>
      <c r="L8272">
        <v>1096</v>
      </c>
      <c r="M8272" s="4" t="s">
        <v>55</v>
      </c>
      <c r="N8272">
        <v>1999</v>
      </c>
      <c r="O8272">
        <v>1699.85</v>
      </c>
      <c r="P8272">
        <v>5108</v>
      </c>
      <c r="Q8272" s="4" t="s">
        <v>23</v>
      </c>
      <c r="R8272" s="4" t="s">
        <v>24</v>
      </c>
      <c r="S8272">
        <v>14</v>
      </c>
    </row>
    <row r="8273" spans="1:19">
      <c r="A8273" s="4" t="s">
        <v>8480</v>
      </c>
      <c r="B8273" s="4" t="s">
        <v>216</v>
      </c>
      <c r="C8273" s="4" t="s">
        <v>177</v>
      </c>
      <c r="D8273" s="4" t="s">
        <v>24</v>
      </c>
      <c r="E8273" s="4" t="s">
        <v>193</v>
      </c>
      <c r="F8273" s="3">
        <v>43086</v>
      </c>
      <c r="G8273" s="3"/>
      <c r="I8273" s="4" t="s">
        <v>9018</v>
      </c>
      <c r="J8273" s="4" t="s">
        <v>9019</v>
      </c>
      <c r="K8273" s="4" t="s">
        <v>9012</v>
      </c>
      <c r="L8273">
        <v>55</v>
      </c>
      <c r="M8273" s="4"/>
      <c r="Q8273" s="4"/>
      <c r="R8273" s="4"/>
    </row>
    <row r="8274" spans="1:19">
      <c r="A8274" s="4" t="s">
        <v>8481</v>
      </c>
      <c r="B8274" s="4" t="s">
        <v>216</v>
      </c>
      <c r="C8274" s="4" t="s">
        <v>177</v>
      </c>
      <c r="D8274" s="4" t="s">
        <v>84</v>
      </c>
      <c r="E8274" s="4" t="s">
        <v>172</v>
      </c>
      <c r="F8274" s="3">
        <v>43086</v>
      </c>
      <c r="G8274" s="3">
        <v>43093</v>
      </c>
      <c r="H8274">
        <v>55</v>
      </c>
      <c r="I8274" s="4" t="s">
        <v>9018</v>
      </c>
      <c r="J8274" s="4" t="s">
        <v>9019</v>
      </c>
      <c r="K8274" s="4" t="s">
        <v>9012</v>
      </c>
      <c r="L8274">
        <v>55</v>
      </c>
      <c r="M8274" s="4" t="s">
        <v>9322</v>
      </c>
      <c r="N8274">
        <v>1980</v>
      </c>
      <c r="O8274">
        <v>7708.38</v>
      </c>
      <c r="P8274">
        <v>13756</v>
      </c>
      <c r="Q8274" s="4" t="s">
        <v>23</v>
      </c>
      <c r="R8274" s="4" t="s">
        <v>24</v>
      </c>
      <c r="S8274">
        <v>7</v>
      </c>
    </row>
    <row r="8275" spans="1:19">
      <c r="A8275" s="4" t="s">
        <v>8482</v>
      </c>
      <c r="B8275" s="4" t="s">
        <v>181</v>
      </c>
      <c r="C8275" s="4" t="s">
        <v>9011</v>
      </c>
      <c r="D8275" s="4" t="s">
        <v>32</v>
      </c>
      <c r="E8275" s="4" t="s">
        <v>172</v>
      </c>
      <c r="F8275" s="3">
        <v>43086</v>
      </c>
      <c r="G8275" s="3">
        <v>43095</v>
      </c>
      <c r="H8275">
        <v>5196</v>
      </c>
      <c r="I8275" s="4" t="s">
        <v>9026</v>
      </c>
      <c r="J8275" s="4" t="s">
        <v>9024</v>
      </c>
      <c r="K8275" s="4" t="s">
        <v>9010</v>
      </c>
      <c r="L8275">
        <v>4821</v>
      </c>
      <c r="M8275" s="4" t="s">
        <v>33</v>
      </c>
      <c r="N8275">
        <v>2009</v>
      </c>
      <c r="O8275">
        <v>497.11</v>
      </c>
      <c r="P8275">
        <v>1588</v>
      </c>
      <c r="Q8275" s="4" t="s">
        <v>23</v>
      </c>
      <c r="R8275" s="4" t="s">
        <v>24</v>
      </c>
      <c r="S8275">
        <v>9</v>
      </c>
    </row>
    <row r="8276" spans="1:19">
      <c r="A8276" s="4" t="s">
        <v>8483</v>
      </c>
      <c r="B8276" s="4" t="s">
        <v>183</v>
      </c>
      <c r="C8276" s="4" t="s">
        <v>177</v>
      </c>
      <c r="D8276" s="4" t="s">
        <v>104</v>
      </c>
      <c r="E8276" s="4" t="s">
        <v>172</v>
      </c>
      <c r="F8276" s="3">
        <v>43087</v>
      </c>
      <c r="G8276" s="3">
        <v>43100</v>
      </c>
      <c r="H8276">
        <v>54</v>
      </c>
      <c r="I8276" s="4" t="s">
        <v>9014</v>
      </c>
      <c r="J8276" s="4" t="s">
        <v>9015</v>
      </c>
      <c r="K8276" s="4" t="s">
        <v>9012</v>
      </c>
      <c r="L8276">
        <v>55</v>
      </c>
      <c r="M8276" s="4" t="s">
        <v>9322</v>
      </c>
      <c r="N8276">
        <v>1983</v>
      </c>
      <c r="O8276">
        <v>1008.06</v>
      </c>
      <c r="P8276">
        <v>1238</v>
      </c>
      <c r="Q8276" s="4" t="s">
        <v>23</v>
      </c>
      <c r="R8276" s="4" t="s">
        <v>24</v>
      </c>
      <c r="S8276">
        <v>13</v>
      </c>
    </row>
    <row r="8277" spans="1:19">
      <c r="A8277" s="4" t="s">
        <v>8484</v>
      </c>
      <c r="B8277" s="4" t="s">
        <v>212</v>
      </c>
      <c r="C8277" s="4" t="s">
        <v>9011</v>
      </c>
      <c r="D8277" s="4" t="s">
        <v>49</v>
      </c>
      <c r="E8277" s="4" t="s">
        <v>172</v>
      </c>
      <c r="F8277" s="3">
        <v>43087</v>
      </c>
      <c r="G8277" s="3">
        <v>43095</v>
      </c>
      <c r="H8277">
        <v>4953</v>
      </c>
      <c r="I8277" s="4" t="s">
        <v>9023</v>
      </c>
      <c r="J8277" s="4" t="s">
        <v>9024</v>
      </c>
      <c r="K8277" s="4" t="s">
        <v>9010</v>
      </c>
      <c r="L8277">
        <v>4821</v>
      </c>
      <c r="M8277" s="4" t="s">
        <v>9322</v>
      </c>
      <c r="N8277">
        <v>2010</v>
      </c>
      <c r="O8277">
        <v>587.72</v>
      </c>
      <c r="P8277">
        <v>1501</v>
      </c>
      <c r="Q8277" s="4" t="s">
        <v>23</v>
      </c>
      <c r="R8277" s="4" t="s">
        <v>24</v>
      </c>
      <c r="S8277">
        <v>8</v>
      </c>
    </row>
    <row r="8278" spans="1:19">
      <c r="A8278" s="4" t="s">
        <v>8485</v>
      </c>
      <c r="B8278" s="4" t="s">
        <v>235</v>
      </c>
      <c r="C8278" s="4" t="s">
        <v>192</v>
      </c>
      <c r="D8278" s="4" t="s">
        <v>130</v>
      </c>
      <c r="E8278" s="4" t="s">
        <v>172</v>
      </c>
      <c r="F8278" s="3">
        <v>43087</v>
      </c>
      <c r="G8278" s="3">
        <v>43093</v>
      </c>
      <c r="H8278">
        <v>3155</v>
      </c>
      <c r="I8278" s="4" t="s">
        <v>9018</v>
      </c>
      <c r="J8278" s="4" t="s">
        <v>9019</v>
      </c>
      <c r="K8278" s="4" t="s">
        <v>9012</v>
      </c>
      <c r="L8278">
        <v>3393</v>
      </c>
      <c r="M8278" s="4" t="s">
        <v>36</v>
      </c>
      <c r="N8278">
        <v>1979</v>
      </c>
      <c r="O8278">
        <v>4478.47</v>
      </c>
      <c r="P8278">
        <v>13809</v>
      </c>
      <c r="Q8278" s="4" t="s">
        <v>23</v>
      </c>
      <c r="R8278" s="4" t="s">
        <v>24</v>
      </c>
      <c r="S8278">
        <v>6</v>
      </c>
    </row>
    <row r="8279" spans="1:19">
      <c r="A8279" s="4" t="s">
        <v>8486</v>
      </c>
      <c r="B8279" s="4" t="s">
        <v>261</v>
      </c>
      <c r="C8279" s="4" t="s">
        <v>9011</v>
      </c>
      <c r="D8279" s="4" t="s">
        <v>24</v>
      </c>
      <c r="E8279" s="4" t="s">
        <v>193</v>
      </c>
      <c r="F8279" s="3">
        <v>43088</v>
      </c>
      <c r="G8279" s="3"/>
      <c r="I8279" s="4" t="s">
        <v>9021</v>
      </c>
      <c r="J8279" s="4" t="s">
        <v>9019</v>
      </c>
      <c r="K8279" s="4" t="s">
        <v>9010</v>
      </c>
      <c r="L8279">
        <v>4821</v>
      </c>
      <c r="M8279" s="4"/>
      <c r="Q8279" s="4"/>
      <c r="R8279" s="4"/>
    </row>
    <row r="8280" spans="1:19">
      <c r="A8280" s="4" t="s">
        <v>8487</v>
      </c>
      <c r="B8280" s="4" t="s">
        <v>174</v>
      </c>
      <c r="C8280" s="4" t="s">
        <v>9011</v>
      </c>
      <c r="D8280" s="4" t="s">
        <v>29</v>
      </c>
      <c r="E8280" s="4" t="s">
        <v>197</v>
      </c>
      <c r="F8280" s="3">
        <v>43088</v>
      </c>
      <c r="G8280" s="3">
        <v>43099</v>
      </c>
      <c r="H8280">
        <v>0</v>
      </c>
      <c r="I8280" s="4" t="s">
        <v>9016</v>
      </c>
      <c r="J8280" s="4" t="s">
        <v>9015</v>
      </c>
      <c r="K8280" s="4" t="s">
        <v>9010</v>
      </c>
      <c r="L8280">
        <v>4821</v>
      </c>
      <c r="M8280" s="4" t="s">
        <v>26</v>
      </c>
      <c r="N8280">
        <v>2012</v>
      </c>
      <c r="O8280">
        <v>587.34</v>
      </c>
      <c r="P8280">
        <v>1356</v>
      </c>
      <c r="Q8280" s="4" t="s">
        <v>30</v>
      </c>
      <c r="R8280" s="4" t="s">
        <v>24</v>
      </c>
      <c r="S8280">
        <v>11</v>
      </c>
    </row>
    <row r="8281" spans="1:19">
      <c r="A8281" s="4" t="s">
        <v>8488</v>
      </c>
      <c r="B8281" s="4" t="s">
        <v>226</v>
      </c>
      <c r="C8281" s="4" t="s">
        <v>9011</v>
      </c>
      <c r="D8281" s="4" t="s">
        <v>99</v>
      </c>
      <c r="E8281" s="4" t="s">
        <v>172</v>
      </c>
      <c r="F8281" s="3">
        <v>43088</v>
      </c>
      <c r="G8281" s="3">
        <v>43099</v>
      </c>
      <c r="H8281">
        <v>4566</v>
      </c>
      <c r="I8281" s="4" t="s">
        <v>9018</v>
      </c>
      <c r="J8281" s="4" t="s">
        <v>9019</v>
      </c>
      <c r="K8281" s="4" t="s">
        <v>9010</v>
      </c>
      <c r="L8281">
        <v>4821</v>
      </c>
      <c r="M8281" s="4" t="s">
        <v>33</v>
      </c>
      <c r="N8281">
        <v>2003</v>
      </c>
      <c r="O8281">
        <v>1419.98</v>
      </c>
      <c r="P8281">
        <v>4018</v>
      </c>
      <c r="Q8281" s="4" t="s">
        <v>23</v>
      </c>
      <c r="R8281" s="4" t="s">
        <v>24</v>
      </c>
      <c r="S8281">
        <v>11</v>
      </c>
    </row>
    <row r="8282" spans="1:19">
      <c r="A8282" s="4" t="s">
        <v>8489</v>
      </c>
      <c r="B8282" s="4" t="s">
        <v>208</v>
      </c>
      <c r="C8282" s="4" t="s">
        <v>177</v>
      </c>
      <c r="D8282" s="4" t="s">
        <v>29</v>
      </c>
      <c r="E8282" s="4" t="s">
        <v>172</v>
      </c>
      <c r="F8282" s="3">
        <v>43088</v>
      </c>
      <c r="G8282" s="3">
        <v>43097</v>
      </c>
      <c r="H8282">
        <v>58</v>
      </c>
      <c r="I8282" s="4" t="s">
        <v>9014</v>
      </c>
      <c r="J8282" s="4" t="s">
        <v>9015</v>
      </c>
      <c r="K8282" s="4" t="s">
        <v>9012</v>
      </c>
      <c r="L8282">
        <v>55</v>
      </c>
      <c r="M8282" s="4" t="s">
        <v>26</v>
      </c>
      <c r="N8282">
        <v>2012</v>
      </c>
      <c r="O8282">
        <v>587.34</v>
      </c>
      <c r="P8282">
        <v>1356</v>
      </c>
      <c r="Q8282" s="4" t="s">
        <v>30</v>
      </c>
      <c r="R8282" s="4" t="s">
        <v>24</v>
      </c>
      <c r="S8282">
        <v>9</v>
      </c>
    </row>
    <row r="8283" spans="1:19">
      <c r="A8283" s="4" t="s">
        <v>8490</v>
      </c>
      <c r="B8283" s="4" t="s">
        <v>235</v>
      </c>
      <c r="C8283" s="4" t="s">
        <v>9011</v>
      </c>
      <c r="D8283" s="4" t="s">
        <v>120</v>
      </c>
      <c r="E8283" s="4" t="s">
        <v>172</v>
      </c>
      <c r="F8283" s="3">
        <v>43088</v>
      </c>
      <c r="G8283" s="3">
        <v>43097</v>
      </c>
      <c r="H8283">
        <v>4315</v>
      </c>
      <c r="I8283" s="4" t="s">
        <v>9018</v>
      </c>
      <c r="J8283" s="4" t="s">
        <v>9019</v>
      </c>
      <c r="K8283" s="4" t="s">
        <v>9010</v>
      </c>
      <c r="L8283">
        <v>4821</v>
      </c>
      <c r="M8283" s="4" t="s">
        <v>58</v>
      </c>
      <c r="N8283">
        <v>1998</v>
      </c>
      <c r="O8283">
        <v>2022.14</v>
      </c>
      <c r="P8283">
        <v>5113</v>
      </c>
      <c r="Q8283" s="4" t="s">
        <v>23</v>
      </c>
      <c r="R8283" s="4" t="s">
        <v>24</v>
      </c>
      <c r="S8283">
        <v>9</v>
      </c>
    </row>
    <row r="8284" spans="1:19">
      <c r="A8284" s="4" t="s">
        <v>8491</v>
      </c>
      <c r="B8284" s="4" t="s">
        <v>263</v>
      </c>
      <c r="C8284" s="4" t="s">
        <v>192</v>
      </c>
      <c r="D8284" s="4" t="s">
        <v>123</v>
      </c>
      <c r="E8284" s="4" t="s">
        <v>197</v>
      </c>
      <c r="F8284" s="3">
        <v>43089</v>
      </c>
      <c r="G8284" s="3">
        <v>43097</v>
      </c>
      <c r="H8284">
        <v>0</v>
      </c>
      <c r="I8284" s="4" t="s">
        <v>9021</v>
      </c>
      <c r="J8284" s="4" t="s">
        <v>9019</v>
      </c>
      <c r="K8284" s="4" t="s">
        <v>9012</v>
      </c>
      <c r="L8284">
        <v>3393</v>
      </c>
      <c r="M8284" s="4" t="s">
        <v>39</v>
      </c>
      <c r="N8284">
        <v>1989</v>
      </c>
      <c r="O8284">
        <v>3838.39</v>
      </c>
      <c r="P8284">
        <v>8274</v>
      </c>
      <c r="Q8284" s="4" t="s">
        <v>23</v>
      </c>
      <c r="R8284" s="4" t="s">
        <v>24</v>
      </c>
      <c r="S8284">
        <v>8</v>
      </c>
    </row>
    <row r="8285" spans="1:19">
      <c r="A8285" s="4" t="s">
        <v>8492</v>
      </c>
      <c r="B8285" s="4" t="s">
        <v>203</v>
      </c>
      <c r="C8285" s="4" t="s">
        <v>177</v>
      </c>
      <c r="D8285" s="4" t="s">
        <v>107</v>
      </c>
      <c r="E8285" s="4" t="s">
        <v>193</v>
      </c>
      <c r="F8285" s="3">
        <v>43089</v>
      </c>
      <c r="G8285" s="3"/>
      <c r="I8285" s="4" t="s">
        <v>9023</v>
      </c>
      <c r="J8285" s="4" t="s">
        <v>9024</v>
      </c>
      <c r="K8285" s="4" t="s">
        <v>9012</v>
      </c>
      <c r="L8285">
        <v>55</v>
      </c>
      <c r="M8285" s="4" t="s">
        <v>26</v>
      </c>
      <c r="N8285">
        <v>1994</v>
      </c>
      <c r="O8285">
        <v>2818.38</v>
      </c>
      <c r="P8285">
        <v>6290</v>
      </c>
      <c r="Q8285" s="4" t="s">
        <v>23</v>
      </c>
      <c r="R8285" s="4" t="s">
        <v>24</v>
      </c>
    </row>
    <row r="8286" spans="1:19">
      <c r="A8286" s="4" t="s">
        <v>8493</v>
      </c>
      <c r="B8286" s="4" t="s">
        <v>226</v>
      </c>
      <c r="C8286" s="4" t="s">
        <v>9011</v>
      </c>
      <c r="D8286" s="4" t="s">
        <v>121</v>
      </c>
      <c r="E8286" s="4" t="s">
        <v>172</v>
      </c>
      <c r="F8286" s="3">
        <v>43089</v>
      </c>
      <c r="G8286" s="3">
        <v>43098</v>
      </c>
      <c r="H8286">
        <v>5574</v>
      </c>
      <c r="I8286" s="4" t="s">
        <v>9018</v>
      </c>
      <c r="J8286" s="4" t="s">
        <v>9019</v>
      </c>
      <c r="K8286" s="4" t="s">
        <v>9010</v>
      </c>
      <c r="L8286">
        <v>4821</v>
      </c>
      <c r="M8286" s="4" t="s">
        <v>58</v>
      </c>
      <c r="N8286">
        <v>1993</v>
      </c>
      <c r="O8286">
        <v>646.1</v>
      </c>
      <c r="P8286">
        <v>883</v>
      </c>
      <c r="Q8286" s="4" t="s">
        <v>23</v>
      </c>
      <c r="R8286" s="4" t="s">
        <v>62</v>
      </c>
      <c r="S8286">
        <v>9</v>
      </c>
    </row>
    <row r="8287" spans="1:19">
      <c r="A8287" s="4" t="s">
        <v>8494</v>
      </c>
      <c r="B8287" s="4" t="s">
        <v>235</v>
      </c>
      <c r="C8287" s="4" t="s">
        <v>171</v>
      </c>
      <c r="D8287" s="4" t="s">
        <v>24</v>
      </c>
      <c r="E8287" s="4" t="s">
        <v>193</v>
      </c>
      <c r="F8287" s="3">
        <v>43089</v>
      </c>
      <c r="G8287" s="3"/>
      <c r="I8287" s="4" t="s">
        <v>9018</v>
      </c>
      <c r="J8287" s="4" t="s">
        <v>9019</v>
      </c>
      <c r="K8287" s="4" t="s">
        <v>9010</v>
      </c>
      <c r="L8287">
        <v>1096</v>
      </c>
      <c r="M8287" s="4"/>
      <c r="Q8287" s="4"/>
      <c r="R8287" s="4"/>
    </row>
    <row r="8288" spans="1:19">
      <c r="A8288" s="4" t="s">
        <v>8495</v>
      </c>
      <c r="B8288" s="4" t="s">
        <v>246</v>
      </c>
      <c r="C8288" s="4" t="s">
        <v>199</v>
      </c>
      <c r="D8288" s="4" t="s">
        <v>24</v>
      </c>
      <c r="E8288" s="4" t="s">
        <v>193</v>
      </c>
      <c r="F8288" s="3">
        <v>43090</v>
      </c>
      <c r="G8288" s="3"/>
      <c r="I8288" s="4" t="s">
        <v>9021</v>
      </c>
      <c r="J8288" s="4" t="s">
        <v>9019</v>
      </c>
      <c r="K8288" s="4" t="s">
        <v>9010</v>
      </c>
      <c r="L8288">
        <v>5482</v>
      </c>
      <c r="M8288" s="4"/>
      <c r="Q8288" s="4"/>
      <c r="R8288" s="4"/>
    </row>
    <row r="8289" spans="1:19">
      <c r="A8289" s="4" t="s">
        <v>8496</v>
      </c>
      <c r="B8289" s="4" t="s">
        <v>196</v>
      </c>
      <c r="C8289" s="4" t="s">
        <v>192</v>
      </c>
      <c r="D8289" s="4" t="s">
        <v>66</v>
      </c>
      <c r="E8289" s="4" t="s">
        <v>172</v>
      </c>
      <c r="F8289" s="3">
        <v>43090</v>
      </c>
      <c r="G8289" s="3">
        <v>43099</v>
      </c>
      <c r="H8289">
        <v>3494</v>
      </c>
      <c r="I8289" s="4" t="s">
        <v>9016</v>
      </c>
      <c r="J8289" s="4" t="s">
        <v>9015</v>
      </c>
      <c r="K8289" s="4" t="s">
        <v>9012</v>
      </c>
      <c r="L8289">
        <v>3393</v>
      </c>
      <c r="M8289" s="4" t="s">
        <v>33</v>
      </c>
      <c r="N8289">
        <v>2007</v>
      </c>
      <c r="O8289">
        <v>894.33</v>
      </c>
      <c r="P8289">
        <v>1635</v>
      </c>
      <c r="Q8289" s="4" t="s">
        <v>67</v>
      </c>
      <c r="R8289" s="4" t="s">
        <v>24</v>
      </c>
      <c r="S8289">
        <v>9</v>
      </c>
    </row>
    <row r="8290" spans="1:19">
      <c r="A8290" s="4" t="s">
        <v>8497</v>
      </c>
      <c r="B8290" s="4" t="s">
        <v>219</v>
      </c>
      <c r="C8290" s="4" t="s">
        <v>177</v>
      </c>
      <c r="D8290" s="4" t="s">
        <v>49</v>
      </c>
      <c r="E8290" s="4" t="s">
        <v>172</v>
      </c>
      <c r="F8290" s="3">
        <v>43090</v>
      </c>
      <c r="G8290" s="3">
        <v>43097</v>
      </c>
      <c r="H8290">
        <v>50</v>
      </c>
      <c r="I8290" s="4" t="s">
        <v>9026</v>
      </c>
      <c r="J8290" s="4" t="s">
        <v>9024</v>
      </c>
      <c r="K8290" s="4" t="s">
        <v>9012</v>
      </c>
      <c r="L8290">
        <v>55</v>
      </c>
      <c r="M8290" s="4" t="s">
        <v>9322</v>
      </c>
      <c r="N8290">
        <v>2010</v>
      </c>
      <c r="O8290">
        <v>587.72</v>
      </c>
      <c r="P8290">
        <v>1501</v>
      </c>
      <c r="Q8290" s="4" t="s">
        <v>23</v>
      </c>
      <c r="R8290" s="4" t="s">
        <v>24</v>
      </c>
      <c r="S8290">
        <v>7</v>
      </c>
    </row>
    <row r="8291" spans="1:19">
      <c r="A8291" s="4" t="s">
        <v>8498</v>
      </c>
      <c r="B8291" s="4" t="s">
        <v>185</v>
      </c>
      <c r="C8291" s="4" t="s">
        <v>177</v>
      </c>
      <c r="D8291" s="4" t="s">
        <v>76</v>
      </c>
      <c r="E8291" s="4" t="s">
        <v>172</v>
      </c>
      <c r="F8291" s="3">
        <v>43090</v>
      </c>
      <c r="G8291" s="3">
        <v>43097</v>
      </c>
      <c r="H8291">
        <v>61</v>
      </c>
      <c r="I8291" s="4" t="s">
        <v>9023</v>
      </c>
      <c r="J8291" s="4" t="s">
        <v>9024</v>
      </c>
      <c r="K8291" s="4" t="s">
        <v>9012</v>
      </c>
      <c r="L8291">
        <v>55</v>
      </c>
      <c r="M8291" s="4" t="s">
        <v>9322</v>
      </c>
      <c r="N8291">
        <v>1997</v>
      </c>
      <c r="O8291">
        <v>8170.38</v>
      </c>
      <c r="P8291">
        <v>16499</v>
      </c>
      <c r="Q8291" s="4" t="s">
        <v>77</v>
      </c>
      <c r="R8291" s="4" t="s">
        <v>24</v>
      </c>
      <c r="S8291">
        <v>7</v>
      </c>
    </row>
    <row r="8292" spans="1:19">
      <c r="A8292" s="4" t="s">
        <v>8499</v>
      </c>
      <c r="B8292" s="4" t="s">
        <v>212</v>
      </c>
      <c r="C8292" s="4" t="s">
        <v>177</v>
      </c>
      <c r="D8292" s="4" t="s">
        <v>24</v>
      </c>
      <c r="E8292" s="4" t="s">
        <v>193</v>
      </c>
      <c r="F8292" s="3">
        <v>43091</v>
      </c>
      <c r="G8292" s="3"/>
      <c r="I8292" s="4" t="s">
        <v>9023</v>
      </c>
      <c r="J8292" s="4" t="s">
        <v>9024</v>
      </c>
      <c r="K8292" s="4" t="s">
        <v>9012</v>
      </c>
      <c r="L8292">
        <v>55</v>
      </c>
      <c r="M8292" s="4"/>
      <c r="Q8292" s="4"/>
      <c r="R8292" s="4"/>
    </row>
    <row r="8293" spans="1:19">
      <c r="A8293" s="4" t="s">
        <v>8500</v>
      </c>
      <c r="B8293" s="4" t="s">
        <v>230</v>
      </c>
      <c r="C8293" s="4" t="s">
        <v>177</v>
      </c>
      <c r="D8293" s="4" t="s">
        <v>115</v>
      </c>
      <c r="E8293" s="4" t="s">
        <v>197</v>
      </c>
      <c r="F8293" s="3">
        <v>43091</v>
      </c>
      <c r="G8293" s="3">
        <v>43100</v>
      </c>
      <c r="H8293">
        <v>0</v>
      </c>
      <c r="I8293" s="4" t="s">
        <v>9026</v>
      </c>
      <c r="J8293" s="4" t="s">
        <v>9024</v>
      </c>
      <c r="K8293" s="4" t="s">
        <v>9012</v>
      </c>
      <c r="L8293">
        <v>55</v>
      </c>
      <c r="M8293" s="4" t="s">
        <v>46</v>
      </c>
      <c r="N8293">
        <v>2008</v>
      </c>
      <c r="O8293">
        <v>894.37</v>
      </c>
      <c r="P8293">
        <v>1593</v>
      </c>
      <c r="Q8293" s="4" t="s">
        <v>116</v>
      </c>
      <c r="R8293" s="4" t="s">
        <v>24</v>
      </c>
      <c r="S8293">
        <v>9</v>
      </c>
    </row>
    <row r="8294" spans="1:19">
      <c r="A8294" s="4" t="s">
        <v>8501</v>
      </c>
      <c r="B8294" s="4" t="s">
        <v>216</v>
      </c>
      <c r="C8294" s="4" t="s">
        <v>192</v>
      </c>
      <c r="D8294" s="4" t="s">
        <v>25</v>
      </c>
      <c r="E8294" s="4" t="s">
        <v>172</v>
      </c>
      <c r="F8294" s="3">
        <v>43091</v>
      </c>
      <c r="G8294" s="3">
        <v>43097</v>
      </c>
      <c r="H8294">
        <v>3673</v>
      </c>
      <c r="I8294" s="4" t="s">
        <v>9018</v>
      </c>
      <c r="J8294" s="4" t="s">
        <v>9019</v>
      </c>
      <c r="K8294" s="4" t="s">
        <v>9012</v>
      </c>
      <c r="L8294">
        <v>3393</v>
      </c>
      <c r="M8294" s="4" t="s">
        <v>26</v>
      </c>
      <c r="N8294">
        <v>1999</v>
      </c>
      <c r="O8294">
        <v>251.41</v>
      </c>
      <c r="P8294">
        <v>495</v>
      </c>
      <c r="Q8294" s="4" t="s">
        <v>23</v>
      </c>
      <c r="R8294" s="4" t="s">
        <v>24</v>
      </c>
      <c r="S8294">
        <v>6</v>
      </c>
    </row>
    <row r="8295" spans="1:19">
      <c r="A8295" s="4" t="s">
        <v>8502</v>
      </c>
      <c r="B8295" s="4" t="s">
        <v>246</v>
      </c>
      <c r="C8295" s="4" t="s">
        <v>179</v>
      </c>
      <c r="D8295" s="4" t="s">
        <v>63</v>
      </c>
      <c r="E8295" s="4" t="s">
        <v>172</v>
      </c>
      <c r="F8295" s="3">
        <v>43092</v>
      </c>
      <c r="G8295" s="3">
        <v>43100</v>
      </c>
      <c r="H8295">
        <v>576</v>
      </c>
      <c r="I8295" s="4" t="s">
        <v>9021</v>
      </c>
      <c r="J8295" s="4" t="s">
        <v>9019</v>
      </c>
      <c r="K8295" s="4" t="s">
        <v>9010</v>
      </c>
      <c r="L8295">
        <v>550</v>
      </c>
      <c r="M8295" s="4" t="s">
        <v>33</v>
      </c>
      <c r="N8295">
        <v>1995</v>
      </c>
      <c r="O8295">
        <v>5158.71</v>
      </c>
      <c r="P8295">
        <v>17479</v>
      </c>
      <c r="Q8295" s="4" t="s">
        <v>64</v>
      </c>
      <c r="R8295" s="4" t="s">
        <v>24</v>
      </c>
      <c r="S8295">
        <v>8</v>
      </c>
    </row>
    <row r="8296" spans="1:19">
      <c r="A8296" s="4" t="s">
        <v>8503</v>
      </c>
      <c r="B8296" s="4" t="s">
        <v>191</v>
      </c>
      <c r="C8296" s="4" t="s">
        <v>179</v>
      </c>
      <c r="D8296" s="4" t="s">
        <v>108</v>
      </c>
      <c r="E8296" s="4" t="s">
        <v>172</v>
      </c>
      <c r="F8296" s="3">
        <v>43093</v>
      </c>
      <c r="G8296" s="3">
        <v>43095</v>
      </c>
      <c r="H8296">
        <v>538</v>
      </c>
      <c r="I8296" s="4" t="s">
        <v>9026</v>
      </c>
      <c r="J8296" s="4" t="s">
        <v>9024</v>
      </c>
      <c r="K8296" s="4" t="s">
        <v>9010</v>
      </c>
      <c r="L8296">
        <v>550</v>
      </c>
      <c r="M8296" s="4" t="s">
        <v>33</v>
      </c>
      <c r="N8296">
        <v>1996</v>
      </c>
      <c r="O8296">
        <v>2214.94</v>
      </c>
      <c r="P8296">
        <v>5374</v>
      </c>
      <c r="Q8296" s="4" t="s">
        <v>23</v>
      </c>
      <c r="R8296" s="4" t="s">
        <v>24</v>
      </c>
      <c r="S8296">
        <v>2</v>
      </c>
    </row>
    <row r="8297" spans="1:19">
      <c r="A8297" s="4" t="s">
        <v>8504</v>
      </c>
      <c r="B8297" s="4" t="s">
        <v>256</v>
      </c>
      <c r="C8297" s="4" t="s">
        <v>179</v>
      </c>
      <c r="D8297" s="4" t="s">
        <v>43</v>
      </c>
      <c r="E8297" s="4" t="s">
        <v>172</v>
      </c>
      <c r="F8297" s="3">
        <v>43093</v>
      </c>
      <c r="G8297" s="3">
        <v>43095</v>
      </c>
      <c r="H8297">
        <v>622</v>
      </c>
      <c r="I8297" s="4" t="s">
        <v>9014</v>
      </c>
      <c r="J8297" s="4" t="s">
        <v>9015</v>
      </c>
      <c r="K8297" s="4" t="s">
        <v>9010</v>
      </c>
      <c r="L8297">
        <v>550</v>
      </c>
      <c r="M8297" s="4" t="s">
        <v>9322</v>
      </c>
      <c r="N8297">
        <v>2005</v>
      </c>
      <c r="O8297">
        <v>1520.66</v>
      </c>
      <c r="P8297">
        <v>1806</v>
      </c>
      <c r="Q8297" s="4" t="s">
        <v>23</v>
      </c>
      <c r="R8297" s="4" t="s">
        <v>24</v>
      </c>
      <c r="S8297">
        <v>2</v>
      </c>
    </row>
    <row r="8298" spans="1:19">
      <c r="A8298" s="4" t="s">
        <v>8505</v>
      </c>
      <c r="B8298" s="4" t="s">
        <v>216</v>
      </c>
      <c r="C8298" s="4" t="s">
        <v>171</v>
      </c>
      <c r="D8298" s="4" t="s">
        <v>34</v>
      </c>
      <c r="E8298" s="4" t="s">
        <v>172</v>
      </c>
      <c r="F8298" s="3">
        <v>43093</v>
      </c>
      <c r="G8298" s="3">
        <v>43099</v>
      </c>
      <c r="H8298">
        <v>1093</v>
      </c>
      <c r="I8298" s="4" t="s">
        <v>9018</v>
      </c>
      <c r="J8298" s="4" t="s">
        <v>9019</v>
      </c>
      <c r="K8298" s="4" t="s">
        <v>9010</v>
      </c>
      <c r="L8298">
        <v>1096</v>
      </c>
      <c r="M8298" s="4" t="s">
        <v>9322</v>
      </c>
      <c r="N8298">
        <v>1993</v>
      </c>
      <c r="O8298">
        <v>1242.32</v>
      </c>
      <c r="P8298">
        <v>3027</v>
      </c>
      <c r="Q8298" s="4" t="s">
        <v>23</v>
      </c>
      <c r="R8298" s="4" t="s">
        <v>21</v>
      </c>
      <c r="S8298">
        <v>6</v>
      </c>
    </row>
    <row r="8299" spans="1:19">
      <c r="A8299" s="4" t="s">
        <v>8506</v>
      </c>
      <c r="B8299" s="4" t="s">
        <v>201</v>
      </c>
      <c r="C8299" s="4" t="s">
        <v>9011</v>
      </c>
      <c r="D8299" s="4" t="s">
        <v>76</v>
      </c>
      <c r="E8299" s="4" t="s">
        <v>172</v>
      </c>
      <c r="F8299" s="3">
        <v>43095</v>
      </c>
      <c r="G8299" s="3">
        <v>43098</v>
      </c>
      <c r="H8299">
        <v>4433</v>
      </c>
      <c r="I8299" s="4" t="s">
        <v>9026</v>
      </c>
      <c r="J8299" s="4" t="s">
        <v>9024</v>
      </c>
      <c r="K8299" s="4" t="s">
        <v>9010</v>
      </c>
      <c r="L8299">
        <v>4821</v>
      </c>
      <c r="M8299" s="4" t="s">
        <v>9322</v>
      </c>
      <c r="N8299">
        <v>1997</v>
      </c>
      <c r="O8299">
        <v>8170.38</v>
      </c>
      <c r="P8299">
        <v>16499</v>
      </c>
      <c r="Q8299" s="4" t="s">
        <v>77</v>
      </c>
      <c r="R8299" s="4" t="s">
        <v>24</v>
      </c>
      <c r="S8299">
        <v>3</v>
      </c>
    </row>
    <row r="8300" spans="1:19">
      <c r="A8300" s="4" t="s">
        <v>8507</v>
      </c>
      <c r="B8300" s="4" t="s">
        <v>196</v>
      </c>
      <c r="C8300" s="4" t="s">
        <v>171</v>
      </c>
      <c r="D8300" s="4" t="s">
        <v>47</v>
      </c>
      <c r="E8300" s="4" t="s">
        <v>172</v>
      </c>
      <c r="F8300" s="3">
        <v>43096</v>
      </c>
      <c r="G8300" s="3">
        <v>43099</v>
      </c>
      <c r="H8300">
        <v>1052</v>
      </c>
      <c r="I8300" s="4" t="s">
        <v>9016</v>
      </c>
      <c r="J8300" s="4" t="s">
        <v>9015</v>
      </c>
      <c r="K8300" s="4" t="s">
        <v>9010</v>
      </c>
      <c r="L8300">
        <v>1096</v>
      </c>
      <c r="M8300" s="4" t="s">
        <v>46</v>
      </c>
      <c r="N8300">
        <v>1986</v>
      </c>
      <c r="O8300">
        <v>2403.58</v>
      </c>
      <c r="P8300">
        <v>8801</v>
      </c>
      <c r="Q8300" s="4" t="s">
        <v>23</v>
      </c>
      <c r="R8300" s="4" t="s">
        <v>24</v>
      </c>
      <c r="S8300">
        <v>3</v>
      </c>
    </row>
    <row r="8301" spans="1:19">
      <c r="A8301" s="4" t="s">
        <v>8508</v>
      </c>
      <c r="B8301" s="4" t="s">
        <v>196</v>
      </c>
      <c r="C8301" s="4" t="s">
        <v>177</v>
      </c>
      <c r="D8301" s="4" t="s">
        <v>27</v>
      </c>
      <c r="E8301" s="4" t="s">
        <v>172</v>
      </c>
      <c r="F8301" s="3">
        <v>43096</v>
      </c>
      <c r="G8301" s="3">
        <v>43098</v>
      </c>
      <c r="H8301">
        <v>67</v>
      </c>
      <c r="I8301" s="4" t="s">
        <v>9016</v>
      </c>
      <c r="J8301" s="4" t="s">
        <v>9015</v>
      </c>
      <c r="K8301" s="4" t="s">
        <v>9012</v>
      </c>
      <c r="L8301">
        <v>55</v>
      </c>
      <c r="M8301" s="4" t="s">
        <v>26</v>
      </c>
      <c r="N8301">
        <v>1986</v>
      </c>
      <c r="O8301">
        <v>647.17999999999995</v>
      </c>
      <c r="P8301">
        <v>1185</v>
      </c>
      <c r="Q8301" s="4" t="s">
        <v>28</v>
      </c>
      <c r="R8301" s="4" t="s">
        <v>24</v>
      </c>
      <c r="S8301">
        <v>2</v>
      </c>
    </row>
    <row r="8302" spans="1:19">
      <c r="A8302" s="4" t="s">
        <v>8509</v>
      </c>
      <c r="B8302" s="4" t="s">
        <v>183</v>
      </c>
      <c r="C8302" s="4" t="s">
        <v>179</v>
      </c>
      <c r="D8302" s="4" t="s">
        <v>72</v>
      </c>
      <c r="E8302" s="4" t="s">
        <v>8510</v>
      </c>
      <c r="F8302" s="3"/>
      <c r="G8302" s="3"/>
      <c r="I8302" s="4" t="s">
        <v>9014</v>
      </c>
      <c r="J8302" s="4" t="s">
        <v>9015</v>
      </c>
      <c r="K8302" s="4" t="s">
        <v>9010</v>
      </c>
      <c r="L8302">
        <v>550</v>
      </c>
      <c r="M8302" s="4" t="s">
        <v>73</v>
      </c>
      <c r="N8302">
        <v>2003</v>
      </c>
      <c r="O8302">
        <v>692.19</v>
      </c>
      <c r="P8302">
        <v>1922</v>
      </c>
      <c r="Q8302" s="4" t="s">
        <v>23</v>
      </c>
      <c r="R8302" s="4" t="s">
        <v>24</v>
      </c>
    </row>
    <row r="8303" spans="1:19">
      <c r="A8303" s="4" t="s">
        <v>8511</v>
      </c>
      <c r="B8303" s="4" t="s">
        <v>183</v>
      </c>
      <c r="C8303" s="4" t="s">
        <v>179</v>
      </c>
      <c r="D8303" s="4" t="s">
        <v>24</v>
      </c>
      <c r="E8303" s="4" t="s">
        <v>8510</v>
      </c>
      <c r="F8303" s="3"/>
      <c r="G8303" s="3"/>
      <c r="I8303" s="4" t="s">
        <v>9014</v>
      </c>
      <c r="J8303" s="4" t="s">
        <v>9015</v>
      </c>
      <c r="K8303" s="4" t="s">
        <v>9010</v>
      </c>
      <c r="L8303">
        <v>550</v>
      </c>
      <c r="M8303" s="4"/>
      <c r="Q8303" s="4"/>
      <c r="R8303" s="4"/>
    </row>
    <row r="8304" spans="1:19">
      <c r="A8304" s="4" t="s">
        <v>8512</v>
      </c>
      <c r="B8304" s="4" t="s">
        <v>183</v>
      </c>
      <c r="C8304" s="4" t="s">
        <v>179</v>
      </c>
      <c r="D8304" s="4" t="s">
        <v>24</v>
      </c>
      <c r="E8304" s="4" t="s">
        <v>8510</v>
      </c>
      <c r="F8304" s="3"/>
      <c r="G8304" s="3"/>
      <c r="I8304" s="4" t="s">
        <v>9014</v>
      </c>
      <c r="J8304" s="4" t="s">
        <v>9015</v>
      </c>
      <c r="K8304" s="4" t="s">
        <v>9010</v>
      </c>
      <c r="L8304">
        <v>550</v>
      </c>
      <c r="M8304" s="4"/>
      <c r="Q8304" s="4"/>
      <c r="R8304" s="4"/>
    </row>
    <row r="8305" spans="1:18">
      <c r="A8305" s="4" t="s">
        <v>8513</v>
      </c>
      <c r="B8305" s="4" t="s">
        <v>183</v>
      </c>
      <c r="C8305" s="4" t="s">
        <v>179</v>
      </c>
      <c r="D8305" s="4" t="s">
        <v>24</v>
      </c>
      <c r="E8305" s="4" t="s">
        <v>8510</v>
      </c>
      <c r="F8305" s="3"/>
      <c r="G8305" s="3"/>
      <c r="I8305" s="4" t="s">
        <v>9014</v>
      </c>
      <c r="J8305" s="4" t="s">
        <v>9015</v>
      </c>
      <c r="K8305" s="4" t="s">
        <v>9010</v>
      </c>
      <c r="L8305">
        <v>550</v>
      </c>
      <c r="M8305" s="4"/>
      <c r="Q8305" s="4"/>
      <c r="R8305" s="4"/>
    </row>
    <row r="8306" spans="1:18">
      <c r="A8306" s="4" t="s">
        <v>8514</v>
      </c>
      <c r="B8306" s="4" t="s">
        <v>183</v>
      </c>
      <c r="C8306" s="4" t="s">
        <v>179</v>
      </c>
      <c r="D8306" s="4" t="s">
        <v>24</v>
      </c>
      <c r="E8306" s="4" t="s">
        <v>8510</v>
      </c>
      <c r="F8306" s="3"/>
      <c r="G8306" s="3"/>
      <c r="I8306" s="4" t="s">
        <v>9014</v>
      </c>
      <c r="J8306" s="4" t="s">
        <v>9015</v>
      </c>
      <c r="K8306" s="4" t="s">
        <v>9010</v>
      </c>
      <c r="L8306">
        <v>550</v>
      </c>
      <c r="M8306" s="4"/>
      <c r="Q8306" s="4"/>
      <c r="R8306" s="4"/>
    </row>
    <row r="8307" spans="1:18">
      <c r="A8307" s="4" t="s">
        <v>8515</v>
      </c>
      <c r="B8307" s="4" t="s">
        <v>183</v>
      </c>
      <c r="C8307" s="4" t="s">
        <v>179</v>
      </c>
      <c r="D8307" s="4" t="s">
        <v>24</v>
      </c>
      <c r="E8307" s="4" t="s">
        <v>8510</v>
      </c>
      <c r="F8307" s="3"/>
      <c r="G8307" s="3"/>
      <c r="I8307" s="4" t="s">
        <v>9014</v>
      </c>
      <c r="J8307" s="4" t="s">
        <v>9015</v>
      </c>
      <c r="K8307" s="4" t="s">
        <v>9010</v>
      </c>
      <c r="L8307">
        <v>550</v>
      </c>
      <c r="M8307" s="4"/>
      <c r="Q8307" s="4"/>
      <c r="R8307" s="4"/>
    </row>
    <row r="8308" spans="1:18">
      <c r="A8308" s="4" t="s">
        <v>8516</v>
      </c>
      <c r="B8308" s="4" t="s">
        <v>183</v>
      </c>
      <c r="C8308" s="4" t="s">
        <v>179</v>
      </c>
      <c r="D8308" s="4" t="s">
        <v>24</v>
      </c>
      <c r="E8308" s="4" t="s">
        <v>8510</v>
      </c>
      <c r="F8308" s="3"/>
      <c r="G8308" s="3"/>
      <c r="I8308" s="4" t="s">
        <v>9014</v>
      </c>
      <c r="J8308" s="4" t="s">
        <v>9015</v>
      </c>
      <c r="K8308" s="4" t="s">
        <v>9010</v>
      </c>
      <c r="L8308">
        <v>550</v>
      </c>
      <c r="M8308" s="4"/>
      <c r="Q8308" s="4"/>
      <c r="R8308" s="4"/>
    </row>
    <row r="8309" spans="1:18">
      <c r="A8309" s="4" t="s">
        <v>8517</v>
      </c>
      <c r="B8309" s="4" t="s">
        <v>183</v>
      </c>
      <c r="C8309" s="4" t="s">
        <v>171</v>
      </c>
      <c r="D8309" s="4" t="s">
        <v>98</v>
      </c>
      <c r="E8309" s="4" t="s">
        <v>8510</v>
      </c>
      <c r="F8309" s="3"/>
      <c r="G8309" s="3"/>
      <c r="I8309" s="4" t="s">
        <v>9014</v>
      </c>
      <c r="J8309" s="4" t="s">
        <v>9015</v>
      </c>
      <c r="K8309" s="4" t="s">
        <v>9010</v>
      </c>
      <c r="L8309">
        <v>1096</v>
      </c>
      <c r="M8309" s="4" t="s">
        <v>39</v>
      </c>
      <c r="N8309">
        <v>2002</v>
      </c>
      <c r="O8309">
        <v>349.81</v>
      </c>
      <c r="P8309">
        <v>315</v>
      </c>
      <c r="Q8309" s="4" t="s">
        <v>23</v>
      </c>
      <c r="R8309" s="4" t="s">
        <v>24</v>
      </c>
    </row>
    <row r="8310" spans="1:18">
      <c r="A8310" s="4" t="s">
        <v>8518</v>
      </c>
      <c r="B8310" s="4" t="s">
        <v>183</v>
      </c>
      <c r="C8310" s="4" t="s">
        <v>171</v>
      </c>
      <c r="D8310" s="4" t="s">
        <v>131</v>
      </c>
      <c r="E8310" s="4" t="s">
        <v>8510</v>
      </c>
      <c r="F8310" s="3"/>
      <c r="G8310" s="3"/>
      <c r="I8310" s="4" t="s">
        <v>9014</v>
      </c>
      <c r="J8310" s="4" t="s">
        <v>9015</v>
      </c>
      <c r="K8310" s="4" t="s">
        <v>9010</v>
      </c>
      <c r="L8310">
        <v>1096</v>
      </c>
      <c r="M8310" s="4" t="s">
        <v>26</v>
      </c>
      <c r="N8310">
        <v>1984</v>
      </c>
      <c r="O8310">
        <v>441.08</v>
      </c>
      <c r="P8310">
        <v>1210</v>
      </c>
      <c r="Q8310" s="4" t="s">
        <v>23</v>
      </c>
      <c r="R8310" s="4" t="s">
        <v>24</v>
      </c>
    </row>
    <row r="8311" spans="1:18">
      <c r="A8311" s="4" t="s">
        <v>8519</v>
      </c>
      <c r="B8311" s="4" t="s">
        <v>183</v>
      </c>
      <c r="C8311" s="4" t="s">
        <v>171</v>
      </c>
      <c r="D8311" s="4" t="s">
        <v>24</v>
      </c>
      <c r="E8311" s="4" t="s">
        <v>8510</v>
      </c>
      <c r="F8311" s="3"/>
      <c r="G8311" s="3"/>
      <c r="I8311" s="4" t="s">
        <v>9014</v>
      </c>
      <c r="J8311" s="4" t="s">
        <v>9015</v>
      </c>
      <c r="K8311" s="4" t="s">
        <v>9010</v>
      </c>
      <c r="L8311">
        <v>1096</v>
      </c>
      <c r="M8311" s="4"/>
      <c r="Q8311" s="4"/>
      <c r="R8311" s="4"/>
    </row>
    <row r="8312" spans="1:18">
      <c r="A8312" s="4" t="s">
        <v>8520</v>
      </c>
      <c r="B8312" s="4" t="s">
        <v>183</v>
      </c>
      <c r="C8312" s="4" t="s">
        <v>171</v>
      </c>
      <c r="D8312" s="4" t="s">
        <v>24</v>
      </c>
      <c r="E8312" s="4" t="s">
        <v>8510</v>
      </c>
      <c r="F8312" s="3"/>
      <c r="G8312" s="3"/>
      <c r="I8312" s="4" t="s">
        <v>9014</v>
      </c>
      <c r="J8312" s="4" t="s">
        <v>9015</v>
      </c>
      <c r="K8312" s="4" t="s">
        <v>9010</v>
      </c>
      <c r="L8312">
        <v>1096</v>
      </c>
      <c r="M8312" s="4"/>
      <c r="Q8312" s="4"/>
      <c r="R8312" s="4"/>
    </row>
    <row r="8313" spans="1:18">
      <c r="A8313" s="4" t="s">
        <v>8521</v>
      </c>
      <c r="B8313" s="4" t="s">
        <v>183</v>
      </c>
      <c r="C8313" s="4" t="s">
        <v>199</v>
      </c>
      <c r="D8313" s="4" t="s">
        <v>75</v>
      </c>
      <c r="E8313" s="4" t="s">
        <v>8510</v>
      </c>
      <c r="F8313" s="3"/>
      <c r="G8313" s="3"/>
      <c r="I8313" s="4" t="s">
        <v>9014</v>
      </c>
      <c r="J8313" s="4" t="s">
        <v>9015</v>
      </c>
      <c r="K8313" s="4" t="s">
        <v>9010</v>
      </c>
      <c r="L8313">
        <v>5482</v>
      </c>
      <c r="M8313" s="4" t="s">
        <v>73</v>
      </c>
      <c r="N8313">
        <v>1982</v>
      </c>
      <c r="O8313">
        <v>792.46</v>
      </c>
      <c r="P8313">
        <v>1299</v>
      </c>
      <c r="Q8313" s="4" t="s">
        <v>23</v>
      </c>
      <c r="R8313" s="4" t="s">
        <v>24</v>
      </c>
    </row>
    <row r="8314" spans="1:18">
      <c r="A8314" s="4" t="s">
        <v>8522</v>
      </c>
      <c r="B8314" s="4" t="s">
        <v>183</v>
      </c>
      <c r="C8314" s="4" t="s">
        <v>199</v>
      </c>
      <c r="D8314" s="4" t="s">
        <v>113</v>
      </c>
      <c r="E8314" s="4" t="s">
        <v>8510</v>
      </c>
      <c r="F8314" s="3"/>
      <c r="G8314" s="3"/>
      <c r="I8314" s="4" t="s">
        <v>9014</v>
      </c>
      <c r="J8314" s="4" t="s">
        <v>9015</v>
      </c>
      <c r="K8314" s="4" t="s">
        <v>9010</v>
      </c>
      <c r="L8314">
        <v>5482</v>
      </c>
      <c r="M8314" s="4" t="s">
        <v>33</v>
      </c>
      <c r="N8314">
        <v>2000</v>
      </c>
      <c r="O8314">
        <v>167.89</v>
      </c>
      <c r="P8314">
        <v>493</v>
      </c>
      <c r="Q8314" s="4" t="s">
        <v>114</v>
      </c>
      <c r="R8314" s="4" t="s">
        <v>24</v>
      </c>
    </row>
    <row r="8315" spans="1:18">
      <c r="A8315" s="4" t="s">
        <v>8523</v>
      </c>
      <c r="B8315" s="4" t="s">
        <v>183</v>
      </c>
      <c r="C8315" s="4" t="s">
        <v>199</v>
      </c>
      <c r="D8315" s="4" t="s">
        <v>24</v>
      </c>
      <c r="E8315" s="4" t="s">
        <v>8510</v>
      </c>
      <c r="F8315" s="3"/>
      <c r="G8315" s="3"/>
      <c r="I8315" s="4" t="s">
        <v>9014</v>
      </c>
      <c r="J8315" s="4" t="s">
        <v>9015</v>
      </c>
      <c r="K8315" s="4" t="s">
        <v>9010</v>
      </c>
      <c r="L8315">
        <v>5482</v>
      </c>
      <c r="M8315" s="4"/>
      <c r="Q8315" s="4"/>
      <c r="R8315" s="4"/>
    </row>
    <row r="8316" spans="1:18">
      <c r="A8316" s="4" t="s">
        <v>8524</v>
      </c>
      <c r="B8316" s="4" t="s">
        <v>183</v>
      </c>
      <c r="C8316" s="4" t="s">
        <v>199</v>
      </c>
      <c r="D8316" s="4" t="s">
        <v>24</v>
      </c>
      <c r="E8316" s="4" t="s">
        <v>8510</v>
      </c>
      <c r="F8316" s="3"/>
      <c r="G8316" s="3"/>
      <c r="I8316" s="4" t="s">
        <v>9014</v>
      </c>
      <c r="J8316" s="4" t="s">
        <v>9015</v>
      </c>
      <c r="K8316" s="4" t="s">
        <v>9010</v>
      </c>
      <c r="L8316">
        <v>5482</v>
      </c>
      <c r="M8316" s="4"/>
      <c r="Q8316" s="4"/>
      <c r="R8316" s="4"/>
    </row>
    <row r="8317" spans="1:18">
      <c r="A8317" s="4" t="s">
        <v>8525</v>
      </c>
      <c r="B8317" s="4" t="s">
        <v>183</v>
      </c>
      <c r="C8317" s="4" t="s">
        <v>199</v>
      </c>
      <c r="D8317" s="4" t="s">
        <v>24</v>
      </c>
      <c r="E8317" s="4" t="s">
        <v>8510</v>
      </c>
      <c r="F8317" s="3"/>
      <c r="G8317" s="3"/>
      <c r="I8317" s="4" t="s">
        <v>9014</v>
      </c>
      <c r="J8317" s="4" t="s">
        <v>9015</v>
      </c>
      <c r="K8317" s="4" t="s">
        <v>9010</v>
      </c>
      <c r="L8317">
        <v>5482</v>
      </c>
      <c r="M8317" s="4"/>
      <c r="Q8317" s="4"/>
      <c r="R8317" s="4"/>
    </row>
    <row r="8318" spans="1:18">
      <c r="A8318" s="4" t="s">
        <v>8526</v>
      </c>
      <c r="B8318" s="4" t="s">
        <v>183</v>
      </c>
      <c r="C8318" s="4" t="s">
        <v>177</v>
      </c>
      <c r="D8318" s="4" t="s">
        <v>43</v>
      </c>
      <c r="E8318" s="4" t="s">
        <v>8510</v>
      </c>
      <c r="F8318" s="3"/>
      <c r="G8318" s="3"/>
      <c r="I8318" s="4" t="s">
        <v>9014</v>
      </c>
      <c r="J8318" s="4" t="s">
        <v>9015</v>
      </c>
      <c r="K8318" s="4" t="s">
        <v>9012</v>
      </c>
      <c r="L8318">
        <v>55</v>
      </c>
      <c r="M8318" s="4" t="s">
        <v>9322</v>
      </c>
      <c r="N8318">
        <v>2005</v>
      </c>
      <c r="O8318">
        <v>1520.66</v>
      </c>
      <c r="P8318">
        <v>1806</v>
      </c>
      <c r="Q8318" s="4" t="s">
        <v>23</v>
      </c>
      <c r="R8318" s="4" t="s">
        <v>24</v>
      </c>
    </row>
    <row r="8319" spans="1:18">
      <c r="A8319" s="4" t="s">
        <v>8527</v>
      </c>
      <c r="B8319" s="4" t="s">
        <v>183</v>
      </c>
      <c r="C8319" s="4" t="s">
        <v>177</v>
      </c>
      <c r="D8319" s="4" t="s">
        <v>51</v>
      </c>
      <c r="E8319" s="4" t="s">
        <v>8510</v>
      </c>
      <c r="F8319" s="3"/>
      <c r="G8319" s="3"/>
      <c r="I8319" s="4" t="s">
        <v>9014</v>
      </c>
      <c r="J8319" s="4" t="s">
        <v>9015</v>
      </c>
      <c r="K8319" s="4" t="s">
        <v>9012</v>
      </c>
      <c r="L8319">
        <v>55</v>
      </c>
      <c r="M8319" s="4" t="s">
        <v>36</v>
      </c>
      <c r="N8319">
        <v>1982</v>
      </c>
      <c r="O8319">
        <v>4618</v>
      </c>
      <c r="P8319">
        <v>10083</v>
      </c>
      <c r="Q8319" s="4" t="s">
        <v>23</v>
      </c>
      <c r="R8319" s="4" t="s">
        <v>24</v>
      </c>
    </row>
    <row r="8320" spans="1:18">
      <c r="A8320" s="4" t="s">
        <v>8528</v>
      </c>
      <c r="B8320" s="4" t="s">
        <v>183</v>
      </c>
      <c r="C8320" s="4" t="s">
        <v>177</v>
      </c>
      <c r="D8320" s="4" t="s">
        <v>57</v>
      </c>
      <c r="E8320" s="4" t="s">
        <v>8510</v>
      </c>
      <c r="F8320" s="3"/>
      <c r="G8320" s="3"/>
      <c r="I8320" s="4" t="s">
        <v>9014</v>
      </c>
      <c r="J8320" s="4" t="s">
        <v>9015</v>
      </c>
      <c r="K8320" s="4" t="s">
        <v>9012</v>
      </c>
      <c r="L8320">
        <v>55</v>
      </c>
      <c r="M8320" s="4" t="s">
        <v>58</v>
      </c>
      <c r="N8320">
        <v>2006</v>
      </c>
      <c r="O8320">
        <v>1102.43</v>
      </c>
      <c r="P8320">
        <v>1759</v>
      </c>
      <c r="Q8320" s="4" t="s">
        <v>23</v>
      </c>
      <c r="R8320" s="4" t="s">
        <v>24</v>
      </c>
    </row>
    <row r="8321" spans="1:18">
      <c r="A8321" s="4" t="s">
        <v>8529</v>
      </c>
      <c r="B8321" s="4" t="s">
        <v>183</v>
      </c>
      <c r="C8321" s="4" t="s">
        <v>177</v>
      </c>
      <c r="D8321" s="4" t="s">
        <v>63</v>
      </c>
      <c r="E8321" s="4" t="s">
        <v>8510</v>
      </c>
      <c r="F8321" s="3"/>
      <c r="G8321" s="3"/>
      <c r="I8321" s="4" t="s">
        <v>9014</v>
      </c>
      <c r="J8321" s="4" t="s">
        <v>9015</v>
      </c>
      <c r="K8321" s="4" t="s">
        <v>9012</v>
      </c>
      <c r="L8321">
        <v>55</v>
      </c>
      <c r="M8321" s="4" t="s">
        <v>33</v>
      </c>
      <c r="N8321">
        <v>1995</v>
      </c>
      <c r="O8321">
        <v>5158.71</v>
      </c>
      <c r="P8321">
        <v>17479</v>
      </c>
      <c r="Q8321" s="4" t="s">
        <v>64</v>
      </c>
      <c r="R8321" s="4" t="s">
        <v>24</v>
      </c>
    </row>
    <row r="8322" spans="1:18">
      <c r="A8322" s="4" t="s">
        <v>8530</v>
      </c>
      <c r="B8322" s="4" t="s">
        <v>183</v>
      </c>
      <c r="C8322" s="4" t="s">
        <v>177</v>
      </c>
      <c r="D8322" s="4" t="s">
        <v>72</v>
      </c>
      <c r="E8322" s="4" t="s">
        <v>8510</v>
      </c>
      <c r="F8322" s="3"/>
      <c r="G8322" s="3"/>
      <c r="I8322" s="4" t="s">
        <v>9014</v>
      </c>
      <c r="J8322" s="4" t="s">
        <v>9015</v>
      </c>
      <c r="K8322" s="4" t="s">
        <v>9012</v>
      </c>
      <c r="L8322">
        <v>55</v>
      </c>
      <c r="M8322" s="4" t="s">
        <v>73</v>
      </c>
      <c r="N8322">
        <v>2003</v>
      </c>
      <c r="O8322">
        <v>692.19</v>
      </c>
      <c r="P8322">
        <v>1922</v>
      </c>
      <c r="Q8322" s="4" t="s">
        <v>23</v>
      </c>
      <c r="R8322" s="4" t="s">
        <v>24</v>
      </c>
    </row>
    <row r="8323" spans="1:18">
      <c r="A8323" s="4" t="s">
        <v>8531</v>
      </c>
      <c r="B8323" s="4" t="s">
        <v>183</v>
      </c>
      <c r="C8323" s="4" t="s">
        <v>177</v>
      </c>
      <c r="D8323" s="4" t="s">
        <v>81</v>
      </c>
      <c r="E8323" s="4" t="s">
        <v>8510</v>
      </c>
      <c r="F8323" s="3"/>
      <c r="G8323" s="3"/>
      <c r="I8323" s="4" t="s">
        <v>9014</v>
      </c>
      <c r="J8323" s="4" t="s">
        <v>9015</v>
      </c>
      <c r="K8323" s="4" t="s">
        <v>9012</v>
      </c>
      <c r="L8323">
        <v>55</v>
      </c>
      <c r="M8323" s="4" t="s">
        <v>33</v>
      </c>
      <c r="N8323">
        <v>1989</v>
      </c>
      <c r="O8323">
        <v>1388.67</v>
      </c>
      <c r="P8323">
        <v>3583</v>
      </c>
      <c r="Q8323" s="4" t="s">
        <v>23</v>
      </c>
      <c r="R8323" s="4" t="s">
        <v>24</v>
      </c>
    </row>
    <row r="8324" spans="1:18">
      <c r="A8324" s="4" t="s">
        <v>8532</v>
      </c>
      <c r="B8324" s="4" t="s">
        <v>183</v>
      </c>
      <c r="C8324" s="4" t="s">
        <v>177</v>
      </c>
      <c r="D8324" s="4" t="s">
        <v>86</v>
      </c>
      <c r="E8324" s="4" t="s">
        <v>8510</v>
      </c>
      <c r="F8324" s="3"/>
      <c r="G8324" s="3"/>
      <c r="I8324" s="4" t="s">
        <v>9014</v>
      </c>
      <c r="J8324" s="4" t="s">
        <v>9015</v>
      </c>
      <c r="K8324" s="4" t="s">
        <v>9012</v>
      </c>
      <c r="L8324">
        <v>55</v>
      </c>
      <c r="M8324" s="4" t="s">
        <v>26</v>
      </c>
      <c r="N8324">
        <v>1985</v>
      </c>
      <c r="O8324">
        <v>2741.37</v>
      </c>
      <c r="P8324">
        <v>9226</v>
      </c>
      <c r="Q8324" s="4" t="s">
        <v>23</v>
      </c>
      <c r="R8324" s="4" t="s">
        <v>24</v>
      </c>
    </row>
    <row r="8325" spans="1:18">
      <c r="A8325" s="4" t="s">
        <v>8533</v>
      </c>
      <c r="B8325" s="4" t="s">
        <v>183</v>
      </c>
      <c r="C8325" s="4" t="s">
        <v>177</v>
      </c>
      <c r="D8325" s="4" t="s">
        <v>90</v>
      </c>
      <c r="E8325" s="4" t="s">
        <v>8510</v>
      </c>
      <c r="F8325" s="3"/>
      <c r="G8325" s="3"/>
      <c r="I8325" s="4" t="s">
        <v>9014</v>
      </c>
      <c r="J8325" s="4" t="s">
        <v>9015</v>
      </c>
      <c r="K8325" s="4" t="s">
        <v>9012</v>
      </c>
      <c r="L8325">
        <v>55</v>
      </c>
      <c r="M8325" s="4" t="s">
        <v>73</v>
      </c>
      <c r="N8325">
        <v>1987</v>
      </c>
      <c r="O8325">
        <v>405.59</v>
      </c>
      <c r="P8325">
        <v>1179</v>
      </c>
      <c r="Q8325" s="4" t="s">
        <v>91</v>
      </c>
      <c r="R8325" s="4" t="s">
        <v>92</v>
      </c>
    </row>
    <row r="8326" spans="1:18">
      <c r="A8326" s="4" t="s">
        <v>8534</v>
      </c>
      <c r="B8326" s="4" t="s">
        <v>183</v>
      </c>
      <c r="C8326" s="4" t="s">
        <v>177</v>
      </c>
      <c r="D8326" s="4" t="s">
        <v>99</v>
      </c>
      <c r="E8326" s="4" t="s">
        <v>8510</v>
      </c>
      <c r="F8326" s="3"/>
      <c r="G8326" s="3"/>
      <c r="I8326" s="4" t="s">
        <v>9014</v>
      </c>
      <c r="J8326" s="4" t="s">
        <v>9015</v>
      </c>
      <c r="K8326" s="4" t="s">
        <v>9012</v>
      </c>
      <c r="L8326">
        <v>55</v>
      </c>
      <c r="M8326" s="4" t="s">
        <v>33</v>
      </c>
      <c r="N8326">
        <v>2003</v>
      </c>
      <c r="O8326">
        <v>1419.98</v>
      </c>
      <c r="P8326">
        <v>4018</v>
      </c>
      <c r="Q8326" s="4" t="s">
        <v>23</v>
      </c>
      <c r="R8326" s="4" t="s">
        <v>24</v>
      </c>
    </row>
    <row r="8327" spans="1:18">
      <c r="A8327" s="4" t="s">
        <v>8535</v>
      </c>
      <c r="B8327" s="4" t="s">
        <v>183</v>
      </c>
      <c r="C8327" s="4" t="s">
        <v>177</v>
      </c>
      <c r="D8327" s="4" t="s">
        <v>99</v>
      </c>
      <c r="E8327" s="4" t="s">
        <v>8510</v>
      </c>
      <c r="F8327" s="3"/>
      <c r="G8327" s="3"/>
      <c r="I8327" s="4" t="s">
        <v>9014</v>
      </c>
      <c r="J8327" s="4" t="s">
        <v>9015</v>
      </c>
      <c r="K8327" s="4" t="s">
        <v>9012</v>
      </c>
      <c r="L8327">
        <v>55</v>
      </c>
      <c r="M8327" s="4" t="s">
        <v>33</v>
      </c>
      <c r="N8327">
        <v>2003</v>
      </c>
      <c r="O8327">
        <v>1419.98</v>
      </c>
      <c r="P8327">
        <v>4018</v>
      </c>
      <c r="Q8327" s="4" t="s">
        <v>23</v>
      </c>
      <c r="R8327" s="4" t="s">
        <v>24</v>
      </c>
    </row>
    <row r="8328" spans="1:18">
      <c r="A8328" s="4" t="s">
        <v>8536</v>
      </c>
      <c r="B8328" s="4" t="s">
        <v>183</v>
      </c>
      <c r="C8328" s="4" t="s">
        <v>177</v>
      </c>
      <c r="D8328" s="4" t="s">
        <v>105</v>
      </c>
      <c r="E8328" s="4" t="s">
        <v>8510</v>
      </c>
      <c r="F8328" s="3"/>
      <c r="G8328" s="3"/>
      <c r="I8328" s="4" t="s">
        <v>9014</v>
      </c>
      <c r="J8328" s="4" t="s">
        <v>9015</v>
      </c>
      <c r="K8328" s="4" t="s">
        <v>9012</v>
      </c>
      <c r="L8328">
        <v>55</v>
      </c>
      <c r="M8328" s="4" t="s">
        <v>36</v>
      </c>
      <c r="N8328">
        <v>1996</v>
      </c>
      <c r="O8328">
        <v>6354.87</v>
      </c>
      <c r="P8328">
        <v>16780</v>
      </c>
      <c r="Q8328" s="4" t="s">
        <v>23</v>
      </c>
      <c r="R8328" s="4" t="s">
        <v>35</v>
      </c>
    </row>
    <row r="8329" spans="1:18">
      <c r="A8329" s="4" t="s">
        <v>8537</v>
      </c>
      <c r="B8329" s="4" t="s">
        <v>183</v>
      </c>
      <c r="C8329" s="4" t="s">
        <v>177</v>
      </c>
      <c r="D8329" s="4" t="s">
        <v>56</v>
      </c>
      <c r="E8329" s="4" t="s">
        <v>8510</v>
      </c>
      <c r="F8329" s="3"/>
      <c r="G8329" s="3"/>
      <c r="I8329" s="4" t="s">
        <v>9014</v>
      </c>
      <c r="J8329" s="4" t="s">
        <v>9015</v>
      </c>
      <c r="K8329" s="4" t="s">
        <v>9012</v>
      </c>
      <c r="L8329">
        <v>55</v>
      </c>
      <c r="M8329" s="4" t="s">
        <v>55</v>
      </c>
      <c r="N8329">
        <v>1999</v>
      </c>
      <c r="O8329">
        <v>1699.85</v>
      </c>
      <c r="P8329">
        <v>5108</v>
      </c>
      <c r="Q8329" s="4" t="s">
        <v>23</v>
      </c>
      <c r="R8329" s="4" t="s">
        <v>24</v>
      </c>
    </row>
    <row r="8330" spans="1:18">
      <c r="A8330" s="4" t="s">
        <v>8538</v>
      </c>
      <c r="B8330" s="4" t="s">
        <v>183</v>
      </c>
      <c r="C8330" s="4" t="s">
        <v>177</v>
      </c>
      <c r="D8330" s="4" t="s">
        <v>121</v>
      </c>
      <c r="E8330" s="4" t="s">
        <v>8510</v>
      </c>
      <c r="F8330" s="3"/>
      <c r="G8330" s="3"/>
      <c r="I8330" s="4" t="s">
        <v>9014</v>
      </c>
      <c r="J8330" s="4" t="s">
        <v>9015</v>
      </c>
      <c r="K8330" s="4" t="s">
        <v>9012</v>
      </c>
      <c r="L8330">
        <v>55</v>
      </c>
      <c r="M8330" s="4" t="s">
        <v>58</v>
      </c>
      <c r="N8330">
        <v>1993</v>
      </c>
      <c r="O8330">
        <v>646.1</v>
      </c>
      <c r="P8330">
        <v>883</v>
      </c>
      <c r="Q8330" s="4" t="s">
        <v>23</v>
      </c>
      <c r="R8330" s="4" t="s">
        <v>62</v>
      </c>
    </row>
    <row r="8331" spans="1:18">
      <c r="A8331" s="4" t="s">
        <v>8539</v>
      </c>
      <c r="B8331" s="4" t="s">
        <v>183</v>
      </c>
      <c r="C8331" s="4" t="s">
        <v>177</v>
      </c>
      <c r="D8331" s="4" t="s">
        <v>129</v>
      </c>
      <c r="E8331" s="4" t="s">
        <v>8510</v>
      </c>
      <c r="F8331" s="3"/>
      <c r="G8331" s="3"/>
      <c r="I8331" s="4" t="s">
        <v>9014</v>
      </c>
      <c r="J8331" s="4" t="s">
        <v>9015</v>
      </c>
      <c r="K8331" s="4" t="s">
        <v>9012</v>
      </c>
      <c r="L8331">
        <v>55</v>
      </c>
      <c r="M8331" s="4" t="s">
        <v>39</v>
      </c>
      <c r="N8331">
        <v>1992</v>
      </c>
      <c r="O8331">
        <v>324.19</v>
      </c>
      <c r="P8331">
        <v>978</v>
      </c>
      <c r="Q8331" s="4" t="s">
        <v>23</v>
      </c>
      <c r="R8331" s="4" t="s">
        <v>24</v>
      </c>
    </row>
    <row r="8332" spans="1:18">
      <c r="A8332" s="4" t="s">
        <v>8540</v>
      </c>
      <c r="B8332" s="4" t="s">
        <v>183</v>
      </c>
      <c r="C8332" s="4" t="s">
        <v>177</v>
      </c>
      <c r="D8332" s="4" t="s">
        <v>24</v>
      </c>
      <c r="E8332" s="4" t="s">
        <v>8510</v>
      </c>
      <c r="F8332" s="3"/>
      <c r="G8332" s="3"/>
      <c r="I8332" s="4" t="s">
        <v>9014</v>
      </c>
      <c r="J8332" s="4" t="s">
        <v>9015</v>
      </c>
      <c r="K8332" s="4" t="s">
        <v>9012</v>
      </c>
      <c r="L8332">
        <v>55</v>
      </c>
      <c r="M8332" s="4"/>
      <c r="Q8332" s="4"/>
      <c r="R8332" s="4"/>
    </row>
    <row r="8333" spans="1:18">
      <c r="A8333" s="4" t="s">
        <v>8541</v>
      </c>
      <c r="B8333" s="4" t="s">
        <v>183</v>
      </c>
      <c r="C8333" s="4" t="s">
        <v>177</v>
      </c>
      <c r="D8333" s="4" t="s">
        <v>24</v>
      </c>
      <c r="E8333" s="4" t="s">
        <v>8510</v>
      </c>
      <c r="F8333" s="3"/>
      <c r="G8333" s="3"/>
      <c r="I8333" s="4" t="s">
        <v>9014</v>
      </c>
      <c r="J8333" s="4" t="s">
        <v>9015</v>
      </c>
      <c r="K8333" s="4" t="s">
        <v>9012</v>
      </c>
      <c r="L8333">
        <v>55</v>
      </c>
      <c r="M8333" s="4"/>
      <c r="Q8333" s="4"/>
      <c r="R8333" s="4"/>
    </row>
    <row r="8334" spans="1:18">
      <c r="A8334" s="4" t="s">
        <v>8542</v>
      </c>
      <c r="B8334" s="4" t="s">
        <v>183</v>
      </c>
      <c r="C8334" s="4" t="s">
        <v>177</v>
      </c>
      <c r="D8334" s="4" t="s">
        <v>24</v>
      </c>
      <c r="E8334" s="4" t="s">
        <v>8510</v>
      </c>
      <c r="F8334" s="3"/>
      <c r="G8334" s="3"/>
      <c r="I8334" s="4" t="s">
        <v>9014</v>
      </c>
      <c r="J8334" s="4" t="s">
        <v>9015</v>
      </c>
      <c r="K8334" s="4" t="s">
        <v>9012</v>
      </c>
      <c r="L8334">
        <v>55</v>
      </c>
      <c r="M8334" s="4"/>
      <c r="Q8334" s="4"/>
      <c r="R8334" s="4"/>
    </row>
    <row r="8335" spans="1:18">
      <c r="A8335" s="4" t="s">
        <v>8543</v>
      </c>
      <c r="B8335" s="4" t="s">
        <v>183</v>
      </c>
      <c r="C8335" s="4" t="s">
        <v>177</v>
      </c>
      <c r="D8335" s="4" t="s">
        <v>24</v>
      </c>
      <c r="E8335" s="4" t="s">
        <v>8510</v>
      </c>
      <c r="F8335" s="3"/>
      <c r="G8335" s="3"/>
      <c r="I8335" s="4" t="s">
        <v>9014</v>
      </c>
      <c r="J8335" s="4" t="s">
        <v>9015</v>
      </c>
      <c r="K8335" s="4" t="s">
        <v>9012</v>
      </c>
      <c r="L8335">
        <v>55</v>
      </c>
      <c r="M8335" s="4"/>
      <c r="Q8335" s="4"/>
      <c r="R8335" s="4"/>
    </row>
    <row r="8336" spans="1:18">
      <c r="A8336" s="4" t="s">
        <v>8544</v>
      </c>
      <c r="B8336" s="4" t="s">
        <v>183</v>
      </c>
      <c r="C8336" s="4" t="s">
        <v>177</v>
      </c>
      <c r="D8336" s="4" t="s">
        <v>24</v>
      </c>
      <c r="E8336" s="4" t="s">
        <v>8510</v>
      </c>
      <c r="F8336" s="3"/>
      <c r="G8336" s="3"/>
      <c r="I8336" s="4" t="s">
        <v>9014</v>
      </c>
      <c r="J8336" s="4" t="s">
        <v>9015</v>
      </c>
      <c r="K8336" s="4" t="s">
        <v>9012</v>
      </c>
      <c r="L8336">
        <v>55</v>
      </c>
      <c r="M8336" s="4"/>
      <c r="Q8336" s="4"/>
      <c r="R8336" s="4"/>
    </row>
    <row r="8337" spans="1:18">
      <c r="A8337" s="4" t="s">
        <v>8545</v>
      </c>
      <c r="B8337" s="4" t="s">
        <v>183</v>
      </c>
      <c r="C8337" s="4" t="s">
        <v>177</v>
      </c>
      <c r="D8337" s="4" t="s">
        <v>24</v>
      </c>
      <c r="E8337" s="4" t="s">
        <v>8510</v>
      </c>
      <c r="F8337" s="3"/>
      <c r="G8337" s="3"/>
      <c r="I8337" s="4" t="s">
        <v>9014</v>
      </c>
      <c r="J8337" s="4" t="s">
        <v>9015</v>
      </c>
      <c r="K8337" s="4" t="s">
        <v>9012</v>
      </c>
      <c r="L8337">
        <v>55</v>
      </c>
      <c r="M8337" s="4"/>
      <c r="Q8337" s="4"/>
      <c r="R8337" s="4"/>
    </row>
    <row r="8338" spans="1:18">
      <c r="A8338" s="4" t="s">
        <v>8546</v>
      </c>
      <c r="B8338" s="4" t="s">
        <v>183</v>
      </c>
      <c r="C8338" s="4" t="s">
        <v>177</v>
      </c>
      <c r="D8338" s="4" t="s">
        <v>24</v>
      </c>
      <c r="E8338" s="4" t="s">
        <v>8510</v>
      </c>
      <c r="F8338" s="3"/>
      <c r="G8338" s="3"/>
      <c r="I8338" s="4" t="s">
        <v>9014</v>
      </c>
      <c r="J8338" s="4" t="s">
        <v>9015</v>
      </c>
      <c r="K8338" s="4" t="s">
        <v>9012</v>
      </c>
      <c r="L8338">
        <v>55</v>
      </c>
      <c r="M8338" s="4"/>
      <c r="Q8338" s="4"/>
      <c r="R8338" s="4"/>
    </row>
    <row r="8339" spans="1:18">
      <c r="A8339" s="4" t="s">
        <v>8547</v>
      </c>
      <c r="B8339" s="4" t="s">
        <v>183</v>
      </c>
      <c r="C8339" s="4" t="s">
        <v>177</v>
      </c>
      <c r="D8339" s="4" t="s">
        <v>24</v>
      </c>
      <c r="E8339" s="4" t="s">
        <v>8510</v>
      </c>
      <c r="F8339" s="3"/>
      <c r="G8339" s="3"/>
      <c r="I8339" s="4" t="s">
        <v>9014</v>
      </c>
      <c r="J8339" s="4" t="s">
        <v>9015</v>
      </c>
      <c r="K8339" s="4" t="s">
        <v>9012</v>
      </c>
      <c r="L8339">
        <v>55</v>
      </c>
      <c r="M8339" s="4"/>
      <c r="Q8339" s="4"/>
      <c r="R8339" s="4"/>
    </row>
    <row r="8340" spans="1:18">
      <c r="A8340" s="4" t="s">
        <v>8548</v>
      </c>
      <c r="B8340" s="4" t="s">
        <v>183</v>
      </c>
      <c r="C8340" s="4" t="s">
        <v>177</v>
      </c>
      <c r="D8340" s="4" t="s">
        <v>24</v>
      </c>
      <c r="E8340" s="4" t="s">
        <v>8510</v>
      </c>
      <c r="F8340" s="3"/>
      <c r="G8340" s="3"/>
      <c r="I8340" s="4" t="s">
        <v>9014</v>
      </c>
      <c r="J8340" s="4" t="s">
        <v>9015</v>
      </c>
      <c r="K8340" s="4" t="s">
        <v>9012</v>
      </c>
      <c r="L8340">
        <v>55</v>
      </c>
      <c r="M8340" s="4"/>
      <c r="Q8340" s="4"/>
      <c r="R8340" s="4"/>
    </row>
    <row r="8341" spans="1:18">
      <c r="A8341" s="4" t="s">
        <v>8549</v>
      </c>
      <c r="B8341" s="4" t="s">
        <v>183</v>
      </c>
      <c r="C8341" s="4" t="s">
        <v>177</v>
      </c>
      <c r="D8341" s="4" t="s">
        <v>24</v>
      </c>
      <c r="E8341" s="4" t="s">
        <v>8510</v>
      </c>
      <c r="F8341" s="3"/>
      <c r="G8341" s="3"/>
      <c r="I8341" s="4" t="s">
        <v>9014</v>
      </c>
      <c r="J8341" s="4" t="s">
        <v>9015</v>
      </c>
      <c r="K8341" s="4" t="s">
        <v>9012</v>
      </c>
      <c r="L8341">
        <v>55</v>
      </c>
      <c r="M8341" s="4"/>
      <c r="Q8341" s="4"/>
      <c r="R8341" s="4"/>
    </row>
    <row r="8342" spans="1:18">
      <c r="A8342" s="4" t="s">
        <v>8550</v>
      </c>
      <c r="B8342" s="4" t="s">
        <v>183</v>
      </c>
      <c r="C8342" s="4" t="s">
        <v>177</v>
      </c>
      <c r="D8342" s="4" t="s">
        <v>24</v>
      </c>
      <c r="E8342" s="4" t="s">
        <v>8510</v>
      </c>
      <c r="F8342" s="3"/>
      <c r="G8342" s="3"/>
      <c r="I8342" s="4" t="s">
        <v>9014</v>
      </c>
      <c r="J8342" s="4" t="s">
        <v>9015</v>
      </c>
      <c r="K8342" s="4" t="s">
        <v>9012</v>
      </c>
      <c r="L8342">
        <v>55</v>
      </c>
      <c r="M8342" s="4"/>
      <c r="Q8342" s="4"/>
      <c r="R8342" s="4"/>
    </row>
    <row r="8343" spans="1:18">
      <c r="A8343" s="4" t="s">
        <v>8551</v>
      </c>
      <c r="B8343" s="4" t="s">
        <v>183</v>
      </c>
      <c r="C8343" s="4" t="s">
        <v>177</v>
      </c>
      <c r="D8343" s="4" t="s">
        <v>24</v>
      </c>
      <c r="E8343" s="4" t="s">
        <v>8510</v>
      </c>
      <c r="F8343" s="3"/>
      <c r="G8343" s="3"/>
      <c r="I8343" s="4" t="s">
        <v>9014</v>
      </c>
      <c r="J8343" s="4" t="s">
        <v>9015</v>
      </c>
      <c r="K8343" s="4" t="s">
        <v>9012</v>
      </c>
      <c r="L8343">
        <v>55</v>
      </c>
      <c r="M8343" s="4"/>
      <c r="Q8343" s="4"/>
      <c r="R8343" s="4"/>
    </row>
    <row r="8344" spans="1:18">
      <c r="A8344" s="4" t="s">
        <v>8552</v>
      </c>
      <c r="B8344" s="4" t="s">
        <v>183</v>
      </c>
      <c r="C8344" s="4" t="s">
        <v>177</v>
      </c>
      <c r="D8344" s="4" t="s">
        <v>24</v>
      </c>
      <c r="E8344" s="4" t="s">
        <v>8510</v>
      </c>
      <c r="F8344" s="3"/>
      <c r="G8344" s="3"/>
      <c r="I8344" s="4" t="s">
        <v>9014</v>
      </c>
      <c r="J8344" s="4" t="s">
        <v>9015</v>
      </c>
      <c r="K8344" s="4" t="s">
        <v>9012</v>
      </c>
      <c r="L8344">
        <v>55</v>
      </c>
      <c r="M8344" s="4"/>
      <c r="Q8344" s="4"/>
      <c r="R8344" s="4"/>
    </row>
    <row r="8345" spans="1:18">
      <c r="A8345" s="4" t="s">
        <v>8553</v>
      </c>
      <c r="B8345" s="4" t="s">
        <v>183</v>
      </c>
      <c r="C8345" s="4" t="s">
        <v>192</v>
      </c>
      <c r="D8345" s="4" t="s">
        <v>25</v>
      </c>
      <c r="E8345" s="4" t="s">
        <v>8510</v>
      </c>
      <c r="F8345" s="3"/>
      <c r="G8345" s="3"/>
      <c r="I8345" s="4" t="s">
        <v>9014</v>
      </c>
      <c r="J8345" s="4" t="s">
        <v>9015</v>
      </c>
      <c r="K8345" s="4" t="s">
        <v>9012</v>
      </c>
      <c r="L8345">
        <v>3393</v>
      </c>
      <c r="M8345" s="4" t="s">
        <v>26</v>
      </c>
      <c r="N8345">
        <v>1999</v>
      </c>
      <c r="O8345">
        <v>251.41</v>
      </c>
      <c r="P8345">
        <v>495</v>
      </c>
      <c r="Q8345" s="4" t="s">
        <v>23</v>
      </c>
      <c r="R8345" s="4" t="s">
        <v>24</v>
      </c>
    </row>
    <row r="8346" spans="1:18">
      <c r="A8346" s="4" t="s">
        <v>8554</v>
      </c>
      <c r="B8346" s="4" t="s">
        <v>183</v>
      </c>
      <c r="C8346" s="4" t="s">
        <v>192</v>
      </c>
      <c r="D8346" s="4" t="s">
        <v>31</v>
      </c>
      <c r="E8346" s="4" t="s">
        <v>8510</v>
      </c>
      <c r="F8346" s="3"/>
      <c r="G8346" s="3"/>
      <c r="I8346" s="4" t="s">
        <v>9014</v>
      </c>
      <c r="J8346" s="4" t="s">
        <v>9015</v>
      </c>
      <c r="K8346" s="4" t="s">
        <v>9012</v>
      </c>
      <c r="L8346">
        <v>3393</v>
      </c>
      <c r="M8346" s="4" t="s">
        <v>26</v>
      </c>
      <c r="N8346">
        <v>1991</v>
      </c>
      <c r="O8346">
        <v>326.82</v>
      </c>
      <c r="P8346">
        <v>1016</v>
      </c>
      <c r="Q8346" s="4" t="s">
        <v>23</v>
      </c>
      <c r="R8346" s="4" t="s">
        <v>24</v>
      </c>
    </row>
    <row r="8347" spans="1:18">
      <c r="A8347" s="4" t="s">
        <v>8555</v>
      </c>
      <c r="B8347" s="4" t="s">
        <v>183</v>
      </c>
      <c r="C8347" s="4" t="s">
        <v>192</v>
      </c>
      <c r="D8347" s="4" t="s">
        <v>53</v>
      </c>
      <c r="E8347" s="4" t="s">
        <v>8510</v>
      </c>
      <c r="F8347" s="3"/>
      <c r="G8347" s="3"/>
      <c r="I8347" s="4" t="s">
        <v>9014</v>
      </c>
      <c r="J8347" s="4" t="s">
        <v>9015</v>
      </c>
      <c r="K8347" s="4" t="s">
        <v>9012</v>
      </c>
      <c r="L8347">
        <v>3393</v>
      </c>
      <c r="M8347" s="4" t="s">
        <v>33</v>
      </c>
      <c r="N8347">
        <v>1990</v>
      </c>
      <c r="O8347">
        <v>4968.91</v>
      </c>
      <c r="P8347">
        <v>7523</v>
      </c>
      <c r="Q8347" s="4" t="s">
        <v>23</v>
      </c>
      <c r="R8347" s="4" t="s">
        <v>24</v>
      </c>
    </row>
    <row r="8348" spans="1:18">
      <c r="A8348" s="4" t="s">
        <v>8556</v>
      </c>
      <c r="B8348" s="4" t="s">
        <v>183</v>
      </c>
      <c r="C8348" s="4" t="s">
        <v>192</v>
      </c>
      <c r="D8348" s="4" t="s">
        <v>47</v>
      </c>
      <c r="E8348" s="4" t="s">
        <v>8510</v>
      </c>
      <c r="F8348" s="3"/>
      <c r="G8348" s="3"/>
      <c r="I8348" s="4" t="s">
        <v>9014</v>
      </c>
      <c r="J8348" s="4" t="s">
        <v>9015</v>
      </c>
      <c r="K8348" s="4" t="s">
        <v>9012</v>
      </c>
      <c r="L8348">
        <v>3393</v>
      </c>
      <c r="M8348" s="4" t="s">
        <v>46</v>
      </c>
      <c r="N8348">
        <v>1986</v>
      </c>
      <c r="O8348">
        <v>2403.58</v>
      </c>
      <c r="P8348">
        <v>8801</v>
      </c>
      <c r="Q8348" s="4" t="s">
        <v>23</v>
      </c>
      <c r="R8348" s="4" t="s">
        <v>24</v>
      </c>
    </row>
    <row r="8349" spans="1:18">
      <c r="A8349" s="4" t="s">
        <v>8557</v>
      </c>
      <c r="B8349" s="4" t="s">
        <v>183</v>
      </c>
      <c r="C8349" s="4" t="s">
        <v>192</v>
      </c>
      <c r="D8349" s="4" t="s">
        <v>111</v>
      </c>
      <c r="E8349" s="4" t="s">
        <v>8510</v>
      </c>
      <c r="F8349" s="3"/>
      <c r="G8349" s="3"/>
      <c r="I8349" s="4" t="s">
        <v>9014</v>
      </c>
      <c r="J8349" s="4" t="s">
        <v>9015</v>
      </c>
      <c r="K8349" s="4" t="s">
        <v>9012</v>
      </c>
      <c r="L8349">
        <v>3393</v>
      </c>
      <c r="M8349" s="4" t="s">
        <v>33</v>
      </c>
      <c r="N8349">
        <v>1988</v>
      </c>
      <c r="O8349">
        <v>1376.8</v>
      </c>
      <c r="P8349">
        <v>1165</v>
      </c>
      <c r="Q8349" s="4" t="s">
        <v>112</v>
      </c>
      <c r="R8349" s="4" t="s">
        <v>24</v>
      </c>
    </row>
    <row r="8350" spans="1:18">
      <c r="A8350" s="4" t="s">
        <v>8558</v>
      </c>
      <c r="B8350" s="4" t="s">
        <v>183</v>
      </c>
      <c r="C8350" s="4" t="s">
        <v>192</v>
      </c>
      <c r="D8350" s="4" t="s">
        <v>24</v>
      </c>
      <c r="E8350" s="4" t="s">
        <v>8510</v>
      </c>
      <c r="F8350" s="3"/>
      <c r="G8350" s="3"/>
      <c r="I8350" s="4" t="s">
        <v>9014</v>
      </c>
      <c r="J8350" s="4" t="s">
        <v>9015</v>
      </c>
      <c r="K8350" s="4" t="s">
        <v>9012</v>
      </c>
      <c r="L8350">
        <v>3393</v>
      </c>
      <c r="M8350" s="4"/>
      <c r="Q8350" s="4"/>
      <c r="R8350" s="4"/>
    </row>
    <row r="8351" spans="1:18">
      <c r="A8351" s="4" t="s">
        <v>8559</v>
      </c>
      <c r="B8351" s="4" t="s">
        <v>183</v>
      </c>
      <c r="C8351" s="4" t="s">
        <v>192</v>
      </c>
      <c r="D8351" s="4" t="s">
        <v>24</v>
      </c>
      <c r="E8351" s="4" t="s">
        <v>8510</v>
      </c>
      <c r="F8351" s="3"/>
      <c r="G8351" s="3"/>
      <c r="I8351" s="4" t="s">
        <v>9014</v>
      </c>
      <c r="J8351" s="4" t="s">
        <v>9015</v>
      </c>
      <c r="K8351" s="4" t="s">
        <v>9012</v>
      </c>
      <c r="L8351">
        <v>3393</v>
      </c>
      <c r="M8351" s="4"/>
      <c r="Q8351" s="4"/>
      <c r="R8351" s="4"/>
    </row>
    <row r="8352" spans="1:18">
      <c r="A8352" s="4" t="s">
        <v>8560</v>
      </c>
      <c r="B8352" s="4" t="s">
        <v>183</v>
      </c>
      <c r="C8352" s="4" t="s">
        <v>192</v>
      </c>
      <c r="D8352" s="4" t="s">
        <v>24</v>
      </c>
      <c r="E8352" s="4" t="s">
        <v>8510</v>
      </c>
      <c r="F8352" s="3"/>
      <c r="G8352" s="3"/>
      <c r="I8352" s="4" t="s">
        <v>9014</v>
      </c>
      <c r="J8352" s="4" t="s">
        <v>9015</v>
      </c>
      <c r="K8352" s="4" t="s">
        <v>9012</v>
      </c>
      <c r="L8352">
        <v>3393</v>
      </c>
      <c r="M8352" s="4"/>
      <c r="Q8352" s="4"/>
      <c r="R8352" s="4"/>
    </row>
    <row r="8353" spans="1:18">
      <c r="A8353" s="4" t="s">
        <v>8561</v>
      </c>
      <c r="B8353" s="4" t="s">
        <v>183</v>
      </c>
      <c r="C8353" s="4" t="s">
        <v>192</v>
      </c>
      <c r="D8353" s="4" t="s">
        <v>24</v>
      </c>
      <c r="E8353" s="4" t="s">
        <v>8510</v>
      </c>
      <c r="F8353" s="3"/>
      <c r="G8353" s="3"/>
      <c r="I8353" s="4" t="s">
        <v>9014</v>
      </c>
      <c r="J8353" s="4" t="s">
        <v>9015</v>
      </c>
      <c r="K8353" s="4" t="s">
        <v>9012</v>
      </c>
      <c r="L8353">
        <v>3393</v>
      </c>
      <c r="M8353" s="4"/>
      <c r="Q8353" s="4"/>
      <c r="R8353" s="4"/>
    </row>
    <row r="8354" spans="1:18">
      <c r="A8354" s="4" t="s">
        <v>8562</v>
      </c>
      <c r="B8354" s="4" t="s">
        <v>183</v>
      </c>
      <c r="C8354" s="4" t="s">
        <v>192</v>
      </c>
      <c r="D8354" s="4" t="s">
        <v>24</v>
      </c>
      <c r="E8354" s="4" t="s">
        <v>8510</v>
      </c>
      <c r="F8354" s="3"/>
      <c r="G8354" s="3"/>
      <c r="I8354" s="4" t="s">
        <v>9014</v>
      </c>
      <c r="J8354" s="4" t="s">
        <v>9015</v>
      </c>
      <c r="K8354" s="4" t="s">
        <v>9012</v>
      </c>
      <c r="L8354">
        <v>3393</v>
      </c>
      <c r="M8354" s="4"/>
      <c r="Q8354" s="4"/>
      <c r="R8354" s="4"/>
    </row>
    <row r="8355" spans="1:18">
      <c r="A8355" s="4" t="s">
        <v>8563</v>
      </c>
      <c r="B8355" s="4" t="s">
        <v>183</v>
      </c>
      <c r="C8355" s="4" t="s">
        <v>192</v>
      </c>
      <c r="D8355" s="4" t="s">
        <v>24</v>
      </c>
      <c r="E8355" s="4" t="s">
        <v>8510</v>
      </c>
      <c r="F8355" s="3"/>
      <c r="G8355" s="3"/>
      <c r="I8355" s="4" t="s">
        <v>9014</v>
      </c>
      <c r="J8355" s="4" t="s">
        <v>9015</v>
      </c>
      <c r="K8355" s="4" t="s">
        <v>9012</v>
      </c>
      <c r="L8355">
        <v>3393</v>
      </c>
      <c r="M8355" s="4"/>
      <c r="Q8355" s="4"/>
      <c r="R8355" s="4"/>
    </row>
    <row r="8356" spans="1:18">
      <c r="A8356" s="4" t="s">
        <v>8564</v>
      </c>
      <c r="B8356" s="4" t="s">
        <v>183</v>
      </c>
      <c r="C8356" s="4" t="s">
        <v>192</v>
      </c>
      <c r="D8356" s="4" t="s">
        <v>24</v>
      </c>
      <c r="E8356" s="4" t="s">
        <v>8510</v>
      </c>
      <c r="F8356" s="3"/>
      <c r="G8356" s="3"/>
      <c r="I8356" s="4" t="s">
        <v>9014</v>
      </c>
      <c r="J8356" s="4" t="s">
        <v>9015</v>
      </c>
      <c r="K8356" s="4" t="s">
        <v>9012</v>
      </c>
      <c r="L8356">
        <v>3393</v>
      </c>
      <c r="M8356" s="4"/>
      <c r="Q8356" s="4"/>
      <c r="R8356" s="4"/>
    </row>
    <row r="8357" spans="1:18">
      <c r="A8357" s="4" t="s">
        <v>8565</v>
      </c>
      <c r="B8357" s="4" t="s">
        <v>304</v>
      </c>
      <c r="C8357" s="4" t="s">
        <v>179</v>
      </c>
      <c r="D8357" s="4" t="s">
        <v>53</v>
      </c>
      <c r="E8357" s="4" t="s">
        <v>8510</v>
      </c>
      <c r="F8357" s="3"/>
      <c r="G8357" s="3"/>
      <c r="I8357" s="4" t="s">
        <v>9014</v>
      </c>
      <c r="J8357" s="4" t="s">
        <v>9015</v>
      </c>
      <c r="K8357" s="4" t="s">
        <v>9010</v>
      </c>
      <c r="L8357">
        <v>550</v>
      </c>
      <c r="M8357" s="4" t="s">
        <v>33</v>
      </c>
      <c r="N8357">
        <v>1990</v>
      </c>
      <c r="O8357">
        <v>4968.91</v>
      </c>
      <c r="P8357">
        <v>7523</v>
      </c>
      <c r="Q8357" s="4" t="s">
        <v>23</v>
      </c>
      <c r="R8357" s="4" t="s">
        <v>24</v>
      </c>
    </row>
    <row r="8358" spans="1:18">
      <c r="A8358" s="4" t="s">
        <v>8566</v>
      </c>
      <c r="B8358" s="4" t="s">
        <v>304</v>
      </c>
      <c r="C8358" s="4" t="s">
        <v>179</v>
      </c>
      <c r="D8358" s="4" t="s">
        <v>24</v>
      </c>
      <c r="E8358" s="4" t="s">
        <v>8510</v>
      </c>
      <c r="F8358" s="3"/>
      <c r="G8358" s="3"/>
      <c r="I8358" s="4" t="s">
        <v>9014</v>
      </c>
      <c r="J8358" s="4" t="s">
        <v>9015</v>
      </c>
      <c r="K8358" s="4" t="s">
        <v>9010</v>
      </c>
      <c r="L8358">
        <v>550</v>
      </c>
      <c r="M8358" s="4"/>
      <c r="Q8358" s="4"/>
      <c r="R8358" s="4"/>
    </row>
    <row r="8359" spans="1:18">
      <c r="A8359" s="4" t="s">
        <v>8567</v>
      </c>
      <c r="B8359" s="4" t="s">
        <v>304</v>
      </c>
      <c r="C8359" s="4" t="s">
        <v>171</v>
      </c>
      <c r="D8359" s="4" t="s">
        <v>24</v>
      </c>
      <c r="E8359" s="4" t="s">
        <v>8510</v>
      </c>
      <c r="F8359" s="3"/>
      <c r="G8359" s="3"/>
      <c r="I8359" s="4" t="s">
        <v>9014</v>
      </c>
      <c r="J8359" s="4" t="s">
        <v>9015</v>
      </c>
      <c r="K8359" s="4" t="s">
        <v>9010</v>
      </c>
      <c r="L8359">
        <v>1096</v>
      </c>
      <c r="M8359" s="4"/>
      <c r="Q8359" s="4"/>
      <c r="R8359" s="4"/>
    </row>
    <row r="8360" spans="1:18">
      <c r="A8360" s="4" t="s">
        <v>8568</v>
      </c>
      <c r="B8360" s="4" t="s">
        <v>304</v>
      </c>
      <c r="C8360" s="4" t="s">
        <v>171</v>
      </c>
      <c r="D8360" s="4" t="s">
        <v>24</v>
      </c>
      <c r="E8360" s="4" t="s">
        <v>8510</v>
      </c>
      <c r="F8360" s="3"/>
      <c r="G8360" s="3"/>
      <c r="I8360" s="4" t="s">
        <v>9014</v>
      </c>
      <c r="J8360" s="4" t="s">
        <v>9015</v>
      </c>
      <c r="K8360" s="4" t="s">
        <v>9010</v>
      </c>
      <c r="L8360">
        <v>1096</v>
      </c>
      <c r="M8360" s="4"/>
      <c r="Q8360" s="4"/>
      <c r="R8360" s="4"/>
    </row>
    <row r="8361" spans="1:18">
      <c r="A8361" s="4" t="s">
        <v>8569</v>
      </c>
      <c r="B8361" s="4" t="s">
        <v>304</v>
      </c>
      <c r="C8361" s="4" t="s">
        <v>171</v>
      </c>
      <c r="D8361" s="4" t="s">
        <v>24</v>
      </c>
      <c r="E8361" s="4" t="s">
        <v>8510</v>
      </c>
      <c r="F8361" s="3"/>
      <c r="G8361" s="3"/>
      <c r="I8361" s="4" t="s">
        <v>9014</v>
      </c>
      <c r="J8361" s="4" t="s">
        <v>9015</v>
      </c>
      <c r="K8361" s="4" t="s">
        <v>9010</v>
      </c>
      <c r="L8361">
        <v>1096</v>
      </c>
      <c r="M8361" s="4"/>
      <c r="Q8361" s="4"/>
      <c r="R8361" s="4"/>
    </row>
    <row r="8362" spans="1:18">
      <c r="A8362" s="4" t="s">
        <v>8570</v>
      </c>
      <c r="B8362" s="4" t="s">
        <v>304</v>
      </c>
      <c r="C8362" s="4" t="s">
        <v>199</v>
      </c>
      <c r="D8362" s="4" t="s">
        <v>115</v>
      </c>
      <c r="E8362" s="4" t="s">
        <v>8510</v>
      </c>
      <c r="F8362" s="3"/>
      <c r="G8362" s="3"/>
      <c r="I8362" s="4" t="s">
        <v>9014</v>
      </c>
      <c r="J8362" s="4" t="s">
        <v>9015</v>
      </c>
      <c r="K8362" s="4" t="s">
        <v>9010</v>
      </c>
      <c r="L8362">
        <v>5482</v>
      </c>
      <c r="M8362" s="4" t="s">
        <v>46</v>
      </c>
      <c r="N8362">
        <v>2008</v>
      </c>
      <c r="O8362">
        <v>894.37</v>
      </c>
      <c r="P8362">
        <v>1593</v>
      </c>
      <c r="Q8362" s="4" t="s">
        <v>116</v>
      </c>
      <c r="R8362" s="4" t="s">
        <v>24</v>
      </c>
    </row>
    <row r="8363" spans="1:18">
      <c r="A8363" s="4" t="s">
        <v>8571</v>
      </c>
      <c r="B8363" s="4" t="s">
        <v>304</v>
      </c>
      <c r="C8363" s="4" t="s">
        <v>199</v>
      </c>
      <c r="D8363" s="4" t="s">
        <v>24</v>
      </c>
      <c r="E8363" s="4" t="s">
        <v>8510</v>
      </c>
      <c r="F8363" s="3"/>
      <c r="G8363" s="3"/>
      <c r="I8363" s="4" t="s">
        <v>9014</v>
      </c>
      <c r="J8363" s="4" t="s">
        <v>9015</v>
      </c>
      <c r="K8363" s="4" t="s">
        <v>9010</v>
      </c>
      <c r="L8363">
        <v>5482</v>
      </c>
      <c r="M8363" s="4"/>
      <c r="Q8363" s="4"/>
      <c r="R8363" s="4"/>
    </row>
    <row r="8364" spans="1:18">
      <c r="A8364" s="4" t="s">
        <v>8572</v>
      </c>
      <c r="B8364" s="4" t="s">
        <v>304</v>
      </c>
      <c r="C8364" s="4" t="s">
        <v>199</v>
      </c>
      <c r="D8364" s="4" t="s">
        <v>24</v>
      </c>
      <c r="E8364" s="4" t="s">
        <v>8510</v>
      </c>
      <c r="F8364" s="3"/>
      <c r="G8364" s="3"/>
      <c r="I8364" s="4" t="s">
        <v>9014</v>
      </c>
      <c r="J8364" s="4" t="s">
        <v>9015</v>
      </c>
      <c r="K8364" s="4" t="s">
        <v>9010</v>
      </c>
      <c r="L8364">
        <v>5482</v>
      </c>
      <c r="M8364" s="4"/>
      <c r="Q8364" s="4"/>
      <c r="R8364" s="4"/>
    </row>
    <row r="8365" spans="1:18">
      <c r="A8365" s="4" t="s">
        <v>8573</v>
      </c>
      <c r="B8365" s="4" t="s">
        <v>304</v>
      </c>
      <c r="C8365" s="4" t="s">
        <v>199</v>
      </c>
      <c r="D8365" s="4" t="s">
        <v>24</v>
      </c>
      <c r="E8365" s="4" t="s">
        <v>8510</v>
      </c>
      <c r="F8365" s="3"/>
      <c r="G8365" s="3"/>
      <c r="I8365" s="4" t="s">
        <v>9014</v>
      </c>
      <c r="J8365" s="4" t="s">
        <v>9015</v>
      </c>
      <c r="K8365" s="4" t="s">
        <v>9010</v>
      </c>
      <c r="L8365">
        <v>5482</v>
      </c>
      <c r="M8365" s="4"/>
      <c r="Q8365" s="4"/>
      <c r="R8365" s="4"/>
    </row>
    <row r="8366" spans="1:18">
      <c r="A8366" s="4" t="s">
        <v>8574</v>
      </c>
      <c r="B8366" s="4" t="s">
        <v>304</v>
      </c>
      <c r="C8366" s="4" t="s">
        <v>177</v>
      </c>
      <c r="D8366" s="4" t="s">
        <v>27</v>
      </c>
      <c r="E8366" s="4" t="s">
        <v>8510</v>
      </c>
      <c r="F8366" s="3"/>
      <c r="G8366" s="3"/>
      <c r="I8366" s="4" t="s">
        <v>9014</v>
      </c>
      <c r="J8366" s="4" t="s">
        <v>9015</v>
      </c>
      <c r="K8366" s="4" t="s">
        <v>9012</v>
      </c>
      <c r="L8366">
        <v>55</v>
      </c>
      <c r="M8366" s="4" t="s">
        <v>26</v>
      </c>
      <c r="N8366">
        <v>1986</v>
      </c>
      <c r="O8366">
        <v>647.17999999999995</v>
      </c>
      <c r="P8366">
        <v>1185</v>
      </c>
      <c r="Q8366" s="4" t="s">
        <v>28</v>
      </c>
      <c r="R8366" s="4" t="s">
        <v>24</v>
      </c>
    </row>
    <row r="8367" spans="1:18">
      <c r="A8367" s="4" t="s">
        <v>8575</v>
      </c>
      <c r="B8367" s="4" t="s">
        <v>304</v>
      </c>
      <c r="C8367" s="4" t="s">
        <v>177</v>
      </c>
      <c r="D8367" s="4" t="s">
        <v>43</v>
      </c>
      <c r="E8367" s="4" t="s">
        <v>8510</v>
      </c>
      <c r="F8367" s="3"/>
      <c r="G8367" s="3"/>
      <c r="I8367" s="4" t="s">
        <v>9014</v>
      </c>
      <c r="J8367" s="4" t="s">
        <v>9015</v>
      </c>
      <c r="K8367" s="4" t="s">
        <v>9012</v>
      </c>
      <c r="L8367">
        <v>55</v>
      </c>
      <c r="M8367" s="4" t="s">
        <v>9322</v>
      </c>
      <c r="N8367">
        <v>2005</v>
      </c>
      <c r="O8367">
        <v>1520.66</v>
      </c>
      <c r="P8367">
        <v>1806</v>
      </c>
      <c r="Q8367" s="4" t="s">
        <v>23</v>
      </c>
      <c r="R8367" s="4" t="s">
        <v>24</v>
      </c>
    </row>
    <row r="8368" spans="1:18">
      <c r="A8368" s="4" t="s">
        <v>8576</v>
      </c>
      <c r="B8368" s="4" t="s">
        <v>304</v>
      </c>
      <c r="C8368" s="4" t="s">
        <v>177</v>
      </c>
      <c r="D8368" s="4" t="s">
        <v>71</v>
      </c>
      <c r="E8368" s="4" t="s">
        <v>8510</v>
      </c>
      <c r="F8368" s="3"/>
      <c r="G8368" s="3"/>
      <c r="I8368" s="4" t="s">
        <v>9014</v>
      </c>
      <c r="J8368" s="4" t="s">
        <v>9015</v>
      </c>
      <c r="K8368" s="4" t="s">
        <v>9012</v>
      </c>
      <c r="L8368">
        <v>55</v>
      </c>
      <c r="M8368" s="4" t="s">
        <v>46</v>
      </c>
      <c r="N8368">
        <v>2000</v>
      </c>
      <c r="O8368">
        <v>2952.73</v>
      </c>
      <c r="P8368">
        <v>5107</v>
      </c>
      <c r="Q8368" s="4" t="s">
        <v>23</v>
      </c>
      <c r="R8368" s="4" t="s">
        <v>24</v>
      </c>
    </row>
    <row r="8369" spans="1:18">
      <c r="A8369" s="4" t="s">
        <v>8577</v>
      </c>
      <c r="B8369" s="4" t="s">
        <v>304</v>
      </c>
      <c r="C8369" s="4" t="s">
        <v>177</v>
      </c>
      <c r="D8369" s="4" t="s">
        <v>113</v>
      </c>
      <c r="E8369" s="4" t="s">
        <v>8510</v>
      </c>
      <c r="F8369" s="3"/>
      <c r="G8369" s="3"/>
      <c r="I8369" s="4" t="s">
        <v>9014</v>
      </c>
      <c r="J8369" s="4" t="s">
        <v>9015</v>
      </c>
      <c r="K8369" s="4" t="s">
        <v>9012</v>
      </c>
      <c r="L8369">
        <v>55</v>
      </c>
      <c r="M8369" s="4" t="s">
        <v>33</v>
      </c>
      <c r="N8369">
        <v>2000</v>
      </c>
      <c r="O8369">
        <v>167.89</v>
      </c>
      <c r="P8369">
        <v>493</v>
      </c>
      <c r="Q8369" s="4" t="s">
        <v>114</v>
      </c>
      <c r="R8369" s="4" t="s">
        <v>24</v>
      </c>
    </row>
    <row r="8370" spans="1:18">
      <c r="A8370" s="4" t="s">
        <v>8578</v>
      </c>
      <c r="B8370" s="4" t="s">
        <v>304</v>
      </c>
      <c r="C8370" s="4" t="s">
        <v>177</v>
      </c>
      <c r="D8370" s="4" t="s">
        <v>24</v>
      </c>
      <c r="E8370" s="4" t="s">
        <v>8510</v>
      </c>
      <c r="F8370" s="3"/>
      <c r="G8370" s="3"/>
      <c r="I8370" s="4" t="s">
        <v>9014</v>
      </c>
      <c r="J8370" s="4" t="s">
        <v>9015</v>
      </c>
      <c r="K8370" s="4" t="s">
        <v>9012</v>
      </c>
      <c r="L8370">
        <v>55</v>
      </c>
      <c r="M8370" s="4"/>
      <c r="Q8370" s="4"/>
      <c r="R8370" s="4"/>
    </row>
    <row r="8371" spans="1:18">
      <c r="A8371" s="4" t="s">
        <v>8579</v>
      </c>
      <c r="B8371" s="4" t="s">
        <v>304</v>
      </c>
      <c r="C8371" s="4" t="s">
        <v>177</v>
      </c>
      <c r="D8371" s="4" t="s">
        <v>24</v>
      </c>
      <c r="E8371" s="4" t="s">
        <v>8510</v>
      </c>
      <c r="F8371" s="3"/>
      <c r="G8371" s="3"/>
      <c r="I8371" s="4" t="s">
        <v>9014</v>
      </c>
      <c r="J8371" s="4" t="s">
        <v>9015</v>
      </c>
      <c r="K8371" s="4" t="s">
        <v>9012</v>
      </c>
      <c r="L8371">
        <v>55</v>
      </c>
      <c r="M8371" s="4"/>
      <c r="Q8371" s="4"/>
      <c r="R8371" s="4"/>
    </row>
    <row r="8372" spans="1:18">
      <c r="A8372" s="4" t="s">
        <v>8580</v>
      </c>
      <c r="B8372" s="4" t="s">
        <v>304</v>
      </c>
      <c r="C8372" s="4" t="s">
        <v>192</v>
      </c>
      <c r="D8372" s="4" t="s">
        <v>108</v>
      </c>
      <c r="E8372" s="4" t="s">
        <v>8510</v>
      </c>
      <c r="F8372" s="3"/>
      <c r="G8372" s="3"/>
      <c r="I8372" s="4" t="s">
        <v>9014</v>
      </c>
      <c r="J8372" s="4" t="s">
        <v>9015</v>
      </c>
      <c r="K8372" s="4" t="s">
        <v>9012</v>
      </c>
      <c r="L8372">
        <v>3393</v>
      </c>
      <c r="M8372" s="4" t="s">
        <v>33</v>
      </c>
      <c r="N8372">
        <v>1996</v>
      </c>
      <c r="O8372">
        <v>2214.94</v>
      </c>
      <c r="P8372">
        <v>5374</v>
      </c>
      <c r="Q8372" s="4" t="s">
        <v>23</v>
      </c>
      <c r="R8372" s="4" t="s">
        <v>24</v>
      </c>
    </row>
    <row r="8373" spans="1:18">
      <c r="A8373" s="4" t="s">
        <v>8581</v>
      </c>
      <c r="B8373" s="4" t="s">
        <v>304</v>
      </c>
      <c r="C8373" s="4" t="s">
        <v>192</v>
      </c>
      <c r="D8373" s="4" t="s">
        <v>24</v>
      </c>
      <c r="E8373" s="4" t="s">
        <v>8510</v>
      </c>
      <c r="F8373" s="3"/>
      <c r="G8373" s="3"/>
      <c r="I8373" s="4" t="s">
        <v>9014</v>
      </c>
      <c r="J8373" s="4" t="s">
        <v>9015</v>
      </c>
      <c r="K8373" s="4" t="s">
        <v>9012</v>
      </c>
      <c r="L8373">
        <v>3393</v>
      </c>
      <c r="M8373" s="4"/>
      <c r="Q8373" s="4"/>
      <c r="R8373" s="4"/>
    </row>
    <row r="8374" spans="1:18">
      <c r="A8374" s="4" t="s">
        <v>8582</v>
      </c>
      <c r="B8374" s="4" t="s">
        <v>304</v>
      </c>
      <c r="C8374" s="4" t="s">
        <v>192</v>
      </c>
      <c r="D8374" s="4" t="s">
        <v>24</v>
      </c>
      <c r="E8374" s="4" t="s">
        <v>8510</v>
      </c>
      <c r="F8374" s="3"/>
      <c r="G8374" s="3"/>
      <c r="I8374" s="4" t="s">
        <v>9014</v>
      </c>
      <c r="J8374" s="4" t="s">
        <v>9015</v>
      </c>
      <c r="K8374" s="4" t="s">
        <v>9012</v>
      </c>
      <c r="L8374">
        <v>3393</v>
      </c>
      <c r="M8374" s="4"/>
      <c r="Q8374" s="4"/>
      <c r="R8374" s="4"/>
    </row>
    <row r="8375" spans="1:18">
      <c r="A8375" s="4" t="s">
        <v>8583</v>
      </c>
      <c r="B8375" s="4" t="s">
        <v>304</v>
      </c>
      <c r="C8375" s="4" t="s">
        <v>192</v>
      </c>
      <c r="D8375" s="4" t="s">
        <v>24</v>
      </c>
      <c r="E8375" s="4" t="s">
        <v>8510</v>
      </c>
      <c r="F8375" s="3"/>
      <c r="G8375" s="3"/>
      <c r="I8375" s="4" t="s">
        <v>9014</v>
      </c>
      <c r="J8375" s="4" t="s">
        <v>9015</v>
      </c>
      <c r="K8375" s="4" t="s">
        <v>9012</v>
      </c>
      <c r="L8375">
        <v>3393</v>
      </c>
      <c r="M8375" s="4"/>
      <c r="Q8375" s="4"/>
      <c r="R8375" s="4"/>
    </row>
    <row r="8376" spans="1:18">
      <c r="A8376" s="4" t="s">
        <v>8584</v>
      </c>
      <c r="B8376" s="4" t="s">
        <v>304</v>
      </c>
      <c r="C8376" s="4" t="s">
        <v>192</v>
      </c>
      <c r="D8376" s="4" t="s">
        <v>24</v>
      </c>
      <c r="E8376" s="4" t="s">
        <v>8510</v>
      </c>
      <c r="F8376" s="3"/>
      <c r="G8376" s="3"/>
      <c r="I8376" s="4" t="s">
        <v>9014</v>
      </c>
      <c r="J8376" s="4" t="s">
        <v>9015</v>
      </c>
      <c r="K8376" s="4" t="s">
        <v>9012</v>
      </c>
      <c r="L8376">
        <v>3393</v>
      </c>
      <c r="M8376" s="4"/>
      <c r="Q8376" s="4"/>
      <c r="R8376" s="4"/>
    </row>
    <row r="8377" spans="1:18">
      <c r="A8377" s="4" t="s">
        <v>8585</v>
      </c>
      <c r="B8377" s="4" t="s">
        <v>304</v>
      </c>
      <c r="C8377" s="4" t="s">
        <v>192</v>
      </c>
      <c r="D8377" s="4" t="s">
        <v>24</v>
      </c>
      <c r="E8377" s="4" t="s">
        <v>8510</v>
      </c>
      <c r="F8377" s="3"/>
      <c r="G8377" s="3"/>
      <c r="I8377" s="4" t="s">
        <v>9014</v>
      </c>
      <c r="J8377" s="4" t="s">
        <v>9015</v>
      </c>
      <c r="K8377" s="4" t="s">
        <v>9012</v>
      </c>
      <c r="L8377">
        <v>3393</v>
      </c>
      <c r="M8377" s="4"/>
      <c r="Q8377" s="4"/>
      <c r="R8377" s="4"/>
    </row>
    <row r="8378" spans="1:18">
      <c r="A8378" s="4" t="s">
        <v>8586</v>
      </c>
      <c r="B8378" s="4" t="s">
        <v>304</v>
      </c>
      <c r="C8378" s="4" t="s">
        <v>192</v>
      </c>
      <c r="D8378" s="4" t="s">
        <v>24</v>
      </c>
      <c r="E8378" s="4" t="s">
        <v>8510</v>
      </c>
      <c r="F8378" s="3"/>
      <c r="G8378" s="3"/>
      <c r="I8378" s="4" t="s">
        <v>9014</v>
      </c>
      <c r="J8378" s="4" t="s">
        <v>9015</v>
      </c>
      <c r="K8378" s="4" t="s">
        <v>9012</v>
      </c>
      <c r="L8378">
        <v>3393</v>
      </c>
      <c r="M8378" s="4"/>
      <c r="Q8378" s="4"/>
      <c r="R8378" s="4"/>
    </row>
    <row r="8379" spans="1:18">
      <c r="A8379" s="4" t="s">
        <v>8587</v>
      </c>
      <c r="B8379" s="4" t="s">
        <v>304</v>
      </c>
      <c r="C8379" s="4" t="s">
        <v>192</v>
      </c>
      <c r="D8379" s="4" t="s">
        <v>24</v>
      </c>
      <c r="E8379" s="4" t="s">
        <v>8510</v>
      </c>
      <c r="F8379" s="3"/>
      <c r="G8379" s="3"/>
      <c r="I8379" s="4" t="s">
        <v>9014</v>
      </c>
      <c r="J8379" s="4" t="s">
        <v>9015</v>
      </c>
      <c r="K8379" s="4" t="s">
        <v>9012</v>
      </c>
      <c r="L8379">
        <v>3393</v>
      </c>
      <c r="M8379" s="4"/>
      <c r="Q8379" s="4"/>
      <c r="R8379" s="4"/>
    </row>
    <row r="8380" spans="1:18">
      <c r="A8380" s="4" t="s">
        <v>8588</v>
      </c>
      <c r="B8380" s="4" t="s">
        <v>304</v>
      </c>
      <c r="C8380" s="4" t="s">
        <v>192</v>
      </c>
      <c r="D8380" s="4" t="s">
        <v>24</v>
      </c>
      <c r="E8380" s="4" t="s">
        <v>8510</v>
      </c>
      <c r="F8380" s="3"/>
      <c r="G8380" s="3"/>
      <c r="I8380" s="4" t="s">
        <v>9014</v>
      </c>
      <c r="J8380" s="4" t="s">
        <v>9015</v>
      </c>
      <c r="K8380" s="4" t="s">
        <v>9012</v>
      </c>
      <c r="L8380">
        <v>3393</v>
      </c>
      <c r="M8380" s="4"/>
      <c r="Q8380" s="4"/>
      <c r="R8380" s="4"/>
    </row>
    <row r="8381" spans="1:18">
      <c r="A8381" s="4" t="s">
        <v>8589</v>
      </c>
      <c r="B8381" s="4" t="s">
        <v>174</v>
      </c>
      <c r="C8381" s="4" t="s">
        <v>179</v>
      </c>
      <c r="D8381" s="4" t="s">
        <v>50</v>
      </c>
      <c r="E8381" s="4" t="s">
        <v>8510</v>
      </c>
      <c r="F8381" s="3"/>
      <c r="G8381" s="3"/>
      <c r="I8381" s="4" t="s">
        <v>9016</v>
      </c>
      <c r="J8381" s="4" t="s">
        <v>9015</v>
      </c>
      <c r="K8381" s="4" t="s">
        <v>9010</v>
      </c>
      <c r="L8381">
        <v>550</v>
      </c>
      <c r="M8381" s="4" t="s">
        <v>9322</v>
      </c>
      <c r="N8381">
        <v>1992</v>
      </c>
      <c r="O8381">
        <v>1712.68</v>
      </c>
      <c r="P8381">
        <v>3194</v>
      </c>
      <c r="Q8381" s="4" t="s">
        <v>23</v>
      </c>
      <c r="R8381" s="4" t="s">
        <v>21</v>
      </c>
    </row>
    <row r="8382" spans="1:18">
      <c r="A8382" s="4" t="s">
        <v>8590</v>
      </c>
      <c r="B8382" s="4" t="s">
        <v>174</v>
      </c>
      <c r="C8382" s="4" t="s">
        <v>179</v>
      </c>
      <c r="D8382" s="4" t="s">
        <v>83</v>
      </c>
      <c r="E8382" s="4" t="s">
        <v>8510</v>
      </c>
      <c r="F8382" s="3"/>
      <c r="G8382" s="3"/>
      <c r="I8382" s="4" t="s">
        <v>9016</v>
      </c>
      <c r="J8382" s="4" t="s">
        <v>9015</v>
      </c>
      <c r="K8382" s="4" t="s">
        <v>9010</v>
      </c>
      <c r="L8382">
        <v>550</v>
      </c>
      <c r="M8382" s="4" t="s">
        <v>33</v>
      </c>
      <c r="N8382">
        <v>2004</v>
      </c>
      <c r="O8382">
        <v>702.72</v>
      </c>
      <c r="P8382">
        <v>1831</v>
      </c>
      <c r="Q8382" s="4" t="s">
        <v>23</v>
      </c>
      <c r="R8382" s="4" t="s">
        <v>24</v>
      </c>
    </row>
    <row r="8383" spans="1:18">
      <c r="A8383" s="4" t="s">
        <v>8591</v>
      </c>
      <c r="B8383" s="4" t="s">
        <v>174</v>
      </c>
      <c r="C8383" s="4" t="s">
        <v>179</v>
      </c>
      <c r="D8383" s="4" t="s">
        <v>85</v>
      </c>
      <c r="E8383" s="4" t="s">
        <v>8510</v>
      </c>
      <c r="F8383" s="3"/>
      <c r="G8383" s="3"/>
      <c r="I8383" s="4" t="s">
        <v>9016</v>
      </c>
      <c r="J8383" s="4" t="s">
        <v>9015</v>
      </c>
      <c r="K8383" s="4" t="s">
        <v>9010</v>
      </c>
      <c r="L8383">
        <v>550</v>
      </c>
      <c r="M8383" s="4" t="s">
        <v>46</v>
      </c>
      <c r="N8383">
        <v>1985</v>
      </c>
      <c r="O8383">
        <v>375.43</v>
      </c>
      <c r="P8383">
        <v>1190</v>
      </c>
      <c r="Q8383" s="4" t="s">
        <v>23</v>
      </c>
      <c r="R8383" s="4" t="s">
        <v>24</v>
      </c>
    </row>
    <row r="8384" spans="1:18">
      <c r="A8384" s="4" t="s">
        <v>8592</v>
      </c>
      <c r="B8384" s="4" t="s">
        <v>174</v>
      </c>
      <c r="C8384" s="4" t="s">
        <v>179</v>
      </c>
      <c r="D8384" s="4" t="s">
        <v>24</v>
      </c>
      <c r="E8384" s="4" t="s">
        <v>8510</v>
      </c>
      <c r="F8384" s="3"/>
      <c r="G8384" s="3"/>
      <c r="I8384" s="4" t="s">
        <v>9016</v>
      </c>
      <c r="J8384" s="4" t="s">
        <v>9015</v>
      </c>
      <c r="K8384" s="4" t="s">
        <v>9010</v>
      </c>
      <c r="L8384">
        <v>550</v>
      </c>
      <c r="M8384" s="4"/>
      <c r="Q8384" s="4"/>
      <c r="R8384" s="4"/>
    </row>
    <row r="8385" spans="1:18">
      <c r="A8385" s="4" t="s">
        <v>8593</v>
      </c>
      <c r="B8385" s="4" t="s">
        <v>174</v>
      </c>
      <c r="C8385" s="4" t="s">
        <v>179</v>
      </c>
      <c r="D8385" s="4" t="s">
        <v>24</v>
      </c>
      <c r="E8385" s="4" t="s">
        <v>8510</v>
      </c>
      <c r="F8385" s="3"/>
      <c r="G8385" s="3"/>
      <c r="I8385" s="4" t="s">
        <v>9016</v>
      </c>
      <c r="J8385" s="4" t="s">
        <v>9015</v>
      </c>
      <c r="K8385" s="4" t="s">
        <v>9010</v>
      </c>
      <c r="L8385">
        <v>550</v>
      </c>
      <c r="M8385" s="4"/>
      <c r="Q8385" s="4"/>
      <c r="R8385" s="4"/>
    </row>
    <row r="8386" spans="1:18">
      <c r="A8386" s="4" t="s">
        <v>8594</v>
      </c>
      <c r="B8386" s="4" t="s">
        <v>174</v>
      </c>
      <c r="C8386" s="4" t="s">
        <v>179</v>
      </c>
      <c r="D8386" s="4" t="s">
        <v>24</v>
      </c>
      <c r="E8386" s="4" t="s">
        <v>8510</v>
      </c>
      <c r="F8386" s="3"/>
      <c r="G8386" s="3"/>
      <c r="I8386" s="4" t="s">
        <v>9016</v>
      </c>
      <c r="J8386" s="4" t="s">
        <v>9015</v>
      </c>
      <c r="K8386" s="4" t="s">
        <v>9010</v>
      </c>
      <c r="L8386">
        <v>550</v>
      </c>
      <c r="M8386" s="4"/>
      <c r="Q8386" s="4"/>
      <c r="R8386" s="4"/>
    </row>
    <row r="8387" spans="1:18">
      <c r="A8387" s="4" t="s">
        <v>8595</v>
      </c>
      <c r="B8387" s="4" t="s">
        <v>174</v>
      </c>
      <c r="C8387" s="4" t="s">
        <v>179</v>
      </c>
      <c r="D8387" s="4" t="s">
        <v>24</v>
      </c>
      <c r="E8387" s="4" t="s">
        <v>8510</v>
      </c>
      <c r="F8387" s="3"/>
      <c r="G8387" s="3"/>
      <c r="I8387" s="4" t="s">
        <v>9016</v>
      </c>
      <c r="J8387" s="4" t="s">
        <v>9015</v>
      </c>
      <c r="K8387" s="4" t="s">
        <v>9010</v>
      </c>
      <c r="L8387">
        <v>550</v>
      </c>
      <c r="M8387" s="4"/>
      <c r="Q8387" s="4"/>
      <c r="R8387" s="4"/>
    </row>
    <row r="8388" spans="1:18">
      <c r="A8388" s="4" t="s">
        <v>8596</v>
      </c>
      <c r="B8388" s="4" t="s">
        <v>174</v>
      </c>
      <c r="C8388" s="4" t="s">
        <v>179</v>
      </c>
      <c r="D8388" s="4" t="s">
        <v>24</v>
      </c>
      <c r="E8388" s="4" t="s">
        <v>8510</v>
      </c>
      <c r="F8388" s="3"/>
      <c r="G8388" s="3"/>
      <c r="I8388" s="4" t="s">
        <v>9016</v>
      </c>
      <c r="J8388" s="4" t="s">
        <v>9015</v>
      </c>
      <c r="K8388" s="4" t="s">
        <v>9010</v>
      </c>
      <c r="L8388">
        <v>550</v>
      </c>
      <c r="M8388" s="4"/>
      <c r="Q8388" s="4"/>
      <c r="R8388" s="4"/>
    </row>
    <row r="8389" spans="1:18">
      <c r="A8389" s="4" t="s">
        <v>8597</v>
      </c>
      <c r="B8389" s="4" t="s">
        <v>174</v>
      </c>
      <c r="C8389" s="4" t="s">
        <v>179</v>
      </c>
      <c r="D8389" s="4" t="s">
        <v>24</v>
      </c>
      <c r="E8389" s="4" t="s">
        <v>8510</v>
      </c>
      <c r="F8389" s="3"/>
      <c r="G8389" s="3"/>
      <c r="I8389" s="4" t="s">
        <v>9016</v>
      </c>
      <c r="J8389" s="4" t="s">
        <v>9015</v>
      </c>
      <c r="K8389" s="4" t="s">
        <v>9010</v>
      </c>
      <c r="L8389">
        <v>550</v>
      </c>
      <c r="M8389" s="4"/>
      <c r="Q8389" s="4"/>
      <c r="R8389" s="4"/>
    </row>
    <row r="8390" spans="1:18">
      <c r="A8390" s="4" t="s">
        <v>8598</v>
      </c>
      <c r="B8390" s="4" t="s">
        <v>174</v>
      </c>
      <c r="C8390" s="4" t="s">
        <v>171</v>
      </c>
      <c r="D8390" s="4" t="s">
        <v>21</v>
      </c>
      <c r="E8390" s="4" t="s">
        <v>8510</v>
      </c>
      <c r="F8390" s="3"/>
      <c r="G8390" s="3"/>
      <c r="I8390" s="4" t="s">
        <v>9016</v>
      </c>
      <c r="J8390" s="4" t="s">
        <v>9015</v>
      </c>
      <c r="K8390" s="4" t="s">
        <v>9010</v>
      </c>
      <c r="L8390">
        <v>1096</v>
      </c>
      <c r="M8390" s="4" t="s">
        <v>9322</v>
      </c>
      <c r="N8390">
        <v>1996</v>
      </c>
      <c r="O8390">
        <v>1100.04</v>
      </c>
      <c r="P8390">
        <v>2822</v>
      </c>
      <c r="Q8390" s="4" t="s">
        <v>23</v>
      </c>
      <c r="R8390" s="4" t="s">
        <v>24</v>
      </c>
    </row>
    <row r="8391" spans="1:18">
      <c r="A8391" s="4" t="s">
        <v>8599</v>
      </c>
      <c r="B8391" s="4" t="s">
        <v>174</v>
      </c>
      <c r="C8391" s="4" t="s">
        <v>171</v>
      </c>
      <c r="D8391" s="4" t="s">
        <v>54</v>
      </c>
      <c r="E8391" s="4" t="s">
        <v>8510</v>
      </c>
      <c r="F8391" s="3"/>
      <c r="G8391" s="3"/>
      <c r="I8391" s="4" t="s">
        <v>9016</v>
      </c>
      <c r="J8391" s="4" t="s">
        <v>9015</v>
      </c>
      <c r="K8391" s="4" t="s">
        <v>9010</v>
      </c>
      <c r="L8391">
        <v>1096</v>
      </c>
      <c r="M8391" s="4" t="s">
        <v>55</v>
      </c>
      <c r="N8391">
        <v>1995</v>
      </c>
      <c r="O8391">
        <v>1825.82</v>
      </c>
      <c r="P8391">
        <v>5595</v>
      </c>
      <c r="Q8391" s="4" t="s">
        <v>23</v>
      </c>
      <c r="R8391" s="4" t="s">
        <v>56</v>
      </c>
    </row>
    <row r="8392" spans="1:18">
      <c r="A8392" s="4" t="s">
        <v>8600</v>
      </c>
      <c r="B8392" s="4" t="s">
        <v>174</v>
      </c>
      <c r="C8392" s="4" t="s">
        <v>171</v>
      </c>
      <c r="D8392" s="4" t="s">
        <v>125</v>
      </c>
      <c r="E8392" s="4" t="s">
        <v>8510</v>
      </c>
      <c r="F8392" s="3"/>
      <c r="G8392" s="3"/>
      <c r="I8392" s="4" t="s">
        <v>9016</v>
      </c>
      <c r="J8392" s="4" t="s">
        <v>9015</v>
      </c>
      <c r="K8392" s="4" t="s">
        <v>9010</v>
      </c>
      <c r="L8392">
        <v>1096</v>
      </c>
      <c r="M8392" s="4" t="s">
        <v>33</v>
      </c>
      <c r="N8392">
        <v>2005</v>
      </c>
      <c r="O8392">
        <v>2261.0500000000002</v>
      </c>
      <c r="P8392">
        <v>3851</v>
      </c>
      <c r="Q8392" s="4" t="s">
        <v>23</v>
      </c>
      <c r="R8392" s="4" t="s">
        <v>24</v>
      </c>
    </row>
    <row r="8393" spans="1:18">
      <c r="A8393" s="4" t="s">
        <v>8601</v>
      </c>
      <c r="B8393" s="4" t="s">
        <v>174</v>
      </c>
      <c r="C8393" s="4" t="s">
        <v>171</v>
      </c>
      <c r="D8393" s="4" t="s">
        <v>24</v>
      </c>
      <c r="E8393" s="4" t="s">
        <v>8510</v>
      </c>
      <c r="F8393" s="3"/>
      <c r="G8393" s="3"/>
      <c r="I8393" s="4" t="s">
        <v>9016</v>
      </c>
      <c r="J8393" s="4" t="s">
        <v>9015</v>
      </c>
      <c r="K8393" s="4" t="s">
        <v>9010</v>
      </c>
      <c r="L8393">
        <v>1096</v>
      </c>
      <c r="M8393" s="4"/>
      <c r="Q8393" s="4"/>
      <c r="R8393" s="4"/>
    </row>
    <row r="8394" spans="1:18">
      <c r="A8394" s="4" t="s">
        <v>8602</v>
      </c>
      <c r="B8394" s="4" t="s">
        <v>174</v>
      </c>
      <c r="C8394" s="4" t="s">
        <v>171</v>
      </c>
      <c r="D8394" s="4" t="s">
        <v>24</v>
      </c>
      <c r="E8394" s="4" t="s">
        <v>8510</v>
      </c>
      <c r="F8394" s="3"/>
      <c r="G8394" s="3"/>
      <c r="I8394" s="4" t="s">
        <v>9016</v>
      </c>
      <c r="J8394" s="4" t="s">
        <v>9015</v>
      </c>
      <c r="K8394" s="4" t="s">
        <v>9010</v>
      </c>
      <c r="L8394">
        <v>1096</v>
      </c>
      <c r="M8394" s="4"/>
      <c r="Q8394" s="4"/>
      <c r="R8394" s="4"/>
    </row>
    <row r="8395" spans="1:18">
      <c r="A8395" s="4" t="s">
        <v>8603</v>
      </c>
      <c r="B8395" s="4" t="s">
        <v>174</v>
      </c>
      <c r="C8395" s="4" t="s">
        <v>171</v>
      </c>
      <c r="D8395" s="4" t="s">
        <v>24</v>
      </c>
      <c r="E8395" s="4" t="s">
        <v>8510</v>
      </c>
      <c r="F8395" s="3"/>
      <c r="G8395" s="3"/>
      <c r="I8395" s="4" t="s">
        <v>9016</v>
      </c>
      <c r="J8395" s="4" t="s">
        <v>9015</v>
      </c>
      <c r="K8395" s="4" t="s">
        <v>9010</v>
      </c>
      <c r="L8395">
        <v>1096</v>
      </c>
      <c r="M8395" s="4"/>
      <c r="Q8395" s="4"/>
      <c r="R8395" s="4"/>
    </row>
    <row r="8396" spans="1:18">
      <c r="A8396" s="4" t="s">
        <v>8604</v>
      </c>
      <c r="B8396" s="4" t="s">
        <v>174</v>
      </c>
      <c r="C8396" s="4" t="s">
        <v>171</v>
      </c>
      <c r="D8396" s="4" t="s">
        <v>24</v>
      </c>
      <c r="E8396" s="4" t="s">
        <v>8510</v>
      </c>
      <c r="F8396" s="3"/>
      <c r="G8396" s="3"/>
      <c r="I8396" s="4" t="s">
        <v>9016</v>
      </c>
      <c r="J8396" s="4" t="s">
        <v>9015</v>
      </c>
      <c r="K8396" s="4" t="s">
        <v>9010</v>
      </c>
      <c r="L8396">
        <v>1096</v>
      </c>
      <c r="M8396" s="4"/>
      <c r="Q8396" s="4"/>
      <c r="R8396" s="4"/>
    </row>
    <row r="8397" spans="1:18">
      <c r="A8397" s="4" t="s">
        <v>8605</v>
      </c>
      <c r="B8397" s="4" t="s">
        <v>174</v>
      </c>
      <c r="C8397" s="4" t="s">
        <v>171</v>
      </c>
      <c r="D8397" s="4" t="s">
        <v>24</v>
      </c>
      <c r="E8397" s="4" t="s">
        <v>8510</v>
      </c>
      <c r="F8397" s="3"/>
      <c r="G8397" s="3"/>
      <c r="I8397" s="4" t="s">
        <v>9016</v>
      </c>
      <c r="J8397" s="4" t="s">
        <v>9015</v>
      </c>
      <c r="K8397" s="4" t="s">
        <v>9010</v>
      </c>
      <c r="L8397">
        <v>1096</v>
      </c>
      <c r="M8397" s="4"/>
      <c r="Q8397" s="4"/>
      <c r="R8397" s="4"/>
    </row>
    <row r="8398" spans="1:18">
      <c r="A8398" s="4" t="s">
        <v>8606</v>
      </c>
      <c r="B8398" s="4" t="s">
        <v>174</v>
      </c>
      <c r="C8398" s="4" t="s">
        <v>171</v>
      </c>
      <c r="D8398" s="4" t="s">
        <v>24</v>
      </c>
      <c r="E8398" s="4" t="s">
        <v>8510</v>
      </c>
      <c r="F8398" s="3"/>
      <c r="G8398" s="3"/>
      <c r="I8398" s="4" t="s">
        <v>9016</v>
      </c>
      <c r="J8398" s="4" t="s">
        <v>9015</v>
      </c>
      <c r="K8398" s="4" t="s">
        <v>9010</v>
      </c>
      <c r="L8398">
        <v>1096</v>
      </c>
      <c r="M8398" s="4"/>
      <c r="Q8398" s="4"/>
      <c r="R8398" s="4"/>
    </row>
    <row r="8399" spans="1:18">
      <c r="A8399" s="4" t="s">
        <v>8607</v>
      </c>
      <c r="B8399" s="4" t="s">
        <v>174</v>
      </c>
      <c r="C8399" s="4" t="s">
        <v>171</v>
      </c>
      <c r="D8399" s="4" t="s">
        <v>24</v>
      </c>
      <c r="E8399" s="4" t="s">
        <v>8510</v>
      </c>
      <c r="F8399" s="3"/>
      <c r="G8399" s="3"/>
      <c r="I8399" s="4" t="s">
        <v>9016</v>
      </c>
      <c r="J8399" s="4" t="s">
        <v>9015</v>
      </c>
      <c r="K8399" s="4" t="s">
        <v>9010</v>
      </c>
      <c r="L8399">
        <v>1096</v>
      </c>
      <c r="M8399" s="4"/>
      <c r="Q8399" s="4"/>
      <c r="R8399" s="4"/>
    </row>
    <row r="8400" spans="1:18">
      <c r="A8400" s="4" t="s">
        <v>8608</v>
      </c>
      <c r="B8400" s="4" t="s">
        <v>174</v>
      </c>
      <c r="C8400" s="4" t="s">
        <v>171</v>
      </c>
      <c r="D8400" s="4" t="s">
        <v>24</v>
      </c>
      <c r="E8400" s="4" t="s">
        <v>8510</v>
      </c>
      <c r="F8400" s="3"/>
      <c r="G8400" s="3"/>
      <c r="I8400" s="4" t="s">
        <v>9016</v>
      </c>
      <c r="J8400" s="4" t="s">
        <v>9015</v>
      </c>
      <c r="K8400" s="4" t="s">
        <v>9010</v>
      </c>
      <c r="L8400">
        <v>1096</v>
      </c>
      <c r="M8400" s="4"/>
      <c r="Q8400" s="4"/>
      <c r="R8400" s="4"/>
    </row>
    <row r="8401" spans="1:18">
      <c r="A8401" s="4" t="s">
        <v>8609</v>
      </c>
      <c r="B8401" s="4" t="s">
        <v>174</v>
      </c>
      <c r="C8401" s="4" t="s">
        <v>171</v>
      </c>
      <c r="D8401" s="4" t="s">
        <v>24</v>
      </c>
      <c r="E8401" s="4" t="s">
        <v>8510</v>
      </c>
      <c r="F8401" s="3"/>
      <c r="G8401" s="3"/>
      <c r="I8401" s="4" t="s">
        <v>9016</v>
      </c>
      <c r="J8401" s="4" t="s">
        <v>9015</v>
      </c>
      <c r="K8401" s="4" t="s">
        <v>9010</v>
      </c>
      <c r="L8401">
        <v>1096</v>
      </c>
      <c r="M8401" s="4"/>
      <c r="Q8401" s="4"/>
      <c r="R8401" s="4"/>
    </row>
    <row r="8402" spans="1:18">
      <c r="A8402" s="4" t="s">
        <v>8610</v>
      </c>
      <c r="B8402" s="4" t="s">
        <v>174</v>
      </c>
      <c r="C8402" s="4" t="s">
        <v>171</v>
      </c>
      <c r="D8402" s="4" t="s">
        <v>24</v>
      </c>
      <c r="E8402" s="4" t="s">
        <v>8510</v>
      </c>
      <c r="F8402" s="3"/>
      <c r="G8402" s="3"/>
      <c r="I8402" s="4" t="s">
        <v>9016</v>
      </c>
      <c r="J8402" s="4" t="s">
        <v>9015</v>
      </c>
      <c r="K8402" s="4" t="s">
        <v>9010</v>
      </c>
      <c r="L8402">
        <v>1096</v>
      </c>
      <c r="M8402" s="4"/>
      <c r="Q8402" s="4"/>
      <c r="R8402" s="4"/>
    </row>
    <row r="8403" spans="1:18">
      <c r="A8403" s="4" t="s">
        <v>8611</v>
      </c>
      <c r="B8403" s="4" t="s">
        <v>174</v>
      </c>
      <c r="C8403" s="4" t="s">
        <v>171</v>
      </c>
      <c r="D8403" s="4" t="s">
        <v>24</v>
      </c>
      <c r="E8403" s="4" t="s">
        <v>8510</v>
      </c>
      <c r="F8403" s="3"/>
      <c r="G8403" s="3"/>
      <c r="I8403" s="4" t="s">
        <v>9016</v>
      </c>
      <c r="J8403" s="4" t="s">
        <v>9015</v>
      </c>
      <c r="K8403" s="4" t="s">
        <v>9010</v>
      </c>
      <c r="L8403">
        <v>1096</v>
      </c>
      <c r="M8403" s="4"/>
      <c r="Q8403" s="4"/>
      <c r="R8403" s="4"/>
    </row>
    <row r="8404" spans="1:18">
      <c r="A8404" s="4" t="s">
        <v>8612</v>
      </c>
      <c r="B8404" s="4" t="s">
        <v>174</v>
      </c>
      <c r="C8404" s="4" t="s">
        <v>171</v>
      </c>
      <c r="D8404" s="4" t="s">
        <v>24</v>
      </c>
      <c r="E8404" s="4" t="s">
        <v>8510</v>
      </c>
      <c r="F8404" s="3"/>
      <c r="G8404" s="3"/>
      <c r="I8404" s="4" t="s">
        <v>9016</v>
      </c>
      <c r="J8404" s="4" t="s">
        <v>9015</v>
      </c>
      <c r="K8404" s="4" t="s">
        <v>9010</v>
      </c>
      <c r="L8404">
        <v>1096</v>
      </c>
      <c r="M8404" s="4"/>
      <c r="Q8404" s="4"/>
      <c r="R8404" s="4"/>
    </row>
    <row r="8405" spans="1:18">
      <c r="A8405" s="4" t="s">
        <v>8613</v>
      </c>
      <c r="B8405" s="4" t="s">
        <v>174</v>
      </c>
      <c r="C8405" s="4" t="s">
        <v>171</v>
      </c>
      <c r="D8405" s="4" t="s">
        <v>24</v>
      </c>
      <c r="E8405" s="4" t="s">
        <v>8510</v>
      </c>
      <c r="F8405" s="3"/>
      <c r="G8405" s="3"/>
      <c r="I8405" s="4" t="s">
        <v>9016</v>
      </c>
      <c r="J8405" s="4" t="s">
        <v>9015</v>
      </c>
      <c r="K8405" s="4" t="s">
        <v>9010</v>
      </c>
      <c r="L8405">
        <v>1096</v>
      </c>
      <c r="M8405" s="4"/>
      <c r="Q8405" s="4"/>
      <c r="R8405" s="4"/>
    </row>
    <row r="8406" spans="1:18">
      <c r="A8406" s="4" t="s">
        <v>8614</v>
      </c>
      <c r="B8406" s="4" t="s">
        <v>174</v>
      </c>
      <c r="C8406" s="4" t="s">
        <v>171</v>
      </c>
      <c r="D8406" s="4" t="s">
        <v>24</v>
      </c>
      <c r="E8406" s="4" t="s">
        <v>8510</v>
      </c>
      <c r="F8406" s="3"/>
      <c r="G8406" s="3"/>
      <c r="I8406" s="4" t="s">
        <v>9016</v>
      </c>
      <c r="J8406" s="4" t="s">
        <v>9015</v>
      </c>
      <c r="K8406" s="4" t="s">
        <v>9010</v>
      </c>
      <c r="L8406">
        <v>1096</v>
      </c>
      <c r="M8406" s="4"/>
      <c r="Q8406" s="4"/>
      <c r="R8406" s="4"/>
    </row>
    <row r="8407" spans="1:18">
      <c r="A8407" s="4" t="s">
        <v>8615</v>
      </c>
      <c r="B8407" s="4" t="s">
        <v>174</v>
      </c>
      <c r="C8407" s="4" t="s">
        <v>171</v>
      </c>
      <c r="D8407" s="4" t="s">
        <v>24</v>
      </c>
      <c r="E8407" s="4" t="s">
        <v>8510</v>
      </c>
      <c r="F8407" s="3"/>
      <c r="G8407" s="3"/>
      <c r="I8407" s="4" t="s">
        <v>9016</v>
      </c>
      <c r="J8407" s="4" t="s">
        <v>9015</v>
      </c>
      <c r="K8407" s="4" t="s">
        <v>9010</v>
      </c>
      <c r="L8407">
        <v>1096</v>
      </c>
      <c r="M8407" s="4"/>
      <c r="Q8407" s="4"/>
      <c r="R8407" s="4"/>
    </row>
    <row r="8408" spans="1:18">
      <c r="A8408" s="4" t="s">
        <v>8616</v>
      </c>
      <c r="B8408" s="4" t="s">
        <v>174</v>
      </c>
      <c r="C8408" s="4" t="s">
        <v>171</v>
      </c>
      <c r="D8408" s="4" t="s">
        <v>24</v>
      </c>
      <c r="E8408" s="4" t="s">
        <v>8510</v>
      </c>
      <c r="F8408" s="3"/>
      <c r="G8408" s="3"/>
      <c r="I8408" s="4" t="s">
        <v>9016</v>
      </c>
      <c r="J8408" s="4" t="s">
        <v>9015</v>
      </c>
      <c r="K8408" s="4" t="s">
        <v>9010</v>
      </c>
      <c r="L8408">
        <v>1096</v>
      </c>
      <c r="M8408" s="4"/>
      <c r="Q8408" s="4"/>
      <c r="R8408" s="4"/>
    </row>
    <row r="8409" spans="1:18">
      <c r="A8409" s="4" t="s">
        <v>8617</v>
      </c>
      <c r="B8409" s="4" t="s">
        <v>174</v>
      </c>
      <c r="C8409" s="4" t="s">
        <v>171</v>
      </c>
      <c r="D8409" s="4" t="s">
        <v>24</v>
      </c>
      <c r="E8409" s="4" t="s">
        <v>8510</v>
      </c>
      <c r="F8409" s="3"/>
      <c r="G8409" s="3"/>
      <c r="I8409" s="4" t="s">
        <v>9016</v>
      </c>
      <c r="J8409" s="4" t="s">
        <v>9015</v>
      </c>
      <c r="K8409" s="4" t="s">
        <v>9010</v>
      </c>
      <c r="L8409">
        <v>1096</v>
      </c>
      <c r="M8409" s="4"/>
      <c r="Q8409" s="4"/>
      <c r="R8409" s="4"/>
    </row>
    <row r="8410" spans="1:18">
      <c r="A8410" s="4" t="s">
        <v>8618</v>
      </c>
      <c r="B8410" s="4" t="s">
        <v>174</v>
      </c>
      <c r="C8410" s="4" t="s">
        <v>171</v>
      </c>
      <c r="D8410" s="4" t="s">
        <v>24</v>
      </c>
      <c r="E8410" s="4" t="s">
        <v>8510</v>
      </c>
      <c r="F8410" s="3"/>
      <c r="G8410" s="3"/>
      <c r="I8410" s="4" t="s">
        <v>9016</v>
      </c>
      <c r="J8410" s="4" t="s">
        <v>9015</v>
      </c>
      <c r="K8410" s="4" t="s">
        <v>9010</v>
      </c>
      <c r="L8410">
        <v>1096</v>
      </c>
      <c r="M8410" s="4"/>
      <c r="Q8410" s="4"/>
      <c r="R8410" s="4"/>
    </row>
    <row r="8411" spans="1:18">
      <c r="A8411" s="4" t="s">
        <v>8619</v>
      </c>
      <c r="B8411" s="4" t="s">
        <v>174</v>
      </c>
      <c r="C8411" s="4" t="s">
        <v>199</v>
      </c>
      <c r="D8411" s="4" t="s">
        <v>59</v>
      </c>
      <c r="E8411" s="4" t="s">
        <v>8510</v>
      </c>
      <c r="F8411" s="3"/>
      <c r="G8411" s="3"/>
      <c r="I8411" s="4" t="s">
        <v>9016</v>
      </c>
      <c r="J8411" s="4" t="s">
        <v>9015</v>
      </c>
      <c r="K8411" s="4" t="s">
        <v>9010</v>
      </c>
      <c r="L8411">
        <v>5482</v>
      </c>
      <c r="M8411" s="4" t="s">
        <v>60</v>
      </c>
      <c r="N8411">
        <v>1988</v>
      </c>
      <c r="O8411">
        <v>2059.9</v>
      </c>
      <c r="P8411">
        <v>3644</v>
      </c>
      <c r="Q8411" s="4" t="s">
        <v>23</v>
      </c>
      <c r="R8411" s="4" t="s">
        <v>24</v>
      </c>
    </row>
    <row r="8412" spans="1:18">
      <c r="A8412" s="4" t="s">
        <v>8620</v>
      </c>
      <c r="B8412" s="4" t="s">
        <v>174</v>
      </c>
      <c r="C8412" s="4" t="s">
        <v>199</v>
      </c>
      <c r="D8412" s="4" t="s">
        <v>72</v>
      </c>
      <c r="E8412" s="4" t="s">
        <v>8510</v>
      </c>
      <c r="F8412" s="3"/>
      <c r="G8412" s="3"/>
      <c r="I8412" s="4" t="s">
        <v>9016</v>
      </c>
      <c r="J8412" s="4" t="s">
        <v>9015</v>
      </c>
      <c r="K8412" s="4" t="s">
        <v>9010</v>
      </c>
      <c r="L8412">
        <v>5482</v>
      </c>
      <c r="M8412" s="4" t="s">
        <v>73</v>
      </c>
      <c r="N8412">
        <v>2003</v>
      </c>
      <c r="O8412">
        <v>692.19</v>
      </c>
      <c r="P8412">
        <v>1922</v>
      </c>
      <c r="Q8412" s="4" t="s">
        <v>23</v>
      </c>
      <c r="R8412" s="4" t="s">
        <v>24</v>
      </c>
    </row>
    <row r="8413" spans="1:18">
      <c r="A8413" s="4" t="s">
        <v>8621</v>
      </c>
      <c r="B8413" s="4" t="s">
        <v>174</v>
      </c>
      <c r="C8413" s="4" t="s">
        <v>199</v>
      </c>
      <c r="D8413" s="4" t="s">
        <v>75</v>
      </c>
      <c r="E8413" s="4" t="s">
        <v>8510</v>
      </c>
      <c r="F8413" s="3"/>
      <c r="G8413" s="3"/>
      <c r="I8413" s="4" t="s">
        <v>9016</v>
      </c>
      <c r="J8413" s="4" t="s">
        <v>9015</v>
      </c>
      <c r="K8413" s="4" t="s">
        <v>9010</v>
      </c>
      <c r="L8413">
        <v>5482</v>
      </c>
      <c r="M8413" s="4" t="s">
        <v>73</v>
      </c>
      <c r="N8413">
        <v>1982</v>
      </c>
      <c r="O8413">
        <v>792.46</v>
      </c>
      <c r="P8413">
        <v>1299</v>
      </c>
      <c r="Q8413" s="4" t="s">
        <v>23</v>
      </c>
      <c r="R8413" s="4" t="s">
        <v>24</v>
      </c>
    </row>
    <row r="8414" spans="1:18">
      <c r="A8414" s="4" t="s">
        <v>8622</v>
      </c>
      <c r="B8414" s="4" t="s">
        <v>174</v>
      </c>
      <c r="C8414" s="4" t="s">
        <v>199</v>
      </c>
      <c r="D8414" s="4" t="s">
        <v>126</v>
      </c>
      <c r="E8414" s="4" t="s">
        <v>8510</v>
      </c>
      <c r="F8414" s="3"/>
      <c r="G8414" s="3"/>
      <c r="I8414" s="4" t="s">
        <v>9016</v>
      </c>
      <c r="J8414" s="4" t="s">
        <v>9015</v>
      </c>
      <c r="K8414" s="4" t="s">
        <v>9010</v>
      </c>
      <c r="L8414">
        <v>5482</v>
      </c>
      <c r="M8414" s="4" t="s">
        <v>33</v>
      </c>
      <c r="N8414">
        <v>2010</v>
      </c>
      <c r="O8414">
        <v>71.12</v>
      </c>
      <c r="P8414">
        <v>144</v>
      </c>
      <c r="Q8414" s="4" t="s">
        <v>23</v>
      </c>
      <c r="R8414" s="4" t="s">
        <v>24</v>
      </c>
    </row>
    <row r="8415" spans="1:18">
      <c r="A8415" s="4" t="s">
        <v>8623</v>
      </c>
      <c r="B8415" s="4" t="s">
        <v>174</v>
      </c>
      <c r="C8415" s="4" t="s">
        <v>199</v>
      </c>
      <c r="D8415" s="4" t="s">
        <v>24</v>
      </c>
      <c r="E8415" s="4" t="s">
        <v>8510</v>
      </c>
      <c r="F8415" s="3"/>
      <c r="G8415" s="3"/>
      <c r="I8415" s="4" t="s">
        <v>9016</v>
      </c>
      <c r="J8415" s="4" t="s">
        <v>9015</v>
      </c>
      <c r="K8415" s="4" t="s">
        <v>9010</v>
      </c>
      <c r="L8415">
        <v>5482</v>
      </c>
      <c r="M8415" s="4"/>
      <c r="Q8415" s="4"/>
      <c r="R8415" s="4"/>
    </row>
    <row r="8416" spans="1:18">
      <c r="A8416" s="4" t="s">
        <v>8624</v>
      </c>
      <c r="B8416" s="4" t="s">
        <v>174</v>
      </c>
      <c r="C8416" s="4" t="s">
        <v>199</v>
      </c>
      <c r="D8416" s="4" t="s">
        <v>24</v>
      </c>
      <c r="E8416" s="4" t="s">
        <v>8510</v>
      </c>
      <c r="F8416" s="3"/>
      <c r="G8416" s="3"/>
      <c r="I8416" s="4" t="s">
        <v>9016</v>
      </c>
      <c r="J8416" s="4" t="s">
        <v>9015</v>
      </c>
      <c r="K8416" s="4" t="s">
        <v>9010</v>
      </c>
      <c r="L8416">
        <v>5482</v>
      </c>
      <c r="M8416" s="4"/>
      <c r="Q8416" s="4"/>
      <c r="R8416" s="4"/>
    </row>
    <row r="8417" spans="1:18">
      <c r="A8417" s="4" t="s">
        <v>8625</v>
      </c>
      <c r="B8417" s="4" t="s">
        <v>174</v>
      </c>
      <c r="C8417" s="4" t="s">
        <v>199</v>
      </c>
      <c r="D8417" s="4" t="s">
        <v>24</v>
      </c>
      <c r="E8417" s="4" t="s">
        <v>8510</v>
      </c>
      <c r="F8417" s="3"/>
      <c r="G8417" s="3"/>
      <c r="I8417" s="4" t="s">
        <v>9016</v>
      </c>
      <c r="J8417" s="4" t="s">
        <v>9015</v>
      </c>
      <c r="K8417" s="4" t="s">
        <v>9010</v>
      </c>
      <c r="L8417">
        <v>5482</v>
      </c>
      <c r="M8417" s="4"/>
      <c r="Q8417" s="4"/>
      <c r="R8417" s="4"/>
    </row>
    <row r="8418" spans="1:18">
      <c r="A8418" s="4" t="s">
        <v>8626</v>
      </c>
      <c r="B8418" s="4" t="s">
        <v>174</v>
      </c>
      <c r="C8418" s="4" t="s">
        <v>199</v>
      </c>
      <c r="D8418" s="4" t="s">
        <v>24</v>
      </c>
      <c r="E8418" s="4" t="s">
        <v>8510</v>
      </c>
      <c r="F8418" s="3"/>
      <c r="G8418" s="3"/>
      <c r="I8418" s="4" t="s">
        <v>9016</v>
      </c>
      <c r="J8418" s="4" t="s">
        <v>9015</v>
      </c>
      <c r="K8418" s="4" t="s">
        <v>9010</v>
      </c>
      <c r="L8418">
        <v>5482</v>
      </c>
      <c r="M8418" s="4"/>
      <c r="Q8418" s="4"/>
      <c r="R8418" s="4"/>
    </row>
    <row r="8419" spans="1:18">
      <c r="A8419" s="4" t="s">
        <v>8627</v>
      </c>
      <c r="B8419" s="4" t="s">
        <v>174</v>
      </c>
      <c r="C8419" s="4" t="s">
        <v>199</v>
      </c>
      <c r="D8419" s="4" t="s">
        <v>24</v>
      </c>
      <c r="E8419" s="4" t="s">
        <v>8510</v>
      </c>
      <c r="F8419" s="3"/>
      <c r="G8419" s="3"/>
      <c r="I8419" s="4" t="s">
        <v>9016</v>
      </c>
      <c r="J8419" s="4" t="s">
        <v>9015</v>
      </c>
      <c r="K8419" s="4" t="s">
        <v>9010</v>
      </c>
      <c r="L8419">
        <v>5482</v>
      </c>
      <c r="M8419" s="4"/>
      <c r="Q8419" s="4"/>
      <c r="R8419" s="4"/>
    </row>
    <row r="8420" spans="1:18">
      <c r="A8420" s="4" t="s">
        <v>8628</v>
      </c>
      <c r="B8420" s="4" t="s">
        <v>174</v>
      </c>
      <c r="C8420" s="4" t="s">
        <v>199</v>
      </c>
      <c r="D8420" s="4" t="s">
        <v>24</v>
      </c>
      <c r="E8420" s="4" t="s">
        <v>8510</v>
      </c>
      <c r="F8420" s="3"/>
      <c r="G8420" s="3"/>
      <c r="I8420" s="4" t="s">
        <v>9016</v>
      </c>
      <c r="J8420" s="4" t="s">
        <v>9015</v>
      </c>
      <c r="K8420" s="4" t="s">
        <v>9010</v>
      </c>
      <c r="L8420">
        <v>5482</v>
      </c>
      <c r="M8420" s="4"/>
      <c r="Q8420" s="4"/>
      <c r="R8420" s="4"/>
    </row>
    <row r="8421" spans="1:18">
      <c r="A8421" s="4" t="s">
        <v>8629</v>
      </c>
      <c r="B8421" s="4" t="s">
        <v>174</v>
      </c>
      <c r="C8421" s="4" t="s">
        <v>199</v>
      </c>
      <c r="D8421" s="4" t="s">
        <v>24</v>
      </c>
      <c r="E8421" s="4" t="s">
        <v>8510</v>
      </c>
      <c r="F8421" s="3"/>
      <c r="G8421" s="3"/>
      <c r="I8421" s="4" t="s">
        <v>9016</v>
      </c>
      <c r="J8421" s="4" t="s">
        <v>9015</v>
      </c>
      <c r="K8421" s="4" t="s">
        <v>9010</v>
      </c>
      <c r="L8421">
        <v>5482</v>
      </c>
      <c r="M8421" s="4"/>
      <c r="Q8421" s="4"/>
      <c r="R8421" s="4"/>
    </row>
    <row r="8422" spans="1:18">
      <c r="A8422" s="4" t="s">
        <v>8630</v>
      </c>
      <c r="B8422" s="4" t="s">
        <v>174</v>
      </c>
      <c r="C8422" s="4" t="s">
        <v>199</v>
      </c>
      <c r="D8422" s="4" t="s">
        <v>24</v>
      </c>
      <c r="E8422" s="4" t="s">
        <v>8510</v>
      </c>
      <c r="F8422" s="3"/>
      <c r="G8422" s="3"/>
      <c r="I8422" s="4" t="s">
        <v>9016</v>
      </c>
      <c r="J8422" s="4" t="s">
        <v>9015</v>
      </c>
      <c r="K8422" s="4" t="s">
        <v>9010</v>
      </c>
      <c r="L8422">
        <v>5482</v>
      </c>
      <c r="M8422" s="4"/>
      <c r="Q8422" s="4"/>
      <c r="R8422" s="4"/>
    </row>
    <row r="8423" spans="1:18">
      <c r="A8423" s="4" t="s">
        <v>8631</v>
      </c>
      <c r="B8423" s="4" t="s">
        <v>174</v>
      </c>
      <c r="C8423" s="4" t="s">
        <v>199</v>
      </c>
      <c r="D8423" s="4" t="s">
        <v>24</v>
      </c>
      <c r="E8423" s="4" t="s">
        <v>8510</v>
      </c>
      <c r="F8423" s="3"/>
      <c r="G8423" s="3"/>
      <c r="I8423" s="4" t="s">
        <v>9016</v>
      </c>
      <c r="J8423" s="4" t="s">
        <v>9015</v>
      </c>
      <c r="K8423" s="4" t="s">
        <v>9010</v>
      </c>
      <c r="L8423">
        <v>5482</v>
      </c>
      <c r="M8423" s="4"/>
      <c r="Q8423" s="4"/>
      <c r="R8423" s="4"/>
    </row>
    <row r="8424" spans="1:18">
      <c r="A8424" s="4" t="s">
        <v>8632</v>
      </c>
      <c r="B8424" s="4" t="s">
        <v>174</v>
      </c>
      <c r="C8424" s="4" t="s">
        <v>9011</v>
      </c>
      <c r="D8424" s="4" t="s">
        <v>29</v>
      </c>
      <c r="E8424" s="4" t="s">
        <v>8510</v>
      </c>
      <c r="F8424" s="3"/>
      <c r="G8424" s="3"/>
      <c r="I8424" s="4" t="s">
        <v>9016</v>
      </c>
      <c r="J8424" s="4" t="s">
        <v>9015</v>
      </c>
      <c r="K8424" s="4" t="s">
        <v>9010</v>
      </c>
      <c r="L8424">
        <v>4821</v>
      </c>
      <c r="M8424" s="4" t="s">
        <v>26</v>
      </c>
      <c r="N8424">
        <v>2012</v>
      </c>
      <c r="O8424">
        <v>587.34</v>
      </c>
      <c r="P8424">
        <v>1356</v>
      </c>
      <c r="Q8424" s="4" t="s">
        <v>30</v>
      </c>
      <c r="R8424" s="4" t="s">
        <v>24</v>
      </c>
    </row>
    <row r="8425" spans="1:18">
      <c r="A8425" s="4" t="s">
        <v>8633</v>
      </c>
      <c r="B8425" s="4" t="s">
        <v>174</v>
      </c>
      <c r="C8425" s="4" t="s">
        <v>9011</v>
      </c>
      <c r="D8425" s="4" t="s">
        <v>32</v>
      </c>
      <c r="E8425" s="4" t="s">
        <v>8510</v>
      </c>
      <c r="F8425" s="3"/>
      <c r="G8425" s="3"/>
      <c r="I8425" s="4" t="s">
        <v>9016</v>
      </c>
      <c r="J8425" s="4" t="s">
        <v>9015</v>
      </c>
      <c r="K8425" s="4" t="s">
        <v>9010</v>
      </c>
      <c r="L8425">
        <v>4821</v>
      </c>
      <c r="M8425" s="4" t="s">
        <v>33</v>
      </c>
      <c r="N8425">
        <v>2009</v>
      </c>
      <c r="O8425">
        <v>497.11</v>
      </c>
      <c r="P8425">
        <v>1588</v>
      </c>
      <c r="Q8425" s="4" t="s">
        <v>23</v>
      </c>
      <c r="R8425" s="4" t="s">
        <v>24</v>
      </c>
    </row>
    <row r="8426" spans="1:18">
      <c r="A8426" s="4" t="s">
        <v>8634</v>
      </c>
      <c r="B8426" s="4" t="s">
        <v>174</v>
      </c>
      <c r="C8426" s="4" t="s">
        <v>9011</v>
      </c>
      <c r="D8426" s="4" t="s">
        <v>34</v>
      </c>
      <c r="E8426" s="4" t="s">
        <v>8510</v>
      </c>
      <c r="F8426" s="3"/>
      <c r="G8426" s="3"/>
      <c r="I8426" s="4" t="s">
        <v>9016</v>
      </c>
      <c r="J8426" s="4" t="s">
        <v>9015</v>
      </c>
      <c r="K8426" s="4" t="s">
        <v>9010</v>
      </c>
      <c r="L8426">
        <v>4821</v>
      </c>
      <c r="M8426" s="4" t="s">
        <v>9322</v>
      </c>
      <c r="N8426">
        <v>1993</v>
      </c>
      <c r="O8426">
        <v>1242.32</v>
      </c>
      <c r="P8426">
        <v>3027</v>
      </c>
      <c r="Q8426" s="4" t="s">
        <v>23</v>
      </c>
      <c r="R8426" s="4" t="s">
        <v>21</v>
      </c>
    </row>
    <row r="8427" spans="1:18">
      <c r="A8427" s="4" t="s">
        <v>8635</v>
      </c>
      <c r="B8427" s="4" t="s">
        <v>174</v>
      </c>
      <c r="C8427" s="4" t="s">
        <v>9011</v>
      </c>
      <c r="D8427" s="4" t="s">
        <v>42</v>
      </c>
      <c r="E8427" s="4" t="s">
        <v>8510</v>
      </c>
      <c r="F8427" s="3"/>
      <c r="G8427" s="3"/>
      <c r="I8427" s="4" t="s">
        <v>9016</v>
      </c>
      <c r="J8427" s="4" t="s">
        <v>9015</v>
      </c>
      <c r="K8427" s="4" t="s">
        <v>9010</v>
      </c>
      <c r="L8427">
        <v>4821</v>
      </c>
      <c r="M8427" s="4" t="s">
        <v>26</v>
      </c>
      <c r="N8427">
        <v>2017</v>
      </c>
      <c r="O8427">
        <v>4.54</v>
      </c>
      <c r="P8427">
        <v>9</v>
      </c>
      <c r="Q8427" s="4" t="s">
        <v>23</v>
      </c>
      <c r="R8427" s="4" t="s">
        <v>24</v>
      </c>
    </row>
    <row r="8428" spans="1:18">
      <c r="A8428" s="4" t="s">
        <v>8636</v>
      </c>
      <c r="B8428" s="4" t="s">
        <v>174</v>
      </c>
      <c r="C8428" s="4" t="s">
        <v>9011</v>
      </c>
      <c r="D8428" s="4" t="s">
        <v>42</v>
      </c>
      <c r="E8428" s="4" t="s">
        <v>8510</v>
      </c>
      <c r="F8428" s="3"/>
      <c r="G8428" s="3"/>
      <c r="I8428" s="4" t="s">
        <v>9016</v>
      </c>
      <c r="J8428" s="4" t="s">
        <v>9015</v>
      </c>
      <c r="K8428" s="4" t="s">
        <v>9010</v>
      </c>
      <c r="L8428">
        <v>4821</v>
      </c>
      <c r="M8428" s="4" t="s">
        <v>26</v>
      </c>
      <c r="N8428">
        <v>2017</v>
      </c>
      <c r="O8428">
        <v>4.54</v>
      </c>
      <c r="P8428">
        <v>9</v>
      </c>
      <c r="Q8428" s="4" t="s">
        <v>23</v>
      </c>
      <c r="R8428" s="4" t="s">
        <v>24</v>
      </c>
    </row>
    <row r="8429" spans="1:18">
      <c r="A8429" s="4" t="s">
        <v>8637</v>
      </c>
      <c r="B8429" s="4" t="s">
        <v>174</v>
      </c>
      <c r="C8429" s="4" t="s">
        <v>9011</v>
      </c>
      <c r="D8429" s="4" t="s">
        <v>50</v>
      </c>
      <c r="E8429" s="4" t="s">
        <v>8510</v>
      </c>
      <c r="F8429" s="3"/>
      <c r="G8429" s="3"/>
      <c r="I8429" s="4" t="s">
        <v>9016</v>
      </c>
      <c r="J8429" s="4" t="s">
        <v>9015</v>
      </c>
      <c r="K8429" s="4" t="s">
        <v>9010</v>
      </c>
      <c r="L8429">
        <v>4821</v>
      </c>
      <c r="M8429" s="4" t="s">
        <v>9322</v>
      </c>
      <c r="N8429">
        <v>1992</v>
      </c>
      <c r="O8429">
        <v>1712.68</v>
      </c>
      <c r="P8429">
        <v>3194</v>
      </c>
      <c r="Q8429" s="4" t="s">
        <v>23</v>
      </c>
      <c r="R8429" s="4" t="s">
        <v>21</v>
      </c>
    </row>
    <row r="8430" spans="1:18">
      <c r="A8430" s="4" t="s">
        <v>8638</v>
      </c>
      <c r="B8430" s="4" t="s">
        <v>174</v>
      </c>
      <c r="C8430" s="4" t="s">
        <v>9011</v>
      </c>
      <c r="D8430" s="4" t="s">
        <v>51</v>
      </c>
      <c r="E8430" s="4" t="s">
        <v>8510</v>
      </c>
      <c r="F8430" s="3"/>
      <c r="G8430" s="3"/>
      <c r="I8430" s="4" t="s">
        <v>9016</v>
      </c>
      <c r="J8430" s="4" t="s">
        <v>9015</v>
      </c>
      <c r="K8430" s="4" t="s">
        <v>9010</v>
      </c>
      <c r="L8430">
        <v>4821</v>
      </c>
      <c r="M8430" s="4" t="s">
        <v>36</v>
      </c>
      <c r="N8430">
        <v>1982</v>
      </c>
      <c r="O8430">
        <v>4618</v>
      </c>
      <c r="P8430">
        <v>10083</v>
      </c>
      <c r="Q8430" s="4" t="s">
        <v>23</v>
      </c>
      <c r="R8430" s="4" t="s">
        <v>24</v>
      </c>
    </row>
    <row r="8431" spans="1:18">
      <c r="A8431" s="4" t="s">
        <v>8639</v>
      </c>
      <c r="B8431" s="4" t="s">
        <v>174</v>
      </c>
      <c r="C8431" s="4" t="s">
        <v>9011</v>
      </c>
      <c r="D8431" s="4" t="s">
        <v>54</v>
      </c>
      <c r="E8431" s="4" t="s">
        <v>8510</v>
      </c>
      <c r="F8431" s="3"/>
      <c r="G8431" s="3"/>
      <c r="I8431" s="4" t="s">
        <v>9016</v>
      </c>
      <c r="J8431" s="4" t="s">
        <v>9015</v>
      </c>
      <c r="K8431" s="4" t="s">
        <v>9010</v>
      </c>
      <c r="L8431">
        <v>4821</v>
      </c>
      <c r="M8431" s="4" t="s">
        <v>55</v>
      </c>
      <c r="N8431">
        <v>1995</v>
      </c>
      <c r="O8431">
        <v>1825.82</v>
      </c>
      <c r="P8431">
        <v>5595</v>
      </c>
      <c r="Q8431" s="4" t="s">
        <v>23</v>
      </c>
      <c r="R8431" s="4" t="s">
        <v>56</v>
      </c>
    </row>
    <row r="8432" spans="1:18">
      <c r="A8432" s="4" t="s">
        <v>8640</v>
      </c>
      <c r="B8432" s="4" t="s">
        <v>174</v>
      </c>
      <c r="C8432" s="4" t="s">
        <v>9011</v>
      </c>
      <c r="D8432" s="4" t="s">
        <v>54</v>
      </c>
      <c r="E8432" s="4" t="s">
        <v>8510</v>
      </c>
      <c r="F8432" s="3"/>
      <c r="G8432" s="3"/>
      <c r="I8432" s="4" t="s">
        <v>9016</v>
      </c>
      <c r="J8432" s="4" t="s">
        <v>9015</v>
      </c>
      <c r="K8432" s="4" t="s">
        <v>9010</v>
      </c>
      <c r="L8432">
        <v>4821</v>
      </c>
      <c r="M8432" s="4" t="s">
        <v>55</v>
      </c>
      <c r="N8432">
        <v>1995</v>
      </c>
      <c r="O8432">
        <v>1825.82</v>
      </c>
      <c r="P8432">
        <v>5595</v>
      </c>
      <c r="Q8432" s="4" t="s">
        <v>23</v>
      </c>
      <c r="R8432" s="4" t="s">
        <v>56</v>
      </c>
    </row>
    <row r="8433" spans="1:18">
      <c r="A8433" s="4" t="s">
        <v>8641</v>
      </c>
      <c r="B8433" s="4" t="s">
        <v>174</v>
      </c>
      <c r="C8433" s="4" t="s">
        <v>9011</v>
      </c>
      <c r="D8433" s="4" t="s">
        <v>59</v>
      </c>
      <c r="E8433" s="4" t="s">
        <v>8510</v>
      </c>
      <c r="F8433" s="3"/>
      <c r="G8433" s="3"/>
      <c r="I8433" s="4" t="s">
        <v>9016</v>
      </c>
      <c r="J8433" s="4" t="s">
        <v>9015</v>
      </c>
      <c r="K8433" s="4" t="s">
        <v>9010</v>
      </c>
      <c r="L8433">
        <v>4821</v>
      </c>
      <c r="M8433" s="4" t="s">
        <v>60</v>
      </c>
      <c r="N8433">
        <v>1988</v>
      </c>
      <c r="O8433">
        <v>2059.9</v>
      </c>
      <c r="P8433">
        <v>3644</v>
      </c>
      <c r="Q8433" s="4" t="s">
        <v>23</v>
      </c>
      <c r="R8433" s="4" t="s">
        <v>24</v>
      </c>
    </row>
    <row r="8434" spans="1:18">
      <c r="A8434" s="4" t="s">
        <v>8642</v>
      </c>
      <c r="B8434" s="4" t="s">
        <v>174</v>
      </c>
      <c r="C8434" s="4" t="s">
        <v>9011</v>
      </c>
      <c r="D8434" s="4" t="s">
        <v>78</v>
      </c>
      <c r="E8434" s="4" t="s">
        <v>8510</v>
      </c>
      <c r="F8434" s="3"/>
      <c r="G8434" s="3"/>
      <c r="I8434" s="4" t="s">
        <v>9016</v>
      </c>
      <c r="J8434" s="4" t="s">
        <v>9015</v>
      </c>
      <c r="K8434" s="4" t="s">
        <v>9010</v>
      </c>
      <c r="L8434">
        <v>4821</v>
      </c>
      <c r="M8434" s="4" t="s">
        <v>55</v>
      </c>
      <c r="N8434">
        <v>1994</v>
      </c>
      <c r="O8434">
        <v>6395.05</v>
      </c>
      <c r="P8434">
        <v>20275</v>
      </c>
      <c r="Q8434" s="4" t="s">
        <v>23</v>
      </c>
      <c r="R8434" s="4" t="s">
        <v>24</v>
      </c>
    </row>
    <row r="8435" spans="1:18">
      <c r="A8435" s="4" t="s">
        <v>8643</v>
      </c>
      <c r="B8435" s="4" t="s">
        <v>174</v>
      </c>
      <c r="C8435" s="4" t="s">
        <v>9011</v>
      </c>
      <c r="D8435" s="4" t="s">
        <v>47</v>
      </c>
      <c r="E8435" s="4" t="s">
        <v>8510</v>
      </c>
      <c r="F8435" s="3"/>
      <c r="G8435" s="3"/>
      <c r="I8435" s="4" t="s">
        <v>9016</v>
      </c>
      <c r="J8435" s="4" t="s">
        <v>9015</v>
      </c>
      <c r="K8435" s="4" t="s">
        <v>9010</v>
      </c>
      <c r="L8435">
        <v>4821</v>
      </c>
      <c r="M8435" s="4" t="s">
        <v>46</v>
      </c>
      <c r="N8435">
        <v>1986</v>
      </c>
      <c r="O8435">
        <v>2403.58</v>
      </c>
      <c r="P8435">
        <v>8801</v>
      </c>
      <c r="Q8435" s="4" t="s">
        <v>23</v>
      </c>
      <c r="R8435" s="4" t="s">
        <v>24</v>
      </c>
    </row>
    <row r="8436" spans="1:18">
      <c r="A8436" s="4" t="s">
        <v>8644</v>
      </c>
      <c r="B8436" s="4" t="s">
        <v>174</v>
      </c>
      <c r="C8436" s="4" t="s">
        <v>9011</v>
      </c>
      <c r="D8436" s="4" t="s">
        <v>80</v>
      </c>
      <c r="E8436" s="4" t="s">
        <v>8510</v>
      </c>
      <c r="F8436" s="3"/>
      <c r="G8436" s="3"/>
      <c r="I8436" s="4" t="s">
        <v>9016</v>
      </c>
      <c r="J8436" s="4" t="s">
        <v>9015</v>
      </c>
      <c r="K8436" s="4" t="s">
        <v>9010</v>
      </c>
      <c r="L8436">
        <v>4821</v>
      </c>
      <c r="M8436" s="4" t="s">
        <v>9322</v>
      </c>
      <c r="N8436">
        <v>2011</v>
      </c>
      <c r="O8436">
        <v>527.11</v>
      </c>
      <c r="P8436">
        <v>1428</v>
      </c>
      <c r="Q8436" s="4" t="s">
        <v>23</v>
      </c>
      <c r="R8436" s="4" t="s">
        <v>21</v>
      </c>
    </row>
    <row r="8437" spans="1:18">
      <c r="A8437" s="4" t="s">
        <v>8645</v>
      </c>
      <c r="B8437" s="4" t="s">
        <v>174</v>
      </c>
      <c r="C8437" s="4" t="s">
        <v>9011</v>
      </c>
      <c r="D8437" s="4" t="s">
        <v>96</v>
      </c>
      <c r="E8437" s="4" t="s">
        <v>8510</v>
      </c>
      <c r="F8437" s="3"/>
      <c r="G8437" s="3"/>
      <c r="I8437" s="4" t="s">
        <v>9016</v>
      </c>
      <c r="J8437" s="4" t="s">
        <v>9015</v>
      </c>
      <c r="K8437" s="4" t="s">
        <v>9010</v>
      </c>
      <c r="L8437">
        <v>4821</v>
      </c>
      <c r="M8437" s="4" t="s">
        <v>58</v>
      </c>
      <c r="N8437">
        <v>1994</v>
      </c>
      <c r="O8437">
        <v>355.23</v>
      </c>
      <c r="P8437">
        <v>853</v>
      </c>
      <c r="Q8437" s="4" t="s">
        <v>23</v>
      </c>
      <c r="R8437" s="4" t="s">
        <v>24</v>
      </c>
    </row>
    <row r="8438" spans="1:18">
      <c r="A8438" s="4" t="s">
        <v>8646</v>
      </c>
      <c r="B8438" s="4" t="s">
        <v>174</v>
      </c>
      <c r="C8438" s="4" t="s">
        <v>9011</v>
      </c>
      <c r="D8438" s="4" t="s">
        <v>98</v>
      </c>
      <c r="E8438" s="4" t="s">
        <v>8510</v>
      </c>
      <c r="F8438" s="3"/>
      <c r="G8438" s="3"/>
      <c r="I8438" s="4" t="s">
        <v>9016</v>
      </c>
      <c r="J8438" s="4" t="s">
        <v>9015</v>
      </c>
      <c r="K8438" s="4" t="s">
        <v>9010</v>
      </c>
      <c r="L8438">
        <v>4821</v>
      </c>
      <c r="M8438" s="4" t="s">
        <v>39</v>
      </c>
      <c r="N8438">
        <v>2002</v>
      </c>
      <c r="O8438">
        <v>349.81</v>
      </c>
      <c r="P8438">
        <v>315</v>
      </c>
      <c r="Q8438" s="4" t="s">
        <v>23</v>
      </c>
      <c r="R8438" s="4" t="s">
        <v>24</v>
      </c>
    </row>
    <row r="8439" spans="1:18">
      <c r="A8439" s="4" t="s">
        <v>8647</v>
      </c>
      <c r="B8439" s="4" t="s">
        <v>174</v>
      </c>
      <c r="C8439" s="4" t="s">
        <v>9011</v>
      </c>
      <c r="D8439" s="4" t="s">
        <v>103</v>
      </c>
      <c r="E8439" s="4" t="s">
        <v>8510</v>
      </c>
      <c r="F8439" s="3"/>
      <c r="G8439" s="3"/>
      <c r="I8439" s="4" t="s">
        <v>9016</v>
      </c>
      <c r="J8439" s="4" t="s">
        <v>9015</v>
      </c>
      <c r="K8439" s="4" t="s">
        <v>9010</v>
      </c>
      <c r="L8439">
        <v>4821</v>
      </c>
      <c r="M8439" s="4" t="s">
        <v>26</v>
      </c>
      <c r="N8439">
        <v>1992</v>
      </c>
      <c r="O8439">
        <v>3922.42</v>
      </c>
      <c r="P8439">
        <v>6837</v>
      </c>
      <c r="Q8439" s="4" t="s">
        <v>23</v>
      </c>
      <c r="R8439" s="4" t="s">
        <v>24</v>
      </c>
    </row>
    <row r="8440" spans="1:18">
      <c r="A8440" s="4" t="s">
        <v>8648</v>
      </c>
      <c r="B8440" s="4" t="s">
        <v>174</v>
      </c>
      <c r="C8440" s="4" t="s">
        <v>9011</v>
      </c>
      <c r="D8440" s="4" t="s">
        <v>103</v>
      </c>
      <c r="E8440" s="4" t="s">
        <v>8510</v>
      </c>
      <c r="F8440" s="3"/>
      <c r="G8440" s="3"/>
      <c r="I8440" s="4" t="s">
        <v>9016</v>
      </c>
      <c r="J8440" s="4" t="s">
        <v>9015</v>
      </c>
      <c r="K8440" s="4" t="s">
        <v>9010</v>
      </c>
      <c r="L8440">
        <v>4821</v>
      </c>
      <c r="M8440" s="4" t="s">
        <v>26</v>
      </c>
      <c r="N8440">
        <v>1992</v>
      </c>
      <c r="O8440">
        <v>3922.42</v>
      </c>
      <c r="P8440">
        <v>6837</v>
      </c>
      <c r="Q8440" s="4" t="s">
        <v>23</v>
      </c>
      <c r="R8440" s="4" t="s">
        <v>24</v>
      </c>
    </row>
    <row r="8441" spans="1:18">
      <c r="A8441" s="4" t="s">
        <v>8649</v>
      </c>
      <c r="B8441" s="4" t="s">
        <v>174</v>
      </c>
      <c r="C8441" s="4" t="s">
        <v>9011</v>
      </c>
      <c r="D8441" s="4" t="s">
        <v>104</v>
      </c>
      <c r="E8441" s="4" t="s">
        <v>8510</v>
      </c>
      <c r="F8441" s="3"/>
      <c r="G8441" s="3"/>
      <c r="I8441" s="4" t="s">
        <v>9016</v>
      </c>
      <c r="J8441" s="4" t="s">
        <v>9015</v>
      </c>
      <c r="K8441" s="4" t="s">
        <v>9010</v>
      </c>
      <c r="L8441">
        <v>4821</v>
      </c>
      <c r="M8441" s="4" t="s">
        <v>9322</v>
      </c>
      <c r="N8441">
        <v>1983</v>
      </c>
      <c r="O8441">
        <v>1008.06</v>
      </c>
      <c r="P8441">
        <v>1238</v>
      </c>
      <c r="Q8441" s="4" t="s">
        <v>23</v>
      </c>
      <c r="R8441" s="4" t="s">
        <v>24</v>
      </c>
    </row>
    <row r="8442" spans="1:18">
      <c r="A8442" s="4" t="s">
        <v>8650</v>
      </c>
      <c r="B8442" s="4" t="s">
        <v>174</v>
      </c>
      <c r="C8442" s="4" t="s">
        <v>9011</v>
      </c>
      <c r="D8442" s="4" t="s">
        <v>104</v>
      </c>
      <c r="E8442" s="4" t="s">
        <v>8510</v>
      </c>
      <c r="F8442" s="3"/>
      <c r="G8442" s="3"/>
      <c r="I8442" s="4" t="s">
        <v>9016</v>
      </c>
      <c r="J8442" s="4" t="s">
        <v>9015</v>
      </c>
      <c r="K8442" s="4" t="s">
        <v>9010</v>
      </c>
      <c r="L8442">
        <v>4821</v>
      </c>
      <c r="M8442" s="4" t="s">
        <v>9322</v>
      </c>
      <c r="N8442">
        <v>1983</v>
      </c>
      <c r="O8442">
        <v>1008.06</v>
      </c>
      <c r="P8442">
        <v>1238</v>
      </c>
      <c r="Q8442" s="4" t="s">
        <v>23</v>
      </c>
      <c r="R8442" s="4" t="s">
        <v>24</v>
      </c>
    </row>
    <row r="8443" spans="1:18">
      <c r="A8443" s="4" t="s">
        <v>8651</v>
      </c>
      <c r="B8443" s="4" t="s">
        <v>174</v>
      </c>
      <c r="C8443" s="4" t="s">
        <v>9011</v>
      </c>
      <c r="D8443" s="4" t="s">
        <v>92</v>
      </c>
      <c r="E8443" s="4" t="s">
        <v>8510</v>
      </c>
      <c r="F8443" s="3"/>
      <c r="G8443" s="3"/>
      <c r="I8443" s="4" t="s">
        <v>9016</v>
      </c>
      <c r="J8443" s="4" t="s">
        <v>9015</v>
      </c>
      <c r="K8443" s="4" t="s">
        <v>9010</v>
      </c>
      <c r="L8443">
        <v>4821</v>
      </c>
      <c r="M8443" s="4" t="s">
        <v>73</v>
      </c>
      <c r="N8443">
        <v>1997</v>
      </c>
      <c r="O8443">
        <v>2041.73</v>
      </c>
      <c r="P8443">
        <v>5276</v>
      </c>
      <c r="Q8443" s="4" t="s">
        <v>23</v>
      </c>
      <c r="R8443" s="4" t="s">
        <v>24</v>
      </c>
    </row>
    <row r="8444" spans="1:18">
      <c r="A8444" s="4" t="s">
        <v>8652</v>
      </c>
      <c r="B8444" s="4" t="s">
        <v>174</v>
      </c>
      <c r="C8444" s="4" t="s">
        <v>9011</v>
      </c>
      <c r="D8444" s="4" t="s">
        <v>123</v>
      </c>
      <c r="E8444" s="4" t="s">
        <v>8510</v>
      </c>
      <c r="F8444" s="3"/>
      <c r="G8444" s="3"/>
      <c r="I8444" s="4" t="s">
        <v>9016</v>
      </c>
      <c r="J8444" s="4" t="s">
        <v>9015</v>
      </c>
      <c r="K8444" s="4" t="s">
        <v>9010</v>
      </c>
      <c r="L8444">
        <v>4821</v>
      </c>
      <c r="M8444" s="4" t="s">
        <v>39</v>
      </c>
      <c r="N8444">
        <v>1989</v>
      </c>
      <c r="O8444">
        <v>3838.39</v>
      </c>
      <c r="P8444">
        <v>8274</v>
      </c>
      <c r="Q8444" s="4" t="s">
        <v>23</v>
      </c>
      <c r="R8444" s="4" t="s">
        <v>24</v>
      </c>
    </row>
    <row r="8445" spans="1:18">
      <c r="A8445" s="4" t="s">
        <v>8653</v>
      </c>
      <c r="B8445" s="4" t="s">
        <v>174</v>
      </c>
      <c r="C8445" s="4" t="s">
        <v>9011</v>
      </c>
      <c r="D8445" s="4" t="s">
        <v>125</v>
      </c>
      <c r="E8445" s="4" t="s">
        <v>8510</v>
      </c>
      <c r="F8445" s="3"/>
      <c r="G8445" s="3"/>
      <c r="I8445" s="4" t="s">
        <v>9016</v>
      </c>
      <c r="J8445" s="4" t="s">
        <v>9015</v>
      </c>
      <c r="K8445" s="4" t="s">
        <v>9010</v>
      </c>
      <c r="L8445">
        <v>4821</v>
      </c>
      <c r="M8445" s="4" t="s">
        <v>33</v>
      </c>
      <c r="N8445">
        <v>2005</v>
      </c>
      <c r="O8445">
        <v>2261.0500000000002</v>
      </c>
      <c r="P8445">
        <v>3851</v>
      </c>
      <c r="Q8445" s="4" t="s">
        <v>23</v>
      </c>
      <c r="R8445" s="4" t="s">
        <v>24</v>
      </c>
    </row>
    <row r="8446" spans="1:18">
      <c r="A8446" s="4" t="s">
        <v>8654</v>
      </c>
      <c r="B8446" s="4" t="s">
        <v>174</v>
      </c>
      <c r="C8446" s="4" t="s">
        <v>9011</v>
      </c>
      <c r="D8446" s="4" t="s">
        <v>126</v>
      </c>
      <c r="E8446" s="4" t="s">
        <v>8510</v>
      </c>
      <c r="F8446" s="3"/>
      <c r="G8446" s="3"/>
      <c r="I8446" s="4" t="s">
        <v>9016</v>
      </c>
      <c r="J8446" s="4" t="s">
        <v>9015</v>
      </c>
      <c r="K8446" s="4" t="s">
        <v>9010</v>
      </c>
      <c r="L8446">
        <v>4821</v>
      </c>
      <c r="M8446" s="4" t="s">
        <v>33</v>
      </c>
      <c r="N8446">
        <v>2010</v>
      </c>
      <c r="O8446">
        <v>71.12</v>
      </c>
      <c r="P8446">
        <v>144</v>
      </c>
      <c r="Q8446" s="4" t="s">
        <v>23</v>
      </c>
      <c r="R8446" s="4" t="s">
        <v>24</v>
      </c>
    </row>
    <row r="8447" spans="1:18">
      <c r="A8447" s="4" t="s">
        <v>8655</v>
      </c>
      <c r="B8447" s="4" t="s">
        <v>174</v>
      </c>
      <c r="C8447" s="4" t="s">
        <v>9011</v>
      </c>
      <c r="D8447" s="4" t="s">
        <v>127</v>
      </c>
      <c r="E8447" s="4" t="s">
        <v>8510</v>
      </c>
      <c r="F8447" s="3"/>
      <c r="G8447" s="3"/>
      <c r="I8447" s="4" t="s">
        <v>9016</v>
      </c>
      <c r="J8447" s="4" t="s">
        <v>9015</v>
      </c>
      <c r="K8447" s="4" t="s">
        <v>9010</v>
      </c>
      <c r="L8447">
        <v>4821</v>
      </c>
      <c r="M8447" s="4" t="s">
        <v>9322</v>
      </c>
      <c r="N8447">
        <v>2011</v>
      </c>
      <c r="O8447">
        <v>40.79</v>
      </c>
      <c r="P8447">
        <v>142</v>
      </c>
      <c r="Q8447" s="4" t="s">
        <v>128</v>
      </c>
      <c r="R8447" s="4" t="s">
        <v>24</v>
      </c>
    </row>
    <row r="8448" spans="1:18">
      <c r="A8448" s="4" t="s">
        <v>8656</v>
      </c>
      <c r="B8448" s="4" t="s">
        <v>174</v>
      </c>
      <c r="C8448" s="4" t="s">
        <v>9011</v>
      </c>
      <c r="D8448" s="4" t="s">
        <v>131</v>
      </c>
      <c r="E8448" s="4" t="s">
        <v>8510</v>
      </c>
      <c r="F8448" s="3"/>
      <c r="G8448" s="3"/>
      <c r="I8448" s="4" t="s">
        <v>9016</v>
      </c>
      <c r="J8448" s="4" t="s">
        <v>9015</v>
      </c>
      <c r="K8448" s="4" t="s">
        <v>9010</v>
      </c>
      <c r="L8448">
        <v>4821</v>
      </c>
      <c r="M8448" s="4" t="s">
        <v>26</v>
      </c>
      <c r="N8448">
        <v>1984</v>
      </c>
      <c r="O8448">
        <v>441.08</v>
      </c>
      <c r="P8448">
        <v>1210</v>
      </c>
      <c r="Q8448" s="4" t="s">
        <v>23</v>
      </c>
      <c r="R8448" s="4" t="s">
        <v>24</v>
      </c>
    </row>
    <row r="8449" spans="1:18">
      <c r="A8449" s="4" t="s">
        <v>8657</v>
      </c>
      <c r="B8449" s="4" t="s">
        <v>174</v>
      </c>
      <c r="C8449" s="4" t="s">
        <v>9011</v>
      </c>
      <c r="D8449" s="4" t="s">
        <v>24</v>
      </c>
      <c r="E8449" s="4" t="s">
        <v>8510</v>
      </c>
      <c r="F8449" s="3"/>
      <c r="G8449" s="3"/>
      <c r="I8449" s="4" t="s">
        <v>9016</v>
      </c>
      <c r="J8449" s="4" t="s">
        <v>9015</v>
      </c>
      <c r="K8449" s="4" t="s">
        <v>9010</v>
      </c>
      <c r="L8449">
        <v>4821</v>
      </c>
      <c r="M8449" s="4"/>
      <c r="Q8449" s="4"/>
      <c r="R8449" s="4"/>
    </row>
    <row r="8450" spans="1:18">
      <c r="A8450" s="4" t="s">
        <v>8658</v>
      </c>
      <c r="B8450" s="4" t="s">
        <v>174</v>
      </c>
      <c r="C8450" s="4" t="s">
        <v>9011</v>
      </c>
      <c r="D8450" s="4" t="s">
        <v>24</v>
      </c>
      <c r="E8450" s="4" t="s">
        <v>8510</v>
      </c>
      <c r="F8450" s="3"/>
      <c r="G8450" s="3"/>
      <c r="I8450" s="4" t="s">
        <v>9016</v>
      </c>
      <c r="J8450" s="4" t="s">
        <v>9015</v>
      </c>
      <c r="K8450" s="4" t="s">
        <v>9010</v>
      </c>
      <c r="L8450">
        <v>4821</v>
      </c>
      <c r="M8450" s="4"/>
      <c r="Q8450" s="4"/>
      <c r="R8450" s="4"/>
    </row>
    <row r="8451" spans="1:18">
      <c r="A8451" s="4" t="s">
        <v>8659</v>
      </c>
      <c r="B8451" s="4" t="s">
        <v>174</v>
      </c>
      <c r="C8451" s="4" t="s">
        <v>9011</v>
      </c>
      <c r="D8451" s="4" t="s">
        <v>24</v>
      </c>
      <c r="E8451" s="4" t="s">
        <v>8510</v>
      </c>
      <c r="F8451" s="3"/>
      <c r="G8451" s="3"/>
      <c r="I8451" s="4" t="s">
        <v>9016</v>
      </c>
      <c r="J8451" s="4" t="s">
        <v>9015</v>
      </c>
      <c r="K8451" s="4" t="s">
        <v>9010</v>
      </c>
      <c r="L8451">
        <v>4821</v>
      </c>
      <c r="M8451" s="4"/>
      <c r="Q8451" s="4"/>
      <c r="R8451" s="4"/>
    </row>
    <row r="8452" spans="1:18">
      <c r="A8452" s="4" t="s">
        <v>8660</v>
      </c>
      <c r="B8452" s="4" t="s">
        <v>174</v>
      </c>
      <c r="C8452" s="4" t="s">
        <v>9011</v>
      </c>
      <c r="D8452" s="4" t="s">
        <v>24</v>
      </c>
      <c r="E8452" s="4" t="s">
        <v>8510</v>
      </c>
      <c r="F8452" s="3"/>
      <c r="G8452" s="3"/>
      <c r="I8452" s="4" t="s">
        <v>9016</v>
      </c>
      <c r="J8452" s="4" t="s">
        <v>9015</v>
      </c>
      <c r="K8452" s="4" t="s">
        <v>9010</v>
      </c>
      <c r="L8452">
        <v>4821</v>
      </c>
      <c r="M8452" s="4"/>
      <c r="Q8452" s="4"/>
      <c r="R8452" s="4"/>
    </row>
    <row r="8453" spans="1:18">
      <c r="A8453" s="4" t="s">
        <v>8661</v>
      </c>
      <c r="B8453" s="4" t="s">
        <v>174</v>
      </c>
      <c r="C8453" s="4" t="s">
        <v>9011</v>
      </c>
      <c r="D8453" s="4" t="s">
        <v>24</v>
      </c>
      <c r="E8453" s="4" t="s">
        <v>8510</v>
      </c>
      <c r="F8453" s="3"/>
      <c r="G8453" s="3"/>
      <c r="I8453" s="4" t="s">
        <v>9016</v>
      </c>
      <c r="J8453" s="4" t="s">
        <v>9015</v>
      </c>
      <c r="K8453" s="4" t="s">
        <v>9010</v>
      </c>
      <c r="L8453">
        <v>4821</v>
      </c>
      <c r="M8453" s="4"/>
      <c r="Q8453" s="4"/>
      <c r="R8453" s="4"/>
    </row>
    <row r="8454" spans="1:18">
      <c r="A8454" s="4" t="s">
        <v>8662</v>
      </c>
      <c r="B8454" s="4" t="s">
        <v>174</v>
      </c>
      <c r="C8454" s="4" t="s">
        <v>9011</v>
      </c>
      <c r="D8454" s="4" t="s">
        <v>24</v>
      </c>
      <c r="E8454" s="4" t="s">
        <v>8510</v>
      </c>
      <c r="F8454" s="3"/>
      <c r="G8454" s="3"/>
      <c r="I8454" s="4" t="s">
        <v>9016</v>
      </c>
      <c r="J8454" s="4" t="s">
        <v>9015</v>
      </c>
      <c r="K8454" s="4" t="s">
        <v>9010</v>
      </c>
      <c r="L8454">
        <v>4821</v>
      </c>
      <c r="M8454" s="4"/>
      <c r="Q8454" s="4"/>
      <c r="R8454" s="4"/>
    </row>
    <row r="8455" spans="1:18">
      <c r="A8455" s="4" t="s">
        <v>8663</v>
      </c>
      <c r="B8455" s="4" t="s">
        <v>174</v>
      </c>
      <c r="C8455" s="4" t="s">
        <v>9011</v>
      </c>
      <c r="D8455" s="4" t="s">
        <v>24</v>
      </c>
      <c r="E8455" s="4" t="s">
        <v>8510</v>
      </c>
      <c r="F8455" s="3"/>
      <c r="G8455" s="3"/>
      <c r="I8455" s="4" t="s">
        <v>9016</v>
      </c>
      <c r="J8455" s="4" t="s">
        <v>9015</v>
      </c>
      <c r="K8455" s="4" t="s">
        <v>9010</v>
      </c>
      <c r="L8455">
        <v>4821</v>
      </c>
      <c r="M8455" s="4"/>
      <c r="Q8455" s="4"/>
      <c r="R8455" s="4"/>
    </row>
    <row r="8456" spans="1:18">
      <c r="A8456" s="4" t="s">
        <v>8664</v>
      </c>
      <c r="B8456" s="4" t="s">
        <v>174</v>
      </c>
      <c r="C8456" s="4" t="s">
        <v>9011</v>
      </c>
      <c r="D8456" s="4" t="s">
        <v>24</v>
      </c>
      <c r="E8456" s="4" t="s">
        <v>8510</v>
      </c>
      <c r="F8456" s="3"/>
      <c r="G8456" s="3"/>
      <c r="I8456" s="4" t="s">
        <v>9016</v>
      </c>
      <c r="J8456" s="4" t="s">
        <v>9015</v>
      </c>
      <c r="K8456" s="4" t="s">
        <v>9010</v>
      </c>
      <c r="L8456">
        <v>4821</v>
      </c>
      <c r="M8456" s="4"/>
      <c r="Q8456" s="4"/>
      <c r="R8456" s="4"/>
    </row>
    <row r="8457" spans="1:18">
      <c r="A8457" s="4" t="s">
        <v>8665</v>
      </c>
      <c r="B8457" s="4" t="s">
        <v>174</v>
      </c>
      <c r="C8457" s="4" t="s">
        <v>9011</v>
      </c>
      <c r="D8457" s="4" t="s">
        <v>24</v>
      </c>
      <c r="E8457" s="4" t="s">
        <v>8510</v>
      </c>
      <c r="F8457" s="3"/>
      <c r="G8457" s="3"/>
      <c r="I8457" s="4" t="s">
        <v>9016</v>
      </c>
      <c r="J8457" s="4" t="s">
        <v>9015</v>
      </c>
      <c r="K8457" s="4" t="s">
        <v>9010</v>
      </c>
      <c r="L8457">
        <v>4821</v>
      </c>
      <c r="M8457" s="4"/>
      <c r="Q8457" s="4"/>
      <c r="R8457" s="4"/>
    </row>
    <row r="8458" spans="1:18">
      <c r="A8458" s="4" t="s">
        <v>8666</v>
      </c>
      <c r="B8458" s="4" t="s">
        <v>174</v>
      </c>
      <c r="C8458" s="4" t="s">
        <v>9011</v>
      </c>
      <c r="D8458" s="4" t="s">
        <v>24</v>
      </c>
      <c r="E8458" s="4" t="s">
        <v>8510</v>
      </c>
      <c r="F8458" s="3"/>
      <c r="G8458" s="3"/>
      <c r="I8458" s="4" t="s">
        <v>9016</v>
      </c>
      <c r="J8458" s="4" t="s">
        <v>9015</v>
      </c>
      <c r="K8458" s="4" t="s">
        <v>9010</v>
      </c>
      <c r="L8458">
        <v>4821</v>
      </c>
      <c r="M8458" s="4"/>
      <c r="Q8458" s="4"/>
      <c r="R8458" s="4"/>
    </row>
    <row r="8459" spans="1:18">
      <c r="A8459" s="4" t="s">
        <v>8667</v>
      </c>
      <c r="B8459" s="4" t="s">
        <v>174</v>
      </c>
      <c r="C8459" s="4" t="s">
        <v>9011</v>
      </c>
      <c r="D8459" s="4" t="s">
        <v>24</v>
      </c>
      <c r="E8459" s="4" t="s">
        <v>8510</v>
      </c>
      <c r="F8459" s="3"/>
      <c r="G8459" s="3"/>
      <c r="I8459" s="4" t="s">
        <v>9016</v>
      </c>
      <c r="J8459" s="4" t="s">
        <v>9015</v>
      </c>
      <c r="K8459" s="4" t="s">
        <v>9010</v>
      </c>
      <c r="L8459">
        <v>4821</v>
      </c>
      <c r="M8459" s="4"/>
      <c r="Q8459" s="4"/>
      <c r="R8459" s="4"/>
    </row>
    <row r="8460" spans="1:18">
      <c r="A8460" s="4" t="s">
        <v>8668</v>
      </c>
      <c r="B8460" s="4" t="s">
        <v>174</v>
      </c>
      <c r="C8460" s="4" t="s">
        <v>9011</v>
      </c>
      <c r="D8460" s="4" t="s">
        <v>24</v>
      </c>
      <c r="E8460" s="4" t="s">
        <v>8510</v>
      </c>
      <c r="F8460" s="3"/>
      <c r="G8460" s="3"/>
      <c r="I8460" s="4" t="s">
        <v>9016</v>
      </c>
      <c r="J8460" s="4" t="s">
        <v>9015</v>
      </c>
      <c r="K8460" s="4" t="s">
        <v>9010</v>
      </c>
      <c r="L8460">
        <v>4821</v>
      </c>
      <c r="M8460" s="4"/>
      <c r="Q8460" s="4"/>
      <c r="R8460" s="4"/>
    </row>
    <row r="8461" spans="1:18">
      <c r="A8461" s="4" t="s">
        <v>8669</v>
      </c>
      <c r="B8461" s="4" t="s">
        <v>174</v>
      </c>
      <c r="C8461" s="4" t="s">
        <v>9011</v>
      </c>
      <c r="D8461" s="4" t="s">
        <v>24</v>
      </c>
      <c r="E8461" s="4" t="s">
        <v>8510</v>
      </c>
      <c r="F8461" s="3"/>
      <c r="G8461" s="3"/>
      <c r="I8461" s="4" t="s">
        <v>9016</v>
      </c>
      <c r="J8461" s="4" t="s">
        <v>9015</v>
      </c>
      <c r="K8461" s="4" t="s">
        <v>9010</v>
      </c>
      <c r="L8461">
        <v>4821</v>
      </c>
      <c r="M8461" s="4"/>
      <c r="Q8461" s="4"/>
      <c r="R8461" s="4"/>
    </row>
    <row r="8462" spans="1:18">
      <c r="A8462" s="4" t="s">
        <v>8670</v>
      </c>
      <c r="B8462" s="4" t="s">
        <v>174</v>
      </c>
      <c r="C8462" s="4" t="s">
        <v>9011</v>
      </c>
      <c r="D8462" s="4" t="s">
        <v>24</v>
      </c>
      <c r="E8462" s="4" t="s">
        <v>8510</v>
      </c>
      <c r="F8462" s="3"/>
      <c r="G8462" s="3"/>
      <c r="I8462" s="4" t="s">
        <v>9016</v>
      </c>
      <c r="J8462" s="4" t="s">
        <v>9015</v>
      </c>
      <c r="K8462" s="4" t="s">
        <v>9010</v>
      </c>
      <c r="L8462">
        <v>4821</v>
      </c>
      <c r="M8462" s="4"/>
      <c r="Q8462" s="4"/>
      <c r="R8462" s="4"/>
    </row>
    <row r="8463" spans="1:18">
      <c r="A8463" s="4" t="s">
        <v>8671</v>
      </c>
      <c r="B8463" s="4" t="s">
        <v>174</v>
      </c>
      <c r="C8463" s="4" t="s">
        <v>9011</v>
      </c>
      <c r="D8463" s="4" t="s">
        <v>24</v>
      </c>
      <c r="E8463" s="4" t="s">
        <v>8510</v>
      </c>
      <c r="F8463" s="3"/>
      <c r="G8463" s="3"/>
      <c r="I8463" s="4" t="s">
        <v>9016</v>
      </c>
      <c r="J8463" s="4" t="s">
        <v>9015</v>
      </c>
      <c r="K8463" s="4" t="s">
        <v>9010</v>
      </c>
      <c r="L8463">
        <v>4821</v>
      </c>
      <c r="M8463" s="4"/>
      <c r="Q8463" s="4"/>
      <c r="R8463" s="4"/>
    </row>
    <row r="8464" spans="1:18">
      <c r="A8464" s="4" t="s">
        <v>8672</v>
      </c>
      <c r="B8464" s="4" t="s">
        <v>174</v>
      </c>
      <c r="C8464" s="4" t="s">
        <v>9011</v>
      </c>
      <c r="D8464" s="4" t="s">
        <v>24</v>
      </c>
      <c r="E8464" s="4" t="s">
        <v>8510</v>
      </c>
      <c r="F8464" s="3"/>
      <c r="G8464" s="3"/>
      <c r="I8464" s="4" t="s">
        <v>9016</v>
      </c>
      <c r="J8464" s="4" t="s">
        <v>9015</v>
      </c>
      <c r="K8464" s="4" t="s">
        <v>9010</v>
      </c>
      <c r="L8464">
        <v>4821</v>
      </c>
      <c r="M8464" s="4"/>
      <c r="Q8464" s="4"/>
      <c r="R8464" s="4"/>
    </row>
    <row r="8465" spans="1:18">
      <c r="A8465" s="4" t="s">
        <v>8673</v>
      </c>
      <c r="B8465" s="4" t="s">
        <v>174</v>
      </c>
      <c r="C8465" s="4" t="s">
        <v>9011</v>
      </c>
      <c r="D8465" s="4" t="s">
        <v>24</v>
      </c>
      <c r="E8465" s="4" t="s">
        <v>8510</v>
      </c>
      <c r="F8465" s="3"/>
      <c r="G8465" s="3"/>
      <c r="I8465" s="4" t="s">
        <v>9016</v>
      </c>
      <c r="J8465" s="4" t="s">
        <v>9015</v>
      </c>
      <c r="K8465" s="4" t="s">
        <v>9010</v>
      </c>
      <c r="L8465">
        <v>4821</v>
      </c>
      <c r="M8465" s="4"/>
      <c r="Q8465" s="4"/>
      <c r="R8465" s="4"/>
    </row>
    <row r="8466" spans="1:18">
      <c r="A8466" s="4" t="s">
        <v>8674</v>
      </c>
      <c r="B8466" s="4" t="s">
        <v>174</v>
      </c>
      <c r="C8466" s="4" t="s">
        <v>9011</v>
      </c>
      <c r="D8466" s="4" t="s">
        <v>24</v>
      </c>
      <c r="E8466" s="4" t="s">
        <v>8510</v>
      </c>
      <c r="F8466" s="3"/>
      <c r="G8466" s="3"/>
      <c r="I8466" s="4" t="s">
        <v>9016</v>
      </c>
      <c r="J8466" s="4" t="s">
        <v>9015</v>
      </c>
      <c r="K8466" s="4" t="s">
        <v>9010</v>
      </c>
      <c r="L8466">
        <v>4821</v>
      </c>
      <c r="M8466" s="4"/>
      <c r="Q8466" s="4"/>
      <c r="R8466" s="4"/>
    </row>
    <row r="8467" spans="1:18">
      <c r="A8467" s="4" t="s">
        <v>8675</v>
      </c>
      <c r="B8467" s="4" t="s">
        <v>174</v>
      </c>
      <c r="C8467" s="4" t="s">
        <v>9011</v>
      </c>
      <c r="D8467" s="4" t="s">
        <v>24</v>
      </c>
      <c r="E8467" s="4" t="s">
        <v>8510</v>
      </c>
      <c r="F8467" s="3"/>
      <c r="G8467" s="3"/>
      <c r="I8467" s="4" t="s">
        <v>9016</v>
      </c>
      <c r="J8467" s="4" t="s">
        <v>9015</v>
      </c>
      <c r="K8467" s="4" t="s">
        <v>9010</v>
      </c>
      <c r="L8467">
        <v>4821</v>
      </c>
      <c r="M8467" s="4"/>
      <c r="Q8467" s="4"/>
      <c r="R8467" s="4"/>
    </row>
    <row r="8468" spans="1:18">
      <c r="A8468" s="4" t="s">
        <v>8676</v>
      </c>
      <c r="B8468" s="4" t="s">
        <v>174</v>
      </c>
      <c r="C8468" s="4" t="s">
        <v>9011</v>
      </c>
      <c r="D8468" s="4" t="s">
        <v>24</v>
      </c>
      <c r="E8468" s="4" t="s">
        <v>8510</v>
      </c>
      <c r="F8468" s="3"/>
      <c r="G8468" s="3"/>
      <c r="I8468" s="4" t="s">
        <v>9016</v>
      </c>
      <c r="J8468" s="4" t="s">
        <v>9015</v>
      </c>
      <c r="K8468" s="4" t="s">
        <v>9010</v>
      </c>
      <c r="L8468">
        <v>4821</v>
      </c>
      <c r="M8468" s="4"/>
      <c r="Q8468" s="4"/>
      <c r="R8468" s="4"/>
    </row>
    <row r="8469" spans="1:18">
      <c r="A8469" s="4" t="s">
        <v>8677</v>
      </c>
      <c r="B8469" s="4" t="s">
        <v>174</v>
      </c>
      <c r="C8469" s="4" t="s">
        <v>9011</v>
      </c>
      <c r="D8469" s="4" t="s">
        <v>24</v>
      </c>
      <c r="E8469" s="4" t="s">
        <v>8510</v>
      </c>
      <c r="F8469" s="3"/>
      <c r="G8469" s="3"/>
      <c r="I8469" s="4" t="s">
        <v>9016</v>
      </c>
      <c r="J8469" s="4" t="s">
        <v>9015</v>
      </c>
      <c r="K8469" s="4" t="s">
        <v>9010</v>
      </c>
      <c r="L8469">
        <v>4821</v>
      </c>
      <c r="M8469" s="4"/>
      <c r="Q8469" s="4"/>
      <c r="R8469" s="4"/>
    </row>
    <row r="8470" spans="1:18">
      <c r="A8470" s="4" t="s">
        <v>8678</v>
      </c>
      <c r="B8470" s="4" t="s">
        <v>174</v>
      </c>
      <c r="C8470" s="4" t="s">
        <v>9011</v>
      </c>
      <c r="D8470" s="4" t="s">
        <v>24</v>
      </c>
      <c r="E8470" s="4" t="s">
        <v>8510</v>
      </c>
      <c r="F8470" s="3"/>
      <c r="G8470" s="3"/>
      <c r="I8470" s="4" t="s">
        <v>9016</v>
      </c>
      <c r="J8470" s="4" t="s">
        <v>9015</v>
      </c>
      <c r="K8470" s="4" t="s">
        <v>9010</v>
      </c>
      <c r="L8470">
        <v>4821</v>
      </c>
      <c r="M8470" s="4"/>
      <c r="Q8470" s="4"/>
      <c r="R8470" s="4"/>
    </row>
    <row r="8471" spans="1:18">
      <c r="A8471" s="4" t="s">
        <v>8679</v>
      </c>
      <c r="B8471" s="4" t="s">
        <v>174</v>
      </c>
      <c r="C8471" s="4" t="s">
        <v>9011</v>
      </c>
      <c r="D8471" s="4" t="s">
        <v>24</v>
      </c>
      <c r="E8471" s="4" t="s">
        <v>8510</v>
      </c>
      <c r="F8471" s="3"/>
      <c r="G8471" s="3"/>
      <c r="I8471" s="4" t="s">
        <v>9016</v>
      </c>
      <c r="J8471" s="4" t="s">
        <v>9015</v>
      </c>
      <c r="K8471" s="4" t="s">
        <v>9010</v>
      </c>
      <c r="L8471">
        <v>4821</v>
      </c>
      <c r="M8471" s="4"/>
      <c r="Q8471" s="4"/>
      <c r="R8471" s="4"/>
    </row>
    <row r="8472" spans="1:18">
      <c r="A8472" s="4" t="s">
        <v>8680</v>
      </c>
      <c r="B8472" s="4" t="s">
        <v>174</v>
      </c>
      <c r="C8472" s="4" t="s">
        <v>9011</v>
      </c>
      <c r="D8472" s="4" t="s">
        <v>24</v>
      </c>
      <c r="E8472" s="4" t="s">
        <v>8510</v>
      </c>
      <c r="F8472" s="3"/>
      <c r="G8472" s="3"/>
      <c r="I8472" s="4" t="s">
        <v>9016</v>
      </c>
      <c r="J8472" s="4" t="s">
        <v>9015</v>
      </c>
      <c r="K8472" s="4" t="s">
        <v>9010</v>
      </c>
      <c r="L8472">
        <v>4821</v>
      </c>
      <c r="M8472" s="4"/>
      <c r="Q8472" s="4"/>
      <c r="R8472" s="4"/>
    </row>
    <row r="8473" spans="1:18">
      <c r="A8473" s="4" t="s">
        <v>8681</v>
      </c>
      <c r="B8473" s="4" t="s">
        <v>174</v>
      </c>
      <c r="C8473" s="4" t="s">
        <v>9011</v>
      </c>
      <c r="D8473" s="4" t="s">
        <v>24</v>
      </c>
      <c r="E8473" s="4" t="s">
        <v>8510</v>
      </c>
      <c r="F8473" s="3"/>
      <c r="G8473" s="3"/>
      <c r="I8473" s="4" t="s">
        <v>9016</v>
      </c>
      <c r="J8473" s="4" t="s">
        <v>9015</v>
      </c>
      <c r="K8473" s="4" t="s">
        <v>9010</v>
      </c>
      <c r="L8473">
        <v>4821</v>
      </c>
      <c r="M8473" s="4"/>
      <c r="Q8473" s="4"/>
      <c r="R8473" s="4"/>
    </row>
    <row r="8474" spans="1:18">
      <c r="A8474" s="4" t="s">
        <v>8682</v>
      </c>
      <c r="B8474" s="4" t="s">
        <v>174</v>
      </c>
      <c r="C8474" s="4" t="s">
        <v>9011</v>
      </c>
      <c r="D8474" s="4" t="s">
        <v>24</v>
      </c>
      <c r="E8474" s="4" t="s">
        <v>8510</v>
      </c>
      <c r="F8474" s="3"/>
      <c r="G8474" s="3"/>
      <c r="I8474" s="4" t="s">
        <v>9016</v>
      </c>
      <c r="J8474" s="4" t="s">
        <v>9015</v>
      </c>
      <c r="K8474" s="4" t="s">
        <v>9010</v>
      </c>
      <c r="L8474">
        <v>4821</v>
      </c>
      <c r="M8474" s="4"/>
      <c r="Q8474" s="4"/>
      <c r="R8474" s="4"/>
    </row>
    <row r="8475" spans="1:18">
      <c r="A8475" s="4" t="s">
        <v>8683</v>
      </c>
      <c r="B8475" s="4" t="s">
        <v>174</v>
      </c>
      <c r="C8475" s="4" t="s">
        <v>9011</v>
      </c>
      <c r="D8475" s="4" t="s">
        <v>24</v>
      </c>
      <c r="E8475" s="4" t="s">
        <v>8510</v>
      </c>
      <c r="F8475" s="3"/>
      <c r="G8475" s="3"/>
      <c r="I8475" s="4" t="s">
        <v>9016</v>
      </c>
      <c r="J8475" s="4" t="s">
        <v>9015</v>
      </c>
      <c r="K8475" s="4" t="s">
        <v>9010</v>
      </c>
      <c r="L8475">
        <v>4821</v>
      </c>
      <c r="M8475" s="4"/>
      <c r="Q8475" s="4"/>
      <c r="R8475" s="4"/>
    </row>
    <row r="8476" spans="1:18">
      <c r="A8476" s="4" t="s">
        <v>8684</v>
      </c>
      <c r="B8476" s="4" t="s">
        <v>174</v>
      </c>
      <c r="C8476" s="4" t="s">
        <v>9011</v>
      </c>
      <c r="D8476" s="4" t="s">
        <v>24</v>
      </c>
      <c r="E8476" s="4" t="s">
        <v>8510</v>
      </c>
      <c r="F8476" s="3"/>
      <c r="G8476" s="3"/>
      <c r="I8476" s="4" t="s">
        <v>9016</v>
      </c>
      <c r="J8476" s="4" t="s">
        <v>9015</v>
      </c>
      <c r="K8476" s="4" t="s">
        <v>9010</v>
      </c>
      <c r="L8476">
        <v>4821</v>
      </c>
      <c r="M8476" s="4"/>
      <c r="Q8476" s="4"/>
      <c r="R8476" s="4"/>
    </row>
    <row r="8477" spans="1:18">
      <c r="A8477" s="4" t="s">
        <v>8685</v>
      </c>
      <c r="B8477" s="4" t="s">
        <v>174</v>
      </c>
      <c r="C8477" s="4" t="s">
        <v>177</v>
      </c>
      <c r="D8477" s="4" t="s">
        <v>24</v>
      </c>
      <c r="E8477" s="4" t="s">
        <v>8510</v>
      </c>
      <c r="F8477" s="3"/>
      <c r="G8477" s="3"/>
      <c r="I8477" s="4" t="s">
        <v>9016</v>
      </c>
      <c r="J8477" s="4" t="s">
        <v>9015</v>
      </c>
      <c r="K8477" s="4" t="s">
        <v>9012</v>
      </c>
      <c r="L8477">
        <v>55</v>
      </c>
      <c r="M8477" s="4"/>
      <c r="Q8477" s="4"/>
      <c r="R8477" s="4"/>
    </row>
    <row r="8478" spans="1:18">
      <c r="A8478" s="4" t="s">
        <v>8686</v>
      </c>
      <c r="B8478" s="4" t="s">
        <v>174</v>
      </c>
      <c r="C8478" s="4" t="s">
        <v>177</v>
      </c>
      <c r="D8478" s="4" t="s">
        <v>24</v>
      </c>
      <c r="E8478" s="4" t="s">
        <v>8510</v>
      </c>
      <c r="F8478" s="3"/>
      <c r="G8478" s="3"/>
      <c r="I8478" s="4" t="s">
        <v>9016</v>
      </c>
      <c r="J8478" s="4" t="s">
        <v>9015</v>
      </c>
      <c r="K8478" s="4" t="s">
        <v>9012</v>
      </c>
      <c r="L8478">
        <v>55</v>
      </c>
      <c r="M8478" s="4"/>
      <c r="Q8478" s="4"/>
      <c r="R8478" s="4"/>
    </row>
    <row r="8479" spans="1:18">
      <c r="A8479" s="4" t="s">
        <v>8687</v>
      </c>
      <c r="B8479" s="4" t="s">
        <v>174</v>
      </c>
      <c r="C8479" s="4" t="s">
        <v>177</v>
      </c>
      <c r="D8479" s="4" t="s">
        <v>24</v>
      </c>
      <c r="E8479" s="4" t="s">
        <v>8510</v>
      </c>
      <c r="F8479" s="3"/>
      <c r="G8479" s="3"/>
      <c r="I8479" s="4" t="s">
        <v>9016</v>
      </c>
      <c r="J8479" s="4" t="s">
        <v>9015</v>
      </c>
      <c r="K8479" s="4" t="s">
        <v>9012</v>
      </c>
      <c r="L8479">
        <v>55</v>
      </c>
      <c r="M8479" s="4"/>
      <c r="Q8479" s="4"/>
      <c r="R8479" s="4"/>
    </row>
    <row r="8480" spans="1:18">
      <c r="A8480" s="4" t="s">
        <v>8688</v>
      </c>
      <c r="B8480" s="4" t="s">
        <v>174</v>
      </c>
      <c r="C8480" s="4" t="s">
        <v>177</v>
      </c>
      <c r="D8480" s="4" t="s">
        <v>24</v>
      </c>
      <c r="E8480" s="4" t="s">
        <v>8510</v>
      </c>
      <c r="F8480" s="3"/>
      <c r="G8480" s="3"/>
      <c r="I8480" s="4" t="s">
        <v>9016</v>
      </c>
      <c r="J8480" s="4" t="s">
        <v>9015</v>
      </c>
      <c r="K8480" s="4" t="s">
        <v>9012</v>
      </c>
      <c r="L8480">
        <v>55</v>
      </c>
      <c r="M8480" s="4"/>
      <c r="Q8480" s="4"/>
      <c r="R8480" s="4"/>
    </row>
    <row r="8481" spans="1:18">
      <c r="A8481" s="4" t="s">
        <v>8689</v>
      </c>
      <c r="B8481" s="4" t="s">
        <v>174</v>
      </c>
      <c r="C8481" s="4" t="s">
        <v>177</v>
      </c>
      <c r="D8481" s="4" t="s">
        <v>24</v>
      </c>
      <c r="E8481" s="4" t="s">
        <v>8510</v>
      </c>
      <c r="F8481" s="3"/>
      <c r="G8481" s="3"/>
      <c r="I8481" s="4" t="s">
        <v>9016</v>
      </c>
      <c r="J8481" s="4" t="s">
        <v>9015</v>
      </c>
      <c r="K8481" s="4" t="s">
        <v>9012</v>
      </c>
      <c r="L8481">
        <v>55</v>
      </c>
      <c r="M8481" s="4"/>
      <c r="Q8481" s="4"/>
      <c r="R8481" s="4"/>
    </row>
    <row r="8482" spans="1:18">
      <c r="A8482" s="4" t="s">
        <v>8690</v>
      </c>
      <c r="B8482" s="4" t="s">
        <v>174</v>
      </c>
      <c r="C8482" s="4" t="s">
        <v>177</v>
      </c>
      <c r="D8482" s="4" t="s">
        <v>24</v>
      </c>
      <c r="E8482" s="4" t="s">
        <v>8510</v>
      </c>
      <c r="F8482" s="3"/>
      <c r="G8482" s="3"/>
      <c r="I8482" s="4" t="s">
        <v>9016</v>
      </c>
      <c r="J8482" s="4" t="s">
        <v>9015</v>
      </c>
      <c r="K8482" s="4" t="s">
        <v>9012</v>
      </c>
      <c r="L8482">
        <v>55</v>
      </c>
      <c r="M8482" s="4"/>
      <c r="Q8482" s="4"/>
      <c r="R8482" s="4"/>
    </row>
    <row r="8483" spans="1:18">
      <c r="A8483" s="4" t="s">
        <v>8691</v>
      </c>
      <c r="B8483" s="4" t="s">
        <v>174</v>
      </c>
      <c r="C8483" s="4" t="s">
        <v>177</v>
      </c>
      <c r="D8483" s="4" t="s">
        <v>24</v>
      </c>
      <c r="E8483" s="4" t="s">
        <v>8510</v>
      </c>
      <c r="F8483" s="3"/>
      <c r="G8483" s="3"/>
      <c r="I8483" s="4" t="s">
        <v>9016</v>
      </c>
      <c r="J8483" s="4" t="s">
        <v>9015</v>
      </c>
      <c r="K8483" s="4" t="s">
        <v>9012</v>
      </c>
      <c r="L8483">
        <v>55</v>
      </c>
      <c r="M8483" s="4"/>
      <c r="Q8483" s="4"/>
      <c r="R8483" s="4"/>
    </row>
    <row r="8484" spans="1:18">
      <c r="A8484" s="4" t="s">
        <v>8692</v>
      </c>
      <c r="B8484" s="4" t="s">
        <v>174</v>
      </c>
      <c r="C8484" s="4" t="s">
        <v>192</v>
      </c>
      <c r="D8484" s="4" t="s">
        <v>35</v>
      </c>
      <c r="E8484" s="4" t="s">
        <v>8510</v>
      </c>
      <c r="F8484" s="3"/>
      <c r="G8484" s="3"/>
      <c r="I8484" s="4" t="s">
        <v>9016</v>
      </c>
      <c r="J8484" s="4" t="s">
        <v>9015</v>
      </c>
      <c r="K8484" s="4" t="s">
        <v>9012</v>
      </c>
      <c r="L8484">
        <v>3393</v>
      </c>
      <c r="M8484" s="4" t="s">
        <v>36</v>
      </c>
      <c r="N8484">
        <v>2002</v>
      </c>
      <c r="O8484">
        <v>987.39</v>
      </c>
      <c r="P8484">
        <v>2253</v>
      </c>
      <c r="Q8484" s="4" t="s">
        <v>23</v>
      </c>
      <c r="R8484" s="4" t="s">
        <v>24</v>
      </c>
    </row>
    <row r="8485" spans="1:18">
      <c r="A8485" s="4" t="s">
        <v>8693</v>
      </c>
      <c r="B8485" s="4" t="s">
        <v>174</v>
      </c>
      <c r="C8485" s="4" t="s">
        <v>192</v>
      </c>
      <c r="D8485" s="4" t="s">
        <v>50</v>
      </c>
      <c r="E8485" s="4" t="s">
        <v>8510</v>
      </c>
      <c r="F8485" s="3"/>
      <c r="G8485" s="3"/>
      <c r="I8485" s="4" t="s">
        <v>9016</v>
      </c>
      <c r="J8485" s="4" t="s">
        <v>9015</v>
      </c>
      <c r="K8485" s="4" t="s">
        <v>9012</v>
      </c>
      <c r="L8485">
        <v>3393</v>
      </c>
      <c r="M8485" s="4" t="s">
        <v>9322</v>
      </c>
      <c r="N8485">
        <v>1992</v>
      </c>
      <c r="O8485">
        <v>1712.68</v>
      </c>
      <c r="P8485">
        <v>3194</v>
      </c>
      <c r="Q8485" s="4" t="s">
        <v>23</v>
      </c>
      <c r="R8485" s="4" t="s">
        <v>21</v>
      </c>
    </row>
    <row r="8486" spans="1:18">
      <c r="A8486" s="4" t="s">
        <v>8694</v>
      </c>
      <c r="B8486" s="4" t="s">
        <v>174</v>
      </c>
      <c r="C8486" s="4" t="s">
        <v>192</v>
      </c>
      <c r="D8486" s="4" t="s">
        <v>24</v>
      </c>
      <c r="E8486" s="4" t="s">
        <v>8510</v>
      </c>
      <c r="F8486" s="3"/>
      <c r="G8486" s="3"/>
      <c r="I8486" s="4" t="s">
        <v>9016</v>
      </c>
      <c r="J8486" s="4" t="s">
        <v>9015</v>
      </c>
      <c r="K8486" s="4" t="s">
        <v>9012</v>
      </c>
      <c r="L8486">
        <v>3393</v>
      </c>
      <c r="M8486" s="4"/>
      <c r="Q8486" s="4"/>
      <c r="R8486" s="4"/>
    </row>
    <row r="8487" spans="1:18">
      <c r="A8487" s="4" t="s">
        <v>8695</v>
      </c>
      <c r="B8487" s="4" t="s">
        <v>174</v>
      </c>
      <c r="C8487" s="4" t="s">
        <v>192</v>
      </c>
      <c r="D8487" s="4" t="s">
        <v>24</v>
      </c>
      <c r="E8487" s="4" t="s">
        <v>8510</v>
      </c>
      <c r="F8487" s="3"/>
      <c r="G8487" s="3"/>
      <c r="I8487" s="4" t="s">
        <v>9016</v>
      </c>
      <c r="J8487" s="4" t="s">
        <v>9015</v>
      </c>
      <c r="K8487" s="4" t="s">
        <v>9012</v>
      </c>
      <c r="L8487">
        <v>3393</v>
      </c>
      <c r="M8487" s="4"/>
      <c r="Q8487" s="4"/>
      <c r="R8487" s="4"/>
    </row>
    <row r="8488" spans="1:18">
      <c r="A8488" s="4" t="s">
        <v>8696</v>
      </c>
      <c r="B8488" s="4" t="s">
        <v>174</v>
      </c>
      <c r="C8488" s="4" t="s">
        <v>192</v>
      </c>
      <c r="D8488" s="4" t="s">
        <v>24</v>
      </c>
      <c r="E8488" s="4" t="s">
        <v>8510</v>
      </c>
      <c r="F8488" s="3"/>
      <c r="G8488" s="3"/>
      <c r="I8488" s="4" t="s">
        <v>9016</v>
      </c>
      <c r="J8488" s="4" t="s">
        <v>9015</v>
      </c>
      <c r="K8488" s="4" t="s">
        <v>9012</v>
      </c>
      <c r="L8488">
        <v>3393</v>
      </c>
      <c r="M8488" s="4"/>
      <c r="Q8488" s="4"/>
      <c r="R8488" s="4"/>
    </row>
    <row r="8489" spans="1:18">
      <c r="A8489" s="4" t="s">
        <v>8697</v>
      </c>
      <c r="B8489" s="4" t="s">
        <v>174</v>
      </c>
      <c r="C8489" s="4" t="s">
        <v>192</v>
      </c>
      <c r="D8489" s="4" t="s">
        <v>24</v>
      </c>
      <c r="E8489" s="4" t="s">
        <v>8510</v>
      </c>
      <c r="F8489" s="3"/>
      <c r="G8489" s="3"/>
      <c r="I8489" s="4" t="s">
        <v>9016</v>
      </c>
      <c r="J8489" s="4" t="s">
        <v>9015</v>
      </c>
      <c r="K8489" s="4" t="s">
        <v>9012</v>
      </c>
      <c r="L8489">
        <v>3393</v>
      </c>
      <c r="M8489" s="4"/>
      <c r="Q8489" s="4"/>
      <c r="R8489" s="4"/>
    </row>
    <row r="8490" spans="1:18">
      <c r="A8490" s="4" t="s">
        <v>8698</v>
      </c>
      <c r="B8490" s="4" t="s">
        <v>174</v>
      </c>
      <c r="C8490" s="4" t="s">
        <v>192</v>
      </c>
      <c r="D8490" s="4" t="s">
        <v>24</v>
      </c>
      <c r="E8490" s="4" t="s">
        <v>8510</v>
      </c>
      <c r="F8490" s="3"/>
      <c r="G8490" s="3"/>
      <c r="I8490" s="4" t="s">
        <v>9016</v>
      </c>
      <c r="J8490" s="4" t="s">
        <v>9015</v>
      </c>
      <c r="K8490" s="4" t="s">
        <v>9012</v>
      </c>
      <c r="L8490">
        <v>3393</v>
      </c>
      <c r="M8490" s="4"/>
      <c r="Q8490" s="4"/>
      <c r="R8490" s="4"/>
    </row>
    <row r="8491" spans="1:18">
      <c r="A8491" s="4" t="s">
        <v>8699</v>
      </c>
      <c r="B8491" s="4" t="s">
        <v>174</v>
      </c>
      <c r="C8491" s="4" t="s">
        <v>192</v>
      </c>
      <c r="D8491" s="4" t="s">
        <v>24</v>
      </c>
      <c r="E8491" s="4" t="s">
        <v>8510</v>
      </c>
      <c r="F8491" s="3"/>
      <c r="G8491" s="3"/>
      <c r="I8491" s="4" t="s">
        <v>9016</v>
      </c>
      <c r="J8491" s="4" t="s">
        <v>9015</v>
      </c>
      <c r="K8491" s="4" t="s">
        <v>9012</v>
      </c>
      <c r="L8491">
        <v>3393</v>
      </c>
      <c r="M8491" s="4"/>
      <c r="Q8491" s="4"/>
      <c r="R8491" s="4"/>
    </row>
    <row r="8492" spans="1:18">
      <c r="A8492" s="4" t="s">
        <v>8700</v>
      </c>
      <c r="B8492" s="4" t="s">
        <v>196</v>
      </c>
      <c r="C8492" s="4" t="s">
        <v>179</v>
      </c>
      <c r="D8492" s="4" t="s">
        <v>76</v>
      </c>
      <c r="E8492" s="4" t="s">
        <v>8510</v>
      </c>
      <c r="F8492" s="3"/>
      <c r="G8492" s="3"/>
      <c r="I8492" s="4" t="s">
        <v>9016</v>
      </c>
      <c r="J8492" s="4" t="s">
        <v>9015</v>
      </c>
      <c r="K8492" s="4" t="s">
        <v>9010</v>
      </c>
      <c r="L8492">
        <v>550</v>
      </c>
      <c r="M8492" s="4" t="s">
        <v>9322</v>
      </c>
      <c r="N8492">
        <v>1997</v>
      </c>
      <c r="O8492">
        <v>8170.38</v>
      </c>
      <c r="P8492">
        <v>16499</v>
      </c>
      <c r="Q8492" s="4" t="s">
        <v>77</v>
      </c>
      <c r="R8492" s="4" t="s">
        <v>24</v>
      </c>
    </row>
    <row r="8493" spans="1:18">
      <c r="A8493" s="4" t="s">
        <v>8701</v>
      </c>
      <c r="B8493" s="4" t="s">
        <v>196</v>
      </c>
      <c r="C8493" s="4" t="s">
        <v>179</v>
      </c>
      <c r="D8493" s="4" t="s">
        <v>24</v>
      </c>
      <c r="E8493" s="4" t="s">
        <v>8510</v>
      </c>
      <c r="F8493" s="3"/>
      <c r="G8493" s="3"/>
      <c r="I8493" s="4" t="s">
        <v>9016</v>
      </c>
      <c r="J8493" s="4" t="s">
        <v>9015</v>
      </c>
      <c r="K8493" s="4" t="s">
        <v>9010</v>
      </c>
      <c r="L8493">
        <v>550</v>
      </c>
      <c r="M8493" s="4"/>
      <c r="Q8493" s="4"/>
      <c r="R8493" s="4"/>
    </row>
    <row r="8494" spans="1:18">
      <c r="A8494" s="4" t="s">
        <v>8702</v>
      </c>
      <c r="B8494" s="4" t="s">
        <v>196</v>
      </c>
      <c r="C8494" s="4" t="s">
        <v>179</v>
      </c>
      <c r="D8494" s="4" t="s">
        <v>24</v>
      </c>
      <c r="E8494" s="4" t="s">
        <v>8510</v>
      </c>
      <c r="F8494" s="3"/>
      <c r="G8494" s="3"/>
      <c r="I8494" s="4" t="s">
        <v>9016</v>
      </c>
      <c r="J8494" s="4" t="s">
        <v>9015</v>
      </c>
      <c r="K8494" s="4" t="s">
        <v>9010</v>
      </c>
      <c r="L8494">
        <v>550</v>
      </c>
      <c r="M8494" s="4"/>
      <c r="Q8494" s="4"/>
      <c r="R8494" s="4"/>
    </row>
    <row r="8495" spans="1:18">
      <c r="A8495" s="4" t="s">
        <v>8703</v>
      </c>
      <c r="B8495" s="4" t="s">
        <v>196</v>
      </c>
      <c r="C8495" s="4" t="s">
        <v>179</v>
      </c>
      <c r="D8495" s="4" t="s">
        <v>24</v>
      </c>
      <c r="E8495" s="4" t="s">
        <v>8510</v>
      </c>
      <c r="F8495" s="3"/>
      <c r="G8495" s="3"/>
      <c r="I8495" s="4" t="s">
        <v>9016</v>
      </c>
      <c r="J8495" s="4" t="s">
        <v>9015</v>
      </c>
      <c r="K8495" s="4" t="s">
        <v>9010</v>
      </c>
      <c r="L8495">
        <v>550</v>
      </c>
      <c r="M8495" s="4"/>
      <c r="Q8495" s="4"/>
      <c r="R8495" s="4"/>
    </row>
    <row r="8496" spans="1:18">
      <c r="A8496" s="4" t="s">
        <v>8704</v>
      </c>
      <c r="B8496" s="4" t="s">
        <v>196</v>
      </c>
      <c r="C8496" s="4" t="s">
        <v>171</v>
      </c>
      <c r="D8496" s="4" t="s">
        <v>80</v>
      </c>
      <c r="E8496" s="4" t="s">
        <v>8510</v>
      </c>
      <c r="F8496" s="3"/>
      <c r="G8496" s="3"/>
      <c r="I8496" s="4" t="s">
        <v>9016</v>
      </c>
      <c r="J8496" s="4" t="s">
        <v>9015</v>
      </c>
      <c r="K8496" s="4" t="s">
        <v>9010</v>
      </c>
      <c r="L8496">
        <v>1096</v>
      </c>
      <c r="M8496" s="4" t="s">
        <v>9322</v>
      </c>
      <c r="N8496">
        <v>2011</v>
      </c>
      <c r="O8496">
        <v>527.11</v>
      </c>
      <c r="P8496">
        <v>1428</v>
      </c>
      <c r="Q8496" s="4" t="s">
        <v>23</v>
      </c>
      <c r="R8496" s="4" t="s">
        <v>21</v>
      </c>
    </row>
    <row r="8497" spans="1:18">
      <c r="A8497" s="4" t="s">
        <v>8705</v>
      </c>
      <c r="B8497" s="4" t="s">
        <v>196</v>
      </c>
      <c r="C8497" s="4" t="s">
        <v>171</v>
      </c>
      <c r="D8497" s="4" t="s">
        <v>97</v>
      </c>
      <c r="E8497" s="4" t="s">
        <v>8510</v>
      </c>
      <c r="F8497" s="3"/>
      <c r="G8497" s="3"/>
      <c r="I8497" s="4" t="s">
        <v>9016</v>
      </c>
      <c r="J8497" s="4" t="s">
        <v>9015</v>
      </c>
      <c r="K8497" s="4" t="s">
        <v>9010</v>
      </c>
      <c r="L8497">
        <v>1096</v>
      </c>
      <c r="M8497" s="4" t="s">
        <v>33</v>
      </c>
      <c r="N8497">
        <v>2001</v>
      </c>
      <c r="O8497">
        <v>2437.85</v>
      </c>
      <c r="P8497">
        <v>4874</v>
      </c>
      <c r="Q8497" s="4" t="s">
        <v>23</v>
      </c>
      <c r="R8497" s="4" t="s">
        <v>24</v>
      </c>
    </row>
    <row r="8498" spans="1:18">
      <c r="A8498" s="4" t="s">
        <v>8706</v>
      </c>
      <c r="B8498" s="4" t="s">
        <v>196</v>
      </c>
      <c r="C8498" s="4" t="s">
        <v>171</v>
      </c>
      <c r="D8498" s="4" t="s">
        <v>24</v>
      </c>
      <c r="E8498" s="4" t="s">
        <v>8510</v>
      </c>
      <c r="F8498" s="3"/>
      <c r="G8498" s="3"/>
      <c r="I8498" s="4" t="s">
        <v>9016</v>
      </c>
      <c r="J8498" s="4" t="s">
        <v>9015</v>
      </c>
      <c r="K8498" s="4" t="s">
        <v>9010</v>
      </c>
      <c r="L8498">
        <v>1096</v>
      </c>
      <c r="M8498" s="4"/>
      <c r="Q8498" s="4"/>
      <c r="R8498" s="4"/>
    </row>
    <row r="8499" spans="1:18">
      <c r="A8499" s="4" t="s">
        <v>8707</v>
      </c>
      <c r="B8499" s="4" t="s">
        <v>196</v>
      </c>
      <c r="C8499" s="4" t="s">
        <v>171</v>
      </c>
      <c r="D8499" s="4" t="s">
        <v>24</v>
      </c>
      <c r="E8499" s="4" t="s">
        <v>8510</v>
      </c>
      <c r="F8499" s="3"/>
      <c r="G8499" s="3"/>
      <c r="I8499" s="4" t="s">
        <v>9016</v>
      </c>
      <c r="J8499" s="4" t="s">
        <v>9015</v>
      </c>
      <c r="K8499" s="4" t="s">
        <v>9010</v>
      </c>
      <c r="L8499">
        <v>1096</v>
      </c>
      <c r="M8499" s="4"/>
      <c r="Q8499" s="4"/>
      <c r="R8499" s="4"/>
    </row>
    <row r="8500" spans="1:18">
      <c r="A8500" s="4" t="s">
        <v>8708</v>
      </c>
      <c r="B8500" s="4" t="s">
        <v>196</v>
      </c>
      <c r="C8500" s="4" t="s">
        <v>171</v>
      </c>
      <c r="D8500" s="4" t="s">
        <v>24</v>
      </c>
      <c r="E8500" s="4" t="s">
        <v>8510</v>
      </c>
      <c r="F8500" s="3"/>
      <c r="G8500" s="3"/>
      <c r="I8500" s="4" t="s">
        <v>9016</v>
      </c>
      <c r="J8500" s="4" t="s">
        <v>9015</v>
      </c>
      <c r="K8500" s="4" t="s">
        <v>9010</v>
      </c>
      <c r="L8500">
        <v>1096</v>
      </c>
      <c r="M8500" s="4"/>
      <c r="Q8500" s="4"/>
      <c r="R8500" s="4"/>
    </row>
    <row r="8501" spans="1:18">
      <c r="A8501" s="4" t="s">
        <v>8709</v>
      </c>
      <c r="B8501" s="4" t="s">
        <v>196</v>
      </c>
      <c r="C8501" s="4" t="s">
        <v>171</v>
      </c>
      <c r="D8501" s="4" t="s">
        <v>24</v>
      </c>
      <c r="E8501" s="4" t="s">
        <v>8510</v>
      </c>
      <c r="F8501" s="3"/>
      <c r="G8501" s="3"/>
      <c r="I8501" s="4" t="s">
        <v>9016</v>
      </c>
      <c r="J8501" s="4" t="s">
        <v>9015</v>
      </c>
      <c r="K8501" s="4" t="s">
        <v>9010</v>
      </c>
      <c r="L8501">
        <v>1096</v>
      </c>
      <c r="M8501" s="4"/>
      <c r="Q8501" s="4"/>
      <c r="R8501" s="4"/>
    </row>
    <row r="8502" spans="1:18">
      <c r="A8502" s="4" t="s">
        <v>8710</v>
      </c>
      <c r="B8502" s="4" t="s">
        <v>196</v>
      </c>
      <c r="C8502" s="4" t="s">
        <v>171</v>
      </c>
      <c r="D8502" s="4" t="s">
        <v>24</v>
      </c>
      <c r="E8502" s="4" t="s">
        <v>8510</v>
      </c>
      <c r="F8502" s="3"/>
      <c r="G8502" s="3"/>
      <c r="I8502" s="4" t="s">
        <v>9016</v>
      </c>
      <c r="J8502" s="4" t="s">
        <v>9015</v>
      </c>
      <c r="K8502" s="4" t="s">
        <v>9010</v>
      </c>
      <c r="L8502">
        <v>1096</v>
      </c>
      <c r="M8502" s="4"/>
      <c r="Q8502" s="4"/>
      <c r="R8502" s="4"/>
    </row>
    <row r="8503" spans="1:18">
      <c r="A8503" s="4" t="s">
        <v>8711</v>
      </c>
      <c r="B8503" s="4" t="s">
        <v>196</v>
      </c>
      <c r="C8503" s="4" t="s">
        <v>171</v>
      </c>
      <c r="D8503" s="4" t="s">
        <v>24</v>
      </c>
      <c r="E8503" s="4" t="s">
        <v>8510</v>
      </c>
      <c r="F8503" s="3"/>
      <c r="G8503" s="3"/>
      <c r="I8503" s="4" t="s">
        <v>9016</v>
      </c>
      <c r="J8503" s="4" t="s">
        <v>9015</v>
      </c>
      <c r="K8503" s="4" t="s">
        <v>9010</v>
      </c>
      <c r="L8503">
        <v>1096</v>
      </c>
      <c r="M8503" s="4"/>
      <c r="Q8503" s="4"/>
      <c r="R8503" s="4"/>
    </row>
    <row r="8504" spans="1:18">
      <c r="A8504" s="4" t="s">
        <v>8712</v>
      </c>
      <c r="B8504" s="4" t="s">
        <v>196</v>
      </c>
      <c r="C8504" s="4" t="s">
        <v>171</v>
      </c>
      <c r="D8504" s="4" t="s">
        <v>24</v>
      </c>
      <c r="E8504" s="4" t="s">
        <v>8510</v>
      </c>
      <c r="F8504" s="3"/>
      <c r="G8504" s="3"/>
      <c r="I8504" s="4" t="s">
        <v>9016</v>
      </c>
      <c r="J8504" s="4" t="s">
        <v>9015</v>
      </c>
      <c r="K8504" s="4" t="s">
        <v>9010</v>
      </c>
      <c r="L8504">
        <v>1096</v>
      </c>
      <c r="M8504" s="4"/>
      <c r="Q8504" s="4"/>
      <c r="R8504" s="4"/>
    </row>
    <row r="8505" spans="1:18">
      <c r="A8505" s="4" t="s">
        <v>8713</v>
      </c>
      <c r="B8505" s="4" t="s">
        <v>196</v>
      </c>
      <c r="C8505" s="4" t="s">
        <v>199</v>
      </c>
      <c r="D8505" s="4" t="s">
        <v>82</v>
      </c>
      <c r="E8505" s="4" t="s">
        <v>8510</v>
      </c>
      <c r="F8505" s="3"/>
      <c r="G8505" s="3"/>
      <c r="I8505" s="4" t="s">
        <v>9016</v>
      </c>
      <c r="J8505" s="4" t="s">
        <v>9015</v>
      </c>
      <c r="K8505" s="4" t="s">
        <v>9010</v>
      </c>
      <c r="L8505">
        <v>5482</v>
      </c>
      <c r="M8505" s="4" t="s">
        <v>36</v>
      </c>
      <c r="N8505">
        <v>1982</v>
      </c>
      <c r="O8505">
        <v>11698.03</v>
      </c>
      <c r="P8505">
        <v>34288</v>
      </c>
      <c r="Q8505" s="4" t="s">
        <v>23</v>
      </c>
      <c r="R8505" s="4" t="s">
        <v>24</v>
      </c>
    </row>
    <row r="8506" spans="1:18">
      <c r="A8506" s="4" t="s">
        <v>8714</v>
      </c>
      <c r="B8506" s="4" t="s">
        <v>196</v>
      </c>
      <c r="C8506" s="4" t="s">
        <v>199</v>
      </c>
      <c r="D8506" s="4" t="s">
        <v>99</v>
      </c>
      <c r="E8506" s="4" t="s">
        <v>8510</v>
      </c>
      <c r="F8506" s="3"/>
      <c r="G8506" s="3"/>
      <c r="I8506" s="4" t="s">
        <v>9016</v>
      </c>
      <c r="J8506" s="4" t="s">
        <v>9015</v>
      </c>
      <c r="K8506" s="4" t="s">
        <v>9010</v>
      </c>
      <c r="L8506">
        <v>5482</v>
      </c>
      <c r="M8506" s="4" t="s">
        <v>33</v>
      </c>
      <c r="N8506">
        <v>2003</v>
      </c>
      <c r="O8506">
        <v>1419.98</v>
      </c>
      <c r="P8506">
        <v>4018</v>
      </c>
      <c r="Q8506" s="4" t="s">
        <v>23</v>
      </c>
      <c r="R8506" s="4" t="s">
        <v>24</v>
      </c>
    </row>
    <row r="8507" spans="1:18">
      <c r="A8507" s="4" t="s">
        <v>8715</v>
      </c>
      <c r="B8507" s="4" t="s">
        <v>196</v>
      </c>
      <c r="C8507" s="4" t="s">
        <v>199</v>
      </c>
      <c r="D8507" s="4" t="s">
        <v>121</v>
      </c>
      <c r="E8507" s="4" t="s">
        <v>8510</v>
      </c>
      <c r="F8507" s="3"/>
      <c r="G8507" s="3"/>
      <c r="I8507" s="4" t="s">
        <v>9016</v>
      </c>
      <c r="J8507" s="4" t="s">
        <v>9015</v>
      </c>
      <c r="K8507" s="4" t="s">
        <v>9010</v>
      </c>
      <c r="L8507">
        <v>5482</v>
      </c>
      <c r="M8507" s="4" t="s">
        <v>58</v>
      </c>
      <c r="N8507">
        <v>1993</v>
      </c>
      <c r="O8507">
        <v>646.1</v>
      </c>
      <c r="P8507">
        <v>883</v>
      </c>
      <c r="Q8507" s="4" t="s">
        <v>23</v>
      </c>
      <c r="R8507" s="4" t="s">
        <v>62</v>
      </c>
    </row>
    <row r="8508" spans="1:18">
      <c r="A8508" s="4" t="s">
        <v>8716</v>
      </c>
      <c r="B8508" s="4" t="s">
        <v>196</v>
      </c>
      <c r="C8508" s="4" t="s">
        <v>199</v>
      </c>
      <c r="D8508" s="4" t="s">
        <v>24</v>
      </c>
      <c r="E8508" s="4" t="s">
        <v>8510</v>
      </c>
      <c r="F8508" s="3"/>
      <c r="G8508" s="3"/>
      <c r="I8508" s="4" t="s">
        <v>9016</v>
      </c>
      <c r="J8508" s="4" t="s">
        <v>9015</v>
      </c>
      <c r="K8508" s="4" t="s">
        <v>9010</v>
      </c>
      <c r="L8508">
        <v>5482</v>
      </c>
      <c r="M8508" s="4"/>
      <c r="Q8508" s="4"/>
      <c r="R8508" s="4"/>
    </row>
    <row r="8509" spans="1:18">
      <c r="A8509" s="4" t="s">
        <v>8717</v>
      </c>
      <c r="B8509" s="4" t="s">
        <v>196</v>
      </c>
      <c r="C8509" s="4" t="s">
        <v>199</v>
      </c>
      <c r="D8509" s="4" t="s">
        <v>24</v>
      </c>
      <c r="E8509" s="4" t="s">
        <v>8510</v>
      </c>
      <c r="F8509" s="3"/>
      <c r="G8509" s="3"/>
      <c r="I8509" s="4" t="s">
        <v>9016</v>
      </c>
      <c r="J8509" s="4" t="s">
        <v>9015</v>
      </c>
      <c r="K8509" s="4" t="s">
        <v>9010</v>
      </c>
      <c r="L8509">
        <v>5482</v>
      </c>
      <c r="M8509" s="4"/>
      <c r="Q8509" s="4"/>
      <c r="R8509" s="4"/>
    </row>
    <row r="8510" spans="1:18">
      <c r="A8510" s="4" t="s">
        <v>8718</v>
      </c>
      <c r="B8510" s="4" t="s">
        <v>196</v>
      </c>
      <c r="C8510" s="4" t="s">
        <v>199</v>
      </c>
      <c r="D8510" s="4" t="s">
        <v>24</v>
      </c>
      <c r="E8510" s="4" t="s">
        <v>8510</v>
      </c>
      <c r="F8510" s="3"/>
      <c r="G8510" s="3"/>
      <c r="I8510" s="4" t="s">
        <v>9016</v>
      </c>
      <c r="J8510" s="4" t="s">
        <v>9015</v>
      </c>
      <c r="K8510" s="4" t="s">
        <v>9010</v>
      </c>
      <c r="L8510">
        <v>5482</v>
      </c>
      <c r="M8510" s="4"/>
      <c r="Q8510" s="4"/>
      <c r="R8510" s="4"/>
    </row>
    <row r="8511" spans="1:18">
      <c r="A8511" s="4" t="s">
        <v>8719</v>
      </c>
      <c r="B8511" s="4" t="s">
        <v>196</v>
      </c>
      <c r="C8511" s="4" t="s">
        <v>199</v>
      </c>
      <c r="D8511" s="4" t="s">
        <v>24</v>
      </c>
      <c r="E8511" s="4" t="s">
        <v>8510</v>
      </c>
      <c r="F8511" s="3"/>
      <c r="G8511" s="3"/>
      <c r="I8511" s="4" t="s">
        <v>9016</v>
      </c>
      <c r="J8511" s="4" t="s">
        <v>9015</v>
      </c>
      <c r="K8511" s="4" t="s">
        <v>9010</v>
      </c>
      <c r="L8511">
        <v>5482</v>
      </c>
      <c r="M8511" s="4"/>
      <c r="Q8511" s="4"/>
      <c r="R8511" s="4"/>
    </row>
    <row r="8512" spans="1:18">
      <c r="A8512" s="4" t="s">
        <v>8720</v>
      </c>
      <c r="B8512" s="4" t="s">
        <v>196</v>
      </c>
      <c r="C8512" s="4" t="s">
        <v>199</v>
      </c>
      <c r="D8512" s="4" t="s">
        <v>24</v>
      </c>
      <c r="E8512" s="4" t="s">
        <v>8510</v>
      </c>
      <c r="F8512" s="3"/>
      <c r="G8512" s="3"/>
      <c r="I8512" s="4" t="s">
        <v>9016</v>
      </c>
      <c r="J8512" s="4" t="s">
        <v>9015</v>
      </c>
      <c r="K8512" s="4" t="s">
        <v>9010</v>
      </c>
      <c r="L8512">
        <v>5482</v>
      </c>
      <c r="M8512" s="4"/>
      <c r="Q8512" s="4"/>
      <c r="R8512" s="4"/>
    </row>
    <row r="8513" spans="1:18">
      <c r="A8513" s="4" t="s">
        <v>8721</v>
      </c>
      <c r="B8513" s="4" t="s">
        <v>196</v>
      </c>
      <c r="C8513" s="4" t="s">
        <v>199</v>
      </c>
      <c r="D8513" s="4" t="s">
        <v>24</v>
      </c>
      <c r="E8513" s="4" t="s">
        <v>8510</v>
      </c>
      <c r="F8513" s="3"/>
      <c r="G8513" s="3"/>
      <c r="I8513" s="4" t="s">
        <v>9016</v>
      </c>
      <c r="J8513" s="4" t="s">
        <v>9015</v>
      </c>
      <c r="K8513" s="4" t="s">
        <v>9010</v>
      </c>
      <c r="L8513">
        <v>5482</v>
      </c>
      <c r="M8513" s="4"/>
      <c r="Q8513" s="4"/>
      <c r="R8513" s="4"/>
    </row>
    <row r="8514" spans="1:18">
      <c r="A8514" s="4" t="s">
        <v>8722</v>
      </c>
      <c r="B8514" s="4" t="s">
        <v>196</v>
      </c>
      <c r="C8514" s="4" t="s">
        <v>9011</v>
      </c>
      <c r="D8514" s="4" t="s">
        <v>29</v>
      </c>
      <c r="E8514" s="4" t="s">
        <v>8510</v>
      </c>
      <c r="F8514" s="3"/>
      <c r="G8514" s="3"/>
      <c r="I8514" s="4" t="s">
        <v>9016</v>
      </c>
      <c r="J8514" s="4" t="s">
        <v>9015</v>
      </c>
      <c r="K8514" s="4" t="s">
        <v>9010</v>
      </c>
      <c r="L8514">
        <v>4821</v>
      </c>
      <c r="M8514" s="4" t="s">
        <v>26</v>
      </c>
      <c r="N8514">
        <v>2012</v>
      </c>
      <c r="O8514">
        <v>587.34</v>
      </c>
      <c r="P8514">
        <v>1356</v>
      </c>
      <c r="Q8514" s="4" t="s">
        <v>30</v>
      </c>
      <c r="R8514" s="4" t="s">
        <v>24</v>
      </c>
    </row>
    <row r="8515" spans="1:18">
      <c r="A8515" s="4" t="s">
        <v>8723</v>
      </c>
      <c r="B8515" s="4" t="s">
        <v>196</v>
      </c>
      <c r="C8515" s="4" t="s">
        <v>9011</v>
      </c>
      <c r="D8515" s="4" t="s">
        <v>66</v>
      </c>
      <c r="E8515" s="4" t="s">
        <v>8510</v>
      </c>
      <c r="F8515" s="3"/>
      <c r="G8515" s="3"/>
      <c r="I8515" s="4" t="s">
        <v>9016</v>
      </c>
      <c r="J8515" s="4" t="s">
        <v>9015</v>
      </c>
      <c r="K8515" s="4" t="s">
        <v>9010</v>
      </c>
      <c r="L8515">
        <v>4821</v>
      </c>
      <c r="M8515" s="4" t="s">
        <v>33</v>
      </c>
      <c r="N8515">
        <v>2007</v>
      </c>
      <c r="O8515">
        <v>894.33</v>
      </c>
      <c r="P8515">
        <v>1635</v>
      </c>
      <c r="Q8515" s="4" t="s">
        <v>67</v>
      </c>
      <c r="R8515" s="4" t="s">
        <v>24</v>
      </c>
    </row>
    <row r="8516" spans="1:18">
      <c r="A8516" s="4" t="s">
        <v>8724</v>
      </c>
      <c r="B8516" s="4" t="s">
        <v>196</v>
      </c>
      <c r="C8516" s="4" t="s">
        <v>9011</v>
      </c>
      <c r="D8516" s="4" t="s">
        <v>119</v>
      </c>
      <c r="E8516" s="4" t="s">
        <v>8510</v>
      </c>
      <c r="F8516" s="3"/>
      <c r="G8516" s="3"/>
      <c r="I8516" s="4" t="s">
        <v>9016</v>
      </c>
      <c r="J8516" s="4" t="s">
        <v>9015</v>
      </c>
      <c r="K8516" s="4" t="s">
        <v>9010</v>
      </c>
      <c r="L8516">
        <v>4821</v>
      </c>
      <c r="M8516" s="4" t="s">
        <v>55</v>
      </c>
      <c r="N8516">
        <v>1988</v>
      </c>
      <c r="O8516">
        <v>5266.09</v>
      </c>
      <c r="P8516">
        <v>8595</v>
      </c>
      <c r="Q8516" s="4" t="s">
        <v>23</v>
      </c>
      <c r="R8516" s="4" t="s">
        <v>56</v>
      </c>
    </row>
    <row r="8517" spans="1:18">
      <c r="A8517" s="4" t="s">
        <v>8725</v>
      </c>
      <c r="B8517" s="4" t="s">
        <v>196</v>
      </c>
      <c r="C8517" s="4" t="s">
        <v>9011</v>
      </c>
      <c r="D8517" s="4" t="s">
        <v>24</v>
      </c>
      <c r="E8517" s="4" t="s">
        <v>8510</v>
      </c>
      <c r="F8517" s="3"/>
      <c r="G8517" s="3"/>
      <c r="I8517" s="4" t="s">
        <v>9016</v>
      </c>
      <c r="J8517" s="4" t="s">
        <v>9015</v>
      </c>
      <c r="K8517" s="4" t="s">
        <v>9010</v>
      </c>
      <c r="L8517">
        <v>4821</v>
      </c>
      <c r="M8517" s="4"/>
      <c r="Q8517" s="4"/>
      <c r="R8517" s="4"/>
    </row>
    <row r="8518" spans="1:18">
      <c r="A8518" s="4" t="s">
        <v>8726</v>
      </c>
      <c r="B8518" s="4" t="s">
        <v>196</v>
      </c>
      <c r="C8518" s="4" t="s">
        <v>9011</v>
      </c>
      <c r="D8518" s="4" t="s">
        <v>24</v>
      </c>
      <c r="E8518" s="4" t="s">
        <v>8510</v>
      </c>
      <c r="F8518" s="3"/>
      <c r="G8518" s="3"/>
      <c r="I8518" s="4" t="s">
        <v>9016</v>
      </c>
      <c r="J8518" s="4" t="s">
        <v>9015</v>
      </c>
      <c r="K8518" s="4" t="s">
        <v>9010</v>
      </c>
      <c r="L8518">
        <v>4821</v>
      </c>
      <c r="M8518" s="4"/>
      <c r="Q8518" s="4"/>
      <c r="R8518" s="4"/>
    </row>
    <row r="8519" spans="1:18">
      <c r="A8519" s="4" t="s">
        <v>8727</v>
      </c>
      <c r="B8519" s="4" t="s">
        <v>196</v>
      </c>
      <c r="C8519" s="4" t="s">
        <v>9011</v>
      </c>
      <c r="D8519" s="4" t="s">
        <v>24</v>
      </c>
      <c r="E8519" s="4" t="s">
        <v>8510</v>
      </c>
      <c r="F8519" s="3"/>
      <c r="G8519" s="3"/>
      <c r="I8519" s="4" t="s">
        <v>9016</v>
      </c>
      <c r="J8519" s="4" t="s">
        <v>9015</v>
      </c>
      <c r="K8519" s="4" t="s">
        <v>9010</v>
      </c>
      <c r="L8519">
        <v>4821</v>
      </c>
      <c r="M8519" s="4"/>
      <c r="Q8519" s="4"/>
      <c r="R8519" s="4"/>
    </row>
    <row r="8520" spans="1:18">
      <c r="A8520" s="4" t="s">
        <v>8728</v>
      </c>
      <c r="B8520" s="4" t="s">
        <v>196</v>
      </c>
      <c r="C8520" s="4" t="s">
        <v>9011</v>
      </c>
      <c r="D8520" s="4" t="s">
        <v>24</v>
      </c>
      <c r="E8520" s="4" t="s">
        <v>8510</v>
      </c>
      <c r="F8520" s="3"/>
      <c r="G8520" s="3"/>
      <c r="I8520" s="4" t="s">
        <v>9016</v>
      </c>
      <c r="J8520" s="4" t="s">
        <v>9015</v>
      </c>
      <c r="K8520" s="4" t="s">
        <v>9010</v>
      </c>
      <c r="L8520">
        <v>4821</v>
      </c>
      <c r="M8520" s="4"/>
      <c r="Q8520" s="4"/>
      <c r="R8520" s="4"/>
    </row>
    <row r="8521" spans="1:18">
      <c r="A8521" s="4" t="s">
        <v>8729</v>
      </c>
      <c r="B8521" s="4" t="s">
        <v>196</v>
      </c>
      <c r="C8521" s="4" t="s">
        <v>177</v>
      </c>
      <c r="D8521" s="4" t="s">
        <v>41</v>
      </c>
      <c r="E8521" s="4" t="s">
        <v>8510</v>
      </c>
      <c r="F8521" s="3"/>
      <c r="G8521" s="3"/>
      <c r="I8521" s="4" t="s">
        <v>9016</v>
      </c>
      <c r="J8521" s="4" t="s">
        <v>9015</v>
      </c>
      <c r="K8521" s="4" t="s">
        <v>9012</v>
      </c>
      <c r="L8521">
        <v>55</v>
      </c>
      <c r="M8521" s="4" t="s">
        <v>36</v>
      </c>
      <c r="N8521">
        <v>1998</v>
      </c>
      <c r="O8521">
        <v>2714.9</v>
      </c>
      <c r="P8521">
        <v>2641</v>
      </c>
      <c r="Q8521" s="4" t="s">
        <v>23</v>
      </c>
      <c r="R8521" s="4" t="s">
        <v>21</v>
      </c>
    </row>
    <row r="8522" spans="1:18">
      <c r="A8522" s="4" t="s">
        <v>8730</v>
      </c>
      <c r="B8522" s="4" t="s">
        <v>196</v>
      </c>
      <c r="C8522" s="4" t="s">
        <v>177</v>
      </c>
      <c r="D8522" s="4" t="s">
        <v>97</v>
      </c>
      <c r="E8522" s="4" t="s">
        <v>8510</v>
      </c>
      <c r="F8522" s="3"/>
      <c r="G8522" s="3"/>
      <c r="I8522" s="4" t="s">
        <v>9016</v>
      </c>
      <c r="J8522" s="4" t="s">
        <v>9015</v>
      </c>
      <c r="K8522" s="4" t="s">
        <v>9012</v>
      </c>
      <c r="L8522">
        <v>55</v>
      </c>
      <c r="M8522" s="4" t="s">
        <v>33</v>
      </c>
      <c r="N8522">
        <v>2001</v>
      </c>
      <c r="O8522">
        <v>2437.85</v>
      </c>
      <c r="P8522">
        <v>4874</v>
      </c>
      <c r="Q8522" s="4" t="s">
        <v>23</v>
      </c>
      <c r="R8522" s="4" t="s">
        <v>24</v>
      </c>
    </row>
    <row r="8523" spans="1:18">
      <c r="A8523" s="4" t="s">
        <v>8731</v>
      </c>
      <c r="B8523" s="4" t="s">
        <v>196</v>
      </c>
      <c r="C8523" s="4" t="s">
        <v>177</v>
      </c>
      <c r="D8523" s="4" t="s">
        <v>104</v>
      </c>
      <c r="E8523" s="4" t="s">
        <v>8510</v>
      </c>
      <c r="F8523" s="3"/>
      <c r="G8523" s="3"/>
      <c r="I8523" s="4" t="s">
        <v>9016</v>
      </c>
      <c r="J8523" s="4" t="s">
        <v>9015</v>
      </c>
      <c r="K8523" s="4" t="s">
        <v>9012</v>
      </c>
      <c r="L8523">
        <v>55</v>
      </c>
      <c r="M8523" s="4" t="s">
        <v>9322</v>
      </c>
      <c r="N8523">
        <v>1983</v>
      </c>
      <c r="O8523">
        <v>1008.06</v>
      </c>
      <c r="P8523">
        <v>1238</v>
      </c>
      <c r="Q8523" s="4" t="s">
        <v>23</v>
      </c>
      <c r="R8523" s="4" t="s">
        <v>24</v>
      </c>
    </row>
    <row r="8524" spans="1:18">
      <c r="A8524" s="4" t="s">
        <v>8732</v>
      </c>
      <c r="B8524" s="4" t="s">
        <v>196</v>
      </c>
      <c r="C8524" s="4" t="s">
        <v>177</v>
      </c>
      <c r="D8524" s="4" t="s">
        <v>117</v>
      </c>
      <c r="E8524" s="4" t="s">
        <v>8510</v>
      </c>
      <c r="F8524" s="3"/>
      <c r="G8524" s="3"/>
      <c r="I8524" s="4" t="s">
        <v>9016</v>
      </c>
      <c r="J8524" s="4" t="s">
        <v>9015</v>
      </c>
      <c r="K8524" s="4" t="s">
        <v>9012</v>
      </c>
      <c r="L8524">
        <v>55</v>
      </c>
      <c r="M8524" s="4" t="s">
        <v>26</v>
      </c>
      <c r="N8524">
        <v>1996</v>
      </c>
      <c r="O8524">
        <v>439.21</v>
      </c>
      <c r="P8524">
        <v>792</v>
      </c>
      <c r="Q8524" s="4" t="s">
        <v>23</v>
      </c>
      <c r="R8524" s="4" t="s">
        <v>24</v>
      </c>
    </row>
    <row r="8525" spans="1:18">
      <c r="A8525" s="4" t="s">
        <v>8733</v>
      </c>
      <c r="B8525" s="4" t="s">
        <v>196</v>
      </c>
      <c r="C8525" s="4" t="s">
        <v>177</v>
      </c>
      <c r="D8525" s="4" t="s">
        <v>125</v>
      </c>
      <c r="E8525" s="4" t="s">
        <v>8510</v>
      </c>
      <c r="F8525" s="3"/>
      <c r="G8525" s="3"/>
      <c r="I8525" s="4" t="s">
        <v>9016</v>
      </c>
      <c r="J8525" s="4" t="s">
        <v>9015</v>
      </c>
      <c r="K8525" s="4" t="s">
        <v>9012</v>
      </c>
      <c r="L8525">
        <v>55</v>
      </c>
      <c r="M8525" s="4" t="s">
        <v>33</v>
      </c>
      <c r="N8525">
        <v>2005</v>
      </c>
      <c r="O8525">
        <v>2261.0500000000002</v>
      </c>
      <c r="P8525">
        <v>3851</v>
      </c>
      <c r="Q8525" s="4" t="s">
        <v>23</v>
      </c>
      <c r="R8525" s="4" t="s">
        <v>24</v>
      </c>
    </row>
    <row r="8526" spans="1:18">
      <c r="A8526" s="4" t="s">
        <v>8734</v>
      </c>
      <c r="B8526" s="4" t="s">
        <v>196</v>
      </c>
      <c r="C8526" s="4" t="s">
        <v>177</v>
      </c>
      <c r="D8526" s="4" t="s">
        <v>24</v>
      </c>
      <c r="E8526" s="4" t="s">
        <v>8510</v>
      </c>
      <c r="F8526" s="3"/>
      <c r="G8526" s="3"/>
      <c r="I8526" s="4" t="s">
        <v>9016</v>
      </c>
      <c r="J8526" s="4" t="s">
        <v>9015</v>
      </c>
      <c r="K8526" s="4" t="s">
        <v>9012</v>
      </c>
      <c r="L8526">
        <v>55</v>
      </c>
      <c r="M8526" s="4"/>
      <c r="Q8526" s="4"/>
      <c r="R8526" s="4"/>
    </row>
    <row r="8527" spans="1:18">
      <c r="A8527" s="4" t="s">
        <v>8735</v>
      </c>
      <c r="B8527" s="4" t="s">
        <v>196</v>
      </c>
      <c r="C8527" s="4" t="s">
        <v>177</v>
      </c>
      <c r="D8527" s="4" t="s">
        <v>24</v>
      </c>
      <c r="E8527" s="4" t="s">
        <v>8510</v>
      </c>
      <c r="F8527" s="3"/>
      <c r="G8527" s="3"/>
      <c r="I8527" s="4" t="s">
        <v>9016</v>
      </c>
      <c r="J8527" s="4" t="s">
        <v>9015</v>
      </c>
      <c r="K8527" s="4" t="s">
        <v>9012</v>
      </c>
      <c r="L8527">
        <v>55</v>
      </c>
      <c r="M8527" s="4"/>
      <c r="Q8527" s="4"/>
      <c r="R8527" s="4"/>
    </row>
    <row r="8528" spans="1:18">
      <c r="A8528" s="4" t="s">
        <v>8736</v>
      </c>
      <c r="B8528" s="4" t="s">
        <v>196</v>
      </c>
      <c r="C8528" s="4" t="s">
        <v>177</v>
      </c>
      <c r="D8528" s="4" t="s">
        <v>24</v>
      </c>
      <c r="E8528" s="4" t="s">
        <v>8510</v>
      </c>
      <c r="F8528" s="3"/>
      <c r="G8528" s="3"/>
      <c r="I8528" s="4" t="s">
        <v>9016</v>
      </c>
      <c r="J8528" s="4" t="s">
        <v>9015</v>
      </c>
      <c r="K8528" s="4" t="s">
        <v>9012</v>
      </c>
      <c r="L8528">
        <v>55</v>
      </c>
      <c r="M8528" s="4"/>
      <c r="Q8528" s="4"/>
      <c r="R8528" s="4"/>
    </row>
    <row r="8529" spans="1:18">
      <c r="A8529" s="4" t="s">
        <v>8737</v>
      </c>
      <c r="B8529" s="4" t="s">
        <v>196</v>
      </c>
      <c r="C8529" s="4" t="s">
        <v>177</v>
      </c>
      <c r="D8529" s="4" t="s">
        <v>24</v>
      </c>
      <c r="E8529" s="4" t="s">
        <v>8510</v>
      </c>
      <c r="F8529" s="3"/>
      <c r="G8529" s="3"/>
      <c r="I8529" s="4" t="s">
        <v>9016</v>
      </c>
      <c r="J8529" s="4" t="s">
        <v>9015</v>
      </c>
      <c r="K8529" s="4" t="s">
        <v>9012</v>
      </c>
      <c r="L8529">
        <v>55</v>
      </c>
      <c r="M8529" s="4"/>
      <c r="Q8529" s="4"/>
      <c r="R8529" s="4"/>
    </row>
    <row r="8530" spans="1:18">
      <c r="A8530" s="4" t="s">
        <v>8738</v>
      </c>
      <c r="B8530" s="4" t="s">
        <v>196</v>
      </c>
      <c r="C8530" s="4" t="s">
        <v>177</v>
      </c>
      <c r="D8530" s="4" t="s">
        <v>24</v>
      </c>
      <c r="E8530" s="4" t="s">
        <v>8510</v>
      </c>
      <c r="F8530" s="3"/>
      <c r="G8530" s="3"/>
      <c r="I8530" s="4" t="s">
        <v>9016</v>
      </c>
      <c r="J8530" s="4" t="s">
        <v>9015</v>
      </c>
      <c r="K8530" s="4" t="s">
        <v>9012</v>
      </c>
      <c r="L8530">
        <v>55</v>
      </c>
      <c r="M8530" s="4"/>
      <c r="Q8530" s="4"/>
      <c r="R8530" s="4"/>
    </row>
    <row r="8531" spans="1:18">
      <c r="A8531" s="4" t="s">
        <v>8739</v>
      </c>
      <c r="B8531" s="4" t="s">
        <v>196</v>
      </c>
      <c r="C8531" s="4" t="s">
        <v>192</v>
      </c>
      <c r="D8531" s="4" t="s">
        <v>37</v>
      </c>
      <c r="E8531" s="4" t="s">
        <v>8510</v>
      </c>
      <c r="F8531" s="3"/>
      <c r="G8531" s="3"/>
      <c r="I8531" s="4" t="s">
        <v>9016</v>
      </c>
      <c r="J8531" s="4" t="s">
        <v>9015</v>
      </c>
      <c r="K8531" s="4" t="s">
        <v>9012</v>
      </c>
      <c r="L8531">
        <v>3393</v>
      </c>
      <c r="M8531" s="4" t="s">
        <v>33</v>
      </c>
      <c r="N8531">
        <v>2001</v>
      </c>
      <c r="O8531">
        <v>718.62</v>
      </c>
      <c r="P8531">
        <v>2448</v>
      </c>
      <c r="Q8531" s="4" t="s">
        <v>23</v>
      </c>
      <c r="R8531" s="4" t="s">
        <v>24</v>
      </c>
    </row>
    <row r="8532" spans="1:18">
      <c r="A8532" s="4" t="s">
        <v>8740</v>
      </c>
      <c r="B8532" s="4" t="s">
        <v>196</v>
      </c>
      <c r="C8532" s="4" t="s">
        <v>192</v>
      </c>
      <c r="D8532" s="4" t="s">
        <v>98</v>
      </c>
      <c r="E8532" s="4" t="s">
        <v>8510</v>
      </c>
      <c r="F8532" s="3"/>
      <c r="G8532" s="3"/>
      <c r="I8532" s="4" t="s">
        <v>9016</v>
      </c>
      <c r="J8532" s="4" t="s">
        <v>9015</v>
      </c>
      <c r="K8532" s="4" t="s">
        <v>9012</v>
      </c>
      <c r="L8532">
        <v>3393</v>
      </c>
      <c r="M8532" s="4" t="s">
        <v>39</v>
      </c>
      <c r="N8532">
        <v>2002</v>
      </c>
      <c r="O8532">
        <v>349.81</v>
      </c>
      <c r="P8532">
        <v>315</v>
      </c>
      <c r="Q8532" s="4" t="s">
        <v>23</v>
      </c>
      <c r="R8532" s="4" t="s">
        <v>24</v>
      </c>
    </row>
    <row r="8533" spans="1:18">
      <c r="A8533" s="4" t="s">
        <v>8741</v>
      </c>
      <c r="B8533" s="4" t="s">
        <v>196</v>
      </c>
      <c r="C8533" s="4" t="s">
        <v>192</v>
      </c>
      <c r="D8533" s="4" t="s">
        <v>103</v>
      </c>
      <c r="E8533" s="4" t="s">
        <v>8510</v>
      </c>
      <c r="F8533" s="3"/>
      <c r="G8533" s="3"/>
      <c r="I8533" s="4" t="s">
        <v>9016</v>
      </c>
      <c r="J8533" s="4" t="s">
        <v>9015</v>
      </c>
      <c r="K8533" s="4" t="s">
        <v>9012</v>
      </c>
      <c r="L8533">
        <v>3393</v>
      </c>
      <c r="M8533" s="4" t="s">
        <v>26</v>
      </c>
      <c r="N8533">
        <v>1992</v>
      </c>
      <c r="O8533">
        <v>3922.42</v>
      </c>
      <c r="P8533">
        <v>6837</v>
      </c>
      <c r="Q8533" s="4" t="s">
        <v>23</v>
      </c>
      <c r="R8533" s="4" t="s">
        <v>24</v>
      </c>
    </row>
    <row r="8534" spans="1:18">
      <c r="A8534" s="4" t="s">
        <v>8742</v>
      </c>
      <c r="B8534" s="4" t="s">
        <v>196</v>
      </c>
      <c r="C8534" s="4" t="s">
        <v>192</v>
      </c>
      <c r="D8534" s="4" t="s">
        <v>123</v>
      </c>
      <c r="E8534" s="4" t="s">
        <v>8510</v>
      </c>
      <c r="F8534" s="3"/>
      <c r="G8534" s="3"/>
      <c r="I8534" s="4" t="s">
        <v>9016</v>
      </c>
      <c r="J8534" s="4" t="s">
        <v>9015</v>
      </c>
      <c r="K8534" s="4" t="s">
        <v>9012</v>
      </c>
      <c r="L8534">
        <v>3393</v>
      </c>
      <c r="M8534" s="4" t="s">
        <v>39</v>
      </c>
      <c r="N8534">
        <v>1989</v>
      </c>
      <c r="O8534">
        <v>3838.39</v>
      </c>
      <c r="P8534">
        <v>8274</v>
      </c>
      <c r="Q8534" s="4" t="s">
        <v>23</v>
      </c>
      <c r="R8534" s="4" t="s">
        <v>24</v>
      </c>
    </row>
    <row r="8535" spans="1:18">
      <c r="A8535" s="4" t="s">
        <v>8743</v>
      </c>
      <c r="B8535" s="4" t="s">
        <v>196</v>
      </c>
      <c r="C8535" s="4" t="s">
        <v>192</v>
      </c>
      <c r="D8535" s="4" t="s">
        <v>24</v>
      </c>
      <c r="E8535" s="4" t="s">
        <v>8510</v>
      </c>
      <c r="F8535" s="3"/>
      <c r="G8535" s="3"/>
      <c r="I8535" s="4" t="s">
        <v>9016</v>
      </c>
      <c r="J8535" s="4" t="s">
        <v>9015</v>
      </c>
      <c r="K8535" s="4" t="s">
        <v>9012</v>
      </c>
      <c r="L8535">
        <v>3393</v>
      </c>
      <c r="M8535" s="4"/>
      <c r="Q8535" s="4"/>
      <c r="R8535" s="4"/>
    </row>
    <row r="8536" spans="1:18">
      <c r="A8536" s="4" t="s">
        <v>8744</v>
      </c>
      <c r="B8536" s="4" t="s">
        <v>196</v>
      </c>
      <c r="C8536" s="4" t="s">
        <v>192</v>
      </c>
      <c r="D8536" s="4" t="s">
        <v>24</v>
      </c>
      <c r="E8536" s="4" t="s">
        <v>8510</v>
      </c>
      <c r="F8536" s="3"/>
      <c r="G8536" s="3"/>
      <c r="I8536" s="4" t="s">
        <v>9016</v>
      </c>
      <c r="J8536" s="4" t="s">
        <v>9015</v>
      </c>
      <c r="K8536" s="4" t="s">
        <v>9012</v>
      </c>
      <c r="L8536">
        <v>3393</v>
      </c>
      <c r="M8536" s="4"/>
      <c r="Q8536" s="4"/>
      <c r="R8536" s="4"/>
    </row>
    <row r="8537" spans="1:18">
      <c r="A8537" s="4" t="s">
        <v>8745</v>
      </c>
      <c r="B8537" s="4" t="s">
        <v>196</v>
      </c>
      <c r="C8537" s="4" t="s">
        <v>192</v>
      </c>
      <c r="D8537" s="4" t="s">
        <v>24</v>
      </c>
      <c r="E8537" s="4" t="s">
        <v>8510</v>
      </c>
      <c r="F8537" s="3"/>
      <c r="G8537" s="3"/>
      <c r="I8537" s="4" t="s">
        <v>9016</v>
      </c>
      <c r="J8537" s="4" t="s">
        <v>9015</v>
      </c>
      <c r="K8537" s="4" t="s">
        <v>9012</v>
      </c>
      <c r="L8537">
        <v>3393</v>
      </c>
      <c r="M8537" s="4"/>
      <c r="Q8537" s="4"/>
      <c r="R8537" s="4"/>
    </row>
    <row r="8538" spans="1:18">
      <c r="A8538" s="4" t="s">
        <v>8746</v>
      </c>
      <c r="B8538" s="4" t="s">
        <v>196</v>
      </c>
      <c r="C8538" s="4" t="s">
        <v>192</v>
      </c>
      <c r="D8538" s="4" t="s">
        <v>24</v>
      </c>
      <c r="E8538" s="4" t="s">
        <v>8510</v>
      </c>
      <c r="F8538" s="3"/>
      <c r="G8538" s="3"/>
      <c r="I8538" s="4" t="s">
        <v>9016</v>
      </c>
      <c r="J8538" s="4" t="s">
        <v>9015</v>
      </c>
      <c r="K8538" s="4" t="s">
        <v>9012</v>
      </c>
      <c r="L8538">
        <v>3393</v>
      </c>
      <c r="M8538" s="4"/>
      <c r="Q8538" s="4"/>
      <c r="R8538" s="4"/>
    </row>
    <row r="8539" spans="1:18">
      <c r="A8539" s="4" t="s">
        <v>8747</v>
      </c>
      <c r="B8539" s="4" t="s">
        <v>196</v>
      </c>
      <c r="C8539" s="4" t="s">
        <v>192</v>
      </c>
      <c r="D8539" s="4" t="s">
        <v>24</v>
      </c>
      <c r="E8539" s="4" t="s">
        <v>8510</v>
      </c>
      <c r="F8539" s="3"/>
      <c r="G8539" s="3"/>
      <c r="I8539" s="4" t="s">
        <v>9016</v>
      </c>
      <c r="J8539" s="4" t="s">
        <v>9015</v>
      </c>
      <c r="K8539" s="4" t="s">
        <v>9012</v>
      </c>
      <c r="L8539">
        <v>3393</v>
      </c>
      <c r="M8539" s="4"/>
      <c r="Q8539" s="4"/>
      <c r="R8539" s="4"/>
    </row>
    <row r="8540" spans="1:18">
      <c r="A8540" s="4" t="s">
        <v>8748</v>
      </c>
      <c r="B8540" s="4" t="s">
        <v>196</v>
      </c>
      <c r="C8540" s="4" t="s">
        <v>192</v>
      </c>
      <c r="D8540" s="4" t="s">
        <v>24</v>
      </c>
      <c r="E8540" s="4" t="s">
        <v>8510</v>
      </c>
      <c r="F8540" s="3"/>
      <c r="G8540" s="3"/>
      <c r="I8540" s="4" t="s">
        <v>9016</v>
      </c>
      <c r="J8540" s="4" t="s">
        <v>9015</v>
      </c>
      <c r="K8540" s="4" t="s">
        <v>9012</v>
      </c>
      <c r="L8540">
        <v>3393</v>
      </c>
      <c r="M8540" s="4"/>
      <c r="Q8540" s="4"/>
      <c r="R8540" s="4"/>
    </row>
    <row r="8541" spans="1:18">
      <c r="A8541" s="4" t="s">
        <v>8749</v>
      </c>
      <c r="B8541" s="4" t="s">
        <v>343</v>
      </c>
      <c r="C8541" s="4" t="s">
        <v>179</v>
      </c>
      <c r="D8541" s="4" t="s">
        <v>34</v>
      </c>
      <c r="E8541" s="4" t="s">
        <v>8510</v>
      </c>
      <c r="F8541" s="3"/>
      <c r="G8541" s="3"/>
      <c r="I8541" s="4" t="s">
        <v>9016</v>
      </c>
      <c r="J8541" s="4" t="s">
        <v>9015</v>
      </c>
      <c r="K8541" s="4" t="s">
        <v>9010</v>
      </c>
      <c r="L8541">
        <v>550</v>
      </c>
      <c r="M8541" s="4" t="s">
        <v>9322</v>
      </c>
      <c r="N8541">
        <v>1993</v>
      </c>
      <c r="O8541">
        <v>1242.32</v>
      </c>
      <c r="P8541">
        <v>3027</v>
      </c>
      <c r="Q8541" s="4" t="s">
        <v>23</v>
      </c>
      <c r="R8541" s="4" t="s">
        <v>21</v>
      </c>
    </row>
    <row r="8542" spans="1:18">
      <c r="A8542" s="4" t="s">
        <v>8750</v>
      </c>
      <c r="B8542" s="4" t="s">
        <v>343</v>
      </c>
      <c r="C8542" s="4" t="s">
        <v>179</v>
      </c>
      <c r="D8542" s="4" t="s">
        <v>43</v>
      </c>
      <c r="E8542" s="4" t="s">
        <v>8510</v>
      </c>
      <c r="F8542" s="3"/>
      <c r="G8542" s="3"/>
      <c r="I8542" s="4" t="s">
        <v>9016</v>
      </c>
      <c r="J8542" s="4" t="s">
        <v>9015</v>
      </c>
      <c r="K8542" s="4" t="s">
        <v>9010</v>
      </c>
      <c r="L8542">
        <v>550</v>
      </c>
      <c r="M8542" s="4" t="s">
        <v>9322</v>
      </c>
      <c r="N8542">
        <v>2005</v>
      </c>
      <c r="O8542">
        <v>1520.66</v>
      </c>
      <c r="P8542">
        <v>1806</v>
      </c>
      <c r="Q8542" s="4" t="s">
        <v>23</v>
      </c>
      <c r="R8542" s="4" t="s">
        <v>24</v>
      </c>
    </row>
    <row r="8543" spans="1:18">
      <c r="A8543" s="4" t="s">
        <v>8751</v>
      </c>
      <c r="B8543" s="4" t="s">
        <v>343</v>
      </c>
      <c r="C8543" s="4" t="s">
        <v>179</v>
      </c>
      <c r="D8543" s="4" t="s">
        <v>51</v>
      </c>
      <c r="E8543" s="4" t="s">
        <v>8510</v>
      </c>
      <c r="F8543" s="3"/>
      <c r="G8543" s="3"/>
      <c r="I8543" s="4" t="s">
        <v>9016</v>
      </c>
      <c r="J8543" s="4" t="s">
        <v>9015</v>
      </c>
      <c r="K8543" s="4" t="s">
        <v>9010</v>
      </c>
      <c r="L8543">
        <v>550</v>
      </c>
      <c r="M8543" s="4" t="s">
        <v>36</v>
      </c>
      <c r="N8543">
        <v>1982</v>
      </c>
      <c r="O8543">
        <v>4618</v>
      </c>
      <c r="P8543">
        <v>10083</v>
      </c>
      <c r="Q8543" s="4" t="s">
        <v>23</v>
      </c>
      <c r="R8543" s="4" t="s">
        <v>24</v>
      </c>
    </row>
    <row r="8544" spans="1:18">
      <c r="A8544" s="4" t="s">
        <v>8752</v>
      </c>
      <c r="B8544" s="4" t="s">
        <v>343</v>
      </c>
      <c r="C8544" s="4" t="s">
        <v>179</v>
      </c>
      <c r="D8544" s="4" t="s">
        <v>70</v>
      </c>
      <c r="E8544" s="4" t="s">
        <v>8510</v>
      </c>
      <c r="F8544" s="3"/>
      <c r="G8544" s="3"/>
      <c r="I8544" s="4" t="s">
        <v>9016</v>
      </c>
      <c r="J8544" s="4" t="s">
        <v>9015</v>
      </c>
      <c r="K8544" s="4" t="s">
        <v>9010</v>
      </c>
      <c r="L8544">
        <v>550</v>
      </c>
      <c r="M8544" s="4" t="s">
        <v>55</v>
      </c>
      <c r="N8544">
        <v>2007</v>
      </c>
      <c r="O8544">
        <v>86.68</v>
      </c>
      <c r="P8544">
        <v>187</v>
      </c>
      <c r="Q8544" s="4" t="s">
        <v>23</v>
      </c>
      <c r="R8544" s="4" t="s">
        <v>56</v>
      </c>
    </row>
    <row r="8545" spans="1:18">
      <c r="A8545" s="4" t="s">
        <v>8753</v>
      </c>
      <c r="B8545" s="4" t="s">
        <v>343</v>
      </c>
      <c r="C8545" s="4" t="s">
        <v>179</v>
      </c>
      <c r="D8545" s="4" t="s">
        <v>74</v>
      </c>
      <c r="E8545" s="4" t="s">
        <v>8510</v>
      </c>
      <c r="F8545" s="3"/>
      <c r="G8545" s="3"/>
      <c r="I8545" s="4" t="s">
        <v>9016</v>
      </c>
      <c r="J8545" s="4" t="s">
        <v>9015</v>
      </c>
      <c r="K8545" s="4" t="s">
        <v>9010</v>
      </c>
      <c r="L8545">
        <v>550</v>
      </c>
      <c r="M8545" s="4" t="s">
        <v>33</v>
      </c>
      <c r="N8545">
        <v>2003</v>
      </c>
      <c r="O8545">
        <v>223.8</v>
      </c>
      <c r="P8545">
        <v>299</v>
      </c>
      <c r="Q8545" s="4" t="s">
        <v>23</v>
      </c>
      <c r="R8545" s="4" t="s">
        <v>24</v>
      </c>
    </row>
    <row r="8546" spans="1:18">
      <c r="A8546" s="4" t="s">
        <v>8754</v>
      </c>
      <c r="B8546" s="4" t="s">
        <v>343</v>
      </c>
      <c r="C8546" s="4" t="s">
        <v>179</v>
      </c>
      <c r="D8546" s="4" t="s">
        <v>87</v>
      </c>
      <c r="E8546" s="4" t="s">
        <v>8510</v>
      </c>
      <c r="F8546" s="3"/>
      <c r="G8546" s="3"/>
      <c r="I8546" s="4" t="s">
        <v>9016</v>
      </c>
      <c r="J8546" s="4" t="s">
        <v>9015</v>
      </c>
      <c r="K8546" s="4" t="s">
        <v>9010</v>
      </c>
      <c r="L8546">
        <v>550</v>
      </c>
      <c r="M8546" s="4" t="s">
        <v>26</v>
      </c>
      <c r="N8546">
        <v>2004</v>
      </c>
      <c r="O8546">
        <v>1618.89</v>
      </c>
      <c r="P8546">
        <v>3889</v>
      </c>
      <c r="Q8546" s="4" t="s">
        <v>23</v>
      </c>
      <c r="R8546" s="4" t="s">
        <v>24</v>
      </c>
    </row>
    <row r="8547" spans="1:18">
      <c r="A8547" s="4" t="s">
        <v>8755</v>
      </c>
      <c r="B8547" s="4" t="s">
        <v>343</v>
      </c>
      <c r="C8547" s="4" t="s">
        <v>179</v>
      </c>
      <c r="D8547" s="4" t="s">
        <v>121</v>
      </c>
      <c r="E8547" s="4" t="s">
        <v>8510</v>
      </c>
      <c r="F8547" s="3"/>
      <c r="G8547" s="3"/>
      <c r="I8547" s="4" t="s">
        <v>9016</v>
      </c>
      <c r="J8547" s="4" t="s">
        <v>9015</v>
      </c>
      <c r="K8547" s="4" t="s">
        <v>9010</v>
      </c>
      <c r="L8547">
        <v>550</v>
      </c>
      <c r="M8547" s="4" t="s">
        <v>58</v>
      </c>
      <c r="N8547">
        <v>1993</v>
      </c>
      <c r="O8547">
        <v>646.1</v>
      </c>
      <c r="P8547">
        <v>883</v>
      </c>
      <c r="Q8547" s="4" t="s">
        <v>23</v>
      </c>
      <c r="R8547" s="4" t="s">
        <v>62</v>
      </c>
    </row>
    <row r="8548" spans="1:18">
      <c r="A8548" s="4" t="s">
        <v>8756</v>
      </c>
      <c r="B8548" s="4" t="s">
        <v>343</v>
      </c>
      <c r="C8548" s="4" t="s">
        <v>179</v>
      </c>
      <c r="D8548" s="4" t="s">
        <v>123</v>
      </c>
      <c r="E8548" s="4" t="s">
        <v>8510</v>
      </c>
      <c r="F8548" s="3"/>
      <c r="G8548" s="3"/>
      <c r="I8548" s="4" t="s">
        <v>9016</v>
      </c>
      <c r="J8548" s="4" t="s">
        <v>9015</v>
      </c>
      <c r="K8548" s="4" t="s">
        <v>9010</v>
      </c>
      <c r="L8548">
        <v>550</v>
      </c>
      <c r="M8548" s="4" t="s">
        <v>39</v>
      </c>
      <c r="N8548">
        <v>1989</v>
      </c>
      <c r="O8548">
        <v>3838.39</v>
      </c>
      <c r="P8548">
        <v>8274</v>
      </c>
      <c r="Q8548" s="4" t="s">
        <v>23</v>
      </c>
      <c r="R8548" s="4" t="s">
        <v>24</v>
      </c>
    </row>
    <row r="8549" spans="1:18">
      <c r="A8549" s="4" t="s">
        <v>8757</v>
      </c>
      <c r="B8549" s="4" t="s">
        <v>343</v>
      </c>
      <c r="C8549" s="4" t="s">
        <v>179</v>
      </c>
      <c r="D8549" s="4" t="s">
        <v>127</v>
      </c>
      <c r="E8549" s="4" t="s">
        <v>8510</v>
      </c>
      <c r="F8549" s="3"/>
      <c r="G8549" s="3"/>
      <c r="I8549" s="4" t="s">
        <v>9016</v>
      </c>
      <c r="J8549" s="4" t="s">
        <v>9015</v>
      </c>
      <c r="K8549" s="4" t="s">
        <v>9010</v>
      </c>
      <c r="L8549">
        <v>550</v>
      </c>
      <c r="M8549" s="4" t="s">
        <v>9322</v>
      </c>
      <c r="N8549">
        <v>2011</v>
      </c>
      <c r="O8549">
        <v>40.79</v>
      </c>
      <c r="P8549">
        <v>142</v>
      </c>
      <c r="Q8549" s="4" t="s">
        <v>128</v>
      </c>
      <c r="R8549" s="4" t="s">
        <v>24</v>
      </c>
    </row>
    <row r="8550" spans="1:18">
      <c r="A8550" s="4" t="s">
        <v>8758</v>
      </c>
      <c r="B8550" s="4" t="s">
        <v>343</v>
      </c>
      <c r="C8550" s="4" t="s">
        <v>179</v>
      </c>
      <c r="D8550" s="4" t="s">
        <v>24</v>
      </c>
      <c r="E8550" s="4" t="s">
        <v>8510</v>
      </c>
      <c r="F8550" s="3"/>
      <c r="G8550" s="3"/>
      <c r="I8550" s="4" t="s">
        <v>9016</v>
      </c>
      <c r="J8550" s="4" t="s">
        <v>9015</v>
      </c>
      <c r="K8550" s="4" t="s">
        <v>9010</v>
      </c>
      <c r="L8550">
        <v>550</v>
      </c>
      <c r="M8550" s="4"/>
      <c r="Q8550" s="4"/>
      <c r="R8550" s="4"/>
    </row>
    <row r="8551" spans="1:18">
      <c r="A8551" s="4" t="s">
        <v>8759</v>
      </c>
      <c r="B8551" s="4" t="s">
        <v>343</v>
      </c>
      <c r="C8551" s="4" t="s">
        <v>179</v>
      </c>
      <c r="D8551" s="4" t="s">
        <v>24</v>
      </c>
      <c r="E8551" s="4" t="s">
        <v>8510</v>
      </c>
      <c r="F8551" s="3"/>
      <c r="G8551" s="3"/>
      <c r="I8551" s="4" t="s">
        <v>9016</v>
      </c>
      <c r="J8551" s="4" t="s">
        <v>9015</v>
      </c>
      <c r="K8551" s="4" t="s">
        <v>9010</v>
      </c>
      <c r="L8551">
        <v>550</v>
      </c>
      <c r="M8551" s="4"/>
      <c r="Q8551" s="4"/>
      <c r="R8551" s="4"/>
    </row>
    <row r="8552" spans="1:18">
      <c r="A8552" s="4" t="s">
        <v>8760</v>
      </c>
      <c r="B8552" s="4" t="s">
        <v>343</v>
      </c>
      <c r="C8552" s="4" t="s">
        <v>179</v>
      </c>
      <c r="D8552" s="4" t="s">
        <v>24</v>
      </c>
      <c r="E8552" s="4" t="s">
        <v>8510</v>
      </c>
      <c r="F8552" s="3"/>
      <c r="G8552" s="3"/>
      <c r="I8552" s="4" t="s">
        <v>9016</v>
      </c>
      <c r="J8552" s="4" t="s">
        <v>9015</v>
      </c>
      <c r="K8552" s="4" t="s">
        <v>9010</v>
      </c>
      <c r="L8552">
        <v>550</v>
      </c>
      <c r="M8552" s="4"/>
      <c r="Q8552" s="4"/>
      <c r="R8552" s="4"/>
    </row>
    <row r="8553" spans="1:18">
      <c r="A8553" s="4" t="s">
        <v>8761</v>
      </c>
      <c r="B8553" s="4" t="s">
        <v>343</v>
      </c>
      <c r="C8553" s="4" t="s">
        <v>179</v>
      </c>
      <c r="D8553" s="4" t="s">
        <v>24</v>
      </c>
      <c r="E8553" s="4" t="s">
        <v>8510</v>
      </c>
      <c r="F8553" s="3"/>
      <c r="G8553" s="3"/>
      <c r="I8553" s="4" t="s">
        <v>9016</v>
      </c>
      <c r="J8553" s="4" t="s">
        <v>9015</v>
      </c>
      <c r="K8553" s="4" t="s">
        <v>9010</v>
      </c>
      <c r="L8553">
        <v>550</v>
      </c>
      <c r="M8553" s="4"/>
      <c r="Q8553" s="4"/>
      <c r="R8553" s="4"/>
    </row>
    <row r="8554" spans="1:18">
      <c r="A8554" s="4" t="s">
        <v>8762</v>
      </c>
      <c r="B8554" s="4" t="s">
        <v>343</v>
      </c>
      <c r="C8554" s="4" t="s">
        <v>179</v>
      </c>
      <c r="D8554" s="4" t="s">
        <v>24</v>
      </c>
      <c r="E8554" s="4" t="s">
        <v>8510</v>
      </c>
      <c r="F8554" s="3"/>
      <c r="G8554" s="3"/>
      <c r="I8554" s="4" t="s">
        <v>9016</v>
      </c>
      <c r="J8554" s="4" t="s">
        <v>9015</v>
      </c>
      <c r="K8554" s="4" t="s">
        <v>9010</v>
      </c>
      <c r="L8554">
        <v>550</v>
      </c>
      <c r="M8554" s="4"/>
      <c r="Q8554" s="4"/>
      <c r="R8554" s="4"/>
    </row>
    <row r="8555" spans="1:18">
      <c r="A8555" s="4" t="s">
        <v>8763</v>
      </c>
      <c r="B8555" s="4" t="s">
        <v>343</v>
      </c>
      <c r="C8555" s="4" t="s">
        <v>179</v>
      </c>
      <c r="D8555" s="4" t="s">
        <v>24</v>
      </c>
      <c r="E8555" s="4" t="s">
        <v>8510</v>
      </c>
      <c r="F8555" s="3"/>
      <c r="G8555" s="3"/>
      <c r="I8555" s="4" t="s">
        <v>9016</v>
      </c>
      <c r="J8555" s="4" t="s">
        <v>9015</v>
      </c>
      <c r="K8555" s="4" t="s">
        <v>9010</v>
      </c>
      <c r="L8555">
        <v>550</v>
      </c>
      <c r="M8555" s="4"/>
      <c r="Q8555" s="4"/>
      <c r="R8555" s="4"/>
    </row>
    <row r="8556" spans="1:18">
      <c r="A8556" s="4" t="s">
        <v>8764</v>
      </c>
      <c r="B8556" s="4" t="s">
        <v>343</v>
      </c>
      <c r="C8556" s="4" t="s">
        <v>179</v>
      </c>
      <c r="D8556" s="4" t="s">
        <v>24</v>
      </c>
      <c r="E8556" s="4" t="s">
        <v>8510</v>
      </c>
      <c r="F8556" s="3"/>
      <c r="G8556" s="3"/>
      <c r="I8556" s="4" t="s">
        <v>9016</v>
      </c>
      <c r="J8556" s="4" t="s">
        <v>9015</v>
      </c>
      <c r="K8556" s="4" t="s">
        <v>9010</v>
      </c>
      <c r="L8556">
        <v>550</v>
      </c>
      <c r="M8556" s="4"/>
      <c r="Q8556" s="4"/>
      <c r="R8556" s="4"/>
    </row>
    <row r="8557" spans="1:18">
      <c r="A8557" s="4" t="s">
        <v>8765</v>
      </c>
      <c r="B8557" s="4" t="s">
        <v>343</v>
      </c>
      <c r="C8557" s="4" t="s">
        <v>179</v>
      </c>
      <c r="D8557" s="4" t="s">
        <v>24</v>
      </c>
      <c r="E8557" s="4" t="s">
        <v>8510</v>
      </c>
      <c r="F8557" s="3"/>
      <c r="G8557" s="3"/>
      <c r="I8557" s="4" t="s">
        <v>9016</v>
      </c>
      <c r="J8557" s="4" t="s">
        <v>9015</v>
      </c>
      <c r="K8557" s="4" t="s">
        <v>9010</v>
      </c>
      <c r="L8557">
        <v>550</v>
      </c>
      <c r="M8557" s="4"/>
      <c r="Q8557" s="4"/>
      <c r="R8557" s="4"/>
    </row>
    <row r="8558" spans="1:18">
      <c r="A8558" s="4" t="s">
        <v>8766</v>
      </c>
      <c r="B8558" s="4" t="s">
        <v>343</v>
      </c>
      <c r="C8558" s="4" t="s">
        <v>179</v>
      </c>
      <c r="D8558" s="4" t="s">
        <v>24</v>
      </c>
      <c r="E8558" s="4" t="s">
        <v>8510</v>
      </c>
      <c r="F8558" s="3"/>
      <c r="G8558" s="3"/>
      <c r="I8558" s="4" t="s">
        <v>9016</v>
      </c>
      <c r="J8558" s="4" t="s">
        <v>9015</v>
      </c>
      <c r="K8558" s="4" t="s">
        <v>9010</v>
      </c>
      <c r="L8558">
        <v>550</v>
      </c>
      <c r="M8558" s="4"/>
      <c r="Q8558" s="4"/>
      <c r="R8558" s="4"/>
    </row>
    <row r="8559" spans="1:18">
      <c r="A8559" s="4" t="s">
        <v>8767</v>
      </c>
      <c r="B8559" s="4" t="s">
        <v>343</v>
      </c>
      <c r="C8559" s="4" t="s">
        <v>179</v>
      </c>
      <c r="D8559" s="4" t="s">
        <v>24</v>
      </c>
      <c r="E8559" s="4" t="s">
        <v>8510</v>
      </c>
      <c r="F8559" s="3"/>
      <c r="G8559" s="3"/>
      <c r="I8559" s="4" t="s">
        <v>9016</v>
      </c>
      <c r="J8559" s="4" t="s">
        <v>9015</v>
      </c>
      <c r="K8559" s="4" t="s">
        <v>9010</v>
      </c>
      <c r="L8559">
        <v>550</v>
      </c>
      <c r="M8559" s="4"/>
      <c r="Q8559" s="4"/>
      <c r="R8559" s="4"/>
    </row>
    <row r="8560" spans="1:18">
      <c r="A8560" s="4" t="s">
        <v>8768</v>
      </c>
      <c r="B8560" s="4" t="s">
        <v>343</v>
      </c>
      <c r="C8560" s="4" t="s">
        <v>179</v>
      </c>
      <c r="D8560" s="4" t="s">
        <v>24</v>
      </c>
      <c r="E8560" s="4" t="s">
        <v>8510</v>
      </c>
      <c r="F8560" s="3"/>
      <c r="G8560" s="3"/>
      <c r="I8560" s="4" t="s">
        <v>9016</v>
      </c>
      <c r="J8560" s="4" t="s">
        <v>9015</v>
      </c>
      <c r="K8560" s="4" t="s">
        <v>9010</v>
      </c>
      <c r="L8560">
        <v>550</v>
      </c>
      <c r="M8560" s="4"/>
      <c r="Q8560" s="4"/>
      <c r="R8560" s="4"/>
    </row>
    <row r="8561" spans="1:18">
      <c r="A8561" s="4" t="s">
        <v>8769</v>
      </c>
      <c r="B8561" s="4" t="s">
        <v>343</v>
      </c>
      <c r="C8561" s="4" t="s">
        <v>179</v>
      </c>
      <c r="D8561" s="4" t="s">
        <v>24</v>
      </c>
      <c r="E8561" s="4" t="s">
        <v>8510</v>
      </c>
      <c r="F8561" s="3"/>
      <c r="G8561" s="3"/>
      <c r="I8561" s="4" t="s">
        <v>9016</v>
      </c>
      <c r="J8561" s="4" t="s">
        <v>9015</v>
      </c>
      <c r="K8561" s="4" t="s">
        <v>9010</v>
      </c>
      <c r="L8561">
        <v>550</v>
      </c>
      <c r="M8561" s="4"/>
      <c r="Q8561" s="4"/>
      <c r="R8561" s="4"/>
    </row>
    <row r="8562" spans="1:18">
      <c r="A8562" s="4" t="s">
        <v>8770</v>
      </c>
      <c r="B8562" s="4" t="s">
        <v>343</v>
      </c>
      <c r="C8562" s="4" t="s">
        <v>179</v>
      </c>
      <c r="D8562" s="4" t="s">
        <v>24</v>
      </c>
      <c r="E8562" s="4" t="s">
        <v>8510</v>
      </c>
      <c r="F8562" s="3"/>
      <c r="G8562" s="3"/>
      <c r="I8562" s="4" t="s">
        <v>9016</v>
      </c>
      <c r="J8562" s="4" t="s">
        <v>9015</v>
      </c>
      <c r="K8562" s="4" t="s">
        <v>9010</v>
      </c>
      <c r="L8562">
        <v>550</v>
      </c>
      <c r="M8562" s="4"/>
      <c r="Q8562" s="4"/>
      <c r="R8562" s="4"/>
    </row>
    <row r="8563" spans="1:18">
      <c r="A8563" s="4" t="s">
        <v>8771</v>
      </c>
      <c r="B8563" s="4" t="s">
        <v>343</v>
      </c>
      <c r="C8563" s="4" t="s">
        <v>171</v>
      </c>
      <c r="D8563" s="4" t="s">
        <v>68</v>
      </c>
      <c r="E8563" s="4" t="s">
        <v>8510</v>
      </c>
      <c r="F8563" s="3"/>
      <c r="G8563" s="3"/>
      <c r="I8563" s="4" t="s">
        <v>9016</v>
      </c>
      <c r="J8563" s="4" t="s">
        <v>9015</v>
      </c>
      <c r="K8563" s="4" t="s">
        <v>9010</v>
      </c>
      <c r="L8563">
        <v>1096</v>
      </c>
      <c r="M8563" s="4" t="s">
        <v>9322</v>
      </c>
      <c r="N8563">
        <v>2000</v>
      </c>
      <c r="O8563">
        <v>1223.72</v>
      </c>
      <c r="P8563">
        <v>2497</v>
      </c>
      <c r="Q8563" s="4" t="s">
        <v>69</v>
      </c>
      <c r="R8563" s="4" t="s">
        <v>24</v>
      </c>
    </row>
    <row r="8564" spans="1:18">
      <c r="A8564" s="4" t="s">
        <v>8772</v>
      </c>
      <c r="B8564" s="4" t="s">
        <v>343</v>
      </c>
      <c r="C8564" s="4" t="s">
        <v>171</v>
      </c>
      <c r="D8564" s="4" t="s">
        <v>79</v>
      </c>
      <c r="E8564" s="4" t="s">
        <v>8510</v>
      </c>
      <c r="F8564" s="3"/>
      <c r="G8564" s="3"/>
      <c r="I8564" s="4" t="s">
        <v>9016</v>
      </c>
      <c r="J8564" s="4" t="s">
        <v>9015</v>
      </c>
      <c r="K8564" s="4" t="s">
        <v>9010</v>
      </c>
      <c r="L8564">
        <v>1096</v>
      </c>
      <c r="M8564" s="4" t="s">
        <v>26</v>
      </c>
      <c r="N8564">
        <v>2002</v>
      </c>
      <c r="O8564">
        <v>3178.24</v>
      </c>
      <c r="P8564">
        <v>4540</v>
      </c>
      <c r="Q8564" s="4" t="s">
        <v>23</v>
      </c>
      <c r="R8564" s="4" t="s">
        <v>24</v>
      </c>
    </row>
    <row r="8565" spans="1:18">
      <c r="A8565" s="4" t="s">
        <v>8773</v>
      </c>
      <c r="B8565" s="4" t="s">
        <v>343</v>
      </c>
      <c r="C8565" s="4" t="s">
        <v>171</v>
      </c>
      <c r="D8565" s="4" t="s">
        <v>24</v>
      </c>
      <c r="E8565" s="4" t="s">
        <v>8510</v>
      </c>
      <c r="F8565" s="3"/>
      <c r="G8565" s="3"/>
      <c r="I8565" s="4" t="s">
        <v>9016</v>
      </c>
      <c r="J8565" s="4" t="s">
        <v>9015</v>
      </c>
      <c r="K8565" s="4" t="s">
        <v>9010</v>
      </c>
      <c r="L8565">
        <v>1096</v>
      </c>
      <c r="M8565" s="4"/>
      <c r="Q8565" s="4"/>
      <c r="R8565" s="4"/>
    </row>
    <row r="8566" spans="1:18">
      <c r="A8566" s="4" t="s">
        <v>8774</v>
      </c>
      <c r="B8566" s="4" t="s">
        <v>343</v>
      </c>
      <c r="C8566" s="4" t="s">
        <v>171</v>
      </c>
      <c r="D8566" s="4" t="s">
        <v>24</v>
      </c>
      <c r="E8566" s="4" t="s">
        <v>8510</v>
      </c>
      <c r="F8566" s="3"/>
      <c r="G8566" s="3"/>
      <c r="I8566" s="4" t="s">
        <v>9016</v>
      </c>
      <c r="J8566" s="4" t="s">
        <v>9015</v>
      </c>
      <c r="K8566" s="4" t="s">
        <v>9010</v>
      </c>
      <c r="L8566">
        <v>1096</v>
      </c>
      <c r="M8566" s="4"/>
      <c r="Q8566" s="4"/>
      <c r="R8566" s="4"/>
    </row>
    <row r="8567" spans="1:18">
      <c r="A8567" s="4" t="s">
        <v>8775</v>
      </c>
      <c r="B8567" s="4" t="s">
        <v>343</v>
      </c>
      <c r="C8567" s="4" t="s">
        <v>171</v>
      </c>
      <c r="D8567" s="4" t="s">
        <v>24</v>
      </c>
      <c r="E8567" s="4" t="s">
        <v>8510</v>
      </c>
      <c r="F8567" s="3"/>
      <c r="G8567" s="3"/>
      <c r="I8567" s="4" t="s">
        <v>9016</v>
      </c>
      <c r="J8567" s="4" t="s">
        <v>9015</v>
      </c>
      <c r="K8567" s="4" t="s">
        <v>9010</v>
      </c>
      <c r="L8567">
        <v>1096</v>
      </c>
      <c r="M8567" s="4"/>
      <c r="Q8567" s="4"/>
      <c r="R8567" s="4"/>
    </row>
    <row r="8568" spans="1:18">
      <c r="A8568" s="4" t="s">
        <v>8776</v>
      </c>
      <c r="B8568" s="4" t="s">
        <v>343</v>
      </c>
      <c r="C8568" s="4" t="s">
        <v>171</v>
      </c>
      <c r="D8568" s="4" t="s">
        <v>24</v>
      </c>
      <c r="E8568" s="4" t="s">
        <v>8510</v>
      </c>
      <c r="F8568" s="3"/>
      <c r="G8568" s="3"/>
      <c r="I8568" s="4" t="s">
        <v>9016</v>
      </c>
      <c r="J8568" s="4" t="s">
        <v>9015</v>
      </c>
      <c r="K8568" s="4" t="s">
        <v>9010</v>
      </c>
      <c r="L8568">
        <v>1096</v>
      </c>
      <c r="M8568" s="4"/>
      <c r="Q8568" s="4"/>
      <c r="R8568" s="4"/>
    </row>
    <row r="8569" spans="1:18">
      <c r="A8569" s="4" t="s">
        <v>8777</v>
      </c>
      <c r="B8569" s="4" t="s">
        <v>343</v>
      </c>
      <c r="C8569" s="4" t="s">
        <v>199</v>
      </c>
      <c r="D8569" s="4" t="s">
        <v>38</v>
      </c>
      <c r="E8569" s="4" t="s">
        <v>8510</v>
      </c>
      <c r="F8569" s="3"/>
      <c r="G8569" s="3"/>
      <c r="I8569" s="4" t="s">
        <v>9016</v>
      </c>
      <c r="J8569" s="4" t="s">
        <v>9015</v>
      </c>
      <c r="K8569" s="4" t="s">
        <v>9010</v>
      </c>
      <c r="L8569">
        <v>5482</v>
      </c>
      <c r="M8569" s="4" t="s">
        <v>39</v>
      </c>
      <c r="N8569">
        <v>1993</v>
      </c>
      <c r="O8569">
        <v>4269.8999999999996</v>
      </c>
      <c r="P8569">
        <v>6472</v>
      </c>
      <c r="Q8569" s="4" t="s">
        <v>23</v>
      </c>
      <c r="R8569" s="4" t="s">
        <v>40</v>
      </c>
    </row>
    <row r="8570" spans="1:18">
      <c r="A8570" s="4" t="s">
        <v>8778</v>
      </c>
      <c r="B8570" s="4" t="s">
        <v>343</v>
      </c>
      <c r="C8570" s="4" t="s">
        <v>199</v>
      </c>
      <c r="D8570" s="4" t="s">
        <v>107</v>
      </c>
      <c r="E8570" s="4" t="s">
        <v>8510</v>
      </c>
      <c r="F8570" s="3"/>
      <c r="G8570" s="3"/>
      <c r="I8570" s="4" t="s">
        <v>9016</v>
      </c>
      <c r="J8570" s="4" t="s">
        <v>9015</v>
      </c>
      <c r="K8570" s="4" t="s">
        <v>9010</v>
      </c>
      <c r="L8570">
        <v>5482</v>
      </c>
      <c r="M8570" s="4" t="s">
        <v>26</v>
      </c>
      <c r="N8570">
        <v>1994</v>
      </c>
      <c r="O8570">
        <v>2818.38</v>
      </c>
      <c r="P8570">
        <v>6290</v>
      </c>
      <c r="Q8570" s="4" t="s">
        <v>23</v>
      </c>
      <c r="R8570" s="4" t="s">
        <v>24</v>
      </c>
    </row>
    <row r="8571" spans="1:18">
      <c r="A8571" s="4" t="s">
        <v>8779</v>
      </c>
      <c r="B8571" s="4" t="s">
        <v>343</v>
      </c>
      <c r="C8571" s="4" t="s">
        <v>199</v>
      </c>
      <c r="D8571" s="4" t="s">
        <v>24</v>
      </c>
      <c r="E8571" s="4" t="s">
        <v>8510</v>
      </c>
      <c r="F8571" s="3"/>
      <c r="G8571" s="3"/>
      <c r="I8571" s="4" t="s">
        <v>9016</v>
      </c>
      <c r="J8571" s="4" t="s">
        <v>9015</v>
      </c>
      <c r="K8571" s="4" t="s">
        <v>9010</v>
      </c>
      <c r="L8571">
        <v>5482</v>
      </c>
      <c r="M8571" s="4"/>
      <c r="Q8571" s="4"/>
      <c r="R8571" s="4"/>
    </row>
    <row r="8572" spans="1:18">
      <c r="A8572" s="4" t="s">
        <v>8780</v>
      </c>
      <c r="B8572" s="4" t="s">
        <v>343</v>
      </c>
      <c r="C8572" s="4" t="s">
        <v>199</v>
      </c>
      <c r="D8572" s="4" t="s">
        <v>24</v>
      </c>
      <c r="E8572" s="4" t="s">
        <v>8510</v>
      </c>
      <c r="F8572" s="3"/>
      <c r="G8572" s="3"/>
      <c r="I8572" s="4" t="s">
        <v>9016</v>
      </c>
      <c r="J8572" s="4" t="s">
        <v>9015</v>
      </c>
      <c r="K8572" s="4" t="s">
        <v>9010</v>
      </c>
      <c r="L8572">
        <v>5482</v>
      </c>
      <c r="M8572" s="4"/>
      <c r="Q8572" s="4"/>
      <c r="R8572" s="4"/>
    </row>
    <row r="8573" spans="1:18">
      <c r="A8573" s="4" t="s">
        <v>8781</v>
      </c>
      <c r="B8573" s="4" t="s">
        <v>343</v>
      </c>
      <c r="C8573" s="4" t="s">
        <v>9011</v>
      </c>
      <c r="D8573" s="4" t="s">
        <v>78</v>
      </c>
      <c r="E8573" s="4" t="s">
        <v>8510</v>
      </c>
      <c r="F8573" s="3"/>
      <c r="G8573" s="3"/>
      <c r="I8573" s="4" t="s">
        <v>9016</v>
      </c>
      <c r="J8573" s="4" t="s">
        <v>9015</v>
      </c>
      <c r="K8573" s="4" t="s">
        <v>9010</v>
      </c>
      <c r="L8573">
        <v>4821</v>
      </c>
      <c r="M8573" s="4" t="s">
        <v>55</v>
      </c>
      <c r="N8573">
        <v>1994</v>
      </c>
      <c r="O8573">
        <v>6395.05</v>
      </c>
      <c r="P8573">
        <v>20275</v>
      </c>
      <c r="Q8573" s="4" t="s">
        <v>23</v>
      </c>
      <c r="R8573" s="4" t="s">
        <v>24</v>
      </c>
    </row>
    <row r="8574" spans="1:18">
      <c r="A8574" s="4" t="s">
        <v>8782</v>
      </c>
      <c r="B8574" s="4" t="s">
        <v>343</v>
      </c>
      <c r="C8574" s="4" t="s">
        <v>9011</v>
      </c>
      <c r="D8574" s="4" t="s">
        <v>97</v>
      </c>
      <c r="E8574" s="4" t="s">
        <v>8510</v>
      </c>
      <c r="F8574" s="3"/>
      <c r="G8574" s="3"/>
      <c r="I8574" s="4" t="s">
        <v>9016</v>
      </c>
      <c r="J8574" s="4" t="s">
        <v>9015</v>
      </c>
      <c r="K8574" s="4" t="s">
        <v>9010</v>
      </c>
      <c r="L8574">
        <v>4821</v>
      </c>
      <c r="M8574" s="4" t="s">
        <v>33</v>
      </c>
      <c r="N8574">
        <v>2001</v>
      </c>
      <c r="O8574">
        <v>2437.85</v>
      </c>
      <c r="P8574">
        <v>4874</v>
      </c>
      <c r="Q8574" s="4" t="s">
        <v>23</v>
      </c>
      <c r="R8574" s="4" t="s">
        <v>24</v>
      </c>
    </row>
    <row r="8575" spans="1:18">
      <c r="A8575" s="4" t="s">
        <v>8783</v>
      </c>
      <c r="B8575" s="4" t="s">
        <v>343</v>
      </c>
      <c r="C8575" s="4" t="s">
        <v>9011</v>
      </c>
      <c r="D8575" s="4" t="s">
        <v>24</v>
      </c>
      <c r="E8575" s="4" t="s">
        <v>8510</v>
      </c>
      <c r="F8575" s="3"/>
      <c r="G8575" s="3"/>
      <c r="I8575" s="4" t="s">
        <v>9016</v>
      </c>
      <c r="J8575" s="4" t="s">
        <v>9015</v>
      </c>
      <c r="K8575" s="4" t="s">
        <v>9010</v>
      </c>
      <c r="L8575">
        <v>4821</v>
      </c>
      <c r="M8575" s="4"/>
      <c r="Q8575" s="4"/>
      <c r="R8575" s="4"/>
    </row>
    <row r="8576" spans="1:18">
      <c r="A8576" s="4" t="s">
        <v>8784</v>
      </c>
      <c r="B8576" s="4" t="s">
        <v>343</v>
      </c>
      <c r="C8576" s="4" t="s">
        <v>9011</v>
      </c>
      <c r="D8576" s="4" t="s">
        <v>24</v>
      </c>
      <c r="E8576" s="4" t="s">
        <v>8510</v>
      </c>
      <c r="F8576" s="3"/>
      <c r="G8576" s="3"/>
      <c r="I8576" s="4" t="s">
        <v>9016</v>
      </c>
      <c r="J8576" s="4" t="s">
        <v>9015</v>
      </c>
      <c r="K8576" s="4" t="s">
        <v>9010</v>
      </c>
      <c r="L8576">
        <v>4821</v>
      </c>
      <c r="M8576" s="4"/>
      <c r="Q8576" s="4"/>
      <c r="R8576" s="4"/>
    </row>
    <row r="8577" spans="1:18">
      <c r="A8577" s="4" t="s">
        <v>8785</v>
      </c>
      <c r="B8577" s="4" t="s">
        <v>343</v>
      </c>
      <c r="C8577" s="4" t="s">
        <v>9011</v>
      </c>
      <c r="D8577" s="4" t="s">
        <v>24</v>
      </c>
      <c r="E8577" s="4" t="s">
        <v>8510</v>
      </c>
      <c r="F8577" s="3"/>
      <c r="G8577" s="3"/>
      <c r="I8577" s="4" t="s">
        <v>9016</v>
      </c>
      <c r="J8577" s="4" t="s">
        <v>9015</v>
      </c>
      <c r="K8577" s="4" t="s">
        <v>9010</v>
      </c>
      <c r="L8577">
        <v>4821</v>
      </c>
      <c r="M8577" s="4"/>
      <c r="Q8577" s="4"/>
      <c r="R8577" s="4"/>
    </row>
    <row r="8578" spans="1:18">
      <c r="A8578" s="4" t="s">
        <v>8786</v>
      </c>
      <c r="B8578" s="4" t="s">
        <v>343</v>
      </c>
      <c r="C8578" s="4" t="s">
        <v>9011</v>
      </c>
      <c r="D8578" s="4" t="s">
        <v>24</v>
      </c>
      <c r="E8578" s="4" t="s">
        <v>8510</v>
      </c>
      <c r="F8578" s="3"/>
      <c r="G8578" s="3"/>
      <c r="I8578" s="4" t="s">
        <v>9016</v>
      </c>
      <c r="J8578" s="4" t="s">
        <v>9015</v>
      </c>
      <c r="K8578" s="4" t="s">
        <v>9010</v>
      </c>
      <c r="L8578">
        <v>4821</v>
      </c>
      <c r="M8578" s="4"/>
      <c r="Q8578" s="4"/>
      <c r="R8578" s="4"/>
    </row>
    <row r="8579" spans="1:18">
      <c r="A8579" s="4" t="s">
        <v>8787</v>
      </c>
      <c r="B8579" s="4" t="s">
        <v>343</v>
      </c>
      <c r="C8579" s="4" t="s">
        <v>9011</v>
      </c>
      <c r="D8579" s="4" t="s">
        <v>24</v>
      </c>
      <c r="E8579" s="4" t="s">
        <v>8510</v>
      </c>
      <c r="F8579" s="3"/>
      <c r="G8579" s="3"/>
      <c r="I8579" s="4" t="s">
        <v>9016</v>
      </c>
      <c r="J8579" s="4" t="s">
        <v>9015</v>
      </c>
      <c r="K8579" s="4" t="s">
        <v>9010</v>
      </c>
      <c r="L8579">
        <v>4821</v>
      </c>
      <c r="M8579" s="4"/>
      <c r="Q8579" s="4"/>
      <c r="R8579" s="4"/>
    </row>
    <row r="8580" spans="1:18">
      <c r="A8580" s="4" t="s">
        <v>8788</v>
      </c>
      <c r="B8580" s="4" t="s">
        <v>343</v>
      </c>
      <c r="C8580" s="4" t="s">
        <v>9011</v>
      </c>
      <c r="D8580" s="4" t="s">
        <v>24</v>
      </c>
      <c r="E8580" s="4" t="s">
        <v>8510</v>
      </c>
      <c r="F8580" s="3"/>
      <c r="G8580" s="3"/>
      <c r="I8580" s="4" t="s">
        <v>9016</v>
      </c>
      <c r="J8580" s="4" t="s">
        <v>9015</v>
      </c>
      <c r="K8580" s="4" t="s">
        <v>9010</v>
      </c>
      <c r="L8580">
        <v>4821</v>
      </c>
      <c r="M8580" s="4"/>
      <c r="Q8580" s="4"/>
      <c r="R8580" s="4"/>
    </row>
    <row r="8581" spans="1:18">
      <c r="A8581" s="4" t="s">
        <v>8789</v>
      </c>
      <c r="B8581" s="4" t="s">
        <v>343</v>
      </c>
      <c r="C8581" s="4" t="s">
        <v>9011</v>
      </c>
      <c r="D8581" s="4" t="s">
        <v>24</v>
      </c>
      <c r="E8581" s="4" t="s">
        <v>8510</v>
      </c>
      <c r="F8581" s="3"/>
      <c r="G8581" s="3"/>
      <c r="I8581" s="4" t="s">
        <v>9016</v>
      </c>
      <c r="J8581" s="4" t="s">
        <v>9015</v>
      </c>
      <c r="K8581" s="4" t="s">
        <v>9010</v>
      </c>
      <c r="L8581">
        <v>4821</v>
      </c>
      <c r="M8581" s="4"/>
      <c r="Q8581" s="4"/>
      <c r="R8581" s="4"/>
    </row>
    <row r="8582" spans="1:18">
      <c r="A8582" s="4" t="s">
        <v>8790</v>
      </c>
      <c r="B8582" s="4" t="s">
        <v>343</v>
      </c>
      <c r="C8582" s="4" t="s">
        <v>177</v>
      </c>
      <c r="D8582" s="4" t="s">
        <v>32</v>
      </c>
      <c r="E8582" s="4" t="s">
        <v>8510</v>
      </c>
      <c r="F8582" s="3"/>
      <c r="G8582" s="3"/>
      <c r="I8582" s="4" t="s">
        <v>9016</v>
      </c>
      <c r="J8582" s="4" t="s">
        <v>9015</v>
      </c>
      <c r="K8582" s="4" t="s">
        <v>9012</v>
      </c>
      <c r="L8582">
        <v>55</v>
      </c>
      <c r="M8582" s="4" t="s">
        <v>33</v>
      </c>
      <c r="N8582">
        <v>2009</v>
      </c>
      <c r="O8582">
        <v>497.11</v>
      </c>
      <c r="P8582">
        <v>1588</v>
      </c>
      <c r="Q8582" s="4" t="s">
        <v>23</v>
      </c>
      <c r="R8582" s="4" t="s">
        <v>24</v>
      </c>
    </row>
    <row r="8583" spans="1:18">
      <c r="A8583" s="4" t="s">
        <v>8791</v>
      </c>
      <c r="B8583" s="4" t="s">
        <v>343</v>
      </c>
      <c r="C8583" s="4" t="s">
        <v>177</v>
      </c>
      <c r="D8583" s="4" t="s">
        <v>34</v>
      </c>
      <c r="E8583" s="4" t="s">
        <v>8510</v>
      </c>
      <c r="F8583" s="3"/>
      <c r="G8583" s="3"/>
      <c r="I8583" s="4" t="s">
        <v>9016</v>
      </c>
      <c r="J8583" s="4" t="s">
        <v>9015</v>
      </c>
      <c r="K8583" s="4" t="s">
        <v>9012</v>
      </c>
      <c r="L8583">
        <v>55</v>
      </c>
      <c r="M8583" s="4" t="s">
        <v>9322</v>
      </c>
      <c r="N8583">
        <v>1993</v>
      </c>
      <c r="O8583">
        <v>1242.32</v>
      </c>
      <c r="P8583">
        <v>3027</v>
      </c>
      <c r="Q8583" s="4" t="s">
        <v>23</v>
      </c>
      <c r="R8583" s="4" t="s">
        <v>21</v>
      </c>
    </row>
    <row r="8584" spans="1:18">
      <c r="A8584" s="4" t="s">
        <v>8792</v>
      </c>
      <c r="B8584" s="4" t="s">
        <v>343</v>
      </c>
      <c r="C8584" s="4" t="s">
        <v>177</v>
      </c>
      <c r="D8584" s="4" t="s">
        <v>24</v>
      </c>
      <c r="E8584" s="4" t="s">
        <v>8510</v>
      </c>
      <c r="F8584" s="3"/>
      <c r="G8584" s="3"/>
      <c r="I8584" s="4" t="s">
        <v>9016</v>
      </c>
      <c r="J8584" s="4" t="s">
        <v>9015</v>
      </c>
      <c r="K8584" s="4" t="s">
        <v>9012</v>
      </c>
      <c r="L8584">
        <v>55</v>
      </c>
      <c r="M8584" s="4"/>
      <c r="Q8584" s="4"/>
      <c r="R8584" s="4"/>
    </row>
    <row r="8585" spans="1:18">
      <c r="A8585" s="4" t="s">
        <v>8793</v>
      </c>
      <c r="B8585" s="4" t="s">
        <v>343</v>
      </c>
      <c r="C8585" s="4" t="s">
        <v>177</v>
      </c>
      <c r="D8585" s="4" t="s">
        <v>24</v>
      </c>
      <c r="E8585" s="4" t="s">
        <v>8510</v>
      </c>
      <c r="F8585" s="3"/>
      <c r="G8585" s="3"/>
      <c r="I8585" s="4" t="s">
        <v>9016</v>
      </c>
      <c r="J8585" s="4" t="s">
        <v>9015</v>
      </c>
      <c r="K8585" s="4" t="s">
        <v>9012</v>
      </c>
      <c r="L8585">
        <v>55</v>
      </c>
      <c r="M8585" s="4"/>
      <c r="Q8585" s="4"/>
      <c r="R8585" s="4"/>
    </row>
    <row r="8586" spans="1:18">
      <c r="A8586" s="4" t="s">
        <v>8794</v>
      </c>
      <c r="B8586" s="4" t="s">
        <v>343</v>
      </c>
      <c r="C8586" s="4" t="s">
        <v>177</v>
      </c>
      <c r="D8586" s="4" t="s">
        <v>24</v>
      </c>
      <c r="E8586" s="4" t="s">
        <v>8510</v>
      </c>
      <c r="F8586" s="3"/>
      <c r="G8586" s="3"/>
      <c r="I8586" s="4" t="s">
        <v>9016</v>
      </c>
      <c r="J8586" s="4" t="s">
        <v>9015</v>
      </c>
      <c r="K8586" s="4" t="s">
        <v>9012</v>
      </c>
      <c r="L8586">
        <v>55</v>
      </c>
      <c r="M8586" s="4"/>
      <c r="Q8586" s="4"/>
      <c r="R8586" s="4"/>
    </row>
    <row r="8587" spans="1:18">
      <c r="A8587" s="4" t="s">
        <v>8795</v>
      </c>
      <c r="B8587" s="4" t="s">
        <v>343</v>
      </c>
      <c r="C8587" s="4" t="s">
        <v>177</v>
      </c>
      <c r="D8587" s="4" t="s">
        <v>24</v>
      </c>
      <c r="E8587" s="4" t="s">
        <v>8510</v>
      </c>
      <c r="F8587" s="3"/>
      <c r="G8587" s="3"/>
      <c r="I8587" s="4" t="s">
        <v>9016</v>
      </c>
      <c r="J8587" s="4" t="s">
        <v>9015</v>
      </c>
      <c r="K8587" s="4" t="s">
        <v>9012</v>
      </c>
      <c r="L8587">
        <v>55</v>
      </c>
      <c r="M8587" s="4"/>
      <c r="Q8587" s="4"/>
      <c r="R8587" s="4"/>
    </row>
    <row r="8588" spans="1:18">
      <c r="A8588" s="4" t="s">
        <v>8796</v>
      </c>
      <c r="B8588" s="4" t="s">
        <v>343</v>
      </c>
      <c r="C8588" s="4" t="s">
        <v>192</v>
      </c>
      <c r="D8588" s="4" t="s">
        <v>24</v>
      </c>
      <c r="E8588" s="4" t="s">
        <v>8510</v>
      </c>
      <c r="F8588" s="3"/>
      <c r="G8588" s="3"/>
      <c r="I8588" s="4" t="s">
        <v>9016</v>
      </c>
      <c r="J8588" s="4" t="s">
        <v>9015</v>
      </c>
      <c r="K8588" s="4" t="s">
        <v>9012</v>
      </c>
      <c r="L8588">
        <v>3393</v>
      </c>
      <c r="M8588" s="4"/>
      <c r="Q8588" s="4"/>
      <c r="R8588" s="4"/>
    </row>
    <row r="8589" spans="1:18">
      <c r="A8589" s="4" t="s">
        <v>8797</v>
      </c>
      <c r="B8589" s="4" t="s">
        <v>256</v>
      </c>
      <c r="C8589" s="4" t="s">
        <v>179</v>
      </c>
      <c r="D8589" s="4" t="s">
        <v>34</v>
      </c>
      <c r="E8589" s="4" t="s">
        <v>8510</v>
      </c>
      <c r="F8589" s="3"/>
      <c r="G8589" s="3"/>
      <c r="I8589" s="4" t="s">
        <v>9014</v>
      </c>
      <c r="J8589" s="4" t="s">
        <v>9015</v>
      </c>
      <c r="K8589" s="4" t="s">
        <v>9010</v>
      </c>
      <c r="L8589">
        <v>550</v>
      </c>
      <c r="M8589" s="4" t="s">
        <v>9322</v>
      </c>
      <c r="N8589">
        <v>1993</v>
      </c>
      <c r="O8589">
        <v>1242.32</v>
      </c>
      <c r="P8589">
        <v>3027</v>
      </c>
      <c r="Q8589" s="4" t="s">
        <v>23</v>
      </c>
      <c r="R8589" s="4" t="s">
        <v>21</v>
      </c>
    </row>
    <row r="8590" spans="1:18">
      <c r="A8590" s="4" t="s">
        <v>8798</v>
      </c>
      <c r="B8590" s="4" t="s">
        <v>256</v>
      </c>
      <c r="C8590" s="4" t="s">
        <v>179</v>
      </c>
      <c r="D8590" s="4" t="s">
        <v>84</v>
      </c>
      <c r="E8590" s="4" t="s">
        <v>8510</v>
      </c>
      <c r="F8590" s="3"/>
      <c r="G8590" s="3"/>
      <c r="I8590" s="4" t="s">
        <v>9014</v>
      </c>
      <c r="J8590" s="4" t="s">
        <v>9015</v>
      </c>
      <c r="K8590" s="4" t="s">
        <v>9010</v>
      </c>
      <c r="L8590">
        <v>550</v>
      </c>
      <c r="M8590" s="4" t="s">
        <v>9322</v>
      </c>
      <c r="N8590">
        <v>1980</v>
      </c>
      <c r="O8590">
        <v>7708.38</v>
      </c>
      <c r="P8590">
        <v>13756</v>
      </c>
      <c r="Q8590" s="4" t="s">
        <v>23</v>
      </c>
      <c r="R8590" s="4" t="s">
        <v>24</v>
      </c>
    </row>
    <row r="8591" spans="1:18">
      <c r="A8591" s="4" t="s">
        <v>8799</v>
      </c>
      <c r="B8591" s="4" t="s">
        <v>256</v>
      </c>
      <c r="C8591" s="4" t="s">
        <v>179</v>
      </c>
      <c r="D8591" s="4" t="s">
        <v>110</v>
      </c>
      <c r="E8591" s="4" t="s">
        <v>8510</v>
      </c>
      <c r="F8591" s="3"/>
      <c r="G8591" s="3"/>
      <c r="I8591" s="4" t="s">
        <v>9014</v>
      </c>
      <c r="J8591" s="4" t="s">
        <v>9015</v>
      </c>
      <c r="K8591" s="4" t="s">
        <v>9010</v>
      </c>
      <c r="L8591">
        <v>550</v>
      </c>
      <c r="M8591" s="4" t="s">
        <v>60</v>
      </c>
      <c r="N8591">
        <v>1997</v>
      </c>
      <c r="O8591">
        <v>291.27</v>
      </c>
      <c r="P8591">
        <v>586</v>
      </c>
      <c r="Q8591" s="4" t="s">
        <v>23</v>
      </c>
      <c r="R8591" s="4" t="s">
        <v>24</v>
      </c>
    </row>
    <row r="8592" spans="1:18">
      <c r="A8592" s="4" t="s">
        <v>8800</v>
      </c>
      <c r="B8592" s="4" t="s">
        <v>256</v>
      </c>
      <c r="C8592" s="4" t="s">
        <v>179</v>
      </c>
      <c r="D8592" s="4" t="s">
        <v>24</v>
      </c>
      <c r="E8592" s="4" t="s">
        <v>8510</v>
      </c>
      <c r="F8592" s="3"/>
      <c r="G8592" s="3"/>
      <c r="I8592" s="4" t="s">
        <v>9014</v>
      </c>
      <c r="J8592" s="4" t="s">
        <v>9015</v>
      </c>
      <c r="K8592" s="4" t="s">
        <v>9010</v>
      </c>
      <c r="L8592">
        <v>550</v>
      </c>
      <c r="M8592" s="4"/>
      <c r="Q8592" s="4"/>
      <c r="R8592" s="4"/>
    </row>
    <row r="8593" spans="1:18">
      <c r="A8593" s="4" t="s">
        <v>8801</v>
      </c>
      <c r="B8593" s="4" t="s">
        <v>256</v>
      </c>
      <c r="C8593" s="4" t="s">
        <v>179</v>
      </c>
      <c r="D8593" s="4" t="s">
        <v>24</v>
      </c>
      <c r="E8593" s="4" t="s">
        <v>8510</v>
      </c>
      <c r="F8593" s="3"/>
      <c r="G8593" s="3"/>
      <c r="I8593" s="4" t="s">
        <v>9014</v>
      </c>
      <c r="J8593" s="4" t="s">
        <v>9015</v>
      </c>
      <c r="K8593" s="4" t="s">
        <v>9010</v>
      </c>
      <c r="L8593">
        <v>550</v>
      </c>
      <c r="M8593" s="4"/>
      <c r="Q8593" s="4"/>
      <c r="R8593" s="4"/>
    </row>
    <row r="8594" spans="1:18">
      <c r="A8594" s="4" t="s">
        <v>8802</v>
      </c>
      <c r="B8594" s="4" t="s">
        <v>256</v>
      </c>
      <c r="C8594" s="4" t="s">
        <v>179</v>
      </c>
      <c r="D8594" s="4" t="s">
        <v>24</v>
      </c>
      <c r="E8594" s="4" t="s">
        <v>8510</v>
      </c>
      <c r="F8594" s="3"/>
      <c r="G8594" s="3"/>
      <c r="I8594" s="4" t="s">
        <v>9014</v>
      </c>
      <c r="J8594" s="4" t="s">
        <v>9015</v>
      </c>
      <c r="K8594" s="4" t="s">
        <v>9010</v>
      </c>
      <c r="L8594">
        <v>550</v>
      </c>
      <c r="M8594" s="4"/>
      <c r="Q8594" s="4"/>
      <c r="R8594" s="4"/>
    </row>
    <row r="8595" spans="1:18">
      <c r="A8595" s="4" t="s">
        <v>8803</v>
      </c>
      <c r="B8595" s="4" t="s">
        <v>256</v>
      </c>
      <c r="C8595" s="4" t="s">
        <v>179</v>
      </c>
      <c r="D8595" s="4" t="s">
        <v>24</v>
      </c>
      <c r="E8595" s="4" t="s">
        <v>8510</v>
      </c>
      <c r="F8595" s="3"/>
      <c r="G8595" s="3"/>
      <c r="I8595" s="4" t="s">
        <v>9014</v>
      </c>
      <c r="J8595" s="4" t="s">
        <v>9015</v>
      </c>
      <c r="K8595" s="4" t="s">
        <v>9010</v>
      </c>
      <c r="L8595">
        <v>550</v>
      </c>
      <c r="M8595" s="4"/>
      <c r="Q8595" s="4"/>
      <c r="R8595" s="4"/>
    </row>
    <row r="8596" spans="1:18">
      <c r="A8596" s="4" t="s">
        <v>8804</v>
      </c>
      <c r="B8596" s="4" t="s">
        <v>256</v>
      </c>
      <c r="C8596" s="4" t="s">
        <v>179</v>
      </c>
      <c r="D8596" s="4" t="s">
        <v>24</v>
      </c>
      <c r="E8596" s="4" t="s">
        <v>8510</v>
      </c>
      <c r="F8596" s="3"/>
      <c r="G8596" s="3"/>
      <c r="I8596" s="4" t="s">
        <v>9014</v>
      </c>
      <c r="J8596" s="4" t="s">
        <v>9015</v>
      </c>
      <c r="K8596" s="4" t="s">
        <v>9010</v>
      </c>
      <c r="L8596">
        <v>550</v>
      </c>
      <c r="M8596" s="4"/>
      <c r="Q8596" s="4"/>
      <c r="R8596" s="4"/>
    </row>
    <row r="8597" spans="1:18">
      <c r="A8597" s="4" t="s">
        <v>8805</v>
      </c>
      <c r="B8597" s="4" t="s">
        <v>256</v>
      </c>
      <c r="C8597" s="4" t="s">
        <v>179</v>
      </c>
      <c r="D8597" s="4" t="s">
        <v>24</v>
      </c>
      <c r="E8597" s="4" t="s">
        <v>8510</v>
      </c>
      <c r="F8597" s="3"/>
      <c r="G8597" s="3"/>
      <c r="I8597" s="4" t="s">
        <v>9014</v>
      </c>
      <c r="J8597" s="4" t="s">
        <v>9015</v>
      </c>
      <c r="K8597" s="4" t="s">
        <v>9010</v>
      </c>
      <c r="L8597">
        <v>550</v>
      </c>
      <c r="M8597" s="4"/>
      <c r="Q8597" s="4"/>
      <c r="R8597" s="4"/>
    </row>
    <row r="8598" spans="1:18">
      <c r="A8598" s="4" t="s">
        <v>8806</v>
      </c>
      <c r="B8598" s="4" t="s">
        <v>256</v>
      </c>
      <c r="C8598" s="4" t="s">
        <v>179</v>
      </c>
      <c r="D8598" s="4" t="s">
        <v>24</v>
      </c>
      <c r="E8598" s="4" t="s">
        <v>8510</v>
      </c>
      <c r="F8598" s="3"/>
      <c r="G8598" s="3"/>
      <c r="I8598" s="4" t="s">
        <v>9014</v>
      </c>
      <c r="J8598" s="4" t="s">
        <v>9015</v>
      </c>
      <c r="K8598" s="4" t="s">
        <v>9010</v>
      </c>
      <c r="L8598">
        <v>550</v>
      </c>
      <c r="M8598" s="4"/>
      <c r="Q8598" s="4"/>
      <c r="R8598" s="4"/>
    </row>
    <row r="8599" spans="1:18">
      <c r="A8599" s="4" t="s">
        <v>8807</v>
      </c>
      <c r="B8599" s="4" t="s">
        <v>256</v>
      </c>
      <c r="C8599" s="4" t="s">
        <v>179</v>
      </c>
      <c r="D8599" s="4" t="s">
        <v>24</v>
      </c>
      <c r="E8599" s="4" t="s">
        <v>8510</v>
      </c>
      <c r="F8599" s="3"/>
      <c r="G8599" s="3"/>
      <c r="I8599" s="4" t="s">
        <v>9014</v>
      </c>
      <c r="J8599" s="4" t="s">
        <v>9015</v>
      </c>
      <c r="K8599" s="4" t="s">
        <v>9010</v>
      </c>
      <c r="L8599">
        <v>550</v>
      </c>
      <c r="M8599" s="4"/>
      <c r="Q8599" s="4"/>
      <c r="R8599" s="4"/>
    </row>
    <row r="8600" spans="1:18">
      <c r="A8600" s="4" t="s">
        <v>8808</v>
      </c>
      <c r="B8600" s="4" t="s">
        <v>256</v>
      </c>
      <c r="C8600" s="4" t="s">
        <v>179</v>
      </c>
      <c r="D8600" s="4" t="s">
        <v>24</v>
      </c>
      <c r="E8600" s="4" t="s">
        <v>8510</v>
      </c>
      <c r="F8600" s="3"/>
      <c r="G8600" s="3"/>
      <c r="I8600" s="4" t="s">
        <v>9014</v>
      </c>
      <c r="J8600" s="4" t="s">
        <v>9015</v>
      </c>
      <c r="K8600" s="4" t="s">
        <v>9010</v>
      </c>
      <c r="L8600">
        <v>550</v>
      </c>
      <c r="M8600" s="4"/>
      <c r="Q8600" s="4"/>
      <c r="R8600" s="4"/>
    </row>
    <row r="8601" spans="1:18">
      <c r="A8601" s="4" t="s">
        <v>8809</v>
      </c>
      <c r="B8601" s="4" t="s">
        <v>256</v>
      </c>
      <c r="C8601" s="4" t="s">
        <v>179</v>
      </c>
      <c r="D8601" s="4" t="s">
        <v>24</v>
      </c>
      <c r="E8601" s="4" t="s">
        <v>8510</v>
      </c>
      <c r="F8601" s="3"/>
      <c r="G8601" s="3"/>
      <c r="I8601" s="4" t="s">
        <v>9014</v>
      </c>
      <c r="J8601" s="4" t="s">
        <v>9015</v>
      </c>
      <c r="K8601" s="4" t="s">
        <v>9010</v>
      </c>
      <c r="L8601">
        <v>550</v>
      </c>
      <c r="M8601" s="4"/>
      <c r="Q8601" s="4"/>
      <c r="R8601" s="4"/>
    </row>
    <row r="8602" spans="1:18">
      <c r="A8602" s="4" t="s">
        <v>8810</v>
      </c>
      <c r="B8602" s="4" t="s">
        <v>256</v>
      </c>
      <c r="C8602" s="4" t="s">
        <v>179</v>
      </c>
      <c r="D8602" s="4" t="s">
        <v>24</v>
      </c>
      <c r="E8602" s="4" t="s">
        <v>8510</v>
      </c>
      <c r="F8602" s="3"/>
      <c r="G8602" s="3"/>
      <c r="I8602" s="4" t="s">
        <v>9014</v>
      </c>
      <c r="J8602" s="4" t="s">
        <v>9015</v>
      </c>
      <c r="K8602" s="4" t="s">
        <v>9010</v>
      </c>
      <c r="L8602">
        <v>550</v>
      </c>
      <c r="M8602" s="4"/>
      <c r="Q8602" s="4"/>
      <c r="R8602" s="4"/>
    </row>
    <row r="8603" spans="1:18">
      <c r="A8603" s="4" t="s">
        <v>8811</v>
      </c>
      <c r="B8603" s="4" t="s">
        <v>256</v>
      </c>
      <c r="C8603" s="4" t="s">
        <v>171</v>
      </c>
      <c r="D8603" s="4" t="s">
        <v>44</v>
      </c>
      <c r="E8603" s="4" t="s">
        <v>8510</v>
      </c>
      <c r="F8603" s="3"/>
      <c r="G8603" s="3"/>
      <c r="I8603" s="4" t="s">
        <v>9014</v>
      </c>
      <c r="J8603" s="4" t="s">
        <v>9015</v>
      </c>
      <c r="K8603" s="4" t="s">
        <v>9010</v>
      </c>
      <c r="L8603">
        <v>1096</v>
      </c>
      <c r="M8603" s="4" t="s">
        <v>36</v>
      </c>
      <c r="N8603">
        <v>2013</v>
      </c>
      <c r="O8603">
        <v>98.79</v>
      </c>
      <c r="P8603">
        <v>96</v>
      </c>
      <c r="Q8603" s="4" t="s">
        <v>23</v>
      </c>
      <c r="R8603" s="4" t="s">
        <v>35</v>
      </c>
    </row>
    <row r="8604" spans="1:18">
      <c r="A8604" s="4" t="s">
        <v>8812</v>
      </c>
      <c r="B8604" s="4" t="s">
        <v>256</v>
      </c>
      <c r="C8604" s="4" t="s">
        <v>171</v>
      </c>
      <c r="D8604" s="4" t="s">
        <v>24</v>
      </c>
      <c r="E8604" s="4" t="s">
        <v>8510</v>
      </c>
      <c r="F8604" s="3"/>
      <c r="G8604" s="3"/>
      <c r="I8604" s="4" t="s">
        <v>9014</v>
      </c>
      <c r="J8604" s="4" t="s">
        <v>9015</v>
      </c>
      <c r="K8604" s="4" t="s">
        <v>9010</v>
      </c>
      <c r="L8604">
        <v>1096</v>
      </c>
      <c r="M8604" s="4"/>
      <c r="Q8604" s="4"/>
      <c r="R8604" s="4"/>
    </row>
    <row r="8605" spans="1:18">
      <c r="A8605" s="4" t="s">
        <v>8813</v>
      </c>
      <c r="B8605" s="4" t="s">
        <v>256</v>
      </c>
      <c r="C8605" s="4" t="s">
        <v>171</v>
      </c>
      <c r="D8605" s="4" t="s">
        <v>24</v>
      </c>
      <c r="E8605" s="4" t="s">
        <v>8510</v>
      </c>
      <c r="F8605" s="3"/>
      <c r="G8605" s="3"/>
      <c r="I8605" s="4" t="s">
        <v>9014</v>
      </c>
      <c r="J8605" s="4" t="s">
        <v>9015</v>
      </c>
      <c r="K8605" s="4" t="s">
        <v>9010</v>
      </c>
      <c r="L8605">
        <v>1096</v>
      </c>
      <c r="M8605" s="4"/>
      <c r="Q8605" s="4"/>
      <c r="R8605" s="4"/>
    </row>
    <row r="8606" spans="1:18">
      <c r="A8606" s="4" t="s">
        <v>8814</v>
      </c>
      <c r="B8606" s="4" t="s">
        <v>256</v>
      </c>
      <c r="C8606" s="4" t="s">
        <v>171</v>
      </c>
      <c r="D8606" s="4" t="s">
        <v>24</v>
      </c>
      <c r="E8606" s="4" t="s">
        <v>8510</v>
      </c>
      <c r="F8606" s="3"/>
      <c r="G8606" s="3"/>
      <c r="I8606" s="4" t="s">
        <v>9014</v>
      </c>
      <c r="J8606" s="4" t="s">
        <v>9015</v>
      </c>
      <c r="K8606" s="4" t="s">
        <v>9010</v>
      </c>
      <c r="L8606">
        <v>1096</v>
      </c>
      <c r="M8606" s="4"/>
      <c r="Q8606" s="4"/>
      <c r="R8606" s="4"/>
    </row>
    <row r="8607" spans="1:18">
      <c r="A8607" s="4" t="s">
        <v>8815</v>
      </c>
      <c r="B8607" s="4" t="s">
        <v>256</v>
      </c>
      <c r="C8607" s="4" t="s">
        <v>171</v>
      </c>
      <c r="D8607" s="4" t="s">
        <v>24</v>
      </c>
      <c r="E8607" s="4" t="s">
        <v>8510</v>
      </c>
      <c r="F8607" s="3"/>
      <c r="G8607" s="3"/>
      <c r="I8607" s="4" t="s">
        <v>9014</v>
      </c>
      <c r="J8607" s="4" t="s">
        <v>9015</v>
      </c>
      <c r="K8607" s="4" t="s">
        <v>9010</v>
      </c>
      <c r="L8607">
        <v>1096</v>
      </c>
      <c r="M8607" s="4"/>
      <c r="Q8607" s="4"/>
      <c r="R8607" s="4"/>
    </row>
    <row r="8608" spans="1:18">
      <c r="A8608" s="4" t="s">
        <v>8816</v>
      </c>
      <c r="B8608" s="4" t="s">
        <v>256</v>
      </c>
      <c r="C8608" s="4" t="s">
        <v>171</v>
      </c>
      <c r="D8608" s="4" t="s">
        <v>24</v>
      </c>
      <c r="E8608" s="4" t="s">
        <v>8510</v>
      </c>
      <c r="F8608" s="3"/>
      <c r="G8608" s="3"/>
      <c r="I8608" s="4" t="s">
        <v>9014</v>
      </c>
      <c r="J8608" s="4" t="s">
        <v>9015</v>
      </c>
      <c r="K8608" s="4" t="s">
        <v>9010</v>
      </c>
      <c r="L8608">
        <v>1096</v>
      </c>
      <c r="M8608" s="4"/>
      <c r="Q8608" s="4"/>
      <c r="R8608" s="4"/>
    </row>
    <row r="8609" spans="1:18">
      <c r="A8609" s="4" t="s">
        <v>8817</v>
      </c>
      <c r="B8609" s="4" t="s">
        <v>256</v>
      </c>
      <c r="C8609" s="4" t="s">
        <v>199</v>
      </c>
      <c r="D8609" s="4" t="s">
        <v>24</v>
      </c>
      <c r="E8609" s="4" t="s">
        <v>8510</v>
      </c>
      <c r="F8609" s="3"/>
      <c r="G8609" s="3"/>
      <c r="I8609" s="4" t="s">
        <v>9014</v>
      </c>
      <c r="J8609" s="4" t="s">
        <v>9015</v>
      </c>
      <c r="K8609" s="4" t="s">
        <v>9010</v>
      </c>
      <c r="L8609">
        <v>5482</v>
      </c>
      <c r="M8609" s="4"/>
      <c r="Q8609" s="4"/>
      <c r="R8609" s="4"/>
    </row>
    <row r="8610" spans="1:18">
      <c r="A8610" s="4" t="s">
        <v>8818</v>
      </c>
      <c r="B8610" s="4" t="s">
        <v>256</v>
      </c>
      <c r="C8610" s="4" t="s">
        <v>177</v>
      </c>
      <c r="D8610" s="4" t="s">
        <v>31</v>
      </c>
      <c r="E8610" s="4" t="s">
        <v>8510</v>
      </c>
      <c r="F8610" s="3"/>
      <c r="G8610" s="3"/>
      <c r="I8610" s="4" t="s">
        <v>9014</v>
      </c>
      <c r="J8610" s="4" t="s">
        <v>9015</v>
      </c>
      <c r="K8610" s="4" t="s">
        <v>9012</v>
      </c>
      <c r="L8610">
        <v>55</v>
      </c>
      <c r="M8610" s="4" t="s">
        <v>26</v>
      </c>
      <c r="N8610">
        <v>1991</v>
      </c>
      <c r="O8610">
        <v>326.82</v>
      </c>
      <c r="P8610">
        <v>1016</v>
      </c>
      <c r="Q8610" s="4" t="s">
        <v>23</v>
      </c>
      <c r="R8610" s="4" t="s">
        <v>24</v>
      </c>
    </row>
    <row r="8611" spans="1:18">
      <c r="A8611" s="4" t="s">
        <v>8819</v>
      </c>
      <c r="B8611" s="4" t="s">
        <v>256</v>
      </c>
      <c r="C8611" s="4" t="s">
        <v>177</v>
      </c>
      <c r="D8611" s="4" t="s">
        <v>41</v>
      </c>
      <c r="E8611" s="4" t="s">
        <v>8510</v>
      </c>
      <c r="F8611" s="3"/>
      <c r="G8611" s="3"/>
      <c r="I8611" s="4" t="s">
        <v>9014</v>
      </c>
      <c r="J8611" s="4" t="s">
        <v>9015</v>
      </c>
      <c r="K8611" s="4" t="s">
        <v>9012</v>
      </c>
      <c r="L8611">
        <v>55</v>
      </c>
      <c r="M8611" s="4" t="s">
        <v>36</v>
      </c>
      <c r="N8611">
        <v>1998</v>
      </c>
      <c r="O8611">
        <v>2714.9</v>
      </c>
      <c r="P8611">
        <v>2641</v>
      </c>
      <c r="Q8611" s="4" t="s">
        <v>23</v>
      </c>
      <c r="R8611" s="4" t="s">
        <v>21</v>
      </c>
    </row>
    <row r="8612" spans="1:18">
      <c r="A8612" s="4" t="s">
        <v>8820</v>
      </c>
      <c r="B8612" s="4" t="s">
        <v>256</v>
      </c>
      <c r="C8612" s="4" t="s">
        <v>177</v>
      </c>
      <c r="D8612" s="4" t="s">
        <v>24</v>
      </c>
      <c r="E8612" s="4" t="s">
        <v>8510</v>
      </c>
      <c r="F8612" s="3"/>
      <c r="G8612" s="3"/>
      <c r="I8612" s="4" t="s">
        <v>9014</v>
      </c>
      <c r="J8612" s="4" t="s">
        <v>9015</v>
      </c>
      <c r="K8612" s="4" t="s">
        <v>9012</v>
      </c>
      <c r="L8612">
        <v>55</v>
      </c>
      <c r="M8612" s="4"/>
      <c r="Q8612" s="4"/>
      <c r="R8612" s="4"/>
    </row>
    <row r="8613" spans="1:18">
      <c r="A8613" s="4" t="s">
        <v>8821</v>
      </c>
      <c r="B8613" s="4" t="s">
        <v>256</v>
      </c>
      <c r="C8613" s="4" t="s">
        <v>177</v>
      </c>
      <c r="D8613" s="4" t="s">
        <v>24</v>
      </c>
      <c r="E8613" s="4" t="s">
        <v>8510</v>
      </c>
      <c r="F8613" s="3"/>
      <c r="G8613" s="3"/>
      <c r="I8613" s="4" t="s">
        <v>9014</v>
      </c>
      <c r="J8613" s="4" t="s">
        <v>9015</v>
      </c>
      <c r="K8613" s="4" t="s">
        <v>9012</v>
      </c>
      <c r="L8613">
        <v>55</v>
      </c>
      <c r="M8613" s="4"/>
      <c r="Q8613" s="4"/>
      <c r="R8613" s="4"/>
    </row>
    <row r="8614" spans="1:18">
      <c r="A8614" s="4" t="s">
        <v>8822</v>
      </c>
      <c r="B8614" s="4" t="s">
        <v>256</v>
      </c>
      <c r="C8614" s="4" t="s">
        <v>177</v>
      </c>
      <c r="D8614" s="4" t="s">
        <v>24</v>
      </c>
      <c r="E8614" s="4" t="s">
        <v>8510</v>
      </c>
      <c r="F8614" s="3"/>
      <c r="G8614" s="3"/>
      <c r="I8614" s="4" t="s">
        <v>9014</v>
      </c>
      <c r="J8614" s="4" t="s">
        <v>9015</v>
      </c>
      <c r="K8614" s="4" t="s">
        <v>9012</v>
      </c>
      <c r="L8614">
        <v>55</v>
      </c>
      <c r="M8614" s="4"/>
      <c r="Q8614" s="4"/>
      <c r="R8614" s="4"/>
    </row>
    <row r="8615" spans="1:18">
      <c r="A8615" s="4" t="s">
        <v>8823</v>
      </c>
      <c r="B8615" s="4" t="s">
        <v>256</v>
      </c>
      <c r="C8615" s="4" t="s">
        <v>177</v>
      </c>
      <c r="D8615" s="4" t="s">
        <v>24</v>
      </c>
      <c r="E8615" s="4" t="s">
        <v>8510</v>
      </c>
      <c r="F8615" s="3"/>
      <c r="G8615" s="3"/>
      <c r="I8615" s="4" t="s">
        <v>9014</v>
      </c>
      <c r="J8615" s="4" t="s">
        <v>9015</v>
      </c>
      <c r="K8615" s="4" t="s">
        <v>9012</v>
      </c>
      <c r="L8615">
        <v>55</v>
      </c>
      <c r="M8615" s="4"/>
      <c r="Q8615" s="4"/>
      <c r="R8615" s="4"/>
    </row>
    <row r="8616" spans="1:18">
      <c r="A8616" s="4" t="s">
        <v>8824</v>
      </c>
      <c r="B8616" s="4" t="s">
        <v>256</v>
      </c>
      <c r="C8616" s="4" t="s">
        <v>177</v>
      </c>
      <c r="D8616" s="4" t="s">
        <v>24</v>
      </c>
      <c r="E8616" s="4" t="s">
        <v>8510</v>
      </c>
      <c r="F8616" s="3"/>
      <c r="G8616" s="3"/>
      <c r="I8616" s="4" t="s">
        <v>9014</v>
      </c>
      <c r="J8616" s="4" t="s">
        <v>9015</v>
      </c>
      <c r="K8616" s="4" t="s">
        <v>9012</v>
      </c>
      <c r="L8616">
        <v>55</v>
      </c>
      <c r="M8616" s="4"/>
      <c r="Q8616" s="4"/>
      <c r="R8616" s="4"/>
    </row>
    <row r="8617" spans="1:18">
      <c r="A8617" s="4" t="s">
        <v>8825</v>
      </c>
      <c r="B8617" s="4" t="s">
        <v>256</v>
      </c>
      <c r="C8617" s="4" t="s">
        <v>177</v>
      </c>
      <c r="D8617" s="4" t="s">
        <v>24</v>
      </c>
      <c r="E8617" s="4" t="s">
        <v>8510</v>
      </c>
      <c r="F8617" s="3"/>
      <c r="G8617" s="3"/>
      <c r="I8617" s="4" t="s">
        <v>9014</v>
      </c>
      <c r="J8617" s="4" t="s">
        <v>9015</v>
      </c>
      <c r="K8617" s="4" t="s">
        <v>9012</v>
      </c>
      <c r="L8617">
        <v>55</v>
      </c>
      <c r="M8617" s="4"/>
      <c r="Q8617" s="4"/>
      <c r="R8617" s="4"/>
    </row>
    <row r="8618" spans="1:18">
      <c r="A8618" s="4" t="s">
        <v>8826</v>
      </c>
      <c r="B8618" s="4" t="s">
        <v>256</v>
      </c>
      <c r="C8618" s="4" t="s">
        <v>192</v>
      </c>
      <c r="D8618" s="4" t="s">
        <v>59</v>
      </c>
      <c r="E8618" s="4" t="s">
        <v>8510</v>
      </c>
      <c r="F8618" s="3"/>
      <c r="G8618" s="3"/>
      <c r="I8618" s="4" t="s">
        <v>9014</v>
      </c>
      <c r="J8618" s="4" t="s">
        <v>9015</v>
      </c>
      <c r="K8618" s="4" t="s">
        <v>9012</v>
      </c>
      <c r="L8618">
        <v>3393</v>
      </c>
      <c r="M8618" s="4" t="s">
        <v>60</v>
      </c>
      <c r="N8618">
        <v>1988</v>
      </c>
      <c r="O8618">
        <v>2059.9</v>
      </c>
      <c r="P8618">
        <v>3644</v>
      </c>
      <c r="Q8618" s="4" t="s">
        <v>23</v>
      </c>
      <c r="R8618" s="4" t="s">
        <v>24</v>
      </c>
    </row>
    <row r="8619" spans="1:18">
      <c r="A8619" s="4" t="s">
        <v>8827</v>
      </c>
      <c r="B8619" s="4" t="s">
        <v>256</v>
      </c>
      <c r="C8619" s="4" t="s">
        <v>192</v>
      </c>
      <c r="D8619" s="4" t="s">
        <v>83</v>
      </c>
      <c r="E8619" s="4" t="s">
        <v>8510</v>
      </c>
      <c r="F8619" s="3"/>
      <c r="G8619" s="3"/>
      <c r="I8619" s="4" t="s">
        <v>9014</v>
      </c>
      <c r="J8619" s="4" t="s">
        <v>9015</v>
      </c>
      <c r="K8619" s="4" t="s">
        <v>9012</v>
      </c>
      <c r="L8619">
        <v>3393</v>
      </c>
      <c r="M8619" s="4" t="s">
        <v>33</v>
      </c>
      <c r="N8619">
        <v>2004</v>
      </c>
      <c r="O8619">
        <v>702.72</v>
      </c>
      <c r="P8619">
        <v>1831</v>
      </c>
      <c r="Q8619" s="4" t="s">
        <v>23</v>
      </c>
      <c r="R8619" s="4" t="s">
        <v>24</v>
      </c>
    </row>
    <row r="8620" spans="1:18">
      <c r="A8620" s="4" t="s">
        <v>8828</v>
      </c>
      <c r="B8620" s="4" t="s">
        <v>256</v>
      </c>
      <c r="C8620" s="4" t="s">
        <v>192</v>
      </c>
      <c r="D8620" s="4" t="s">
        <v>100</v>
      </c>
      <c r="E8620" s="4" t="s">
        <v>8510</v>
      </c>
      <c r="F8620" s="3"/>
      <c r="G8620" s="3"/>
      <c r="I8620" s="4" t="s">
        <v>9014</v>
      </c>
      <c r="J8620" s="4" t="s">
        <v>9015</v>
      </c>
      <c r="K8620" s="4" t="s">
        <v>9012</v>
      </c>
      <c r="L8620">
        <v>3393</v>
      </c>
      <c r="M8620" s="4" t="s">
        <v>9322</v>
      </c>
      <c r="N8620">
        <v>1987</v>
      </c>
      <c r="O8620">
        <v>2938.67</v>
      </c>
      <c r="P8620">
        <v>8775</v>
      </c>
      <c r="Q8620" s="4" t="s">
        <v>101</v>
      </c>
      <c r="R8620" s="4" t="s">
        <v>24</v>
      </c>
    </row>
    <row r="8621" spans="1:18">
      <c r="A8621" s="4" t="s">
        <v>8829</v>
      </c>
      <c r="B8621" s="4" t="s">
        <v>256</v>
      </c>
      <c r="C8621" s="4" t="s">
        <v>192</v>
      </c>
      <c r="D8621" s="4" t="s">
        <v>24</v>
      </c>
      <c r="E8621" s="4" t="s">
        <v>8510</v>
      </c>
      <c r="F8621" s="3"/>
      <c r="G8621" s="3"/>
      <c r="I8621" s="4" t="s">
        <v>9014</v>
      </c>
      <c r="J8621" s="4" t="s">
        <v>9015</v>
      </c>
      <c r="K8621" s="4" t="s">
        <v>9012</v>
      </c>
      <c r="L8621">
        <v>3393</v>
      </c>
      <c r="M8621" s="4"/>
      <c r="Q8621" s="4"/>
      <c r="R8621" s="4"/>
    </row>
    <row r="8622" spans="1:18">
      <c r="A8622" s="4" t="s">
        <v>8830</v>
      </c>
      <c r="B8622" s="4" t="s">
        <v>256</v>
      </c>
      <c r="C8622" s="4" t="s">
        <v>192</v>
      </c>
      <c r="D8622" s="4" t="s">
        <v>24</v>
      </c>
      <c r="E8622" s="4" t="s">
        <v>8510</v>
      </c>
      <c r="F8622" s="3"/>
      <c r="G8622" s="3"/>
      <c r="I8622" s="4" t="s">
        <v>9014</v>
      </c>
      <c r="J8622" s="4" t="s">
        <v>9015</v>
      </c>
      <c r="K8622" s="4" t="s">
        <v>9012</v>
      </c>
      <c r="L8622">
        <v>3393</v>
      </c>
      <c r="M8622" s="4"/>
      <c r="Q8622" s="4"/>
      <c r="R8622" s="4"/>
    </row>
    <row r="8623" spans="1:18">
      <c r="A8623" s="4" t="s">
        <v>8831</v>
      </c>
      <c r="B8623" s="4" t="s">
        <v>256</v>
      </c>
      <c r="C8623" s="4" t="s">
        <v>192</v>
      </c>
      <c r="D8623" s="4" t="s">
        <v>24</v>
      </c>
      <c r="E8623" s="4" t="s">
        <v>8510</v>
      </c>
      <c r="F8623" s="3"/>
      <c r="G8623" s="3"/>
      <c r="I8623" s="4" t="s">
        <v>9014</v>
      </c>
      <c r="J8623" s="4" t="s">
        <v>9015</v>
      </c>
      <c r="K8623" s="4" t="s">
        <v>9012</v>
      </c>
      <c r="L8623">
        <v>3393</v>
      </c>
      <c r="M8623" s="4"/>
      <c r="Q8623" s="4"/>
      <c r="R8623" s="4"/>
    </row>
    <row r="8624" spans="1:18">
      <c r="A8624" s="4" t="s">
        <v>8832</v>
      </c>
      <c r="B8624" s="4" t="s">
        <v>256</v>
      </c>
      <c r="C8624" s="4" t="s">
        <v>192</v>
      </c>
      <c r="D8624" s="4" t="s">
        <v>24</v>
      </c>
      <c r="E8624" s="4" t="s">
        <v>8510</v>
      </c>
      <c r="F8624" s="3"/>
      <c r="G8624" s="3"/>
      <c r="I8624" s="4" t="s">
        <v>9014</v>
      </c>
      <c r="J8624" s="4" t="s">
        <v>9015</v>
      </c>
      <c r="K8624" s="4" t="s">
        <v>9012</v>
      </c>
      <c r="L8624">
        <v>3393</v>
      </c>
      <c r="M8624" s="4"/>
      <c r="Q8624" s="4"/>
      <c r="R8624" s="4"/>
    </row>
    <row r="8625" spans="1:18">
      <c r="A8625" s="4" t="s">
        <v>8833</v>
      </c>
      <c r="B8625" s="4" t="s">
        <v>256</v>
      </c>
      <c r="C8625" s="4" t="s">
        <v>192</v>
      </c>
      <c r="D8625" s="4" t="s">
        <v>24</v>
      </c>
      <c r="E8625" s="4" t="s">
        <v>8510</v>
      </c>
      <c r="F8625" s="3"/>
      <c r="G8625" s="3"/>
      <c r="I8625" s="4" t="s">
        <v>9014</v>
      </c>
      <c r="J8625" s="4" t="s">
        <v>9015</v>
      </c>
      <c r="K8625" s="4" t="s">
        <v>9012</v>
      </c>
      <c r="L8625">
        <v>3393</v>
      </c>
      <c r="M8625" s="4"/>
      <c r="Q8625" s="4"/>
      <c r="R8625" s="4"/>
    </row>
    <row r="8626" spans="1:18">
      <c r="A8626" s="4" t="s">
        <v>8834</v>
      </c>
      <c r="B8626" s="4" t="s">
        <v>256</v>
      </c>
      <c r="C8626" s="4" t="s">
        <v>192</v>
      </c>
      <c r="D8626" s="4" t="s">
        <v>24</v>
      </c>
      <c r="E8626" s="4" t="s">
        <v>8510</v>
      </c>
      <c r="F8626" s="3"/>
      <c r="G8626" s="3"/>
      <c r="I8626" s="4" t="s">
        <v>9014</v>
      </c>
      <c r="J8626" s="4" t="s">
        <v>9015</v>
      </c>
      <c r="K8626" s="4" t="s">
        <v>9012</v>
      </c>
      <c r="L8626">
        <v>3393</v>
      </c>
      <c r="M8626" s="4"/>
      <c r="Q8626" s="4"/>
      <c r="R8626" s="4"/>
    </row>
    <row r="8627" spans="1:18">
      <c r="A8627" s="4" t="s">
        <v>8835</v>
      </c>
      <c r="B8627" s="4" t="s">
        <v>256</v>
      </c>
      <c r="C8627" s="4" t="s">
        <v>192</v>
      </c>
      <c r="D8627" s="4" t="s">
        <v>24</v>
      </c>
      <c r="E8627" s="4" t="s">
        <v>8510</v>
      </c>
      <c r="F8627" s="3"/>
      <c r="G8627" s="3"/>
      <c r="I8627" s="4" t="s">
        <v>9014</v>
      </c>
      <c r="J8627" s="4" t="s">
        <v>9015</v>
      </c>
      <c r="K8627" s="4" t="s">
        <v>9012</v>
      </c>
      <c r="L8627">
        <v>3393</v>
      </c>
      <c r="M8627" s="4"/>
      <c r="Q8627" s="4"/>
      <c r="R8627" s="4"/>
    </row>
    <row r="8628" spans="1:18">
      <c r="A8628" s="4" t="s">
        <v>8836</v>
      </c>
      <c r="B8628" s="4" t="s">
        <v>256</v>
      </c>
      <c r="C8628" s="4" t="s">
        <v>192</v>
      </c>
      <c r="D8628" s="4" t="s">
        <v>24</v>
      </c>
      <c r="E8628" s="4" t="s">
        <v>8510</v>
      </c>
      <c r="F8628" s="3"/>
      <c r="G8628" s="3"/>
      <c r="I8628" s="4" t="s">
        <v>9014</v>
      </c>
      <c r="J8628" s="4" t="s">
        <v>9015</v>
      </c>
      <c r="K8628" s="4" t="s">
        <v>9012</v>
      </c>
      <c r="L8628">
        <v>3393</v>
      </c>
      <c r="M8628" s="4"/>
      <c r="Q8628" s="4"/>
      <c r="R8628" s="4"/>
    </row>
    <row r="8629" spans="1:18">
      <c r="A8629" s="4" t="s">
        <v>8837</v>
      </c>
      <c r="B8629" s="4" t="s">
        <v>244</v>
      </c>
      <c r="C8629" s="4" t="s">
        <v>179</v>
      </c>
      <c r="D8629" s="4" t="s">
        <v>97</v>
      </c>
      <c r="E8629" s="4" t="s">
        <v>8510</v>
      </c>
      <c r="F8629" s="3"/>
      <c r="G8629" s="3"/>
      <c r="I8629" s="4" t="s">
        <v>9016</v>
      </c>
      <c r="J8629" s="4" t="s">
        <v>9015</v>
      </c>
      <c r="K8629" s="4" t="s">
        <v>9010</v>
      </c>
      <c r="L8629">
        <v>550</v>
      </c>
      <c r="M8629" s="4" t="s">
        <v>33</v>
      </c>
      <c r="N8629">
        <v>2001</v>
      </c>
      <c r="O8629">
        <v>2437.85</v>
      </c>
      <c r="P8629">
        <v>4874</v>
      </c>
      <c r="Q8629" s="4" t="s">
        <v>23</v>
      </c>
      <c r="R8629" s="4" t="s">
        <v>24</v>
      </c>
    </row>
    <row r="8630" spans="1:18">
      <c r="A8630" s="4" t="s">
        <v>8838</v>
      </c>
      <c r="B8630" s="4" t="s">
        <v>244</v>
      </c>
      <c r="C8630" s="4" t="s">
        <v>179</v>
      </c>
      <c r="D8630" s="4" t="s">
        <v>109</v>
      </c>
      <c r="E8630" s="4" t="s">
        <v>8510</v>
      </c>
      <c r="F8630" s="3"/>
      <c r="G8630" s="3"/>
      <c r="I8630" s="4" t="s">
        <v>9016</v>
      </c>
      <c r="J8630" s="4" t="s">
        <v>9015</v>
      </c>
      <c r="K8630" s="4" t="s">
        <v>9010</v>
      </c>
      <c r="L8630">
        <v>550</v>
      </c>
      <c r="M8630" s="4" t="s">
        <v>58</v>
      </c>
      <c r="N8630">
        <v>1987</v>
      </c>
      <c r="O8630">
        <v>1698.2</v>
      </c>
      <c r="P8630">
        <v>3798</v>
      </c>
      <c r="Q8630" s="4" t="s">
        <v>23</v>
      </c>
      <c r="R8630" s="4" t="s">
        <v>24</v>
      </c>
    </row>
    <row r="8631" spans="1:18">
      <c r="A8631" s="4" t="s">
        <v>8839</v>
      </c>
      <c r="B8631" s="4" t="s">
        <v>244</v>
      </c>
      <c r="C8631" s="4" t="s">
        <v>179</v>
      </c>
      <c r="D8631" s="4" t="s">
        <v>123</v>
      </c>
      <c r="E8631" s="4" t="s">
        <v>8510</v>
      </c>
      <c r="F8631" s="3"/>
      <c r="G8631" s="3"/>
      <c r="I8631" s="4" t="s">
        <v>9016</v>
      </c>
      <c r="J8631" s="4" t="s">
        <v>9015</v>
      </c>
      <c r="K8631" s="4" t="s">
        <v>9010</v>
      </c>
      <c r="L8631">
        <v>550</v>
      </c>
      <c r="M8631" s="4" t="s">
        <v>39</v>
      </c>
      <c r="N8631">
        <v>1989</v>
      </c>
      <c r="O8631">
        <v>3838.39</v>
      </c>
      <c r="P8631">
        <v>8274</v>
      </c>
      <c r="Q8631" s="4" t="s">
        <v>23</v>
      </c>
      <c r="R8631" s="4" t="s">
        <v>24</v>
      </c>
    </row>
    <row r="8632" spans="1:18">
      <c r="A8632" s="4" t="s">
        <v>8840</v>
      </c>
      <c r="B8632" s="4" t="s">
        <v>244</v>
      </c>
      <c r="C8632" s="4" t="s">
        <v>179</v>
      </c>
      <c r="D8632" s="4" t="s">
        <v>24</v>
      </c>
      <c r="E8632" s="4" t="s">
        <v>8510</v>
      </c>
      <c r="F8632" s="3"/>
      <c r="G8632" s="3"/>
      <c r="I8632" s="4" t="s">
        <v>9016</v>
      </c>
      <c r="J8632" s="4" t="s">
        <v>9015</v>
      </c>
      <c r="K8632" s="4" t="s">
        <v>9010</v>
      </c>
      <c r="L8632">
        <v>550</v>
      </c>
      <c r="M8632" s="4"/>
      <c r="Q8632" s="4"/>
      <c r="R8632" s="4"/>
    </row>
    <row r="8633" spans="1:18">
      <c r="A8633" s="4" t="s">
        <v>8841</v>
      </c>
      <c r="B8633" s="4" t="s">
        <v>244</v>
      </c>
      <c r="C8633" s="4" t="s">
        <v>179</v>
      </c>
      <c r="D8633" s="4" t="s">
        <v>24</v>
      </c>
      <c r="E8633" s="4" t="s">
        <v>8510</v>
      </c>
      <c r="F8633" s="3"/>
      <c r="G8633" s="3"/>
      <c r="I8633" s="4" t="s">
        <v>9016</v>
      </c>
      <c r="J8633" s="4" t="s">
        <v>9015</v>
      </c>
      <c r="K8633" s="4" t="s">
        <v>9010</v>
      </c>
      <c r="L8633">
        <v>550</v>
      </c>
      <c r="M8633" s="4"/>
      <c r="Q8633" s="4"/>
      <c r="R8633" s="4"/>
    </row>
    <row r="8634" spans="1:18">
      <c r="A8634" s="4" t="s">
        <v>8842</v>
      </c>
      <c r="B8634" s="4" t="s">
        <v>244</v>
      </c>
      <c r="C8634" s="4" t="s">
        <v>179</v>
      </c>
      <c r="D8634" s="4" t="s">
        <v>24</v>
      </c>
      <c r="E8634" s="4" t="s">
        <v>8510</v>
      </c>
      <c r="F8634" s="3"/>
      <c r="G8634" s="3"/>
      <c r="I8634" s="4" t="s">
        <v>9016</v>
      </c>
      <c r="J8634" s="4" t="s">
        <v>9015</v>
      </c>
      <c r="K8634" s="4" t="s">
        <v>9010</v>
      </c>
      <c r="L8634">
        <v>550</v>
      </c>
      <c r="M8634" s="4"/>
      <c r="Q8634" s="4"/>
      <c r="R8634" s="4"/>
    </row>
    <row r="8635" spans="1:18">
      <c r="A8635" s="4" t="s">
        <v>8843</v>
      </c>
      <c r="B8635" s="4" t="s">
        <v>244</v>
      </c>
      <c r="C8635" s="4" t="s">
        <v>179</v>
      </c>
      <c r="D8635" s="4" t="s">
        <v>24</v>
      </c>
      <c r="E8635" s="4" t="s">
        <v>8510</v>
      </c>
      <c r="F8635" s="3"/>
      <c r="G8635" s="3"/>
      <c r="I8635" s="4" t="s">
        <v>9016</v>
      </c>
      <c r="J8635" s="4" t="s">
        <v>9015</v>
      </c>
      <c r="K8635" s="4" t="s">
        <v>9010</v>
      </c>
      <c r="L8635">
        <v>550</v>
      </c>
      <c r="M8635" s="4"/>
      <c r="Q8635" s="4"/>
      <c r="R8635" s="4"/>
    </row>
    <row r="8636" spans="1:18">
      <c r="A8636" s="4" t="s">
        <v>8844</v>
      </c>
      <c r="B8636" s="4" t="s">
        <v>244</v>
      </c>
      <c r="C8636" s="4" t="s">
        <v>179</v>
      </c>
      <c r="D8636" s="4" t="s">
        <v>24</v>
      </c>
      <c r="E8636" s="4" t="s">
        <v>8510</v>
      </c>
      <c r="F8636" s="3"/>
      <c r="G8636" s="3"/>
      <c r="I8636" s="4" t="s">
        <v>9016</v>
      </c>
      <c r="J8636" s="4" t="s">
        <v>9015</v>
      </c>
      <c r="K8636" s="4" t="s">
        <v>9010</v>
      </c>
      <c r="L8636">
        <v>550</v>
      </c>
      <c r="M8636" s="4"/>
      <c r="Q8636" s="4"/>
      <c r="R8636" s="4"/>
    </row>
    <row r="8637" spans="1:18">
      <c r="A8637" s="4" t="s">
        <v>8845</v>
      </c>
      <c r="B8637" s="4" t="s">
        <v>244</v>
      </c>
      <c r="C8637" s="4" t="s">
        <v>179</v>
      </c>
      <c r="D8637" s="4" t="s">
        <v>24</v>
      </c>
      <c r="E8637" s="4" t="s">
        <v>8510</v>
      </c>
      <c r="F8637" s="3"/>
      <c r="G8637" s="3"/>
      <c r="I8637" s="4" t="s">
        <v>9016</v>
      </c>
      <c r="J8637" s="4" t="s">
        <v>9015</v>
      </c>
      <c r="K8637" s="4" t="s">
        <v>9010</v>
      </c>
      <c r="L8637">
        <v>550</v>
      </c>
      <c r="M8637" s="4"/>
      <c r="Q8637" s="4"/>
      <c r="R8637" s="4"/>
    </row>
    <row r="8638" spans="1:18">
      <c r="A8638" s="4" t="s">
        <v>8846</v>
      </c>
      <c r="B8638" s="4" t="s">
        <v>244</v>
      </c>
      <c r="C8638" s="4" t="s">
        <v>171</v>
      </c>
      <c r="D8638" s="4" t="s">
        <v>25</v>
      </c>
      <c r="E8638" s="4" t="s">
        <v>8510</v>
      </c>
      <c r="F8638" s="3"/>
      <c r="G8638" s="3"/>
      <c r="I8638" s="4" t="s">
        <v>9016</v>
      </c>
      <c r="J8638" s="4" t="s">
        <v>9015</v>
      </c>
      <c r="K8638" s="4" t="s">
        <v>9010</v>
      </c>
      <c r="L8638">
        <v>1096</v>
      </c>
      <c r="M8638" s="4" t="s">
        <v>26</v>
      </c>
      <c r="N8638">
        <v>1999</v>
      </c>
      <c r="O8638">
        <v>251.41</v>
      </c>
      <c r="P8638">
        <v>495</v>
      </c>
      <c r="Q8638" s="4" t="s">
        <v>23</v>
      </c>
      <c r="R8638" s="4" t="s">
        <v>24</v>
      </c>
    </row>
    <row r="8639" spans="1:18">
      <c r="A8639" s="4" t="s">
        <v>8847</v>
      </c>
      <c r="B8639" s="4" t="s">
        <v>244</v>
      </c>
      <c r="C8639" s="4" t="s">
        <v>171</v>
      </c>
      <c r="D8639" s="4" t="s">
        <v>50</v>
      </c>
      <c r="E8639" s="4" t="s">
        <v>8510</v>
      </c>
      <c r="F8639" s="3"/>
      <c r="G8639" s="3"/>
      <c r="I8639" s="4" t="s">
        <v>9016</v>
      </c>
      <c r="J8639" s="4" t="s">
        <v>9015</v>
      </c>
      <c r="K8639" s="4" t="s">
        <v>9010</v>
      </c>
      <c r="L8639">
        <v>1096</v>
      </c>
      <c r="M8639" s="4" t="s">
        <v>9322</v>
      </c>
      <c r="N8639">
        <v>1992</v>
      </c>
      <c r="O8639">
        <v>1712.68</v>
      </c>
      <c r="P8639">
        <v>3194</v>
      </c>
      <c r="Q8639" s="4" t="s">
        <v>23</v>
      </c>
      <c r="R8639" s="4" t="s">
        <v>21</v>
      </c>
    </row>
    <row r="8640" spans="1:18">
      <c r="A8640" s="4" t="s">
        <v>8848</v>
      </c>
      <c r="B8640" s="4" t="s">
        <v>244</v>
      </c>
      <c r="C8640" s="4" t="s">
        <v>171</v>
      </c>
      <c r="D8640" s="4" t="s">
        <v>99</v>
      </c>
      <c r="E8640" s="4" t="s">
        <v>8510</v>
      </c>
      <c r="F8640" s="3"/>
      <c r="G8640" s="3"/>
      <c r="I8640" s="4" t="s">
        <v>9016</v>
      </c>
      <c r="J8640" s="4" t="s">
        <v>9015</v>
      </c>
      <c r="K8640" s="4" t="s">
        <v>9010</v>
      </c>
      <c r="L8640">
        <v>1096</v>
      </c>
      <c r="M8640" s="4" t="s">
        <v>33</v>
      </c>
      <c r="N8640">
        <v>2003</v>
      </c>
      <c r="O8640">
        <v>1419.98</v>
      </c>
      <c r="P8640">
        <v>4018</v>
      </c>
      <c r="Q8640" s="4" t="s">
        <v>23</v>
      </c>
      <c r="R8640" s="4" t="s">
        <v>24</v>
      </c>
    </row>
    <row r="8641" spans="1:18">
      <c r="A8641" s="4" t="s">
        <v>8849</v>
      </c>
      <c r="B8641" s="4" t="s">
        <v>244</v>
      </c>
      <c r="C8641" s="4" t="s">
        <v>171</v>
      </c>
      <c r="D8641" s="4" t="s">
        <v>107</v>
      </c>
      <c r="E8641" s="4" t="s">
        <v>8510</v>
      </c>
      <c r="F8641" s="3"/>
      <c r="G8641" s="3"/>
      <c r="I8641" s="4" t="s">
        <v>9016</v>
      </c>
      <c r="J8641" s="4" t="s">
        <v>9015</v>
      </c>
      <c r="K8641" s="4" t="s">
        <v>9010</v>
      </c>
      <c r="L8641">
        <v>1096</v>
      </c>
      <c r="M8641" s="4" t="s">
        <v>26</v>
      </c>
      <c r="N8641">
        <v>1994</v>
      </c>
      <c r="O8641">
        <v>2818.38</v>
      </c>
      <c r="P8641">
        <v>6290</v>
      </c>
      <c r="Q8641" s="4" t="s">
        <v>23</v>
      </c>
      <c r="R8641" s="4" t="s">
        <v>24</v>
      </c>
    </row>
    <row r="8642" spans="1:18">
      <c r="A8642" s="4" t="s">
        <v>8850</v>
      </c>
      <c r="B8642" s="4" t="s">
        <v>244</v>
      </c>
      <c r="C8642" s="4" t="s">
        <v>171</v>
      </c>
      <c r="D8642" s="4" t="s">
        <v>118</v>
      </c>
      <c r="E8642" s="4" t="s">
        <v>8510</v>
      </c>
      <c r="F8642" s="3"/>
      <c r="G8642" s="3"/>
      <c r="I8642" s="4" t="s">
        <v>9016</v>
      </c>
      <c r="J8642" s="4" t="s">
        <v>9015</v>
      </c>
      <c r="K8642" s="4" t="s">
        <v>9010</v>
      </c>
      <c r="L8642">
        <v>1096</v>
      </c>
      <c r="M8642" s="4" t="s">
        <v>33</v>
      </c>
      <c r="N8642">
        <v>1995</v>
      </c>
      <c r="O8642">
        <v>332.43</v>
      </c>
      <c r="P8642">
        <v>799</v>
      </c>
      <c r="Q8642" s="4" t="s">
        <v>23</v>
      </c>
      <c r="R8642" s="4" t="s">
        <v>24</v>
      </c>
    </row>
    <row r="8643" spans="1:18">
      <c r="A8643" s="4" t="s">
        <v>8851</v>
      </c>
      <c r="B8643" s="4" t="s">
        <v>244</v>
      </c>
      <c r="C8643" s="4" t="s">
        <v>171</v>
      </c>
      <c r="D8643" s="4" t="s">
        <v>131</v>
      </c>
      <c r="E8643" s="4" t="s">
        <v>8510</v>
      </c>
      <c r="F8643" s="3"/>
      <c r="G8643" s="3"/>
      <c r="I8643" s="4" t="s">
        <v>9016</v>
      </c>
      <c r="J8643" s="4" t="s">
        <v>9015</v>
      </c>
      <c r="K8643" s="4" t="s">
        <v>9010</v>
      </c>
      <c r="L8643">
        <v>1096</v>
      </c>
      <c r="M8643" s="4" t="s">
        <v>26</v>
      </c>
      <c r="N8643">
        <v>1984</v>
      </c>
      <c r="O8643">
        <v>441.08</v>
      </c>
      <c r="P8643">
        <v>1210</v>
      </c>
      <c r="Q8643" s="4" t="s">
        <v>23</v>
      </c>
      <c r="R8643" s="4" t="s">
        <v>24</v>
      </c>
    </row>
    <row r="8644" spans="1:18">
      <c r="A8644" s="4" t="s">
        <v>8852</v>
      </c>
      <c r="B8644" s="4" t="s">
        <v>244</v>
      </c>
      <c r="C8644" s="4" t="s">
        <v>171</v>
      </c>
      <c r="D8644" s="4" t="s">
        <v>24</v>
      </c>
      <c r="E8644" s="4" t="s">
        <v>8510</v>
      </c>
      <c r="F8644" s="3"/>
      <c r="G8644" s="3"/>
      <c r="I8644" s="4" t="s">
        <v>9016</v>
      </c>
      <c r="J8644" s="4" t="s">
        <v>9015</v>
      </c>
      <c r="K8644" s="4" t="s">
        <v>9010</v>
      </c>
      <c r="L8644">
        <v>1096</v>
      </c>
      <c r="M8644" s="4"/>
      <c r="Q8644" s="4"/>
      <c r="R8644" s="4"/>
    </row>
    <row r="8645" spans="1:18">
      <c r="A8645" s="4" t="s">
        <v>8853</v>
      </c>
      <c r="B8645" s="4" t="s">
        <v>244</v>
      </c>
      <c r="C8645" s="4" t="s">
        <v>171</v>
      </c>
      <c r="D8645" s="4" t="s">
        <v>24</v>
      </c>
      <c r="E8645" s="4" t="s">
        <v>8510</v>
      </c>
      <c r="F8645" s="3"/>
      <c r="G8645" s="3"/>
      <c r="I8645" s="4" t="s">
        <v>9016</v>
      </c>
      <c r="J8645" s="4" t="s">
        <v>9015</v>
      </c>
      <c r="K8645" s="4" t="s">
        <v>9010</v>
      </c>
      <c r="L8645">
        <v>1096</v>
      </c>
      <c r="M8645" s="4"/>
      <c r="Q8645" s="4"/>
      <c r="R8645" s="4"/>
    </row>
    <row r="8646" spans="1:18">
      <c r="A8646" s="4" t="s">
        <v>8854</v>
      </c>
      <c r="B8646" s="4" t="s">
        <v>244</v>
      </c>
      <c r="C8646" s="4" t="s">
        <v>171</v>
      </c>
      <c r="D8646" s="4" t="s">
        <v>24</v>
      </c>
      <c r="E8646" s="4" t="s">
        <v>8510</v>
      </c>
      <c r="F8646" s="3"/>
      <c r="G8646" s="3"/>
      <c r="I8646" s="4" t="s">
        <v>9016</v>
      </c>
      <c r="J8646" s="4" t="s">
        <v>9015</v>
      </c>
      <c r="K8646" s="4" t="s">
        <v>9010</v>
      </c>
      <c r="L8646">
        <v>1096</v>
      </c>
      <c r="M8646" s="4"/>
      <c r="Q8646" s="4"/>
      <c r="R8646" s="4"/>
    </row>
    <row r="8647" spans="1:18">
      <c r="A8647" s="4" t="s">
        <v>8855</v>
      </c>
      <c r="B8647" s="4" t="s">
        <v>244</v>
      </c>
      <c r="C8647" s="4" t="s">
        <v>171</v>
      </c>
      <c r="D8647" s="4" t="s">
        <v>24</v>
      </c>
      <c r="E8647" s="4" t="s">
        <v>8510</v>
      </c>
      <c r="F8647" s="3"/>
      <c r="G8647" s="3"/>
      <c r="I8647" s="4" t="s">
        <v>9016</v>
      </c>
      <c r="J8647" s="4" t="s">
        <v>9015</v>
      </c>
      <c r="K8647" s="4" t="s">
        <v>9010</v>
      </c>
      <c r="L8647">
        <v>1096</v>
      </c>
      <c r="M8647" s="4"/>
      <c r="Q8647" s="4"/>
      <c r="R8647" s="4"/>
    </row>
    <row r="8648" spans="1:18">
      <c r="A8648" s="4" t="s">
        <v>8856</v>
      </c>
      <c r="B8648" s="4" t="s">
        <v>244</v>
      </c>
      <c r="C8648" s="4" t="s">
        <v>171</v>
      </c>
      <c r="D8648" s="4" t="s">
        <v>24</v>
      </c>
      <c r="E8648" s="4" t="s">
        <v>8510</v>
      </c>
      <c r="F8648" s="3"/>
      <c r="G8648" s="3"/>
      <c r="I8648" s="4" t="s">
        <v>9016</v>
      </c>
      <c r="J8648" s="4" t="s">
        <v>9015</v>
      </c>
      <c r="K8648" s="4" t="s">
        <v>9010</v>
      </c>
      <c r="L8648">
        <v>1096</v>
      </c>
      <c r="M8648" s="4"/>
      <c r="Q8648" s="4"/>
      <c r="R8648" s="4"/>
    </row>
    <row r="8649" spans="1:18">
      <c r="A8649" s="4" t="s">
        <v>8857</v>
      </c>
      <c r="B8649" s="4" t="s">
        <v>244</v>
      </c>
      <c r="C8649" s="4" t="s">
        <v>171</v>
      </c>
      <c r="D8649" s="4" t="s">
        <v>24</v>
      </c>
      <c r="E8649" s="4" t="s">
        <v>8510</v>
      </c>
      <c r="F8649" s="3"/>
      <c r="G8649" s="3"/>
      <c r="I8649" s="4" t="s">
        <v>9016</v>
      </c>
      <c r="J8649" s="4" t="s">
        <v>9015</v>
      </c>
      <c r="K8649" s="4" t="s">
        <v>9010</v>
      </c>
      <c r="L8649">
        <v>1096</v>
      </c>
      <c r="M8649" s="4"/>
      <c r="Q8649" s="4"/>
      <c r="R8649" s="4"/>
    </row>
    <row r="8650" spans="1:18">
      <c r="A8650" s="4" t="s">
        <v>8858</v>
      </c>
      <c r="B8650" s="4" t="s">
        <v>244</v>
      </c>
      <c r="C8650" s="4" t="s">
        <v>171</v>
      </c>
      <c r="D8650" s="4" t="s">
        <v>24</v>
      </c>
      <c r="E8650" s="4" t="s">
        <v>8510</v>
      </c>
      <c r="F8650" s="3"/>
      <c r="G8650" s="3"/>
      <c r="I8650" s="4" t="s">
        <v>9016</v>
      </c>
      <c r="J8650" s="4" t="s">
        <v>9015</v>
      </c>
      <c r="K8650" s="4" t="s">
        <v>9010</v>
      </c>
      <c r="L8650">
        <v>1096</v>
      </c>
      <c r="M8650" s="4"/>
      <c r="Q8650" s="4"/>
      <c r="R8650" s="4"/>
    </row>
    <row r="8651" spans="1:18">
      <c r="A8651" s="4" t="s">
        <v>8859</v>
      </c>
      <c r="B8651" s="4" t="s">
        <v>244</v>
      </c>
      <c r="C8651" s="4" t="s">
        <v>171</v>
      </c>
      <c r="D8651" s="4" t="s">
        <v>24</v>
      </c>
      <c r="E8651" s="4" t="s">
        <v>8510</v>
      </c>
      <c r="F8651" s="3"/>
      <c r="G8651" s="3"/>
      <c r="I8651" s="4" t="s">
        <v>9016</v>
      </c>
      <c r="J8651" s="4" t="s">
        <v>9015</v>
      </c>
      <c r="K8651" s="4" t="s">
        <v>9010</v>
      </c>
      <c r="L8651">
        <v>1096</v>
      </c>
      <c r="M8651" s="4"/>
      <c r="Q8651" s="4"/>
      <c r="R8651" s="4"/>
    </row>
    <row r="8652" spans="1:18">
      <c r="A8652" s="4" t="s">
        <v>8860</v>
      </c>
      <c r="B8652" s="4" t="s">
        <v>244</v>
      </c>
      <c r="C8652" s="4" t="s">
        <v>199</v>
      </c>
      <c r="D8652" s="4" t="s">
        <v>24</v>
      </c>
      <c r="E8652" s="4" t="s">
        <v>8510</v>
      </c>
      <c r="F8652" s="3"/>
      <c r="G8652" s="3"/>
      <c r="I8652" s="4" t="s">
        <v>9016</v>
      </c>
      <c r="J8652" s="4" t="s">
        <v>9015</v>
      </c>
      <c r="K8652" s="4" t="s">
        <v>9010</v>
      </c>
      <c r="L8652">
        <v>5482</v>
      </c>
      <c r="M8652" s="4"/>
      <c r="Q8652" s="4"/>
      <c r="R8652" s="4"/>
    </row>
    <row r="8653" spans="1:18">
      <c r="A8653" s="4" t="s">
        <v>8861</v>
      </c>
      <c r="B8653" s="4" t="s">
        <v>244</v>
      </c>
      <c r="C8653" s="4" t="s">
        <v>199</v>
      </c>
      <c r="D8653" s="4" t="s">
        <v>24</v>
      </c>
      <c r="E8653" s="4" t="s">
        <v>8510</v>
      </c>
      <c r="F8653" s="3"/>
      <c r="G8653" s="3"/>
      <c r="I8653" s="4" t="s">
        <v>9016</v>
      </c>
      <c r="J8653" s="4" t="s">
        <v>9015</v>
      </c>
      <c r="K8653" s="4" t="s">
        <v>9010</v>
      </c>
      <c r="L8653">
        <v>5482</v>
      </c>
      <c r="M8653" s="4"/>
      <c r="Q8653" s="4"/>
      <c r="R8653" s="4"/>
    </row>
    <row r="8654" spans="1:18">
      <c r="A8654" s="4" t="s">
        <v>8862</v>
      </c>
      <c r="B8654" s="4" t="s">
        <v>244</v>
      </c>
      <c r="C8654" s="4" t="s">
        <v>199</v>
      </c>
      <c r="D8654" s="4" t="s">
        <v>24</v>
      </c>
      <c r="E8654" s="4" t="s">
        <v>8510</v>
      </c>
      <c r="F8654" s="3"/>
      <c r="G8654" s="3"/>
      <c r="I8654" s="4" t="s">
        <v>9016</v>
      </c>
      <c r="J8654" s="4" t="s">
        <v>9015</v>
      </c>
      <c r="K8654" s="4" t="s">
        <v>9010</v>
      </c>
      <c r="L8654">
        <v>5482</v>
      </c>
      <c r="M8654" s="4"/>
      <c r="Q8654" s="4"/>
      <c r="R8654" s="4"/>
    </row>
    <row r="8655" spans="1:18">
      <c r="A8655" s="4" t="s">
        <v>8863</v>
      </c>
      <c r="B8655" s="4" t="s">
        <v>244</v>
      </c>
      <c r="C8655" s="4" t="s">
        <v>199</v>
      </c>
      <c r="D8655" s="4" t="s">
        <v>24</v>
      </c>
      <c r="E8655" s="4" t="s">
        <v>8510</v>
      </c>
      <c r="F8655" s="3"/>
      <c r="G8655" s="3"/>
      <c r="I8655" s="4" t="s">
        <v>9016</v>
      </c>
      <c r="J8655" s="4" t="s">
        <v>9015</v>
      </c>
      <c r="K8655" s="4" t="s">
        <v>9010</v>
      </c>
      <c r="L8655">
        <v>5482</v>
      </c>
      <c r="M8655" s="4"/>
      <c r="Q8655" s="4"/>
      <c r="R8655" s="4"/>
    </row>
    <row r="8656" spans="1:18">
      <c r="A8656" s="4" t="s">
        <v>8864</v>
      </c>
      <c r="B8656" s="4" t="s">
        <v>244</v>
      </c>
      <c r="C8656" s="4" t="s">
        <v>199</v>
      </c>
      <c r="D8656" s="4" t="s">
        <v>24</v>
      </c>
      <c r="E8656" s="4" t="s">
        <v>8510</v>
      </c>
      <c r="F8656" s="3"/>
      <c r="G8656" s="3"/>
      <c r="I8656" s="4" t="s">
        <v>9016</v>
      </c>
      <c r="J8656" s="4" t="s">
        <v>9015</v>
      </c>
      <c r="K8656" s="4" t="s">
        <v>9010</v>
      </c>
      <c r="L8656">
        <v>5482</v>
      </c>
      <c r="M8656" s="4"/>
      <c r="Q8656" s="4"/>
      <c r="R8656" s="4"/>
    </row>
    <row r="8657" spans="1:18">
      <c r="A8657" s="4" t="s">
        <v>8865</v>
      </c>
      <c r="B8657" s="4" t="s">
        <v>244</v>
      </c>
      <c r="C8657" s="4" t="s">
        <v>9011</v>
      </c>
      <c r="D8657" s="4" t="s">
        <v>52</v>
      </c>
      <c r="E8657" s="4" t="s">
        <v>8510</v>
      </c>
      <c r="F8657" s="3"/>
      <c r="G8657" s="3"/>
      <c r="I8657" s="4" t="s">
        <v>9016</v>
      </c>
      <c r="J8657" s="4" t="s">
        <v>9015</v>
      </c>
      <c r="K8657" s="4" t="s">
        <v>9010</v>
      </c>
      <c r="L8657">
        <v>4821</v>
      </c>
      <c r="M8657" s="4" t="s">
        <v>46</v>
      </c>
      <c r="N8657">
        <v>1999</v>
      </c>
      <c r="O8657">
        <v>1197.44</v>
      </c>
      <c r="P8657">
        <v>2570</v>
      </c>
      <c r="Q8657" s="4" t="s">
        <v>23</v>
      </c>
      <c r="R8657" s="4" t="s">
        <v>24</v>
      </c>
    </row>
    <row r="8658" spans="1:18">
      <c r="A8658" s="4" t="s">
        <v>8866</v>
      </c>
      <c r="B8658" s="4" t="s">
        <v>244</v>
      </c>
      <c r="C8658" s="4" t="s">
        <v>9011</v>
      </c>
      <c r="D8658" s="4" t="s">
        <v>57</v>
      </c>
      <c r="E8658" s="4" t="s">
        <v>8510</v>
      </c>
      <c r="F8658" s="3"/>
      <c r="G8658" s="3"/>
      <c r="I8658" s="4" t="s">
        <v>9016</v>
      </c>
      <c r="J8658" s="4" t="s">
        <v>9015</v>
      </c>
      <c r="K8658" s="4" t="s">
        <v>9010</v>
      </c>
      <c r="L8658">
        <v>4821</v>
      </c>
      <c r="M8658" s="4" t="s">
        <v>58</v>
      </c>
      <c r="N8658">
        <v>2006</v>
      </c>
      <c r="O8658">
        <v>1102.43</v>
      </c>
      <c r="P8658">
        <v>1759</v>
      </c>
      <c r="Q8658" s="4" t="s">
        <v>23</v>
      </c>
      <c r="R8658" s="4" t="s">
        <v>24</v>
      </c>
    </row>
    <row r="8659" spans="1:18">
      <c r="A8659" s="4" t="s">
        <v>8867</v>
      </c>
      <c r="B8659" s="4" t="s">
        <v>244</v>
      </c>
      <c r="C8659" s="4" t="s">
        <v>9011</v>
      </c>
      <c r="D8659" s="4" t="s">
        <v>85</v>
      </c>
      <c r="E8659" s="4" t="s">
        <v>8510</v>
      </c>
      <c r="F8659" s="3"/>
      <c r="G8659" s="3"/>
      <c r="I8659" s="4" t="s">
        <v>9016</v>
      </c>
      <c r="J8659" s="4" t="s">
        <v>9015</v>
      </c>
      <c r="K8659" s="4" t="s">
        <v>9010</v>
      </c>
      <c r="L8659">
        <v>4821</v>
      </c>
      <c r="M8659" s="4" t="s">
        <v>46</v>
      </c>
      <c r="N8659">
        <v>1985</v>
      </c>
      <c r="O8659">
        <v>375.43</v>
      </c>
      <c r="P8659">
        <v>1190</v>
      </c>
      <c r="Q8659" s="4" t="s">
        <v>23</v>
      </c>
      <c r="R8659" s="4" t="s">
        <v>24</v>
      </c>
    </row>
    <row r="8660" spans="1:18">
      <c r="A8660" s="4" t="s">
        <v>8868</v>
      </c>
      <c r="B8660" s="4" t="s">
        <v>244</v>
      </c>
      <c r="C8660" s="4" t="s">
        <v>9011</v>
      </c>
      <c r="D8660" s="4" t="s">
        <v>98</v>
      </c>
      <c r="E8660" s="4" t="s">
        <v>8510</v>
      </c>
      <c r="F8660" s="3"/>
      <c r="G8660" s="3"/>
      <c r="I8660" s="4" t="s">
        <v>9016</v>
      </c>
      <c r="J8660" s="4" t="s">
        <v>9015</v>
      </c>
      <c r="K8660" s="4" t="s">
        <v>9010</v>
      </c>
      <c r="L8660">
        <v>4821</v>
      </c>
      <c r="M8660" s="4" t="s">
        <v>39</v>
      </c>
      <c r="N8660">
        <v>2002</v>
      </c>
      <c r="O8660">
        <v>349.81</v>
      </c>
      <c r="P8660">
        <v>315</v>
      </c>
      <c r="Q8660" s="4" t="s">
        <v>23</v>
      </c>
      <c r="R8660" s="4" t="s">
        <v>24</v>
      </c>
    </row>
    <row r="8661" spans="1:18">
      <c r="A8661" s="4" t="s">
        <v>8869</v>
      </c>
      <c r="B8661" s="4" t="s">
        <v>244</v>
      </c>
      <c r="C8661" s="4" t="s">
        <v>9011</v>
      </c>
      <c r="D8661" s="4" t="s">
        <v>24</v>
      </c>
      <c r="E8661" s="4" t="s">
        <v>8510</v>
      </c>
      <c r="F8661" s="3"/>
      <c r="G8661" s="3"/>
      <c r="I8661" s="4" t="s">
        <v>9016</v>
      </c>
      <c r="J8661" s="4" t="s">
        <v>9015</v>
      </c>
      <c r="K8661" s="4" t="s">
        <v>9010</v>
      </c>
      <c r="L8661">
        <v>4821</v>
      </c>
      <c r="M8661" s="4"/>
      <c r="Q8661" s="4"/>
      <c r="R8661" s="4"/>
    </row>
    <row r="8662" spans="1:18">
      <c r="A8662" s="4" t="s">
        <v>8870</v>
      </c>
      <c r="B8662" s="4" t="s">
        <v>244</v>
      </c>
      <c r="C8662" s="4" t="s">
        <v>9011</v>
      </c>
      <c r="D8662" s="4" t="s">
        <v>24</v>
      </c>
      <c r="E8662" s="4" t="s">
        <v>8510</v>
      </c>
      <c r="F8662" s="3"/>
      <c r="G8662" s="3"/>
      <c r="I8662" s="4" t="s">
        <v>9016</v>
      </c>
      <c r="J8662" s="4" t="s">
        <v>9015</v>
      </c>
      <c r="K8662" s="4" t="s">
        <v>9010</v>
      </c>
      <c r="L8662">
        <v>4821</v>
      </c>
      <c r="M8662" s="4"/>
      <c r="Q8662" s="4"/>
      <c r="R8662" s="4"/>
    </row>
    <row r="8663" spans="1:18">
      <c r="A8663" s="4" t="s">
        <v>8871</v>
      </c>
      <c r="B8663" s="4" t="s">
        <v>244</v>
      </c>
      <c r="C8663" s="4" t="s">
        <v>9011</v>
      </c>
      <c r="D8663" s="4" t="s">
        <v>24</v>
      </c>
      <c r="E8663" s="4" t="s">
        <v>8510</v>
      </c>
      <c r="F8663" s="3"/>
      <c r="G8663" s="3"/>
      <c r="I8663" s="4" t="s">
        <v>9016</v>
      </c>
      <c r="J8663" s="4" t="s">
        <v>9015</v>
      </c>
      <c r="K8663" s="4" t="s">
        <v>9010</v>
      </c>
      <c r="L8663">
        <v>4821</v>
      </c>
      <c r="M8663" s="4"/>
      <c r="Q8663" s="4"/>
      <c r="R8663" s="4"/>
    </row>
    <row r="8664" spans="1:18">
      <c r="A8664" s="4" t="s">
        <v>8872</v>
      </c>
      <c r="B8664" s="4" t="s">
        <v>244</v>
      </c>
      <c r="C8664" s="4" t="s">
        <v>9011</v>
      </c>
      <c r="D8664" s="4" t="s">
        <v>24</v>
      </c>
      <c r="E8664" s="4" t="s">
        <v>8510</v>
      </c>
      <c r="F8664" s="3"/>
      <c r="G8664" s="3"/>
      <c r="I8664" s="4" t="s">
        <v>9016</v>
      </c>
      <c r="J8664" s="4" t="s">
        <v>9015</v>
      </c>
      <c r="K8664" s="4" t="s">
        <v>9010</v>
      </c>
      <c r="L8664">
        <v>4821</v>
      </c>
      <c r="M8664" s="4"/>
      <c r="Q8664" s="4"/>
      <c r="R8664" s="4"/>
    </row>
    <row r="8665" spans="1:18">
      <c r="A8665" s="4" t="s">
        <v>8873</v>
      </c>
      <c r="B8665" s="4" t="s">
        <v>244</v>
      </c>
      <c r="C8665" s="4" t="s">
        <v>177</v>
      </c>
      <c r="D8665" s="4" t="s">
        <v>49</v>
      </c>
      <c r="E8665" s="4" t="s">
        <v>8510</v>
      </c>
      <c r="F8665" s="3"/>
      <c r="G8665" s="3"/>
      <c r="I8665" s="4" t="s">
        <v>9016</v>
      </c>
      <c r="J8665" s="4" t="s">
        <v>9015</v>
      </c>
      <c r="K8665" s="4" t="s">
        <v>9012</v>
      </c>
      <c r="L8665">
        <v>55</v>
      </c>
      <c r="M8665" s="4" t="s">
        <v>9322</v>
      </c>
      <c r="N8665">
        <v>2010</v>
      </c>
      <c r="O8665">
        <v>587.72</v>
      </c>
      <c r="P8665">
        <v>1501</v>
      </c>
      <c r="Q8665" s="4" t="s">
        <v>23</v>
      </c>
      <c r="R8665" s="4" t="s">
        <v>24</v>
      </c>
    </row>
    <row r="8666" spans="1:18">
      <c r="A8666" s="4" t="s">
        <v>8874</v>
      </c>
      <c r="B8666" s="4" t="s">
        <v>244</v>
      </c>
      <c r="C8666" s="4" t="s">
        <v>177</v>
      </c>
      <c r="D8666" s="4" t="s">
        <v>54</v>
      </c>
      <c r="E8666" s="4" t="s">
        <v>8510</v>
      </c>
      <c r="F8666" s="3"/>
      <c r="G8666" s="3"/>
      <c r="I8666" s="4" t="s">
        <v>9016</v>
      </c>
      <c r="J8666" s="4" t="s">
        <v>9015</v>
      </c>
      <c r="K8666" s="4" t="s">
        <v>9012</v>
      </c>
      <c r="L8666">
        <v>55</v>
      </c>
      <c r="M8666" s="4" t="s">
        <v>55</v>
      </c>
      <c r="N8666">
        <v>1995</v>
      </c>
      <c r="O8666">
        <v>1825.82</v>
      </c>
      <c r="P8666">
        <v>5595</v>
      </c>
      <c r="Q8666" s="4" t="s">
        <v>23</v>
      </c>
      <c r="R8666" s="4" t="s">
        <v>56</v>
      </c>
    </row>
    <row r="8667" spans="1:18">
      <c r="A8667" s="4" t="s">
        <v>8875</v>
      </c>
      <c r="B8667" s="4" t="s">
        <v>244</v>
      </c>
      <c r="C8667" s="4" t="s">
        <v>177</v>
      </c>
      <c r="D8667" s="4" t="s">
        <v>68</v>
      </c>
      <c r="E8667" s="4" t="s">
        <v>8510</v>
      </c>
      <c r="F8667" s="3"/>
      <c r="G8667" s="3"/>
      <c r="I8667" s="4" t="s">
        <v>9016</v>
      </c>
      <c r="J8667" s="4" t="s">
        <v>9015</v>
      </c>
      <c r="K8667" s="4" t="s">
        <v>9012</v>
      </c>
      <c r="L8667">
        <v>55</v>
      </c>
      <c r="M8667" s="4" t="s">
        <v>9322</v>
      </c>
      <c r="N8667">
        <v>2000</v>
      </c>
      <c r="O8667">
        <v>1223.72</v>
      </c>
      <c r="P8667">
        <v>2497</v>
      </c>
      <c r="Q8667" s="4" t="s">
        <v>69</v>
      </c>
      <c r="R8667" s="4" t="s">
        <v>24</v>
      </c>
    </row>
    <row r="8668" spans="1:18">
      <c r="A8668" s="4" t="s">
        <v>8876</v>
      </c>
      <c r="B8668" s="4" t="s">
        <v>244</v>
      </c>
      <c r="C8668" s="4" t="s">
        <v>177</v>
      </c>
      <c r="D8668" s="4" t="s">
        <v>100</v>
      </c>
      <c r="E8668" s="4" t="s">
        <v>8510</v>
      </c>
      <c r="F8668" s="3"/>
      <c r="G8668" s="3"/>
      <c r="I8668" s="4" t="s">
        <v>9016</v>
      </c>
      <c r="J8668" s="4" t="s">
        <v>9015</v>
      </c>
      <c r="K8668" s="4" t="s">
        <v>9012</v>
      </c>
      <c r="L8668">
        <v>55</v>
      </c>
      <c r="M8668" s="4" t="s">
        <v>9322</v>
      </c>
      <c r="N8668">
        <v>1987</v>
      </c>
      <c r="O8668">
        <v>2938.67</v>
      </c>
      <c r="P8668">
        <v>8775</v>
      </c>
      <c r="Q8668" s="4" t="s">
        <v>101</v>
      </c>
      <c r="R8668" s="4" t="s">
        <v>24</v>
      </c>
    </row>
    <row r="8669" spans="1:18">
      <c r="A8669" s="4" t="s">
        <v>8877</v>
      </c>
      <c r="B8669" s="4" t="s">
        <v>244</v>
      </c>
      <c r="C8669" s="4" t="s">
        <v>177</v>
      </c>
      <c r="D8669" s="4" t="s">
        <v>24</v>
      </c>
      <c r="E8669" s="4" t="s">
        <v>8510</v>
      </c>
      <c r="F8669" s="3"/>
      <c r="G8669" s="3"/>
      <c r="I8669" s="4" t="s">
        <v>9016</v>
      </c>
      <c r="J8669" s="4" t="s">
        <v>9015</v>
      </c>
      <c r="K8669" s="4" t="s">
        <v>9012</v>
      </c>
      <c r="L8669">
        <v>55</v>
      </c>
      <c r="M8669" s="4"/>
      <c r="Q8669" s="4"/>
      <c r="R8669" s="4"/>
    </row>
    <row r="8670" spans="1:18">
      <c r="A8670" s="4" t="s">
        <v>8878</v>
      </c>
      <c r="B8670" s="4" t="s">
        <v>244</v>
      </c>
      <c r="C8670" s="4" t="s">
        <v>177</v>
      </c>
      <c r="D8670" s="4" t="s">
        <v>24</v>
      </c>
      <c r="E8670" s="4" t="s">
        <v>8510</v>
      </c>
      <c r="F8670" s="3"/>
      <c r="G8670" s="3"/>
      <c r="I8670" s="4" t="s">
        <v>9016</v>
      </c>
      <c r="J8670" s="4" t="s">
        <v>9015</v>
      </c>
      <c r="K8670" s="4" t="s">
        <v>9012</v>
      </c>
      <c r="L8670">
        <v>55</v>
      </c>
      <c r="M8670" s="4"/>
      <c r="Q8670" s="4"/>
      <c r="R8670" s="4"/>
    </row>
    <row r="8671" spans="1:18">
      <c r="A8671" s="4" t="s">
        <v>8879</v>
      </c>
      <c r="B8671" s="4" t="s">
        <v>244</v>
      </c>
      <c r="C8671" s="4" t="s">
        <v>177</v>
      </c>
      <c r="D8671" s="4" t="s">
        <v>24</v>
      </c>
      <c r="E8671" s="4" t="s">
        <v>8510</v>
      </c>
      <c r="F8671" s="3"/>
      <c r="G8671" s="3"/>
      <c r="I8671" s="4" t="s">
        <v>9016</v>
      </c>
      <c r="J8671" s="4" t="s">
        <v>9015</v>
      </c>
      <c r="K8671" s="4" t="s">
        <v>9012</v>
      </c>
      <c r="L8671">
        <v>55</v>
      </c>
      <c r="M8671" s="4"/>
      <c r="Q8671" s="4"/>
      <c r="R8671" s="4"/>
    </row>
    <row r="8672" spans="1:18">
      <c r="A8672" s="4" t="s">
        <v>8880</v>
      </c>
      <c r="B8672" s="4" t="s">
        <v>244</v>
      </c>
      <c r="C8672" s="4" t="s">
        <v>177</v>
      </c>
      <c r="D8672" s="4" t="s">
        <v>24</v>
      </c>
      <c r="E8672" s="4" t="s">
        <v>8510</v>
      </c>
      <c r="F8672" s="3"/>
      <c r="G8672" s="3"/>
      <c r="I8672" s="4" t="s">
        <v>9016</v>
      </c>
      <c r="J8672" s="4" t="s">
        <v>9015</v>
      </c>
      <c r="K8672" s="4" t="s">
        <v>9012</v>
      </c>
      <c r="L8672">
        <v>55</v>
      </c>
      <c r="M8672" s="4"/>
      <c r="Q8672" s="4"/>
      <c r="R8672" s="4"/>
    </row>
    <row r="8673" spans="1:18">
      <c r="A8673" s="4" t="s">
        <v>8881</v>
      </c>
      <c r="B8673" s="4" t="s">
        <v>244</v>
      </c>
      <c r="C8673" s="4" t="s">
        <v>192</v>
      </c>
      <c r="D8673" s="4" t="s">
        <v>21</v>
      </c>
      <c r="E8673" s="4" t="s">
        <v>8510</v>
      </c>
      <c r="F8673" s="3"/>
      <c r="G8673" s="3"/>
      <c r="I8673" s="4" t="s">
        <v>9016</v>
      </c>
      <c r="J8673" s="4" t="s">
        <v>9015</v>
      </c>
      <c r="K8673" s="4" t="s">
        <v>9012</v>
      </c>
      <c r="L8673">
        <v>3393</v>
      </c>
      <c r="M8673" s="4" t="s">
        <v>9322</v>
      </c>
      <c r="N8673">
        <v>1996</v>
      </c>
      <c r="O8673">
        <v>1100.04</v>
      </c>
      <c r="P8673">
        <v>2822</v>
      </c>
      <c r="Q8673" s="4" t="s">
        <v>23</v>
      </c>
      <c r="R8673" s="4" t="s">
        <v>24</v>
      </c>
    </row>
    <row r="8674" spans="1:18">
      <c r="A8674" s="4" t="s">
        <v>8882</v>
      </c>
      <c r="B8674" s="4" t="s">
        <v>244</v>
      </c>
      <c r="C8674" s="4" t="s">
        <v>192</v>
      </c>
      <c r="D8674" s="4" t="s">
        <v>42</v>
      </c>
      <c r="E8674" s="4" t="s">
        <v>8510</v>
      </c>
      <c r="F8674" s="3"/>
      <c r="G8674" s="3"/>
      <c r="I8674" s="4" t="s">
        <v>9016</v>
      </c>
      <c r="J8674" s="4" t="s">
        <v>9015</v>
      </c>
      <c r="K8674" s="4" t="s">
        <v>9012</v>
      </c>
      <c r="L8674">
        <v>3393</v>
      </c>
      <c r="M8674" s="4" t="s">
        <v>26</v>
      </c>
      <c r="N8674">
        <v>2017</v>
      </c>
      <c r="O8674">
        <v>4.54</v>
      </c>
      <c r="P8674">
        <v>9</v>
      </c>
      <c r="Q8674" s="4" t="s">
        <v>23</v>
      </c>
      <c r="R8674" s="4" t="s">
        <v>24</v>
      </c>
    </row>
    <row r="8675" spans="1:18">
      <c r="A8675" s="4" t="s">
        <v>8883</v>
      </c>
      <c r="B8675" s="4" t="s">
        <v>244</v>
      </c>
      <c r="C8675" s="4" t="s">
        <v>192</v>
      </c>
      <c r="D8675" s="4" t="s">
        <v>59</v>
      </c>
      <c r="E8675" s="4" t="s">
        <v>8510</v>
      </c>
      <c r="F8675" s="3"/>
      <c r="G8675" s="3"/>
      <c r="I8675" s="4" t="s">
        <v>9016</v>
      </c>
      <c r="J8675" s="4" t="s">
        <v>9015</v>
      </c>
      <c r="K8675" s="4" t="s">
        <v>9012</v>
      </c>
      <c r="L8675">
        <v>3393</v>
      </c>
      <c r="M8675" s="4" t="s">
        <v>60</v>
      </c>
      <c r="N8675">
        <v>1988</v>
      </c>
      <c r="O8675">
        <v>2059.9</v>
      </c>
      <c r="P8675">
        <v>3644</v>
      </c>
      <c r="Q8675" s="4" t="s">
        <v>23</v>
      </c>
      <c r="R8675" s="4" t="s">
        <v>24</v>
      </c>
    </row>
    <row r="8676" spans="1:18">
      <c r="A8676" s="4" t="s">
        <v>8884</v>
      </c>
      <c r="B8676" s="4" t="s">
        <v>244</v>
      </c>
      <c r="C8676" s="4" t="s">
        <v>192</v>
      </c>
      <c r="D8676" s="4" t="s">
        <v>80</v>
      </c>
      <c r="E8676" s="4" t="s">
        <v>8510</v>
      </c>
      <c r="F8676" s="3"/>
      <c r="G8676" s="3"/>
      <c r="I8676" s="4" t="s">
        <v>9016</v>
      </c>
      <c r="J8676" s="4" t="s">
        <v>9015</v>
      </c>
      <c r="K8676" s="4" t="s">
        <v>9012</v>
      </c>
      <c r="L8676">
        <v>3393</v>
      </c>
      <c r="M8676" s="4" t="s">
        <v>9322</v>
      </c>
      <c r="N8676">
        <v>2011</v>
      </c>
      <c r="O8676">
        <v>527.11</v>
      </c>
      <c r="P8676">
        <v>1428</v>
      </c>
      <c r="Q8676" s="4" t="s">
        <v>23</v>
      </c>
      <c r="R8676" s="4" t="s">
        <v>21</v>
      </c>
    </row>
    <row r="8677" spans="1:18">
      <c r="A8677" s="4" t="s">
        <v>8885</v>
      </c>
      <c r="B8677" s="4" t="s">
        <v>244</v>
      </c>
      <c r="C8677" s="4" t="s">
        <v>192</v>
      </c>
      <c r="D8677" s="4" t="s">
        <v>24</v>
      </c>
      <c r="E8677" s="4" t="s">
        <v>8510</v>
      </c>
      <c r="F8677" s="3"/>
      <c r="G8677" s="3"/>
      <c r="I8677" s="4" t="s">
        <v>9016</v>
      </c>
      <c r="J8677" s="4" t="s">
        <v>9015</v>
      </c>
      <c r="K8677" s="4" t="s">
        <v>9012</v>
      </c>
      <c r="L8677">
        <v>3393</v>
      </c>
      <c r="M8677" s="4"/>
      <c r="Q8677" s="4"/>
      <c r="R8677" s="4"/>
    </row>
    <row r="8678" spans="1:18">
      <c r="A8678" s="4" t="s">
        <v>8886</v>
      </c>
      <c r="B8678" s="4" t="s">
        <v>244</v>
      </c>
      <c r="C8678" s="4" t="s">
        <v>192</v>
      </c>
      <c r="D8678" s="4" t="s">
        <v>24</v>
      </c>
      <c r="E8678" s="4" t="s">
        <v>8510</v>
      </c>
      <c r="F8678" s="3"/>
      <c r="G8678" s="3"/>
      <c r="I8678" s="4" t="s">
        <v>9016</v>
      </c>
      <c r="J8678" s="4" t="s">
        <v>9015</v>
      </c>
      <c r="K8678" s="4" t="s">
        <v>9012</v>
      </c>
      <c r="L8678">
        <v>3393</v>
      </c>
      <c r="M8678" s="4"/>
      <c r="Q8678" s="4"/>
      <c r="R8678" s="4"/>
    </row>
    <row r="8679" spans="1:18">
      <c r="A8679" s="4" t="s">
        <v>8887</v>
      </c>
      <c r="B8679" s="4" t="s">
        <v>244</v>
      </c>
      <c r="C8679" s="4" t="s">
        <v>192</v>
      </c>
      <c r="D8679" s="4" t="s">
        <v>24</v>
      </c>
      <c r="E8679" s="4" t="s">
        <v>8510</v>
      </c>
      <c r="F8679" s="3"/>
      <c r="G8679" s="3"/>
      <c r="I8679" s="4" t="s">
        <v>9016</v>
      </c>
      <c r="J8679" s="4" t="s">
        <v>9015</v>
      </c>
      <c r="K8679" s="4" t="s">
        <v>9012</v>
      </c>
      <c r="L8679">
        <v>3393</v>
      </c>
      <c r="M8679" s="4"/>
      <c r="Q8679" s="4"/>
      <c r="R8679" s="4"/>
    </row>
    <row r="8680" spans="1:18">
      <c r="A8680" s="4" t="s">
        <v>8888</v>
      </c>
      <c r="B8680" s="4" t="s">
        <v>244</v>
      </c>
      <c r="C8680" s="4" t="s">
        <v>192</v>
      </c>
      <c r="D8680" s="4" t="s">
        <v>24</v>
      </c>
      <c r="E8680" s="4" t="s">
        <v>8510</v>
      </c>
      <c r="F8680" s="3"/>
      <c r="G8680" s="3"/>
      <c r="I8680" s="4" t="s">
        <v>9016</v>
      </c>
      <c r="J8680" s="4" t="s">
        <v>9015</v>
      </c>
      <c r="K8680" s="4" t="s">
        <v>9012</v>
      </c>
      <c r="L8680">
        <v>3393</v>
      </c>
      <c r="M8680" s="4"/>
      <c r="Q8680" s="4"/>
      <c r="R8680" s="4"/>
    </row>
    <row r="8681" spans="1:18">
      <c r="A8681" s="4" t="s">
        <v>8889</v>
      </c>
      <c r="B8681" s="4" t="s">
        <v>244</v>
      </c>
      <c r="C8681" s="4" t="s">
        <v>192</v>
      </c>
      <c r="D8681" s="4" t="s">
        <v>24</v>
      </c>
      <c r="E8681" s="4" t="s">
        <v>8510</v>
      </c>
      <c r="F8681" s="3"/>
      <c r="G8681" s="3"/>
      <c r="I8681" s="4" t="s">
        <v>9016</v>
      </c>
      <c r="J8681" s="4" t="s">
        <v>9015</v>
      </c>
      <c r="K8681" s="4" t="s">
        <v>9012</v>
      </c>
      <c r="L8681">
        <v>3393</v>
      </c>
      <c r="M8681" s="4"/>
      <c r="Q8681" s="4"/>
      <c r="R8681" s="4"/>
    </row>
    <row r="8682" spans="1:18">
      <c r="A8682" s="4" t="s">
        <v>8890</v>
      </c>
      <c r="B8682" s="4" t="s">
        <v>244</v>
      </c>
      <c r="C8682" s="4" t="s">
        <v>192</v>
      </c>
      <c r="D8682" s="4" t="s">
        <v>24</v>
      </c>
      <c r="E8682" s="4" t="s">
        <v>8510</v>
      </c>
      <c r="F8682" s="3"/>
      <c r="G8682" s="3"/>
      <c r="I8682" s="4" t="s">
        <v>9016</v>
      </c>
      <c r="J8682" s="4" t="s">
        <v>9015</v>
      </c>
      <c r="K8682" s="4" t="s">
        <v>9012</v>
      </c>
      <c r="L8682">
        <v>3393</v>
      </c>
      <c r="M8682" s="4"/>
      <c r="Q8682" s="4"/>
      <c r="R8682" s="4"/>
    </row>
    <row r="8683" spans="1:18">
      <c r="A8683" s="4" t="s">
        <v>8891</v>
      </c>
      <c r="B8683" s="4" t="s">
        <v>170</v>
      </c>
      <c r="C8683" s="4" t="s">
        <v>179</v>
      </c>
      <c r="D8683" s="4" t="s">
        <v>98</v>
      </c>
      <c r="E8683" s="4" t="s">
        <v>8510</v>
      </c>
      <c r="F8683" s="3"/>
      <c r="G8683" s="3"/>
      <c r="I8683" s="4" t="s">
        <v>9014</v>
      </c>
      <c r="J8683" s="4" t="s">
        <v>9015</v>
      </c>
      <c r="K8683" s="4" t="s">
        <v>9010</v>
      </c>
      <c r="L8683">
        <v>550</v>
      </c>
      <c r="M8683" s="4" t="s">
        <v>39</v>
      </c>
      <c r="N8683">
        <v>2002</v>
      </c>
      <c r="O8683">
        <v>349.81</v>
      </c>
      <c r="P8683">
        <v>315</v>
      </c>
      <c r="Q8683" s="4" t="s">
        <v>23</v>
      </c>
      <c r="R8683" s="4" t="s">
        <v>24</v>
      </c>
    </row>
    <row r="8684" spans="1:18">
      <c r="A8684" s="4" t="s">
        <v>8892</v>
      </c>
      <c r="B8684" s="4" t="s">
        <v>170</v>
      </c>
      <c r="C8684" s="4" t="s">
        <v>179</v>
      </c>
      <c r="D8684" s="4" t="s">
        <v>109</v>
      </c>
      <c r="E8684" s="4" t="s">
        <v>8510</v>
      </c>
      <c r="F8684" s="3"/>
      <c r="G8684" s="3"/>
      <c r="I8684" s="4" t="s">
        <v>9014</v>
      </c>
      <c r="J8684" s="4" t="s">
        <v>9015</v>
      </c>
      <c r="K8684" s="4" t="s">
        <v>9010</v>
      </c>
      <c r="L8684">
        <v>550</v>
      </c>
      <c r="M8684" s="4" t="s">
        <v>58</v>
      </c>
      <c r="N8684">
        <v>1987</v>
      </c>
      <c r="O8684">
        <v>1698.2</v>
      </c>
      <c r="P8684">
        <v>3798</v>
      </c>
      <c r="Q8684" s="4" t="s">
        <v>23</v>
      </c>
      <c r="R8684" s="4" t="s">
        <v>24</v>
      </c>
    </row>
    <row r="8685" spans="1:18">
      <c r="A8685" s="4" t="s">
        <v>8893</v>
      </c>
      <c r="B8685" s="4" t="s">
        <v>170</v>
      </c>
      <c r="C8685" s="4" t="s">
        <v>179</v>
      </c>
      <c r="D8685" s="4" t="s">
        <v>127</v>
      </c>
      <c r="E8685" s="4" t="s">
        <v>8510</v>
      </c>
      <c r="F8685" s="3"/>
      <c r="G8685" s="3"/>
      <c r="I8685" s="4" t="s">
        <v>9014</v>
      </c>
      <c r="J8685" s="4" t="s">
        <v>9015</v>
      </c>
      <c r="K8685" s="4" t="s">
        <v>9010</v>
      </c>
      <c r="L8685">
        <v>550</v>
      </c>
      <c r="M8685" s="4" t="s">
        <v>9322</v>
      </c>
      <c r="N8685">
        <v>2011</v>
      </c>
      <c r="O8685">
        <v>40.79</v>
      </c>
      <c r="P8685">
        <v>142</v>
      </c>
      <c r="Q8685" s="4" t="s">
        <v>128</v>
      </c>
      <c r="R8685" s="4" t="s">
        <v>24</v>
      </c>
    </row>
    <row r="8686" spans="1:18">
      <c r="A8686" s="4" t="s">
        <v>8894</v>
      </c>
      <c r="B8686" s="4" t="s">
        <v>170</v>
      </c>
      <c r="C8686" s="4" t="s">
        <v>179</v>
      </c>
      <c r="D8686" s="4" t="s">
        <v>24</v>
      </c>
      <c r="E8686" s="4" t="s">
        <v>8510</v>
      </c>
      <c r="F8686" s="3"/>
      <c r="G8686" s="3"/>
      <c r="I8686" s="4" t="s">
        <v>9014</v>
      </c>
      <c r="J8686" s="4" t="s">
        <v>9015</v>
      </c>
      <c r="K8686" s="4" t="s">
        <v>9010</v>
      </c>
      <c r="L8686">
        <v>550</v>
      </c>
      <c r="M8686" s="4"/>
      <c r="Q8686" s="4"/>
      <c r="R8686" s="4"/>
    </row>
    <row r="8687" spans="1:18">
      <c r="A8687" s="4" t="s">
        <v>8895</v>
      </c>
      <c r="B8687" s="4" t="s">
        <v>170</v>
      </c>
      <c r="C8687" s="4" t="s">
        <v>179</v>
      </c>
      <c r="D8687" s="4" t="s">
        <v>24</v>
      </c>
      <c r="E8687" s="4" t="s">
        <v>8510</v>
      </c>
      <c r="F8687" s="3"/>
      <c r="G8687" s="3"/>
      <c r="I8687" s="4" t="s">
        <v>9014</v>
      </c>
      <c r="J8687" s="4" t="s">
        <v>9015</v>
      </c>
      <c r="K8687" s="4" t="s">
        <v>9010</v>
      </c>
      <c r="L8687">
        <v>550</v>
      </c>
      <c r="M8687" s="4"/>
      <c r="Q8687" s="4"/>
      <c r="R8687" s="4"/>
    </row>
    <row r="8688" spans="1:18">
      <c r="A8688" s="4" t="s">
        <v>8896</v>
      </c>
      <c r="B8688" s="4" t="s">
        <v>170</v>
      </c>
      <c r="C8688" s="4" t="s">
        <v>179</v>
      </c>
      <c r="D8688" s="4" t="s">
        <v>24</v>
      </c>
      <c r="E8688" s="4" t="s">
        <v>8510</v>
      </c>
      <c r="F8688" s="3"/>
      <c r="G8688" s="3"/>
      <c r="I8688" s="4" t="s">
        <v>9014</v>
      </c>
      <c r="J8688" s="4" t="s">
        <v>9015</v>
      </c>
      <c r="K8688" s="4" t="s">
        <v>9010</v>
      </c>
      <c r="L8688">
        <v>550</v>
      </c>
      <c r="M8688" s="4"/>
      <c r="Q8688" s="4"/>
      <c r="R8688" s="4"/>
    </row>
    <row r="8689" spans="1:18">
      <c r="A8689" s="4" t="s">
        <v>8897</v>
      </c>
      <c r="B8689" s="4" t="s">
        <v>170</v>
      </c>
      <c r="C8689" s="4" t="s">
        <v>179</v>
      </c>
      <c r="D8689" s="4" t="s">
        <v>24</v>
      </c>
      <c r="E8689" s="4" t="s">
        <v>8510</v>
      </c>
      <c r="F8689" s="3"/>
      <c r="G8689" s="3"/>
      <c r="I8689" s="4" t="s">
        <v>9014</v>
      </c>
      <c r="J8689" s="4" t="s">
        <v>9015</v>
      </c>
      <c r="K8689" s="4" t="s">
        <v>9010</v>
      </c>
      <c r="L8689">
        <v>550</v>
      </c>
      <c r="M8689" s="4"/>
      <c r="Q8689" s="4"/>
      <c r="R8689" s="4"/>
    </row>
    <row r="8690" spans="1:18">
      <c r="A8690" s="4" t="s">
        <v>8898</v>
      </c>
      <c r="B8690" s="4" t="s">
        <v>170</v>
      </c>
      <c r="C8690" s="4" t="s">
        <v>179</v>
      </c>
      <c r="D8690" s="4" t="s">
        <v>24</v>
      </c>
      <c r="E8690" s="4" t="s">
        <v>8510</v>
      </c>
      <c r="F8690" s="3"/>
      <c r="G8690" s="3"/>
      <c r="I8690" s="4" t="s">
        <v>9014</v>
      </c>
      <c r="J8690" s="4" t="s">
        <v>9015</v>
      </c>
      <c r="K8690" s="4" t="s">
        <v>9010</v>
      </c>
      <c r="L8690">
        <v>550</v>
      </c>
      <c r="M8690" s="4"/>
      <c r="Q8690" s="4"/>
      <c r="R8690" s="4"/>
    </row>
    <row r="8691" spans="1:18">
      <c r="A8691" s="4" t="s">
        <v>8899</v>
      </c>
      <c r="B8691" s="4" t="s">
        <v>170</v>
      </c>
      <c r="C8691" s="4" t="s">
        <v>171</v>
      </c>
      <c r="D8691" s="4" t="s">
        <v>24</v>
      </c>
      <c r="E8691" s="4" t="s">
        <v>8510</v>
      </c>
      <c r="F8691" s="3"/>
      <c r="G8691" s="3"/>
      <c r="I8691" s="4" t="s">
        <v>9014</v>
      </c>
      <c r="J8691" s="4" t="s">
        <v>9015</v>
      </c>
      <c r="K8691" s="4" t="s">
        <v>9010</v>
      </c>
      <c r="L8691">
        <v>1096</v>
      </c>
      <c r="M8691" s="4"/>
      <c r="Q8691" s="4"/>
      <c r="R8691" s="4"/>
    </row>
    <row r="8692" spans="1:18">
      <c r="A8692" s="4" t="s">
        <v>8900</v>
      </c>
      <c r="B8692" s="4" t="s">
        <v>170</v>
      </c>
      <c r="C8692" s="4" t="s">
        <v>171</v>
      </c>
      <c r="D8692" s="4" t="s">
        <v>24</v>
      </c>
      <c r="E8692" s="4" t="s">
        <v>8510</v>
      </c>
      <c r="F8692" s="3"/>
      <c r="G8692" s="3"/>
      <c r="I8692" s="4" t="s">
        <v>9014</v>
      </c>
      <c r="J8692" s="4" t="s">
        <v>9015</v>
      </c>
      <c r="K8692" s="4" t="s">
        <v>9010</v>
      </c>
      <c r="L8692">
        <v>1096</v>
      </c>
      <c r="M8692" s="4"/>
      <c r="Q8692" s="4"/>
      <c r="R8692" s="4"/>
    </row>
    <row r="8693" spans="1:18">
      <c r="A8693" s="4" t="s">
        <v>8901</v>
      </c>
      <c r="B8693" s="4" t="s">
        <v>170</v>
      </c>
      <c r="C8693" s="4" t="s">
        <v>171</v>
      </c>
      <c r="D8693" s="4" t="s">
        <v>24</v>
      </c>
      <c r="E8693" s="4" t="s">
        <v>8510</v>
      </c>
      <c r="F8693" s="3"/>
      <c r="G8693" s="3"/>
      <c r="I8693" s="4" t="s">
        <v>9014</v>
      </c>
      <c r="J8693" s="4" t="s">
        <v>9015</v>
      </c>
      <c r="K8693" s="4" t="s">
        <v>9010</v>
      </c>
      <c r="L8693">
        <v>1096</v>
      </c>
      <c r="M8693" s="4"/>
      <c r="Q8693" s="4"/>
      <c r="R8693" s="4"/>
    </row>
    <row r="8694" spans="1:18">
      <c r="A8694" s="4" t="s">
        <v>8902</v>
      </c>
      <c r="B8694" s="4" t="s">
        <v>170</v>
      </c>
      <c r="C8694" s="4" t="s">
        <v>199</v>
      </c>
      <c r="D8694" s="4" t="s">
        <v>24</v>
      </c>
      <c r="E8694" s="4" t="s">
        <v>8510</v>
      </c>
      <c r="F8694" s="3"/>
      <c r="G8694" s="3"/>
      <c r="I8694" s="4" t="s">
        <v>9014</v>
      </c>
      <c r="J8694" s="4" t="s">
        <v>9015</v>
      </c>
      <c r="K8694" s="4" t="s">
        <v>9010</v>
      </c>
      <c r="L8694">
        <v>5482</v>
      </c>
      <c r="M8694" s="4"/>
      <c r="Q8694" s="4"/>
      <c r="R8694" s="4"/>
    </row>
    <row r="8695" spans="1:18">
      <c r="A8695" s="4" t="s">
        <v>8903</v>
      </c>
      <c r="B8695" s="4" t="s">
        <v>170</v>
      </c>
      <c r="C8695" s="4" t="s">
        <v>177</v>
      </c>
      <c r="D8695" s="4" t="s">
        <v>125</v>
      </c>
      <c r="E8695" s="4" t="s">
        <v>8510</v>
      </c>
      <c r="F8695" s="3"/>
      <c r="G8695" s="3"/>
      <c r="I8695" s="4" t="s">
        <v>9014</v>
      </c>
      <c r="J8695" s="4" t="s">
        <v>9015</v>
      </c>
      <c r="K8695" s="4" t="s">
        <v>9012</v>
      </c>
      <c r="L8695">
        <v>55</v>
      </c>
      <c r="M8695" s="4" t="s">
        <v>33</v>
      </c>
      <c r="N8695">
        <v>2005</v>
      </c>
      <c r="O8695">
        <v>2261.0500000000002</v>
      </c>
      <c r="P8695">
        <v>3851</v>
      </c>
      <c r="Q8695" s="4" t="s">
        <v>23</v>
      </c>
      <c r="R8695" s="4" t="s">
        <v>24</v>
      </c>
    </row>
    <row r="8696" spans="1:18">
      <c r="A8696" s="4" t="s">
        <v>8904</v>
      </c>
      <c r="B8696" s="4" t="s">
        <v>170</v>
      </c>
      <c r="C8696" s="4" t="s">
        <v>177</v>
      </c>
      <c r="D8696" s="4" t="s">
        <v>24</v>
      </c>
      <c r="E8696" s="4" t="s">
        <v>8510</v>
      </c>
      <c r="F8696" s="3"/>
      <c r="G8696" s="3"/>
      <c r="I8696" s="4" t="s">
        <v>9014</v>
      </c>
      <c r="J8696" s="4" t="s">
        <v>9015</v>
      </c>
      <c r="K8696" s="4" t="s">
        <v>9012</v>
      </c>
      <c r="L8696">
        <v>55</v>
      </c>
      <c r="M8696" s="4"/>
      <c r="Q8696" s="4"/>
      <c r="R8696" s="4"/>
    </row>
    <row r="8697" spans="1:18">
      <c r="A8697" s="4" t="s">
        <v>8905</v>
      </c>
      <c r="B8697" s="4" t="s">
        <v>170</v>
      </c>
      <c r="C8697" s="4" t="s">
        <v>177</v>
      </c>
      <c r="D8697" s="4" t="s">
        <v>24</v>
      </c>
      <c r="E8697" s="4" t="s">
        <v>8510</v>
      </c>
      <c r="F8697" s="3"/>
      <c r="G8697" s="3"/>
      <c r="I8697" s="4" t="s">
        <v>9014</v>
      </c>
      <c r="J8697" s="4" t="s">
        <v>9015</v>
      </c>
      <c r="K8697" s="4" t="s">
        <v>9012</v>
      </c>
      <c r="L8697">
        <v>55</v>
      </c>
      <c r="M8697" s="4"/>
      <c r="Q8697" s="4"/>
      <c r="R8697" s="4"/>
    </row>
    <row r="8698" spans="1:18">
      <c r="A8698" s="4" t="s">
        <v>8906</v>
      </c>
      <c r="B8698" s="4" t="s">
        <v>170</v>
      </c>
      <c r="C8698" s="4" t="s">
        <v>177</v>
      </c>
      <c r="D8698" s="4" t="s">
        <v>24</v>
      </c>
      <c r="E8698" s="4" t="s">
        <v>8510</v>
      </c>
      <c r="F8698" s="3"/>
      <c r="G8698" s="3"/>
      <c r="I8698" s="4" t="s">
        <v>9014</v>
      </c>
      <c r="J8698" s="4" t="s">
        <v>9015</v>
      </c>
      <c r="K8698" s="4" t="s">
        <v>9012</v>
      </c>
      <c r="L8698">
        <v>55</v>
      </c>
      <c r="M8698" s="4"/>
      <c r="Q8698" s="4"/>
      <c r="R8698" s="4"/>
    </row>
    <row r="8699" spans="1:18">
      <c r="A8699" s="4" t="s">
        <v>8907</v>
      </c>
      <c r="B8699" s="4" t="s">
        <v>170</v>
      </c>
      <c r="C8699" s="4" t="s">
        <v>177</v>
      </c>
      <c r="D8699" s="4" t="s">
        <v>24</v>
      </c>
      <c r="E8699" s="4" t="s">
        <v>8510</v>
      </c>
      <c r="F8699" s="3"/>
      <c r="G8699" s="3"/>
      <c r="I8699" s="4" t="s">
        <v>9014</v>
      </c>
      <c r="J8699" s="4" t="s">
        <v>9015</v>
      </c>
      <c r="K8699" s="4" t="s">
        <v>9012</v>
      </c>
      <c r="L8699">
        <v>55</v>
      </c>
      <c r="M8699" s="4"/>
      <c r="Q8699" s="4"/>
      <c r="R8699" s="4"/>
    </row>
    <row r="8700" spans="1:18">
      <c r="A8700" s="4" t="s">
        <v>8908</v>
      </c>
      <c r="B8700" s="4" t="s">
        <v>170</v>
      </c>
      <c r="C8700" s="4" t="s">
        <v>177</v>
      </c>
      <c r="D8700" s="4" t="s">
        <v>24</v>
      </c>
      <c r="E8700" s="4" t="s">
        <v>8510</v>
      </c>
      <c r="F8700" s="3"/>
      <c r="G8700" s="3"/>
      <c r="I8700" s="4" t="s">
        <v>9014</v>
      </c>
      <c r="J8700" s="4" t="s">
        <v>9015</v>
      </c>
      <c r="K8700" s="4" t="s">
        <v>9012</v>
      </c>
      <c r="L8700">
        <v>55</v>
      </c>
      <c r="M8700" s="4"/>
      <c r="Q8700" s="4"/>
      <c r="R8700" s="4"/>
    </row>
    <row r="8701" spans="1:18">
      <c r="A8701" s="4" t="s">
        <v>8909</v>
      </c>
      <c r="B8701" s="4" t="s">
        <v>170</v>
      </c>
      <c r="C8701" s="4" t="s">
        <v>192</v>
      </c>
      <c r="D8701" s="4" t="s">
        <v>44</v>
      </c>
      <c r="E8701" s="4" t="s">
        <v>8510</v>
      </c>
      <c r="F8701" s="3"/>
      <c r="G8701" s="3"/>
      <c r="I8701" s="4" t="s">
        <v>9014</v>
      </c>
      <c r="J8701" s="4" t="s">
        <v>9015</v>
      </c>
      <c r="K8701" s="4" t="s">
        <v>9012</v>
      </c>
      <c r="L8701">
        <v>3393</v>
      </c>
      <c r="M8701" s="4" t="s">
        <v>36</v>
      </c>
      <c r="N8701">
        <v>2013</v>
      </c>
      <c r="O8701">
        <v>98.79</v>
      </c>
      <c r="P8701">
        <v>96</v>
      </c>
      <c r="Q8701" s="4" t="s">
        <v>23</v>
      </c>
      <c r="R8701" s="4" t="s">
        <v>35</v>
      </c>
    </row>
    <row r="8702" spans="1:18">
      <c r="A8702" s="4" t="s">
        <v>8910</v>
      </c>
      <c r="B8702" s="4" t="s">
        <v>170</v>
      </c>
      <c r="C8702" s="4" t="s">
        <v>192</v>
      </c>
      <c r="D8702" s="4" t="s">
        <v>50</v>
      </c>
      <c r="E8702" s="4" t="s">
        <v>8510</v>
      </c>
      <c r="F8702" s="3"/>
      <c r="G8702" s="3"/>
      <c r="I8702" s="4" t="s">
        <v>9014</v>
      </c>
      <c r="J8702" s="4" t="s">
        <v>9015</v>
      </c>
      <c r="K8702" s="4" t="s">
        <v>9012</v>
      </c>
      <c r="L8702">
        <v>3393</v>
      </c>
      <c r="M8702" s="4" t="s">
        <v>9322</v>
      </c>
      <c r="N8702">
        <v>1992</v>
      </c>
      <c r="O8702">
        <v>1712.68</v>
      </c>
      <c r="P8702">
        <v>3194</v>
      </c>
      <c r="Q8702" s="4" t="s">
        <v>23</v>
      </c>
      <c r="R8702" s="4" t="s">
        <v>21</v>
      </c>
    </row>
    <row r="8703" spans="1:18">
      <c r="A8703" s="4" t="s">
        <v>8911</v>
      </c>
      <c r="B8703" s="4" t="s">
        <v>170</v>
      </c>
      <c r="C8703" s="4" t="s">
        <v>192</v>
      </c>
      <c r="D8703" s="4" t="s">
        <v>61</v>
      </c>
      <c r="E8703" s="4" t="s">
        <v>8510</v>
      </c>
      <c r="F8703" s="3"/>
      <c r="G8703" s="3"/>
      <c r="I8703" s="4" t="s">
        <v>9014</v>
      </c>
      <c r="J8703" s="4" t="s">
        <v>9015</v>
      </c>
      <c r="K8703" s="4" t="s">
        <v>9012</v>
      </c>
      <c r="L8703">
        <v>3393</v>
      </c>
      <c r="M8703" s="4" t="s">
        <v>58</v>
      </c>
      <c r="N8703">
        <v>1991</v>
      </c>
      <c r="O8703">
        <v>2819.5</v>
      </c>
      <c r="P8703">
        <v>7227</v>
      </c>
      <c r="Q8703" s="4" t="s">
        <v>23</v>
      </c>
      <c r="R8703" s="4" t="s">
        <v>62</v>
      </c>
    </row>
    <row r="8704" spans="1:18">
      <c r="A8704" s="4" t="s">
        <v>8912</v>
      </c>
      <c r="B8704" s="4" t="s">
        <v>170</v>
      </c>
      <c r="C8704" s="4" t="s">
        <v>192</v>
      </c>
      <c r="D8704" s="4" t="s">
        <v>24</v>
      </c>
      <c r="E8704" s="4" t="s">
        <v>8510</v>
      </c>
      <c r="F8704" s="3"/>
      <c r="G8704" s="3"/>
      <c r="I8704" s="4" t="s">
        <v>9014</v>
      </c>
      <c r="J8704" s="4" t="s">
        <v>9015</v>
      </c>
      <c r="K8704" s="4" t="s">
        <v>9012</v>
      </c>
      <c r="L8704">
        <v>3393</v>
      </c>
      <c r="M8704" s="4"/>
      <c r="Q8704" s="4"/>
      <c r="R8704" s="4"/>
    </row>
    <row r="8705" spans="1:18">
      <c r="A8705" s="4" t="s">
        <v>8913</v>
      </c>
      <c r="B8705" s="4" t="s">
        <v>170</v>
      </c>
      <c r="C8705" s="4" t="s">
        <v>192</v>
      </c>
      <c r="D8705" s="4" t="s">
        <v>24</v>
      </c>
      <c r="E8705" s="4" t="s">
        <v>8510</v>
      </c>
      <c r="F8705" s="3"/>
      <c r="G8705" s="3"/>
      <c r="I8705" s="4" t="s">
        <v>9014</v>
      </c>
      <c r="J8705" s="4" t="s">
        <v>9015</v>
      </c>
      <c r="K8705" s="4" t="s">
        <v>9012</v>
      </c>
      <c r="L8705">
        <v>3393</v>
      </c>
      <c r="M8705" s="4"/>
      <c r="Q8705" s="4"/>
      <c r="R8705" s="4"/>
    </row>
    <row r="8706" spans="1:18">
      <c r="A8706" s="4" t="s">
        <v>8914</v>
      </c>
      <c r="B8706" s="4" t="s">
        <v>170</v>
      </c>
      <c r="C8706" s="4" t="s">
        <v>192</v>
      </c>
      <c r="D8706" s="4" t="s">
        <v>24</v>
      </c>
      <c r="E8706" s="4" t="s">
        <v>8510</v>
      </c>
      <c r="F8706" s="3"/>
      <c r="G8706" s="3"/>
      <c r="I8706" s="4" t="s">
        <v>9014</v>
      </c>
      <c r="J8706" s="4" t="s">
        <v>9015</v>
      </c>
      <c r="K8706" s="4" t="s">
        <v>9012</v>
      </c>
      <c r="L8706">
        <v>3393</v>
      </c>
      <c r="M8706" s="4"/>
      <c r="Q8706" s="4"/>
      <c r="R8706" s="4"/>
    </row>
    <row r="8707" spans="1:18">
      <c r="A8707" s="4" t="s">
        <v>8915</v>
      </c>
      <c r="B8707" s="4" t="s">
        <v>170</v>
      </c>
      <c r="C8707" s="4" t="s">
        <v>192</v>
      </c>
      <c r="D8707" s="4" t="s">
        <v>24</v>
      </c>
      <c r="E8707" s="4" t="s">
        <v>8510</v>
      </c>
      <c r="F8707" s="3"/>
      <c r="G8707" s="3"/>
      <c r="I8707" s="4" t="s">
        <v>9014</v>
      </c>
      <c r="J8707" s="4" t="s">
        <v>9015</v>
      </c>
      <c r="K8707" s="4" t="s">
        <v>9012</v>
      </c>
      <c r="L8707">
        <v>3393</v>
      </c>
      <c r="M8707" s="4"/>
      <c r="Q8707" s="4"/>
      <c r="R8707" s="4"/>
    </row>
    <row r="8708" spans="1:18">
      <c r="A8708" s="4" t="s">
        <v>8916</v>
      </c>
      <c r="B8708" s="4" t="s">
        <v>170</v>
      </c>
      <c r="C8708" s="4" t="s">
        <v>192</v>
      </c>
      <c r="D8708" s="4" t="s">
        <v>24</v>
      </c>
      <c r="E8708" s="4" t="s">
        <v>8510</v>
      </c>
      <c r="F8708" s="3"/>
      <c r="G8708" s="3"/>
      <c r="I8708" s="4" t="s">
        <v>9014</v>
      </c>
      <c r="J8708" s="4" t="s">
        <v>9015</v>
      </c>
      <c r="K8708" s="4" t="s">
        <v>9012</v>
      </c>
      <c r="L8708">
        <v>3393</v>
      </c>
      <c r="M8708" s="4"/>
      <c r="Q8708" s="4"/>
      <c r="R8708" s="4"/>
    </row>
    <row r="8709" spans="1:18">
      <c r="A8709" s="4" t="s">
        <v>8917</v>
      </c>
      <c r="B8709" s="4" t="s">
        <v>170</v>
      </c>
      <c r="C8709" s="4" t="s">
        <v>192</v>
      </c>
      <c r="D8709" s="4" t="s">
        <v>24</v>
      </c>
      <c r="E8709" s="4" t="s">
        <v>8510</v>
      </c>
      <c r="F8709" s="3"/>
      <c r="G8709" s="3"/>
      <c r="I8709" s="4" t="s">
        <v>9014</v>
      </c>
      <c r="J8709" s="4" t="s">
        <v>9015</v>
      </c>
      <c r="K8709" s="4" t="s">
        <v>9012</v>
      </c>
      <c r="L8709">
        <v>3393</v>
      </c>
      <c r="M8709" s="4"/>
      <c r="Q8709" s="4"/>
      <c r="R8709" s="4"/>
    </row>
    <row r="8710" spans="1:18">
      <c r="A8710" s="4" t="s">
        <v>8918</v>
      </c>
      <c r="B8710" s="4" t="s">
        <v>170</v>
      </c>
      <c r="C8710" s="4" t="s">
        <v>192</v>
      </c>
      <c r="D8710" s="4" t="s">
        <v>24</v>
      </c>
      <c r="E8710" s="4" t="s">
        <v>8510</v>
      </c>
      <c r="F8710" s="3"/>
      <c r="G8710" s="3"/>
      <c r="I8710" s="4" t="s">
        <v>9014</v>
      </c>
      <c r="J8710" s="4" t="s">
        <v>9015</v>
      </c>
      <c r="K8710" s="4" t="s">
        <v>9012</v>
      </c>
      <c r="L8710">
        <v>3393</v>
      </c>
      <c r="M8710" s="4"/>
      <c r="Q8710" s="4"/>
      <c r="R8710" s="4"/>
    </row>
    <row r="8711" spans="1:18">
      <c r="A8711" s="4" t="s">
        <v>8919</v>
      </c>
      <c r="B8711" s="4" t="s">
        <v>170</v>
      </c>
      <c r="C8711" s="4" t="s">
        <v>192</v>
      </c>
      <c r="D8711" s="4" t="s">
        <v>24</v>
      </c>
      <c r="E8711" s="4" t="s">
        <v>8510</v>
      </c>
      <c r="F8711" s="3"/>
      <c r="G8711" s="3"/>
      <c r="I8711" s="4" t="s">
        <v>9014</v>
      </c>
      <c r="J8711" s="4" t="s">
        <v>9015</v>
      </c>
      <c r="K8711" s="4" t="s">
        <v>9012</v>
      </c>
      <c r="L8711">
        <v>3393</v>
      </c>
      <c r="M8711" s="4"/>
      <c r="Q8711" s="4"/>
      <c r="R8711" s="4"/>
    </row>
    <row r="8712" spans="1:18">
      <c r="A8712" s="4" t="s">
        <v>8920</v>
      </c>
      <c r="B8712" s="4" t="s">
        <v>170</v>
      </c>
      <c r="C8712" s="4" t="s">
        <v>192</v>
      </c>
      <c r="D8712" s="4" t="s">
        <v>24</v>
      </c>
      <c r="E8712" s="4" t="s">
        <v>8510</v>
      </c>
      <c r="F8712" s="3"/>
      <c r="G8712" s="3"/>
      <c r="I8712" s="4" t="s">
        <v>9014</v>
      </c>
      <c r="J8712" s="4" t="s">
        <v>9015</v>
      </c>
      <c r="K8712" s="4" t="s">
        <v>9012</v>
      </c>
      <c r="L8712">
        <v>3393</v>
      </c>
      <c r="M8712" s="4"/>
      <c r="Q8712" s="4"/>
      <c r="R8712" s="4"/>
    </row>
    <row r="8713" spans="1:18">
      <c r="A8713" s="4" t="s">
        <v>8921</v>
      </c>
      <c r="B8713" s="4" t="s">
        <v>170</v>
      </c>
      <c r="C8713" s="4" t="s">
        <v>192</v>
      </c>
      <c r="D8713" s="4" t="s">
        <v>24</v>
      </c>
      <c r="E8713" s="4" t="s">
        <v>8510</v>
      </c>
      <c r="F8713" s="3"/>
      <c r="G8713" s="3"/>
      <c r="I8713" s="4" t="s">
        <v>9014</v>
      </c>
      <c r="J8713" s="4" t="s">
        <v>9015</v>
      </c>
      <c r="K8713" s="4" t="s">
        <v>9012</v>
      </c>
      <c r="L8713">
        <v>3393</v>
      </c>
      <c r="M8713" s="4"/>
      <c r="Q8713" s="4"/>
      <c r="R8713" s="4"/>
    </row>
    <row r="8714" spans="1:18">
      <c r="A8714" s="4" t="s">
        <v>8922</v>
      </c>
      <c r="B8714" s="4" t="s">
        <v>189</v>
      </c>
      <c r="C8714" s="4" t="s">
        <v>179</v>
      </c>
      <c r="D8714" s="4" t="s">
        <v>74</v>
      </c>
      <c r="E8714" s="4" t="s">
        <v>8510</v>
      </c>
      <c r="F8714" s="3"/>
      <c r="G8714" s="3"/>
      <c r="I8714" s="4" t="s">
        <v>9016</v>
      </c>
      <c r="J8714" s="4" t="s">
        <v>9015</v>
      </c>
      <c r="K8714" s="4" t="s">
        <v>9010</v>
      </c>
      <c r="L8714">
        <v>550</v>
      </c>
      <c r="M8714" s="4" t="s">
        <v>33</v>
      </c>
      <c r="N8714">
        <v>2003</v>
      </c>
      <c r="O8714">
        <v>223.8</v>
      </c>
      <c r="P8714">
        <v>299</v>
      </c>
      <c r="Q8714" s="4" t="s">
        <v>23</v>
      </c>
      <c r="R8714" s="4" t="s">
        <v>24</v>
      </c>
    </row>
    <row r="8715" spans="1:18">
      <c r="A8715" s="4" t="s">
        <v>8923</v>
      </c>
      <c r="B8715" s="4" t="s">
        <v>189</v>
      </c>
      <c r="C8715" s="4" t="s">
        <v>179</v>
      </c>
      <c r="D8715" s="4" t="s">
        <v>99</v>
      </c>
      <c r="E8715" s="4" t="s">
        <v>8510</v>
      </c>
      <c r="F8715" s="3"/>
      <c r="G8715" s="3"/>
      <c r="I8715" s="4" t="s">
        <v>9016</v>
      </c>
      <c r="J8715" s="4" t="s">
        <v>9015</v>
      </c>
      <c r="K8715" s="4" t="s">
        <v>9010</v>
      </c>
      <c r="L8715">
        <v>550</v>
      </c>
      <c r="M8715" s="4" t="s">
        <v>33</v>
      </c>
      <c r="N8715">
        <v>2003</v>
      </c>
      <c r="O8715">
        <v>1419.98</v>
      </c>
      <c r="P8715">
        <v>4018</v>
      </c>
      <c r="Q8715" s="4" t="s">
        <v>23</v>
      </c>
      <c r="R8715" s="4" t="s">
        <v>24</v>
      </c>
    </row>
    <row r="8716" spans="1:18">
      <c r="A8716" s="4" t="s">
        <v>8924</v>
      </c>
      <c r="B8716" s="4" t="s">
        <v>189</v>
      </c>
      <c r="C8716" s="4" t="s">
        <v>179</v>
      </c>
      <c r="D8716" s="4" t="s">
        <v>24</v>
      </c>
      <c r="E8716" s="4" t="s">
        <v>8510</v>
      </c>
      <c r="F8716" s="3"/>
      <c r="G8716" s="3"/>
      <c r="I8716" s="4" t="s">
        <v>9016</v>
      </c>
      <c r="J8716" s="4" t="s">
        <v>9015</v>
      </c>
      <c r="K8716" s="4" t="s">
        <v>9010</v>
      </c>
      <c r="L8716">
        <v>550</v>
      </c>
      <c r="M8716" s="4"/>
      <c r="Q8716" s="4"/>
      <c r="R8716" s="4"/>
    </row>
    <row r="8717" spans="1:18">
      <c r="A8717" s="4" t="s">
        <v>8925</v>
      </c>
      <c r="B8717" s="4" t="s">
        <v>189</v>
      </c>
      <c r="C8717" s="4" t="s">
        <v>179</v>
      </c>
      <c r="D8717" s="4" t="s">
        <v>24</v>
      </c>
      <c r="E8717" s="4" t="s">
        <v>8510</v>
      </c>
      <c r="F8717" s="3"/>
      <c r="G8717" s="3"/>
      <c r="I8717" s="4" t="s">
        <v>9016</v>
      </c>
      <c r="J8717" s="4" t="s">
        <v>9015</v>
      </c>
      <c r="K8717" s="4" t="s">
        <v>9010</v>
      </c>
      <c r="L8717">
        <v>550</v>
      </c>
      <c r="M8717" s="4"/>
      <c r="Q8717" s="4"/>
      <c r="R8717" s="4"/>
    </row>
    <row r="8718" spans="1:18">
      <c r="A8718" s="4" t="s">
        <v>8926</v>
      </c>
      <c r="B8718" s="4" t="s">
        <v>189</v>
      </c>
      <c r="C8718" s="4" t="s">
        <v>179</v>
      </c>
      <c r="D8718" s="4" t="s">
        <v>24</v>
      </c>
      <c r="E8718" s="4" t="s">
        <v>8510</v>
      </c>
      <c r="F8718" s="3"/>
      <c r="G8718" s="3"/>
      <c r="I8718" s="4" t="s">
        <v>9016</v>
      </c>
      <c r="J8718" s="4" t="s">
        <v>9015</v>
      </c>
      <c r="K8718" s="4" t="s">
        <v>9010</v>
      </c>
      <c r="L8718">
        <v>550</v>
      </c>
      <c r="M8718" s="4"/>
      <c r="Q8718" s="4"/>
      <c r="R8718" s="4"/>
    </row>
    <row r="8719" spans="1:18">
      <c r="A8719" s="4" t="s">
        <v>8927</v>
      </c>
      <c r="B8719" s="4" t="s">
        <v>189</v>
      </c>
      <c r="C8719" s="4" t="s">
        <v>179</v>
      </c>
      <c r="D8719" s="4" t="s">
        <v>24</v>
      </c>
      <c r="E8719" s="4" t="s">
        <v>8510</v>
      </c>
      <c r="F8719" s="3"/>
      <c r="G8719" s="3"/>
      <c r="I8719" s="4" t="s">
        <v>9016</v>
      </c>
      <c r="J8719" s="4" t="s">
        <v>9015</v>
      </c>
      <c r="K8719" s="4" t="s">
        <v>9010</v>
      </c>
      <c r="L8719">
        <v>550</v>
      </c>
      <c r="M8719" s="4"/>
      <c r="Q8719" s="4"/>
      <c r="R8719" s="4"/>
    </row>
    <row r="8720" spans="1:18">
      <c r="A8720" s="4" t="s">
        <v>8928</v>
      </c>
      <c r="B8720" s="4" t="s">
        <v>189</v>
      </c>
      <c r="C8720" s="4" t="s">
        <v>179</v>
      </c>
      <c r="D8720" s="4" t="s">
        <v>24</v>
      </c>
      <c r="E8720" s="4" t="s">
        <v>8510</v>
      </c>
      <c r="F8720" s="3"/>
      <c r="G8720" s="3"/>
      <c r="I8720" s="4" t="s">
        <v>9016</v>
      </c>
      <c r="J8720" s="4" t="s">
        <v>9015</v>
      </c>
      <c r="K8720" s="4" t="s">
        <v>9010</v>
      </c>
      <c r="L8720">
        <v>550</v>
      </c>
      <c r="M8720" s="4"/>
      <c r="Q8720" s="4"/>
      <c r="R8720" s="4"/>
    </row>
    <row r="8721" spans="1:18">
      <c r="A8721" s="4" t="s">
        <v>8929</v>
      </c>
      <c r="B8721" s="4" t="s">
        <v>189</v>
      </c>
      <c r="C8721" s="4" t="s">
        <v>179</v>
      </c>
      <c r="D8721" s="4" t="s">
        <v>24</v>
      </c>
      <c r="E8721" s="4" t="s">
        <v>8510</v>
      </c>
      <c r="F8721" s="3"/>
      <c r="G8721" s="3"/>
      <c r="I8721" s="4" t="s">
        <v>9016</v>
      </c>
      <c r="J8721" s="4" t="s">
        <v>9015</v>
      </c>
      <c r="K8721" s="4" t="s">
        <v>9010</v>
      </c>
      <c r="L8721">
        <v>550</v>
      </c>
      <c r="M8721" s="4"/>
      <c r="Q8721" s="4"/>
      <c r="R8721" s="4"/>
    </row>
    <row r="8722" spans="1:18">
      <c r="A8722" s="4" t="s">
        <v>8930</v>
      </c>
      <c r="B8722" s="4" t="s">
        <v>189</v>
      </c>
      <c r="C8722" s="4" t="s">
        <v>179</v>
      </c>
      <c r="D8722" s="4" t="s">
        <v>24</v>
      </c>
      <c r="E8722" s="4" t="s">
        <v>8510</v>
      </c>
      <c r="F8722" s="3"/>
      <c r="G8722" s="3"/>
      <c r="I8722" s="4" t="s">
        <v>9016</v>
      </c>
      <c r="J8722" s="4" t="s">
        <v>9015</v>
      </c>
      <c r="K8722" s="4" t="s">
        <v>9010</v>
      </c>
      <c r="L8722">
        <v>550</v>
      </c>
      <c r="M8722" s="4"/>
      <c r="Q8722" s="4"/>
      <c r="R8722" s="4"/>
    </row>
    <row r="8723" spans="1:18">
      <c r="A8723" s="4" t="s">
        <v>8931</v>
      </c>
      <c r="B8723" s="4" t="s">
        <v>189</v>
      </c>
      <c r="C8723" s="4" t="s">
        <v>179</v>
      </c>
      <c r="D8723" s="4" t="s">
        <v>24</v>
      </c>
      <c r="E8723" s="4" t="s">
        <v>8510</v>
      </c>
      <c r="F8723" s="3"/>
      <c r="G8723" s="3"/>
      <c r="I8723" s="4" t="s">
        <v>9016</v>
      </c>
      <c r="J8723" s="4" t="s">
        <v>9015</v>
      </c>
      <c r="K8723" s="4" t="s">
        <v>9010</v>
      </c>
      <c r="L8723">
        <v>550</v>
      </c>
      <c r="M8723" s="4"/>
      <c r="Q8723" s="4"/>
      <c r="R8723" s="4"/>
    </row>
    <row r="8724" spans="1:18">
      <c r="A8724" s="4" t="s">
        <v>8932</v>
      </c>
      <c r="B8724" s="4" t="s">
        <v>189</v>
      </c>
      <c r="C8724" s="4" t="s">
        <v>179</v>
      </c>
      <c r="D8724" s="4" t="s">
        <v>24</v>
      </c>
      <c r="E8724" s="4" t="s">
        <v>8510</v>
      </c>
      <c r="F8724" s="3"/>
      <c r="G8724" s="3"/>
      <c r="I8724" s="4" t="s">
        <v>9016</v>
      </c>
      <c r="J8724" s="4" t="s">
        <v>9015</v>
      </c>
      <c r="K8724" s="4" t="s">
        <v>9010</v>
      </c>
      <c r="L8724">
        <v>550</v>
      </c>
      <c r="M8724" s="4"/>
      <c r="Q8724" s="4"/>
      <c r="R8724" s="4"/>
    </row>
    <row r="8725" spans="1:18">
      <c r="A8725" s="4" t="s">
        <v>8933</v>
      </c>
      <c r="B8725" s="4" t="s">
        <v>189</v>
      </c>
      <c r="C8725" s="4" t="s">
        <v>171</v>
      </c>
      <c r="D8725" s="4" t="s">
        <v>90</v>
      </c>
      <c r="E8725" s="4" t="s">
        <v>8510</v>
      </c>
      <c r="F8725" s="3"/>
      <c r="G8725" s="3"/>
      <c r="I8725" s="4" t="s">
        <v>9016</v>
      </c>
      <c r="J8725" s="4" t="s">
        <v>9015</v>
      </c>
      <c r="K8725" s="4" t="s">
        <v>9010</v>
      </c>
      <c r="L8725">
        <v>1096</v>
      </c>
      <c r="M8725" s="4" t="s">
        <v>73</v>
      </c>
      <c r="N8725">
        <v>1987</v>
      </c>
      <c r="O8725">
        <v>405.59</v>
      </c>
      <c r="P8725">
        <v>1179</v>
      </c>
      <c r="Q8725" s="4" t="s">
        <v>91</v>
      </c>
      <c r="R8725" s="4" t="s">
        <v>92</v>
      </c>
    </row>
    <row r="8726" spans="1:18">
      <c r="A8726" s="4" t="s">
        <v>8934</v>
      </c>
      <c r="B8726" s="4" t="s">
        <v>189</v>
      </c>
      <c r="C8726" s="4" t="s">
        <v>171</v>
      </c>
      <c r="D8726" s="4" t="s">
        <v>111</v>
      </c>
      <c r="E8726" s="4" t="s">
        <v>8510</v>
      </c>
      <c r="F8726" s="3"/>
      <c r="G8726" s="3"/>
      <c r="I8726" s="4" t="s">
        <v>9016</v>
      </c>
      <c r="J8726" s="4" t="s">
        <v>9015</v>
      </c>
      <c r="K8726" s="4" t="s">
        <v>9010</v>
      </c>
      <c r="L8726">
        <v>1096</v>
      </c>
      <c r="M8726" s="4" t="s">
        <v>33</v>
      </c>
      <c r="N8726">
        <v>1988</v>
      </c>
      <c r="O8726">
        <v>1376.8</v>
      </c>
      <c r="P8726">
        <v>1165</v>
      </c>
      <c r="Q8726" s="4" t="s">
        <v>112</v>
      </c>
      <c r="R8726" s="4" t="s">
        <v>24</v>
      </c>
    </row>
    <row r="8727" spans="1:18">
      <c r="A8727" s="4" t="s">
        <v>8935</v>
      </c>
      <c r="B8727" s="4" t="s">
        <v>189</v>
      </c>
      <c r="C8727" s="4" t="s">
        <v>171</v>
      </c>
      <c r="D8727" s="4" t="s">
        <v>129</v>
      </c>
      <c r="E8727" s="4" t="s">
        <v>8510</v>
      </c>
      <c r="F8727" s="3"/>
      <c r="G8727" s="3"/>
      <c r="I8727" s="4" t="s">
        <v>9016</v>
      </c>
      <c r="J8727" s="4" t="s">
        <v>9015</v>
      </c>
      <c r="K8727" s="4" t="s">
        <v>9010</v>
      </c>
      <c r="L8727">
        <v>1096</v>
      </c>
      <c r="M8727" s="4" t="s">
        <v>39</v>
      </c>
      <c r="N8727">
        <v>1992</v>
      </c>
      <c r="O8727">
        <v>324.19</v>
      </c>
      <c r="P8727">
        <v>978</v>
      </c>
      <c r="Q8727" s="4" t="s">
        <v>23</v>
      </c>
      <c r="R8727" s="4" t="s">
        <v>24</v>
      </c>
    </row>
    <row r="8728" spans="1:18">
      <c r="A8728" s="4" t="s">
        <v>8936</v>
      </c>
      <c r="B8728" s="4" t="s">
        <v>189</v>
      </c>
      <c r="C8728" s="4" t="s">
        <v>171</v>
      </c>
      <c r="D8728" s="4" t="s">
        <v>24</v>
      </c>
      <c r="E8728" s="4" t="s">
        <v>8510</v>
      </c>
      <c r="F8728" s="3"/>
      <c r="G8728" s="3"/>
      <c r="I8728" s="4" t="s">
        <v>9016</v>
      </c>
      <c r="J8728" s="4" t="s">
        <v>9015</v>
      </c>
      <c r="K8728" s="4" t="s">
        <v>9010</v>
      </c>
      <c r="L8728">
        <v>1096</v>
      </c>
      <c r="M8728" s="4"/>
      <c r="Q8728" s="4"/>
      <c r="R8728" s="4"/>
    </row>
    <row r="8729" spans="1:18">
      <c r="A8729" s="4" t="s">
        <v>8937</v>
      </c>
      <c r="B8729" s="4" t="s">
        <v>189</v>
      </c>
      <c r="C8729" s="4" t="s">
        <v>171</v>
      </c>
      <c r="D8729" s="4" t="s">
        <v>24</v>
      </c>
      <c r="E8729" s="4" t="s">
        <v>8510</v>
      </c>
      <c r="F8729" s="3"/>
      <c r="G8729" s="3"/>
      <c r="I8729" s="4" t="s">
        <v>9016</v>
      </c>
      <c r="J8729" s="4" t="s">
        <v>9015</v>
      </c>
      <c r="K8729" s="4" t="s">
        <v>9010</v>
      </c>
      <c r="L8729">
        <v>1096</v>
      </c>
      <c r="M8729" s="4"/>
      <c r="Q8729" s="4"/>
      <c r="R8729" s="4"/>
    </row>
    <row r="8730" spans="1:18">
      <c r="A8730" s="4" t="s">
        <v>8938</v>
      </c>
      <c r="B8730" s="4" t="s">
        <v>189</v>
      </c>
      <c r="C8730" s="4" t="s">
        <v>171</v>
      </c>
      <c r="D8730" s="4" t="s">
        <v>24</v>
      </c>
      <c r="E8730" s="4" t="s">
        <v>8510</v>
      </c>
      <c r="F8730" s="3"/>
      <c r="G8730" s="3"/>
      <c r="I8730" s="4" t="s">
        <v>9016</v>
      </c>
      <c r="J8730" s="4" t="s">
        <v>9015</v>
      </c>
      <c r="K8730" s="4" t="s">
        <v>9010</v>
      </c>
      <c r="L8730">
        <v>1096</v>
      </c>
      <c r="M8730" s="4"/>
      <c r="Q8730" s="4"/>
      <c r="R8730" s="4"/>
    </row>
    <row r="8731" spans="1:18">
      <c r="A8731" s="4" t="s">
        <v>8939</v>
      </c>
      <c r="B8731" s="4" t="s">
        <v>189</v>
      </c>
      <c r="C8731" s="4" t="s">
        <v>199</v>
      </c>
      <c r="D8731" s="4" t="s">
        <v>84</v>
      </c>
      <c r="E8731" s="4" t="s">
        <v>8510</v>
      </c>
      <c r="F8731" s="3"/>
      <c r="G8731" s="3"/>
      <c r="I8731" s="4" t="s">
        <v>9016</v>
      </c>
      <c r="J8731" s="4" t="s">
        <v>9015</v>
      </c>
      <c r="K8731" s="4" t="s">
        <v>9010</v>
      </c>
      <c r="L8731">
        <v>5482</v>
      </c>
      <c r="M8731" s="4" t="s">
        <v>9322</v>
      </c>
      <c r="N8731">
        <v>1980</v>
      </c>
      <c r="O8731">
        <v>7708.38</v>
      </c>
      <c r="P8731">
        <v>13756</v>
      </c>
      <c r="Q8731" s="4" t="s">
        <v>23</v>
      </c>
      <c r="R8731" s="4" t="s">
        <v>24</v>
      </c>
    </row>
    <row r="8732" spans="1:18">
      <c r="A8732" s="4" t="s">
        <v>8940</v>
      </c>
      <c r="B8732" s="4" t="s">
        <v>189</v>
      </c>
      <c r="C8732" s="4" t="s">
        <v>199</v>
      </c>
      <c r="D8732" s="4" t="s">
        <v>127</v>
      </c>
      <c r="E8732" s="4" t="s">
        <v>8510</v>
      </c>
      <c r="F8732" s="3"/>
      <c r="G8732" s="3"/>
      <c r="I8732" s="4" t="s">
        <v>9016</v>
      </c>
      <c r="J8732" s="4" t="s">
        <v>9015</v>
      </c>
      <c r="K8732" s="4" t="s">
        <v>9010</v>
      </c>
      <c r="L8732">
        <v>5482</v>
      </c>
      <c r="M8732" s="4" t="s">
        <v>9322</v>
      </c>
      <c r="N8732">
        <v>2011</v>
      </c>
      <c r="O8732">
        <v>40.79</v>
      </c>
      <c r="P8732">
        <v>142</v>
      </c>
      <c r="Q8732" s="4" t="s">
        <v>128</v>
      </c>
      <c r="R8732" s="4" t="s">
        <v>24</v>
      </c>
    </row>
    <row r="8733" spans="1:18">
      <c r="A8733" s="4" t="s">
        <v>8941</v>
      </c>
      <c r="B8733" s="4" t="s">
        <v>189</v>
      </c>
      <c r="C8733" s="4" t="s">
        <v>199</v>
      </c>
      <c r="D8733" s="4" t="s">
        <v>24</v>
      </c>
      <c r="E8733" s="4" t="s">
        <v>8510</v>
      </c>
      <c r="F8733" s="3"/>
      <c r="G8733" s="3"/>
      <c r="I8733" s="4" t="s">
        <v>9016</v>
      </c>
      <c r="J8733" s="4" t="s">
        <v>9015</v>
      </c>
      <c r="K8733" s="4" t="s">
        <v>9010</v>
      </c>
      <c r="L8733">
        <v>5482</v>
      </c>
      <c r="M8733" s="4"/>
      <c r="Q8733" s="4"/>
      <c r="R8733" s="4"/>
    </row>
    <row r="8734" spans="1:18">
      <c r="A8734" s="4" t="s">
        <v>8942</v>
      </c>
      <c r="B8734" s="4" t="s">
        <v>189</v>
      </c>
      <c r="C8734" s="4" t="s">
        <v>9011</v>
      </c>
      <c r="D8734" s="4" t="s">
        <v>24</v>
      </c>
      <c r="E8734" s="4" t="s">
        <v>8510</v>
      </c>
      <c r="F8734" s="3"/>
      <c r="G8734" s="3"/>
      <c r="I8734" s="4" t="s">
        <v>9016</v>
      </c>
      <c r="J8734" s="4" t="s">
        <v>9015</v>
      </c>
      <c r="K8734" s="4" t="s">
        <v>9010</v>
      </c>
      <c r="L8734">
        <v>4821</v>
      </c>
      <c r="M8734" s="4"/>
      <c r="Q8734" s="4"/>
      <c r="R8734" s="4"/>
    </row>
    <row r="8735" spans="1:18">
      <c r="A8735" s="4" t="s">
        <v>8943</v>
      </c>
      <c r="B8735" s="4" t="s">
        <v>189</v>
      </c>
      <c r="C8735" s="4" t="s">
        <v>9011</v>
      </c>
      <c r="D8735" s="4" t="s">
        <v>24</v>
      </c>
      <c r="E8735" s="4" t="s">
        <v>8510</v>
      </c>
      <c r="F8735" s="3"/>
      <c r="G8735" s="3"/>
      <c r="I8735" s="4" t="s">
        <v>9016</v>
      </c>
      <c r="J8735" s="4" t="s">
        <v>9015</v>
      </c>
      <c r="K8735" s="4" t="s">
        <v>9010</v>
      </c>
      <c r="L8735">
        <v>4821</v>
      </c>
      <c r="M8735" s="4"/>
      <c r="Q8735" s="4"/>
      <c r="R8735" s="4"/>
    </row>
    <row r="8736" spans="1:18">
      <c r="A8736" s="4" t="s">
        <v>8944</v>
      </c>
      <c r="B8736" s="4" t="s">
        <v>189</v>
      </c>
      <c r="C8736" s="4" t="s">
        <v>9011</v>
      </c>
      <c r="D8736" s="4" t="s">
        <v>24</v>
      </c>
      <c r="E8736" s="4" t="s">
        <v>8510</v>
      </c>
      <c r="F8736" s="3"/>
      <c r="G8736" s="3"/>
      <c r="I8736" s="4" t="s">
        <v>9016</v>
      </c>
      <c r="J8736" s="4" t="s">
        <v>9015</v>
      </c>
      <c r="K8736" s="4" t="s">
        <v>9010</v>
      </c>
      <c r="L8736">
        <v>4821</v>
      </c>
      <c r="M8736" s="4"/>
      <c r="Q8736" s="4"/>
      <c r="R8736" s="4"/>
    </row>
    <row r="8737" spans="1:18">
      <c r="A8737" s="4" t="s">
        <v>8945</v>
      </c>
      <c r="B8737" s="4" t="s">
        <v>189</v>
      </c>
      <c r="C8737" s="4" t="s">
        <v>177</v>
      </c>
      <c r="D8737" s="4" t="s">
        <v>76</v>
      </c>
      <c r="E8737" s="4" t="s">
        <v>8510</v>
      </c>
      <c r="F8737" s="3"/>
      <c r="G8737" s="3"/>
      <c r="I8737" s="4" t="s">
        <v>9016</v>
      </c>
      <c r="J8737" s="4" t="s">
        <v>9015</v>
      </c>
      <c r="K8737" s="4" t="s">
        <v>9012</v>
      </c>
      <c r="L8737">
        <v>55</v>
      </c>
      <c r="M8737" s="4" t="s">
        <v>9322</v>
      </c>
      <c r="N8737">
        <v>1997</v>
      </c>
      <c r="O8737">
        <v>8170.38</v>
      </c>
      <c r="P8737">
        <v>16499</v>
      </c>
      <c r="Q8737" s="4" t="s">
        <v>77</v>
      </c>
      <c r="R8737" s="4" t="s">
        <v>24</v>
      </c>
    </row>
    <row r="8738" spans="1:18">
      <c r="A8738" s="4" t="s">
        <v>8946</v>
      </c>
      <c r="B8738" s="4" t="s">
        <v>189</v>
      </c>
      <c r="C8738" s="4" t="s">
        <v>177</v>
      </c>
      <c r="D8738" s="4" t="s">
        <v>84</v>
      </c>
      <c r="E8738" s="4" t="s">
        <v>8510</v>
      </c>
      <c r="F8738" s="3"/>
      <c r="G8738" s="3"/>
      <c r="I8738" s="4" t="s">
        <v>9016</v>
      </c>
      <c r="J8738" s="4" t="s">
        <v>9015</v>
      </c>
      <c r="K8738" s="4" t="s">
        <v>9012</v>
      </c>
      <c r="L8738">
        <v>55</v>
      </c>
      <c r="M8738" s="4" t="s">
        <v>9322</v>
      </c>
      <c r="N8738">
        <v>1980</v>
      </c>
      <c r="O8738">
        <v>7708.38</v>
      </c>
      <c r="P8738">
        <v>13756</v>
      </c>
      <c r="Q8738" s="4" t="s">
        <v>23</v>
      </c>
      <c r="R8738" s="4" t="s">
        <v>24</v>
      </c>
    </row>
    <row r="8739" spans="1:18">
      <c r="A8739" s="4" t="s">
        <v>8947</v>
      </c>
      <c r="B8739" s="4" t="s">
        <v>189</v>
      </c>
      <c r="C8739" s="4" t="s">
        <v>177</v>
      </c>
      <c r="D8739" s="4" t="s">
        <v>24</v>
      </c>
      <c r="E8739" s="4" t="s">
        <v>8510</v>
      </c>
      <c r="F8739" s="3"/>
      <c r="G8739" s="3"/>
      <c r="I8739" s="4" t="s">
        <v>9016</v>
      </c>
      <c r="J8739" s="4" t="s">
        <v>9015</v>
      </c>
      <c r="K8739" s="4" t="s">
        <v>9012</v>
      </c>
      <c r="L8739">
        <v>55</v>
      </c>
      <c r="M8739" s="4"/>
      <c r="Q8739" s="4"/>
      <c r="R8739" s="4"/>
    </row>
    <row r="8740" spans="1:18">
      <c r="A8740" s="4" t="s">
        <v>8948</v>
      </c>
      <c r="B8740" s="4" t="s">
        <v>189</v>
      </c>
      <c r="C8740" s="4" t="s">
        <v>177</v>
      </c>
      <c r="D8740" s="4" t="s">
        <v>24</v>
      </c>
      <c r="E8740" s="4" t="s">
        <v>8510</v>
      </c>
      <c r="F8740" s="3"/>
      <c r="G8740" s="3"/>
      <c r="I8740" s="4" t="s">
        <v>9016</v>
      </c>
      <c r="J8740" s="4" t="s">
        <v>9015</v>
      </c>
      <c r="K8740" s="4" t="s">
        <v>9012</v>
      </c>
      <c r="L8740">
        <v>55</v>
      </c>
      <c r="M8740" s="4"/>
      <c r="Q8740" s="4"/>
      <c r="R8740" s="4"/>
    </row>
    <row r="8741" spans="1:18">
      <c r="A8741" s="4" t="s">
        <v>8949</v>
      </c>
      <c r="B8741" s="4" t="s">
        <v>189</v>
      </c>
      <c r="C8741" s="4" t="s">
        <v>177</v>
      </c>
      <c r="D8741" s="4" t="s">
        <v>24</v>
      </c>
      <c r="E8741" s="4" t="s">
        <v>8510</v>
      </c>
      <c r="F8741" s="3"/>
      <c r="G8741" s="3"/>
      <c r="I8741" s="4" t="s">
        <v>9016</v>
      </c>
      <c r="J8741" s="4" t="s">
        <v>9015</v>
      </c>
      <c r="K8741" s="4" t="s">
        <v>9012</v>
      </c>
      <c r="L8741">
        <v>55</v>
      </c>
      <c r="M8741" s="4"/>
      <c r="Q8741" s="4"/>
      <c r="R8741" s="4"/>
    </row>
    <row r="8742" spans="1:18">
      <c r="A8742" s="4" t="s">
        <v>8950</v>
      </c>
      <c r="B8742" s="4" t="s">
        <v>189</v>
      </c>
      <c r="C8742" s="4" t="s">
        <v>177</v>
      </c>
      <c r="D8742" s="4" t="s">
        <v>24</v>
      </c>
      <c r="E8742" s="4" t="s">
        <v>8510</v>
      </c>
      <c r="F8742" s="3"/>
      <c r="G8742" s="3"/>
      <c r="I8742" s="4" t="s">
        <v>9016</v>
      </c>
      <c r="J8742" s="4" t="s">
        <v>9015</v>
      </c>
      <c r="K8742" s="4" t="s">
        <v>9012</v>
      </c>
      <c r="L8742">
        <v>55</v>
      </c>
      <c r="M8742" s="4"/>
      <c r="Q8742" s="4"/>
      <c r="R8742" s="4"/>
    </row>
    <row r="8743" spans="1:18">
      <c r="A8743" s="4" t="s">
        <v>8951</v>
      </c>
      <c r="B8743" s="4" t="s">
        <v>189</v>
      </c>
      <c r="C8743" s="4" t="s">
        <v>177</v>
      </c>
      <c r="D8743" s="4" t="s">
        <v>24</v>
      </c>
      <c r="E8743" s="4" t="s">
        <v>8510</v>
      </c>
      <c r="F8743" s="3"/>
      <c r="G8743" s="3"/>
      <c r="I8743" s="4" t="s">
        <v>9016</v>
      </c>
      <c r="J8743" s="4" t="s">
        <v>9015</v>
      </c>
      <c r="K8743" s="4" t="s">
        <v>9012</v>
      </c>
      <c r="L8743">
        <v>55</v>
      </c>
      <c r="M8743" s="4"/>
      <c r="Q8743" s="4"/>
      <c r="R8743" s="4"/>
    </row>
    <row r="8744" spans="1:18">
      <c r="A8744" s="4" t="s">
        <v>8952</v>
      </c>
      <c r="B8744" s="4" t="s">
        <v>189</v>
      </c>
      <c r="C8744" s="4" t="s">
        <v>177</v>
      </c>
      <c r="D8744" s="4" t="s">
        <v>24</v>
      </c>
      <c r="E8744" s="4" t="s">
        <v>8510</v>
      </c>
      <c r="F8744" s="3"/>
      <c r="G8744" s="3"/>
      <c r="I8744" s="4" t="s">
        <v>9016</v>
      </c>
      <c r="J8744" s="4" t="s">
        <v>9015</v>
      </c>
      <c r="K8744" s="4" t="s">
        <v>9012</v>
      </c>
      <c r="L8744">
        <v>55</v>
      </c>
      <c r="M8744" s="4"/>
      <c r="Q8744" s="4"/>
      <c r="R8744" s="4"/>
    </row>
    <row r="8745" spans="1:18">
      <c r="A8745" s="4" t="s">
        <v>8953</v>
      </c>
      <c r="B8745" s="4" t="s">
        <v>189</v>
      </c>
      <c r="C8745" s="4" t="s">
        <v>177</v>
      </c>
      <c r="D8745" s="4" t="s">
        <v>24</v>
      </c>
      <c r="E8745" s="4" t="s">
        <v>8510</v>
      </c>
      <c r="F8745" s="3"/>
      <c r="G8745" s="3"/>
      <c r="I8745" s="4" t="s">
        <v>9016</v>
      </c>
      <c r="J8745" s="4" t="s">
        <v>9015</v>
      </c>
      <c r="K8745" s="4" t="s">
        <v>9012</v>
      </c>
      <c r="L8745">
        <v>55</v>
      </c>
      <c r="M8745" s="4"/>
      <c r="Q8745" s="4"/>
      <c r="R8745" s="4"/>
    </row>
    <row r="8746" spans="1:18">
      <c r="A8746" s="4" t="s">
        <v>8954</v>
      </c>
      <c r="B8746" s="4" t="s">
        <v>189</v>
      </c>
      <c r="C8746" s="4" t="s">
        <v>192</v>
      </c>
      <c r="D8746" s="4" t="s">
        <v>54</v>
      </c>
      <c r="E8746" s="4" t="s">
        <v>8510</v>
      </c>
      <c r="F8746" s="3"/>
      <c r="G8746" s="3"/>
      <c r="I8746" s="4" t="s">
        <v>9016</v>
      </c>
      <c r="J8746" s="4" t="s">
        <v>9015</v>
      </c>
      <c r="K8746" s="4" t="s">
        <v>9012</v>
      </c>
      <c r="L8746">
        <v>3393</v>
      </c>
      <c r="M8746" s="4" t="s">
        <v>55</v>
      </c>
      <c r="N8746">
        <v>1995</v>
      </c>
      <c r="O8746">
        <v>1825.82</v>
      </c>
      <c r="P8746">
        <v>5595</v>
      </c>
      <c r="Q8746" s="4" t="s">
        <v>23</v>
      </c>
      <c r="R8746" s="4" t="s">
        <v>56</v>
      </c>
    </row>
    <row r="8747" spans="1:18">
      <c r="A8747" s="4" t="s">
        <v>8955</v>
      </c>
      <c r="B8747" s="4" t="s">
        <v>189</v>
      </c>
      <c r="C8747" s="4" t="s">
        <v>192</v>
      </c>
      <c r="D8747" s="4" t="s">
        <v>24</v>
      </c>
      <c r="E8747" s="4" t="s">
        <v>8510</v>
      </c>
      <c r="F8747" s="3"/>
      <c r="G8747" s="3"/>
      <c r="I8747" s="4" t="s">
        <v>9016</v>
      </c>
      <c r="J8747" s="4" t="s">
        <v>9015</v>
      </c>
      <c r="K8747" s="4" t="s">
        <v>9012</v>
      </c>
      <c r="L8747">
        <v>3393</v>
      </c>
      <c r="M8747" s="4"/>
      <c r="Q8747" s="4"/>
      <c r="R8747" s="4"/>
    </row>
    <row r="8748" spans="1:18">
      <c r="A8748" s="4" t="s">
        <v>8956</v>
      </c>
      <c r="B8748" s="4" t="s">
        <v>208</v>
      </c>
      <c r="C8748" s="4" t="s">
        <v>179</v>
      </c>
      <c r="D8748" s="4" t="s">
        <v>47</v>
      </c>
      <c r="E8748" s="4" t="s">
        <v>8510</v>
      </c>
      <c r="F8748" s="3"/>
      <c r="G8748" s="3"/>
      <c r="I8748" s="4" t="s">
        <v>9014</v>
      </c>
      <c r="J8748" s="4" t="s">
        <v>9015</v>
      </c>
      <c r="K8748" s="4" t="s">
        <v>9010</v>
      </c>
      <c r="L8748">
        <v>550</v>
      </c>
      <c r="M8748" s="4" t="s">
        <v>46</v>
      </c>
      <c r="N8748">
        <v>1986</v>
      </c>
      <c r="O8748">
        <v>2403.58</v>
      </c>
      <c r="P8748">
        <v>8801</v>
      </c>
      <c r="Q8748" s="4" t="s">
        <v>23</v>
      </c>
      <c r="R8748" s="4" t="s">
        <v>24</v>
      </c>
    </row>
    <row r="8749" spans="1:18">
      <c r="A8749" s="4" t="s">
        <v>8957</v>
      </c>
      <c r="B8749" s="4" t="s">
        <v>208</v>
      </c>
      <c r="C8749" s="4" t="s">
        <v>179</v>
      </c>
      <c r="D8749" s="4" t="s">
        <v>87</v>
      </c>
      <c r="E8749" s="4" t="s">
        <v>8510</v>
      </c>
      <c r="F8749" s="3"/>
      <c r="G8749" s="3"/>
      <c r="I8749" s="4" t="s">
        <v>9014</v>
      </c>
      <c r="J8749" s="4" t="s">
        <v>9015</v>
      </c>
      <c r="K8749" s="4" t="s">
        <v>9010</v>
      </c>
      <c r="L8749">
        <v>550</v>
      </c>
      <c r="M8749" s="4" t="s">
        <v>26</v>
      </c>
      <c r="N8749">
        <v>2004</v>
      </c>
      <c r="O8749">
        <v>1618.89</v>
      </c>
      <c r="P8749">
        <v>3889</v>
      </c>
      <c r="Q8749" s="4" t="s">
        <v>23</v>
      </c>
      <c r="R8749" s="4" t="s">
        <v>24</v>
      </c>
    </row>
    <row r="8750" spans="1:18">
      <c r="A8750" s="4" t="s">
        <v>8958</v>
      </c>
      <c r="B8750" s="4" t="s">
        <v>208</v>
      </c>
      <c r="C8750" s="4" t="s">
        <v>179</v>
      </c>
      <c r="D8750" s="4" t="s">
        <v>106</v>
      </c>
      <c r="E8750" s="4" t="s">
        <v>8510</v>
      </c>
      <c r="F8750" s="3"/>
      <c r="G8750" s="3"/>
      <c r="I8750" s="4" t="s">
        <v>9014</v>
      </c>
      <c r="J8750" s="4" t="s">
        <v>9015</v>
      </c>
      <c r="K8750" s="4" t="s">
        <v>9010</v>
      </c>
      <c r="L8750">
        <v>550</v>
      </c>
      <c r="M8750" s="4" t="s">
        <v>46</v>
      </c>
      <c r="N8750">
        <v>2012</v>
      </c>
      <c r="O8750">
        <v>45.39</v>
      </c>
      <c r="P8750">
        <v>100</v>
      </c>
      <c r="Q8750" s="4" t="s">
        <v>23</v>
      </c>
      <c r="R8750" s="4" t="s">
        <v>47</v>
      </c>
    </row>
    <row r="8751" spans="1:18">
      <c r="A8751" s="4" t="s">
        <v>8959</v>
      </c>
      <c r="B8751" s="4" t="s">
        <v>208</v>
      </c>
      <c r="C8751" s="4" t="s">
        <v>179</v>
      </c>
      <c r="D8751" s="4" t="s">
        <v>24</v>
      </c>
      <c r="E8751" s="4" t="s">
        <v>8510</v>
      </c>
      <c r="F8751" s="3"/>
      <c r="G8751" s="3"/>
      <c r="I8751" s="4" t="s">
        <v>9014</v>
      </c>
      <c r="J8751" s="4" t="s">
        <v>9015</v>
      </c>
      <c r="K8751" s="4" t="s">
        <v>9010</v>
      </c>
      <c r="L8751">
        <v>550</v>
      </c>
      <c r="M8751" s="4"/>
      <c r="Q8751" s="4"/>
      <c r="R8751" s="4"/>
    </row>
    <row r="8752" spans="1:18">
      <c r="A8752" s="4" t="s">
        <v>8960</v>
      </c>
      <c r="B8752" s="4" t="s">
        <v>208</v>
      </c>
      <c r="C8752" s="4" t="s">
        <v>179</v>
      </c>
      <c r="D8752" s="4" t="s">
        <v>24</v>
      </c>
      <c r="E8752" s="4" t="s">
        <v>8510</v>
      </c>
      <c r="F8752" s="3"/>
      <c r="G8752" s="3"/>
      <c r="I8752" s="4" t="s">
        <v>9014</v>
      </c>
      <c r="J8752" s="4" t="s">
        <v>9015</v>
      </c>
      <c r="K8752" s="4" t="s">
        <v>9010</v>
      </c>
      <c r="L8752">
        <v>550</v>
      </c>
      <c r="M8752" s="4"/>
      <c r="Q8752" s="4"/>
      <c r="R8752" s="4"/>
    </row>
    <row r="8753" spans="1:18">
      <c r="A8753" s="4" t="s">
        <v>8961</v>
      </c>
      <c r="B8753" s="4" t="s">
        <v>208</v>
      </c>
      <c r="C8753" s="4" t="s">
        <v>179</v>
      </c>
      <c r="D8753" s="4" t="s">
        <v>24</v>
      </c>
      <c r="E8753" s="4" t="s">
        <v>8510</v>
      </c>
      <c r="F8753" s="3"/>
      <c r="G8753" s="3"/>
      <c r="I8753" s="4" t="s">
        <v>9014</v>
      </c>
      <c r="J8753" s="4" t="s">
        <v>9015</v>
      </c>
      <c r="K8753" s="4" t="s">
        <v>9010</v>
      </c>
      <c r="L8753">
        <v>550</v>
      </c>
      <c r="M8753" s="4"/>
      <c r="Q8753" s="4"/>
      <c r="R8753" s="4"/>
    </row>
    <row r="8754" spans="1:18">
      <c r="A8754" s="4" t="s">
        <v>8962</v>
      </c>
      <c r="B8754" s="4" t="s">
        <v>208</v>
      </c>
      <c r="C8754" s="4" t="s">
        <v>179</v>
      </c>
      <c r="D8754" s="4" t="s">
        <v>24</v>
      </c>
      <c r="E8754" s="4" t="s">
        <v>8510</v>
      </c>
      <c r="F8754" s="3"/>
      <c r="G8754" s="3"/>
      <c r="I8754" s="4" t="s">
        <v>9014</v>
      </c>
      <c r="J8754" s="4" t="s">
        <v>9015</v>
      </c>
      <c r="K8754" s="4" t="s">
        <v>9010</v>
      </c>
      <c r="L8754">
        <v>550</v>
      </c>
      <c r="M8754" s="4"/>
      <c r="Q8754" s="4"/>
      <c r="R8754" s="4"/>
    </row>
    <row r="8755" spans="1:18">
      <c r="A8755" s="4" t="s">
        <v>8963</v>
      </c>
      <c r="B8755" s="4" t="s">
        <v>208</v>
      </c>
      <c r="C8755" s="4" t="s">
        <v>171</v>
      </c>
      <c r="D8755" s="4" t="s">
        <v>113</v>
      </c>
      <c r="E8755" s="4" t="s">
        <v>8510</v>
      </c>
      <c r="F8755" s="3"/>
      <c r="G8755" s="3"/>
      <c r="I8755" s="4" t="s">
        <v>9014</v>
      </c>
      <c r="J8755" s="4" t="s">
        <v>9015</v>
      </c>
      <c r="K8755" s="4" t="s">
        <v>9010</v>
      </c>
      <c r="L8755">
        <v>1096</v>
      </c>
      <c r="M8755" s="4" t="s">
        <v>33</v>
      </c>
      <c r="N8755">
        <v>2000</v>
      </c>
      <c r="O8755">
        <v>167.89</v>
      </c>
      <c r="P8755">
        <v>493</v>
      </c>
      <c r="Q8755" s="4" t="s">
        <v>114</v>
      </c>
      <c r="R8755" s="4" t="s">
        <v>24</v>
      </c>
    </row>
    <row r="8756" spans="1:18">
      <c r="A8756" s="4" t="s">
        <v>8964</v>
      </c>
      <c r="B8756" s="4" t="s">
        <v>208</v>
      </c>
      <c r="C8756" s="4" t="s">
        <v>171</v>
      </c>
      <c r="D8756" s="4" t="s">
        <v>24</v>
      </c>
      <c r="E8756" s="4" t="s">
        <v>8510</v>
      </c>
      <c r="F8756" s="3"/>
      <c r="G8756" s="3"/>
      <c r="I8756" s="4" t="s">
        <v>9014</v>
      </c>
      <c r="J8756" s="4" t="s">
        <v>9015</v>
      </c>
      <c r="K8756" s="4" t="s">
        <v>9010</v>
      </c>
      <c r="L8756">
        <v>1096</v>
      </c>
      <c r="M8756" s="4"/>
      <c r="Q8756" s="4"/>
      <c r="R8756" s="4"/>
    </row>
    <row r="8757" spans="1:18">
      <c r="A8757" s="4" t="s">
        <v>8965</v>
      </c>
      <c r="B8757" s="4" t="s">
        <v>208</v>
      </c>
      <c r="C8757" s="4" t="s">
        <v>199</v>
      </c>
      <c r="D8757" s="4" t="s">
        <v>24</v>
      </c>
      <c r="E8757" s="4" t="s">
        <v>8510</v>
      </c>
      <c r="F8757" s="3"/>
      <c r="G8757" s="3"/>
      <c r="I8757" s="4" t="s">
        <v>9014</v>
      </c>
      <c r="J8757" s="4" t="s">
        <v>9015</v>
      </c>
      <c r="K8757" s="4" t="s">
        <v>9010</v>
      </c>
      <c r="L8757">
        <v>5482</v>
      </c>
      <c r="M8757" s="4"/>
      <c r="Q8757" s="4"/>
      <c r="R8757" s="4"/>
    </row>
    <row r="8758" spans="1:18">
      <c r="A8758" s="4" t="s">
        <v>8966</v>
      </c>
      <c r="B8758" s="4" t="s">
        <v>208</v>
      </c>
      <c r="C8758" s="4" t="s">
        <v>199</v>
      </c>
      <c r="D8758" s="4" t="s">
        <v>24</v>
      </c>
      <c r="E8758" s="4" t="s">
        <v>8510</v>
      </c>
      <c r="F8758" s="3"/>
      <c r="G8758" s="3"/>
      <c r="I8758" s="4" t="s">
        <v>9014</v>
      </c>
      <c r="J8758" s="4" t="s">
        <v>9015</v>
      </c>
      <c r="K8758" s="4" t="s">
        <v>9010</v>
      </c>
      <c r="L8758">
        <v>5482</v>
      </c>
      <c r="M8758" s="4"/>
      <c r="Q8758" s="4"/>
      <c r="R8758" s="4"/>
    </row>
    <row r="8759" spans="1:18">
      <c r="A8759" s="4" t="s">
        <v>8967</v>
      </c>
      <c r="B8759" s="4" t="s">
        <v>208</v>
      </c>
      <c r="C8759" s="4" t="s">
        <v>177</v>
      </c>
      <c r="D8759" s="4" t="s">
        <v>32</v>
      </c>
      <c r="E8759" s="4" t="s">
        <v>8510</v>
      </c>
      <c r="F8759" s="3"/>
      <c r="G8759" s="3"/>
      <c r="I8759" s="4" t="s">
        <v>9014</v>
      </c>
      <c r="J8759" s="4" t="s">
        <v>9015</v>
      </c>
      <c r="K8759" s="4" t="s">
        <v>9012</v>
      </c>
      <c r="L8759">
        <v>55</v>
      </c>
      <c r="M8759" s="4" t="s">
        <v>33</v>
      </c>
      <c r="N8759">
        <v>2009</v>
      </c>
      <c r="O8759">
        <v>497.11</v>
      </c>
      <c r="P8759">
        <v>1588</v>
      </c>
      <c r="Q8759" s="4" t="s">
        <v>23</v>
      </c>
      <c r="R8759" s="4" t="s">
        <v>24</v>
      </c>
    </row>
    <row r="8760" spans="1:18">
      <c r="A8760" s="4" t="s">
        <v>8968</v>
      </c>
      <c r="B8760" s="4" t="s">
        <v>208</v>
      </c>
      <c r="C8760" s="4" t="s">
        <v>177</v>
      </c>
      <c r="D8760" s="4" t="s">
        <v>49</v>
      </c>
      <c r="E8760" s="4" t="s">
        <v>8510</v>
      </c>
      <c r="F8760" s="3"/>
      <c r="G8760" s="3"/>
      <c r="I8760" s="4" t="s">
        <v>9014</v>
      </c>
      <c r="J8760" s="4" t="s">
        <v>9015</v>
      </c>
      <c r="K8760" s="4" t="s">
        <v>9012</v>
      </c>
      <c r="L8760">
        <v>55</v>
      </c>
      <c r="M8760" s="4" t="s">
        <v>9322</v>
      </c>
      <c r="N8760">
        <v>2010</v>
      </c>
      <c r="O8760">
        <v>587.72</v>
      </c>
      <c r="P8760">
        <v>1501</v>
      </c>
      <c r="Q8760" s="4" t="s">
        <v>23</v>
      </c>
      <c r="R8760" s="4" t="s">
        <v>24</v>
      </c>
    </row>
    <row r="8761" spans="1:18">
      <c r="A8761" s="4" t="s">
        <v>8969</v>
      </c>
      <c r="B8761" s="4" t="s">
        <v>208</v>
      </c>
      <c r="C8761" s="4" t="s">
        <v>177</v>
      </c>
      <c r="D8761" s="4" t="s">
        <v>62</v>
      </c>
      <c r="E8761" s="4" t="s">
        <v>8510</v>
      </c>
      <c r="F8761" s="3"/>
      <c r="G8761" s="3"/>
      <c r="I8761" s="4" t="s">
        <v>9014</v>
      </c>
      <c r="J8761" s="4" t="s">
        <v>9015</v>
      </c>
      <c r="K8761" s="4" t="s">
        <v>9012</v>
      </c>
      <c r="L8761">
        <v>55</v>
      </c>
      <c r="M8761" s="4" t="s">
        <v>58</v>
      </c>
      <c r="N8761">
        <v>2008</v>
      </c>
      <c r="O8761">
        <v>52.5</v>
      </c>
      <c r="P8761">
        <v>165</v>
      </c>
      <c r="Q8761" s="4" t="s">
        <v>23</v>
      </c>
      <c r="R8761" s="4" t="s">
        <v>24</v>
      </c>
    </row>
    <row r="8762" spans="1:18">
      <c r="A8762" s="4" t="s">
        <v>8970</v>
      </c>
      <c r="B8762" s="4" t="s">
        <v>208</v>
      </c>
      <c r="C8762" s="4" t="s">
        <v>177</v>
      </c>
      <c r="D8762" s="4" t="s">
        <v>71</v>
      </c>
      <c r="E8762" s="4" t="s">
        <v>8510</v>
      </c>
      <c r="F8762" s="3"/>
      <c r="G8762" s="3"/>
      <c r="I8762" s="4" t="s">
        <v>9014</v>
      </c>
      <c r="J8762" s="4" t="s">
        <v>9015</v>
      </c>
      <c r="K8762" s="4" t="s">
        <v>9012</v>
      </c>
      <c r="L8762">
        <v>55</v>
      </c>
      <c r="M8762" s="4" t="s">
        <v>46</v>
      </c>
      <c r="N8762">
        <v>2000</v>
      </c>
      <c r="O8762">
        <v>2952.73</v>
      </c>
      <c r="P8762">
        <v>5107</v>
      </c>
      <c r="Q8762" s="4" t="s">
        <v>23</v>
      </c>
      <c r="R8762" s="4" t="s">
        <v>24</v>
      </c>
    </row>
    <row r="8763" spans="1:18">
      <c r="A8763" s="4" t="s">
        <v>8971</v>
      </c>
      <c r="B8763" s="4" t="s">
        <v>208</v>
      </c>
      <c r="C8763" s="4" t="s">
        <v>177</v>
      </c>
      <c r="D8763" s="4" t="s">
        <v>85</v>
      </c>
      <c r="E8763" s="4" t="s">
        <v>8510</v>
      </c>
      <c r="F8763" s="3"/>
      <c r="G8763" s="3"/>
      <c r="I8763" s="4" t="s">
        <v>9014</v>
      </c>
      <c r="J8763" s="4" t="s">
        <v>9015</v>
      </c>
      <c r="K8763" s="4" t="s">
        <v>9012</v>
      </c>
      <c r="L8763">
        <v>55</v>
      </c>
      <c r="M8763" s="4" t="s">
        <v>46</v>
      </c>
      <c r="N8763">
        <v>1985</v>
      </c>
      <c r="O8763">
        <v>375.43</v>
      </c>
      <c r="P8763">
        <v>1190</v>
      </c>
      <c r="Q8763" s="4" t="s">
        <v>23</v>
      </c>
      <c r="R8763" s="4" t="s">
        <v>24</v>
      </c>
    </row>
    <row r="8764" spans="1:18">
      <c r="A8764" s="4" t="s">
        <v>8972</v>
      </c>
      <c r="B8764" s="4" t="s">
        <v>208</v>
      </c>
      <c r="C8764" s="4" t="s">
        <v>177</v>
      </c>
      <c r="D8764" s="4" t="s">
        <v>96</v>
      </c>
      <c r="E8764" s="4" t="s">
        <v>8510</v>
      </c>
      <c r="F8764" s="3"/>
      <c r="G8764" s="3"/>
      <c r="I8764" s="4" t="s">
        <v>9014</v>
      </c>
      <c r="J8764" s="4" t="s">
        <v>9015</v>
      </c>
      <c r="K8764" s="4" t="s">
        <v>9012</v>
      </c>
      <c r="L8764">
        <v>55</v>
      </c>
      <c r="M8764" s="4" t="s">
        <v>58</v>
      </c>
      <c r="N8764">
        <v>1994</v>
      </c>
      <c r="O8764">
        <v>355.23</v>
      </c>
      <c r="P8764">
        <v>853</v>
      </c>
      <c r="Q8764" s="4" t="s">
        <v>23</v>
      </c>
      <c r="R8764" s="4" t="s">
        <v>24</v>
      </c>
    </row>
    <row r="8765" spans="1:18">
      <c r="A8765" s="4" t="s">
        <v>8973</v>
      </c>
      <c r="B8765" s="4" t="s">
        <v>208</v>
      </c>
      <c r="C8765" s="4" t="s">
        <v>177</v>
      </c>
      <c r="D8765" s="4" t="s">
        <v>104</v>
      </c>
      <c r="E8765" s="4" t="s">
        <v>8510</v>
      </c>
      <c r="F8765" s="3"/>
      <c r="G8765" s="3"/>
      <c r="I8765" s="4" t="s">
        <v>9014</v>
      </c>
      <c r="J8765" s="4" t="s">
        <v>9015</v>
      </c>
      <c r="K8765" s="4" t="s">
        <v>9012</v>
      </c>
      <c r="L8765">
        <v>55</v>
      </c>
      <c r="M8765" s="4" t="s">
        <v>9322</v>
      </c>
      <c r="N8765">
        <v>1983</v>
      </c>
      <c r="O8765">
        <v>1008.06</v>
      </c>
      <c r="P8765">
        <v>1238</v>
      </c>
      <c r="Q8765" s="4" t="s">
        <v>23</v>
      </c>
      <c r="R8765" s="4" t="s">
        <v>24</v>
      </c>
    </row>
    <row r="8766" spans="1:18">
      <c r="A8766" s="4" t="s">
        <v>8974</v>
      </c>
      <c r="B8766" s="4" t="s">
        <v>208</v>
      </c>
      <c r="C8766" s="4" t="s">
        <v>177</v>
      </c>
      <c r="D8766" s="4" t="s">
        <v>24</v>
      </c>
      <c r="E8766" s="4" t="s">
        <v>8510</v>
      </c>
      <c r="F8766" s="3"/>
      <c r="G8766" s="3"/>
      <c r="I8766" s="4" t="s">
        <v>9014</v>
      </c>
      <c r="J8766" s="4" t="s">
        <v>9015</v>
      </c>
      <c r="K8766" s="4" t="s">
        <v>9012</v>
      </c>
      <c r="L8766">
        <v>55</v>
      </c>
      <c r="M8766" s="4"/>
      <c r="Q8766" s="4"/>
      <c r="R8766" s="4"/>
    </row>
    <row r="8767" spans="1:18">
      <c r="A8767" s="4" t="s">
        <v>8975</v>
      </c>
      <c r="B8767" s="4" t="s">
        <v>208</v>
      </c>
      <c r="C8767" s="4" t="s">
        <v>177</v>
      </c>
      <c r="D8767" s="4" t="s">
        <v>24</v>
      </c>
      <c r="E8767" s="4" t="s">
        <v>8510</v>
      </c>
      <c r="F8767" s="3"/>
      <c r="G8767" s="3"/>
      <c r="I8767" s="4" t="s">
        <v>9014</v>
      </c>
      <c r="J8767" s="4" t="s">
        <v>9015</v>
      </c>
      <c r="K8767" s="4" t="s">
        <v>9012</v>
      </c>
      <c r="L8767">
        <v>55</v>
      </c>
      <c r="M8767" s="4"/>
      <c r="Q8767" s="4"/>
      <c r="R8767" s="4"/>
    </row>
    <row r="8768" spans="1:18">
      <c r="A8768" s="4" t="s">
        <v>8976</v>
      </c>
      <c r="B8768" s="4" t="s">
        <v>208</v>
      </c>
      <c r="C8768" s="4" t="s">
        <v>177</v>
      </c>
      <c r="D8768" s="4" t="s">
        <v>24</v>
      </c>
      <c r="E8768" s="4" t="s">
        <v>8510</v>
      </c>
      <c r="F8768" s="3"/>
      <c r="G8768" s="3"/>
      <c r="I8768" s="4" t="s">
        <v>9014</v>
      </c>
      <c r="J8768" s="4" t="s">
        <v>9015</v>
      </c>
      <c r="K8768" s="4" t="s">
        <v>9012</v>
      </c>
      <c r="L8768">
        <v>55</v>
      </c>
      <c r="M8768" s="4"/>
      <c r="Q8768" s="4"/>
      <c r="R8768" s="4"/>
    </row>
    <row r="8769" spans="1:18">
      <c r="A8769" s="4" t="s">
        <v>8977</v>
      </c>
      <c r="B8769" s="4" t="s">
        <v>208</v>
      </c>
      <c r="C8769" s="4" t="s">
        <v>177</v>
      </c>
      <c r="D8769" s="4" t="s">
        <v>24</v>
      </c>
      <c r="E8769" s="4" t="s">
        <v>8510</v>
      </c>
      <c r="F8769" s="3"/>
      <c r="G8769" s="3"/>
      <c r="I8769" s="4" t="s">
        <v>9014</v>
      </c>
      <c r="J8769" s="4" t="s">
        <v>9015</v>
      </c>
      <c r="K8769" s="4" t="s">
        <v>9012</v>
      </c>
      <c r="L8769">
        <v>55</v>
      </c>
      <c r="M8769" s="4"/>
      <c r="Q8769" s="4"/>
      <c r="R8769" s="4"/>
    </row>
    <row r="8770" spans="1:18">
      <c r="A8770" s="4" t="s">
        <v>8978</v>
      </c>
      <c r="B8770" s="4" t="s">
        <v>208</v>
      </c>
      <c r="C8770" s="4" t="s">
        <v>177</v>
      </c>
      <c r="D8770" s="4" t="s">
        <v>24</v>
      </c>
      <c r="E8770" s="4" t="s">
        <v>8510</v>
      </c>
      <c r="F8770" s="3"/>
      <c r="G8770" s="3"/>
      <c r="I8770" s="4" t="s">
        <v>9014</v>
      </c>
      <c r="J8770" s="4" t="s">
        <v>9015</v>
      </c>
      <c r="K8770" s="4" t="s">
        <v>9012</v>
      </c>
      <c r="L8770">
        <v>55</v>
      </c>
      <c r="M8770" s="4"/>
      <c r="Q8770" s="4"/>
      <c r="R8770" s="4"/>
    </row>
    <row r="8771" spans="1:18">
      <c r="A8771" s="4" t="s">
        <v>8979</v>
      </c>
      <c r="B8771" s="4" t="s">
        <v>208</v>
      </c>
      <c r="C8771" s="4" t="s">
        <v>177</v>
      </c>
      <c r="D8771" s="4" t="s">
        <v>24</v>
      </c>
      <c r="E8771" s="4" t="s">
        <v>8510</v>
      </c>
      <c r="F8771" s="3"/>
      <c r="G8771" s="3"/>
      <c r="I8771" s="4" t="s">
        <v>9014</v>
      </c>
      <c r="J8771" s="4" t="s">
        <v>9015</v>
      </c>
      <c r="K8771" s="4" t="s">
        <v>9012</v>
      </c>
      <c r="L8771">
        <v>55</v>
      </c>
      <c r="M8771" s="4"/>
      <c r="Q8771" s="4"/>
      <c r="R8771" s="4"/>
    </row>
    <row r="8772" spans="1:18">
      <c r="A8772" s="4" t="s">
        <v>8980</v>
      </c>
      <c r="B8772" s="4" t="s">
        <v>208</v>
      </c>
      <c r="C8772" s="4" t="s">
        <v>177</v>
      </c>
      <c r="D8772" s="4" t="s">
        <v>24</v>
      </c>
      <c r="E8772" s="4" t="s">
        <v>8510</v>
      </c>
      <c r="F8772" s="3"/>
      <c r="G8772" s="3"/>
      <c r="I8772" s="4" t="s">
        <v>9014</v>
      </c>
      <c r="J8772" s="4" t="s">
        <v>9015</v>
      </c>
      <c r="K8772" s="4" t="s">
        <v>9012</v>
      </c>
      <c r="L8772">
        <v>55</v>
      </c>
      <c r="M8772" s="4"/>
      <c r="Q8772" s="4"/>
      <c r="R8772" s="4"/>
    </row>
    <row r="8773" spans="1:18">
      <c r="A8773" s="4" t="s">
        <v>8981</v>
      </c>
      <c r="B8773" s="4" t="s">
        <v>208</v>
      </c>
      <c r="C8773" s="4" t="s">
        <v>177</v>
      </c>
      <c r="D8773" s="4" t="s">
        <v>24</v>
      </c>
      <c r="E8773" s="4" t="s">
        <v>8510</v>
      </c>
      <c r="F8773" s="3"/>
      <c r="G8773" s="3"/>
      <c r="I8773" s="4" t="s">
        <v>9014</v>
      </c>
      <c r="J8773" s="4" t="s">
        <v>9015</v>
      </c>
      <c r="K8773" s="4" t="s">
        <v>9012</v>
      </c>
      <c r="L8773">
        <v>55</v>
      </c>
      <c r="M8773" s="4"/>
      <c r="Q8773" s="4"/>
      <c r="R8773" s="4"/>
    </row>
    <row r="8774" spans="1:18">
      <c r="A8774" s="4" t="s">
        <v>8982</v>
      </c>
      <c r="B8774" s="4" t="s">
        <v>208</v>
      </c>
      <c r="C8774" s="4" t="s">
        <v>177</v>
      </c>
      <c r="D8774" s="4" t="s">
        <v>24</v>
      </c>
      <c r="E8774" s="4" t="s">
        <v>8510</v>
      </c>
      <c r="F8774" s="3"/>
      <c r="G8774" s="3"/>
      <c r="I8774" s="4" t="s">
        <v>9014</v>
      </c>
      <c r="J8774" s="4" t="s">
        <v>9015</v>
      </c>
      <c r="K8774" s="4" t="s">
        <v>9012</v>
      </c>
      <c r="L8774">
        <v>55</v>
      </c>
      <c r="M8774" s="4"/>
      <c r="Q8774" s="4"/>
      <c r="R8774" s="4"/>
    </row>
    <row r="8775" spans="1:18">
      <c r="A8775" s="4" t="s">
        <v>8983</v>
      </c>
      <c r="B8775" s="4" t="s">
        <v>208</v>
      </c>
      <c r="C8775" s="4" t="s">
        <v>177</v>
      </c>
      <c r="D8775" s="4" t="s">
        <v>24</v>
      </c>
      <c r="E8775" s="4" t="s">
        <v>8510</v>
      </c>
      <c r="F8775" s="3"/>
      <c r="G8775" s="3"/>
      <c r="I8775" s="4" t="s">
        <v>9014</v>
      </c>
      <c r="J8775" s="4" t="s">
        <v>9015</v>
      </c>
      <c r="K8775" s="4" t="s">
        <v>9012</v>
      </c>
      <c r="L8775">
        <v>55</v>
      </c>
      <c r="M8775" s="4"/>
      <c r="Q8775" s="4"/>
      <c r="R8775" s="4"/>
    </row>
    <row r="8776" spans="1:18">
      <c r="A8776" s="4" t="s">
        <v>8984</v>
      </c>
      <c r="B8776" s="4" t="s">
        <v>208</v>
      </c>
      <c r="C8776" s="4" t="s">
        <v>177</v>
      </c>
      <c r="D8776" s="4" t="s">
        <v>24</v>
      </c>
      <c r="E8776" s="4" t="s">
        <v>8510</v>
      </c>
      <c r="F8776" s="3"/>
      <c r="G8776" s="3"/>
      <c r="I8776" s="4" t="s">
        <v>9014</v>
      </c>
      <c r="J8776" s="4" t="s">
        <v>9015</v>
      </c>
      <c r="K8776" s="4" t="s">
        <v>9012</v>
      </c>
      <c r="L8776">
        <v>55</v>
      </c>
      <c r="M8776" s="4"/>
      <c r="Q8776" s="4"/>
      <c r="R8776" s="4"/>
    </row>
    <row r="8777" spans="1:18">
      <c r="A8777" s="4" t="s">
        <v>8985</v>
      </c>
      <c r="B8777" s="4" t="s">
        <v>208</v>
      </c>
      <c r="C8777" s="4" t="s">
        <v>177</v>
      </c>
      <c r="D8777" s="4" t="s">
        <v>24</v>
      </c>
      <c r="E8777" s="4" t="s">
        <v>8510</v>
      </c>
      <c r="F8777" s="3"/>
      <c r="G8777" s="3"/>
      <c r="I8777" s="4" t="s">
        <v>9014</v>
      </c>
      <c r="J8777" s="4" t="s">
        <v>9015</v>
      </c>
      <c r="K8777" s="4" t="s">
        <v>9012</v>
      </c>
      <c r="L8777">
        <v>55</v>
      </c>
      <c r="M8777" s="4"/>
      <c r="Q8777" s="4"/>
      <c r="R8777" s="4"/>
    </row>
    <row r="8778" spans="1:18">
      <c r="A8778" s="4" t="s">
        <v>8986</v>
      </c>
      <c r="B8778" s="4" t="s">
        <v>208</v>
      </c>
      <c r="C8778" s="4" t="s">
        <v>177</v>
      </c>
      <c r="D8778" s="4" t="s">
        <v>24</v>
      </c>
      <c r="E8778" s="4" t="s">
        <v>8510</v>
      </c>
      <c r="F8778" s="3"/>
      <c r="G8778" s="3"/>
      <c r="I8778" s="4" t="s">
        <v>9014</v>
      </c>
      <c r="J8778" s="4" t="s">
        <v>9015</v>
      </c>
      <c r="K8778" s="4" t="s">
        <v>9012</v>
      </c>
      <c r="L8778">
        <v>55</v>
      </c>
      <c r="M8778" s="4"/>
      <c r="Q8778" s="4"/>
      <c r="R8778" s="4"/>
    </row>
    <row r="8779" spans="1:18">
      <c r="A8779" s="4" t="s">
        <v>8987</v>
      </c>
      <c r="B8779" s="4" t="s">
        <v>208</v>
      </c>
      <c r="C8779" s="4" t="s">
        <v>177</v>
      </c>
      <c r="D8779" s="4" t="s">
        <v>24</v>
      </c>
      <c r="E8779" s="4" t="s">
        <v>8510</v>
      </c>
      <c r="F8779" s="3"/>
      <c r="G8779" s="3"/>
      <c r="I8779" s="4" t="s">
        <v>9014</v>
      </c>
      <c r="J8779" s="4" t="s">
        <v>9015</v>
      </c>
      <c r="K8779" s="4" t="s">
        <v>9012</v>
      </c>
      <c r="L8779">
        <v>55</v>
      </c>
      <c r="M8779" s="4"/>
      <c r="Q8779" s="4"/>
      <c r="R8779" s="4"/>
    </row>
    <row r="8780" spans="1:18">
      <c r="A8780" s="4" t="s">
        <v>8988</v>
      </c>
      <c r="B8780" s="4" t="s">
        <v>208</v>
      </c>
      <c r="C8780" s="4" t="s">
        <v>177</v>
      </c>
      <c r="D8780" s="4" t="s">
        <v>24</v>
      </c>
      <c r="E8780" s="4" t="s">
        <v>8510</v>
      </c>
      <c r="F8780" s="3"/>
      <c r="G8780" s="3"/>
      <c r="I8780" s="4" t="s">
        <v>9014</v>
      </c>
      <c r="J8780" s="4" t="s">
        <v>9015</v>
      </c>
      <c r="K8780" s="4" t="s">
        <v>9012</v>
      </c>
      <c r="L8780">
        <v>55</v>
      </c>
      <c r="M8780" s="4"/>
      <c r="Q8780" s="4"/>
      <c r="R8780" s="4"/>
    </row>
    <row r="8781" spans="1:18">
      <c r="A8781" s="4" t="s">
        <v>8989</v>
      </c>
      <c r="B8781" s="4" t="s">
        <v>208</v>
      </c>
      <c r="C8781" s="4" t="s">
        <v>177</v>
      </c>
      <c r="D8781" s="4" t="s">
        <v>24</v>
      </c>
      <c r="E8781" s="4" t="s">
        <v>8510</v>
      </c>
      <c r="F8781" s="3"/>
      <c r="G8781" s="3"/>
      <c r="I8781" s="4" t="s">
        <v>9014</v>
      </c>
      <c r="J8781" s="4" t="s">
        <v>9015</v>
      </c>
      <c r="K8781" s="4" t="s">
        <v>9012</v>
      </c>
      <c r="L8781">
        <v>55</v>
      </c>
      <c r="M8781" s="4"/>
      <c r="Q8781" s="4"/>
      <c r="R8781" s="4"/>
    </row>
    <row r="8782" spans="1:18">
      <c r="A8782" s="4" t="s">
        <v>8990</v>
      </c>
      <c r="B8782" s="4" t="s">
        <v>208</v>
      </c>
      <c r="C8782" s="4" t="s">
        <v>177</v>
      </c>
      <c r="D8782" s="4" t="s">
        <v>24</v>
      </c>
      <c r="E8782" s="4" t="s">
        <v>8510</v>
      </c>
      <c r="F8782" s="3"/>
      <c r="G8782" s="3"/>
      <c r="I8782" s="4" t="s">
        <v>9014</v>
      </c>
      <c r="J8782" s="4" t="s">
        <v>9015</v>
      </c>
      <c r="K8782" s="4" t="s">
        <v>9012</v>
      </c>
      <c r="L8782">
        <v>55</v>
      </c>
      <c r="M8782" s="4"/>
      <c r="Q8782" s="4"/>
      <c r="R8782" s="4"/>
    </row>
    <row r="8783" spans="1:18">
      <c r="A8783" s="4" t="s">
        <v>8991</v>
      </c>
      <c r="B8783" s="4" t="s">
        <v>208</v>
      </c>
      <c r="C8783" s="4" t="s">
        <v>177</v>
      </c>
      <c r="D8783" s="4" t="s">
        <v>24</v>
      </c>
      <c r="E8783" s="4" t="s">
        <v>8510</v>
      </c>
      <c r="F8783" s="3"/>
      <c r="G8783" s="3"/>
      <c r="I8783" s="4" t="s">
        <v>9014</v>
      </c>
      <c r="J8783" s="4" t="s">
        <v>9015</v>
      </c>
      <c r="K8783" s="4" t="s">
        <v>9012</v>
      </c>
      <c r="L8783">
        <v>55</v>
      </c>
      <c r="M8783" s="4"/>
      <c r="Q8783" s="4"/>
      <c r="R8783" s="4"/>
    </row>
    <row r="8784" spans="1:18">
      <c r="A8784" s="4" t="s">
        <v>8992</v>
      </c>
      <c r="B8784" s="4" t="s">
        <v>208</v>
      </c>
      <c r="C8784" s="4" t="s">
        <v>177</v>
      </c>
      <c r="D8784" s="4" t="s">
        <v>24</v>
      </c>
      <c r="E8784" s="4" t="s">
        <v>8510</v>
      </c>
      <c r="F8784" s="3"/>
      <c r="G8784" s="3"/>
      <c r="I8784" s="4" t="s">
        <v>9014</v>
      </c>
      <c r="J8784" s="4" t="s">
        <v>9015</v>
      </c>
      <c r="K8784" s="4" t="s">
        <v>9012</v>
      </c>
      <c r="L8784">
        <v>55</v>
      </c>
      <c r="M8784" s="4"/>
      <c r="Q8784" s="4"/>
      <c r="R8784" s="4"/>
    </row>
    <row r="8785" spans="1:18">
      <c r="A8785" s="4" t="s">
        <v>8993</v>
      </c>
      <c r="B8785" s="4" t="s">
        <v>208</v>
      </c>
      <c r="C8785" s="4" t="s">
        <v>177</v>
      </c>
      <c r="D8785" s="4" t="s">
        <v>24</v>
      </c>
      <c r="E8785" s="4" t="s">
        <v>8510</v>
      </c>
      <c r="F8785" s="3"/>
      <c r="G8785" s="3"/>
      <c r="I8785" s="4" t="s">
        <v>9014</v>
      </c>
      <c r="J8785" s="4" t="s">
        <v>9015</v>
      </c>
      <c r="K8785" s="4" t="s">
        <v>9012</v>
      </c>
      <c r="L8785">
        <v>55</v>
      </c>
      <c r="M8785" s="4"/>
      <c r="Q8785" s="4"/>
      <c r="R8785" s="4"/>
    </row>
    <row r="8786" spans="1:18">
      <c r="A8786" s="4" t="s">
        <v>8994</v>
      </c>
      <c r="B8786" s="4" t="s">
        <v>208</v>
      </c>
      <c r="C8786" s="4" t="s">
        <v>177</v>
      </c>
      <c r="D8786" s="4" t="s">
        <v>24</v>
      </c>
      <c r="E8786" s="4" t="s">
        <v>8510</v>
      </c>
      <c r="F8786" s="3"/>
      <c r="G8786" s="3"/>
      <c r="I8786" s="4" t="s">
        <v>9014</v>
      </c>
      <c r="J8786" s="4" t="s">
        <v>9015</v>
      </c>
      <c r="K8786" s="4" t="s">
        <v>9012</v>
      </c>
      <c r="L8786">
        <v>55</v>
      </c>
      <c r="M8786" s="4"/>
      <c r="Q8786" s="4"/>
      <c r="R8786" s="4"/>
    </row>
    <row r="8787" spans="1:18">
      <c r="A8787" s="4" t="s">
        <v>8995</v>
      </c>
      <c r="B8787" s="4" t="s">
        <v>208</v>
      </c>
      <c r="C8787" s="4" t="s">
        <v>177</v>
      </c>
      <c r="D8787" s="4" t="s">
        <v>24</v>
      </c>
      <c r="E8787" s="4" t="s">
        <v>8510</v>
      </c>
      <c r="F8787" s="3"/>
      <c r="G8787" s="3"/>
      <c r="I8787" s="4" t="s">
        <v>9014</v>
      </c>
      <c r="J8787" s="4" t="s">
        <v>9015</v>
      </c>
      <c r="K8787" s="4" t="s">
        <v>9012</v>
      </c>
      <c r="L8787">
        <v>55</v>
      </c>
      <c r="M8787" s="4"/>
      <c r="Q8787" s="4"/>
      <c r="R8787" s="4"/>
    </row>
    <row r="8788" spans="1:18">
      <c r="A8788" s="4" t="s">
        <v>8996</v>
      </c>
      <c r="B8788" s="4" t="s">
        <v>208</v>
      </c>
      <c r="C8788" s="4" t="s">
        <v>177</v>
      </c>
      <c r="D8788" s="4" t="s">
        <v>24</v>
      </c>
      <c r="E8788" s="4" t="s">
        <v>8510</v>
      </c>
      <c r="F8788" s="3"/>
      <c r="G8788" s="3"/>
      <c r="I8788" s="4" t="s">
        <v>9014</v>
      </c>
      <c r="J8788" s="4" t="s">
        <v>9015</v>
      </c>
      <c r="K8788" s="4" t="s">
        <v>9012</v>
      </c>
      <c r="L8788">
        <v>55</v>
      </c>
      <c r="M8788" s="4"/>
      <c r="Q8788" s="4"/>
      <c r="R8788" s="4"/>
    </row>
    <row r="8789" spans="1:18">
      <c r="A8789" s="4" t="s">
        <v>8997</v>
      </c>
      <c r="B8789" s="4" t="s">
        <v>208</v>
      </c>
      <c r="C8789" s="4" t="s">
        <v>177</v>
      </c>
      <c r="D8789" s="4" t="s">
        <v>24</v>
      </c>
      <c r="E8789" s="4" t="s">
        <v>8510</v>
      </c>
      <c r="F8789" s="3"/>
      <c r="G8789" s="3"/>
      <c r="I8789" s="4" t="s">
        <v>9014</v>
      </c>
      <c r="J8789" s="4" t="s">
        <v>9015</v>
      </c>
      <c r="K8789" s="4" t="s">
        <v>9012</v>
      </c>
      <c r="L8789">
        <v>55</v>
      </c>
      <c r="M8789" s="4"/>
      <c r="Q8789" s="4"/>
      <c r="R8789" s="4"/>
    </row>
    <row r="8790" spans="1:18">
      <c r="A8790" s="4" t="s">
        <v>8998</v>
      </c>
      <c r="B8790" s="4" t="s">
        <v>208</v>
      </c>
      <c r="C8790" s="4" t="s">
        <v>177</v>
      </c>
      <c r="D8790" s="4" t="s">
        <v>24</v>
      </c>
      <c r="E8790" s="4" t="s">
        <v>8510</v>
      </c>
      <c r="F8790" s="3"/>
      <c r="G8790" s="3"/>
      <c r="I8790" s="4" t="s">
        <v>9014</v>
      </c>
      <c r="J8790" s="4" t="s">
        <v>9015</v>
      </c>
      <c r="K8790" s="4" t="s">
        <v>9012</v>
      </c>
      <c r="L8790">
        <v>55</v>
      </c>
      <c r="M8790" s="4"/>
      <c r="Q8790" s="4"/>
      <c r="R8790" s="4"/>
    </row>
    <row r="8791" spans="1:18">
      <c r="A8791" s="4" t="s">
        <v>8999</v>
      </c>
      <c r="B8791" s="4" t="s">
        <v>208</v>
      </c>
      <c r="C8791" s="4" t="s">
        <v>177</v>
      </c>
      <c r="D8791" s="4" t="s">
        <v>24</v>
      </c>
      <c r="E8791" s="4" t="s">
        <v>8510</v>
      </c>
      <c r="F8791" s="3"/>
      <c r="G8791" s="3"/>
      <c r="I8791" s="4" t="s">
        <v>9014</v>
      </c>
      <c r="J8791" s="4" t="s">
        <v>9015</v>
      </c>
      <c r="K8791" s="4" t="s">
        <v>9012</v>
      </c>
      <c r="L8791">
        <v>55</v>
      </c>
      <c r="M8791" s="4"/>
      <c r="Q8791" s="4"/>
      <c r="R8791" s="4"/>
    </row>
    <row r="8792" spans="1:18">
      <c r="A8792" s="4" t="s">
        <v>9000</v>
      </c>
      <c r="B8792" s="4" t="s">
        <v>208</v>
      </c>
      <c r="C8792" s="4" t="s">
        <v>192</v>
      </c>
      <c r="D8792" s="4" t="s">
        <v>63</v>
      </c>
      <c r="E8792" s="4" t="s">
        <v>8510</v>
      </c>
      <c r="F8792" s="3"/>
      <c r="G8792" s="3"/>
      <c r="I8792" s="4" t="s">
        <v>9014</v>
      </c>
      <c r="J8792" s="4" t="s">
        <v>9015</v>
      </c>
      <c r="K8792" s="4" t="s">
        <v>9012</v>
      </c>
      <c r="L8792">
        <v>3393</v>
      </c>
      <c r="M8792" s="4" t="s">
        <v>33</v>
      </c>
      <c r="N8792">
        <v>1995</v>
      </c>
      <c r="O8792">
        <v>5158.71</v>
      </c>
      <c r="P8792">
        <v>17479</v>
      </c>
      <c r="Q8792" s="4" t="s">
        <v>64</v>
      </c>
      <c r="R8792" s="4" t="s">
        <v>24</v>
      </c>
    </row>
    <row r="8793" spans="1:18">
      <c r="A8793" s="4" t="s">
        <v>9001</v>
      </c>
      <c r="B8793" s="4" t="s">
        <v>208</v>
      </c>
      <c r="C8793" s="4" t="s">
        <v>192</v>
      </c>
      <c r="D8793" s="4" t="s">
        <v>107</v>
      </c>
      <c r="E8793" s="4" t="s">
        <v>8510</v>
      </c>
      <c r="F8793" s="3"/>
      <c r="G8793" s="3"/>
      <c r="I8793" s="4" t="s">
        <v>9014</v>
      </c>
      <c r="J8793" s="4" t="s">
        <v>9015</v>
      </c>
      <c r="K8793" s="4" t="s">
        <v>9012</v>
      </c>
      <c r="L8793">
        <v>3393</v>
      </c>
      <c r="M8793" s="4" t="s">
        <v>26</v>
      </c>
      <c r="N8793">
        <v>1994</v>
      </c>
      <c r="O8793">
        <v>2818.38</v>
      </c>
      <c r="P8793">
        <v>6290</v>
      </c>
      <c r="Q8793" s="4" t="s">
        <v>23</v>
      </c>
      <c r="R8793" s="4" t="s">
        <v>24</v>
      </c>
    </row>
    <row r="8794" spans="1:18">
      <c r="A8794" s="4" t="s">
        <v>9002</v>
      </c>
      <c r="B8794" s="4" t="s">
        <v>208</v>
      </c>
      <c r="C8794" s="4" t="s">
        <v>192</v>
      </c>
      <c r="D8794" s="4" t="s">
        <v>24</v>
      </c>
      <c r="E8794" s="4" t="s">
        <v>8510</v>
      </c>
      <c r="F8794" s="3"/>
      <c r="G8794" s="3"/>
      <c r="I8794" s="4" t="s">
        <v>9014</v>
      </c>
      <c r="J8794" s="4" t="s">
        <v>9015</v>
      </c>
      <c r="K8794" s="4" t="s">
        <v>9012</v>
      </c>
      <c r="L8794">
        <v>3393</v>
      </c>
      <c r="M8794" s="4"/>
      <c r="Q8794" s="4"/>
      <c r="R8794" s="4"/>
    </row>
    <row r="8795" spans="1:18">
      <c r="A8795" s="4" t="s">
        <v>9003</v>
      </c>
      <c r="B8795" s="4" t="s">
        <v>208</v>
      </c>
      <c r="C8795" s="4" t="s">
        <v>192</v>
      </c>
      <c r="D8795" s="4" t="s">
        <v>24</v>
      </c>
      <c r="E8795" s="4" t="s">
        <v>8510</v>
      </c>
      <c r="F8795" s="3"/>
      <c r="G8795" s="3"/>
      <c r="I8795" s="4" t="s">
        <v>9014</v>
      </c>
      <c r="J8795" s="4" t="s">
        <v>9015</v>
      </c>
      <c r="K8795" s="4" t="s">
        <v>9012</v>
      </c>
      <c r="L8795">
        <v>3393</v>
      </c>
      <c r="M8795" s="4"/>
      <c r="Q8795" s="4"/>
      <c r="R8795" s="4"/>
    </row>
    <row r="8796" spans="1:18">
      <c r="A8796" s="4" t="s">
        <v>9004</v>
      </c>
      <c r="B8796" s="4" t="s">
        <v>208</v>
      </c>
      <c r="C8796" s="4" t="s">
        <v>192</v>
      </c>
      <c r="D8796" s="4" t="s">
        <v>24</v>
      </c>
      <c r="E8796" s="4" t="s">
        <v>8510</v>
      </c>
      <c r="F8796" s="3"/>
      <c r="G8796" s="3"/>
      <c r="I8796" s="4" t="s">
        <v>9014</v>
      </c>
      <c r="J8796" s="4" t="s">
        <v>9015</v>
      </c>
      <c r="K8796" s="4" t="s">
        <v>9012</v>
      </c>
      <c r="L8796">
        <v>3393</v>
      </c>
      <c r="M8796" s="4"/>
      <c r="Q8796" s="4"/>
      <c r="R8796" s="4"/>
    </row>
    <row r="8797" spans="1:18">
      <c r="A8797" s="4" t="s">
        <v>9005</v>
      </c>
      <c r="B8797" s="4" t="s">
        <v>208</v>
      </c>
      <c r="C8797" s="4" t="s">
        <v>192</v>
      </c>
      <c r="D8797" s="4" t="s">
        <v>24</v>
      </c>
      <c r="E8797" s="4" t="s">
        <v>8510</v>
      </c>
      <c r="F8797" s="3"/>
      <c r="G8797" s="3"/>
      <c r="I8797" s="4" t="s">
        <v>9014</v>
      </c>
      <c r="J8797" s="4" t="s">
        <v>9015</v>
      </c>
      <c r="K8797" s="4" t="s">
        <v>9012</v>
      </c>
      <c r="L8797">
        <v>3393</v>
      </c>
      <c r="M8797" s="4"/>
      <c r="Q8797" s="4"/>
      <c r="R8797" s="4"/>
    </row>
    <row r="8798" spans="1:18">
      <c r="A8798" s="4" t="s">
        <v>9006</v>
      </c>
      <c r="B8798" s="4" t="s">
        <v>208</v>
      </c>
      <c r="C8798" s="4" t="s">
        <v>192</v>
      </c>
      <c r="D8798" s="4" t="s">
        <v>24</v>
      </c>
      <c r="E8798" s="4" t="s">
        <v>8510</v>
      </c>
      <c r="F8798" s="3"/>
      <c r="G8798" s="3"/>
      <c r="I8798" s="4" t="s">
        <v>9014</v>
      </c>
      <c r="J8798" s="4" t="s">
        <v>9015</v>
      </c>
      <c r="K8798" s="4" t="s">
        <v>9012</v>
      </c>
      <c r="L8798">
        <v>3393</v>
      </c>
      <c r="M8798" s="4"/>
      <c r="Q8798" s="4"/>
      <c r="R8798" s="4"/>
    </row>
    <row r="8799" spans="1:18">
      <c r="A8799" s="4" t="s">
        <v>9007</v>
      </c>
      <c r="B8799" s="4" t="s">
        <v>208</v>
      </c>
      <c r="C8799" s="4" t="s">
        <v>192</v>
      </c>
      <c r="D8799" s="4" t="s">
        <v>24</v>
      </c>
      <c r="E8799" s="4" t="s">
        <v>8510</v>
      </c>
      <c r="F8799" s="3"/>
      <c r="G8799" s="3"/>
      <c r="I8799" s="4" t="s">
        <v>9014</v>
      </c>
      <c r="J8799" s="4" t="s">
        <v>9015</v>
      </c>
      <c r="K8799" s="4" t="s">
        <v>9012</v>
      </c>
      <c r="L8799">
        <v>3393</v>
      </c>
      <c r="M8799" s="4"/>
      <c r="Q8799" s="4"/>
      <c r="R8799" s="4"/>
    </row>
    <row r="8800" spans="1:18">
      <c r="A8800" s="4" t="s">
        <v>9008</v>
      </c>
      <c r="B8800" s="4" t="s">
        <v>208</v>
      </c>
      <c r="C8800" s="4" t="s">
        <v>192</v>
      </c>
      <c r="D8800" s="4" t="s">
        <v>24</v>
      </c>
      <c r="E8800" s="4" t="s">
        <v>8510</v>
      </c>
      <c r="F8800" s="3"/>
      <c r="G8800" s="3"/>
      <c r="I8800" s="4" t="s">
        <v>9014</v>
      </c>
      <c r="J8800" s="4" t="s">
        <v>9015</v>
      </c>
      <c r="K8800" s="4" t="s">
        <v>9012</v>
      </c>
      <c r="L8800">
        <v>3393</v>
      </c>
      <c r="M8800" s="4"/>
      <c r="Q8800" s="4"/>
      <c r="R8800" s="4"/>
    </row>
    <row r="8801" spans="1:18">
      <c r="A8801" s="4" t="s">
        <v>9009</v>
      </c>
      <c r="B8801" s="4" t="s">
        <v>208</v>
      </c>
      <c r="C8801" s="4" t="s">
        <v>192</v>
      </c>
      <c r="D8801" s="4" t="s">
        <v>24</v>
      </c>
      <c r="E8801" s="4" t="s">
        <v>8510</v>
      </c>
      <c r="F8801" s="3"/>
      <c r="G8801" s="3"/>
      <c r="I8801" s="4" t="s">
        <v>9014</v>
      </c>
      <c r="J8801" s="4" t="s">
        <v>9015</v>
      </c>
      <c r="K8801" s="4" t="s">
        <v>9012</v>
      </c>
      <c r="L8801">
        <v>3393</v>
      </c>
      <c r="M8801" s="4"/>
      <c r="Q8801" s="4"/>
      <c r="R8801" s="4"/>
    </row>
  </sheetData>
  <phoneticPr fontId="5"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2F891-47C7-462B-A101-F22E87EE7460}">
  <dimension ref="A1:L17"/>
  <sheetViews>
    <sheetView workbookViewId="0">
      <selection activeCell="H16" sqref="H16"/>
    </sheetView>
  </sheetViews>
  <sheetFormatPr defaultRowHeight="14.4"/>
  <cols>
    <col min="1" max="1" width="13.88671875" customWidth="1"/>
    <col min="2" max="2" width="14.5546875" customWidth="1"/>
    <col min="3" max="3" width="10.5546875" customWidth="1"/>
    <col min="4" max="4" width="9.88671875" customWidth="1"/>
    <col min="5" max="5" width="9.77734375" customWidth="1"/>
    <col min="6" max="6" width="9.109375" customWidth="1"/>
    <col min="7" max="7" width="7.88671875" customWidth="1"/>
    <col min="8" max="8" width="11.33203125" customWidth="1"/>
    <col min="9" max="9" width="12.88671875" customWidth="1"/>
    <col min="10" max="10" width="14.21875" customWidth="1"/>
    <col min="11" max="11" width="12.6640625" customWidth="1"/>
    <col min="12" max="12" width="12.5546875" customWidth="1"/>
  </cols>
  <sheetData>
    <row r="1" spans="1:12" ht="43.2">
      <c r="A1" s="1" t="s">
        <v>9201</v>
      </c>
      <c r="B1" s="1" t="s">
        <v>9200</v>
      </c>
      <c r="C1" s="1" t="s">
        <v>9159</v>
      </c>
      <c r="D1" s="1" t="s">
        <v>9259</v>
      </c>
      <c r="E1" s="1" t="s">
        <v>9261</v>
      </c>
      <c r="F1" s="1" t="s">
        <v>9263</v>
      </c>
      <c r="G1" s="1" t="s">
        <v>9265</v>
      </c>
      <c r="H1" s="1" t="s">
        <v>9267</v>
      </c>
      <c r="I1" s="40" t="s">
        <v>9273</v>
      </c>
      <c r="J1" s="40" t="s">
        <v>9275</v>
      </c>
      <c r="K1" s="40" t="s">
        <v>9410</v>
      </c>
      <c r="L1" s="1" t="s">
        <v>9411</v>
      </c>
    </row>
    <row r="2" spans="1:12">
      <c r="A2" s="1" t="s">
        <v>60</v>
      </c>
      <c r="B2" s="53">
        <f>COUNTIF(accounts_clean[sector],A2)</f>
        <v>4</v>
      </c>
      <c r="C2" s="53">
        <f>COUNTIF(sales_analysis[sector],A2)</f>
        <v>311</v>
      </c>
      <c r="D2" s="53" cm="1">
        <f t="array" ref="D2">SUM(COUNTIFS(sales_analysis[sector],A2,sales_analysis[deal_stage],{"Prospecting","Engaging"}))</f>
        <v>25</v>
      </c>
      <c r="E2" s="53">
        <f>COUNTIFS(sales_analysis[sector],A2,sales_analysis[deal_stage],"Won")</f>
        <v>179</v>
      </c>
      <c r="F2" s="53">
        <f>COUNTIFS(sales_analysis[sector],A2,sales_analysis[deal_stage],"Lost")</f>
        <v>107</v>
      </c>
      <c r="G2" s="53">
        <f>E2+F2</f>
        <v>286</v>
      </c>
      <c r="H2" s="36">
        <f>IFERROR(E2/G2,0)</f>
        <v>0.62587412587412583</v>
      </c>
      <c r="I2" s="41">
        <f>SUMIFS(sales_analysis[close_value],sales_analysis[sector],A2,sales_analysis[deal_stage],"Won")</f>
        <v>436174</v>
      </c>
      <c r="J2" s="41">
        <f>IFERROR(I2/E2,0)</f>
        <v>2436.7262569832401</v>
      </c>
      <c r="K2" s="41">
        <f>IFERROR(I2/B2,0)</f>
        <v>109043.5</v>
      </c>
      <c r="L2" s="84">
        <f>IFERROR(C2/B2,0)</f>
        <v>77.75</v>
      </c>
    </row>
    <row r="3" spans="1:12">
      <c r="A3" s="1" t="s">
        <v>39</v>
      </c>
      <c r="B3" s="53">
        <f>COUNTIF(accounts_clean[sector],A3)</f>
        <v>6</v>
      </c>
      <c r="C3" s="53">
        <f>COUNTIF(sales_analysis[sector],A3)</f>
        <v>451</v>
      </c>
      <c r="D3" s="53" cm="1">
        <f t="array" ref="D3">SUM(COUNTIFS(sales_analysis[sector],A3,sales_analysis[deal_stage],{"Prospecting","Engaging"}))</f>
        <v>49</v>
      </c>
      <c r="E3" s="53">
        <f>COUNTIFS(sales_analysis[sector],A3,sales_analysis[deal_stage],"Won")</f>
        <v>260</v>
      </c>
      <c r="F3" s="53">
        <f>COUNTIFS(sales_analysis[sector],A3,sales_analysis[deal_stage],"Lost")</f>
        <v>142</v>
      </c>
      <c r="G3" s="53">
        <f t="shared" ref="G3:G11" si="0">E3+F3</f>
        <v>402</v>
      </c>
      <c r="H3" s="36">
        <f t="shared" ref="H3:H11" si="1">IFERROR(E3/G3,0)</f>
        <v>0.64676616915422891</v>
      </c>
      <c r="I3" s="41">
        <f>SUMIFS(sales_analysis[close_value],sales_analysis[sector],A3,sales_analysis[deal_stage],"Won")</f>
        <v>689007</v>
      </c>
      <c r="J3" s="41">
        <f t="shared" ref="J3:J11" si="2">IFERROR(I3/E3,0)</f>
        <v>2650.0269230769231</v>
      </c>
      <c r="K3" s="41">
        <f t="shared" ref="K3:K11" si="3">IFERROR(I3/B3,0)</f>
        <v>114834.5</v>
      </c>
      <c r="L3" s="84">
        <f t="shared" ref="L3:L11" si="4">IFERROR(C3/B3,0)</f>
        <v>75.166666666666671</v>
      </c>
    </row>
    <row r="4" spans="1:12">
      <c r="A4" s="1" t="s">
        <v>58</v>
      </c>
      <c r="B4" s="53">
        <f>COUNTIF(accounts_clean[sector],A4)</f>
        <v>8</v>
      </c>
      <c r="C4" s="53">
        <f>COUNTIF(sales_analysis[sector],A4)</f>
        <v>678</v>
      </c>
      <c r="D4" s="53" cm="1">
        <f t="array" ref="D4">SUM(COUNTIFS(sales_analysis[sector],A4,sales_analysis[deal_stage],{"Prospecting","Engaging"}))</f>
        <v>65</v>
      </c>
      <c r="E4" s="53">
        <f>COUNTIFS(sales_analysis[sector],A4,sales_analysis[deal_stage],"Won")</f>
        <v>375</v>
      </c>
      <c r="F4" s="53">
        <f>COUNTIFS(sales_analysis[sector],A4,sales_analysis[deal_stage],"Lost")</f>
        <v>238</v>
      </c>
      <c r="G4" s="53">
        <f t="shared" si="0"/>
        <v>613</v>
      </c>
      <c r="H4" s="36">
        <f t="shared" si="1"/>
        <v>0.61174551386623166</v>
      </c>
      <c r="I4" s="41">
        <f>SUMIFS(sales_analysis[close_value],sales_analysis[sector],A4,sales_analysis[deal_stage],"Won")</f>
        <v>950908</v>
      </c>
      <c r="J4" s="41">
        <f t="shared" si="2"/>
        <v>2535.7546666666667</v>
      </c>
      <c r="K4" s="41">
        <f t="shared" si="3"/>
        <v>118863.5</v>
      </c>
      <c r="L4" s="84">
        <f t="shared" si="4"/>
        <v>84.75</v>
      </c>
    </row>
    <row r="5" spans="1:12">
      <c r="A5" s="1" t="s">
        <v>46</v>
      </c>
      <c r="B5" s="53">
        <f>COUNTIF(accounts_clean[sector],A5)</f>
        <v>8</v>
      </c>
      <c r="C5" s="53">
        <f>COUNTIF(sales_analysis[sector],A5)</f>
        <v>674</v>
      </c>
      <c r="D5" s="53" cm="1">
        <f t="array" ref="D5">SUM(COUNTIFS(sales_analysis[sector],A5,sales_analysis[deal_stage],{"Prospecting","Engaging"}))</f>
        <v>51</v>
      </c>
      <c r="E5" s="53">
        <f>COUNTIFS(sales_analysis[sector],A5,sales_analysis[deal_stage],"Won")</f>
        <v>404</v>
      </c>
      <c r="F5" s="53">
        <f>COUNTIFS(sales_analysis[sector],A5,sales_analysis[deal_stage],"Lost")</f>
        <v>219</v>
      </c>
      <c r="G5" s="53">
        <f t="shared" si="0"/>
        <v>623</v>
      </c>
      <c r="H5" s="36">
        <f t="shared" si="1"/>
        <v>0.6484751203852327</v>
      </c>
      <c r="I5" s="41">
        <f>SUMIFS(sales_analysis[close_value],sales_analysis[sector],A5,sales_analysis[deal_stage],"Won")</f>
        <v>922321</v>
      </c>
      <c r="J5" s="41">
        <f t="shared" si="2"/>
        <v>2282.9727722772277</v>
      </c>
      <c r="K5" s="41">
        <f t="shared" si="3"/>
        <v>115290.125</v>
      </c>
      <c r="L5" s="84">
        <f t="shared" si="4"/>
        <v>84.25</v>
      </c>
    </row>
    <row r="6" spans="1:12">
      <c r="A6" s="1" t="s">
        <v>26</v>
      </c>
      <c r="B6" s="53">
        <f>COUNTIF(accounts_clean[sector],A6)</f>
        <v>12</v>
      </c>
      <c r="C6" s="53">
        <f>COUNTIF(sales_analysis[sector],A6)</f>
        <v>1051</v>
      </c>
      <c r="D6" s="53" cm="1">
        <f t="array" ref="D6">SUM(COUNTIFS(sales_analysis[sector],A6,sales_analysis[deal_stage],{"Prospecting","Engaging"}))</f>
        <v>101</v>
      </c>
      <c r="E6" s="53">
        <f>COUNTIFS(sales_analysis[sector],A6,sales_analysis[deal_stage],"Won")</f>
        <v>592</v>
      </c>
      <c r="F6" s="53">
        <f>COUNTIFS(sales_analysis[sector],A6,sales_analysis[deal_stage],"Lost")</f>
        <v>358</v>
      </c>
      <c r="G6" s="53">
        <f t="shared" si="0"/>
        <v>950</v>
      </c>
      <c r="H6" s="36">
        <f t="shared" si="1"/>
        <v>0.62315789473684213</v>
      </c>
      <c r="I6" s="41">
        <f>SUMIFS(sales_analysis[close_value],sales_analysis[sector],A6,sales_analysis[deal_stage],"Won")</f>
        <v>1359595</v>
      </c>
      <c r="J6" s="41">
        <f t="shared" si="2"/>
        <v>2296.6131756756758</v>
      </c>
      <c r="K6" s="41">
        <f t="shared" si="3"/>
        <v>113299.58333333333</v>
      </c>
      <c r="L6" s="84">
        <f t="shared" si="4"/>
        <v>87.583333333333329</v>
      </c>
    </row>
    <row r="7" spans="1:12">
      <c r="A7" s="1" t="s">
        <v>33</v>
      </c>
      <c r="B7" s="53">
        <f>COUNTIF(accounts_clean[sector],A7)</f>
        <v>17</v>
      </c>
      <c r="C7" s="53">
        <f>COUNTIF(sales_analysis[sector],A7)</f>
        <v>1397</v>
      </c>
      <c r="D7" s="53" cm="1">
        <f t="array" ref="D7">SUM(COUNTIFS(sales_analysis[sector],A7,sales_analysis[deal_stage],{"Prospecting","Engaging"}))</f>
        <v>130</v>
      </c>
      <c r="E7" s="53">
        <f>COUNTIFS(sales_analysis[sector],A7,sales_analysis[deal_stage],"Won")</f>
        <v>799</v>
      </c>
      <c r="F7" s="53">
        <f>COUNTIFS(sales_analysis[sector],A7,sales_analysis[deal_stage],"Lost")</f>
        <v>468</v>
      </c>
      <c r="G7" s="53">
        <f t="shared" si="0"/>
        <v>1267</v>
      </c>
      <c r="H7" s="36">
        <f t="shared" si="1"/>
        <v>0.63062352012628253</v>
      </c>
      <c r="I7" s="41">
        <f>SUMIFS(sales_analysis[close_value],sales_analysis[sector],A7,sales_analysis[deal_stage],"Won")</f>
        <v>1867528</v>
      </c>
      <c r="J7" s="41">
        <f t="shared" si="2"/>
        <v>2337.3316645807258</v>
      </c>
      <c r="K7" s="41">
        <f t="shared" si="3"/>
        <v>109854.58823529411</v>
      </c>
      <c r="L7" s="84">
        <f t="shared" si="4"/>
        <v>82.17647058823529</v>
      </c>
    </row>
    <row r="8" spans="1:12">
      <c r="A8" s="1" t="s">
        <v>73</v>
      </c>
      <c r="B8" s="53">
        <f>COUNTIF(accounts_clean[sector],A8)</f>
        <v>5</v>
      </c>
      <c r="C8" s="53">
        <f>COUNTIF(sales_analysis[sector],A8)</f>
        <v>390</v>
      </c>
      <c r="D8" s="53" cm="1">
        <f t="array" ref="D8">SUM(COUNTIFS(sales_analysis[sector],A8,sales_analysis[deal_stage],{"Prospecting","Engaging"}))</f>
        <v>38</v>
      </c>
      <c r="E8" s="53">
        <f>COUNTIFS(sales_analysis[sector],A8,sales_analysis[deal_stage],"Won")</f>
        <v>223</v>
      </c>
      <c r="F8" s="53">
        <f>COUNTIFS(sales_analysis[sector],A8,sales_analysis[deal_stage],"Lost")</f>
        <v>129</v>
      </c>
      <c r="G8" s="53">
        <f t="shared" si="0"/>
        <v>352</v>
      </c>
      <c r="H8" s="36">
        <f t="shared" si="1"/>
        <v>0.63352272727272729</v>
      </c>
      <c r="I8" s="41">
        <f>SUMIFS(sales_analysis[close_value],sales_analysis[sector],A8,sales_analysis[deal_stage],"Won")</f>
        <v>533006</v>
      </c>
      <c r="J8" s="41">
        <f t="shared" si="2"/>
        <v>2390.1614349775787</v>
      </c>
      <c r="K8" s="41">
        <f t="shared" si="3"/>
        <v>106601.2</v>
      </c>
      <c r="L8" s="84">
        <f t="shared" si="4"/>
        <v>78</v>
      </c>
    </row>
    <row r="9" spans="1:12">
      <c r="A9" s="1" t="s">
        <v>36</v>
      </c>
      <c r="B9" s="53">
        <f>COUNTIF(accounts_clean[sector],A9)</f>
        <v>7</v>
      </c>
      <c r="C9" s="53">
        <f>COUNTIF(sales_analysis[sector],A9)</f>
        <v>757</v>
      </c>
      <c r="D9" s="53" cm="1">
        <f t="array" ref="D9">SUM(COUNTIFS(sales_analysis[sector],A9,sales_analysis[deal_stage],{"Prospecting","Engaging"}))</f>
        <v>53</v>
      </c>
      <c r="E9" s="53">
        <f>COUNTIFS(sales_analysis[sector],A9,sales_analysis[deal_stage],"Won")</f>
        <v>450</v>
      </c>
      <c r="F9" s="53">
        <f>COUNTIFS(sales_analysis[sector],A9,sales_analysis[deal_stage],"Lost")</f>
        <v>254</v>
      </c>
      <c r="G9" s="53">
        <f t="shared" si="0"/>
        <v>704</v>
      </c>
      <c r="H9" s="36">
        <f t="shared" si="1"/>
        <v>0.63920454545454541</v>
      </c>
      <c r="I9" s="41">
        <f>SUMIFS(sales_analysis[close_value],sales_analysis[sector],A9,sales_analysis[deal_stage],"Won")</f>
        <v>1077934</v>
      </c>
      <c r="J9" s="41">
        <f t="shared" si="2"/>
        <v>2395.4088888888887</v>
      </c>
      <c r="K9" s="41">
        <f t="shared" si="3"/>
        <v>153990.57142857142</v>
      </c>
      <c r="L9" s="84">
        <f>IFERROR(C9/B9,0)</f>
        <v>108.14285714285714</v>
      </c>
    </row>
    <row r="10" spans="1:12">
      <c r="A10" s="1" t="s">
        <v>9322</v>
      </c>
      <c r="B10" s="53">
        <f>COUNTIF(accounts_clean[sector],A10)</f>
        <v>12</v>
      </c>
      <c r="C10" s="53">
        <f>COUNTIF(sales_analysis[sector],A10)</f>
        <v>1165</v>
      </c>
      <c r="D10" s="53" cm="1">
        <f t="array" ref="D10">SUM(COUNTIFS(sales_analysis[sector],A10,sales_analysis[deal_stage],{"Prospecting","Engaging"}))</f>
        <v>107</v>
      </c>
      <c r="E10" s="53">
        <f>COUNTIFS(sales_analysis[sector],A10,sales_analysis[deal_stage],"Won")</f>
        <v>671</v>
      </c>
      <c r="F10" s="53">
        <f>COUNTIFS(sales_analysis[sector],A10,sales_analysis[deal_stage],"Lost")</f>
        <v>387</v>
      </c>
      <c r="G10" s="53">
        <f t="shared" si="0"/>
        <v>1058</v>
      </c>
      <c r="H10" s="36">
        <f t="shared" si="1"/>
        <v>0.63421550094517953</v>
      </c>
      <c r="I10" s="41">
        <f>SUMIFS(sales_analysis[close_value],sales_analysis[sector],A10,sales_analysis[deal_stage],"Won")</f>
        <v>1515487</v>
      </c>
      <c r="J10" s="41">
        <f t="shared" si="2"/>
        <v>2258.5499254843517</v>
      </c>
      <c r="K10" s="41">
        <f t="shared" si="3"/>
        <v>126290.58333333333</v>
      </c>
      <c r="L10" s="84">
        <f t="shared" si="4"/>
        <v>97.083333333333329</v>
      </c>
    </row>
    <row r="11" spans="1:12">
      <c r="A11" s="2" t="s">
        <v>55</v>
      </c>
      <c r="B11" s="53">
        <f>COUNTIF(accounts_clean[sector],A11)</f>
        <v>6</v>
      </c>
      <c r="C11" s="53">
        <f>COUNTIF(sales_analysis[sector],A11)</f>
        <v>501</v>
      </c>
      <c r="D11" s="53" cm="1">
        <f t="array" ref="D11">SUM(COUNTIFS(sales_analysis[sector],A11,sales_analysis[deal_stage],{"Prospecting","Engaging"}))</f>
        <v>45</v>
      </c>
      <c r="E11" s="53">
        <f>COUNTIFS(sales_analysis[sector],A11,sales_analysis[deal_stage],"Won")</f>
        <v>285</v>
      </c>
      <c r="F11" s="53">
        <f>COUNTIFS(sales_analysis[sector],A11,sales_analysis[deal_stage],"Lost")</f>
        <v>171</v>
      </c>
      <c r="G11" s="53">
        <f t="shared" si="0"/>
        <v>456</v>
      </c>
      <c r="H11" s="36">
        <f t="shared" si="1"/>
        <v>0.625</v>
      </c>
      <c r="I11" s="41">
        <f>SUMIFS(sales_analysis[close_value],sales_analysis[sector],A11,sales_analysis[deal_stage],"Won")</f>
        <v>653574</v>
      </c>
      <c r="J11" s="41">
        <f t="shared" si="2"/>
        <v>2293.242105263158</v>
      </c>
      <c r="K11" s="41">
        <f t="shared" si="3"/>
        <v>108929</v>
      </c>
      <c r="L11" s="84">
        <f t="shared" si="4"/>
        <v>83.5</v>
      </c>
    </row>
    <row r="12" spans="1:12">
      <c r="A12" s="65" t="s">
        <v>9412</v>
      </c>
      <c r="B12" s="86">
        <f>SUM(B2:B11)</f>
        <v>85</v>
      </c>
      <c r="C12" s="86">
        <f>SUM(C2:C11)</f>
        <v>7375</v>
      </c>
      <c r="D12" s="86">
        <f t="shared" ref="D12:I12" si="5">SUM(D2:D11)</f>
        <v>664</v>
      </c>
      <c r="E12" s="86">
        <f t="shared" si="5"/>
        <v>4238</v>
      </c>
      <c r="F12" s="86">
        <f t="shared" si="5"/>
        <v>2473</v>
      </c>
      <c r="G12" s="86">
        <f t="shared" si="5"/>
        <v>6711</v>
      </c>
      <c r="H12" s="87">
        <f>E12/G12</f>
        <v>0.63150052153181346</v>
      </c>
      <c r="I12" s="88">
        <f t="shared" si="5"/>
        <v>10005534</v>
      </c>
      <c r="J12" s="88">
        <f>I12/E12</f>
        <v>2360.9093912222747</v>
      </c>
      <c r="K12" s="88">
        <f>I12/B12</f>
        <v>117712.16470588236</v>
      </c>
      <c r="L12" s="89">
        <f>C12/B12</f>
        <v>86.764705882352942</v>
      </c>
    </row>
    <row r="13" spans="1:12">
      <c r="A13" s="1"/>
    </row>
    <row r="14" spans="1:12">
      <c r="A14" s="81" t="s">
        <v>9413</v>
      </c>
      <c r="B14" s="90" t="s">
        <v>9414</v>
      </c>
    </row>
    <row r="15" spans="1:12" ht="43.2">
      <c r="A15" s="1" t="s">
        <v>9415</v>
      </c>
      <c r="B15" s="91">
        <v>7375</v>
      </c>
    </row>
    <row r="16" spans="1:12" ht="72">
      <c r="A16" s="1" t="s">
        <v>9416</v>
      </c>
      <c r="B16" s="91">
        <v>1425</v>
      </c>
    </row>
    <row r="17" spans="1:2" ht="28.8">
      <c r="A17" s="1" t="s">
        <v>9417</v>
      </c>
      <c r="B17" s="91">
        <v>8800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FDEC2-DCC3-48CB-8642-115FDCF2675D}">
  <dimension ref="A1:K12"/>
  <sheetViews>
    <sheetView workbookViewId="0">
      <selection activeCell="F1" sqref="A1:K5"/>
    </sheetView>
  </sheetViews>
  <sheetFormatPr defaultRowHeight="14.4"/>
  <cols>
    <col min="1" max="1" width="15.5546875" customWidth="1"/>
    <col min="2" max="2" width="13.44140625" customWidth="1"/>
    <col min="3" max="3" width="19.109375" customWidth="1"/>
    <col min="4" max="4" width="18.88671875" customWidth="1"/>
    <col min="5" max="5" width="18.33203125" customWidth="1"/>
    <col min="6" max="6" width="20.44140625" customWidth="1"/>
    <col min="7" max="7" width="20.77734375" customWidth="1"/>
    <col min="8" max="8" width="14.6640625" bestFit="1" customWidth="1"/>
    <col min="9" max="9" width="23.5546875" customWidth="1"/>
    <col min="10" max="10" width="18.88671875" customWidth="1"/>
    <col min="11" max="11" width="23.109375" customWidth="1"/>
  </cols>
  <sheetData>
    <row r="1" spans="1:11">
      <c r="A1" s="2" t="s">
        <v>9389</v>
      </c>
      <c r="B1" s="2" t="s">
        <v>9208</v>
      </c>
      <c r="C1" s="2" t="s">
        <v>9159</v>
      </c>
      <c r="D1" s="2" t="s">
        <v>9261</v>
      </c>
      <c r="E1" s="2" t="s">
        <v>9263</v>
      </c>
      <c r="F1" s="2" t="s">
        <v>9265</v>
      </c>
      <c r="G1" s="2" t="s">
        <v>9267</v>
      </c>
      <c r="H1" s="2" t="s">
        <v>9273</v>
      </c>
      <c r="I1" s="2" t="s">
        <v>9275</v>
      </c>
      <c r="J1" s="2" t="s">
        <v>9390</v>
      </c>
      <c r="K1" s="2" t="s">
        <v>9391</v>
      </c>
    </row>
    <row r="2" spans="1:11">
      <c r="A2" s="2" t="s">
        <v>9015</v>
      </c>
      <c r="B2" s="61">
        <f>COUNTIF(sales_teams[regional_office],A2)</f>
        <v>11</v>
      </c>
      <c r="C2" s="61">
        <f>COUNTIF(sales_analysis[regional_office],A2)</f>
        <v>3512</v>
      </c>
      <c r="D2" s="61">
        <f>COUNTIFS(sales_analysis[regional_office],A2,sales_analysis[deal_stage],"Won")</f>
        <v>1629</v>
      </c>
      <c r="E2" s="61">
        <f>COUNTIFS(sales_analysis[regional_office],A2,sales_analysis[deal_stage],"Lost")</f>
        <v>975</v>
      </c>
      <c r="F2" s="61">
        <f>D2+E2</f>
        <v>2604</v>
      </c>
      <c r="G2" s="62">
        <f>IFERROR(D2/F2,0)</f>
        <v>0.62557603686635943</v>
      </c>
      <c r="H2" s="63">
        <f>SUMIFS(sales_analysis[close_value],sales_analysis[regional_office],A2,sales_analysis[deal_stage],"Won")</f>
        <v>3346293</v>
      </c>
      <c r="I2" s="63">
        <f>IFERROR(H2/D2,0)</f>
        <v>2054.2007366482503</v>
      </c>
      <c r="J2" s="63">
        <f>IFERROR(H2/B2,0)</f>
        <v>304208.45454545453</v>
      </c>
      <c r="K2" s="64">
        <f>IFERROR(C2/B2,0)</f>
        <v>319.27272727272725</v>
      </c>
    </row>
    <row r="3" spans="1:11">
      <c r="A3" s="2" t="s">
        <v>9019</v>
      </c>
      <c r="B3" s="61">
        <f>COUNTIF(sales_teams[regional_office],A3)</f>
        <v>12</v>
      </c>
      <c r="C3" s="61">
        <f>COUNTIF(sales_analysis[regional_office],A3)</f>
        <v>2291</v>
      </c>
      <c r="D3" s="61">
        <f>COUNTIFS(sales_analysis[regional_office],A3,sales_analysis[deal_stage],"Won")</f>
        <v>1171</v>
      </c>
      <c r="E3" s="61">
        <f>COUNTIFS(sales_analysis[regional_office],A3,sales_analysis[deal_stage],"Lost")</f>
        <v>687</v>
      </c>
      <c r="F3" s="61">
        <f t="shared" ref="F3:F4" si="0">D3+E3</f>
        <v>1858</v>
      </c>
      <c r="G3" s="62">
        <f t="shared" ref="G3:G4" si="1">IFERROR(D3/F3,0)</f>
        <v>0.63024757804090414</v>
      </c>
      <c r="H3" s="63">
        <f>SUMIFS(sales_analysis[close_value],sales_analysis[regional_office],A3,sales_analysis[deal_stage],"Won")</f>
        <v>3090594</v>
      </c>
      <c r="I3" s="63">
        <f t="shared" ref="I3:I4" si="2">IFERROR(H3/D3,0)</f>
        <v>2639.2775405636207</v>
      </c>
      <c r="J3" s="63">
        <f t="shared" ref="J3:J4" si="3">IFERROR(H3/B3,0)</f>
        <v>257549.5</v>
      </c>
      <c r="K3" s="64">
        <f t="shared" ref="K3:K4" si="4">IFERROR(C3/B3,0)</f>
        <v>190.91666666666666</v>
      </c>
    </row>
    <row r="4" spans="1:11">
      <c r="A4" s="2" t="s">
        <v>9024</v>
      </c>
      <c r="B4" s="61">
        <f>COUNTIF(sales_teams[regional_office],A4)</f>
        <v>12</v>
      </c>
      <c r="C4" s="61">
        <f>COUNTIF(sales_analysis[regional_office],A4)</f>
        <v>2997</v>
      </c>
      <c r="D4" s="61">
        <f>COUNTIFS(sales_analysis[regional_office],A4,sales_analysis[deal_stage],"Won")</f>
        <v>1438</v>
      </c>
      <c r="E4" s="61">
        <f>COUNTIFS(sales_analysis[regional_office],A4,sales_analysis[deal_stage],"Lost")</f>
        <v>811</v>
      </c>
      <c r="F4" s="61">
        <f t="shared" si="0"/>
        <v>2249</v>
      </c>
      <c r="G4" s="62">
        <f t="shared" si="1"/>
        <v>0.63939528679413071</v>
      </c>
      <c r="H4" s="63">
        <f>SUMIFS(sales_analysis[close_value],sales_analysis[regional_office],A4,sales_analysis[deal_stage],"Won")</f>
        <v>3568647</v>
      </c>
      <c r="I4" s="63">
        <f t="shared" si="2"/>
        <v>2481.6738525730179</v>
      </c>
      <c r="J4" s="63">
        <f t="shared" si="3"/>
        <v>297387.25</v>
      </c>
      <c r="K4" s="64">
        <f t="shared" si="4"/>
        <v>249.75</v>
      </c>
    </row>
    <row r="5" spans="1:11">
      <c r="A5" s="65" t="s">
        <v>9281</v>
      </c>
      <c r="B5" s="61">
        <f>SUM(B2:B4)</f>
        <v>35</v>
      </c>
      <c r="C5" s="61">
        <f>SUM(C2:C4)</f>
        <v>8800</v>
      </c>
      <c r="D5" s="61">
        <f>SUM(D2:D4)</f>
        <v>4238</v>
      </c>
      <c r="E5" s="61">
        <f>SUM(E2:E4)</f>
        <v>2473</v>
      </c>
      <c r="F5" s="61">
        <f>SUM(F2:F4)</f>
        <v>6711</v>
      </c>
      <c r="G5" s="62">
        <f>D5/F5</f>
        <v>0.63150052153181346</v>
      </c>
      <c r="H5" s="63">
        <f>SUM(H2:H4)</f>
        <v>10005534</v>
      </c>
      <c r="I5" s="63">
        <f>H5/D5</f>
        <v>2360.9093912222747</v>
      </c>
      <c r="J5" s="63">
        <f>H5/B5</f>
        <v>285872.40000000002</v>
      </c>
      <c r="K5" s="64">
        <f>C5/B5</f>
        <v>251.42857142857142</v>
      </c>
    </row>
    <row r="6" spans="1:11">
      <c r="A6" s="1"/>
    </row>
    <row r="7" spans="1:11">
      <c r="A7" s="1"/>
    </row>
    <row r="8" spans="1:11">
      <c r="A8" s="1"/>
    </row>
    <row r="9" spans="1:11">
      <c r="A9" s="1"/>
    </row>
    <row r="10" spans="1:11">
      <c r="A10" s="1"/>
    </row>
    <row r="11" spans="1:11">
      <c r="A11" s="1"/>
    </row>
    <row r="12" spans="1:11">
      <c r="A12" s="1"/>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F0FFC-1CB2-4FD7-9AC2-8BE102272625}">
  <dimension ref="A1:L7"/>
  <sheetViews>
    <sheetView zoomScaleNormal="100" workbookViewId="0">
      <selection sqref="A1:L7"/>
    </sheetView>
  </sheetViews>
  <sheetFormatPr defaultRowHeight="14.4"/>
  <cols>
    <col min="1" max="1" width="15.33203125" bestFit="1" customWidth="1"/>
    <col min="2" max="2" width="16" bestFit="1" customWidth="1"/>
    <col min="3" max="3" width="13.77734375" bestFit="1" customWidth="1"/>
    <col min="4" max="4" width="19.6640625" bestFit="1" customWidth="1"/>
    <col min="5" max="5" width="9.33203125" customWidth="1"/>
    <col min="6" max="6" width="8.21875" customWidth="1"/>
    <col min="7" max="7" width="10" customWidth="1"/>
    <col min="8" max="8" width="21.33203125" bestFit="1" customWidth="1"/>
    <col min="9" max="9" width="15" bestFit="1" customWidth="1"/>
    <col min="10" max="10" width="24.21875" bestFit="1" customWidth="1"/>
    <col min="11" max="11" width="19.44140625" bestFit="1" customWidth="1"/>
    <col min="12" max="12" width="23.77734375" bestFit="1" customWidth="1"/>
  </cols>
  <sheetData>
    <row r="1" spans="1:12" s="45" customFormat="1">
      <c r="A1" s="66" t="s">
        <v>9392</v>
      </c>
      <c r="B1" s="45" t="s">
        <v>9389</v>
      </c>
      <c r="C1" s="2" t="s">
        <v>9208</v>
      </c>
      <c r="D1" s="2" t="s">
        <v>9159</v>
      </c>
      <c r="E1" s="2" t="s">
        <v>9261</v>
      </c>
      <c r="F1" s="2" t="s">
        <v>9263</v>
      </c>
      <c r="G1" s="2" t="s">
        <v>9265</v>
      </c>
      <c r="H1" s="2" t="s">
        <v>9267</v>
      </c>
      <c r="I1" s="2" t="s">
        <v>9273</v>
      </c>
      <c r="J1" s="2" t="s">
        <v>9275</v>
      </c>
      <c r="K1" s="2" t="s">
        <v>9390</v>
      </c>
      <c r="L1" s="2" t="s">
        <v>9391</v>
      </c>
    </row>
    <row r="2" spans="1:12">
      <c r="A2" s="67" t="s">
        <v>9014</v>
      </c>
      <c r="B2" s="45" t="str">
        <f>_xlfn.XLOOKUP(A2,sales_teams[manager],sales_teams[regional_office],"")</f>
        <v>Central</v>
      </c>
      <c r="C2" s="61">
        <f>COUNTIF(sales_teams[manager],A2)</f>
        <v>5</v>
      </c>
      <c r="D2" s="61">
        <f>COUNTIF(sales_analysis[manager],A2)</f>
        <v>1583</v>
      </c>
      <c r="E2" s="61">
        <f>COUNTIFS(sales_analysis[manager],A2,sales_analysis[deal_stage],"Won")</f>
        <v>747</v>
      </c>
      <c r="F2" s="61">
        <f>COUNTIFS(sales_analysis[manager],A2,sales_analysis[deal_stage],"Lost")</f>
        <v>439</v>
      </c>
      <c r="G2" s="61">
        <f t="shared" ref="G2:G7" si="0">E2+F2</f>
        <v>1186</v>
      </c>
      <c r="H2" s="62">
        <f t="shared" ref="H2:H7" si="1">IFERROR(E2/G2,0)</f>
        <v>0.6298482293423272</v>
      </c>
      <c r="I2" s="63">
        <f>SUMIFS(sales_analysis[close_value],sales_analysis[manager],A2,sales_analysis[deal_stage],"Won")</f>
        <v>1094363</v>
      </c>
      <c r="J2" s="63">
        <f t="shared" ref="J2:J7" si="2">IFERROR(I2/E2,0)</f>
        <v>1465.0107095046853</v>
      </c>
      <c r="K2" s="63">
        <f t="shared" ref="K2:K7" si="3">IFERROR(I2/C2,0)</f>
        <v>218872.6</v>
      </c>
      <c r="L2" s="64">
        <f t="shared" ref="L2:L7" si="4">IFERROR(D2/C2,0)</f>
        <v>316.60000000000002</v>
      </c>
    </row>
    <row r="3" spans="1:12">
      <c r="A3" s="68" t="s">
        <v>9016</v>
      </c>
      <c r="B3" s="45" t="str">
        <f>_xlfn.XLOOKUP(A3,sales_teams[manager],sales_teams[regional_office],"")</f>
        <v>Central</v>
      </c>
      <c r="C3" s="61">
        <f>COUNTIF(sales_teams[manager],A3)</f>
        <v>6</v>
      </c>
      <c r="D3" s="61">
        <f>COUNTIF(sales_analysis[manager],A3)</f>
        <v>1929</v>
      </c>
      <c r="E3" s="61">
        <f>COUNTIFS(sales_analysis[manager],A3,sales_analysis[deal_stage],"Won")</f>
        <v>882</v>
      </c>
      <c r="F3" s="61">
        <f>COUNTIFS(sales_analysis[manager],A3,sales_analysis[deal_stage],"Lost")</f>
        <v>536</v>
      </c>
      <c r="G3" s="61">
        <f t="shared" si="0"/>
        <v>1418</v>
      </c>
      <c r="H3" s="62">
        <f t="shared" si="1"/>
        <v>0.62200282087447112</v>
      </c>
      <c r="I3" s="63">
        <f>SUMIFS(sales_analysis[close_value],sales_analysis[manager],A3,sales_analysis[deal_stage],"Won")</f>
        <v>2251930</v>
      </c>
      <c r="J3" s="63">
        <f t="shared" si="2"/>
        <v>2553.2086167800453</v>
      </c>
      <c r="K3" s="63">
        <f t="shared" si="3"/>
        <v>375321.66666666669</v>
      </c>
      <c r="L3" s="64">
        <f t="shared" si="4"/>
        <v>321.5</v>
      </c>
    </row>
    <row r="4" spans="1:12">
      <c r="A4" s="67" t="s">
        <v>9018</v>
      </c>
      <c r="B4" s="45" t="str">
        <f>_xlfn.XLOOKUP(A4,sales_teams[manager],sales_teams[regional_office],"")</f>
        <v>East</v>
      </c>
      <c r="C4" s="61">
        <f>COUNTIF(sales_teams[manager],A4)</f>
        <v>6</v>
      </c>
      <c r="D4" s="61">
        <f>COUNTIF(sales_analysis[manager],A4)</f>
        <v>964</v>
      </c>
      <c r="E4" s="61">
        <f>COUNTIFS(sales_analysis[manager],A4,sales_analysis[deal_stage],"Won")</f>
        <v>480</v>
      </c>
      <c r="F4" s="61">
        <f>COUNTIFS(sales_analysis[manager],A4,sales_analysis[deal_stage],"Lost")</f>
        <v>265</v>
      </c>
      <c r="G4" s="61">
        <f t="shared" si="0"/>
        <v>745</v>
      </c>
      <c r="H4" s="62">
        <f t="shared" si="1"/>
        <v>0.64429530201342278</v>
      </c>
      <c r="I4" s="63">
        <f>SUMIFS(sales_analysis[close_value],sales_analysis[manager],A4,sales_analysis[deal_stage],"Won")</f>
        <v>1130049</v>
      </c>
      <c r="J4" s="63">
        <f t="shared" si="2"/>
        <v>2354.2687500000002</v>
      </c>
      <c r="K4" s="63">
        <f t="shared" si="3"/>
        <v>188341.5</v>
      </c>
      <c r="L4" s="64">
        <f t="shared" si="4"/>
        <v>160.66666666666666</v>
      </c>
    </row>
    <row r="5" spans="1:12">
      <c r="A5" s="68" t="s">
        <v>9021</v>
      </c>
      <c r="B5" s="45" t="str">
        <f>_xlfn.XLOOKUP(A5,sales_teams[manager],sales_teams[regional_office],"")</f>
        <v>East</v>
      </c>
      <c r="C5" s="61">
        <f>COUNTIF(sales_teams[manager],A5)</f>
        <v>6</v>
      </c>
      <c r="D5" s="61">
        <f>COUNTIF(sales_analysis[manager],A5)</f>
        <v>1327</v>
      </c>
      <c r="E5" s="61">
        <f>COUNTIFS(sales_analysis[manager],A5,sales_analysis[deal_stage],"Won")</f>
        <v>691</v>
      </c>
      <c r="F5" s="61">
        <f>COUNTIFS(sales_analysis[manager],A5,sales_analysis[deal_stage],"Lost")</f>
        <v>422</v>
      </c>
      <c r="G5" s="61">
        <f t="shared" si="0"/>
        <v>1113</v>
      </c>
      <c r="H5" s="62">
        <f t="shared" si="1"/>
        <v>0.62084456424079071</v>
      </c>
      <c r="I5" s="63">
        <f>SUMIFS(sales_analysis[close_value],sales_analysis[manager],A5,sales_analysis[deal_stage],"Won")</f>
        <v>1960545</v>
      </c>
      <c r="J5" s="63">
        <f t="shared" si="2"/>
        <v>2837.2575976845151</v>
      </c>
      <c r="K5" s="63">
        <f t="shared" si="3"/>
        <v>326757.5</v>
      </c>
      <c r="L5" s="64">
        <f t="shared" si="4"/>
        <v>221.16666666666666</v>
      </c>
    </row>
    <row r="6" spans="1:12">
      <c r="A6" s="67" t="s">
        <v>9023</v>
      </c>
      <c r="B6" s="45" t="str">
        <f>_xlfn.XLOOKUP(A6,sales_teams[manager],sales_teams[regional_office],"")</f>
        <v>West</v>
      </c>
      <c r="C6" s="61">
        <f>COUNTIF(sales_teams[manager],A6)</f>
        <v>6</v>
      </c>
      <c r="D6" s="61">
        <f>COUNTIF(sales_analysis[manager],A6)</f>
        <v>1296</v>
      </c>
      <c r="E6" s="61">
        <f>COUNTIFS(sales_analysis[manager],A6,sales_analysis[deal_stage],"Won")</f>
        <v>610</v>
      </c>
      <c r="F6" s="61">
        <f>COUNTIFS(sales_analysis[manager],A6,sales_analysis[deal_stage],"Lost")</f>
        <v>352</v>
      </c>
      <c r="G6" s="61">
        <f t="shared" si="0"/>
        <v>962</v>
      </c>
      <c r="H6" s="62">
        <f t="shared" si="1"/>
        <v>0.63409563409563408</v>
      </c>
      <c r="I6" s="63">
        <f>SUMIFS(sales_analysis[close_value],sales_analysis[manager],A6,sales_analysis[deal_stage],"Won")</f>
        <v>1603897</v>
      </c>
      <c r="J6" s="63">
        <f t="shared" si="2"/>
        <v>2629.3393442622951</v>
      </c>
      <c r="K6" s="63">
        <f t="shared" si="3"/>
        <v>267316.16666666669</v>
      </c>
      <c r="L6" s="64">
        <f t="shared" si="4"/>
        <v>216</v>
      </c>
    </row>
    <row r="7" spans="1:12">
      <c r="A7" s="68" t="s">
        <v>9026</v>
      </c>
      <c r="B7" s="45" t="str">
        <f>_xlfn.XLOOKUP(A7,sales_teams[manager],sales_teams[regional_office],"")</f>
        <v>West</v>
      </c>
      <c r="C7" s="61">
        <f>COUNTIF(sales_teams[manager],A7)</f>
        <v>6</v>
      </c>
      <c r="D7" s="61">
        <f>COUNTIF(sales_analysis[manager],A7)</f>
        <v>1701</v>
      </c>
      <c r="E7" s="61">
        <f>COUNTIFS(sales_analysis[manager],A7,sales_analysis[deal_stage],"Won")</f>
        <v>828</v>
      </c>
      <c r="F7" s="61">
        <f>COUNTIFS(sales_analysis[manager],A7,sales_analysis[deal_stage],"Lost")</f>
        <v>459</v>
      </c>
      <c r="G7" s="61">
        <f t="shared" si="0"/>
        <v>1287</v>
      </c>
      <c r="H7" s="62">
        <f t="shared" si="1"/>
        <v>0.64335664335664333</v>
      </c>
      <c r="I7" s="63">
        <f>SUMIFS(sales_analysis[close_value],sales_analysis[manager],A7,sales_analysis[deal_stage],"Won")</f>
        <v>1964750</v>
      </c>
      <c r="J7" s="63">
        <f t="shared" si="2"/>
        <v>2372.8864734299518</v>
      </c>
      <c r="K7" s="63">
        <f t="shared" si="3"/>
        <v>327458.33333333331</v>
      </c>
      <c r="L7" s="64">
        <f t="shared" si="4"/>
        <v>283.5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637E6-AB37-4351-8FCE-13825BD3CCE1}">
  <dimension ref="A1:R39"/>
  <sheetViews>
    <sheetView zoomScale="70" zoomScaleNormal="70" workbookViewId="0">
      <selection activeCell="I1" sqref="I1:I37"/>
    </sheetView>
  </sheetViews>
  <sheetFormatPr defaultRowHeight="14.4"/>
  <cols>
    <col min="1" max="1" width="17.6640625" bestFit="1" customWidth="1"/>
    <col min="2" max="2" width="15.33203125" bestFit="1" customWidth="1"/>
    <col min="3" max="3" width="17.109375" bestFit="1" customWidth="1"/>
    <col min="4" max="4" width="8.33203125" customWidth="1"/>
    <col min="9" max="9" width="17.109375" customWidth="1"/>
    <col min="10" max="10" width="15" bestFit="1" customWidth="1"/>
    <col min="11" max="11" width="17.44140625" customWidth="1"/>
    <col min="12" max="12" width="11.88671875" customWidth="1"/>
    <col min="15" max="15" width="8.88671875" style="43"/>
    <col min="16" max="16" width="8.88671875" style="78"/>
    <col min="17" max="18" width="8.88671875" style="43"/>
  </cols>
  <sheetData>
    <row r="1" spans="1:18">
      <c r="A1" t="s">
        <v>9393</v>
      </c>
      <c r="B1" t="s">
        <v>9392</v>
      </c>
      <c r="C1" t="s">
        <v>9389</v>
      </c>
      <c r="D1" s="2" t="s">
        <v>9159</v>
      </c>
      <c r="E1" t="s">
        <v>9259</v>
      </c>
      <c r="F1" s="2" t="s">
        <v>9261</v>
      </c>
      <c r="G1" s="2" t="s">
        <v>9263</v>
      </c>
      <c r="H1" s="2" t="s">
        <v>9265</v>
      </c>
      <c r="I1" s="2" t="s">
        <v>9267</v>
      </c>
      <c r="J1" s="2" t="s">
        <v>9273</v>
      </c>
      <c r="K1" s="2" t="s">
        <v>9275</v>
      </c>
      <c r="L1" t="s">
        <v>9394</v>
      </c>
      <c r="M1" s="2" t="s">
        <v>9395</v>
      </c>
      <c r="N1" s="2" t="s">
        <v>9398</v>
      </c>
      <c r="O1" s="74" t="s">
        <v>9399</v>
      </c>
      <c r="P1" s="76" t="s">
        <v>9400</v>
      </c>
      <c r="Q1" s="74" t="s">
        <v>9401</v>
      </c>
      <c r="R1" s="74" t="s">
        <v>9402</v>
      </c>
    </row>
    <row r="2" spans="1:18">
      <c r="A2" s="4" t="s">
        <v>174</v>
      </c>
      <c r="B2" s="2" t="str">
        <f>_xlfn.XLOOKUP(A2,sales_teams[sales_agent],sales_teams[manager],"")</f>
        <v>Melvin Marxen</v>
      </c>
      <c r="C2" s="61" t="str">
        <f>_xlfn.XLOOKUP(A2,sales_teams[sales_agent],sales_teams[regional_office],"")</f>
        <v>Central</v>
      </c>
      <c r="D2" s="61">
        <f>COUNTIF(sales_analysis[sales_agent],A2)</f>
        <v>747</v>
      </c>
      <c r="E2" s="61" cm="1">
        <f t="array" ref="E2">SUM(COUNTIFS(sales_analysis[sales_agent],A2,sales_analysis[deal_stage],{"Prospecting","Engaging"}))</f>
        <v>194</v>
      </c>
      <c r="F2" s="61">
        <f>COUNTIFS(sales_analysis[sales_agent],A2,sales_analysis[deal_stage],"Won")</f>
        <v>349</v>
      </c>
      <c r="G2" s="61">
        <f>COUNTIFS(sales_analysis[sales_agent],A2,sales_analysis[deal_stage],"Lost")</f>
        <v>204</v>
      </c>
      <c r="H2" s="61">
        <f t="shared" ref="H2:H36" si="0">F2+G2</f>
        <v>553</v>
      </c>
      <c r="I2" s="62">
        <f t="shared" ref="I2:I36" si="1">IFERROR(F2/H2,0)</f>
        <v>0.63110307414104883</v>
      </c>
      <c r="J2" s="63">
        <f>SUMIFS(sales_analysis[close_value],sales_analysis[sales_agent],A2,sales_analysis[deal_stage],"Won")</f>
        <v>1153214</v>
      </c>
      <c r="K2" s="63">
        <f t="shared" ref="K2:K36" si="2">IFERROR(J2/F2,0)</f>
        <v>3304.3381088825213</v>
      </c>
      <c r="L2" s="63">
        <f t="shared" ref="L2:L36" si="3">IFERROR(J2/D2,0)</f>
        <v>1543.7938420348059</v>
      </c>
      <c r="M2" s="63" t="str">
        <f>IF(tbl_AgentPerformance[[#This Row],[Total Opportunities]]=0,"No Assigned Opportunities","Active")</f>
        <v>Active</v>
      </c>
      <c r="N2" s="73">
        <f>IF(tbl_AgentPerformance[[#This Row],[Activity Status]]&lt;&gt;"Active","",1+COUNTIFS(tbl_AgentPerformance[Activity Status],"Active",tbl_AgentPerformance[Total Opportunities],"&gt;"&amp;tbl_AgentPerformance[[#This Row],[Total Opportunities]]))</f>
        <v>1</v>
      </c>
      <c r="O2" s="73">
        <f>IF(tbl_AgentPerformance[[#This Row],[Activity Status]]&lt;&gt;"Active","",1+COUNTIFS(tbl_AgentPerformance[Activity Status],"Active",tbl_AgentPerformance[Won Revenue],"&gt;"&amp;tbl_AgentPerformance[[#This Row],[Won Revenue]]))</f>
        <v>1</v>
      </c>
      <c r="P2" s="77">
        <f>IF(tbl_AgentPerformance[[#This Row],[Activity Status]]&lt;&gt;"Active","",1+COUNTIFS(tbl_AgentPerformance[Activity Status],"Active",tbl_AgentPerformance[Closed-Deal Win Rate],"&gt;"&amp;tbl_AgentPerformance[[#This Row],[Closed-Deal Win Rate]]))</f>
        <v>18</v>
      </c>
      <c r="Q2" s="73">
        <f>IF(tbl_AgentPerformance[[#This Row],[Activity Status]]&lt;&gt;"Active","",1+COUNTIFS(tbl_AgentPerformance[Activity Status],"Active",tbl_AgentPerformance[Average Won Deal Value],"&gt;"&amp;tbl_AgentPerformance[[#This Row],[Average Won Deal Value]]))</f>
        <v>2</v>
      </c>
      <c r="R2" s="73">
        <f>IF(tbl_AgentPerformance[[#This Row],[Activity Status]]&lt;&gt;"Active","",1+COUNTIFS(tbl_AgentPerformance[Activity Status],"Active",tbl_AgentPerformance[Revenue per Opportunity],"&gt;"&amp;tbl_AgentPerformance[[#This Row],[Revenue per Opportunity]]))</f>
        <v>6</v>
      </c>
    </row>
    <row r="3" spans="1:18">
      <c r="A3" s="4" t="s">
        <v>185</v>
      </c>
      <c r="B3" s="2" t="str">
        <f>_xlfn.XLOOKUP(A3,sales_teams[sales_agent],sales_teams[manager],"")</f>
        <v>Celia Rouche</v>
      </c>
      <c r="C3" s="61" t="str">
        <f>_xlfn.XLOOKUP(A3,sales_teams[sales_agent],sales_teams[regional_office],"")</f>
        <v>West</v>
      </c>
      <c r="D3" s="61">
        <f>COUNTIF(sales_analysis[sales_agent],A3)</f>
        <v>451</v>
      </c>
      <c r="E3" s="61" cm="1">
        <f t="array" ref="E3">SUM(COUNTIFS(sales_analysis[sales_agent],A3,sales_analysis[deal_stage],{"Prospecting","Engaging"}))</f>
        <v>104</v>
      </c>
      <c r="F3" s="61">
        <f>COUNTIFS(sales_analysis[sales_agent],A3,sales_analysis[deal_stage],"Won")</f>
        <v>221</v>
      </c>
      <c r="G3" s="61">
        <f>COUNTIFS(sales_analysis[sales_agent],A3,sales_analysis[deal_stage],"Lost")</f>
        <v>126</v>
      </c>
      <c r="H3" s="61">
        <f t="shared" si="0"/>
        <v>347</v>
      </c>
      <c r="I3" s="62">
        <f t="shared" si="1"/>
        <v>0.63688760806916422</v>
      </c>
      <c r="J3" s="63">
        <f>SUMIFS(sales_analysis[close_value],sales_analysis[sales_agent],A3,sales_analysis[deal_stage],"Won")</f>
        <v>478396</v>
      </c>
      <c r="K3" s="63">
        <f t="shared" si="2"/>
        <v>2164.6877828054298</v>
      </c>
      <c r="L3" s="63">
        <f t="shared" si="3"/>
        <v>1060.7450110864745</v>
      </c>
      <c r="M3" s="63" t="str">
        <f>IF(tbl_AgentPerformance[[#This Row],[Total Opportunities]]=0,"No Assigned Opportunities","Active")</f>
        <v>Active</v>
      </c>
      <c r="N3" s="73">
        <f>IF(tbl_AgentPerformance[[#This Row],[Activity Status]]&lt;&gt;"Active","",1+COUNTIFS(tbl_AgentPerformance[Activity Status],"Active",tbl_AgentPerformance[Total Opportunities],"&gt;"&amp;tbl_AgentPerformance[[#This Row],[Total Opportunities]]))</f>
        <v>2</v>
      </c>
      <c r="O3" s="73">
        <f>IF(tbl_AgentPerformance[[#This Row],[Activity Status]]&lt;&gt;"Active","",1+COUNTIFS(tbl_AgentPerformance[Activity Status],"Active",tbl_AgentPerformance[Won Revenue],"&gt;"&amp;tbl_AgentPerformance[[#This Row],[Won Revenue]]))</f>
        <v>2</v>
      </c>
      <c r="P3" s="77">
        <f>IF(tbl_AgentPerformance[[#This Row],[Activity Status]]&lt;&gt;"Active","",1+COUNTIFS(tbl_AgentPerformance[Activity Status],"Active",tbl_AgentPerformance[Closed-Deal Win Rate],"&gt;"&amp;tbl_AgentPerformance[[#This Row],[Closed-Deal Win Rate]]))</f>
        <v>15</v>
      </c>
      <c r="Q3" s="73">
        <f>IF(tbl_AgentPerformance[[#This Row],[Activity Status]]&lt;&gt;"Active","",1+COUNTIFS(tbl_AgentPerformance[Activity Status],"Active",tbl_AgentPerformance[Average Won Deal Value],"&gt;"&amp;tbl_AgentPerformance[[#This Row],[Average Won Deal Value]]))</f>
        <v>21</v>
      </c>
      <c r="R3" s="73">
        <f>IF(tbl_AgentPerformance[[#This Row],[Activity Status]]&lt;&gt;"Active","",1+COUNTIFS(tbl_AgentPerformance[Activity Status],"Active",tbl_AgentPerformance[Revenue per Opportunity],"&gt;"&amp;tbl_AgentPerformance[[#This Row],[Revenue per Opportunity]]))</f>
        <v>20</v>
      </c>
    </row>
    <row r="4" spans="1:18">
      <c r="A4" s="4" t="s">
        <v>183</v>
      </c>
      <c r="B4" s="45" t="str">
        <f>_xlfn.XLOOKUP(A4,sales_teams[sales_agent],sales_teams[manager],"")</f>
        <v>Dustin Brinkmann</v>
      </c>
      <c r="C4" s="61" t="str">
        <f>_xlfn.XLOOKUP(A4,sales_teams[sales_agent],sales_teams[regional_office],"")</f>
        <v>Central</v>
      </c>
      <c r="D4" s="61">
        <f>COUNTIF(sales_analysis[sales_agent],A4)</f>
        <v>448</v>
      </c>
      <c r="E4" s="61" cm="1">
        <f t="array" ref="E4">SUM(COUNTIFS(sales_analysis[sales_agent],A4,sales_analysis[deal_stage],{"Prospecting","Engaging"}))</f>
        <v>112</v>
      </c>
      <c r="F4" s="61">
        <f>COUNTIFS(sales_analysis[sales_agent],A4,sales_analysis[deal_stage],"Won")</f>
        <v>208</v>
      </c>
      <c r="G4" s="61">
        <f>COUNTIFS(sales_analysis[sales_agent],A4,sales_analysis[deal_stage],"Lost")</f>
        <v>128</v>
      </c>
      <c r="H4" s="61">
        <f t="shared" si="0"/>
        <v>336</v>
      </c>
      <c r="I4" s="62">
        <f t="shared" si="1"/>
        <v>0.61904761904761907</v>
      </c>
      <c r="J4" s="63">
        <f>SUMIFS(sales_analysis[close_value],sales_analysis[sales_agent],A4,sales_analysis[deal_stage],"Won")</f>
        <v>275056</v>
      </c>
      <c r="K4" s="63">
        <f t="shared" si="2"/>
        <v>1322.3846153846155</v>
      </c>
      <c r="L4" s="63">
        <f t="shared" si="3"/>
        <v>613.96428571428567</v>
      </c>
      <c r="M4" s="63" t="str">
        <f>IF(tbl_AgentPerformance[[#This Row],[Total Opportunities]]=0,"No Assigned Opportunities","Active")</f>
        <v>Active</v>
      </c>
      <c r="N4" s="73">
        <f>IF(tbl_AgentPerformance[[#This Row],[Activity Status]]&lt;&gt;"Active","",1+COUNTIFS(tbl_AgentPerformance[Activity Status],"Active",tbl_AgentPerformance[Total Opportunities],"&gt;"&amp;tbl_AgentPerformance[[#This Row],[Total Opportunities]]))</f>
        <v>3</v>
      </c>
      <c r="O4" s="73">
        <f>IF(tbl_AgentPerformance[[#This Row],[Activity Status]]&lt;&gt;"Active","",1+COUNTIFS(tbl_AgentPerformance[Activity Status],"Active",tbl_AgentPerformance[Won Revenue],"&gt;"&amp;tbl_AgentPerformance[[#This Row],[Won Revenue]]))</f>
        <v>18</v>
      </c>
      <c r="P4" s="77">
        <f>IF(tbl_AgentPerformance[[#This Row],[Activity Status]]&lt;&gt;"Active","",1+COUNTIFS(tbl_AgentPerformance[Activity Status],"Active",tbl_AgentPerformance[Closed-Deal Win Rate],"&gt;"&amp;tbl_AgentPerformance[[#This Row],[Closed-Deal Win Rate]]))</f>
        <v>22</v>
      </c>
      <c r="Q4" s="73">
        <f>IF(tbl_AgentPerformance[[#This Row],[Activity Status]]&lt;&gt;"Active","",1+COUNTIFS(tbl_AgentPerformance[Activity Status],"Active",tbl_AgentPerformance[Average Won Deal Value],"&gt;"&amp;tbl_AgentPerformance[[#This Row],[Average Won Deal Value]]))</f>
        <v>28</v>
      </c>
      <c r="R4" s="73">
        <f>IF(tbl_AgentPerformance[[#This Row],[Activity Status]]&lt;&gt;"Active","",1+COUNTIFS(tbl_AgentPerformance[Activity Status],"Active",tbl_AgentPerformance[Revenue per Opportunity],"&gt;"&amp;tbl_AgentPerformance[[#This Row],[Revenue per Opportunity]]))</f>
        <v>28</v>
      </c>
    </row>
    <row r="5" spans="1:18">
      <c r="A5" s="4" t="s">
        <v>230</v>
      </c>
      <c r="B5" s="2" t="str">
        <f>_xlfn.XLOOKUP(A5,sales_teams[sales_agent],sales_teams[manager],"")</f>
        <v>Summer Sewald</v>
      </c>
      <c r="C5" s="61" t="str">
        <f>_xlfn.XLOOKUP(A5,sales_teams[sales_agent],sales_teams[regional_office],"")</f>
        <v>West</v>
      </c>
      <c r="D5" s="61">
        <f>COUNTIF(sales_analysis[sales_agent],A5)</f>
        <v>438</v>
      </c>
      <c r="E5" s="61" cm="1">
        <f t="array" ref="E5">SUM(COUNTIFS(sales_analysis[sales_agent],A5,sales_analysis[deal_stage],{"Prospecting","Engaging"}))</f>
        <v>103</v>
      </c>
      <c r="F5" s="61">
        <f>COUNTIFS(sales_analysis[sales_agent],A5,sales_analysis[deal_stage],"Won")</f>
        <v>209</v>
      </c>
      <c r="G5" s="61">
        <f>COUNTIFS(sales_analysis[sales_agent],A5,sales_analysis[deal_stage],"Lost")</f>
        <v>126</v>
      </c>
      <c r="H5" s="61">
        <f t="shared" si="0"/>
        <v>335</v>
      </c>
      <c r="I5" s="62">
        <f t="shared" si="1"/>
        <v>0.62388059701492538</v>
      </c>
      <c r="J5" s="63">
        <f>SUMIFS(sales_analysis[close_value],sales_analysis[sales_agent],A5,sales_analysis[deal_stage],"Won")</f>
        <v>454298</v>
      </c>
      <c r="K5" s="63">
        <f t="shared" si="2"/>
        <v>2173.6746411483255</v>
      </c>
      <c r="L5" s="63">
        <f t="shared" si="3"/>
        <v>1037.2100456621004</v>
      </c>
      <c r="M5" s="63" t="str">
        <f>IF(tbl_AgentPerformance[[#This Row],[Total Opportunities]]=0,"No Assigned Opportunities","Active")</f>
        <v>Active</v>
      </c>
      <c r="N5" s="73">
        <f>IF(tbl_AgentPerformance[[#This Row],[Activity Status]]&lt;&gt;"Active","",1+COUNTIFS(tbl_AgentPerformance[Activity Status],"Active",tbl_AgentPerformance[Total Opportunities],"&gt;"&amp;tbl_AgentPerformance[[#This Row],[Total Opportunities]]))</f>
        <v>4</v>
      </c>
      <c r="O5" s="73">
        <f>IF(tbl_AgentPerformance[[#This Row],[Activity Status]]&lt;&gt;"Active","",1+COUNTIFS(tbl_AgentPerformance[Activity Status],"Active",tbl_AgentPerformance[Won Revenue],"&gt;"&amp;tbl_AgentPerformance[[#This Row],[Won Revenue]]))</f>
        <v>3</v>
      </c>
      <c r="P5" s="77">
        <f>IF(tbl_AgentPerformance[[#This Row],[Activity Status]]&lt;&gt;"Active","",1+COUNTIFS(tbl_AgentPerformance[Activity Status],"Active",tbl_AgentPerformance[Closed-Deal Win Rate],"&gt;"&amp;tbl_AgentPerformance[[#This Row],[Closed-Deal Win Rate]]))</f>
        <v>21</v>
      </c>
      <c r="Q5" s="73">
        <f>IF(tbl_AgentPerformance[[#This Row],[Activity Status]]&lt;&gt;"Active","",1+COUNTIFS(tbl_AgentPerformance[Activity Status],"Active",tbl_AgentPerformance[Average Won Deal Value],"&gt;"&amp;tbl_AgentPerformance[[#This Row],[Average Won Deal Value]]))</f>
        <v>20</v>
      </c>
      <c r="R5" s="73">
        <f>IF(tbl_AgentPerformance[[#This Row],[Activity Status]]&lt;&gt;"Active","",1+COUNTIFS(tbl_AgentPerformance[Activity Status],"Active",tbl_AgentPerformance[Revenue per Opportunity],"&gt;"&amp;tbl_AgentPerformance[[#This Row],[Revenue per Opportunity]]))</f>
        <v>21</v>
      </c>
    </row>
    <row r="6" spans="1:18">
      <c r="A6" s="4" t="s">
        <v>219</v>
      </c>
      <c r="B6" s="2" t="str">
        <f>_xlfn.XLOOKUP(A6,sales_teams[sales_agent],sales_teams[manager],"")</f>
        <v>Summer Sewald</v>
      </c>
      <c r="C6" s="61" t="str">
        <f>_xlfn.XLOOKUP(A6,sales_teams[sales_agent],sales_teams[regional_office],"")</f>
        <v>West</v>
      </c>
      <c r="D6" s="61">
        <f>COUNTIF(sales_analysis[sales_agent],A6)</f>
        <v>362</v>
      </c>
      <c r="E6" s="61" cm="1">
        <f t="array" ref="E6">SUM(COUNTIFS(sales_analysis[sales_agent],A6,sales_analysis[deal_stage],{"Prospecting","Engaging"}))</f>
        <v>90</v>
      </c>
      <c r="F6" s="61">
        <f>COUNTIFS(sales_analysis[sales_agent],A6,sales_analysis[deal_stage],"Won")</f>
        <v>174</v>
      </c>
      <c r="G6" s="61">
        <f>COUNTIFS(sales_analysis[sales_agent],A6,sales_analysis[deal_stage],"Lost")</f>
        <v>98</v>
      </c>
      <c r="H6" s="61">
        <f t="shared" si="0"/>
        <v>272</v>
      </c>
      <c r="I6" s="62">
        <f t="shared" si="1"/>
        <v>0.63970588235294112</v>
      </c>
      <c r="J6" s="63">
        <f>SUMIFS(sales_analysis[close_value],sales_analysis[sales_agent],A6,sales_analysis[deal_stage],"Won")</f>
        <v>316456</v>
      </c>
      <c r="K6" s="63">
        <f t="shared" si="2"/>
        <v>1818.7126436781609</v>
      </c>
      <c r="L6" s="63">
        <f t="shared" si="3"/>
        <v>874.18784530386745</v>
      </c>
      <c r="M6" s="63" t="str">
        <f>IF(tbl_AgentPerformance[[#This Row],[Total Opportunities]]=0,"No Assigned Opportunities","Active")</f>
        <v>Active</v>
      </c>
      <c r="N6" s="73">
        <f>IF(tbl_AgentPerformance[[#This Row],[Activity Status]]&lt;&gt;"Active","",1+COUNTIFS(tbl_AgentPerformance[Activity Status],"Active",tbl_AgentPerformance[Total Opportunities],"&gt;"&amp;tbl_AgentPerformance[[#This Row],[Total Opportunities]]))</f>
        <v>5</v>
      </c>
      <c r="O6" s="73">
        <f>IF(tbl_AgentPerformance[[#This Row],[Activity Status]]&lt;&gt;"Active","",1+COUNTIFS(tbl_AgentPerformance[Activity Status],"Active",tbl_AgentPerformance[Won Revenue],"&gt;"&amp;tbl_AgentPerformance[[#This Row],[Won Revenue]]))</f>
        <v>14</v>
      </c>
      <c r="P6" s="77">
        <f>IF(tbl_AgentPerformance[[#This Row],[Activity Status]]&lt;&gt;"Active","",1+COUNTIFS(tbl_AgentPerformance[Activity Status],"Active",tbl_AgentPerformance[Closed-Deal Win Rate],"&gt;"&amp;tbl_AgentPerformance[[#This Row],[Closed-Deal Win Rate]]))</f>
        <v>14</v>
      </c>
      <c r="Q6" s="73">
        <f>IF(tbl_AgentPerformance[[#This Row],[Activity Status]]&lt;&gt;"Active","",1+COUNTIFS(tbl_AgentPerformance[Activity Status],"Active",tbl_AgentPerformance[Average Won Deal Value],"&gt;"&amp;tbl_AgentPerformance[[#This Row],[Average Won Deal Value]]))</f>
        <v>23</v>
      </c>
      <c r="R6" s="73">
        <f>IF(tbl_AgentPerformance[[#This Row],[Activity Status]]&lt;&gt;"Active","",1+COUNTIFS(tbl_AgentPerformance[Activity Status],"Active",tbl_AgentPerformance[Revenue per Opportunity],"&gt;"&amp;tbl_AgentPerformance[[#This Row],[Revenue per Opportunity]]))</f>
        <v>23</v>
      </c>
    </row>
    <row r="7" spans="1:18">
      <c r="A7" s="4" t="s">
        <v>208</v>
      </c>
      <c r="B7" s="45" t="str">
        <f>_xlfn.XLOOKUP(A7,sales_teams[sales_agent],sales_teams[manager],"")</f>
        <v>Dustin Brinkmann</v>
      </c>
      <c r="C7" s="61" t="str">
        <f>_xlfn.XLOOKUP(A7,sales_teams[sales_agent],sales_teams[regional_office],"")</f>
        <v>Central</v>
      </c>
      <c r="D7" s="61">
        <f>COUNTIF(sales_analysis[sales_agent],A7)</f>
        <v>361</v>
      </c>
      <c r="E7" s="61" cm="1">
        <f t="array" ref="E7">SUM(COUNTIFS(sales_analysis[sales_agent],A7,sales_analysis[deal_stage],{"Prospecting","Engaging"}))</f>
        <v>97</v>
      </c>
      <c r="F7" s="61">
        <f>COUNTIFS(sales_analysis[sales_agent],A7,sales_analysis[deal_stage],"Won")</f>
        <v>176</v>
      </c>
      <c r="G7" s="61">
        <f>COUNTIFS(sales_analysis[sales_agent],A7,sales_analysis[deal_stage],"Lost")</f>
        <v>88</v>
      </c>
      <c r="H7" s="61">
        <f t="shared" si="0"/>
        <v>264</v>
      </c>
      <c r="I7" s="62">
        <f t="shared" si="1"/>
        <v>0.66666666666666663</v>
      </c>
      <c r="J7" s="63">
        <f>SUMIFS(sales_analysis[close_value],sales_analysis[sales_agent],A7,sales_analysis[deal_stage],"Won")</f>
        <v>187693</v>
      </c>
      <c r="K7" s="63">
        <f t="shared" si="2"/>
        <v>1066.4375</v>
      </c>
      <c r="L7" s="63">
        <f t="shared" si="3"/>
        <v>519.92520775623268</v>
      </c>
      <c r="M7" s="63" t="str">
        <f>IF(tbl_AgentPerformance[[#This Row],[Total Opportunities]]=0,"No Assigned Opportunities","Active")</f>
        <v>Active</v>
      </c>
      <c r="N7" s="73">
        <f>IF(tbl_AgentPerformance[[#This Row],[Activity Status]]&lt;&gt;"Active","",1+COUNTIFS(tbl_AgentPerformance[Activity Status],"Active",tbl_AgentPerformance[Total Opportunities],"&gt;"&amp;tbl_AgentPerformance[[#This Row],[Total Opportunities]]))</f>
        <v>6</v>
      </c>
      <c r="O7" s="73">
        <f>IF(tbl_AgentPerformance[[#This Row],[Activity Status]]&lt;&gt;"Active","",1+COUNTIFS(tbl_AgentPerformance[Activity Status],"Active",tbl_AgentPerformance[Won Revenue],"&gt;"&amp;tbl_AgentPerformance[[#This Row],[Won Revenue]]))</f>
        <v>27</v>
      </c>
      <c r="P7" s="77">
        <f>IF(tbl_AgentPerformance[[#This Row],[Activity Status]]&lt;&gt;"Active","",1+COUNTIFS(tbl_AgentPerformance[Activity Status],"Active",tbl_AgentPerformance[Closed-Deal Win Rate],"&gt;"&amp;tbl_AgentPerformance[[#This Row],[Closed-Deal Win Rate]]))</f>
        <v>5</v>
      </c>
      <c r="Q7" s="73">
        <f>IF(tbl_AgentPerformance[[#This Row],[Activity Status]]&lt;&gt;"Active","",1+COUNTIFS(tbl_AgentPerformance[Activity Status],"Active",tbl_AgentPerformance[Average Won Deal Value],"&gt;"&amp;tbl_AgentPerformance[[#This Row],[Average Won Deal Value]]))</f>
        <v>29</v>
      </c>
      <c r="R7" s="73">
        <f>IF(tbl_AgentPerformance[[#This Row],[Activity Status]]&lt;&gt;"Active","",1+COUNTIFS(tbl_AgentPerformance[Activity Status],"Active",tbl_AgentPerformance[Revenue per Opportunity],"&gt;"&amp;tbl_AgentPerformance[[#This Row],[Revenue per Opportunity]]))</f>
        <v>29</v>
      </c>
    </row>
    <row r="8" spans="1:18">
      <c r="A8" s="4" t="s">
        <v>181</v>
      </c>
      <c r="B8" s="2" t="str">
        <f>_xlfn.XLOOKUP(A8,sales_teams[sales_agent],sales_teams[manager],"")</f>
        <v>Summer Sewald</v>
      </c>
      <c r="C8" s="61" t="str">
        <f>_xlfn.XLOOKUP(A8,sales_teams[sales_agent],sales_teams[regional_office],"")</f>
        <v>West</v>
      </c>
      <c r="D8" s="61">
        <f>COUNTIF(sales_analysis[sales_agent],A8)</f>
        <v>349</v>
      </c>
      <c r="E8" s="61" cm="1">
        <f t="array" ref="E8">SUM(COUNTIFS(sales_analysis[sales_agent],A8,sales_analysis[deal_stage],{"Prospecting","Engaging"}))</f>
        <v>88</v>
      </c>
      <c r="F8" s="61">
        <f>COUNTIFS(sales_analysis[sales_agent],A8,sales_analysis[deal_stage],"Won")</f>
        <v>161</v>
      </c>
      <c r="G8" s="61">
        <f>COUNTIFS(sales_analysis[sales_agent],A8,sales_analysis[deal_stage],"Lost")</f>
        <v>100</v>
      </c>
      <c r="H8" s="61">
        <f t="shared" si="0"/>
        <v>261</v>
      </c>
      <c r="I8" s="62">
        <f t="shared" si="1"/>
        <v>0.61685823754789271</v>
      </c>
      <c r="J8" s="63">
        <f>SUMIFS(sales_analysis[close_value],sales_analysis[sales_agent],A8,sales_analysis[deal_stage],"Won")</f>
        <v>430068</v>
      </c>
      <c r="K8" s="63">
        <f t="shared" si="2"/>
        <v>2671.2298136645963</v>
      </c>
      <c r="L8" s="63">
        <f t="shared" si="3"/>
        <v>1232.2865329512895</v>
      </c>
      <c r="M8" s="63" t="str">
        <f>IF(tbl_AgentPerformance[[#This Row],[Total Opportunities]]=0,"No Assigned Opportunities","Active")</f>
        <v>Active</v>
      </c>
      <c r="N8" s="73">
        <f>IF(tbl_AgentPerformance[[#This Row],[Activity Status]]&lt;&gt;"Active","",1+COUNTIFS(tbl_AgentPerformance[Activity Status],"Active",tbl_AgentPerformance[Total Opportunities],"&gt;"&amp;tbl_AgentPerformance[[#This Row],[Total Opportunities]]))</f>
        <v>7</v>
      </c>
      <c r="O8" s="73">
        <f>IF(tbl_AgentPerformance[[#This Row],[Activity Status]]&lt;&gt;"Active","",1+COUNTIFS(tbl_AgentPerformance[Activity Status],"Active",tbl_AgentPerformance[Won Revenue],"&gt;"&amp;tbl_AgentPerformance[[#This Row],[Won Revenue]]))</f>
        <v>7</v>
      </c>
      <c r="P8" s="77">
        <f>IF(tbl_AgentPerformance[[#This Row],[Activity Status]]&lt;&gt;"Active","",1+COUNTIFS(tbl_AgentPerformance[Activity Status],"Active",tbl_AgentPerformance[Closed-Deal Win Rate],"&gt;"&amp;tbl_AgentPerformance[[#This Row],[Closed-Deal Win Rate]]))</f>
        <v>23</v>
      </c>
      <c r="Q8" s="73">
        <f>IF(tbl_AgentPerformance[[#This Row],[Activity Status]]&lt;&gt;"Active","",1+COUNTIFS(tbl_AgentPerformance[Activity Status],"Active",tbl_AgentPerformance[Average Won Deal Value],"&gt;"&amp;tbl_AgentPerformance[[#This Row],[Average Won Deal Value]]))</f>
        <v>12</v>
      </c>
      <c r="R8" s="73">
        <f>IF(tbl_AgentPerformance[[#This Row],[Activity Status]]&lt;&gt;"Active","",1+COUNTIFS(tbl_AgentPerformance[Activity Status],"Active",tbl_AgentPerformance[Revenue per Opportunity],"&gt;"&amp;tbl_AgentPerformance[[#This Row],[Revenue per Opportunity]]))</f>
        <v>15</v>
      </c>
    </row>
    <row r="9" spans="1:18">
      <c r="A9" s="4" t="s">
        <v>246</v>
      </c>
      <c r="B9" s="2" t="str">
        <f>_xlfn.XLOOKUP(A9,sales_teams[sales_agent],sales_teams[manager],"")</f>
        <v>Rocco Neubert</v>
      </c>
      <c r="C9" s="61" t="str">
        <f>_xlfn.XLOOKUP(A9,sales_teams[sales_agent],sales_teams[regional_office],"")</f>
        <v>East</v>
      </c>
      <c r="D9" s="61">
        <f>COUNTIF(sales_analysis[sales_agent],A9)</f>
        <v>346</v>
      </c>
      <c r="E9" s="61" cm="1">
        <f t="array" ref="E9">SUM(COUNTIFS(sales_analysis[sales_agent],A9,sales_analysis[deal_stage],{"Prospecting","Engaging"}))</f>
        <v>85</v>
      </c>
      <c r="F9" s="61">
        <f>COUNTIFS(sales_analysis[sales_agent],A9,sales_analysis[deal_stage],"Won")</f>
        <v>163</v>
      </c>
      <c r="G9" s="61">
        <f>COUNTIFS(sales_analysis[sales_agent],A9,sales_analysis[deal_stage],"Lost")</f>
        <v>98</v>
      </c>
      <c r="H9" s="61">
        <f t="shared" si="0"/>
        <v>261</v>
      </c>
      <c r="I9" s="62">
        <f t="shared" si="1"/>
        <v>0.62452107279693492</v>
      </c>
      <c r="J9" s="63">
        <f>SUMIFS(sales_analysis[close_value],sales_analysis[sales_agent],A9,sales_analysis[deal_stage],"Won")</f>
        <v>450489</v>
      </c>
      <c r="K9" s="63">
        <f t="shared" si="2"/>
        <v>2763.7361963190183</v>
      </c>
      <c r="L9" s="63">
        <f t="shared" si="3"/>
        <v>1301.9913294797689</v>
      </c>
      <c r="M9" s="63" t="str">
        <f>IF(tbl_AgentPerformance[[#This Row],[Total Opportunities]]=0,"No Assigned Opportunities","Active")</f>
        <v>Active</v>
      </c>
      <c r="N9" s="73">
        <f>IF(tbl_AgentPerformance[[#This Row],[Activity Status]]&lt;&gt;"Active","",1+COUNTIFS(tbl_AgentPerformance[Activity Status],"Active",tbl_AgentPerformance[Total Opportunities],"&gt;"&amp;tbl_AgentPerformance[[#This Row],[Total Opportunities]]))</f>
        <v>8</v>
      </c>
      <c r="O9" s="73">
        <f>IF(tbl_AgentPerformance[[#This Row],[Activity Status]]&lt;&gt;"Active","",1+COUNTIFS(tbl_AgentPerformance[Activity Status],"Active",tbl_AgentPerformance[Won Revenue],"&gt;"&amp;tbl_AgentPerformance[[#This Row],[Won Revenue]]))</f>
        <v>4</v>
      </c>
      <c r="P9" s="77">
        <f>IF(tbl_AgentPerformance[[#This Row],[Activity Status]]&lt;&gt;"Active","",1+COUNTIFS(tbl_AgentPerformance[Activity Status],"Active",tbl_AgentPerformance[Closed-Deal Win Rate],"&gt;"&amp;tbl_AgentPerformance[[#This Row],[Closed-Deal Win Rate]]))</f>
        <v>20</v>
      </c>
      <c r="Q9" s="73">
        <f>IF(tbl_AgentPerformance[[#This Row],[Activity Status]]&lt;&gt;"Active","",1+COUNTIFS(tbl_AgentPerformance[Activity Status],"Active",tbl_AgentPerformance[Average Won Deal Value],"&gt;"&amp;tbl_AgentPerformance[[#This Row],[Average Won Deal Value]]))</f>
        <v>11</v>
      </c>
      <c r="R9" s="73">
        <f>IF(tbl_AgentPerformance[[#This Row],[Activity Status]]&lt;&gt;"Active","",1+COUNTIFS(tbl_AgentPerformance[Activity Status],"Active",tbl_AgentPerformance[Revenue per Opportunity],"&gt;"&amp;tbl_AgentPerformance[[#This Row],[Revenue per Opportunity]]))</f>
        <v>13</v>
      </c>
    </row>
    <row r="10" spans="1:18">
      <c r="A10" s="4" t="s">
        <v>343</v>
      </c>
      <c r="B10" s="45" t="str">
        <f>_xlfn.XLOOKUP(A10,sales_teams[sales_agent],sales_teams[manager],"")</f>
        <v>Melvin Marxen</v>
      </c>
      <c r="C10" s="61" t="str">
        <f>_xlfn.XLOOKUP(A10,sales_teams[sales_agent],sales_teams[regional_office],"")</f>
        <v>Central</v>
      </c>
      <c r="D10" s="61">
        <f>COUNTIF(sales_analysis[sales_agent],A10)</f>
        <v>345</v>
      </c>
      <c r="E10" s="61" cm="1">
        <f t="array" ref="E10">SUM(COUNTIFS(sales_analysis[sales_agent],A10,sales_analysis[deal_stage],{"Prospecting","Engaging"}))</f>
        <v>81</v>
      </c>
      <c r="F10" s="61">
        <f>COUNTIFS(sales_analysis[sales_agent],A10,sales_analysis[deal_stage],"Won")</f>
        <v>171</v>
      </c>
      <c r="G10" s="61">
        <f>COUNTIFS(sales_analysis[sales_agent],A10,sales_analysis[deal_stage],"Lost")</f>
        <v>93</v>
      </c>
      <c r="H10" s="61">
        <f t="shared" si="0"/>
        <v>264</v>
      </c>
      <c r="I10" s="62">
        <f t="shared" si="1"/>
        <v>0.64772727272727271</v>
      </c>
      <c r="J10" s="63">
        <f>SUMIFS(sales_analysis[close_value],sales_analysis[sales_agent],A10,sales_analysis[deal_stage],"Won")</f>
        <v>284886</v>
      </c>
      <c r="K10" s="63">
        <f t="shared" si="2"/>
        <v>1666</v>
      </c>
      <c r="L10" s="63">
        <f t="shared" si="3"/>
        <v>825.75652173913045</v>
      </c>
      <c r="M10" s="63" t="str">
        <f>IF(tbl_AgentPerformance[[#This Row],[Total Opportunities]]=0,"No Assigned Opportunities","Active")</f>
        <v>Active</v>
      </c>
      <c r="N10" s="73">
        <f>IF(tbl_AgentPerformance[[#This Row],[Activity Status]]&lt;&gt;"Active","",1+COUNTIFS(tbl_AgentPerformance[Activity Status],"Active",tbl_AgentPerformance[Total Opportunities],"&gt;"&amp;tbl_AgentPerformance[[#This Row],[Total Opportunities]]))</f>
        <v>9</v>
      </c>
      <c r="O10" s="73">
        <f>IF(tbl_AgentPerformance[[#This Row],[Activity Status]]&lt;&gt;"Active","",1+COUNTIFS(tbl_AgentPerformance[Activity Status],"Active",tbl_AgentPerformance[Won Revenue],"&gt;"&amp;tbl_AgentPerformance[[#This Row],[Won Revenue]]))</f>
        <v>17</v>
      </c>
      <c r="P10" s="77">
        <f>IF(tbl_AgentPerformance[[#This Row],[Activity Status]]&lt;&gt;"Active","",1+COUNTIFS(tbl_AgentPerformance[Activity Status],"Active",tbl_AgentPerformance[Closed-Deal Win Rate],"&gt;"&amp;tbl_AgentPerformance[[#This Row],[Closed-Deal Win Rate]]))</f>
        <v>12</v>
      </c>
      <c r="Q10" s="73">
        <f>IF(tbl_AgentPerformance[[#This Row],[Activity Status]]&lt;&gt;"Active","",1+COUNTIFS(tbl_AgentPerformance[Activity Status],"Active",tbl_AgentPerformance[Average Won Deal Value],"&gt;"&amp;tbl_AgentPerformance[[#This Row],[Average Won Deal Value]]))</f>
        <v>25</v>
      </c>
      <c r="R10" s="73">
        <f>IF(tbl_AgentPerformance[[#This Row],[Activity Status]]&lt;&gt;"Active","",1+COUNTIFS(tbl_AgentPerformance[Activity Status],"Active",tbl_AgentPerformance[Revenue per Opportunity],"&gt;"&amp;tbl_AgentPerformance[[#This Row],[Revenue per Opportunity]]))</f>
        <v>24</v>
      </c>
    </row>
    <row r="11" spans="1:18">
      <c r="A11" s="4" t="s">
        <v>196</v>
      </c>
      <c r="B11" s="2" t="str">
        <f>_xlfn.XLOOKUP(A11,sales_teams[sales_agent],sales_teams[manager],"")</f>
        <v>Melvin Marxen</v>
      </c>
      <c r="C11" s="61" t="str">
        <f>_xlfn.XLOOKUP(A11,sales_teams[sales_agent],sales_teams[regional_office],"")</f>
        <v>Central</v>
      </c>
      <c r="D11" s="61">
        <f>COUNTIF(sales_analysis[sales_agent],A11)</f>
        <v>317</v>
      </c>
      <c r="E11" s="61" cm="1">
        <f t="array" ref="E11">SUM(COUNTIFS(sales_analysis[sales_agent],A11,sales_analysis[deal_stage],{"Prospecting","Engaging"}))</f>
        <v>85</v>
      </c>
      <c r="F11" s="61">
        <f>COUNTIFS(sales_analysis[sales_agent],A11,sales_analysis[deal_stage],"Won")</f>
        <v>135</v>
      </c>
      <c r="G11" s="61">
        <f>COUNTIFS(sales_analysis[sales_agent],A11,sales_analysis[deal_stage],"Lost")</f>
        <v>97</v>
      </c>
      <c r="H11" s="61">
        <f t="shared" si="0"/>
        <v>232</v>
      </c>
      <c r="I11" s="62">
        <f t="shared" si="1"/>
        <v>0.5818965517241379</v>
      </c>
      <c r="J11" s="63">
        <f>SUMIFS(sales_analysis[close_value],sales_analysis[sales_agent],A11,sales_analysis[deal_stage],"Won")</f>
        <v>345674</v>
      </c>
      <c r="K11" s="63">
        <f t="shared" si="2"/>
        <v>2560.5481481481484</v>
      </c>
      <c r="L11" s="63">
        <f t="shared" si="3"/>
        <v>1090.4542586750788</v>
      </c>
      <c r="M11" s="63" t="str">
        <f>IF(tbl_AgentPerformance[[#This Row],[Total Opportunities]]=0,"No Assigned Opportunities","Active")</f>
        <v>Active</v>
      </c>
      <c r="N11" s="73">
        <f>IF(tbl_AgentPerformance[[#This Row],[Activity Status]]&lt;&gt;"Active","",1+COUNTIFS(tbl_AgentPerformance[Activity Status],"Active",tbl_AgentPerformance[Total Opportunities],"&gt;"&amp;tbl_AgentPerformance[[#This Row],[Total Opportunities]]))</f>
        <v>10</v>
      </c>
      <c r="O11" s="73">
        <f>IF(tbl_AgentPerformance[[#This Row],[Activity Status]]&lt;&gt;"Active","",1+COUNTIFS(tbl_AgentPerformance[Activity Status],"Active",tbl_AgentPerformance[Won Revenue],"&gt;"&amp;tbl_AgentPerformance[[#This Row],[Won Revenue]]))</f>
        <v>12</v>
      </c>
      <c r="P11" s="77">
        <f>IF(tbl_AgentPerformance[[#This Row],[Activity Status]]&lt;&gt;"Active","",1+COUNTIFS(tbl_AgentPerformance[Activity Status],"Active",tbl_AgentPerformance[Closed-Deal Win Rate],"&gt;"&amp;tbl_AgentPerformance[[#This Row],[Closed-Deal Win Rate]]))</f>
        <v>27</v>
      </c>
      <c r="Q11" s="73">
        <f>IF(tbl_AgentPerformance[[#This Row],[Activity Status]]&lt;&gt;"Active","",1+COUNTIFS(tbl_AgentPerformance[Activity Status],"Active",tbl_AgentPerformance[Average Won Deal Value],"&gt;"&amp;tbl_AgentPerformance[[#This Row],[Average Won Deal Value]]))</f>
        <v>15</v>
      </c>
      <c r="R11" s="73">
        <f>IF(tbl_AgentPerformance[[#This Row],[Activity Status]]&lt;&gt;"Active","",1+COUNTIFS(tbl_AgentPerformance[Activity Status],"Active",tbl_AgentPerformance[Revenue per Opportunity],"&gt;"&amp;tbl_AgentPerformance[[#This Row],[Revenue per Opportunity]]))</f>
        <v>18</v>
      </c>
    </row>
    <row r="12" spans="1:18">
      <c r="A12" s="4" t="s">
        <v>256</v>
      </c>
      <c r="B12" s="45" t="str">
        <f>_xlfn.XLOOKUP(A12,sales_teams[sales_agent],sales_teams[manager],"")</f>
        <v>Dustin Brinkmann</v>
      </c>
      <c r="C12" s="61" t="str">
        <f>_xlfn.XLOOKUP(A12,sales_teams[sales_agent],sales_teams[regional_office],"")</f>
        <v>Central</v>
      </c>
      <c r="D12" s="61">
        <f>COUNTIF(sales_analysis[sales_agent],A12)</f>
        <v>311</v>
      </c>
      <c r="E12" s="61" cm="1">
        <f t="array" ref="E12">SUM(COUNTIFS(sales_analysis[sales_agent],A12,sales_analysis[deal_stage],{"Prospecting","Engaging"}))</f>
        <v>80</v>
      </c>
      <c r="F12" s="61">
        <f>COUNTIFS(sales_analysis[sales_agent],A12,sales_analysis[deal_stage],"Won")</f>
        <v>127</v>
      </c>
      <c r="G12" s="61">
        <f>COUNTIFS(sales_analysis[sales_agent],A12,sales_analysis[deal_stage],"Lost")</f>
        <v>104</v>
      </c>
      <c r="H12" s="61">
        <f t="shared" si="0"/>
        <v>231</v>
      </c>
      <c r="I12" s="62">
        <f t="shared" si="1"/>
        <v>0.54978354978354982</v>
      </c>
      <c r="J12" s="63">
        <f>SUMIFS(sales_analysis[close_value],sales_analysis[sales_agent],A12,sales_analysis[deal_stage],"Won")</f>
        <v>194632</v>
      </c>
      <c r="K12" s="63">
        <f t="shared" si="2"/>
        <v>1532.5354330708662</v>
      </c>
      <c r="L12" s="63">
        <f t="shared" si="3"/>
        <v>625.82636655948556</v>
      </c>
      <c r="M12" s="63" t="str">
        <f>IF(tbl_AgentPerformance[[#This Row],[Total Opportunities]]=0,"No Assigned Opportunities","Active")</f>
        <v>Active</v>
      </c>
      <c r="N12" s="73">
        <f>IF(tbl_AgentPerformance[[#This Row],[Activity Status]]&lt;&gt;"Active","",1+COUNTIFS(tbl_AgentPerformance[Activity Status],"Active",tbl_AgentPerformance[Total Opportunities],"&gt;"&amp;tbl_AgentPerformance[[#This Row],[Total Opportunities]]))</f>
        <v>11</v>
      </c>
      <c r="O12" s="73">
        <f>IF(tbl_AgentPerformance[[#This Row],[Activity Status]]&lt;&gt;"Active","",1+COUNTIFS(tbl_AgentPerformance[Activity Status],"Active",tbl_AgentPerformance[Won Revenue],"&gt;"&amp;tbl_AgentPerformance[[#This Row],[Won Revenue]]))</f>
        <v>26</v>
      </c>
      <c r="P12" s="77">
        <f>IF(tbl_AgentPerformance[[#This Row],[Activity Status]]&lt;&gt;"Active","",1+COUNTIFS(tbl_AgentPerformance[Activity Status],"Active",tbl_AgentPerformance[Closed-Deal Win Rate],"&gt;"&amp;tbl_AgentPerformance[[#This Row],[Closed-Deal Win Rate]]))</f>
        <v>30</v>
      </c>
      <c r="Q12" s="73">
        <f>IF(tbl_AgentPerformance[[#This Row],[Activity Status]]&lt;&gt;"Active","",1+COUNTIFS(tbl_AgentPerformance[Activity Status],"Active",tbl_AgentPerformance[Average Won Deal Value],"&gt;"&amp;tbl_AgentPerformance[[#This Row],[Average Won Deal Value]]))</f>
        <v>27</v>
      </c>
      <c r="R12" s="73">
        <f>IF(tbl_AgentPerformance[[#This Row],[Activity Status]]&lt;&gt;"Active","",1+COUNTIFS(tbl_AgentPerformance[Activity Status],"Active",tbl_AgentPerformance[Revenue per Opportunity],"&gt;"&amp;tbl_AgentPerformance[[#This Row],[Revenue per Opportunity]]))</f>
        <v>27</v>
      </c>
    </row>
    <row r="13" spans="1:18">
      <c r="A13" s="4" t="s">
        <v>279</v>
      </c>
      <c r="B13" s="2" t="str">
        <f>_xlfn.XLOOKUP(A13,sales_teams[sales_agent],sales_teams[manager],"")</f>
        <v>Cara Losch</v>
      </c>
      <c r="C13" s="61" t="str">
        <f>_xlfn.XLOOKUP(A13,sales_teams[sales_agent],sales_teams[regional_office],"")</f>
        <v>East</v>
      </c>
      <c r="D13" s="61">
        <f>COUNTIF(sales_analysis[sales_agent],A13)</f>
        <v>310</v>
      </c>
      <c r="E13" s="61" cm="1">
        <f t="array" ref="E13">SUM(COUNTIFS(sales_analysis[sales_agent],A13,sales_analysis[deal_stage],{"Prospecting","Engaging"}))</f>
        <v>81</v>
      </c>
      <c r="F13" s="61">
        <f>COUNTIFS(sales_analysis[sales_agent],A13,sales_analysis[deal_stage],"Won")</f>
        <v>150</v>
      </c>
      <c r="G13" s="61">
        <f>COUNTIFS(sales_analysis[sales_agent],A13,sales_analysis[deal_stage],"Lost")</f>
        <v>79</v>
      </c>
      <c r="H13" s="61">
        <f t="shared" si="0"/>
        <v>229</v>
      </c>
      <c r="I13" s="62">
        <f t="shared" si="1"/>
        <v>0.65502183406113534</v>
      </c>
      <c r="J13" s="63">
        <f>SUMIFS(sales_analysis[close_value],sales_analysis[sales_agent],A13,sales_analysis[deal_stage],"Won")</f>
        <v>421036</v>
      </c>
      <c r="K13" s="63">
        <f t="shared" si="2"/>
        <v>2806.9066666666668</v>
      </c>
      <c r="L13" s="63">
        <f t="shared" si="3"/>
        <v>1358.1806451612904</v>
      </c>
      <c r="M13" s="63" t="str">
        <f>IF(tbl_AgentPerformance[[#This Row],[Total Opportunities]]=0,"No Assigned Opportunities","Active")</f>
        <v>Active</v>
      </c>
      <c r="N13" s="73">
        <f>IF(tbl_AgentPerformance[[#This Row],[Activity Status]]&lt;&gt;"Active","",1+COUNTIFS(tbl_AgentPerformance[Activity Status],"Active",tbl_AgentPerformance[Total Opportunities],"&gt;"&amp;tbl_AgentPerformance[[#This Row],[Total Opportunities]]))</f>
        <v>12</v>
      </c>
      <c r="O13" s="73">
        <f>IF(tbl_AgentPerformance[[#This Row],[Activity Status]]&lt;&gt;"Active","",1+COUNTIFS(tbl_AgentPerformance[Activity Status],"Active",tbl_AgentPerformance[Won Revenue],"&gt;"&amp;tbl_AgentPerformance[[#This Row],[Won Revenue]]))</f>
        <v>8</v>
      </c>
      <c r="P13" s="77">
        <f>IF(tbl_AgentPerformance[[#This Row],[Activity Status]]&lt;&gt;"Active","",1+COUNTIFS(tbl_AgentPerformance[Activity Status],"Active",tbl_AgentPerformance[Closed-Deal Win Rate],"&gt;"&amp;tbl_AgentPerformance[[#This Row],[Closed-Deal Win Rate]]))</f>
        <v>9</v>
      </c>
      <c r="Q13" s="73">
        <f>IF(tbl_AgentPerformance[[#This Row],[Activity Status]]&lt;&gt;"Active","",1+COUNTIFS(tbl_AgentPerformance[Activity Status],"Active",tbl_AgentPerformance[Average Won Deal Value],"&gt;"&amp;tbl_AgentPerformance[[#This Row],[Average Won Deal Value]]))</f>
        <v>10</v>
      </c>
      <c r="R13" s="73">
        <f>IF(tbl_AgentPerformance[[#This Row],[Activity Status]]&lt;&gt;"Active","",1+COUNTIFS(tbl_AgentPerformance[Activity Status],"Active",tbl_AgentPerformance[Revenue per Opportunity],"&gt;"&amp;tbl_AgentPerformance[[#This Row],[Revenue per Opportunity]]))</f>
        <v>11</v>
      </c>
    </row>
    <row r="14" spans="1:18">
      <c r="A14" s="4" t="s">
        <v>187</v>
      </c>
      <c r="B14" s="2" t="str">
        <f>_xlfn.XLOOKUP(A14,sales_teams[sales_agent],sales_teams[manager],"")</f>
        <v>Celia Rouche</v>
      </c>
      <c r="C14" s="61" t="str">
        <f>_xlfn.XLOOKUP(A14,sales_teams[sales_agent],sales_teams[regional_office],"")</f>
        <v>West</v>
      </c>
      <c r="D14" s="61">
        <f>COUNTIF(sales_analysis[sales_agent],A14)</f>
        <v>306</v>
      </c>
      <c r="E14" s="61" cm="1">
        <f t="array" ref="E14">SUM(COUNTIFS(sales_analysis[sales_agent],A14,sales_analysis[deal_stage],{"Prospecting","Engaging"}))</f>
        <v>79</v>
      </c>
      <c r="F14" s="61">
        <f>COUNTIFS(sales_analysis[sales_agent],A14,sales_analysis[deal_stage],"Won")</f>
        <v>130</v>
      </c>
      <c r="G14" s="61">
        <f>COUNTIFS(sales_analysis[sales_agent],A14,sales_analysis[deal_stage],"Lost")</f>
        <v>97</v>
      </c>
      <c r="H14" s="61">
        <f t="shared" si="0"/>
        <v>227</v>
      </c>
      <c r="I14" s="62">
        <f t="shared" si="1"/>
        <v>0.57268722466960353</v>
      </c>
      <c r="J14" s="63">
        <f>SUMIFS(sales_analysis[close_value],sales_analysis[sales_agent],A14,sales_analysis[deal_stage],"Won")</f>
        <v>328792</v>
      </c>
      <c r="K14" s="63">
        <f t="shared" si="2"/>
        <v>2529.1692307692306</v>
      </c>
      <c r="L14" s="63">
        <f t="shared" si="3"/>
        <v>1074.483660130719</v>
      </c>
      <c r="M14" s="63" t="str">
        <f>IF(tbl_AgentPerformance[[#This Row],[Total Opportunities]]=0,"No Assigned Opportunities","Active")</f>
        <v>Active</v>
      </c>
      <c r="N14" s="73">
        <f>IF(tbl_AgentPerformance[[#This Row],[Activity Status]]&lt;&gt;"Active","",1+COUNTIFS(tbl_AgentPerformance[Activity Status],"Active",tbl_AgentPerformance[Total Opportunities],"&gt;"&amp;tbl_AgentPerformance[[#This Row],[Total Opportunities]]))</f>
        <v>13</v>
      </c>
      <c r="O14" s="73">
        <f>IF(tbl_AgentPerformance[[#This Row],[Activity Status]]&lt;&gt;"Active","",1+COUNTIFS(tbl_AgentPerformance[Activity Status],"Active",tbl_AgentPerformance[Won Revenue],"&gt;"&amp;tbl_AgentPerformance[[#This Row],[Won Revenue]]))</f>
        <v>13</v>
      </c>
      <c r="P14" s="77">
        <f>IF(tbl_AgentPerformance[[#This Row],[Activity Status]]&lt;&gt;"Active","",1+COUNTIFS(tbl_AgentPerformance[Activity Status],"Active",tbl_AgentPerformance[Closed-Deal Win Rate],"&gt;"&amp;tbl_AgentPerformance[[#This Row],[Closed-Deal Win Rate]]))</f>
        <v>29</v>
      </c>
      <c r="Q14" s="73">
        <f>IF(tbl_AgentPerformance[[#This Row],[Activity Status]]&lt;&gt;"Active","",1+COUNTIFS(tbl_AgentPerformance[Activity Status],"Active",tbl_AgentPerformance[Average Won Deal Value],"&gt;"&amp;tbl_AgentPerformance[[#This Row],[Average Won Deal Value]]))</f>
        <v>17</v>
      </c>
      <c r="R14" s="73">
        <f>IF(tbl_AgentPerformance[[#This Row],[Activity Status]]&lt;&gt;"Active","",1+COUNTIFS(tbl_AgentPerformance[Activity Status],"Active",tbl_AgentPerformance[Revenue per Opportunity],"&gt;"&amp;tbl_AgentPerformance[[#This Row],[Revenue per Opportunity]]))</f>
        <v>19</v>
      </c>
    </row>
    <row r="15" spans="1:18">
      <c r="A15" s="4" t="s">
        <v>201</v>
      </c>
      <c r="B15" s="2" t="str">
        <f>_xlfn.XLOOKUP(A15,sales_teams[sales_agent],sales_teams[manager],"")</f>
        <v>Summer Sewald</v>
      </c>
      <c r="C15" s="61" t="str">
        <f>_xlfn.XLOOKUP(A15,sales_teams[sales_agent],sales_teams[regional_office],"")</f>
        <v>West</v>
      </c>
      <c r="D15" s="61">
        <f>COUNTIF(sales_analysis[sales_agent],A15)</f>
        <v>285</v>
      </c>
      <c r="E15" s="61" cm="1">
        <f t="array" ref="E15">SUM(COUNTIFS(sales_analysis[sales_agent],A15,sales_analysis[deal_stage],{"Prospecting","Engaging"}))</f>
        <v>72</v>
      </c>
      <c r="F15" s="61">
        <f>COUNTIFS(sales_analysis[sales_agent],A15,sales_analysis[deal_stage],"Won")</f>
        <v>149</v>
      </c>
      <c r="G15" s="61">
        <f>COUNTIFS(sales_analysis[sales_agent],A15,sales_analysis[deal_stage],"Lost")</f>
        <v>64</v>
      </c>
      <c r="H15" s="61">
        <f t="shared" si="0"/>
        <v>213</v>
      </c>
      <c r="I15" s="62">
        <f t="shared" si="1"/>
        <v>0.69953051643192488</v>
      </c>
      <c r="J15" s="63">
        <f>SUMIFS(sales_analysis[close_value],sales_analysis[sales_agent],A15,sales_analysis[deal_stage],"Won")</f>
        <v>350395</v>
      </c>
      <c r="K15" s="63">
        <f t="shared" si="2"/>
        <v>2351.6442953020132</v>
      </c>
      <c r="L15" s="63">
        <f t="shared" si="3"/>
        <v>1229.4561403508771</v>
      </c>
      <c r="M15" s="63" t="str">
        <f>IF(tbl_AgentPerformance[[#This Row],[Total Opportunities]]=0,"No Assigned Opportunities","Active")</f>
        <v>Active</v>
      </c>
      <c r="N15" s="73">
        <f>IF(tbl_AgentPerformance[[#This Row],[Activity Status]]&lt;&gt;"Active","",1+COUNTIFS(tbl_AgentPerformance[Activity Status],"Active",tbl_AgentPerformance[Total Opportunities],"&gt;"&amp;tbl_AgentPerformance[[#This Row],[Total Opportunities]]))</f>
        <v>14</v>
      </c>
      <c r="O15" s="73">
        <f>IF(tbl_AgentPerformance[[#This Row],[Activity Status]]&lt;&gt;"Active","",1+COUNTIFS(tbl_AgentPerformance[Activity Status],"Active",tbl_AgentPerformance[Won Revenue],"&gt;"&amp;tbl_AgentPerformance[[#This Row],[Won Revenue]]))</f>
        <v>11</v>
      </c>
      <c r="P15" s="77">
        <f>IF(tbl_AgentPerformance[[#This Row],[Activity Status]]&lt;&gt;"Active","",1+COUNTIFS(tbl_AgentPerformance[Activity Status],"Active",tbl_AgentPerformance[Closed-Deal Win Rate],"&gt;"&amp;tbl_AgentPerformance[[#This Row],[Closed-Deal Win Rate]]))</f>
        <v>2</v>
      </c>
      <c r="Q15" s="73">
        <f>IF(tbl_AgentPerformance[[#This Row],[Activity Status]]&lt;&gt;"Active","",1+COUNTIFS(tbl_AgentPerformance[Activity Status],"Active",tbl_AgentPerformance[Average Won Deal Value],"&gt;"&amp;tbl_AgentPerformance[[#This Row],[Average Won Deal Value]]))</f>
        <v>19</v>
      </c>
      <c r="R15" s="73">
        <f>IF(tbl_AgentPerformance[[#This Row],[Activity Status]]&lt;&gt;"Active","",1+COUNTIFS(tbl_AgentPerformance[Activity Status],"Active",tbl_AgentPerformance[Revenue per Opportunity],"&gt;"&amp;tbl_AgentPerformance[[#This Row],[Revenue per Opportunity]]))</f>
        <v>16</v>
      </c>
    </row>
    <row r="16" spans="1:18">
      <c r="A16" s="4" t="s">
        <v>244</v>
      </c>
      <c r="B16" s="2" t="str">
        <f>_xlfn.XLOOKUP(A16,sales_teams[sales_agent],sales_teams[manager],"")</f>
        <v>Melvin Marxen</v>
      </c>
      <c r="C16" s="61" t="str">
        <f>_xlfn.XLOOKUP(A16,sales_teams[sales_agent],sales_teams[regional_office],"")</f>
        <v>Central</v>
      </c>
      <c r="D16" s="61">
        <f>COUNTIF(sales_analysis[sales_agent],A16)</f>
        <v>281</v>
      </c>
      <c r="E16" s="61" cm="1">
        <f t="array" ref="E16">SUM(COUNTIFS(sales_analysis[sales_agent],A16,sales_analysis[deal_stage],{"Prospecting","Engaging"}))</f>
        <v>87</v>
      </c>
      <c r="F16" s="61">
        <f>COUNTIFS(sales_analysis[sales_agent],A16,sales_analysis[deal_stage],"Won")</f>
        <v>122</v>
      </c>
      <c r="G16" s="61">
        <f>COUNTIFS(sales_analysis[sales_agent],A16,sales_analysis[deal_stage],"Lost")</f>
        <v>72</v>
      </c>
      <c r="H16" s="61">
        <f t="shared" si="0"/>
        <v>194</v>
      </c>
      <c r="I16" s="62">
        <f t="shared" si="1"/>
        <v>0.62886597938144329</v>
      </c>
      <c r="J16" s="63">
        <f>SUMIFS(sales_analysis[close_value],sales_analysis[sales_agent],A16,sales_analysis[deal_stage],"Won")</f>
        <v>291195</v>
      </c>
      <c r="K16" s="63">
        <f t="shared" si="2"/>
        <v>2386.844262295082</v>
      </c>
      <c r="L16" s="63">
        <f t="shared" si="3"/>
        <v>1036.2811387900356</v>
      </c>
      <c r="M16" s="63" t="str">
        <f>IF(tbl_AgentPerformance[[#This Row],[Total Opportunities]]=0,"No Assigned Opportunities","Active")</f>
        <v>Active</v>
      </c>
      <c r="N16" s="73">
        <f>IF(tbl_AgentPerformance[[#This Row],[Activity Status]]&lt;&gt;"Active","",1+COUNTIFS(tbl_AgentPerformance[Activity Status],"Active",tbl_AgentPerformance[Total Opportunities],"&gt;"&amp;tbl_AgentPerformance[[#This Row],[Total Opportunities]]))</f>
        <v>15</v>
      </c>
      <c r="O16" s="73">
        <f>IF(tbl_AgentPerformance[[#This Row],[Activity Status]]&lt;&gt;"Active","",1+COUNTIFS(tbl_AgentPerformance[Activity Status],"Active",tbl_AgentPerformance[Won Revenue],"&gt;"&amp;tbl_AgentPerformance[[#This Row],[Won Revenue]]))</f>
        <v>15</v>
      </c>
      <c r="P16" s="77">
        <f>IF(tbl_AgentPerformance[[#This Row],[Activity Status]]&lt;&gt;"Active","",1+COUNTIFS(tbl_AgentPerformance[Activity Status],"Active",tbl_AgentPerformance[Closed-Deal Win Rate],"&gt;"&amp;tbl_AgentPerformance[[#This Row],[Closed-Deal Win Rate]]))</f>
        <v>19</v>
      </c>
      <c r="Q16" s="73">
        <f>IF(tbl_AgentPerformance[[#This Row],[Activity Status]]&lt;&gt;"Active","",1+COUNTIFS(tbl_AgentPerformance[Activity Status],"Active",tbl_AgentPerformance[Average Won Deal Value],"&gt;"&amp;tbl_AgentPerformance[[#This Row],[Average Won Deal Value]]))</f>
        <v>18</v>
      </c>
      <c r="R16" s="73">
        <f>IF(tbl_AgentPerformance[[#This Row],[Activity Status]]&lt;&gt;"Active","",1+COUNTIFS(tbl_AgentPerformance[Activity Status],"Active",tbl_AgentPerformance[Revenue per Opportunity],"&gt;"&amp;tbl_AgentPerformance[[#This Row],[Revenue per Opportunity]]))</f>
        <v>22</v>
      </c>
    </row>
    <row r="17" spans="1:18">
      <c r="A17" s="4" t="s">
        <v>263</v>
      </c>
      <c r="B17" s="2" t="str">
        <f>_xlfn.XLOOKUP(A17,sales_teams[sales_agent],sales_teams[manager],"")</f>
        <v>Rocco Neubert</v>
      </c>
      <c r="C17" s="61" t="str">
        <f>_xlfn.XLOOKUP(A17,sales_teams[sales_agent],sales_teams[regional_office],"")</f>
        <v>East</v>
      </c>
      <c r="D17" s="61">
        <f>COUNTIF(sales_analysis[sales_agent],A17)</f>
        <v>275</v>
      </c>
      <c r="E17" s="61" cm="1">
        <f t="array" ref="E17">SUM(COUNTIFS(sales_analysis[sales_agent],A17,sales_analysis[deal_stage],{"Prospecting","Engaging"}))</f>
        <v>0</v>
      </c>
      <c r="F17" s="61">
        <f>COUNTIFS(sales_analysis[sales_agent],A17,sales_analysis[deal_stage],"Won")</f>
        <v>158</v>
      </c>
      <c r="G17" s="61">
        <f>COUNTIFS(sales_analysis[sales_agent],A17,sales_analysis[deal_stage],"Lost")</f>
        <v>117</v>
      </c>
      <c r="H17" s="61">
        <f t="shared" si="0"/>
        <v>275</v>
      </c>
      <c r="I17" s="62">
        <f t="shared" si="1"/>
        <v>0.57454545454545458</v>
      </c>
      <c r="J17" s="63">
        <f>SUMIFS(sales_analysis[close_value],sales_analysis[sales_agent],A17,sales_analysis[deal_stage],"Won")</f>
        <v>445860</v>
      </c>
      <c r="K17" s="63">
        <f t="shared" si="2"/>
        <v>2821.8987341772154</v>
      </c>
      <c r="L17" s="63">
        <f t="shared" si="3"/>
        <v>1621.3090909090909</v>
      </c>
      <c r="M17" s="63" t="str">
        <f>IF(tbl_AgentPerformance[[#This Row],[Total Opportunities]]=0,"No Assigned Opportunities","Active")</f>
        <v>Active</v>
      </c>
      <c r="N17" s="73">
        <f>IF(tbl_AgentPerformance[[#This Row],[Activity Status]]&lt;&gt;"Active","",1+COUNTIFS(tbl_AgentPerformance[Activity Status],"Active",tbl_AgentPerformance[Total Opportunities],"&gt;"&amp;tbl_AgentPerformance[[#This Row],[Total Opportunities]]))</f>
        <v>16</v>
      </c>
      <c r="O17" s="73">
        <f>IF(tbl_AgentPerformance[[#This Row],[Activity Status]]&lt;&gt;"Active","",1+COUNTIFS(tbl_AgentPerformance[Activity Status],"Active",tbl_AgentPerformance[Won Revenue],"&gt;"&amp;tbl_AgentPerformance[[#This Row],[Won Revenue]]))</f>
        <v>5</v>
      </c>
      <c r="P17" s="77">
        <f>IF(tbl_AgentPerformance[[#This Row],[Activity Status]]&lt;&gt;"Active","",1+COUNTIFS(tbl_AgentPerformance[Activity Status],"Active",tbl_AgentPerformance[Closed-Deal Win Rate],"&gt;"&amp;tbl_AgentPerformance[[#This Row],[Closed-Deal Win Rate]]))</f>
        <v>28</v>
      </c>
      <c r="Q17" s="73">
        <f>IF(tbl_AgentPerformance[[#This Row],[Activity Status]]&lt;&gt;"Active","",1+COUNTIFS(tbl_AgentPerformance[Activity Status],"Active",tbl_AgentPerformance[Average Won Deal Value],"&gt;"&amp;tbl_AgentPerformance[[#This Row],[Average Won Deal Value]]))</f>
        <v>9</v>
      </c>
      <c r="R17" s="73">
        <f>IF(tbl_AgentPerformance[[#This Row],[Activity Status]]&lt;&gt;"Active","",1+COUNTIFS(tbl_AgentPerformance[Activity Status],"Active",tbl_AgentPerformance[Revenue per Opportunity],"&gt;"&amp;tbl_AgentPerformance[[#This Row],[Revenue per Opportunity]]))</f>
        <v>3</v>
      </c>
    </row>
    <row r="18" spans="1:18">
      <c r="A18" s="4" t="s">
        <v>191</v>
      </c>
      <c r="B18" s="2" t="str">
        <f>_xlfn.XLOOKUP(A18,sales_teams[sales_agent],sales_teams[manager],"")</f>
        <v>Summer Sewald</v>
      </c>
      <c r="C18" s="61" t="str">
        <f>_xlfn.XLOOKUP(A18,sales_teams[sales_agent],sales_teams[regional_office],"")</f>
        <v>West</v>
      </c>
      <c r="D18" s="61">
        <f>COUNTIF(sales_analysis[sales_agent],A18)</f>
        <v>267</v>
      </c>
      <c r="E18" s="61" cm="1">
        <f t="array" ref="E18">SUM(COUNTIFS(sales_analysis[sales_agent],A18,sales_analysis[deal_stage],{"Prospecting","Engaging"}))</f>
        <v>61</v>
      </c>
      <c r="F18" s="61">
        <f>COUNTIFS(sales_analysis[sales_agent],A18,sales_analysis[deal_stage],"Won")</f>
        <v>135</v>
      </c>
      <c r="G18" s="61">
        <f>COUNTIFS(sales_analysis[sales_agent],A18,sales_analysis[deal_stage],"Lost")</f>
        <v>71</v>
      </c>
      <c r="H18" s="61">
        <f t="shared" si="0"/>
        <v>206</v>
      </c>
      <c r="I18" s="62">
        <f t="shared" si="1"/>
        <v>0.65533980582524276</v>
      </c>
      <c r="J18" s="63">
        <f>SUMIFS(sales_analysis[close_value],sales_analysis[sales_agent],A18,sales_analysis[deal_stage],"Won")</f>
        <v>413533</v>
      </c>
      <c r="K18" s="63">
        <f t="shared" si="2"/>
        <v>3063.2074074074076</v>
      </c>
      <c r="L18" s="63">
        <f t="shared" si="3"/>
        <v>1548.8127340823969</v>
      </c>
      <c r="M18" s="63" t="str">
        <f>IF(tbl_AgentPerformance[[#This Row],[Total Opportunities]]=0,"No Assigned Opportunities","Active")</f>
        <v>Active</v>
      </c>
      <c r="N18" s="73">
        <f>IF(tbl_AgentPerformance[[#This Row],[Activity Status]]&lt;&gt;"Active","",1+COUNTIFS(tbl_AgentPerformance[Activity Status],"Active",tbl_AgentPerformance[Total Opportunities],"&gt;"&amp;tbl_AgentPerformance[[#This Row],[Total Opportunities]]))</f>
        <v>17</v>
      </c>
      <c r="O18" s="73">
        <f>IF(tbl_AgentPerformance[[#This Row],[Activity Status]]&lt;&gt;"Active","",1+COUNTIFS(tbl_AgentPerformance[Activity Status],"Active",tbl_AgentPerformance[Won Revenue],"&gt;"&amp;tbl_AgentPerformance[[#This Row],[Won Revenue]]))</f>
        <v>9</v>
      </c>
      <c r="P18" s="77">
        <f>IF(tbl_AgentPerformance[[#This Row],[Activity Status]]&lt;&gt;"Active","",1+COUNTIFS(tbl_AgentPerformance[Activity Status],"Active",tbl_AgentPerformance[Closed-Deal Win Rate],"&gt;"&amp;tbl_AgentPerformance[[#This Row],[Closed-Deal Win Rate]]))</f>
        <v>8</v>
      </c>
      <c r="Q18" s="73">
        <f>IF(tbl_AgentPerformance[[#This Row],[Activity Status]]&lt;&gt;"Active","",1+COUNTIFS(tbl_AgentPerformance[Activity Status],"Active",tbl_AgentPerformance[Average Won Deal Value],"&gt;"&amp;tbl_AgentPerformance[[#This Row],[Average Won Deal Value]]))</f>
        <v>5</v>
      </c>
      <c r="R18" s="73">
        <f>IF(tbl_AgentPerformance[[#This Row],[Activity Status]]&lt;&gt;"Active","",1+COUNTIFS(tbl_AgentPerformance[Activity Status],"Active",tbl_AgentPerformance[Revenue per Opportunity],"&gt;"&amp;tbl_AgentPerformance[[#This Row],[Revenue per Opportunity]]))</f>
        <v>5</v>
      </c>
    </row>
    <row r="19" spans="1:18">
      <c r="A19" s="4" t="s">
        <v>216</v>
      </c>
      <c r="B19" s="2" t="str">
        <f>_xlfn.XLOOKUP(A19,sales_teams[sales_agent],sales_teams[manager],"")</f>
        <v>Cara Losch</v>
      </c>
      <c r="C19" s="61" t="str">
        <f>_xlfn.XLOOKUP(A19,sales_teams[sales_agent],sales_teams[regional_office],"")</f>
        <v>East</v>
      </c>
      <c r="D19" s="61">
        <f>COUNTIF(sales_analysis[sales_agent],A19)</f>
        <v>261</v>
      </c>
      <c r="E19" s="61" cm="1">
        <f t="array" ref="E19">SUM(COUNTIFS(sales_analysis[sales_agent],A19,sales_analysis[deal_stage],{"Prospecting","Engaging"}))</f>
        <v>68</v>
      </c>
      <c r="F19" s="61">
        <f>COUNTIFS(sales_analysis[sales_agent],A19,sales_analysis[deal_stage],"Won")</f>
        <v>122</v>
      </c>
      <c r="G19" s="61">
        <f>COUNTIFS(sales_analysis[sales_agent],A19,sales_analysis[deal_stage],"Lost")</f>
        <v>71</v>
      </c>
      <c r="H19" s="61">
        <f t="shared" si="0"/>
        <v>193</v>
      </c>
      <c r="I19" s="62">
        <f t="shared" si="1"/>
        <v>0.63212435233160624</v>
      </c>
      <c r="J19" s="63">
        <f>SUMIFS(sales_analysis[close_value],sales_analysis[sales_agent],A19,sales_analysis[deal_stage],"Won")</f>
        <v>123431</v>
      </c>
      <c r="K19" s="63">
        <f t="shared" si="2"/>
        <v>1011.7295081967213</v>
      </c>
      <c r="L19" s="63">
        <f t="shared" si="3"/>
        <v>472.91570881226056</v>
      </c>
      <c r="M19" s="63" t="str">
        <f>IF(tbl_AgentPerformance[[#This Row],[Total Opportunities]]=0,"No Assigned Opportunities","Active")</f>
        <v>Active</v>
      </c>
      <c r="N19" s="73">
        <f>IF(tbl_AgentPerformance[[#This Row],[Activity Status]]&lt;&gt;"Active","",1+COUNTIFS(tbl_AgentPerformance[Activity Status],"Active",tbl_AgentPerformance[Total Opportunities],"&gt;"&amp;tbl_AgentPerformance[[#This Row],[Total Opportunities]]))</f>
        <v>18</v>
      </c>
      <c r="O19" s="73">
        <f>IF(tbl_AgentPerformance[[#This Row],[Activity Status]]&lt;&gt;"Active","",1+COUNTIFS(tbl_AgentPerformance[Activity Status],"Active",tbl_AgentPerformance[Won Revenue],"&gt;"&amp;tbl_AgentPerformance[[#This Row],[Won Revenue]]))</f>
        <v>30</v>
      </c>
      <c r="P19" s="77">
        <f>IF(tbl_AgentPerformance[[#This Row],[Activity Status]]&lt;&gt;"Active","",1+COUNTIFS(tbl_AgentPerformance[Activity Status],"Active",tbl_AgentPerformance[Closed-Deal Win Rate],"&gt;"&amp;tbl_AgentPerformance[[#This Row],[Closed-Deal Win Rate]]))</f>
        <v>17</v>
      </c>
      <c r="Q19" s="73">
        <f>IF(tbl_AgentPerformance[[#This Row],[Activity Status]]&lt;&gt;"Active","",1+COUNTIFS(tbl_AgentPerformance[Activity Status],"Active",tbl_AgentPerformance[Average Won Deal Value],"&gt;"&amp;tbl_AgentPerformance[[#This Row],[Average Won Deal Value]]))</f>
        <v>30</v>
      </c>
      <c r="R19" s="73">
        <f>IF(tbl_AgentPerformance[[#This Row],[Activity Status]]&lt;&gt;"Active","",1+COUNTIFS(tbl_AgentPerformance[Activity Status],"Active",tbl_AgentPerformance[Revenue per Opportunity],"&gt;"&amp;tbl_AgentPerformance[[#This Row],[Revenue per Opportunity]]))</f>
        <v>30</v>
      </c>
    </row>
    <row r="20" spans="1:18">
      <c r="A20" s="4" t="s">
        <v>170</v>
      </c>
      <c r="B20" s="45" t="str">
        <f>_xlfn.XLOOKUP(A20,sales_teams[sales_agent],sales_teams[manager],"")</f>
        <v>Dustin Brinkmann</v>
      </c>
      <c r="C20" s="61" t="str">
        <f>_xlfn.XLOOKUP(A20,sales_teams[sales_agent],sales_teams[regional_office],"")</f>
        <v>Central</v>
      </c>
      <c r="D20" s="61">
        <f>COUNTIF(sales_analysis[sales_agent],A20)</f>
        <v>260</v>
      </c>
      <c r="E20" s="61" cm="1">
        <f t="array" ref="E20">SUM(COUNTIFS(sales_analysis[sales_agent],A20,sales_analysis[deal_stage],{"Prospecting","Engaging"}))</f>
        <v>65</v>
      </c>
      <c r="F20" s="61">
        <f>COUNTIFS(sales_analysis[sales_agent],A20,sales_analysis[deal_stage],"Won")</f>
        <v>129</v>
      </c>
      <c r="G20" s="61">
        <f>COUNTIFS(sales_analysis[sales_agent],A20,sales_analysis[deal_stage],"Lost")</f>
        <v>66</v>
      </c>
      <c r="H20" s="61">
        <f t="shared" si="0"/>
        <v>195</v>
      </c>
      <c r="I20" s="62">
        <f t="shared" si="1"/>
        <v>0.66153846153846152</v>
      </c>
      <c r="J20" s="63">
        <f>SUMIFS(sales_analysis[close_value],sales_analysis[sales_agent],A20,sales_analysis[deal_stage],"Won")</f>
        <v>207182</v>
      </c>
      <c r="K20" s="63">
        <f t="shared" si="2"/>
        <v>1606.062015503876</v>
      </c>
      <c r="L20" s="63">
        <f t="shared" si="3"/>
        <v>796.85384615384612</v>
      </c>
      <c r="M20" s="63" t="str">
        <f>IF(tbl_AgentPerformance[[#This Row],[Total Opportunities]]=0,"No Assigned Opportunities","Active")</f>
        <v>Active</v>
      </c>
      <c r="N20" s="73">
        <f>IF(tbl_AgentPerformance[[#This Row],[Activity Status]]&lt;&gt;"Active","",1+COUNTIFS(tbl_AgentPerformance[Activity Status],"Active",tbl_AgentPerformance[Total Opportunities],"&gt;"&amp;tbl_AgentPerformance[[#This Row],[Total Opportunities]]))</f>
        <v>19</v>
      </c>
      <c r="O20" s="73">
        <f>IF(tbl_AgentPerformance[[#This Row],[Activity Status]]&lt;&gt;"Active","",1+COUNTIFS(tbl_AgentPerformance[Activity Status],"Active",tbl_AgentPerformance[Won Revenue],"&gt;"&amp;tbl_AgentPerformance[[#This Row],[Won Revenue]]))</f>
        <v>24</v>
      </c>
      <c r="P20" s="77">
        <f>IF(tbl_AgentPerformance[[#This Row],[Activity Status]]&lt;&gt;"Active","",1+COUNTIFS(tbl_AgentPerformance[Activity Status],"Active",tbl_AgentPerformance[Closed-Deal Win Rate],"&gt;"&amp;tbl_AgentPerformance[[#This Row],[Closed-Deal Win Rate]]))</f>
        <v>6</v>
      </c>
      <c r="Q20" s="73">
        <f>IF(tbl_AgentPerformance[[#This Row],[Activity Status]]&lt;&gt;"Active","",1+COUNTIFS(tbl_AgentPerformance[Activity Status],"Active",tbl_AgentPerformance[Average Won Deal Value],"&gt;"&amp;tbl_AgentPerformance[[#This Row],[Average Won Deal Value]]))</f>
        <v>26</v>
      </c>
      <c r="R20" s="73">
        <f>IF(tbl_AgentPerformance[[#This Row],[Activity Status]]&lt;&gt;"Active","",1+COUNTIFS(tbl_AgentPerformance[Activity Status],"Active",tbl_AgentPerformance[Revenue per Opportunity],"&gt;"&amp;tbl_AgentPerformance[[#This Row],[Revenue per Opportunity]]))</f>
        <v>25</v>
      </c>
    </row>
    <row r="21" spans="1:18">
      <c r="A21" s="4" t="s">
        <v>210</v>
      </c>
      <c r="B21" s="2" t="str">
        <f>_xlfn.XLOOKUP(A21,sales_teams[sales_agent],sales_teams[manager],"")</f>
        <v>Rocco Neubert</v>
      </c>
      <c r="C21" s="61" t="str">
        <f>_xlfn.XLOOKUP(A21,sales_teams[sales_agent],sales_teams[regional_office],"")</f>
        <v>East</v>
      </c>
      <c r="D21" s="61">
        <f>COUNTIF(sales_analysis[sales_agent],A21)</f>
        <v>259</v>
      </c>
      <c r="E21" s="61" cm="1">
        <f t="array" ref="E21">SUM(COUNTIFS(sales_analysis[sales_agent],A21,sales_analysis[deal_stage],{"Prospecting","Engaging"}))</f>
        <v>72</v>
      </c>
      <c r="F21" s="61">
        <f>COUNTIFS(sales_analysis[sales_agent],A21,sales_analysis[deal_stage],"Won")</f>
        <v>114</v>
      </c>
      <c r="G21" s="61">
        <f>COUNTIFS(sales_analysis[sales_agent],A21,sales_analysis[deal_stage],"Lost")</f>
        <v>73</v>
      </c>
      <c r="H21" s="61">
        <f t="shared" si="0"/>
        <v>187</v>
      </c>
      <c r="I21" s="62">
        <f t="shared" si="1"/>
        <v>0.60962566844919786</v>
      </c>
      <c r="J21" s="63">
        <f>SUMIFS(sales_analysis[close_value],sales_analysis[sales_agent],A21,sales_analysis[deal_stage],"Won")</f>
        <v>364229</v>
      </c>
      <c r="K21" s="63">
        <f t="shared" si="2"/>
        <v>3194.9912280701756</v>
      </c>
      <c r="L21" s="63">
        <f t="shared" si="3"/>
        <v>1406.2895752895754</v>
      </c>
      <c r="M21" s="63" t="str">
        <f>IF(tbl_AgentPerformance[[#This Row],[Total Opportunities]]=0,"No Assigned Opportunities","Active")</f>
        <v>Active</v>
      </c>
      <c r="N21" s="73">
        <f>IF(tbl_AgentPerformance[[#This Row],[Activity Status]]&lt;&gt;"Active","",1+COUNTIFS(tbl_AgentPerformance[Activity Status],"Active",tbl_AgentPerformance[Total Opportunities],"&gt;"&amp;tbl_AgentPerformance[[#This Row],[Total Opportunities]]))</f>
        <v>20</v>
      </c>
      <c r="O21" s="73">
        <f>IF(tbl_AgentPerformance[[#This Row],[Activity Status]]&lt;&gt;"Active","",1+COUNTIFS(tbl_AgentPerformance[Activity Status],"Active",tbl_AgentPerformance[Won Revenue],"&gt;"&amp;tbl_AgentPerformance[[#This Row],[Won Revenue]]))</f>
        <v>10</v>
      </c>
      <c r="P21" s="77">
        <f>IF(tbl_AgentPerformance[[#This Row],[Activity Status]]&lt;&gt;"Active","",1+COUNTIFS(tbl_AgentPerformance[Activity Status],"Active",tbl_AgentPerformance[Closed-Deal Win Rate],"&gt;"&amp;tbl_AgentPerformance[[#This Row],[Closed-Deal Win Rate]]))</f>
        <v>25</v>
      </c>
      <c r="Q21" s="73">
        <f>IF(tbl_AgentPerformance[[#This Row],[Activity Status]]&lt;&gt;"Active","",1+COUNTIFS(tbl_AgentPerformance[Activity Status],"Active",tbl_AgentPerformance[Average Won Deal Value],"&gt;"&amp;tbl_AgentPerformance[[#This Row],[Average Won Deal Value]]))</f>
        <v>4</v>
      </c>
      <c r="R21" s="73">
        <f>IF(tbl_AgentPerformance[[#This Row],[Activity Status]]&lt;&gt;"Active","",1+COUNTIFS(tbl_AgentPerformance[Activity Status],"Active",tbl_AgentPerformance[Revenue per Opportunity],"&gt;"&amp;tbl_AgentPerformance[[#This Row],[Revenue per Opportunity]]))</f>
        <v>10</v>
      </c>
    </row>
    <row r="22" spans="1:18">
      <c r="A22" s="4" t="s">
        <v>189</v>
      </c>
      <c r="B22" s="2" t="str">
        <f>_xlfn.XLOOKUP(A22,sales_teams[sales_agent],sales_teams[manager],"")</f>
        <v>Melvin Marxen</v>
      </c>
      <c r="C22" s="61" t="str">
        <f>_xlfn.XLOOKUP(A22,sales_teams[sales_agent],sales_teams[regional_office],"")</f>
        <v>Central</v>
      </c>
      <c r="D22" s="61">
        <f>COUNTIF(sales_analysis[sales_agent],A22)</f>
        <v>239</v>
      </c>
      <c r="E22" s="61" cm="1">
        <f t="array" ref="E22">SUM(COUNTIFS(sales_analysis[sales_agent],A22,sales_analysis[deal_stage],{"Prospecting","Engaging"}))</f>
        <v>64</v>
      </c>
      <c r="F22" s="61">
        <f>COUNTIFS(sales_analysis[sales_agent],A22,sales_analysis[deal_stage],"Won")</f>
        <v>105</v>
      </c>
      <c r="G22" s="61">
        <f>COUNTIFS(sales_analysis[sales_agent],A22,sales_analysis[deal_stage],"Lost")</f>
        <v>70</v>
      </c>
      <c r="H22" s="61">
        <f t="shared" si="0"/>
        <v>175</v>
      </c>
      <c r="I22" s="62">
        <f t="shared" si="1"/>
        <v>0.6</v>
      </c>
      <c r="J22" s="63">
        <f>SUMIFS(sales_analysis[close_value],sales_analysis[sales_agent],A22,sales_analysis[deal_stage],"Won")</f>
        <v>176961</v>
      </c>
      <c r="K22" s="63">
        <f t="shared" si="2"/>
        <v>1685.3428571428572</v>
      </c>
      <c r="L22" s="63">
        <f t="shared" si="3"/>
        <v>740.42259414225941</v>
      </c>
      <c r="M22" s="63" t="str">
        <f>IF(tbl_AgentPerformance[[#This Row],[Total Opportunities]]=0,"No Assigned Opportunities","Active")</f>
        <v>Active</v>
      </c>
      <c r="N22" s="73">
        <f>IF(tbl_AgentPerformance[[#This Row],[Activity Status]]&lt;&gt;"Active","",1+COUNTIFS(tbl_AgentPerformance[Activity Status],"Active",tbl_AgentPerformance[Total Opportunities],"&gt;"&amp;tbl_AgentPerformance[[#This Row],[Total Opportunities]]))</f>
        <v>21</v>
      </c>
      <c r="O22" s="73">
        <f>IF(tbl_AgentPerformance[[#This Row],[Activity Status]]&lt;&gt;"Active","",1+COUNTIFS(tbl_AgentPerformance[Activity Status],"Active",tbl_AgentPerformance[Won Revenue],"&gt;"&amp;tbl_AgentPerformance[[#This Row],[Won Revenue]]))</f>
        <v>28</v>
      </c>
      <c r="P22" s="77">
        <f>IF(tbl_AgentPerformance[[#This Row],[Activity Status]]&lt;&gt;"Active","",1+COUNTIFS(tbl_AgentPerformance[Activity Status],"Active",tbl_AgentPerformance[Closed-Deal Win Rate],"&gt;"&amp;tbl_AgentPerformance[[#This Row],[Closed-Deal Win Rate]]))</f>
        <v>26</v>
      </c>
      <c r="Q22" s="73">
        <f>IF(tbl_AgentPerformance[[#This Row],[Activity Status]]&lt;&gt;"Active","",1+COUNTIFS(tbl_AgentPerformance[Activity Status],"Active",tbl_AgentPerformance[Average Won Deal Value],"&gt;"&amp;tbl_AgentPerformance[[#This Row],[Average Won Deal Value]]))</f>
        <v>24</v>
      </c>
      <c r="R22" s="73">
        <f>IF(tbl_AgentPerformance[[#This Row],[Activity Status]]&lt;&gt;"Active","",1+COUNTIFS(tbl_AgentPerformance[Activity Status],"Active",tbl_AgentPerformance[Revenue per Opportunity],"&gt;"&amp;tbl_AgentPerformance[[#This Row],[Revenue per Opportunity]]))</f>
        <v>26</v>
      </c>
    </row>
    <row r="23" spans="1:18">
      <c r="A23" s="4" t="s">
        <v>232</v>
      </c>
      <c r="B23" s="2" t="str">
        <f>_xlfn.XLOOKUP(A23,sales_teams[sales_agent],sales_teams[manager],"")</f>
        <v>Rocco Neubert</v>
      </c>
      <c r="C23" s="61" t="str">
        <f>_xlfn.XLOOKUP(A23,sales_teams[sales_agent],sales_teams[regional_office],"")</f>
        <v>East</v>
      </c>
      <c r="D23" s="61">
        <f>COUNTIF(sales_analysis[sales_agent],A23)</f>
        <v>237</v>
      </c>
      <c r="E23" s="61" cm="1">
        <f t="array" ref="E23">SUM(COUNTIFS(sales_analysis[sales_agent],A23,sales_analysis[deal_stage],{"Prospecting","Engaging"}))</f>
        <v>0</v>
      </c>
      <c r="F23" s="61">
        <f>COUNTIFS(sales_analysis[sales_agent],A23,sales_analysis[deal_stage],"Won")</f>
        <v>155</v>
      </c>
      <c r="G23" s="61">
        <f>COUNTIFS(sales_analysis[sales_agent],A23,sales_analysis[deal_stage],"Lost")</f>
        <v>82</v>
      </c>
      <c r="H23" s="61">
        <f t="shared" si="0"/>
        <v>237</v>
      </c>
      <c r="I23" s="62">
        <f t="shared" si="1"/>
        <v>0.65400843881856541</v>
      </c>
      <c r="J23" s="63">
        <f>SUMIFS(sales_analysis[close_value],sales_analysis[sales_agent],A23,sales_analysis[deal_stage],"Won")</f>
        <v>438336</v>
      </c>
      <c r="K23" s="63">
        <f t="shared" si="2"/>
        <v>2827.9741935483871</v>
      </c>
      <c r="L23" s="63">
        <f t="shared" si="3"/>
        <v>1849.5189873417721</v>
      </c>
      <c r="M23" s="63" t="str">
        <f>IF(tbl_AgentPerformance[[#This Row],[Total Opportunities]]=0,"No Assigned Opportunities","Active")</f>
        <v>Active</v>
      </c>
      <c r="N23" s="73">
        <f>IF(tbl_AgentPerformance[[#This Row],[Activity Status]]&lt;&gt;"Active","",1+COUNTIFS(tbl_AgentPerformance[Activity Status],"Active",tbl_AgentPerformance[Total Opportunities],"&gt;"&amp;tbl_AgentPerformance[[#This Row],[Total Opportunities]]))</f>
        <v>22</v>
      </c>
      <c r="O23" s="73">
        <f>IF(tbl_AgentPerformance[[#This Row],[Activity Status]]&lt;&gt;"Active","",1+COUNTIFS(tbl_AgentPerformance[Activity Status],"Active",tbl_AgentPerformance[Won Revenue],"&gt;"&amp;tbl_AgentPerformance[[#This Row],[Won Revenue]]))</f>
        <v>6</v>
      </c>
      <c r="P23" s="77">
        <f>IF(tbl_AgentPerformance[[#This Row],[Activity Status]]&lt;&gt;"Active","",1+COUNTIFS(tbl_AgentPerformance[Activity Status],"Active",tbl_AgentPerformance[Closed-Deal Win Rate],"&gt;"&amp;tbl_AgentPerformance[[#This Row],[Closed-Deal Win Rate]]))</f>
        <v>11</v>
      </c>
      <c r="Q23" s="73">
        <f>IF(tbl_AgentPerformance[[#This Row],[Activity Status]]&lt;&gt;"Active","",1+COUNTIFS(tbl_AgentPerformance[Activity Status],"Active",tbl_AgentPerformance[Average Won Deal Value],"&gt;"&amp;tbl_AgentPerformance[[#This Row],[Average Won Deal Value]]))</f>
        <v>8</v>
      </c>
      <c r="R23" s="73">
        <f>IF(tbl_AgentPerformance[[#This Row],[Activity Status]]&lt;&gt;"Active","",1+COUNTIFS(tbl_AgentPerformance[Activity Status],"Active",tbl_AgentPerformance[Revenue per Opportunity],"&gt;"&amp;tbl_AgentPerformance[[#This Row],[Revenue per Opportunity]]))</f>
        <v>1</v>
      </c>
    </row>
    <row r="24" spans="1:18">
      <c r="A24" s="4" t="s">
        <v>261</v>
      </c>
      <c r="B24" s="2" t="str">
        <f>_xlfn.XLOOKUP(A24,sales_teams[sales_agent],sales_teams[manager],"")</f>
        <v>Rocco Neubert</v>
      </c>
      <c r="C24" s="61" t="str">
        <f>_xlfn.XLOOKUP(A24,sales_teams[sales_agent],sales_teams[regional_office],"")</f>
        <v>East</v>
      </c>
      <c r="D24" s="61">
        <f>COUNTIF(sales_analysis[sales_agent],A24)</f>
        <v>210</v>
      </c>
      <c r="E24" s="61" cm="1">
        <f t="array" ref="E24">SUM(COUNTIFS(sales_analysis[sales_agent],A24,sales_analysis[deal_stage],{"Prospecting","Engaging"}))</f>
        <v>57</v>
      </c>
      <c r="F24" s="61">
        <f>COUNTIFS(sales_analysis[sales_agent],A24,sales_analysis[deal_stage],"Won")</f>
        <v>101</v>
      </c>
      <c r="G24" s="61">
        <f>COUNTIFS(sales_analysis[sales_agent],A24,sales_analysis[deal_stage],"Lost")</f>
        <v>52</v>
      </c>
      <c r="H24" s="61">
        <f t="shared" si="0"/>
        <v>153</v>
      </c>
      <c r="I24" s="62">
        <f t="shared" si="1"/>
        <v>0.66013071895424835</v>
      </c>
      <c r="J24" s="63">
        <f>SUMIFS(sales_analysis[close_value],sales_analysis[sales_agent],A24,sales_analysis[deal_stage],"Won")</f>
        <v>261631</v>
      </c>
      <c r="K24" s="63">
        <f t="shared" si="2"/>
        <v>2590.4059405940593</v>
      </c>
      <c r="L24" s="63">
        <f t="shared" si="3"/>
        <v>1245.8619047619047</v>
      </c>
      <c r="M24" s="63" t="str">
        <f>IF(tbl_AgentPerformance[[#This Row],[Total Opportunities]]=0,"No Assigned Opportunities","Active")</f>
        <v>Active</v>
      </c>
      <c r="N24" s="73">
        <f>IF(tbl_AgentPerformance[[#This Row],[Activity Status]]&lt;&gt;"Active","",1+COUNTIFS(tbl_AgentPerformance[Activity Status],"Active",tbl_AgentPerformance[Total Opportunities],"&gt;"&amp;tbl_AgentPerformance[[#This Row],[Total Opportunities]]))</f>
        <v>23</v>
      </c>
      <c r="O24" s="73">
        <f>IF(tbl_AgentPerformance[[#This Row],[Activity Status]]&lt;&gt;"Active","",1+COUNTIFS(tbl_AgentPerformance[Activity Status],"Active",tbl_AgentPerformance[Won Revenue],"&gt;"&amp;tbl_AgentPerformance[[#This Row],[Won Revenue]]))</f>
        <v>20</v>
      </c>
      <c r="P24" s="77">
        <f>IF(tbl_AgentPerformance[[#This Row],[Activity Status]]&lt;&gt;"Active","",1+COUNTIFS(tbl_AgentPerformance[Activity Status],"Active",tbl_AgentPerformance[Closed-Deal Win Rate],"&gt;"&amp;tbl_AgentPerformance[[#This Row],[Closed-Deal Win Rate]]))</f>
        <v>7</v>
      </c>
      <c r="Q24" s="73">
        <f>IF(tbl_AgentPerformance[[#This Row],[Activity Status]]&lt;&gt;"Active","",1+COUNTIFS(tbl_AgentPerformance[Activity Status],"Active",tbl_AgentPerformance[Average Won Deal Value],"&gt;"&amp;tbl_AgentPerformance[[#This Row],[Average Won Deal Value]]))</f>
        <v>14</v>
      </c>
      <c r="R24" s="73">
        <f>IF(tbl_AgentPerformance[[#This Row],[Activity Status]]&lt;&gt;"Active","",1+COUNTIFS(tbl_AgentPerformance[Activity Status],"Active",tbl_AgentPerformance[Revenue per Opportunity],"&gt;"&amp;tbl_AgentPerformance[[#This Row],[Revenue per Opportunity]]))</f>
        <v>14</v>
      </c>
    </row>
    <row r="25" spans="1:18">
      <c r="A25" s="4" t="s">
        <v>304</v>
      </c>
      <c r="B25" s="45" t="str">
        <f>_xlfn.XLOOKUP(A25,sales_teams[sales_agent],sales_teams[manager],"")</f>
        <v>Dustin Brinkmann</v>
      </c>
      <c r="C25" s="61" t="str">
        <f>_xlfn.XLOOKUP(A25,sales_teams[sales_agent],sales_teams[regional_office],"")</f>
        <v>Central</v>
      </c>
      <c r="D25" s="61">
        <f>COUNTIF(sales_analysis[sales_agent],A25)</f>
        <v>203</v>
      </c>
      <c r="E25" s="61" cm="1">
        <f t="array" ref="E25">SUM(COUNTIFS(sales_analysis[sales_agent],A25,sales_analysis[deal_stage],{"Prospecting","Engaging"}))</f>
        <v>43</v>
      </c>
      <c r="F25" s="61">
        <f>COUNTIFS(sales_analysis[sales_agent],A25,sales_analysis[deal_stage],"Won")</f>
        <v>107</v>
      </c>
      <c r="G25" s="61">
        <f>COUNTIFS(sales_analysis[sales_agent],A25,sales_analysis[deal_stage],"Lost")</f>
        <v>53</v>
      </c>
      <c r="H25" s="61">
        <f t="shared" si="0"/>
        <v>160</v>
      </c>
      <c r="I25" s="62">
        <f t="shared" si="1"/>
        <v>0.66874999999999996</v>
      </c>
      <c r="J25" s="63">
        <f>SUMIFS(sales_analysis[close_value],sales_analysis[sales_agent],A25,sales_analysis[deal_stage],"Won")</f>
        <v>229800</v>
      </c>
      <c r="K25" s="63">
        <f t="shared" si="2"/>
        <v>2147.663551401869</v>
      </c>
      <c r="L25" s="63">
        <f t="shared" si="3"/>
        <v>1132.0197044334975</v>
      </c>
      <c r="M25" s="63" t="str">
        <f>IF(tbl_AgentPerformance[[#This Row],[Total Opportunities]]=0,"No Assigned Opportunities","Active")</f>
        <v>Active</v>
      </c>
      <c r="N25" s="73">
        <f>IF(tbl_AgentPerformance[[#This Row],[Activity Status]]&lt;&gt;"Active","",1+COUNTIFS(tbl_AgentPerformance[Activity Status],"Active",tbl_AgentPerformance[Total Opportunities],"&gt;"&amp;tbl_AgentPerformance[[#This Row],[Total Opportunities]]))</f>
        <v>24</v>
      </c>
      <c r="O25" s="73">
        <f>IF(tbl_AgentPerformance[[#This Row],[Activity Status]]&lt;&gt;"Active","",1+COUNTIFS(tbl_AgentPerformance[Activity Status],"Active",tbl_AgentPerformance[Won Revenue],"&gt;"&amp;tbl_AgentPerformance[[#This Row],[Won Revenue]]))</f>
        <v>23</v>
      </c>
      <c r="P25" s="77">
        <f>IF(tbl_AgentPerformance[[#This Row],[Activity Status]]&lt;&gt;"Active","",1+COUNTIFS(tbl_AgentPerformance[Activity Status],"Active",tbl_AgentPerformance[Closed-Deal Win Rate],"&gt;"&amp;tbl_AgentPerformance[[#This Row],[Closed-Deal Win Rate]]))</f>
        <v>4</v>
      </c>
      <c r="Q25" s="73">
        <f>IF(tbl_AgentPerformance[[#This Row],[Activity Status]]&lt;&gt;"Active","",1+COUNTIFS(tbl_AgentPerformance[Activity Status],"Active",tbl_AgentPerformance[Average Won Deal Value],"&gt;"&amp;tbl_AgentPerformance[[#This Row],[Average Won Deal Value]]))</f>
        <v>22</v>
      </c>
      <c r="R25" s="73">
        <f>IF(tbl_AgentPerformance[[#This Row],[Activity Status]]&lt;&gt;"Active","",1+COUNTIFS(tbl_AgentPerformance[Activity Status],"Active",tbl_AgentPerformance[Revenue per Opportunity],"&gt;"&amp;tbl_AgentPerformance[[#This Row],[Revenue per Opportunity]]))</f>
        <v>17</v>
      </c>
    </row>
    <row r="26" spans="1:18">
      <c r="A26" s="4" t="s">
        <v>203</v>
      </c>
      <c r="B26" s="2" t="str">
        <f>_xlfn.XLOOKUP(A26,sales_teams[sales_agent],sales_teams[manager],"")</f>
        <v>Celia Rouche</v>
      </c>
      <c r="C26" s="61" t="str">
        <f>_xlfn.XLOOKUP(A26,sales_teams[sales_agent],sales_teams[regional_office],"")</f>
        <v>West</v>
      </c>
      <c r="D26" s="61">
        <f>COUNTIF(sales_analysis[sales_agent],A26)</f>
        <v>202</v>
      </c>
      <c r="E26" s="61" cm="1">
        <f t="array" ref="E26">SUM(COUNTIFS(sales_analysis[sales_agent],A26,sales_analysis[deal_stage],{"Prospecting","Engaging"}))</f>
        <v>50</v>
      </c>
      <c r="F26" s="61">
        <f>COUNTIFS(sales_analysis[sales_agent],A26,sales_analysis[deal_stage],"Won")</f>
        <v>107</v>
      </c>
      <c r="G26" s="61">
        <f>COUNTIFS(sales_analysis[sales_agent],A26,sales_analysis[deal_stage],"Lost")</f>
        <v>45</v>
      </c>
      <c r="H26" s="61">
        <f t="shared" si="0"/>
        <v>152</v>
      </c>
      <c r="I26" s="62">
        <f t="shared" si="1"/>
        <v>0.70394736842105265</v>
      </c>
      <c r="J26" s="63">
        <f>SUMIFS(sales_analysis[close_value],sales_analysis[sales_agent],A26,sales_analysis[deal_stage],"Won")</f>
        <v>272111</v>
      </c>
      <c r="K26" s="63">
        <f t="shared" si="2"/>
        <v>2543.0934579439254</v>
      </c>
      <c r="L26" s="63">
        <f t="shared" si="3"/>
        <v>1347.0841584158416</v>
      </c>
      <c r="M26" s="63" t="str">
        <f>IF(tbl_AgentPerformance[[#This Row],[Total Opportunities]]=0,"No Assigned Opportunities","Active")</f>
        <v>Active</v>
      </c>
      <c r="N26" s="73">
        <f>IF(tbl_AgentPerformance[[#This Row],[Activity Status]]&lt;&gt;"Active","",1+COUNTIFS(tbl_AgentPerformance[Activity Status],"Active",tbl_AgentPerformance[Total Opportunities],"&gt;"&amp;tbl_AgentPerformance[[#This Row],[Total Opportunities]]))</f>
        <v>25</v>
      </c>
      <c r="O26" s="73">
        <f>IF(tbl_AgentPerformance[[#This Row],[Activity Status]]&lt;&gt;"Active","",1+COUNTIFS(tbl_AgentPerformance[Activity Status],"Active",tbl_AgentPerformance[Won Revenue],"&gt;"&amp;tbl_AgentPerformance[[#This Row],[Won Revenue]]))</f>
        <v>19</v>
      </c>
      <c r="P26" s="77">
        <f>IF(tbl_AgentPerformance[[#This Row],[Activity Status]]&lt;&gt;"Active","",1+COUNTIFS(tbl_AgentPerformance[Activity Status],"Active",tbl_AgentPerformance[Closed-Deal Win Rate],"&gt;"&amp;tbl_AgentPerformance[[#This Row],[Closed-Deal Win Rate]]))</f>
        <v>1</v>
      </c>
      <c r="Q26" s="73">
        <f>IF(tbl_AgentPerformance[[#This Row],[Activity Status]]&lt;&gt;"Active","",1+COUNTIFS(tbl_AgentPerformance[Activity Status],"Active",tbl_AgentPerformance[Average Won Deal Value],"&gt;"&amp;tbl_AgentPerformance[[#This Row],[Average Won Deal Value]]))</f>
        <v>16</v>
      </c>
      <c r="R26" s="73">
        <f>IF(tbl_AgentPerformance[[#This Row],[Activity Status]]&lt;&gt;"Active","",1+COUNTIFS(tbl_AgentPerformance[Activity Status],"Active",tbl_AgentPerformance[Revenue per Opportunity],"&gt;"&amp;tbl_AgentPerformance[[#This Row],[Revenue per Opportunity]]))</f>
        <v>12</v>
      </c>
    </row>
    <row r="27" spans="1:18">
      <c r="A27" s="4" t="s">
        <v>212</v>
      </c>
      <c r="B27" s="2" t="str">
        <f>_xlfn.XLOOKUP(A27,sales_teams[sales_agent],sales_teams[manager],"")</f>
        <v>Celia Rouche</v>
      </c>
      <c r="C27" s="61" t="str">
        <f>_xlfn.XLOOKUP(A27,sales_teams[sales_agent],sales_teams[regional_office],"")</f>
        <v>West</v>
      </c>
      <c r="D27" s="61">
        <f>COUNTIF(sales_analysis[sales_agent],A27)</f>
        <v>177</v>
      </c>
      <c r="E27" s="61" cm="1">
        <f t="array" ref="E27">SUM(COUNTIFS(sales_analysis[sales_agent],A27,sales_analysis[deal_stage],{"Prospecting","Engaging"}))</f>
        <v>51</v>
      </c>
      <c r="F27" s="61">
        <f>COUNTIFS(sales_analysis[sales_agent],A27,sales_analysis[deal_stage],"Won")</f>
        <v>80</v>
      </c>
      <c r="G27" s="61">
        <f>COUNTIFS(sales_analysis[sales_agent],A27,sales_analysis[deal_stage],"Lost")</f>
        <v>46</v>
      </c>
      <c r="H27" s="61">
        <f t="shared" si="0"/>
        <v>126</v>
      </c>
      <c r="I27" s="62">
        <f t="shared" si="1"/>
        <v>0.63492063492063489</v>
      </c>
      <c r="J27" s="63">
        <f>SUMIFS(sales_analysis[close_value],sales_analysis[sales_agent],A27,sales_analysis[deal_stage],"Won")</f>
        <v>289195</v>
      </c>
      <c r="K27" s="63">
        <f t="shared" si="2"/>
        <v>3614.9375</v>
      </c>
      <c r="L27" s="63">
        <f t="shared" si="3"/>
        <v>1633.870056497175</v>
      </c>
      <c r="M27" s="63" t="str">
        <f>IF(tbl_AgentPerformance[[#This Row],[Total Opportunities]]=0,"No Assigned Opportunities","Active")</f>
        <v>Active</v>
      </c>
      <c r="N27" s="73">
        <f>IF(tbl_AgentPerformance[[#This Row],[Activity Status]]&lt;&gt;"Active","",1+COUNTIFS(tbl_AgentPerformance[Activity Status],"Active",tbl_AgentPerformance[Total Opportunities],"&gt;"&amp;tbl_AgentPerformance[[#This Row],[Total Opportunities]]))</f>
        <v>26</v>
      </c>
      <c r="O27" s="73">
        <f>IF(tbl_AgentPerformance[[#This Row],[Activity Status]]&lt;&gt;"Active","",1+COUNTIFS(tbl_AgentPerformance[Activity Status],"Active",tbl_AgentPerformance[Won Revenue],"&gt;"&amp;tbl_AgentPerformance[[#This Row],[Won Revenue]]))</f>
        <v>16</v>
      </c>
      <c r="P27" s="77">
        <f>IF(tbl_AgentPerformance[[#This Row],[Activity Status]]&lt;&gt;"Active","",1+COUNTIFS(tbl_AgentPerformance[Activity Status],"Active",tbl_AgentPerformance[Closed-Deal Win Rate],"&gt;"&amp;tbl_AgentPerformance[[#This Row],[Closed-Deal Win Rate]]))</f>
        <v>16</v>
      </c>
      <c r="Q27" s="73">
        <f>IF(tbl_AgentPerformance[[#This Row],[Activity Status]]&lt;&gt;"Active","",1+COUNTIFS(tbl_AgentPerformance[Activity Status],"Active",tbl_AgentPerformance[Average Won Deal Value],"&gt;"&amp;tbl_AgentPerformance[[#This Row],[Average Won Deal Value]]))</f>
        <v>1</v>
      </c>
      <c r="R27" s="73">
        <f>IF(tbl_AgentPerformance[[#This Row],[Activity Status]]&lt;&gt;"Active","",1+COUNTIFS(tbl_AgentPerformance[Activity Status],"Active",tbl_AgentPerformance[Revenue per Opportunity],"&gt;"&amp;tbl_AgentPerformance[[#This Row],[Revenue per Opportunity]]))</f>
        <v>2</v>
      </c>
    </row>
    <row r="28" spans="1:18">
      <c r="A28" s="4" t="s">
        <v>226</v>
      </c>
      <c r="B28" s="2" t="str">
        <f>_xlfn.XLOOKUP(A28,sales_teams[sales_agent],sales_teams[manager],"")</f>
        <v>Cara Losch</v>
      </c>
      <c r="C28" s="61" t="str">
        <f>_xlfn.XLOOKUP(A28,sales_teams[sales_agent],sales_teams[regional_office],"")</f>
        <v>East</v>
      </c>
      <c r="D28" s="61">
        <f>COUNTIF(sales_analysis[sales_agent],A28)</f>
        <v>160</v>
      </c>
      <c r="E28" s="61" cm="1">
        <f t="array" ref="E28">SUM(COUNTIFS(sales_analysis[sales_agent],A28,sales_analysis[deal_stage],{"Prospecting","Engaging"}))</f>
        <v>39</v>
      </c>
      <c r="F28" s="61">
        <f>COUNTIFS(sales_analysis[sales_agent],A28,sales_analysis[deal_stage],"Won")</f>
        <v>78</v>
      </c>
      <c r="G28" s="61">
        <f>COUNTIFS(sales_analysis[sales_agent],A28,sales_analysis[deal_stage],"Lost")</f>
        <v>43</v>
      </c>
      <c r="H28" s="61">
        <f t="shared" si="0"/>
        <v>121</v>
      </c>
      <c r="I28" s="62">
        <f t="shared" si="1"/>
        <v>0.64462809917355368</v>
      </c>
      <c r="J28" s="63">
        <f>SUMIFS(sales_analysis[close_value],sales_analysis[sales_agent],A28,sales_analysis[deal_stage],"Won")</f>
        <v>230169</v>
      </c>
      <c r="K28" s="63">
        <f t="shared" si="2"/>
        <v>2950.8846153846152</v>
      </c>
      <c r="L28" s="63">
        <f t="shared" si="3"/>
        <v>1438.5562500000001</v>
      </c>
      <c r="M28" s="63" t="str">
        <f>IF(tbl_AgentPerformance[[#This Row],[Total Opportunities]]=0,"No Assigned Opportunities","Active")</f>
        <v>Active</v>
      </c>
      <c r="N28" s="73">
        <f>IF(tbl_AgentPerformance[[#This Row],[Activity Status]]&lt;&gt;"Active","",1+COUNTIFS(tbl_AgentPerformance[Activity Status],"Active",tbl_AgentPerformance[Total Opportunities],"&gt;"&amp;tbl_AgentPerformance[[#This Row],[Total Opportunities]]))</f>
        <v>27</v>
      </c>
      <c r="O28" s="73">
        <f>IF(tbl_AgentPerformance[[#This Row],[Activity Status]]&lt;&gt;"Active","",1+COUNTIFS(tbl_AgentPerformance[Activity Status],"Active",tbl_AgentPerformance[Won Revenue],"&gt;"&amp;tbl_AgentPerformance[[#This Row],[Won Revenue]]))</f>
        <v>22</v>
      </c>
      <c r="P28" s="77">
        <f>IF(tbl_AgentPerformance[[#This Row],[Activity Status]]&lt;&gt;"Active","",1+COUNTIFS(tbl_AgentPerformance[Activity Status],"Active",tbl_AgentPerformance[Closed-Deal Win Rate],"&gt;"&amp;tbl_AgentPerformance[[#This Row],[Closed-Deal Win Rate]]))</f>
        <v>13</v>
      </c>
      <c r="Q28" s="73">
        <f>IF(tbl_AgentPerformance[[#This Row],[Activity Status]]&lt;&gt;"Active","",1+COUNTIFS(tbl_AgentPerformance[Activity Status],"Active",tbl_AgentPerformance[Average Won Deal Value],"&gt;"&amp;tbl_AgentPerformance[[#This Row],[Average Won Deal Value]]))</f>
        <v>6</v>
      </c>
      <c r="R28" s="73">
        <f>IF(tbl_AgentPerformance[[#This Row],[Activity Status]]&lt;&gt;"Active","",1+COUNTIFS(tbl_AgentPerformance[Activity Status],"Active",tbl_AgentPerformance[Revenue per Opportunity],"&gt;"&amp;tbl_AgentPerformance[[#This Row],[Revenue per Opportunity]]))</f>
        <v>8</v>
      </c>
    </row>
    <row r="29" spans="1:18">
      <c r="A29" s="4" t="s">
        <v>205</v>
      </c>
      <c r="B29" s="2" t="str">
        <f>_xlfn.XLOOKUP(A29,sales_teams[sales_agent],sales_teams[manager],"")</f>
        <v>Celia Rouche</v>
      </c>
      <c r="C29" s="61" t="str">
        <f>_xlfn.XLOOKUP(A29,sales_teams[sales_agent],sales_teams[regional_office],"")</f>
        <v>West</v>
      </c>
      <c r="D29" s="61">
        <f>COUNTIF(sales_analysis[sales_agent],A29)</f>
        <v>160</v>
      </c>
      <c r="E29" s="61" cm="1">
        <f t="array" ref="E29">SUM(COUNTIFS(sales_analysis[sales_agent],A29,sales_analysis[deal_stage],{"Prospecting","Engaging"}))</f>
        <v>50</v>
      </c>
      <c r="F29" s="61">
        <f>COUNTIFS(sales_analysis[sales_agent],A29,sales_analysis[deal_stage],"Won")</f>
        <v>72</v>
      </c>
      <c r="G29" s="61">
        <f>COUNTIFS(sales_analysis[sales_agent],A29,sales_analysis[deal_stage],"Lost")</f>
        <v>38</v>
      </c>
      <c r="H29" s="61">
        <f t="shared" si="0"/>
        <v>110</v>
      </c>
      <c r="I29" s="62">
        <f t="shared" si="1"/>
        <v>0.65454545454545454</v>
      </c>
      <c r="J29" s="63">
        <f>SUMIFS(sales_analysis[close_value],sales_analysis[sales_agent],A29,sales_analysis[deal_stage],"Won")</f>
        <v>235403</v>
      </c>
      <c r="K29" s="63">
        <f t="shared" si="2"/>
        <v>3269.4861111111113</v>
      </c>
      <c r="L29" s="63">
        <f t="shared" si="3"/>
        <v>1471.26875</v>
      </c>
      <c r="M29" s="63" t="str">
        <f>IF(tbl_AgentPerformance[[#This Row],[Total Opportunities]]=0,"No Assigned Opportunities","Active")</f>
        <v>Active</v>
      </c>
      <c r="N29" s="73">
        <f>IF(tbl_AgentPerformance[[#This Row],[Activity Status]]&lt;&gt;"Active","",1+COUNTIFS(tbl_AgentPerformance[Activity Status],"Active",tbl_AgentPerformance[Total Opportunities],"&gt;"&amp;tbl_AgentPerformance[[#This Row],[Total Opportunities]]))</f>
        <v>27</v>
      </c>
      <c r="O29" s="73">
        <f>IF(tbl_AgentPerformance[[#This Row],[Activity Status]]&lt;&gt;"Active","",1+COUNTIFS(tbl_AgentPerformance[Activity Status],"Active",tbl_AgentPerformance[Won Revenue],"&gt;"&amp;tbl_AgentPerformance[[#This Row],[Won Revenue]]))</f>
        <v>21</v>
      </c>
      <c r="P29" s="77">
        <f>IF(tbl_AgentPerformance[[#This Row],[Activity Status]]&lt;&gt;"Active","",1+COUNTIFS(tbl_AgentPerformance[Activity Status],"Active",tbl_AgentPerformance[Closed-Deal Win Rate],"&gt;"&amp;tbl_AgentPerformance[[#This Row],[Closed-Deal Win Rate]]))</f>
        <v>10</v>
      </c>
      <c r="Q29" s="73">
        <f>IF(tbl_AgentPerformance[[#This Row],[Activity Status]]&lt;&gt;"Active","",1+COUNTIFS(tbl_AgentPerformance[Activity Status],"Active",tbl_AgentPerformance[Average Won Deal Value],"&gt;"&amp;tbl_AgentPerformance[[#This Row],[Average Won Deal Value]]))</f>
        <v>3</v>
      </c>
      <c r="R29" s="73">
        <f>IF(tbl_AgentPerformance[[#This Row],[Activity Status]]&lt;&gt;"Active","",1+COUNTIFS(tbl_AgentPerformance[Activity Status],"Active",tbl_AgentPerformance[Revenue per Opportunity],"&gt;"&amp;tbl_AgentPerformance[[#This Row],[Revenue per Opportunity]]))</f>
        <v>7</v>
      </c>
    </row>
    <row r="30" spans="1:18">
      <c r="A30" s="4" t="s">
        <v>237</v>
      </c>
      <c r="B30" s="2" t="str">
        <f>_xlfn.XLOOKUP(A30,sales_teams[sales_agent],sales_teams[manager],"")</f>
        <v>Cara Losch</v>
      </c>
      <c r="C30" s="61" t="str">
        <f>_xlfn.XLOOKUP(A30,sales_teams[sales_agent],sales_teams[regional_office],"")</f>
        <v>East</v>
      </c>
      <c r="D30" s="61">
        <f>COUNTIF(sales_analysis[sales_agent],A30)</f>
        <v>123</v>
      </c>
      <c r="E30" s="61" cm="1">
        <f t="array" ref="E30">SUM(COUNTIFS(sales_analysis[sales_agent],A30,sales_analysis[deal_stage],{"Prospecting","Engaging"}))</f>
        <v>0</v>
      </c>
      <c r="F30" s="61">
        <f>COUNTIFS(sales_analysis[sales_agent],A30,sales_analysis[deal_stage],"Won")</f>
        <v>75</v>
      </c>
      <c r="G30" s="61">
        <f>COUNTIFS(sales_analysis[sales_agent],A30,sales_analysis[deal_stage],"Lost")</f>
        <v>48</v>
      </c>
      <c r="H30" s="61">
        <f t="shared" si="0"/>
        <v>123</v>
      </c>
      <c r="I30" s="62">
        <f t="shared" si="1"/>
        <v>0.6097560975609756</v>
      </c>
      <c r="J30" s="63">
        <f>SUMIFS(sales_analysis[close_value],sales_analysis[sales_agent],A30,sales_analysis[deal_stage],"Won")</f>
        <v>197773</v>
      </c>
      <c r="K30" s="63">
        <f t="shared" si="2"/>
        <v>2636.9733333333334</v>
      </c>
      <c r="L30" s="63">
        <f t="shared" si="3"/>
        <v>1607.9105691056911</v>
      </c>
      <c r="M30" s="63" t="str">
        <f>IF(tbl_AgentPerformance[[#This Row],[Total Opportunities]]=0,"No Assigned Opportunities","Active")</f>
        <v>Active</v>
      </c>
      <c r="N30" s="73">
        <f>IF(tbl_AgentPerformance[[#This Row],[Activity Status]]&lt;&gt;"Active","",1+COUNTIFS(tbl_AgentPerformance[Activity Status],"Active",tbl_AgentPerformance[Total Opportunities],"&gt;"&amp;tbl_AgentPerformance[[#This Row],[Total Opportunities]]))</f>
        <v>29</v>
      </c>
      <c r="O30" s="73">
        <f>IF(tbl_AgentPerformance[[#This Row],[Activity Status]]&lt;&gt;"Active","",1+COUNTIFS(tbl_AgentPerformance[Activity Status],"Active",tbl_AgentPerformance[Won Revenue],"&gt;"&amp;tbl_AgentPerformance[[#This Row],[Won Revenue]]))</f>
        <v>25</v>
      </c>
      <c r="P30" s="77">
        <f>IF(tbl_AgentPerformance[[#This Row],[Activity Status]]&lt;&gt;"Active","",1+COUNTIFS(tbl_AgentPerformance[Activity Status],"Active",tbl_AgentPerformance[Closed-Deal Win Rate],"&gt;"&amp;tbl_AgentPerformance[[#This Row],[Closed-Deal Win Rate]]))</f>
        <v>24</v>
      </c>
      <c r="Q30" s="73">
        <f>IF(tbl_AgentPerformance[[#This Row],[Activity Status]]&lt;&gt;"Active","",1+COUNTIFS(tbl_AgentPerformance[Activity Status],"Active",tbl_AgentPerformance[Average Won Deal Value],"&gt;"&amp;tbl_AgentPerformance[[#This Row],[Average Won Deal Value]]))</f>
        <v>13</v>
      </c>
      <c r="R30" s="73">
        <f>IF(tbl_AgentPerformance[[#This Row],[Activity Status]]&lt;&gt;"Active","",1+COUNTIFS(tbl_AgentPerformance[Activity Status],"Active",tbl_AgentPerformance[Revenue per Opportunity],"&gt;"&amp;tbl_AgentPerformance[[#This Row],[Revenue per Opportunity]]))</f>
        <v>4</v>
      </c>
    </row>
    <row r="31" spans="1:18">
      <c r="A31" s="4" t="s">
        <v>235</v>
      </c>
      <c r="B31" s="2" t="str">
        <f>_xlfn.XLOOKUP(A31,sales_teams[sales_agent],sales_teams[manager],"")</f>
        <v>Cara Losch</v>
      </c>
      <c r="C31" s="61" t="str">
        <f>_xlfn.XLOOKUP(A31,sales_teams[sales_agent],sales_teams[regional_office],"")</f>
        <v>East</v>
      </c>
      <c r="D31" s="61">
        <f>COUNTIF(sales_analysis[sales_agent],A31)</f>
        <v>110</v>
      </c>
      <c r="E31" s="61" cm="1">
        <f t="array" ref="E31">SUM(COUNTIFS(sales_analysis[sales_agent],A31,sales_analysis[deal_stage],{"Prospecting","Engaging"}))</f>
        <v>31</v>
      </c>
      <c r="F31" s="61">
        <f>COUNTIFS(sales_analysis[sales_agent],A31,sales_analysis[deal_stage],"Won")</f>
        <v>55</v>
      </c>
      <c r="G31" s="61">
        <f>COUNTIFS(sales_analysis[sales_agent],A31,sales_analysis[deal_stage],"Lost")</f>
        <v>24</v>
      </c>
      <c r="H31" s="61">
        <f t="shared" si="0"/>
        <v>79</v>
      </c>
      <c r="I31" s="62">
        <f t="shared" si="1"/>
        <v>0.69620253164556967</v>
      </c>
      <c r="J31" s="63">
        <f>SUMIFS(sales_analysis[close_value],sales_analysis[sales_agent],A31,sales_analysis[deal_stage],"Won")</f>
        <v>157640</v>
      </c>
      <c r="K31" s="63">
        <f t="shared" si="2"/>
        <v>2866.181818181818</v>
      </c>
      <c r="L31" s="63">
        <f t="shared" si="3"/>
        <v>1433.090909090909</v>
      </c>
      <c r="M31" s="63" t="str">
        <f>IF(tbl_AgentPerformance[[#This Row],[Total Opportunities]]=0,"No Assigned Opportunities","Active")</f>
        <v>Active</v>
      </c>
      <c r="N31" s="73">
        <f>IF(tbl_AgentPerformance[[#This Row],[Activity Status]]&lt;&gt;"Active","",1+COUNTIFS(tbl_AgentPerformance[Activity Status],"Active",tbl_AgentPerformance[Total Opportunities],"&gt;"&amp;tbl_AgentPerformance[[#This Row],[Total Opportunities]]))</f>
        <v>30</v>
      </c>
      <c r="O31" s="73">
        <f>IF(tbl_AgentPerformance[[#This Row],[Activity Status]]&lt;&gt;"Active","",1+COUNTIFS(tbl_AgentPerformance[Activity Status],"Active",tbl_AgentPerformance[Won Revenue],"&gt;"&amp;tbl_AgentPerformance[[#This Row],[Won Revenue]]))</f>
        <v>29</v>
      </c>
      <c r="P31" s="77">
        <f>IF(tbl_AgentPerformance[[#This Row],[Activity Status]]&lt;&gt;"Active","",1+COUNTIFS(tbl_AgentPerformance[Activity Status],"Active",tbl_AgentPerformance[Closed-Deal Win Rate],"&gt;"&amp;tbl_AgentPerformance[[#This Row],[Closed-Deal Win Rate]]))</f>
        <v>3</v>
      </c>
      <c r="Q31" s="73">
        <f>IF(tbl_AgentPerformance[[#This Row],[Activity Status]]&lt;&gt;"Active","",1+COUNTIFS(tbl_AgentPerformance[Activity Status],"Active",tbl_AgentPerformance[Average Won Deal Value],"&gt;"&amp;tbl_AgentPerformance[[#This Row],[Average Won Deal Value]]))</f>
        <v>7</v>
      </c>
      <c r="R31" s="73">
        <f>IF(tbl_AgentPerformance[[#This Row],[Activity Status]]&lt;&gt;"Active","",1+COUNTIFS(tbl_AgentPerformance[Activity Status],"Active",tbl_AgentPerformance[Revenue per Opportunity],"&gt;"&amp;tbl_AgentPerformance[[#This Row],[Revenue per Opportunity]]))</f>
        <v>9</v>
      </c>
    </row>
    <row r="32" spans="1:18">
      <c r="A32" s="4" t="s">
        <v>9017</v>
      </c>
      <c r="B32" s="2" t="str">
        <f>_xlfn.XLOOKUP(A32,sales_teams[sales_agent],sales_teams[manager],"")</f>
        <v>Melvin Marxen</v>
      </c>
      <c r="C32" s="61" t="str">
        <f>_xlfn.XLOOKUP(A32,sales_teams[sales_agent],sales_teams[regional_office],"")</f>
        <v>Central</v>
      </c>
      <c r="D32" s="61">
        <f>COUNTIF(sales_analysis[sales_agent],A32)</f>
        <v>0</v>
      </c>
      <c r="E32" s="61" cm="1">
        <f t="array" ref="E32">SUM(COUNTIFS(sales_analysis[sales_agent],A32,sales_analysis[deal_stage],{"Prospecting","Engaging"}))</f>
        <v>0</v>
      </c>
      <c r="F32" s="61">
        <f>COUNTIFS(sales_analysis[sales_agent],A32,sales_analysis[deal_stage],"Won")</f>
        <v>0</v>
      </c>
      <c r="G32" s="61">
        <f>COUNTIFS(sales_analysis[sales_agent],A32,sales_analysis[deal_stage],"Lost")</f>
        <v>0</v>
      </c>
      <c r="H32" s="61">
        <f t="shared" si="0"/>
        <v>0</v>
      </c>
      <c r="I32" s="62">
        <f t="shared" si="1"/>
        <v>0</v>
      </c>
      <c r="J32" s="63">
        <f>SUMIFS(sales_analysis[close_value],sales_analysis[sales_agent],A32,sales_analysis[deal_stage],"Won")</f>
        <v>0</v>
      </c>
      <c r="K32" s="63">
        <f t="shared" si="2"/>
        <v>0</v>
      </c>
      <c r="L32" s="63">
        <f t="shared" si="3"/>
        <v>0</v>
      </c>
      <c r="M32" s="63" t="str">
        <f>IF(tbl_AgentPerformance[[#This Row],[Total Opportunities]]=0,"No Assigned Opportunities","Active")</f>
        <v>No Assigned Opportunities</v>
      </c>
      <c r="N32" s="73" t="str">
        <f>IF(tbl_AgentPerformance[[#This Row],[Activity Status]]&lt;&gt;"Active","",1+COUNTIFS(tbl_AgentPerformance[Activity Status],"Active",tbl_AgentPerformance[Total Opportunities],"&gt;"&amp;tbl_AgentPerformance[[#This Row],[Total Opportunities]]))</f>
        <v/>
      </c>
      <c r="O32" s="73" t="str">
        <f>IF(tbl_AgentPerformance[[#This Row],[Activity Status]]&lt;&gt;"Active","",1+COUNTIFS(tbl_AgentPerformance[Activity Status],"Active",tbl_AgentPerformance[Won Revenue],"&gt;"&amp;tbl_AgentPerformance[[#This Row],[Won Revenue]]))</f>
        <v/>
      </c>
      <c r="P32" s="77" t="str">
        <f>IF(tbl_AgentPerformance[[#This Row],[Activity Status]]&lt;&gt;"Active","",1+COUNTIFS(tbl_AgentPerformance[Activity Status],"Active",tbl_AgentPerformance[Closed-Deal Win Rate],"&gt;"&amp;tbl_AgentPerformance[[#This Row],[Closed-Deal Win Rate]]))</f>
        <v/>
      </c>
      <c r="Q32" s="73" t="str">
        <f>IF(tbl_AgentPerformance[[#This Row],[Activity Status]]&lt;&gt;"Active","",1+COUNTIFS(tbl_AgentPerformance[Activity Status],"Active",tbl_AgentPerformance[Average Won Deal Value],"&gt;"&amp;tbl_AgentPerformance[[#This Row],[Average Won Deal Value]]))</f>
        <v/>
      </c>
      <c r="R32" s="73" t="str">
        <f>IF(tbl_AgentPerformance[[#This Row],[Activity Status]]&lt;&gt;"Active","",1+COUNTIFS(tbl_AgentPerformance[Activity Status],"Active",tbl_AgentPerformance[Revenue per Opportunity],"&gt;"&amp;tbl_AgentPerformance[[#This Row],[Revenue per Opportunity]]))</f>
        <v/>
      </c>
    </row>
    <row r="33" spans="1:18">
      <c r="A33" s="4" t="s">
        <v>9020</v>
      </c>
      <c r="B33" s="2" t="str">
        <f>_xlfn.XLOOKUP(A33,sales_teams[sales_agent],sales_teams[manager],"")</f>
        <v>Cara Losch</v>
      </c>
      <c r="C33" s="61" t="str">
        <f>_xlfn.XLOOKUP(A33,sales_teams[sales_agent],sales_teams[regional_office],"")</f>
        <v>East</v>
      </c>
      <c r="D33" s="61">
        <f>COUNTIF(sales_analysis[sales_agent],A33)</f>
        <v>0</v>
      </c>
      <c r="E33" s="61" cm="1">
        <f t="array" ref="E33">SUM(COUNTIFS(sales_analysis[sales_agent],A33,sales_analysis[deal_stage],{"Prospecting","Engaging"}))</f>
        <v>0</v>
      </c>
      <c r="F33" s="61">
        <f>COUNTIFS(sales_analysis[sales_agent],A33,sales_analysis[deal_stage],"Won")</f>
        <v>0</v>
      </c>
      <c r="G33" s="61">
        <f>COUNTIFS(sales_analysis[sales_agent],A33,sales_analysis[deal_stage],"Lost")</f>
        <v>0</v>
      </c>
      <c r="H33" s="61">
        <f t="shared" si="0"/>
        <v>0</v>
      </c>
      <c r="I33" s="62">
        <f t="shared" si="1"/>
        <v>0</v>
      </c>
      <c r="J33" s="63">
        <f>SUMIFS(sales_analysis[close_value],sales_analysis[sales_agent],A33,sales_analysis[deal_stage],"Won")</f>
        <v>0</v>
      </c>
      <c r="K33" s="63">
        <f t="shared" si="2"/>
        <v>0</v>
      </c>
      <c r="L33" s="63">
        <f t="shared" si="3"/>
        <v>0</v>
      </c>
      <c r="M33" s="63" t="str">
        <f>IF(tbl_AgentPerformance[[#This Row],[Total Opportunities]]=0,"No Assigned Opportunities","Active")</f>
        <v>No Assigned Opportunities</v>
      </c>
      <c r="N33" s="73" t="str">
        <f>IF(tbl_AgentPerformance[[#This Row],[Activity Status]]&lt;&gt;"Active","",1+COUNTIFS(tbl_AgentPerformance[Activity Status],"Active",tbl_AgentPerformance[Total Opportunities],"&gt;"&amp;tbl_AgentPerformance[[#This Row],[Total Opportunities]]))</f>
        <v/>
      </c>
      <c r="O33" s="73" t="str">
        <f>IF(tbl_AgentPerformance[[#This Row],[Activity Status]]&lt;&gt;"Active","",1+COUNTIFS(tbl_AgentPerformance[Activity Status],"Active",tbl_AgentPerformance[Won Revenue],"&gt;"&amp;tbl_AgentPerformance[[#This Row],[Won Revenue]]))</f>
        <v/>
      </c>
      <c r="P33" s="77" t="str">
        <f>IF(tbl_AgentPerformance[[#This Row],[Activity Status]]&lt;&gt;"Active","",1+COUNTIFS(tbl_AgentPerformance[Activity Status],"Active",tbl_AgentPerformance[Closed-Deal Win Rate],"&gt;"&amp;tbl_AgentPerformance[[#This Row],[Closed-Deal Win Rate]]))</f>
        <v/>
      </c>
      <c r="Q33" s="73" t="str">
        <f>IF(tbl_AgentPerformance[[#This Row],[Activity Status]]&lt;&gt;"Active","",1+COUNTIFS(tbl_AgentPerformance[Activity Status],"Active",tbl_AgentPerformance[Average Won Deal Value],"&gt;"&amp;tbl_AgentPerformance[[#This Row],[Average Won Deal Value]]))</f>
        <v/>
      </c>
      <c r="R33" s="73" t="str">
        <f>IF(tbl_AgentPerformance[[#This Row],[Activity Status]]&lt;&gt;"Active","",1+COUNTIFS(tbl_AgentPerformance[Activity Status],"Active",tbl_AgentPerformance[Revenue per Opportunity],"&gt;"&amp;tbl_AgentPerformance[[#This Row],[Revenue per Opportunity]]))</f>
        <v/>
      </c>
    </row>
    <row r="34" spans="1:18">
      <c r="A34" s="4" t="s">
        <v>9022</v>
      </c>
      <c r="B34" s="2" t="str">
        <f>_xlfn.XLOOKUP(A34,sales_teams[sales_agent],sales_teams[manager],"")</f>
        <v>Rocco Neubert</v>
      </c>
      <c r="C34" s="61" t="str">
        <f>_xlfn.XLOOKUP(A34,sales_teams[sales_agent],sales_teams[regional_office],"")</f>
        <v>East</v>
      </c>
      <c r="D34" s="61">
        <f>COUNTIF(sales_analysis[sales_agent],A34)</f>
        <v>0</v>
      </c>
      <c r="E34" s="61" cm="1">
        <f t="array" ref="E34">SUM(COUNTIFS(sales_analysis[sales_agent],A34,sales_analysis[deal_stage],{"Prospecting","Engaging"}))</f>
        <v>0</v>
      </c>
      <c r="F34" s="61">
        <f>COUNTIFS(sales_analysis[sales_agent],A34,sales_analysis[deal_stage],"Won")</f>
        <v>0</v>
      </c>
      <c r="G34" s="61">
        <f>COUNTIFS(sales_analysis[sales_agent],A34,sales_analysis[deal_stage],"Lost")</f>
        <v>0</v>
      </c>
      <c r="H34" s="61">
        <f t="shared" si="0"/>
        <v>0</v>
      </c>
      <c r="I34" s="62">
        <f t="shared" si="1"/>
        <v>0</v>
      </c>
      <c r="J34" s="63">
        <f>SUMIFS(sales_analysis[close_value],sales_analysis[sales_agent],A34,sales_analysis[deal_stage],"Won")</f>
        <v>0</v>
      </c>
      <c r="K34" s="63">
        <f t="shared" si="2"/>
        <v>0</v>
      </c>
      <c r="L34" s="63">
        <f t="shared" si="3"/>
        <v>0</v>
      </c>
      <c r="M34" s="63" t="str">
        <f>IF(tbl_AgentPerformance[[#This Row],[Total Opportunities]]=0,"No Assigned Opportunities","Active")</f>
        <v>No Assigned Opportunities</v>
      </c>
      <c r="N34" s="73" t="str">
        <f>IF(tbl_AgentPerformance[[#This Row],[Activity Status]]&lt;&gt;"Active","",1+COUNTIFS(tbl_AgentPerformance[Activity Status],"Active",tbl_AgentPerformance[Total Opportunities],"&gt;"&amp;tbl_AgentPerformance[[#This Row],[Total Opportunities]]))</f>
        <v/>
      </c>
      <c r="O34" s="73" t="str">
        <f>IF(tbl_AgentPerformance[[#This Row],[Activity Status]]&lt;&gt;"Active","",1+COUNTIFS(tbl_AgentPerformance[Activity Status],"Active",tbl_AgentPerformance[Won Revenue],"&gt;"&amp;tbl_AgentPerformance[[#This Row],[Won Revenue]]))</f>
        <v/>
      </c>
      <c r="P34" s="77" t="str">
        <f>IF(tbl_AgentPerformance[[#This Row],[Activity Status]]&lt;&gt;"Active","",1+COUNTIFS(tbl_AgentPerformance[Activity Status],"Active",tbl_AgentPerformance[Closed-Deal Win Rate],"&gt;"&amp;tbl_AgentPerformance[[#This Row],[Closed-Deal Win Rate]]))</f>
        <v/>
      </c>
      <c r="Q34" s="73" t="str">
        <f>IF(tbl_AgentPerformance[[#This Row],[Activity Status]]&lt;&gt;"Active","",1+COUNTIFS(tbl_AgentPerformance[Activity Status],"Active",tbl_AgentPerformance[Average Won Deal Value],"&gt;"&amp;tbl_AgentPerformance[[#This Row],[Average Won Deal Value]]))</f>
        <v/>
      </c>
      <c r="R34" s="73" t="str">
        <f>IF(tbl_AgentPerformance[[#This Row],[Activity Status]]&lt;&gt;"Active","",1+COUNTIFS(tbl_AgentPerformance[Activity Status],"Active",tbl_AgentPerformance[Revenue per Opportunity],"&gt;"&amp;tbl_AgentPerformance[[#This Row],[Revenue per Opportunity]]))</f>
        <v/>
      </c>
    </row>
    <row r="35" spans="1:18">
      <c r="A35" s="4" t="s">
        <v>9025</v>
      </c>
      <c r="B35" s="2" t="str">
        <f>_xlfn.XLOOKUP(A35,sales_teams[sales_agent],sales_teams[manager],"")</f>
        <v>Celia Rouche</v>
      </c>
      <c r="C35" s="61" t="str">
        <f>_xlfn.XLOOKUP(A35,sales_teams[sales_agent],sales_teams[regional_office],"")</f>
        <v>West</v>
      </c>
      <c r="D35" s="61">
        <f>COUNTIF(sales_analysis[sales_agent],A35)</f>
        <v>0</v>
      </c>
      <c r="E35" s="61" cm="1">
        <f t="array" ref="E35">SUM(COUNTIFS(sales_analysis[sales_agent],A35,sales_analysis[deal_stage],{"Prospecting","Engaging"}))</f>
        <v>0</v>
      </c>
      <c r="F35" s="61">
        <f>COUNTIFS(sales_analysis[sales_agent],A35,sales_analysis[deal_stage],"Won")</f>
        <v>0</v>
      </c>
      <c r="G35" s="61">
        <f>COUNTIFS(sales_analysis[sales_agent],A35,sales_analysis[deal_stage],"Lost")</f>
        <v>0</v>
      </c>
      <c r="H35" s="61">
        <f t="shared" si="0"/>
        <v>0</v>
      </c>
      <c r="I35" s="62">
        <f t="shared" si="1"/>
        <v>0</v>
      </c>
      <c r="J35" s="63">
        <f>SUMIFS(sales_analysis[close_value],sales_analysis[sales_agent],A35,sales_analysis[deal_stage],"Won")</f>
        <v>0</v>
      </c>
      <c r="K35" s="63">
        <f t="shared" si="2"/>
        <v>0</v>
      </c>
      <c r="L35" s="63">
        <f t="shared" si="3"/>
        <v>0</v>
      </c>
      <c r="M35" s="63" t="str">
        <f>IF(tbl_AgentPerformance[[#This Row],[Total Opportunities]]=0,"No Assigned Opportunities","Active")</f>
        <v>No Assigned Opportunities</v>
      </c>
      <c r="N35" s="73" t="str">
        <f>IF(tbl_AgentPerformance[[#This Row],[Activity Status]]&lt;&gt;"Active","",1+COUNTIFS(tbl_AgentPerformance[Activity Status],"Active",tbl_AgentPerformance[Total Opportunities],"&gt;"&amp;tbl_AgentPerformance[[#This Row],[Total Opportunities]]))</f>
        <v/>
      </c>
      <c r="O35" s="73" t="str">
        <f>IF(tbl_AgentPerformance[[#This Row],[Activity Status]]&lt;&gt;"Active","",1+COUNTIFS(tbl_AgentPerformance[Activity Status],"Active",tbl_AgentPerformance[Won Revenue],"&gt;"&amp;tbl_AgentPerformance[[#This Row],[Won Revenue]]))</f>
        <v/>
      </c>
      <c r="P35" s="77" t="str">
        <f>IF(tbl_AgentPerformance[[#This Row],[Activity Status]]&lt;&gt;"Active","",1+COUNTIFS(tbl_AgentPerformance[Activity Status],"Active",tbl_AgentPerformance[Closed-Deal Win Rate],"&gt;"&amp;tbl_AgentPerformance[[#This Row],[Closed-Deal Win Rate]]))</f>
        <v/>
      </c>
      <c r="Q35" s="73" t="str">
        <f>IF(tbl_AgentPerformance[[#This Row],[Activity Status]]&lt;&gt;"Active","",1+COUNTIFS(tbl_AgentPerformance[Activity Status],"Active",tbl_AgentPerformance[Average Won Deal Value],"&gt;"&amp;tbl_AgentPerformance[[#This Row],[Average Won Deal Value]]))</f>
        <v/>
      </c>
      <c r="R35" s="73" t="str">
        <f>IF(tbl_AgentPerformance[[#This Row],[Activity Status]]&lt;&gt;"Active","",1+COUNTIFS(tbl_AgentPerformance[Activity Status],"Active",tbl_AgentPerformance[Revenue per Opportunity],"&gt;"&amp;tbl_AgentPerformance[[#This Row],[Revenue per Opportunity]]))</f>
        <v/>
      </c>
    </row>
    <row r="36" spans="1:18">
      <c r="A36" s="4" t="s">
        <v>9027</v>
      </c>
      <c r="B36" s="2" t="str">
        <f>_xlfn.XLOOKUP(A36,sales_teams[sales_agent],sales_teams[manager],"")</f>
        <v>Summer Sewald</v>
      </c>
      <c r="C36" s="61" t="str">
        <f>_xlfn.XLOOKUP(A36,sales_teams[sales_agent],sales_teams[regional_office],"")</f>
        <v>West</v>
      </c>
      <c r="D36" s="61">
        <f>COUNTIF(sales_analysis[sales_agent],A36)</f>
        <v>0</v>
      </c>
      <c r="E36" s="61" cm="1">
        <f t="array" ref="E36">SUM(COUNTIFS(sales_analysis[sales_agent],A36,sales_analysis[deal_stage],{"Prospecting","Engaging"}))</f>
        <v>0</v>
      </c>
      <c r="F36" s="61">
        <f>COUNTIFS(sales_analysis[sales_agent],A36,sales_analysis[deal_stage],"Won")</f>
        <v>0</v>
      </c>
      <c r="G36" s="61">
        <f>COUNTIFS(sales_analysis[sales_agent],A36,sales_analysis[deal_stage],"Lost")</f>
        <v>0</v>
      </c>
      <c r="H36" s="61">
        <f t="shared" si="0"/>
        <v>0</v>
      </c>
      <c r="I36" s="62">
        <f t="shared" si="1"/>
        <v>0</v>
      </c>
      <c r="J36" s="63">
        <f>SUMIFS(sales_analysis[close_value],sales_analysis[sales_agent],A36,sales_analysis[deal_stage],"Won")</f>
        <v>0</v>
      </c>
      <c r="K36" s="63">
        <f t="shared" si="2"/>
        <v>0</v>
      </c>
      <c r="L36" s="63">
        <f t="shared" si="3"/>
        <v>0</v>
      </c>
      <c r="M36" s="63" t="str">
        <f>IF(tbl_AgentPerformance[[#This Row],[Total Opportunities]]=0,"No Assigned Opportunities","Active")</f>
        <v>No Assigned Opportunities</v>
      </c>
      <c r="N36" s="63" t="str">
        <f>IF(tbl_AgentPerformance[[#This Row],[Activity Status]]&lt;&gt;"Active","",1+COUNTIFS(tbl_AgentPerformance[Activity Status],"Active",tbl_AgentPerformance[Total Opportunities],"&gt;"&amp;tbl_AgentPerformance[[#This Row],[Total Opportunities]]))</f>
        <v/>
      </c>
      <c r="O36" s="73" t="str">
        <f>IF(tbl_AgentPerformance[[#This Row],[Activity Status]]&lt;&gt;"Active","",1+COUNTIFS(tbl_AgentPerformance[Activity Status],"Active",tbl_AgentPerformance[Won Revenue],"&gt;"&amp;tbl_AgentPerformance[[#This Row],[Won Revenue]]))</f>
        <v/>
      </c>
      <c r="P36" s="77" t="str">
        <f>IF(tbl_AgentPerformance[[#This Row],[Activity Status]]&lt;&gt;"Active","",1+COUNTIFS(tbl_AgentPerformance[Activity Status],"Active",tbl_AgentPerformance[Closed-Deal Win Rate],"&gt;"&amp;tbl_AgentPerformance[[#This Row],[Closed-Deal Win Rate]]))</f>
        <v/>
      </c>
      <c r="Q36" s="73" t="str">
        <f>IF(tbl_AgentPerformance[[#This Row],[Activity Status]]&lt;&gt;"Active","",1+COUNTIFS(tbl_AgentPerformance[Activity Status],"Active",tbl_AgentPerformance[Average Won Deal Value],"&gt;"&amp;tbl_AgentPerformance[[#This Row],[Average Won Deal Value]]))</f>
        <v/>
      </c>
      <c r="R36" s="73" t="str">
        <f>IF(tbl_AgentPerformance[[#This Row],[Activity Status]]&lt;&gt;"Active","",1+COUNTIFS(tbl_AgentPerformance[Activity Status],"Active",tbl_AgentPerformance[Revenue per Opportunity],"&gt;"&amp;tbl_AgentPerformance[[#This Row],[Revenue per Opportunity]]))</f>
        <v/>
      </c>
    </row>
    <row r="37" spans="1:18">
      <c r="A37" s="2" t="s">
        <v>9162</v>
      </c>
      <c r="C37" s="69"/>
      <c r="D37" s="70">
        <f>SUM(D2:D36)</f>
        <v>8800</v>
      </c>
      <c r="E37" s="70">
        <f>SUM(E2:E36)</f>
        <v>2089</v>
      </c>
      <c r="F37" s="70">
        <f>SUM(F2:F36)</f>
        <v>4238</v>
      </c>
      <c r="G37" s="70">
        <f>SUM(G2:G36)</f>
        <v>2473</v>
      </c>
      <c r="H37" s="70">
        <f>SUM(H2:H36)</f>
        <v>6711</v>
      </c>
      <c r="I37" s="62">
        <f>F37/H37</f>
        <v>0.63150052153181346</v>
      </c>
      <c r="J37" s="71">
        <f>SUM(J2:J36)</f>
        <v>10005534</v>
      </c>
      <c r="K37" s="63">
        <f>J37/F37</f>
        <v>2360.9093912222747</v>
      </c>
      <c r="L37" s="63">
        <f>J37/D37</f>
        <v>1136.9925000000001</v>
      </c>
      <c r="M37" s="45"/>
      <c r="N37" s="45"/>
      <c r="O37" s="75"/>
      <c r="P37" s="77"/>
      <c r="Q37" s="75"/>
      <c r="R37" s="75"/>
    </row>
    <row r="38" spans="1:18">
      <c r="A38" s="1" t="s">
        <v>9396</v>
      </c>
      <c r="B38" s="72">
        <f>COUNTIF(tbl_AgentPerformance[Activity Status],"Active")</f>
        <v>30</v>
      </c>
    </row>
    <row r="39" spans="1:18">
      <c r="A39" t="s">
        <v>9397</v>
      </c>
      <c r="B39" s="72">
        <f>COUNTIF(tbl_AgentPerformance[Activity Status],"No Assigned Opportunities")</f>
        <v>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A97E4-3CE3-4752-992E-01382ABD4B99}">
  <dimension ref="A1:K15"/>
  <sheetViews>
    <sheetView workbookViewId="0">
      <selection activeCell="G9" sqref="G9"/>
    </sheetView>
  </sheetViews>
  <sheetFormatPr defaultRowHeight="14.4"/>
  <cols>
    <col min="1" max="1" width="14.21875" bestFit="1" customWidth="1"/>
    <col min="2" max="2" width="14" bestFit="1" customWidth="1"/>
    <col min="3" max="3" width="9.21875" customWidth="1"/>
    <col min="4" max="4" width="10.77734375" style="41" customWidth="1"/>
    <col min="5" max="5" width="8" customWidth="1"/>
    <col min="7" max="7" width="16.21875" bestFit="1" customWidth="1"/>
    <col min="8" max="8" width="15.33203125" bestFit="1" customWidth="1"/>
    <col min="10" max="10" width="10.109375" bestFit="1" customWidth="1"/>
  </cols>
  <sheetData>
    <row r="1" spans="1:11" s="45" customFormat="1" ht="43.2">
      <c r="A1" s="1" t="s">
        <v>9393</v>
      </c>
      <c r="B1" s="1" t="s">
        <v>9392</v>
      </c>
      <c r="C1" s="1" t="s">
        <v>9389</v>
      </c>
      <c r="D1" s="40" t="s">
        <v>9273</v>
      </c>
      <c r="E1" s="1" t="s">
        <v>9399</v>
      </c>
      <c r="G1" s="1" t="s">
        <v>9393</v>
      </c>
      <c r="H1" s="1" t="s">
        <v>9392</v>
      </c>
      <c r="I1" s="1" t="s">
        <v>9265</v>
      </c>
      <c r="J1" s="80" t="s">
        <v>9403</v>
      </c>
      <c r="K1" s="1" t="s">
        <v>9400</v>
      </c>
    </row>
    <row r="2" spans="1:11">
      <c r="A2" t="str" cm="1">
        <f t="array" ref="A2:E6">_xlfn._xlws.SORT(
_xlfn._xlws.FILTER(
CHOOSE(
{1,2,3,4,5},
tbl_AgentPerformance[Sales Agent],
tbl_AgentPerformance[Manager],
tbl_AgentPerformance[Regional Office],
tbl_AgentPerformance[Won Revenue],
tbl_AgentPerformance[Revenue Rank]
),
(tbl_AgentPerformance[Activity Status]="Active")*
(tbl_AgentPerformance[Revenue Rank]&lt;=5)
),
5,
1
)</f>
        <v>Darcel Schlecht</v>
      </c>
      <c r="B2" t="str">
        <v>Melvin Marxen</v>
      </c>
      <c r="C2" t="str">
        <v>Central</v>
      </c>
      <c r="D2" s="41">
        <v>1153214</v>
      </c>
      <c r="E2">
        <v>1</v>
      </c>
      <c r="G2" t="str" cm="1">
        <f t="array" ref="G2:K6">_xlfn._xlws.SORT(
_xlfn._xlws.FILTER(
CHOOSE(
{1,2,3,4,5},
tbl_AgentPerformance[Sales Agent],
tbl_AgentPerformance[Manager],
tbl_AgentPerformance[Closed Opportunities],
tbl_AgentPerformance[Closed-Deal Win Rate],
tbl_AgentPerformance[Win Rate Rank]
),
(tbl_AgentPerformance[Activity Status]="Active")*
(tbl_AgentPerformance[Win Rate Rank]&lt;=5)
),
5,
1
)</f>
        <v>Hayden Neloms</v>
      </c>
      <c r="H2" t="str">
        <v>Celia Rouche</v>
      </c>
      <c r="I2">
        <v>152</v>
      </c>
      <c r="J2" s="36">
        <v>0.70394736842105265</v>
      </c>
      <c r="K2">
        <v>1</v>
      </c>
    </row>
    <row r="3" spans="1:11">
      <c r="A3" t="str">
        <v>Vicki Laflamme</v>
      </c>
      <c r="B3" t="str">
        <v>Celia Rouche</v>
      </c>
      <c r="C3" t="str">
        <v>West</v>
      </c>
      <c r="D3" s="41">
        <v>478396</v>
      </c>
      <c r="E3">
        <v>2</v>
      </c>
      <c r="G3" t="str">
        <v>Maureen Marcano</v>
      </c>
      <c r="H3" t="str">
        <v>Summer Sewald</v>
      </c>
      <c r="I3">
        <v>213</v>
      </c>
      <c r="J3" s="36">
        <v>0.69953051643192488</v>
      </c>
      <c r="K3">
        <v>2</v>
      </c>
    </row>
    <row r="4" spans="1:11">
      <c r="A4" t="str">
        <v>Kary Hendrixson</v>
      </c>
      <c r="B4" t="str">
        <v>Summer Sewald</v>
      </c>
      <c r="C4" t="str">
        <v>West</v>
      </c>
      <c r="D4" s="41">
        <v>454298</v>
      </c>
      <c r="E4">
        <v>3</v>
      </c>
      <c r="G4" t="str">
        <v>Wilburn Farren</v>
      </c>
      <c r="H4" t="str">
        <v>Cara Losch</v>
      </c>
      <c r="I4">
        <v>79</v>
      </c>
      <c r="J4" s="36">
        <v>0.69620253164556967</v>
      </c>
      <c r="K4">
        <v>3</v>
      </c>
    </row>
    <row r="5" spans="1:11">
      <c r="A5" t="str">
        <v>Cassey Cress</v>
      </c>
      <c r="B5" t="str">
        <v>Rocco Neubert</v>
      </c>
      <c r="C5" t="str">
        <v>East</v>
      </c>
      <c r="D5" s="41">
        <v>450489</v>
      </c>
      <c r="E5">
        <v>4</v>
      </c>
      <c r="G5" t="str">
        <v>Cecily Lampkin</v>
      </c>
      <c r="H5" t="str">
        <v>Dustin Brinkmann</v>
      </c>
      <c r="I5">
        <v>160</v>
      </c>
      <c r="J5" s="36">
        <v>0.66874999999999996</v>
      </c>
      <c r="K5">
        <v>4</v>
      </c>
    </row>
    <row r="6" spans="1:11">
      <c r="A6" t="str">
        <v>Donn Cantrell</v>
      </c>
      <c r="B6" t="str">
        <v>Rocco Neubert</v>
      </c>
      <c r="C6" t="str">
        <v>East</v>
      </c>
      <c r="D6" s="41">
        <v>445860</v>
      </c>
      <c r="E6">
        <v>5</v>
      </c>
      <c r="G6" t="str">
        <v>Versie Hillebrand</v>
      </c>
      <c r="H6" t="str">
        <v>Dustin Brinkmann</v>
      </c>
      <c r="I6">
        <v>264</v>
      </c>
      <c r="J6" s="36">
        <v>0.66666666666666663</v>
      </c>
      <c r="K6">
        <v>5</v>
      </c>
    </row>
    <row r="10" spans="1:11" ht="57.6">
      <c r="A10" s="1" t="s">
        <v>9393</v>
      </c>
      <c r="B10" s="1" t="s">
        <v>9392</v>
      </c>
      <c r="C10" s="1" t="s">
        <v>9261</v>
      </c>
      <c r="D10" s="1" t="s">
        <v>9275</v>
      </c>
      <c r="E10" s="1" t="s">
        <v>9404</v>
      </c>
      <c r="G10" s="1" t="s">
        <v>9393</v>
      </c>
      <c r="H10" s="1" t="s">
        <v>9392</v>
      </c>
      <c r="I10" s="1" t="s">
        <v>9159</v>
      </c>
      <c r="J10" s="40" t="s">
        <v>9394</v>
      </c>
      <c r="K10" s="1" t="s">
        <v>9405</v>
      </c>
    </row>
    <row r="11" spans="1:11">
      <c r="A11" t="str" cm="1">
        <f t="array" ref="A11:E15">_xlfn._xlws.SORT(
_xlfn._xlws.FILTER(
CHOOSE(
{1,2,3,4,5},
tbl_AgentPerformance[Sales Agent],
tbl_AgentPerformance[Manager],
tbl_AgentPerformance[Won Opportunities],
tbl_AgentPerformance[Average Won Deal Value],
tbl_AgentPerformance[Average Deal Value Rank]
),
(tbl_AgentPerformance[Activity Status]="Active")*
(tbl_AgentPerformance[Average Deal Value Rank]&lt;=5)
),
5,
1
)</f>
        <v>Elease Gluck</v>
      </c>
      <c r="B11" t="str">
        <v>Celia Rouche</v>
      </c>
      <c r="C11">
        <v>80</v>
      </c>
      <c r="D11" s="41">
        <v>3614.9375</v>
      </c>
      <c r="E11">
        <v>1</v>
      </c>
      <c r="G11" t="str" cm="1">
        <f t="array" ref="G11:K15">_xlfn._xlws.SORT(
_xlfn._xlws.FILTER(
CHOOSE(
{1,2,3,4,5},
tbl_AgentPerformance[Sales Agent],
tbl_AgentPerformance[Manager],
tbl_AgentPerformance[Total Opportunities],
tbl_AgentPerformance[Revenue per Opportunity],
tbl_AgentPerformance[Revenue per Opportunity Rank]
),
(tbl_AgentPerformance[Activity Status]="Active")*
(tbl_AgentPerformance[Revenue per Opportunity Rank]&lt;=5)
),
5,
1
)</f>
        <v>Reed Clapper</v>
      </c>
      <c r="H11" t="str">
        <v>Rocco Neubert</v>
      </c>
      <c r="I11">
        <v>237</v>
      </c>
      <c r="J11" s="41">
        <v>1849.5189873417721</v>
      </c>
      <c r="K11">
        <v>1</v>
      </c>
    </row>
    <row r="12" spans="1:11">
      <c r="A12" t="str">
        <v>Darcel Schlecht</v>
      </c>
      <c r="B12" t="str">
        <v>Melvin Marxen</v>
      </c>
      <c r="C12">
        <v>349</v>
      </c>
      <c r="D12" s="41">
        <v>3304.3381088825213</v>
      </c>
      <c r="E12">
        <v>2</v>
      </c>
      <c r="G12" t="str">
        <v>Elease Gluck</v>
      </c>
      <c r="H12" t="str">
        <v>Celia Rouche</v>
      </c>
      <c r="I12">
        <v>177</v>
      </c>
      <c r="J12" s="41">
        <v>1633.870056497175</v>
      </c>
      <c r="K12">
        <v>2</v>
      </c>
    </row>
    <row r="13" spans="1:11">
      <c r="A13" t="str">
        <v>Rosalina Dieter</v>
      </c>
      <c r="B13" t="str">
        <v>Celia Rouche</v>
      </c>
      <c r="C13">
        <v>72</v>
      </c>
      <c r="D13" s="41">
        <v>3269.4861111111113</v>
      </c>
      <c r="E13">
        <v>3</v>
      </c>
      <c r="G13" t="str">
        <v>Donn Cantrell</v>
      </c>
      <c r="H13" t="str">
        <v>Rocco Neubert</v>
      </c>
      <c r="I13">
        <v>275</v>
      </c>
      <c r="J13" s="41">
        <v>1621.3090909090909</v>
      </c>
      <c r="K13">
        <v>3</v>
      </c>
    </row>
    <row r="14" spans="1:11">
      <c r="A14" t="str">
        <v>Daniell Hammack</v>
      </c>
      <c r="B14" t="str">
        <v>Rocco Neubert</v>
      </c>
      <c r="C14">
        <v>114</v>
      </c>
      <c r="D14" s="41">
        <v>3194.9912280701756</v>
      </c>
      <c r="E14">
        <v>4</v>
      </c>
      <c r="G14" t="str">
        <v>Garret Kinder</v>
      </c>
      <c r="H14" t="str">
        <v>Cara Losch</v>
      </c>
      <c r="I14">
        <v>123</v>
      </c>
      <c r="J14" s="41">
        <v>1607.9105691056911</v>
      </c>
      <c r="K14">
        <v>4</v>
      </c>
    </row>
    <row r="15" spans="1:11">
      <c r="A15" t="str">
        <v>James Ascencio</v>
      </c>
      <c r="B15" t="str">
        <v>Summer Sewald</v>
      </c>
      <c r="C15">
        <v>135</v>
      </c>
      <c r="D15" s="41">
        <v>3063.2074074074076</v>
      </c>
      <c r="E15">
        <v>5</v>
      </c>
      <c r="G15" t="str">
        <v>James Ascencio</v>
      </c>
      <c r="H15" t="str">
        <v>Summer Sewald</v>
      </c>
      <c r="I15">
        <v>267</v>
      </c>
      <c r="J15" s="41">
        <v>1548.8127340823969</v>
      </c>
      <c r="K15">
        <v>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C8C93-B767-48FC-9CA5-1652FA2C4FE3}">
  <dimension ref="A1:H8801"/>
  <sheetViews>
    <sheetView workbookViewId="0">
      <selection sqref="A1:H8801"/>
    </sheetView>
  </sheetViews>
  <sheetFormatPr defaultRowHeight="14.4"/>
  <cols>
    <col min="1" max="1" width="16" bestFit="1" customWidth="1"/>
    <col min="2" max="2" width="17.6640625" bestFit="1" customWidth="1"/>
    <col min="3" max="3" width="12.5546875" bestFit="1" customWidth="1"/>
    <col min="4" max="4" width="26.109375" bestFit="1" customWidth="1"/>
    <col min="5" max="5" width="12.21875" bestFit="1" customWidth="1"/>
    <col min="6" max="6" width="14.109375" bestFit="1" customWidth="1"/>
    <col min="7" max="7" width="12.21875" bestFit="1" customWidth="1"/>
    <col min="8" max="8" width="13" bestFit="1" customWidth="1"/>
  </cols>
  <sheetData>
    <row r="1" spans="1:8">
      <c r="A1" t="s">
        <v>158</v>
      </c>
      <c r="B1" t="s">
        <v>151</v>
      </c>
      <c r="C1" t="s">
        <v>144</v>
      </c>
      <c r="D1" t="s">
        <v>14</v>
      </c>
      <c r="E1" t="s">
        <v>161</v>
      </c>
      <c r="F1" t="s">
        <v>163</v>
      </c>
      <c r="G1" t="s">
        <v>165</v>
      </c>
      <c r="H1" t="s">
        <v>167</v>
      </c>
    </row>
    <row r="2" spans="1:8">
      <c r="A2" s="4" t="s">
        <v>169</v>
      </c>
      <c r="B2" s="4" t="s">
        <v>170</v>
      </c>
      <c r="C2" s="4" t="s">
        <v>171</v>
      </c>
      <c r="D2" s="4" t="s">
        <v>37</v>
      </c>
      <c r="E2" s="4" t="s">
        <v>172</v>
      </c>
      <c r="F2" s="3">
        <v>42663</v>
      </c>
      <c r="G2" s="3">
        <v>42795</v>
      </c>
      <c r="H2">
        <v>1054</v>
      </c>
    </row>
    <row r="3" spans="1:8">
      <c r="A3" s="4" t="s">
        <v>173</v>
      </c>
      <c r="B3" s="4" t="s">
        <v>174</v>
      </c>
      <c r="C3" s="4" t="s">
        <v>9011</v>
      </c>
      <c r="D3" s="4" t="s">
        <v>79</v>
      </c>
      <c r="E3" s="4" t="s">
        <v>172</v>
      </c>
      <c r="F3" s="3">
        <v>42668</v>
      </c>
      <c r="G3" s="3">
        <v>42805</v>
      </c>
      <c r="H3">
        <v>4514</v>
      </c>
    </row>
    <row r="4" spans="1:8">
      <c r="A4" s="4" t="s">
        <v>176</v>
      </c>
      <c r="B4" s="4" t="s">
        <v>174</v>
      </c>
      <c r="C4" s="4" t="s">
        <v>177</v>
      </c>
      <c r="D4" s="4" t="s">
        <v>37</v>
      </c>
      <c r="E4" s="4" t="s">
        <v>172</v>
      </c>
      <c r="F4" s="3">
        <v>42668</v>
      </c>
      <c r="G4" s="3">
        <v>42801</v>
      </c>
      <c r="H4">
        <v>50</v>
      </c>
    </row>
    <row r="5" spans="1:8">
      <c r="A5" s="4" t="s">
        <v>178</v>
      </c>
      <c r="B5" s="4" t="s">
        <v>170</v>
      </c>
      <c r="C5" s="4" t="s">
        <v>179</v>
      </c>
      <c r="D5" s="4" t="s">
        <v>41</v>
      </c>
      <c r="E5" s="4" t="s">
        <v>172</v>
      </c>
      <c r="F5" s="3">
        <v>42668</v>
      </c>
      <c r="G5" s="3">
        <v>42803</v>
      </c>
      <c r="H5">
        <v>588</v>
      </c>
    </row>
    <row r="6" spans="1:8">
      <c r="A6" s="4" t="s">
        <v>180</v>
      </c>
      <c r="B6" s="4" t="s">
        <v>181</v>
      </c>
      <c r="C6" s="4" t="s">
        <v>179</v>
      </c>
      <c r="D6" s="4" t="s">
        <v>75</v>
      </c>
      <c r="E6" s="4" t="s">
        <v>172</v>
      </c>
      <c r="F6" s="3">
        <v>42668</v>
      </c>
      <c r="G6" s="3">
        <v>42796</v>
      </c>
      <c r="H6">
        <v>517</v>
      </c>
    </row>
    <row r="7" spans="1:8">
      <c r="A7" s="4" t="s">
        <v>182</v>
      </c>
      <c r="B7" s="4" t="s">
        <v>183</v>
      </c>
      <c r="C7" s="4" t="s">
        <v>177</v>
      </c>
      <c r="D7" s="4" t="s">
        <v>103</v>
      </c>
      <c r="E7" s="4" t="s">
        <v>172</v>
      </c>
      <c r="F7" s="3">
        <v>42672</v>
      </c>
      <c r="G7" s="3">
        <v>42795</v>
      </c>
      <c r="H7">
        <v>49</v>
      </c>
    </row>
    <row r="8" spans="1:8">
      <c r="A8" s="4" t="s">
        <v>184</v>
      </c>
      <c r="B8" s="4" t="s">
        <v>185</v>
      </c>
      <c r="C8" s="4" t="s">
        <v>177</v>
      </c>
      <c r="D8" s="4" t="s">
        <v>81</v>
      </c>
      <c r="E8" s="4" t="s">
        <v>172</v>
      </c>
      <c r="F8" s="3">
        <v>42673</v>
      </c>
      <c r="G8" s="3">
        <v>42796</v>
      </c>
      <c r="H8">
        <v>57</v>
      </c>
    </row>
    <row r="9" spans="1:8">
      <c r="A9" s="4" t="s">
        <v>186</v>
      </c>
      <c r="B9" s="4" t="s">
        <v>187</v>
      </c>
      <c r="C9" s="4" t="s">
        <v>179</v>
      </c>
      <c r="D9" s="4" t="s">
        <v>38</v>
      </c>
      <c r="E9" s="4" t="s">
        <v>172</v>
      </c>
      <c r="F9" s="3">
        <v>42675</v>
      </c>
      <c r="G9" s="3">
        <v>42801</v>
      </c>
      <c r="H9">
        <v>601</v>
      </c>
    </row>
    <row r="10" spans="1:8">
      <c r="A10" s="4" t="s">
        <v>188</v>
      </c>
      <c r="B10" s="4" t="s">
        <v>189</v>
      </c>
      <c r="C10" s="4" t="s">
        <v>171</v>
      </c>
      <c r="D10" s="4" t="s">
        <v>131</v>
      </c>
      <c r="E10" s="4" t="s">
        <v>172</v>
      </c>
      <c r="F10" s="3">
        <v>42675</v>
      </c>
      <c r="G10" s="3">
        <v>42797</v>
      </c>
      <c r="H10">
        <v>1026</v>
      </c>
    </row>
    <row r="11" spans="1:8">
      <c r="A11" s="4" t="s">
        <v>190</v>
      </c>
      <c r="B11" s="4" t="s">
        <v>191</v>
      </c>
      <c r="C11" s="4" t="s">
        <v>192</v>
      </c>
      <c r="D11" s="4" t="s">
        <v>24</v>
      </c>
      <c r="E11" s="4" t="s">
        <v>193</v>
      </c>
      <c r="F11" s="3">
        <v>42677</v>
      </c>
      <c r="G11" s="3"/>
    </row>
    <row r="12" spans="1:8">
      <c r="A12" s="4" t="s">
        <v>194</v>
      </c>
      <c r="B12" s="4" t="s">
        <v>183</v>
      </c>
      <c r="C12" s="4" t="s">
        <v>177</v>
      </c>
      <c r="D12" s="4" t="s">
        <v>29</v>
      </c>
      <c r="E12" s="4" t="s">
        <v>172</v>
      </c>
      <c r="F12" s="3">
        <v>42678</v>
      </c>
      <c r="G12" s="3">
        <v>42804</v>
      </c>
      <c r="H12">
        <v>53</v>
      </c>
    </row>
    <row r="13" spans="1:8">
      <c r="A13" s="4" t="s">
        <v>195</v>
      </c>
      <c r="B13" s="4" t="s">
        <v>196</v>
      </c>
      <c r="C13" s="4" t="s">
        <v>9011</v>
      </c>
      <c r="D13" s="4" t="s">
        <v>66</v>
      </c>
      <c r="E13" s="4" t="s">
        <v>197</v>
      </c>
      <c r="F13" s="3">
        <v>42678</v>
      </c>
      <c r="G13" s="3">
        <v>42812</v>
      </c>
      <c r="H13">
        <v>0</v>
      </c>
    </row>
    <row r="14" spans="1:8">
      <c r="A14" s="4" t="s">
        <v>198</v>
      </c>
      <c r="B14" s="4" t="s">
        <v>191</v>
      </c>
      <c r="C14" s="4" t="s">
        <v>199</v>
      </c>
      <c r="D14" s="4" t="s">
        <v>115</v>
      </c>
      <c r="E14" s="4" t="s">
        <v>172</v>
      </c>
      <c r="F14" s="3">
        <v>42678</v>
      </c>
      <c r="G14" s="3">
        <v>42804</v>
      </c>
      <c r="H14">
        <v>5169</v>
      </c>
    </row>
    <row r="15" spans="1:8">
      <c r="A15" s="4" t="s">
        <v>200</v>
      </c>
      <c r="B15" s="4" t="s">
        <v>201</v>
      </c>
      <c r="C15" s="4" t="s">
        <v>199</v>
      </c>
      <c r="D15" s="4" t="s">
        <v>56</v>
      </c>
      <c r="E15" s="4" t="s">
        <v>172</v>
      </c>
      <c r="F15" s="3">
        <v>42678</v>
      </c>
      <c r="G15" s="3">
        <v>42800</v>
      </c>
      <c r="H15">
        <v>4631</v>
      </c>
    </row>
    <row r="16" spans="1:8">
      <c r="A16" s="4" t="s">
        <v>202</v>
      </c>
      <c r="B16" s="4" t="s">
        <v>203</v>
      </c>
      <c r="C16" s="4" t="s">
        <v>192</v>
      </c>
      <c r="D16" s="4" t="s">
        <v>59</v>
      </c>
      <c r="E16" s="4" t="s">
        <v>172</v>
      </c>
      <c r="F16" s="3">
        <v>42679</v>
      </c>
      <c r="G16" s="3">
        <v>42805</v>
      </c>
      <c r="H16">
        <v>3393</v>
      </c>
    </row>
    <row r="17" spans="1:8">
      <c r="A17" s="4" t="s">
        <v>204</v>
      </c>
      <c r="B17" s="4" t="s">
        <v>205</v>
      </c>
      <c r="C17" s="4" t="s">
        <v>177</v>
      </c>
      <c r="D17" s="4" t="s">
        <v>56</v>
      </c>
      <c r="E17" s="4" t="s">
        <v>197</v>
      </c>
      <c r="F17" s="3">
        <v>42679</v>
      </c>
      <c r="G17" s="3">
        <v>42797</v>
      </c>
      <c r="H17">
        <v>0</v>
      </c>
    </row>
    <row r="18" spans="1:8">
      <c r="A18" s="4" t="s">
        <v>206</v>
      </c>
      <c r="B18" s="4" t="s">
        <v>205</v>
      </c>
      <c r="C18" s="4" t="s">
        <v>192</v>
      </c>
      <c r="D18" s="4" t="s">
        <v>105</v>
      </c>
      <c r="E18" s="4" t="s">
        <v>172</v>
      </c>
      <c r="F18" s="3">
        <v>42679</v>
      </c>
      <c r="G18" s="3">
        <v>42800</v>
      </c>
      <c r="H18">
        <v>3284</v>
      </c>
    </row>
    <row r="19" spans="1:8">
      <c r="A19" s="4" t="s">
        <v>207</v>
      </c>
      <c r="B19" s="4" t="s">
        <v>208</v>
      </c>
      <c r="C19" s="4" t="s">
        <v>177</v>
      </c>
      <c r="D19" s="4" t="s">
        <v>119</v>
      </c>
      <c r="E19" s="4" t="s">
        <v>172</v>
      </c>
      <c r="F19" s="3">
        <v>42680</v>
      </c>
      <c r="G19" s="3">
        <v>42799</v>
      </c>
      <c r="H19">
        <v>61</v>
      </c>
    </row>
    <row r="20" spans="1:8">
      <c r="A20" s="4" t="s">
        <v>209</v>
      </c>
      <c r="B20" s="4" t="s">
        <v>210</v>
      </c>
      <c r="C20" s="4" t="s">
        <v>9011</v>
      </c>
      <c r="D20" s="4" t="s">
        <v>123</v>
      </c>
      <c r="E20" s="4" t="s">
        <v>197</v>
      </c>
      <c r="F20" s="3">
        <v>42681</v>
      </c>
      <c r="G20" s="3">
        <v>42803</v>
      </c>
      <c r="H20">
        <v>0</v>
      </c>
    </row>
    <row r="21" spans="1:8">
      <c r="A21" s="4" t="s">
        <v>211</v>
      </c>
      <c r="B21" s="4" t="s">
        <v>212</v>
      </c>
      <c r="C21" s="4" t="s">
        <v>177</v>
      </c>
      <c r="D21" s="4" t="s">
        <v>102</v>
      </c>
      <c r="E21" s="4" t="s">
        <v>172</v>
      </c>
      <c r="F21" s="3">
        <v>42681</v>
      </c>
      <c r="G21" s="3">
        <v>42802</v>
      </c>
      <c r="H21">
        <v>46</v>
      </c>
    </row>
    <row r="22" spans="1:8">
      <c r="A22" s="4" t="s">
        <v>213</v>
      </c>
      <c r="B22" s="4" t="s">
        <v>191</v>
      </c>
      <c r="C22" s="4" t="s">
        <v>199</v>
      </c>
      <c r="D22" s="4" t="s">
        <v>53</v>
      </c>
      <c r="E22" s="4" t="s">
        <v>197</v>
      </c>
      <c r="F22" s="3">
        <v>42681</v>
      </c>
      <c r="G22" s="3">
        <v>42811</v>
      </c>
      <c r="H22">
        <v>0</v>
      </c>
    </row>
    <row r="23" spans="1:8">
      <c r="A23" s="4" t="s">
        <v>214</v>
      </c>
      <c r="B23" s="4" t="s">
        <v>170</v>
      </c>
      <c r="C23" s="4" t="s">
        <v>177</v>
      </c>
      <c r="D23" s="4" t="s">
        <v>103</v>
      </c>
      <c r="E23" s="4" t="s">
        <v>172</v>
      </c>
      <c r="F23" s="3">
        <v>42681</v>
      </c>
      <c r="G23" s="3">
        <v>42812</v>
      </c>
      <c r="H23">
        <v>50</v>
      </c>
    </row>
    <row r="24" spans="1:8">
      <c r="A24" s="4" t="s">
        <v>215</v>
      </c>
      <c r="B24" s="4" t="s">
        <v>216</v>
      </c>
      <c r="C24" s="4" t="s">
        <v>171</v>
      </c>
      <c r="D24" s="4" t="s">
        <v>121</v>
      </c>
      <c r="E24" s="4" t="s">
        <v>172</v>
      </c>
      <c r="F24" s="3">
        <v>42681</v>
      </c>
      <c r="G24" s="3">
        <v>42805</v>
      </c>
      <c r="H24">
        <v>1014</v>
      </c>
    </row>
    <row r="25" spans="1:8">
      <c r="A25" s="4" t="s">
        <v>217</v>
      </c>
      <c r="B25" s="4" t="s">
        <v>174</v>
      </c>
      <c r="C25" s="4" t="s">
        <v>179</v>
      </c>
      <c r="D25" s="4" t="s">
        <v>92</v>
      </c>
      <c r="E25" s="4" t="s">
        <v>172</v>
      </c>
      <c r="F25" s="3">
        <v>42682</v>
      </c>
      <c r="G25" s="3">
        <v>42820</v>
      </c>
      <c r="H25">
        <v>561</v>
      </c>
    </row>
    <row r="26" spans="1:8">
      <c r="A26" s="4" t="s">
        <v>218</v>
      </c>
      <c r="B26" s="4" t="s">
        <v>219</v>
      </c>
      <c r="C26" s="4" t="s">
        <v>179</v>
      </c>
      <c r="D26" s="4" t="s">
        <v>129</v>
      </c>
      <c r="E26" s="4" t="s">
        <v>172</v>
      </c>
      <c r="F26" s="3">
        <v>42684</v>
      </c>
      <c r="G26" s="3">
        <v>42817</v>
      </c>
      <c r="H26">
        <v>590</v>
      </c>
    </row>
    <row r="27" spans="1:8">
      <c r="A27" s="4" t="s">
        <v>220</v>
      </c>
      <c r="B27" s="4" t="s">
        <v>201</v>
      </c>
      <c r="C27" s="4" t="s">
        <v>192</v>
      </c>
      <c r="D27" s="4" t="s">
        <v>63</v>
      </c>
      <c r="E27" s="4" t="s">
        <v>193</v>
      </c>
      <c r="F27" s="3">
        <v>42684</v>
      </c>
      <c r="G27" s="3"/>
    </row>
    <row r="28" spans="1:8">
      <c r="A28" s="4" t="s">
        <v>221</v>
      </c>
      <c r="B28" s="4" t="s">
        <v>208</v>
      </c>
      <c r="C28" s="4" t="s">
        <v>177</v>
      </c>
      <c r="D28" s="4" t="s">
        <v>29</v>
      </c>
      <c r="E28" s="4" t="s">
        <v>172</v>
      </c>
      <c r="F28" s="3">
        <v>42684</v>
      </c>
      <c r="G28" s="3">
        <v>42806</v>
      </c>
      <c r="H28">
        <v>61</v>
      </c>
    </row>
    <row r="29" spans="1:8">
      <c r="A29" s="4" t="s">
        <v>222</v>
      </c>
      <c r="B29" s="4" t="s">
        <v>216</v>
      </c>
      <c r="C29" s="4" t="s">
        <v>199</v>
      </c>
      <c r="D29" s="4" t="s">
        <v>123</v>
      </c>
      <c r="E29" s="4" t="s">
        <v>197</v>
      </c>
      <c r="F29" s="3">
        <v>42684</v>
      </c>
      <c r="G29" s="3">
        <v>42805</v>
      </c>
      <c r="H29">
        <v>0</v>
      </c>
    </row>
    <row r="30" spans="1:8">
      <c r="A30" s="4" t="s">
        <v>223</v>
      </c>
      <c r="B30" s="4" t="s">
        <v>212</v>
      </c>
      <c r="C30" s="4" t="s">
        <v>177</v>
      </c>
      <c r="D30" s="4" t="s">
        <v>38</v>
      </c>
      <c r="E30" s="4" t="s">
        <v>172</v>
      </c>
      <c r="F30" s="3">
        <v>42685</v>
      </c>
      <c r="G30" s="3">
        <v>42799</v>
      </c>
      <c r="H30">
        <v>58</v>
      </c>
    </row>
    <row r="31" spans="1:8">
      <c r="A31" s="4" t="s">
        <v>224</v>
      </c>
      <c r="B31" s="4" t="s">
        <v>201</v>
      </c>
      <c r="C31" s="4" t="s">
        <v>9011</v>
      </c>
      <c r="D31" s="4" t="s">
        <v>86</v>
      </c>
      <c r="E31" s="4" t="s">
        <v>172</v>
      </c>
      <c r="F31" s="3">
        <v>42685</v>
      </c>
      <c r="G31" s="3">
        <v>42808</v>
      </c>
      <c r="H31">
        <v>4899</v>
      </c>
    </row>
    <row r="32" spans="1:8">
      <c r="A32" s="4" t="s">
        <v>225</v>
      </c>
      <c r="B32" s="4" t="s">
        <v>226</v>
      </c>
      <c r="C32" s="4" t="s">
        <v>192</v>
      </c>
      <c r="D32" s="4" t="s">
        <v>130</v>
      </c>
      <c r="E32" s="4" t="s">
        <v>197</v>
      </c>
      <c r="F32" s="3">
        <v>42685</v>
      </c>
      <c r="G32" s="3">
        <v>42795</v>
      </c>
      <c r="H32">
        <v>0</v>
      </c>
    </row>
    <row r="33" spans="1:8">
      <c r="A33" s="4" t="s">
        <v>227</v>
      </c>
      <c r="B33" s="4" t="s">
        <v>208</v>
      </c>
      <c r="C33" s="4" t="s">
        <v>177</v>
      </c>
      <c r="D33" s="4" t="s">
        <v>45</v>
      </c>
      <c r="E33" s="4" t="s">
        <v>172</v>
      </c>
      <c r="F33" s="3">
        <v>42685</v>
      </c>
      <c r="G33" s="3">
        <v>42797</v>
      </c>
      <c r="H33">
        <v>67</v>
      </c>
    </row>
    <row r="34" spans="1:8">
      <c r="A34" s="4" t="s">
        <v>228</v>
      </c>
      <c r="B34" s="4" t="s">
        <v>191</v>
      </c>
      <c r="C34" s="4" t="s">
        <v>9011</v>
      </c>
      <c r="D34" s="4" t="s">
        <v>122</v>
      </c>
      <c r="E34" s="4" t="s">
        <v>172</v>
      </c>
      <c r="F34" s="3">
        <v>42686</v>
      </c>
      <c r="G34" s="3">
        <v>42800</v>
      </c>
      <c r="H34">
        <v>4338</v>
      </c>
    </row>
    <row r="35" spans="1:8">
      <c r="A35" s="4" t="s">
        <v>229</v>
      </c>
      <c r="B35" s="4" t="s">
        <v>230</v>
      </c>
      <c r="C35" s="4" t="s">
        <v>179</v>
      </c>
      <c r="D35" s="4" t="s">
        <v>53</v>
      </c>
      <c r="E35" s="4" t="s">
        <v>172</v>
      </c>
      <c r="F35" s="3">
        <v>42686</v>
      </c>
      <c r="G35" s="3">
        <v>42813</v>
      </c>
      <c r="H35">
        <v>578</v>
      </c>
    </row>
    <row r="36" spans="1:8">
      <c r="A36" s="4" t="s">
        <v>231</v>
      </c>
      <c r="B36" s="4" t="s">
        <v>232</v>
      </c>
      <c r="C36" s="4" t="s">
        <v>179</v>
      </c>
      <c r="D36" s="4" t="s">
        <v>21</v>
      </c>
      <c r="E36" s="4" t="s">
        <v>172</v>
      </c>
      <c r="F36" s="3">
        <v>42686</v>
      </c>
      <c r="G36" s="3">
        <v>42795</v>
      </c>
      <c r="H36">
        <v>556</v>
      </c>
    </row>
    <row r="37" spans="1:8">
      <c r="A37" s="4" t="s">
        <v>233</v>
      </c>
      <c r="B37" s="4" t="s">
        <v>205</v>
      </c>
      <c r="C37" s="4" t="s">
        <v>179</v>
      </c>
      <c r="D37" s="4" t="s">
        <v>72</v>
      </c>
      <c r="E37" s="4" t="s">
        <v>172</v>
      </c>
      <c r="F37" s="3">
        <v>42686</v>
      </c>
      <c r="G37" s="3">
        <v>42797</v>
      </c>
      <c r="H37">
        <v>635</v>
      </c>
    </row>
    <row r="38" spans="1:8">
      <c r="A38" s="4" t="s">
        <v>234</v>
      </c>
      <c r="B38" s="4" t="s">
        <v>235</v>
      </c>
      <c r="C38" s="4" t="s">
        <v>192</v>
      </c>
      <c r="D38" s="4" t="s">
        <v>117</v>
      </c>
      <c r="E38" s="4" t="s">
        <v>172</v>
      </c>
      <c r="F38" s="3">
        <v>42686</v>
      </c>
      <c r="G38" s="3">
        <v>42801</v>
      </c>
      <c r="H38">
        <v>3045</v>
      </c>
    </row>
    <row r="39" spans="1:8">
      <c r="A39" s="4" t="s">
        <v>236</v>
      </c>
      <c r="B39" s="4" t="s">
        <v>237</v>
      </c>
      <c r="C39" s="4" t="s">
        <v>171</v>
      </c>
      <c r="D39" s="4" t="s">
        <v>88</v>
      </c>
      <c r="E39" s="4" t="s">
        <v>172</v>
      </c>
      <c r="F39" s="3">
        <v>42687</v>
      </c>
      <c r="G39" s="3">
        <v>42808</v>
      </c>
      <c r="H39">
        <v>1233</v>
      </c>
    </row>
    <row r="40" spans="1:8">
      <c r="A40" s="4" t="s">
        <v>238</v>
      </c>
      <c r="B40" s="4" t="s">
        <v>208</v>
      </c>
      <c r="C40" s="4" t="s">
        <v>177</v>
      </c>
      <c r="D40" s="4" t="s">
        <v>131</v>
      </c>
      <c r="E40" s="4" t="s">
        <v>172</v>
      </c>
      <c r="F40" s="3">
        <v>42687</v>
      </c>
      <c r="G40" s="3">
        <v>42803</v>
      </c>
      <c r="H40">
        <v>60</v>
      </c>
    </row>
    <row r="41" spans="1:8">
      <c r="A41" s="4" t="s">
        <v>239</v>
      </c>
      <c r="B41" s="4" t="s">
        <v>183</v>
      </c>
      <c r="C41" s="4" t="s">
        <v>177</v>
      </c>
      <c r="D41" s="4" t="s">
        <v>70</v>
      </c>
      <c r="E41" s="4" t="s">
        <v>197</v>
      </c>
      <c r="F41" s="3">
        <v>42688</v>
      </c>
      <c r="G41" s="3">
        <v>42824</v>
      </c>
      <c r="H41">
        <v>0</v>
      </c>
    </row>
    <row r="42" spans="1:8">
      <c r="A42" s="4" t="s">
        <v>240</v>
      </c>
      <c r="B42" s="4" t="s">
        <v>174</v>
      </c>
      <c r="C42" s="4" t="s">
        <v>179</v>
      </c>
      <c r="D42" s="4" t="s">
        <v>109</v>
      </c>
      <c r="E42" s="4" t="s">
        <v>197</v>
      </c>
      <c r="F42" s="3">
        <v>42688</v>
      </c>
      <c r="G42" s="3">
        <v>42802</v>
      </c>
      <c r="H42">
        <v>0</v>
      </c>
    </row>
    <row r="43" spans="1:8">
      <c r="A43" s="4" t="s">
        <v>241</v>
      </c>
      <c r="B43" s="4" t="s">
        <v>174</v>
      </c>
      <c r="C43" s="4" t="s">
        <v>171</v>
      </c>
      <c r="D43" s="4" t="s">
        <v>85</v>
      </c>
      <c r="E43" s="4" t="s">
        <v>172</v>
      </c>
      <c r="F43" s="3">
        <v>42688</v>
      </c>
      <c r="G43" s="3">
        <v>42814</v>
      </c>
      <c r="H43">
        <v>1170</v>
      </c>
    </row>
    <row r="44" spans="1:8">
      <c r="A44" s="4" t="s">
        <v>242</v>
      </c>
      <c r="B44" s="4" t="s">
        <v>219</v>
      </c>
      <c r="C44" s="4" t="s">
        <v>179</v>
      </c>
      <c r="D44" s="4" t="s">
        <v>24</v>
      </c>
      <c r="E44" s="4" t="s">
        <v>193</v>
      </c>
      <c r="F44" s="3">
        <v>42688</v>
      </c>
      <c r="G44" s="3"/>
    </row>
    <row r="45" spans="1:8">
      <c r="A45" s="4" t="s">
        <v>243</v>
      </c>
      <c r="B45" s="4" t="s">
        <v>244</v>
      </c>
      <c r="C45" s="4" t="s">
        <v>171</v>
      </c>
      <c r="D45" s="4" t="s">
        <v>66</v>
      </c>
      <c r="E45" s="4" t="s">
        <v>172</v>
      </c>
      <c r="F45" s="3">
        <v>42689</v>
      </c>
      <c r="G45" s="3">
        <v>42814</v>
      </c>
      <c r="H45">
        <v>1162</v>
      </c>
    </row>
    <row r="46" spans="1:8">
      <c r="A46" s="4" t="s">
        <v>245</v>
      </c>
      <c r="B46" s="4" t="s">
        <v>246</v>
      </c>
      <c r="C46" s="4" t="s">
        <v>9011</v>
      </c>
      <c r="D46" s="4" t="s">
        <v>24</v>
      </c>
      <c r="E46" s="4" t="s">
        <v>193</v>
      </c>
      <c r="F46" s="3">
        <v>42690</v>
      </c>
      <c r="G46" s="3"/>
    </row>
    <row r="47" spans="1:8">
      <c r="A47" s="4" t="s">
        <v>247</v>
      </c>
      <c r="B47" s="4" t="s">
        <v>174</v>
      </c>
      <c r="C47" s="4" t="s">
        <v>192</v>
      </c>
      <c r="D47" s="4" t="s">
        <v>43</v>
      </c>
      <c r="E47" s="4" t="s">
        <v>172</v>
      </c>
      <c r="F47" s="3">
        <v>42690</v>
      </c>
      <c r="G47" s="3">
        <v>42808</v>
      </c>
      <c r="H47">
        <v>3725</v>
      </c>
    </row>
    <row r="48" spans="1:8">
      <c r="A48" s="4" t="s">
        <v>248</v>
      </c>
      <c r="B48" s="4" t="s">
        <v>230</v>
      </c>
      <c r="C48" s="4" t="s">
        <v>179</v>
      </c>
      <c r="D48" s="4" t="s">
        <v>62</v>
      </c>
      <c r="E48" s="4" t="s">
        <v>172</v>
      </c>
      <c r="F48" s="3">
        <v>42690</v>
      </c>
      <c r="G48" s="3">
        <v>42825</v>
      </c>
      <c r="H48">
        <v>559</v>
      </c>
    </row>
    <row r="49" spans="1:8">
      <c r="A49" s="4" t="s">
        <v>249</v>
      </c>
      <c r="B49" s="4" t="s">
        <v>205</v>
      </c>
      <c r="C49" s="4" t="s">
        <v>179</v>
      </c>
      <c r="D49" s="4" t="s">
        <v>97</v>
      </c>
      <c r="E49" s="4" t="s">
        <v>197</v>
      </c>
      <c r="F49" s="3">
        <v>42690</v>
      </c>
      <c r="G49" s="3">
        <v>42805</v>
      </c>
      <c r="H49">
        <v>0</v>
      </c>
    </row>
    <row r="50" spans="1:8">
      <c r="A50" s="4" t="s">
        <v>250</v>
      </c>
      <c r="B50" s="4" t="s">
        <v>174</v>
      </c>
      <c r="C50" s="4" t="s">
        <v>171</v>
      </c>
      <c r="D50" s="4" t="s">
        <v>104</v>
      </c>
      <c r="E50" s="4" t="s">
        <v>197</v>
      </c>
      <c r="F50" s="3">
        <v>42691</v>
      </c>
      <c r="G50" s="3">
        <v>42815</v>
      </c>
      <c r="H50">
        <v>0</v>
      </c>
    </row>
    <row r="51" spans="1:8">
      <c r="A51" s="4" t="s">
        <v>251</v>
      </c>
      <c r="B51" s="4" t="s">
        <v>191</v>
      </c>
      <c r="C51" s="4" t="s">
        <v>199</v>
      </c>
      <c r="D51" s="4" t="s">
        <v>56</v>
      </c>
      <c r="E51" s="4" t="s">
        <v>172</v>
      </c>
      <c r="F51" s="3">
        <v>42691</v>
      </c>
      <c r="G51" s="3">
        <v>42799</v>
      </c>
      <c r="H51">
        <v>4667</v>
      </c>
    </row>
    <row r="52" spans="1:8">
      <c r="A52" s="4" t="s">
        <v>252</v>
      </c>
      <c r="B52" s="4" t="s">
        <v>244</v>
      </c>
      <c r="C52" s="4" t="s">
        <v>171</v>
      </c>
      <c r="D52" s="4" t="s">
        <v>57</v>
      </c>
      <c r="E52" s="4" t="s">
        <v>172</v>
      </c>
      <c r="F52" s="3">
        <v>42691</v>
      </c>
      <c r="G52" s="3">
        <v>42811</v>
      </c>
      <c r="H52">
        <v>903</v>
      </c>
    </row>
    <row r="53" spans="1:8">
      <c r="A53" s="4" t="s">
        <v>253</v>
      </c>
      <c r="B53" s="4" t="s">
        <v>201</v>
      </c>
      <c r="C53" s="4" t="s">
        <v>171</v>
      </c>
      <c r="D53" s="4" t="s">
        <v>59</v>
      </c>
      <c r="E53" s="4" t="s">
        <v>172</v>
      </c>
      <c r="F53" s="3">
        <v>42691</v>
      </c>
      <c r="G53" s="3">
        <v>42807</v>
      </c>
      <c r="H53">
        <v>1180</v>
      </c>
    </row>
    <row r="54" spans="1:8">
      <c r="A54" s="4" t="s">
        <v>254</v>
      </c>
      <c r="B54" s="4" t="s">
        <v>189</v>
      </c>
      <c r="C54" s="4" t="s">
        <v>179</v>
      </c>
      <c r="D54" s="4" t="s">
        <v>103</v>
      </c>
      <c r="E54" s="4" t="s">
        <v>172</v>
      </c>
      <c r="F54" s="3">
        <v>42691</v>
      </c>
      <c r="G54" s="3">
        <v>42799</v>
      </c>
      <c r="H54">
        <v>487</v>
      </c>
    </row>
    <row r="55" spans="1:8">
      <c r="A55" s="4" t="s">
        <v>255</v>
      </c>
      <c r="B55" s="4" t="s">
        <v>256</v>
      </c>
      <c r="C55" s="4" t="s">
        <v>192</v>
      </c>
      <c r="D55" s="4" t="s">
        <v>109</v>
      </c>
      <c r="E55" s="4" t="s">
        <v>172</v>
      </c>
      <c r="F55" s="3">
        <v>42692</v>
      </c>
      <c r="G55" s="3">
        <v>42798</v>
      </c>
      <c r="H55">
        <v>3180</v>
      </c>
    </row>
    <row r="56" spans="1:8">
      <c r="A56" s="4" t="s">
        <v>257</v>
      </c>
      <c r="B56" s="4" t="s">
        <v>174</v>
      </c>
      <c r="C56" s="4" t="s">
        <v>9011</v>
      </c>
      <c r="D56" s="4" t="s">
        <v>61</v>
      </c>
      <c r="E56" s="4" t="s">
        <v>197</v>
      </c>
      <c r="F56" s="3">
        <v>42693</v>
      </c>
      <c r="G56" s="3">
        <v>42811</v>
      </c>
      <c r="H56">
        <v>0</v>
      </c>
    </row>
    <row r="57" spans="1:8">
      <c r="A57" s="4" t="s">
        <v>258</v>
      </c>
      <c r="B57" s="4" t="s">
        <v>174</v>
      </c>
      <c r="C57" s="4" t="s">
        <v>192</v>
      </c>
      <c r="D57" s="4" t="s">
        <v>70</v>
      </c>
      <c r="E57" s="4" t="s">
        <v>172</v>
      </c>
      <c r="F57" s="3">
        <v>42693</v>
      </c>
      <c r="G57" s="3">
        <v>42812</v>
      </c>
      <c r="H57">
        <v>3563</v>
      </c>
    </row>
    <row r="58" spans="1:8">
      <c r="A58" s="4" t="s">
        <v>259</v>
      </c>
      <c r="B58" s="4" t="s">
        <v>219</v>
      </c>
      <c r="C58" s="4" t="s">
        <v>171</v>
      </c>
      <c r="D58" s="4" t="s">
        <v>24</v>
      </c>
      <c r="E58" s="4" t="s">
        <v>193</v>
      </c>
      <c r="F58" s="3">
        <v>42693</v>
      </c>
      <c r="G58" s="3"/>
    </row>
    <row r="59" spans="1:8">
      <c r="A59" s="4" t="s">
        <v>260</v>
      </c>
      <c r="B59" s="4" t="s">
        <v>261</v>
      </c>
      <c r="C59" s="4" t="s">
        <v>9011</v>
      </c>
      <c r="D59" s="4" t="s">
        <v>96</v>
      </c>
      <c r="E59" s="4" t="s">
        <v>172</v>
      </c>
      <c r="F59" s="3">
        <v>42694</v>
      </c>
      <c r="G59" s="3">
        <v>42817</v>
      </c>
      <c r="H59">
        <v>4704</v>
      </c>
    </row>
    <row r="60" spans="1:8">
      <c r="A60" s="4" t="s">
        <v>262</v>
      </c>
      <c r="B60" s="4" t="s">
        <v>263</v>
      </c>
      <c r="C60" s="4" t="s">
        <v>199</v>
      </c>
      <c r="D60" s="4" t="s">
        <v>107</v>
      </c>
      <c r="E60" s="4" t="s">
        <v>172</v>
      </c>
      <c r="F60" s="3">
        <v>42694</v>
      </c>
      <c r="G60" s="3">
        <v>42808</v>
      </c>
      <c r="H60">
        <v>5585</v>
      </c>
    </row>
    <row r="61" spans="1:8">
      <c r="A61" s="4" t="s">
        <v>264</v>
      </c>
      <c r="B61" s="4" t="s">
        <v>212</v>
      </c>
      <c r="C61" s="4" t="s">
        <v>265</v>
      </c>
      <c r="D61" s="4" t="s">
        <v>129</v>
      </c>
      <c r="E61" s="4" t="s">
        <v>172</v>
      </c>
      <c r="F61" s="3">
        <v>42694</v>
      </c>
      <c r="G61" s="3">
        <v>42803</v>
      </c>
      <c r="H61">
        <v>25897</v>
      </c>
    </row>
    <row r="62" spans="1:8">
      <c r="A62" s="4" t="s">
        <v>266</v>
      </c>
      <c r="B62" s="4" t="s">
        <v>203</v>
      </c>
      <c r="C62" s="4" t="s">
        <v>192</v>
      </c>
      <c r="D62" s="4" t="s">
        <v>24</v>
      </c>
      <c r="E62" s="4" t="s">
        <v>193</v>
      </c>
      <c r="F62" s="3">
        <v>42694</v>
      </c>
      <c r="G62" s="3"/>
    </row>
    <row r="63" spans="1:8">
      <c r="A63" s="4" t="s">
        <v>267</v>
      </c>
      <c r="B63" s="4" t="s">
        <v>219</v>
      </c>
      <c r="C63" s="4" t="s">
        <v>171</v>
      </c>
      <c r="D63" s="4" t="s">
        <v>71</v>
      </c>
      <c r="E63" s="4" t="s">
        <v>172</v>
      </c>
      <c r="F63" s="3">
        <v>42694</v>
      </c>
      <c r="G63" s="3">
        <v>42797</v>
      </c>
      <c r="H63">
        <v>1207</v>
      </c>
    </row>
    <row r="64" spans="1:8">
      <c r="A64" s="4" t="s">
        <v>268</v>
      </c>
      <c r="B64" s="4" t="s">
        <v>256</v>
      </c>
      <c r="C64" s="4" t="s">
        <v>192</v>
      </c>
      <c r="D64" s="4" t="s">
        <v>37</v>
      </c>
      <c r="E64" s="4" t="s">
        <v>197</v>
      </c>
      <c r="F64" s="3">
        <v>42694</v>
      </c>
      <c r="G64" s="3">
        <v>42802</v>
      </c>
      <c r="H64">
        <v>0</v>
      </c>
    </row>
    <row r="65" spans="1:8">
      <c r="A65" s="4" t="s">
        <v>269</v>
      </c>
      <c r="B65" s="4" t="s">
        <v>256</v>
      </c>
      <c r="C65" s="4" t="s">
        <v>179</v>
      </c>
      <c r="D65" s="4" t="s">
        <v>100</v>
      </c>
      <c r="E65" s="4" t="s">
        <v>172</v>
      </c>
      <c r="F65" s="3">
        <v>42694</v>
      </c>
      <c r="G65" s="3">
        <v>42798</v>
      </c>
      <c r="H65">
        <v>559</v>
      </c>
    </row>
    <row r="66" spans="1:8">
      <c r="A66" s="4" t="s">
        <v>270</v>
      </c>
      <c r="B66" s="4" t="s">
        <v>201</v>
      </c>
      <c r="C66" s="4" t="s">
        <v>179</v>
      </c>
      <c r="D66" s="4" t="s">
        <v>72</v>
      </c>
      <c r="E66" s="4" t="s">
        <v>193</v>
      </c>
      <c r="F66" s="3">
        <v>42694</v>
      </c>
      <c r="G66" s="3"/>
    </row>
    <row r="67" spans="1:8">
      <c r="A67" s="4" t="s">
        <v>271</v>
      </c>
      <c r="B67" s="4" t="s">
        <v>189</v>
      </c>
      <c r="C67" s="4" t="s">
        <v>171</v>
      </c>
      <c r="D67" s="4" t="s">
        <v>45</v>
      </c>
      <c r="E67" s="4" t="s">
        <v>172</v>
      </c>
      <c r="F67" s="3">
        <v>42694</v>
      </c>
      <c r="G67" s="3">
        <v>42803</v>
      </c>
      <c r="H67">
        <v>1033</v>
      </c>
    </row>
    <row r="68" spans="1:8">
      <c r="A68" s="4" t="s">
        <v>272</v>
      </c>
      <c r="B68" s="4" t="s">
        <v>263</v>
      </c>
      <c r="C68" s="4" t="s">
        <v>179</v>
      </c>
      <c r="D68" s="4" t="s">
        <v>82</v>
      </c>
      <c r="E68" s="4" t="s">
        <v>172</v>
      </c>
      <c r="F68" s="3">
        <v>42695</v>
      </c>
      <c r="G68" s="3">
        <v>42815</v>
      </c>
      <c r="H68">
        <v>462</v>
      </c>
    </row>
    <row r="69" spans="1:8">
      <c r="A69" s="4" t="s">
        <v>273</v>
      </c>
      <c r="B69" s="4" t="s">
        <v>203</v>
      </c>
      <c r="C69" s="4" t="s">
        <v>192</v>
      </c>
      <c r="D69" s="4" t="s">
        <v>90</v>
      </c>
      <c r="E69" s="4" t="s">
        <v>197</v>
      </c>
      <c r="F69" s="3">
        <v>42695</v>
      </c>
      <c r="G69" s="3">
        <v>42795</v>
      </c>
      <c r="H69">
        <v>0</v>
      </c>
    </row>
    <row r="70" spans="1:8">
      <c r="A70" s="4" t="s">
        <v>274</v>
      </c>
      <c r="B70" s="4" t="s">
        <v>230</v>
      </c>
      <c r="C70" s="4" t="s">
        <v>9011</v>
      </c>
      <c r="D70" s="4" t="s">
        <v>124</v>
      </c>
      <c r="E70" s="4" t="s">
        <v>172</v>
      </c>
      <c r="F70" s="3">
        <v>42695</v>
      </c>
      <c r="G70" s="3">
        <v>42808</v>
      </c>
      <c r="H70">
        <v>5539</v>
      </c>
    </row>
    <row r="71" spans="1:8">
      <c r="A71" s="4" t="s">
        <v>275</v>
      </c>
      <c r="B71" s="4" t="s">
        <v>256</v>
      </c>
      <c r="C71" s="4" t="s">
        <v>192</v>
      </c>
      <c r="D71" s="4" t="s">
        <v>103</v>
      </c>
      <c r="E71" s="4" t="s">
        <v>172</v>
      </c>
      <c r="F71" s="3">
        <v>42695</v>
      </c>
      <c r="G71" s="3">
        <v>42809</v>
      </c>
      <c r="H71">
        <v>3573</v>
      </c>
    </row>
    <row r="72" spans="1:8">
      <c r="A72" s="4" t="s">
        <v>276</v>
      </c>
      <c r="B72" s="4" t="s">
        <v>244</v>
      </c>
      <c r="C72" s="4" t="s">
        <v>9011</v>
      </c>
      <c r="D72" s="4" t="s">
        <v>43</v>
      </c>
      <c r="E72" s="4" t="s">
        <v>172</v>
      </c>
      <c r="F72" s="3">
        <v>42695</v>
      </c>
      <c r="G72" s="3">
        <v>42795</v>
      </c>
      <c r="H72">
        <v>4926</v>
      </c>
    </row>
    <row r="73" spans="1:8">
      <c r="A73" s="4" t="s">
        <v>277</v>
      </c>
      <c r="B73" s="4" t="s">
        <v>181</v>
      </c>
      <c r="C73" s="4" t="s">
        <v>171</v>
      </c>
      <c r="D73" s="4" t="s">
        <v>115</v>
      </c>
      <c r="E73" s="4" t="s">
        <v>197</v>
      </c>
      <c r="F73" s="3">
        <v>42695</v>
      </c>
      <c r="G73" s="3">
        <v>42811</v>
      </c>
      <c r="H73">
        <v>0</v>
      </c>
    </row>
    <row r="74" spans="1:8">
      <c r="A74" s="4" t="s">
        <v>278</v>
      </c>
      <c r="B74" s="4" t="s">
        <v>279</v>
      </c>
      <c r="C74" s="4" t="s">
        <v>177</v>
      </c>
      <c r="D74" s="4" t="s">
        <v>31</v>
      </c>
      <c r="E74" s="4" t="s">
        <v>172</v>
      </c>
      <c r="F74" s="3">
        <v>42696</v>
      </c>
      <c r="G74" s="3">
        <v>42798</v>
      </c>
      <c r="H74">
        <v>62</v>
      </c>
    </row>
    <row r="75" spans="1:8">
      <c r="A75" s="4" t="s">
        <v>280</v>
      </c>
      <c r="B75" s="4" t="s">
        <v>174</v>
      </c>
      <c r="C75" s="4" t="s">
        <v>9011</v>
      </c>
      <c r="D75" s="4" t="s">
        <v>70</v>
      </c>
      <c r="E75" s="4" t="s">
        <v>172</v>
      </c>
      <c r="F75" s="3">
        <v>42696</v>
      </c>
      <c r="G75" s="3">
        <v>42808</v>
      </c>
      <c r="H75">
        <v>4359</v>
      </c>
    </row>
    <row r="76" spans="1:8">
      <c r="A76" s="4" t="s">
        <v>281</v>
      </c>
      <c r="B76" s="4" t="s">
        <v>219</v>
      </c>
      <c r="C76" s="4" t="s">
        <v>179</v>
      </c>
      <c r="D76" s="4" t="s">
        <v>98</v>
      </c>
      <c r="E76" s="4" t="s">
        <v>172</v>
      </c>
      <c r="F76" s="3">
        <v>42696</v>
      </c>
      <c r="G76" s="3">
        <v>42825</v>
      </c>
      <c r="H76">
        <v>566</v>
      </c>
    </row>
    <row r="77" spans="1:8">
      <c r="A77" s="4" t="s">
        <v>282</v>
      </c>
      <c r="B77" s="4" t="s">
        <v>244</v>
      </c>
      <c r="C77" s="4" t="s">
        <v>179</v>
      </c>
      <c r="D77" s="4" t="s">
        <v>118</v>
      </c>
      <c r="E77" s="4" t="s">
        <v>172</v>
      </c>
      <c r="F77" s="3">
        <v>42696</v>
      </c>
      <c r="G77" s="3">
        <v>42797</v>
      </c>
      <c r="H77">
        <v>508</v>
      </c>
    </row>
    <row r="78" spans="1:8">
      <c r="A78" s="4" t="s">
        <v>283</v>
      </c>
      <c r="B78" s="4" t="s">
        <v>226</v>
      </c>
      <c r="C78" s="4" t="s">
        <v>192</v>
      </c>
      <c r="D78" s="4" t="s">
        <v>121</v>
      </c>
      <c r="E78" s="4" t="s">
        <v>197</v>
      </c>
      <c r="F78" s="3">
        <v>42696</v>
      </c>
      <c r="G78" s="3">
        <v>42814</v>
      </c>
      <c r="H78">
        <v>0</v>
      </c>
    </row>
    <row r="79" spans="1:8">
      <c r="A79" s="4" t="s">
        <v>284</v>
      </c>
      <c r="B79" s="4" t="s">
        <v>208</v>
      </c>
      <c r="C79" s="4" t="s">
        <v>177</v>
      </c>
      <c r="D79" s="4" t="s">
        <v>41</v>
      </c>
      <c r="E79" s="4" t="s">
        <v>172</v>
      </c>
      <c r="F79" s="3">
        <v>42696</v>
      </c>
      <c r="G79" s="3">
        <v>42805</v>
      </c>
      <c r="H79">
        <v>51</v>
      </c>
    </row>
    <row r="80" spans="1:8">
      <c r="A80" s="4" t="s">
        <v>285</v>
      </c>
      <c r="B80" s="4" t="s">
        <v>185</v>
      </c>
      <c r="C80" s="4" t="s">
        <v>9011</v>
      </c>
      <c r="D80" s="4" t="s">
        <v>44</v>
      </c>
      <c r="E80" s="4" t="s">
        <v>172</v>
      </c>
      <c r="F80" s="3">
        <v>42696</v>
      </c>
      <c r="G80" s="3">
        <v>42799</v>
      </c>
      <c r="H80">
        <v>4899</v>
      </c>
    </row>
    <row r="81" spans="1:8">
      <c r="A81" s="4" t="s">
        <v>286</v>
      </c>
      <c r="B81" s="4" t="s">
        <v>279</v>
      </c>
      <c r="C81" s="4" t="s">
        <v>179</v>
      </c>
      <c r="D81" s="4" t="s">
        <v>38</v>
      </c>
      <c r="E81" s="4" t="s">
        <v>193</v>
      </c>
      <c r="F81" s="3">
        <v>42697</v>
      </c>
      <c r="G81" s="3"/>
    </row>
    <row r="82" spans="1:8">
      <c r="A82" s="4" t="s">
        <v>287</v>
      </c>
      <c r="B82" s="4" t="s">
        <v>279</v>
      </c>
      <c r="C82" s="4" t="s">
        <v>199</v>
      </c>
      <c r="D82" s="4" t="s">
        <v>95</v>
      </c>
      <c r="E82" s="4" t="s">
        <v>172</v>
      </c>
      <c r="F82" s="3">
        <v>42697</v>
      </c>
      <c r="G82" s="3">
        <v>42797</v>
      </c>
      <c r="H82">
        <v>5790</v>
      </c>
    </row>
    <row r="83" spans="1:8">
      <c r="A83" s="4" t="s">
        <v>288</v>
      </c>
      <c r="B83" s="4" t="s">
        <v>263</v>
      </c>
      <c r="C83" s="4" t="s">
        <v>177</v>
      </c>
      <c r="D83" s="4" t="s">
        <v>83</v>
      </c>
      <c r="E83" s="4" t="s">
        <v>197</v>
      </c>
      <c r="F83" s="3">
        <v>42697</v>
      </c>
      <c r="G83" s="3">
        <v>42824</v>
      </c>
      <c r="H83">
        <v>0</v>
      </c>
    </row>
    <row r="84" spans="1:8">
      <c r="A84" s="4" t="s">
        <v>289</v>
      </c>
      <c r="B84" s="4" t="s">
        <v>212</v>
      </c>
      <c r="C84" s="4" t="s">
        <v>192</v>
      </c>
      <c r="D84" s="4" t="s">
        <v>24</v>
      </c>
      <c r="E84" s="4" t="s">
        <v>193</v>
      </c>
      <c r="F84" s="3">
        <v>42697</v>
      </c>
      <c r="G84" s="3"/>
    </row>
    <row r="85" spans="1:8">
      <c r="A85" s="4" t="s">
        <v>290</v>
      </c>
      <c r="B85" s="4" t="s">
        <v>196</v>
      </c>
      <c r="C85" s="4" t="s">
        <v>9011</v>
      </c>
      <c r="D85" s="4" t="s">
        <v>41</v>
      </c>
      <c r="E85" s="4" t="s">
        <v>172</v>
      </c>
      <c r="F85" s="3">
        <v>42697</v>
      </c>
      <c r="G85" s="3">
        <v>42797</v>
      </c>
      <c r="H85">
        <v>4438</v>
      </c>
    </row>
    <row r="86" spans="1:8">
      <c r="A86" s="4" t="s">
        <v>291</v>
      </c>
      <c r="B86" s="4" t="s">
        <v>196</v>
      </c>
      <c r="C86" s="4" t="s">
        <v>192</v>
      </c>
      <c r="D86" s="4" t="s">
        <v>57</v>
      </c>
      <c r="E86" s="4" t="s">
        <v>172</v>
      </c>
      <c r="F86" s="3">
        <v>42697</v>
      </c>
      <c r="G86" s="3">
        <v>42811</v>
      </c>
      <c r="H86">
        <v>2972</v>
      </c>
    </row>
    <row r="87" spans="1:8">
      <c r="A87" s="4" t="s">
        <v>292</v>
      </c>
      <c r="B87" s="4" t="s">
        <v>187</v>
      </c>
      <c r="C87" s="4" t="s">
        <v>177</v>
      </c>
      <c r="D87" s="4" t="s">
        <v>87</v>
      </c>
      <c r="E87" s="4" t="s">
        <v>193</v>
      </c>
      <c r="F87" s="3">
        <v>42697</v>
      </c>
      <c r="G87" s="3"/>
    </row>
    <row r="88" spans="1:8">
      <c r="A88" s="4" t="s">
        <v>293</v>
      </c>
      <c r="B88" s="4" t="s">
        <v>187</v>
      </c>
      <c r="C88" s="4" t="s">
        <v>179</v>
      </c>
      <c r="D88" s="4" t="s">
        <v>124</v>
      </c>
      <c r="E88" s="4" t="s">
        <v>172</v>
      </c>
      <c r="F88" s="3">
        <v>42697</v>
      </c>
      <c r="G88" s="3">
        <v>42795</v>
      </c>
      <c r="H88">
        <v>523</v>
      </c>
    </row>
    <row r="89" spans="1:8">
      <c r="A89" s="4" t="s">
        <v>294</v>
      </c>
      <c r="B89" s="4" t="s">
        <v>183</v>
      </c>
      <c r="C89" s="4" t="s">
        <v>192</v>
      </c>
      <c r="D89" s="4" t="s">
        <v>110</v>
      </c>
      <c r="E89" s="4" t="s">
        <v>172</v>
      </c>
      <c r="F89" s="3">
        <v>42698</v>
      </c>
      <c r="G89" s="3">
        <v>42819</v>
      </c>
      <c r="H89">
        <v>3647</v>
      </c>
    </row>
    <row r="90" spans="1:8">
      <c r="A90" s="4" t="s">
        <v>295</v>
      </c>
      <c r="B90" s="4" t="s">
        <v>246</v>
      </c>
      <c r="C90" s="4" t="s">
        <v>192</v>
      </c>
      <c r="D90" s="4" t="s">
        <v>120</v>
      </c>
      <c r="E90" s="4" t="s">
        <v>172</v>
      </c>
      <c r="F90" s="3">
        <v>42698</v>
      </c>
      <c r="G90" s="3">
        <v>42795</v>
      </c>
      <c r="H90">
        <v>4200</v>
      </c>
    </row>
    <row r="91" spans="1:8">
      <c r="A91" s="4" t="s">
        <v>296</v>
      </c>
      <c r="B91" s="4" t="s">
        <v>210</v>
      </c>
      <c r="C91" s="4" t="s">
        <v>171</v>
      </c>
      <c r="D91" s="4" t="s">
        <v>81</v>
      </c>
      <c r="E91" s="4" t="s">
        <v>193</v>
      </c>
      <c r="F91" s="3">
        <v>42698</v>
      </c>
      <c r="G91" s="3"/>
    </row>
    <row r="92" spans="1:8">
      <c r="A92" s="4" t="s">
        <v>297</v>
      </c>
      <c r="B92" s="4" t="s">
        <v>219</v>
      </c>
      <c r="C92" s="4" t="s">
        <v>171</v>
      </c>
      <c r="D92" s="4" t="s">
        <v>35</v>
      </c>
      <c r="E92" s="4" t="s">
        <v>193</v>
      </c>
      <c r="F92" s="3">
        <v>42698</v>
      </c>
      <c r="G92" s="3"/>
    </row>
    <row r="93" spans="1:8">
      <c r="A93" s="4" t="s">
        <v>298</v>
      </c>
      <c r="B93" s="4" t="s">
        <v>219</v>
      </c>
      <c r="C93" s="4" t="s">
        <v>171</v>
      </c>
      <c r="D93" s="4" t="s">
        <v>54</v>
      </c>
      <c r="E93" s="4" t="s">
        <v>172</v>
      </c>
      <c r="F93" s="3">
        <v>42698</v>
      </c>
      <c r="G93" s="3">
        <v>42822</v>
      </c>
      <c r="H93">
        <v>1059</v>
      </c>
    </row>
    <row r="94" spans="1:8">
      <c r="A94" s="4" t="s">
        <v>299</v>
      </c>
      <c r="B94" s="4" t="s">
        <v>244</v>
      </c>
      <c r="C94" s="4" t="s">
        <v>171</v>
      </c>
      <c r="D94" s="4" t="s">
        <v>41</v>
      </c>
      <c r="E94" s="4" t="s">
        <v>197</v>
      </c>
      <c r="F94" s="3">
        <v>42698</v>
      </c>
      <c r="G94" s="3">
        <v>42799</v>
      </c>
      <c r="H94">
        <v>0</v>
      </c>
    </row>
    <row r="95" spans="1:8">
      <c r="A95" s="4" t="s">
        <v>300</v>
      </c>
      <c r="B95" s="4" t="s">
        <v>208</v>
      </c>
      <c r="C95" s="4" t="s">
        <v>177</v>
      </c>
      <c r="D95" s="4" t="s">
        <v>51</v>
      </c>
      <c r="E95" s="4" t="s">
        <v>172</v>
      </c>
      <c r="F95" s="3">
        <v>42698</v>
      </c>
      <c r="G95" s="3">
        <v>42796</v>
      </c>
      <c r="H95">
        <v>57</v>
      </c>
    </row>
    <row r="96" spans="1:8">
      <c r="A96" s="4" t="s">
        <v>301</v>
      </c>
      <c r="B96" s="4" t="s">
        <v>185</v>
      </c>
      <c r="C96" s="4" t="s">
        <v>192</v>
      </c>
      <c r="D96" s="4" t="s">
        <v>84</v>
      </c>
      <c r="E96" s="4" t="s">
        <v>172</v>
      </c>
      <c r="F96" s="3">
        <v>42698</v>
      </c>
      <c r="G96" s="3">
        <v>42821</v>
      </c>
      <c r="H96">
        <v>3671</v>
      </c>
    </row>
    <row r="97" spans="1:8">
      <c r="A97" s="4" t="s">
        <v>302</v>
      </c>
      <c r="B97" s="4" t="s">
        <v>183</v>
      </c>
      <c r="C97" s="4" t="s">
        <v>177</v>
      </c>
      <c r="D97" s="4" t="s">
        <v>119</v>
      </c>
      <c r="E97" s="4" t="s">
        <v>172</v>
      </c>
      <c r="F97" s="3">
        <v>42699</v>
      </c>
      <c r="G97" s="3">
        <v>42795</v>
      </c>
      <c r="H97">
        <v>58</v>
      </c>
    </row>
    <row r="98" spans="1:8">
      <c r="A98" s="4" t="s">
        <v>303</v>
      </c>
      <c r="B98" s="4" t="s">
        <v>304</v>
      </c>
      <c r="C98" s="4" t="s">
        <v>192</v>
      </c>
      <c r="D98" s="4" t="s">
        <v>119</v>
      </c>
      <c r="E98" s="4" t="s">
        <v>172</v>
      </c>
      <c r="F98" s="3">
        <v>42699</v>
      </c>
      <c r="G98" s="3">
        <v>42800</v>
      </c>
      <c r="H98">
        <v>3956</v>
      </c>
    </row>
    <row r="99" spans="1:8">
      <c r="A99" s="4" t="s">
        <v>305</v>
      </c>
      <c r="B99" s="4" t="s">
        <v>279</v>
      </c>
      <c r="C99" s="4" t="s">
        <v>199</v>
      </c>
      <c r="D99" s="4" t="s">
        <v>25</v>
      </c>
      <c r="E99" s="4" t="s">
        <v>172</v>
      </c>
      <c r="F99" s="3">
        <v>42699</v>
      </c>
      <c r="G99" s="3">
        <v>42795</v>
      </c>
      <c r="H99">
        <v>5964</v>
      </c>
    </row>
    <row r="100" spans="1:8">
      <c r="A100" s="4" t="s">
        <v>306</v>
      </c>
      <c r="B100" s="4" t="s">
        <v>279</v>
      </c>
      <c r="C100" s="4" t="s">
        <v>9011</v>
      </c>
      <c r="D100" s="4" t="s">
        <v>25</v>
      </c>
      <c r="E100" s="4" t="s">
        <v>172</v>
      </c>
      <c r="F100" s="3">
        <v>42699</v>
      </c>
      <c r="G100" s="3">
        <v>42800</v>
      </c>
      <c r="H100">
        <v>4570</v>
      </c>
    </row>
    <row r="101" spans="1:8">
      <c r="A101" s="4" t="s">
        <v>307</v>
      </c>
      <c r="B101" s="4" t="s">
        <v>174</v>
      </c>
      <c r="C101" s="4" t="s">
        <v>177</v>
      </c>
      <c r="D101" s="4" t="s">
        <v>48</v>
      </c>
      <c r="E101" s="4" t="s">
        <v>172</v>
      </c>
      <c r="F101" s="3">
        <v>42699</v>
      </c>
      <c r="G101" s="3">
        <v>42821</v>
      </c>
      <c r="H101">
        <v>49</v>
      </c>
    </row>
    <row r="102" spans="1:8">
      <c r="A102" s="4" t="s">
        <v>308</v>
      </c>
      <c r="B102" s="4" t="s">
        <v>216</v>
      </c>
      <c r="C102" s="4" t="s">
        <v>177</v>
      </c>
      <c r="D102" s="4" t="s">
        <v>50</v>
      </c>
      <c r="E102" s="4" t="s">
        <v>172</v>
      </c>
      <c r="F102" s="3">
        <v>42699</v>
      </c>
      <c r="G102" s="3">
        <v>42800</v>
      </c>
      <c r="H102">
        <v>65</v>
      </c>
    </row>
    <row r="103" spans="1:8">
      <c r="A103" s="4" t="s">
        <v>309</v>
      </c>
      <c r="B103" s="4" t="s">
        <v>183</v>
      </c>
      <c r="C103" s="4" t="s">
        <v>177</v>
      </c>
      <c r="D103" s="4" t="s">
        <v>48</v>
      </c>
      <c r="E103" s="4" t="s">
        <v>197</v>
      </c>
      <c r="F103" s="3">
        <v>42700</v>
      </c>
      <c r="G103" s="3">
        <v>42821</v>
      </c>
      <c r="H103">
        <v>0</v>
      </c>
    </row>
    <row r="104" spans="1:8">
      <c r="A104" s="4" t="s">
        <v>310</v>
      </c>
      <c r="B104" s="4" t="s">
        <v>174</v>
      </c>
      <c r="C104" s="4" t="s">
        <v>9011</v>
      </c>
      <c r="D104" s="4" t="s">
        <v>57</v>
      </c>
      <c r="E104" s="4" t="s">
        <v>172</v>
      </c>
      <c r="F104" s="3">
        <v>42700</v>
      </c>
      <c r="G104" s="3">
        <v>42802</v>
      </c>
      <c r="H104">
        <v>4739</v>
      </c>
    </row>
    <row r="105" spans="1:8">
      <c r="A105" s="4" t="s">
        <v>311</v>
      </c>
      <c r="B105" s="4" t="s">
        <v>189</v>
      </c>
      <c r="C105" s="4" t="s">
        <v>171</v>
      </c>
      <c r="D105" s="4" t="s">
        <v>68</v>
      </c>
      <c r="E105" s="4" t="s">
        <v>172</v>
      </c>
      <c r="F105" s="3">
        <v>42700</v>
      </c>
      <c r="G105" s="3">
        <v>42815</v>
      </c>
      <c r="H105">
        <v>1080</v>
      </c>
    </row>
    <row r="106" spans="1:8">
      <c r="A106" s="4" t="s">
        <v>312</v>
      </c>
      <c r="B106" s="4" t="s">
        <v>232</v>
      </c>
      <c r="C106" s="4" t="s">
        <v>177</v>
      </c>
      <c r="D106" s="4" t="s">
        <v>99</v>
      </c>
      <c r="E106" s="4" t="s">
        <v>172</v>
      </c>
      <c r="F106" s="3">
        <v>42700</v>
      </c>
      <c r="G106" s="3">
        <v>42806</v>
      </c>
      <c r="H106">
        <v>57</v>
      </c>
    </row>
    <row r="107" spans="1:8">
      <c r="A107" s="4" t="s">
        <v>313</v>
      </c>
      <c r="B107" s="4" t="s">
        <v>237</v>
      </c>
      <c r="C107" s="4" t="s">
        <v>179</v>
      </c>
      <c r="D107" s="4" t="s">
        <v>84</v>
      </c>
      <c r="E107" s="4" t="s">
        <v>172</v>
      </c>
      <c r="F107" s="3">
        <v>42701</v>
      </c>
      <c r="G107" s="3">
        <v>42810</v>
      </c>
      <c r="H107">
        <v>469</v>
      </c>
    </row>
    <row r="108" spans="1:8">
      <c r="A108" s="4" t="s">
        <v>314</v>
      </c>
      <c r="B108" s="4" t="s">
        <v>230</v>
      </c>
      <c r="C108" s="4" t="s">
        <v>179</v>
      </c>
      <c r="D108" s="4" t="s">
        <v>42</v>
      </c>
      <c r="E108" s="4" t="s">
        <v>172</v>
      </c>
      <c r="F108" s="3">
        <v>42701</v>
      </c>
      <c r="G108" s="3">
        <v>42797</v>
      </c>
      <c r="H108">
        <v>532</v>
      </c>
    </row>
    <row r="109" spans="1:8">
      <c r="A109" s="4" t="s">
        <v>315</v>
      </c>
      <c r="B109" s="4" t="s">
        <v>187</v>
      </c>
      <c r="C109" s="4" t="s">
        <v>192</v>
      </c>
      <c r="D109" s="4" t="s">
        <v>96</v>
      </c>
      <c r="E109" s="4" t="s">
        <v>193</v>
      </c>
      <c r="F109" s="3">
        <v>42701</v>
      </c>
      <c r="G109" s="3"/>
    </row>
    <row r="110" spans="1:8">
      <c r="A110" s="4" t="s">
        <v>316</v>
      </c>
      <c r="B110" s="4" t="s">
        <v>205</v>
      </c>
      <c r="C110" s="4" t="s">
        <v>179</v>
      </c>
      <c r="D110" s="4" t="s">
        <v>84</v>
      </c>
      <c r="E110" s="4" t="s">
        <v>172</v>
      </c>
      <c r="F110" s="3">
        <v>42701</v>
      </c>
      <c r="G110" s="3">
        <v>42820</v>
      </c>
      <c r="H110">
        <v>538</v>
      </c>
    </row>
    <row r="111" spans="1:8">
      <c r="A111" s="4" t="s">
        <v>317</v>
      </c>
      <c r="B111" s="4" t="s">
        <v>226</v>
      </c>
      <c r="C111" s="4" t="s">
        <v>9011</v>
      </c>
      <c r="D111" s="4" t="s">
        <v>40</v>
      </c>
      <c r="E111" s="4" t="s">
        <v>172</v>
      </c>
      <c r="F111" s="3">
        <v>42701</v>
      </c>
      <c r="G111" s="3">
        <v>42815</v>
      </c>
      <c r="H111">
        <v>4829</v>
      </c>
    </row>
    <row r="112" spans="1:8">
      <c r="A112" s="4" t="s">
        <v>318</v>
      </c>
      <c r="B112" s="4" t="s">
        <v>181</v>
      </c>
      <c r="C112" s="4" t="s">
        <v>199</v>
      </c>
      <c r="D112" s="4" t="s">
        <v>49</v>
      </c>
      <c r="E112" s="4" t="s">
        <v>172</v>
      </c>
      <c r="F112" s="3">
        <v>42701</v>
      </c>
      <c r="G112" s="3">
        <v>42805</v>
      </c>
      <c r="H112">
        <v>5370</v>
      </c>
    </row>
    <row r="113" spans="1:8">
      <c r="A113" s="4" t="s">
        <v>319</v>
      </c>
      <c r="B113" s="4" t="s">
        <v>181</v>
      </c>
      <c r="C113" s="4" t="s">
        <v>199</v>
      </c>
      <c r="D113" s="4" t="s">
        <v>75</v>
      </c>
      <c r="E113" s="4" t="s">
        <v>172</v>
      </c>
      <c r="F113" s="3">
        <v>42701</v>
      </c>
      <c r="G113" s="3">
        <v>42815</v>
      </c>
      <c r="H113">
        <v>6499</v>
      </c>
    </row>
    <row r="114" spans="1:8">
      <c r="A114" s="4" t="s">
        <v>320</v>
      </c>
      <c r="B114" s="4" t="s">
        <v>174</v>
      </c>
      <c r="C114" s="4" t="s">
        <v>171</v>
      </c>
      <c r="D114" s="4" t="s">
        <v>66</v>
      </c>
      <c r="E114" s="4" t="s">
        <v>172</v>
      </c>
      <c r="F114" s="3">
        <v>42702</v>
      </c>
      <c r="G114" s="3">
        <v>42800</v>
      </c>
      <c r="H114">
        <v>1161</v>
      </c>
    </row>
    <row r="115" spans="1:8">
      <c r="A115" s="4" t="s">
        <v>321</v>
      </c>
      <c r="B115" s="4" t="s">
        <v>230</v>
      </c>
      <c r="C115" s="4" t="s">
        <v>179</v>
      </c>
      <c r="D115" s="4" t="s">
        <v>105</v>
      </c>
      <c r="E115" s="4" t="s">
        <v>172</v>
      </c>
      <c r="F115" s="3">
        <v>42702</v>
      </c>
      <c r="G115" s="3">
        <v>42820</v>
      </c>
      <c r="H115">
        <v>576</v>
      </c>
    </row>
    <row r="116" spans="1:8">
      <c r="A116" s="4" t="s">
        <v>322</v>
      </c>
      <c r="B116" s="4" t="s">
        <v>201</v>
      </c>
      <c r="C116" s="4" t="s">
        <v>171</v>
      </c>
      <c r="D116" s="4" t="s">
        <v>75</v>
      </c>
      <c r="E116" s="4" t="s">
        <v>172</v>
      </c>
      <c r="F116" s="3">
        <v>42702</v>
      </c>
      <c r="G116" s="3">
        <v>42813</v>
      </c>
      <c r="H116">
        <v>979</v>
      </c>
    </row>
    <row r="117" spans="1:8">
      <c r="A117" s="4" t="s">
        <v>323</v>
      </c>
      <c r="B117" s="4" t="s">
        <v>208</v>
      </c>
      <c r="C117" s="4" t="s">
        <v>177</v>
      </c>
      <c r="D117" s="4" t="s">
        <v>109</v>
      </c>
      <c r="E117" s="4" t="s">
        <v>172</v>
      </c>
      <c r="F117" s="3">
        <v>42702</v>
      </c>
      <c r="G117" s="3">
        <v>42801</v>
      </c>
      <c r="H117">
        <v>43</v>
      </c>
    </row>
    <row r="118" spans="1:8">
      <c r="A118" s="4" t="s">
        <v>324</v>
      </c>
      <c r="B118" s="4" t="s">
        <v>196</v>
      </c>
      <c r="C118" s="4" t="s">
        <v>177</v>
      </c>
      <c r="D118" s="4" t="s">
        <v>106</v>
      </c>
      <c r="E118" s="4" t="s">
        <v>172</v>
      </c>
      <c r="F118" s="3">
        <v>42703</v>
      </c>
      <c r="G118" s="3">
        <v>42801</v>
      </c>
      <c r="H118">
        <v>57</v>
      </c>
    </row>
    <row r="119" spans="1:8">
      <c r="A119" s="4" t="s">
        <v>325</v>
      </c>
      <c r="B119" s="4" t="s">
        <v>256</v>
      </c>
      <c r="C119" s="4" t="s">
        <v>177</v>
      </c>
      <c r="D119" s="4" t="s">
        <v>103</v>
      </c>
      <c r="E119" s="4" t="s">
        <v>197</v>
      </c>
      <c r="F119" s="3">
        <v>42703</v>
      </c>
      <c r="G119" s="3">
        <v>42822</v>
      </c>
      <c r="H119">
        <v>0</v>
      </c>
    </row>
    <row r="120" spans="1:8">
      <c r="A120" s="4" t="s">
        <v>326</v>
      </c>
      <c r="B120" s="4" t="s">
        <v>256</v>
      </c>
      <c r="C120" s="4" t="s">
        <v>171</v>
      </c>
      <c r="D120" s="4" t="s">
        <v>61</v>
      </c>
      <c r="E120" s="4" t="s">
        <v>172</v>
      </c>
      <c r="F120" s="3">
        <v>42703</v>
      </c>
      <c r="G120" s="3">
        <v>42806</v>
      </c>
      <c r="H120">
        <v>948</v>
      </c>
    </row>
    <row r="121" spans="1:8">
      <c r="A121" s="4" t="s">
        <v>327</v>
      </c>
      <c r="B121" s="4" t="s">
        <v>235</v>
      </c>
      <c r="C121" s="4" t="s">
        <v>192</v>
      </c>
      <c r="D121" s="4" t="s">
        <v>99</v>
      </c>
      <c r="E121" s="4" t="s">
        <v>172</v>
      </c>
      <c r="F121" s="3">
        <v>42703</v>
      </c>
      <c r="G121" s="3">
        <v>42804</v>
      </c>
      <c r="H121">
        <v>3012</v>
      </c>
    </row>
    <row r="122" spans="1:8">
      <c r="A122" s="4" t="s">
        <v>328</v>
      </c>
      <c r="B122" s="4" t="s">
        <v>246</v>
      </c>
      <c r="C122" s="4" t="s">
        <v>192</v>
      </c>
      <c r="D122" s="4" t="s">
        <v>130</v>
      </c>
      <c r="E122" s="4" t="s">
        <v>172</v>
      </c>
      <c r="F122" s="3">
        <v>42704</v>
      </c>
      <c r="G122" s="3">
        <v>42809</v>
      </c>
      <c r="H122">
        <v>3665</v>
      </c>
    </row>
    <row r="123" spans="1:8">
      <c r="A123" s="4" t="s">
        <v>329</v>
      </c>
      <c r="B123" s="4" t="s">
        <v>216</v>
      </c>
      <c r="C123" s="4" t="s">
        <v>179</v>
      </c>
      <c r="D123" s="4" t="s">
        <v>65</v>
      </c>
      <c r="E123" s="4" t="s">
        <v>172</v>
      </c>
      <c r="F123" s="3">
        <v>42704</v>
      </c>
      <c r="G123" s="3">
        <v>42818</v>
      </c>
      <c r="H123">
        <v>564</v>
      </c>
    </row>
    <row r="124" spans="1:8">
      <c r="A124" s="4" t="s">
        <v>330</v>
      </c>
      <c r="B124" s="4" t="s">
        <v>183</v>
      </c>
      <c r="C124" s="4" t="s">
        <v>171</v>
      </c>
      <c r="D124" s="4" t="s">
        <v>45</v>
      </c>
      <c r="E124" s="4" t="s">
        <v>197</v>
      </c>
      <c r="F124" s="3">
        <v>42705</v>
      </c>
      <c r="G124" s="3">
        <v>42800</v>
      </c>
      <c r="H124">
        <v>0</v>
      </c>
    </row>
    <row r="125" spans="1:8">
      <c r="A125" s="4" t="s">
        <v>331</v>
      </c>
      <c r="B125" s="4" t="s">
        <v>246</v>
      </c>
      <c r="C125" s="4" t="s">
        <v>192</v>
      </c>
      <c r="D125" s="4" t="s">
        <v>78</v>
      </c>
      <c r="E125" s="4" t="s">
        <v>172</v>
      </c>
      <c r="F125" s="3">
        <v>42705</v>
      </c>
      <c r="G125" s="3">
        <v>42816</v>
      </c>
      <c r="H125">
        <v>3463</v>
      </c>
    </row>
    <row r="126" spans="1:8">
      <c r="A126" s="4" t="s">
        <v>332</v>
      </c>
      <c r="B126" s="4" t="s">
        <v>279</v>
      </c>
      <c r="C126" s="4" t="s">
        <v>179</v>
      </c>
      <c r="D126" s="4" t="s">
        <v>65</v>
      </c>
      <c r="E126" s="4" t="s">
        <v>172</v>
      </c>
      <c r="F126" s="3">
        <v>42705</v>
      </c>
      <c r="G126" s="3">
        <v>42820</v>
      </c>
      <c r="H126">
        <v>513</v>
      </c>
    </row>
    <row r="127" spans="1:8">
      <c r="A127" s="4" t="s">
        <v>333</v>
      </c>
      <c r="B127" s="4" t="s">
        <v>279</v>
      </c>
      <c r="C127" s="4" t="s">
        <v>179</v>
      </c>
      <c r="D127" s="4" t="s">
        <v>84</v>
      </c>
      <c r="E127" s="4" t="s">
        <v>172</v>
      </c>
      <c r="F127" s="3">
        <v>42705</v>
      </c>
      <c r="G127" s="3">
        <v>42822</v>
      </c>
      <c r="H127">
        <v>590</v>
      </c>
    </row>
    <row r="128" spans="1:8">
      <c r="A128" s="4" t="s">
        <v>334</v>
      </c>
      <c r="B128" s="4" t="s">
        <v>174</v>
      </c>
      <c r="C128" s="4" t="s">
        <v>9011</v>
      </c>
      <c r="D128" s="4" t="s">
        <v>51</v>
      </c>
      <c r="E128" s="4" t="s">
        <v>172</v>
      </c>
      <c r="F128" s="3">
        <v>42705</v>
      </c>
      <c r="G128" s="3">
        <v>42824</v>
      </c>
      <c r="H128">
        <v>4511</v>
      </c>
    </row>
    <row r="129" spans="1:8">
      <c r="A129" s="4" t="s">
        <v>335</v>
      </c>
      <c r="B129" s="4" t="s">
        <v>256</v>
      </c>
      <c r="C129" s="4" t="s">
        <v>192</v>
      </c>
      <c r="D129" s="4" t="s">
        <v>57</v>
      </c>
      <c r="E129" s="4" t="s">
        <v>197</v>
      </c>
      <c r="F129" s="3">
        <v>42705</v>
      </c>
      <c r="G129" s="3">
        <v>42796</v>
      </c>
      <c r="H129">
        <v>0</v>
      </c>
    </row>
    <row r="130" spans="1:8">
      <c r="A130" s="4" t="s">
        <v>336</v>
      </c>
      <c r="B130" s="4" t="s">
        <v>189</v>
      </c>
      <c r="C130" s="4" t="s">
        <v>179</v>
      </c>
      <c r="D130" s="4" t="s">
        <v>37</v>
      </c>
      <c r="E130" s="4" t="s">
        <v>172</v>
      </c>
      <c r="F130" s="3">
        <v>42705</v>
      </c>
      <c r="G130" s="3">
        <v>42820</v>
      </c>
      <c r="H130">
        <v>546</v>
      </c>
    </row>
    <row r="131" spans="1:8">
      <c r="A131" s="4" t="s">
        <v>337</v>
      </c>
      <c r="B131" s="4" t="s">
        <v>185</v>
      </c>
      <c r="C131" s="4" t="s">
        <v>177</v>
      </c>
      <c r="D131" s="4" t="s">
        <v>124</v>
      </c>
      <c r="E131" s="4" t="s">
        <v>172</v>
      </c>
      <c r="F131" s="3">
        <v>42705</v>
      </c>
      <c r="G131" s="3">
        <v>42799</v>
      </c>
      <c r="H131">
        <v>46</v>
      </c>
    </row>
    <row r="132" spans="1:8">
      <c r="A132" s="4" t="s">
        <v>338</v>
      </c>
      <c r="B132" s="4" t="s">
        <v>174</v>
      </c>
      <c r="C132" s="4" t="s">
        <v>9011</v>
      </c>
      <c r="D132" s="4" t="s">
        <v>103</v>
      </c>
      <c r="E132" s="4" t="s">
        <v>172</v>
      </c>
      <c r="F132" s="3">
        <v>42706</v>
      </c>
      <c r="G132" s="3">
        <v>42803</v>
      </c>
      <c r="H132">
        <v>4891</v>
      </c>
    </row>
    <row r="133" spans="1:8">
      <c r="A133" s="4" t="s">
        <v>339</v>
      </c>
      <c r="B133" s="4" t="s">
        <v>203</v>
      </c>
      <c r="C133" s="4" t="s">
        <v>171</v>
      </c>
      <c r="D133" s="4" t="s">
        <v>62</v>
      </c>
      <c r="E133" s="4" t="s">
        <v>172</v>
      </c>
      <c r="F133" s="3">
        <v>42706</v>
      </c>
      <c r="G133" s="3">
        <v>42797</v>
      </c>
      <c r="H133">
        <v>1040</v>
      </c>
    </row>
    <row r="134" spans="1:8">
      <c r="A134" s="4" t="s">
        <v>340</v>
      </c>
      <c r="B134" s="4" t="s">
        <v>203</v>
      </c>
      <c r="C134" s="4" t="s">
        <v>171</v>
      </c>
      <c r="D134" s="4" t="s">
        <v>56</v>
      </c>
      <c r="E134" s="4" t="s">
        <v>172</v>
      </c>
      <c r="F134" s="3">
        <v>42706</v>
      </c>
      <c r="G134" s="3">
        <v>42798</v>
      </c>
      <c r="H134">
        <v>1108</v>
      </c>
    </row>
    <row r="135" spans="1:8">
      <c r="A135" s="4" t="s">
        <v>341</v>
      </c>
      <c r="B135" s="4" t="s">
        <v>203</v>
      </c>
      <c r="C135" s="4" t="s">
        <v>177</v>
      </c>
      <c r="D135" s="4" t="s">
        <v>90</v>
      </c>
      <c r="E135" s="4" t="s">
        <v>172</v>
      </c>
      <c r="F135" s="3">
        <v>42706</v>
      </c>
      <c r="G135" s="3">
        <v>42798</v>
      </c>
      <c r="H135">
        <v>59</v>
      </c>
    </row>
    <row r="136" spans="1:8">
      <c r="A136" s="4" t="s">
        <v>342</v>
      </c>
      <c r="B136" s="4" t="s">
        <v>343</v>
      </c>
      <c r="C136" s="4" t="s">
        <v>9011</v>
      </c>
      <c r="D136" s="4" t="s">
        <v>110</v>
      </c>
      <c r="E136" s="4" t="s">
        <v>172</v>
      </c>
      <c r="F136" s="3">
        <v>42706</v>
      </c>
      <c r="G136" s="3">
        <v>42824</v>
      </c>
      <c r="H136">
        <v>5406</v>
      </c>
    </row>
    <row r="137" spans="1:8">
      <c r="A137" s="4" t="s">
        <v>344</v>
      </c>
      <c r="B137" s="4" t="s">
        <v>230</v>
      </c>
      <c r="C137" s="4" t="s">
        <v>179</v>
      </c>
      <c r="D137" s="4" t="s">
        <v>38</v>
      </c>
      <c r="E137" s="4" t="s">
        <v>172</v>
      </c>
      <c r="F137" s="3">
        <v>42706</v>
      </c>
      <c r="G137" s="3">
        <v>42814</v>
      </c>
      <c r="H137">
        <v>515</v>
      </c>
    </row>
    <row r="138" spans="1:8">
      <c r="A138" s="4" t="s">
        <v>345</v>
      </c>
      <c r="B138" s="4" t="s">
        <v>170</v>
      </c>
      <c r="C138" s="4" t="s">
        <v>179</v>
      </c>
      <c r="D138" s="4" t="s">
        <v>119</v>
      </c>
      <c r="E138" s="4" t="s">
        <v>172</v>
      </c>
      <c r="F138" s="3">
        <v>42706</v>
      </c>
      <c r="G138" s="3">
        <v>42800</v>
      </c>
      <c r="H138">
        <v>583</v>
      </c>
    </row>
    <row r="139" spans="1:8">
      <c r="A139" s="4" t="s">
        <v>346</v>
      </c>
      <c r="B139" s="4" t="s">
        <v>208</v>
      </c>
      <c r="C139" s="4" t="s">
        <v>177</v>
      </c>
      <c r="D139" s="4" t="s">
        <v>61</v>
      </c>
      <c r="E139" s="4" t="s">
        <v>172</v>
      </c>
      <c r="F139" s="3">
        <v>42706</v>
      </c>
      <c r="G139" s="3">
        <v>42808</v>
      </c>
      <c r="H139">
        <v>54</v>
      </c>
    </row>
    <row r="140" spans="1:8">
      <c r="A140" s="4" t="s">
        <v>347</v>
      </c>
      <c r="B140" s="4" t="s">
        <v>185</v>
      </c>
      <c r="C140" s="4" t="s">
        <v>177</v>
      </c>
      <c r="D140" s="4" t="s">
        <v>98</v>
      </c>
      <c r="E140" s="4" t="s">
        <v>172</v>
      </c>
      <c r="F140" s="3">
        <v>42706</v>
      </c>
      <c r="G140" s="3">
        <v>42821</v>
      </c>
      <c r="H140">
        <v>60</v>
      </c>
    </row>
    <row r="141" spans="1:8">
      <c r="A141" s="4" t="s">
        <v>348</v>
      </c>
      <c r="B141" s="4" t="s">
        <v>181</v>
      </c>
      <c r="C141" s="4" t="s">
        <v>179</v>
      </c>
      <c r="D141" s="4" t="s">
        <v>24</v>
      </c>
      <c r="E141" s="4" t="s">
        <v>193</v>
      </c>
      <c r="F141" s="3">
        <v>42706</v>
      </c>
      <c r="G141" s="3"/>
    </row>
    <row r="142" spans="1:8">
      <c r="A142" s="4" t="s">
        <v>349</v>
      </c>
      <c r="B142" s="4" t="s">
        <v>174</v>
      </c>
      <c r="C142" s="4" t="s">
        <v>179</v>
      </c>
      <c r="D142" s="4" t="s">
        <v>51</v>
      </c>
      <c r="E142" s="4" t="s">
        <v>197</v>
      </c>
      <c r="F142" s="3">
        <v>42707</v>
      </c>
      <c r="G142" s="3">
        <v>42806</v>
      </c>
      <c r="H142">
        <v>0</v>
      </c>
    </row>
    <row r="143" spans="1:8">
      <c r="A143" s="4" t="s">
        <v>350</v>
      </c>
      <c r="B143" s="4" t="s">
        <v>174</v>
      </c>
      <c r="C143" s="4" t="s">
        <v>9011</v>
      </c>
      <c r="D143" s="4" t="s">
        <v>61</v>
      </c>
      <c r="E143" s="4" t="s">
        <v>197</v>
      </c>
      <c r="F143" s="3">
        <v>42707</v>
      </c>
      <c r="G143" s="3">
        <v>42813</v>
      </c>
      <c r="H143">
        <v>0</v>
      </c>
    </row>
    <row r="144" spans="1:8">
      <c r="A144" s="4" t="s">
        <v>351</v>
      </c>
      <c r="B144" s="4" t="s">
        <v>174</v>
      </c>
      <c r="C144" s="4" t="s">
        <v>179</v>
      </c>
      <c r="D144" s="4" t="s">
        <v>68</v>
      </c>
      <c r="E144" s="4" t="s">
        <v>172</v>
      </c>
      <c r="F144" s="3">
        <v>42707</v>
      </c>
      <c r="G144" s="3">
        <v>42817</v>
      </c>
      <c r="H144">
        <v>516</v>
      </c>
    </row>
    <row r="145" spans="1:8">
      <c r="A145" s="4" t="s">
        <v>352</v>
      </c>
      <c r="B145" s="4" t="s">
        <v>174</v>
      </c>
      <c r="C145" s="4" t="s">
        <v>9011</v>
      </c>
      <c r="D145" s="4" t="s">
        <v>100</v>
      </c>
      <c r="E145" s="4" t="s">
        <v>172</v>
      </c>
      <c r="F145" s="3">
        <v>42707</v>
      </c>
      <c r="G145" s="3">
        <v>42816</v>
      </c>
      <c r="H145">
        <v>4829</v>
      </c>
    </row>
    <row r="146" spans="1:8">
      <c r="A146" s="4" t="s">
        <v>353</v>
      </c>
      <c r="B146" s="4" t="s">
        <v>170</v>
      </c>
      <c r="C146" s="4" t="s">
        <v>171</v>
      </c>
      <c r="D146" s="4" t="s">
        <v>51</v>
      </c>
      <c r="E146" s="4" t="s">
        <v>197</v>
      </c>
      <c r="F146" s="3">
        <v>42707</v>
      </c>
      <c r="G146" s="3">
        <v>42811</v>
      </c>
      <c r="H146">
        <v>0</v>
      </c>
    </row>
    <row r="147" spans="1:8">
      <c r="A147" s="4" t="s">
        <v>354</v>
      </c>
      <c r="B147" s="4" t="s">
        <v>232</v>
      </c>
      <c r="C147" s="4" t="s">
        <v>171</v>
      </c>
      <c r="D147" s="4" t="s">
        <v>50</v>
      </c>
      <c r="E147" s="4" t="s">
        <v>172</v>
      </c>
      <c r="F147" s="3">
        <v>42707</v>
      </c>
      <c r="G147" s="3">
        <v>42796</v>
      </c>
      <c r="H147">
        <v>950</v>
      </c>
    </row>
    <row r="148" spans="1:8">
      <c r="A148" s="4" t="s">
        <v>355</v>
      </c>
      <c r="B148" s="4" t="s">
        <v>185</v>
      </c>
      <c r="C148" s="4" t="s">
        <v>171</v>
      </c>
      <c r="D148" s="4" t="s">
        <v>122</v>
      </c>
      <c r="E148" s="4" t="s">
        <v>197</v>
      </c>
      <c r="F148" s="3">
        <v>42707</v>
      </c>
      <c r="G148" s="3">
        <v>42803</v>
      </c>
      <c r="H148">
        <v>0</v>
      </c>
    </row>
    <row r="149" spans="1:8">
      <c r="A149" s="4" t="s">
        <v>356</v>
      </c>
      <c r="B149" s="4" t="s">
        <v>279</v>
      </c>
      <c r="C149" s="4" t="s">
        <v>179</v>
      </c>
      <c r="D149" s="4" t="s">
        <v>78</v>
      </c>
      <c r="E149" s="4" t="s">
        <v>172</v>
      </c>
      <c r="F149" s="3">
        <v>42708</v>
      </c>
      <c r="G149" s="3">
        <v>42814</v>
      </c>
      <c r="H149">
        <v>513</v>
      </c>
    </row>
    <row r="150" spans="1:8">
      <c r="A150" s="4" t="s">
        <v>357</v>
      </c>
      <c r="B150" s="4" t="s">
        <v>174</v>
      </c>
      <c r="C150" s="4" t="s">
        <v>9011</v>
      </c>
      <c r="D150" s="4" t="s">
        <v>42</v>
      </c>
      <c r="E150" s="4" t="s">
        <v>197</v>
      </c>
      <c r="F150" s="3">
        <v>42708</v>
      </c>
      <c r="G150" s="3">
        <v>42803</v>
      </c>
      <c r="H150">
        <v>0</v>
      </c>
    </row>
    <row r="151" spans="1:8">
      <c r="A151" s="4" t="s">
        <v>358</v>
      </c>
      <c r="B151" s="4" t="s">
        <v>174</v>
      </c>
      <c r="C151" s="4" t="s">
        <v>199</v>
      </c>
      <c r="D151" s="4" t="s">
        <v>103</v>
      </c>
      <c r="E151" s="4" t="s">
        <v>172</v>
      </c>
      <c r="F151" s="3">
        <v>42708</v>
      </c>
      <c r="G151" s="3">
        <v>42806</v>
      </c>
      <c r="H151">
        <v>5522</v>
      </c>
    </row>
    <row r="152" spans="1:8">
      <c r="A152" s="4" t="s">
        <v>359</v>
      </c>
      <c r="B152" s="4" t="s">
        <v>196</v>
      </c>
      <c r="C152" s="4" t="s">
        <v>177</v>
      </c>
      <c r="D152" s="4" t="s">
        <v>37</v>
      </c>
      <c r="E152" s="4" t="s">
        <v>172</v>
      </c>
      <c r="F152" s="3">
        <v>42708</v>
      </c>
      <c r="G152" s="3">
        <v>42803</v>
      </c>
      <c r="H152">
        <v>56</v>
      </c>
    </row>
    <row r="153" spans="1:8">
      <c r="A153" s="4" t="s">
        <v>360</v>
      </c>
      <c r="B153" s="4" t="s">
        <v>191</v>
      </c>
      <c r="C153" s="4" t="s">
        <v>9011</v>
      </c>
      <c r="D153" s="4" t="s">
        <v>49</v>
      </c>
      <c r="E153" s="4" t="s">
        <v>172</v>
      </c>
      <c r="F153" s="3">
        <v>42708</v>
      </c>
      <c r="G153" s="3">
        <v>42802</v>
      </c>
      <c r="H153">
        <v>5673</v>
      </c>
    </row>
    <row r="154" spans="1:8">
      <c r="A154" s="4" t="s">
        <v>361</v>
      </c>
      <c r="B154" s="4" t="s">
        <v>219</v>
      </c>
      <c r="C154" s="4" t="s">
        <v>179</v>
      </c>
      <c r="D154" s="4" t="s">
        <v>122</v>
      </c>
      <c r="E154" s="4" t="s">
        <v>172</v>
      </c>
      <c r="F154" s="3">
        <v>42708</v>
      </c>
      <c r="G154" s="3">
        <v>42804</v>
      </c>
      <c r="H154">
        <v>598</v>
      </c>
    </row>
    <row r="155" spans="1:8">
      <c r="A155" s="4" t="s">
        <v>362</v>
      </c>
      <c r="B155" s="4" t="s">
        <v>244</v>
      </c>
      <c r="C155" s="4" t="s">
        <v>199</v>
      </c>
      <c r="D155" s="4" t="s">
        <v>100</v>
      </c>
      <c r="E155" s="4" t="s">
        <v>172</v>
      </c>
      <c r="F155" s="3">
        <v>42708</v>
      </c>
      <c r="G155" s="3">
        <v>42810</v>
      </c>
      <c r="H155">
        <v>5787</v>
      </c>
    </row>
    <row r="156" spans="1:8">
      <c r="A156" s="4" t="s">
        <v>363</v>
      </c>
      <c r="B156" s="4" t="s">
        <v>201</v>
      </c>
      <c r="C156" s="4" t="s">
        <v>171</v>
      </c>
      <c r="D156" s="4" t="s">
        <v>108</v>
      </c>
      <c r="E156" s="4" t="s">
        <v>172</v>
      </c>
      <c r="F156" s="3">
        <v>42708</v>
      </c>
      <c r="G156" s="3">
        <v>42802</v>
      </c>
      <c r="H156">
        <v>1070</v>
      </c>
    </row>
    <row r="157" spans="1:8">
      <c r="A157" s="4" t="s">
        <v>364</v>
      </c>
      <c r="B157" s="4" t="s">
        <v>261</v>
      </c>
      <c r="C157" s="4" t="s">
        <v>192</v>
      </c>
      <c r="D157" s="4" t="s">
        <v>50</v>
      </c>
      <c r="E157" s="4" t="s">
        <v>172</v>
      </c>
      <c r="F157" s="3">
        <v>42709</v>
      </c>
      <c r="G157" s="3">
        <v>42808</v>
      </c>
      <c r="H157">
        <v>3677</v>
      </c>
    </row>
    <row r="158" spans="1:8">
      <c r="A158" s="4" t="s">
        <v>365</v>
      </c>
      <c r="B158" s="4" t="s">
        <v>246</v>
      </c>
      <c r="C158" s="4" t="s">
        <v>199</v>
      </c>
      <c r="D158" s="4" t="s">
        <v>95</v>
      </c>
      <c r="E158" s="4" t="s">
        <v>172</v>
      </c>
      <c r="F158" s="3">
        <v>42709</v>
      </c>
      <c r="G158" s="3">
        <v>42824</v>
      </c>
      <c r="H158">
        <v>5425</v>
      </c>
    </row>
    <row r="159" spans="1:8">
      <c r="A159" s="4" t="s">
        <v>366</v>
      </c>
      <c r="B159" s="4" t="s">
        <v>210</v>
      </c>
      <c r="C159" s="4" t="s">
        <v>199</v>
      </c>
      <c r="D159" s="4" t="s">
        <v>24</v>
      </c>
      <c r="E159" s="4" t="s">
        <v>193</v>
      </c>
      <c r="F159" s="3">
        <v>42709</v>
      </c>
      <c r="G159" s="3"/>
    </row>
    <row r="160" spans="1:8">
      <c r="A160" s="4" t="s">
        <v>367</v>
      </c>
      <c r="B160" s="4" t="s">
        <v>263</v>
      </c>
      <c r="C160" s="4" t="s">
        <v>192</v>
      </c>
      <c r="D160" s="4" t="s">
        <v>125</v>
      </c>
      <c r="E160" s="4" t="s">
        <v>172</v>
      </c>
      <c r="F160" s="3">
        <v>42709</v>
      </c>
      <c r="G160" s="3">
        <v>42817</v>
      </c>
      <c r="H160">
        <v>3415</v>
      </c>
    </row>
    <row r="161" spans="1:8">
      <c r="A161" s="4" t="s">
        <v>368</v>
      </c>
      <c r="B161" s="4" t="s">
        <v>191</v>
      </c>
      <c r="C161" s="4" t="s">
        <v>179</v>
      </c>
      <c r="D161" s="4" t="s">
        <v>24</v>
      </c>
      <c r="E161" s="4" t="s">
        <v>193</v>
      </c>
      <c r="F161" s="3">
        <v>42709</v>
      </c>
      <c r="G161" s="3"/>
    </row>
    <row r="162" spans="1:8">
      <c r="A162" s="4" t="s">
        <v>369</v>
      </c>
      <c r="B162" s="4" t="s">
        <v>201</v>
      </c>
      <c r="C162" s="4" t="s">
        <v>171</v>
      </c>
      <c r="D162" s="4" t="s">
        <v>87</v>
      </c>
      <c r="E162" s="4" t="s">
        <v>172</v>
      </c>
      <c r="F162" s="3">
        <v>42709</v>
      </c>
      <c r="G162" s="3">
        <v>42815</v>
      </c>
      <c r="H162">
        <v>891</v>
      </c>
    </row>
    <row r="163" spans="1:8">
      <c r="A163" s="4" t="s">
        <v>370</v>
      </c>
      <c r="B163" s="4" t="s">
        <v>256</v>
      </c>
      <c r="C163" s="4" t="s">
        <v>179</v>
      </c>
      <c r="D163" s="4" t="s">
        <v>41</v>
      </c>
      <c r="E163" s="4" t="s">
        <v>172</v>
      </c>
      <c r="F163" s="3">
        <v>42710</v>
      </c>
      <c r="G163" s="3">
        <v>42806</v>
      </c>
      <c r="H163">
        <v>609</v>
      </c>
    </row>
    <row r="164" spans="1:8">
      <c r="A164" s="4" t="s">
        <v>371</v>
      </c>
      <c r="B164" s="4" t="s">
        <v>187</v>
      </c>
      <c r="C164" s="4" t="s">
        <v>177</v>
      </c>
      <c r="D164" s="4" t="s">
        <v>98</v>
      </c>
      <c r="E164" s="4" t="s">
        <v>172</v>
      </c>
      <c r="F164" s="3">
        <v>42710</v>
      </c>
      <c r="G164" s="3">
        <v>42810</v>
      </c>
      <c r="H164">
        <v>54</v>
      </c>
    </row>
    <row r="165" spans="1:8">
      <c r="A165" s="4" t="s">
        <v>372</v>
      </c>
      <c r="B165" s="4" t="s">
        <v>181</v>
      </c>
      <c r="C165" s="4" t="s">
        <v>171</v>
      </c>
      <c r="D165" s="4" t="s">
        <v>86</v>
      </c>
      <c r="E165" s="4" t="s">
        <v>172</v>
      </c>
      <c r="F165" s="3">
        <v>42710</v>
      </c>
      <c r="G165" s="3">
        <v>42803</v>
      </c>
      <c r="H165">
        <v>1049</v>
      </c>
    </row>
    <row r="166" spans="1:8">
      <c r="A166" s="4" t="s">
        <v>373</v>
      </c>
      <c r="B166" s="4" t="s">
        <v>246</v>
      </c>
      <c r="C166" s="4" t="s">
        <v>171</v>
      </c>
      <c r="D166" s="4" t="s">
        <v>65</v>
      </c>
      <c r="E166" s="4" t="s">
        <v>172</v>
      </c>
      <c r="F166" s="3">
        <v>42711</v>
      </c>
      <c r="G166" s="3">
        <v>42801</v>
      </c>
      <c r="H166">
        <v>1152</v>
      </c>
    </row>
    <row r="167" spans="1:8">
      <c r="A167" s="4" t="s">
        <v>374</v>
      </c>
      <c r="B167" s="4" t="s">
        <v>210</v>
      </c>
      <c r="C167" s="4" t="s">
        <v>177</v>
      </c>
      <c r="D167" s="4" t="s">
        <v>99</v>
      </c>
      <c r="E167" s="4" t="s">
        <v>197</v>
      </c>
      <c r="F167" s="3">
        <v>42711</v>
      </c>
      <c r="G167" s="3">
        <v>42814</v>
      </c>
      <c r="H167">
        <v>0</v>
      </c>
    </row>
    <row r="168" spans="1:8">
      <c r="A168" s="4" t="s">
        <v>375</v>
      </c>
      <c r="B168" s="4" t="s">
        <v>210</v>
      </c>
      <c r="C168" s="4" t="s">
        <v>9011</v>
      </c>
      <c r="D168" s="4" t="s">
        <v>120</v>
      </c>
      <c r="E168" s="4" t="s">
        <v>172</v>
      </c>
      <c r="F168" s="3">
        <v>42711</v>
      </c>
      <c r="G168" s="3">
        <v>42822</v>
      </c>
      <c r="H168">
        <v>4799</v>
      </c>
    </row>
    <row r="169" spans="1:8">
      <c r="A169" s="4" t="s">
        <v>376</v>
      </c>
      <c r="B169" s="4" t="s">
        <v>196</v>
      </c>
      <c r="C169" s="4" t="s">
        <v>177</v>
      </c>
      <c r="D169" s="4" t="s">
        <v>45</v>
      </c>
      <c r="E169" s="4" t="s">
        <v>172</v>
      </c>
      <c r="F169" s="3">
        <v>42711</v>
      </c>
      <c r="G169" s="3">
        <v>42806</v>
      </c>
      <c r="H169">
        <v>51</v>
      </c>
    </row>
    <row r="170" spans="1:8">
      <c r="A170" s="4" t="s">
        <v>377</v>
      </c>
      <c r="B170" s="4" t="s">
        <v>203</v>
      </c>
      <c r="C170" s="4" t="s">
        <v>192</v>
      </c>
      <c r="D170" s="4" t="s">
        <v>81</v>
      </c>
      <c r="E170" s="4" t="s">
        <v>172</v>
      </c>
      <c r="F170" s="3">
        <v>42711</v>
      </c>
      <c r="G170" s="3">
        <v>42797</v>
      </c>
      <c r="H170">
        <v>3426</v>
      </c>
    </row>
    <row r="171" spans="1:8">
      <c r="A171" s="4" t="s">
        <v>378</v>
      </c>
      <c r="B171" s="4" t="s">
        <v>343</v>
      </c>
      <c r="C171" s="4" t="s">
        <v>177</v>
      </c>
      <c r="D171" s="4" t="s">
        <v>100</v>
      </c>
      <c r="E171" s="4" t="s">
        <v>172</v>
      </c>
      <c r="F171" s="3">
        <v>42711</v>
      </c>
      <c r="G171" s="3">
        <v>42805</v>
      </c>
      <c r="H171">
        <v>51</v>
      </c>
    </row>
    <row r="172" spans="1:8">
      <c r="A172" s="4" t="s">
        <v>379</v>
      </c>
      <c r="B172" s="4" t="s">
        <v>219</v>
      </c>
      <c r="C172" s="4" t="s">
        <v>179</v>
      </c>
      <c r="D172" s="4" t="s">
        <v>59</v>
      </c>
      <c r="E172" s="4" t="s">
        <v>172</v>
      </c>
      <c r="F172" s="3">
        <v>42711</v>
      </c>
      <c r="G172" s="3">
        <v>42814</v>
      </c>
      <c r="H172">
        <v>564</v>
      </c>
    </row>
    <row r="173" spans="1:8">
      <c r="A173" s="4" t="s">
        <v>380</v>
      </c>
      <c r="B173" s="4" t="s">
        <v>304</v>
      </c>
      <c r="C173" s="4" t="s">
        <v>199</v>
      </c>
      <c r="D173" s="4" t="s">
        <v>79</v>
      </c>
      <c r="E173" s="4" t="s">
        <v>172</v>
      </c>
      <c r="F173" s="3">
        <v>42712</v>
      </c>
      <c r="G173" s="3">
        <v>42795</v>
      </c>
      <c r="H173">
        <v>5882</v>
      </c>
    </row>
    <row r="174" spans="1:8">
      <c r="A174" s="4" t="s">
        <v>381</v>
      </c>
      <c r="B174" s="4" t="s">
        <v>210</v>
      </c>
      <c r="C174" s="4" t="s">
        <v>9011</v>
      </c>
      <c r="D174" s="4" t="s">
        <v>109</v>
      </c>
      <c r="E174" s="4" t="s">
        <v>193</v>
      </c>
      <c r="F174" s="3">
        <v>42712</v>
      </c>
      <c r="G174" s="3"/>
    </row>
    <row r="175" spans="1:8">
      <c r="A175" s="4" t="s">
        <v>382</v>
      </c>
      <c r="B175" s="4" t="s">
        <v>263</v>
      </c>
      <c r="C175" s="4" t="s">
        <v>9011</v>
      </c>
      <c r="D175" s="4" t="s">
        <v>99</v>
      </c>
      <c r="E175" s="4" t="s">
        <v>172</v>
      </c>
      <c r="F175" s="3">
        <v>42712</v>
      </c>
      <c r="G175" s="3">
        <v>42814</v>
      </c>
      <c r="H175">
        <v>5059</v>
      </c>
    </row>
    <row r="176" spans="1:8">
      <c r="A176" s="4" t="s">
        <v>383</v>
      </c>
      <c r="B176" s="4" t="s">
        <v>191</v>
      </c>
      <c r="C176" s="4" t="s">
        <v>192</v>
      </c>
      <c r="D176" s="4" t="s">
        <v>24</v>
      </c>
      <c r="E176" s="4" t="s">
        <v>193</v>
      </c>
      <c r="F176" s="3">
        <v>42712</v>
      </c>
      <c r="G176" s="3"/>
    </row>
    <row r="177" spans="1:8">
      <c r="A177" s="4" t="s">
        <v>384</v>
      </c>
      <c r="B177" s="4" t="s">
        <v>219</v>
      </c>
      <c r="C177" s="4" t="s">
        <v>171</v>
      </c>
      <c r="D177" s="4" t="s">
        <v>24</v>
      </c>
      <c r="E177" s="4" t="s">
        <v>193</v>
      </c>
      <c r="F177" s="3">
        <v>42712</v>
      </c>
      <c r="G177" s="3"/>
    </row>
    <row r="178" spans="1:8">
      <c r="A178" s="4" t="s">
        <v>385</v>
      </c>
      <c r="B178" s="4" t="s">
        <v>219</v>
      </c>
      <c r="C178" s="4" t="s">
        <v>192</v>
      </c>
      <c r="D178" s="4" t="s">
        <v>108</v>
      </c>
      <c r="E178" s="4" t="s">
        <v>172</v>
      </c>
      <c r="F178" s="3">
        <v>42712</v>
      </c>
      <c r="G178" s="3">
        <v>42805</v>
      </c>
      <c r="H178">
        <v>3388</v>
      </c>
    </row>
    <row r="179" spans="1:8">
      <c r="A179" s="4" t="s">
        <v>386</v>
      </c>
      <c r="B179" s="4" t="s">
        <v>230</v>
      </c>
      <c r="C179" s="4" t="s">
        <v>199</v>
      </c>
      <c r="D179" s="4" t="s">
        <v>24</v>
      </c>
      <c r="E179" s="4" t="s">
        <v>193</v>
      </c>
      <c r="F179" s="3">
        <v>42712</v>
      </c>
      <c r="G179" s="3"/>
    </row>
    <row r="180" spans="1:8">
      <c r="A180" s="4" t="s">
        <v>387</v>
      </c>
      <c r="B180" s="4" t="s">
        <v>187</v>
      </c>
      <c r="C180" s="4" t="s">
        <v>199</v>
      </c>
      <c r="D180" s="4" t="s">
        <v>129</v>
      </c>
      <c r="E180" s="4" t="s">
        <v>172</v>
      </c>
      <c r="F180" s="3">
        <v>42712</v>
      </c>
      <c r="G180" s="3">
        <v>42804</v>
      </c>
      <c r="H180">
        <v>5410</v>
      </c>
    </row>
    <row r="181" spans="1:8">
      <c r="A181" s="4" t="s">
        <v>388</v>
      </c>
      <c r="B181" s="4" t="s">
        <v>232</v>
      </c>
      <c r="C181" s="4" t="s">
        <v>171</v>
      </c>
      <c r="D181" s="4" t="s">
        <v>126</v>
      </c>
      <c r="E181" s="4" t="s">
        <v>172</v>
      </c>
      <c r="F181" s="3">
        <v>42712</v>
      </c>
      <c r="G181" s="3">
        <v>42822</v>
      </c>
      <c r="H181">
        <v>978</v>
      </c>
    </row>
    <row r="182" spans="1:8">
      <c r="A182" s="4" t="s">
        <v>389</v>
      </c>
      <c r="B182" s="4" t="s">
        <v>185</v>
      </c>
      <c r="C182" s="4" t="s">
        <v>177</v>
      </c>
      <c r="D182" s="4" t="s">
        <v>105</v>
      </c>
      <c r="E182" s="4" t="s">
        <v>172</v>
      </c>
      <c r="F182" s="3">
        <v>42712</v>
      </c>
      <c r="G182" s="3">
        <v>42820</v>
      </c>
      <c r="H182">
        <v>54</v>
      </c>
    </row>
    <row r="183" spans="1:8">
      <c r="A183" s="4" t="s">
        <v>390</v>
      </c>
      <c r="B183" s="4" t="s">
        <v>183</v>
      </c>
      <c r="C183" s="4" t="s">
        <v>177</v>
      </c>
      <c r="D183" s="4" t="s">
        <v>27</v>
      </c>
      <c r="E183" s="4" t="s">
        <v>197</v>
      </c>
      <c r="F183" s="3">
        <v>42713</v>
      </c>
      <c r="G183" s="3">
        <v>42816</v>
      </c>
      <c r="H183">
        <v>0</v>
      </c>
    </row>
    <row r="184" spans="1:8">
      <c r="A184" s="4" t="s">
        <v>391</v>
      </c>
      <c r="B184" s="4" t="s">
        <v>246</v>
      </c>
      <c r="C184" s="4" t="s">
        <v>179</v>
      </c>
      <c r="D184" s="4" t="s">
        <v>35</v>
      </c>
      <c r="E184" s="4" t="s">
        <v>172</v>
      </c>
      <c r="F184" s="3">
        <v>42713</v>
      </c>
      <c r="G184" s="3">
        <v>42808</v>
      </c>
      <c r="H184">
        <v>549</v>
      </c>
    </row>
    <row r="185" spans="1:8">
      <c r="A185" s="4" t="s">
        <v>392</v>
      </c>
      <c r="B185" s="4" t="s">
        <v>279</v>
      </c>
      <c r="C185" s="4" t="s">
        <v>171</v>
      </c>
      <c r="D185" s="4" t="s">
        <v>88</v>
      </c>
      <c r="E185" s="4" t="s">
        <v>172</v>
      </c>
      <c r="F185" s="3">
        <v>42713</v>
      </c>
      <c r="G185" s="3">
        <v>42808</v>
      </c>
      <c r="H185">
        <v>1034</v>
      </c>
    </row>
    <row r="186" spans="1:8">
      <c r="A186" s="4" t="s">
        <v>393</v>
      </c>
      <c r="B186" s="4" t="s">
        <v>263</v>
      </c>
      <c r="C186" s="4" t="s">
        <v>9011</v>
      </c>
      <c r="D186" s="4" t="s">
        <v>121</v>
      </c>
      <c r="E186" s="4" t="s">
        <v>172</v>
      </c>
      <c r="F186" s="3">
        <v>42713</v>
      </c>
      <c r="G186" s="3">
        <v>42797</v>
      </c>
      <c r="H186">
        <v>4998</v>
      </c>
    </row>
    <row r="187" spans="1:8">
      <c r="A187" s="4" t="s">
        <v>394</v>
      </c>
      <c r="B187" s="4" t="s">
        <v>263</v>
      </c>
      <c r="C187" s="4" t="s">
        <v>192</v>
      </c>
      <c r="D187" s="4" t="s">
        <v>95</v>
      </c>
      <c r="E187" s="4" t="s">
        <v>172</v>
      </c>
      <c r="F187" s="3">
        <v>42713</v>
      </c>
      <c r="G187" s="3">
        <v>42822</v>
      </c>
      <c r="H187">
        <v>3421</v>
      </c>
    </row>
    <row r="188" spans="1:8">
      <c r="A188" s="4" t="s">
        <v>395</v>
      </c>
      <c r="B188" s="4" t="s">
        <v>230</v>
      </c>
      <c r="C188" s="4" t="s">
        <v>199</v>
      </c>
      <c r="D188" s="4" t="s">
        <v>49</v>
      </c>
      <c r="E188" s="4" t="s">
        <v>172</v>
      </c>
      <c r="F188" s="3">
        <v>42713</v>
      </c>
      <c r="G188" s="3">
        <v>42798</v>
      </c>
      <c r="H188">
        <v>5425</v>
      </c>
    </row>
    <row r="189" spans="1:8">
      <c r="A189" s="4" t="s">
        <v>396</v>
      </c>
      <c r="B189" s="4" t="s">
        <v>185</v>
      </c>
      <c r="C189" s="4" t="s">
        <v>177</v>
      </c>
      <c r="D189" s="4" t="s">
        <v>44</v>
      </c>
      <c r="E189" s="4" t="s">
        <v>172</v>
      </c>
      <c r="F189" s="3">
        <v>42713</v>
      </c>
      <c r="G189" s="3">
        <v>42809</v>
      </c>
      <c r="H189">
        <v>55</v>
      </c>
    </row>
    <row r="190" spans="1:8">
      <c r="A190" s="4" t="s">
        <v>397</v>
      </c>
      <c r="B190" s="4" t="s">
        <v>216</v>
      </c>
      <c r="C190" s="4" t="s">
        <v>192</v>
      </c>
      <c r="D190" s="4" t="s">
        <v>107</v>
      </c>
      <c r="E190" s="4" t="s">
        <v>172</v>
      </c>
      <c r="F190" s="3">
        <v>42713</v>
      </c>
      <c r="G190" s="3">
        <v>42808</v>
      </c>
      <c r="H190">
        <v>3558</v>
      </c>
    </row>
    <row r="191" spans="1:8">
      <c r="A191" s="4" t="s">
        <v>398</v>
      </c>
      <c r="B191" s="4" t="s">
        <v>246</v>
      </c>
      <c r="C191" s="4" t="s">
        <v>9011</v>
      </c>
      <c r="D191" s="4" t="s">
        <v>99</v>
      </c>
      <c r="E191" s="4" t="s">
        <v>193</v>
      </c>
      <c r="F191" s="3">
        <v>42714</v>
      </c>
      <c r="G191" s="3"/>
    </row>
    <row r="192" spans="1:8">
      <c r="A192" s="4" t="s">
        <v>399</v>
      </c>
      <c r="B192" s="4" t="s">
        <v>219</v>
      </c>
      <c r="C192" s="4" t="s">
        <v>9011</v>
      </c>
      <c r="D192" s="4" t="s">
        <v>32</v>
      </c>
      <c r="E192" s="4" t="s">
        <v>172</v>
      </c>
      <c r="F192" s="3">
        <v>42714</v>
      </c>
      <c r="G192" s="3">
        <v>42816</v>
      </c>
      <c r="H192">
        <v>4839</v>
      </c>
    </row>
    <row r="193" spans="1:8">
      <c r="A193" s="4" t="s">
        <v>400</v>
      </c>
      <c r="B193" s="4" t="s">
        <v>187</v>
      </c>
      <c r="C193" s="4" t="s">
        <v>177</v>
      </c>
      <c r="D193" s="4" t="s">
        <v>76</v>
      </c>
      <c r="E193" s="4" t="s">
        <v>172</v>
      </c>
      <c r="F193" s="3">
        <v>42714</v>
      </c>
      <c r="G193" s="3">
        <v>42819</v>
      </c>
      <c r="H193">
        <v>47</v>
      </c>
    </row>
    <row r="194" spans="1:8">
      <c r="A194" s="4" t="s">
        <v>401</v>
      </c>
      <c r="B194" s="4" t="s">
        <v>201</v>
      </c>
      <c r="C194" s="4" t="s">
        <v>171</v>
      </c>
      <c r="D194" s="4" t="s">
        <v>53</v>
      </c>
      <c r="E194" s="4" t="s">
        <v>172</v>
      </c>
      <c r="F194" s="3">
        <v>42714</v>
      </c>
      <c r="G194" s="3">
        <v>42818</v>
      </c>
      <c r="H194">
        <v>1007</v>
      </c>
    </row>
    <row r="195" spans="1:8">
      <c r="A195" s="4" t="s">
        <v>402</v>
      </c>
      <c r="B195" s="4" t="s">
        <v>189</v>
      </c>
      <c r="C195" s="4" t="s">
        <v>177</v>
      </c>
      <c r="D195" s="4" t="s">
        <v>47</v>
      </c>
      <c r="E195" s="4" t="s">
        <v>172</v>
      </c>
      <c r="F195" s="3">
        <v>42714</v>
      </c>
      <c r="G195" s="3">
        <v>42818</v>
      </c>
      <c r="H195">
        <v>48</v>
      </c>
    </row>
    <row r="196" spans="1:8">
      <c r="A196" s="4" t="s">
        <v>403</v>
      </c>
      <c r="B196" s="4" t="s">
        <v>208</v>
      </c>
      <c r="C196" s="4" t="s">
        <v>177</v>
      </c>
      <c r="D196" s="4" t="s">
        <v>119</v>
      </c>
      <c r="E196" s="4" t="s">
        <v>172</v>
      </c>
      <c r="F196" s="3">
        <v>42714</v>
      </c>
      <c r="G196" s="3">
        <v>42801</v>
      </c>
      <c r="H196">
        <v>49</v>
      </c>
    </row>
    <row r="197" spans="1:8">
      <c r="A197" s="4" t="s">
        <v>404</v>
      </c>
      <c r="B197" s="4" t="s">
        <v>216</v>
      </c>
      <c r="C197" s="4" t="s">
        <v>179</v>
      </c>
      <c r="D197" s="4" t="s">
        <v>88</v>
      </c>
      <c r="E197" s="4" t="s">
        <v>172</v>
      </c>
      <c r="F197" s="3">
        <v>42714</v>
      </c>
      <c r="G197" s="3">
        <v>42812</v>
      </c>
      <c r="H197">
        <v>504</v>
      </c>
    </row>
    <row r="198" spans="1:8">
      <c r="A198" s="4" t="s">
        <v>405</v>
      </c>
      <c r="B198" s="4" t="s">
        <v>246</v>
      </c>
      <c r="C198" s="4" t="s">
        <v>192</v>
      </c>
      <c r="D198" s="4" t="s">
        <v>24</v>
      </c>
      <c r="E198" s="4" t="s">
        <v>193</v>
      </c>
      <c r="F198" s="3">
        <v>42715</v>
      </c>
      <c r="G198" s="3"/>
    </row>
    <row r="199" spans="1:8">
      <c r="A199" s="4" t="s">
        <v>406</v>
      </c>
      <c r="B199" s="4" t="s">
        <v>212</v>
      </c>
      <c r="C199" s="4" t="s">
        <v>177</v>
      </c>
      <c r="D199" s="4" t="s">
        <v>24</v>
      </c>
      <c r="E199" s="4" t="s">
        <v>193</v>
      </c>
      <c r="F199" s="3">
        <v>42715</v>
      </c>
      <c r="G199" s="3"/>
    </row>
    <row r="200" spans="1:8">
      <c r="A200" s="4" t="s">
        <v>407</v>
      </c>
      <c r="B200" s="4" t="s">
        <v>343</v>
      </c>
      <c r="C200" s="4" t="s">
        <v>179</v>
      </c>
      <c r="D200" s="4" t="s">
        <v>57</v>
      </c>
      <c r="E200" s="4" t="s">
        <v>172</v>
      </c>
      <c r="F200" s="3">
        <v>42715</v>
      </c>
      <c r="G200" s="3">
        <v>42815</v>
      </c>
      <c r="H200">
        <v>543</v>
      </c>
    </row>
    <row r="201" spans="1:8">
      <c r="A201" s="4" t="s">
        <v>408</v>
      </c>
      <c r="B201" s="4" t="s">
        <v>230</v>
      </c>
      <c r="C201" s="4" t="s">
        <v>199</v>
      </c>
      <c r="D201" s="4" t="s">
        <v>53</v>
      </c>
      <c r="E201" s="4" t="s">
        <v>197</v>
      </c>
      <c r="F201" s="3">
        <v>42715</v>
      </c>
      <c r="G201" s="3">
        <v>42812</v>
      </c>
      <c r="H201">
        <v>0</v>
      </c>
    </row>
    <row r="202" spans="1:8">
      <c r="A202" s="4" t="s">
        <v>409</v>
      </c>
      <c r="B202" s="4" t="s">
        <v>230</v>
      </c>
      <c r="C202" s="4" t="s">
        <v>9011</v>
      </c>
      <c r="D202" s="4" t="s">
        <v>53</v>
      </c>
      <c r="E202" s="4" t="s">
        <v>172</v>
      </c>
      <c r="F202" s="3">
        <v>42715</v>
      </c>
      <c r="G202" s="3">
        <v>42822</v>
      </c>
      <c r="H202">
        <v>5149</v>
      </c>
    </row>
    <row r="203" spans="1:8">
      <c r="A203" s="4" t="s">
        <v>410</v>
      </c>
      <c r="B203" s="4" t="s">
        <v>256</v>
      </c>
      <c r="C203" s="4" t="s">
        <v>179</v>
      </c>
      <c r="D203" s="4" t="s">
        <v>119</v>
      </c>
      <c r="E203" s="4" t="s">
        <v>197</v>
      </c>
      <c r="F203" s="3">
        <v>42715</v>
      </c>
      <c r="G203" s="3">
        <v>42803</v>
      </c>
      <c r="H203">
        <v>0</v>
      </c>
    </row>
    <row r="204" spans="1:8">
      <c r="A204" s="4" t="s">
        <v>411</v>
      </c>
      <c r="B204" s="4" t="s">
        <v>187</v>
      </c>
      <c r="C204" s="4" t="s">
        <v>171</v>
      </c>
      <c r="D204" s="4" t="s">
        <v>32</v>
      </c>
      <c r="E204" s="4" t="s">
        <v>172</v>
      </c>
      <c r="F204" s="3">
        <v>42715</v>
      </c>
      <c r="G204" s="3">
        <v>42805</v>
      </c>
      <c r="H204">
        <v>1043</v>
      </c>
    </row>
    <row r="205" spans="1:8">
      <c r="A205" s="4" t="s">
        <v>412</v>
      </c>
      <c r="B205" s="4" t="s">
        <v>246</v>
      </c>
      <c r="C205" s="4" t="s">
        <v>199</v>
      </c>
      <c r="D205" s="4" t="s">
        <v>113</v>
      </c>
      <c r="E205" s="4" t="s">
        <v>197</v>
      </c>
      <c r="F205" s="3">
        <v>42716</v>
      </c>
      <c r="G205" s="3">
        <v>42803</v>
      </c>
      <c r="H205">
        <v>0</v>
      </c>
    </row>
    <row r="206" spans="1:8">
      <c r="A206" s="4" t="s">
        <v>413</v>
      </c>
      <c r="B206" s="4" t="s">
        <v>191</v>
      </c>
      <c r="C206" s="4" t="s">
        <v>179</v>
      </c>
      <c r="D206" s="4" t="s">
        <v>42</v>
      </c>
      <c r="E206" s="4" t="s">
        <v>172</v>
      </c>
      <c r="F206" s="3">
        <v>42716</v>
      </c>
      <c r="G206" s="3">
        <v>42823</v>
      </c>
      <c r="H206">
        <v>437</v>
      </c>
    </row>
    <row r="207" spans="1:8">
      <c r="A207" s="4" t="s">
        <v>414</v>
      </c>
      <c r="B207" s="4" t="s">
        <v>205</v>
      </c>
      <c r="C207" s="4" t="s">
        <v>192</v>
      </c>
      <c r="D207" s="4" t="s">
        <v>24</v>
      </c>
      <c r="E207" s="4" t="s">
        <v>193</v>
      </c>
      <c r="F207" s="3">
        <v>42716</v>
      </c>
      <c r="G207" s="3"/>
    </row>
    <row r="208" spans="1:8">
      <c r="A208" s="4" t="s">
        <v>415</v>
      </c>
      <c r="B208" s="4" t="s">
        <v>226</v>
      </c>
      <c r="C208" s="4" t="s">
        <v>9011</v>
      </c>
      <c r="D208" s="4" t="s">
        <v>83</v>
      </c>
      <c r="E208" s="4" t="s">
        <v>172</v>
      </c>
      <c r="F208" s="3">
        <v>42716</v>
      </c>
      <c r="G208" s="3">
        <v>42805</v>
      </c>
      <c r="H208">
        <v>4465</v>
      </c>
    </row>
    <row r="209" spans="1:8">
      <c r="A209" s="4" t="s">
        <v>416</v>
      </c>
      <c r="B209" s="4" t="s">
        <v>185</v>
      </c>
      <c r="C209" s="4" t="s">
        <v>179</v>
      </c>
      <c r="D209" s="4" t="s">
        <v>84</v>
      </c>
      <c r="E209" s="4" t="s">
        <v>172</v>
      </c>
      <c r="F209" s="3">
        <v>42716</v>
      </c>
      <c r="G209" s="3">
        <v>42812</v>
      </c>
      <c r="H209">
        <v>443</v>
      </c>
    </row>
    <row r="210" spans="1:8">
      <c r="A210" s="4" t="s">
        <v>417</v>
      </c>
      <c r="B210" s="4" t="s">
        <v>216</v>
      </c>
      <c r="C210" s="4" t="s">
        <v>177</v>
      </c>
      <c r="D210" s="4" t="s">
        <v>113</v>
      </c>
      <c r="E210" s="4" t="s">
        <v>197</v>
      </c>
      <c r="F210" s="3">
        <v>42716</v>
      </c>
      <c r="G210" s="3">
        <v>42817</v>
      </c>
      <c r="H210">
        <v>0</v>
      </c>
    </row>
    <row r="211" spans="1:8">
      <c r="A211" s="4" t="s">
        <v>418</v>
      </c>
      <c r="B211" s="4" t="s">
        <v>174</v>
      </c>
      <c r="C211" s="4" t="s">
        <v>199</v>
      </c>
      <c r="D211" s="4" t="s">
        <v>27</v>
      </c>
      <c r="E211" s="4" t="s">
        <v>172</v>
      </c>
      <c r="F211" s="3">
        <v>42717</v>
      </c>
      <c r="G211" s="3">
        <v>42814</v>
      </c>
      <c r="H211">
        <v>4278</v>
      </c>
    </row>
    <row r="212" spans="1:8">
      <c r="A212" s="4" t="s">
        <v>419</v>
      </c>
      <c r="B212" s="4" t="s">
        <v>237</v>
      </c>
      <c r="C212" s="4" t="s">
        <v>177</v>
      </c>
      <c r="D212" s="4" t="s">
        <v>83</v>
      </c>
      <c r="E212" s="4" t="s">
        <v>172</v>
      </c>
      <c r="F212" s="3">
        <v>42717</v>
      </c>
      <c r="G212" s="3">
        <v>42800</v>
      </c>
      <c r="H212">
        <v>41</v>
      </c>
    </row>
    <row r="213" spans="1:8">
      <c r="A213" s="4" t="s">
        <v>420</v>
      </c>
      <c r="B213" s="4" t="s">
        <v>343</v>
      </c>
      <c r="C213" s="4" t="s">
        <v>179</v>
      </c>
      <c r="D213" s="4" t="s">
        <v>79</v>
      </c>
      <c r="E213" s="4" t="s">
        <v>172</v>
      </c>
      <c r="F213" s="3">
        <v>42717</v>
      </c>
      <c r="G213" s="3">
        <v>42822</v>
      </c>
      <c r="H213">
        <v>519</v>
      </c>
    </row>
    <row r="214" spans="1:8">
      <c r="A214" s="4" t="s">
        <v>421</v>
      </c>
      <c r="B214" s="4" t="s">
        <v>219</v>
      </c>
      <c r="C214" s="4" t="s">
        <v>9011</v>
      </c>
      <c r="D214" s="4" t="s">
        <v>24</v>
      </c>
      <c r="E214" s="4" t="s">
        <v>193</v>
      </c>
      <c r="F214" s="3">
        <v>42717</v>
      </c>
      <c r="G214" s="3"/>
    </row>
    <row r="215" spans="1:8">
      <c r="A215" s="4" t="s">
        <v>422</v>
      </c>
      <c r="B215" s="4" t="s">
        <v>201</v>
      </c>
      <c r="C215" s="4" t="s">
        <v>179</v>
      </c>
      <c r="D215" s="4" t="s">
        <v>82</v>
      </c>
      <c r="E215" s="4" t="s">
        <v>172</v>
      </c>
      <c r="F215" s="3">
        <v>42717</v>
      </c>
      <c r="G215" s="3">
        <v>42798</v>
      </c>
      <c r="H215">
        <v>524</v>
      </c>
    </row>
    <row r="216" spans="1:8">
      <c r="A216" s="4" t="s">
        <v>423</v>
      </c>
      <c r="B216" s="4" t="s">
        <v>181</v>
      </c>
      <c r="C216" s="4" t="s">
        <v>179</v>
      </c>
      <c r="D216" s="4" t="s">
        <v>108</v>
      </c>
      <c r="E216" s="4" t="s">
        <v>172</v>
      </c>
      <c r="F216" s="3">
        <v>42717</v>
      </c>
      <c r="G216" s="3">
        <v>42821</v>
      </c>
      <c r="H216">
        <v>552</v>
      </c>
    </row>
    <row r="217" spans="1:8">
      <c r="A217" s="4" t="s">
        <v>424</v>
      </c>
      <c r="B217" s="4" t="s">
        <v>196</v>
      </c>
      <c r="C217" s="4" t="s">
        <v>171</v>
      </c>
      <c r="D217" s="4" t="s">
        <v>85</v>
      </c>
      <c r="E217" s="4" t="s">
        <v>172</v>
      </c>
      <c r="F217" s="3">
        <v>42718</v>
      </c>
      <c r="G217" s="3">
        <v>42796</v>
      </c>
      <c r="H217">
        <v>970</v>
      </c>
    </row>
    <row r="218" spans="1:8">
      <c r="A218" s="4" t="s">
        <v>425</v>
      </c>
      <c r="B218" s="4" t="s">
        <v>203</v>
      </c>
      <c r="C218" s="4" t="s">
        <v>192</v>
      </c>
      <c r="D218" s="4" t="s">
        <v>24</v>
      </c>
      <c r="E218" s="4" t="s">
        <v>193</v>
      </c>
      <c r="F218" s="3">
        <v>42718</v>
      </c>
      <c r="G218" s="3"/>
    </row>
    <row r="219" spans="1:8">
      <c r="A219" s="4" t="s">
        <v>426</v>
      </c>
      <c r="B219" s="4" t="s">
        <v>230</v>
      </c>
      <c r="C219" s="4" t="s">
        <v>171</v>
      </c>
      <c r="D219" s="4" t="s">
        <v>76</v>
      </c>
      <c r="E219" s="4" t="s">
        <v>193</v>
      </c>
      <c r="F219" s="3">
        <v>42718</v>
      </c>
      <c r="G219" s="3"/>
    </row>
    <row r="220" spans="1:8">
      <c r="A220" s="4" t="s">
        <v>427</v>
      </c>
      <c r="B220" s="4" t="s">
        <v>230</v>
      </c>
      <c r="C220" s="4" t="s">
        <v>171</v>
      </c>
      <c r="D220" s="4" t="s">
        <v>75</v>
      </c>
      <c r="E220" s="4" t="s">
        <v>172</v>
      </c>
      <c r="F220" s="3">
        <v>42718</v>
      </c>
      <c r="G220" s="3">
        <v>42807</v>
      </c>
      <c r="H220">
        <v>1046</v>
      </c>
    </row>
    <row r="221" spans="1:8">
      <c r="A221" s="4" t="s">
        <v>428</v>
      </c>
      <c r="B221" s="4" t="s">
        <v>230</v>
      </c>
      <c r="C221" s="4" t="s">
        <v>171</v>
      </c>
      <c r="D221" s="4" t="s">
        <v>115</v>
      </c>
      <c r="E221" s="4" t="s">
        <v>172</v>
      </c>
      <c r="F221" s="3">
        <v>42718</v>
      </c>
      <c r="G221" s="3">
        <v>42808</v>
      </c>
      <c r="H221">
        <v>988</v>
      </c>
    </row>
    <row r="222" spans="1:8">
      <c r="A222" s="4" t="s">
        <v>429</v>
      </c>
      <c r="B222" s="4" t="s">
        <v>256</v>
      </c>
      <c r="C222" s="4" t="s">
        <v>179</v>
      </c>
      <c r="D222" s="4" t="s">
        <v>41</v>
      </c>
      <c r="E222" s="4" t="s">
        <v>172</v>
      </c>
      <c r="F222" s="3">
        <v>42718</v>
      </c>
      <c r="G222" s="3">
        <v>42816</v>
      </c>
      <c r="H222">
        <v>547</v>
      </c>
    </row>
    <row r="223" spans="1:8">
      <c r="A223" s="4" t="s">
        <v>430</v>
      </c>
      <c r="B223" s="4" t="s">
        <v>187</v>
      </c>
      <c r="C223" s="4" t="s">
        <v>179</v>
      </c>
      <c r="D223" s="4" t="s">
        <v>24</v>
      </c>
      <c r="E223" s="4" t="s">
        <v>193</v>
      </c>
      <c r="F223" s="3">
        <v>42718</v>
      </c>
      <c r="G223" s="3"/>
    </row>
    <row r="224" spans="1:8">
      <c r="A224" s="4" t="s">
        <v>431</v>
      </c>
      <c r="B224" s="4" t="s">
        <v>201</v>
      </c>
      <c r="C224" s="4" t="s">
        <v>9011</v>
      </c>
      <c r="D224" s="4" t="s">
        <v>108</v>
      </c>
      <c r="E224" s="4" t="s">
        <v>197</v>
      </c>
      <c r="F224" s="3">
        <v>42718</v>
      </c>
      <c r="G224" s="3">
        <v>42798</v>
      </c>
      <c r="H224">
        <v>0</v>
      </c>
    </row>
    <row r="225" spans="1:8">
      <c r="A225" s="4" t="s">
        <v>432</v>
      </c>
      <c r="B225" s="4" t="s">
        <v>208</v>
      </c>
      <c r="C225" s="4" t="s">
        <v>177</v>
      </c>
      <c r="D225" s="4" t="s">
        <v>79</v>
      </c>
      <c r="E225" s="4" t="s">
        <v>172</v>
      </c>
      <c r="F225" s="3">
        <v>42718</v>
      </c>
      <c r="G225" s="3">
        <v>42825</v>
      </c>
      <c r="H225">
        <v>54</v>
      </c>
    </row>
    <row r="226" spans="1:8">
      <c r="A226" s="4" t="s">
        <v>433</v>
      </c>
      <c r="B226" s="4" t="s">
        <v>216</v>
      </c>
      <c r="C226" s="4" t="s">
        <v>177</v>
      </c>
      <c r="D226" s="4" t="s">
        <v>107</v>
      </c>
      <c r="E226" s="4" t="s">
        <v>172</v>
      </c>
      <c r="F226" s="3">
        <v>42718</v>
      </c>
      <c r="G226" s="3">
        <v>42814</v>
      </c>
      <c r="H226">
        <v>57</v>
      </c>
    </row>
    <row r="227" spans="1:8">
      <c r="A227" s="4" t="s">
        <v>434</v>
      </c>
      <c r="B227" s="4" t="s">
        <v>216</v>
      </c>
      <c r="C227" s="4" t="s">
        <v>177</v>
      </c>
      <c r="D227" s="4" t="s">
        <v>125</v>
      </c>
      <c r="E227" s="4" t="s">
        <v>172</v>
      </c>
      <c r="F227" s="3">
        <v>42718</v>
      </c>
      <c r="G227" s="3">
        <v>42812</v>
      </c>
      <c r="H227">
        <v>55</v>
      </c>
    </row>
    <row r="228" spans="1:8">
      <c r="A228" s="4" t="s">
        <v>435</v>
      </c>
      <c r="B228" s="4" t="s">
        <v>183</v>
      </c>
      <c r="C228" s="4" t="s">
        <v>199</v>
      </c>
      <c r="D228" s="4" t="s">
        <v>109</v>
      </c>
      <c r="E228" s="4" t="s">
        <v>172</v>
      </c>
      <c r="F228" s="3">
        <v>42719</v>
      </c>
      <c r="G228" s="3">
        <v>42809</v>
      </c>
      <c r="H228">
        <v>5765</v>
      </c>
    </row>
    <row r="229" spans="1:8">
      <c r="A229" s="4" t="s">
        <v>436</v>
      </c>
      <c r="B229" s="4" t="s">
        <v>210</v>
      </c>
      <c r="C229" s="4" t="s">
        <v>179</v>
      </c>
      <c r="D229" s="4" t="s">
        <v>31</v>
      </c>
      <c r="E229" s="4" t="s">
        <v>172</v>
      </c>
      <c r="F229" s="3">
        <v>42719</v>
      </c>
      <c r="G229" s="3">
        <v>42810</v>
      </c>
      <c r="H229">
        <v>639</v>
      </c>
    </row>
    <row r="230" spans="1:8">
      <c r="A230" s="4" t="s">
        <v>437</v>
      </c>
      <c r="B230" s="4" t="s">
        <v>230</v>
      </c>
      <c r="C230" s="4" t="s">
        <v>9011</v>
      </c>
      <c r="D230" s="4" t="s">
        <v>86</v>
      </c>
      <c r="E230" s="4" t="s">
        <v>172</v>
      </c>
      <c r="F230" s="3">
        <v>42719</v>
      </c>
      <c r="G230" s="3">
        <v>42809</v>
      </c>
      <c r="H230">
        <v>5100</v>
      </c>
    </row>
    <row r="231" spans="1:8">
      <c r="A231" s="4" t="s">
        <v>438</v>
      </c>
      <c r="B231" s="4" t="s">
        <v>187</v>
      </c>
      <c r="C231" s="4" t="s">
        <v>177</v>
      </c>
      <c r="D231" s="4" t="s">
        <v>24</v>
      </c>
      <c r="E231" s="4" t="s">
        <v>193</v>
      </c>
      <c r="F231" s="3">
        <v>42719</v>
      </c>
      <c r="G231" s="3"/>
    </row>
    <row r="232" spans="1:8">
      <c r="A232" s="4" t="s">
        <v>439</v>
      </c>
      <c r="B232" s="4" t="s">
        <v>185</v>
      </c>
      <c r="C232" s="4" t="s">
        <v>9011</v>
      </c>
      <c r="D232" s="4" t="s">
        <v>53</v>
      </c>
      <c r="E232" s="4" t="s">
        <v>172</v>
      </c>
      <c r="F232" s="3">
        <v>42719</v>
      </c>
      <c r="G232" s="3">
        <v>42801</v>
      </c>
      <c r="H232">
        <v>4906</v>
      </c>
    </row>
    <row r="233" spans="1:8">
      <c r="A233" s="4" t="s">
        <v>440</v>
      </c>
      <c r="B233" s="4" t="s">
        <v>261</v>
      </c>
      <c r="C233" s="4" t="s">
        <v>199</v>
      </c>
      <c r="D233" s="4" t="s">
        <v>66</v>
      </c>
      <c r="E233" s="4" t="s">
        <v>193</v>
      </c>
      <c r="F233" s="3">
        <v>42720</v>
      </c>
      <c r="G233" s="3"/>
    </row>
    <row r="234" spans="1:8">
      <c r="A234" s="4" t="s">
        <v>441</v>
      </c>
      <c r="B234" s="4" t="s">
        <v>210</v>
      </c>
      <c r="C234" s="4" t="s">
        <v>179</v>
      </c>
      <c r="D234" s="4" t="s">
        <v>48</v>
      </c>
      <c r="E234" s="4" t="s">
        <v>193</v>
      </c>
      <c r="F234" s="3">
        <v>42720</v>
      </c>
      <c r="G234" s="3"/>
    </row>
    <row r="235" spans="1:8">
      <c r="A235" s="4" t="s">
        <v>442</v>
      </c>
      <c r="B235" s="4" t="s">
        <v>263</v>
      </c>
      <c r="C235" s="4" t="s">
        <v>171</v>
      </c>
      <c r="D235" s="4" t="s">
        <v>96</v>
      </c>
      <c r="E235" s="4" t="s">
        <v>172</v>
      </c>
      <c r="F235" s="3">
        <v>42720</v>
      </c>
      <c r="G235" s="3">
        <v>42801</v>
      </c>
      <c r="H235">
        <v>1037</v>
      </c>
    </row>
    <row r="236" spans="1:8">
      <c r="A236" s="4" t="s">
        <v>443</v>
      </c>
      <c r="B236" s="4" t="s">
        <v>191</v>
      </c>
      <c r="C236" s="4" t="s">
        <v>179</v>
      </c>
      <c r="D236" s="4" t="s">
        <v>97</v>
      </c>
      <c r="E236" s="4" t="s">
        <v>172</v>
      </c>
      <c r="F236" s="3">
        <v>42720</v>
      </c>
      <c r="G236" s="3">
        <v>42809</v>
      </c>
      <c r="H236">
        <v>537</v>
      </c>
    </row>
    <row r="237" spans="1:8">
      <c r="A237" s="4" t="s">
        <v>444</v>
      </c>
      <c r="B237" s="4" t="s">
        <v>230</v>
      </c>
      <c r="C237" s="4" t="s">
        <v>9011</v>
      </c>
      <c r="D237" s="4" t="s">
        <v>75</v>
      </c>
      <c r="E237" s="4" t="s">
        <v>172</v>
      </c>
      <c r="F237" s="3">
        <v>42720</v>
      </c>
      <c r="G237" s="3">
        <v>42803</v>
      </c>
      <c r="H237">
        <v>4694</v>
      </c>
    </row>
    <row r="238" spans="1:8">
      <c r="A238" s="4" t="s">
        <v>445</v>
      </c>
      <c r="B238" s="4" t="s">
        <v>256</v>
      </c>
      <c r="C238" s="4" t="s">
        <v>179</v>
      </c>
      <c r="D238" s="4" t="s">
        <v>85</v>
      </c>
      <c r="E238" s="4" t="s">
        <v>172</v>
      </c>
      <c r="F238" s="3">
        <v>42720</v>
      </c>
      <c r="G238" s="3">
        <v>42818</v>
      </c>
      <c r="H238">
        <v>560</v>
      </c>
    </row>
    <row r="239" spans="1:8">
      <c r="A239" s="4" t="s">
        <v>446</v>
      </c>
      <c r="B239" s="4" t="s">
        <v>170</v>
      </c>
      <c r="C239" s="4" t="s">
        <v>179</v>
      </c>
      <c r="D239" s="4" t="s">
        <v>45</v>
      </c>
      <c r="E239" s="4" t="s">
        <v>172</v>
      </c>
      <c r="F239" s="3">
        <v>42720</v>
      </c>
      <c r="G239" s="3">
        <v>42807</v>
      </c>
      <c r="H239">
        <v>589</v>
      </c>
    </row>
    <row r="240" spans="1:8">
      <c r="A240" s="4" t="s">
        <v>447</v>
      </c>
      <c r="B240" s="4" t="s">
        <v>232</v>
      </c>
      <c r="C240" s="4" t="s">
        <v>179</v>
      </c>
      <c r="D240" s="4" t="s">
        <v>88</v>
      </c>
      <c r="E240" s="4" t="s">
        <v>172</v>
      </c>
      <c r="F240" s="3">
        <v>42720</v>
      </c>
      <c r="G240" s="3">
        <v>42808</v>
      </c>
      <c r="H240">
        <v>493</v>
      </c>
    </row>
    <row r="241" spans="1:8">
      <c r="A241" s="4" t="s">
        <v>448</v>
      </c>
      <c r="B241" s="4" t="s">
        <v>208</v>
      </c>
      <c r="C241" s="4" t="s">
        <v>177</v>
      </c>
      <c r="D241" s="4" t="s">
        <v>27</v>
      </c>
      <c r="E241" s="4" t="s">
        <v>172</v>
      </c>
      <c r="F241" s="3">
        <v>42720</v>
      </c>
      <c r="G241" s="3">
        <v>42802</v>
      </c>
      <c r="H241">
        <v>50</v>
      </c>
    </row>
    <row r="242" spans="1:8">
      <c r="A242" s="4" t="s">
        <v>449</v>
      </c>
      <c r="B242" s="4" t="s">
        <v>185</v>
      </c>
      <c r="C242" s="4" t="s">
        <v>179</v>
      </c>
      <c r="D242" s="4" t="s">
        <v>124</v>
      </c>
      <c r="E242" s="4" t="s">
        <v>172</v>
      </c>
      <c r="F242" s="3">
        <v>42720</v>
      </c>
      <c r="G242" s="3">
        <v>42822</v>
      </c>
      <c r="H242">
        <v>492</v>
      </c>
    </row>
    <row r="243" spans="1:8">
      <c r="A243" s="4" t="s">
        <v>450</v>
      </c>
      <c r="B243" s="4" t="s">
        <v>246</v>
      </c>
      <c r="C243" s="4" t="s">
        <v>179</v>
      </c>
      <c r="D243" s="4" t="s">
        <v>24</v>
      </c>
      <c r="E243" s="4" t="s">
        <v>193</v>
      </c>
      <c r="F243" s="3">
        <v>42721</v>
      </c>
      <c r="G243" s="3"/>
    </row>
    <row r="244" spans="1:8">
      <c r="A244" s="4" t="s">
        <v>451</v>
      </c>
      <c r="B244" s="4" t="s">
        <v>279</v>
      </c>
      <c r="C244" s="4" t="s">
        <v>199</v>
      </c>
      <c r="D244" s="4" t="s">
        <v>24</v>
      </c>
      <c r="E244" s="4" t="s">
        <v>193</v>
      </c>
      <c r="F244" s="3">
        <v>42721</v>
      </c>
      <c r="G244" s="3"/>
    </row>
    <row r="245" spans="1:8">
      <c r="A245" s="4" t="s">
        <v>452</v>
      </c>
      <c r="B245" s="4" t="s">
        <v>279</v>
      </c>
      <c r="C245" s="4" t="s">
        <v>171</v>
      </c>
      <c r="D245" s="4" t="s">
        <v>84</v>
      </c>
      <c r="E245" s="4" t="s">
        <v>172</v>
      </c>
      <c r="F245" s="3">
        <v>42721</v>
      </c>
      <c r="G245" s="3">
        <v>42807</v>
      </c>
      <c r="H245">
        <v>1255</v>
      </c>
    </row>
    <row r="246" spans="1:8">
      <c r="A246" s="4" t="s">
        <v>453</v>
      </c>
      <c r="B246" s="4" t="s">
        <v>174</v>
      </c>
      <c r="C246" s="4" t="s">
        <v>179</v>
      </c>
      <c r="D246" s="4" t="s">
        <v>110</v>
      </c>
      <c r="E246" s="4" t="s">
        <v>172</v>
      </c>
      <c r="F246" s="3">
        <v>42721</v>
      </c>
      <c r="G246" s="3">
        <v>42798</v>
      </c>
      <c r="H246">
        <v>463</v>
      </c>
    </row>
    <row r="247" spans="1:8">
      <c r="A247" s="4" t="s">
        <v>454</v>
      </c>
      <c r="B247" s="4" t="s">
        <v>263</v>
      </c>
      <c r="C247" s="4" t="s">
        <v>171</v>
      </c>
      <c r="D247" s="4" t="s">
        <v>78</v>
      </c>
      <c r="E247" s="4" t="s">
        <v>197</v>
      </c>
      <c r="F247" s="3">
        <v>42721</v>
      </c>
      <c r="G247" s="3">
        <v>42821</v>
      </c>
      <c r="H247">
        <v>0</v>
      </c>
    </row>
    <row r="248" spans="1:8">
      <c r="A248" s="4" t="s">
        <v>455</v>
      </c>
      <c r="B248" s="4" t="s">
        <v>263</v>
      </c>
      <c r="C248" s="4" t="s">
        <v>179</v>
      </c>
      <c r="D248" s="4" t="s">
        <v>127</v>
      </c>
      <c r="E248" s="4" t="s">
        <v>172</v>
      </c>
      <c r="F248" s="3">
        <v>42721</v>
      </c>
      <c r="G248" s="3">
        <v>42806</v>
      </c>
      <c r="H248">
        <v>605</v>
      </c>
    </row>
    <row r="249" spans="1:8">
      <c r="A249" s="4" t="s">
        <v>456</v>
      </c>
      <c r="B249" s="4" t="s">
        <v>203</v>
      </c>
      <c r="C249" s="4" t="s">
        <v>171</v>
      </c>
      <c r="D249" s="4" t="s">
        <v>53</v>
      </c>
      <c r="E249" s="4" t="s">
        <v>172</v>
      </c>
      <c r="F249" s="3">
        <v>42721</v>
      </c>
      <c r="G249" s="3">
        <v>42814</v>
      </c>
      <c r="H249">
        <v>1315</v>
      </c>
    </row>
    <row r="250" spans="1:8">
      <c r="A250" s="4" t="s">
        <v>457</v>
      </c>
      <c r="B250" s="4" t="s">
        <v>256</v>
      </c>
      <c r="C250" s="4" t="s">
        <v>179</v>
      </c>
      <c r="D250" s="4" t="s">
        <v>131</v>
      </c>
      <c r="E250" s="4" t="s">
        <v>172</v>
      </c>
      <c r="F250" s="3">
        <v>42721</v>
      </c>
      <c r="G250" s="3">
        <v>42796</v>
      </c>
      <c r="H250">
        <v>559</v>
      </c>
    </row>
    <row r="251" spans="1:8">
      <c r="A251" s="4" t="s">
        <v>458</v>
      </c>
      <c r="B251" s="4" t="s">
        <v>170</v>
      </c>
      <c r="C251" s="4" t="s">
        <v>179</v>
      </c>
      <c r="D251" s="4" t="s">
        <v>104</v>
      </c>
      <c r="E251" s="4" t="s">
        <v>172</v>
      </c>
      <c r="F251" s="3">
        <v>42721</v>
      </c>
      <c r="G251" s="3">
        <v>42822</v>
      </c>
      <c r="H251">
        <v>557</v>
      </c>
    </row>
    <row r="252" spans="1:8">
      <c r="A252" s="4" t="s">
        <v>459</v>
      </c>
      <c r="B252" s="4" t="s">
        <v>226</v>
      </c>
      <c r="C252" s="4" t="s">
        <v>177</v>
      </c>
      <c r="D252" s="4" t="s">
        <v>121</v>
      </c>
      <c r="E252" s="4" t="s">
        <v>172</v>
      </c>
      <c r="F252" s="3">
        <v>42721</v>
      </c>
      <c r="G252" s="3">
        <v>42796</v>
      </c>
      <c r="H252">
        <v>48</v>
      </c>
    </row>
    <row r="253" spans="1:8">
      <c r="A253" s="4" t="s">
        <v>460</v>
      </c>
      <c r="B253" s="4" t="s">
        <v>208</v>
      </c>
      <c r="C253" s="4" t="s">
        <v>199</v>
      </c>
      <c r="D253" s="4" t="s">
        <v>79</v>
      </c>
      <c r="E253" s="4" t="s">
        <v>172</v>
      </c>
      <c r="F253" s="3">
        <v>42721</v>
      </c>
      <c r="G253" s="3">
        <v>42819</v>
      </c>
      <c r="H253">
        <v>6282</v>
      </c>
    </row>
    <row r="254" spans="1:8">
      <c r="A254" s="4" t="s">
        <v>461</v>
      </c>
      <c r="B254" s="4" t="s">
        <v>185</v>
      </c>
      <c r="C254" s="4" t="s">
        <v>177</v>
      </c>
      <c r="D254" s="4" t="s">
        <v>24</v>
      </c>
      <c r="E254" s="4" t="s">
        <v>193</v>
      </c>
      <c r="F254" s="3">
        <v>42721</v>
      </c>
      <c r="G254" s="3"/>
    </row>
    <row r="255" spans="1:8">
      <c r="A255" s="4" t="s">
        <v>462</v>
      </c>
      <c r="B255" s="4" t="s">
        <v>183</v>
      </c>
      <c r="C255" s="4" t="s">
        <v>192</v>
      </c>
      <c r="D255" s="4" t="s">
        <v>79</v>
      </c>
      <c r="E255" s="4" t="s">
        <v>172</v>
      </c>
      <c r="F255" s="3">
        <v>42722</v>
      </c>
      <c r="G255" s="3">
        <v>42796</v>
      </c>
      <c r="H255">
        <v>3246</v>
      </c>
    </row>
    <row r="256" spans="1:8">
      <c r="A256" s="4" t="s">
        <v>463</v>
      </c>
      <c r="B256" s="4" t="s">
        <v>246</v>
      </c>
      <c r="C256" s="4" t="s">
        <v>192</v>
      </c>
      <c r="D256" s="4" t="s">
        <v>24</v>
      </c>
      <c r="E256" s="4" t="s">
        <v>193</v>
      </c>
      <c r="F256" s="3">
        <v>42722</v>
      </c>
      <c r="G256" s="3"/>
    </row>
    <row r="257" spans="1:8">
      <c r="A257" s="4" t="s">
        <v>464</v>
      </c>
      <c r="B257" s="4" t="s">
        <v>174</v>
      </c>
      <c r="C257" s="4" t="s">
        <v>179</v>
      </c>
      <c r="D257" s="4" t="s">
        <v>57</v>
      </c>
      <c r="E257" s="4" t="s">
        <v>172</v>
      </c>
      <c r="F257" s="3">
        <v>42722</v>
      </c>
      <c r="G257" s="3">
        <v>42808</v>
      </c>
      <c r="H257">
        <v>514</v>
      </c>
    </row>
    <row r="258" spans="1:8">
      <c r="A258" s="4" t="s">
        <v>465</v>
      </c>
      <c r="B258" s="4" t="s">
        <v>263</v>
      </c>
      <c r="C258" s="4" t="s">
        <v>171</v>
      </c>
      <c r="D258" s="4" t="s">
        <v>107</v>
      </c>
      <c r="E258" s="4" t="s">
        <v>172</v>
      </c>
      <c r="F258" s="3">
        <v>42722</v>
      </c>
      <c r="G258" s="3">
        <v>42809</v>
      </c>
      <c r="H258">
        <v>1132</v>
      </c>
    </row>
    <row r="259" spans="1:8">
      <c r="A259" s="4" t="s">
        <v>466</v>
      </c>
      <c r="B259" s="4" t="s">
        <v>237</v>
      </c>
      <c r="C259" s="4" t="s">
        <v>199</v>
      </c>
      <c r="D259" s="4" t="s">
        <v>107</v>
      </c>
      <c r="E259" s="4" t="s">
        <v>172</v>
      </c>
      <c r="F259" s="3">
        <v>42722</v>
      </c>
      <c r="G259" s="3">
        <v>42815</v>
      </c>
      <c r="H259">
        <v>5918</v>
      </c>
    </row>
    <row r="260" spans="1:8">
      <c r="A260" s="4" t="s">
        <v>467</v>
      </c>
      <c r="B260" s="4" t="s">
        <v>230</v>
      </c>
      <c r="C260" s="4" t="s">
        <v>9011</v>
      </c>
      <c r="D260" s="4" t="s">
        <v>76</v>
      </c>
      <c r="E260" s="4" t="s">
        <v>197</v>
      </c>
      <c r="F260" s="3">
        <v>42722</v>
      </c>
      <c r="G260" s="3">
        <v>42812</v>
      </c>
      <c r="H260">
        <v>0</v>
      </c>
    </row>
    <row r="261" spans="1:8">
      <c r="A261" s="4" t="s">
        <v>468</v>
      </c>
      <c r="B261" s="4" t="s">
        <v>201</v>
      </c>
      <c r="C261" s="4" t="s">
        <v>177</v>
      </c>
      <c r="D261" s="4" t="s">
        <v>82</v>
      </c>
      <c r="E261" s="4" t="s">
        <v>197</v>
      </c>
      <c r="F261" s="3">
        <v>42722</v>
      </c>
      <c r="G261" s="3">
        <v>42808</v>
      </c>
      <c r="H261">
        <v>0</v>
      </c>
    </row>
    <row r="262" spans="1:8">
      <c r="A262" s="4" t="s">
        <v>469</v>
      </c>
      <c r="B262" s="4" t="s">
        <v>205</v>
      </c>
      <c r="C262" s="4" t="s">
        <v>177</v>
      </c>
      <c r="D262" s="4" t="s">
        <v>75</v>
      </c>
      <c r="E262" s="4" t="s">
        <v>197</v>
      </c>
      <c r="F262" s="3">
        <v>42722</v>
      </c>
      <c r="G262" s="3">
        <v>42807</v>
      </c>
      <c r="H262">
        <v>0</v>
      </c>
    </row>
    <row r="263" spans="1:8">
      <c r="A263" s="4" t="s">
        <v>470</v>
      </c>
      <c r="B263" s="4" t="s">
        <v>226</v>
      </c>
      <c r="C263" s="4" t="s">
        <v>177</v>
      </c>
      <c r="D263" s="4" t="s">
        <v>97</v>
      </c>
      <c r="E263" s="4" t="s">
        <v>193</v>
      </c>
      <c r="F263" s="3">
        <v>42722</v>
      </c>
      <c r="G263" s="3"/>
    </row>
    <row r="264" spans="1:8">
      <c r="A264" s="4" t="s">
        <v>471</v>
      </c>
      <c r="B264" s="4" t="s">
        <v>208</v>
      </c>
      <c r="C264" s="4" t="s">
        <v>192</v>
      </c>
      <c r="D264" s="4" t="s">
        <v>70</v>
      </c>
      <c r="E264" s="4" t="s">
        <v>172</v>
      </c>
      <c r="F264" s="3">
        <v>42722</v>
      </c>
      <c r="G264" s="3">
        <v>42818</v>
      </c>
      <c r="H264">
        <v>2955</v>
      </c>
    </row>
    <row r="265" spans="1:8">
      <c r="A265" s="4" t="s">
        <v>472</v>
      </c>
      <c r="B265" s="4" t="s">
        <v>185</v>
      </c>
      <c r="C265" s="4" t="s">
        <v>9011</v>
      </c>
      <c r="D265" s="4" t="s">
        <v>53</v>
      </c>
      <c r="E265" s="4" t="s">
        <v>172</v>
      </c>
      <c r="F265" s="3">
        <v>42722</v>
      </c>
      <c r="G265" s="3">
        <v>42815</v>
      </c>
      <c r="H265">
        <v>3742</v>
      </c>
    </row>
    <row r="266" spans="1:8">
      <c r="A266" s="4" t="s">
        <v>473</v>
      </c>
      <c r="B266" s="4" t="s">
        <v>216</v>
      </c>
      <c r="C266" s="4" t="s">
        <v>177</v>
      </c>
      <c r="D266" s="4" t="s">
        <v>78</v>
      </c>
      <c r="E266" s="4" t="s">
        <v>172</v>
      </c>
      <c r="F266" s="3">
        <v>42722</v>
      </c>
      <c r="G266" s="3">
        <v>42808</v>
      </c>
      <c r="H266">
        <v>64</v>
      </c>
    </row>
    <row r="267" spans="1:8">
      <c r="A267" s="4" t="s">
        <v>474</v>
      </c>
      <c r="B267" s="4" t="s">
        <v>235</v>
      </c>
      <c r="C267" s="4" t="s">
        <v>192</v>
      </c>
      <c r="D267" s="4" t="s">
        <v>78</v>
      </c>
      <c r="E267" s="4" t="s">
        <v>197</v>
      </c>
      <c r="F267" s="3">
        <v>42722</v>
      </c>
      <c r="G267" s="3">
        <v>42821</v>
      </c>
      <c r="H267">
        <v>0</v>
      </c>
    </row>
    <row r="268" spans="1:8">
      <c r="A268" s="4" t="s">
        <v>475</v>
      </c>
      <c r="B268" s="4" t="s">
        <v>212</v>
      </c>
      <c r="C268" s="4" t="s">
        <v>265</v>
      </c>
      <c r="D268" s="4" t="s">
        <v>92</v>
      </c>
      <c r="E268" s="4" t="s">
        <v>193</v>
      </c>
      <c r="F268" s="3">
        <v>42723</v>
      </c>
      <c r="G268" s="3"/>
    </row>
    <row r="269" spans="1:8">
      <c r="A269" s="4" t="s">
        <v>476</v>
      </c>
      <c r="B269" s="4" t="s">
        <v>212</v>
      </c>
      <c r="C269" s="4" t="s">
        <v>171</v>
      </c>
      <c r="D269" s="4" t="s">
        <v>105</v>
      </c>
      <c r="E269" s="4" t="s">
        <v>172</v>
      </c>
      <c r="F269" s="3">
        <v>42723</v>
      </c>
      <c r="G269" s="3">
        <v>42812</v>
      </c>
      <c r="H269">
        <v>1164</v>
      </c>
    </row>
    <row r="270" spans="1:8">
      <c r="A270" s="4" t="s">
        <v>477</v>
      </c>
      <c r="B270" s="4" t="s">
        <v>212</v>
      </c>
      <c r="C270" s="4" t="s">
        <v>177</v>
      </c>
      <c r="D270" s="4" t="s">
        <v>108</v>
      </c>
      <c r="E270" s="4" t="s">
        <v>172</v>
      </c>
      <c r="F270" s="3">
        <v>42723</v>
      </c>
      <c r="G270" s="3">
        <v>42801</v>
      </c>
      <c r="H270">
        <v>65</v>
      </c>
    </row>
    <row r="271" spans="1:8">
      <c r="A271" s="4" t="s">
        <v>478</v>
      </c>
      <c r="B271" s="4" t="s">
        <v>196</v>
      </c>
      <c r="C271" s="4" t="s">
        <v>171</v>
      </c>
      <c r="D271" s="4" t="s">
        <v>37</v>
      </c>
      <c r="E271" s="4" t="s">
        <v>197</v>
      </c>
      <c r="F271" s="3">
        <v>42723</v>
      </c>
      <c r="G271" s="3">
        <v>42801</v>
      </c>
      <c r="H271">
        <v>0</v>
      </c>
    </row>
    <row r="272" spans="1:8">
      <c r="A272" s="4" t="s">
        <v>479</v>
      </c>
      <c r="B272" s="4" t="s">
        <v>219</v>
      </c>
      <c r="C272" s="4" t="s">
        <v>179</v>
      </c>
      <c r="D272" s="4" t="s">
        <v>74</v>
      </c>
      <c r="E272" s="4" t="s">
        <v>172</v>
      </c>
      <c r="F272" s="3">
        <v>42723</v>
      </c>
      <c r="G272" s="3">
        <v>42810</v>
      </c>
      <c r="H272">
        <v>441</v>
      </c>
    </row>
    <row r="273" spans="1:8">
      <c r="A273" s="4" t="s">
        <v>480</v>
      </c>
      <c r="B273" s="4" t="s">
        <v>244</v>
      </c>
      <c r="C273" s="4" t="s">
        <v>171</v>
      </c>
      <c r="D273" s="4" t="s">
        <v>57</v>
      </c>
      <c r="E273" s="4" t="s">
        <v>197</v>
      </c>
      <c r="F273" s="3">
        <v>42723</v>
      </c>
      <c r="G273" s="3">
        <v>42806</v>
      </c>
      <c r="H273">
        <v>0</v>
      </c>
    </row>
    <row r="274" spans="1:8">
      <c r="A274" s="4" t="s">
        <v>481</v>
      </c>
      <c r="B274" s="4" t="s">
        <v>185</v>
      </c>
      <c r="C274" s="4" t="s">
        <v>9011</v>
      </c>
      <c r="D274" s="4" t="s">
        <v>75</v>
      </c>
      <c r="E274" s="4" t="s">
        <v>172</v>
      </c>
      <c r="F274" s="3">
        <v>42723</v>
      </c>
      <c r="G274" s="3">
        <v>42810</v>
      </c>
      <c r="H274">
        <v>4907</v>
      </c>
    </row>
    <row r="275" spans="1:8">
      <c r="A275" s="4" t="s">
        <v>482</v>
      </c>
      <c r="B275" s="4" t="s">
        <v>183</v>
      </c>
      <c r="C275" s="4" t="s">
        <v>192</v>
      </c>
      <c r="D275" s="4" t="s">
        <v>79</v>
      </c>
      <c r="E275" s="4" t="s">
        <v>197</v>
      </c>
      <c r="F275" s="3">
        <v>42724</v>
      </c>
      <c r="G275" s="3">
        <v>42795</v>
      </c>
      <c r="H275">
        <v>0</v>
      </c>
    </row>
    <row r="276" spans="1:8">
      <c r="A276" s="4" t="s">
        <v>483</v>
      </c>
      <c r="B276" s="4" t="s">
        <v>210</v>
      </c>
      <c r="C276" s="4" t="s">
        <v>171</v>
      </c>
      <c r="D276" s="4" t="s">
        <v>24</v>
      </c>
      <c r="E276" s="4" t="s">
        <v>193</v>
      </c>
      <c r="F276" s="3">
        <v>42724</v>
      </c>
      <c r="G276" s="3"/>
    </row>
    <row r="277" spans="1:8">
      <c r="A277" s="4" t="s">
        <v>484</v>
      </c>
      <c r="B277" s="4" t="s">
        <v>174</v>
      </c>
      <c r="C277" s="4" t="s">
        <v>192</v>
      </c>
      <c r="D277" s="4" t="s">
        <v>41</v>
      </c>
      <c r="E277" s="4" t="s">
        <v>172</v>
      </c>
      <c r="F277" s="3">
        <v>42724</v>
      </c>
      <c r="G277" s="3">
        <v>42819</v>
      </c>
      <c r="H277">
        <v>3269</v>
      </c>
    </row>
    <row r="278" spans="1:8">
      <c r="A278" s="4" t="s">
        <v>485</v>
      </c>
      <c r="B278" s="4" t="s">
        <v>263</v>
      </c>
      <c r="C278" s="4" t="s">
        <v>179</v>
      </c>
      <c r="D278" s="4" t="s">
        <v>83</v>
      </c>
      <c r="E278" s="4" t="s">
        <v>172</v>
      </c>
      <c r="F278" s="3">
        <v>42724</v>
      </c>
      <c r="G278" s="3">
        <v>42806</v>
      </c>
      <c r="H278">
        <v>579</v>
      </c>
    </row>
    <row r="279" spans="1:8">
      <c r="A279" s="4" t="s">
        <v>486</v>
      </c>
      <c r="B279" s="4" t="s">
        <v>196</v>
      </c>
      <c r="C279" s="4" t="s">
        <v>179</v>
      </c>
      <c r="D279" s="4" t="s">
        <v>79</v>
      </c>
      <c r="E279" s="4" t="s">
        <v>197</v>
      </c>
      <c r="F279" s="3">
        <v>42724</v>
      </c>
      <c r="G279" s="3">
        <v>42819</v>
      </c>
      <c r="H279">
        <v>0</v>
      </c>
    </row>
    <row r="280" spans="1:8">
      <c r="A280" s="4" t="s">
        <v>487</v>
      </c>
      <c r="B280" s="4" t="s">
        <v>230</v>
      </c>
      <c r="C280" s="4" t="s">
        <v>179</v>
      </c>
      <c r="D280" s="4" t="s">
        <v>44</v>
      </c>
      <c r="E280" s="4" t="s">
        <v>197</v>
      </c>
      <c r="F280" s="3">
        <v>42724</v>
      </c>
      <c r="G280" s="3">
        <v>42801</v>
      </c>
      <c r="H280">
        <v>0</v>
      </c>
    </row>
    <row r="281" spans="1:8">
      <c r="A281" s="4" t="s">
        <v>488</v>
      </c>
      <c r="B281" s="4" t="s">
        <v>230</v>
      </c>
      <c r="C281" s="4" t="s">
        <v>177</v>
      </c>
      <c r="D281" s="4" t="s">
        <v>122</v>
      </c>
      <c r="E281" s="4" t="s">
        <v>172</v>
      </c>
      <c r="F281" s="3">
        <v>42724</v>
      </c>
      <c r="G281" s="3">
        <v>42825</v>
      </c>
      <c r="H281">
        <v>51</v>
      </c>
    </row>
    <row r="282" spans="1:8">
      <c r="A282" s="4" t="s">
        <v>489</v>
      </c>
      <c r="B282" s="4" t="s">
        <v>187</v>
      </c>
      <c r="C282" s="4" t="s">
        <v>177</v>
      </c>
      <c r="D282" s="4" t="s">
        <v>54</v>
      </c>
      <c r="E282" s="4" t="s">
        <v>172</v>
      </c>
      <c r="F282" s="3">
        <v>42724</v>
      </c>
      <c r="G282" s="3">
        <v>42802</v>
      </c>
      <c r="H282">
        <v>64</v>
      </c>
    </row>
    <row r="283" spans="1:8">
      <c r="A283" s="4" t="s">
        <v>490</v>
      </c>
      <c r="B283" s="4" t="s">
        <v>226</v>
      </c>
      <c r="C283" s="4" t="s">
        <v>177</v>
      </c>
      <c r="D283" s="4" t="s">
        <v>52</v>
      </c>
      <c r="E283" s="4" t="s">
        <v>172</v>
      </c>
      <c r="F283" s="3">
        <v>42724</v>
      </c>
      <c r="G283" s="3">
        <v>42802</v>
      </c>
      <c r="H283">
        <v>60</v>
      </c>
    </row>
    <row r="284" spans="1:8">
      <c r="A284" s="4" t="s">
        <v>491</v>
      </c>
      <c r="B284" s="4" t="s">
        <v>246</v>
      </c>
      <c r="C284" s="4" t="s">
        <v>171</v>
      </c>
      <c r="D284" s="4" t="s">
        <v>63</v>
      </c>
      <c r="E284" s="4" t="s">
        <v>172</v>
      </c>
      <c r="F284" s="3">
        <v>42725</v>
      </c>
      <c r="G284" s="3">
        <v>42821</v>
      </c>
      <c r="H284">
        <v>1186</v>
      </c>
    </row>
    <row r="285" spans="1:8">
      <c r="A285" s="4" t="s">
        <v>492</v>
      </c>
      <c r="B285" s="4" t="s">
        <v>279</v>
      </c>
      <c r="C285" s="4" t="s">
        <v>192</v>
      </c>
      <c r="D285" s="4" t="s">
        <v>125</v>
      </c>
      <c r="E285" s="4" t="s">
        <v>172</v>
      </c>
      <c r="F285" s="3">
        <v>42725</v>
      </c>
      <c r="G285" s="3">
        <v>42803</v>
      </c>
      <c r="H285">
        <v>3577</v>
      </c>
    </row>
    <row r="286" spans="1:8">
      <c r="A286" s="4" t="s">
        <v>493</v>
      </c>
      <c r="B286" s="4" t="s">
        <v>210</v>
      </c>
      <c r="C286" s="4" t="s">
        <v>171</v>
      </c>
      <c r="D286" s="4" t="s">
        <v>50</v>
      </c>
      <c r="E286" s="4" t="s">
        <v>172</v>
      </c>
      <c r="F286" s="3">
        <v>42725</v>
      </c>
      <c r="G286" s="3">
        <v>42801</v>
      </c>
      <c r="H286">
        <v>1020</v>
      </c>
    </row>
    <row r="287" spans="1:8">
      <c r="A287" s="4" t="s">
        <v>494</v>
      </c>
      <c r="B287" s="4" t="s">
        <v>212</v>
      </c>
      <c r="C287" s="4" t="s">
        <v>9011</v>
      </c>
      <c r="D287" s="4" t="s">
        <v>32</v>
      </c>
      <c r="E287" s="4" t="s">
        <v>193</v>
      </c>
      <c r="F287" s="3">
        <v>42725</v>
      </c>
      <c r="G287" s="3"/>
    </row>
    <row r="288" spans="1:8">
      <c r="A288" s="4" t="s">
        <v>495</v>
      </c>
      <c r="B288" s="4" t="s">
        <v>203</v>
      </c>
      <c r="C288" s="4" t="s">
        <v>177</v>
      </c>
      <c r="D288" s="4" t="s">
        <v>129</v>
      </c>
      <c r="E288" s="4" t="s">
        <v>172</v>
      </c>
      <c r="F288" s="3">
        <v>42725</v>
      </c>
      <c r="G288" s="3">
        <v>42817</v>
      </c>
      <c r="H288">
        <v>53</v>
      </c>
    </row>
    <row r="289" spans="1:8">
      <c r="A289" s="4" t="s">
        <v>496</v>
      </c>
      <c r="B289" s="4" t="s">
        <v>343</v>
      </c>
      <c r="C289" s="4" t="s">
        <v>179</v>
      </c>
      <c r="D289" s="4" t="s">
        <v>104</v>
      </c>
      <c r="E289" s="4" t="s">
        <v>197</v>
      </c>
      <c r="F289" s="3">
        <v>42725</v>
      </c>
      <c r="G289" s="3">
        <v>42804</v>
      </c>
      <c r="H289">
        <v>0</v>
      </c>
    </row>
    <row r="290" spans="1:8">
      <c r="A290" s="4" t="s">
        <v>497</v>
      </c>
      <c r="B290" s="4" t="s">
        <v>230</v>
      </c>
      <c r="C290" s="4" t="s">
        <v>179</v>
      </c>
      <c r="D290" s="4" t="s">
        <v>54</v>
      </c>
      <c r="E290" s="4" t="s">
        <v>197</v>
      </c>
      <c r="F290" s="3">
        <v>42725</v>
      </c>
      <c r="G290" s="3">
        <v>42822</v>
      </c>
      <c r="H290">
        <v>0</v>
      </c>
    </row>
    <row r="291" spans="1:8">
      <c r="A291" s="4" t="s">
        <v>498</v>
      </c>
      <c r="B291" s="4" t="s">
        <v>230</v>
      </c>
      <c r="C291" s="4" t="s">
        <v>9011</v>
      </c>
      <c r="D291" s="4" t="s">
        <v>115</v>
      </c>
      <c r="E291" s="4" t="s">
        <v>172</v>
      </c>
      <c r="F291" s="3">
        <v>42725</v>
      </c>
      <c r="G291" s="3">
        <v>42802</v>
      </c>
      <c r="H291">
        <v>4719</v>
      </c>
    </row>
    <row r="292" spans="1:8">
      <c r="A292" s="4" t="s">
        <v>499</v>
      </c>
      <c r="B292" s="4" t="s">
        <v>170</v>
      </c>
      <c r="C292" s="4" t="s">
        <v>179</v>
      </c>
      <c r="D292" s="4" t="s">
        <v>41</v>
      </c>
      <c r="E292" s="4" t="s">
        <v>172</v>
      </c>
      <c r="F292" s="3">
        <v>42725</v>
      </c>
      <c r="G292" s="3">
        <v>42816</v>
      </c>
      <c r="H292">
        <v>546</v>
      </c>
    </row>
    <row r="293" spans="1:8">
      <c r="A293" s="4" t="s">
        <v>500</v>
      </c>
      <c r="B293" s="4" t="s">
        <v>189</v>
      </c>
      <c r="C293" s="4" t="s">
        <v>171</v>
      </c>
      <c r="D293" s="4" t="s">
        <v>48</v>
      </c>
      <c r="E293" s="4" t="s">
        <v>172</v>
      </c>
      <c r="F293" s="3">
        <v>42725</v>
      </c>
      <c r="G293" s="3">
        <v>42815</v>
      </c>
      <c r="H293">
        <v>1212</v>
      </c>
    </row>
    <row r="294" spans="1:8">
      <c r="A294" s="4" t="s">
        <v>501</v>
      </c>
      <c r="B294" s="4" t="s">
        <v>185</v>
      </c>
      <c r="C294" s="4" t="s">
        <v>179</v>
      </c>
      <c r="D294" s="4" t="s">
        <v>24</v>
      </c>
      <c r="E294" s="4" t="s">
        <v>193</v>
      </c>
      <c r="F294" s="3">
        <v>42725</v>
      </c>
      <c r="G294" s="3"/>
    </row>
    <row r="295" spans="1:8">
      <c r="A295" s="4" t="s">
        <v>502</v>
      </c>
      <c r="B295" s="4" t="s">
        <v>185</v>
      </c>
      <c r="C295" s="4" t="s">
        <v>179</v>
      </c>
      <c r="D295" s="4" t="s">
        <v>115</v>
      </c>
      <c r="E295" s="4" t="s">
        <v>197</v>
      </c>
      <c r="F295" s="3">
        <v>42725</v>
      </c>
      <c r="G295" s="3">
        <v>42802</v>
      </c>
      <c r="H295">
        <v>0</v>
      </c>
    </row>
    <row r="296" spans="1:8">
      <c r="A296" s="4" t="s">
        <v>503</v>
      </c>
      <c r="B296" s="4" t="s">
        <v>183</v>
      </c>
      <c r="C296" s="4" t="s">
        <v>199</v>
      </c>
      <c r="D296" s="4" t="s">
        <v>29</v>
      </c>
      <c r="E296" s="4" t="s">
        <v>197</v>
      </c>
      <c r="F296" s="3">
        <v>42726</v>
      </c>
      <c r="G296" s="3">
        <v>42821</v>
      </c>
      <c r="H296">
        <v>0</v>
      </c>
    </row>
    <row r="297" spans="1:8">
      <c r="A297" s="4" t="s">
        <v>504</v>
      </c>
      <c r="B297" s="4" t="s">
        <v>196</v>
      </c>
      <c r="C297" s="4" t="s">
        <v>199</v>
      </c>
      <c r="D297" s="4" t="s">
        <v>51</v>
      </c>
      <c r="E297" s="4" t="s">
        <v>172</v>
      </c>
      <c r="F297" s="3">
        <v>42726</v>
      </c>
      <c r="G297" s="3">
        <v>42808</v>
      </c>
      <c r="H297">
        <v>5533</v>
      </c>
    </row>
    <row r="298" spans="1:8">
      <c r="A298" s="4" t="s">
        <v>505</v>
      </c>
      <c r="B298" s="4" t="s">
        <v>219</v>
      </c>
      <c r="C298" s="4" t="s">
        <v>192</v>
      </c>
      <c r="D298" s="4" t="s">
        <v>59</v>
      </c>
      <c r="E298" s="4" t="s">
        <v>172</v>
      </c>
      <c r="F298" s="3">
        <v>42726</v>
      </c>
      <c r="G298" s="3">
        <v>42795</v>
      </c>
      <c r="H298">
        <v>3295</v>
      </c>
    </row>
    <row r="299" spans="1:8">
      <c r="A299" s="4" t="s">
        <v>506</v>
      </c>
      <c r="B299" s="4" t="s">
        <v>205</v>
      </c>
      <c r="C299" s="4" t="s">
        <v>177</v>
      </c>
      <c r="D299" s="4" t="s">
        <v>59</v>
      </c>
      <c r="E299" s="4" t="s">
        <v>172</v>
      </c>
      <c r="F299" s="3">
        <v>42726</v>
      </c>
      <c r="G299" s="3">
        <v>42825</v>
      </c>
      <c r="H299">
        <v>45</v>
      </c>
    </row>
    <row r="300" spans="1:8">
      <c r="A300" s="4" t="s">
        <v>507</v>
      </c>
      <c r="B300" s="4" t="s">
        <v>216</v>
      </c>
      <c r="C300" s="4" t="s">
        <v>177</v>
      </c>
      <c r="D300" s="4" t="s">
        <v>31</v>
      </c>
      <c r="E300" s="4" t="s">
        <v>172</v>
      </c>
      <c r="F300" s="3">
        <v>42726</v>
      </c>
      <c r="G300" s="3">
        <v>42798</v>
      </c>
      <c r="H300">
        <v>56</v>
      </c>
    </row>
    <row r="301" spans="1:8">
      <c r="A301" s="4" t="s">
        <v>508</v>
      </c>
      <c r="B301" s="4" t="s">
        <v>181</v>
      </c>
      <c r="C301" s="4" t="s">
        <v>9011</v>
      </c>
      <c r="D301" s="4" t="s">
        <v>96</v>
      </c>
      <c r="E301" s="4" t="s">
        <v>193</v>
      </c>
      <c r="F301" s="3">
        <v>42726</v>
      </c>
      <c r="G301" s="3"/>
    </row>
    <row r="302" spans="1:8">
      <c r="A302" s="4" t="s">
        <v>509</v>
      </c>
      <c r="B302" s="4" t="s">
        <v>279</v>
      </c>
      <c r="C302" s="4" t="s">
        <v>179</v>
      </c>
      <c r="D302" s="4" t="s">
        <v>24</v>
      </c>
      <c r="E302" s="4" t="s">
        <v>193</v>
      </c>
      <c r="F302" s="3">
        <v>42727</v>
      </c>
      <c r="G302" s="3"/>
    </row>
    <row r="303" spans="1:8">
      <c r="A303" s="4" t="s">
        <v>510</v>
      </c>
      <c r="B303" s="4" t="s">
        <v>210</v>
      </c>
      <c r="C303" s="4" t="s">
        <v>171</v>
      </c>
      <c r="D303" s="4" t="s">
        <v>57</v>
      </c>
      <c r="E303" s="4" t="s">
        <v>193</v>
      </c>
      <c r="F303" s="3">
        <v>42727</v>
      </c>
      <c r="G303" s="3"/>
    </row>
    <row r="304" spans="1:8">
      <c r="A304" s="4" t="s">
        <v>511</v>
      </c>
      <c r="B304" s="4" t="s">
        <v>174</v>
      </c>
      <c r="C304" s="4" t="s">
        <v>9011</v>
      </c>
      <c r="D304" s="4" t="s">
        <v>61</v>
      </c>
      <c r="E304" s="4" t="s">
        <v>172</v>
      </c>
      <c r="F304" s="3">
        <v>42727</v>
      </c>
      <c r="G304" s="3">
        <v>42814</v>
      </c>
      <c r="H304">
        <v>4247</v>
      </c>
    </row>
    <row r="305" spans="1:8">
      <c r="A305" s="4" t="s">
        <v>512</v>
      </c>
      <c r="B305" s="4" t="s">
        <v>196</v>
      </c>
      <c r="C305" s="4" t="s">
        <v>192</v>
      </c>
      <c r="D305" s="4" t="s">
        <v>79</v>
      </c>
      <c r="E305" s="4" t="s">
        <v>172</v>
      </c>
      <c r="F305" s="3">
        <v>42727</v>
      </c>
      <c r="G305" s="3">
        <v>42807</v>
      </c>
      <c r="H305">
        <v>3440</v>
      </c>
    </row>
    <row r="306" spans="1:8">
      <c r="A306" s="4" t="s">
        <v>513</v>
      </c>
      <c r="B306" s="4" t="s">
        <v>191</v>
      </c>
      <c r="C306" s="4" t="s">
        <v>9011</v>
      </c>
      <c r="D306" s="4" t="s">
        <v>97</v>
      </c>
      <c r="E306" s="4" t="s">
        <v>172</v>
      </c>
      <c r="F306" s="3">
        <v>42727</v>
      </c>
      <c r="G306" s="3">
        <v>42796</v>
      </c>
      <c r="H306">
        <v>5040</v>
      </c>
    </row>
    <row r="307" spans="1:8">
      <c r="A307" s="4" t="s">
        <v>514</v>
      </c>
      <c r="B307" s="4" t="s">
        <v>343</v>
      </c>
      <c r="C307" s="4" t="s">
        <v>179</v>
      </c>
      <c r="D307" s="4" t="s">
        <v>37</v>
      </c>
      <c r="E307" s="4" t="s">
        <v>172</v>
      </c>
      <c r="F307" s="3">
        <v>42727</v>
      </c>
      <c r="G307" s="3">
        <v>42806</v>
      </c>
      <c r="H307">
        <v>469</v>
      </c>
    </row>
    <row r="308" spans="1:8">
      <c r="A308" s="4" t="s">
        <v>515</v>
      </c>
      <c r="B308" s="4" t="s">
        <v>170</v>
      </c>
      <c r="C308" s="4" t="s">
        <v>177</v>
      </c>
      <c r="D308" s="4" t="s">
        <v>79</v>
      </c>
      <c r="E308" s="4" t="s">
        <v>172</v>
      </c>
      <c r="F308" s="3">
        <v>42727</v>
      </c>
      <c r="G308" s="3">
        <v>42801</v>
      </c>
      <c r="H308">
        <v>58</v>
      </c>
    </row>
    <row r="309" spans="1:8">
      <c r="A309" s="4" t="s">
        <v>516</v>
      </c>
      <c r="B309" s="4" t="s">
        <v>304</v>
      </c>
      <c r="C309" s="4" t="s">
        <v>192</v>
      </c>
      <c r="D309" s="4" t="s">
        <v>79</v>
      </c>
      <c r="E309" s="4" t="s">
        <v>172</v>
      </c>
      <c r="F309" s="3">
        <v>42728</v>
      </c>
      <c r="G309" s="3">
        <v>42810</v>
      </c>
      <c r="H309">
        <v>2955</v>
      </c>
    </row>
    <row r="310" spans="1:8">
      <c r="A310" s="4" t="s">
        <v>517</v>
      </c>
      <c r="B310" s="4" t="s">
        <v>279</v>
      </c>
      <c r="C310" s="4" t="s">
        <v>199</v>
      </c>
      <c r="D310" s="4" t="s">
        <v>42</v>
      </c>
      <c r="E310" s="4" t="s">
        <v>172</v>
      </c>
      <c r="F310" s="3">
        <v>42728</v>
      </c>
      <c r="G310" s="3">
        <v>42820</v>
      </c>
      <c r="H310">
        <v>5228</v>
      </c>
    </row>
    <row r="311" spans="1:8">
      <c r="A311" s="4" t="s">
        <v>518</v>
      </c>
      <c r="B311" s="4" t="s">
        <v>174</v>
      </c>
      <c r="C311" s="4" t="s">
        <v>192</v>
      </c>
      <c r="D311" s="4" t="s">
        <v>118</v>
      </c>
      <c r="E311" s="4" t="s">
        <v>172</v>
      </c>
      <c r="F311" s="3">
        <v>42728</v>
      </c>
      <c r="G311" s="3">
        <v>42808</v>
      </c>
      <c r="H311">
        <v>3358</v>
      </c>
    </row>
    <row r="312" spans="1:8">
      <c r="A312" s="4" t="s">
        <v>519</v>
      </c>
      <c r="B312" s="4" t="s">
        <v>212</v>
      </c>
      <c r="C312" s="4" t="s">
        <v>199</v>
      </c>
      <c r="D312" s="4" t="s">
        <v>72</v>
      </c>
      <c r="E312" s="4" t="s">
        <v>197</v>
      </c>
      <c r="F312" s="3">
        <v>42728</v>
      </c>
      <c r="G312" s="3">
        <v>42823</v>
      </c>
      <c r="H312">
        <v>0</v>
      </c>
    </row>
    <row r="313" spans="1:8">
      <c r="A313" s="4" t="s">
        <v>520</v>
      </c>
      <c r="B313" s="4" t="s">
        <v>343</v>
      </c>
      <c r="C313" s="4" t="s">
        <v>179</v>
      </c>
      <c r="D313" s="4" t="s">
        <v>41</v>
      </c>
      <c r="E313" s="4" t="s">
        <v>172</v>
      </c>
      <c r="F313" s="3">
        <v>42728</v>
      </c>
      <c r="G313" s="3">
        <v>42825</v>
      </c>
      <c r="H313">
        <v>517</v>
      </c>
    </row>
    <row r="314" spans="1:8">
      <c r="A314" s="4" t="s">
        <v>521</v>
      </c>
      <c r="B314" s="4" t="s">
        <v>170</v>
      </c>
      <c r="C314" s="4" t="s">
        <v>179</v>
      </c>
      <c r="D314" s="4" t="s">
        <v>51</v>
      </c>
      <c r="E314" s="4" t="s">
        <v>172</v>
      </c>
      <c r="F314" s="3">
        <v>42728</v>
      </c>
      <c r="G314" s="3">
        <v>42797</v>
      </c>
      <c r="H314">
        <v>615</v>
      </c>
    </row>
    <row r="315" spans="1:8">
      <c r="A315" s="4" t="s">
        <v>522</v>
      </c>
      <c r="B315" s="4" t="s">
        <v>189</v>
      </c>
      <c r="C315" s="4" t="s">
        <v>179</v>
      </c>
      <c r="D315" s="4" t="s">
        <v>48</v>
      </c>
      <c r="E315" s="4" t="s">
        <v>197</v>
      </c>
      <c r="F315" s="3">
        <v>42728</v>
      </c>
      <c r="G315" s="3">
        <v>42804</v>
      </c>
      <c r="H315">
        <v>0</v>
      </c>
    </row>
    <row r="316" spans="1:8">
      <c r="A316" s="4" t="s">
        <v>523</v>
      </c>
      <c r="B316" s="4" t="s">
        <v>208</v>
      </c>
      <c r="C316" s="4" t="s">
        <v>177</v>
      </c>
      <c r="D316" s="4" t="s">
        <v>42</v>
      </c>
      <c r="E316" s="4" t="s">
        <v>172</v>
      </c>
      <c r="F316" s="3">
        <v>42728</v>
      </c>
      <c r="G316" s="3">
        <v>42802</v>
      </c>
      <c r="H316">
        <v>62</v>
      </c>
    </row>
    <row r="317" spans="1:8">
      <c r="A317" s="4" t="s">
        <v>524</v>
      </c>
      <c r="B317" s="4" t="s">
        <v>174</v>
      </c>
      <c r="C317" s="4" t="s">
        <v>199</v>
      </c>
      <c r="D317" s="4" t="s">
        <v>79</v>
      </c>
      <c r="E317" s="4" t="s">
        <v>172</v>
      </c>
      <c r="F317" s="3">
        <v>42729</v>
      </c>
      <c r="G317" s="3">
        <v>42807</v>
      </c>
      <c r="H317">
        <v>4711</v>
      </c>
    </row>
    <row r="318" spans="1:8">
      <c r="A318" s="4" t="s">
        <v>525</v>
      </c>
      <c r="B318" s="4" t="s">
        <v>263</v>
      </c>
      <c r="C318" s="4" t="s">
        <v>9011</v>
      </c>
      <c r="D318" s="4" t="s">
        <v>83</v>
      </c>
      <c r="E318" s="4" t="s">
        <v>197</v>
      </c>
      <c r="F318" s="3">
        <v>42729</v>
      </c>
      <c r="G318" s="3">
        <v>42817</v>
      </c>
      <c r="H318">
        <v>0</v>
      </c>
    </row>
    <row r="319" spans="1:8">
      <c r="A319" s="4" t="s">
        <v>526</v>
      </c>
      <c r="B319" s="4" t="s">
        <v>237</v>
      </c>
      <c r="C319" s="4" t="s">
        <v>179</v>
      </c>
      <c r="D319" s="4" t="s">
        <v>125</v>
      </c>
      <c r="E319" s="4" t="s">
        <v>172</v>
      </c>
      <c r="F319" s="3">
        <v>42729</v>
      </c>
      <c r="G319" s="3">
        <v>42824</v>
      </c>
      <c r="H319">
        <v>510</v>
      </c>
    </row>
    <row r="320" spans="1:8">
      <c r="A320" s="4" t="s">
        <v>527</v>
      </c>
      <c r="B320" s="4" t="s">
        <v>196</v>
      </c>
      <c r="C320" s="4" t="s">
        <v>9011</v>
      </c>
      <c r="D320" s="4" t="s">
        <v>92</v>
      </c>
      <c r="E320" s="4" t="s">
        <v>172</v>
      </c>
      <c r="F320" s="3">
        <v>42729</v>
      </c>
      <c r="G320" s="3">
        <v>42819</v>
      </c>
      <c r="H320">
        <v>4891</v>
      </c>
    </row>
    <row r="321" spans="1:8">
      <c r="A321" s="4" t="s">
        <v>528</v>
      </c>
      <c r="B321" s="4" t="s">
        <v>203</v>
      </c>
      <c r="C321" s="4" t="s">
        <v>171</v>
      </c>
      <c r="D321" s="4" t="s">
        <v>72</v>
      </c>
      <c r="E321" s="4" t="s">
        <v>172</v>
      </c>
      <c r="F321" s="3">
        <v>42729</v>
      </c>
      <c r="G321" s="3">
        <v>42811</v>
      </c>
      <c r="H321">
        <v>926</v>
      </c>
    </row>
    <row r="322" spans="1:8">
      <c r="A322" s="4" t="s">
        <v>529</v>
      </c>
      <c r="B322" s="4" t="s">
        <v>256</v>
      </c>
      <c r="C322" s="4" t="s">
        <v>177</v>
      </c>
      <c r="D322" s="4" t="s">
        <v>27</v>
      </c>
      <c r="E322" s="4" t="s">
        <v>172</v>
      </c>
      <c r="F322" s="3">
        <v>42729</v>
      </c>
      <c r="G322" s="3">
        <v>42804</v>
      </c>
      <c r="H322">
        <v>56</v>
      </c>
    </row>
    <row r="323" spans="1:8">
      <c r="A323" s="4" t="s">
        <v>530</v>
      </c>
      <c r="B323" s="4" t="s">
        <v>201</v>
      </c>
      <c r="C323" s="4" t="s">
        <v>179</v>
      </c>
      <c r="D323" s="4" t="s">
        <v>119</v>
      </c>
      <c r="E323" s="4" t="s">
        <v>193</v>
      </c>
      <c r="F323" s="3">
        <v>42729</v>
      </c>
      <c r="G323" s="3"/>
    </row>
    <row r="324" spans="1:8">
      <c r="A324" s="4" t="s">
        <v>531</v>
      </c>
      <c r="B324" s="4" t="s">
        <v>205</v>
      </c>
      <c r="C324" s="4" t="s">
        <v>179</v>
      </c>
      <c r="D324" s="4" t="s">
        <v>24</v>
      </c>
      <c r="E324" s="4" t="s">
        <v>193</v>
      </c>
      <c r="F324" s="3">
        <v>42729</v>
      </c>
      <c r="G324" s="3"/>
    </row>
    <row r="325" spans="1:8">
      <c r="A325" s="4" t="s">
        <v>532</v>
      </c>
      <c r="B325" s="4" t="s">
        <v>216</v>
      </c>
      <c r="C325" s="4" t="s">
        <v>177</v>
      </c>
      <c r="D325" s="4" t="s">
        <v>95</v>
      </c>
      <c r="E325" s="4" t="s">
        <v>172</v>
      </c>
      <c r="F325" s="3">
        <v>42729</v>
      </c>
      <c r="G325" s="3">
        <v>42799</v>
      </c>
      <c r="H325">
        <v>47</v>
      </c>
    </row>
    <row r="326" spans="1:8">
      <c r="A326" s="4" t="s">
        <v>533</v>
      </c>
      <c r="B326" s="4" t="s">
        <v>174</v>
      </c>
      <c r="C326" s="4" t="s">
        <v>179</v>
      </c>
      <c r="D326" s="4" t="s">
        <v>100</v>
      </c>
      <c r="E326" s="4" t="s">
        <v>197</v>
      </c>
      <c r="F326" s="3">
        <v>42730</v>
      </c>
      <c r="G326" s="3">
        <v>42817</v>
      </c>
      <c r="H326">
        <v>0</v>
      </c>
    </row>
    <row r="327" spans="1:8">
      <c r="A327" s="4" t="s">
        <v>534</v>
      </c>
      <c r="B327" s="4" t="s">
        <v>191</v>
      </c>
      <c r="C327" s="4" t="s">
        <v>199</v>
      </c>
      <c r="D327" s="4" t="s">
        <v>90</v>
      </c>
      <c r="E327" s="4" t="s">
        <v>172</v>
      </c>
      <c r="F327" s="3">
        <v>42730</v>
      </c>
      <c r="G327" s="3">
        <v>42804</v>
      </c>
      <c r="H327">
        <v>6490</v>
      </c>
    </row>
    <row r="328" spans="1:8">
      <c r="A328" s="4" t="s">
        <v>535</v>
      </c>
      <c r="B328" s="4" t="s">
        <v>219</v>
      </c>
      <c r="C328" s="4" t="s">
        <v>192</v>
      </c>
      <c r="D328" s="4" t="s">
        <v>70</v>
      </c>
      <c r="E328" s="4" t="s">
        <v>193</v>
      </c>
      <c r="F328" s="3">
        <v>42730</v>
      </c>
      <c r="G328" s="3"/>
    </row>
    <row r="329" spans="1:8">
      <c r="A329" s="4" t="s">
        <v>536</v>
      </c>
      <c r="B329" s="4" t="s">
        <v>230</v>
      </c>
      <c r="C329" s="4" t="s">
        <v>9011</v>
      </c>
      <c r="D329" s="4" t="s">
        <v>24</v>
      </c>
      <c r="E329" s="4" t="s">
        <v>193</v>
      </c>
      <c r="F329" s="3">
        <v>42730</v>
      </c>
      <c r="G329" s="3"/>
    </row>
    <row r="330" spans="1:8">
      <c r="A330" s="4" t="s">
        <v>537</v>
      </c>
      <c r="B330" s="4" t="s">
        <v>189</v>
      </c>
      <c r="C330" s="4" t="s">
        <v>192</v>
      </c>
      <c r="D330" s="4" t="s">
        <v>119</v>
      </c>
      <c r="E330" s="4" t="s">
        <v>172</v>
      </c>
      <c r="F330" s="3">
        <v>42730</v>
      </c>
      <c r="G330" s="3">
        <v>42796</v>
      </c>
      <c r="H330">
        <v>3841</v>
      </c>
    </row>
    <row r="331" spans="1:8">
      <c r="A331" s="4" t="s">
        <v>538</v>
      </c>
      <c r="B331" s="4" t="s">
        <v>230</v>
      </c>
      <c r="C331" s="4" t="s">
        <v>179</v>
      </c>
      <c r="D331" s="4" t="s">
        <v>24</v>
      </c>
      <c r="E331" s="4" t="s">
        <v>193</v>
      </c>
      <c r="F331" s="3">
        <v>42731</v>
      </c>
      <c r="G331" s="3"/>
    </row>
    <row r="332" spans="1:8">
      <c r="A332" s="4" t="s">
        <v>539</v>
      </c>
      <c r="B332" s="4" t="s">
        <v>230</v>
      </c>
      <c r="C332" s="4" t="s">
        <v>199</v>
      </c>
      <c r="D332" s="4" t="s">
        <v>54</v>
      </c>
      <c r="E332" s="4" t="s">
        <v>172</v>
      </c>
      <c r="F332" s="3">
        <v>42731</v>
      </c>
      <c r="G332" s="3">
        <v>42809</v>
      </c>
      <c r="H332">
        <v>5256</v>
      </c>
    </row>
    <row r="333" spans="1:8">
      <c r="A333" s="4" t="s">
        <v>540</v>
      </c>
      <c r="B333" s="4" t="s">
        <v>187</v>
      </c>
      <c r="C333" s="4" t="s">
        <v>177</v>
      </c>
      <c r="D333" s="4" t="s">
        <v>82</v>
      </c>
      <c r="E333" s="4" t="s">
        <v>197</v>
      </c>
      <c r="F333" s="3">
        <v>42731</v>
      </c>
      <c r="G333" s="3">
        <v>42822</v>
      </c>
      <c r="H333">
        <v>0</v>
      </c>
    </row>
    <row r="334" spans="1:8">
      <c r="A334" s="4" t="s">
        <v>541</v>
      </c>
      <c r="B334" s="4" t="s">
        <v>187</v>
      </c>
      <c r="C334" s="4" t="s">
        <v>192</v>
      </c>
      <c r="D334" s="4" t="s">
        <v>56</v>
      </c>
      <c r="E334" s="4" t="s">
        <v>197</v>
      </c>
      <c r="F334" s="3">
        <v>42731</v>
      </c>
      <c r="G334" s="3">
        <v>42819</v>
      </c>
      <c r="H334">
        <v>0</v>
      </c>
    </row>
    <row r="335" spans="1:8">
      <c r="A335" s="4" t="s">
        <v>542</v>
      </c>
      <c r="B335" s="4" t="s">
        <v>183</v>
      </c>
      <c r="C335" s="4" t="s">
        <v>179</v>
      </c>
      <c r="D335" s="4" t="s">
        <v>43</v>
      </c>
      <c r="E335" s="4" t="s">
        <v>172</v>
      </c>
      <c r="F335" s="3">
        <v>42732</v>
      </c>
      <c r="G335" s="3">
        <v>42795</v>
      </c>
      <c r="H335">
        <v>625</v>
      </c>
    </row>
    <row r="336" spans="1:8">
      <c r="A336" s="4" t="s">
        <v>543</v>
      </c>
      <c r="B336" s="4" t="s">
        <v>279</v>
      </c>
      <c r="C336" s="4" t="s">
        <v>9011</v>
      </c>
      <c r="D336" s="4" t="s">
        <v>24</v>
      </c>
      <c r="E336" s="4" t="s">
        <v>193</v>
      </c>
      <c r="F336" s="3">
        <v>42732</v>
      </c>
      <c r="G336" s="3"/>
    </row>
    <row r="337" spans="1:8">
      <c r="A337" s="4" t="s">
        <v>544</v>
      </c>
      <c r="B337" s="4" t="s">
        <v>174</v>
      </c>
      <c r="C337" s="4" t="s">
        <v>9011</v>
      </c>
      <c r="D337" s="4" t="s">
        <v>92</v>
      </c>
      <c r="E337" s="4" t="s">
        <v>197</v>
      </c>
      <c r="F337" s="3">
        <v>42732</v>
      </c>
      <c r="G337" s="3">
        <v>42810</v>
      </c>
      <c r="H337">
        <v>0</v>
      </c>
    </row>
    <row r="338" spans="1:8">
      <c r="A338" s="4" t="s">
        <v>545</v>
      </c>
      <c r="B338" s="4" t="s">
        <v>174</v>
      </c>
      <c r="C338" s="4" t="s">
        <v>9011</v>
      </c>
      <c r="D338" s="4" t="s">
        <v>43</v>
      </c>
      <c r="E338" s="4" t="s">
        <v>172</v>
      </c>
      <c r="F338" s="3">
        <v>42732</v>
      </c>
      <c r="G338" s="3">
        <v>42816</v>
      </c>
      <c r="H338">
        <v>3952</v>
      </c>
    </row>
    <row r="339" spans="1:8">
      <c r="A339" s="4" t="s">
        <v>546</v>
      </c>
      <c r="B339" s="4" t="s">
        <v>230</v>
      </c>
      <c r="C339" s="4" t="s">
        <v>179</v>
      </c>
      <c r="D339" s="4" t="s">
        <v>24</v>
      </c>
      <c r="E339" s="4" t="s">
        <v>193</v>
      </c>
      <c r="F339" s="3">
        <v>42732</v>
      </c>
      <c r="G339" s="3"/>
    </row>
    <row r="340" spans="1:8">
      <c r="A340" s="4" t="s">
        <v>547</v>
      </c>
      <c r="B340" s="4" t="s">
        <v>230</v>
      </c>
      <c r="C340" s="4" t="s">
        <v>199</v>
      </c>
      <c r="D340" s="4" t="s">
        <v>84</v>
      </c>
      <c r="E340" s="4" t="s">
        <v>172</v>
      </c>
      <c r="F340" s="3">
        <v>42732</v>
      </c>
      <c r="G340" s="3">
        <v>42807</v>
      </c>
      <c r="H340">
        <v>5515</v>
      </c>
    </row>
    <row r="341" spans="1:8">
      <c r="A341" s="4" t="s">
        <v>548</v>
      </c>
      <c r="B341" s="4" t="s">
        <v>232</v>
      </c>
      <c r="C341" s="4" t="s">
        <v>177</v>
      </c>
      <c r="D341" s="4" t="s">
        <v>121</v>
      </c>
      <c r="E341" s="4" t="s">
        <v>172</v>
      </c>
      <c r="F341" s="3">
        <v>42732</v>
      </c>
      <c r="G341" s="3">
        <v>42810</v>
      </c>
      <c r="H341">
        <v>57</v>
      </c>
    </row>
    <row r="342" spans="1:8">
      <c r="A342" s="4" t="s">
        <v>549</v>
      </c>
      <c r="B342" s="4" t="s">
        <v>208</v>
      </c>
      <c r="C342" s="4" t="s">
        <v>177</v>
      </c>
      <c r="D342" s="4" t="s">
        <v>85</v>
      </c>
      <c r="E342" s="4" t="s">
        <v>172</v>
      </c>
      <c r="F342" s="3">
        <v>42732</v>
      </c>
      <c r="G342" s="3">
        <v>42822</v>
      </c>
      <c r="H342">
        <v>51</v>
      </c>
    </row>
    <row r="343" spans="1:8">
      <c r="A343" s="4" t="s">
        <v>550</v>
      </c>
      <c r="B343" s="4" t="s">
        <v>185</v>
      </c>
      <c r="C343" s="4" t="s">
        <v>192</v>
      </c>
      <c r="D343" s="4" t="s">
        <v>53</v>
      </c>
      <c r="E343" s="4" t="s">
        <v>172</v>
      </c>
      <c r="F343" s="3">
        <v>42732</v>
      </c>
      <c r="G343" s="3">
        <v>42807</v>
      </c>
      <c r="H343">
        <v>3803</v>
      </c>
    </row>
    <row r="344" spans="1:8">
      <c r="A344" s="4" t="s">
        <v>551</v>
      </c>
      <c r="B344" s="4" t="s">
        <v>183</v>
      </c>
      <c r="C344" s="4" t="s">
        <v>199</v>
      </c>
      <c r="D344" s="4" t="s">
        <v>104</v>
      </c>
      <c r="E344" s="4" t="s">
        <v>172</v>
      </c>
      <c r="F344" s="3">
        <v>42733</v>
      </c>
      <c r="G344" s="3">
        <v>42821</v>
      </c>
      <c r="H344">
        <v>5459</v>
      </c>
    </row>
    <row r="345" spans="1:8">
      <c r="A345" s="4" t="s">
        <v>552</v>
      </c>
      <c r="B345" s="4" t="s">
        <v>183</v>
      </c>
      <c r="C345" s="4" t="s">
        <v>192</v>
      </c>
      <c r="D345" s="4" t="s">
        <v>109</v>
      </c>
      <c r="E345" s="4" t="s">
        <v>172</v>
      </c>
      <c r="F345" s="3">
        <v>42733</v>
      </c>
      <c r="G345" s="3">
        <v>42817</v>
      </c>
      <c r="H345">
        <v>4148</v>
      </c>
    </row>
    <row r="346" spans="1:8">
      <c r="A346" s="4" t="s">
        <v>553</v>
      </c>
      <c r="B346" s="4" t="s">
        <v>246</v>
      </c>
      <c r="C346" s="4" t="s">
        <v>199</v>
      </c>
      <c r="D346" s="4" t="s">
        <v>24</v>
      </c>
      <c r="E346" s="4" t="s">
        <v>193</v>
      </c>
      <c r="F346" s="3">
        <v>42733</v>
      </c>
      <c r="G346" s="3"/>
    </row>
    <row r="347" spans="1:8">
      <c r="A347" s="4" t="s">
        <v>554</v>
      </c>
      <c r="B347" s="4" t="s">
        <v>279</v>
      </c>
      <c r="C347" s="4" t="s">
        <v>199</v>
      </c>
      <c r="D347" s="4" t="s">
        <v>63</v>
      </c>
      <c r="E347" s="4" t="s">
        <v>172</v>
      </c>
      <c r="F347" s="3">
        <v>42733</v>
      </c>
      <c r="G347" s="3">
        <v>42817</v>
      </c>
      <c r="H347">
        <v>5002</v>
      </c>
    </row>
    <row r="348" spans="1:8">
      <c r="A348" s="4" t="s">
        <v>555</v>
      </c>
      <c r="B348" s="4" t="s">
        <v>279</v>
      </c>
      <c r="C348" s="4" t="s">
        <v>192</v>
      </c>
      <c r="D348" s="4" t="s">
        <v>65</v>
      </c>
      <c r="E348" s="4" t="s">
        <v>172</v>
      </c>
      <c r="F348" s="3">
        <v>42733</v>
      </c>
      <c r="G348" s="3">
        <v>42797</v>
      </c>
      <c r="H348">
        <v>3351</v>
      </c>
    </row>
    <row r="349" spans="1:8">
      <c r="A349" s="4" t="s">
        <v>556</v>
      </c>
      <c r="B349" s="4" t="s">
        <v>196</v>
      </c>
      <c r="C349" s="4" t="s">
        <v>179</v>
      </c>
      <c r="D349" s="4" t="s">
        <v>48</v>
      </c>
      <c r="E349" s="4" t="s">
        <v>172</v>
      </c>
      <c r="F349" s="3">
        <v>42733</v>
      </c>
      <c r="G349" s="3">
        <v>42813</v>
      </c>
      <c r="H349">
        <v>571</v>
      </c>
    </row>
    <row r="350" spans="1:8">
      <c r="A350" s="4" t="s">
        <v>557</v>
      </c>
      <c r="B350" s="4" t="s">
        <v>191</v>
      </c>
      <c r="C350" s="4" t="s">
        <v>179</v>
      </c>
      <c r="D350" s="4" t="s">
        <v>71</v>
      </c>
      <c r="E350" s="4" t="s">
        <v>172</v>
      </c>
      <c r="F350" s="3">
        <v>42733</v>
      </c>
      <c r="G350" s="3">
        <v>42804</v>
      </c>
      <c r="H350">
        <v>601</v>
      </c>
    </row>
    <row r="351" spans="1:8">
      <c r="A351" s="4" t="s">
        <v>558</v>
      </c>
      <c r="B351" s="4" t="s">
        <v>219</v>
      </c>
      <c r="C351" s="4" t="s">
        <v>9011</v>
      </c>
      <c r="D351" s="4" t="s">
        <v>24</v>
      </c>
      <c r="E351" s="4" t="s">
        <v>193</v>
      </c>
      <c r="F351" s="3">
        <v>42733</v>
      </c>
      <c r="G351" s="3"/>
    </row>
    <row r="352" spans="1:8">
      <c r="A352" s="4" t="s">
        <v>559</v>
      </c>
      <c r="B352" s="4" t="s">
        <v>187</v>
      </c>
      <c r="C352" s="4" t="s">
        <v>179</v>
      </c>
      <c r="D352" s="4" t="s">
        <v>129</v>
      </c>
      <c r="E352" s="4" t="s">
        <v>172</v>
      </c>
      <c r="F352" s="3">
        <v>42733</v>
      </c>
      <c r="G352" s="3">
        <v>42807</v>
      </c>
      <c r="H352">
        <v>576</v>
      </c>
    </row>
    <row r="353" spans="1:8">
      <c r="A353" s="4" t="s">
        <v>560</v>
      </c>
      <c r="B353" s="4" t="s">
        <v>244</v>
      </c>
      <c r="C353" s="4" t="s">
        <v>177</v>
      </c>
      <c r="D353" s="4" t="s">
        <v>61</v>
      </c>
      <c r="E353" s="4" t="s">
        <v>172</v>
      </c>
      <c r="F353" s="3">
        <v>42733</v>
      </c>
      <c r="G353" s="3">
        <v>42797</v>
      </c>
      <c r="H353">
        <v>52</v>
      </c>
    </row>
    <row r="354" spans="1:8">
      <c r="A354" s="4" t="s">
        <v>561</v>
      </c>
      <c r="B354" s="4" t="s">
        <v>201</v>
      </c>
      <c r="C354" s="4" t="s">
        <v>171</v>
      </c>
      <c r="D354" s="4" t="s">
        <v>53</v>
      </c>
      <c r="E354" s="4" t="s">
        <v>172</v>
      </c>
      <c r="F354" s="3">
        <v>42733</v>
      </c>
      <c r="G354" s="3">
        <v>42807</v>
      </c>
      <c r="H354">
        <v>1185</v>
      </c>
    </row>
    <row r="355" spans="1:8">
      <c r="A355" s="4" t="s">
        <v>562</v>
      </c>
      <c r="B355" s="4" t="s">
        <v>232</v>
      </c>
      <c r="C355" s="4" t="s">
        <v>171</v>
      </c>
      <c r="D355" s="4" t="s">
        <v>65</v>
      </c>
      <c r="E355" s="4" t="s">
        <v>197</v>
      </c>
      <c r="F355" s="3">
        <v>42733</v>
      </c>
      <c r="G355" s="3">
        <v>42822</v>
      </c>
      <c r="H355">
        <v>0</v>
      </c>
    </row>
    <row r="356" spans="1:8">
      <c r="A356" s="4" t="s">
        <v>563</v>
      </c>
      <c r="B356" s="4" t="s">
        <v>205</v>
      </c>
      <c r="C356" s="4" t="s">
        <v>177</v>
      </c>
      <c r="D356" s="4" t="s">
        <v>97</v>
      </c>
      <c r="E356" s="4" t="s">
        <v>172</v>
      </c>
      <c r="F356" s="3">
        <v>42733</v>
      </c>
      <c r="G356" s="3">
        <v>42808</v>
      </c>
      <c r="H356">
        <v>56</v>
      </c>
    </row>
    <row r="357" spans="1:8">
      <c r="A357" s="4" t="s">
        <v>564</v>
      </c>
      <c r="B357" s="4" t="s">
        <v>185</v>
      </c>
      <c r="C357" s="4" t="s">
        <v>179</v>
      </c>
      <c r="D357" s="4" t="s">
        <v>24</v>
      </c>
      <c r="E357" s="4" t="s">
        <v>193</v>
      </c>
      <c r="F357" s="3">
        <v>42733</v>
      </c>
      <c r="G357" s="3"/>
    </row>
    <row r="358" spans="1:8">
      <c r="A358" s="4" t="s">
        <v>565</v>
      </c>
      <c r="B358" s="4" t="s">
        <v>216</v>
      </c>
      <c r="C358" s="4" t="s">
        <v>177</v>
      </c>
      <c r="D358" s="4" t="s">
        <v>96</v>
      </c>
      <c r="E358" s="4" t="s">
        <v>172</v>
      </c>
      <c r="F358" s="3">
        <v>42733</v>
      </c>
      <c r="G358" s="3">
        <v>42823</v>
      </c>
      <c r="H358">
        <v>54</v>
      </c>
    </row>
    <row r="359" spans="1:8">
      <c r="A359" s="4" t="s">
        <v>566</v>
      </c>
      <c r="B359" s="4" t="s">
        <v>181</v>
      </c>
      <c r="C359" s="4" t="s">
        <v>9011</v>
      </c>
      <c r="D359" s="4" t="s">
        <v>122</v>
      </c>
      <c r="E359" s="4" t="s">
        <v>172</v>
      </c>
      <c r="F359" s="3">
        <v>42733</v>
      </c>
      <c r="G359" s="3">
        <v>42807</v>
      </c>
      <c r="H359">
        <v>4818</v>
      </c>
    </row>
    <row r="360" spans="1:8">
      <c r="A360" s="4" t="s">
        <v>567</v>
      </c>
      <c r="B360" s="4" t="s">
        <v>183</v>
      </c>
      <c r="C360" s="4" t="s">
        <v>199</v>
      </c>
      <c r="D360" s="4" t="s">
        <v>41</v>
      </c>
      <c r="E360" s="4" t="s">
        <v>172</v>
      </c>
      <c r="F360" s="3">
        <v>42736</v>
      </c>
      <c r="G360" s="3">
        <v>42795</v>
      </c>
      <c r="H360">
        <v>5087</v>
      </c>
    </row>
    <row r="361" spans="1:8">
      <c r="A361" s="4" t="s">
        <v>568</v>
      </c>
      <c r="B361" s="4" t="s">
        <v>210</v>
      </c>
      <c r="C361" s="4" t="s">
        <v>171</v>
      </c>
      <c r="D361" s="4" t="s">
        <v>96</v>
      </c>
      <c r="E361" s="4" t="s">
        <v>172</v>
      </c>
      <c r="F361" s="3">
        <v>42736</v>
      </c>
      <c r="G361" s="3">
        <v>42813</v>
      </c>
      <c r="H361">
        <v>1116</v>
      </c>
    </row>
    <row r="362" spans="1:8">
      <c r="A362" s="4" t="s">
        <v>569</v>
      </c>
      <c r="B362" s="4" t="s">
        <v>174</v>
      </c>
      <c r="C362" s="4" t="s">
        <v>179</v>
      </c>
      <c r="D362" s="4" t="s">
        <v>70</v>
      </c>
      <c r="E362" s="4" t="s">
        <v>172</v>
      </c>
      <c r="F362" s="3">
        <v>42736</v>
      </c>
      <c r="G362" s="3">
        <v>42814</v>
      </c>
      <c r="H362">
        <v>510</v>
      </c>
    </row>
    <row r="363" spans="1:8">
      <c r="A363" s="4" t="s">
        <v>570</v>
      </c>
      <c r="B363" s="4" t="s">
        <v>212</v>
      </c>
      <c r="C363" s="4" t="s">
        <v>177</v>
      </c>
      <c r="D363" s="4" t="s">
        <v>24</v>
      </c>
      <c r="E363" s="4" t="s">
        <v>193</v>
      </c>
      <c r="F363" s="3">
        <v>42736</v>
      </c>
      <c r="G363" s="3"/>
    </row>
    <row r="364" spans="1:8">
      <c r="A364" s="4" t="s">
        <v>571</v>
      </c>
      <c r="B364" s="4" t="s">
        <v>343</v>
      </c>
      <c r="C364" s="4" t="s">
        <v>179</v>
      </c>
      <c r="D364" s="4" t="s">
        <v>111</v>
      </c>
      <c r="E364" s="4" t="s">
        <v>172</v>
      </c>
      <c r="F364" s="3">
        <v>42736</v>
      </c>
      <c r="G364" s="3">
        <v>42810</v>
      </c>
      <c r="H364">
        <v>565</v>
      </c>
    </row>
    <row r="365" spans="1:8">
      <c r="A365" s="4" t="s">
        <v>572</v>
      </c>
      <c r="B365" s="4" t="s">
        <v>219</v>
      </c>
      <c r="C365" s="4" t="s">
        <v>179</v>
      </c>
      <c r="D365" s="4" t="s">
        <v>59</v>
      </c>
      <c r="E365" s="4" t="s">
        <v>172</v>
      </c>
      <c r="F365" s="3">
        <v>42736</v>
      </c>
      <c r="G365" s="3">
        <v>42820</v>
      </c>
      <c r="H365">
        <v>633</v>
      </c>
    </row>
    <row r="366" spans="1:8">
      <c r="A366" s="4" t="s">
        <v>573</v>
      </c>
      <c r="B366" s="4" t="s">
        <v>232</v>
      </c>
      <c r="C366" s="4" t="s">
        <v>192</v>
      </c>
      <c r="D366" s="4" t="s">
        <v>123</v>
      </c>
      <c r="E366" s="4" t="s">
        <v>172</v>
      </c>
      <c r="F366" s="3">
        <v>42736</v>
      </c>
      <c r="G366" s="3">
        <v>42823</v>
      </c>
      <c r="H366">
        <v>3962</v>
      </c>
    </row>
    <row r="367" spans="1:8">
      <c r="A367" s="4" t="s">
        <v>574</v>
      </c>
      <c r="B367" s="4" t="s">
        <v>185</v>
      </c>
      <c r="C367" s="4" t="s">
        <v>192</v>
      </c>
      <c r="D367" s="4" t="s">
        <v>124</v>
      </c>
      <c r="E367" s="4" t="s">
        <v>172</v>
      </c>
      <c r="F367" s="3">
        <v>42736</v>
      </c>
      <c r="G367" s="3">
        <v>42816</v>
      </c>
      <c r="H367">
        <v>3672</v>
      </c>
    </row>
    <row r="368" spans="1:8">
      <c r="A368" s="4" t="s">
        <v>575</v>
      </c>
      <c r="B368" s="4" t="s">
        <v>181</v>
      </c>
      <c r="C368" s="4" t="s">
        <v>171</v>
      </c>
      <c r="D368" s="4" t="s">
        <v>72</v>
      </c>
      <c r="E368" s="4" t="s">
        <v>193</v>
      </c>
      <c r="F368" s="3">
        <v>42736</v>
      </c>
      <c r="G368" s="3"/>
    </row>
    <row r="369" spans="1:8">
      <c r="A369" s="4" t="s">
        <v>576</v>
      </c>
      <c r="B369" s="4" t="s">
        <v>181</v>
      </c>
      <c r="C369" s="4" t="s">
        <v>9011</v>
      </c>
      <c r="D369" s="4" t="s">
        <v>71</v>
      </c>
      <c r="E369" s="4" t="s">
        <v>172</v>
      </c>
      <c r="F369" s="3">
        <v>42736</v>
      </c>
      <c r="G369" s="3">
        <v>42812</v>
      </c>
      <c r="H369">
        <v>4586</v>
      </c>
    </row>
    <row r="370" spans="1:8">
      <c r="A370" s="4" t="s">
        <v>577</v>
      </c>
      <c r="B370" s="4" t="s">
        <v>183</v>
      </c>
      <c r="C370" s="4" t="s">
        <v>177</v>
      </c>
      <c r="D370" s="4" t="s">
        <v>76</v>
      </c>
      <c r="E370" s="4" t="s">
        <v>172</v>
      </c>
      <c r="F370" s="3">
        <v>42737</v>
      </c>
      <c r="G370" s="3">
        <v>42796</v>
      </c>
      <c r="H370">
        <v>60</v>
      </c>
    </row>
    <row r="371" spans="1:8">
      <c r="A371" s="4" t="s">
        <v>578</v>
      </c>
      <c r="B371" s="4" t="s">
        <v>279</v>
      </c>
      <c r="C371" s="4" t="s">
        <v>171</v>
      </c>
      <c r="D371" s="4" t="s">
        <v>45</v>
      </c>
      <c r="E371" s="4" t="s">
        <v>193</v>
      </c>
      <c r="F371" s="3">
        <v>42737</v>
      </c>
      <c r="G371" s="3"/>
    </row>
    <row r="372" spans="1:8">
      <c r="A372" s="4" t="s">
        <v>579</v>
      </c>
      <c r="B372" s="4" t="s">
        <v>279</v>
      </c>
      <c r="C372" s="4" t="s">
        <v>171</v>
      </c>
      <c r="D372" s="4" t="s">
        <v>24</v>
      </c>
      <c r="E372" s="4" t="s">
        <v>193</v>
      </c>
      <c r="F372" s="3">
        <v>42737</v>
      </c>
      <c r="G372" s="3"/>
    </row>
    <row r="373" spans="1:8">
      <c r="A373" s="4" t="s">
        <v>580</v>
      </c>
      <c r="B373" s="4" t="s">
        <v>343</v>
      </c>
      <c r="C373" s="4" t="s">
        <v>179</v>
      </c>
      <c r="D373" s="4" t="s">
        <v>51</v>
      </c>
      <c r="E373" s="4" t="s">
        <v>172</v>
      </c>
      <c r="F373" s="3">
        <v>42737</v>
      </c>
      <c r="G373" s="3">
        <v>42859</v>
      </c>
      <c r="H373">
        <v>572</v>
      </c>
    </row>
    <row r="374" spans="1:8">
      <c r="A374" s="4" t="s">
        <v>581</v>
      </c>
      <c r="B374" s="4" t="s">
        <v>230</v>
      </c>
      <c r="C374" s="4" t="s">
        <v>179</v>
      </c>
      <c r="D374" s="4" t="s">
        <v>71</v>
      </c>
      <c r="E374" s="4" t="s">
        <v>172</v>
      </c>
      <c r="F374" s="3">
        <v>42737</v>
      </c>
      <c r="G374" s="3">
        <v>42795</v>
      </c>
      <c r="H374">
        <v>550</v>
      </c>
    </row>
    <row r="375" spans="1:8">
      <c r="A375" s="4" t="s">
        <v>582</v>
      </c>
      <c r="B375" s="4" t="s">
        <v>230</v>
      </c>
      <c r="C375" s="4" t="s">
        <v>9011</v>
      </c>
      <c r="D375" s="4" t="s">
        <v>56</v>
      </c>
      <c r="E375" s="4" t="s">
        <v>172</v>
      </c>
      <c r="F375" s="3">
        <v>42737</v>
      </c>
      <c r="G375" s="3">
        <v>42811</v>
      </c>
      <c r="H375">
        <v>4125</v>
      </c>
    </row>
    <row r="376" spans="1:8">
      <c r="A376" s="4" t="s">
        <v>583</v>
      </c>
      <c r="B376" s="4" t="s">
        <v>244</v>
      </c>
      <c r="C376" s="4" t="s">
        <v>192</v>
      </c>
      <c r="D376" s="4" t="s">
        <v>131</v>
      </c>
      <c r="E376" s="4" t="s">
        <v>172</v>
      </c>
      <c r="F376" s="3">
        <v>42737</v>
      </c>
      <c r="G376" s="3">
        <v>42804</v>
      </c>
      <c r="H376">
        <v>3647</v>
      </c>
    </row>
    <row r="377" spans="1:8">
      <c r="A377" s="4" t="s">
        <v>584</v>
      </c>
      <c r="B377" s="4" t="s">
        <v>170</v>
      </c>
      <c r="C377" s="4" t="s">
        <v>179</v>
      </c>
      <c r="D377" s="4" t="s">
        <v>51</v>
      </c>
      <c r="E377" s="4" t="s">
        <v>172</v>
      </c>
      <c r="F377" s="3">
        <v>42737</v>
      </c>
      <c r="G377" s="3">
        <v>42815</v>
      </c>
      <c r="H377">
        <v>573</v>
      </c>
    </row>
    <row r="378" spans="1:8">
      <c r="A378" s="4" t="s">
        <v>585</v>
      </c>
      <c r="B378" s="4" t="s">
        <v>216</v>
      </c>
      <c r="C378" s="4" t="s">
        <v>179</v>
      </c>
      <c r="D378" s="4" t="s">
        <v>127</v>
      </c>
      <c r="E378" s="4" t="s">
        <v>172</v>
      </c>
      <c r="F378" s="3">
        <v>42737</v>
      </c>
      <c r="G378" s="3">
        <v>42823</v>
      </c>
      <c r="H378">
        <v>542</v>
      </c>
    </row>
    <row r="379" spans="1:8">
      <c r="A379" s="4" t="s">
        <v>586</v>
      </c>
      <c r="B379" s="4" t="s">
        <v>246</v>
      </c>
      <c r="C379" s="4" t="s">
        <v>192</v>
      </c>
      <c r="D379" s="4" t="s">
        <v>52</v>
      </c>
      <c r="E379" s="4" t="s">
        <v>172</v>
      </c>
      <c r="F379" s="3">
        <v>42738</v>
      </c>
      <c r="G379" s="3">
        <v>42806</v>
      </c>
      <c r="H379">
        <v>3479</v>
      </c>
    </row>
    <row r="380" spans="1:8">
      <c r="A380" s="4" t="s">
        <v>587</v>
      </c>
      <c r="B380" s="4" t="s">
        <v>210</v>
      </c>
      <c r="C380" s="4" t="s">
        <v>192</v>
      </c>
      <c r="D380" s="4" t="s">
        <v>63</v>
      </c>
      <c r="E380" s="4" t="s">
        <v>197</v>
      </c>
      <c r="F380" s="3">
        <v>42738</v>
      </c>
      <c r="G380" s="3">
        <v>42816</v>
      </c>
      <c r="H380">
        <v>0</v>
      </c>
    </row>
    <row r="381" spans="1:8">
      <c r="A381" s="4" t="s">
        <v>588</v>
      </c>
      <c r="B381" s="4" t="s">
        <v>174</v>
      </c>
      <c r="C381" s="4" t="s">
        <v>171</v>
      </c>
      <c r="D381" s="4" t="s">
        <v>109</v>
      </c>
      <c r="E381" s="4" t="s">
        <v>172</v>
      </c>
      <c r="F381" s="3">
        <v>42738</v>
      </c>
      <c r="G381" s="3">
        <v>42815</v>
      </c>
      <c r="H381">
        <v>1012</v>
      </c>
    </row>
    <row r="382" spans="1:8">
      <c r="A382" s="4" t="s">
        <v>589</v>
      </c>
      <c r="B382" s="4" t="s">
        <v>203</v>
      </c>
      <c r="C382" s="4" t="s">
        <v>177</v>
      </c>
      <c r="D382" s="4" t="s">
        <v>24</v>
      </c>
      <c r="E382" s="4" t="s">
        <v>193</v>
      </c>
      <c r="F382" s="3">
        <v>42738</v>
      </c>
      <c r="G382" s="3"/>
    </row>
    <row r="383" spans="1:8">
      <c r="A383" s="4" t="s">
        <v>590</v>
      </c>
      <c r="B383" s="4" t="s">
        <v>191</v>
      </c>
      <c r="C383" s="4" t="s">
        <v>171</v>
      </c>
      <c r="D383" s="4" t="s">
        <v>49</v>
      </c>
      <c r="E383" s="4" t="s">
        <v>172</v>
      </c>
      <c r="F383" s="3">
        <v>42738</v>
      </c>
      <c r="G383" s="3">
        <v>42800</v>
      </c>
      <c r="H383">
        <v>990</v>
      </c>
    </row>
    <row r="384" spans="1:8">
      <c r="A384" s="4" t="s">
        <v>591</v>
      </c>
      <c r="B384" s="4" t="s">
        <v>191</v>
      </c>
      <c r="C384" s="4" t="s">
        <v>9011</v>
      </c>
      <c r="D384" s="4" t="s">
        <v>115</v>
      </c>
      <c r="E384" s="4" t="s">
        <v>172</v>
      </c>
      <c r="F384" s="3">
        <v>42738</v>
      </c>
      <c r="G384" s="3">
        <v>42812</v>
      </c>
      <c r="H384">
        <v>4374</v>
      </c>
    </row>
    <row r="385" spans="1:8">
      <c r="A385" s="4" t="s">
        <v>592</v>
      </c>
      <c r="B385" s="4" t="s">
        <v>230</v>
      </c>
      <c r="C385" s="4" t="s">
        <v>179</v>
      </c>
      <c r="D385" s="4" t="s">
        <v>59</v>
      </c>
      <c r="E385" s="4" t="s">
        <v>197</v>
      </c>
      <c r="F385" s="3">
        <v>42738</v>
      </c>
      <c r="G385" s="3">
        <v>42811</v>
      </c>
      <c r="H385">
        <v>0</v>
      </c>
    </row>
    <row r="386" spans="1:8">
      <c r="A386" s="4" t="s">
        <v>593</v>
      </c>
      <c r="B386" s="4" t="s">
        <v>230</v>
      </c>
      <c r="C386" s="4" t="s">
        <v>171</v>
      </c>
      <c r="D386" s="4" t="s">
        <v>122</v>
      </c>
      <c r="E386" s="4" t="s">
        <v>172</v>
      </c>
      <c r="F386" s="3">
        <v>42738</v>
      </c>
      <c r="G386" s="3">
        <v>42824</v>
      </c>
      <c r="H386">
        <v>1054</v>
      </c>
    </row>
    <row r="387" spans="1:8">
      <c r="A387" s="4" t="s">
        <v>594</v>
      </c>
      <c r="B387" s="4" t="s">
        <v>185</v>
      </c>
      <c r="C387" s="4" t="s">
        <v>177</v>
      </c>
      <c r="D387" s="4" t="s">
        <v>105</v>
      </c>
      <c r="E387" s="4" t="s">
        <v>172</v>
      </c>
      <c r="F387" s="3">
        <v>42738</v>
      </c>
      <c r="G387" s="3">
        <v>42809</v>
      </c>
      <c r="H387">
        <v>55</v>
      </c>
    </row>
    <row r="388" spans="1:8">
      <c r="A388" s="4" t="s">
        <v>595</v>
      </c>
      <c r="B388" s="4" t="s">
        <v>216</v>
      </c>
      <c r="C388" s="4" t="s">
        <v>177</v>
      </c>
      <c r="D388" s="4" t="s">
        <v>63</v>
      </c>
      <c r="E388" s="4" t="s">
        <v>197</v>
      </c>
      <c r="F388" s="3">
        <v>42738</v>
      </c>
      <c r="G388" s="3">
        <v>42799</v>
      </c>
      <c r="H388">
        <v>0</v>
      </c>
    </row>
    <row r="389" spans="1:8">
      <c r="A389" s="4" t="s">
        <v>596</v>
      </c>
      <c r="B389" s="4" t="s">
        <v>261</v>
      </c>
      <c r="C389" s="4" t="s">
        <v>171</v>
      </c>
      <c r="D389" s="4" t="s">
        <v>80</v>
      </c>
      <c r="E389" s="4" t="s">
        <v>172</v>
      </c>
      <c r="F389" s="3">
        <v>42739</v>
      </c>
      <c r="G389" s="3">
        <v>42819</v>
      </c>
      <c r="H389">
        <v>1073</v>
      </c>
    </row>
    <row r="390" spans="1:8">
      <c r="A390" s="4" t="s">
        <v>597</v>
      </c>
      <c r="B390" s="4" t="s">
        <v>304</v>
      </c>
      <c r="C390" s="4" t="s">
        <v>192</v>
      </c>
      <c r="D390" s="4" t="s">
        <v>66</v>
      </c>
      <c r="E390" s="4" t="s">
        <v>197</v>
      </c>
      <c r="F390" s="3">
        <v>42739</v>
      </c>
      <c r="G390" s="3">
        <v>42814</v>
      </c>
      <c r="H390">
        <v>0</v>
      </c>
    </row>
    <row r="391" spans="1:8">
      <c r="A391" s="4" t="s">
        <v>598</v>
      </c>
      <c r="B391" s="4" t="s">
        <v>210</v>
      </c>
      <c r="C391" s="4" t="s">
        <v>199</v>
      </c>
      <c r="D391" s="4" t="s">
        <v>24</v>
      </c>
      <c r="E391" s="4" t="s">
        <v>193</v>
      </c>
      <c r="F391" s="3">
        <v>42739</v>
      </c>
      <c r="G391" s="3"/>
    </row>
    <row r="392" spans="1:8">
      <c r="A392" s="4" t="s">
        <v>599</v>
      </c>
      <c r="B392" s="4" t="s">
        <v>191</v>
      </c>
      <c r="C392" s="4" t="s">
        <v>192</v>
      </c>
      <c r="D392" s="4" t="s">
        <v>24</v>
      </c>
      <c r="E392" s="4" t="s">
        <v>193</v>
      </c>
      <c r="F392" s="3">
        <v>42739</v>
      </c>
      <c r="G392" s="3"/>
    </row>
    <row r="393" spans="1:8">
      <c r="A393" s="4" t="s">
        <v>600</v>
      </c>
      <c r="B393" s="4" t="s">
        <v>230</v>
      </c>
      <c r="C393" s="4" t="s">
        <v>179</v>
      </c>
      <c r="D393" s="4" t="s">
        <v>24</v>
      </c>
      <c r="E393" s="4" t="s">
        <v>193</v>
      </c>
      <c r="F393" s="3">
        <v>42739</v>
      </c>
      <c r="G393" s="3"/>
    </row>
    <row r="394" spans="1:8">
      <c r="A394" s="4" t="s">
        <v>601</v>
      </c>
      <c r="B394" s="4" t="s">
        <v>230</v>
      </c>
      <c r="C394" s="4" t="s">
        <v>179</v>
      </c>
      <c r="D394" s="4" t="s">
        <v>54</v>
      </c>
      <c r="E394" s="4" t="s">
        <v>172</v>
      </c>
      <c r="F394" s="3">
        <v>42739</v>
      </c>
      <c r="G394" s="3">
        <v>42810</v>
      </c>
      <c r="H394">
        <v>586</v>
      </c>
    </row>
    <row r="395" spans="1:8">
      <c r="A395" s="4" t="s">
        <v>602</v>
      </c>
      <c r="B395" s="4" t="s">
        <v>244</v>
      </c>
      <c r="C395" s="4" t="s">
        <v>9011</v>
      </c>
      <c r="D395" s="4" t="s">
        <v>119</v>
      </c>
      <c r="E395" s="4" t="s">
        <v>172</v>
      </c>
      <c r="F395" s="3">
        <v>42739</v>
      </c>
      <c r="G395" s="3">
        <v>42860</v>
      </c>
      <c r="H395">
        <v>4667</v>
      </c>
    </row>
    <row r="396" spans="1:8">
      <c r="A396" s="4" t="s">
        <v>603</v>
      </c>
      <c r="B396" s="4" t="s">
        <v>185</v>
      </c>
      <c r="C396" s="4" t="s">
        <v>171</v>
      </c>
      <c r="D396" s="4" t="s">
        <v>76</v>
      </c>
      <c r="E396" s="4" t="s">
        <v>172</v>
      </c>
      <c r="F396" s="3">
        <v>42739</v>
      </c>
      <c r="G396" s="3">
        <v>42822</v>
      </c>
      <c r="H396">
        <v>880</v>
      </c>
    </row>
    <row r="397" spans="1:8">
      <c r="A397" s="4" t="s">
        <v>604</v>
      </c>
      <c r="B397" s="4" t="s">
        <v>185</v>
      </c>
      <c r="C397" s="4" t="s">
        <v>192</v>
      </c>
      <c r="D397" s="4" t="s">
        <v>97</v>
      </c>
      <c r="E397" s="4" t="s">
        <v>172</v>
      </c>
      <c r="F397" s="3">
        <v>42739</v>
      </c>
      <c r="G397" s="3">
        <v>42806</v>
      </c>
      <c r="H397">
        <v>3676</v>
      </c>
    </row>
    <row r="398" spans="1:8">
      <c r="A398" s="4" t="s">
        <v>605</v>
      </c>
      <c r="B398" s="4" t="s">
        <v>235</v>
      </c>
      <c r="C398" s="4" t="s">
        <v>177</v>
      </c>
      <c r="D398" s="4" t="s">
        <v>24</v>
      </c>
      <c r="E398" s="4" t="s">
        <v>193</v>
      </c>
      <c r="F398" s="3">
        <v>42739</v>
      </c>
      <c r="G398" s="3"/>
    </row>
    <row r="399" spans="1:8">
      <c r="A399" s="4" t="s">
        <v>606</v>
      </c>
      <c r="B399" s="4" t="s">
        <v>183</v>
      </c>
      <c r="C399" s="4" t="s">
        <v>192</v>
      </c>
      <c r="D399" s="4" t="s">
        <v>61</v>
      </c>
      <c r="E399" s="4" t="s">
        <v>197</v>
      </c>
      <c r="F399" s="3">
        <v>42740</v>
      </c>
      <c r="G399" s="3">
        <v>42819</v>
      </c>
      <c r="H399">
        <v>0</v>
      </c>
    </row>
    <row r="400" spans="1:8">
      <c r="A400" s="4" t="s">
        <v>607</v>
      </c>
      <c r="B400" s="4" t="s">
        <v>210</v>
      </c>
      <c r="C400" s="4" t="s">
        <v>199</v>
      </c>
      <c r="D400" s="4" t="s">
        <v>24</v>
      </c>
      <c r="E400" s="4" t="s">
        <v>193</v>
      </c>
      <c r="F400" s="3">
        <v>42740</v>
      </c>
      <c r="G400" s="3"/>
    </row>
    <row r="401" spans="1:8">
      <c r="A401" s="4" t="s">
        <v>608</v>
      </c>
      <c r="B401" s="4" t="s">
        <v>174</v>
      </c>
      <c r="C401" s="4" t="s">
        <v>9011</v>
      </c>
      <c r="D401" s="4" t="s">
        <v>119</v>
      </c>
      <c r="E401" s="4" t="s">
        <v>197</v>
      </c>
      <c r="F401" s="3">
        <v>42740</v>
      </c>
      <c r="G401" s="3">
        <v>42803</v>
      </c>
      <c r="H401">
        <v>0</v>
      </c>
    </row>
    <row r="402" spans="1:8">
      <c r="A402" s="4" t="s">
        <v>609</v>
      </c>
      <c r="B402" s="4" t="s">
        <v>237</v>
      </c>
      <c r="C402" s="4" t="s">
        <v>171</v>
      </c>
      <c r="D402" s="4" t="s">
        <v>96</v>
      </c>
      <c r="E402" s="4" t="s">
        <v>197</v>
      </c>
      <c r="F402" s="3">
        <v>42740</v>
      </c>
      <c r="G402" s="3">
        <v>42820</v>
      </c>
      <c r="H402">
        <v>0</v>
      </c>
    </row>
    <row r="403" spans="1:8">
      <c r="A403" s="4" t="s">
        <v>610</v>
      </c>
      <c r="B403" s="4" t="s">
        <v>343</v>
      </c>
      <c r="C403" s="4" t="s">
        <v>9011</v>
      </c>
      <c r="D403" s="4" t="s">
        <v>119</v>
      </c>
      <c r="E403" s="4" t="s">
        <v>172</v>
      </c>
      <c r="F403" s="3">
        <v>42740</v>
      </c>
      <c r="G403" s="3">
        <v>42813</v>
      </c>
      <c r="H403">
        <v>4716</v>
      </c>
    </row>
    <row r="404" spans="1:8">
      <c r="A404" s="4" t="s">
        <v>611</v>
      </c>
      <c r="B404" s="4" t="s">
        <v>219</v>
      </c>
      <c r="C404" s="4" t="s">
        <v>192</v>
      </c>
      <c r="D404" s="4" t="s">
        <v>24</v>
      </c>
      <c r="E404" s="4" t="s">
        <v>193</v>
      </c>
      <c r="F404" s="3">
        <v>42740</v>
      </c>
      <c r="G404" s="3"/>
    </row>
    <row r="405" spans="1:8">
      <c r="A405" s="4" t="s">
        <v>612</v>
      </c>
      <c r="B405" s="4" t="s">
        <v>230</v>
      </c>
      <c r="C405" s="4" t="s">
        <v>179</v>
      </c>
      <c r="D405" s="4" t="s">
        <v>32</v>
      </c>
      <c r="E405" s="4" t="s">
        <v>197</v>
      </c>
      <c r="F405" s="3">
        <v>42740</v>
      </c>
      <c r="G405" s="3">
        <v>42824</v>
      </c>
      <c r="H405">
        <v>0</v>
      </c>
    </row>
    <row r="406" spans="1:8">
      <c r="A406" s="4" t="s">
        <v>613</v>
      </c>
      <c r="B406" s="4" t="s">
        <v>185</v>
      </c>
      <c r="C406" s="4" t="s">
        <v>9011</v>
      </c>
      <c r="D406" s="4" t="s">
        <v>71</v>
      </c>
      <c r="E406" s="4" t="s">
        <v>172</v>
      </c>
      <c r="F406" s="3">
        <v>42740</v>
      </c>
      <c r="G406" s="3">
        <v>42817</v>
      </c>
      <c r="H406">
        <v>4211</v>
      </c>
    </row>
    <row r="407" spans="1:8">
      <c r="A407" s="4" t="s">
        <v>614</v>
      </c>
      <c r="B407" s="4" t="s">
        <v>183</v>
      </c>
      <c r="C407" s="4" t="s">
        <v>192</v>
      </c>
      <c r="D407" s="4" t="s">
        <v>61</v>
      </c>
      <c r="E407" s="4" t="s">
        <v>197</v>
      </c>
      <c r="F407" s="3">
        <v>42741</v>
      </c>
      <c r="G407" s="3">
        <v>42815</v>
      </c>
      <c r="H407">
        <v>0</v>
      </c>
    </row>
    <row r="408" spans="1:8">
      <c r="A408" s="4" t="s">
        <v>615</v>
      </c>
      <c r="B408" s="4" t="s">
        <v>261</v>
      </c>
      <c r="C408" s="4" t="s">
        <v>199</v>
      </c>
      <c r="D408" s="4" t="s">
        <v>24</v>
      </c>
      <c r="E408" s="4" t="s">
        <v>193</v>
      </c>
      <c r="F408" s="3">
        <v>42741</v>
      </c>
      <c r="G408" s="3"/>
    </row>
    <row r="409" spans="1:8">
      <c r="A409" s="4" t="s">
        <v>616</v>
      </c>
      <c r="B409" s="4" t="s">
        <v>174</v>
      </c>
      <c r="C409" s="4" t="s">
        <v>9011</v>
      </c>
      <c r="D409" s="4" t="s">
        <v>41</v>
      </c>
      <c r="E409" s="4" t="s">
        <v>197</v>
      </c>
      <c r="F409" s="3">
        <v>42741</v>
      </c>
      <c r="G409" s="3">
        <v>42812</v>
      </c>
      <c r="H409">
        <v>0</v>
      </c>
    </row>
    <row r="410" spans="1:8">
      <c r="A410" s="4" t="s">
        <v>617</v>
      </c>
      <c r="B410" s="4" t="s">
        <v>174</v>
      </c>
      <c r="C410" s="4" t="s">
        <v>177</v>
      </c>
      <c r="D410" s="4" t="s">
        <v>118</v>
      </c>
      <c r="E410" s="4" t="s">
        <v>172</v>
      </c>
      <c r="F410" s="3">
        <v>42741</v>
      </c>
      <c r="G410" s="3">
        <v>42811</v>
      </c>
      <c r="H410">
        <v>56</v>
      </c>
    </row>
    <row r="411" spans="1:8">
      <c r="A411" s="4" t="s">
        <v>618</v>
      </c>
      <c r="B411" s="4" t="s">
        <v>196</v>
      </c>
      <c r="C411" s="4" t="s">
        <v>177</v>
      </c>
      <c r="D411" s="4" t="s">
        <v>104</v>
      </c>
      <c r="E411" s="4" t="s">
        <v>197</v>
      </c>
      <c r="F411" s="3">
        <v>42741</v>
      </c>
      <c r="G411" s="3">
        <v>42817</v>
      </c>
      <c r="H411">
        <v>0</v>
      </c>
    </row>
    <row r="412" spans="1:8">
      <c r="A412" s="4" t="s">
        <v>619</v>
      </c>
      <c r="B412" s="4" t="s">
        <v>196</v>
      </c>
      <c r="C412" s="4" t="s">
        <v>177</v>
      </c>
      <c r="D412" s="4" t="s">
        <v>61</v>
      </c>
      <c r="E412" s="4" t="s">
        <v>172</v>
      </c>
      <c r="F412" s="3">
        <v>42741</v>
      </c>
      <c r="G412" s="3">
        <v>42817</v>
      </c>
      <c r="H412">
        <v>44</v>
      </c>
    </row>
    <row r="413" spans="1:8">
      <c r="A413" s="4" t="s">
        <v>620</v>
      </c>
      <c r="B413" s="4" t="s">
        <v>230</v>
      </c>
      <c r="C413" s="4" t="s">
        <v>179</v>
      </c>
      <c r="D413" s="4" t="s">
        <v>84</v>
      </c>
      <c r="E413" s="4" t="s">
        <v>172</v>
      </c>
      <c r="F413" s="3">
        <v>42741</v>
      </c>
      <c r="G413" s="3">
        <v>42821</v>
      </c>
      <c r="H413">
        <v>532</v>
      </c>
    </row>
    <row r="414" spans="1:8">
      <c r="A414" s="4" t="s">
        <v>621</v>
      </c>
      <c r="B414" s="4" t="s">
        <v>256</v>
      </c>
      <c r="C414" s="4" t="s">
        <v>179</v>
      </c>
      <c r="D414" s="4" t="s">
        <v>119</v>
      </c>
      <c r="E414" s="4" t="s">
        <v>197</v>
      </c>
      <c r="F414" s="3">
        <v>42741</v>
      </c>
      <c r="G414" s="3">
        <v>42865</v>
      </c>
      <c r="H414">
        <v>0</v>
      </c>
    </row>
    <row r="415" spans="1:8">
      <c r="A415" s="4" t="s">
        <v>622</v>
      </c>
      <c r="B415" s="4" t="s">
        <v>256</v>
      </c>
      <c r="C415" s="4" t="s">
        <v>179</v>
      </c>
      <c r="D415" s="4" t="s">
        <v>131</v>
      </c>
      <c r="E415" s="4" t="s">
        <v>197</v>
      </c>
      <c r="F415" s="3">
        <v>42741</v>
      </c>
      <c r="G415" s="3">
        <v>42814</v>
      </c>
      <c r="H415">
        <v>0</v>
      </c>
    </row>
    <row r="416" spans="1:8">
      <c r="A416" s="4" t="s">
        <v>623</v>
      </c>
      <c r="B416" s="4" t="s">
        <v>232</v>
      </c>
      <c r="C416" s="4" t="s">
        <v>9011</v>
      </c>
      <c r="D416" s="4" t="s">
        <v>83</v>
      </c>
      <c r="E416" s="4" t="s">
        <v>197</v>
      </c>
      <c r="F416" s="3">
        <v>42741</v>
      </c>
      <c r="G416" s="3">
        <v>42811</v>
      </c>
      <c r="H416">
        <v>0</v>
      </c>
    </row>
    <row r="417" spans="1:8">
      <c r="A417" s="4" t="s">
        <v>624</v>
      </c>
      <c r="B417" s="4" t="s">
        <v>208</v>
      </c>
      <c r="C417" s="4" t="s">
        <v>179</v>
      </c>
      <c r="D417" s="4" t="s">
        <v>48</v>
      </c>
      <c r="E417" s="4" t="s">
        <v>197</v>
      </c>
      <c r="F417" s="3">
        <v>42741</v>
      </c>
      <c r="G417" s="3">
        <v>42818</v>
      </c>
      <c r="H417">
        <v>0</v>
      </c>
    </row>
    <row r="418" spans="1:8">
      <c r="A418" s="4" t="s">
        <v>625</v>
      </c>
      <c r="B418" s="4" t="s">
        <v>183</v>
      </c>
      <c r="C418" s="4" t="s">
        <v>179</v>
      </c>
      <c r="D418" s="4" t="s">
        <v>79</v>
      </c>
      <c r="E418" s="4" t="s">
        <v>172</v>
      </c>
      <c r="F418" s="3">
        <v>42742</v>
      </c>
      <c r="G418" s="3">
        <v>42802</v>
      </c>
      <c r="H418">
        <v>622</v>
      </c>
    </row>
    <row r="419" spans="1:8">
      <c r="A419" s="4" t="s">
        <v>626</v>
      </c>
      <c r="B419" s="4" t="s">
        <v>246</v>
      </c>
      <c r="C419" s="4" t="s">
        <v>179</v>
      </c>
      <c r="D419" s="4" t="s">
        <v>24</v>
      </c>
      <c r="E419" s="4" t="s">
        <v>193</v>
      </c>
      <c r="F419" s="3">
        <v>42742</v>
      </c>
      <c r="G419" s="3"/>
    </row>
    <row r="420" spans="1:8">
      <c r="A420" s="4" t="s">
        <v>627</v>
      </c>
      <c r="B420" s="4" t="s">
        <v>304</v>
      </c>
      <c r="C420" s="4" t="s">
        <v>199</v>
      </c>
      <c r="D420" s="4" t="s">
        <v>37</v>
      </c>
      <c r="E420" s="4" t="s">
        <v>197</v>
      </c>
      <c r="F420" s="3">
        <v>42742</v>
      </c>
      <c r="G420" s="3">
        <v>42799</v>
      </c>
      <c r="H420">
        <v>0</v>
      </c>
    </row>
    <row r="421" spans="1:8">
      <c r="A421" s="4" t="s">
        <v>628</v>
      </c>
      <c r="B421" s="4" t="s">
        <v>279</v>
      </c>
      <c r="C421" s="4" t="s">
        <v>177</v>
      </c>
      <c r="D421" s="4" t="s">
        <v>24</v>
      </c>
      <c r="E421" s="4" t="s">
        <v>193</v>
      </c>
      <c r="F421" s="3">
        <v>42742</v>
      </c>
      <c r="G421" s="3"/>
    </row>
    <row r="422" spans="1:8">
      <c r="A422" s="4" t="s">
        <v>629</v>
      </c>
      <c r="B422" s="4" t="s">
        <v>279</v>
      </c>
      <c r="C422" s="4" t="s">
        <v>171</v>
      </c>
      <c r="D422" s="4" t="s">
        <v>123</v>
      </c>
      <c r="E422" s="4" t="s">
        <v>172</v>
      </c>
      <c r="F422" s="3">
        <v>42742</v>
      </c>
      <c r="G422" s="3">
        <v>42810</v>
      </c>
      <c r="H422">
        <v>1257</v>
      </c>
    </row>
    <row r="423" spans="1:8">
      <c r="A423" s="4" t="s">
        <v>630</v>
      </c>
      <c r="B423" s="4" t="s">
        <v>201</v>
      </c>
      <c r="C423" s="4" t="s">
        <v>171</v>
      </c>
      <c r="D423" s="4" t="s">
        <v>87</v>
      </c>
      <c r="E423" s="4" t="s">
        <v>172</v>
      </c>
      <c r="F423" s="3">
        <v>42742</v>
      </c>
      <c r="G423" s="3">
        <v>42819</v>
      </c>
      <c r="H423">
        <v>1135</v>
      </c>
    </row>
    <row r="424" spans="1:8">
      <c r="A424" s="4" t="s">
        <v>631</v>
      </c>
      <c r="B424" s="4" t="s">
        <v>181</v>
      </c>
      <c r="C424" s="4" t="s">
        <v>192</v>
      </c>
      <c r="D424" s="4" t="s">
        <v>76</v>
      </c>
      <c r="E424" s="4" t="s">
        <v>197</v>
      </c>
      <c r="F424" s="3">
        <v>42742</v>
      </c>
      <c r="G424" s="3">
        <v>42822</v>
      </c>
      <c r="H424">
        <v>0</v>
      </c>
    </row>
    <row r="425" spans="1:8">
      <c r="A425" s="4" t="s">
        <v>632</v>
      </c>
      <c r="B425" s="4" t="s">
        <v>181</v>
      </c>
      <c r="C425" s="4" t="s">
        <v>9011</v>
      </c>
      <c r="D425" s="4" t="s">
        <v>93</v>
      </c>
      <c r="E425" s="4" t="s">
        <v>172</v>
      </c>
      <c r="F425" s="3">
        <v>42742</v>
      </c>
      <c r="G425" s="3">
        <v>42808</v>
      </c>
      <c r="H425">
        <v>4313</v>
      </c>
    </row>
    <row r="426" spans="1:8">
      <c r="A426" s="4" t="s">
        <v>633</v>
      </c>
      <c r="B426" s="4" t="s">
        <v>183</v>
      </c>
      <c r="C426" s="4" t="s">
        <v>199</v>
      </c>
      <c r="D426" s="4" t="s">
        <v>45</v>
      </c>
      <c r="E426" s="4" t="s">
        <v>172</v>
      </c>
      <c r="F426" s="3">
        <v>42743</v>
      </c>
      <c r="G426" s="3">
        <v>42812</v>
      </c>
      <c r="H426">
        <v>5210</v>
      </c>
    </row>
    <row r="427" spans="1:8">
      <c r="A427" s="4" t="s">
        <v>634</v>
      </c>
      <c r="B427" s="4" t="s">
        <v>256</v>
      </c>
      <c r="C427" s="4" t="s">
        <v>177</v>
      </c>
      <c r="D427" s="4" t="s">
        <v>103</v>
      </c>
      <c r="E427" s="4" t="s">
        <v>172</v>
      </c>
      <c r="F427" s="3">
        <v>42743</v>
      </c>
      <c r="G427" s="3">
        <v>42821</v>
      </c>
      <c r="H427">
        <v>47</v>
      </c>
    </row>
    <row r="428" spans="1:8">
      <c r="A428" s="4" t="s">
        <v>635</v>
      </c>
      <c r="B428" s="4" t="s">
        <v>187</v>
      </c>
      <c r="C428" s="4" t="s">
        <v>192</v>
      </c>
      <c r="D428" s="4" t="s">
        <v>84</v>
      </c>
      <c r="E428" s="4" t="s">
        <v>172</v>
      </c>
      <c r="F428" s="3">
        <v>42743</v>
      </c>
      <c r="G428" s="3">
        <v>42816</v>
      </c>
      <c r="H428">
        <v>3220</v>
      </c>
    </row>
    <row r="429" spans="1:8">
      <c r="A429" s="4" t="s">
        <v>636</v>
      </c>
      <c r="B429" s="4" t="s">
        <v>205</v>
      </c>
      <c r="C429" s="4" t="s">
        <v>179</v>
      </c>
      <c r="D429" s="4" t="s">
        <v>78</v>
      </c>
      <c r="E429" s="4" t="s">
        <v>193</v>
      </c>
      <c r="F429" s="3">
        <v>42743</v>
      </c>
      <c r="G429" s="3"/>
    </row>
    <row r="430" spans="1:8">
      <c r="A430" s="4" t="s">
        <v>637</v>
      </c>
      <c r="B430" s="4" t="s">
        <v>226</v>
      </c>
      <c r="C430" s="4" t="s">
        <v>177</v>
      </c>
      <c r="D430" s="4" t="s">
        <v>52</v>
      </c>
      <c r="E430" s="4" t="s">
        <v>172</v>
      </c>
      <c r="F430" s="3">
        <v>42743</v>
      </c>
      <c r="G430" s="3">
        <v>42820</v>
      </c>
      <c r="H430">
        <v>47</v>
      </c>
    </row>
    <row r="431" spans="1:8">
      <c r="A431" s="4" t="s">
        <v>638</v>
      </c>
      <c r="B431" s="4" t="s">
        <v>216</v>
      </c>
      <c r="C431" s="4" t="s">
        <v>177</v>
      </c>
      <c r="D431" s="4" t="s">
        <v>104</v>
      </c>
      <c r="E431" s="4" t="s">
        <v>193</v>
      </c>
      <c r="F431" s="3">
        <v>42743</v>
      </c>
      <c r="G431" s="3"/>
    </row>
    <row r="432" spans="1:8">
      <c r="A432" s="4" t="s">
        <v>639</v>
      </c>
      <c r="B432" s="4" t="s">
        <v>216</v>
      </c>
      <c r="C432" s="4" t="s">
        <v>177</v>
      </c>
      <c r="D432" s="4" t="s">
        <v>125</v>
      </c>
      <c r="E432" s="4" t="s">
        <v>172</v>
      </c>
      <c r="F432" s="3">
        <v>42743</v>
      </c>
      <c r="G432" s="3">
        <v>42819</v>
      </c>
      <c r="H432">
        <v>63</v>
      </c>
    </row>
    <row r="433" spans="1:8">
      <c r="A433" s="4" t="s">
        <v>640</v>
      </c>
      <c r="B433" s="4" t="s">
        <v>183</v>
      </c>
      <c r="C433" s="4" t="s">
        <v>177</v>
      </c>
      <c r="D433" s="4" t="s">
        <v>27</v>
      </c>
      <c r="E433" s="4" t="s">
        <v>172</v>
      </c>
      <c r="F433" s="3">
        <v>42744</v>
      </c>
      <c r="G433" s="3">
        <v>42809</v>
      </c>
      <c r="H433">
        <v>56</v>
      </c>
    </row>
    <row r="434" spans="1:8">
      <c r="A434" s="4" t="s">
        <v>641</v>
      </c>
      <c r="B434" s="4" t="s">
        <v>183</v>
      </c>
      <c r="C434" s="4" t="s">
        <v>177</v>
      </c>
      <c r="D434" s="4" t="s">
        <v>104</v>
      </c>
      <c r="E434" s="4" t="s">
        <v>172</v>
      </c>
      <c r="F434" s="3">
        <v>42744</v>
      </c>
      <c r="G434" s="3">
        <v>42795</v>
      </c>
      <c r="H434">
        <v>65</v>
      </c>
    </row>
    <row r="435" spans="1:8">
      <c r="A435" s="4" t="s">
        <v>642</v>
      </c>
      <c r="B435" s="4" t="s">
        <v>261</v>
      </c>
      <c r="C435" s="4" t="s">
        <v>199</v>
      </c>
      <c r="D435" s="4" t="s">
        <v>50</v>
      </c>
      <c r="E435" s="4" t="s">
        <v>172</v>
      </c>
      <c r="F435" s="3">
        <v>42744</v>
      </c>
      <c r="G435" s="3">
        <v>42813</v>
      </c>
      <c r="H435">
        <v>5743</v>
      </c>
    </row>
    <row r="436" spans="1:8">
      <c r="A436" s="4" t="s">
        <v>643</v>
      </c>
      <c r="B436" s="4" t="s">
        <v>246</v>
      </c>
      <c r="C436" s="4" t="s">
        <v>177</v>
      </c>
      <c r="D436" s="4" t="s">
        <v>88</v>
      </c>
      <c r="E436" s="4" t="s">
        <v>172</v>
      </c>
      <c r="F436" s="3">
        <v>42744</v>
      </c>
      <c r="G436" s="3">
        <v>42797</v>
      </c>
      <c r="H436">
        <v>53</v>
      </c>
    </row>
    <row r="437" spans="1:8">
      <c r="A437" s="4" t="s">
        <v>644</v>
      </c>
      <c r="B437" s="4" t="s">
        <v>279</v>
      </c>
      <c r="C437" s="4" t="s">
        <v>199</v>
      </c>
      <c r="D437" s="4" t="s">
        <v>25</v>
      </c>
      <c r="E437" s="4" t="s">
        <v>172</v>
      </c>
      <c r="F437" s="3">
        <v>42744</v>
      </c>
      <c r="G437" s="3">
        <v>42824</v>
      </c>
      <c r="H437">
        <v>4974</v>
      </c>
    </row>
    <row r="438" spans="1:8">
      <c r="A438" s="4" t="s">
        <v>645</v>
      </c>
      <c r="B438" s="4" t="s">
        <v>263</v>
      </c>
      <c r="C438" s="4" t="s">
        <v>192</v>
      </c>
      <c r="D438" s="4" t="s">
        <v>95</v>
      </c>
      <c r="E438" s="4" t="s">
        <v>172</v>
      </c>
      <c r="F438" s="3">
        <v>42744</v>
      </c>
      <c r="G438" s="3">
        <v>42819</v>
      </c>
      <c r="H438">
        <v>3892</v>
      </c>
    </row>
    <row r="439" spans="1:8">
      <c r="A439" s="4" t="s">
        <v>646</v>
      </c>
      <c r="B439" s="4" t="s">
        <v>237</v>
      </c>
      <c r="C439" s="4" t="s">
        <v>9011</v>
      </c>
      <c r="D439" s="4" t="s">
        <v>25</v>
      </c>
      <c r="E439" s="4" t="s">
        <v>172</v>
      </c>
      <c r="F439" s="3">
        <v>42744</v>
      </c>
      <c r="G439" s="3">
        <v>42815</v>
      </c>
      <c r="H439">
        <v>3822</v>
      </c>
    </row>
    <row r="440" spans="1:8">
      <c r="A440" s="4" t="s">
        <v>647</v>
      </c>
      <c r="B440" s="4" t="s">
        <v>343</v>
      </c>
      <c r="C440" s="4" t="s">
        <v>179</v>
      </c>
      <c r="D440" s="4" t="s">
        <v>47</v>
      </c>
      <c r="E440" s="4" t="s">
        <v>172</v>
      </c>
      <c r="F440" s="3">
        <v>42744</v>
      </c>
      <c r="G440" s="3">
        <v>42796</v>
      </c>
      <c r="H440">
        <v>504</v>
      </c>
    </row>
    <row r="441" spans="1:8">
      <c r="A441" s="4" t="s">
        <v>648</v>
      </c>
      <c r="B441" s="4" t="s">
        <v>201</v>
      </c>
      <c r="C441" s="4" t="s">
        <v>177</v>
      </c>
      <c r="D441" s="4" t="s">
        <v>24</v>
      </c>
      <c r="E441" s="4" t="s">
        <v>193</v>
      </c>
      <c r="F441" s="3">
        <v>42744</v>
      </c>
      <c r="G441" s="3"/>
    </row>
    <row r="442" spans="1:8">
      <c r="A442" s="4" t="s">
        <v>649</v>
      </c>
      <c r="B442" s="4" t="s">
        <v>205</v>
      </c>
      <c r="C442" s="4" t="s">
        <v>192</v>
      </c>
      <c r="D442" s="4" t="s">
        <v>122</v>
      </c>
      <c r="E442" s="4" t="s">
        <v>172</v>
      </c>
      <c r="F442" s="3">
        <v>42744</v>
      </c>
      <c r="G442" s="3">
        <v>42823</v>
      </c>
      <c r="H442">
        <v>3145</v>
      </c>
    </row>
    <row r="443" spans="1:8">
      <c r="A443" s="4" t="s">
        <v>650</v>
      </c>
      <c r="B443" s="4" t="s">
        <v>185</v>
      </c>
      <c r="C443" s="4" t="s">
        <v>199</v>
      </c>
      <c r="D443" s="4" t="s">
        <v>24</v>
      </c>
      <c r="E443" s="4" t="s">
        <v>193</v>
      </c>
      <c r="F443" s="3">
        <v>42744</v>
      </c>
      <c r="G443" s="3"/>
    </row>
    <row r="444" spans="1:8">
      <c r="A444" s="4" t="s">
        <v>651</v>
      </c>
      <c r="B444" s="4" t="s">
        <v>185</v>
      </c>
      <c r="C444" s="4" t="s">
        <v>179</v>
      </c>
      <c r="D444" s="4" t="s">
        <v>59</v>
      </c>
      <c r="E444" s="4" t="s">
        <v>172</v>
      </c>
      <c r="F444" s="3">
        <v>42744</v>
      </c>
      <c r="G444" s="3">
        <v>42821</v>
      </c>
      <c r="H444">
        <v>564</v>
      </c>
    </row>
    <row r="445" spans="1:8">
      <c r="A445" s="4" t="s">
        <v>652</v>
      </c>
      <c r="B445" s="4" t="s">
        <v>181</v>
      </c>
      <c r="C445" s="4" t="s">
        <v>171</v>
      </c>
      <c r="D445" s="4" t="s">
        <v>53</v>
      </c>
      <c r="E445" s="4" t="s">
        <v>172</v>
      </c>
      <c r="F445" s="3">
        <v>42744</v>
      </c>
      <c r="G445" s="3">
        <v>42808</v>
      </c>
      <c r="H445">
        <v>1117</v>
      </c>
    </row>
    <row r="446" spans="1:8">
      <c r="A446" s="4" t="s">
        <v>653</v>
      </c>
      <c r="B446" s="4" t="s">
        <v>183</v>
      </c>
      <c r="C446" s="4" t="s">
        <v>177</v>
      </c>
      <c r="D446" s="4" t="s">
        <v>47</v>
      </c>
      <c r="E446" s="4" t="s">
        <v>172</v>
      </c>
      <c r="F446" s="3">
        <v>42745</v>
      </c>
      <c r="G446" s="3">
        <v>42820</v>
      </c>
      <c r="H446">
        <v>59</v>
      </c>
    </row>
    <row r="447" spans="1:8">
      <c r="A447" s="4" t="s">
        <v>654</v>
      </c>
      <c r="B447" s="4" t="s">
        <v>174</v>
      </c>
      <c r="C447" s="4" t="s">
        <v>177</v>
      </c>
      <c r="D447" s="4" t="s">
        <v>57</v>
      </c>
      <c r="E447" s="4" t="s">
        <v>172</v>
      </c>
      <c r="F447" s="3">
        <v>42745</v>
      </c>
      <c r="G447" s="3">
        <v>42822</v>
      </c>
      <c r="H447">
        <v>52</v>
      </c>
    </row>
    <row r="448" spans="1:8">
      <c r="A448" s="4" t="s">
        <v>655</v>
      </c>
      <c r="B448" s="4" t="s">
        <v>263</v>
      </c>
      <c r="C448" s="4" t="s">
        <v>9011</v>
      </c>
      <c r="D448" s="4" t="s">
        <v>82</v>
      </c>
      <c r="E448" s="4" t="s">
        <v>172</v>
      </c>
      <c r="F448" s="3">
        <v>42745</v>
      </c>
      <c r="G448" s="3">
        <v>42818</v>
      </c>
      <c r="H448">
        <v>4694</v>
      </c>
    </row>
    <row r="449" spans="1:8">
      <c r="A449" s="4" t="s">
        <v>656</v>
      </c>
      <c r="B449" s="4" t="s">
        <v>203</v>
      </c>
      <c r="C449" s="4" t="s">
        <v>199</v>
      </c>
      <c r="D449" s="4" t="s">
        <v>24</v>
      </c>
      <c r="E449" s="4" t="s">
        <v>193</v>
      </c>
      <c r="F449" s="3">
        <v>42745</v>
      </c>
      <c r="G449" s="3"/>
    </row>
    <row r="450" spans="1:8">
      <c r="A450" s="4" t="s">
        <v>657</v>
      </c>
      <c r="B450" s="4" t="s">
        <v>219</v>
      </c>
      <c r="C450" s="4" t="s">
        <v>9011</v>
      </c>
      <c r="D450" s="4" t="s">
        <v>98</v>
      </c>
      <c r="E450" s="4" t="s">
        <v>172</v>
      </c>
      <c r="F450" s="3">
        <v>42745</v>
      </c>
      <c r="G450" s="3">
        <v>42800</v>
      </c>
      <c r="H450">
        <v>5620</v>
      </c>
    </row>
    <row r="451" spans="1:8">
      <c r="A451" s="4" t="s">
        <v>658</v>
      </c>
      <c r="B451" s="4" t="s">
        <v>230</v>
      </c>
      <c r="C451" s="4" t="s">
        <v>171</v>
      </c>
      <c r="D451" s="4" t="s">
        <v>108</v>
      </c>
      <c r="E451" s="4" t="s">
        <v>172</v>
      </c>
      <c r="F451" s="3">
        <v>42745</v>
      </c>
      <c r="G451" s="3">
        <v>42802</v>
      </c>
      <c r="H451">
        <v>1095</v>
      </c>
    </row>
    <row r="452" spans="1:8">
      <c r="A452" s="4" t="s">
        <v>659</v>
      </c>
      <c r="B452" s="4" t="s">
        <v>256</v>
      </c>
      <c r="C452" s="4" t="s">
        <v>179</v>
      </c>
      <c r="D452" s="4" t="s">
        <v>43</v>
      </c>
      <c r="E452" s="4" t="s">
        <v>197</v>
      </c>
      <c r="F452" s="3">
        <v>42745</v>
      </c>
      <c r="G452" s="3">
        <v>42857</v>
      </c>
      <c r="H452">
        <v>0</v>
      </c>
    </row>
    <row r="453" spans="1:8">
      <c r="A453" s="4" t="s">
        <v>660</v>
      </c>
      <c r="B453" s="4" t="s">
        <v>256</v>
      </c>
      <c r="C453" s="4" t="s">
        <v>179</v>
      </c>
      <c r="D453" s="4" t="s">
        <v>103</v>
      </c>
      <c r="E453" s="4" t="s">
        <v>172</v>
      </c>
      <c r="F453" s="3">
        <v>42745</v>
      </c>
      <c r="G453" s="3">
        <v>42824</v>
      </c>
      <c r="H453">
        <v>489</v>
      </c>
    </row>
    <row r="454" spans="1:8">
      <c r="A454" s="4" t="s">
        <v>661</v>
      </c>
      <c r="B454" s="4" t="s">
        <v>187</v>
      </c>
      <c r="C454" s="4" t="s">
        <v>179</v>
      </c>
      <c r="D454" s="4" t="s">
        <v>24</v>
      </c>
      <c r="E454" s="4" t="s">
        <v>193</v>
      </c>
      <c r="F454" s="3">
        <v>42745</v>
      </c>
      <c r="G454" s="3"/>
    </row>
    <row r="455" spans="1:8">
      <c r="A455" s="4" t="s">
        <v>662</v>
      </c>
      <c r="B455" s="4" t="s">
        <v>187</v>
      </c>
      <c r="C455" s="4" t="s">
        <v>177</v>
      </c>
      <c r="D455" s="4" t="s">
        <v>29</v>
      </c>
      <c r="E455" s="4" t="s">
        <v>193</v>
      </c>
      <c r="F455" s="3">
        <v>42745</v>
      </c>
      <c r="G455" s="3"/>
    </row>
    <row r="456" spans="1:8">
      <c r="A456" s="4" t="s">
        <v>663</v>
      </c>
      <c r="B456" s="4" t="s">
        <v>187</v>
      </c>
      <c r="C456" s="4" t="s">
        <v>199</v>
      </c>
      <c r="D456" s="4" t="s">
        <v>62</v>
      </c>
      <c r="E456" s="4" t="s">
        <v>172</v>
      </c>
      <c r="F456" s="3">
        <v>42745</v>
      </c>
      <c r="G456" s="3">
        <v>42810</v>
      </c>
      <c r="H456">
        <v>5908</v>
      </c>
    </row>
    <row r="457" spans="1:8">
      <c r="A457" s="4" t="s">
        <v>664</v>
      </c>
      <c r="B457" s="4" t="s">
        <v>187</v>
      </c>
      <c r="C457" s="4" t="s">
        <v>192</v>
      </c>
      <c r="D457" s="4" t="s">
        <v>122</v>
      </c>
      <c r="E457" s="4" t="s">
        <v>172</v>
      </c>
      <c r="F457" s="3">
        <v>42745</v>
      </c>
      <c r="G457" s="3">
        <v>42805</v>
      </c>
      <c r="H457">
        <v>3820</v>
      </c>
    </row>
    <row r="458" spans="1:8">
      <c r="A458" s="4" t="s">
        <v>665</v>
      </c>
      <c r="B458" s="4" t="s">
        <v>201</v>
      </c>
      <c r="C458" s="4" t="s">
        <v>171</v>
      </c>
      <c r="D458" s="4" t="s">
        <v>76</v>
      </c>
      <c r="E458" s="4" t="s">
        <v>197</v>
      </c>
      <c r="F458" s="3">
        <v>42745</v>
      </c>
      <c r="G458" s="3">
        <v>42806</v>
      </c>
      <c r="H458">
        <v>0</v>
      </c>
    </row>
    <row r="459" spans="1:8">
      <c r="A459" s="4" t="s">
        <v>666</v>
      </c>
      <c r="B459" s="4" t="s">
        <v>185</v>
      </c>
      <c r="C459" s="4" t="s">
        <v>9011</v>
      </c>
      <c r="D459" s="4" t="s">
        <v>24</v>
      </c>
      <c r="E459" s="4" t="s">
        <v>193</v>
      </c>
      <c r="F459" s="3">
        <v>42745</v>
      </c>
      <c r="G459" s="3"/>
    </row>
    <row r="460" spans="1:8">
      <c r="A460" s="4" t="s">
        <v>667</v>
      </c>
      <c r="B460" s="4" t="s">
        <v>185</v>
      </c>
      <c r="C460" s="4" t="s">
        <v>179</v>
      </c>
      <c r="D460" s="4" t="s">
        <v>102</v>
      </c>
      <c r="E460" s="4" t="s">
        <v>172</v>
      </c>
      <c r="F460" s="3">
        <v>42745</v>
      </c>
      <c r="G460" s="3">
        <v>42814</v>
      </c>
      <c r="H460">
        <v>581</v>
      </c>
    </row>
    <row r="461" spans="1:8">
      <c r="A461" s="4" t="s">
        <v>668</v>
      </c>
      <c r="B461" s="4" t="s">
        <v>216</v>
      </c>
      <c r="C461" s="4" t="s">
        <v>199</v>
      </c>
      <c r="D461" s="4" t="s">
        <v>24</v>
      </c>
      <c r="E461" s="4" t="s">
        <v>193</v>
      </c>
      <c r="F461" s="3">
        <v>42745</v>
      </c>
      <c r="G461" s="3"/>
    </row>
    <row r="462" spans="1:8">
      <c r="A462" s="4" t="s">
        <v>669</v>
      </c>
      <c r="B462" s="4" t="s">
        <v>279</v>
      </c>
      <c r="C462" s="4" t="s">
        <v>9011</v>
      </c>
      <c r="D462" s="4" t="s">
        <v>90</v>
      </c>
      <c r="E462" s="4" t="s">
        <v>193</v>
      </c>
      <c r="F462" s="3">
        <v>42746</v>
      </c>
      <c r="G462" s="3"/>
    </row>
    <row r="463" spans="1:8">
      <c r="A463" s="4" t="s">
        <v>670</v>
      </c>
      <c r="B463" s="4" t="s">
        <v>279</v>
      </c>
      <c r="C463" s="4" t="s">
        <v>9011</v>
      </c>
      <c r="D463" s="4" t="s">
        <v>24</v>
      </c>
      <c r="E463" s="4" t="s">
        <v>193</v>
      </c>
      <c r="F463" s="3">
        <v>42746</v>
      </c>
      <c r="G463" s="3"/>
    </row>
    <row r="464" spans="1:8">
      <c r="A464" s="4" t="s">
        <v>671</v>
      </c>
      <c r="B464" s="4" t="s">
        <v>174</v>
      </c>
      <c r="C464" s="4" t="s">
        <v>199</v>
      </c>
      <c r="D464" s="4" t="s">
        <v>61</v>
      </c>
      <c r="E464" s="4" t="s">
        <v>197</v>
      </c>
      <c r="F464" s="3">
        <v>42746</v>
      </c>
      <c r="G464" s="3">
        <v>42804</v>
      </c>
      <c r="H464">
        <v>0</v>
      </c>
    </row>
    <row r="465" spans="1:8">
      <c r="A465" s="4" t="s">
        <v>672</v>
      </c>
      <c r="B465" s="4" t="s">
        <v>343</v>
      </c>
      <c r="C465" s="4" t="s">
        <v>179</v>
      </c>
      <c r="D465" s="4" t="s">
        <v>70</v>
      </c>
      <c r="E465" s="4" t="s">
        <v>172</v>
      </c>
      <c r="F465" s="3">
        <v>42746</v>
      </c>
      <c r="G465" s="3">
        <v>42822</v>
      </c>
      <c r="H465">
        <v>585</v>
      </c>
    </row>
    <row r="466" spans="1:8">
      <c r="A466" s="4" t="s">
        <v>673</v>
      </c>
      <c r="B466" s="4" t="s">
        <v>219</v>
      </c>
      <c r="C466" s="4" t="s">
        <v>171</v>
      </c>
      <c r="D466" s="4" t="s">
        <v>98</v>
      </c>
      <c r="E466" s="4" t="s">
        <v>193</v>
      </c>
      <c r="F466" s="3">
        <v>42746</v>
      </c>
      <c r="G466" s="3"/>
    </row>
    <row r="467" spans="1:8">
      <c r="A467" s="4" t="s">
        <v>674</v>
      </c>
      <c r="B467" s="4" t="s">
        <v>219</v>
      </c>
      <c r="C467" s="4" t="s">
        <v>179</v>
      </c>
      <c r="D467" s="4" t="s">
        <v>90</v>
      </c>
      <c r="E467" s="4" t="s">
        <v>172</v>
      </c>
      <c r="F467" s="3">
        <v>42746</v>
      </c>
      <c r="G467" s="3">
        <v>42861</v>
      </c>
      <c r="H467">
        <v>572</v>
      </c>
    </row>
    <row r="468" spans="1:8">
      <c r="A468" s="4" t="s">
        <v>675</v>
      </c>
      <c r="B468" s="4" t="s">
        <v>256</v>
      </c>
      <c r="C468" s="4" t="s">
        <v>192</v>
      </c>
      <c r="D468" s="4" t="s">
        <v>131</v>
      </c>
      <c r="E468" s="4" t="s">
        <v>172</v>
      </c>
      <c r="F468" s="3">
        <v>42746</v>
      </c>
      <c r="G468" s="3">
        <v>42806</v>
      </c>
      <c r="H468">
        <v>3669</v>
      </c>
    </row>
    <row r="469" spans="1:8">
      <c r="A469" s="4" t="s">
        <v>676</v>
      </c>
      <c r="B469" s="4" t="s">
        <v>187</v>
      </c>
      <c r="C469" s="4" t="s">
        <v>171</v>
      </c>
      <c r="D469" s="4" t="s">
        <v>62</v>
      </c>
      <c r="E469" s="4" t="s">
        <v>172</v>
      </c>
      <c r="F469" s="3">
        <v>42746</v>
      </c>
      <c r="G469" s="3">
        <v>42810</v>
      </c>
      <c r="H469">
        <v>1091</v>
      </c>
    </row>
    <row r="470" spans="1:8">
      <c r="A470" s="4" t="s">
        <v>677</v>
      </c>
      <c r="B470" s="4" t="s">
        <v>244</v>
      </c>
      <c r="C470" s="4" t="s">
        <v>171</v>
      </c>
      <c r="D470" s="4" t="s">
        <v>100</v>
      </c>
      <c r="E470" s="4" t="s">
        <v>197</v>
      </c>
      <c r="F470" s="3">
        <v>42746</v>
      </c>
      <c r="G470" s="3">
        <v>42825</v>
      </c>
      <c r="H470">
        <v>0</v>
      </c>
    </row>
    <row r="471" spans="1:8">
      <c r="A471" s="4" t="s">
        <v>678</v>
      </c>
      <c r="B471" s="4" t="s">
        <v>232</v>
      </c>
      <c r="C471" s="4" t="s">
        <v>9011</v>
      </c>
      <c r="D471" s="4" t="s">
        <v>50</v>
      </c>
      <c r="E471" s="4" t="s">
        <v>172</v>
      </c>
      <c r="F471" s="3">
        <v>42746</v>
      </c>
      <c r="G471" s="3">
        <v>42811</v>
      </c>
      <c r="H471">
        <v>4905</v>
      </c>
    </row>
    <row r="472" spans="1:8">
      <c r="A472" s="4" t="s">
        <v>679</v>
      </c>
      <c r="B472" s="4" t="s">
        <v>279</v>
      </c>
      <c r="C472" s="4" t="s">
        <v>179</v>
      </c>
      <c r="D472" s="4" t="s">
        <v>121</v>
      </c>
      <c r="E472" s="4" t="s">
        <v>172</v>
      </c>
      <c r="F472" s="3">
        <v>42747</v>
      </c>
      <c r="G472" s="3">
        <v>42804</v>
      </c>
      <c r="H472">
        <v>540</v>
      </c>
    </row>
    <row r="473" spans="1:8">
      <c r="A473" s="4" t="s">
        <v>680</v>
      </c>
      <c r="B473" s="4" t="s">
        <v>196</v>
      </c>
      <c r="C473" s="4" t="s">
        <v>177</v>
      </c>
      <c r="D473" s="4" t="s">
        <v>131</v>
      </c>
      <c r="E473" s="4" t="s">
        <v>172</v>
      </c>
      <c r="F473" s="3">
        <v>42747</v>
      </c>
      <c r="G473" s="3">
        <v>42814</v>
      </c>
      <c r="H473">
        <v>49</v>
      </c>
    </row>
    <row r="474" spans="1:8">
      <c r="A474" s="4" t="s">
        <v>681</v>
      </c>
      <c r="B474" s="4" t="s">
        <v>343</v>
      </c>
      <c r="C474" s="4" t="s">
        <v>179</v>
      </c>
      <c r="D474" s="4" t="s">
        <v>68</v>
      </c>
      <c r="E474" s="4" t="s">
        <v>172</v>
      </c>
      <c r="F474" s="3">
        <v>42747</v>
      </c>
      <c r="G474" s="3">
        <v>42872</v>
      </c>
      <c r="H474">
        <v>513</v>
      </c>
    </row>
    <row r="475" spans="1:8">
      <c r="A475" s="4" t="s">
        <v>682</v>
      </c>
      <c r="B475" s="4" t="s">
        <v>256</v>
      </c>
      <c r="C475" s="4" t="s">
        <v>177</v>
      </c>
      <c r="D475" s="4" t="s">
        <v>70</v>
      </c>
      <c r="E475" s="4" t="s">
        <v>172</v>
      </c>
      <c r="F475" s="3">
        <v>42747</v>
      </c>
      <c r="G475" s="3">
        <v>42824</v>
      </c>
      <c r="H475">
        <v>54</v>
      </c>
    </row>
    <row r="476" spans="1:8">
      <c r="A476" s="4" t="s">
        <v>683</v>
      </c>
      <c r="B476" s="4" t="s">
        <v>201</v>
      </c>
      <c r="C476" s="4" t="s">
        <v>171</v>
      </c>
      <c r="D476" s="4" t="s">
        <v>24</v>
      </c>
      <c r="E476" s="4" t="s">
        <v>193</v>
      </c>
      <c r="F476" s="3">
        <v>42747</v>
      </c>
      <c r="G476" s="3"/>
    </row>
    <row r="477" spans="1:8">
      <c r="A477" s="4" t="s">
        <v>684</v>
      </c>
      <c r="B477" s="4" t="s">
        <v>216</v>
      </c>
      <c r="C477" s="4" t="s">
        <v>179</v>
      </c>
      <c r="D477" s="4" t="s">
        <v>61</v>
      </c>
      <c r="E477" s="4" t="s">
        <v>193</v>
      </c>
      <c r="F477" s="3">
        <v>42747</v>
      </c>
      <c r="G477" s="3"/>
    </row>
    <row r="478" spans="1:8">
      <c r="A478" s="4" t="s">
        <v>685</v>
      </c>
      <c r="B478" s="4" t="s">
        <v>216</v>
      </c>
      <c r="C478" s="4" t="s">
        <v>177</v>
      </c>
      <c r="D478" s="4" t="s">
        <v>125</v>
      </c>
      <c r="E478" s="4" t="s">
        <v>172</v>
      </c>
      <c r="F478" s="3">
        <v>42747</v>
      </c>
      <c r="G478" s="3">
        <v>42817</v>
      </c>
      <c r="H478">
        <v>56</v>
      </c>
    </row>
    <row r="479" spans="1:8">
      <c r="A479" s="4" t="s">
        <v>686</v>
      </c>
      <c r="B479" s="4" t="s">
        <v>183</v>
      </c>
      <c r="C479" s="4" t="s">
        <v>177</v>
      </c>
      <c r="D479" s="4" t="s">
        <v>85</v>
      </c>
      <c r="E479" s="4" t="s">
        <v>172</v>
      </c>
      <c r="F479" s="3">
        <v>42748</v>
      </c>
      <c r="G479" s="3">
        <v>42810</v>
      </c>
      <c r="H479">
        <v>58</v>
      </c>
    </row>
    <row r="480" spans="1:8">
      <c r="A480" s="4" t="s">
        <v>687</v>
      </c>
      <c r="B480" s="4" t="s">
        <v>183</v>
      </c>
      <c r="C480" s="4" t="s">
        <v>177</v>
      </c>
      <c r="D480" s="4" t="s">
        <v>119</v>
      </c>
      <c r="E480" s="4" t="s">
        <v>172</v>
      </c>
      <c r="F480" s="3">
        <v>42748</v>
      </c>
      <c r="G480" s="3">
        <v>42821</v>
      </c>
      <c r="H480">
        <v>58</v>
      </c>
    </row>
    <row r="481" spans="1:8">
      <c r="A481" s="4" t="s">
        <v>688</v>
      </c>
      <c r="B481" s="4" t="s">
        <v>203</v>
      </c>
      <c r="C481" s="4" t="s">
        <v>192</v>
      </c>
      <c r="D481" s="4" t="s">
        <v>121</v>
      </c>
      <c r="E481" s="4" t="s">
        <v>193</v>
      </c>
      <c r="F481" s="3">
        <v>42748</v>
      </c>
      <c r="G481" s="3"/>
    </row>
    <row r="482" spans="1:8">
      <c r="A482" s="4" t="s">
        <v>689</v>
      </c>
      <c r="B482" s="4" t="s">
        <v>191</v>
      </c>
      <c r="C482" s="4" t="s">
        <v>9011</v>
      </c>
      <c r="D482" s="4" t="s">
        <v>80</v>
      </c>
      <c r="E482" s="4" t="s">
        <v>193</v>
      </c>
      <c r="F482" s="3">
        <v>42748</v>
      </c>
      <c r="G482" s="3"/>
    </row>
    <row r="483" spans="1:8">
      <c r="A483" s="4" t="s">
        <v>690</v>
      </c>
      <c r="B483" s="4" t="s">
        <v>219</v>
      </c>
      <c r="C483" s="4" t="s">
        <v>9011</v>
      </c>
      <c r="D483" s="4" t="s">
        <v>90</v>
      </c>
      <c r="E483" s="4" t="s">
        <v>172</v>
      </c>
      <c r="F483" s="3">
        <v>42748</v>
      </c>
      <c r="G483" s="3">
        <v>42815</v>
      </c>
      <c r="H483">
        <v>4453</v>
      </c>
    </row>
    <row r="484" spans="1:8">
      <c r="A484" s="4" t="s">
        <v>691</v>
      </c>
      <c r="B484" s="4" t="s">
        <v>230</v>
      </c>
      <c r="C484" s="4" t="s">
        <v>177</v>
      </c>
      <c r="D484" s="4" t="s">
        <v>98</v>
      </c>
      <c r="E484" s="4" t="s">
        <v>197</v>
      </c>
      <c r="F484" s="3">
        <v>42748</v>
      </c>
      <c r="G484" s="3">
        <v>42863</v>
      </c>
      <c r="H484">
        <v>0</v>
      </c>
    </row>
    <row r="485" spans="1:8">
      <c r="A485" s="4" t="s">
        <v>692</v>
      </c>
      <c r="B485" s="4" t="s">
        <v>230</v>
      </c>
      <c r="C485" s="4" t="s">
        <v>179</v>
      </c>
      <c r="D485" s="4" t="s">
        <v>90</v>
      </c>
      <c r="E485" s="4" t="s">
        <v>172</v>
      </c>
      <c r="F485" s="3">
        <v>42748</v>
      </c>
      <c r="G485" s="3">
        <v>42808</v>
      </c>
      <c r="H485">
        <v>619</v>
      </c>
    </row>
    <row r="486" spans="1:8">
      <c r="A486" s="4" t="s">
        <v>693</v>
      </c>
      <c r="B486" s="4" t="s">
        <v>201</v>
      </c>
      <c r="C486" s="4" t="s">
        <v>199</v>
      </c>
      <c r="D486" s="4" t="s">
        <v>122</v>
      </c>
      <c r="E486" s="4" t="s">
        <v>172</v>
      </c>
      <c r="F486" s="3">
        <v>42748</v>
      </c>
      <c r="G486" s="3">
        <v>42869</v>
      </c>
      <c r="H486">
        <v>5163</v>
      </c>
    </row>
    <row r="487" spans="1:8">
      <c r="A487" s="4" t="s">
        <v>694</v>
      </c>
      <c r="B487" s="4" t="s">
        <v>201</v>
      </c>
      <c r="C487" s="4" t="s">
        <v>9011</v>
      </c>
      <c r="D487" s="4" t="s">
        <v>72</v>
      </c>
      <c r="E487" s="4" t="s">
        <v>172</v>
      </c>
      <c r="F487" s="3">
        <v>42748</v>
      </c>
      <c r="G487" s="3">
        <v>42819</v>
      </c>
      <c r="H487">
        <v>4071</v>
      </c>
    </row>
    <row r="488" spans="1:8">
      <c r="A488" s="4" t="s">
        <v>695</v>
      </c>
      <c r="B488" s="4" t="s">
        <v>232</v>
      </c>
      <c r="C488" s="4" t="s">
        <v>177</v>
      </c>
      <c r="D488" s="4" t="s">
        <v>50</v>
      </c>
      <c r="E488" s="4" t="s">
        <v>172</v>
      </c>
      <c r="F488" s="3">
        <v>42748</v>
      </c>
      <c r="G488" s="3">
        <v>42863</v>
      </c>
      <c r="H488">
        <v>56</v>
      </c>
    </row>
    <row r="489" spans="1:8">
      <c r="A489" s="4" t="s">
        <v>696</v>
      </c>
      <c r="B489" s="4" t="s">
        <v>185</v>
      </c>
      <c r="C489" s="4" t="s">
        <v>177</v>
      </c>
      <c r="D489" s="4" t="s">
        <v>24</v>
      </c>
      <c r="E489" s="4" t="s">
        <v>193</v>
      </c>
      <c r="F489" s="3">
        <v>42748</v>
      </c>
      <c r="G489" s="3"/>
    </row>
    <row r="490" spans="1:8">
      <c r="A490" s="4" t="s">
        <v>697</v>
      </c>
      <c r="B490" s="4" t="s">
        <v>216</v>
      </c>
      <c r="C490" s="4" t="s">
        <v>192</v>
      </c>
      <c r="D490" s="4" t="s">
        <v>113</v>
      </c>
      <c r="E490" s="4" t="s">
        <v>197</v>
      </c>
      <c r="F490" s="3">
        <v>42748</v>
      </c>
      <c r="G490" s="3">
        <v>42825</v>
      </c>
      <c r="H490">
        <v>0</v>
      </c>
    </row>
    <row r="491" spans="1:8">
      <c r="A491" s="4" t="s">
        <v>698</v>
      </c>
      <c r="B491" s="4" t="s">
        <v>263</v>
      </c>
      <c r="C491" s="4" t="s">
        <v>9011</v>
      </c>
      <c r="D491" s="4" t="s">
        <v>130</v>
      </c>
      <c r="E491" s="4" t="s">
        <v>172</v>
      </c>
      <c r="F491" s="3">
        <v>42749</v>
      </c>
      <c r="G491" s="3">
        <v>42823</v>
      </c>
      <c r="H491">
        <v>4375</v>
      </c>
    </row>
    <row r="492" spans="1:8">
      <c r="A492" s="4" t="s">
        <v>699</v>
      </c>
      <c r="B492" s="4" t="s">
        <v>191</v>
      </c>
      <c r="C492" s="4" t="s">
        <v>192</v>
      </c>
      <c r="D492" s="4" t="s">
        <v>41</v>
      </c>
      <c r="E492" s="4" t="s">
        <v>193</v>
      </c>
      <c r="F492" s="3">
        <v>42749</v>
      </c>
      <c r="G492" s="3"/>
    </row>
    <row r="493" spans="1:8">
      <c r="A493" s="4" t="s">
        <v>700</v>
      </c>
      <c r="B493" s="4" t="s">
        <v>219</v>
      </c>
      <c r="C493" s="4" t="s">
        <v>179</v>
      </c>
      <c r="D493" s="4" t="s">
        <v>62</v>
      </c>
      <c r="E493" s="4" t="s">
        <v>172</v>
      </c>
      <c r="F493" s="3">
        <v>42749</v>
      </c>
      <c r="G493" s="3">
        <v>42822</v>
      </c>
      <c r="H493">
        <v>610</v>
      </c>
    </row>
    <row r="494" spans="1:8">
      <c r="A494" s="4" t="s">
        <v>701</v>
      </c>
      <c r="B494" s="4" t="s">
        <v>185</v>
      </c>
      <c r="C494" s="4" t="s">
        <v>179</v>
      </c>
      <c r="D494" s="4" t="s">
        <v>106</v>
      </c>
      <c r="E494" s="4" t="s">
        <v>193</v>
      </c>
      <c r="F494" s="3">
        <v>42749</v>
      </c>
      <c r="G494" s="3"/>
    </row>
    <row r="495" spans="1:8">
      <c r="A495" s="4" t="s">
        <v>702</v>
      </c>
      <c r="B495" s="4" t="s">
        <v>185</v>
      </c>
      <c r="C495" s="4" t="s">
        <v>192</v>
      </c>
      <c r="D495" s="4" t="s">
        <v>75</v>
      </c>
      <c r="E495" s="4" t="s">
        <v>197</v>
      </c>
      <c r="F495" s="3">
        <v>42749</v>
      </c>
      <c r="G495" s="3">
        <v>42860</v>
      </c>
      <c r="H495">
        <v>0</v>
      </c>
    </row>
    <row r="496" spans="1:8">
      <c r="A496" s="4" t="s">
        <v>703</v>
      </c>
      <c r="B496" s="4" t="s">
        <v>185</v>
      </c>
      <c r="C496" s="4" t="s">
        <v>9011</v>
      </c>
      <c r="D496" s="4" t="s">
        <v>122</v>
      </c>
      <c r="E496" s="4" t="s">
        <v>172</v>
      </c>
      <c r="F496" s="3">
        <v>42749</v>
      </c>
      <c r="G496" s="3">
        <v>42811</v>
      </c>
      <c r="H496">
        <v>4554</v>
      </c>
    </row>
    <row r="497" spans="1:8">
      <c r="A497" s="4" t="s">
        <v>704</v>
      </c>
      <c r="B497" s="4" t="s">
        <v>235</v>
      </c>
      <c r="C497" s="4" t="s">
        <v>192</v>
      </c>
      <c r="D497" s="4" t="s">
        <v>84</v>
      </c>
      <c r="E497" s="4" t="s">
        <v>172</v>
      </c>
      <c r="F497" s="3">
        <v>42749</v>
      </c>
      <c r="G497" s="3">
        <v>42873</v>
      </c>
      <c r="H497">
        <v>2880</v>
      </c>
    </row>
    <row r="498" spans="1:8">
      <c r="A498" s="4" t="s">
        <v>705</v>
      </c>
      <c r="B498" s="4" t="s">
        <v>279</v>
      </c>
      <c r="C498" s="4" t="s">
        <v>199</v>
      </c>
      <c r="D498" s="4" t="s">
        <v>129</v>
      </c>
      <c r="E498" s="4" t="s">
        <v>193</v>
      </c>
      <c r="F498" s="3">
        <v>42750</v>
      </c>
      <c r="G498" s="3"/>
    </row>
    <row r="499" spans="1:8">
      <c r="A499" s="4" t="s">
        <v>706</v>
      </c>
      <c r="B499" s="4" t="s">
        <v>279</v>
      </c>
      <c r="C499" s="4" t="s">
        <v>9011</v>
      </c>
      <c r="D499" s="4" t="s">
        <v>47</v>
      </c>
      <c r="E499" s="4" t="s">
        <v>193</v>
      </c>
      <c r="F499" s="3">
        <v>42750</v>
      </c>
      <c r="G499" s="3"/>
    </row>
    <row r="500" spans="1:8">
      <c r="A500" s="4" t="s">
        <v>707</v>
      </c>
      <c r="B500" s="4" t="s">
        <v>279</v>
      </c>
      <c r="C500" s="4" t="s">
        <v>171</v>
      </c>
      <c r="D500" s="4" t="s">
        <v>78</v>
      </c>
      <c r="E500" s="4" t="s">
        <v>197</v>
      </c>
      <c r="F500" s="3">
        <v>42750</v>
      </c>
      <c r="G500" s="3">
        <v>42857</v>
      </c>
      <c r="H500">
        <v>0</v>
      </c>
    </row>
    <row r="501" spans="1:8">
      <c r="A501" s="4" t="s">
        <v>708</v>
      </c>
      <c r="B501" s="4" t="s">
        <v>212</v>
      </c>
      <c r="C501" s="4" t="s">
        <v>177</v>
      </c>
      <c r="D501" s="4" t="s">
        <v>88</v>
      </c>
      <c r="E501" s="4" t="s">
        <v>193</v>
      </c>
      <c r="F501" s="3">
        <v>42750</v>
      </c>
      <c r="G501" s="3"/>
    </row>
    <row r="502" spans="1:8">
      <c r="A502" s="4" t="s">
        <v>709</v>
      </c>
      <c r="B502" s="4" t="s">
        <v>187</v>
      </c>
      <c r="C502" s="4" t="s">
        <v>177</v>
      </c>
      <c r="D502" s="4" t="s">
        <v>105</v>
      </c>
      <c r="E502" s="4" t="s">
        <v>172</v>
      </c>
      <c r="F502" s="3">
        <v>42750</v>
      </c>
      <c r="G502" s="3">
        <v>42873</v>
      </c>
      <c r="H502">
        <v>60</v>
      </c>
    </row>
    <row r="503" spans="1:8">
      <c r="A503" s="4" t="s">
        <v>710</v>
      </c>
      <c r="B503" s="4" t="s">
        <v>201</v>
      </c>
      <c r="C503" s="4" t="s">
        <v>179</v>
      </c>
      <c r="D503" s="4" t="s">
        <v>42</v>
      </c>
      <c r="E503" s="4" t="s">
        <v>172</v>
      </c>
      <c r="F503" s="3">
        <v>42750</v>
      </c>
      <c r="G503" s="3">
        <v>42815</v>
      </c>
      <c r="H503">
        <v>688</v>
      </c>
    </row>
    <row r="504" spans="1:8">
      <c r="A504" s="4" t="s">
        <v>711</v>
      </c>
      <c r="B504" s="4" t="s">
        <v>201</v>
      </c>
      <c r="C504" s="4" t="s">
        <v>199</v>
      </c>
      <c r="D504" s="4" t="s">
        <v>71</v>
      </c>
      <c r="E504" s="4" t="s">
        <v>172</v>
      </c>
      <c r="F504" s="3">
        <v>42750</v>
      </c>
      <c r="G504" s="3">
        <v>42816</v>
      </c>
      <c r="H504">
        <v>6142</v>
      </c>
    </row>
    <row r="505" spans="1:8">
      <c r="A505" s="4" t="s">
        <v>712</v>
      </c>
      <c r="B505" s="4" t="s">
        <v>201</v>
      </c>
      <c r="C505" s="4" t="s">
        <v>9011</v>
      </c>
      <c r="D505" s="4" t="s">
        <v>72</v>
      </c>
      <c r="E505" s="4" t="s">
        <v>172</v>
      </c>
      <c r="F505" s="3">
        <v>42750</v>
      </c>
      <c r="G505" s="3">
        <v>42825</v>
      </c>
      <c r="H505">
        <v>4939</v>
      </c>
    </row>
    <row r="506" spans="1:8">
      <c r="A506" s="4" t="s">
        <v>713</v>
      </c>
      <c r="B506" s="4" t="s">
        <v>189</v>
      </c>
      <c r="C506" s="4" t="s">
        <v>199</v>
      </c>
      <c r="D506" s="4" t="s">
        <v>92</v>
      </c>
      <c r="E506" s="4" t="s">
        <v>172</v>
      </c>
      <c r="F506" s="3">
        <v>42750</v>
      </c>
      <c r="G506" s="3">
        <v>42870</v>
      </c>
      <c r="H506">
        <v>6270</v>
      </c>
    </row>
    <row r="507" spans="1:8">
      <c r="A507" s="4" t="s">
        <v>714</v>
      </c>
      <c r="B507" s="4" t="s">
        <v>185</v>
      </c>
      <c r="C507" s="4" t="s">
        <v>179</v>
      </c>
      <c r="D507" s="4" t="s">
        <v>24</v>
      </c>
      <c r="E507" s="4" t="s">
        <v>193</v>
      </c>
      <c r="F507" s="3">
        <v>42750</v>
      </c>
      <c r="G507" s="3"/>
    </row>
    <row r="508" spans="1:8">
      <c r="A508" s="4" t="s">
        <v>715</v>
      </c>
      <c r="B508" s="4" t="s">
        <v>235</v>
      </c>
      <c r="C508" s="4" t="s">
        <v>192</v>
      </c>
      <c r="D508" s="4" t="s">
        <v>21</v>
      </c>
      <c r="E508" s="4" t="s">
        <v>172</v>
      </c>
      <c r="F508" s="3">
        <v>42750</v>
      </c>
      <c r="G508" s="3">
        <v>42823</v>
      </c>
      <c r="H508">
        <v>3833</v>
      </c>
    </row>
    <row r="509" spans="1:8">
      <c r="A509" s="4" t="s">
        <v>716</v>
      </c>
      <c r="B509" s="4" t="s">
        <v>210</v>
      </c>
      <c r="C509" s="4" t="s">
        <v>171</v>
      </c>
      <c r="D509" s="4" t="s">
        <v>35</v>
      </c>
      <c r="E509" s="4" t="s">
        <v>197</v>
      </c>
      <c r="F509" s="3">
        <v>42751</v>
      </c>
      <c r="G509" s="3">
        <v>42822</v>
      </c>
      <c r="H509">
        <v>0</v>
      </c>
    </row>
    <row r="510" spans="1:8">
      <c r="A510" s="4" t="s">
        <v>717</v>
      </c>
      <c r="B510" s="4" t="s">
        <v>219</v>
      </c>
      <c r="C510" s="4" t="s">
        <v>199</v>
      </c>
      <c r="D510" s="4" t="s">
        <v>21</v>
      </c>
      <c r="E510" s="4" t="s">
        <v>193</v>
      </c>
      <c r="F510" s="3">
        <v>42751</v>
      </c>
      <c r="G510" s="3"/>
    </row>
    <row r="511" spans="1:8">
      <c r="A511" s="4" t="s">
        <v>718</v>
      </c>
      <c r="B511" s="4" t="s">
        <v>201</v>
      </c>
      <c r="C511" s="4" t="s">
        <v>177</v>
      </c>
      <c r="D511" s="4" t="s">
        <v>24</v>
      </c>
      <c r="E511" s="4" t="s">
        <v>193</v>
      </c>
      <c r="F511" s="3">
        <v>42751</v>
      </c>
      <c r="G511" s="3"/>
    </row>
    <row r="512" spans="1:8">
      <c r="A512" s="4" t="s">
        <v>719</v>
      </c>
      <c r="B512" s="4" t="s">
        <v>170</v>
      </c>
      <c r="C512" s="4" t="s">
        <v>177</v>
      </c>
      <c r="D512" s="4" t="s">
        <v>76</v>
      </c>
      <c r="E512" s="4" t="s">
        <v>172</v>
      </c>
      <c r="F512" s="3">
        <v>42751</v>
      </c>
      <c r="G512" s="3">
        <v>42888</v>
      </c>
      <c r="H512">
        <v>57</v>
      </c>
    </row>
    <row r="513" spans="1:8">
      <c r="A513" s="4" t="s">
        <v>720</v>
      </c>
      <c r="B513" s="4" t="s">
        <v>208</v>
      </c>
      <c r="C513" s="4" t="s">
        <v>177</v>
      </c>
      <c r="D513" s="4" t="s">
        <v>37</v>
      </c>
      <c r="E513" s="4" t="s">
        <v>172</v>
      </c>
      <c r="F513" s="3">
        <v>42751</v>
      </c>
      <c r="G513" s="3">
        <v>42811</v>
      </c>
      <c r="H513">
        <v>47</v>
      </c>
    </row>
    <row r="514" spans="1:8">
      <c r="A514" s="4" t="s">
        <v>721</v>
      </c>
      <c r="B514" s="4" t="s">
        <v>216</v>
      </c>
      <c r="C514" s="4" t="s">
        <v>177</v>
      </c>
      <c r="D514" s="4" t="s">
        <v>52</v>
      </c>
      <c r="E514" s="4" t="s">
        <v>197</v>
      </c>
      <c r="F514" s="3">
        <v>42751</v>
      </c>
      <c r="G514" s="3">
        <v>42807</v>
      </c>
      <c r="H514">
        <v>0</v>
      </c>
    </row>
    <row r="515" spans="1:8">
      <c r="A515" s="4" t="s">
        <v>722</v>
      </c>
      <c r="B515" s="4" t="s">
        <v>210</v>
      </c>
      <c r="C515" s="4" t="s">
        <v>192</v>
      </c>
      <c r="D515" s="4" t="s">
        <v>99</v>
      </c>
      <c r="E515" s="4" t="s">
        <v>197</v>
      </c>
      <c r="F515" s="3">
        <v>42752</v>
      </c>
      <c r="G515" s="3">
        <v>42813</v>
      </c>
      <c r="H515">
        <v>0</v>
      </c>
    </row>
    <row r="516" spans="1:8">
      <c r="A516" s="4" t="s">
        <v>723</v>
      </c>
      <c r="B516" s="4" t="s">
        <v>196</v>
      </c>
      <c r="C516" s="4" t="s">
        <v>177</v>
      </c>
      <c r="D516" s="4" t="s">
        <v>47</v>
      </c>
      <c r="E516" s="4" t="s">
        <v>172</v>
      </c>
      <c r="F516" s="3">
        <v>42752</v>
      </c>
      <c r="G516" s="3">
        <v>42859</v>
      </c>
      <c r="H516">
        <v>57</v>
      </c>
    </row>
    <row r="517" spans="1:8">
      <c r="A517" s="4" t="s">
        <v>724</v>
      </c>
      <c r="B517" s="4" t="s">
        <v>191</v>
      </c>
      <c r="C517" s="4" t="s">
        <v>171</v>
      </c>
      <c r="D517" s="4" t="s">
        <v>92</v>
      </c>
      <c r="E517" s="4" t="s">
        <v>193</v>
      </c>
      <c r="F517" s="3">
        <v>42752</v>
      </c>
      <c r="G517" s="3"/>
    </row>
    <row r="518" spans="1:8">
      <c r="A518" s="4" t="s">
        <v>725</v>
      </c>
      <c r="B518" s="4" t="s">
        <v>343</v>
      </c>
      <c r="C518" s="4" t="s">
        <v>192</v>
      </c>
      <c r="D518" s="4" t="s">
        <v>66</v>
      </c>
      <c r="E518" s="4" t="s">
        <v>172</v>
      </c>
      <c r="F518" s="3">
        <v>42752</v>
      </c>
      <c r="G518" s="3">
        <v>42808</v>
      </c>
      <c r="H518">
        <v>3257</v>
      </c>
    </row>
    <row r="519" spans="1:8">
      <c r="A519" s="4" t="s">
        <v>726</v>
      </c>
      <c r="B519" s="4" t="s">
        <v>219</v>
      </c>
      <c r="C519" s="4" t="s">
        <v>179</v>
      </c>
      <c r="D519" s="4" t="s">
        <v>115</v>
      </c>
      <c r="E519" s="4" t="s">
        <v>172</v>
      </c>
      <c r="F519" s="3">
        <v>42752</v>
      </c>
      <c r="G519" s="3">
        <v>42863</v>
      </c>
      <c r="H519">
        <v>511</v>
      </c>
    </row>
    <row r="520" spans="1:8">
      <c r="A520" s="4" t="s">
        <v>727</v>
      </c>
      <c r="B520" s="4" t="s">
        <v>219</v>
      </c>
      <c r="C520" s="4" t="s">
        <v>179</v>
      </c>
      <c r="D520" s="4" t="s">
        <v>124</v>
      </c>
      <c r="E520" s="4" t="s">
        <v>172</v>
      </c>
      <c r="F520" s="3">
        <v>42752</v>
      </c>
      <c r="G520" s="3">
        <v>42808</v>
      </c>
      <c r="H520">
        <v>607</v>
      </c>
    </row>
    <row r="521" spans="1:8">
      <c r="A521" s="4" t="s">
        <v>728</v>
      </c>
      <c r="B521" s="4" t="s">
        <v>187</v>
      </c>
      <c r="C521" s="4" t="s">
        <v>199</v>
      </c>
      <c r="D521" s="4" t="s">
        <v>38</v>
      </c>
      <c r="E521" s="4" t="s">
        <v>172</v>
      </c>
      <c r="F521" s="3">
        <v>42752</v>
      </c>
      <c r="G521" s="3">
        <v>42823</v>
      </c>
      <c r="H521">
        <v>5120</v>
      </c>
    </row>
    <row r="522" spans="1:8">
      <c r="A522" s="4" t="s">
        <v>729</v>
      </c>
      <c r="B522" s="4" t="s">
        <v>189</v>
      </c>
      <c r="C522" s="4" t="s">
        <v>171</v>
      </c>
      <c r="D522" s="4" t="s">
        <v>76</v>
      </c>
      <c r="E522" s="4" t="s">
        <v>172</v>
      </c>
      <c r="F522" s="3">
        <v>42752</v>
      </c>
      <c r="G522" s="3">
        <v>42817</v>
      </c>
      <c r="H522">
        <v>1343</v>
      </c>
    </row>
    <row r="523" spans="1:8">
      <c r="A523" s="4" t="s">
        <v>730</v>
      </c>
      <c r="B523" s="4" t="s">
        <v>189</v>
      </c>
      <c r="C523" s="4" t="s">
        <v>177</v>
      </c>
      <c r="D523" s="4" t="s">
        <v>104</v>
      </c>
      <c r="E523" s="4" t="s">
        <v>172</v>
      </c>
      <c r="F523" s="3">
        <v>42752</v>
      </c>
      <c r="G523" s="3">
        <v>42869</v>
      </c>
      <c r="H523">
        <v>55</v>
      </c>
    </row>
    <row r="524" spans="1:8">
      <c r="A524" s="4" t="s">
        <v>731</v>
      </c>
      <c r="B524" s="4" t="s">
        <v>185</v>
      </c>
      <c r="C524" s="4" t="s">
        <v>177</v>
      </c>
      <c r="D524" s="4" t="s">
        <v>54</v>
      </c>
      <c r="E524" s="4" t="s">
        <v>172</v>
      </c>
      <c r="F524" s="3">
        <v>42752</v>
      </c>
      <c r="G524" s="3">
        <v>42824</v>
      </c>
      <c r="H524">
        <v>49</v>
      </c>
    </row>
    <row r="525" spans="1:8">
      <c r="A525" s="4" t="s">
        <v>732</v>
      </c>
      <c r="B525" s="4" t="s">
        <v>261</v>
      </c>
      <c r="C525" s="4" t="s">
        <v>179</v>
      </c>
      <c r="D525" s="4" t="s">
        <v>117</v>
      </c>
      <c r="E525" s="4" t="s">
        <v>197</v>
      </c>
      <c r="F525" s="3">
        <v>42753</v>
      </c>
      <c r="G525" s="3">
        <v>42823</v>
      </c>
      <c r="H525">
        <v>0</v>
      </c>
    </row>
    <row r="526" spans="1:8">
      <c r="A526" s="4" t="s">
        <v>733</v>
      </c>
      <c r="B526" s="4" t="s">
        <v>210</v>
      </c>
      <c r="C526" s="4" t="s">
        <v>199</v>
      </c>
      <c r="D526" s="4" t="s">
        <v>24</v>
      </c>
      <c r="E526" s="4" t="s">
        <v>193</v>
      </c>
      <c r="F526" s="3">
        <v>42753</v>
      </c>
      <c r="G526" s="3"/>
    </row>
    <row r="527" spans="1:8">
      <c r="A527" s="4" t="s">
        <v>734</v>
      </c>
      <c r="B527" s="4" t="s">
        <v>237</v>
      </c>
      <c r="C527" s="4" t="s">
        <v>9011</v>
      </c>
      <c r="D527" s="4" t="s">
        <v>130</v>
      </c>
      <c r="E527" s="4" t="s">
        <v>172</v>
      </c>
      <c r="F527" s="3">
        <v>42753</v>
      </c>
      <c r="G527" s="3">
        <v>42890</v>
      </c>
      <c r="H527">
        <v>4426</v>
      </c>
    </row>
    <row r="528" spans="1:8">
      <c r="A528" s="4" t="s">
        <v>735</v>
      </c>
      <c r="B528" s="4" t="s">
        <v>191</v>
      </c>
      <c r="C528" s="4" t="s">
        <v>199</v>
      </c>
      <c r="D528" s="4" t="s">
        <v>74</v>
      </c>
      <c r="E528" s="4" t="s">
        <v>172</v>
      </c>
      <c r="F528" s="3">
        <v>42753</v>
      </c>
      <c r="G528" s="3">
        <v>42858</v>
      </c>
      <c r="H528">
        <v>5264</v>
      </c>
    </row>
    <row r="529" spans="1:8">
      <c r="A529" s="4" t="s">
        <v>736</v>
      </c>
      <c r="B529" s="4" t="s">
        <v>343</v>
      </c>
      <c r="C529" s="4" t="s">
        <v>9011</v>
      </c>
      <c r="D529" s="4" t="s">
        <v>43</v>
      </c>
      <c r="E529" s="4" t="s">
        <v>197</v>
      </c>
      <c r="F529" s="3">
        <v>42753</v>
      </c>
      <c r="G529" s="3">
        <v>42875</v>
      </c>
      <c r="H529">
        <v>0</v>
      </c>
    </row>
    <row r="530" spans="1:8">
      <c r="A530" s="4" t="s">
        <v>737</v>
      </c>
      <c r="B530" s="4" t="s">
        <v>230</v>
      </c>
      <c r="C530" s="4" t="s">
        <v>9011</v>
      </c>
      <c r="D530" s="4" t="s">
        <v>24</v>
      </c>
      <c r="E530" s="4" t="s">
        <v>193</v>
      </c>
      <c r="F530" s="3">
        <v>42753</v>
      </c>
      <c r="G530" s="3"/>
    </row>
    <row r="531" spans="1:8">
      <c r="A531" s="4" t="s">
        <v>738</v>
      </c>
      <c r="B531" s="4" t="s">
        <v>170</v>
      </c>
      <c r="C531" s="4" t="s">
        <v>177</v>
      </c>
      <c r="D531" s="4" t="s">
        <v>51</v>
      </c>
      <c r="E531" s="4" t="s">
        <v>172</v>
      </c>
      <c r="F531" s="3">
        <v>42753</v>
      </c>
      <c r="G531" s="3">
        <v>42823</v>
      </c>
      <c r="H531">
        <v>59</v>
      </c>
    </row>
    <row r="532" spans="1:8">
      <c r="A532" s="4" t="s">
        <v>739</v>
      </c>
      <c r="B532" s="4" t="s">
        <v>237</v>
      </c>
      <c r="C532" s="4" t="s">
        <v>179</v>
      </c>
      <c r="D532" s="4" t="s">
        <v>96</v>
      </c>
      <c r="E532" s="4" t="s">
        <v>172</v>
      </c>
      <c r="F532" s="3">
        <v>42754</v>
      </c>
      <c r="G532" s="3">
        <v>42824</v>
      </c>
      <c r="H532">
        <v>617</v>
      </c>
    </row>
    <row r="533" spans="1:8">
      <c r="A533" s="4" t="s">
        <v>740</v>
      </c>
      <c r="B533" s="4" t="s">
        <v>196</v>
      </c>
      <c r="C533" s="4" t="s">
        <v>179</v>
      </c>
      <c r="D533" s="4" t="s">
        <v>41</v>
      </c>
      <c r="E533" s="4" t="s">
        <v>172</v>
      </c>
      <c r="F533" s="3">
        <v>42754</v>
      </c>
      <c r="G533" s="3">
        <v>42890</v>
      </c>
      <c r="H533">
        <v>565</v>
      </c>
    </row>
    <row r="534" spans="1:8">
      <c r="A534" s="4" t="s">
        <v>741</v>
      </c>
      <c r="B534" s="4" t="s">
        <v>191</v>
      </c>
      <c r="C534" s="4" t="s">
        <v>179</v>
      </c>
      <c r="D534" s="4" t="s">
        <v>56</v>
      </c>
      <c r="E534" s="4" t="s">
        <v>172</v>
      </c>
      <c r="F534" s="3">
        <v>42754</v>
      </c>
      <c r="G534" s="3">
        <v>42795</v>
      </c>
      <c r="H534">
        <v>511</v>
      </c>
    </row>
    <row r="535" spans="1:8">
      <c r="A535" s="4" t="s">
        <v>742</v>
      </c>
      <c r="B535" s="4" t="s">
        <v>219</v>
      </c>
      <c r="C535" s="4" t="s">
        <v>171</v>
      </c>
      <c r="D535" s="4" t="s">
        <v>102</v>
      </c>
      <c r="E535" s="4" t="s">
        <v>197</v>
      </c>
      <c r="F535" s="3">
        <v>42754</v>
      </c>
      <c r="G535" s="3">
        <v>42863</v>
      </c>
      <c r="H535">
        <v>0</v>
      </c>
    </row>
    <row r="536" spans="1:8">
      <c r="A536" s="4" t="s">
        <v>743</v>
      </c>
      <c r="B536" s="4" t="s">
        <v>230</v>
      </c>
      <c r="C536" s="4" t="s">
        <v>177</v>
      </c>
      <c r="D536" s="4" t="s">
        <v>54</v>
      </c>
      <c r="E536" s="4" t="s">
        <v>172</v>
      </c>
      <c r="F536" s="3">
        <v>42754</v>
      </c>
      <c r="G536" s="3">
        <v>42824</v>
      </c>
      <c r="H536">
        <v>60</v>
      </c>
    </row>
    <row r="537" spans="1:8">
      <c r="A537" s="4" t="s">
        <v>744</v>
      </c>
      <c r="B537" s="4" t="s">
        <v>230</v>
      </c>
      <c r="C537" s="4" t="s">
        <v>192</v>
      </c>
      <c r="D537" s="4" t="s">
        <v>97</v>
      </c>
      <c r="E537" s="4" t="s">
        <v>172</v>
      </c>
      <c r="F537" s="3">
        <v>42754</v>
      </c>
      <c r="G537" s="3">
        <v>42823</v>
      </c>
      <c r="H537">
        <v>3407</v>
      </c>
    </row>
    <row r="538" spans="1:8">
      <c r="A538" s="4" t="s">
        <v>745</v>
      </c>
      <c r="B538" s="4" t="s">
        <v>230</v>
      </c>
      <c r="C538" s="4" t="s">
        <v>192</v>
      </c>
      <c r="D538" s="4" t="s">
        <v>122</v>
      </c>
      <c r="E538" s="4" t="s">
        <v>172</v>
      </c>
      <c r="F538" s="3">
        <v>42754</v>
      </c>
      <c r="G538" s="3">
        <v>42822</v>
      </c>
      <c r="H538">
        <v>3273</v>
      </c>
    </row>
    <row r="539" spans="1:8">
      <c r="A539" s="4" t="s">
        <v>746</v>
      </c>
      <c r="B539" s="4" t="s">
        <v>187</v>
      </c>
      <c r="C539" s="4" t="s">
        <v>171</v>
      </c>
      <c r="D539" s="4" t="s">
        <v>124</v>
      </c>
      <c r="E539" s="4" t="s">
        <v>197</v>
      </c>
      <c r="F539" s="3">
        <v>42754</v>
      </c>
      <c r="G539" s="3">
        <v>42820</v>
      </c>
      <c r="H539">
        <v>0</v>
      </c>
    </row>
    <row r="540" spans="1:8">
      <c r="A540" s="4" t="s">
        <v>747</v>
      </c>
      <c r="B540" s="4" t="s">
        <v>187</v>
      </c>
      <c r="C540" s="4" t="s">
        <v>177</v>
      </c>
      <c r="D540" s="4" t="s">
        <v>115</v>
      </c>
      <c r="E540" s="4" t="s">
        <v>197</v>
      </c>
      <c r="F540" s="3">
        <v>42754</v>
      </c>
      <c r="G540" s="3">
        <v>42860</v>
      </c>
      <c r="H540">
        <v>0</v>
      </c>
    </row>
    <row r="541" spans="1:8">
      <c r="A541" s="4" t="s">
        <v>748</v>
      </c>
      <c r="B541" s="4" t="s">
        <v>170</v>
      </c>
      <c r="C541" s="4" t="s">
        <v>192</v>
      </c>
      <c r="D541" s="4" t="s">
        <v>70</v>
      </c>
      <c r="E541" s="4" t="s">
        <v>172</v>
      </c>
      <c r="F541" s="3">
        <v>42754</v>
      </c>
      <c r="G541" s="3">
        <v>42856</v>
      </c>
      <c r="H541">
        <v>3363</v>
      </c>
    </row>
    <row r="542" spans="1:8">
      <c r="A542" s="4" t="s">
        <v>749</v>
      </c>
      <c r="B542" s="4" t="s">
        <v>185</v>
      </c>
      <c r="C542" s="4" t="s">
        <v>177</v>
      </c>
      <c r="D542" s="4" t="s">
        <v>24</v>
      </c>
      <c r="E542" s="4" t="s">
        <v>193</v>
      </c>
      <c r="F542" s="3">
        <v>42754</v>
      </c>
      <c r="G542" s="3"/>
    </row>
    <row r="543" spans="1:8">
      <c r="A543" s="4" t="s">
        <v>750</v>
      </c>
      <c r="B543" s="4" t="s">
        <v>185</v>
      </c>
      <c r="C543" s="4" t="s">
        <v>179</v>
      </c>
      <c r="D543" s="4" t="s">
        <v>122</v>
      </c>
      <c r="E543" s="4" t="s">
        <v>172</v>
      </c>
      <c r="F543" s="3">
        <v>42754</v>
      </c>
      <c r="G543" s="3">
        <v>42825</v>
      </c>
      <c r="H543">
        <v>365</v>
      </c>
    </row>
    <row r="544" spans="1:8">
      <c r="A544" s="4" t="s">
        <v>751</v>
      </c>
      <c r="B544" s="4" t="s">
        <v>181</v>
      </c>
      <c r="C544" s="4" t="s">
        <v>199</v>
      </c>
      <c r="D544" s="4" t="s">
        <v>87</v>
      </c>
      <c r="E544" s="4" t="s">
        <v>172</v>
      </c>
      <c r="F544" s="3">
        <v>42754</v>
      </c>
      <c r="G544" s="3">
        <v>42812</v>
      </c>
      <c r="H544">
        <v>4869</v>
      </c>
    </row>
    <row r="545" spans="1:8">
      <c r="A545" s="4" t="s">
        <v>752</v>
      </c>
      <c r="B545" s="4" t="s">
        <v>279</v>
      </c>
      <c r="C545" s="4" t="s">
        <v>179</v>
      </c>
      <c r="D545" s="4" t="s">
        <v>95</v>
      </c>
      <c r="E545" s="4" t="s">
        <v>172</v>
      </c>
      <c r="F545" s="3">
        <v>42755</v>
      </c>
      <c r="G545" s="3">
        <v>42892</v>
      </c>
      <c r="H545">
        <v>599</v>
      </c>
    </row>
    <row r="546" spans="1:8">
      <c r="A546" s="4" t="s">
        <v>753</v>
      </c>
      <c r="B546" s="4" t="s">
        <v>210</v>
      </c>
      <c r="C546" s="4" t="s">
        <v>192</v>
      </c>
      <c r="D546" s="4" t="s">
        <v>84</v>
      </c>
      <c r="E546" s="4" t="s">
        <v>172</v>
      </c>
      <c r="F546" s="3">
        <v>42755</v>
      </c>
      <c r="G546" s="3">
        <v>42875</v>
      </c>
      <c r="H546">
        <v>3194</v>
      </c>
    </row>
    <row r="547" spans="1:8">
      <c r="A547" s="4" t="s">
        <v>754</v>
      </c>
      <c r="B547" s="4" t="s">
        <v>237</v>
      </c>
      <c r="C547" s="4" t="s">
        <v>199</v>
      </c>
      <c r="D547" s="4" t="s">
        <v>42</v>
      </c>
      <c r="E547" s="4" t="s">
        <v>172</v>
      </c>
      <c r="F547" s="3">
        <v>42755</v>
      </c>
      <c r="G547" s="3">
        <v>42891</v>
      </c>
      <c r="H547">
        <v>5429</v>
      </c>
    </row>
    <row r="548" spans="1:8">
      <c r="A548" s="4" t="s">
        <v>755</v>
      </c>
      <c r="B548" s="4" t="s">
        <v>343</v>
      </c>
      <c r="C548" s="4" t="s">
        <v>9011</v>
      </c>
      <c r="D548" s="4" t="s">
        <v>76</v>
      </c>
      <c r="E548" s="4" t="s">
        <v>172</v>
      </c>
      <c r="F548" s="3">
        <v>42755</v>
      </c>
      <c r="G548" s="3">
        <v>42860</v>
      </c>
      <c r="H548">
        <v>5008</v>
      </c>
    </row>
    <row r="549" spans="1:8">
      <c r="A549" s="4" t="s">
        <v>756</v>
      </c>
      <c r="B549" s="4" t="s">
        <v>343</v>
      </c>
      <c r="C549" s="4" t="s">
        <v>192</v>
      </c>
      <c r="D549" s="4" t="s">
        <v>48</v>
      </c>
      <c r="E549" s="4" t="s">
        <v>172</v>
      </c>
      <c r="F549" s="3">
        <v>42755</v>
      </c>
      <c r="G549" s="3">
        <v>42822</v>
      </c>
      <c r="H549">
        <v>3459</v>
      </c>
    </row>
    <row r="550" spans="1:8">
      <c r="A550" s="4" t="s">
        <v>757</v>
      </c>
      <c r="B550" s="4" t="s">
        <v>230</v>
      </c>
      <c r="C550" s="4" t="s">
        <v>9011</v>
      </c>
      <c r="D550" s="4" t="s">
        <v>122</v>
      </c>
      <c r="E550" s="4" t="s">
        <v>197</v>
      </c>
      <c r="F550" s="3">
        <v>42755</v>
      </c>
      <c r="G550" s="3">
        <v>42880</v>
      </c>
      <c r="H550">
        <v>0</v>
      </c>
    </row>
    <row r="551" spans="1:8">
      <c r="A551" s="4" t="s">
        <v>758</v>
      </c>
      <c r="B551" s="4" t="s">
        <v>230</v>
      </c>
      <c r="C551" s="4" t="s">
        <v>9011</v>
      </c>
      <c r="D551" s="4" t="s">
        <v>76</v>
      </c>
      <c r="E551" s="4" t="s">
        <v>172</v>
      </c>
      <c r="F551" s="3">
        <v>42755</v>
      </c>
      <c r="G551" s="3">
        <v>42801</v>
      </c>
      <c r="H551">
        <v>4559</v>
      </c>
    </row>
    <row r="552" spans="1:8">
      <c r="A552" s="4" t="s">
        <v>759</v>
      </c>
      <c r="B552" s="4" t="s">
        <v>230</v>
      </c>
      <c r="C552" s="4" t="s">
        <v>9011</v>
      </c>
      <c r="D552" s="4" t="s">
        <v>86</v>
      </c>
      <c r="E552" s="4" t="s">
        <v>172</v>
      </c>
      <c r="F552" s="3">
        <v>42755</v>
      </c>
      <c r="G552" s="3">
        <v>42822</v>
      </c>
      <c r="H552">
        <v>4221</v>
      </c>
    </row>
    <row r="553" spans="1:8">
      <c r="A553" s="4" t="s">
        <v>760</v>
      </c>
      <c r="B553" s="4" t="s">
        <v>256</v>
      </c>
      <c r="C553" s="4" t="s">
        <v>192</v>
      </c>
      <c r="D553" s="4" t="s">
        <v>92</v>
      </c>
      <c r="E553" s="4" t="s">
        <v>197</v>
      </c>
      <c r="F553" s="3">
        <v>42755</v>
      </c>
      <c r="G553" s="3">
        <v>42805</v>
      </c>
      <c r="H553">
        <v>0</v>
      </c>
    </row>
    <row r="554" spans="1:8">
      <c r="A554" s="4" t="s">
        <v>761</v>
      </c>
      <c r="B554" s="4" t="s">
        <v>256</v>
      </c>
      <c r="C554" s="4" t="s">
        <v>177</v>
      </c>
      <c r="D554" s="4" t="s">
        <v>48</v>
      </c>
      <c r="E554" s="4" t="s">
        <v>172</v>
      </c>
      <c r="F554" s="3">
        <v>42755</v>
      </c>
      <c r="G554" s="3">
        <v>42800</v>
      </c>
      <c r="H554">
        <v>56</v>
      </c>
    </row>
    <row r="555" spans="1:8">
      <c r="A555" s="4" t="s">
        <v>762</v>
      </c>
      <c r="B555" s="4" t="s">
        <v>187</v>
      </c>
      <c r="C555" s="4" t="s">
        <v>9011</v>
      </c>
      <c r="D555" s="4" t="s">
        <v>90</v>
      </c>
      <c r="E555" s="4" t="s">
        <v>172</v>
      </c>
      <c r="F555" s="3">
        <v>42755</v>
      </c>
      <c r="G555" s="3">
        <v>42858</v>
      </c>
      <c r="H555">
        <v>5508</v>
      </c>
    </row>
    <row r="556" spans="1:8">
      <c r="A556" s="4" t="s">
        <v>763</v>
      </c>
      <c r="B556" s="4" t="s">
        <v>170</v>
      </c>
      <c r="C556" s="4" t="s">
        <v>171</v>
      </c>
      <c r="D556" s="4" t="s">
        <v>41</v>
      </c>
      <c r="E556" s="4" t="s">
        <v>197</v>
      </c>
      <c r="F556" s="3">
        <v>42755</v>
      </c>
      <c r="G556" s="3">
        <v>42818</v>
      </c>
      <c r="H556">
        <v>0</v>
      </c>
    </row>
    <row r="557" spans="1:8">
      <c r="A557" s="4" t="s">
        <v>764</v>
      </c>
      <c r="B557" s="4" t="s">
        <v>181</v>
      </c>
      <c r="C557" s="4" t="s">
        <v>179</v>
      </c>
      <c r="D557" s="4" t="s">
        <v>87</v>
      </c>
      <c r="E557" s="4" t="s">
        <v>197</v>
      </c>
      <c r="F557" s="3">
        <v>42755</v>
      </c>
      <c r="G557" s="3">
        <v>42814</v>
      </c>
      <c r="H557">
        <v>0</v>
      </c>
    </row>
    <row r="558" spans="1:8">
      <c r="A558" s="4" t="s">
        <v>765</v>
      </c>
      <c r="B558" s="4" t="s">
        <v>183</v>
      </c>
      <c r="C558" s="4" t="s">
        <v>192</v>
      </c>
      <c r="D558" s="4" t="s">
        <v>37</v>
      </c>
      <c r="E558" s="4" t="s">
        <v>197</v>
      </c>
      <c r="F558" s="3">
        <v>42756</v>
      </c>
      <c r="G558" s="3">
        <v>42803</v>
      </c>
      <c r="H558">
        <v>0</v>
      </c>
    </row>
    <row r="559" spans="1:8">
      <c r="A559" s="4" t="s">
        <v>766</v>
      </c>
      <c r="B559" s="4" t="s">
        <v>279</v>
      </c>
      <c r="C559" s="4" t="s">
        <v>9011</v>
      </c>
      <c r="D559" s="4" t="s">
        <v>68</v>
      </c>
      <c r="E559" s="4" t="s">
        <v>193</v>
      </c>
      <c r="F559" s="3">
        <v>42756</v>
      </c>
      <c r="G559" s="3"/>
    </row>
    <row r="560" spans="1:8">
      <c r="A560" s="4" t="s">
        <v>767</v>
      </c>
      <c r="B560" s="4" t="s">
        <v>174</v>
      </c>
      <c r="C560" s="4" t="s">
        <v>179</v>
      </c>
      <c r="D560" s="4" t="s">
        <v>103</v>
      </c>
      <c r="E560" s="4" t="s">
        <v>172</v>
      </c>
      <c r="F560" s="3">
        <v>42756</v>
      </c>
      <c r="G560" s="3">
        <v>42813</v>
      </c>
      <c r="H560">
        <v>657</v>
      </c>
    </row>
    <row r="561" spans="1:8">
      <c r="A561" s="4" t="s">
        <v>768</v>
      </c>
      <c r="B561" s="4" t="s">
        <v>219</v>
      </c>
      <c r="C561" s="4" t="s">
        <v>179</v>
      </c>
      <c r="D561" s="4" t="s">
        <v>24</v>
      </c>
      <c r="E561" s="4" t="s">
        <v>193</v>
      </c>
      <c r="F561" s="3">
        <v>42756</v>
      </c>
      <c r="G561" s="3"/>
    </row>
    <row r="562" spans="1:8">
      <c r="A562" s="4" t="s">
        <v>769</v>
      </c>
      <c r="B562" s="4" t="s">
        <v>219</v>
      </c>
      <c r="C562" s="4" t="s">
        <v>9011</v>
      </c>
      <c r="D562" s="4" t="s">
        <v>81</v>
      </c>
      <c r="E562" s="4" t="s">
        <v>197</v>
      </c>
      <c r="F562" s="3">
        <v>42756</v>
      </c>
      <c r="G562" s="3">
        <v>42860</v>
      </c>
      <c r="H562">
        <v>0</v>
      </c>
    </row>
    <row r="563" spans="1:8">
      <c r="A563" s="4" t="s">
        <v>770</v>
      </c>
      <c r="B563" s="4" t="s">
        <v>256</v>
      </c>
      <c r="C563" s="4" t="s">
        <v>179</v>
      </c>
      <c r="D563" s="4" t="s">
        <v>106</v>
      </c>
      <c r="E563" s="4" t="s">
        <v>172</v>
      </c>
      <c r="F563" s="3">
        <v>42756</v>
      </c>
      <c r="G563" s="3">
        <v>42819</v>
      </c>
      <c r="H563">
        <v>638</v>
      </c>
    </row>
    <row r="564" spans="1:8">
      <c r="A564" s="4" t="s">
        <v>771</v>
      </c>
      <c r="B564" s="4" t="s">
        <v>187</v>
      </c>
      <c r="C564" s="4" t="s">
        <v>179</v>
      </c>
      <c r="D564" s="4" t="s">
        <v>24</v>
      </c>
      <c r="E564" s="4" t="s">
        <v>193</v>
      </c>
      <c r="F564" s="3">
        <v>42756</v>
      </c>
      <c r="G564" s="3"/>
    </row>
    <row r="565" spans="1:8">
      <c r="A565" s="4" t="s">
        <v>772</v>
      </c>
      <c r="B565" s="4" t="s">
        <v>244</v>
      </c>
      <c r="C565" s="4" t="s">
        <v>177</v>
      </c>
      <c r="D565" s="4" t="s">
        <v>27</v>
      </c>
      <c r="E565" s="4" t="s">
        <v>172</v>
      </c>
      <c r="F565" s="3">
        <v>42756</v>
      </c>
      <c r="G565" s="3">
        <v>42892</v>
      </c>
      <c r="H565">
        <v>41</v>
      </c>
    </row>
    <row r="566" spans="1:8">
      <c r="A566" s="4" t="s">
        <v>773</v>
      </c>
      <c r="B566" s="4" t="s">
        <v>226</v>
      </c>
      <c r="C566" s="4" t="s">
        <v>199</v>
      </c>
      <c r="D566" s="4" t="s">
        <v>78</v>
      </c>
      <c r="E566" s="4" t="s">
        <v>172</v>
      </c>
      <c r="F566" s="3">
        <v>42756</v>
      </c>
      <c r="G566" s="3">
        <v>42862</v>
      </c>
      <c r="H566">
        <v>5582</v>
      </c>
    </row>
    <row r="567" spans="1:8">
      <c r="A567" s="4" t="s">
        <v>774</v>
      </c>
      <c r="B567" s="4" t="s">
        <v>208</v>
      </c>
      <c r="C567" s="4" t="s">
        <v>177</v>
      </c>
      <c r="D567" s="4" t="s">
        <v>85</v>
      </c>
      <c r="E567" s="4" t="s">
        <v>172</v>
      </c>
      <c r="F567" s="3">
        <v>42756</v>
      </c>
      <c r="G567" s="3">
        <v>42875</v>
      </c>
      <c r="H567">
        <v>60</v>
      </c>
    </row>
    <row r="568" spans="1:8">
      <c r="A568" s="4" t="s">
        <v>775</v>
      </c>
      <c r="B568" s="4" t="s">
        <v>181</v>
      </c>
      <c r="C568" s="4" t="s">
        <v>171</v>
      </c>
      <c r="D568" s="4" t="s">
        <v>124</v>
      </c>
      <c r="E568" s="4" t="s">
        <v>172</v>
      </c>
      <c r="F568" s="3">
        <v>42756</v>
      </c>
      <c r="G568" s="3">
        <v>42858</v>
      </c>
      <c r="H568">
        <v>1036</v>
      </c>
    </row>
    <row r="569" spans="1:8">
      <c r="A569" s="4" t="s">
        <v>776</v>
      </c>
      <c r="B569" s="4" t="s">
        <v>174</v>
      </c>
      <c r="C569" s="4" t="s">
        <v>171</v>
      </c>
      <c r="D569" s="4" t="s">
        <v>61</v>
      </c>
      <c r="E569" s="4" t="s">
        <v>172</v>
      </c>
      <c r="F569" s="3">
        <v>42757</v>
      </c>
      <c r="G569" s="3">
        <v>42867</v>
      </c>
      <c r="H569">
        <v>943</v>
      </c>
    </row>
    <row r="570" spans="1:8">
      <c r="A570" s="4" t="s">
        <v>777</v>
      </c>
      <c r="B570" s="4" t="s">
        <v>212</v>
      </c>
      <c r="C570" s="4" t="s">
        <v>179</v>
      </c>
      <c r="D570" s="4" t="s">
        <v>82</v>
      </c>
      <c r="E570" s="4" t="s">
        <v>172</v>
      </c>
      <c r="F570" s="3">
        <v>42757</v>
      </c>
      <c r="G570" s="3">
        <v>42893</v>
      </c>
      <c r="H570">
        <v>581</v>
      </c>
    </row>
    <row r="571" spans="1:8">
      <c r="A571" s="4" t="s">
        <v>778</v>
      </c>
      <c r="B571" s="4" t="s">
        <v>343</v>
      </c>
      <c r="C571" s="4" t="s">
        <v>177</v>
      </c>
      <c r="D571" s="4" t="s">
        <v>41</v>
      </c>
      <c r="E571" s="4" t="s">
        <v>197</v>
      </c>
      <c r="F571" s="3">
        <v>42757</v>
      </c>
      <c r="G571" s="3">
        <v>42870</v>
      </c>
      <c r="H571">
        <v>0</v>
      </c>
    </row>
    <row r="572" spans="1:8">
      <c r="A572" s="4" t="s">
        <v>779</v>
      </c>
      <c r="B572" s="4" t="s">
        <v>170</v>
      </c>
      <c r="C572" s="4" t="s">
        <v>179</v>
      </c>
      <c r="D572" s="4" t="s">
        <v>118</v>
      </c>
      <c r="E572" s="4" t="s">
        <v>172</v>
      </c>
      <c r="F572" s="3">
        <v>42757</v>
      </c>
      <c r="G572" s="3">
        <v>42862</v>
      </c>
      <c r="H572">
        <v>538</v>
      </c>
    </row>
    <row r="573" spans="1:8">
      <c r="A573" s="4" t="s">
        <v>780</v>
      </c>
      <c r="B573" s="4" t="s">
        <v>232</v>
      </c>
      <c r="C573" s="4" t="s">
        <v>171</v>
      </c>
      <c r="D573" s="4" t="s">
        <v>50</v>
      </c>
      <c r="E573" s="4" t="s">
        <v>172</v>
      </c>
      <c r="F573" s="3">
        <v>42757</v>
      </c>
      <c r="G573" s="3">
        <v>42822</v>
      </c>
      <c r="H573">
        <v>1100</v>
      </c>
    </row>
    <row r="574" spans="1:8">
      <c r="A574" s="4" t="s">
        <v>781</v>
      </c>
      <c r="B574" s="4" t="s">
        <v>226</v>
      </c>
      <c r="C574" s="4" t="s">
        <v>192</v>
      </c>
      <c r="D574" s="4" t="s">
        <v>24</v>
      </c>
      <c r="E574" s="4" t="s">
        <v>193</v>
      </c>
      <c r="F574" s="3">
        <v>42757</v>
      </c>
      <c r="G574" s="3"/>
    </row>
    <row r="575" spans="1:8">
      <c r="A575" s="4" t="s">
        <v>782</v>
      </c>
      <c r="B575" s="4" t="s">
        <v>183</v>
      </c>
      <c r="C575" s="4" t="s">
        <v>192</v>
      </c>
      <c r="D575" s="4" t="s">
        <v>47</v>
      </c>
      <c r="E575" s="4" t="s">
        <v>197</v>
      </c>
      <c r="F575" s="3">
        <v>42758</v>
      </c>
      <c r="G575" s="3">
        <v>42860</v>
      </c>
      <c r="H575">
        <v>0</v>
      </c>
    </row>
    <row r="576" spans="1:8">
      <c r="A576" s="4" t="s">
        <v>783</v>
      </c>
      <c r="B576" s="4" t="s">
        <v>304</v>
      </c>
      <c r="C576" s="4" t="s">
        <v>192</v>
      </c>
      <c r="D576" s="4" t="s">
        <v>57</v>
      </c>
      <c r="E576" s="4" t="s">
        <v>197</v>
      </c>
      <c r="F576" s="3">
        <v>42758</v>
      </c>
      <c r="G576" s="3">
        <v>42883</v>
      </c>
      <c r="H576">
        <v>0</v>
      </c>
    </row>
    <row r="577" spans="1:8">
      <c r="A577" s="4" t="s">
        <v>784</v>
      </c>
      <c r="B577" s="4" t="s">
        <v>343</v>
      </c>
      <c r="C577" s="4" t="s">
        <v>171</v>
      </c>
      <c r="D577" s="4" t="s">
        <v>76</v>
      </c>
      <c r="E577" s="4" t="s">
        <v>172</v>
      </c>
      <c r="F577" s="3">
        <v>42758</v>
      </c>
      <c r="G577" s="3">
        <v>42872</v>
      </c>
      <c r="H577">
        <v>1039</v>
      </c>
    </row>
    <row r="578" spans="1:8">
      <c r="A578" s="4" t="s">
        <v>785</v>
      </c>
      <c r="B578" s="4" t="s">
        <v>256</v>
      </c>
      <c r="C578" s="4" t="s">
        <v>177</v>
      </c>
      <c r="D578" s="4" t="s">
        <v>45</v>
      </c>
      <c r="E578" s="4" t="s">
        <v>197</v>
      </c>
      <c r="F578" s="3">
        <v>42758</v>
      </c>
      <c r="G578" s="3">
        <v>42866</v>
      </c>
      <c r="H578">
        <v>0</v>
      </c>
    </row>
    <row r="579" spans="1:8">
      <c r="A579" s="4" t="s">
        <v>786</v>
      </c>
      <c r="B579" s="4" t="s">
        <v>232</v>
      </c>
      <c r="C579" s="4" t="s">
        <v>171</v>
      </c>
      <c r="D579" s="4" t="s">
        <v>120</v>
      </c>
      <c r="E579" s="4" t="s">
        <v>172</v>
      </c>
      <c r="F579" s="3">
        <v>42758</v>
      </c>
      <c r="G579" s="3">
        <v>42865</v>
      </c>
      <c r="H579">
        <v>1076</v>
      </c>
    </row>
    <row r="580" spans="1:8">
      <c r="A580" s="4" t="s">
        <v>787</v>
      </c>
      <c r="B580" s="4" t="s">
        <v>205</v>
      </c>
      <c r="C580" s="4" t="s">
        <v>177</v>
      </c>
      <c r="D580" s="4" t="s">
        <v>84</v>
      </c>
      <c r="E580" s="4" t="s">
        <v>197</v>
      </c>
      <c r="F580" s="3">
        <v>42758</v>
      </c>
      <c r="G580" s="3">
        <v>42861</v>
      </c>
      <c r="H580">
        <v>0</v>
      </c>
    </row>
    <row r="581" spans="1:8">
      <c r="A581" s="4" t="s">
        <v>788</v>
      </c>
      <c r="B581" s="4" t="s">
        <v>205</v>
      </c>
      <c r="C581" s="4" t="s">
        <v>177</v>
      </c>
      <c r="D581" s="4" t="s">
        <v>102</v>
      </c>
      <c r="E581" s="4" t="s">
        <v>197</v>
      </c>
      <c r="F581" s="3">
        <v>42758</v>
      </c>
      <c r="G581" s="3">
        <v>42878</v>
      </c>
      <c r="H581">
        <v>0</v>
      </c>
    </row>
    <row r="582" spans="1:8">
      <c r="A582" s="4" t="s">
        <v>789</v>
      </c>
      <c r="B582" s="4" t="s">
        <v>208</v>
      </c>
      <c r="C582" s="4" t="s">
        <v>177</v>
      </c>
      <c r="D582" s="4" t="s">
        <v>104</v>
      </c>
      <c r="E582" s="4" t="s">
        <v>172</v>
      </c>
      <c r="F582" s="3">
        <v>42758</v>
      </c>
      <c r="G582" s="3">
        <v>42810</v>
      </c>
      <c r="H582">
        <v>53</v>
      </c>
    </row>
    <row r="583" spans="1:8">
      <c r="A583" s="4" t="s">
        <v>790</v>
      </c>
      <c r="B583" s="4" t="s">
        <v>208</v>
      </c>
      <c r="C583" s="4" t="s">
        <v>192</v>
      </c>
      <c r="D583" s="4" t="s">
        <v>110</v>
      </c>
      <c r="E583" s="4" t="s">
        <v>172</v>
      </c>
      <c r="F583" s="3">
        <v>42758</v>
      </c>
      <c r="G583" s="3">
        <v>42817</v>
      </c>
      <c r="H583">
        <v>3046</v>
      </c>
    </row>
    <row r="584" spans="1:8">
      <c r="A584" s="4" t="s">
        <v>791</v>
      </c>
      <c r="B584" s="4" t="s">
        <v>185</v>
      </c>
      <c r="C584" s="4" t="s">
        <v>171</v>
      </c>
      <c r="D584" s="4" t="s">
        <v>24</v>
      </c>
      <c r="E584" s="4" t="s">
        <v>193</v>
      </c>
      <c r="F584" s="3">
        <v>42758</v>
      </c>
      <c r="G584" s="3"/>
    </row>
    <row r="585" spans="1:8">
      <c r="A585" s="4" t="s">
        <v>792</v>
      </c>
      <c r="B585" s="4" t="s">
        <v>216</v>
      </c>
      <c r="C585" s="4" t="s">
        <v>177</v>
      </c>
      <c r="D585" s="4" t="s">
        <v>21</v>
      </c>
      <c r="E585" s="4" t="s">
        <v>197</v>
      </c>
      <c r="F585" s="3">
        <v>42758</v>
      </c>
      <c r="G585" s="3">
        <v>42861</v>
      </c>
      <c r="H585">
        <v>0</v>
      </c>
    </row>
    <row r="586" spans="1:8">
      <c r="A586" s="4" t="s">
        <v>793</v>
      </c>
      <c r="B586" s="4" t="s">
        <v>181</v>
      </c>
      <c r="C586" s="4" t="s">
        <v>179</v>
      </c>
      <c r="D586" s="4" t="s">
        <v>105</v>
      </c>
      <c r="E586" s="4" t="s">
        <v>197</v>
      </c>
      <c r="F586" s="3">
        <v>42758</v>
      </c>
      <c r="G586" s="3">
        <v>42824</v>
      </c>
      <c r="H586">
        <v>0</v>
      </c>
    </row>
    <row r="587" spans="1:8">
      <c r="A587" s="4" t="s">
        <v>794</v>
      </c>
      <c r="B587" s="4" t="s">
        <v>210</v>
      </c>
      <c r="C587" s="4" t="s">
        <v>9011</v>
      </c>
      <c r="D587" s="4" t="s">
        <v>82</v>
      </c>
      <c r="E587" s="4" t="s">
        <v>172</v>
      </c>
      <c r="F587" s="3">
        <v>42759</v>
      </c>
      <c r="G587" s="3">
        <v>42825</v>
      </c>
      <c r="H587">
        <v>5140</v>
      </c>
    </row>
    <row r="588" spans="1:8">
      <c r="A588" s="4" t="s">
        <v>795</v>
      </c>
      <c r="B588" s="4" t="s">
        <v>174</v>
      </c>
      <c r="C588" s="4" t="s">
        <v>171</v>
      </c>
      <c r="D588" s="4" t="s">
        <v>92</v>
      </c>
      <c r="E588" s="4" t="s">
        <v>172</v>
      </c>
      <c r="F588" s="3">
        <v>42759</v>
      </c>
      <c r="G588" s="3">
        <v>42872</v>
      </c>
      <c r="H588">
        <v>1067</v>
      </c>
    </row>
    <row r="589" spans="1:8">
      <c r="A589" s="4" t="s">
        <v>796</v>
      </c>
      <c r="B589" s="4" t="s">
        <v>219</v>
      </c>
      <c r="C589" s="4" t="s">
        <v>179</v>
      </c>
      <c r="D589" s="4" t="s">
        <v>24</v>
      </c>
      <c r="E589" s="4" t="s">
        <v>193</v>
      </c>
      <c r="F589" s="3">
        <v>42759</v>
      </c>
      <c r="G589" s="3"/>
    </row>
    <row r="590" spans="1:8">
      <c r="A590" s="4" t="s">
        <v>797</v>
      </c>
      <c r="B590" s="4" t="s">
        <v>219</v>
      </c>
      <c r="C590" s="4" t="s">
        <v>171</v>
      </c>
      <c r="D590" s="4" t="s">
        <v>75</v>
      </c>
      <c r="E590" s="4" t="s">
        <v>193</v>
      </c>
      <c r="F590" s="3">
        <v>42759</v>
      </c>
      <c r="G590" s="3"/>
    </row>
    <row r="591" spans="1:8">
      <c r="A591" s="4" t="s">
        <v>798</v>
      </c>
      <c r="B591" s="4" t="s">
        <v>185</v>
      </c>
      <c r="C591" s="4" t="s">
        <v>179</v>
      </c>
      <c r="D591" s="4" t="s">
        <v>24</v>
      </c>
      <c r="E591" s="4" t="s">
        <v>193</v>
      </c>
      <c r="F591" s="3">
        <v>42759</v>
      </c>
      <c r="G591" s="3"/>
    </row>
    <row r="592" spans="1:8">
      <c r="A592" s="4" t="s">
        <v>799</v>
      </c>
      <c r="B592" s="4" t="s">
        <v>246</v>
      </c>
      <c r="C592" s="4" t="s">
        <v>9011</v>
      </c>
      <c r="D592" s="4" t="s">
        <v>96</v>
      </c>
      <c r="E592" s="4" t="s">
        <v>197</v>
      </c>
      <c r="F592" s="3">
        <v>42760</v>
      </c>
      <c r="G592" s="3">
        <v>42884</v>
      </c>
      <c r="H592">
        <v>0</v>
      </c>
    </row>
    <row r="593" spans="1:8">
      <c r="A593" s="4" t="s">
        <v>800</v>
      </c>
      <c r="B593" s="4" t="s">
        <v>210</v>
      </c>
      <c r="C593" s="4" t="s">
        <v>171</v>
      </c>
      <c r="D593" s="4" t="s">
        <v>126</v>
      </c>
      <c r="E593" s="4" t="s">
        <v>172</v>
      </c>
      <c r="F593" s="3">
        <v>42760</v>
      </c>
      <c r="G593" s="3">
        <v>42815</v>
      </c>
      <c r="H593">
        <v>1065</v>
      </c>
    </row>
    <row r="594" spans="1:8">
      <c r="A594" s="4" t="s">
        <v>801</v>
      </c>
      <c r="B594" s="4" t="s">
        <v>230</v>
      </c>
      <c r="C594" s="4" t="s">
        <v>179</v>
      </c>
      <c r="D594" s="4" t="s">
        <v>87</v>
      </c>
      <c r="E594" s="4" t="s">
        <v>172</v>
      </c>
      <c r="F594" s="3">
        <v>42760</v>
      </c>
      <c r="G594" s="3">
        <v>42861</v>
      </c>
      <c r="H594">
        <v>481</v>
      </c>
    </row>
    <row r="595" spans="1:8">
      <c r="A595" s="4" t="s">
        <v>802</v>
      </c>
      <c r="B595" s="4" t="s">
        <v>187</v>
      </c>
      <c r="C595" s="4" t="s">
        <v>179</v>
      </c>
      <c r="D595" s="4" t="s">
        <v>81</v>
      </c>
      <c r="E595" s="4" t="s">
        <v>197</v>
      </c>
      <c r="F595" s="3">
        <v>42760</v>
      </c>
      <c r="G595" s="3">
        <v>42877</v>
      </c>
      <c r="H595">
        <v>0</v>
      </c>
    </row>
    <row r="596" spans="1:8">
      <c r="A596" s="4" t="s">
        <v>803</v>
      </c>
      <c r="B596" s="4" t="s">
        <v>201</v>
      </c>
      <c r="C596" s="4" t="s">
        <v>179</v>
      </c>
      <c r="D596" s="4" t="s">
        <v>44</v>
      </c>
      <c r="E596" s="4" t="s">
        <v>172</v>
      </c>
      <c r="F596" s="3">
        <v>42760</v>
      </c>
      <c r="G596" s="3">
        <v>42800</v>
      </c>
      <c r="H596">
        <v>499</v>
      </c>
    </row>
    <row r="597" spans="1:8">
      <c r="A597" s="4" t="s">
        <v>804</v>
      </c>
      <c r="B597" s="4" t="s">
        <v>232</v>
      </c>
      <c r="C597" s="4" t="s">
        <v>9011</v>
      </c>
      <c r="D597" s="4" t="s">
        <v>21</v>
      </c>
      <c r="E597" s="4" t="s">
        <v>197</v>
      </c>
      <c r="F597" s="3">
        <v>42760</v>
      </c>
      <c r="G597" s="3">
        <v>42862</v>
      </c>
      <c r="H597">
        <v>0</v>
      </c>
    </row>
    <row r="598" spans="1:8">
      <c r="A598" s="4" t="s">
        <v>805</v>
      </c>
      <c r="B598" s="4" t="s">
        <v>226</v>
      </c>
      <c r="C598" s="4" t="s">
        <v>177</v>
      </c>
      <c r="D598" s="4" t="s">
        <v>31</v>
      </c>
      <c r="E598" s="4" t="s">
        <v>172</v>
      </c>
      <c r="F598" s="3">
        <v>42760</v>
      </c>
      <c r="G598" s="3">
        <v>42802</v>
      </c>
      <c r="H598">
        <v>59</v>
      </c>
    </row>
    <row r="599" spans="1:8">
      <c r="A599" s="4" t="s">
        <v>806</v>
      </c>
      <c r="B599" s="4" t="s">
        <v>185</v>
      </c>
      <c r="C599" s="4" t="s">
        <v>177</v>
      </c>
      <c r="D599" s="4" t="s">
        <v>76</v>
      </c>
      <c r="E599" s="4" t="s">
        <v>197</v>
      </c>
      <c r="F599" s="3">
        <v>42760</v>
      </c>
      <c r="G599" s="3">
        <v>42856</v>
      </c>
      <c r="H599">
        <v>0</v>
      </c>
    </row>
    <row r="600" spans="1:8">
      <c r="A600" s="4" t="s">
        <v>807</v>
      </c>
      <c r="B600" s="4" t="s">
        <v>216</v>
      </c>
      <c r="C600" s="4" t="s">
        <v>177</v>
      </c>
      <c r="D600" s="4" t="s">
        <v>78</v>
      </c>
      <c r="E600" s="4" t="s">
        <v>172</v>
      </c>
      <c r="F600" s="3">
        <v>42760</v>
      </c>
      <c r="G600" s="3">
        <v>42864</v>
      </c>
      <c r="H600">
        <v>45</v>
      </c>
    </row>
    <row r="601" spans="1:8">
      <c r="A601" s="4" t="s">
        <v>808</v>
      </c>
      <c r="B601" s="4" t="s">
        <v>235</v>
      </c>
      <c r="C601" s="4" t="s">
        <v>192</v>
      </c>
      <c r="D601" s="4" t="s">
        <v>24</v>
      </c>
      <c r="E601" s="4" t="s">
        <v>193</v>
      </c>
      <c r="F601" s="3">
        <v>42760</v>
      </c>
      <c r="G601" s="3"/>
    </row>
    <row r="602" spans="1:8">
      <c r="A602" s="4" t="s">
        <v>809</v>
      </c>
      <c r="B602" s="4" t="s">
        <v>181</v>
      </c>
      <c r="C602" s="4" t="s">
        <v>9011</v>
      </c>
      <c r="D602" s="4" t="s">
        <v>56</v>
      </c>
      <c r="E602" s="4" t="s">
        <v>172</v>
      </c>
      <c r="F602" s="3">
        <v>42760</v>
      </c>
      <c r="G602" s="3">
        <v>42869</v>
      </c>
      <c r="H602">
        <v>5743</v>
      </c>
    </row>
    <row r="603" spans="1:8">
      <c r="A603" s="4" t="s">
        <v>810</v>
      </c>
      <c r="B603" s="4" t="s">
        <v>246</v>
      </c>
      <c r="C603" s="4" t="s">
        <v>199</v>
      </c>
      <c r="D603" s="4" t="s">
        <v>121</v>
      </c>
      <c r="E603" s="4" t="s">
        <v>172</v>
      </c>
      <c r="F603" s="3">
        <v>42761</v>
      </c>
      <c r="G603" s="3">
        <v>42868</v>
      </c>
      <c r="H603">
        <v>6117</v>
      </c>
    </row>
    <row r="604" spans="1:8">
      <c r="A604" s="4" t="s">
        <v>811</v>
      </c>
      <c r="B604" s="4" t="s">
        <v>174</v>
      </c>
      <c r="C604" s="4" t="s">
        <v>9011</v>
      </c>
      <c r="D604" s="4" t="s">
        <v>48</v>
      </c>
      <c r="E604" s="4" t="s">
        <v>197</v>
      </c>
      <c r="F604" s="3">
        <v>42761</v>
      </c>
      <c r="G604" s="3">
        <v>42881</v>
      </c>
      <c r="H604">
        <v>0</v>
      </c>
    </row>
    <row r="605" spans="1:8">
      <c r="A605" s="4" t="s">
        <v>812</v>
      </c>
      <c r="B605" s="4" t="s">
        <v>263</v>
      </c>
      <c r="C605" s="4" t="s">
        <v>171</v>
      </c>
      <c r="D605" s="4" t="s">
        <v>117</v>
      </c>
      <c r="E605" s="4" t="s">
        <v>172</v>
      </c>
      <c r="F605" s="3">
        <v>42761</v>
      </c>
      <c r="G605" s="3">
        <v>42813</v>
      </c>
      <c r="H605">
        <v>1158</v>
      </c>
    </row>
    <row r="606" spans="1:8">
      <c r="A606" s="4" t="s">
        <v>813</v>
      </c>
      <c r="B606" s="4" t="s">
        <v>237</v>
      </c>
      <c r="C606" s="4" t="s">
        <v>177</v>
      </c>
      <c r="D606" s="4" t="s">
        <v>83</v>
      </c>
      <c r="E606" s="4" t="s">
        <v>172</v>
      </c>
      <c r="F606" s="3">
        <v>42761</v>
      </c>
      <c r="G606" s="3">
        <v>42877</v>
      </c>
      <c r="H606">
        <v>59</v>
      </c>
    </row>
    <row r="607" spans="1:8">
      <c r="A607" s="4" t="s">
        <v>814</v>
      </c>
      <c r="B607" s="4" t="s">
        <v>219</v>
      </c>
      <c r="C607" s="4" t="s">
        <v>171</v>
      </c>
      <c r="D607" s="4" t="s">
        <v>44</v>
      </c>
      <c r="E607" s="4" t="s">
        <v>197</v>
      </c>
      <c r="F607" s="3">
        <v>42761</v>
      </c>
      <c r="G607" s="3">
        <v>42879</v>
      </c>
      <c r="H607">
        <v>0</v>
      </c>
    </row>
    <row r="608" spans="1:8">
      <c r="A608" s="4" t="s">
        <v>815</v>
      </c>
      <c r="B608" s="4" t="s">
        <v>201</v>
      </c>
      <c r="C608" s="4" t="s">
        <v>192</v>
      </c>
      <c r="D608" s="4" t="s">
        <v>122</v>
      </c>
      <c r="E608" s="4" t="s">
        <v>172</v>
      </c>
      <c r="F608" s="3">
        <v>42761</v>
      </c>
      <c r="G608" s="3">
        <v>42818</v>
      </c>
      <c r="H608">
        <v>3106</v>
      </c>
    </row>
    <row r="609" spans="1:8">
      <c r="A609" s="4" t="s">
        <v>816</v>
      </c>
      <c r="B609" s="4" t="s">
        <v>205</v>
      </c>
      <c r="C609" s="4" t="s">
        <v>192</v>
      </c>
      <c r="D609" s="4" t="s">
        <v>93</v>
      </c>
      <c r="E609" s="4" t="s">
        <v>172</v>
      </c>
      <c r="F609" s="3">
        <v>42761</v>
      </c>
      <c r="G609" s="3">
        <v>42813</v>
      </c>
      <c r="H609">
        <v>2982</v>
      </c>
    </row>
    <row r="610" spans="1:8">
      <c r="A610" s="4" t="s">
        <v>817</v>
      </c>
      <c r="B610" s="4" t="s">
        <v>181</v>
      </c>
      <c r="C610" s="4" t="s">
        <v>199</v>
      </c>
      <c r="D610" s="4" t="s">
        <v>76</v>
      </c>
      <c r="E610" s="4" t="s">
        <v>172</v>
      </c>
      <c r="F610" s="3">
        <v>42761</v>
      </c>
      <c r="G610" s="3">
        <v>42810</v>
      </c>
      <c r="H610">
        <v>6101</v>
      </c>
    </row>
    <row r="611" spans="1:8">
      <c r="A611" s="4" t="s">
        <v>818</v>
      </c>
      <c r="B611" s="4" t="s">
        <v>183</v>
      </c>
      <c r="C611" s="4" t="s">
        <v>199</v>
      </c>
      <c r="D611" s="4" t="s">
        <v>119</v>
      </c>
      <c r="E611" s="4" t="s">
        <v>172</v>
      </c>
      <c r="F611" s="3">
        <v>42762</v>
      </c>
      <c r="G611" s="3">
        <v>42863</v>
      </c>
      <c r="H611">
        <v>5883</v>
      </c>
    </row>
    <row r="612" spans="1:8">
      <c r="A612" s="4" t="s">
        <v>819</v>
      </c>
      <c r="B612" s="4" t="s">
        <v>279</v>
      </c>
      <c r="C612" s="4" t="s">
        <v>199</v>
      </c>
      <c r="D612" s="4" t="s">
        <v>123</v>
      </c>
      <c r="E612" s="4" t="s">
        <v>172</v>
      </c>
      <c r="F612" s="3">
        <v>42762</v>
      </c>
      <c r="G612" s="3">
        <v>42877</v>
      </c>
      <c r="H612">
        <v>5051</v>
      </c>
    </row>
    <row r="613" spans="1:8">
      <c r="A613" s="4" t="s">
        <v>820</v>
      </c>
      <c r="B613" s="4" t="s">
        <v>174</v>
      </c>
      <c r="C613" s="4" t="s">
        <v>171</v>
      </c>
      <c r="D613" s="4" t="s">
        <v>110</v>
      </c>
      <c r="E613" s="4" t="s">
        <v>172</v>
      </c>
      <c r="F613" s="3">
        <v>42762</v>
      </c>
      <c r="G613" s="3">
        <v>42866</v>
      </c>
      <c r="H613">
        <v>1155</v>
      </c>
    </row>
    <row r="614" spans="1:8">
      <c r="A614" s="4" t="s">
        <v>821</v>
      </c>
      <c r="B614" s="4" t="s">
        <v>237</v>
      </c>
      <c r="C614" s="4" t="s">
        <v>179</v>
      </c>
      <c r="D614" s="4" t="s">
        <v>34</v>
      </c>
      <c r="E614" s="4" t="s">
        <v>197</v>
      </c>
      <c r="F614" s="3">
        <v>42762</v>
      </c>
      <c r="G614" s="3">
        <v>42865</v>
      </c>
      <c r="H614">
        <v>0</v>
      </c>
    </row>
    <row r="615" spans="1:8">
      <c r="A615" s="4" t="s">
        <v>822</v>
      </c>
      <c r="B615" s="4" t="s">
        <v>191</v>
      </c>
      <c r="C615" s="4" t="s">
        <v>199</v>
      </c>
      <c r="D615" s="4" t="s">
        <v>38</v>
      </c>
      <c r="E615" s="4" t="s">
        <v>172</v>
      </c>
      <c r="F615" s="3">
        <v>42762</v>
      </c>
      <c r="G615" s="3">
        <v>42800</v>
      </c>
      <c r="H615">
        <v>5616</v>
      </c>
    </row>
    <row r="616" spans="1:8">
      <c r="A616" s="4" t="s">
        <v>823</v>
      </c>
      <c r="B616" s="4" t="s">
        <v>191</v>
      </c>
      <c r="C616" s="4" t="s">
        <v>199</v>
      </c>
      <c r="D616" s="4" t="s">
        <v>62</v>
      </c>
      <c r="E616" s="4" t="s">
        <v>172</v>
      </c>
      <c r="F616" s="3">
        <v>42762</v>
      </c>
      <c r="G616" s="3">
        <v>42892</v>
      </c>
      <c r="H616">
        <v>5116</v>
      </c>
    </row>
    <row r="617" spans="1:8">
      <c r="A617" s="4" t="s">
        <v>824</v>
      </c>
      <c r="B617" s="4" t="s">
        <v>230</v>
      </c>
      <c r="C617" s="4" t="s">
        <v>171</v>
      </c>
      <c r="D617" s="4" t="s">
        <v>42</v>
      </c>
      <c r="E617" s="4" t="s">
        <v>172</v>
      </c>
      <c r="F617" s="3">
        <v>42762</v>
      </c>
      <c r="G617" s="3">
        <v>42824</v>
      </c>
      <c r="H617">
        <v>1136</v>
      </c>
    </row>
    <row r="618" spans="1:8">
      <c r="A618" s="4" t="s">
        <v>825</v>
      </c>
      <c r="B618" s="4" t="s">
        <v>183</v>
      </c>
      <c r="C618" s="4" t="s">
        <v>171</v>
      </c>
      <c r="D618" s="4" t="s">
        <v>57</v>
      </c>
      <c r="E618" s="4" t="s">
        <v>172</v>
      </c>
      <c r="F618" s="3">
        <v>42763</v>
      </c>
      <c r="G618" s="3">
        <v>42887</v>
      </c>
      <c r="H618">
        <v>1216</v>
      </c>
    </row>
    <row r="619" spans="1:8">
      <c r="A619" s="4" t="s">
        <v>826</v>
      </c>
      <c r="B619" s="4" t="s">
        <v>183</v>
      </c>
      <c r="C619" s="4" t="s">
        <v>171</v>
      </c>
      <c r="D619" s="4" t="s">
        <v>76</v>
      </c>
      <c r="E619" s="4" t="s">
        <v>172</v>
      </c>
      <c r="F619" s="3">
        <v>42763</v>
      </c>
      <c r="G619" s="3">
        <v>42857</v>
      </c>
      <c r="H619">
        <v>1089</v>
      </c>
    </row>
    <row r="620" spans="1:8">
      <c r="A620" s="4" t="s">
        <v>827</v>
      </c>
      <c r="B620" s="4" t="s">
        <v>246</v>
      </c>
      <c r="C620" s="4" t="s">
        <v>192</v>
      </c>
      <c r="D620" s="4" t="s">
        <v>42</v>
      </c>
      <c r="E620" s="4" t="s">
        <v>172</v>
      </c>
      <c r="F620" s="3">
        <v>42763</v>
      </c>
      <c r="G620" s="3">
        <v>42890</v>
      </c>
      <c r="H620">
        <v>3908</v>
      </c>
    </row>
    <row r="621" spans="1:8">
      <c r="A621" s="4" t="s">
        <v>828</v>
      </c>
      <c r="B621" s="4" t="s">
        <v>279</v>
      </c>
      <c r="C621" s="4" t="s">
        <v>171</v>
      </c>
      <c r="D621" s="4" t="s">
        <v>118</v>
      </c>
      <c r="E621" s="4" t="s">
        <v>193</v>
      </c>
      <c r="F621" s="3">
        <v>42763</v>
      </c>
      <c r="G621" s="3"/>
    </row>
    <row r="622" spans="1:8">
      <c r="A622" s="4" t="s">
        <v>829</v>
      </c>
      <c r="B622" s="4" t="s">
        <v>174</v>
      </c>
      <c r="C622" s="4" t="s">
        <v>9011</v>
      </c>
      <c r="D622" s="4" t="s">
        <v>51</v>
      </c>
      <c r="E622" s="4" t="s">
        <v>197</v>
      </c>
      <c r="F622" s="3">
        <v>42763</v>
      </c>
      <c r="G622" s="3">
        <v>42882</v>
      </c>
      <c r="H622">
        <v>0</v>
      </c>
    </row>
    <row r="623" spans="1:8">
      <c r="A623" s="4" t="s">
        <v>830</v>
      </c>
      <c r="B623" s="4" t="s">
        <v>174</v>
      </c>
      <c r="C623" s="4" t="s">
        <v>9011</v>
      </c>
      <c r="D623" s="4" t="s">
        <v>57</v>
      </c>
      <c r="E623" s="4" t="s">
        <v>197</v>
      </c>
      <c r="F623" s="3">
        <v>42763</v>
      </c>
      <c r="G623" s="3">
        <v>42873</v>
      </c>
      <c r="H623">
        <v>0</v>
      </c>
    </row>
    <row r="624" spans="1:8">
      <c r="A624" s="4" t="s">
        <v>831</v>
      </c>
      <c r="B624" s="4" t="s">
        <v>174</v>
      </c>
      <c r="C624" s="4" t="s">
        <v>192</v>
      </c>
      <c r="D624" s="4" t="s">
        <v>111</v>
      </c>
      <c r="E624" s="4" t="s">
        <v>172</v>
      </c>
      <c r="F624" s="3">
        <v>42763</v>
      </c>
      <c r="G624" s="3">
        <v>42862</v>
      </c>
      <c r="H624">
        <v>3369</v>
      </c>
    </row>
    <row r="625" spans="1:8">
      <c r="A625" s="4" t="s">
        <v>832</v>
      </c>
      <c r="B625" s="4" t="s">
        <v>191</v>
      </c>
      <c r="C625" s="4" t="s">
        <v>9011</v>
      </c>
      <c r="D625" s="4" t="s">
        <v>32</v>
      </c>
      <c r="E625" s="4" t="s">
        <v>193</v>
      </c>
      <c r="F625" s="3">
        <v>42763</v>
      </c>
      <c r="G625" s="3"/>
    </row>
    <row r="626" spans="1:8">
      <c r="A626" s="4" t="s">
        <v>833</v>
      </c>
      <c r="B626" s="4" t="s">
        <v>191</v>
      </c>
      <c r="C626" s="4" t="s">
        <v>199</v>
      </c>
      <c r="D626" s="4" t="s">
        <v>81</v>
      </c>
      <c r="E626" s="4" t="s">
        <v>172</v>
      </c>
      <c r="F626" s="3">
        <v>42763</v>
      </c>
      <c r="G626" s="3">
        <v>42875</v>
      </c>
      <c r="H626">
        <v>5259</v>
      </c>
    </row>
    <row r="627" spans="1:8">
      <c r="A627" s="4" t="s">
        <v>834</v>
      </c>
      <c r="B627" s="4" t="s">
        <v>201</v>
      </c>
      <c r="C627" s="4" t="s">
        <v>9011</v>
      </c>
      <c r="D627" s="4" t="s">
        <v>24</v>
      </c>
      <c r="E627" s="4" t="s">
        <v>193</v>
      </c>
      <c r="F627" s="3">
        <v>42763</v>
      </c>
      <c r="G627" s="3"/>
    </row>
    <row r="628" spans="1:8">
      <c r="A628" s="4" t="s">
        <v>835</v>
      </c>
      <c r="B628" s="4" t="s">
        <v>201</v>
      </c>
      <c r="C628" s="4" t="s">
        <v>171</v>
      </c>
      <c r="D628" s="4" t="s">
        <v>124</v>
      </c>
      <c r="E628" s="4" t="s">
        <v>197</v>
      </c>
      <c r="F628" s="3">
        <v>42763</v>
      </c>
      <c r="G628" s="3">
        <v>42863</v>
      </c>
      <c r="H628">
        <v>0</v>
      </c>
    </row>
    <row r="629" spans="1:8">
      <c r="A629" s="4" t="s">
        <v>836</v>
      </c>
      <c r="B629" s="4" t="s">
        <v>232</v>
      </c>
      <c r="C629" s="4" t="s">
        <v>192</v>
      </c>
      <c r="D629" s="4" t="s">
        <v>35</v>
      </c>
      <c r="E629" s="4" t="s">
        <v>197</v>
      </c>
      <c r="F629" s="3">
        <v>42763</v>
      </c>
      <c r="G629" s="3">
        <v>42824</v>
      </c>
      <c r="H629">
        <v>0</v>
      </c>
    </row>
    <row r="630" spans="1:8">
      <c r="A630" s="4" t="s">
        <v>837</v>
      </c>
      <c r="B630" s="4" t="s">
        <v>181</v>
      </c>
      <c r="C630" s="4" t="s">
        <v>177</v>
      </c>
      <c r="D630" s="4" t="s">
        <v>85</v>
      </c>
      <c r="E630" s="4" t="s">
        <v>193</v>
      </c>
      <c r="F630" s="3">
        <v>42763</v>
      </c>
      <c r="G630" s="3"/>
    </row>
    <row r="631" spans="1:8">
      <c r="A631" s="4" t="s">
        <v>838</v>
      </c>
      <c r="B631" s="4" t="s">
        <v>183</v>
      </c>
      <c r="C631" s="4" t="s">
        <v>177</v>
      </c>
      <c r="D631" s="4" t="s">
        <v>42</v>
      </c>
      <c r="E631" s="4" t="s">
        <v>172</v>
      </c>
      <c r="F631" s="3">
        <v>42764</v>
      </c>
      <c r="G631" s="3">
        <v>42880</v>
      </c>
      <c r="H631">
        <v>52</v>
      </c>
    </row>
    <row r="632" spans="1:8">
      <c r="A632" s="4" t="s">
        <v>839</v>
      </c>
      <c r="B632" s="4" t="s">
        <v>261</v>
      </c>
      <c r="C632" s="4" t="s">
        <v>199</v>
      </c>
      <c r="D632" s="4" t="s">
        <v>21</v>
      </c>
      <c r="E632" s="4" t="s">
        <v>172</v>
      </c>
      <c r="F632" s="3">
        <v>42764</v>
      </c>
      <c r="G632" s="3">
        <v>42866</v>
      </c>
      <c r="H632">
        <v>5772</v>
      </c>
    </row>
    <row r="633" spans="1:8">
      <c r="A633" s="4" t="s">
        <v>840</v>
      </c>
      <c r="B633" s="4" t="s">
        <v>246</v>
      </c>
      <c r="C633" s="4" t="s">
        <v>9011</v>
      </c>
      <c r="D633" s="4" t="s">
        <v>120</v>
      </c>
      <c r="E633" s="4" t="s">
        <v>197</v>
      </c>
      <c r="F633" s="3">
        <v>42764</v>
      </c>
      <c r="G633" s="3">
        <v>42807</v>
      </c>
      <c r="H633">
        <v>0</v>
      </c>
    </row>
    <row r="634" spans="1:8">
      <c r="A634" s="4" t="s">
        <v>841</v>
      </c>
      <c r="B634" s="4" t="s">
        <v>304</v>
      </c>
      <c r="C634" s="4" t="s">
        <v>192</v>
      </c>
      <c r="D634" s="4" t="s">
        <v>48</v>
      </c>
      <c r="E634" s="4" t="s">
        <v>172</v>
      </c>
      <c r="F634" s="3">
        <v>42764</v>
      </c>
      <c r="G634" s="3">
        <v>42815</v>
      </c>
      <c r="H634">
        <v>3496</v>
      </c>
    </row>
    <row r="635" spans="1:8">
      <c r="A635" s="4" t="s">
        <v>842</v>
      </c>
      <c r="B635" s="4" t="s">
        <v>212</v>
      </c>
      <c r="C635" s="4" t="s">
        <v>192</v>
      </c>
      <c r="D635" s="4" t="s">
        <v>59</v>
      </c>
      <c r="E635" s="4" t="s">
        <v>172</v>
      </c>
      <c r="F635" s="3">
        <v>42764</v>
      </c>
      <c r="G635" s="3">
        <v>42806</v>
      </c>
      <c r="H635">
        <v>3602</v>
      </c>
    </row>
    <row r="636" spans="1:8">
      <c r="A636" s="4" t="s">
        <v>843</v>
      </c>
      <c r="B636" s="4" t="s">
        <v>237</v>
      </c>
      <c r="C636" s="4" t="s">
        <v>177</v>
      </c>
      <c r="D636" s="4" t="s">
        <v>125</v>
      </c>
      <c r="E636" s="4" t="s">
        <v>172</v>
      </c>
      <c r="F636" s="3">
        <v>42764</v>
      </c>
      <c r="G636" s="3">
        <v>42803</v>
      </c>
      <c r="H636">
        <v>57</v>
      </c>
    </row>
    <row r="637" spans="1:8">
      <c r="A637" s="4" t="s">
        <v>844</v>
      </c>
      <c r="B637" s="4" t="s">
        <v>196</v>
      </c>
      <c r="C637" s="4" t="s">
        <v>177</v>
      </c>
      <c r="D637" s="4" t="s">
        <v>61</v>
      </c>
      <c r="E637" s="4" t="s">
        <v>172</v>
      </c>
      <c r="F637" s="3">
        <v>42764</v>
      </c>
      <c r="G637" s="3">
        <v>42866</v>
      </c>
      <c r="H637">
        <v>51</v>
      </c>
    </row>
    <row r="638" spans="1:8">
      <c r="A638" s="4" t="s">
        <v>845</v>
      </c>
      <c r="B638" s="4" t="s">
        <v>203</v>
      </c>
      <c r="C638" s="4" t="s">
        <v>192</v>
      </c>
      <c r="D638" s="4" t="s">
        <v>56</v>
      </c>
      <c r="E638" s="4" t="s">
        <v>172</v>
      </c>
      <c r="F638" s="3">
        <v>42764</v>
      </c>
      <c r="G638" s="3">
        <v>42900</v>
      </c>
      <c r="H638">
        <v>3689</v>
      </c>
    </row>
    <row r="639" spans="1:8">
      <c r="A639" s="4" t="s">
        <v>846</v>
      </c>
      <c r="B639" s="4" t="s">
        <v>191</v>
      </c>
      <c r="C639" s="4" t="s">
        <v>171</v>
      </c>
      <c r="D639" s="4" t="s">
        <v>122</v>
      </c>
      <c r="E639" s="4" t="s">
        <v>172</v>
      </c>
      <c r="F639" s="3">
        <v>42764</v>
      </c>
      <c r="G639" s="3">
        <v>42858</v>
      </c>
      <c r="H639">
        <v>1170</v>
      </c>
    </row>
    <row r="640" spans="1:8">
      <c r="A640" s="4" t="s">
        <v>847</v>
      </c>
      <c r="B640" s="4" t="s">
        <v>343</v>
      </c>
      <c r="C640" s="4" t="s">
        <v>179</v>
      </c>
      <c r="D640" s="4" t="s">
        <v>104</v>
      </c>
      <c r="E640" s="4" t="s">
        <v>197</v>
      </c>
      <c r="F640" s="3">
        <v>42764</v>
      </c>
      <c r="G640" s="3">
        <v>42800</v>
      </c>
      <c r="H640">
        <v>0</v>
      </c>
    </row>
    <row r="641" spans="1:8">
      <c r="A641" s="4" t="s">
        <v>848</v>
      </c>
      <c r="B641" s="4" t="s">
        <v>343</v>
      </c>
      <c r="C641" s="4" t="s">
        <v>9011</v>
      </c>
      <c r="D641" s="4" t="s">
        <v>100</v>
      </c>
      <c r="E641" s="4" t="s">
        <v>172</v>
      </c>
      <c r="F641" s="3">
        <v>42764</v>
      </c>
      <c r="G641" s="3">
        <v>42861</v>
      </c>
      <c r="H641">
        <v>4736</v>
      </c>
    </row>
    <row r="642" spans="1:8">
      <c r="A642" s="4" t="s">
        <v>849</v>
      </c>
      <c r="B642" s="4" t="s">
        <v>219</v>
      </c>
      <c r="C642" s="4" t="s">
        <v>192</v>
      </c>
      <c r="D642" s="4" t="s">
        <v>24</v>
      </c>
      <c r="E642" s="4" t="s">
        <v>193</v>
      </c>
      <c r="F642" s="3">
        <v>42764</v>
      </c>
      <c r="G642" s="3"/>
    </row>
    <row r="643" spans="1:8">
      <c r="A643" s="4" t="s">
        <v>850</v>
      </c>
      <c r="B643" s="4" t="s">
        <v>187</v>
      </c>
      <c r="C643" s="4" t="s">
        <v>179</v>
      </c>
      <c r="D643" s="4" t="s">
        <v>24</v>
      </c>
      <c r="E643" s="4" t="s">
        <v>193</v>
      </c>
      <c r="F643" s="3">
        <v>42764</v>
      </c>
      <c r="G643" s="3"/>
    </row>
    <row r="644" spans="1:8">
      <c r="A644" s="4" t="s">
        <v>851</v>
      </c>
      <c r="B644" s="4" t="s">
        <v>201</v>
      </c>
      <c r="C644" s="4" t="s">
        <v>171</v>
      </c>
      <c r="D644" s="4" t="s">
        <v>24</v>
      </c>
      <c r="E644" s="4" t="s">
        <v>193</v>
      </c>
      <c r="F644" s="3">
        <v>42764</v>
      </c>
      <c r="G644" s="3"/>
    </row>
    <row r="645" spans="1:8">
      <c r="A645" s="4" t="s">
        <v>852</v>
      </c>
      <c r="B645" s="4" t="s">
        <v>189</v>
      </c>
      <c r="C645" s="4" t="s">
        <v>177</v>
      </c>
      <c r="D645" s="4" t="s">
        <v>66</v>
      </c>
      <c r="E645" s="4" t="s">
        <v>197</v>
      </c>
      <c r="F645" s="3">
        <v>42764</v>
      </c>
      <c r="G645" s="3">
        <v>42860</v>
      </c>
      <c r="H645">
        <v>0</v>
      </c>
    </row>
    <row r="646" spans="1:8">
      <c r="A646" s="4" t="s">
        <v>853</v>
      </c>
      <c r="B646" s="4" t="s">
        <v>208</v>
      </c>
      <c r="C646" s="4" t="s">
        <v>177</v>
      </c>
      <c r="D646" s="4" t="s">
        <v>131</v>
      </c>
      <c r="E646" s="4" t="s">
        <v>197</v>
      </c>
      <c r="F646" s="3">
        <v>42764</v>
      </c>
      <c r="G646" s="3">
        <v>42877</v>
      </c>
      <c r="H646">
        <v>0</v>
      </c>
    </row>
    <row r="647" spans="1:8">
      <c r="A647" s="4" t="s">
        <v>854</v>
      </c>
      <c r="B647" s="4" t="s">
        <v>185</v>
      </c>
      <c r="C647" s="4" t="s">
        <v>177</v>
      </c>
      <c r="D647" s="4" t="s">
        <v>75</v>
      </c>
      <c r="E647" s="4" t="s">
        <v>172</v>
      </c>
      <c r="F647" s="3">
        <v>42764</v>
      </c>
      <c r="G647" s="3">
        <v>42880</v>
      </c>
      <c r="H647">
        <v>64</v>
      </c>
    </row>
    <row r="648" spans="1:8">
      <c r="A648" s="4" t="s">
        <v>855</v>
      </c>
      <c r="B648" s="4" t="s">
        <v>185</v>
      </c>
      <c r="C648" s="4" t="s">
        <v>177</v>
      </c>
      <c r="D648" s="4" t="s">
        <v>81</v>
      </c>
      <c r="E648" s="4" t="s">
        <v>172</v>
      </c>
      <c r="F648" s="3">
        <v>42764</v>
      </c>
      <c r="G648" s="3">
        <v>42891</v>
      </c>
      <c r="H648">
        <v>55</v>
      </c>
    </row>
    <row r="649" spans="1:8">
      <c r="A649" s="4" t="s">
        <v>856</v>
      </c>
      <c r="B649" s="4" t="s">
        <v>185</v>
      </c>
      <c r="C649" s="4" t="s">
        <v>192</v>
      </c>
      <c r="D649" s="4" t="s">
        <v>71</v>
      </c>
      <c r="E649" s="4" t="s">
        <v>172</v>
      </c>
      <c r="F649" s="3">
        <v>42764</v>
      </c>
      <c r="G649" s="3">
        <v>42807</v>
      </c>
      <c r="H649">
        <v>2970</v>
      </c>
    </row>
    <row r="650" spans="1:8">
      <c r="A650" s="4" t="s">
        <v>857</v>
      </c>
      <c r="B650" s="4" t="s">
        <v>181</v>
      </c>
      <c r="C650" s="4" t="s">
        <v>9011</v>
      </c>
      <c r="D650" s="4" t="s">
        <v>24</v>
      </c>
      <c r="E650" s="4" t="s">
        <v>193</v>
      </c>
      <c r="F650" s="3">
        <v>42764</v>
      </c>
      <c r="G650" s="3"/>
    </row>
    <row r="651" spans="1:8">
      <c r="A651" s="4" t="s">
        <v>858</v>
      </c>
      <c r="B651" s="4" t="s">
        <v>304</v>
      </c>
      <c r="C651" s="4" t="s">
        <v>177</v>
      </c>
      <c r="D651" s="4" t="s">
        <v>106</v>
      </c>
      <c r="E651" s="4" t="s">
        <v>197</v>
      </c>
      <c r="F651" s="3">
        <v>42765</v>
      </c>
      <c r="G651" s="3">
        <v>42874</v>
      </c>
      <c r="H651">
        <v>0</v>
      </c>
    </row>
    <row r="652" spans="1:8">
      <c r="A652" s="4" t="s">
        <v>859</v>
      </c>
      <c r="B652" s="4" t="s">
        <v>279</v>
      </c>
      <c r="C652" s="4" t="s">
        <v>9011</v>
      </c>
      <c r="D652" s="4" t="s">
        <v>35</v>
      </c>
      <c r="E652" s="4" t="s">
        <v>172</v>
      </c>
      <c r="F652" s="3">
        <v>42765</v>
      </c>
      <c r="G652" s="3">
        <v>42868</v>
      </c>
      <c r="H652">
        <v>5035</v>
      </c>
    </row>
    <row r="653" spans="1:8">
      <c r="A653" s="4" t="s">
        <v>860</v>
      </c>
      <c r="B653" s="4" t="s">
        <v>174</v>
      </c>
      <c r="C653" s="4" t="s">
        <v>9011</v>
      </c>
      <c r="D653" s="4" t="s">
        <v>48</v>
      </c>
      <c r="E653" s="4" t="s">
        <v>197</v>
      </c>
      <c r="F653" s="3">
        <v>42765</v>
      </c>
      <c r="G653" s="3">
        <v>42886</v>
      </c>
      <c r="H653">
        <v>0</v>
      </c>
    </row>
    <row r="654" spans="1:8">
      <c r="A654" s="4" t="s">
        <v>861</v>
      </c>
      <c r="B654" s="4" t="s">
        <v>174</v>
      </c>
      <c r="C654" s="4" t="s">
        <v>9011</v>
      </c>
      <c r="D654" s="4" t="s">
        <v>61</v>
      </c>
      <c r="E654" s="4" t="s">
        <v>172</v>
      </c>
      <c r="F654" s="3">
        <v>42765</v>
      </c>
      <c r="G654" s="3">
        <v>42804</v>
      </c>
      <c r="H654">
        <v>4774</v>
      </c>
    </row>
    <row r="655" spans="1:8">
      <c r="A655" s="4" t="s">
        <v>862</v>
      </c>
      <c r="B655" s="4" t="s">
        <v>212</v>
      </c>
      <c r="C655" s="4" t="s">
        <v>265</v>
      </c>
      <c r="D655" s="4" t="s">
        <v>24</v>
      </c>
      <c r="E655" s="4" t="s">
        <v>193</v>
      </c>
      <c r="F655" s="3">
        <v>42765</v>
      </c>
      <c r="G655" s="3"/>
    </row>
    <row r="656" spans="1:8">
      <c r="A656" s="4" t="s">
        <v>863</v>
      </c>
      <c r="B656" s="4" t="s">
        <v>191</v>
      </c>
      <c r="C656" s="4" t="s">
        <v>199</v>
      </c>
      <c r="D656" s="4" t="s">
        <v>82</v>
      </c>
      <c r="E656" s="4" t="s">
        <v>172</v>
      </c>
      <c r="F656" s="3">
        <v>42765</v>
      </c>
      <c r="G656" s="3">
        <v>42871</v>
      </c>
      <c r="H656">
        <v>5390</v>
      </c>
    </row>
    <row r="657" spans="1:8">
      <c r="A657" s="4" t="s">
        <v>864</v>
      </c>
      <c r="B657" s="4" t="s">
        <v>244</v>
      </c>
      <c r="C657" s="4" t="s">
        <v>171</v>
      </c>
      <c r="D657" s="4" t="s">
        <v>41</v>
      </c>
      <c r="E657" s="4" t="s">
        <v>172</v>
      </c>
      <c r="F657" s="3">
        <v>42765</v>
      </c>
      <c r="G657" s="3">
        <v>42892</v>
      </c>
      <c r="H657">
        <v>1190</v>
      </c>
    </row>
    <row r="658" spans="1:8">
      <c r="A658" s="4" t="s">
        <v>865</v>
      </c>
      <c r="B658" s="4" t="s">
        <v>170</v>
      </c>
      <c r="C658" s="4" t="s">
        <v>199</v>
      </c>
      <c r="D658" s="4" t="s">
        <v>27</v>
      </c>
      <c r="E658" s="4" t="s">
        <v>172</v>
      </c>
      <c r="F658" s="3">
        <v>42765</v>
      </c>
      <c r="G658" s="3">
        <v>42869</v>
      </c>
      <c r="H658">
        <v>5755</v>
      </c>
    </row>
    <row r="659" spans="1:8">
      <c r="A659" s="4" t="s">
        <v>866</v>
      </c>
      <c r="B659" s="4" t="s">
        <v>205</v>
      </c>
      <c r="C659" s="4" t="s">
        <v>9011</v>
      </c>
      <c r="D659" s="4" t="s">
        <v>105</v>
      </c>
      <c r="E659" s="4" t="s">
        <v>172</v>
      </c>
      <c r="F659" s="3">
        <v>42765</v>
      </c>
      <c r="G659" s="3">
        <v>42899</v>
      </c>
      <c r="H659">
        <v>4933</v>
      </c>
    </row>
    <row r="660" spans="1:8">
      <c r="A660" s="4" t="s">
        <v>867</v>
      </c>
      <c r="B660" s="4" t="s">
        <v>208</v>
      </c>
      <c r="C660" s="4" t="s">
        <v>192</v>
      </c>
      <c r="D660" s="4" t="s">
        <v>103</v>
      </c>
      <c r="E660" s="4" t="s">
        <v>172</v>
      </c>
      <c r="F660" s="3">
        <v>42765</v>
      </c>
      <c r="G660" s="3">
        <v>42890</v>
      </c>
      <c r="H660">
        <v>3642</v>
      </c>
    </row>
    <row r="661" spans="1:8">
      <c r="A661" s="4" t="s">
        <v>868</v>
      </c>
      <c r="B661" s="4" t="s">
        <v>185</v>
      </c>
      <c r="C661" s="4" t="s">
        <v>177</v>
      </c>
      <c r="D661" s="4" t="s">
        <v>32</v>
      </c>
      <c r="E661" s="4" t="s">
        <v>197</v>
      </c>
      <c r="F661" s="3">
        <v>42765</v>
      </c>
      <c r="G661" s="3">
        <v>42862</v>
      </c>
      <c r="H661">
        <v>0</v>
      </c>
    </row>
    <row r="662" spans="1:8">
      <c r="A662" s="4" t="s">
        <v>869</v>
      </c>
      <c r="B662" s="4" t="s">
        <v>246</v>
      </c>
      <c r="C662" s="4" t="s">
        <v>192</v>
      </c>
      <c r="D662" s="4" t="s">
        <v>82</v>
      </c>
      <c r="E662" s="4" t="s">
        <v>172</v>
      </c>
      <c r="F662" s="3">
        <v>42766</v>
      </c>
      <c r="G662" s="3">
        <v>42811</v>
      </c>
      <c r="H662">
        <v>2923</v>
      </c>
    </row>
    <row r="663" spans="1:8">
      <c r="A663" s="4" t="s">
        <v>870</v>
      </c>
      <c r="B663" s="4" t="s">
        <v>279</v>
      </c>
      <c r="C663" s="4" t="s">
        <v>179</v>
      </c>
      <c r="D663" s="4" t="s">
        <v>24</v>
      </c>
      <c r="E663" s="4" t="s">
        <v>193</v>
      </c>
      <c r="F663" s="3">
        <v>42766</v>
      </c>
      <c r="G663" s="3"/>
    </row>
    <row r="664" spans="1:8">
      <c r="A664" s="4" t="s">
        <v>871</v>
      </c>
      <c r="B664" s="4" t="s">
        <v>210</v>
      </c>
      <c r="C664" s="4" t="s">
        <v>171</v>
      </c>
      <c r="D664" s="4" t="s">
        <v>126</v>
      </c>
      <c r="E664" s="4" t="s">
        <v>193</v>
      </c>
      <c r="F664" s="3">
        <v>42766</v>
      </c>
      <c r="G664" s="3"/>
    </row>
    <row r="665" spans="1:8">
      <c r="A665" s="4" t="s">
        <v>872</v>
      </c>
      <c r="B665" s="4" t="s">
        <v>210</v>
      </c>
      <c r="C665" s="4" t="s">
        <v>171</v>
      </c>
      <c r="D665" s="4" t="s">
        <v>24</v>
      </c>
      <c r="E665" s="4" t="s">
        <v>193</v>
      </c>
      <c r="F665" s="3">
        <v>42766</v>
      </c>
      <c r="G665" s="3"/>
    </row>
    <row r="666" spans="1:8">
      <c r="A666" s="4" t="s">
        <v>873</v>
      </c>
      <c r="B666" s="4" t="s">
        <v>174</v>
      </c>
      <c r="C666" s="4" t="s">
        <v>9011</v>
      </c>
      <c r="D666" s="4" t="s">
        <v>131</v>
      </c>
      <c r="E666" s="4" t="s">
        <v>172</v>
      </c>
      <c r="F666" s="3">
        <v>42766</v>
      </c>
      <c r="G666" s="3">
        <v>42804</v>
      </c>
      <c r="H666">
        <v>5035</v>
      </c>
    </row>
    <row r="667" spans="1:8">
      <c r="A667" s="4" t="s">
        <v>874</v>
      </c>
      <c r="B667" s="4" t="s">
        <v>201</v>
      </c>
      <c r="C667" s="4" t="s">
        <v>9011</v>
      </c>
      <c r="D667" s="4" t="s">
        <v>129</v>
      </c>
      <c r="E667" s="4" t="s">
        <v>197</v>
      </c>
      <c r="F667" s="3">
        <v>42766</v>
      </c>
      <c r="G667" s="3">
        <v>42881</v>
      </c>
      <c r="H667">
        <v>0</v>
      </c>
    </row>
    <row r="668" spans="1:8">
      <c r="A668" s="4" t="s">
        <v>875</v>
      </c>
      <c r="B668" s="4" t="s">
        <v>208</v>
      </c>
      <c r="C668" s="4" t="s">
        <v>177</v>
      </c>
      <c r="D668" s="4" t="s">
        <v>45</v>
      </c>
      <c r="E668" s="4" t="s">
        <v>172</v>
      </c>
      <c r="F668" s="3">
        <v>42766</v>
      </c>
      <c r="G668" s="3">
        <v>42875</v>
      </c>
      <c r="H668">
        <v>54</v>
      </c>
    </row>
    <row r="669" spans="1:8">
      <c r="A669" s="4" t="s">
        <v>876</v>
      </c>
      <c r="B669" s="4" t="s">
        <v>208</v>
      </c>
      <c r="C669" s="4" t="s">
        <v>177</v>
      </c>
      <c r="D669" s="4" t="s">
        <v>85</v>
      </c>
      <c r="E669" s="4" t="s">
        <v>172</v>
      </c>
      <c r="F669" s="3">
        <v>42766</v>
      </c>
      <c r="G669" s="3">
        <v>42856</v>
      </c>
      <c r="H669">
        <v>54</v>
      </c>
    </row>
    <row r="670" spans="1:8">
      <c r="A670" s="4" t="s">
        <v>877</v>
      </c>
      <c r="B670" s="4" t="s">
        <v>216</v>
      </c>
      <c r="C670" s="4" t="s">
        <v>171</v>
      </c>
      <c r="D670" s="4" t="s">
        <v>24</v>
      </c>
      <c r="E670" s="4" t="s">
        <v>193</v>
      </c>
      <c r="F670" s="3">
        <v>42766</v>
      </c>
      <c r="G670" s="3"/>
    </row>
    <row r="671" spans="1:8">
      <c r="A671" s="4" t="s">
        <v>878</v>
      </c>
      <c r="B671" s="4" t="s">
        <v>235</v>
      </c>
      <c r="C671" s="4" t="s">
        <v>179</v>
      </c>
      <c r="D671" s="4" t="s">
        <v>78</v>
      </c>
      <c r="E671" s="4" t="s">
        <v>172</v>
      </c>
      <c r="F671" s="3">
        <v>42766</v>
      </c>
      <c r="G671" s="3">
        <v>42881</v>
      </c>
      <c r="H671">
        <v>592</v>
      </c>
    </row>
    <row r="672" spans="1:8">
      <c r="A672" s="4" t="s">
        <v>879</v>
      </c>
      <c r="B672" s="4" t="s">
        <v>174</v>
      </c>
      <c r="C672" s="4" t="s">
        <v>179</v>
      </c>
      <c r="D672" s="4" t="s">
        <v>118</v>
      </c>
      <c r="E672" s="4" t="s">
        <v>172</v>
      </c>
      <c r="F672" s="3">
        <v>42767</v>
      </c>
      <c r="G672" s="3">
        <v>42871</v>
      </c>
      <c r="H672">
        <v>640</v>
      </c>
    </row>
    <row r="673" spans="1:8">
      <c r="A673" s="4" t="s">
        <v>880</v>
      </c>
      <c r="B673" s="4" t="s">
        <v>174</v>
      </c>
      <c r="C673" s="4" t="s">
        <v>9011</v>
      </c>
      <c r="D673" s="4" t="s">
        <v>51</v>
      </c>
      <c r="E673" s="4" t="s">
        <v>172</v>
      </c>
      <c r="F673" s="3">
        <v>42767</v>
      </c>
      <c r="G673" s="3">
        <v>42860</v>
      </c>
      <c r="H673">
        <v>5127</v>
      </c>
    </row>
    <row r="674" spans="1:8">
      <c r="A674" s="4" t="s">
        <v>881</v>
      </c>
      <c r="B674" s="4" t="s">
        <v>174</v>
      </c>
      <c r="C674" s="4" t="s">
        <v>192</v>
      </c>
      <c r="D674" s="4" t="s">
        <v>27</v>
      </c>
      <c r="E674" s="4" t="s">
        <v>172</v>
      </c>
      <c r="F674" s="3">
        <v>42767</v>
      </c>
      <c r="G674" s="3">
        <v>42903</v>
      </c>
      <c r="H674">
        <v>3822</v>
      </c>
    </row>
    <row r="675" spans="1:8">
      <c r="A675" s="4" t="s">
        <v>882</v>
      </c>
      <c r="B675" s="4" t="s">
        <v>196</v>
      </c>
      <c r="C675" s="4" t="s">
        <v>192</v>
      </c>
      <c r="D675" s="4" t="s">
        <v>51</v>
      </c>
      <c r="E675" s="4" t="s">
        <v>197</v>
      </c>
      <c r="F675" s="3">
        <v>42767</v>
      </c>
      <c r="G675" s="3">
        <v>42903</v>
      </c>
      <c r="H675">
        <v>0</v>
      </c>
    </row>
    <row r="676" spans="1:8">
      <c r="A676" s="4" t="s">
        <v>883</v>
      </c>
      <c r="B676" s="4" t="s">
        <v>219</v>
      </c>
      <c r="C676" s="4" t="s">
        <v>177</v>
      </c>
      <c r="D676" s="4" t="s">
        <v>32</v>
      </c>
      <c r="E676" s="4" t="s">
        <v>197</v>
      </c>
      <c r="F676" s="3">
        <v>42767</v>
      </c>
      <c r="G676" s="3">
        <v>42899</v>
      </c>
      <c r="H676">
        <v>0</v>
      </c>
    </row>
    <row r="677" spans="1:8">
      <c r="A677" s="4" t="s">
        <v>884</v>
      </c>
      <c r="B677" s="4" t="s">
        <v>256</v>
      </c>
      <c r="C677" s="4" t="s">
        <v>179</v>
      </c>
      <c r="D677" s="4" t="s">
        <v>70</v>
      </c>
      <c r="E677" s="4" t="s">
        <v>172</v>
      </c>
      <c r="F677" s="3">
        <v>42767</v>
      </c>
      <c r="G677" s="3">
        <v>42857</v>
      </c>
      <c r="H677">
        <v>574</v>
      </c>
    </row>
    <row r="678" spans="1:8">
      <c r="A678" s="4" t="s">
        <v>885</v>
      </c>
      <c r="B678" s="4" t="s">
        <v>256</v>
      </c>
      <c r="C678" s="4" t="s">
        <v>192</v>
      </c>
      <c r="D678" s="4" t="s">
        <v>41</v>
      </c>
      <c r="E678" s="4" t="s">
        <v>172</v>
      </c>
      <c r="F678" s="3">
        <v>42767</v>
      </c>
      <c r="G678" s="3">
        <v>42904</v>
      </c>
      <c r="H678">
        <v>2525</v>
      </c>
    </row>
    <row r="679" spans="1:8">
      <c r="A679" s="4" t="s">
        <v>886</v>
      </c>
      <c r="B679" s="4" t="s">
        <v>205</v>
      </c>
      <c r="C679" s="4" t="s">
        <v>265</v>
      </c>
      <c r="D679" s="4" t="s">
        <v>74</v>
      </c>
      <c r="E679" s="4" t="s">
        <v>172</v>
      </c>
      <c r="F679" s="3">
        <v>42767</v>
      </c>
      <c r="G679" s="3">
        <v>42893</v>
      </c>
      <c r="H679">
        <v>30288</v>
      </c>
    </row>
    <row r="680" spans="1:8">
      <c r="A680" s="4" t="s">
        <v>887</v>
      </c>
      <c r="B680" s="4" t="s">
        <v>185</v>
      </c>
      <c r="C680" s="4" t="s">
        <v>199</v>
      </c>
      <c r="D680" s="4" t="s">
        <v>71</v>
      </c>
      <c r="E680" s="4" t="s">
        <v>197</v>
      </c>
      <c r="F680" s="3">
        <v>42767</v>
      </c>
      <c r="G680" s="3">
        <v>42873</v>
      </c>
      <c r="H680">
        <v>0</v>
      </c>
    </row>
    <row r="681" spans="1:8">
      <c r="A681" s="4" t="s">
        <v>888</v>
      </c>
      <c r="B681" s="4" t="s">
        <v>181</v>
      </c>
      <c r="C681" s="4" t="s">
        <v>179</v>
      </c>
      <c r="D681" s="4" t="s">
        <v>105</v>
      </c>
      <c r="E681" s="4" t="s">
        <v>197</v>
      </c>
      <c r="F681" s="3">
        <v>42767</v>
      </c>
      <c r="G681" s="3">
        <v>42823</v>
      </c>
      <c r="H681">
        <v>0</v>
      </c>
    </row>
    <row r="682" spans="1:8">
      <c r="A682" s="4" t="s">
        <v>889</v>
      </c>
      <c r="B682" s="4" t="s">
        <v>261</v>
      </c>
      <c r="C682" s="4" t="s">
        <v>171</v>
      </c>
      <c r="D682" s="4" t="s">
        <v>24</v>
      </c>
      <c r="E682" s="4" t="s">
        <v>193</v>
      </c>
      <c r="F682" s="3">
        <v>42768</v>
      </c>
      <c r="G682" s="3"/>
    </row>
    <row r="683" spans="1:8">
      <c r="A683" s="4" t="s">
        <v>890</v>
      </c>
      <c r="B683" s="4" t="s">
        <v>212</v>
      </c>
      <c r="C683" s="4" t="s">
        <v>265</v>
      </c>
      <c r="D683" s="4" t="s">
        <v>38</v>
      </c>
      <c r="E683" s="4" t="s">
        <v>197</v>
      </c>
      <c r="F683" s="3">
        <v>42768</v>
      </c>
      <c r="G683" s="3">
        <v>42864</v>
      </c>
      <c r="H683">
        <v>0</v>
      </c>
    </row>
    <row r="684" spans="1:8">
      <c r="A684" s="4" t="s">
        <v>891</v>
      </c>
      <c r="B684" s="4" t="s">
        <v>212</v>
      </c>
      <c r="C684" s="4" t="s">
        <v>177</v>
      </c>
      <c r="D684" s="4" t="s">
        <v>82</v>
      </c>
      <c r="E684" s="4" t="s">
        <v>197</v>
      </c>
      <c r="F684" s="3">
        <v>42768</v>
      </c>
      <c r="G684" s="3">
        <v>42856</v>
      </c>
      <c r="H684">
        <v>0</v>
      </c>
    </row>
    <row r="685" spans="1:8">
      <c r="A685" s="4" t="s">
        <v>892</v>
      </c>
      <c r="B685" s="4" t="s">
        <v>196</v>
      </c>
      <c r="C685" s="4" t="s">
        <v>192</v>
      </c>
      <c r="D685" s="4" t="s">
        <v>47</v>
      </c>
      <c r="E685" s="4" t="s">
        <v>172</v>
      </c>
      <c r="F685" s="3">
        <v>42768</v>
      </c>
      <c r="G685" s="3">
        <v>42869</v>
      </c>
      <c r="H685">
        <v>3581</v>
      </c>
    </row>
    <row r="686" spans="1:8">
      <c r="A686" s="4" t="s">
        <v>893</v>
      </c>
      <c r="B686" s="4" t="s">
        <v>343</v>
      </c>
      <c r="C686" s="4" t="s">
        <v>171</v>
      </c>
      <c r="D686" s="4" t="s">
        <v>92</v>
      </c>
      <c r="E686" s="4" t="s">
        <v>197</v>
      </c>
      <c r="F686" s="3">
        <v>42768</v>
      </c>
      <c r="G686" s="3">
        <v>42806</v>
      </c>
      <c r="H686">
        <v>0</v>
      </c>
    </row>
    <row r="687" spans="1:8">
      <c r="A687" s="4" t="s">
        <v>894</v>
      </c>
      <c r="B687" s="4" t="s">
        <v>219</v>
      </c>
      <c r="C687" s="4" t="s">
        <v>171</v>
      </c>
      <c r="D687" s="4" t="s">
        <v>24</v>
      </c>
      <c r="E687" s="4" t="s">
        <v>193</v>
      </c>
      <c r="F687" s="3">
        <v>42768</v>
      </c>
      <c r="G687" s="3"/>
    </row>
    <row r="688" spans="1:8">
      <c r="A688" s="4" t="s">
        <v>895</v>
      </c>
      <c r="B688" s="4" t="s">
        <v>189</v>
      </c>
      <c r="C688" s="4" t="s">
        <v>9011</v>
      </c>
      <c r="D688" s="4" t="s">
        <v>43</v>
      </c>
      <c r="E688" s="4" t="s">
        <v>197</v>
      </c>
      <c r="F688" s="3">
        <v>42768</v>
      </c>
      <c r="G688" s="3">
        <v>42860</v>
      </c>
      <c r="H688">
        <v>0</v>
      </c>
    </row>
    <row r="689" spans="1:8">
      <c r="A689" s="4" t="s">
        <v>896</v>
      </c>
      <c r="B689" s="4" t="s">
        <v>208</v>
      </c>
      <c r="C689" s="4" t="s">
        <v>177</v>
      </c>
      <c r="D689" s="4" t="s">
        <v>57</v>
      </c>
      <c r="E689" s="4" t="s">
        <v>172</v>
      </c>
      <c r="F689" s="3">
        <v>42768</v>
      </c>
      <c r="G689" s="3">
        <v>42824</v>
      </c>
      <c r="H689">
        <v>54</v>
      </c>
    </row>
    <row r="690" spans="1:8">
      <c r="A690" s="4" t="s">
        <v>897</v>
      </c>
      <c r="B690" s="4" t="s">
        <v>185</v>
      </c>
      <c r="C690" s="4" t="s">
        <v>171</v>
      </c>
      <c r="D690" s="4" t="s">
        <v>42</v>
      </c>
      <c r="E690" s="4" t="s">
        <v>193</v>
      </c>
      <c r="F690" s="3">
        <v>42768</v>
      </c>
      <c r="G690" s="3"/>
    </row>
    <row r="691" spans="1:8">
      <c r="A691" s="4" t="s">
        <v>898</v>
      </c>
      <c r="B691" s="4" t="s">
        <v>261</v>
      </c>
      <c r="C691" s="4" t="s">
        <v>171</v>
      </c>
      <c r="D691" s="4" t="s">
        <v>84</v>
      </c>
      <c r="E691" s="4" t="s">
        <v>172</v>
      </c>
      <c r="F691" s="3">
        <v>42769</v>
      </c>
      <c r="G691" s="3">
        <v>42889</v>
      </c>
      <c r="H691">
        <v>1121</v>
      </c>
    </row>
    <row r="692" spans="1:8">
      <c r="A692" s="4" t="s">
        <v>899</v>
      </c>
      <c r="B692" s="4" t="s">
        <v>246</v>
      </c>
      <c r="C692" s="4" t="s">
        <v>179</v>
      </c>
      <c r="D692" s="4" t="s">
        <v>107</v>
      </c>
      <c r="E692" s="4" t="s">
        <v>172</v>
      </c>
      <c r="F692" s="3">
        <v>42769</v>
      </c>
      <c r="G692" s="3">
        <v>42890</v>
      </c>
      <c r="H692">
        <v>477</v>
      </c>
    </row>
    <row r="693" spans="1:8">
      <c r="A693" s="4" t="s">
        <v>900</v>
      </c>
      <c r="B693" s="4" t="s">
        <v>279</v>
      </c>
      <c r="C693" s="4" t="s">
        <v>179</v>
      </c>
      <c r="D693" s="4" t="s">
        <v>42</v>
      </c>
      <c r="E693" s="4" t="s">
        <v>172</v>
      </c>
      <c r="F693" s="3">
        <v>42769</v>
      </c>
      <c r="G693" s="3">
        <v>42860</v>
      </c>
      <c r="H693">
        <v>515</v>
      </c>
    </row>
    <row r="694" spans="1:8">
      <c r="A694" s="4" t="s">
        <v>901</v>
      </c>
      <c r="B694" s="4" t="s">
        <v>210</v>
      </c>
      <c r="C694" s="4" t="s">
        <v>177</v>
      </c>
      <c r="D694" s="4" t="s">
        <v>63</v>
      </c>
      <c r="E694" s="4" t="s">
        <v>197</v>
      </c>
      <c r="F694" s="3">
        <v>42769</v>
      </c>
      <c r="G694" s="3">
        <v>42856</v>
      </c>
      <c r="H694">
        <v>0</v>
      </c>
    </row>
    <row r="695" spans="1:8">
      <c r="A695" s="4" t="s">
        <v>902</v>
      </c>
      <c r="B695" s="4" t="s">
        <v>263</v>
      </c>
      <c r="C695" s="4" t="s">
        <v>192</v>
      </c>
      <c r="D695" s="4" t="s">
        <v>120</v>
      </c>
      <c r="E695" s="4" t="s">
        <v>197</v>
      </c>
      <c r="F695" s="3">
        <v>42769</v>
      </c>
      <c r="G695" s="3">
        <v>42866</v>
      </c>
      <c r="H695">
        <v>0</v>
      </c>
    </row>
    <row r="696" spans="1:8">
      <c r="A696" s="4" t="s">
        <v>903</v>
      </c>
      <c r="B696" s="4" t="s">
        <v>203</v>
      </c>
      <c r="C696" s="4" t="s">
        <v>171</v>
      </c>
      <c r="D696" s="4" t="s">
        <v>71</v>
      </c>
      <c r="E696" s="4" t="s">
        <v>172</v>
      </c>
      <c r="F696" s="3">
        <v>42769</v>
      </c>
      <c r="G696" s="3">
        <v>42906</v>
      </c>
      <c r="H696">
        <v>975</v>
      </c>
    </row>
    <row r="697" spans="1:8">
      <c r="A697" s="4" t="s">
        <v>904</v>
      </c>
      <c r="B697" s="4" t="s">
        <v>203</v>
      </c>
      <c r="C697" s="4" t="s">
        <v>192</v>
      </c>
      <c r="D697" s="4" t="s">
        <v>115</v>
      </c>
      <c r="E697" s="4" t="s">
        <v>172</v>
      </c>
      <c r="F697" s="3">
        <v>42769</v>
      </c>
      <c r="G697" s="3">
        <v>42856</v>
      </c>
      <c r="H697">
        <v>3376</v>
      </c>
    </row>
    <row r="698" spans="1:8">
      <c r="A698" s="4" t="s">
        <v>905</v>
      </c>
      <c r="B698" s="4" t="s">
        <v>191</v>
      </c>
      <c r="C698" s="4" t="s">
        <v>179</v>
      </c>
      <c r="D698" s="4" t="s">
        <v>53</v>
      </c>
      <c r="E698" s="4" t="s">
        <v>172</v>
      </c>
      <c r="F698" s="3">
        <v>42769</v>
      </c>
      <c r="G698" s="3">
        <v>42806</v>
      </c>
      <c r="H698">
        <v>458</v>
      </c>
    </row>
    <row r="699" spans="1:8">
      <c r="A699" s="4" t="s">
        <v>906</v>
      </c>
      <c r="B699" s="4" t="s">
        <v>343</v>
      </c>
      <c r="C699" s="4" t="s">
        <v>179</v>
      </c>
      <c r="D699" s="4" t="s">
        <v>68</v>
      </c>
      <c r="E699" s="4" t="s">
        <v>197</v>
      </c>
      <c r="F699" s="3">
        <v>42769</v>
      </c>
      <c r="G699" s="3">
        <v>42871</v>
      </c>
      <c r="H699">
        <v>0</v>
      </c>
    </row>
    <row r="700" spans="1:8">
      <c r="A700" s="4" t="s">
        <v>907</v>
      </c>
      <c r="B700" s="4" t="s">
        <v>219</v>
      </c>
      <c r="C700" s="4" t="s">
        <v>179</v>
      </c>
      <c r="D700" s="4" t="s">
        <v>62</v>
      </c>
      <c r="E700" s="4" t="s">
        <v>197</v>
      </c>
      <c r="F700" s="3">
        <v>42769</v>
      </c>
      <c r="G700" s="3">
        <v>42878</v>
      </c>
      <c r="H700">
        <v>0</v>
      </c>
    </row>
    <row r="701" spans="1:8">
      <c r="A701" s="4" t="s">
        <v>908</v>
      </c>
      <c r="B701" s="4" t="s">
        <v>219</v>
      </c>
      <c r="C701" s="4" t="s">
        <v>179</v>
      </c>
      <c r="D701" s="4" t="s">
        <v>62</v>
      </c>
      <c r="E701" s="4" t="s">
        <v>172</v>
      </c>
      <c r="F701" s="3">
        <v>42769</v>
      </c>
      <c r="G701" s="3">
        <v>42808</v>
      </c>
      <c r="H701">
        <v>622</v>
      </c>
    </row>
    <row r="702" spans="1:8">
      <c r="A702" s="4" t="s">
        <v>909</v>
      </c>
      <c r="B702" s="4" t="s">
        <v>219</v>
      </c>
      <c r="C702" s="4" t="s">
        <v>179</v>
      </c>
      <c r="D702" s="4" t="s">
        <v>87</v>
      </c>
      <c r="E702" s="4" t="s">
        <v>172</v>
      </c>
      <c r="F702" s="3">
        <v>42769</v>
      </c>
      <c r="G702" s="3">
        <v>42895</v>
      </c>
      <c r="H702">
        <v>441</v>
      </c>
    </row>
    <row r="703" spans="1:8">
      <c r="A703" s="4" t="s">
        <v>910</v>
      </c>
      <c r="B703" s="4" t="s">
        <v>230</v>
      </c>
      <c r="C703" s="4" t="s">
        <v>9011</v>
      </c>
      <c r="D703" s="4" t="s">
        <v>84</v>
      </c>
      <c r="E703" s="4" t="s">
        <v>197</v>
      </c>
      <c r="F703" s="3">
        <v>42769</v>
      </c>
      <c r="G703" s="3">
        <v>42870</v>
      </c>
      <c r="H703">
        <v>0</v>
      </c>
    </row>
    <row r="704" spans="1:8">
      <c r="A704" s="4" t="s">
        <v>911</v>
      </c>
      <c r="B704" s="4" t="s">
        <v>244</v>
      </c>
      <c r="C704" s="4" t="s">
        <v>179</v>
      </c>
      <c r="D704" s="4" t="s">
        <v>103</v>
      </c>
      <c r="E704" s="4" t="s">
        <v>172</v>
      </c>
      <c r="F704" s="3">
        <v>42769</v>
      </c>
      <c r="G704" s="3">
        <v>42876</v>
      </c>
      <c r="H704">
        <v>538</v>
      </c>
    </row>
    <row r="705" spans="1:8">
      <c r="A705" s="4" t="s">
        <v>912</v>
      </c>
      <c r="B705" s="4" t="s">
        <v>201</v>
      </c>
      <c r="C705" s="4" t="s">
        <v>199</v>
      </c>
      <c r="D705" s="4" t="s">
        <v>71</v>
      </c>
      <c r="E705" s="4" t="s">
        <v>172</v>
      </c>
      <c r="F705" s="3">
        <v>42769</v>
      </c>
      <c r="G705" s="3">
        <v>42823</v>
      </c>
      <c r="H705">
        <v>4667</v>
      </c>
    </row>
    <row r="706" spans="1:8">
      <c r="A706" s="4" t="s">
        <v>913</v>
      </c>
      <c r="B706" s="4" t="s">
        <v>189</v>
      </c>
      <c r="C706" s="4" t="s">
        <v>171</v>
      </c>
      <c r="D706" s="4" t="s">
        <v>41</v>
      </c>
      <c r="E706" s="4" t="s">
        <v>172</v>
      </c>
      <c r="F706" s="3">
        <v>42769</v>
      </c>
      <c r="G706" s="3">
        <v>42901</v>
      </c>
      <c r="H706">
        <v>1018</v>
      </c>
    </row>
    <row r="707" spans="1:8">
      <c r="A707" s="4" t="s">
        <v>914</v>
      </c>
      <c r="B707" s="4" t="s">
        <v>232</v>
      </c>
      <c r="C707" s="4" t="s">
        <v>9011</v>
      </c>
      <c r="D707" s="4" t="s">
        <v>34</v>
      </c>
      <c r="E707" s="4" t="s">
        <v>172</v>
      </c>
      <c r="F707" s="3">
        <v>42769</v>
      </c>
      <c r="G707" s="3">
        <v>42864</v>
      </c>
      <c r="H707">
        <v>4671</v>
      </c>
    </row>
    <row r="708" spans="1:8">
      <c r="A708" s="4" t="s">
        <v>915</v>
      </c>
      <c r="B708" s="4" t="s">
        <v>185</v>
      </c>
      <c r="C708" s="4" t="s">
        <v>177</v>
      </c>
      <c r="D708" s="4" t="s">
        <v>24</v>
      </c>
      <c r="E708" s="4" t="s">
        <v>193</v>
      </c>
      <c r="F708" s="3">
        <v>42769</v>
      </c>
      <c r="G708" s="3"/>
    </row>
    <row r="709" spans="1:8">
      <c r="A709" s="4" t="s">
        <v>916</v>
      </c>
      <c r="B709" s="4" t="s">
        <v>216</v>
      </c>
      <c r="C709" s="4" t="s">
        <v>9011</v>
      </c>
      <c r="D709" s="4" t="s">
        <v>35</v>
      </c>
      <c r="E709" s="4" t="s">
        <v>172</v>
      </c>
      <c r="F709" s="3">
        <v>42769</v>
      </c>
      <c r="G709" s="3">
        <v>42871</v>
      </c>
      <c r="H709">
        <v>4634</v>
      </c>
    </row>
    <row r="710" spans="1:8">
      <c r="A710" s="4" t="s">
        <v>917</v>
      </c>
      <c r="B710" s="4" t="s">
        <v>181</v>
      </c>
      <c r="C710" s="4" t="s">
        <v>171</v>
      </c>
      <c r="D710" s="4" t="s">
        <v>81</v>
      </c>
      <c r="E710" s="4" t="s">
        <v>197</v>
      </c>
      <c r="F710" s="3">
        <v>42769</v>
      </c>
      <c r="G710" s="3">
        <v>42896</v>
      </c>
      <c r="H710">
        <v>0</v>
      </c>
    </row>
    <row r="711" spans="1:8">
      <c r="A711" s="4" t="s">
        <v>918</v>
      </c>
      <c r="B711" s="4" t="s">
        <v>304</v>
      </c>
      <c r="C711" s="4" t="s">
        <v>192</v>
      </c>
      <c r="D711" s="4" t="s">
        <v>92</v>
      </c>
      <c r="E711" s="4" t="s">
        <v>172</v>
      </c>
      <c r="F711" s="3">
        <v>42770</v>
      </c>
      <c r="G711" s="3">
        <v>42864</v>
      </c>
      <c r="H711">
        <v>3470</v>
      </c>
    </row>
    <row r="712" spans="1:8">
      <c r="A712" s="4" t="s">
        <v>919</v>
      </c>
      <c r="B712" s="4" t="s">
        <v>279</v>
      </c>
      <c r="C712" s="4" t="s">
        <v>179</v>
      </c>
      <c r="D712" s="4" t="s">
        <v>51</v>
      </c>
      <c r="E712" s="4" t="s">
        <v>193</v>
      </c>
      <c r="F712" s="3">
        <v>42770</v>
      </c>
      <c r="G712" s="3"/>
    </row>
    <row r="713" spans="1:8">
      <c r="A713" s="4" t="s">
        <v>920</v>
      </c>
      <c r="B713" s="4" t="s">
        <v>210</v>
      </c>
      <c r="C713" s="4" t="s">
        <v>171</v>
      </c>
      <c r="D713" s="4" t="s">
        <v>107</v>
      </c>
      <c r="E713" s="4" t="s">
        <v>197</v>
      </c>
      <c r="F713" s="3">
        <v>42770</v>
      </c>
      <c r="G713" s="3">
        <v>42873</v>
      </c>
      <c r="H713">
        <v>0</v>
      </c>
    </row>
    <row r="714" spans="1:8">
      <c r="A714" s="4" t="s">
        <v>921</v>
      </c>
      <c r="B714" s="4" t="s">
        <v>263</v>
      </c>
      <c r="C714" s="4" t="s">
        <v>199</v>
      </c>
      <c r="D714" s="4" t="s">
        <v>21</v>
      </c>
      <c r="E714" s="4" t="s">
        <v>172</v>
      </c>
      <c r="F714" s="3">
        <v>42770</v>
      </c>
      <c r="G714" s="3">
        <v>42885</v>
      </c>
      <c r="H714">
        <v>5366</v>
      </c>
    </row>
    <row r="715" spans="1:8">
      <c r="A715" s="4" t="s">
        <v>922</v>
      </c>
      <c r="B715" s="4" t="s">
        <v>196</v>
      </c>
      <c r="C715" s="4" t="s">
        <v>171</v>
      </c>
      <c r="D715" s="4" t="s">
        <v>104</v>
      </c>
      <c r="E715" s="4" t="s">
        <v>197</v>
      </c>
      <c r="F715" s="3">
        <v>42770</v>
      </c>
      <c r="G715" s="3">
        <v>42881</v>
      </c>
      <c r="H715">
        <v>0</v>
      </c>
    </row>
    <row r="716" spans="1:8">
      <c r="A716" s="4" t="s">
        <v>923</v>
      </c>
      <c r="B716" s="4" t="s">
        <v>203</v>
      </c>
      <c r="C716" s="4" t="s">
        <v>171</v>
      </c>
      <c r="D716" s="4" t="s">
        <v>38</v>
      </c>
      <c r="E716" s="4" t="s">
        <v>193</v>
      </c>
      <c r="F716" s="3">
        <v>42770</v>
      </c>
      <c r="G716" s="3"/>
    </row>
    <row r="717" spans="1:8">
      <c r="A717" s="4" t="s">
        <v>924</v>
      </c>
      <c r="B717" s="4" t="s">
        <v>230</v>
      </c>
      <c r="C717" s="4" t="s">
        <v>199</v>
      </c>
      <c r="D717" s="4" t="s">
        <v>24</v>
      </c>
      <c r="E717" s="4" t="s">
        <v>193</v>
      </c>
      <c r="F717" s="3">
        <v>42770</v>
      </c>
      <c r="G717" s="3"/>
    </row>
    <row r="718" spans="1:8">
      <c r="A718" s="4" t="s">
        <v>925</v>
      </c>
      <c r="B718" s="4" t="s">
        <v>230</v>
      </c>
      <c r="C718" s="4" t="s">
        <v>179</v>
      </c>
      <c r="D718" s="4" t="s">
        <v>74</v>
      </c>
      <c r="E718" s="4" t="s">
        <v>172</v>
      </c>
      <c r="F718" s="3">
        <v>42770</v>
      </c>
      <c r="G718" s="3">
        <v>42872</v>
      </c>
      <c r="H718">
        <v>582</v>
      </c>
    </row>
    <row r="719" spans="1:8">
      <c r="A719" s="4" t="s">
        <v>926</v>
      </c>
      <c r="B719" s="4" t="s">
        <v>230</v>
      </c>
      <c r="C719" s="4" t="s">
        <v>179</v>
      </c>
      <c r="D719" s="4" t="s">
        <v>115</v>
      </c>
      <c r="E719" s="4" t="s">
        <v>172</v>
      </c>
      <c r="F719" s="3">
        <v>42770</v>
      </c>
      <c r="G719" s="3">
        <v>42857</v>
      </c>
      <c r="H719">
        <v>583</v>
      </c>
    </row>
    <row r="720" spans="1:8">
      <c r="A720" s="4" t="s">
        <v>927</v>
      </c>
      <c r="B720" s="4" t="s">
        <v>189</v>
      </c>
      <c r="C720" s="4" t="s">
        <v>179</v>
      </c>
      <c r="D720" s="4" t="s">
        <v>45</v>
      </c>
      <c r="E720" s="4" t="s">
        <v>197</v>
      </c>
      <c r="F720" s="3">
        <v>42770</v>
      </c>
      <c r="G720" s="3">
        <v>42871</v>
      </c>
      <c r="H720">
        <v>0</v>
      </c>
    </row>
    <row r="721" spans="1:8">
      <c r="A721" s="4" t="s">
        <v>928</v>
      </c>
      <c r="B721" s="4" t="s">
        <v>185</v>
      </c>
      <c r="C721" s="4" t="s">
        <v>199</v>
      </c>
      <c r="D721" s="4" t="s">
        <v>53</v>
      </c>
      <c r="E721" s="4" t="s">
        <v>172</v>
      </c>
      <c r="F721" s="3">
        <v>42770</v>
      </c>
      <c r="G721" s="3">
        <v>42874</v>
      </c>
      <c r="H721">
        <v>6079</v>
      </c>
    </row>
    <row r="722" spans="1:8">
      <c r="A722" s="4" t="s">
        <v>929</v>
      </c>
      <c r="B722" s="4" t="s">
        <v>181</v>
      </c>
      <c r="C722" s="4" t="s">
        <v>171</v>
      </c>
      <c r="D722" s="4" t="s">
        <v>53</v>
      </c>
      <c r="E722" s="4" t="s">
        <v>197</v>
      </c>
      <c r="F722" s="3">
        <v>42770</v>
      </c>
      <c r="G722" s="3">
        <v>42862</v>
      </c>
      <c r="H722">
        <v>0</v>
      </c>
    </row>
    <row r="723" spans="1:8">
      <c r="A723" s="4" t="s">
        <v>930</v>
      </c>
      <c r="B723" s="4" t="s">
        <v>181</v>
      </c>
      <c r="C723" s="4" t="s">
        <v>171</v>
      </c>
      <c r="D723" s="4" t="s">
        <v>84</v>
      </c>
      <c r="E723" s="4" t="s">
        <v>172</v>
      </c>
      <c r="F723" s="3">
        <v>42770</v>
      </c>
      <c r="G723" s="3">
        <v>42888</v>
      </c>
      <c r="H723">
        <v>1068</v>
      </c>
    </row>
    <row r="724" spans="1:8">
      <c r="A724" s="4" t="s">
        <v>931</v>
      </c>
      <c r="B724" s="4" t="s">
        <v>183</v>
      </c>
      <c r="C724" s="4" t="s">
        <v>177</v>
      </c>
      <c r="D724" s="4" t="s">
        <v>37</v>
      </c>
      <c r="E724" s="4" t="s">
        <v>172</v>
      </c>
      <c r="F724" s="3">
        <v>42771</v>
      </c>
      <c r="G724" s="3">
        <v>42859</v>
      </c>
      <c r="H724">
        <v>55</v>
      </c>
    </row>
    <row r="725" spans="1:8">
      <c r="A725" s="4" t="s">
        <v>932</v>
      </c>
      <c r="B725" s="4" t="s">
        <v>246</v>
      </c>
      <c r="C725" s="4" t="s">
        <v>179</v>
      </c>
      <c r="D725" s="4" t="s">
        <v>113</v>
      </c>
      <c r="E725" s="4" t="s">
        <v>193</v>
      </c>
      <c r="F725" s="3">
        <v>42771</v>
      </c>
      <c r="G725" s="3"/>
    </row>
    <row r="726" spans="1:8">
      <c r="A726" s="4" t="s">
        <v>933</v>
      </c>
      <c r="B726" s="4" t="s">
        <v>246</v>
      </c>
      <c r="C726" s="4" t="s">
        <v>192</v>
      </c>
      <c r="D726" s="4" t="s">
        <v>125</v>
      </c>
      <c r="E726" s="4" t="s">
        <v>197</v>
      </c>
      <c r="F726" s="3">
        <v>42771</v>
      </c>
      <c r="G726" s="3">
        <v>42857</v>
      </c>
      <c r="H726">
        <v>0</v>
      </c>
    </row>
    <row r="727" spans="1:8">
      <c r="A727" s="4" t="s">
        <v>934</v>
      </c>
      <c r="B727" s="4" t="s">
        <v>246</v>
      </c>
      <c r="C727" s="4" t="s">
        <v>179</v>
      </c>
      <c r="D727" s="4" t="s">
        <v>25</v>
      </c>
      <c r="E727" s="4" t="s">
        <v>172</v>
      </c>
      <c r="F727" s="3">
        <v>42771</v>
      </c>
      <c r="G727" s="3">
        <v>42821</v>
      </c>
      <c r="H727">
        <v>493</v>
      </c>
    </row>
    <row r="728" spans="1:8">
      <c r="A728" s="4" t="s">
        <v>935</v>
      </c>
      <c r="B728" s="4" t="s">
        <v>174</v>
      </c>
      <c r="C728" s="4" t="s">
        <v>171</v>
      </c>
      <c r="D728" s="4" t="s">
        <v>103</v>
      </c>
      <c r="E728" s="4" t="s">
        <v>197</v>
      </c>
      <c r="F728" s="3">
        <v>42771</v>
      </c>
      <c r="G728" s="3">
        <v>42906</v>
      </c>
      <c r="H728">
        <v>0</v>
      </c>
    </row>
    <row r="729" spans="1:8">
      <c r="A729" s="4" t="s">
        <v>936</v>
      </c>
      <c r="B729" s="4" t="s">
        <v>174</v>
      </c>
      <c r="C729" s="4" t="s">
        <v>9011</v>
      </c>
      <c r="D729" s="4" t="s">
        <v>42</v>
      </c>
      <c r="E729" s="4" t="s">
        <v>172</v>
      </c>
      <c r="F729" s="3">
        <v>42771</v>
      </c>
      <c r="G729" s="3">
        <v>42819</v>
      </c>
      <c r="H729">
        <v>5559</v>
      </c>
    </row>
    <row r="730" spans="1:8">
      <c r="A730" s="4" t="s">
        <v>937</v>
      </c>
      <c r="B730" s="4" t="s">
        <v>212</v>
      </c>
      <c r="C730" s="4" t="s">
        <v>177</v>
      </c>
      <c r="D730" s="4" t="s">
        <v>88</v>
      </c>
      <c r="E730" s="4" t="s">
        <v>193</v>
      </c>
      <c r="F730" s="3">
        <v>42771</v>
      </c>
      <c r="G730" s="3"/>
    </row>
    <row r="731" spans="1:8">
      <c r="A731" s="4" t="s">
        <v>938</v>
      </c>
      <c r="B731" s="4" t="s">
        <v>212</v>
      </c>
      <c r="C731" s="4" t="s">
        <v>192</v>
      </c>
      <c r="D731" s="4" t="s">
        <v>105</v>
      </c>
      <c r="E731" s="4" t="s">
        <v>172</v>
      </c>
      <c r="F731" s="3">
        <v>42771</v>
      </c>
      <c r="G731" s="3">
        <v>42864</v>
      </c>
      <c r="H731">
        <v>3351</v>
      </c>
    </row>
    <row r="732" spans="1:8">
      <c r="A732" s="4" t="s">
        <v>939</v>
      </c>
      <c r="B732" s="4" t="s">
        <v>256</v>
      </c>
      <c r="C732" s="4" t="s">
        <v>179</v>
      </c>
      <c r="D732" s="4" t="s">
        <v>79</v>
      </c>
      <c r="E732" s="4" t="s">
        <v>172</v>
      </c>
      <c r="F732" s="3">
        <v>42771</v>
      </c>
      <c r="G732" s="3">
        <v>42868</v>
      </c>
      <c r="H732">
        <v>501</v>
      </c>
    </row>
    <row r="733" spans="1:8">
      <c r="A733" s="4" t="s">
        <v>940</v>
      </c>
      <c r="B733" s="4" t="s">
        <v>201</v>
      </c>
      <c r="C733" s="4" t="s">
        <v>177</v>
      </c>
      <c r="D733" s="4" t="s">
        <v>24</v>
      </c>
      <c r="E733" s="4" t="s">
        <v>193</v>
      </c>
      <c r="F733" s="3">
        <v>42771</v>
      </c>
      <c r="G733" s="3"/>
    </row>
    <row r="734" spans="1:8">
      <c r="A734" s="4" t="s">
        <v>941</v>
      </c>
      <c r="B734" s="4" t="s">
        <v>170</v>
      </c>
      <c r="C734" s="4" t="s">
        <v>177</v>
      </c>
      <c r="D734" s="4" t="s">
        <v>47</v>
      </c>
      <c r="E734" s="4" t="s">
        <v>197</v>
      </c>
      <c r="F734" s="3">
        <v>42771</v>
      </c>
      <c r="G734" s="3">
        <v>42863</v>
      </c>
      <c r="H734">
        <v>0</v>
      </c>
    </row>
    <row r="735" spans="1:8">
      <c r="A735" s="4" t="s">
        <v>942</v>
      </c>
      <c r="B735" s="4" t="s">
        <v>232</v>
      </c>
      <c r="C735" s="4" t="s">
        <v>179</v>
      </c>
      <c r="D735" s="4" t="s">
        <v>88</v>
      </c>
      <c r="E735" s="4" t="s">
        <v>172</v>
      </c>
      <c r="F735" s="3">
        <v>42771</v>
      </c>
      <c r="G735" s="3">
        <v>42862</v>
      </c>
      <c r="H735">
        <v>532</v>
      </c>
    </row>
    <row r="736" spans="1:8">
      <c r="A736" s="4" t="s">
        <v>943</v>
      </c>
      <c r="B736" s="4" t="s">
        <v>185</v>
      </c>
      <c r="C736" s="4" t="s">
        <v>177</v>
      </c>
      <c r="D736" s="4" t="s">
        <v>56</v>
      </c>
      <c r="E736" s="4" t="s">
        <v>197</v>
      </c>
      <c r="F736" s="3">
        <v>42771</v>
      </c>
      <c r="G736" s="3">
        <v>42879</v>
      </c>
      <c r="H736">
        <v>0</v>
      </c>
    </row>
    <row r="737" spans="1:8">
      <c r="A737" s="4" t="s">
        <v>944</v>
      </c>
      <c r="B737" s="4" t="s">
        <v>185</v>
      </c>
      <c r="C737" s="4" t="s">
        <v>192</v>
      </c>
      <c r="D737" s="4" t="s">
        <v>72</v>
      </c>
      <c r="E737" s="4" t="s">
        <v>172</v>
      </c>
      <c r="F737" s="3">
        <v>42771</v>
      </c>
      <c r="G737" s="3">
        <v>42859</v>
      </c>
      <c r="H737">
        <v>3103</v>
      </c>
    </row>
    <row r="738" spans="1:8">
      <c r="A738" s="4" t="s">
        <v>945</v>
      </c>
      <c r="B738" s="4" t="s">
        <v>235</v>
      </c>
      <c r="C738" s="4" t="s">
        <v>179</v>
      </c>
      <c r="D738" s="4" t="s">
        <v>24</v>
      </c>
      <c r="E738" s="4" t="s">
        <v>193</v>
      </c>
      <c r="F738" s="3">
        <v>42771</v>
      </c>
      <c r="G738" s="3"/>
    </row>
    <row r="739" spans="1:8">
      <c r="A739" s="4" t="s">
        <v>946</v>
      </c>
      <c r="B739" s="4" t="s">
        <v>279</v>
      </c>
      <c r="C739" s="4" t="s">
        <v>199</v>
      </c>
      <c r="D739" s="4" t="s">
        <v>65</v>
      </c>
      <c r="E739" s="4" t="s">
        <v>172</v>
      </c>
      <c r="F739" s="3">
        <v>42772</v>
      </c>
      <c r="G739" s="3">
        <v>42877</v>
      </c>
      <c r="H739">
        <v>5505</v>
      </c>
    </row>
    <row r="740" spans="1:8">
      <c r="A740" s="4" t="s">
        <v>947</v>
      </c>
      <c r="B740" s="4" t="s">
        <v>203</v>
      </c>
      <c r="C740" s="4" t="s">
        <v>177</v>
      </c>
      <c r="D740" s="4" t="s">
        <v>79</v>
      </c>
      <c r="E740" s="4" t="s">
        <v>193</v>
      </c>
      <c r="F740" s="3">
        <v>42772</v>
      </c>
      <c r="G740" s="3"/>
    </row>
    <row r="741" spans="1:8">
      <c r="A741" s="4" t="s">
        <v>948</v>
      </c>
      <c r="B741" s="4" t="s">
        <v>219</v>
      </c>
      <c r="C741" s="4" t="s">
        <v>9011</v>
      </c>
      <c r="D741" s="4" t="s">
        <v>129</v>
      </c>
      <c r="E741" s="4" t="s">
        <v>193</v>
      </c>
      <c r="F741" s="3">
        <v>42772</v>
      </c>
      <c r="G741" s="3"/>
    </row>
    <row r="742" spans="1:8">
      <c r="A742" s="4" t="s">
        <v>949</v>
      </c>
      <c r="B742" s="4" t="s">
        <v>219</v>
      </c>
      <c r="C742" s="4" t="s">
        <v>171</v>
      </c>
      <c r="D742" s="4" t="s">
        <v>124</v>
      </c>
      <c r="E742" s="4" t="s">
        <v>197</v>
      </c>
      <c r="F742" s="3">
        <v>42772</v>
      </c>
      <c r="G742" s="3">
        <v>42877</v>
      </c>
      <c r="H742">
        <v>0</v>
      </c>
    </row>
    <row r="743" spans="1:8">
      <c r="A743" s="4" t="s">
        <v>950</v>
      </c>
      <c r="B743" s="4" t="s">
        <v>201</v>
      </c>
      <c r="C743" s="4" t="s">
        <v>177</v>
      </c>
      <c r="D743" s="4" t="s">
        <v>24</v>
      </c>
      <c r="E743" s="4" t="s">
        <v>193</v>
      </c>
      <c r="F743" s="3">
        <v>42772</v>
      </c>
      <c r="G743" s="3"/>
    </row>
    <row r="744" spans="1:8">
      <c r="A744" s="4" t="s">
        <v>951</v>
      </c>
      <c r="B744" s="4" t="s">
        <v>170</v>
      </c>
      <c r="C744" s="4" t="s">
        <v>171</v>
      </c>
      <c r="D744" s="4" t="s">
        <v>100</v>
      </c>
      <c r="E744" s="4" t="s">
        <v>172</v>
      </c>
      <c r="F744" s="3">
        <v>42772</v>
      </c>
      <c r="G744" s="3">
        <v>42870</v>
      </c>
      <c r="H744">
        <v>1068</v>
      </c>
    </row>
    <row r="745" spans="1:8">
      <c r="A745" s="4" t="s">
        <v>952</v>
      </c>
      <c r="B745" s="4" t="s">
        <v>185</v>
      </c>
      <c r="C745" s="4" t="s">
        <v>192</v>
      </c>
      <c r="D745" s="4" t="s">
        <v>38</v>
      </c>
      <c r="E745" s="4" t="s">
        <v>172</v>
      </c>
      <c r="F745" s="3">
        <v>42772</v>
      </c>
      <c r="G745" s="3">
        <v>42859</v>
      </c>
      <c r="H745">
        <v>3357</v>
      </c>
    </row>
    <row r="746" spans="1:8">
      <c r="A746" s="4" t="s">
        <v>953</v>
      </c>
      <c r="B746" s="4" t="s">
        <v>216</v>
      </c>
      <c r="C746" s="4" t="s">
        <v>177</v>
      </c>
      <c r="D746" s="4" t="s">
        <v>88</v>
      </c>
      <c r="E746" s="4" t="s">
        <v>197</v>
      </c>
      <c r="F746" s="3">
        <v>42772</v>
      </c>
      <c r="G746" s="3">
        <v>42861</v>
      </c>
      <c r="H746">
        <v>0</v>
      </c>
    </row>
    <row r="747" spans="1:8">
      <c r="A747" s="4" t="s">
        <v>954</v>
      </c>
      <c r="B747" s="4" t="s">
        <v>181</v>
      </c>
      <c r="C747" s="4" t="s">
        <v>179</v>
      </c>
      <c r="D747" s="4" t="s">
        <v>56</v>
      </c>
      <c r="E747" s="4" t="s">
        <v>197</v>
      </c>
      <c r="F747" s="3">
        <v>42772</v>
      </c>
      <c r="G747" s="3">
        <v>42882</v>
      </c>
      <c r="H747">
        <v>0</v>
      </c>
    </row>
    <row r="748" spans="1:8">
      <c r="A748" s="4" t="s">
        <v>955</v>
      </c>
      <c r="B748" s="4" t="s">
        <v>181</v>
      </c>
      <c r="C748" s="4" t="s">
        <v>179</v>
      </c>
      <c r="D748" s="4" t="s">
        <v>59</v>
      </c>
      <c r="E748" s="4" t="s">
        <v>172</v>
      </c>
      <c r="F748" s="3">
        <v>42772</v>
      </c>
      <c r="G748" s="3">
        <v>42909</v>
      </c>
      <c r="H748">
        <v>532</v>
      </c>
    </row>
    <row r="749" spans="1:8">
      <c r="A749" s="4" t="s">
        <v>956</v>
      </c>
      <c r="B749" s="4" t="s">
        <v>246</v>
      </c>
      <c r="C749" s="4" t="s">
        <v>9011</v>
      </c>
      <c r="D749" s="4" t="s">
        <v>24</v>
      </c>
      <c r="E749" s="4" t="s">
        <v>193</v>
      </c>
      <c r="F749" s="3">
        <v>42773</v>
      </c>
      <c r="G749" s="3"/>
    </row>
    <row r="750" spans="1:8">
      <c r="A750" s="4" t="s">
        <v>957</v>
      </c>
      <c r="B750" s="4" t="s">
        <v>210</v>
      </c>
      <c r="C750" s="4" t="s">
        <v>9011</v>
      </c>
      <c r="D750" s="4" t="s">
        <v>24</v>
      </c>
      <c r="E750" s="4" t="s">
        <v>193</v>
      </c>
      <c r="F750" s="3">
        <v>42773</v>
      </c>
      <c r="G750" s="3"/>
    </row>
    <row r="751" spans="1:8">
      <c r="A751" s="4" t="s">
        <v>958</v>
      </c>
      <c r="B751" s="4" t="s">
        <v>210</v>
      </c>
      <c r="C751" s="4" t="s">
        <v>192</v>
      </c>
      <c r="D751" s="4" t="s">
        <v>42</v>
      </c>
      <c r="E751" s="4" t="s">
        <v>197</v>
      </c>
      <c r="F751" s="3">
        <v>42773</v>
      </c>
      <c r="G751" s="3">
        <v>42861</v>
      </c>
      <c r="H751">
        <v>0</v>
      </c>
    </row>
    <row r="752" spans="1:8">
      <c r="A752" s="4" t="s">
        <v>959</v>
      </c>
      <c r="B752" s="4" t="s">
        <v>174</v>
      </c>
      <c r="C752" s="4" t="s">
        <v>199</v>
      </c>
      <c r="D752" s="4" t="s">
        <v>61</v>
      </c>
      <c r="E752" s="4" t="s">
        <v>172</v>
      </c>
      <c r="F752" s="3">
        <v>42773</v>
      </c>
      <c r="G752" s="3">
        <v>42860</v>
      </c>
      <c r="H752">
        <v>5786</v>
      </c>
    </row>
    <row r="753" spans="1:8">
      <c r="A753" s="4" t="s">
        <v>960</v>
      </c>
      <c r="B753" s="4" t="s">
        <v>212</v>
      </c>
      <c r="C753" s="4" t="s">
        <v>265</v>
      </c>
      <c r="D753" s="4" t="s">
        <v>24</v>
      </c>
      <c r="E753" s="4" t="s">
        <v>193</v>
      </c>
      <c r="F753" s="3">
        <v>42773</v>
      </c>
      <c r="G753" s="3"/>
    </row>
    <row r="754" spans="1:8">
      <c r="A754" s="4" t="s">
        <v>961</v>
      </c>
      <c r="B754" s="4" t="s">
        <v>203</v>
      </c>
      <c r="C754" s="4" t="s">
        <v>171</v>
      </c>
      <c r="D754" s="4" t="s">
        <v>56</v>
      </c>
      <c r="E754" s="4" t="s">
        <v>197</v>
      </c>
      <c r="F754" s="3">
        <v>42773</v>
      </c>
      <c r="G754" s="3">
        <v>42866</v>
      </c>
      <c r="H754">
        <v>0</v>
      </c>
    </row>
    <row r="755" spans="1:8">
      <c r="A755" s="4" t="s">
        <v>962</v>
      </c>
      <c r="B755" s="4" t="s">
        <v>343</v>
      </c>
      <c r="C755" s="4" t="s">
        <v>171</v>
      </c>
      <c r="D755" s="4" t="s">
        <v>111</v>
      </c>
      <c r="E755" s="4" t="s">
        <v>172</v>
      </c>
      <c r="F755" s="3">
        <v>42773</v>
      </c>
      <c r="G755" s="3">
        <v>42874</v>
      </c>
      <c r="H755">
        <v>1131</v>
      </c>
    </row>
    <row r="756" spans="1:8">
      <c r="A756" s="4" t="s">
        <v>963</v>
      </c>
      <c r="B756" s="4" t="s">
        <v>219</v>
      </c>
      <c r="C756" s="4" t="s">
        <v>179</v>
      </c>
      <c r="D756" s="4" t="s">
        <v>124</v>
      </c>
      <c r="E756" s="4" t="s">
        <v>193</v>
      </c>
      <c r="F756" s="3">
        <v>42773</v>
      </c>
      <c r="G756" s="3"/>
    </row>
    <row r="757" spans="1:8">
      <c r="A757" s="4" t="s">
        <v>964</v>
      </c>
      <c r="B757" s="4" t="s">
        <v>219</v>
      </c>
      <c r="C757" s="4" t="s">
        <v>9011</v>
      </c>
      <c r="D757" s="4" t="s">
        <v>120</v>
      </c>
      <c r="E757" s="4" t="s">
        <v>193</v>
      </c>
      <c r="F757" s="3">
        <v>42773</v>
      </c>
      <c r="G757" s="3"/>
    </row>
    <row r="758" spans="1:8">
      <c r="A758" s="4" t="s">
        <v>965</v>
      </c>
      <c r="B758" s="4" t="s">
        <v>219</v>
      </c>
      <c r="C758" s="4" t="s">
        <v>199</v>
      </c>
      <c r="D758" s="4" t="s">
        <v>105</v>
      </c>
      <c r="E758" s="4" t="s">
        <v>172</v>
      </c>
      <c r="F758" s="3">
        <v>42773</v>
      </c>
      <c r="G758" s="3">
        <v>42870</v>
      </c>
      <c r="H758">
        <v>5401</v>
      </c>
    </row>
    <row r="759" spans="1:8">
      <c r="A759" s="4" t="s">
        <v>966</v>
      </c>
      <c r="B759" s="4" t="s">
        <v>244</v>
      </c>
      <c r="C759" s="4" t="s">
        <v>171</v>
      </c>
      <c r="D759" s="4" t="s">
        <v>85</v>
      </c>
      <c r="E759" s="4" t="s">
        <v>172</v>
      </c>
      <c r="F759" s="3">
        <v>42773</v>
      </c>
      <c r="G759" s="3">
        <v>42822</v>
      </c>
      <c r="H759">
        <v>1062</v>
      </c>
    </row>
    <row r="760" spans="1:8">
      <c r="A760" s="4" t="s">
        <v>967</v>
      </c>
      <c r="B760" s="4" t="s">
        <v>201</v>
      </c>
      <c r="C760" s="4" t="s">
        <v>171</v>
      </c>
      <c r="D760" s="4" t="s">
        <v>24</v>
      </c>
      <c r="E760" s="4" t="s">
        <v>193</v>
      </c>
      <c r="F760" s="3">
        <v>42773</v>
      </c>
      <c r="G760" s="3"/>
    </row>
    <row r="761" spans="1:8">
      <c r="A761" s="4" t="s">
        <v>968</v>
      </c>
      <c r="B761" s="4" t="s">
        <v>232</v>
      </c>
      <c r="C761" s="4" t="s">
        <v>192</v>
      </c>
      <c r="D761" s="4" t="s">
        <v>130</v>
      </c>
      <c r="E761" s="4" t="s">
        <v>172</v>
      </c>
      <c r="F761" s="3">
        <v>42773</v>
      </c>
      <c r="G761" s="3">
        <v>42817</v>
      </c>
      <c r="H761">
        <v>3695</v>
      </c>
    </row>
    <row r="762" spans="1:8">
      <c r="A762" s="4" t="s">
        <v>969</v>
      </c>
      <c r="B762" s="4" t="s">
        <v>226</v>
      </c>
      <c r="C762" s="4" t="s">
        <v>177</v>
      </c>
      <c r="D762" s="4" t="s">
        <v>42</v>
      </c>
      <c r="E762" s="4" t="s">
        <v>197</v>
      </c>
      <c r="F762" s="3">
        <v>42773</v>
      </c>
      <c r="G762" s="3">
        <v>42890</v>
      </c>
      <c r="H762">
        <v>0</v>
      </c>
    </row>
    <row r="763" spans="1:8">
      <c r="A763" s="4" t="s">
        <v>970</v>
      </c>
      <c r="B763" s="4" t="s">
        <v>208</v>
      </c>
      <c r="C763" s="4" t="s">
        <v>177</v>
      </c>
      <c r="D763" s="4" t="s">
        <v>57</v>
      </c>
      <c r="E763" s="4" t="s">
        <v>172</v>
      </c>
      <c r="F763" s="3">
        <v>42773</v>
      </c>
      <c r="G763" s="3">
        <v>42889</v>
      </c>
      <c r="H763">
        <v>60</v>
      </c>
    </row>
    <row r="764" spans="1:8">
      <c r="A764" s="4" t="s">
        <v>971</v>
      </c>
      <c r="B764" s="4" t="s">
        <v>185</v>
      </c>
      <c r="C764" s="4" t="s">
        <v>9011</v>
      </c>
      <c r="D764" s="4" t="s">
        <v>74</v>
      </c>
      <c r="E764" s="4" t="s">
        <v>197</v>
      </c>
      <c r="F764" s="3">
        <v>42773</v>
      </c>
      <c r="G764" s="3">
        <v>42883</v>
      </c>
      <c r="H764">
        <v>0</v>
      </c>
    </row>
    <row r="765" spans="1:8">
      <c r="A765" s="4" t="s">
        <v>972</v>
      </c>
      <c r="B765" s="4" t="s">
        <v>185</v>
      </c>
      <c r="C765" s="4" t="s">
        <v>192</v>
      </c>
      <c r="D765" s="4" t="s">
        <v>108</v>
      </c>
      <c r="E765" s="4" t="s">
        <v>172</v>
      </c>
      <c r="F765" s="3">
        <v>42773</v>
      </c>
      <c r="G765" s="3">
        <v>42899</v>
      </c>
      <c r="H765">
        <v>2919</v>
      </c>
    </row>
    <row r="766" spans="1:8">
      <c r="A766" s="4" t="s">
        <v>973</v>
      </c>
      <c r="B766" s="4" t="s">
        <v>246</v>
      </c>
      <c r="C766" s="4" t="s">
        <v>199</v>
      </c>
      <c r="D766" s="4" t="s">
        <v>24</v>
      </c>
      <c r="E766" s="4" t="s">
        <v>193</v>
      </c>
      <c r="F766" s="3">
        <v>42774</v>
      </c>
      <c r="G766" s="3"/>
    </row>
    <row r="767" spans="1:8">
      <c r="A767" s="4" t="s">
        <v>974</v>
      </c>
      <c r="B767" s="4" t="s">
        <v>246</v>
      </c>
      <c r="C767" s="4" t="s">
        <v>177</v>
      </c>
      <c r="D767" s="4" t="s">
        <v>27</v>
      </c>
      <c r="E767" s="4" t="s">
        <v>193</v>
      </c>
      <c r="F767" s="3">
        <v>42774</v>
      </c>
      <c r="G767" s="3"/>
    </row>
    <row r="768" spans="1:8">
      <c r="A768" s="4" t="s">
        <v>975</v>
      </c>
      <c r="B768" s="4" t="s">
        <v>246</v>
      </c>
      <c r="C768" s="4" t="s">
        <v>192</v>
      </c>
      <c r="D768" s="4" t="s">
        <v>24</v>
      </c>
      <c r="E768" s="4" t="s">
        <v>193</v>
      </c>
      <c r="F768" s="3">
        <v>42774</v>
      </c>
      <c r="G768" s="3"/>
    </row>
    <row r="769" spans="1:8">
      <c r="A769" s="4" t="s">
        <v>976</v>
      </c>
      <c r="B769" s="4" t="s">
        <v>246</v>
      </c>
      <c r="C769" s="4" t="s">
        <v>179</v>
      </c>
      <c r="D769" s="4" t="s">
        <v>99</v>
      </c>
      <c r="E769" s="4" t="s">
        <v>172</v>
      </c>
      <c r="F769" s="3">
        <v>42774</v>
      </c>
      <c r="G769" s="3">
        <v>42856</v>
      </c>
      <c r="H769">
        <v>623</v>
      </c>
    </row>
    <row r="770" spans="1:8">
      <c r="A770" s="4" t="s">
        <v>977</v>
      </c>
      <c r="B770" s="4" t="s">
        <v>279</v>
      </c>
      <c r="C770" s="4" t="s">
        <v>177</v>
      </c>
      <c r="D770" s="4" t="s">
        <v>120</v>
      </c>
      <c r="E770" s="4" t="s">
        <v>197</v>
      </c>
      <c r="F770" s="3">
        <v>42774</v>
      </c>
      <c r="G770" s="3">
        <v>42825</v>
      </c>
      <c r="H770">
        <v>0</v>
      </c>
    </row>
    <row r="771" spans="1:8">
      <c r="A771" s="4" t="s">
        <v>978</v>
      </c>
      <c r="B771" s="4" t="s">
        <v>174</v>
      </c>
      <c r="C771" s="4" t="s">
        <v>192</v>
      </c>
      <c r="D771" s="4" t="s">
        <v>106</v>
      </c>
      <c r="E771" s="4" t="s">
        <v>197</v>
      </c>
      <c r="F771" s="3">
        <v>42774</v>
      </c>
      <c r="G771" s="3">
        <v>42859</v>
      </c>
      <c r="H771">
        <v>0</v>
      </c>
    </row>
    <row r="772" spans="1:8">
      <c r="A772" s="4" t="s">
        <v>979</v>
      </c>
      <c r="B772" s="4" t="s">
        <v>212</v>
      </c>
      <c r="C772" s="4" t="s">
        <v>179</v>
      </c>
      <c r="D772" s="4" t="s">
        <v>66</v>
      </c>
      <c r="E772" s="4" t="s">
        <v>193</v>
      </c>
      <c r="F772" s="3">
        <v>42774</v>
      </c>
      <c r="G772" s="3"/>
    </row>
    <row r="773" spans="1:8">
      <c r="A773" s="4" t="s">
        <v>980</v>
      </c>
      <c r="B773" s="4" t="s">
        <v>191</v>
      </c>
      <c r="C773" s="4" t="s">
        <v>177</v>
      </c>
      <c r="D773" s="4" t="s">
        <v>105</v>
      </c>
      <c r="E773" s="4" t="s">
        <v>172</v>
      </c>
      <c r="F773" s="3">
        <v>42774</v>
      </c>
      <c r="G773" s="3">
        <v>42859</v>
      </c>
      <c r="H773">
        <v>49</v>
      </c>
    </row>
    <row r="774" spans="1:8">
      <c r="A774" s="4" t="s">
        <v>981</v>
      </c>
      <c r="B774" s="4" t="s">
        <v>343</v>
      </c>
      <c r="C774" s="4" t="s">
        <v>179</v>
      </c>
      <c r="D774" s="4" t="s">
        <v>109</v>
      </c>
      <c r="E774" s="4" t="s">
        <v>197</v>
      </c>
      <c r="F774" s="3">
        <v>42774</v>
      </c>
      <c r="G774" s="3">
        <v>42879</v>
      </c>
      <c r="H774">
        <v>0</v>
      </c>
    </row>
    <row r="775" spans="1:8">
      <c r="A775" s="4" t="s">
        <v>982</v>
      </c>
      <c r="B775" s="4" t="s">
        <v>343</v>
      </c>
      <c r="C775" s="4" t="s">
        <v>179</v>
      </c>
      <c r="D775" s="4" t="s">
        <v>41</v>
      </c>
      <c r="E775" s="4" t="s">
        <v>172</v>
      </c>
      <c r="F775" s="3">
        <v>42774</v>
      </c>
      <c r="G775" s="3">
        <v>42859</v>
      </c>
      <c r="H775">
        <v>612</v>
      </c>
    </row>
    <row r="776" spans="1:8">
      <c r="A776" s="4" t="s">
        <v>983</v>
      </c>
      <c r="B776" s="4" t="s">
        <v>219</v>
      </c>
      <c r="C776" s="4" t="s">
        <v>171</v>
      </c>
      <c r="D776" s="4" t="s">
        <v>24</v>
      </c>
      <c r="E776" s="4" t="s">
        <v>193</v>
      </c>
      <c r="F776" s="3">
        <v>42774</v>
      </c>
      <c r="G776" s="3"/>
    </row>
    <row r="777" spans="1:8">
      <c r="A777" s="4" t="s">
        <v>984</v>
      </c>
      <c r="B777" s="4" t="s">
        <v>219</v>
      </c>
      <c r="C777" s="4" t="s">
        <v>179</v>
      </c>
      <c r="D777" s="4" t="s">
        <v>76</v>
      </c>
      <c r="E777" s="4" t="s">
        <v>172</v>
      </c>
      <c r="F777" s="3">
        <v>42774</v>
      </c>
      <c r="G777" s="3">
        <v>42812</v>
      </c>
      <c r="H777">
        <v>534</v>
      </c>
    </row>
    <row r="778" spans="1:8">
      <c r="A778" s="4" t="s">
        <v>985</v>
      </c>
      <c r="B778" s="4" t="s">
        <v>219</v>
      </c>
      <c r="C778" s="4" t="s">
        <v>171</v>
      </c>
      <c r="D778" s="4" t="s">
        <v>42</v>
      </c>
      <c r="E778" s="4" t="s">
        <v>172</v>
      </c>
      <c r="F778" s="3">
        <v>42774</v>
      </c>
      <c r="G778" s="3">
        <v>42893</v>
      </c>
      <c r="H778">
        <v>1103</v>
      </c>
    </row>
    <row r="779" spans="1:8">
      <c r="A779" s="4" t="s">
        <v>986</v>
      </c>
      <c r="B779" s="4" t="s">
        <v>230</v>
      </c>
      <c r="C779" s="4" t="s">
        <v>9011</v>
      </c>
      <c r="D779" s="4" t="s">
        <v>24</v>
      </c>
      <c r="E779" s="4" t="s">
        <v>193</v>
      </c>
      <c r="F779" s="3">
        <v>42774</v>
      </c>
      <c r="G779" s="3"/>
    </row>
    <row r="780" spans="1:8">
      <c r="A780" s="4" t="s">
        <v>987</v>
      </c>
      <c r="B780" s="4" t="s">
        <v>256</v>
      </c>
      <c r="C780" s="4" t="s">
        <v>179</v>
      </c>
      <c r="D780" s="4" t="s">
        <v>43</v>
      </c>
      <c r="E780" s="4" t="s">
        <v>172</v>
      </c>
      <c r="F780" s="3">
        <v>42774</v>
      </c>
      <c r="G780" s="3">
        <v>42865</v>
      </c>
      <c r="H780">
        <v>582</v>
      </c>
    </row>
    <row r="781" spans="1:8">
      <c r="A781" s="4" t="s">
        <v>988</v>
      </c>
      <c r="B781" s="4" t="s">
        <v>244</v>
      </c>
      <c r="C781" s="4" t="s">
        <v>192</v>
      </c>
      <c r="D781" s="4" t="s">
        <v>42</v>
      </c>
      <c r="E781" s="4" t="s">
        <v>197</v>
      </c>
      <c r="F781" s="3">
        <v>42774</v>
      </c>
      <c r="G781" s="3">
        <v>42868</v>
      </c>
      <c r="H781">
        <v>0</v>
      </c>
    </row>
    <row r="782" spans="1:8">
      <c r="A782" s="4" t="s">
        <v>989</v>
      </c>
      <c r="B782" s="4" t="s">
        <v>244</v>
      </c>
      <c r="C782" s="4" t="s">
        <v>199</v>
      </c>
      <c r="D782" s="4" t="s">
        <v>37</v>
      </c>
      <c r="E782" s="4" t="s">
        <v>172</v>
      </c>
      <c r="F782" s="3">
        <v>42774</v>
      </c>
      <c r="G782" s="3">
        <v>42859</v>
      </c>
      <c r="H782">
        <v>6292</v>
      </c>
    </row>
    <row r="783" spans="1:8">
      <c r="A783" s="4" t="s">
        <v>990</v>
      </c>
      <c r="B783" s="4" t="s">
        <v>189</v>
      </c>
      <c r="C783" s="4" t="s">
        <v>177</v>
      </c>
      <c r="D783" s="4" t="s">
        <v>61</v>
      </c>
      <c r="E783" s="4" t="s">
        <v>197</v>
      </c>
      <c r="F783" s="3">
        <v>42774</v>
      </c>
      <c r="G783" s="3">
        <v>42911</v>
      </c>
      <c r="H783">
        <v>0</v>
      </c>
    </row>
    <row r="784" spans="1:8">
      <c r="A784" s="4" t="s">
        <v>991</v>
      </c>
      <c r="B784" s="4" t="s">
        <v>205</v>
      </c>
      <c r="C784" s="4" t="s">
        <v>177</v>
      </c>
      <c r="D784" s="4" t="s">
        <v>74</v>
      </c>
      <c r="E784" s="4" t="s">
        <v>172</v>
      </c>
      <c r="F784" s="3">
        <v>42774</v>
      </c>
      <c r="G784" s="3">
        <v>42879</v>
      </c>
      <c r="H784">
        <v>63</v>
      </c>
    </row>
    <row r="785" spans="1:8">
      <c r="A785" s="4" t="s">
        <v>992</v>
      </c>
      <c r="B785" s="4" t="s">
        <v>208</v>
      </c>
      <c r="C785" s="4" t="s">
        <v>192</v>
      </c>
      <c r="D785" s="4" t="s">
        <v>68</v>
      </c>
      <c r="E785" s="4" t="s">
        <v>172</v>
      </c>
      <c r="F785" s="3">
        <v>42774</v>
      </c>
      <c r="G785" s="3">
        <v>42868</v>
      </c>
      <c r="H785">
        <v>3522</v>
      </c>
    </row>
    <row r="786" spans="1:8">
      <c r="A786" s="4" t="s">
        <v>993</v>
      </c>
      <c r="B786" s="4" t="s">
        <v>185</v>
      </c>
      <c r="C786" s="4" t="s">
        <v>177</v>
      </c>
      <c r="D786" s="4" t="s">
        <v>84</v>
      </c>
      <c r="E786" s="4" t="s">
        <v>197</v>
      </c>
      <c r="F786" s="3">
        <v>42774</v>
      </c>
      <c r="G786" s="3">
        <v>42884</v>
      </c>
      <c r="H786">
        <v>0</v>
      </c>
    </row>
    <row r="787" spans="1:8">
      <c r="A787" s="4" t="s">
        <v>994</v>
      </c>
      <c r="B787" s="4" t="s">
        <v>185</v>
      </c>
      <c r="C787" s="4" t="s">
        <v>179</v>
      </c>
      <c r="D787" s="4" t="s">
        <v>97</v>
      </c>
      <c r="E787" s="4" t="s">
        <v>172</v>
      </c>
      <c r="F787" s="3">
        <v>42774</v>
      </c>
      <c r="G787" s="3">
        <v>42859</v>
      </c>
      <c r="H787">
        <v>532</v>
      </c>
    </row>
    <row r="788" spans="1:8">
      <c r="A788" s="4" t="s">
        <v>995</v>
      </c>
      <c r="B788" s="4" t="s">
        <v>216</v>
      </c>
      <c r="C788" s="4" t="s">
        <v>177</v>
      </c>
      <c r="D788" s="4" t="s">
        <v>80</v>
      </c>
      <c r="E788" s="4" t="s">
        <v>197</v>
      </c>
      <c r="F788" s="3">
        <v>42774</v>
      </c>
      <c r="G788" s="3">
        <v>42859</v>
      </c>
      <c r="H788">
        <v>0</v>
      </c>
    </row>
    <row r="789" spans="1:8">
      <c r="A789" s="4" t="s">
        <v>996</v>
      </c>
      <c r="B789" s="4" t="s">
        <v>235</v>
      </c>
      <c r="C789" s="4" t="s">
        <v>192</v>
      </c>
      <c r="D789" s="4" t="s">
        <v>83</v>
      </c>
      <c r="E789" s="4" t="s">
        <v>172</v>
      </c>
      <c r="F789" s="3">
        <v>42774</v>
      </c>
      <c r="G789" s="3">
        <v>42877</v>
      </c>
      <c r="H789">
        <v>3645</v>
      </c>
    </row>
    <row r="790" spans="1:8">
      <c r="A790" s="4" t="s">
        <v>997</v>
      </c>
      <c r="B790" s="4" t="s">
        <v>181</v>
      </c>
      <c r="C790" s="4" t="s">
        <v>9011</v>
      </c>
      <c r="D790" s="4" t="s">
        <v>124</v>
      </c>
      <c r="E790" s="4" t="s">
        <v>197</v>
      </c>
      <c r="F790" s="3">
        <v>42774</v>
      </c>
      <c r="G790" s="3">
        <v>42865</v>
      </c>
      <c r="H790">
        <v>0</v>
      </c>
    </row>
    <row r="791" spans="1:8">
      <c r="A791" s="4" t="s">
        <v>998</v>
      </c>
      <c r="B791" s="4" t="s">
        <v>183</v>
      </c>
      <c r="C791" s="4" t="s">
        <v>199</v>
      </c>
      <c r="D791" s="4" t="s">
        <v>70</v>
      </c>
      <c r="E791" s="4" t="s">
        <v>172</v>
      </c>
      <c r="F791" s="3">
        <v>42775</v>
      </c>
      <c r="G791" s="3">
        <v>42795</v>
      </c>
      <c r="H791">
        <v>4760</v>
      </c>
    </row>
    <row r="792" spans="1:8">
      <c r="A792" s="4" t="s">
        <v>999</v>
      </c>
      <c r="B792" s="4" t="s">
        <v>279</v>
      </c>
      <c r="C792" s="4" t="s">
        <v>179</v>
      </c>
      <c r="D792" s="4" t="s">
        <v>25</v>
      </c>
      <c r="E792" s="4" t="s">
        <v>172</v>
      </c>
      <c r="F792" s="3">
        <v>42775</v>
      </c>
      <c r="G792" s="3">
        <v>42880</v>
      </c>
      <c r="H792">
        <v>603</v>
      </c>
    </row>
    <row r="793" spans="1:8">
      <c r="A793" s="4" t="s">
        <v>1000</v>
      </c>
      <c r="B793" s="4" t="s">
        <v>210</v>
      </c>
      <c r="C793" s="4" t="s">
        <v>179</v>
      </c>
      <c r="D793" s="4" t="s">
        <v>31</v>
      </c>
      <c r="E793" s="4" t="s">
        <v>197</v>
      </c>
      <c r="F793" s="3">
        <v>42775</v>
      </c>
      <c r="G793" s="3">
        <v>42877</v>
      </c>
      <c r="H793">
        <v>0</v>
      </c>
    </row>
    <row r="794" spans="1:8">
      <c r="A794" s="4" t="s">
        <v>1001</v>
      </c>
      <c r="B794" s="4" t="s">
        <v>210</v>
      </c>
      <c r="C794" s="4" t="s">
        <v>192</v>
      </c>
      <c r="D794" s="4" t="s">
        <v>125</v>
      </c>
      <c r="E794" s="4" t="s">
        <v>172</v>
      </c>
      <c r="F794" s="3">
        <v>42775</v>
      </c>
      <c r="G794" s="3">
        <v>42796</v>
      </c>
      <c r="H794">
        <v>3249</v>
      </c>
    </row>
    <row r="795" spans="1:8">
      <c r="A795" s="4" t="s">
        <v>1002</v>
      </c>
      <c r="B795" s="4" t="s">
        <v>174</v>
      </c>
      <c r="C795" s="4" t="s">
        <v>9011</v>
      </c>
      <c r="D795" s="4" t="s">
        <v>51</v>
      </c>
      <c r="E795" s="4" t="s">
        <v>197</v>
      </c>
      <c r="F795" s="3">
        <v>42775</v>
      </c>
      <c r="G795" s="3">
        <v>42811</v>
      </c>
      <c r="H795">
        <v>0</v>
      </c>
    </row>
    <row r="796" spans="1:8">
      <c r="A796" s="4" t="s">
        <v>1003</v>
      </c>
      <c r="B796" s="4" t="s">
        <v>174</v>
      </c>
      <c r="C796" s="4" t="s">
        <v>9011</v>
      </c>
      <c r="D796" s="4" t="s">
        <v>110</v>
      </c>
      <c r="E796" s="4" t="s">
        <v>197</v>
      </c>
      <c r="F796" s="3">
        <v>42775</v>
      </c>
      <c r="G796" s="3">
        <v>42873</v>
      </c>
      <c r="H796">
        <v>0</v>
      </c>
    </row>
    <row r="797" spans="1:8">
      <c r="A797" s="4" t="s">
        <v>1004</v>
      </c>
      <c r="B797" s="4" t="s">
        <v>174</v>
      </c>
      <c r="C797" s="4" t="s">
        <v>9011</v>
      </c>
      <c r="D797" s="4" t="s">
        <v>131</v>
      </c>
      <c r="E797" s="4" t="s">
        <v>197</v>
      </c>
      <c r="F797" s="3">
        <v>42775</v>
      </c>
      <c r="G797" s="3">
        <v>42864</v>
      </c>
      <c r="H797">
        <v>0</v>
      </c>
    </row>
    <row r="798" spans="1:8">
      <c r="A798" s="4" t="s">
        <v>1005</v>
      </c>
      <c r="B798" s="4" t="s">
        <v>263</v>
      </c>
      <c r="C798" s="4" t="s">
        <v>199</v>
      </c>
      <c r="D798" s="4" t="s">
        <v>21</v>
      </c>
      <c r="E798" s="4" t="s">
        <v>172</v>
      </c>
      <c r="F798" s="3">
        <v>42775</v>
      </c>
      <c r="G798" s="3">
        <v>42897</v>
      </c>
      <c r="H798">
        <v>5724</v>
      </c>
    </row>
    <row r="799" spans="1:8">
      <c r="A799" s="4" t="s">
        <v>1006</v>
      </c>
      <c r="B799" s="4" t="s">
        <v>203</v>
      </c>
      <c r="C799" s="4" t="s">
        <v>171</v>
      </c>
      <c r="D799" s="4" t="s">
        <v>74</v>
      </c>
      <c r="E799" s="4" t="s">
        <v>197</v>
      </c>
      <c r="F799" s="3">
        <v>42775</v>
      </c>
      <c r="G799" s="3">
        <v>42857</v>
      </c>
      <c r="H799">
        <v>0</v>
      </c>
    </row>
    <row r="800" spans="1:8">
      <c r="A800" s="4" t="s">
        <v>1007</v>
      </c>
      <c r="B800" s="4" t="s">
        <v>203</v>
      </c>
      <c r="C800" s="4" t="s">
        <v>171</v>
      </c>
      <c r="D800" s="4" t="s">
        <v>97</v>
      </c>
      <c r="E800" s="4" t="s">
        <v>197</v>
      </c>
      <c r="F800" s="3">
        <v>42775</v>
      </c>
      <c r="G800" s="3">
        <v>42866</v>
      </c>
      <c r="H800">
        <v>0</v>
      </c>
    </row>
    <row r="801" spans="1:8">
      <c r="A801" s="4" t="s">
        <v>1008</v>
      </c>
      <c r="B801" s="4" t="s">
        <v>230</v>
      </c>
      <c r="C801" s="4" t="s">
        <v>179</v>
      </c>
      <c r="D801" s="4" t="s">
        <v>54</v>
      </c>
      <c r="E801" s="4" t="s">
        <v>172</v>
      </c>
      <c r="F801" s="3">
        <v>42775</v>
      </c>
      <c r="G801" s="3">
        <v>42857</v>
      </c>
      <c r="H801">
        <v>516</v>
      </c>
    </row>
    <row r="802" spans="1:8">
      <c r="A802" s="4" t="s">
        <v>1009</v>
      </c>
      <c r="B802" s="4" t="s">
        <v>244</v>
      </c>
      <c r="C802" s="4" t="s">
        <v>171</v>
      </c>
      <c r="D802" s="4" t="s">
        <v>100</v>
      </c>
      <c r="E802" s="4" t="s">
        <v>172</v>
      </c>
      <c r="F802" s="3">
        <v>42775</v>
      </c>
      <c r="G802" s="3">
        <v>42882</v>
      </c>
      <c r="H802">
        <v>1050</v>
      </c>
    </row>
    <row r="803" spans="1:8">
      <c r="A803" s="4" t="s">
        <v>1010</v>
      </c>
      <c r="B803" s="4" t="s">
        <v>201</v>
      </c>
      <c r="C803" s="4" t="s">
        <v>199</v>
      </c>
      <c r="D803" s="4" t="s">
        <v>97</v>
      </c>
      <c r="E803" s="4" t="s">
        <v>172</v>
      </c>
      <c r="F803" s="3">
        <v>42775</v>
      </c>
      <c r="G803" s="3">
        <v>42878</v>
      </c>
      <c r="H803">
        <v>4519</v>
      </c>
    </row>
    <row r="804" spans="1:8">
      <c r="A804" s="4" t="s">
        <v>1011</v>
      </c>
      <c r="B804" s="4" t="s">
        <v>189</v>
      </c>
      <c r="C804" s="4" t="s">
        <v>179</v>
      </c>
      <c r="D804" s="4" t="s">
        <v>61</v>
      </c>
      <c r="E804" s="4" t="s">
        <v>197</v>
      </c>
      <c r="F804" s="3">
        <v>42775</v>
      </c>
      <c r="G804" s="3">
        <v>42880</v>
      </c>
      <c r="H804">
        <v>0</v>
      </c>
    </row>
    <row r="805" spans="1:8">
      <c r="A805" s="4" t="s">
        <v>1012</v>
      </c>
      <c r="B805" s="4" t="s">
        <v>189</v>
      </c>
      <c r="C805" s="4" t="s">
        <v>179</v>
      </c>
      <c r="D805" s="4" t="s">
        <v>51</v>
      </c>
      <c r="E805" s="4" t="s">
        <v>172</v>
      </c>
      <c r="F805" s="3">
        <v>42775</v>
      </c>
      <c r="G805" s="3">
        <v>42891</v>
      </c>
      <c r="H805">
        <v>672</v>
      </c>
    </row>
    <row r="806" spans="1:8">
      <c r="A806" s="4" t="s">
        <v>1013</v>
      </c>
      <c r="B806" s="4" t="s">
        <v>232</v>
      </c>
      <c r="C806" s="4" t="s">
        <v>171</v>
      </c>
      <c r="D806" s="4" t="s">
        <v>88</v>
      </c>
      <c r="E806" s="4" t="s">
        <v>172</v>
      </c>
      <c r="F806" s="3">
        <v>42775</v>
      </c>
      <c r="G806" s="3">
        <v>42814</v>
      </c>
      <c r="H806">
        <v>896</v>
      </c>
    </row>
    <row r="807" spans="1:8">
      <c r="A807" s="4" t="s">
        <v>1014</v>
      </c>
      <c r="B807" s="4" t="s">
        <v>185</v>
      </c>
      <c r="C807" s="4" t="s">
        <v>179</v>
      </c>
      <c r="D807" s="4" t="s">
        <v>84</v>
      </c>
      <c r="E807" s="4" t="s">
        <v>172</v>
      </c>
      <c r="F807" s="3">
        <v>42775</v>
      </c>
      <c r="G807" s="3">
        <v>42817</v>
      </c>
      <c r="H807">
        <v>587</v>
      </c>
    </row>
    <row r="808" spans="1:8">
      <c r="A808" s="4" t="s">
        <v>1015</v>
      </c>
      <c r="B808" s="4" t="s">
        <v>185</v>
      </c>
      <c r="C808" s="4" t="s">
        <v>192</v>
      </c>
      <c r="D808" s="4" t="s">
        <v>56</v>
      </c>
      <c r="E808" s="4" t="s">
        <v>172</v>
      </c>
      <c r="F808" s="3">
        <v>42775</v>
      </c>
      <c r="G808" s="3">
        <v>42899</v>
      </c>
      <c r="H808">
        <v>3426</v>
      </c>
    </row>
    <row r="809" spans="1:8">
      <c r="A809" s="4" t="s">
        <v>1016</v>
      </c>
      <c r="B809" s="4" t="s">
        <v>261</v>
      </c>
      <c r="C809" s="4" t="s">
        <v>192</v>
      </c>
      <c r="D809" s="4" t="s">
        <v>62</v>
      </c>
      <c r="E809" s="4" t="s">
        <v>193</v>
      </c>
      <c r="F809" s="3">
        <v>42776</v>
      </c>
      <c r="G809" s="3"/>
    </row>
    <row r="810" spans="1:8">
      <c r="A810" s="4" t="s">
        <v>1017</v>
      </c>
      <c r="B810" s="4" t="s">
        <v>246</v>
      </c>
      <c r="C810" s="4" t="s">
        <v>9011</v>
      </c>
      <c r="D810" s="4" t="s">
        <v>95</v>
      </c>
      <c r="E810" s="4" t="s">
        <v>172</v>
      </c>
      <c r="F810" s="3">
        <v>42776</v>
      </c>
      <c r="G810" s="3">
        <v>42814</v>
      </c>
      <c r="H810">
        <v>5021</v>
      </c>
    </row>
    <row r="811" spans="1:8">
      <c r="A811" s="4" t="s">
        <v>1018</v>
      </c>
      <c r="B811" s="4" t="s">
        <v>174</v>
      </c>
      <c r="C811" s="4" t="s">
        <v>171</v>
      </c>
      <c r="D811" s="4" t="s">
        <v>100</v>
      </c>
      <c r="E811" s="4" t="s">
        <v>172</v>
      </c>
      <c r="F811" s="3">
        <v>42776</v>
      </c>
      <c r="G811" s="3">
        <v>42824</v>
      </c>
      <c r="H811">
        <v>1126</v>
      </c>
    </row>
    <row r="812" spans="1:8">
      <c r="A812" s="4" t="s">
        <v>1019</v>
      </c>
      <c r="B812" s="4" t="s">
        <v>263</v>
      </c>
      <c r="C812" s="4" t="s">
        <v>9011</v>
      </c>
      <c r="D812" s="4" t="s">
        <v>120</v>
      </c>
      <c r="E812" s="4" t="s">
        <v>172</v>
      </c>
      <c r="F812" s="3">
        <v>42776</v>
      </c>
      <c r="G812" s="3">
        <v>42870</v>
      </c>
      <c r="H812">
        <v>5473</v>
      </c>
    </row>
    <row r="813" spans="1:8">
      <c r="A813" s="4" t="s">
        <v>1020</v>
      </c>
      <c r="B813" s="4" t="s">
        <v>212</v>
      </c>
      <c r="C813" s="4" t="s">
        <v>177</v>
      </c>
      <c r="D813" s="4" t="s">
        <v>115</v>
      </c>
      <c r="E813" s="4" t="s">
        <v>197</v>
      </c>
      <c r="F813" s="3">
        <v>42776</v>
      </c>
      <c r="G813" s="3">
        <v>42885</v>
      </c>
      <c r="H813">
        <v>0</v>
      </c>
    </row>
    <row r="814" spans="1:8">
      <c r="A814" s="4" t="s">
        <v>1021</v>
      </c>
      <c r="B814" s="4" t="s">
        <v>212</v>
      </c>
      <c r="C814" s="4" t="s">
        <v>177</v>
      </c>
      <c r="D814" s="4" t="s">
        <v>102</v>
      </c>
      <c r="E814" s="4" t="s">
        <v>172</v>
      </c>
      <c r="F814" s="3">
        <v>42776</v>
      </c>
      <c r="G814" s="3">
        <v>42864</v>
      </c>
      <c r="H814">
        <v>51</v>
      </c>
    </row>
    <row r="815" spans="1:8">
      <c r="A815" s="4" t="s">
        <v>1022</v>
      </c>
      <c r="B815" s="4" t="s">
        <v>219</v>
      </c>
      <c r="C815" s="4" t="s">
        <v>179</v>
      </c>
      <c r="D815" s="4" t="s">
        <v>105</v>
      </c>
      <c r="E815" s="4" t="s">
        <v>193</v>
      </c>
      <c r="F815" s="3">
        <v>42776</v>
      </c>
      <c r="G815" s="3"/>
    </row>
    <row r="816" spans="1:8">
      <c r="A816" s="4" t="s">
        <v>1023</v>
      </c>
      <c r="B816" s="4" t="s">
        <v>219</v>
      </c>
      <c r="C816" s="4" t="s">
        <v>179</v>
      </c>
      <c r="D816" s="4" t="s">
        <v>56</v>
      </c>
      <c r="E816" s="4" t="s">
        <v>172</v>
      </c>
      <c r="F816" s="3">
        <v>42776</v>
      </c>
      <c r="G816" s="3">
        <v>42800</v>
      </c>
      <c r="H816">
        <v>563</v>
      </c>
    </row>
    <row r="817" spans="1:8">
      <c r="A817" s="4" t="s">
        <v>1024</v>
      </c>
      <c r="B817" s="4" t="s">
        <v>256</v>
      </c>
      <c r="C817" s="4" t="s">
        <v>179</v>
      </c>
      <c r="D817" s="4" t="s">
        <v>79</v>
      </c>
      <c r="E817" s="4" t="s">
        <v>197</v>
      </c>
      <c r="F817" s="3">
        <v>42776</v>
      </c>
      <c r="G817" s="3">
        <v>42881</v>
      </c>
      <c r="H817">
        <v>0</v>
      </c>
    </row>
    <row r="818" spans="1:8">
      <c r="A818" s="4" t="s">
        <v>1025</v>
      </c>
      <c r="B818" s="4" t="s">
        <v>232</v>
      </c>
      <c r="C818" s="4" t="s">
        <v>179</v>
      </c>
      <c r="D818" s="4" t="s">
        <v>96</v>
      </c>
      <c r="E818" s="4" t="s">
        <v>197</v>
      </c>
      <c r="F818" s="3">
        <v>42776</v>
      </c>
      <c r="G818" s="3">
        <v>42869</v>
      </c>
      <c r="H818">
        <v>0</v>
      </c>
    </row>
    <row r="819" spans="1:8">
      <c r="A819" s="4" t="s">
        <v>1026</v>
      </c>
      <c r="B819" s="4" t="s">
        <v>232</v>
      </c>
      <c r="C819" s="4" t="s">
        <v>192</v>
      </c>
      <c r="D819" s="4" t="s">
        <v>82</v>
      </c>
      <c r="E819" s="4" t="s">
        <v>172</v>
      </c>
      <c r="F819" s="3">
        <v>42776</v>
      </c>
      <c r="G819" s="3">
        <v>42901</v>
      </c>
      <c r="H819">
        <v>2928</v>
      </c>
    </row>
    <row r="820" spans="1:8">
      <c r="A820" s="4" t="s">
        <v>1027</v>
      </c>
      <c r="B820" s="4" t="s">
        <v>232</v>
      </c>
      <c r="C820" s="4" t="s">
        <v>192</v>
      </c>
      <c r="D820" s="4" t="s">
        <v>126</v>
      </c>
      <c r="E820" s="4" t="s">
        <v>172</v>
      </c>
      <c r="F820" s="3">
        <v>42776</v>
      </c>
      <c r="G820" s="3">
        <v>42891</v>
      </c>
      <c r="H820">
        <v>3618</v>
      </c>
    </row>
    <row r="821" spans="1:8">
      <c r="A821" s="4" t="s">
        <v>1028</v>
      </c>
      <c r="B821" s="4" t="s">
        <v>174</v>
      </c>
      <c r="C821" s="4" t="s">
        <v>171</v>
      </c>
      <c r="D821" s="4" t="s">
        <v>47</v>
      </c>
      <c r="E821" s="4" t="s">
        <v>172</v>
      </c>
      <c r="F821" s="3">
        <v>42777</v>
      </c>
      <c r="G821" s="3">
        <v>42871</v>
      </c>
      <c r="H821">
        <v>1189</v>
      </c>
    </row>
    <row r="822" spans="1:8">
      <c r="A822" s="4" t="s">
        <v>1029</v>
      </c>
      <c r="B822" s="4" t="s">
        <v>263</v>
      </c>
      <c r="C822" s="4" t="s">
        <v>179</v>
      </c>
      <c r="D822" s="4" t="s">
        <v>50</v>
      </c>
      <c r="E822" s="4" t="s">
        <v>197</v>
      </c>
      <c r="F822" s="3">
        <v>42777</v>
      </c>
      <c r="G822" s="3">
        <v>42862</v>
      </c>
      <c r="H822">
        <v>0</v>
      </c>
    </row>
    <row r="823" spans="1:8">
      <c r="A823" s="4" t="s">
        <v>1030</v>
      </c>
      <c r="B823" s="4" t="s">
        <v>212</v>
      </c>
      <c r="C823" s="4" t="s">
        <v>177</v>
      </c>
      <c r="D823" s="4" t="s">
        <v>75</v>
      </c>
      <c r="E823" s="4" t="s">
        <v>172</v>
      </c>
      <c r="F823" s="3">
        <v>42777</v>
      </c>
      <c r="G823" s="3">
        <v>42877</v>
      </c>
      <c r="H823">
        <v>60</v>
      </c>
    </row>
    <row r="824" spans="1:8">
      <c r="A824" s="4" t="s">
        <v>1031</v>
      </c>
      <c r="B824" s="4" t="s">
        <v>191</v>
      </c>
      <c r="C824" s="4" t="s">
        <v>199</v>
      </c>
      <c r="D824" s="4" t="s">
        <v>24</v>
      </c>
      <c r="E824" s="4" t="s">
        <v>193</v>
      </c>
      <c r="F824" s="3">
        <v>42777</v>
      </c>
      <c r="G824" s="3"/>
    </row>
    <row r="825" spans="1:8">
      <c r="A825" s="4" t="s">
        <v>1032</v>
      </c>
      <c r="B825" s="4" t="s">
        <v>343</v>
      </c>
      <c r="C825" s="4" t="s">
        <v>171</v>
      </c>
      <c r="D825" s="4" t="s">
        <v>110</v>
      </c>
      <c r="E825" s="4" t="s">
        <v>197</v>
      </c>
      <c r="F825" s="3">
        <v>42777</v>
      </c>
      <c r="G825" s="3">
        <v>42866</v>
      </c>
      <c r="H825">
        <v>0</v>
      </c>
    </row>
    <row r="826" spans="1:8">
      <c r="A826" s="4" t="s">
        <v>1033</v>
      </c>
      <c r="B826" s="4" t="s">
        <v>219</v>
      </c>
      <c r="C826" s="4" t="s">
        <v>179</v>
      </c>
      <c r="D826" s="4" t="s">
        <v>38</v>
      </c>
      <c r="E826" s="4" t="s">
        <v>172</v>
      </c>
      <c r="F826" s="3">
        <v>42777</v>
      </c>
      <c r="G826" s="3">
        <v>42908</v>
      </c>
      <c r="H826">
        <v>545</v>
      </c>
    </row>
    <row r="827" spans="1:8">
      <c r="A827" s="4" t="s">
        <v>1034</v>
      </c>
      <c r="B827" s="4" t="s">
        <v>219</v>
      </c>
      <c r="C827" s="4" t="s">
        <v>192</v>
      </c>
      <c r="D827" s="4" t="s">
        <v>86</v>
      </c>
      <c r="E827" s="4" t="s">
        <v>172</v>
      </c>
      <c r="F827" s="3">
        <v>42777</v>
      </c>
      <c r="G827" s="3">
        <v>42867</v>
      </c>
      <c r="H827">
        <v>3035</v>
      </c>
    </row>
    <row r="828" spans="1:8">
      <c r="A828" s="4" t="s">
        <v>1035</v>
      </c>
      <c r="B828" s="4" t="s">
        <v>230</v>
      </c>
      <c r="C828" s="4" t="s">
        <v>179</v>
      </c>
      <c r="D828" s="4" t="s">
        <v>24</v>
      </c>
      <c r="E828" s="4" t="s">
        <v>193</v>
      </c>
      <c r="F828" s="3">
        <v>42777</v>
      </c>
      <c r="G828" s="3"/>
    </row>
    <row r="829" spans="1:8">
      <c r="A829" s="4" t="s">
        <v>1036</v>
      </c>
      <c r="B829" s="4" t="s">
        <v>230</v>
      </c>
      <c r="C829" s="4" t="s">
        <v>179</v>
      </c>
      <c r="D829" s="4" t="s">
        <v>84</v>
      </c>
      <c r="E829" s="4" t="s">
        <v>172</v>
      </c>
      <c r="F829" s="3">
        <v>42777</v>
      </c>
      <c r="G829" s="3">
        <v>42909</v>
      </c>
      <c r="H829">
        <v>584</v>
      </c>
    </row>
    <row r="830" spans="1:8">
      <c r="A830" s="4" t="s">
        <v>1037</v>
      </c>
      <c r="B830" s="4" t="s">
        <v>187</v>
      </c>
      <c r="C830" s="4" t="s">
        <v>177</v>
      </c>
      <c r="D830" s="4" t="s">
        <v>105</v>
      </c>
      <c r="E830" s="4" t="s">
        <v>197</v>
      </c>
      <c r="F830" s="3">
        <v>42777</v>
      </c>
      <c r="G830" s="3">
        <v>42870</v>
      </c>
      <c r="H830">
        <v>0</v>
      </c>
    </row>
    <row r="831" spans="1:8">
      <c r="A831" s="4" t="s">
        <v>1038</v>
      </c>
      <c r="B831" s="4" t="s">
        <v>201</v>
      </c>
      <c r="C831" s="4" t="s">
        <v>171</v>
      </c>
      <c r="D831" s="4" t="s">
        <v>38</v>
      </c>
      <c r="E831" s="4" t="s">
        <v>172</v>
      </c>
      <c r="F831" s="3">
        <v>42777</v>
      </c>
      <c r="G831" s="3">
        <v>42909</v>
      </c>
      <c r="H831">
        <v>1069</v>
      </c>
    </row>
    <row r="832" spans="1:8">
      <c r="A832" s="4" t="s">
        <v>1039</v>
      </c>
      <c r="B832" s="4" t="s">
        <v>201</v>
      </c>
      <c r="C832" s="4" t="s">
        <v>171</v>
      </c>
      <c r="D832" s="4" t="s">
        <v>122</v>
      </c>
      <c r="E832" s="4" t="s">
        <v>172</v>
      </c>
      <c r="F832" s="3">
        <v>42777</v>
      </c>
      <c r="G832" s="3">
        <v>42908</v>
      </c>
      <c r="H832">
        <v>1035</v>
      </c>
    </row>
    <row r="833" spans="1:8">
      <c r="A833" s="4" t="s">
        <v>1040</v>
      </c>
      <c r="B833" s="4" t="s">
        <v>205</v>
      </c>
      <c r="C833" s="4" t="s">
        <v>192</v>
      </c>
      <c r="D833" s="4" t="s">
        <v>62</v>
      </c>
      <c r="E833" s="4" t="s">
        <v>193</v>
      </c>
      <c r="F833" s="3">
        <v>42777</v>
      </c>
      <c r="G833" s="3"/>
    </row>
    <row r="834" spans="1:8">
      <c r="A834" s="4" t="s">
        <v>1041</v>
      </c>
      <c r="B834" s="4" t="s">
        <v>226</v>
      </c>
      <c r="C834" s="4" t="s">
        <v>9011</v>
      </c>
      <c r="D834" s="4" t="s">
        <v>63</v>
      </c>
      <c r="E834" s="4" t="s">
        <v>197</v>
      </c>
      <c r="F834" s="3">
        <v>42777</v>
      </c>
      <c r="G834" s="3">
        <v>42796</v>
      </c>
      <c r="H834">
        <v>0</v>
      </c>
    </row>
    <row r="835" spans="1:8">
      <c r="A835" s="4" t="s">
        <v>1042</v>
      </c>
      <c r="B835" s="4" t="s">
        <v>185</v>
      </c>
      <c r="C835" s="4" t="s">
        <v>9011</v>
      </c>
      <c r="D835" s="4" t="s">
        <v>105</v>
      </c>
      <c r="E835" s="4" t="s">
        <v>172</v>
      </c>
      <c r="F835" s="3">
        <v>42777</v>
      </c>
      <c r="G835" s="3">
        <v>42818</v>
      </c>
      <c r="H835">
        <v>4510</v>
      </c>
    </row>
    <row r="836" spans="1:8">
      <c r="A836" s="4" t="s">
        <v>1043</v>
      </c>
      <c r="B836" s="4" t="s">
        <v>216</v>
      </c>
      <c r="C836" s="4" t="s">
        <v>171</v>
      </c>
      <c r="D836" s="4" t="s">
        <v>121</v>
      </c>
      <c r="E836" s="4" t="s">
        <v>197</v>
      </c>
      <c r="F836" s="3">
        <v>42777</v>
      </c>
      <c r="G836" s="3">
        <v>42891</v>
      </c>
      <c r="H836">
        <v>0</v>
      </c>
    </row>
    <row r="837" spans="1:8">
      <c r="A837" s="4" t="s">
        <v>1044</v>
      </c>
      <c r="B837" s="4" t="s">
        <v>216</v>
      </c>
      <c r="C837" s="4" t="s">
        <v>177</v>
      </c>
      <c r="D837" s="4" t="s">
        <v>130</v>
      </c>
      <c r="E837" s="4" t="s">
        <v>172</v>
      </c>
      <c r="F837" s="3">
        <v>42777</v>
      </c>
      <c r="G837" s="3">
        <v>42863</v>
      </c>
      <c r="H837">
        <v>49</v>
      </c>
    </row>
    <row r="838" spans="1:8">
      <c r="A838" s="4" t="s">
        <v>1045</v>
      </c>
      <c r="B838" s="4" t="s">
        <v>183</v>
      </c>
      <c r="C838" s="4" t="s">
        <v>177</v>
      </c>
      <c r="D838" s="4" t="s">
        <v>104</v>
      </c>
      <c r="E838" s="4" t="s">
        <v>172</v>
      </c>
      <c r="F838" s="3">
        <v>42778</v>
      </c>
      <c r="G838" s="3">
        <v>42893</v>
      </c>
      <c r="H838">
        <v>59</v>
      </c>
    </row>
    <row r="839" spans="1:8">
      <c r="A839" s="4" t="s">
        <v>1046</v>
      </c>
      <c r="B839" s="4" t="s">
        <v>246</v>
      </c>
      <c r="C839" s="4" t="s">
        <v>9011</v>
      </c>
      <c r="D839" s="4" t="s">
        <v>82</v>
      </c>
      <c r="E839" s="4" t="s">
        <v>172</v>
      </c>
      <c r="F839" s="3">
        <v>42778</v>
      </c>
      <c r="G839" s="3">
        <v>42798</v>
      </c>
      <c r="H839">
        <v>4705</v>
      </c>
    </row>
    <row r="840" spans="1:8">
      <c r="A840" s="4" t="s">
        <v>1047</v>
      </c>
      <c r="B840" s="4" t="s">
        <v>304</v>
      </c>
      <c r="C840" s="4" t="s">
        <v>199</v>
      </c>
      <c r="D840" s="4" t="s">
        <v>131</v>
      </c>
      <c r="E840" s="4" t="s">
        <v>172</v>
      </c>
      <c r="F840" s="3">
        <v>42778</v>
      </c>
      <c r="G840" s="3">
        <v>42889</v>
      </c>
      <c r="H840">
        <v>5148</v>
      </c>
    </row>
    <row r="841" spans="1:8">
      <c r="A841" s="4" t="s">
        <v>1048</v>
      </c>
      <c r="B841" s="4" t="s">
        <v>279</v>
      </c>
      <c r="C841" s="4" t="s">
        <v>9011</v>
      </c>
      <c r="D841" s="4" t="s">
        <v>63</v>
      </c>
      <c r="E841" s="4" t="s">
        <v>172</v>
      </c>
      <c r="F841" s="3">
        <v>42778</v>
      </c>
      <c r="G841" s="3">
        <v>42863</v>
      </c>
      <c r="H841">
        <v>4833</v>
      </c>
    </row>
    <row r="842" spans="1:8">
      <c r="A842" s="4" t="s">
        <v>1049</v>
      </c>
      <c r="B842" s="4" t="s">
        <v>210</v>
      </c>
      <c r="C842" s="4" t="s">
        <v>9011</v>
      </c>
      <c r="D842" s="4" t="s">
        <v>88</v>
      </c>
      <c r="E842" s="4" t="s">
        <v>172</v>
      </c>
      <c r="F842" s="3">
        <v>42778</v>
      </c>
      <c r="G842" s="3">
        <v>42886</v>
      </c>
      <c r="H842">
        <v>4664</v>
      </c>
    </row>
    <row r="843" spans="1:8">
      <c r="A843" s="4" t="s">
        <v>1050</v>
      </c>
      <c r="B843" s="4" t="s">
        <v>263</v>
      </c>
      <c r="C843" s="4" t="s">
        <v>179</v>
      </c>
      <c r="D843" s="4" t="s">
        <v>99</v>
      </c>
      <c r="E843" s="4" t="s">
        <v>172</v>
      </c>
      <c r="F843" s="3">
        <v>42778</v>
      </c>
      <c r="G843" s="3">
        <v>42867</v>
      </c>
      <c r="H843">
        <v>475</v>
      </c>
    </row>
    <row r="844" spans="1:8">
      <c r="A844" s="4" t="s">
        <v>1051</v>
      </c>
      <c r="B844" s="4" t="s">
        <v>203</v>
      </c>
      <c r="C844" s="4" t="s">
        <v>171</v>
      </c>
      <c r="D844" s="4" t="s">
        <v>24</v>
      </c>
      <c r="E844" s="4" t="s">
        <v>193</v>
      </c>
      <c r="F844" s="3">
        <v>42778</v>
      </c>
      <c r="G844" s="3"/>
    </row>
    <row r="845" spans="1:8">
      <c r="A845" s="4" t="s">
        <v>1052</v>
      </c>
      <c r="B845" s="4" t="s">
        <v>203</v>
      </c>
      <c r="C845" s="4" t="s">
        <v>192</v>
      </c>
      <c r="D845" s="4" t="s">
        <v>86</v>
      </c>
      <c r="E845" s="4" t="s">
        <v>172</v>
      </c>
      <c r="F845" s="3">
        <v>42778</v>
      </c>
      <c r="G845" s="3">
        <v>42899</v>
      </c>
      <c r="H845">
        <v>3807</v>
      </c>
    </row>
    <row r="846" spans="1:8">
      <c r="A846" s="4" t="s">
        <v>1053</v>
      </c>
      <c r="B846" s="4" t="s">
        <v>191</v>
      </c>
      <c r="C846" s="4" t="s">
        <v>179</v>
      </c>
      <c r="D846" s="4" t="s">
        <v>54</v>
      </c>
      <c r="E846" s="4" t="s">
        <v>193</v>
      </c>
      <c r="F846" s="3">
        <v>42778</v>
      </c>
      <c r="G846" s="3"/>
    </row>
    <row r="847" spans="1:8">
      <c r="A847" s="4" t="s">
        <v>1054</v>
      </c>
      <c r="B847" s="4" t="s">
        <v>343</v>
      </c>
      <c r="C847" s="4" t="s">
        <v>179</v>
      </c>
      <c r="D847" s="4" t="s">
        <v>109</v>
      </c>
      <c r="E847" s="4" t="s">
        <v>172</v>
      </c>
      <c r="F847" s="3">
        <v>42778</v>
      </c>
      <c r="G847" s="3">
        <v>42876</v>
      </c>
      <c r="H847">
        <v>518</v>
      </c>
    </row>
    <row r="848" spans="1:8">
      <c r="A848" s="4" t="s">
        <v>1055</v>
      </c>
      <c r="B848" s="4" t="s">
        <v>219</v>
      </c>
      <c r="C848" s="4" t="s">
        <v>171</v>
      </c>
      <c r="D848" s="4" t="s">
        <v>44</v>
      </c>
      <c r="E848" s="4" t="s">
        <v>172</v>
      </c>
      <c r="F848" s="3">
        <v>42778</v>
      </c>
      <c r="G848" s="3">
        <v>42864</v>
      </c>
      <c r="H848">
        <v>1050</v>
      </c>
    </row>
    <row r="849" spans="1:8">
      <c r="A849" s="4" t="s">
        <v>1056</v>
      </c>
      <c r="B849" s="4" t="s">
        <v>201</v>
      </c>
      <c r="C849" s="4" t="s">
        <v>9011</v>
      </c>
      <c r="D849" s="4" t="s">
        <v>124</v>
      </c>
      <c r="E849" s="4" t="s">
        <v>172</v>
      </c>
      <c r="F849" s="3">
        <v>42778</v>
      </c>
      <c r="G849" s="3">
        <v>42879</v>
      </c>
      <c r="H849">
        <v>4596</v>
      </c>
    </row>
    <row r="850" spans="1:8">
      <c r="A850" s="4" t="s">
        <v>1057</v>
      </c>
      <c r="B850" s="4" t="s">
        <v>205</v>
      </c>
      <c r="C850" s="4" t="s">
        <v>192</v>
      </c>
      <c r="D850" s="4" t="s">
        <v>38</v>
      </c>
      <c r="E850" s="4" t="s">
        <v>193</v>
      </c>
      <c r="F850" s="3">
        <v>42778</v>
      </c>
      <c r="G850" s="3"/>
    </row>
    <row r="851" spans="1:8">
      <c r="A851" s="4" t="s">
        <v>1058</v>
      </c>
      <c r="B851" s="4" t="s">
        <v>216</v>
      </c>
      <c r="C851" s="4" t="s">
        <v>177</v>
      </c>
      <c r="D851" s="4" t="s">
        <v>24</v>
      </c>
      <c r="E851" s="4" t="s">
        <v>193</v>
      </c>
      <c r="F851" s="3">
        <v>42778</v>
      </c>
      <c r="G851" s="3"/>
    </row>
    <row r="852" spans="1:8">
      <c r="A852" s="4" t="s">
        <v>1059</v>
      </c>
      <c r="B852" s="4" t="s">
        <v>181</v>
      </c>
      <c r="C852" s="4" t="s">
        <v>179</v>
      </c>
      <c r="D852" s="4" t="s">
        <v>124</v>
      </c>
      <c r="E852" s="4" t="s">
        <v>172</v>
      </c>
      <c r="F852" s="3">
        <v>42778</v>
      </c>
      <c r="G852" s="3">
        <v>42860</v>
      </c>
      <c r="H852">
        <v>618</v>
      </c>
    </row>
    <row r="853" spans="1:8">
      <c r="A853" s="4" t="s">
        <v>1060</v>
      </c>
      <c r="B853" s="4" t="s">
        <v>181</v>
      </c>
      <c r="C853" s="4" t="s">
        <v>192</v>
      </c>
      <c r="D853" s="4" t="s">
        <v>108</v>
      </c>
      <c r="E853" s="4" t="s">
        <v>172</v>
      </c>
      <c r="F853" s="3">
        <v>42778</v>
      </c>
      <c r="G853" s="3">
        <v>42857</v>
      </c>
      <c r="H853">
        <v>3460</v>
      </c>
    </row>
    <row r="854" spans="1:8">
      <c r="A854" s="4" t="s">
        <v>1061</v>
      </c>
      <c r="B854" s="4" t="s">
        <v>210</v>
      </c>
      <c r="C854" s="4" t="s">
        <v>199</v>
      </c>
      <c r="D854" s="4" t="s">
        <v>95</v>
      </c>
      <c r="E854" s="4" t="s">
        <v>172</v>
      </c>
      <c r="F854" s="3">
        <v>42779</v>
      </c>
      <c r="G854" s="3">
        <v>42876</v>
      </c>
      <c r="H854">
        <v>5751</v>
      </c>
    </row>
    <row r="855" spans="1:8">
      <c r="A855" s="4" t="s">
        <v>1062</v>
      </c>
      <c r="B855" s="4" t="s">
        <v>174</v>
      </c>
      <c r="C855" s="4" t="s">
        <v>199</v>
      </c>
      <c r="D855" s="4" t="s">
        <v>85</v>
      </c>
      <c r="E855" s="4" t="s">
        <v>172</v>
      </c>
      <c r="F855" s="3">
        <v>42779</v>
      </c>
      <c r="G855" s="3">
        <v>42883</v>
      </c>
      <c r="H855">
        <v>5639</v>
      </c>
    </row>
    <row r="856" spans="1:8">
      <c r="A856" s="4" t="s">
        <v>1063</v>
      </c>
      <c r="B856" s="4" t="s">
        <v>263</v>
      </c>
      <c r="C856" s="4" t="s">
        <v>199</v>
      </c>
      <c r="D856" s="4" t="s">
        <v>31</v>
      </c>
      <c r="E856" s="4" t="s">
        <v>197</v>
      </c>
      <c r="F856" s="3">
        <v>42779</v>
      </c>
      <c r="G856" s="3">
        <v>42888</v>
      </c>
      <c r="H856">
        <v>0</v>
      </c>
    </row>
    <row r="857" spans="1:8">
      <c r="A857" s="4" t="s">
        <v>1064</v>
      </c>
      <c r="B857" s="4" t="s">
        <v>237</v>
      </c>
      <c r="C857" s="4" t="s">
        <v>199</v>
      </c>
      <c r="D857" s="4" t="s">
        <v>127</v>
      </c>
      <c r="E857" s="4" t="s">
        <v>172</v>
      </c>
      <c r="F857" s="3">
        <v>42779</v>
      </c>
      <c r="G857" s="3">
        <v>42873</v>
      </c>
      <c r="H857">
        <v>4766</v>
      </c>
    </row>
    <row r="858" spans="1:8">
      <c r="A858" s="4" t="s">
        <v>1065</v>
      </c>
      <c r="B858" s="4" t="s">
        <v>203</v>
      </c>
      <c r="C858" s="4" t="s">
        <v>192</v>
      </c>
      <c r="D858" s="4" t="s">
        <v>96</v>
      </c>
      <c r="E858" s="4" t="s">
        <v>193</v>
      </c>
      <c r="F858" s="3">
        <v>42779</v>
      </c>
      <c r="G858" s="3"/>
    </row>
    <row r="859" spans="1:8">
      <c r="A859" s="4" t="s">
        <v>1066</v>
      </c>
      <c r="B859" s="4" t="s">
        <v>219</v>
      </c>
      <c r="C859" s="4" t="s">
        <v>171</v>
      </c>
      <c r="D859" s="4" t="s">
        <v>105</v>
      </c>
      <c r="E859" s="4" t="s">
        <v>197</v>
      </c>
      <c r="F859" s="3">
        <v>42779</v>
      </c>
      <c r="G859" s="3">
        <v>42864</v>
      </c>
      <c r="H859">
        <v>0</v>
      </c>
    </row>
    <row r="860" spans="1:8">
      <c r="A860" s="4" t="s">
        <v>1067</v>
      </c>
      <c r="B860" s="4" t="s">
        <v>230</v>
      </c>
      <c r="C860" s="4" t="s">
        <v>179</v>
      </c>
      <c r="D860" s="4" t="s">
        <v>108</v>
      </c>
      <c r="E860" s="4" t="s">
        <v>172</v>
      </c>
      <c r="F860" s="3">
        <v>42779</v>
      </c>
      <c r="G860" s="3">
        <v>42866</v>
      </c>
      <c r="H860">
        <v>589</v>
      </c>
    </row>
    <row r="861" spans="1:8">
      <c r="A861" s="4" t="s">
        <v>1068</v>
      </c>
      <c r="B861" s="4" t="s">
        <v>244</v>
      </c>
      <c r="C861" s="4" t="s">
        <v>199</v>
      </c>
      <c r="D861" s="4" t="s">
        <v>57</v>
      </c>
      <c r="E861" s="4" t="s">
        <v>197</v>
      </c>
      <c r="F861" s="3">
        <v>42779</v>
      </c>
      <c r="G861" s="3">
        <v>42886</v>
      </c>
      <c r="H861">
        <v>0</v>
      </c>
    </row>
    <row r="862" spans="1:8">
      <c r="A862" s="4" t="s">
        <v>1069</v>
      </c>
      <c r="B862" s="4" t="s">
        <v>170</v>
      </c>
      <c r="C862" s="4" t="s">
        <v>179</v>
      </c>
      <c r="D862" s="4" t="s">
        <v>76</v>
      </c>
      <c r="E862" s="4" t="s">
        <v>197</v>
      </c>
      <c r="F862" s="3">
        <v>42779</v>
      </c>
      <c r="G862" s="3">
        <v>42871</v>
      </c>
      <c r="H862">
        <v>0</v>
      </c>
    </row>
    <row r="863" spans="1:8">
      <c r="A863" s="4" t="s">
        <v>1070</v>
      </c>
      <c r="B863" s="4" t="s">
        <v>185</v>
      </c>
      <c r="C863" s="4" t="s">
        <v>9011</v>
      </c>
      <c r="D863" s="4" t="s">
        <v>54</v>
      </c>
      <c r="E863" s="4" t="s">
        <v>193</v>
      </c>
      <c r="F863" s="3">
        <v>42779</v>
      </c>
      <c r="G863" s="3"/>
    </row>
    <row r="864" spans="1:8">
      <c r="A864" s="4" t="s">
        <v>1071</v>
      </c>
      <c r="B864" s="4" t="s">
        <v>216</v>
      </c>
      <c r="C864" s="4" t="s">
        <v>179</v>
      </c>
      <c r="D864" s="4" t="s">
        <v>24</v>
      </c>
      <c r="E864" s="4" t="s">
        <v>193</v>
      </c>
      <c r="F864" s="3">
        <v>42779</v>
      </c>
      <c r="G864" s="3"/>
    </row>
    <row r="865" spans="1:8">
      <c r="A865" s="4" t="s">
        <v>1072</v>
      </c>
      <c r="B865" s="4" t="s">
        <v>216</v>
      </c>
      <c r="C865" s="4" t="s">
        <v>179</v>
      </c>
      <c r="D865" s="4" t="s">
        <v>40</v>
      </c>
      <c r="E865" s="4" t="s">
        <v>172</v>
      </c>
      <c r="F865" s="3">
        <v>42779</v>
      </c>
      <c r="G865" s="3">
        <v>42873</v>
      </c>
      <c r="H865">
        <v>533</v>
      </c>
    </row>
    <row r="866" spans="1:8">
      <c r="A866" s="4" t="s">
        <v>1073</v>
      </c>
      <c r="B866" s="4" t="s">
        <v>183</v>
      </c>
      <c r="C866" s="4" t="s">
        <v>179</v>
      </c>
      <c r="D866" s="4" t="s">
        <v>43</v>
      </c>
      <c r="E866" s="4" t="s">
        <v>197</v>
      </c>
      <c r="F866" s="3">
        <v>42780</v>
      </c>
      <c r="G866" s="3">
        <v>42860</v>
      </c>
      <c r="H866">
        <v>0</v>
      </c>
    </row>
    <row r="867" spans="1:8">
      <c r="A867" s="4" t="s">
        <v>1074</v>
      </c>
      <c r="B867" s="4" t="s">
        <v>183</v>
      </c>
      <c r="C867" s="4" t="s">
        <v>177</v>
      </c>
      <c r="D867" s="4" t="s">
        <v>48</v>
      </c>
      <c r="E867" s="4" t="s">
        <v>172</v>
      </c>
      <c r="F867" s="3">
        <v>42780</v>
      </c>
      <c r="G867" s="3">
        <v>42885</v>
      </c>
      <c r="H867">
        <v>63</v>
      </c>
    </row>
    <row r="868" spans="1:8">
      <c r="A868" s="4" t="s">
        <v>1075</v>
      </c>
      <c r="B868" s="4" t="s">
        <v>246</v>
      </c>
      <c r="C868" s="4" t="s">
        <v>9011</v>
      </c>
      <c r="D868" s="4" t="s">
        <v>31</v>
      </c>
      <c r="E868" s="4" t="s">
        <v>172</v>
      </c>
      <c r="F868" s="3">
        <v>42780</v>
      </c>
      <c r="G868" s="3">
        <v>42863</v>
      </c>
      <c r="H868">
        <v>4942</v>
      </c>
    </row>
    <row r="869" spans="1:8">
      <c r="A869" s="4" t="s">
        <v>1076</v>
      </c>
      <c r="B869" s="4" t="s">
        <v>174</v>
      </c>
      <c r="C869" s="4" t="s">
        <v>9011</v>
      </c>
      <c r="D869" s="4" t="s">
        <v>45</v>
      </c>
      <c r="E869" s="4" t="s">
        <v>172</v>
      </c>
      <c r="F869" s="3">
        <v>42780</v>
      </c>
      <c r="G869" s="3">
        <v>42898</v>
      </c>
      <c r="H869">
        <v>4650</v>
      </c>
    </row>
    <row r="870" spans="1:8">
      <c r="A870" s="4" t="s">
        <v>1077</v>
      </c>
      <c r="B870" s="4" t="s">
        <v>174</v>
      </c>
      <c r="C870" s="4" t="s">
        <v>9011</v>
      </c>
      <c r="D870" s="4" t="s">
        <v>85</v>
      </c>
      <c r="E870" s="4" t="s">
        <v>172</v>
      </c>
      <c r="F870" s="3">
        <v>42780</v>
      </c>
      <c r="G870" s="3">
        <v>42902</v>
      </c>
      <c r="H870">
        <v>4829</v>
      </c>
    </row>
    <row r="871" spans="1:8">
      <c r="A871" s="4" t="s">
        <v>1078</v>
      </c>
      <c r="B871" s="4" t="s">
        <v>263</v>
      </c>
      <c r="C871" s="4" t="s">
        <v>171</v>
      </c>
      <c r="D871" s="4" t="s">
        <v>25</v>
      </c>
      <c r="E871" s="4" t="s">
        <v>172</v>
      </c>
      <c r="F871" s="3">
        <v>42780</v>
      </c>
      <c r="G871" s="3">
        <v>42884</v>
      </c>
      <c r="H871">
        <v>987</v>
      </c>
    </row>
    <row r="872" spans="1:8">
      <c r="A872" s="4" t="s">
        <v>1079</v>
      </c>
      <c r="B872" s="4" t="s">
        <v>263</v>
      </c>
      <c r="C872" s="4" t="s">
        <v>199</v>
      </c>
      <c r="D872" s="4" t="s">
        <v>65</v>
      </c>
      <c r="E872" s="4" t="s">
        <v>172</v>
      </c>
      <c r="F872" s="3">
        <v>42780</v>
      </c>
      <c r="G872" s="3">
        <v>42796</v>
      </c>
      <c r="H872">
        <v>4246</v>
      </c>
    </row>
    <row r="873" spans="1:8">
      <c r="A873" s="4" t="s">
        <v>1080</v>
      </c>
      <c r="B873" s="4" t="s">
        <v>263</v>
      </c>
      <c r="C873" s="4" t="s">
        <v>199</v>
      </c>
      <c r="D873" s="4" t="s">
        <v>80</v>
      </c>
      <c r="E873" s="4" t="s">
        <v>172</v>
      </c>
      <c r="F873" s="3">
        <v>42780</v>
      </c>
      <c r="G873" s="3">
        <v>42861</v>
      </c>
      <c r="H873">
        <v>5702</v>
      </c>
    </row>
    <row r="874" spans="1:8">
      <c r="A874" s="4" t="s">
        <v>1081</v>
      </c>
      <c r="B874" s="4" t="s">
        <v>263</v>
      </c>
      <c r="C874" s="4" t="s">
        <v>192</v>
      </c>
      <c r="D874" s="4" t="s">
        <v>107</v>
      </c>
      <c r="E874" s="4" t="s">
        <v>172</v>
      </c>
      <c r="F874" s="3">
        <v>42780</v>
      </c>
      <c r="G874" s="3">
        <v>42900</v>
      </c>
      <c r="H874">
        <v>2981</v>
      </c>
    </row>
    <row r="875" spans="1:8">
      <c r="A875" s="4" t="s">
        <v>1082</v>
      </c>
      <c r="B875" s="4" t="s">
        <v>196</v>
      </c>
      <c r="C875" s="4" t="s">
        <v>192</v>
      </c>
      <c r="D875" s="4" t="s">
        <v>76</v>
      </c>
      <c r="E875" s="4" t="s">
        <v>197</v>
      </c>
      <c r="F875" s="3">
        <v>42780</v>
      </c>
      <c r="G875" s="3">
        <v>42868</v>
      </c>
      <c r="H875">
        <v>0</v>
      </c>
    </row>
    <row r="876" spans="1:8">
      <c r="A876" s="4" t="s">
        <v>1083</v>
      </c>
      <c r="B876" s="4" t="s">
        <v>203</v>
      </c>
      <c r="C876" s="4" t="s">
        <v>192</v>
      </c>
      <c r="D876" s="4" t="s">
        <v>84</v>
      </c>
      <c r="E876" s="4" t="s">
        <v>172</v>
      </c>
      <c r="F876" s="3">
        <v>42780</v>
      </c>
      <c r="G876" s="3">
        <v>42856</v>
      </c>
      <c r="H876">
        <v>2873</v>
      </c>
    </row>
    <row r="877" spans="1:8">
      <c r="A877" s="4" t="s">
        <v>1084</v>
      </c>
      <c r="B877" s="4" t="s">
        <v>343</v>
      </c>
      <c r="C877" s="4" t="s">
        <v>192</v>
      </c>
      <c r="D877" s="4" t="s">
        <v>119</v>
      </c>
      <c r="E877" s="4" t="s">
        <v>197</v>
      </c>
      <c r="F877" s="3">
        <v>42780</v>
      </c>
      <c r="G877" s="3">
        <v>42866</v>
      </c>
      <c r="H877">
        <v>0</v>
      </c>
    </row>
    <row r="878" spans="1:8">
      <c r="A878" s="4" t="s">
        <v>1085</v>
      </c>
      <c r="B878" s="4" t="s">
        <v>187</v>
      </c>
      <c r="C878" s="4" t="s">
        <v>265</v>
      </c>
      <c r="D878" s="4" t="s">
        <v>121</v>
      </c>
      <c r="E878" s="4" t="s">
        <v>193</v>
      </c>
      <c r="F878" s="3">
        <v>42780</v>
      </c>
      <c r="G878" s="3"/>
    </row>
    <row r="879" spans="1:8">
      <c r="A879" s="4" t="s">
        <v>1086</v>
      </c>
      <c r="B879" s="4" t="s">
        <v>187</v>
      </c>
      <c r="C879" s="4" t="s">
        <v>192</v>
      </c>
      <c r="D879" s="4" t="s">
        <v>29</v>
      </c>
      <c r="E879" s="4" t="s">
        <v>193</v>
      </c>
      <c r="F879" s="3">
        <v>42780</v>
      </c>
      <c r="G879" s="3"/>
    </row>
    <row r="880" spans="1:8">
      <c r="A880" s="4" t="s">
        <v>1087</v>
      </c>
      <c r="B880" s="4" t="s">
        <v>226</v>
      </c>
      <c r="C880" s="4" t="s">
        <v>177</v>
      </c>
      <c r="D880" s="4" t="s">
        <v>117</v>
      </c>
      <c r="E880" s="4" t="s">
        <v>197</v>
      </c>
      <c r="F880" s="3">
        <v>42780</v>
      </c>
      <c r="G880" s="3">
        <v>42862</v>
      </c>
      <c r="H880">
        <v>0</v>
      </c>
    </row>
    <row r="881" spans="1:8">
      <c r="A881" s="4" t="s">
        <v>1088</v>
      </c>
      <c r="B881" s="4" t="s">
        <v>208</v>
      </c>
      <c r="C881" s="4" t="s">
        <v>179</v>
      </c>
      <c r="D881" s="4" t="s">
        <v>70</v>
      </c>
      <c r="E881" s="4" t="s">
        <v>172</v>
      </c>
      <c r="F881" s="3">
        <v>42780</v>
      </c>
      <c r="G881" s="3">
        <v>42889</v>
      </c>
      <c r="H881">
        <v>528</v>
      </c>
    </row>
    <row r="882" spans="1:8">
      <c r="A882" s="4" t="s">
        <v>1089</v>
      </c>
      <c r="B882" s="4" t="s">
        <v>208</v>
      </c>
      <c r="C882" s="4" t="s">
        <v>171</v>
      </c>
      <c r="D882" s="4" t="s">
        <v>106</v>
      </c>
      <c r="E882" s="4" t="s">
        <v>172</v>
      </c>
      <c r="F882" s="3">
        <v>42780</v>
      </c>
      <c r="G882" s="3">
        <v>42904</v>
      </c>
      <c r="H882">
        <v>1199</v>
      </c>
    </row>
    <row r="883" spans="1:8">
      <c r="A883" s="4" t="s">
        <v>1090</v>
      </c>
      <c r="B883" s="4" t="s">
        <v>181</v>
      </c>
      <c r="C883" s="4" t="s">
        <v>9011</v>
      </c>
      <c r="D883" s="4" t="s">
        <v>129</v>
      </c>
      <c r="E883" s="4" t="s">
        <v>197</v>
      </c>
      <c r="F883" s="3">
        <v>42780</v>
      </c>
      <c r="G883" s="3">
        <v>42795</v>
      </c>
      <c r="H883">
        <v>0</v>
      </c>
    </row>
    <row r="884" spans="1:8">
      <c r="A884" s="4" t="s">
        <v>1091</v>
      </c>
      <c r="B884" s="4" t="s">
        <v>183</v>
      </c>
      <c r="C884" s="4" t="s">
        <v>179</v>
      </c>
      <c r="D884" s="4" t="s">
        <v>111</v>
      </c>
      <c r="E884" s="4" t="s">
        <v>197</v>
      </c>
      <c r="F884" s="3">
        <v>42781</v>
      </c>
      <c r="G884" s="3">
        <v>42868</v>
      </c>
      <c r="H884">
        <v>0</v>
      </c>
    </row>
    <row r="885" spans="1:8">
      <c r="A885" s="4" t="s">
        <v>1092</v>
      </c>
      <c r="B885" s="4" t="s">
        <v>279</v>
      </c>
      <c r="C885" s="4" t="s">
        <v>199</v>
      </c>
      <c r="D885" s="4" t="s">
        <v>24</v>
      </c>
      <c r="E885" s="4" t="s">
        <v>193</v>
      </c>
      <c r="F885" s="3">
        <v>42781</v>
      </c>
      <c r="G885" s="3"/>
    </row>
    <row r="886" spans="1:8">
      <c r="A886" s="4" t="s">
        <v>1093</v>
      </c>
      <c r="B886" s="4" t="s">
        <v>174</v>
      </c>
      <c r="C886" s="4" t="s">
        <v>199</v>
      </c>
      <c r="D886" s="4" t="s">
        <v>111</v>
      </c>
      <c r="E886" s="4" t="s">
        <v>197</v>
      </c>
      <c r="F886" s="3">
        <v>42781</v>
      </c>
      <c r="G886" s="3">
        <v>42863</v>
      </c>
      <c r="H886">
        <v>0</v>
      </c>
    </row>
    <row r="887" spans="1:8">
      <c r="A887" s="4" t="s">
        <v>1094</v>
      </c>
      <c r="B887" s="4" t="s">
        <v>237</v>
      </c>
      <c r="C887" s="4" t="s">
        <v>179</v>
      </c>
      <c r="D887" s="4" t="s">
        <v>34</v>
      </c>
      <c r="E887" s="4" t="s">
        <v>197</v>
      </c>
      <c r="F887" s="3">
        <v>42781</v>
      </c>
      <c r="G887" s="3">
        <v>42817</v>
      </c>
      <c r="H887">
        <v>0</v>
      </c>
    </row>
    <row r="888" spans="1:8">
      <c r="A888" s="4" t="s">
        <v>1095</v>
      </c>
      <c r="B888" s="4" t="s">
        <v>237</v>
      </c>
      <c r="C888" s="4" t="s">
        <v>199</v>
      </c>
      <c r="D888" s="4" t="s">
        <v>95</v>
      </c>
      <c r="E888" s="4" t="s">
        <v>197</v>
      </c>
      <c r="F888" s="3">
        <v>42781</v>
      </c>
      <c r="G888" s="3">
        <v>42798</v>
      </c>
      <c r="H888">
        <v>0</v>
      </c>
    </row>
    <row r="889" spans="1:8">
      <c r="A889" s="4" t="s">
        <v>1096</v>
      </c>
      <c r="B889" s="4" t="s">
        <v>237</v>
      </c>
      <c r="C889" s="4" t="s">
        <v>192</v>
      </c>
      <c r="D889" s="4" t="s">
        <v>63</v>
      </c>
      <c r="E889" s="4" t="s">
        <v>172</v>
      </c>
      <c r="F889" s="3">
        <v>42781</v>
      </c>
      <c r="G889" s="3">
        <v>42800</v>
      </c>
      <c r="H889">
        <v>3507</v>
      </c>
    </row>
    <row r="890" spans="1:8">
      <c r="A890" s="4" t="s">
        <v>1097</v>
      </c>
      <c r="B890" s="4" t="s">
        <v>191</v>
      </c>
      <c r="C890" s="4" t="s">
        <v>179</v>
      </c>
      <c r="D890" s="4" t="s">
        <v>53</v>
      </c>
      <c r="E890" s="4" t="s">
        <v>197</v>
      </c>
      <c r="F890" s="3">
        <v>42781</v>
      </c>
      <c r="G890" s="3">
        <v>42875</v>
      </c>
      <c r="H890">
        <v>0</v>
      </c>
    </row>
    <row r="891" spans="1:8">
      <c r="A891" s="4" t="s">
        <v>1098</v>
      </c>
      <c r="B891" s="4" t="s">
        <v>191</v>
      </c>
      <c r="C891" s="4" t="s">
        <v>9011</v>
      </c>
      <c r="D891" s="4" t="s">
        <v>72</v>
      </c>
      <c r="E891" s="4" t="s">
        <v>172</v>
      </c>
      <c r="F891" s="3">
        <v>42781</v>
      </c>
      <c r="G891" s="3">
        <v>42876</v>
      </c>
      <c r="H891">
        <v>4542</v>
      </c>
    </row>
    <row r="892" spans="1:8">
      <c r="A892" s="4" t="s">
        <v>1099</v>
      </c>
      <c r="B892" s="4" t="s">
        <v>343</v>
      </c>
      <c r="C892" s="4" t="s">
        <v>179</v>
      </c>
      <c r="D892" s="4" t="s">
        <v>68</v>
      </c>
      <c r="E892" s="4" t="s">
        <v>172</v>
      </c>
      <c r="F892" s="3">
        <v>42781</v>
      </c>
      <c r="G892" s="3">
        <v>42883</v>
      </c>
      <c r="H892">
        <v>505</v>
      </c>
    </row>
    <row r="893" spans="1:8">
      <c r="A893" s="4" t="s">
        <v>1100</v>
      </c>
      <c r="B893" s="4" t="s">
        <v>219</v>
      </c>
      <c r="C893" s="4" t="s">
        <v>199</v>
      </c>
      <c r="D893" s="4" t="s">
        <v>24</v>
      </c>
      <c r="E893" s="4" t="s">
        <v>193</v>
      </c>
      <c r="F893" s="3">
        <v>42781</v>
      </c>
      <c r="G893" s="3"/>
    </row>
    <row r="894" spans="1:8">
      <c r="A894" s="4" t="s">
        <v>1101</v>
      </c>
      <c r="B894" s="4" t="s">
        <v>230</v>
      </c>
      <c r="C894" s="4" t="s">
        <v>179</v>
      </c>
      <c r="D894" s="4" t="s">
        <v>24</v>
      </c>
      <c r="E894" s="4" t="s">
        <v>193</v>
      </c>
      <c r="F894" s="3">
        <v>42781</v>
      </c>
      <c r="G894" s="3"/>
    </row>
    <row r="895" spans="1:8">
      <c r="A895" s="4" t="s">
        <v>1102</v>
      </c>
      <c r="B895" s="4" t="s">
        <v>230</v>
      </c>
      <c r="C895" s="4" t="s">
        <v>171</v>
      </c>
      <c r="D895" s="4" t="s">
        <v>38</v>
      </c>
      <c r="E895" s="4" t="s">
        <v>197</v>
      </c>
      <c r="F895" s="3">
        <v>42781</v>
      </c>
      <c r="G895" s="3">
        <v>42862</v>
      </c>
      <c r="H895">
        <v>0</v>
      </c>
    </row>
    <row r="896" spans="1:8">
      <c r="A896" s="4" t="s">
        <v>1103</v>
      </c>
      <c r="B896" s="4" t="s">
        <v>187</v>
      </c>
      <c r="C896" s="4" t="s">
        <v>171</v>
      </c>
      <c r="D896" s="4" t="s">
        <v>24</v>
      </c>
      <c r="E896" s="4" t="s">
        <v>193</v>
      </c>
      <c r="F896" s="3">
        <v>42781</v>
      </c>
      <c r="G896" s="3"/>
    </row>
    <row r="897" spans="1:8">
      <c r="A897" s="4" t="s">
        <v>1104</v>
      </c>
      <c r="B897" s="4" t="s">
        <v>187</v>
      </c>
      <c r="C897" s="4" t="s">
        <v>9011</v>
      </c>
      <c r="D897" s="4" t="s">
        <v>56</v>
      </c>
      <c r="E897" s="4" t="s">
        <v>197</v>
      </c>
      <c r="F897" s="3">
        <v>42781</v>
      </c>
      <c r="G897" s="3">
        <v>42886</v>
      </c>
      <c r="H897">
        <v>0</v>
      </c>
    </row>
    <row r="898" spans="1:8">
      <c r="A898" s="4" t="s">
        <v>1105</v>
      </c>
      <c r="B898" s="4" t="s">
        <v>201</v>
      </c>
      <c r="C898" s="4" t="s">
        <v>179</v>
      </c>
      <c r="D898" s="4" t="s">
        <v>24</v>
      </c>
      <c r="E898" s="4" t="s">
        <v>193</v>
      </c>
      <c r="F898" s="3">
        <v>42781</v>
      </c>
      <c r="G898" s="3"/>
    </row>
    <row r="899" spans="1:8">
      <c r="A899" s="4" t="s">
        <v>1106</v>
      </c>
      <c r="B899" s="4" t="s">
        <v>201</v>
      </c>
      <c r="C899" s="4" t="s">
        <v>192</v>
      </c>
      <c r="D899" s="4" t="s">
        <v>24</v>
      </c>
      <c r="E899" s="4" t="s">
        <v>193</v>
      </c>
      <c r="F899" s="3">
        <v>42781</v>
      </c>
      <c r="G899" s="3"/>
    </row>
    <row r="900" spans="1:8">
      <c r="A900" s="4" t="s">
        <v>1107</v>
      </c>
      <c r="B900" s="4" t="s">
        <v>170</v>
      </c>
      <c r="C900" s="4" t="s">
        <v>179</v>
      </c>
      <c r="D900" s="4" t="s">
        <v>66</v>
      </c>
      <c r="E900" s="4" t="s">
        <v>172</v>
      </c>
      <c r="F900" s="3">
        <v>42781</v>
      </c>
      <c r="G900" s="3">
        <v>42868</v>
      </c>
      <c r="H900">
        <v>455</v>
      </c>
    </row>
    <row r="901" spans="1:8">
      <c r="A901" s="4" t="s">
        <v>1108</v>
      </c>
      <c r="B901" s="4" t="s">
        <v>232</v>
      </c>
      <c r="C901" s="4" t="s">
        <v>179</v>
      </c>
      <c r="D901" s="4" t="s">
        <v>78</v>
      </c>
      <c r="E901" s="4" t="s">
        <v>172</v>
      </c>
      <c r="F901" s="3">
        <v>42781</v>
      </c>
      <c r="G901" s="3">
        <v>42797</v>
      </c>
      <c r="H901">
        <v>537</v>
      </c>
    </row>
    <row r="902" spans="1:8">
      <c r="A902" s="4" t="s">
        <v>1109</v>
      </c>
      <c r="B902" s="4" t="s">
        <v>232</v>
      </c>
      <c r="C902" s="4" t="s">
        <v>171</v>
      </c>
      <c r="D902" s="4" t="s">
        <v>96</v>
      </c>
      <c r="E902" s="4" t="s">
        <v>172</v>
      </c>
      <c r="F902" s="3">
        <v>42781</v>
      </c>
      <c r="G902" s="3">
        <v>42798</v>
      </c>
      <c r="H902">
        <v>1090</v>
      </c>
    </row>
    <row r="903" spans="1:8">
      <c r="A903" s="4" t="s">
        <v>1110</v>
      </c>
      <c r="B903" s="4" t="s">
        <v>208</v>
      </c>
      <c r="C903" s="4" t="s">
        <v>192</v>
      </c>
      <c r="D903" s="4" t="s">
        <v>109</v>
      </c>
      <c r="E903" s="4" t="s">
        <v>197</v>
      </c>
      <c r="F903" s="3">
        <v>42781</v>
      </c>
      <c r="G903" s="3">
        <v>42879</v>
      </c>
      <c r="H903">
        <v>0</v>
      </c>
    </row>
    <row r="904" spans="1:8">
      <c r="A904" s="4" t="s">
        <v>1111</v>
      </c>
      <c r="B904" s="4" t="s">
        <v>208</v>
      </c>
      <c r="C904" s="4" t="s">
        <v>177</v>
      </c>
      <c r="D904" s="4" t="s">
        <v>66</v>
      </c>
      <c r="E904" s="4" t="s">
        <v>172</v>
      </c>
      <c r="F904" s="3">
        <v>42781</v>
      </c>
      <c r="G904" s="3">
        <v>42811</v>
      </c>
      <c r="H904">
        <v>60</v>
      </c>
    </row>
    <row r="905" spans="1:8">
      <c r="A905" s="4" t="s">
        <v>1112</v>
      </c>
      <c r="B905" s="4" t="s">
        <v>185</v>
      </c>
      <c r="C905" s="4" t="s">
        <v>171</v>
      </c>
      <c r="D905" s="4" t="s">
        <v>54</v>
      </c>
      <c r="E905" s="4" t="s">
        <v>197</v>
      </c>
      <c r="F905" s="3">
        <v>42781</v>
      </c>
      <c r="G905" s="3">
        <v>42872</v>
      </c>
      <c r="H905">
        <v>0</v>
      </c>
    </row>
    <row r="906" spans="1:8">
      <c r="A906" s="4" t="s">
        <v>1113</v>
      </c>
      <c r="B906" s="4" t="s">
        <v>181</v>
      </c>
      <c r="C906" s="4" t="s">
        <v>179</v>
      </c>
      <c r="D906" s="4" t="s">
        <v>24</v>
      </c>
      <c r="E906" s="4" t="s">
        <v>193</v>
      </c>
      <c r="F906" s="3">
        <v>42781</v>
      </c>
      <c r="G906" s="3"/>
    </row>
    <row r="907" spans="1:8">
      <c r="A907" s="4" t="s">
        <v>1114</v>
      </c>
      <c r="B907" s="4" t="s">
        <v>246</v>
      </c>
      <c r="C907" s="4" t="s">
        <v>199</v>
      </c>
      <c r="D907" s="4" t="s">
        <v>99</v>
      </c>
      <c r="E907" s="4" t="s">
        <v>172</v>
      </c>
      <c r="F907" s="3">
        <v>42782</v>
      </c>
      <c r="G907" s="3">
        <v>42901</v>
      </c>
      <c r="H907">
        <v>6509</v>
      </c>
    </row>
    <row r="908" spans="1:8">
      <c r="A908" s="4" t="s">
        <v>1115</v>
      </c>
      <c r="B908" s="4" t="s">
        <v>304</v>
      </c>
      <c r="C908" s="4" t="s">
        <v>171</v>
      </c>
      <c r="D908" s="4" t="s">
        <v>103</v>
      </c>
      <c r="E908" s="4" t="s">
        <v>172</v>
      </c>
      <c r="F908" s="3">
        <v>42782</v>
      </c>
      <c r="G908" s="3">
        <v>42873</v>
      </c>
      <c r="H908">
        <v>1079</v>
      </c>
    </row>
    <row r="909" spans="1:8">
      <c r="A909" s="4" t="s">
        <v>1116</v>
      </c>
      <c r="B909" s="4" t="s">
        <v>279</v>
      </c>
      <c r="C909" s="4" t="s">
        <v>171</v>
      </c>
      <c r="D909" s="4" t="s">
        <v>107</v>
      </c>
      <c r="E909" s="4" t="s">
        <v>172</v>
      </c>
      <c r="F909" s="3">
        <v>42782</v>
      </c>
      <c r="G909" s="3">
        <v>42884</v>
      </c>
      <c r="H909">
        <v>1111</v>
      </c>
    </row>
    <row r="910" spans="1:8">
      <c r="A910" s="4" t="s">
        <v>1117</v>
      </c>
      <c r="B910" s="4" t="s">
        <v>263</v>
      </c>
      <c r="C910" s="4" t="s">
        <v>9011</v>
      </c>
      <c r="D910" s="4" t="s">
        <v>88</v>
      </c>
      <c r="E910" s="4" t="s">
        <v>197</v>
      </c>
      <c r="F910" s="3">
        <v>42782</v>
      </c>
      <c r="G910" s="3">
        <v>42876</v>
      </c>
      <c r="H910">
        <v>0</v>
      </c>
    </row>
    <row r="911" spans="1:8">
      <c r="A911" s="4" t="s">
        <v>1118</v>
      </c>
      <c r="B911" s="4" t="s">
        <v>263</v>
      </c>
      <c r="C911" s="4" t="s">
        <v>179</v>
      </c>
      <c r="D911" s="4" t="s">
        <v>50</v>
      </c>
      <c r="E911" s="4" t="s">
        <v>172</v>
      </c>
      <c r="F911" s="3">
        <v>42782</v>
      </c>
      <c r="G911" s="3">
        <v>42796</v>
      </c>
      <c r="H911">
        <v>462</v>
      </c>
    </row>
    <row r="912" spans="1:8">
      <c r="A912" s="4" t="s">
        <v>1119</v>
      </c>
      <c r="B912" s="4" t="s">
        <v>263</v>
      </c>
      <c r="C912" s="4" t="s">
        <v>179</v>
      </c>
      <c r="D912" s="4" t="s">
        <v>123</v>
      </c>
      <c r="E912" s="4" t="s">
        <v>172</v>
      </c>
      <c r="F912" s="3">
        <v>42782</v>
      </c>
      <c r="G912" s="3">
        <v>42798</v>
      </c>
      <c r="H912">
        <v>555</v>
      </c>
    </row>
    <row r="913" spans="1:8">
      <c r="A913" s="4" t="s">
        <v>1120</v>
      </c>
      <c r="B913" s="4" t="s">
        <v>196</v>
      </c>
      <c r="C913" s="4" t="s">
        <v>199</v>
      </c>
      <c r="D913" s="4" t="s">
        <v>43</v>
      </c>
      <c r="E913" s="4" t="s">
        <v>172</v>
      </c>
      <c r="F913" s="3">
        <v>42782</v>
      </c>
      <c r="G913" s="3">
        <v>42795</v>
      </c>
      <c r="H913">
        <v>6719</v>
      </c>
    </row>
    <row r="914" spans="1:8">
      <c r="A914" s="4" t="s">
        <v>1121</v>
      </c>
      <c r="B914" s="4" t="s">
        <v>203</v>
      </c>
      <c r="C914" s="4" t="s">
        <v>192</v>
      </c>
      <c r="D914" s="4" t="s">
        <v>54</v>
      </c>
      <c r="E914" s="4" t="s">
        <v>172</v>
      </c>
      <c r="F914" s="3">
        <v>42782</v>
      </c>
      <c r="G914" s="3">
        <v>42888</v>
      </c>
      <c r="H914">
        <v>3281</v>
      </c>
    </row>
    <row r="915" spans="1:8">
      <c r="A915" s="4" t="s">
        <v>1122</v>
      </c>
      <c r="B915" s="4" t="s">
        <v>191</v>
      </c>
      <c r="C915" s="4" t="s">
        <v>171</v>
      </c>
      <c r="D915" s="4" t="s">
        <v>24</v>
      </c>
      <c r="E915" s="4" t="s">
        <v>193</v>
      </c>
      <c r="F915" s="3">
        <v>42782</v>
      </c>
      <c r="G915" s="3"/>
    </row>
    <row r="916" spans="1:8">
      <c r="A916" s="4" t="s">
        <v>1123</v>
      </c>
      <c r="B916" s="4" t="s">
        <v>191</v>
      </c>
      <c r="C916" s="4" t="s">
        <v>192</v>
      </c>
      <c r="D916" s="4" t="s">
        <v>82</v>
      </c>
      <c r="E916" s="4" t="s">
        <v>172</v>
      </c>
      <c r="F916" s="3">
        <v>42782</v>
      </c>
      <c r="G916" s="3">
        <v>42862</v>
      </c>
      <c r="H916">
        <v>3398</v>
      </c>
    </row>
    <row r="917" spans="1:8">
      <c r="A917" s="4" t="s">
        <v>1124</v>
      </c>
      <c r="B917" s="4" t="s">
        <v>230</v>
      </c>
      <c r="C917" s="4" t="s">
        <v>179</v>
      </c>
      <c r="D917" s="4" t="s">
        <v>86</v>
      </c>
      <c r="E917" s="4" t="s">
        <v>193</v>
      </c>
      <c r="F917" s="3">
        <v>42782</v>
      </c>
      <c r="G917" s="3"/>
    </row>
    <row r="918" spans="1:8">
      <c r="A918" s="4" t="s">
        <v>1125</v>
      </c>
      <c r="B918" s="4" t="s">
        <v>230</v>
      </c>
      <c r="C918" s="4" t="s">
        <v>9011</v>
      </c>
      <c r="D918" s="4" t="s">
        <v>24</v>
      </c>
      <c r="E918" s="4" t="s">
        <v>193</v>
      </c>
      <c r="F918" s="3">
        <v>42782</v>
      </c>
      <c r="G918" s="3"/>
    </row>
    <row r="919" spans="1:8">
      <c r="A919" s="4" t="s">
        <v>1126</v>
      </c>
      <c r="B919" s="4" t="s">
        <v>230</v>
      </c>
      <c r="C919" s="4" t="s">
        <v>9011</v>
      </c>
      <c r="D919" s="4" t="s">
        <v>76</v>
      </c>
      <c r="E919" s="4" t="s">
        <v>197</v>
      </c>
      <c r="F919" s="3">
        <v>42782</v>
      </c>
      <c r="G919" s="3">
        <v>42869</v>
      </c>
      <c r="H919">
        <v>0</v>
      </c>
    </row>
    <row r="920" spans="1:8">
      <c r="A920" s="4" t="s">
        <v>1127</v>
      </c>
      <c r="B920" s="4" t="s">
        <v>244</v>
      </c>
      <c r="C920" s="4" t="s">
        <v>179</v>
      </c>
      <c r="D920" s="4" t="s">
        <v>48</v>
      </c>
      <c r="E920" s="4" t="s">
        <v>172</v>
      </c>
      <c r="F920" s="3">
        <v>42782</v>
      </c>
      <c r="G920" s="3">
        <v>42795</v>
      </c>
      <c r="H920">
        <v>608</v>
      </c>
    </row>
    <row r="921" spans="1:8">
      <c r="A921" s="4" t="s">
        <v>1128</v>
      </c>
      <c r="B921" s="4" t="s">
        <v>189</v>
      </c>
      <c r="C921" s="4" t="s">
        <v>9011</v>
      </c>
      <c r="D921" s="4" t="s">
        <v>68</v>
      </c>
      <c r="E921" s="4" t="s">
        <v>197</v>
      </c>
      <c r="F921" s="3">
        <v>42782</v>
      </c>
      <c r="G921" s="3">
        <v>42872</v>
      </c>
      <c r="H921">
        <v>0</v>
      </c>
    </row>
    <row r="922" spans="1:8">
      <c r="A922" s="4" t="s">
        <v>1129</v>
      </c>
      <c r="B922" s="4" t="s">
        <v>232</v>
      </c>
      <c r="C922" s="4" t="s">
        <v>171</v>
      </c>
      <c r="D922" s="4" t="s">
        <v>50</v>
      </c>
      <c r="E922" s="4" t="s">
        <v>172</v>
      </c>
      <c r="F922" s="3">
        <v>42782</v>
      </c>
      <c r="G922" s="3">
        <v>42885</v>
      </c>
      <c r="H922">
        <v>1187</v>
      </c>
    </row>
    <row r="923" spans="1:8">
      <c r="A923" s="4" t="s">
        <v>1130</v>
      </c>
      <c r="B923" s="4" t="s">
        <v>226</v>
      </c>
      <c r="C923" s="4" t="s">
        <v>179</v>
      </c>
      <c r="D923" s="4" t="s">
        <v>24</v>
      </c>
      <c r="E923" s="4" t="s">
        <v>193</v>
      </c>
      <c r="F923" s="3">
        <v>42782</v>
      </c>
      <c r="G923" s="3"/>
    </row>
    <row r="924" spans="1:8">
      <c r="A924" s="4" t="s">
        <v>1131</v>
      </c>
      <c r="B924" s="4" t="s">
        <v>216</v>
      </c>
      <c r="C924" s="4" t="s">
        <v>199</v>
      </c>
      <c r="D924" s="4" t="s">
        <v>78</v>
      </c>
      <c r="E924" s="4" t="s">
        <v>172</v>
      </c>
      <c r="F924" s="3">
        <v>42782</v>
      </c>
      <c r="G924" s="3">
        <v>42908</v>
      </c>
      <c r="H924">
        <v>5855</v>
      </c>
    </row>
    <row r="925" spans="1:8">
      <c r="A925" s="4" t="s">
        <v>1132</v>
      </c>
      <c r="B925" s="4" t="s">
        <v>181</v>
      </c>
      <c r="C925" s="4" t="s">
        <v>179</v>
      </c>
      <c r="D925" s="4" t="s">
        <v>24</v>
      </c>
      <c r="E925" s="4" t="s">
        <v>193</v>
      </c>
      <c r="F925" s="3">
        <v>42782</v>
      </c>
      <c r="G925" s="3"/>
    </row>
    <row r="926" spans="1:8">
      <c r="A926" s="4" t="s">
        <v>1133</v>
      </c>
      <c r="B926" s="4" t="s">
        <v>174</v>
      </c>
      <c r="C926" s="4" t="s">
        <v>9011</v>
      </c>
      <c r="D926" s="4" t="s">
        <v>37</v>
      </c>
      <c r="E926" s="4" t="s">
        <v>172</v>
      </c>
      <c r="F926" s="3">
        <v>42783</v>
      </c>
      <c r="G926" s="3">
        <v>42865</v>
      </c>
      <c r="H926">
        <v>5068</v>
      </c>
    </row>
    <row r="927" spans="1:8">
      <c r="A927" s="4" t="s">
        <v>1134</v>
      </c>
      <c r="B927" s="4" t="s">
        <v>263</v>
      </c>
      <c r="C927" s="4" t="s">
        <v>171</v>
      </c>
      <c r="D927" s="4" t="s">
        <v>65</v>
      </c>
      <c r="E927" s="4" t="s">
        <v>197</v>
      </c>
      <c r="F927" s="3">
        <v>42783</v>
      </c>
      <c r="G927" s="3">
        <v>42899</v>
      </c>
      <c r="H927">
        <v>0</v>
      </c>
    </row>
    <row r="928" spans="1:8">
      <c r="A928" s="4" t="s">
        <v>1135</v>
      </c>
      <c r="B928" s="4" t="s">
        <v>212</v>
      </c>
      <c r="C928" s="4" t="s">
        <v>177</v>
      </c>
      <c r="D928" s="4" t="s">
        <v>25</v>
      </c>
      <c r="E928" s="4" t="s">
        <v>193</v>
      </c>
      <c r="F928" s="3">
        <v>42783</v>
      </c>
      <c r="G928" s="3"/>
    </row>
    <row r="929" spans="1:8">
      <c r="A929" s="4" t="s">
        <v>1136</v>
      </c>
      <c r="B929" s="4" t="s">
        <v>191</v>
      </c>
      <c r="C929" s="4" t="s">
        <v>199</v>
      </c>
      <c r="D929" s="4" t="s">
        <v>81</v>
      </c>
      <c r="E929" s="4" t="s">
        <v>172</v>
      </c>
      <c r="F929" s="3">
        <v>42783</v>
      </c>
      <c r="G929" s="3">
        <v>42905</v>
      </c>
      <c r="H929">
        <v>4066</v>
      </c>
    </row>
    <row r="930" spans="1:8">
      <c r="A930" s="4" t="s">
        <v>1137</v>
      </c>
      <c r="B930" s="4" t="s">
        <v>343</v>
      </c>
      <c r="C930" s="4" t="s">
        <v>9011</v>
      </c>
      <c r="D930" s="4" t="s">
        <v>79</v>
      </c>
      <c r="E930" s="4" t="s">
        <v>172</v>
      </c>
      <c r="F930" s="3">
        <v>42783</v>
      </c>
      <c r="G930" s="3">
        <v>42893</v>
      </c>
      <c r="H930">
        <v>4494</v>
      </c>
    </row>
    <row r="931" spans="1:8">
      <c r="A931" s="4" t="s">
        <v>1138</v>
      </c>
      <c r="B931" s="4" t="s">
        <v>219</v>
      </c>
      <c r="C931" s="4" t="s">
        <v>179</v>
      </c>
      <c r="D931" s="4" t="s">
        <v>59</v>
      </c>
      <c r="E931" s="4" t="s">
        <v>197</v>
      </c>
      <c r="F931" s="3">
        <v>42783</v>
      </c>
      <c r="G931" s="3">
        <v>42859</v>
      </c>
      <c r="H931">
        <v>0</v>
      </c>
    </row>
    <row r="932" spans="1:8">
      <c r="A932" s="4" t="s">
        <v>1139</v>
      </c>
      <c r="B932" s="4" t="s">
        <v>219</v>
      </c>
      <c r="C932" s="4" t="s">
        <v>9011</v>
      </c>
      <c r="D932" s="4" t="s">
        <v>90</v>
      </c>
      <c r="E932" s="4" t="s">
        <v>197</v>
      </c>
      <c r="F932" s="3">
        <v>42783</v>
      </c>
      <c r="G932" s="3">
        <v>42883</v>
      </c>
      <c r="H932">
        <v>0</v>
      </c>
    </row>
    <row r="933" spans="1:8">
      <c r="A933" s="4" t="s">
        <v>1140</v>
      </c>
      <c r="B933" s="4" t="s">
        <v>219</v>
      </c>
      <c r="C933" s="4" t="s">
        <v>179</v>
      </c>
      <c r="D933" s="4" t="s">
        <v>97</v>
      </c>
      <c r="E933" s="4" t="s">
        <v>172</v>
      </c>
      <c r="F933" s="3">
        <v>42783</v>
      </c>
      <c r="G933" s="3">
        <v>42864</v>
      </c>
      <c r="H933">
        <v>540</v>
      </c>
    </row>
    <row r="934" spans="1:8">
      <c r="A934" s="4" t="s">
        <v>1141</v>
      </c>
      <c r="B934" s="4" t="s">
        <v>189</v>
      </c>
      <c r="C934" s="4" t="s">
        <v>192</v>
      </c>
      <c r="D934" s="4" t="s">
        <v>43</v>
      </c>
      <c r="E934" s="4" t="s">
        <v>197</v>
      </c>
      <c r="F934" s="3">
        <v>42783</v>
      </c>
      <c r="G934" s="3">
        <v>42869</v>
      </c>
      <c r="H934">
        <v>0</v>
      </c>
    </row>
    <row r="935" spans="1:8">
      <c r="A935" s="4" t="s">
        <v>1142</v>
      </c>
      <c r="B935" s="4" t="s">
        <v>208</v>
      </c>
      <c r="C935" s="4" t="s">
        <v>177</v>
      </c>
      <c r="D935" s="4" t="s">
        <v>48</v>
      </c>
      <c r="E935" s="4" t="s">
        <v>172</v>
      </c>
      <c r="F935" s="3">
        <v>42783</v>
      </c>
      <c r="G935" s="3">
        <v>42874</v>
      </c>
      <c r="H935">
        <v>54</v>
      </c>
    </row>
    <row r="936" spans="1:8">
      <c r="A936" s="4" t="s">
        <v>1143</v>
      </c>
      <c r="B936" s="4" t="s">
        <v>185</v>
      </c>
      <c r="C936" s="4" t="s">
        <v>192</v>
      </c>
      <c r="D936" s="4" t="s">
        <v>24</v>
      </c>
      <c r="E936" s="4" t="s">
        <v>193</v>
      </c>
      <c r="F936" s="3">
        <v>42783</v>
      </c>
      <c r="G936" s="3"/>
    </row>
    <row r="937" spans="1:8">
      <c r="A937" s="4" t="s">
        <v>1144</v>
      </c>
      <c r="B937" s="4" t="s">
        <v>181</v>
      </c>
      <c r="C937" s="4" t="s">
        <v>9011</v>
      </c>
      <c r="D937" s="4" t="s">
        <v>87</v>
      </c>
      <c r="E937" s="4" t="s">
        <v>197</v>
      </c>
      <c r="F937" s="3">
        <v>42783</v>
      </c>
      <c r="G937" s="3">
        <v>42883</v>
      </c>
      <c r="H937">
        <v>0</v>
      </c>
    </row>
    <row r="938" spans="1:8">
      <c r="A938" s="4" t="s">
        <v>1145</v>
      </c>
      <c r="B938" s="4" t="s">
        <v>246</v>
      </c>
      <c r="C938" s="4" t="s">
        <v>177</v>
      </c>
      <c r="D938" s="4" t="s">
        <v>24</v>
      </c>
      <c r="E938" s="4" t="s">
        <v>193</v>
      </c>
      <c r="F938" s="3">
        <v>42784</v>
      </c>
      <c r="G938" s="3"/>
    </row>
    <row r="939" spans="1:8">
      <c r="A939" s="4" t="s">
        <v>1146</v>
      </c>
      <c r="B939" s="4" t="s">
        <v>279</v>
      </c>
      <c r="C939" s="4" t="s">
        <v>177</v>
      </c>
      <c r="D939" s="4" t="s">
        <v>126</v>
      </c>
      <c r="E939" s="4" t="s">
        <v>197</v>
      </c>
      <c r="F939" s="3">
        <v>42784</v>
      </c>
      <c r="G939" s="3">
        <v>42881</v>
      </c>
      <c r="H939">
        <v>0</v>
      </c>
    </row>
    <row r="940" spans="1:8">
      <c r="A940" s="4" t="s">
        <v>1147</v>
      </c>
      <c r="B940" s="4" t="s">
        <v>174</v>
      </c>
      <c r="C940" s="4" t="s">
        <v>9011</v>
      </c>
      <c r="D940" s="4" t="s">
        <v>76</v>
      </c>
      <c r="E940" s="4" t="s">
        <v>197</v>
      </c>
      <c r="F940" s="3">
        <v>42784</v>
      </c>
      <c r="G940" s="3">
        <v>42875</v>
      </c>
      <c r="H940">
        <v>0</v>
      </c>
    </row>
    <row r="941" spans="1:8">
      <c r="A941" s="4" t="s">
        <v>1148</v>
      </c>
      <c r="B941" s="4" t="s">
        <v>263</v>
      </c>
      <c r="C941" s="4" t="s">
        <v>192</v>
      </c>
      <c r="D941" s="4" t="s">
        <v>25</v>
      </c>
      <c r="E941" s="4" t="s">
        <v>172</v>
      </c>
      <c r="F941" s="3">
        <v>42784</v>
      </c>
      <c r="G941" s="3">
        <v>42863</v>
      </c>
      <c r="H941">
        <v>3602</v>
      </c>
    </row>
    <row r="942" spans="1:8">
      <c r="A942" s="4" t="s">
        <v>1149</v>
      </c>
      <c r="B942" s="4" t="s">
        <v>256</v>
      </c>
      <c r="C942" s="4" t="s">
        <v>192</v>
      </c>
      <c r="D942" s="4" t="s">
        <v>27</v>
      </c>
      <c r="E942" s="4" t="s">
        <v>172</v>
      </c>
      <c r="F942" s="3">
        <v>42784</v>
      </c>
      <c r="G942" s="3">
        <v>42862</v>
      </c>
      <c r="H942">
        <v>2904</v>
      </c>
    </row>
    <row r="943" spans="1:8">
      <c r="A943" s="4" t="s">
        <v>1150</v>
      </c>
      <c r="B943" s="4" t="s">
        <v>187</v>
      </c>
      <c r="C943" s="4" t="s">
        <v>179</v>
      </c>
      <c r="D943" s="4" t="s">
        <v>56</v>
      </c>
      <c r="E943" s="4" t="s">
        <v>172</v>
      </c>
      <c r="F943" s="3">
        <v>42784</v>
      </c>
      <c r="G943" s="3">
        <v>42886</v>
      </c>
      <c r="H943">
        <v>571</v>
      </c>
    </row>
    <row r="944" spans="1:8">
      <c r="A944" s="4" t="s">
        <v>1151</v>
      </c>
      <c r="B944" s="4" t="s">
        <v>244</v>
      </c>
      <c r="C944" s="4" t="s">
        <v>177</v>
      </c>
      <c r="D944" s="4" t="s">
        <v>66</v>
      </c>
      <c r="E944" s="4" t="s">
        <v>197</v>
      </c>
      <c r="F944" s="3">
        <v>42784</v>
      </c>
      <c r="G944" s="3">
        <v>42885</v>
      </c>
      <c r="H944">
        <v>0</v>
      </c>
    </row>
    <row r="945" spans="1:8">
      <c r="A945" s="4" t="s">
        <v>1152</v>
      </c>
      <c r="B945" s="4" t="s">
        <v>232</v>
      </c>
      <c r="C945" s="4" t="s">
        <v>179</v>
      </c>
      <c r="D945" s="4" t="s">
        <v>126</v>
      </c>
      <c r="E945" s="4" t="s">
        <v>172</v>
      </c>
      <c r="F945" s="3">
        <v>42784</v>
      </c>
      <c r="G945" s="3">
        <v>42904</v>
      </c>
      <c r="H945">
        <v>492</v>
      </c>
    </row>
    <row r="946" spans="1:8">
      <c r="A946" s="4" t="s">
        <v>1153</v>
      </c>
      <c r="B946" s="4" t="s">
        <v>232</v>
      </c>
      <c r="C946" s="4" t="s">
        <v>9011</v>
      </c>
      <c r="D946" s="4" t="s">
        <v>126</v>
      </c>
      <c r="E946" s="4" t="s">
        <v>172</v>
      </c>
      <c r="F946" s="3">
        <v>42784</v>
      </c>
      <c r="G946" s="3">
        <v>42882</v>
      </c>
      <c r="H946">
        <v>4545</v>
      </c>
    </row>
    <row r="947" spans="1:8">
      <c r="A947" s="4" t="s">
        <v>1154</v>
      </c>
      <c r="B947" s="4" t="s">
        <v>208</v>
      </c>
      <c r="C947" s="4" t="s">
        <v>199</v>
      </c>
      <c r="D947" s="4" t="s">
        <v>37</v>
      </c>
      <c r="E947" s="4" t="s">
        <v>172</v>
      </c>
      <c r="F947" s="3">
        <v>42784</v>
      </c>
      <c r="G947" s="3">
        <v>42819</v>
      </c>
      <c r="H947">
        <v>5614</v>
      </c>
    </row>
    <row r="948" spans="1:8">
      <c r="A948" s="4" t="s">
        <v>1155</v>
      </c>
      <c r="B948" s="4" t="s">
        <v>183</v>
      </c>
      <c r="C948" s="4" t="s">
        <v>199</v>
      </c>
      <c r="D948" s="4" t="s">
        <v>27</v>
      </c>
      <c r="E948" s="4" t="s">
        <v>172</v>
      </c>
      <c r="F948" s="3">
        <v>42785</v>
      </c>
      <c r="G948" s="3">
        <v>42898</v>
      </c>
      <c r="H948">
        <v>5370</v>
      </c>
    </row>
    <row r="949" spans="1:8">
      <c r="A949" s="4" t="s">
        <v>1156</v>
      </c>
      <c r="B949" s="4" t="s">
        <v>261</v>
      </c>
      <c r="C949" s="4" t="s">
        <v>179</v>
      </c>
      <c r="D949" s="4" t="s">
        <v>127</v>
      </c>
      <c r="E949" s="4" t="s">
        <v>172</v>
      </c>
      <c r="F949" s="3">
        <v>42785</v>
      </c>
      <c r="G949" s="3">
        <v>42857</v>
      </c>
      <c r="H949">
        <v>550</v>
      </c>
    </row>
    <row r="950" spans="1:8">
      <c r="A950" s="4" t="s">
        <v>1157</v>
      </c>
      <c r="B950" s="4" t="s">
        <v>246</v>
      </c>
      <c r="C950" s="4" t="s">
        <v>171</v>
      </c>
      <c r="D950" s="4" t="s">
        <v>125</v>
      </c>
      <c r="E950" s="4" t="s">
        <v>172</v>
      </c>
      <c r="F950" s="3">
        <v>42785</v>
      </c>
      <c r="G950" s="3">
        <v>42796</v>
      </c>
      <c r="H950">
        <v>1011</v>
      </c>
    </row>
    <row r="951" spans="1:8">
      <c r="A951" s="4" t="s">
        <v>1158</v>
      </c>
      <c r="B951" s="4" t="s">
        <v>279</v>
      </c>
      <c r="C951" s="4" t="s">
        <v>177</v>
      </c>
      <c r="D951" s="4" t="s">
        <v>113</v>
      </c>
      <c r="E951" s="4" t="s">
        <v>172</v>
      </c>
      <c r="F951" s="3">
        <v>42785</v>
      </c>
      <c r="G951" s="3">
        <v>42904</v>
      </c>
      <c r="H951">
        <v>56</v>
      </c>
    </row>
    <row r="952" spans="1:8">
      <c r="A952" s="4" t="s">
        <v>1159</v>
      </c>
      <c r="B952" s="4" t="s">
        <v>210</v>
      </c>
      <c r="C952" s="4" t="s">
        <v>177</v>
      </c>
      <c r="D952" s="4" t="s">
        <v>24</v>
      </c>
      <c r="E952" s="4" t="s">
        <v>193</v>
      </c>
      <c r="F952" s="3">
        <v>42785</v>
      </c>
      <c r="G952" s="3"/>
    </row>
    <row r="953" spans="1:8">
      <c r="A953" s="4" t="s">
        <v>1160</v>
      </c>
      <c r="B953" s="4" t="s">
        <v>174</v>
      </c>
      <c r="C953" s="4" t="s">
        <v>171</v>
      </c>
      <c r="D953" s="4" t="s">
        <v>41</v>
      </c>
      <c r="E953" s="4" t="s">
        <v>172</v>
      </c>
      <c r="F953" s="3">
        <v>42785</v>
      </c>
      <c r="G953" s="3">
        <v>42798</v>
      </c>
      <c r="H953">
        <v>1217</v>
      </c>
    </row>
    <row r="954" spans="1:8">
      <c r="A954" s="4" t="s">
        <v>1161</v>
      </c>
      <c r="B954" s="4" t="s">
        <v>263</v>
      </c>
      <c r="C954" s="4" t="s">
        <v>179</v>
      </c>
      <c r="D954" s="4" t="s">
        <v>35</v>
      </c>
      <c r="E954" s="4" t="s">
        <v>197</v>
      </c>
      <c r="F954" s="3">
        <v>42785</v>
      </c>
      <c r="G954" s="3">
        <v>42874</v>
      </c>
      <c r="H954">
        <v>0</v>
      </c>
    </row>
    <row r="955" spans="1:8">
      <c r="A955" s="4" t="s">
        <v>1162</v>
      </c>
      <c r="B955" s="4" t="s">
        <v>263</v>
      </c>
      <c r="C955" s="4" t="s">
        <v>192</v>
      </c>
      <c r="D955" s="4" t="s">
        <v>82</v>
      </c>
      <c r="E955" s="4" t="s">
        <v>172</v>
      </c>
      <c r="F955" s="3">
        <v>42785</v>
      </c>
      <c r="G955" s="3">
        <v>42865</v>
      </c>
      <c r="H955">
        <v>3222</v>
      </c>
    </row>
    <row r="956" spans="1:8">
      <c r="A956" s="4" t="s">
        <v>1163</v>
      </c>
      <c r="B956" s="4" t="s">
        <v>237</v>
      </c>
      <c r="C956" s="4" t="s">
        <v>179</v>
      </c>
      <c r="D956" s="4" t="s">
        <v>31</v>
      </c>
      <c r="E956" s="4" t="s">
        <v>197</v>
      </c>
      <c r="F956" s="3">
        <v>42785</v>
      </c>
      <c r="G956" s="3">
        <v>42869</v>
      </c>
      <c r="H956">
        <v>0</v>
      </c>
    </row>
    <row r="957" spans="1:8">
      <c r="A957" s="4" t="s">
        <v>1164</v>
      </c>
      <c r="B957" s="4" t="s">
        <v>237</v>
      </c>
      <c r="C957" s="4" t="s">
        <v>179</v>
      </c>
      <c r="D957" s="4" t="s">
        <v>40</v>
      </c>
      <c r="E957" s="4" t="s">
        <v>197</v>
      </c>
      <c r="F957" s="3">
        <v>42785</v>
      </c>
      <c r="G957" s="3">
        <v>42860</v>
      </c>
      <c r="H957">
        <v>0</v>
      </c>
    </row>
    <row r="958" spans="1:8">
      <c r="A958" s="4" t="s">
        <v>1165</v>
      </c>
      <c r="B958" s="4" t="s">
        <v>237</v>
      </c>
      <c r="C958" s="4" t="s">
        <v>192</v>
      </c>
      <c r="D958" s="4" t="s">
        <v>96</v>
      </c>
      <c r="E958" s="4" t="s">
        <v>172</v>
      </c>
      <c r="F958" s="3">
        <v>42785</v>
      </c>
      <c r="G958" s="3">
        <v>42795</v>
      </c>
      <c r="H958">
        <v>3348</v>
      </c>
    </row>
    <row r="959" spans="1:8">
      <c r="A959" s="4" t="s">
        <v>1166</v>
      </c>
      <c r="B959" s="4" t="s">
        <v>343</v>
      </c>
      <c r="C959" s="4" t="s">
        <v>179</v>
      </c>
      <c r="D959" s="4" t="s">
        <v>43</v>
      </c>
      <c r="E959" s="4" t="s">
        <v>197</v>
      </c>
      <c r="F959" s="3">
        <v>42785</v>
      </c>
      <c r="G959" s="3">
        <v>42880</v>
      </c>
      <c r="H959">
        <v>0</v>
      </c>
    </row>
    <row r="960" spans="1:8">
      <c r="A960" s="4" t="s">
        <v>1167</v>
      </c>
      <c r="B960" s="4" t="s">
        <v>219</v>
      </c>
      <c r="C960" s="4" t="s">
        <v>179</v>
      </c>
      <c r="D960" s="4" t="s">
        <v>54</v>
      </c>
      <c r="E960" s="4" t="s">
        <v>193</v>
      </c>
      <c r="F960" s="3">
        <v>42785</v>
      </c>
      <c r="G960" s="3"/>
    </row>
    <row r="961" spans="1:8">
      <c r="A961" s="4" t="s">
        <v>1168</v>
      </c>
      <c r="B961" s="4" t="s">
        <v>219</v>
      </c>
      <c r="C961" s="4" t="s">
        <v>9011</v>
      </c>
      <c r="D961" s="4" t="s">
        <v>93</v>
      </c>
      <c r="E961" s="4" t="s">
        <v>172</v>
      </c>
      <c r="F961" s="3">
        <v>42785</v>
      </c>
      <c r="G961" s="3">
        <v>42799</v>
      </c>
      <c r="H961">
        <v>4216</v>
      </c>
    </row>
    <row r="962" spans="1:8">
      <c r="A962" s="4" t="s">
        <v>1169</v>
      </c>
      <c r="B962" s="4" t="s">
        <v>187</v>
      </c>
      <c r="C962" s="4" t="s">
        <v>171</v>
      </c>
      <c r="D962" s="4" t="s">
        <v>24</v>
      </c>
      <c r="E962" s="4" t="s">
        <v>193</v>
      </c>
      <c r="F962" s="3">
        <v>42785</v>
      </c>
      <c r="G962" s="3"/>
    </row>
    <row r="963" spans="1:8">
      <c r="A963" s="4" t="s">
        <v>1170</v>
      </c>
      <c r="B963" s="4" t="s">
        <v>187</v>
      </c>
      <c r="C963" s="4" t="s">
        <v>192</v>
      </c>
      <c r="D963" s="4" t="s">
        <v>24</v>
      </c>
      <c r="E963" s="4" t="s">
        <v>193</v>
      </c>
      <c r="F963" s="3">
        <v>42785</v>
      </c>
      <c r="G963" s="3"/>
    </row>
    <row r="964" spans="1:8">
      <c r="A964" s="4" t="s">
        <v>1171</v>
      </c>
      <c r="B964" s="4" t="s">
        <v>170</v>
      </c>
      <c r="C964" s="4" t="s">
        <v>179</v>
      </c>
      <c r="D964" s="4" t="s">
        <v>109</v>
      </c>
      <c r="E964" s="4" t="s">
        <v>172</v>
      </c>
      <c r="F964" s="3">
        <v>42785</v>
      </c>
      <c r="G964" s="3">
        <v>42883</v>
      </c>
      <c r="H964">
        <v>404</v>
      </c>
    </row>
    <row r="965" spans="1:8">
      <c r="A965" s="4" t="s">
        <v>1172</v>
      </c>
      <c r="B965" s="4" t="s">
        <v>226</v>
      </c>
      <c r="C965" s="4" t="s">
        <v>199</v>
      </c>
      <c r="D965" s="4" t="s">
        <v>78</v>
      </c>
      <c r="E965" s="4" t="s">
        <v>197</v>
      </c>
      <c r="F965" s="3">
        <v>42785</v>
      </c>
      <c r="G965" s="3">
        <v>42894</v>
      </c>
      <c r="H965">
        <v>0</v>
      </c>
    </row>
    <row r="966" spans="1:8">
      <c r="A966" s="4" t="s">
        <v>1173</v>
      </c>
      <c r="B966" s="4" t="s">
        <v>226</v>
      </c>
      <c r="C966" s="4" t="s">
        <v>177</v>
      </c>
      <c r="D966" s="4" t="s">
        <v>126</v>
      </c>
      <c r="E966" s="4" t="s">
        <v>197</v>
      </c>
      <c r="F966" s="3">
        <v>42785</v>
      </c>
      <c r="G966" s="3">
        <v>42900</v>
      </c>
      <c r="H966">
        <v>0</v>
      </c>
    </row>
    <row r="967" spans="1:8">
      <c r="A967" s="4" t="s">
        <v>1174</v>
      </c>
      <c r="B967" s="4" t="s">
        <v>226</v>
      </c>
      <c r="C967" s="4" t="s">
        <v>9011</v>
      </c>
      <c r="D967" s="4" t="s">
        <v>113</v>
      </c>
      <c r="E967" s="4" t="s">
        <v>172</v>
      </c>
      <c r="F967" s="3">
        <v>42785</v>
      </c>
      <c r="G967" s="3">
        <v>42798</v>
      </c>
      <c r="H967">
        <v>5260</v>
      </c>
    </row>
    <row r="968" spans="1:8">
      <c r="A968" s="4" t="s">
        <v>1175</v>
      </c>
      <c r="B968" s="4" t="s">
        <v>185</v>
      </c>
      <c r="C968" s="4" t="s">
        <v>192</v>
      </c>
      <c r="D968" s="4" t="s">
        <v>24</v>
      </c>
      <c r="E968" s="4" t="s">
        <v>193</v>
      </c>
      <c r="F968" s="3">
        <v>42785</v>
      </c>
      <c r="G968" s="3"/>
    </row>
    <row r="969" spans="1:8">
      <c r="A969" s="4" t="s">
        <v>1176</v>
      </c>
      <c r="B969" s="4" t="s">
        <v>185</v>
      </c>
      <c r="C969" s="4" t="s">
        <v>171</v>
      </c>
      <c r="D969" s="4" t="s">
        <v>82</v>
      </c>
      <c r="E969" s="4" t="s">
        <v>197</v>
      </c>
      <c r="F969" s="3">
        <v>42785</v>
      </c>
      <c r="G969" s="3">
        <v>42801</v>
      </c>
      <c r="H969">
        <v>0</v>
      </c>
    </row>
    <row r="970" spans="1:8">
      <c r="A970" s="4" t="s">
        <v>1177</v>
      </c>
      <c r="B970" s="4" t="s">
        <v>216</v>
      </c>
      <c r="C970" s="4" t="s">
        <v>177</v>
      </c>
      <c r="D970" s="4" t="s">
        <v>50</v>
      </c>
      <c r="E970" s="4" t="s">
        <v>172</v>
      </c>
      <c r="F970" s="3">
        <v>42785</v>
      </c>
      <c r="G970" s="3">
        <v>42861</v>
      </c>
      <c r="H970">
        <v>51</v>
      </c>
    </row>
    <row r="971" spans="1:8">
      <c r="A971" s="4" t="s">
        <v>1178</v>
      </c>
      <c r="B971" s="4" t="s">
        <v>181</v>
      </c>
      <c r="C971" s="4" t="s">
        <v>179</v>
      </c>
      <c r="D971" s="4" t="s">
        <v>24</v>
      </c>
      <c r="E971" s="4" t="s">
        <v>193</v>
      </c>
      <c r="F971" s="3">
        <v>42785</v>
      </c>
      <c r="G971" s="3"/>
    </row>
    <row r="972" spans="1:8">
      <c r="A972" s="4" t="s">
        <v>1179</v>
      </c>
      <c r="B972" s="4" t="s">
        <v>181</v>
      </c>
      <c r="C972" s="4" t="s">
        <v>179</v>
      </c>
      <c r="D972" s="4" t="s">
        <v>105</v>
      </c>
      <c r="E972" s="4" t="s">
        <v>172</v>
      </c>
      <c r="F972" s="3">
        <v>42785</v>
      </c>
      <c r="G972" s="3">
        <v>42911</v>
      </c>
      <c r="H972">
        <v>598</v>
      </c>
    </row>
    <row r="973" spans="1:8">
      <c r="A973" s="4" t="s">
        <v>1180</v>
      </c>
      <c r="B973" s="4" t="s">
        <v>261</v>
      </c>
      <c r="C973" s="4" t="s">
        <v>171</v>
      </c>
      <c r="D973" s="4" t="s">
        <v>84</v>
      </c>
      <c r="E973" s="4" t="s">
        <v>197</v>
      </c>
      <c r="F973" s="3">
        <v>42786</v>
      </c>
      <c r="G973" s="3">
        <v>42880</v>
      </c>
      <c r="H973">
        <v>0</v>
      </c>
    </row>
    <row r="974" spans="1:8">
      <c r="A974" s="4" t="s">
        <v>1181</v>
      </c>
      <c r="B974" s="4" t="s">
        <v>261</v>
      </c>
      <c r="C974" s="4" t="s">
        <v>177</v>
      </c>
      <c r="D974" s="4" t="s">
        <v>126</v>
      </c>
      <c r="E974" s="4" t="s">
        <v>172</v>
      </c>
      <c r="F974" s="3">
        <v>42786</v>
      </c>
      <c r="G974" s="3">
        <v>42879</v>
      </c>
      <c r="H974">
        <v>42</v>
      </c>
    </row>
    <row r="975" spans="1:8">
      <c r="A975" s="4" t="s">
        <v>1182</v>
      </c>
      <c r="B975" s="4" t="s">
        <v>246</v>
      </c>
      <c r="C975" s="4" t="s">
        <v>9011</v>
      </c>
      <c r="D975" s="4" t="s">
        <v>121</v>
      </c>
      <c r="E975" s="4" t="s">
        <v>172</v>
      </c>
      <c r="F975" s="3">
        <v>42786</v>
      </c>
      <c r="G975" s="3">
        <v>42893</v>
      </c>
      <c r="H975">
        <v>4689</v>
      </c>
    </row>
    <row r="976" spans="1:8">
      <c r="A976" s="4" t="s">
        <v>1183</v>
      </c>
      <c r="B976" s="4" t="s">
        <v>304</v>
      </c>
      <c r="C976" s="4" t="s">
        <v>199</v>
      </c>
      <c r="D976" s="4" t="s">
        <v>110</v>
      </c>
      <c r="E976" s="4" t="s">
        <v>172</v>
      </c>
      <c r="F976" s="3">
        <v>42786</v>
      </c>
      <c r="G976" s="3">
        <v>42912</v>
      </c>
      <c r="H976">
        <v>5154</v>
      </c>
    </row>
    <row r="977" spans="1:8">
      <c r="A977" s="4" t="s">
        <v>1184</v>
      </c>
      <c r="B977" s="4" t="s">
        <v>174</v>
      </c>
      <c r="C977" s="4" t="s">
        <v>9011</v>
      </c>
      <c r="D977" s="4" t="s">
        <v>70</v>
      </c>
      <c r="E977" s="4" t="s">
        <v>197</v>
      </c>
      <c r="F977" s="3">
        <v>42786</v>
      </c>
      <c r="G977" s="3">
        <v>42871</v>
      </c>
      <c r="H977">
        <v>0</v>
      </c>
    </row>
    <row r="978" spans="1:8">
      <c r="A978" s="4" t="s">
        <v>1185</v>
      </c>
      <c r="B978" s="4" t="s">
        <v>263</v>
      </c>
      <c r="C978" s="4" t="s">
        <v>9011</v>
      </c>
      <c r="D978" s="4" t="s">
        <v>127</v>
      </c>
      <c r="E978" s="4" t="s">
        <v>172</v>
      </c>
      <c r="F978" s="3">
        <v>42786</v>
      </c>
      <c r="G978" s="3">
        <v>42860</v>
      </c>
      <c r="H978">
        <v>5010</v>
      </c>
    </row>
    <row r="979" spans="1:8">
      <c r="A979" s="4" t="s">
        <v>1186</v>
      </c>
      <c r="B979" s="4" t="s">
        <v>196</v>
      </c>
      <c r="C979" s="4" t="s">
        <v>192</v>
      </c>
      <c r="D979" s="4" t="s">
        <v>57</v>
      </c>
      <c r="E979" s="4" t="s">
        <v>172</v>
      </c>
      <c r="F979" s="3">
        <v>42786</v>
      </c>
      <c r="G979" s="3">
        <v>42900</v>
      </c>
      <c r="H979">
        <v>3215</v>
      </c>
    </row>
    <row r="980" spans="1:8">
      <c r="A980" s="4" t="s">
        <v>1187</v>
      </c>
      <c r="B980" s="4" t="s">
        <v>219</v>
      </c>
      <c r="C980" s="4" t="s">
        <v>179</v>
      </c>
      <c r="D980" s="4" t="s">
        <v>90</v>
      </c>
      <c r="E980" s="4" t="s">
        <v>197</v>
      </c>
      <c r="F980" s="3">
        <v>42786</v>
      </c>
      <c r="G980" s="3">
        <v>42889</v>
      </c>
      <c r="H980">
        <v>0</v>
      </c>
    </row>
    <row r="981" spans="1:8">
      <c r="A981" s="4" t="s">
        <v>1188</v>
      </c>
      <c r="B981" s="4" t="s">
        <v>230</v>
      </c>
      <c r="C981" s="4" t="s">
        <v>171</v>
      </c>
      <c r="D981" s="4" t="s">
        <v>50</v>
      </c>
      <c r="E981" s="4" t="s">
        <v>193</v>
      </c>
      <c r="F981" s="3">
        <v>42786</v>
      </c>
      <c r="G981" s="3"/>
    </row>
    <row r="982" spans="1:8">
      <c r="A982" s="4" t="s">
        <v>1189</v>
      </c>
      <c r="B982" s="4" t="s">
        <v>230</v>
      </c>
      <c r="C982" s="4" t="s">
        <v>9011</v>
      </c>
      <c r="D982" s="4" t="s">
        <v>75</v>
      </c>
      <c r="E982" s="4" t="s">
        <v>172</v>
      </c>
      <c r="F982" s="3">
        <v>42786</v>
      </c>
      <c r="G982" s="3">
        <v>42912</v>
      </c>
      <c r="H982">
        <v>3169</v>
      </c>
    </row>
    <row r="983" spans="1:8">
      <c r="A983" s="4" t="s">
        <v>1190</v>
      </c>
      <c r="B983" s="4" t="s">
        <v>187</v>
      </c>
      <c r="C983" s="4" t="s">
        <v>171</v>
      </c>
      <c r="D983" s="4" t="s">
        <v>105</v>
      </c>
      <c r="E983" s="4" t="s">
        <v>197</v>
      </c>
      <c r="F983" s="3">
        <v>42786</v>
      </c>
      <c r="G983" s="3">
        <v>42913</v>
      </c>
      <c r="H983">
        <v>0</v>
      </c>
    </row>
    <row r="984" spans="1:8">
      <c r="A984" s="4" t="s">
        <v>1191</v>
      </c>
      <c r="B984" s="4" t="s">
        <v>244</v>
      </c>
      <c r="C984" s="4" t="s">
        <v>199</v>
      </c>
      <c r="D984" s="4" t="s">
        <v>61</v>
      </c>
      <c r="E984" s="4" t="s">
        <v>172</v>
      </c>
      <c r="F984" s="3">
        <v>42786</v>
      </c>
      <c r="G984" s="3">
        <v>42889</v>
      </c>
      <c r="H984">
        <v>5015</v>
      </c>
    </row>
    <row r="985" spans="1:8">
      <c r="A985" s="4" t="s">
        <v>1192</v>
      </c>
      <c r="B985" s="4" t="s">
        <v>201</v>
      </c>
      <c r="C985" s="4" t="s">
        <v>179</v>
      </c>
      <c r="D985" s="4" t="s">
        <v>44</v>
      </c>
      <c r="E985" s="4" t="s">
        <v>172</v>
      </c>
      <c r="F985" s="3">
        <v>42786</v>
      </c>
      <c r="G985" s="3">
        <v>42795</v>
      </c>
      <c r="H985">
        <v>571</v>
      </c>
    </row>
    <row r="986" spans="1:8">
      <c r="A986" s="4" t="s">
        <v>1193</v>
      </c>
      <c r="B986" s="4" t="s">
        <v>232</v>
      </c>
      <c r="C986" s="4" t="s">
        <v>9011</v>
      </c>
      <c r="D986" s="4" t="s">
        <v>35</v>
      </c>
      <c r="E986" s="4" t="s">
        <v>172</v>
      </c>
      <c r="F986" s="3">
        <v>42786</v>
      </c>
      <c r="G986" s="3">
        <v>42871</v>
      </c>
      <c r="H986">
        <v>4839</v>
      </c>
    </row>
    <row r="987" spans="1:8">
      <c r="A987" s="4" t="s">
        <v>1194</v>
      </c>
      <c r="B987" s="4" t="s">
        <v>232</v>
      </c>
      <c r="C987" s="4" t="s">
        <v>192</v>
      </c>
      <c r="D987" s="4" t="s">
        <v>40</v>
      </c>
      <c r="E987" s="4" t="s">
        <v>172</v>
      </c>
      <c r="F987" s="3">
        <v>42786</v>
      </c>
      <c r="G987" s="3">
        <v>42799</v>
      </c>
      <c r="H987">
        <v>3315</v>
      </c>
    </row>
    <row r="988" spans="1:8">
      <c r="A988" s="4" t="s">
        <v>1195</v>
      </c>
      <c r="B988" s="4" t="s">
        <v>208</v>
      </c>
      <c r="C988" s="4" t="s">
        <v>177</v>
      </c>
      <c r="D988" s="4" t="s">
        <v>92</v>
      </c>
      <c r="E988" s="4" t="s">
        <v>172</v>
      </c>
      <c r="F988" s="3">
        <v>42786</v>
      </c>
      <c r="G988" s="3">
        <v>42879</v>
      </c>
      <c r="H988">
        <v>60</v>
      </c>
    </row>
    <row r="989" spans="1:8">
      <c r="A989" s="4" t="s">
        <v>1196</v>
      </c>
      <c r="B989" s="4" t="s">
        <v>185</v>
      </c>
      <c r="C989" s="4" t="s">
        <v>9011</v>
      </c>
      <c r="D989" s="4" t="s">
        <v>24</v>
      </c>
      <c r="E989" s="4" t="s">
        <v>193</v>
      </c>
      <c r="F989" s="3">
        <v>42786</v>
      </c>
      <c r="G989" s="3"/>
    </row>
    <row r="990" spans="1:8">
      <c r="A990" s="4" t="s">
        <v>1197</v>
      </c>
      <c r="B990" s="4" t="s">
        <v>235</v>
      </c>
      <c r="C990" s="4" t="s">
        <v>192</v>
      </c>
      <c r="D990" s="4" t="s">
        <v>24</v>
      </c>
      <c r="E990" s="4" t="s">
        <v>193</v>
      </c>
      <c r="F990" s="3">
        <v>42786</v>
      </c>
      <c r="G990" s="3"/>
    </row>
    <row r="991" spans="1:8">
      <c r="A991" s="4" t="s">
        <v>1198</v>
      </c>
      <c r="B991" s="4" t="s">
        <v>183</v>
      </c>
      <c r="C991" s="4" t="s">
        <v>171</v>
      </c>
      <c r="D991" s="4" t="s">
        <v>119</v>
      </c>
      <c r="E991" s="4" t="s">
        <v>172</v>
      </c>
      <c r="F991" s="3">
        <v>42787</v>
      </c>
      <c r="G991" s="3">
        <v>42798</v>
      </c>
      <c r="H991">
        <v>999</v>
      </c>
    </row>
    <row r="992" spans="1:8">
      <c r="A992" s="4" t="s">
        <v>1199</v>
      </c>
      <c r="B992" s="4" t="s">
        <v>261</v>
      </c>
      <c r="C992" s="4" t="s">
        <v>9011</v>
      </c>
      <c r="D992" s="4" t="s">
        <v>24</v>
      </c>
      <c r="E992" s="4" t="s">
        <v>193</v>
      </c>
      <c r="F992" s="3">
        <v>42787</v>
      </c>
      <c r="G992" s="3"/>
    </row>
    <row r="993" spans="1:8">
      <c r="A993" s="4" t="s">
        <v>1200</v>
      </c>
      <c r="B993" s="4" t="s">
        <v>174</v>
      </c>
      <c r="C993" s="4" t="s">
        <v>179</v>
      </c>
      <c r="D993" s="4" t="s">
        <v>110</v>
      </c>
      <c r="E993" s="4" t="s">
        <v>197</v>
      </c>
      <c r="F993" s="3">
        <v>42787</v>
      </c>
      <c r="G993" s="3">
        <v>42897</v>
      </c>
      <c r="H993">
        <v>0</v>
      </c>
    </row>
    <row r="994" spans="1:8">
      <c r="A994" s="4" t="s">
        <v>1201</v>
      </c>
      <c r="B994" s="4" t="s">
        <v>256</v>
      </c>
      <c r="C994" s="4" t="s">
        <v>199</v>
      </c>
      <c r="D994" s="4" t="s">
        <v>57</v>
      </c>
      <c r="E994" s="4" t="s">
        <v>172</v>
      </c>
      <c r="F994" s="3">
        <v>42787</v>
      </c>
      <c r="G994" s="3">
        <v>42890</v>
      </c>
      <c r="H994">
        <v>5401</v>
      </c>
    </row>
    <row r="995" spans="1:8">
      <c r="A995" s="4" t="s">
        <v>1202</v>
      </c>
      <c r="B995" s="4" t="s">
        <v>187</v>
      </c>
      <c r="C995" s="4" t="s">
        <v>192</v>
      </c>
      <c r="D995" s="4" t="s">
        <v>93</v>
      </c>
      <c r="E995" s="4" t="s">
        <v>193</v>
      </c>
      <c r="F995" s="3">
        <v>42787</v>
      </c>
      <c r="G995" s="3"/>
    </row>
    <row r="996" spans="1:8">
      <c r="A996" s="4" t="s">
        <v>1203</v>
      </c>
      <c r="B996" s="4" t="s">
        <v>201</v>
      </c>
      <c r="C996" s="4" t="s">
        <v>199</v>
      </c>
      <c r="D996" s="4" t="s">
        <v>24</v>
      </c>
      <c r="E996" s="4" t="s">
        <v>193</v>
      </c>
      <c r="F996" s="3">
        <v>42787</v>
      </c>
      <c r="G996" s="3"/>
    </row>
    <row r="997" spans="1:8">
      <c r="A997" s="4" t="s">
        <v>1204</v>
      </c>
      <c r="B997" s="4" t="s">
        <v>170</v>
      </c>
      <c r="C997" s="4" t="s">
        <v>179</v>
      </c>
      <c r="D997" s="4" t="s">
        <v>104</v>
      </c>
      <c r="E997" s="4" t="s">
        <v>172</v>
      </c>
      <c r="F997" s="3">
        <v>42787</v>
      </c>
      <c r="G997" s="3">
        <v>42904</v>
      </c>
      <c r="H997">
        <v>551</v>
      </c>
    </row>
    <row r="998" spans="1:8">
      <c r="A998" s="4" t="s">
        <v>1205</v>
      </c>
      <c r="B998" s="4" t="s">
        <v>232</v>
      </c>
      <c r="C998" s="4" t="s">
        <v>199</v>
      </c>
      <c r="D998" s="4" t="s">
        <v>88</v>
      </c>
      <c r="E998" s="4" t="s">
        <v>197</v>
      </c>
      <c r="F998" s="3">
        <v>42787</v>
      </c>
      <c r="G998" s="3">
        <v>42878</v>
      </c>
      <c r="H998">
        <v>0</v>
      </c>
    </row>
    <row r="999" spans="1:8">
      <c r="A999" s="4" t="s">
        <v>1206</v>
      </c>
      <c r="B999" s="4" t="s">
        <v>185</v>
      </c>
      <c r="C999" s="4" t="s">
        <v>179</v>
      </c>
      <c r="D999" s="4" t="s">
        <v>54</v>
      </c>
      <c r="E999" s="4" t="s">
        <v>172</v>
      </c>
      <c r="F999" s="3">
        <v>42787</v>
      </c>
      <c r="G999" s="3">
        <v>42814</v>
      </c>
      <c r="H999">
        <v>600</v>
      </c>
    </row>
    <row r="1000" spans="1:8">
      <c r="A1000" s="4" t="s">
        <v>1207</v>
      </c>
      <c r="B1000" s="4" t="s">
        <v>216</v>
      </c>
      <c r="C1000" s="4" t="s">
        <v>9011</v>
      </c>
      <c r="D1000" s="4" t="s">
        <v>71</v>
      </c>
      <c r="E1000" s="4" t="s">
        <v>193</v>
      </c>
      <c r="F1000" s="3">
        <v>42787</v>
      </c>
      <c r="G1000" s="3"/>
    </row>
    <row r="1001" spans="1:8">
      <c r="A1001" s="4" t="s">
        <v>1208</v>
      </c>
      <c r="B1001" s="4" t="s">
        <v>216</v>
      </c>
      <c r="C1001" s="4" t="s">
        <v>199</v>
      </c>
      <c r="D1001" s="4" t="s">
        <v>31</v>
      </c>
      <c r="E1001" s="4" t="s">
        <v>197</v>
      </c>
      <c r="F1001" s="3">
        <v>42787</v>
      </c>
      <c r="G1001" s="3">
        <v>42860</v>
      </c>
      <c r="H1001">
        <v>0</v>
      </c>
    </row>
    <row r="1002" spans="1:8">
      <c r="A1002" s="4" t="s">
        <v>1209</v>
      </c>
      <c r="B1002" s="4" t="s">
        <v>261</v>
      </c>
      <c r="C1002" s="4" t="s">
        <v>177</v>
      </c>
      <c r="D1002" s="4" t="s">
        <v>117</v>
      </c>
      <c r="E1002" s="4" t="s">
        <v>197</v>
      </c>
      <c r="F1002" s="3">
        <v>42788</v>
      </c>
      <c r="G1002" s="3">
        <v>42877</v>
      </c>
      <c r="H1002">
        <v>0</v>
      </c>
    </row>
    <row r="1003" spans="1:8">
      <c r="A1003" s="4" t="s">
        <v>1210</v>
      </c>
      <c r="B1003" s="4" t="s">
        <v>246</v>
      </c>
      <c r="C1003" s="4" t="s">
        <v>9011</v>
      </c>
      <c r="D1003" s="4" t="s">
        <v>113</v>
      </c>
      <c r="E1003" s="4" t="s">
        <v>172</v>
      </c>
      <c r="F1003" s="3">
        <v>42788</v>
      </c>
      <c r="G1003" s="3">
        <v>42796</v>
      </c>
      <c r="H1003">
        <v>4711</v>
      </c>
    </row>
    <row r="1004" spans="1:8">
      <c r="A1004" s="4" t="s">
        <v>1211</v>
      </c>
      <c r="B1004" s="4" t="s">
        <v>279</v>
      </c>
      <c r="C1004" s="4" t="s">
        <v>192</v>
      </c>
      <c r="D1004" s="4" t="s">
        <v>121</v>
      </c>
      <c r="E1004" s="4" t="s">
        <v>197</v>
      </c>
      <c r="F1004" s="3">
        <v>42788</v>
      </c>
      <c r="G1004" s="3">
        <v>42894</v>
      </c>
      <c r="H1004">
        <v>0</v>
      </c>
    </row>
    <row r="1005" spans="1:8">
      <c r="A1005" s="4" t="s">
        <v>1212</v>
      </c>
      <c r="B1005" s="4" t="s">
        <v>279</v>
      </c>
      <c r="C1005" s="4" t="s">
        <v>9011</v>
      </c>
      <c r="D1005" s="4" t="s">
        <v>127</v>
      </c>
      <c r="E1005" s="4" t="s">
        <v>172</v>
      </c>
      <c r="F1005" s="3">
        <v>42788</v>
      </c>
      <c r="G1005" s="3">
        <v>42914</v>
      </c>
      <c r="H1005">
        <v>5133</v>
      </c>
    </row>
    <row r="1006" spans="1:8">
      <c r="A1006" s="4" t="s">
        <v>1213</v>
      </c>
      <c r="B1006" s="4" t="s">
        <v>210</v>
      </c>
      <c r="C1006" s="4" t="s">
        <v>179</v>
      </c>
      <c r="D1006" s="4" t="s">
        <v>53</v>
      </c>
      <c r="E1006" s="4" t="s">
        <v>193</v>
      </c>
      <c r="F1006" s="3">
        <v>42788</v>
      </c>
      <c r="G1006" s="3"/>
    </row>
    <row r="1007" spans="1:8">
      <c r="A1007" s="4" t="s">
        <v>1214</v>
      </c>
      <c r="B1007" s="4" t="s">
        <v>210</v>
      </c>
      <c r="C1007" s="4" t="s">
        <v>199</v>
      </c>
      <c r="D1007" s="4" t="s">
        <v>113</v>
      </c>
      <c r="E1007" s="4" t="s">
        <v>197</v>
      </c>
      <c r="F1007" s="3">
        <v>42788</v>
      </c>
      <c r="G1007" s="3">
        <v>42872</v>
      </c>
      <c r="H1007">
        <v>0</v>
      </c>
    </row>
    <row r="1008" spans="1:8">
      <c r="A1008" s="4" t="s">
        <v>1215</v>
      </c>
      <c r="B1008" s="4" t="s">
        <v>210</v>
      </c>
      <c r="C1008" s="4" t="s">
        <v>199</v>
      </c>
      <c r="D1008" s="4" t="s">
        <v>126</v>
      </c>
      <c r="E1008" s="4" t="s">
        <v>172</v>
      </c>
      <c r="F1008" s="3">
        <v>42788</v>
      </c>
      <c r="G1008" s="3">
        <v>42870</v>
      </c>
      <c r="H1008">
        <v>4848</v>
      </c>
    </row>
    <row r="1009" spans="1:8">
      <c r="A1009" s="4" t="s">
        <v>1216</v>
      </c>
      <c r="B1009" s="4" t="s">
        <v>210</v>
      </c>
      <c r="C1009" s="4" t="s">
        <v>9011</v>
      </c>
      <c r="D1009" s="4" t="s">
        <v>88</v>
      </c>
      <c r="E1009" s="4" t="s">
        <v>172</v>
      </c>
      <c r="F1009" s="3">
        <v>42788</v>
      </c>
      <c r="G1009" s="3">
        <v>42797</v>
      </c>
      <c r="H1009">
        <v>4475</v>
      </c>
    </row>
    <row r="1010" spans="1:8">
      <c r="A1010" s="4" t="s">
        <v>1217</v>
      </c>
      <c r="B1010" s="4" t="s">
        <v>174</v>
      </c>
      <c r="C1010" s="4" t="s">
        <v>179</v>
      </c>
      <c r="D1010" s="4" t="s">
        <v>27</v>
      </c>
      <c r="E1010" s="4" t="s">
        <v>197</v>
      </c>
      <c r="F1010" s="3">
        <v>42788</v>
      </c>
      <c r="G1010" s="3">
        <v>42799</v>
      </c>
      <c r="H1010">
        <v>0</v>
      </c>
    </row>
    <row r="1011" spans="1:8">
      <c r="A1011" s="4" t="s">
        <v>1218</v>
      </c>
      <c r="B1011" s="4" t="s">
        <v>174</v>
      </c>
      <c r="C1011" s="4" t="s">
        <v>9011</v>
      </c>
      <c r="D1011" s="4" t="s">
        <v>66</v>
      </c>
      <c r="E1011" s="4" t="s">
        <v>172</v>
      </c>
      <c r="F1011" s="3">
        <v>42788</v>
      </c>
      <c r="G1011" s="3">
        <v>42804</v>
      </c>
      <c r="H1011">
        <v>3763</v>
      </c>
    </row>
    <row r="1012" spans="1:8">
      <c r="A1012" s="4" t="s">
        <v>1219</v>
      </c>
      <c r="B1012" s="4" t="s">
        <v>174</v>
      </c>
      <c r="C1012" s="4" t="s">
        <v>9011</v>
      </c>
      <c r="D1012" s="4" t="s">
        <v>103</v>
      </c>
      <c r="E1012" s="4" t="s">
        <v>172</v>
      </c>
      <c r="F1012" s="3">
        <v>42788</v>
      </c>
      <c r="G1012" s="3">
        <v>42799</v>
      </c>
      <c r="H1012">
        <v>5006</v>
      </c>
    </row>
    <row r="1013" spans="1:8">
      <c r="A1013" s="4" t="s">
        <v>1220</v>
      </c>
      <c r="B1013" s="4" t="s">
        <v>196</v>
      </c>
      <c r="C1013" s="4" t="s">
        <v>9011</v>
      </c>
      <c r="D1013" s="4" t="s">
        <v>118</v>
      </c>
      <c r="E1013" s="4" t="s">
        <v>172</v>
      </c>
      <c r="F1013" s="3">
        <v>42788</v>
      </c>
      <c r="G1013" s="3">
        <v>42901</v>
      </c>
      <c r="H1013">
        <v>4498</v>
      </c>
    </row>
    <row r="1014" spans="1:8">
      <c r="A1014" s="4" t="s">
        <v>1221</v>
      </c>
      <c r="B1014" s="4" t="s">
        <v>196</v>
      </c>
      <c r="C1014" s="4" t="s">
        <v>9011</v>
      </c>
      <c r="D1014" s="4" t="s">
        <v>92</v>
      </c>
      <c r="E1014" s="4" t="s">
        <v>172</v>
      </c>
      <c r="F1014" s="3">
        <v>42788</v>
      </c>
      <c r="G1014" s="3">
        <v>42818</v>
      </c>
      <c r="H1014">
        <v>4375</v>
      </c>
    </row>
    <row r="1015" spans="1:8">
      <c r="A1015" s="4" t="s">
        <v>1222</v>
      </c>
      <c r="B1015" s="4" t="s">
        <v>203</v>
      </c>
      <c r="C1015" s="4" t="s">
        <v>192</v>
      </c>
      <c r="D1015" s="4" t="s">
        <v>24</v>
      </c>
      <c r="E1015" s="4" t="s">
        <v>193</v>
      </c>
      <c r="F1015" s="3">
        <v>42788</v>
      </c>
      <c r="G1015" s="3"/>
    </row>
    <row r="1016" spans="1:8">
      <c r="A1016" s="4" t="s">
        <v>1223</v>
      </c>
      <c r="B1016" s="4" t="s">
        <v>203</v>
      </c>
      <c r="C1016" s="4" t="s">
        <v>171</v>
      </c>
      <c r="D1016" s="4" t="s">
        <v>81</v>
      </c>
      <c r="E1016" s="4" t="s">
        <v>197</v>
      </c>
      <c r="F1016" s="3">
        <v>42788</v>
      </c>
      <c r="G1016" s="3">
        <v>42882</v>
      </c>
      <c r="H1016">
        <v>0</v>
      </c>
    </row>
    <row r="1017" spans="1:8">
      <c r="A1017" s="4" t="s">
        <v>1224</v>
      </c>
      <c r="B1017" s="4" t="s">
        <v>203</v>
      </c>
      <c r="C1017" s="4" t="s">
        <v>192</v>
      </c>
      <c r="D1017" s="4" t="s">
        <v>53</v>
      </c>
      <c r="E1017" s="4" t="s">
        <v>172</v>
      </c>
      <c r="F1017" s="3">
        <v>42788</v>
      </c>
      <c r="G1017" s="3">
        <v>42890</v>
      </c>
      <c r="H1017">
        <v>3763</v>
      </c>
    </row>
    <row r="1018" spans="1:8">
      <c r="A1018" s="4" t="s">
        <v>1225</v>
      </c>
      <c r="B1018" s="4" t="s">
        <v>219</v>
      </c>
      <c r="C1018" s="4" t="s">
        <v>9011</v>
      </c>
      <c r="D1018" s="4" t="s">
        <v>81</v>
      </c>
      <c r="E1018" s="4" t="s">
        <v>197</v>
      </c>
      <c r="F1018" s="3">
        <v>42788</v>
      </c>
      <c r="G1018" s="3">
        <v>42808</v>
      </c>
      <c r="H1018">
        <v>0</v>
      </c>
    </row>
    <row r="1019" spans="1:8">
      <c r="A1019" s="4" t="s">
        <v>1226</v>
      </c>
      <c r="B1019" s="4" t="s">
        <v>219</v>
      </c>
      <c r="C1019" s="4" t="s">
        <v>199</v>
      </c>
      <c r="D1019" s="4" t="s">
        <v>56</v>
      </c>
      <c r="E1019" s="4" t="s">
        <v>172</v>
      </c>
      <c r="F1019" s="3">
        <v>42788</v>
      </c>
      <c r="G1019" s="3">
        <v>42865</v>
      </c>
      <c r="H1019">
        <v>5491</v>
      </c>
    </row>
    <row r="1020" spans="1:8">
      <c r="A1020" s="4" t="s">
        <v>1227</v>
      </c>
      <c r="B1020" s="4" t="s">
        <v>256</v>
      </c>
      <c r="C1020" s="4" t="s">
        <v>179</v>
      </c>
      <c r="D1020" s="4" t="s">
        <v>29</v>
      </c>
      <c r="E1020" s="4" t="s">
        <v>197</v>
      </c>
      <c r="F1020" s="3">
        <v>42788</v>
      </c>
      <c r="G1020" s="3">
        <v>42877</v>
      </c>
      <c r="H1020">
        <v>0</v>
      </c>
    </row>
    <row r="1021" spans="1:8">
      <c r="A1021" s="4" t="s">
        <v>1228</v>
      </c>
      <c r="B1021" s="4" t="s">
        <v>187</v>
      </c>
      <c r="C1021" s="4" t="s">
        <v>199</v>
      </c>
      <c r="D1021" s="4" t="s">
        <v>124</v>
      </c>
      <c r="E1021" s="4" t="s">
        <v>172</v>
      </c>
      <c r="F1021" s="3">
        <v>42788</v>
      </c>
      <c r="G1021" s="3">
        <v>42903</v>
      </c>
      <c r="H1021">
        <v>5503</v>
      </c>
    </row>
    <row r="1022" spans="1:8">
      <c r="A1022" s="4" t="s">
        <v>1229</v>
      </c>
      <c r="B1022" s="4" t="s">
        <v>170</v>
      </c>
      <c r="C1022" s="4" t="s">
        <v>171</v>
      </c>
      <c r="D1022" s="4" t="s">
        <v>100</v>
      </c>
      <c r="E1022" s="4" t="s">
        <v>197</v>
      </c>
      <c r="F1022" s="3">
        <v>42788</v>
      </c>
      <c r="G1022" s="3">
        <v>42885</v>
      </c>
      <c r="H1022">
        <v>0</v>
      </c>
    </row>
    <row r="1023" spans="1:8">
      <c r="A1023" s="4" t="s">
        <v>1230</v>
      </c>
      <c r="B1023" s="4" t="s">
        <v>170</v>
      </c>
      <c r="C1023" s="4" t="s">
        <v>177</v>
      </c>
      <c r="D1023" s="4" t="s">
        <v>110</v>
      </c>
      <c r="E1023" s="4" t="s">
        <v>172</v>
      </c>
      <c r="F1023" s="3">
        <v>42788</v>
      </c>
      <c r="G1023" s="3">
        <v>42870</v>
      </c>
      <c r="H1023">
        <v>58</v>
      </c>
    </row>
    <row r="1024" spans="1:8">
      <c r="A1024" s="4" t="s">
        <v>1231</v>
      </c>
      <c r="B1024" s="4" t="s">
        <v>189</v>
      </c>
      <c r="C1024" s="4" t="s">
        <v>171</v>
      </c>
      <c r="D1024" s="4" t="s">
        <v>66</v>
      </c>
      <c r="E1024" s="4" t="s">
        <v>172</v>
      </c>
      <c r="F1024" s="3">
        <v>42788</v>
      </c>
      <c r="G1024" s="3">
        <v>42882</v>
      </c>
      <c r="H1024">
        <v>1051</v>
      </c>
    </row>
    <row r="1025" spans="1:8">
      <c r="A1025" s="4" t="s">
        <v>1232</v>
      </c>
      <c r="B1025" s="4" t="s">
        <v>189</v>
      </c>
      <c r="C1025" s="4" t="s">
        <v>199</v>
      </c>
      <c r="D1025" s="4" t="s">
        <v>43</v>
      </c>
      <c r="E1025" s="4" t="s">
        <v>172</v>
      </c>
      <c r="F1025" s="3">
        <v>42788</v>
      </c>
      <c r="G1025" s="3">
        <v>42801</v>
      </c>
      <c r="H1025">
        <v>5604</v>
      </c>
    </row>
    <row r="1026" spans="1:8">
      <c r="A1026" s="4" t="s">
        <v>1233</v>
      </c>
      <c r="B1026" s="4" t="s">
        <v>232</v>
      </c>
      <c r="C1026" s="4" t="s">
        <v>192</v>
      </c>
      <c r="D1026" s="4" t="s">
        <v>123</v>
      </c>
      <c r="E1026" s="4" t="s">
        <v>172</v>
      </c>
      <c r="F1026" s="3">
        <v>42788</v>
      </c>
      <c r="G1026" s="3">
        <v>42870</v>
      </c>
      <c r="H1026">
        <v>3273</v>
      </c>
    </row>
    <row r="1027" spans="1:8">
      <c r="A1027" s="4" t="s">
        <v>1234</v>
      </c>
      <c r="B1027" s="4" t="s">
        <v>205</v>
      </c>
      <c r="C1027" s="4" t="s">
        <v>179</v>
      </c>
      <c r="D1027" s="4" t="s">
        <v>24</v>
      </c>
      <c r="E1027" s="4" t="s">
        <v>193</v>
      </c>
      <c r="F1027" s="3">
        <v>42788</v>
      </c>
      <c r="G1027" s="3"/>
    </row>
    <row r="1028" spans="1:8">
      <c r="A1028" s="4" t="s">
        <v>1235</v>
      </c>
      <c r="B1028" s="4" t="s">
        <v>185</v>
      </c>
      <c r="C1028" s="4" t="s">
        <v>179</v>
      </c>
      <c r="D1028" s="4" t="s">
        <v>104</v>
      </c>
      <c r="E1028" s="4" t="s">
        <v>193</v>
      </c>
      <c r="F1028" s="3">
        <v>42788</v>
      </c>
      <c r="G1028" s="3"/>
    </row>
    <row r="1029" spans="1:8">
      <c r="A1029" s="4" t="s">
        <v>1236</v>
      </c>
      <c r="B1029" s="4" t="s">
        <v>185</v>
      </c>
      <c r="C1029" s="4" t="s">
        <v>171</v>
      </c>
      <c r="D1029" s="4" t="s">
        <v>105</v>
      </c>
      <c r="E1029" s="4" t="s">
        <v>197</v>
      </c>
      <c r="F1029" s="3">
        <v>42788</v>
      </c>
      <c r="G1029" s="3">
        <v>42866</v>
      </c>
      <c r="H1029">
        <v>0</v>
      </c>
    </row>
    <row r="1030" spans="1:8">
      <c r="A1030" s="4" t="s">
        <v>1237</v>
      </c>
      <c r="B1030" s="4" t="s">
        <v>181</v>
      </c>
      <c r="C1030" s="4" t="s">
        <v>171</v>
      </c>
      <c r="D1030" s="4" t="s">
        <v>105</v>
      </c>
      <c r="E1030" s="4" t="s">
        <v>172</v>
      </c>
      <c r="F1030" s="3">
        <v>42788</v>
      </c>
      <c r="G1030" s="3">
        <v>42888</v>
      </c>
      <c r="H1030">
        <v>1220</v>
      </c>
    </row>
    <row r="1031" spans="1:8">
      <c r="A1031" s="4" t="s">
        <v>1238</v>
      </c>
      <c r="B1031" s="4" t="s">
        <v>181</v>
      </c>
      <c r="C1031" s="4" t="s">
        <v>199</v>
      </c>
      <c r="D1031" s="4" t="s">
        <v>108</v>
      </c>
      <c r="E1031" s="4" t="s">
        <v>172</v>
      </c>
      <c r="F1031" s="3">
        <v>42788</v>
      </c>
      <c r="G1031" s="3">
        <v>42796</v>
      </c>
      <c r="H1031">
        <v>5497</v>
      </c>
    </row>
    <row r="1032" spans="1:8">
      <c r="A1032" s="4" t="s">
        <v>1239</v>
      </c>
      <c r="B1032" s="4" t="s">
        <v>183</v>
      </c>
      <c r="C1032" s="4" t="s">
        <v>171</v>
      </c>
      <c r="D1032" s="4" t="s">
        <v>43</v>
      </c>
      <c r="E1032" s="4" t="s">
        <v>172</v>
      </c>
      <c r="F1032" s="3">
        <v>42789</v>
      </c>
      <c r="G1032" s="3">
        <v>42896</v>
      </c>
      <c r="H1032">
        <v>1056</v>
      </c>
    </row>
    <row r="1033" spans="1:8">
      <c r="A1033" s="4" t="s">
        <v>1240</v>
      </c>
      <c r="B1033" s="4" t="s">
        <v>261</v>
      </c>
      <c r="C1033" s="4" t="s">
        <v>179</v>
      </c>
      <c r="D1033" s="4" t="s">
        <v>82</v>
      </c>
      <c r="E1033" s="4" t="s">
        <v>197</v>
      </c>
      <c r="F1033" s="3">
        <v>42789</v>
      </c>
      <c r="G1033" s="3">
        <v>42902</v>
      </c>
      <c r="H1033">
        <v>0</v>
      </c>
    </row>
    <row r="1034" spans="1:8">
      <c r="A1034" s="4" t="s">
        <v>1241</v>
      </c>
      <c r="B1034" s="4" t="s">
        <v>246</v>
      </c>
      <c r="C1034" s="4" t="s">
        <v>179</v>
      </c>
      <c r="D1034" s="4" t="s">
        <v>40</v>
      </c>
      <c r="E1034" s="4" t="s">
        <v>172</v>
      </c>
      <c r="F1034" s="3">
        <v>42789</v>
      </c>
      <c r="G1034" s="3">
        <v>42806</v>
      </c>
      <c r="H1034">
        <v>572</v>
      </c>
    </row>
    <row r="1035" spans="1:8">
      <c r="A1035" s="4" t="s">
        <v>1242</v>
      </c>
      <c r="B1035" s="4" t="s">
        <v>304</v>
      </c>
      <c r="C1035" s="4" t="s">
        <v>192</v>
      </c>
      <c r="D1035" s="4" t="s">
        <v>61</v>
      </c>
      <c r="E1035" s="4" t="s">
        <v>172</v>
      </c>
      <c r="F1035" s="3">
        <v>42789</v>
      </c>
      <c r="G1035" s="3">
        <v>42878</v>
      </c>
      <c r="H1035">
        <v>3668</v>
      </c>
    </row>
    <row r="1036" spans="1:8">
      <c r="A1036" s="4" t="s">
        <v>1243</v>
      </c>
      <c r="B1036" s="4" t="s">
        <v>279</v>
      </c>
      <c r="C1036" s="4" t="s">
        <v>179</v>
      </c>
      <c r="D1036" s="4" t="s">
        <v>24</v>
      </c>
      <c r="E1036" s="4" t="s">
        <v>193</v>
      </c>
      <c r="F1036" s="3">
        <v>42789</v>
      </c>
      <c r="G1036" s="3"/>
    </row>
    <row r="1037" spans="1:8">
      <c r="A1037" s="4" t="s">
        <v>1244</v>
      </c>
      <c r="B1037" s="4" t="s">
        <v>279</v>
      </c>
      <c r="C1037" s="4" t="s">
        <v>177</v>
      </c>
      <c r="D1037" s="4" t="s">
        <v>83</v>
      </c>
      <c r="E1037" s="4" t="s">
        <v>172</v>
      </c>
      <c r="F1037" s="3">
        <v>42789</v>
      </c>
      <c r="G1037" s="3">
        <v>42796</v>
      </c>
      <c r="H1037">
        <v>50</v>
      </c>
    </row>
    <row r="1038" spans="1:8">
      <c r="A1038" s="4" t="s">
        <v>1245</v>
      </c>
      <c r="B1038" s="4" t="s">
        <v>210</v>
      </c>
      <c r="C1038" s="4" t="s">
        <v>192</v>
      </c>
      <c r="D1038" s="4" t="s">
        <v>107</v>
      </c>
      <c r="E1038" s="4" t="s">
        <v>172</v>
      </c>
      <c r="F1038" s="3">
        <v>42789</v>
      </c>
      <c r="G1038" s="3">
        <v>42877</v>
      </c>
      <c r="H1038">
        <v>3509</v>
      </c>
    </row>
    <row r="1039" spans="1:8">
      <c r="A1039" s="4" t="s">
        <v>1246</v>
      </c>
      <c r="B1039" s="4" t="s">
        <v>174</v>
      </c>
      <c r="C1039" s="4" t="s">
        <v>9011</v>
      </c>
      <c r="D1039" s="4" t="s">
        <v>70</v>
      </c>
      <c r="E1039" s="4" t="s">
        <v>172</v>
      </c>
      <c r="F1039" s="3">
        <v>42789</v>
      </c>
      <c r="G1039" s="3">
        <v>42914</v>
      </c>
      <c r="H1039">
        <v>5643</v>
      </c>
    </row>
    <row r="1040" spans="1:8">
      <c r="A1040" s="4" t="s">
        <v>1247</v>
      </c>
      <c r="B1040" s="4" t="s">
        <v>212</v>
      </c>
      <c r="C1040" s="4" t="s">
        <v>177</v>
      </c>
      <c r="D1040" s="4" t="s">
        <v>44</v>
      </c>
      <c r="E1040" s="4" t="s">
        <v>172</v>
      </c>
      <c r="F1040" s="3">
        <v>42789</v>
      </c>
      <c r="G1040" s="3">
        <v>42804</v>
      </c>
      <c r="H1040">
        <v>47</v>
      </c>
    </row>
    <row r="1041" spans="1:8">
      <c r="A1041" s="4" t="s">
        <v>1248</v>
      </c>
      <c r="B1041" s="4" t="s">
        <v>203</v>
      </c>
      <c r="C1041" s="4" t="s">
        <v>192</v>
      </c>
      <c r="D1041" s="4" t="s">
        <v>59</v>
      </c>
      <c r="E1041" s="4" t="s">
        <v>172</v>
      </c>
      <c r="F1041" s="3">
        <v>42789</v>
      </c>
      <c r="G1041" s="3">
        <v>42802</v>
      </c>
      <c r="H1041">
        <v>3312</v>
      </c>
    </row>
    <row r="1042" spans="1:8">
      <c r="A1042" s="4" t="s">
        <v>1249</v>
      </c>
      <c r="B1042" s="4" t="s">
        <v>191</v>
      </c>
      <c r="C1042" s="4" t="s">
        <v>199</v>
      </c>
      <c r="D1042" s="4" t="s">
        <v>71</v>
      </c>
      <c r="E1042" s="4" t="s">
        <v>197</v>
      </c>
      <c r="F1042" s="3">
        <v>42789</v>
      </c>
      <c r="G1042" s="3">
        <v>42909</v>
      </c>
      <c r="H1042">
        <v>0</v>
      </c>
    </row>
    <row r="1043" spans="1:8">
      <c r="A1043" s="4" t="s">
        <v>1250</v>
      </c>
      <c r="B1043" s="4" t="s">
        <v>219</v>
      </c>
      <c r="C1043" s="4" t="s">
        <v>192</v>
      </c>
      <c r="D1043" s="4" t="s">
        <v>24</v>
      </c>
      <c r="E1043" s="4" t="s">
        <v>193</v>
      </c>
      <c r="F1043" s="3">
        <v>42789</v>
      </c>
      <c r="G1043" s="3"/>
    </row>
    <row r="1044" spans="1:8">
      <c r="A1044" s="4" t="s">
        <v>1251</v>
      </c>
      <c r="B1044" s="4" t="s">
        <v>219</v>
      </c>
      <c r="C1044" s="4" t="s">
        <v>179</v>
      </c>
      <c r="D1044" s="4" t="s">
        <v>86</v>
      </c>
      <c r="E1044" s="4" t="s">
        <v>172</v>
      </c>
      <c r="F1044" s="3">
        <v>42789</v>
      </c>
      <c r="G1044" s="3">
        <v>42805</v>
      </c>
      <c r="H1044">
        <v>480</v>
      </c>
    </row>
    <row r="1045" spans="1:8">
      <c r="A1045" s="4" t="s">
        <v>1252</v>
      </c>
      <c r="B1045" s="4" t="s">
        <v>219</v>
      </c>
      <c r="C1045" s="4" t="s">
        <v>192</v>
      </c>
      <c r="D1045" s="4" t="s">
        <v>90</v>
      </c>
      <c r="E1045" s="4" t="s">
        <v>172</v>
      </c>
      <c r="F1045" s="3">
        <v>42789</v>
      </c>
      <c r="G1045" s="3">
        <v>42861</v>
      </c>
      <c r="H1045">
        <v>3208</v>
      </c>
    </row>
    <row r="1046" spans="1:8">
      <c r="A1046" s="4" t="s">
        <v>1253</v>
      </c>
      <c r="B1046" s="4" t="s">
        <v>230</v>
      </c>
      <c r="C1046" s="4" t="s">
        <v>179</v>
      </c>
      <c r="D1046" s="4" t="s">
        <v>124</v>
      </c>
      <c r="E1046" s="4" t="s">
        <v>197</v>
      </c>
      <c r="F1046" s="3">
        <v>42789</v>
      </c>
      <c r="G1046" s="3">
        <v>42859</v>
      </c>
      <c r="H1046">
        <v>0</v>
      </c>
    </row>
    <row r="1047" spans="1:8">
      <c r="A1047" s="4" t="s">
        <v>1254</v>
      </c>
      <c r="B1047" s="4" t="s">
        <v>230</v>
      </c>
      <c r="C1047" s="4" t="s">
        <v>199</v>
      </c>
      <c r="D1047" s="4" t="s">
        <v>82</v>
      </c>
      <c r="E1047" s="4" t="s">
        <v>172</v>
      </c>
      <c r="F1047" s="3">
        <v>42789</v>
      </c>
      <c r="G1047" s="3">
        <v>42859</v>
      </c>
      <c r="H1047">
        <v>5782</v>
      </c>
    </row>
    <row r="1048" spans="1:8">
      <c r="A1048" s="4" t="s">
        <v>1255</v>
      </c>
      <c r="B1048" s="4" t="s">
        <v>256</v>
      </c>
      <c r="C1048" s="4" t="s">
        <v>199</v>
      </c>
      <c r="D1048" s="4" t="s">
        <v>100</v>
      </c>
      <c r="E1048" s="4" t="s">
        <v>172</v>
      </c>
      <c r="F1048" s="3">
        <v>42789</v>
      </c>
      <c r="G1048" s="3">
        <v>42878</v>
      </c>
      <c r="H1048">
        <v>5827</v>
      </c>
    </row>
    <row r="1049" spans="1:8">
      <c r="A1049" s="4" t="s">
        <v>1256</v>
      </c>
      <c r="B1049" s="4" t="s">
        <v>201</v>
      </c>
      <c r="C1049" s="4" t="s">
        <v>9011</v>
      </c>
      <c r="D1049" s="4" t="s">
        <v>24</v>
      </c>
      <c r="E1049" s="4" t="s">
        <v>193</v>
      </c>
      <c r="F1049" s="3">
        <v>42789</v>
      </c>
      <c r="G1049" s="3"/>
    </row>
    <row r="1050" spans="1:8">
      <c r="A1050" s="4" t="s">
        <v>1257</v>
      </c>
      <c r="B1050" s="4" t="s">
        <v>201</v>
      </c>
      <c r="C1050" s="4" t="s">
        <v>179</v>
      </c>
      <c r="D1050" s="4" t="s">
        <v>93</v>
      </c>
      <c r="E1050" s="4" t="s">
        <v>197</v>
      </c>
      <c r="F1050" s="3">
        <v>42789</v>
      </c>
      <c r="G1050" s="3">
        <v>42903</v>
      </c>
      <c r="H1050">
        <v>0</v>
      </c>
    </row>
    <row r="1051" spans="1:8">
      <c r="A1051" s="4" t="s">
        <v>1258</v>
      </c>
      <c r="B1051" s="4" t="s">
        <v>170</v>
      </c>
      <c r="C1051" s="4" t="s">
        <v>179</v>
      </c>
      <c r="D1051" s="4" t="s">
        <v>29</v>
      </c>
      <c r="E1051" s="4" t="s">
        <v>172</v>
      </c>
      <c r="F1051" s="3">
        <v>42789</v>
      </c>
      <c r="G1051" s="3">
        <v>42902</v>
      </c>
      <c r="H1051">
        <v>516</v>
      </c>
    </row>
    <row r="1052" spans="1:8">
      <c r="A1052" s="4" t="s">
        <v>1259</v>
      </c>
      <c r="B1052" s="4" t="s">
        <v>170</v>
      </c>
      <c r="C1052" s="4" t="s">
        <v>171</v>
      </c>
      <c r="D1052" s="4" t="s">
        <v>42</v>
      </c>
      <c r="E1052" s="4" t="s">
        <v>172</v>
      </c>
      <c r="F1052" s="3">
        <v>42789</v>
      </c>
      <c r="G1052" s="3">
        <v>42892</v>
      </c>
      <c r="H1052">
        <v>956</v>
      </c>
    </row>
    <row r="1053" spans="1:8">
      <c r="A1053" s="4" t="s">
        <v>1260</v>
      </c>
      <c r="B1053" s="4" t="s">
        <v>170</v>
      </c>
      <c r="C1053" s="4" t="s">
        <v>177</v>
      </c>
      <c r="D1053" s="4" t="s">
        <v>109</v>
      </c>
      <c r="E1053" s="4" t="s">
        <v>172</v>
      </c>
      <c r="F1053" s="3">
        <v>42789</v>
      </c>
      <c r="G1053" s="3">
        <v>42809</v>
      </c>
      <c r="H1053">
        <v>52</v>
      </c>
    </row>
    <row r="1054" spans="1:8">
      <c r="A1054" s="4" t="s">
        <v>1261</v>
      </c>
      <c r="B1054" s="4" t="s">
        <v>170</v>
      </c>
      <c r="C1054" s="4" t="s">
        <v>192</v>
      </c>
      <c r="D1054" s="4" t="s">
        <v>118</v>
      </c>
      <c r="E1054" s="4" t="s">
        <v>172</v>
      </c>
      <c r="F1054" s="3">
        <v>42789</v>
      </c>
      <c r="G1054" s="3">
        <v>42866</v>
      </c>
      <c r="H1054">
        <v>3025</v>
      </c>
    </row>
    <row r="1055" spans="1:8">
      <c r="A1055" s="4" t="s">
        <v>1262</v>
      </c>
      <c r="B1055" s="4" t="s">
        <v>232</v>
      </c>
      <c r="C1055" s="4" t="s">
        <v>9011</v>
      </c>
      <c r="D1055" s="4" t="s">
        <v>117</v>
      </c>
      <c r="E1055" s="4" t="s">
        <v>172</v>
      </c>
      <c r="F1055" s="3">
        <v>42789</v>
      </c>
      <c r="G1055" s="3">
        <v>42896</v>
      </c>
      <c r="H1055">
        <v>5618</v>
      </c>
    </row>
    <row r="1056" spans="1:8">
      <c r="A1056" s="4" t="s">
        <v>1263</v>
      </c>
      <c r="B1056" s="4" t="s">
        <v>226</v>
      </c>
      <c r="C1056" s="4" t="s">
        <v>9011</v>
      </c>
      <c r="D1056" s="4" t="s">
        <v>120</v>
      </c>
      <c r="E1056" s="4" t="s">
        <v>172</v>
      </c>
      <c r="F1056" s="3">
        <v>42789</v>
      </c>
      <c r="G1056" s="3">
        <v>42864</v>
      </c>
      <c r="H1056">
        <v>4867</v>
      </c>
    </row>
    <row r="1057" spans="1:8">
      <c r="A1057" s="4" t="s">
        <v>1264</v>
      </c>
      <c r="B1057" s="4" t="s">
        <v>181</v>
      </c>
      <c r="C1057" s="4" t="s">
        <v>171</v>
      </c>
      <c r="D1057" s="4" t="s">
        <v>82</v>
      </c>
      <c r="E1057" s="4" t="s">
        <v>172</v>
      </c>
      <c r="F1057" s="3">
        <v>42789</v>
      </c>
      <c r="G1057" s="3">
        <v>42808</v>
      </c>
      <c r="H1057">
        <v>929</v>
      </c>
    </row>
    <row r="1058" spans="1:8">
      <c r="A1058" s="4" t="s">
        <v>1265</v>
      </c>
      <c r="B1058" s="4" t="s">
        <v>246</v>
      </c>
      <c r="C1058" s="4" t="s">
        <v>179</v>
      </c>
      <c r="D1058" s="4" t="s">
        <v>24</v>
      </c>
      <c r="E1058" s="4" t="s">
        <v>193</v>
      </c>
      <c r="F1058" s="3">
        <v>42790</v>
      </c>
      <c r="G1058" s="3"/>
    </row>
    <row r="1059" spans="1:8">
      <c r="A1059" s="4" t="s">
        <v>1266</v>
      </c>
      <c r="B1059" s="4" t="s">
        <v>304</v>
      </c>
      <c r="C1059" s="4" t="s">
        <v>177</v>
      </c>
      <c r="D1059" s="4" t="s">
        <v>45</v>
      </c>
      <c r="E1059" s="4" t="s">
        <v>197</v>
      </c>
      <c r="F1059" s="3">
        <v>42790</v>
      </c>
      <c r="G1059" s="3">
        <v>42891</v>
      </c>
      <c r="H1059">
        <v>0</v>
      </c>
    </row>
    <row r="1060" spans="1:8">
      <c r="A1060" s="4" t="s">
        <v>1267</v>
      </c>
      <c r="B1060" s="4" t="s">
        <v>279</v>
      </c>
      <c r="C1060" s="4" t="s">
        <v>179</v>
      </c>
      <c r="D1060" s="4" t="s">
        <v>24</v>
      </c>
      <c r="E1060" s="4" t="s">
        <v>193</v>
      </c>
      <c r="F1060" s="3">
        <v>42790</v>
      </c>
      <c r="G1060" s="3"/>
    </row>
    <row r="1061" spans="1:8">
      <c r="A1061" s="4" t="s">
        <v>1268</v>
      </c>
      <c r="B1061" s="4" t="s">
        <v>279</v>
      </c>
      <c r="C1061" s="4" t="s">
        <v>192</v>
      </c>
      <c r="D1061" s="4" t="s">
        <v>123</v>
      </c>
      <c r="E1061" s="4" t="s">
        <v>197</v>
      </c>
      <c r="F1061" s="3">
        <v>42790</v>
      </c>
      <c r="G1061" s="3">
        <v>42866</v>
      </c>
      <c r="H1061">
        <v>0</v>
      </c>
    </row>
    <row r="1062" spans="1:8">
      <c r="A1062" s="4" t="s">
        <v>1269</v>
      </c>
      <c r="B1062" s="4" t="s">
        <v>174</v>
      </c>
      <c r="C1062" s="4" t="s">
        <v>9011</v>
      </c>
      <c r="D1062" s="4" t="s">
        <v>118</v>
      </c>
      <c r="E1062" s="4" t="s">
        <v>172</v>
      </c>
      <c r="F1062" s="3">
        <v>42790</v>
      </c>
      <c r="G1062" s="3">
        <v>42860</v>
      </c>
      <c r="H1062">
        <v>5010</v>
      </c>
    </row>
    <row r="1063" spans="1:8">
      <c r="A1063" s="4" t="s">
        <v>1270</v>
      </c>
      <c r="B1063" s="4" t="s">
        <v>263</v>
      </c>
      <c r="C1063" s="4" t="s">
        <v>9011</v>
      </c>
      <c r="D1063" s="4" t="s">
        <v>34</v>
      </c>
      <c r="E1063" s="4" t="s">
        <v>172</v>
      </c>
      <c r="F1063" s="3">
        <v>42790</v>
      </c>
      <c r="G1063" s="3">
        <v>42870</v>
      </c>
      <c r="H1063">
        <v>5621</v>
      </c>
    </row>
    <row r="1064" spans="1:8">
      <c r="A1064" s="4" t="s">
        <v>1271</v>
      </c>
      <c r="B1064" s="4" t="s">
        <v>263</v>
      </c>
      <c r="C1064" s="4" t="s">
        <v>192</v>
      </c>
      <c r="D1064" s="4" t="s">
        <v>80</v>
      </c>
      <c r="E1064" s="4" t="s">
        <v>172</v>
      </c>
      <c r="F1064" s="3">
        <v>42790</v>
      </c>
      <c r="G1064" s="3">
        <v>42857</v>
      </c>
      <c r="H1064">
        <v>3233</v>
      </c>
    </row>
    <row r="1065" spans="1:8">
      <c r="A1065" s="4" t="s">
        <v>1272</v>
      </c>
      <c r="B1065" s="4" t="s">
        <v>237</v>
      </c>
      <c r="C1065" s="4" t="s">
        <v>177</v>
      </c>
      <c r="D1065" s="4" t="s">
        <v>21</v>
      </c>
      <c r="E1065" s="4" t="s">
        <v>172</v>
      </c>
      <c r="F1065" s="3">
        <v>42790</v>
      </c>
      <c r="G1065" s="3">
        <v>42883</v>
      </c>
      <c r="H1065">
        <v>55</v>
      </c>
    </row>
    <row r="1066" spans="1:8">
      <c r="A1066" s="4" t="s">
        <v>1273</v>
      </c>
      <c r="B1066" s="4" t="s">
        <v>237</v>
      </c>
      <c r="C1066" s="4" t="s">
        <v>192</v>
      </c>
      <c r="D1066" s="4" t="s">
        <v>31</v>
      </c>
      <c r="E1066" s="4" t="s">
        <v>172</v>
      </c>
      <c r="F1066" s="3">
        <v>42790</v>
      </c>
      <c r="G1066" s="3">
        <v>42801</v>
      </c>
      <c r="H1066">
        <v>3278</v>
      </c>
    </row>
    <row r="1067" spans="1:8">
      <c r="A1067" s="4" t="s">
        <v>1274</v>
      </c>
      <c r="B1067" s="4" t="s">
        <v>196</v>
      </c>
      <c r="C1067" s="4" t="s">
        <v>171</v>
      </c>
      <c r="D1067" s="4" t="s">
        <v>48</v>
      </c>
      <c r="E1067" s="4" t="s">
        <v>172</v>
      </c>
      <c r="F1067" s="3">
        <v>42790</v>
      </c>
      <c r="G1067" s="3">
        <v>42804</v>
      </c>
      <c r="H1067">
        <v>1155</v>
      </c>
    </row>
    <row r="1068" spans="1:8">
      <c r="A1068" s="4" t="s">
        <v>1275</v>
      </c>
      <c r="B1068" s="4" t="s">
        <v>203</v>
      </c>
      <c r="C1068" s="4" t="s">
        <v>192</v>
      </c>
      <c r="D1068" s="4" t="s">
        <v>71</v>
      </c>
      <c r="E1068" s="4" t="s">
        <v>172</v>
      </c>
      <c r="F1068" s="3">
        <v>42790</v>
      </c>
      <c r="G1068" s="3">
        <v>42805</v>
      </c>
      <c r="H1068">
        <v>3550</v>
      </c>
    </row>
    <row r="1069" spans="1:8">
      <c r="A1069" s="4" t="s">
        <v>1276</v>
      </c>
      <c r="B1069" s="4" t="s">
        <v>343</v>
      </c>
      <c r="C1069" s="4" t="s">
        <v>192</v>
      </c>
      <c r="D1069" s="4" t="s">
        <v>109</v>
      </c>
      <c r="E1069" s="4" t="s">
        <v>197</v>
      </c>
      <c r="F1069" s="3">
        <v>42790</v>
      </c>
      <c r="G1069" s="3">
        <v>42865</v>
      </c>
      <c r="H1069">
        <v>0</v>
      </c>
    </row>
    <row r="1070" spans="1:8">
      <c r="A1070" s="4" t="s">
        <v>1277</v>
      </c>
      <c r="B1070" s="4" t="s">
        <v>343</v>
      </c>
      <c r="C1070" s="4" t="s">
        <v>171</v>
      </c>
      <c r="D1070" s="4" t="s">
        <v>76</v>
      </c>
      <c r="E1070" s="4" t="s">
        <v>172</v>
      </c>
      <c r="F1070" s="3">
        <v>42790</v>
      </c>
      <c r="G1070" s="3">
        <v>42902</v>
      </c>
      <c r="H1070">
        <v>1055</v>
      </c>
    </row>
    <row r="1071" spans="1:8">
      <c r="A1071" s="4" t="s">
        <v>1278</v>
      </c>
      <c r="B1071" s="4" t="s">
        <v>219</v>
      </c>
      <c r="C1071" s="4" t="s">
        <v>9011</v>
      </c>
      <c r="D1071" s="4" t="s">
        <v>24</v>
      </c>
      <c r="E1071" s="4" t="s">
        <v>193</v>
      </c>
      <c r="F1071" s="3">
        <v>42790</v>
      </c>
      <c r="G1071" s="3"/>
    </row>
    <row r="1072" spans="1:8">
      <c r="A1072" s="4" t="s">
        <v>1279</v>
      </c>
      <c r="B1072" s="4" t="s">
        <v>187</v>
      </c>
      <c r="C1072" s="4" t="s">
        <v>9011</v>
      </c>
      <c r="D1072" s="4" t="s">
        <v>24</v>
      </c>
      <c r="E1072" s="4" t="s">
        <v>193</v>
      </c>
      <c r="F1072" s="3">
        <v>42790</v>
      </c>
      <c r="G1072" s="3"/>
    </row>
    <row r="1073" spans="1:8">
      <c r="A1073" s="4" t="s">
        <v>1280</v>
      </c>
      <c r="B1073" s="4" t="s">
        <v>187</v>
      </c>
      <c r="C1073" s="4" t="s">
        <v>171</v>
      </c>
      <c r="D1073" s="4" t="s">
        <v>56</v>
      </c>
      <c r="E1073" s="4" t="s">
        <v>197</v>
      </c>
      <c r="F1073" s="3">
        <v>42790</v>
      </c>
      <c r="G1073" s="3">
        <v>42906</v>
      </c>
      <c r="H1073">
        <v>0</v>
      </c>
    </row>
    <row r="1074" spans="1:8">
      <c r="A1074" s="4" t="s">
        <v>1281</v>
      </c>
      <c r="B1074" s="4" t="s">
        <v>187</v>
      </c>
      <c r="C1074" s="4" t="s">
        <v>179</v>
      </c>
      <c r="D1074" s="4" t="s">
        <v>124</v>
      </c>
      <c r="E1074" s="4" t="s">
        <v>172</v>
      </c>
      <c r="F1074" s="3">
        <v>42790</v>
      </c>
      <c r="G1074" s="3">
        <v>42860</v>
      </c>
      <c r="H1074">
        <v>595</v>
      </c>
    </row>
    <row r="1075" spans="1:8">
      <c r="A1075" s="4" t="s">
        <v>1282</v>
      </c>
      <c r="B1075" s="4" t="s">
        <v>170</v>
      </c>
      <c r="C1075" s="4" t="s">
        <v>192</v>
      </c>
      <c r="D1075" s="4" t="s">
        <v>92</v>
      </c>
      <c r="E1075" s="4" t="s">
        <v>172</v>
      </c>
      <c r="F1075" s="3">
        <v>42790</v>
      </c>
      <c r="G1075" s="3">
        <v>42861</v>
      </c>
      <c r="H1075">
        <v>3063</v>
      </c>
    </row>
    <row r="1076" spans="1:8">
      <c r="A1076" s="4" t="s">
        <v>1283</v>
      </c>
      <c r="B1076" s="4" t="s">
        <v>185</v>
      </c>
      <c r="C1076" s="4" t="s">
        <v>192</v>
      </c>
      <c r="D1076" s="4" t="s">
        <v>84</v>
      </c>
      <c r="E1076" s="4" t="s">
        <v>197</v>
      </c>
      <c r="F1076" s="3">
        <v>42790</v>
      </c>
      <c r="G1076" s="3">
        <v>42868</v>
      </c>
      <c r="H1076">
        <v>0</v>
      </c>
    </row>
    <row r="1077" spans="1:8">
      <c r="A1077" s="4" t="s">
        <v>1284</v>
      </c>
      <c r="B1077" s="4" t="s">
        <v>216</v>
      </c>
      <c r="C1077" s="4" t="s">
        <v>192</v>
      </c>
      <c r="D1077" s="4" t="s">
        <v>40</v>
      </c>
      <c r="E1077" s="4" t="s">
        <v>172</v>
      </c>
      <c r="F1077" s="3">
        <v>42790</v>
      </c>
      <c r="G1077" s="3">
        <v>42892</v>
      </c>
      <c r="H1077">
        <v>3246</v>
      </c>
    </row>
    <row r="1078" spans="1:8">
      <c r="A1078" s="4" t="s">
        <v>1285</v>
      </c>
      <c r="B1078" s="4" t="s">
        <v>183</v>
      </c>
      <c r="C1078" s="4" t="s">
        <v>179</v>
      </c>
      <c r="D1078" s="4" t="s">
        <v>106</v>
      </c>
      <c r="E1078" s="4" t="s">
        <v>172</v>
      </c>
      <c r="F1078" s="3">
        <v>42791</v>
      </c>
      <c r="G1078" s="3">
        <v>42796</v>
      </c>
      <c r="H1078">
        <v>423</v>
      </c>
    </row>
    <row r="1079" spans="1:8">
      <c r="A1079" s="4" t="s">
        <v>1286</v>
      </c>
      <c r="B1079" s="4" t="s">
        <v>261</v>
      </c>
      <c r="C1079" s="4" t="s">
        <v>199</v>
      </c>
      <c r="D1079" s="4" t="s">
        <v>24</v>
      </c>
      <c r="E1079" s="4" t="s">
        <v>193</v>
      </c>
      <c r="F1079" s="3">
        <v>42791</v>
      </c>
      <c r="G1079" s="3"/>
    </row>
    <row r="1080" spans="1:8">
      <c r="A1080" s="4" t="s">
        <v>1287</v>
      </c>
      <c r="B1080" s="4" t="s">
        <v>246</v>
      </c>
      <c r="C1080" s="4" t="s">
        <v>179</v>
      </c>
      <c r="D1080" s="4" t="s">
        <v>78</v>
      </c>
      <c r="E1080" s="4" t="s">
        <v>172</v>
      </c>
      <c r="F1080" s="3">
        <v>42791</v>
      </c>
      <c r="G1080" s="3">
        <v>42904</v>
      </c>
      <c r="H1080">
        <v>542</v>
      </c>
    </row>
    <row r="1081" spans="1:8">
      <c r="A1081" s="4" t="s">
        <v>1288</v>
      </c>
      <c r="B1081" s="4" t="s">
        <v>246</v>
      </c>
      <c r="C1081" s="4" t="s">
        <v>9011</v>
      </c>
      <c r="D1081" s="4" t="s">
        <v>95</v>
      </c>
      <c r="E1081" s="4" t="s">
        <v>172</v>
      </c>
      <c r="F1081" s="3">
        <v>42791</v>
      </c>
      <c r="G1081" s="3">
        <v>42802</v>
      </c>
      <c r="H1081">
        <v>5040</v>
      </c>
    </row>
    <row r="1082" spans="1:8">
      <c r="A1082" s="4" t="s">
        <v>1289</v>
      </c>
      <c r="B1082" s="4" t="s">
        <v>279</v>
      </c>
      <c r="C1082" s="4" t="s">
        <v>171</v>
      </c>
      <c r="D1082" s="4" t="s">
        <v>82</v>
      </c>
      <c r="E1082" s="4" t="s">
        <v>197</v>
      </c>
      <c r="F1082" s="3">
        <v>42791</v>
      </c>
      <c r="G1082" s="3">
        <v>42876</v>
      </c>
      <c r="H1082">
        <v>0</v>
      </c>
    </row>
    <row r="1083" spans="1:8">
      <c r="A1083" s="4" t="s">
        <v>1290</v>
      </c>
      <c r="B1083" s="4" t="s">
        <v>174</v>
      </c>
      <c r="C1083" s="4" t="s">
        <v>199</v>
      </c>
      <c r="D1083" s="4" t="s">
        <v>100</v>
      </c>
      <c r="E1083" s="4" t="s">
        <v>197</v>
      </c>
      <c r="F1083" s="3">
        <v>42791</v>
      </c>
      <c r="G1083" s="3">
        <v>42903</v>
      </c>
      <c r="H1083">
        <v>0</v>
      </c>
    </row>
    <row r="1084" spans="1:8">
      <c r="A1084" s="4" t="s">
        <v>1291</v>
      </c>
      <c r="B1084" s="4" t="s">
        <v>174</v>
      </c>
      <c r="C1084" s="4" t="s">
        <v>9011</v>
      </c>
      <c r="D1084" s="4" t="s">
        <v>110</v>
      </c>
      <c r="E1084" s="4" t="s">
        <v>172</v>
      </c>
      <c r="F1084" s="3">
        <v>42791</v>
      </c>
      <c r="G1084" s="3">
        <v>42864</v>
      </c>
      <c r="H1084">
        <v>5423</v>
      </c>
    </row>
    <row r="1085" spans="1:8">
      <c r="A1085" s="4" t="s">
        <v>1292</v>
      </c>
      <c r="B1085" s="4" t="s">
        <v>174</v>
      </c>
      <c r="C1085" s="4" t="s">
        <v>192</v>
      </c>
      <c r="D1085" s="4" t="s">
        <v>37</v>
      </c>
      <c r="E1085" s="4" t="s">
        <v>172</v>
      </c>
      <c r="F1085" s="3">
        <v>42791</v>
      </c>
      <c r="G1085" s="3">
        <v>42899</v>
      </c>
      <c r="H1085">
        <v>3295</v>
      </c>
    </row>
    <row r="1086" spans="1:8">
      <c r="A1086" s="4" t="s">
        <v>1293</v>
      </c>
      <c r="B1086" s="4" t="s">
        <v>263</v>
      </c>
      <c r="C1086" s="4" t="s">
        <v>179</v>
      </c>
      <c r="D1086" s="4" t="s">
        <v>99</v>
      </c>
      <c r="E1086" s="4" t="s">
        <v>172</v>
      </c>
      <c r="F1086" s="3">
        <v>42791</v>
      </c>
      <c r="G1086" s="3">
        <v>42888</v>
      </c>
      <c r="H1086">
        <v>568</v>
      </c>
    </row>
    <row r="1087" spans="1:8">
      <c r="A1087" s="4" t="s">
        <v>1294</v>
      </c>
      <c r="B1087" s="4" t="s">
        <v>263</v>
      </c>
      <c r="C1087" s="4" t="s">
        <v>179</v>
      </c>
      <c r="D1087" s="4" t="s">
        <v>123</v>
      </c>
      <c r="E1087" s="4" t="s">
        <v>172</v>
      </c>
      <c r="F1087" s="3">
        <v>42791</v>
      </c>
      <c r="G1087" s="3">
        <v>42881</v>
      </c>
      <c r="H1087">
        <v>640</v>
      </c>
    </row>
    <row r="1088" spans="1:8">
      <c r="A1088" s="4" t="s">
        <v>1295</v>
      </c>
      <c r="B1088" s="4" t="s">
        <v>212</v>
      </c>
      <c r="C1088" s="4" t="s">
        <v>9011</v>
      </c>
      <c r="D1088" s="4" t="s">
        <v>98</v>
      </c>
      <c r="E1088" s="4" t="s">
        <v>172</v>
      </c>
      <c r="F1088" s="3">
        <v>42791</v>
      </c>
      <c r="G1088" s="3">
        <v>42874</v>
      </c>
      <c r="H1088">
        <v>4612</v>
      </c>
    </row>
    <row r="1089" spans="1:8">
      <c r="A1089" s="4" t="s">
        <v>1296</v>
      </c>
      <c r="B1089" s="4" t="s">
        <v>196</v>
      </c>
      <c r="C1089" s="4" t="s">
        <v>9011</v>
      </c>
      <c r="D1089" s="4" t="s">
        <v>48</v>
      </c>
      <c r="E1089" s="4" t="s">
        <v>197</v>
      </c>
      <c r="F1089" s="3">
        <v>42791</v>
      </c>
      <c r="G1089" s="3">
        <v>42881</v>
      </c>
      <c r="H1089">
        <v>0</v>
      </c>
    </row>
    <row r="1090" spans="1:8">
      <c r="A1090" s="4" t="s">
        <v>1297</v>
      </c>
      <c r="B1090" s="4" t="s">
        <v>191</v>
      </c>
      <c r="C1090" s="4" t="s">
        <v>199</v>
      </c>
      <c r="D1090" s="4" t="s">
        <v>24</v>
      </c>
      <c r="E1090" s="4" t="s">
        <v>193</v>
      </c>
      <c r="F1090" s="3">
        <v>42791</v>
      </c>
      <c r="G1090" s="3"/>
    </row>
    <row r="1091" spans="1:8">
      <c r="A1091" s="4" t="s">
        <v>1298</v>
      </c>
      <c r="B1091" s="4" t="s">
        <v>191</v>
      </c>
      <c r="C1091" s="4" t="s">
        <v>171</v>
      </c>
      <c r="D1091" s="4" t="s">
        <v>71</v>
      </c>
      <c r="E1091" s="4" t="s">
        <v>197</v>
      </c>
      <c r="F1091" s="3">
        <v>42791</v>
      </c>
      <c r="G1091" s="3">
        <v>42881</v>
      </c>
      <c r="H1091">
        <v>0</v>
      </c>
    </row>
    <row r="1092" spans="1:8">
      <c r="A1092" s="4" t="s">
        <v>1299</v>
      </c>
      <c r="B1092" s="4" t="s">
        <v>343</v>
      </c>
      <c r="C1092" s="4" t="s">
        <v>192</v>
      </c>
      <c r="D1092" s="4" t="s">
        <v>51</v>
      </c>
      <c r="E1092" s="4" t="s">
        <v>172</v>
      </c>
      <c r="F1092" s="3">
        <v>42791</v>
      </c>
      <c r="G1092" s="3">
        <v>42861</v>
      </c>
      <c r="H1092">
        <v>3281</v>
      </c>
    </row>
    <row r="1093" spans="1:8">
      <c r="A1093" s="4" t="s">
        <v>1300</v>
      </c>
      <c r="B1093" s="4" t="s">
        <v>219</v>
      </c>
      <c r="C1093" s="4" t="s">
        <v>179</v>
      </c>
      <c r="D1093" s="4" t="s">
        <v>59</v>
      </c>
      <c r="E1093" s="4" t="s">
        <v>197</v>
      </c>
      <c r="F1093" s="3">
        <v>42791</v>
      </c>
      <c r="G1093" s="3">
        <v>42806</v>
      </c>
      <c r="H1093">
        <v>0</v>
      </c>
    </row>
    <row r="1094" spans="1:8">
      <c r="A1094" s="4" t="s">
        <v>1301</v>
      </c>
      <c r="B1094" s="4" t="s">
        <v>219</v>
      </c>
      <c r="C1094" s="4" t="s">
        <v>171</v>
      </c>
      <c r="D1094" s="4" t="s">
        <v>86</v>
      </c>
      <c r="E1094" s="4" t="s">
        <v>197</v>
      </c>
      <c r="F1094" s="3">
        <v>42791</v>
      </c>
      <c r="G1094" s="3">
        <v>42802</v>
      </c>
      <c r="H1094">
        <v>0</v>
      </c>
    </row>
    <row r="1095" spans="1:8">
      <c r="A1095" s="4" t="s">
        <v>1302</v>
      </c>
      <c r="B1095" s="4" t="s">
        <v>219</v>
      </c>
      <c r="C1095" s="4" t="s">
        <v>177</v>
      </c>
      <c r="D1095" s="4" t="s">
        <v>102</v>
      </c>
      <c r="E1095" s="4" t="s">
        <v>172</v>
      </c>
      <c r="F1095" s="3">
        <v>42791</v>
      </c>
      <c r="G1095" s="3">
        <v>42805</v>
      </c>
      <c r="H1095">
        <v>59</v>
      </c>
    </row>
    <row r="1096" spans="1:8">
      <c r="A1096" s="4" t="s">
        <v>1303</v>
      </c>
      <c r="B1096" s="4" t="s">
        <v>244</v>
      </c>
      <c r="C1096" s="4" t="s">
        <v>171</v>
      </c>
      <c r="D1096" s="4" t="s">
        <v>106</v>
      </c>
      <c r="E1096" s="4" t="s">
        <v>172</v>
      </c>
      <c r="F1096" s="3">
        <v>42791</v>
      </c>
      <c r="G1096" s="3">
        <v>42916</v>
      </c>
      <c r="H1096">
        <v>1081</v>
      </c>
    </row>
    <row r="1097" spans="1:8">
      <c r="A1097" s="4" t="s">
        <v>1304</v>
      </c>
      <c r="B1097" s="4" t="s">
        <v>244</v>
      </c>
      <c r="C1097" s="4" t="s">
        <v>171</v>
      </c>
      <c r="D1097" s="4" t="s">
        <v>131</v>
      </c>
      <c r="E1097" s="4" t="s">
        <v>172</v>
      </c>
      <c r="F1097" s="3">
        <v>42791</v>
      </c>
      <c r="G1097" s="3">
        <v>42864</v>
      </c>
      <c r="H1097">
        <v>962</v>
      </c>
    </row>
    <row r="1098" spans="1:8">
      <c r="A1098" s="4" t="s">
        <v>1305</v>
      </c>
      <c r="B1098" s="4" t="s">
        <v>189</v>
      </c>
      <c r="C1098" s="4" t="s">
        <v>171</v>
      </c>
      <c r="D1098" s="4" t="s">
        <v>41</v>
      </c>
      <c r="E1098" s="4" t="s">
        <v>172</v>
      </c>
      <c r="F1098" s="3">
        <v>42791</v>
      </c>
      <c r="G1098" s="3">
        <v>42800</v>
      </c>
      <c r="H1098">
        <v>1123</v>
      </c>
    </row>
    <row r="1099" spans="1:8">
      <c r="A1099" s="4" t="s">
        <v>1306</v>
      </c>
      <c r="B1099" s="4" t="s">
        <v>232</v>
      </c>
      <c r="C1099" s="4" t="s">
        <v>192</v>
      </c>
      <c r="D1099" s="4" t="s">
        <v>123</v>
      </c>
      <c r="E1099" s="4" t="s">
        <v>172</v>
      </c>
      <c r="F1099" s="3">
        <v>42791</v>
      </c>
      <c r="G1099" s="3">
        <v>42896</v>
      </c>
      <c r="H1099">
        <v>3075</v>
      </c>
    </row>
    <row r="1100" spans="1:8">
      <c r="A1100" s="4" t="s">
        <v>1307</v>
      </c>
      <c r="B1100" s="4" t="s">
        <v>205</v>
      </c>
      <c r="C1100" s="4" t="s">
        <v>177</v>
      </c>
      <c r="D1100" s="4" t="s">
        <v>42</v>
      </c>
      <c r="E1100" s="4" t="s">
        <v>172</v>
      </c>
      <c r="F1100" s="3">
        <v>42791</v>
      </c>
      <c r="G1100" s="3">
        <v>42864</v>
      </c>
      <c r="H1100">
        <v>50</v>
      </c>
    </row>
    <row r="1101" spans="1:8">
      <c r="A1101" s="4" t="s">
        <v>1308</v>
      </c>
      <c r="B1101" s="4" t="s">
        <v>205</v>
      </c>
      <c r="C1101" s="4" t="s">
        <v>177</v>
      </c>
      <c r="D1101" s="4" t="s">
        <v>44</v>
      </c>
      <c r="E1101" s="4" t="s">
        <v>172</v>
      </c>
      <c r="F1101" s="3">
        <v>42791</v>
      </c>
      <c r="G1101" s="3">
        <v>42800</v>
      </c>
      <c r="H1101">
        <v>47</v>
      </c>
    </row>
    <row r="1102" spans="1:8">
      <c r="A1102" s="4" t="s">
        <v>1309</v>
      </c>
      <c r="B1102" s="4" t="s">
        <v>208</v>
      </c>
      <c r="C1102" s="4" t="s">
        <v>177</v>
      </c>
      <c r="D1102" s="4" t="s">
        <v>68</v>
      </c>
      <c r="E1102" s="4" t="s">
        <v>197</v>
      </c>
      <c r="F1102" s="3">
        <v>42791</v>
      </c>
      <c r="G1102" s="3">
        <v>42802</v>
      </c>
      <c r="H1102">
        <v>0</v>
      </c>
    </row>
    <row r="1103" spans="1:8">
      <c r="A1103" s="4" t="s">
        <v>1310</v>
      </c>
      <c r="B1103" s="4" t="s">
        <v>208</v>
      </c>
      <c r="C1103" s="4" t="s">
        <v>199</v>
      </c>
      <c r="D1103" s="4" t="s">
        <v>27</v>
      </c>
      <c r="E1103" s="4" t="s">
        <v>172</v>
      </c>
      <c r="F1103" s="3">
        <v>42791</v>
      </c>
      <c r="G1103" s="3">
        <v>42872</v>
      </c>
      <c r="H1103">
        <v>4494</v>
      </c>
    </row>
    <row r="1104" spans="1:8">
      <c r="A1104" s="4" t="s">
        <v>1311</v>
      </c>
      <c r="B1104" s="4" t="s">
        <v>185</v>
      </c>
      <c r="C1104" s="4" t="s">
        <v>177</v>
      </c>
      <c r="D1104" s="4" t="s">
        <v>76</v>
      </c>
      <c r="E1104" s="4" t="s">
        <v>197</v>
      </c>
      <c r="F1104" s="3">
        <v>42791</v>
      </c>
      <c r="G1104" s="3">
        <v>42861</v>
      </c>
      <c r="H1104">
        <v>0</v>
      </c>
    </row>
    <row r="1105" spans="1:8">
      <c r="A1105" s="4" t="s">
        <v>1312</v>
      </c>
      <c r="B1105" s="4" t="s">
        <v>185</v>
      </c>
      <c r="C1105" s="4" t="s">
        <v>177</v>
      </c>
      <c r="D1105" s="4" t="s">
        <v>108</v>
      </c>
      <c r="E1105" s="4" t="s">
        <v>172</v>
      </c>
      <c r="F1105" s="3">
        <v>42791</v>
      </c>
      <c r="G1105" s="3">
        <v>42805</v>
      </c>
      <c r="H1105">
        <v>61</v>
      </c>
    </row>
    <row r="1106" spans="1:8">
      <c r="A1106" s="4" t="s">
        <v>1313</v>
      </c>
      <c r="B1106" s="4" t="s">
        <v>185</v>
      </c>
      <c r="C1106" s="4" t="s">
        <v>192</v>
      </c>
      <c r="D1106" s="4" t="s">
        <v>71</v>
      </c>
      <c r="E1106" s="4" t="s">
        <v>172</v>
      </c>
      <c r="F1106" s="3">
        <v>42791</v>
      </c>
      <c r="G1106" s="3">
        <v>42868</v>
      </c>
      <c r="H1106">
        <v>3418</v>
      </c>
    </row>
    <row r="1107" spans="1:8">
      <c r="A1107" s="4" t="s">
        <v>1314</v>
      </c>
      <c r="B1107" s="4" t="s">
        <v>216</v>
      </c>
      <c r="C1107" s="4" t="s">
        <v>192</v>
      </c>
      <c r="D1107" s="4" t="s">
        <v>24</v>
      </c>
      <c r="E1107" s="4" t="s">
        <v>193</v>
      </c>
      <c r="F1107" s="3">
        <v>42791</v>
      </c>
      <c r="G1107" s="3"/>
    </row>
    <row r="1108" spans="1:8">
      <c r="A1108" s="4" t="s">
        <v>1315</v>
      </c>
      <c r="B1108" s="4" t="s">
        <v>235</v>
      </c>
      <c r="C1108" s="4" t="s">
        <v>199</v>
      </c>
      <c r="D1108" s="4" t="s">
        <v>24</v>
      </c>
      <c r="E1108" s="4" t="s">
        <v>193</v>
      </c>
      <c r="F1108" s="3">
        <v>42791</v>
      </c>
      <c r="G1108" s="3"/>
    </row>
    <row r="1109" spans="1:8">
      <c r="A1109" s="4" t="s">
        <v>1316</v>
      </c>
      <c r="B1109" s="4" t="s">
        <v>235</v>
      </c>
      <c r="C1109" s="4" t="s">
        <v>192</v>
      </c>
      <c r="D1109" s="4" t="s">
        <v>84</v>
      </c>
      <c r="E1109" s="4" t="s">
        <v>172</v>
      </c>
      <c r="F1109" s="3">
        <v>42791</v>
      </c>
      <c r="G1109" s="3">
        <v>42888</v>
      </c>
      <c r="H1109">
        <v>3336</v>
      </c>
    </row>
    <row r="1110" spans="1:8">
      <c r="A1110" s="4" t="s">
        <v>1317</v>
      </c>
      <c r="B1110" s="4" t="s">
        <v>181</v>
      </c>
      <c r="C1110" s="4" t="s">
        <v>171</v>
      </c>
      <c r="D1110" s="4" t="s">
        <v>24</v>
      </c>
      <c r="E1110" s="4" t="s">
        <v>193</v>
      </c>
      <c r="F1110" s="3">
        <v>42791</v>
      </c>
      <c r="G1110" s="3"/>
    </row>
    <row r="1111" spans="1:8">
      <c r="A1111" s="4" t="s">
        <v>1318</v>
      </c>
      <c r="B1111" s="4" t="s">
        <v>183</v>
      </c>
      <c r="C1111" s="4" t="s">
        <v>179</v>
      </c>
      <c r="D1111" s="4" t="s">
        <v>27</v>
      </c>
      <c r="E1111" s="4" t="s">
        <v>197</v>
      </c>
      <c r="F1111" s="3">
        <v>42792</v>
      </c>
      <c r="G1111" s="3">
        <v>42810</v>
      </c>
      <c r="H1111">
        <v>0</v>
      </c>
    </row>
    <row r="1112" spans="1:8">
      <c r="A1112" s="4" t="s">
        <v>1319</v>
      </c>
      <c r="B1112" s="4" t="s">
        <v>261</v>
      </c>
      <c r="C1112" s="4" t="s">
        <v>199</v>
      </c>
      <c r="D1112" s="4" t="s">
        <v>88</v>
      </c>
      <c r="E1112" s="4" t="s">
        <v>172</v>
      </c>
      <c r="F1112" s="3">
        <v>42792</v>
      </c>
      <c r="G1112" s="3">
        <v>42807</v>
      </c>
      <c r="H1112">
        <v>4766</v>
      </c>
    </row>
    <row r="1113" spans="1:8">
      <c r="A1113" s="4" t="s">
        <v>1320</v>
      </c>
      <c r="B1113" s="4" t="s">
        <v>279</v>
      </c>
      <c r="C1113" s="4" t="s">
        <v>192</v>
      </c>
      <c r="D1113" s="4" t="s">
        <v>99</v>
      </c>
      <c r="E1113" s="4" t="s">
        <v>197</v>
      </c>
      <c r="F1113" s="3">
        <v>42792</v>
      </c>
      <c r="G1113" s="3">
        <v>42896</v>
      </c>
      <c r="H1113">
        <v>0</v>
      </c>
    </row>
    <row r="1114" spans="1:8">
      <c r="A1114" s="4" t="s">
        <v>1321</v>
      </c>
      <c r="B1114" s="4" t="s">
        <v>210</v>
      </c>
      <c r="C1114" s="4" t="s">
        <v>179</v>
      </c>
      <c r="D1114" s="4" t="s">
        <v>63</v>
      </c>
      <c r="E1114" s="4" t="s">
        <v>172</v>
      </c>
      <c r="F1114" s="3">
        <v>42792</v>
      </c>
      <c r="G1114" s="3">
        <v>42882</v>
      </c>
      <c r="H1114">
        <v>592</v>
      </c>
    </row>
    <row r="1115" spans="1:8">
      <c r="A1115" s="4" t="s">
        <v>1322</v>
      </c>
      <c r="B1115" s="4" t="s">
        <v>263</v>
      </c>
      <c r="C1115" s="4" t="s">
        <v>179</v>
      </c>
      <c r="D1115" s="4" t="s">
        <v>80</v>
      </c>
      <c r="E1115" s="4" t="s">
        <v>197</v>
      </c>
      <c r="F1115" s="3">
        <v>42792</v>
      </c>
      <c r="G1115" s="3">
        <v>42887</v>
      </c>
      <c r="H1115">
        <v>0</v>
      </c>
    </row>
    <row r="1116" spans="1:8">
      <c r="A1116" s="4" t="s">
        <v>1323</v>
      </c>
      <c r="B1116" s="4" t="s">
        <v>212</v>
      </c>
      <c r="C1116" s="4" t="s">
        <v>177</v>
      </c>
      <c r="D1116" s="4" t="s">
        <v>72</v>
      </c>
      <c r="E1116" s="4" t="s">
        <v>197</v>
      </c>
      <c r="F1116" s="3">
        <v>42792</v>
      </c>
      <c r="G1116" s="3">
        <v>42879</v>
      </c>
      <c r="H1116">
        <v>0</v>
      </c>
    </row>
    <row r="1117" spans="1:8">
      <c r="A1117" s="4" t="s">
        <v>1324</v>
      </c>
      <c r="B1117" s="4" t="s">
        <v>196</v>
      </c>
      <c r="C1117" s="4" t="s">
        <v>9011</v>
      </c>
      <c r="D1117" s="4" t="s">
        <v>119</v>
      </c>
      <c r="E1117" s="4" t="s">
        <v>197</v>
      </c>
      <c r="F1117" s="3">
        <v>42792</v>
      </c>
      <c r="G1117" s="3">
        <v>42884</v>
      </c>
      <c r="H1117">
        <v>0</v>
      </c>
    </row>
    <row r="1118" spans="1:8">
      <c r="A1118" s="4" t="s">
        <v>1325</v>
      </c>
      <c r="B1118" s="4" t="s">
        <v>196</v>
      </c>
      <c r="C1118" s="4" t="s">
        <v>9011</v>
      </c>
      <c r="D1118" s="4" t="s">
        <v>51</v>
      </c>
      <c r="E1118" s="4" t="s">
        <v>172</v>
      </c>
      <c r="F1118" s="3">
        <v>42792</v>
      </c>
      <c r="G1118" s="3">
        <v>42894</v>
      </c>
      <c r="H1118">
        <v>5142</v>
      </c>
    </row>
    <row r="1119" spans="1:8">
      <c r="A1119" s="4" t="s">
        <v>1326</v>
      </c>
      <c r="B1119" s="4" t="s">
        <v>191</v>
      </c>
      <c r="C1119" s="4" t="s">
        <v>171</v>
      </c>
      <c r="D1119" s="4" t="s">
        <v>38</v>
      </c>
      <c r="E1119" s="4" t="s">
        <v>197</v>
      </c>
      <c r="F1119" s="3">
        <v>42792</v>
      </c>
      <c r="G1119" s="3">
        <v>42884</v>
      </c>
      <c r="H1119">
        <v>0</v>
      </c>
    </row>
    <row r="1120" spans="1:8">
      <c r="A1120" s="4" t="s">
        <v>1327</v>
      </c>
      <c r="B1120" s="4" t="s">
        <v>230</v>
      </c>
      <c r="C1120" s="4" t="s">
        <v>199</v>
      </c>
      <c r="D1120" s="4" t="s">
        <v>32</v>
      </c>
      <c r="E1120" s="4" t="s">
        <v>193</v>
      </c>
      <c r="F1120" s="3">
        <v>42792</v>
      </c>
      <c r="G1120" s="3"/>
    </row>
    <row r="1121" spans="1:8">
      <c r="A1121" s="4" t="s">
        <v>1328</v>
      </c>
      <c r="B1121" s="4" t="s">
        <v>256</v>
      </c>
      <c r="C1121" s="4" t="s">
        <v>192</v>
      </c>
      <c r="D1121" s="4" t="s">
        <v>70</v>
      </c>
      <c r="E1121" s="4" t="s">
        <v>197</v>
      </c>
      <c r="F1121" s="3">
        <v>42792</v>
      </c>
      <c r="G1121" s="3">
        <v>42863</v>
      </c>
      <c r="H1121">
        <v>0</v>
      </c>
    </row>
    <row r="1122" spans="1:8">
      <c r="A1122" s="4" t="s">
        <v>1329</v>
      </c>
      <c r="B1122" s="4" t="s">
        <v>187</v>
      </c>
      <c r="C1122" s="4" t="s">
        <v>171</v>
      </c>
      <c r="D1122" s="4" t="s">
        <v>97</v>
      </c>
      <c r="E1122" s="4" t="s">
        <v>197</v>
      </c>
      <c r="F1122" s="3">
        <v>42792</v>
      </c>
      <c r="G1122" s="3">
        <v>42902</v>
      </c>
      <c r="H1122">
        <v>0</v>
      </c>
    </row>
    <row r="1123" spans="1:8">
      <c r="A1123" s="4" t="s">
        <v>1330</v>
      </c>
      <c r="B1123" s="4" t="s">
        <v>201</v>
      </c>
      <c r="C1123" s="4" t="s">
        <v>171</v>
      </c>
      <c r="D1123" s="4" t="s">
        <v>24</v>
      </c>
      <c r="E1123" s="4" t="s">
        <v>193</v>
      </c>
      <c r="F1123" s="3">
        <v>42792</v>
      </c>
      <c r="G1123" s="3"/>
    </row>
    <row r="1124" spans="1:8">
      <c r="A1124" s="4" t="s">
        <v>1331</v>
      </c>
      <c r="B1124" s="4" t="s">
        <v>201</v>
      </c>
      <c r="C1124" s="4" t="s">
        <v>171</v>
      </c>
      <c r="D1124" s="4" t="s">
        <v>24</v>
      </c>
      <c r="E1124" s="4" t="s">
        <v>193</v>
      </c>
      <c r="F1124" s="3">
        <v>42792</v>
      </c>
      <c r="G1124" s="3"/>
    </row>
    <row r="1125" spans="1:8">
      <c r="A1125" s="4" t="s">
        <v>1332</v>
      </c>
      <c r="B1125" s="4" t="s">
        <v>201</v>
      </c>
      <c r="C1125" s="4" t="s">
        <v>192</v>
      </c>
      <c r="D1125" s="4" t="s">
        <v>34</v>
      </c>
      <c r="E1125" s="4" t="s">
        <v>193</v>
      </c>
      <c r="F1125" s="3">
        <v>42792</v>
      </c>
      <c r="G1125" s="3"/>
    </row>
    <row r="1126" spans="1:8">
      <c r="A1126" s="4" t="s">
        <v>1333</v>
      </c>
      <c r="B1126" s="4" t="s">
        <v>201</v>
      </c>
      <c r="C1126" s="4" t="s">
        <v>171</v>
      </c>
      <c r="D1126" s="4" t="s">
        <v>54</v>
      </c>
      <c r="E1126" s="4" t="s">
        <v>197</v>
      </c>
      <c r="F1126" s="3">
        <v>42792</v>
      </c>
      <c r="G1126" s="3">
        <v>42912</v>
      </c>
      <c r="H1126">
        <v>0</v>
      </c>
    </row>
    <row r="1127" spans="1:8">
      <c r="A1127" s="4" t="s">
        <v>1334</v>
      </c>
      <c r="B1127" s="4" t="s">
        <v>201</v>
      </c>
      <c r="C1127" s="4" t="s">
        <v>177</v>
      </c>
      <c r="D1127" s="4" t="s">
        <v>90</v>
      </c>
      <c r="E1127" s="4" t="s">
        <v>197</v>
      </c>
      <c r="F1127" s="3">
        <v>42792</v>
      </c>
      <c r="G1127" s="3">
        <v>42858</v>
      </c>
      <c r="H1127">
        <v>0</v>
      </c>
    </row>
    <row r="1128" spans="1:8">
      <c r="A1128" s="4" t="s">
        <v>1335</v>
      </c>
      <c r="B1128" s="4" t="s">
        <v>170</v>
      </c>
      <c r="C1128" s="4" t="s">
        <v>179</v>
      </c>
      <c r="D1128" s="4" t="s">
        <v>51</v>
      </c>
      <c r="E1128" s="4" t="s">
        <v>172</v>
      </c>
      <c r="F1128" s="3">
        <v>42792</v>
      </c>
      <c r="G1128" s="3">
        <v>42809</v>
      </c>
      <c r="H1128">
        <v>660</v>
      </c>
    </row>
    <row r="1129" spans="1:8">
      <c r="A1129" s="4" t="s">
        <v>1336</v>
      </c>
      <c r="B1129" s="4" t="s">
        <v>170</v>
      </c>
      <c r="C1129" s="4" t="s">
        <v>179</v>
      </c>
      <c r="D1129" s="4" t="s">
        <v>104</v>
      </c>
      <c r="E1129" s="4" t="s">
        <v>172</v>
      </c>
      <c r="F1129" s="3">
        <v>42792</v>
      </c>
      <c r="G1129" s="3">
        <v>42881</v>
      </c>
      <c r="H1129">
        <v>443</v>
      </c>
    </row>
    <row r="1130" spans="1:8">
      <c r="A1130" s="4" t="s">
        <v>1337</v>
      </c>
      <c r="B1130" s="4" t="s">
        <v>189</v>
      </c>
      <c r="C1130" s="4" t="s">
        <v>177</v>
      </c>
      <c r="D1130" s="4" t="s">
        <v>41</v>
      </c>
      <c r="E1130" s="4" t="s">
        <v>197</v>
      </c>
      <c r="F1130" s="3">
        <v>42792</v>
      </c>
      <c r="G1130" s="3">
        <v>42875</v>
      </c>
      <c r="H1130">
        <v>0</v>
      </c>
    </row>
    <row r="1131" spans="1:8">
      <c r="A1131" s="4" t="s">
        <v>1338</v>
      </c>
      <c r="B1131" s="4" t="s">
        <v>226</v>
      </c>
      <c r="C1131" s="4" t="s">
        <v>199</v>
      </c>
      <c r="D1131" s="4" t="s">
        <v>130</v>
      </c>
      <c r="E1131" s="4" t="s">
        <v>197</v>
      </c>
      <c r="F1131" s="3">
        <v>42792</v>
      </c>
      <c r="G1131" s="3">
        <v>42797</v>
      </c>
      <c r="H1131">
        <v>0</v>
      </c>
    </row>
    <row r="1132" spans="1:8">
      <c r="A1132" s="4" t="s">
        <v>1339</v>
      </c>
      <c r="B1132" s="4" t="s">
        <v>226</v>
      </c>
      <c r="C1132" s="4" t="s">
        <v>177</v>
      </c>
      <c r="D1132" s="4" t="s">
        <v>117</v>
      </c>
      <c r="E1132" s="4" t="s">
        <v>197</v>
      </c>
      <c r="F1132" s="3">
        <v>42792</v>
      </c>
      <c r="G1132" s="3">
        <v>42873</v>
      </c>
      <c r="H1132">
        <v>0</v>
      </c>
    </row>
    <row r="1133" spans="1:8">
      <c r="A1133" s="4" t="s">
        <v>1340</v>
      </c>
      <c r="B1133" s="4" t="s">
        <v>208</v>
      </c>
      <c r="C1133" s="4" t="s">
        <v>177</v>
      </c>
      <c r="D1133" s="4" t="s">
        <v>48</v>
      </c>
      <c r="E1133" s="4" t="s">
        <v>172</v>
      </c>
      <c r="F1133" s="3">
        <v>42792</v>
      </c>
      <c r="G1133" s="3">
        <v>42904</v>
      </c>
      <c r="H1133">
        <v>61</v>
      </c>
    </row>
    <row r="1134" spans="1:8">
      <c r="A1134" s="4" t="s">
        <v>1341</v>
      </c>
      <c r="B1134" s="4" t="s">
        <v>181</v>
      </c>
      <c r="C1134" s="4" t="s">
        <v>171</v>
      </c>
      <c r="D1134" s="4" t="s">
        <v>24</v>
      </c>
      <c r="E1134" s="4" t="s">
        <v>193</v>
      </c>
      <c r="F1134" s="3">
        <v>42792</v>
      </c>
      <c r="G1134" s="3"/>
    </row>
    <row r="1135" spans="1:8">
      <c r="A1135" s="4" t="s">
        <v>1342</v>
      </c>
      <c r="B1135" s="4" t="s">
        <v>181</v>
      </c>
      <c r="C1135" s="4" t="s">
        <v>199</v>
      </c>
      <c r="D1135" s="4" t="s">
        <v>124</v>
      </c>
      <c r="E1135" s="4" t="s">
        <v>172</v>
      </c>
      <c r="F1135" s="3">
        <v>42792</v>
      </c>
      <c r="G1135" s="3">
        <v>42808</v>
      </c>
      <c r="H1135">
        <v>4846</v>
      </c>
    </row>
    <row r="1136" spans="1:8">
      <c r="A1136" s="4" t="s">
        <v>1343</v>
      </c>
      <c r="B1136" s="4" t="s">
        <v>183</v>
      </c>
      <c r="C1136" s="4" t="s">
        <v>179</v>
      </c>
      <c r="D1136" s="4" t="s">
        <v>45</v>
      </c>
      <c r="E1136" s="4" t="s">
        <v>172</v>
      </c>
      <c r="F1136" s="3">
        <v>42793</v>
      </c>
      <c r="G1136" s="3">
        <v>42890</v>
      </c>
      <c r="H1136">
        <v>574</v>
      </c>
    </row>
    <row r="1137" spans="1:8">
      <c r="A1137" s="4" t="s">
        <v>1344</v>
      </c>
      <c r="B1137" s="4" t="s">
        <v>246</v>
      </c>
      <c r="C1137" s="4" t="s">
        <v>179</v>
      </c>
      <c r="D1137" s="4" t="s">
        <v>63</v>
      </c>
      <c r="E1137" s="4" t="s">
        <v>197</v>
      </c>
      <c r="F1137" s="3">
        <v>42793</v>
      </c>
      <c r="G1137" s="3">
        <v>42904</v>
      </c>
      <c r="H1137">
        <v>0</v>
      </c>
    </row>
    <row r="1138" spans="1:8">
      <c r="A1138" s="4" t="s">
        <v>1345</v>
      </c>
      <c r="B1138" s="4" t="s">
        <v>246</v>
      </c>
      <c r="C1138" s="4" t="s">
        <v>9011</v>
      </c>
      <c r="D1138" s="4" t="s">
        <v>113</v>
      </c>
      <c r="E1138" s="4" t="s">
        <v>197</v>
      </c>
      <c r="F1138" s="3">
        <v>42793</v>
      </c>
      <c r="G1138" s="3">
        <v>42877</v>
      </c>
      <c r="H1138">
        <v>0</v>
      </c>
    </row>
    <row r="1139" spans="1:8">
      <c r="A1139" s="4" t="s">
        <v>1346</v>
      </c>
      <c r="B1139" s="4" t="s">
        <v>304</v>
      </c>
      <c r="C1139" s="4" t="s">
        <v>179</v>
      </c>
      <c r="D1139" s="4" t="s">
        <v>43</v>
      </c>
      <c r="E1139" s="4" t="s">
        <v>172</v>
      </c>
      <c r="F1139" s="3">
        <v>42793</v>
      </c>
      <c r="G1139" s="3">
        <v>42858</v>
      </c>
      <c r="H1139">
        <v>497</v>
      </c>
    </row>
    <row r="1140" spans="1:8">
      <c r="A1140" s="4" t="s">
        <v>1347</v>
      </c>
      <c r="B1140" s="4" t="s">
        <v>279</v>
      </c>
      <c r="C1140" s="4" t="s">
        <v>179</v>
      </c>
      <c r="D1140" s="4" t="s">
        <v>123</v>
      </c>
      <c r="E1140" s="4" t="s">
        <v>197</v>
      </c>
      <c r="F1140" s="3">
        <v>42793</v>
      </c>
      <c r="G1140" s="3">
        <v>42859</v>
      </c>
      <c r="H1140">
        <v>0</v>
      </c>
    </row>
    <row r="1141" spans="1:8">
      <c r="A1141" s="4" t="s">
        <v>1348</v>
      </c>
      <c r="B1141" s="4" t="s">
        <v>279</v>
      </c>
      <c r="C1141" s="4" t="s">
        <v>199</v>
      </c>
      <c r="D1141" s="4" t="s">
        <v>84</v>
      </c>
      <c r="E1141" s="4" t="s">
        <v>172</v>
      </c>
      <c r="F1141" s="3">
        <v>42793</v>
      </c>
      <c r="G1141" s="3">
        <v>42885</v>
      </c>
      <c r="H1141">
        <v>5159</v>
      </c>
    </row>
    <row r="1142" spans="1:8">
      <c r="A1142" s="4" t="s">
        <v>1349</v>
      </c>
      <c r="B1142" s="4" t="s">
        <v>210</v>
      </c>
      <c r="C1142" s="4" t="s">
        <v>171</v>
      </c>
      <c r="D1142" s="4" t="s">
        <v>124</v>
      </c>
      <c r="E1142" s="4" t="s">
        <v>193</v>
      </c>
      <c r="F1142" s="3">
        <v>42793</v>
      </c>
      <c r="G1142" s="3"/>
    </row>
    <row r="1143" spans="1:8">
      <c r="A1143" s="4" t="s">
        <v>1350</v>
      </c>
      <c r="B1143" s="4" t="s">
        <v>174</v>
      </c>
      <c r="C1143" s="4" t="s">
        <v>177</v>
      </c>
      <c r="D1143" s="4" t="s">
        <v>41</v>
      </c>
      <c r="E1143" s="4" t="s">
        <v>197</v>
      </c>
      <c r="F1143" s="3">
        <v>42793</v>
      </c>
      <c r="G1143" s="3">
        <v>42857</v>
      </c>
      <c r="H1143">
        <v>0</v>
      </c>
    </row>
    <row r="1144" spans="1:8">
      <c r="A1144" s="4" t="s">
        <v>1351</v>
      </c>
      <c r="B1144" s="4" t="s">
        <v>174</v>
      </c>
      <c r="C1144" s="4" t="s">
        <v>9011</v>
      </c>
      <c r="D1144" s="4" t="s">
        <v>43</v>
      </c>
      <c r="E1144" s="4" t="s">
        <v>172</v>
      </c>
      <c r="F1144" s="3">
        <v>42793</v>
      </c>
      <c r="G1144" s="3">
        <v>42868</v>
      </c>
      <c r="H1144">
        <v>4311</v>
      </c>
    </row>
    <row r="1145" spans="1:8">
      <c r="A1145" s="4" t="s">
        <v>1352</v>
      </c>
      <c r="B1145" s="4" t="s">
        <v>263</v>
      </c>
      <c r="C1145" s="4" t="s">
        <v>179</v>
      </c>
      <c r="D1145" s="4" t="s">
        <v>63</v>
      </c>
      <c r="E1145" s="4" t="s">
        <v>172</v>
      </c>
      <c r="F1145" s="3">
        <v>42793</v>
      </c>
      <c r="G1145" s="3">
        <v>42877</v>
      </c>
      <c r="H1145">
        <v>609</v>
      </c>
    </row>
    <row r="1146" spans="1:8">
      <c r="A1146" s="4" t="s">
        <v>1353</v>
      </c>
      <c r="B1146" s="4" t="s">
        <v>196</v>
      </c>
      <c r="C1146" s="4" t="s">
        <v>171</v>
      </c>
      <c r="D1146" s="4" t="s">
        <v>37</v>
      </c>
      <c r="E1146" s="4" t="s">
        <v>172</v>
      </c>
      <c r="F1146" s="3">
        <v>42793</v>
      </c>
      <c r="G1146" s="3">
        <v>42910</v>
      </c>
      <c r="H1146">
        <v>1008</v>
      </c>
    </row>
    <row r="1147" spans="1:8">
      <c r="A1147" s="4" t="s">
        <v>1354</v>
      </c>
      <c r="B1147" s="4" t="s">
        <v>196</v>
      </c>
      <c r="C1147" s="4" t="s">
        <v>9011</v>
      </c>
      <c r="D1147" s="4" t="s">
        <v>131</v>
      </c>
      <c r="E1147" s="4" t="s">
        <v>172</v>
      </c>
      <c r="F1147" s="3">
        <v>42793</v>
      </c>
      <c r="G1147" s="3">
        <v>42908</v>
      </c>
      <c r="H1147">
        <v>4458</v>
      </c>
    </row>
    <row r="1148" spans="1:8">
      <c r="A1148" s="4" t="s">
        <v>1355</v>
      </c>
      <c r="B1148" s="4" t="s">
        <v>203</v>
      </c>
      <c r="C1148" s="4" t="s">
        <v>192</v>
      </c>
      <c r="D1148" s="4" t="s">
        <v>24</v>
      </c>
      <c r="E1148" s="4" t="s">
        <v>193</v>
      </c>
      <c r="F1148" s="3">
        <v>42793</v>
      </c>
      <c r="G1148" s="3"/>
    </row>
    <row r="1149" spans="1:8">
      <c r="A1149" s="4" t="s">
        <v>1356</v>
      </c>
      <c r="B1149" s="4" t="s">
        <v>203</v>
      </c>
      <c r="C1149" s="4" t="s">
        <v>192</v>
      </c>
      <c r="D1149" s="4" t="s">
        <v>97</v>
      </c>
      <c r="E1149" s="4" t="s">
        <v>172</v>
      </c>
      <c r="F1149" s="3">
        <v>42793</v>
      </c>
      <c r="G1149" s="3">
        <v>42881</v>
      </c>
      <c r="H1149">
        <v>2964</v>
      </c>
    </row>
    <row r="1150" spans="1:8">
      <c r="A1150" s="4" t="s">
        <v>1357</v>
      </c>
      <c r="B1150" s="4" t="s">
        <v>191</v>
      </c>
      <c r="C1150" s="4" t="s">
        <v>199</v>
      </c>
      <c r="D1150" s="4" t="s">
        <v>87</v>
      </c>
      <c r="E1150" s="4" t="s">
        <v>197</v>
      </c>
      <c r="F1150" s="3">
        <v>42793</v>
      </c>
      <c r="G1150" s="3">
        <v>42890</v>
      </c>
      <c r="H1150">
        <v>0</v>
      </c>
    </row>
    <row r="1151" spans="1:8">
      <c r="A1151" s="4" t="s">
        <v>1358</v>
      </c>
      <c r="B1151" s="4" t="s">
        <v>191</v>
      </c>
      <c r="C1151" s="4" t="s">
        <v>192</v>
      </c>
      <c r="D1151" s="4" t="s">
        <v>44</v>
      </c>
      <c r="E1151" s="4" t="s">
        <v>172</v>
      </c>
      <c r="F1151" s="3">
        <v>42793</v>
      </c>
      <c r="G1151" s="3">
        <v>42891</v>
      </c>
      <c r="H1151">
        <v>3813</v>
      </c>
    </row>
    <row r="1152" spans="1:8">
      <c r="A1152" s="4" t="s">
        <v>1359</v>
      </c>
      <c r="B1152" s="4" t="s">
        <v>343</v>
      </c>
      <c r="C1152" s="4" t="s">
        <v>179</v>
      </c>
      <c r="D1152" s="4" t="s">
        <v>104</v>
      </c>
      <c r="E1152" s="4" t="s">
        <v>172</v>
      </c>
      <c r="F1152" s="3">
        <v>42793</v>
      </c>
      <c r="G1152" s="3">
        <v>42882</v>
      </c>
      <c r="H1152">
        <v>528</v>
      </c>
    </row>
    <row r="1153" spans="1:8">
      <c r="A1153" s="4" t="s">
        <v>1360</v>
      </c>
      <c r="B1153" s="4" t="s">
        <v>230</v>
      </c>
      <c r="C1153" s="4" t="s">
        <v>171</v>
      </c>
      <c r="D1153" s="4" t="s">
        <v>102</v>
      </c>
      <c r="E1153" s="4" t="s">
        <v>172</v>
      </c>
      <c r="F1153" s="3">
        <v>42793</v>
      </c>
      <c r="G1153" s="3">
        <v>42804</v>
      </c>
      <c r="H1153">
        <v>1173</v>
      </c>
    </row>
    <row r="1154" spans="1:8">
      <c r="A1154" s="4" t="s">
        <v>1361</v>
      </c>
      <c r="B1154" s="4" t="s">
        <v>230</v>
      </c>
      <c r="C1154" s="4" t="s">
        <v>9011</v>
      </c>
      <c r="D1154" s="4" t="s">
        <v>82</v>
      </c>
      <c r="E1154" s="4" t="s">
        <v>172</v>
      </c>
      <c r="F1154" s="3">
        <v>42793</v>
      </c>
      <c r="G1154" s="3">
        <v>42905</v>
      </c>
      <c r="H1154">
        <v>3893</v>
      </c>
    </row>
    <row r="1155" spans="1:8">
      <c r="A1155" s="4" t="s">
        <v>1362</v>
      </c>
      <c r="B1155" s="4" t="s">
        <v>230</v>
      </c>
      <c r="C1155" s="4" t="s">
        <v>9011</v>
      </c>
      <c r="D1155" s="4" t="s">
        <v>56</v>
      </c>
      <c r="E1155" s="4" t="s">
        <v>172</v>
      </c>
      <c r="F1155" s="3">
        <v>42793</v>
      </c>
      <c r="G1155" s="3">
        <v>42809</v>
      </c>
      <c r="H1155">
        <v>4678</v>
      </c>
    </row>
    <row r="1156" spans="1:8">
      <c r="A1156" s="4" t="s">
        <v>1363</v>
      </c>
      <c r="B1156" s="4" t="s">
        <v>256</v>
      </c>
      <c r="C1156" s="4" t="s">
        <v>179</v>
      </c>
      <c r="D1156" s="4" t="s">
        <v>29</v>
      </c>
      <c r="E1156" s="4" t="s">
        <v>172</v>
      </c>
      <c r="F1156" s="3">
        <v>42793</v>
      </c>
      <c r="G1156" s="3">
        <v>42887</v>
      </c>
      <c r="H1156">
        <v>530</v>
      </c>
    </row>
    <row r="1157" spans="1:8">
      <c r="A1157" s="4" t="s">
        <v>1364</v>
      </c>
      <c r="B1157" s="4" t="s">
        <v>187</v>
      </c>
      <c r="C1157" s="4" t="s">
        <v>177</v>
      </c>
      <c r="D1157" s="4" t="s">
        <v>115</v>
      </c>
      <c r="E1157" s="4" t="s">
        <v>197</v>
      </c>
      <c r="F1157" s="3">
        <v>42793</v>
      </c>
      <c r="G1157" s="3">
        <v>42808</v>
      </c>
      <c r="H1157">
        <v>0</v>
      </c>
    </row>
    <row r="1158" spans="1:8">
      <c r="A1158" s="4" t="s">
        <v>1365</v>
      </c>
      <c r="B1158" s="4" t="s">
        <v>187</v>
      </c>
      <c r="C1158" s="4" t="s">
        <v>265</v>
      </c>
      <c r="D1158" s="4" t="s">
        <v>71</v>
      </c>
      <c r="E1158" s="4" t="s">
        <v>172</v>
      </c>
      <c r="F1158" s="3">
        <v>42793</v>
      </c>
      <c r="G1158" s="3">
        <v>42913</v>
      </c>
      <c r="H1158">
        <v>29617</v>
      </c>
    </row>
    <row r="1159" spans="1:8">
      <c r="A1159" s="4" t="s">
        <v>1366</v>
      </c>
      <c r="B1159" s="4" t="s">
        <v>244</v>
      </c>
      <c r="C1159" s="4" t="s">
        <v>171</v>
      </c>
      <c r="D1159" s="4" t="s">
        <v>79</v>
      </c>
      <c r="E1159" s="4" t="s">
        <v>172</v>
      </c>
      <c r="F1159" s="3">
        <v>42793</v>
      </c>
      <c r="G1159" s="3">
        <v>42864</v>
      </c>
      <c r="H1159">
        <v>1028</v>
      </c>
    </row>
    <row r="1160" spans="1:8">
      <c r="A1160" s="4" t="s">
        <v>1367</v>
      </c>
      <c r="B1160" s="4" t="s">
        <v>244</v>
      </c>
      <c r="C1160" s="4" t="s">
        <v>192</v>
      </c>
      <c r="D1160" s="4" t="s">
        <v>48</v>
      </c>
      <c r="E1160" s="4" t="s">
        <v>172</v>
      </c>
      <c r="F1160" s="3">
        <v>42793</v>
      </c>
      <c r="G1160" s="3">
        <v>42914</v>
      </c>
      <c r="H1160">
        <v>2863</v>
      </c>
    </row>
    <row r="1161" spans="1:8">
      <c r="A1161" s="4" t="s">
        <v>1368</v>
      </c>
      <c r="B1161" s="4" t="s">
        <v>201</v>
      </c>
      <c r="C1161" s="4" t="s">
        <v>171</v>
      </c>
      <c r="D1161" s="4" t="s">
        <v>24</v>
      </c>
      <c r="E1161" s="4" t="s">
        <v>193</v>
      </c>
      <c r="F1161" s="3">
        <v>42793</v>
      </c>
      <c r="G1161" s="3"/>
    </row>
    <row r="1162" spans="1:8">
      <c r="A1162" s="4" t="s">
        <v>1369</v>
      </c>
      <c r="B1162" s="4" t="s">
        <v>170</v>
      </c>
      <c r="C1162" s="4" t="s">
        <v>192</v>
      </c>
      <c r="D1162" s="4" t="s">
        <v>41</v>
      </c>
      <c r="E1162" s="4" t="s">
        <v>172</v>
      </c>
      <c r="F1162" s="3">
        <v>42793</v>
      </c>
      <c r="G1162" s="3">
        <v>42914</v>
      </c>
      <c r="H1162">
        <v>4109</v>
      </c>
    </row>
    <row r="1163" spans="1:8">
      <c r="A1163" s="4" t="s">
        <v>1370</v>
      </c>
      <c r="B1163" s="4" t="s">
        <v>189</v>
      </c>
      <c r="C1163" s="4" t="s">
        <v>179</v>
      </c>
      <c r="D1163" s="4" t="s">
        <v>27</v>
      </c>
      <c r="E1163" s="4" t="s">
        <v>197</v>
      </c>
      <c r="F1163" s="3">
        <v>42793</v>
      </c>
      <c r="G1163" s="3">
        <v>42863</v>
      </c>
      <c r="H1163">
        <v>0</v>
      </c>
    </row>
    <row r="1164" spans="1:8">
      <c r="A1164" s="4" t="s">
        <v>1371</v>
      </c>
      <c r="B1164" s="4" t="s">
        <v>232</v>
      </c>
      <c r="C1164" s="4" t="s">
        <v>171</v>
      </c>
      <c r="D1164" s="4" t="s">
        <v>82</v>
      </c>
      <c r="E1164" s="4" t="s">
        <v>172</v>
      </c>
      <c r="F1164" s="3">
        <v>42793</v>
      </c>
      <c r="G1164" s="3">
        <v>42807</v>
      </c>
      <c r="H1164">
        <v>1106</v>
      </c>
    </row>
    <row r="1165" spans="1:8">
      <c r="A1165" s="4" t="s">
        <v>1372</v>
      </c>
      <c r="B1165" s="4" t="s">
        <v>205</v>
      </c>
      <c r="C1165" s="4" t="s">
        <v>177</v>
      </c>
      <c r="D1165" s="4" t="s">
        <v>24</v>
      </c>
      <c r="E1165" s="4" t="s">
        <v>193</v>
      </c>
      <c r="F1165" s="3">
        <v>42793</v>
      </c>
      <c r="G1165" s="3"/>
    </row>
    <row r="1166" spans="1:8">
      <c r="A1166" s="4" t="s">
        <v>1373</v>
      </c>
      <c r="B1166" s="4" t="s">
        <v>226</v>
      </c>
      <c r="C1166" s="4" t="s">
        <v>177</v>
      </c>
      <c r="D1166" s="4" t="s">
        <v>35</v>
      </c>
      <c r="E1166" s="4" t="s">
        <v>172</v>
      </c>
      <c r="F1166" s="3">
        <v>42793</v>
      </c>
      <c r="G1166" s="3">
        <v>42916</v>
      </c>
      <c r="H1166">
        <v>53</v>
      </c>
    </row>
    <row r="1167" spans="1:8">
      <c r="A1167" s="4" t="s">
        <v>1374</v>
      </c>
      <c r="B1167" s="4" t="s">
        <v>208</v>
      </c>
      <c r="C1167" s="4" t="s">
        <v>177</v>
      </c>
      <c r="D1167" s="4" t="s">
        <v>68</v>
      </c>
      <c r="E1167" s="4" t="s">
        <v>172</v>
      </c>
      <c r="F1167" s="3">
        <v>42793</v>
      </c>
      <c r="G1167" s="3">
        <v>42869</v>
      </c>
      <c r="H1167">
        <v>47</v>
      </c>
    </row>
    <row r="1168" spans="1:8">
      <c r="A1168" s="4" t="s">
        <v>1375</v>
      </c>
      <c r="B1168" s="4" t="s">
        <v>216</v>
      </c>
      <c r="C1168" s="4" t="s">
        <v>192</v>
      </c>
      <c r="D1168" s="4" t="s">
        <v>82</v>
      </c>
      <c r="E1168" s="4" t="s">
        <v>172</v>
      </c>
      <c r="F1168" s="3">
        <v>42793</v>
      </c>
      <c r="G1168" s="3">
        <v>42878</v>
      </c>
      <c r="H1168">
        <v>3749</v>
      </c>
    </row>
    <row r="1169" spans="1:8">
      <c r="A1169" s="4" t="s">
        <v>1376</v>
      </c>
      <c r="B1169" s="4" t="s">
        <v>216</v>
      </c>
      <c r="C1169" s="4" t="s">
        <v>192</v>
      </c>
      <c r="D1169" s="4" t="s">
        <v>95</v>
      </c>
      <c r="E1169" s="4" t="s">
        <v>172</v>
      </c>
      <c r="F1169" s="3">
        <v>42793</v>
      </c>
      <c r="G1169" s="3">
        <v>42882</v>
      </c>
      <c r="H1169">
        <v>4204</v>
      </c>
    </row>
    <row r="1170" spans="1:8">
      <c r="A1170" s="4" t="s">
        <v>1377</v>
      </c>
      <c r="B1170" s="4" t="s">
        <v>246</v>
      </c>
      <c r="C1170" s="4" t="s">
        <v>192</v>
      </c>
      <c r="D1170" s="4" t="s">
        <v>120</v>
      </c>
      <c r="E1170" s="4" t="s">
        <v>172</v>
      </c>
      <c r="F1170" s="3">
        <v>42794</v>
      </c>
      <c r="G1170" s="3">
        <v>42901</v>
      </c>
      <c r="H1170">
        <v>3986</v>
      </c>
    </row>
    <row r="1171" spans="1:8">
      <c r="A1171" s="4" t="s">
        <v>1378</v>
      </c>
      <c r="B1171" s="4" t="s">
        <v>210</v>
      </c>
      <c r="C1171" s="4" t="s">
        <v>9011</v>
      </c>
      <c r="D1171" s="4" t="s">
        <v>50</v>
      </c>
      <c r="E1171" s="4" t="s">
        <v>172</v>
      </c>
      <c r="F1171" s="3">
        <v>42794</v>
      </c>
      <c r="G1171" s="3">
        <v>42891</v>
      </c>
      <c r="H1171">
        <v>5105</v>
      </c>
    </row>
    <row r="1172" spans="1:8">
      <c r="A1172" s="4" t="s">
        <v>1379</v>
      </c>
      <c r="B1172" s="4" t="s">
        <v>174</v>
      </c>
      <c r="C1172" s="4" t="s">
        <v>179</v>
      </c>
      <c r="D1172" s="4" t="s">
        <v>66</v>
      </c>
      <c r="E1172" s="4" t="s">
        <v>172</v>
      </c>
      <c r="F1172" s="3">
        <v>42794</v>
      </c>
      <c r="G1172" s="3">
        <v>42908</v>
      </c>
      <c r="H1172">
        <v>516</v>
      </c>
    </row>
    <row r="1173" spans="1:8">
      <c r="A1173" s="4" t="s">
        <v>1380</v>
      </c>
      <c r="B1173" s="4" t="s">
        <v>174</v>
      </c>
      <c r="C1173" s="4" t="s">
        <v>9011</v>
      </c>
      <c r="D1173" s="4" t="s">
        <v>104</v>
      </c>
      <c r="E1173" s="4" t="s">
        <v>172</v>
      </c>
      <c r="F1173" s="3">
        <v>42794</v>
      </c>
      <c r="G1173" s="3">
        <v>42888</v>
      </c>
      <c r="H1173">
        <v>4407</v>
      </c>
    </row>
    <row r="1174" spans="1:8">
      <c r="A1174" s="4" t="s">
        <v>1381</v>
      </c>
      <c r="B1174" s="4" t="s">
        <v>263</v>
      </c>
      <c r="C1174" s="4" t="s">
        <v>192</v>
      </c>
      <c r="D1174" s="4" t="s">
        <v>126</v>
      </c>
      <c r="E1174" s="4" t="s">
        <v>172</v>
      </c>
      <c r="F1174" s="3">
        <v>42794</v>
      </c>
      <c r="G1174" s="3">
        <v>42905</v>
      </c>
      <c r="H1174">
        <v>3087</v>
      </c>
    </row>
    <row r="1175" spans="1:8">
      <c r="A1175" s="4" t="s">
        <v>1382</v>
      </c>
      <c r="B1175" s="4" t="s">
        <v>196</v>
      </c>
      <c r="C1175" s="4" t="s">
        <v>199</v>
      </c>
      <c r="D1175" s="4" t="s">
        <v>47</v>
      </c>
      <c r="E1175" s="4" t="s">
        <v>172</v>
      </c>
      <c r="F1175" s="3">
        <v>42794</v>
      </c>
      <c r="G1175" s="3">
        <v>42870</v>
      </c>
      <c r="H1175">
        <v>5331</v>
      </c>
    </row>
    <row r="1176" spans="1:8">
      <c r="A1176" s="4" t="s">
        <v>1383</v>
      </c>
      <c r="B1176" s="4" t="s">
        <v>203</v>
      </c>
      <c r="C1176" s="4" t="s">
        <v>192</v>
      </c>
      <c r="D1176" s="4" t="s">
        <v>42</v>
      </c>
      <c r="E1176" s="4" t="s">
        <v>172</v>
      </c>
      <c r="F1176" s="3">
        <v>42794</v>
      </c>
      <c r="G1176" s="3">
        <v>42860</v>
      </c>
      <c r="H1176">
        <v>4069</v>
      </c>
    </row>
    <row r="1177" spans="1:8">
      <c r="A1177" s="4" t="s">
        <v>1384</v>
      </c>
      <c r="B1177" s="4" t="s">
        <v>191</v>
      </c>
      <c r="C1177" s="4" t="s">
        <v>199</v>
      </c>
      <c r="D1177" s="4" t="s">
        <v>24</v>
      </c>
      <c r="E1177" s="4" t="s">
        <v>193</v>
      </c>
      <c r="F1177" s="3">
        <v>42794</v>
      </c>
      <c r="G1177" s="3"/>
    </row>
    <row r="1178" spans="1:8">
      <c r="A1178" s="4" t="s">
        <v>1385</v>
      </c>
      <c r="B1178" s="4" t="s">
        <v>191</v>
      </c>
      <c r="C1178" s="4" t="s">
        <v>179</v>
      </c>
      <c r="D1178" s="4" t="s">
        <v>75</v>
      </c>
      <c r="E1178" s="4" t="s">
        <v>172</v>
      </c>
      <c r="F1178" s="3">
        <v>42794</v>
      </c>
      <c r="G1178" s="3">
        <v>42915</v>
      </c>
      <c r="H1178">
        <v>463</v>
      </c>
    </row>
    <row r="1179" spans="1:8">
      <c r="A1179" s="4" t="s">
        <v>1386</v>
      </c>
      <c r="B1179" s="4" t="s">
        <v>191</v>
      </c>
      <c r="C1179" s="4" t="s">
        <v>199</v>
      </c>
      <c r="D1179" s="4" t="s">
        <v>54</v>
      </c>
      <c r="E1179" s="4" t="s">
        <v>172</v>
      </c>
      <c r="F1179" s="3">
        <v>42794</v>
      </c>
      <c r="G1179" s="3">
        <v>42881</v>
      </c>
      <c r="H1179">
        <v>5625</v>
      </c>
    </row>
    <row r="1180" spans="1:8">
      <c r="A1180" s="4" t="s">
        <v>1387</v>
      </c>
      <c r="B1180" s="4" t="s">
        <v>256</v>
      </c>
      <c r="C1180" s="4" t="s">
        <v>179</v>
      </c>
      <c r="D1180" s="4" t="s">
        <v>104</v>
      </c>
      <c r="E1180" s="4" t="s">
        <v>172</v>
      </c>
      <c r="F1180" s="3">
        <v>42794</v>
      </c>
      <c r="G1180" s="3">
        <v>42901</v>
      </c>
      <c r="H1180">
        <v>524</v>
      </c>
    </row>
    <row r="1181" spans="1:8">
      <c r="A1181" s="4" t="s">
        <v>1388</v>
      </c>
      <c r="B1181" s="4" t="s">
        <v>187</v>
      </c>
      <c r="C1181" s="4" t="s">
        <v>179</v>
      </c>
      <c r="D1181" s="4" t="s">
        <v>38</v>
      </c>
      <c r="E1181" s="4" t="s">
        <v>197</v>
      </c>
      <c r="F1181" s="3">
        <v>42794</v>
      </c>
      <c r="G1181" s="3">
        <v>42867</v>
      </c>
      <c r="H1181">
        <v>0</v>
      </c>
    </row>
    <row r="1182" spans="1:8">
      <c r="A1182" s="4" t="s">
        <v>1389</v>
      </c>
      <c r="B1182" s="4" t="s">
        <v>201</v>
      </c>
      <c r="C1182" s="4" t="s">
        <v>177</v>
      </c>
      <c r="D1182" s="4" t="s">
        <v>31</v>
      </c>
      <c r="E1182" s="4" t="s">
        <v>193</v>
      </c>
      <c r="F1182" s="3">
        <v>42794</v>
      </c>
      <c r="G1182" s="3"/>
    </row>
    <row r="1183" spans="1:8">
      <c r="A1183" s="4" t="s">
        <v>1390</v>
      </c>
      <c r="B1183" s="4" t="s">
        <v>170</v>
      </c>
      <c r="C1183" s="4" t="s">
        <v>177</v>
      </c>
      <c r="D1183" s="4" t="s">
        <v>66</v>
      </c>
      <c r="E1183" s="4" t="s">
        <v>197</v>
      </c>
      <c r="F1183" s="3">
        <v>42794</v>
      </c>
      <c r="G1183" s="3">
        <v>42883</v>
      </c>
      <c r="H1183">
        <v>0</v>
      </c>
    </row>
    <row r="1184" spans="1:8">
      <c r="A1184" s="4" t="s">
        <v>1391</v>
      </c>
      <c r="B1184" s="4" t="s">
        <v>232</v>
      </c>
      <c r="C1184" s="4" t="s">
        <v>171</v>
      </c>
      <c r="D1184" s="4" t="s">
        <v>127</v>
      </c>
      <c r="E1184" s="4" t="s">
        <v>172</v>
      </c>
      <c r="F1184" s="3">
        <v>42794</v>
      </c>
      <c r="G1184" s="3">
        <v>42887</v>
      </c>
      <c r="H1184">
        <v>1161</v>
      </c>
    </row>
    <row r="1185" spans="1:8">
      <c r="A1185" s="4" t="s">
        <v>1392</v>
      </c>
      <c r="B1185" s="4" t="s">
        <v>232</v>
      </c>
      <c r="C1185" s="4" t="s">
        <v>199</v>
      </c>
      <c r="D1185" s="4" t="s">
        <v>88</v>
      </c>
      <c r="E1185" s="4" t="s">
        <v>172</v>
      </c>
      <c r="F1185" s="3">
        <v>42794</v>
      </c>
      <c r="G1185" s="3">
        <v>42889</v>
      </c>
      <c r="H1185">
        <v>6046</v>
      </c>
    </row>
    <row r="1186" spans="1:8">
      <c r="A1186" s="4" t="s">
        <v>1393</v>
      </c>
      <c r="B1186" s="4" t="s">
        <v>208</v>
      </c>
      <c r="C1186" s="4" t="s">
        <v>177</v>
      </c>
      <c r="D1186" s="4" t="s">
        <v>51</v>
      </c>
      <c r="E1186" s="4" t="s">
        <v>172</v>
      </c>
      <c r="F1186" s="3">
        <v>42794</v>
      </c>
      <c r="G1186" s="3">
        <v>42873</v>
      </c>
      <c r="H1186">
        <v>49</v>
      </c>
    </row>
    <row r="1187" spans="1:8">
      <c r="A1187" s="4" t="s">
        <v>1394</v>
      </c>
      <c r="B1187" s="4" t="s">
        <v>183</v>
      </c>
      <c r="C1187" s="4" t="s">
        <v>177</v>
      </c>
      <c r="D1187" s="4" t="s">
        <v>43</v>
      </c>
      <c r="E1187" s="4" t="s">
        <v>172</v>
      </c>
      <c r="F1187" s="3">
        <v>42795</v>
      </c>
      <c r="G1187" s="3">
        <v>42883</v>
      </c>
      <c r="H1187">
        <v>51</v>
      </c>
    </row>
    <row r="1188" spans="1:8">
      <c r="A1188" s="4" t="s">
        <v>1395</v>
      </c>
      <c r="B1188" s="4" t="s">
        <v>183</v>
      </c>
      <c r="C1188" s="4" t="s">
        <v>192</v>
      </c>
      <c r="D1188" s="4" t="s">
        <v>76</v>
      </c>
      <c r="E1188" s="4" t="s">
        <v>172</v>
      </c>
      <c r="F1188" s="3">
        <v>42795</v>
      </c>
      <c r="G1188" s="3">
        <v>42912</v>
      </c>
      <c r="H1188">
        <v>3415</v>
      </c>
    </row>
    <row r="1189" spans="1:8">
      <c r="A1189" s="4" t="s">
        <v>1396</v>
      </c>
      <c r="B1189" s="4" t="s">
        <v>261</v>
      </c>
      <c r="C1189" s="4" t="s">
        <v>177</v>
      </c>
      <c r="D1189" s="4" t="s">
        <v>83</v>
      </c>
      <c r="E1189" s="4" t="s">
        <v>193</v>
      </c>
      <c r="F1189" s="3">
        <v>42795</v>
      </c>
      <c r="G1189" s="3"/>
    </row>
    <row r="1190" spans="1:8">
      <c r="A1190" s="4" t="s">
        <v>1397</v>
      </c>
      <c r="B1190" s="4" t="s">
        <v>261</v>
      </c>
      <c r="C1190" s="4" t="s">
        <v>171</v>
      </c>
      <c r="D1190" s="4" t="s">
        <v>82</v>
      </c>
      <c r="E1190" s="4" t="s">
        <v>172</v>
      </c>
      <c r="F1190" s="3">
        <v>42795</v>
      </c>
      <c r="G1190" s="3">
        <v>42804</v>
      </c>
      <c r="H1190">
        <v>1053</v>
      </c>
    </row>
    <row r="1191" spans="1:8">
      <c r="A1191" s="4" t="s">
        <v>1398</v>
      </c>
      <c r="B1191" s="4" t="s">
        <v>246</v>
      </c>
      <c r="C1191" s="4" t="s">
        <v>171</v>
      </c>
      <c r="D1191" s="4" t="s">
        <v>25</v>
      </c>
      <c r="E1191" s="4" t="s">
        <v>197</v>
      </c>
      <c r="F1191" s="3">
        <v>42795</v>
      </c>
      <c r="G1191" s="3">
        <v>42880</v>
      </c>
      <c r="H1191">
        <v>0</v>
      </c>
    </row>
    <row r="1192" spans="1:8">
      <c r="A1192" s="4" t="s">
        <v>1399</v>
      </c>
      <c r="B1192" s="4" t="s">
        <v>246</v>
      </c>
      <c r="C1192" s="4" t="s">
        <v>9011</v>
      </c>
      <c r="D1192" s="4" t="s">
        <v>50</v>
      </c>
      <c r="E1192" s="4" t="s">
        <v>172</v>
      </c>
      <c r="F1192" s="3">
        <v>42795</v>
      </c>
      <c r="G1192" s="3">
        <v>42809</v>
      </c>
      <c r="H1192">
        <v>5068</v>
      </c>
    </row>
    <row r="1193" spans="1:8">
      <c r="A1193" s="4" t="s">
        <v>1400</v>
      </c>
      <c r="B1193" s="4" t="s">
        <v>246</v>
      </c>
      <c r="C1193" s="4" t="s">
        <v>9011</v>
      </c>
      <c r="D1193" s="4" t="s">
        <v>40</v>
      </c>
      <c r="E1193" s="4" t="s">
        <v>172</v>
      </c>
      <c r="F1193" s="3">
        <v>42795</v>
      </c>
      <c r="G1193" s="3">
        <v>42916</v>
      </c>
      <c r="H1193">
        <v>4256</v>
      </c>
    </row>
    <row r="1194" spans="1:8">
      <c r="A1194" s="4" t="s">
        <v>1401</v>
      </c>
      <c r="B1194" s="4" t="s">
        <v>279</v>
      </c>
      <c r="C1194" s="4" t="s">
        <v>9011</v>
      </c>
      <c r="D1194" s="4" t="s">
        <v>24</v>
      </c>
      <c r="E1194" s="4" t="s">
        <v>193</v>
      </c>
      <c r="F1194" s="3">
        <v>42795</v>
      </c>
      <c r="G1194" s="3"/>
    </row>
    <row r="1195" spans="1:8">
      <c r="A1195" s="4" t="s">
        <v>1402</v>
      </c>
      <c r="B1195" s="4" t="s">
        <v>174</v>
      </c>
      <c r="C1195" s="4" t="s">
        <v>192</v>
      </c>
      <c r="D1195" s="4" t="s">
        <v>119</v>
      </c>
      <c r="E1195" s="4" t="s">
        <v>197</v>
      </c>
      <c r="F1195" s="3">
        <v>42795</v>
      </c>
      <c r="G1195" s="3">
        <v>42863</v>
      </c>
      <c r="H1195">
        <v>0</v>
      </c>
    </row>
    <row r="1196" spans="1:8">
      <c r="A1196" s="4" t="s">
        <v>1403</v>
      </c>
      <c r="B1196" s="4" t="s">
        <v>174</v>
      </c>
      <c r="C1196" s="4" t="s">
        <v>179</v>
      </c>
      <c r="D1196" s="4" t="s">
        <v>66</v>
      </c>
      <c r="E1196" s="4" t="s">
        <v>172</v>
      </c>
      <c r="F1196" s="3">
        <v>42795</v>
      </c>
      <c r="G1196" s="3">
        <v>42806</v>
      </c>
      <c r="H1196">
        <v>657</v>
      </c>
    </row>
    <row r="1197" spans="1:8">
      <c r="A1197" s="4" t="s">
        <v>1404</v>
      </c>
      <c r="B1197" s="4" t="s">
        <v>174</v>
      </c>
      <c r="C1197" s="4" t="s">
        <v>177</v>
      </c>
      <c r="D1197" s="4" t="s">
        <v>109</v>
      </c>
      <c r="E1197" s="4" t="s">
        <v>172</v>
      </c>
      <c r="F1197" s="3">
        <v>42795</v>
      </c>
      <c r="G1197" s="3">
        <v>42802</v>
      </c>
      <c r="H1197">
        <v>60</v>
      </c>
    </row>
    <row r="1198" spans="1:8">
      <c r="A1198" s="4" t="s">
        <v>1405</v>
      </c>
      <c r="B1198" s="4" t="s">
        <v>263</v>
      </c>
      <c r="C1198" s="4" t="s">
        <v>179</v>
      </c>
      <c r="D1198" s="4" t="s">
        <v>96</v>
      </c>
      <c r="E1198" s="4" t="s">
        <v>197</v>
      </c>
      <c r="F1198" s="3">
        <v>42795</v>
      </c>
      <c r="G1198" s="3">
        <v>42884</v>
      </c>
      <c r="H1198">
        <v>0</v>
      </c>
    </row>
    <row r="1199" spans="1:8">
      <c r="A1199" s="4" t="s">
        <v>1406</v>
      </c>
      <c r="B1199" s="4" t="s">
        <v>212</v>
      </c>
      <c r="C1199" s="4" t="s">
        <v>199</v>
      </c>
      <c r="D1199" s="4" t="s">
        <v>76</v>
      </c>
      <c r="E1199" s="4" t="s">
        <v>197</v>
      </c>
      <c r="F1199" s="3">
        <v>42795</v>
      </c>
      <c r="G1199" s="3">
        <v>42865</v>
      </c>
      <c r="H1199">
        <v>0</v>
      </c>
    </row>
    <row r="1200" spans="1:8">
      <c r="A1200" s="4" t="s">
        <v>1407</v>
      </c>
      <c r="B1200" s="4" t="s">
        <v>237</v>
      </c>
      <c r="C1200" s="4" t="s">
        <v>179</v>
      </c>
      <c r="D1200" s="4" t="s">
        <v>107</v>
      </c>
      <c r="E1200" s="4" t="s">
        <v>197</v>
      </c>
      <c r="F1200" s="3">
        <v>42795</v>
      </c>
      <c r="G1200" s="3">
        <v>42860</v>
      </c>
      <c r="H1200">
        <v>0</v>
      </c>
    </row>
    <row r="1201" spans="1:8">
      <c r="A1201" s="4" t="s">
        <v>1408</v>
      </c>
      <c r="B1201" s="4" t="s">
        <v>237</v>
      </c>
      <c r="C1201" s="4" t="s">
        <v>179</v>
      </c>
      <c r="D1201" s="4" t="s">
        <v>99</v>
      </c>
      <c r="E1201" s="4" t="s">
        <v>172</v>
      </c>
      <c r="F1201" s="3">
        <v>42795</v>
      </c>
      <c r="G1201" s="3">
        <v>42856</v>
      </c>
      <c r="H1201">
        <v>629</v>
      </c>
    </row>
    <row r="1202" spans="1:8">
      <c r="A1202" s="4" t="s">
        <v>1409</v>
      </c>
      <c r="B1202" s="4" t="s">
        <v>196</v>
      </c>
      <c r="C1202" s="4" t="s">
        <v>192</v>
      </c>
      <c r="D1202" s="4" t="s">
        <v>76</v>
      </c>
      <c r="E1202" s="4" t="s">
        <v>197</v>
      </c>
      <c r="F1202" s="3">
        <v>42795</v>
      </c>
      <c r="G1202" s="3">
        <v>42878</v>
      </c>
      <c r="H1202">
        <v>0</v>
      </c>
    </row>
    <row r="1203" spans="1:8">
      <c r="A1203" s="4" t="s">
        <v>1410</v>
      </c>
      <c r="B1203" s="4" t="s">
        <v>196</v>
      </c>
      <c r="C1203" s="4" t="s">
        <v>192</v>
      </c>
      <c r="D1203" s="4" t="s">
        <v>119</v>
      </c>
      <c r="E1203" s="4" t="s">
        <v>172</v>
      </c>
      <c r="F1203" s="3">
        <v>42795</v>
      </c>
      <c r="G1203" s="3">
        <v>42888</v>
      </c>
      <c r="H1203">
        <v>4082</v>
      </c>
    </row>
    <row r="1204" spans="1:8">
      <c r="A1204" s="4" t="s">
        <v>1411</v>
      </c>
      <c r="B1204" s="4" t="s">
        <v>256</v>
      </c>
      <c r="C1204" s="4" t="s">
        <v>171</v>
      </c>
      <c r="D1204" s="4" t="s">
        <v>104</v>
      </c>
      <c r="E1204" s="4" t="s">
        <v>172</v>
      </c>
      <c r="F1204" s="3">
        <v>42795</v>
      </c>
      <c r="G1204" s="3">
        <v>42886</v>
      </c>
      <c r="H1204">
        <v>1044</v>
      </c>
    </row>
    <row r="1205" spans="1:8">
      <c r="A1205" s="4" t="s">
        <v>1412</v>
      </c>
      <c r="B1205" s="4" t="s">
        <v>244</v>
      </c>
      <c r="C1205" s="4" t="s">
        <v>192</v>
      </c>
      <c r="D1205" s="4" t="s">
        <v>47</v>
      </c>
      <c r="E1205" s="4" t="s">
        <v>197</v>
      </c>
      <c r="F1205" s="3">
        <v>42795</v>
      </c>
      <c r="G1205" s="3">
        <v>42897</v>
      </c>
      <c r="H1205">
        <v>0</v>
      </c>
    </row>
    <row r="1206" spans="1:8">
      <c r="A1206" s="4" t="s">
        <v>1413</v>
      </c>
      <c r="B1206" s="4" t="s">
        <v>201</v>
      </c>
      <c r="C1206" s="4" t="s">
        <v>171</v>
      </c>
      <c r="D1206" s="4" t="s">
        <v>102</v>
      </c>
      <c r="E1206" s="4" t="s">
        <v>172</v>
      </c>
      <c r="F1206" s="3">
        <v>42795</v>
      </c>
      <c r="G1206" s="3">
        <v>42815</v>
      </c>
      <c r="H1206">
        <v>1025</v>
      </c>
    </row>
    <row r="1207" spans="1:8">
      <c r="A1207" s="4" t="s">
        <v>1414</v>
      </c>
      <c r="B1207" s="4" t="s">
        <v>170</v>
      </c>
      <c r="C1207" s="4" t="s">
        <v>179</v>
      </c>
      <c r="D1207" s="4" t="s">
        <v>111</v>
      </c>
      <c r="E1207" s="4" t="s">
        <v>172</v>
      </c>
      <c r="F1207" s="3">
        <v>42795</v>
      </c>
      <c r="G1207" s="3">
        <v>42903</v>
      </c>
      <c r="H1207">
        <v>465</v>
      </c>
    </row>
    <row r="1208" spans="1:8">
      <c r="A1208" s="4" t="s">
        <v>1415</v>
      </c>
      <c r="B1208" s="4" t="s">
        <v>170</v>
      </c>
      <c r="C1208" s="4" t="s">
        <v>177</v>
      </c>
      <c r="D1208" s="4" t="s">
        <v>85</v>
      </c>
      <c r="E1208" s="4" t="s">
        <v>172</v>
      </c>
      <c r="F1208" s="3">
        <v>42795</v>
      </c>
      <c r="G1208" s="3">
        <v>42900</v>
      </c>
      <c r="H1208">
        <v>50</v>
      </c>
    </row>
    <row r="1209" spans="1:8">
      <c r="A1209" s="4" t="s">
        <v>1416</v>
      </c>
      <c r="B1209" s="4" t="s">
        <v>232</v>
      </c>
      <c r="C1209" s="4" t="s">
        <v>199</v>
      </c>
      <c r="D1209" s="4" t="s">
        <v>121</v>
      </c>
      <c r="E1209" s="4" t="s">
        <v>172</v>
      </c>
      <c r="F1209" s="3">
        <v>42795</v>
      </c>
      <c r="G1209" s="3">
        <v>42803</v>
      </c>
      <c r="H1209">
        <v>5548</v>
      </c>
    </row>
    <row r="1210" spans="1:8">
      <c r="A1210" s="4" t="s">
        <v>1417</v>
      </c>
      <c r="B1210" s="4" t="s">
        <v>232</v>
      </c>
      <c r="C1210" s="4" t="s">
        <v>192</v>
      </c>
      <c r="D1210" s="4" t="s">
        <v>82</v>
      </c>
      <c r="E1210" s="4" t="s">
        <v>172</v>
      </c>
      <c r="F1210" s="3">
        <v>42795</v>
      </c>
      <c r="G1210" s="3">
        <v>42889</v>
      </c>
      <c r="H1210">
        <v>3558</v>
      </c>
    </row>
    <row r="1211" spans="1:8">
      <c r="A1211" s="4" t="s">
        <v>1418</v>
      </c>
      <c r="B1211" s="4" t="s">
        <v>205</v>
      </c>
      <c r="C1211" s="4" t="s">
        <v>192</v>
      </c>
      <c r="D1211" s="4" t="s">
        <v>108</v>
      </c>
      <c r="E1211" s="4" t="s">
        <v>172</v>
      </c>
      <c r="F1211" s="3">
        <v>42795</v>
      </c>
      <c r="G1211" s="3">
        <v>42801</v>
      </c>
      <c r="H1211">
        <v>3959</v>
      </c>
    </row>
    <row r="1212" spans="1:8">
      <c r="A1212" s="4" t="s">
        <v>1419</v>
      </c>
      <c r="B1212" s="4" t="s">
        <v>208</v>
      </c>
      <c r="C1212" s="4" t="s">
        <v>177</v>
      </c>
      <c r="D1212" s="4" t="s">
        <v>103</v>
      </c>
      <c r="E1212" s="4" t="s">
        <v>172</v>
      </c>
      <c r="F1212" s="3">
        <v>42795</v>
      </c>
      <c r="G1212" s="3">
        <v>42811</v>
      </c>
      <c r="H1212">
        <v>49</v>
      </c>
    </row>
    <row r="1213" spans="1:8">
      <c r="A1213" s="4" t="s">
        <v>1420</v>
      </c>
      <c r="B1213" s="4" t="s">
        <v>208</v>
      </c>
      <c r="C1213" s="4" t="s">
        <v>177</v>
      </c>
      <c r="D1213" s="4" t="s">
        <v>92</v>
      </c>
      <c r="E1213" s="4" t="s">
        <v>172</v>
      </c>
      <c r="F1213" s="3">
        <v>42795</v>
      </c>
      <c r="G1213" s="3">
        <v>42902</v>
      </c>
      <c r="H1213">
        <v>50</v>
      </c>
    </row>
    <row r="1214" spans="1:8">
      <c r="A1214" s="4" t="s">
        <v>1421</v>
      </c>
      <c r="B1214" s="4" t="s">
        <v>185</v>
      </c>
      <c r="C1214" s="4" t="s">
        <v>179</v>
      </c>
      <c r="D1214" s="4" t="s">
        <v>122</v>
      </c>
      <c r="E1214" s="4" t="s">
        <v>172</v>
      </c>
      <c r="F1214" s="3">
        <v>42795</v>
      </c>
      <c r="G1214" s="3">
        <v>42802</v>
      </c>
      <c r="H1214">
        <v>523</v>
      </c>
    </row>
    <row r="1215" spans="1:8">
      <c r="A1215" s="4" t="s">
        <v>1422</v>
      </c>
      <c r="B1215" s="4" t="s">
        <v>185</v>
      </c>
      <c r="C1215" s="4" t="s">
        <v>171</v>
      </c>
      <c r="D1215" s="4" t="s">
        <v>129</v>
      </c>
      <c r="E1215" s="4" t="s">
        <v>172</v>
      </c>
      <c r="F1215" s="3">
        <v>42795</v>
      </c>
      <c r="G1215" s="3">
        <v>42887</v>
      </c>
      <c r="H1215">
        <v>1086</v>
      </c>
    </row>
    <row r="1216" spans="1:8">
      <c r="A1216" s="4" t="s">
        <v>1423</v>
      </c>
      <c r="B1216" s="4" t="s">
        <v>185</v>
      </c>
      <c r="C1216" s="4" t="s">
        <v>9011</v>
      </c>
      <c r="D1216" s="4" t="s">
        <v>71</v>
      </c>
      <c r="E1216" s="4" t="s">
        <v>172</v>
      </c>
      <c r="F1216" s="3">
        <v>42795</v>
      </c>
      <c r="G1216" s="3">
        <v>42803</v>
      </c>
      <c r="H1216">
        <v>4445</v>
      </c>
    </row>
    <row r="1217" spans="1:8">
      <c r="A1217" s="4" t="s">
        <v>1424</v>
      </c>
      <c r="B1217" s="4" t="s">
        <v>216</v>
      </c>
      <c r="C1217" s="4" t="s">
        <v>179</v>
      </c>
      <c r="D1217" s="4" t="s">
        <v>122</v>
      </c>
      <c r="E1217" s="4" t="s">
        <v>193</v>
      </c>
      <c r="F1217" s="3">
        <v>42795</v>
      </c>
      <c r="G1217" s="3"/>
    </row>
    <row r="1218" spans="1:8">
      <c r="A1218" s="4" t="s">
        <v>1425</v>
      </c>
      <c r="B1218" s="4" t="s">
        <v>216</v>
      </c>
      <c r="C1218" s="4" t="s">
        <v>9011</v>
      </c>
      <c r="D1218" s="4" t="s">
        <v>120</v>
      </c>
      <c r="E1218" s="4" t="s">
        <v>172</v>
      </c>
      <c r="F1218" s="3">
        <v>42795</v>
      </c>
      <c r="G1218" s="3">
        <v>42910</v>
      </c>
      <c r="H1218">
        <v>4756</v>
      </c>
    </row>
    <row r="1219" spans="1:8">
      <c r="A1219" s="4" t="s">
        <v>1426</v>
      </c>
      <c r="B1219" s="4" t="s">
        <v>216</v>
      </c>
      <c r="C1219" s="4" t="s">
        <v>177</v>
      </c>
      <c r="D1219" s="4" t="s">
        <v>65</v>
      </c>
      <c r="E1219" s="4" t="s">
        <v>172</v>
      </c>
      <c r="F1219" s="3">
        <v>42795</v>
      </c>
      <c r="G1219" s="3">
        <v>42905</v>
      </c>
      <c r="H1219">
        <v>67</v>
      </c>
    </row>
    <row r="1220" spans="1:8">
      <c r="A1220" s="4" t="s">
        <v>1427</v>
      </c>
      <c r="B1220" s="4" t="s">
        <v>235</v>
      </c>
      <c r="C1220" s="4" t="s">
        <v>192</v>
      </c>
      <c r="D1220" s="4" t="s">
        <v>80</v>
      </c>
      <c r="E1220" s="4" t="s">
        <v>172</v>
      </c>
      <c r="F1220" s="3">
        <v>42795</v>
      </c>
      <c r="G1220" s="3">
        <v>42895</v>
      </c>
      <c r="H1220">
        <v>3783</v>
      </c>
    </row>
    <row r="1221" spans="1:8">
      <c r="A1221" s="4" t="s">
        <v>1428</v>
      </c>
      <c r="B1221" s="4" t="s">
        <v>181</v>
      </c>
      <c r="C1221" s="4" t="s">
        <v>9011</v>
      </c>
      <c r="D1221" s="4" t="s">
        <v>24</v>
      </c>
      <c r="E1221" s="4" t="s">
        <v>193</v>
      </c>
      <c r="F1221" s="3">
        <v>42795</v>
      </c>
      <c r="G1221" s="3"/>
    </row>
    <row r="1222" spans="1:8">
      <c r="A1222" s="4" t="s">
        <v>1429</v>
      </c>
      <c r="B1222" s="4" t="s">
        <v>181</v>
      </c>
      <c r="C1222" s="4" t="s">
        <v>179</v>
      </c>
      <c r="D1222" s="4" t="s">
        <v>49</v>
      </c>
      <c r="E1222" s="4" t="s">
        <v>197</v>
      </c>
      <c r="F1222" s="3">
        <v>42795</v>
      </c>
      <c r="G1222" s="3">
        <v>42886</v>
      </c>
      <c r="H1222">
        <v>0</v>
      </c>
    </row>
    <row r="1223" spans="1:8">
      <c r="A1223" s="4" t="s">
        <v>1430</v>
      </c>
      <c r="B1223" s="4" t="s">
        <v>181</v>
      </c>
      <c r="C1223" s="4" t="s">
        <v>199</v>
      </c>
      <c r="D1223" s="4" t="s">
        <v>102</v>
      </c>
      <c r="E1223" s="4" t="s">
        <v>197</v>
      </c>
      <c r="F1223" s="3">
        <v>42795</v>
      </c>
      <c r="G1223" s="3">
        <v>42913</v>
      </c>
      <c r="H1223">
        <v>0</v>
      </c>
    </row>
    <row r="1224" spans="1:8">
      <c r="A1224" s="4" t="s">
        <v>1431</v>
      </c>
      <c r="B1224" s="4" t="s">
        <v>183</v>
      </c>
      <c r="C1224" s="4" t="s">
        <v>192</v>
      </c>
      <c r="D1224" s="4" t="s">
        <v>51</v>
      </c>
      <c r="E1224" s="4" t="s">
        <v>197</v>
      </c>
      <c r="F1224" s="3">
        <v>42796</v>
      </c>
      <c r="G1224" s="3">
        <v>42886</v>
      </c>
      <c r="H1224">
        <v>0</v>
      </c>
    </row>
    <row r="1225" spans="1:8">
      <c r="A1225" s="4" t="s">
        <v>1432</v>
      </c>
      <c r="B1225" s="4" t="s">
        <v>183</v>
      </c>
      <c r="C1225" s="4" t="s">
        <v>179</v>
      </c>
      <c r="D1225" s="4" t="s">
        <v>43</v>
      </c>
      <c r="E1225" s="4" t="s">
        <v>172</v>
      </c>
      <c r="F1225" s="3">
        <v>42796</v>
      </c>
      <c r="G1225" s="3">
        <v>42806</v>
      </c>
      <c r="H1225">
        <v>522</v>
      </c>
    </row>
    <row r="1226" spans="1:8">
      <c r="A1226" s="4" t="s">
        <v>1433</v>
      </c>
      <c r="B1226" s="4" t="s">
        <v>261</v>
      </c>
      <c r="C1226" s="4" t="s">
        <v>171</v>
      </c>
      <c r="D1226" s="4" t="s">
        <v>83</v>
      </c>
      <c r="E1226" s="4" t="s">
        <v>172</v>
      </c>
      <c r="F1226" s="3">
        <v>42796</v>
      </c>
      <c r="G1226" s="3">
        <v>42812</v>
      </c>
      <c r="H1226">
        <v>1001</v>
      </c>
    </row>
    <row r="1227" spans="1:8">
      <c r="A1227" s="4" t="s">
        <v>1434</v>
      </c>
      <c r="B1227" s="4" t="s">
        <v>304</v>
      </c>
      <c r="C1227" s="4" t="s">
        <v>199</v>
      </c>
      <c r="D1227" s="4" t="s">
        <v>27</v>
      </c>
      <c r="E1227" s="4" t="s">
        <v>172</v>
      </c>
      <c r="F1227" s="3">
        <v>42796</v>
      </c>
      <c r="G1227" s="3">
        <v>42880</v>
      </c>
      <c r="H1227">
        <v>5728</v>
      </c>
    </row>
    <row r="1228" spans="1:8">
      <c r="A1228" s="4" t="s">
        <v>1435</v>
      </c>
      <c r="B1228" s="4" t="s">
        <v>174</v>
      </c>
      <c r="C1228" s="4" t="s">
        <v>199</v>
      </c>
      <c r="D1228" s="4" t="s">
        <v>41</v>
      </c>
      <c r="E1228" s="4" t="s">
        <v>172</v>
      </c>
      <c r="F1228" s="3">
        <v>42796</v>
      </c>
      <c r="G1228" s="3">
        <v>42905</v>
      </c>
      <c r="H1228">
        <v>4856</v>
      </c>
    </row>
    <row r="1229" spans="1:8">
      <c r="A1229" s="4" t="s">
        <v>1436</v>
      </c>
      <c r="B1229" s="4" t="s">
        <v>174</v>
      </c>
      <c r="C1229" s="4" t="s">
        <v>9011</v>
      </c>
      <c r="D1229" s="4" t="s">
        <v>37</v>
      </c>
      <c r="E1229" s="4" t="s">
        <v>172</v>
      </c>
      <c r="F1229" s="3">
        <v>42796</v>
      </c>
      <c r="G1229" s="3">
        <v>42881</v>
      </c>
      <c r="H1229">
        <v>5570</v>
      </c>
    </row>
    <row r="1230" spans="1:8">
      <c r="A1230" s="4" t="s">
        <v>1437</v>
      </c>
      <c r="B1230" s="4" t="s">
        <v>174</v>
      </c>
      <c r="C1230" s="4" t="s">
        <v>192</v>
      </c>
      <c r="D1230" s="4" t="s">
        <v>43</v>
      </c>
      <c r="E1230" s="4" t="s">
        <v>172</v>
      </c>
      <c r="F1230" s="3">
        <v>42796</v>
      </c>
      <c r="G1230" s="3">
        <v>42881</v>
      </c>
      <c r="H1230">
        <v>3647</v>
      </c>
    </row>
    <row r="1231" spans="1:8">
      <c r="A1231" s="4" t="s">
        <v>1438</v>
      </c>
      <c r="B1231" s="4" t="s">
        <v>263</v>
      </c>
      <c r="C1231" s="4" t="s">
        <v>179</v>
      </c>
      <c r="D1231" s="4" t="s">
        <v>88</v>
      </c>
      <c r="E1231" s="4" t="s">
        <v>172</v>
      </c>
      <c r="F1231" s="3">
        <v>42796</v>
      </c>
      <c r="G1231" s="3">
        <v>42897</v>
      </c>
      <c r="H1231">
        <v>487</v>
      </c>
    </row>
    <row r="1232" spans="1:8">
      <c r="A1232" s="4" t="s">
        <v>1439</v>
      </c>
      <c r="B1232" s="4" t="s">
        <v>263</v>
      </c>
      <c r="C1232" s="4" t="s">
        <v>171</v>
      </c>
      <c r="D1232" s="4" t="s">
        <v>50</v>
      </c>
      <c r="E1232" s="4" t="s">
        <v>172</v>
      </c>
      <c r="F1232" s="3">
        <v>42796</v>
      </c>
      <c r="G1232" s="3">
        <v>42898</v>
      </c>
      <c r="H1232">
        <v>1166</v>
      </c>
    </row>
    <row r="1233" spans="1:8">
      <c r="A1233" s="4" t="s">
        <v>1440</v>
      </c>
      <c r="B1233" s="4" t="s">
        <v>212</v>
      </c>
      <c r="C1233" s="4" t="s">
        <v>192</v>
      </c>
      <c r="D1233" s="4" t="s">
        <v>24</v>
      </c>
      <c r="E1233" s="4" t="s">
        <v>193</v>
      </c>
      <c r="F1233" s="3">
        <v>42796</v>
      </c>
      <c r="G1233" s="3"/>
    </row>
    <row r="1234" spans="1:8">
      <c r="A1234" s="4" t="s">
        <v>1441</v>
      </c>
      <c r="B1234" s="4" t="s">
        <v>343</v>
      </c>
      <c r="C1234" s="4" t="s">
        <v>179</v>
      </c>
      <c r="D1234" s="4" t="s">
        <v>106</v>
      </c>
      <c r="E1234" s="4" t="s">
        <v>172</v>
      </c>
      <c r="F1234" s="3">
        <v>42796</v>
      </c>
      <c r="G1234" s="3">
        <v>42892</v>
      </c>
      <c r="H1234">
        <v>595</v>
      </c>
    </row>
    <row r="1235" spans="1:8">
      <c r="A1235" s="4" t="s">
        <v>1442</v>
      </c>
      <c r="B1235" s="4" t="s">
        <v>219</v>
      </c>
      <c r="C1235" s="4" t="s">
        <v>177</v>
      </c>
      <c r="D1235" s="4" t="s">
        <v>42</v>
      </c>
      <c r="E1235" s="4" t="s">
        <v>172</v>
      </c>
      <c r="F1235" s="3">
        <v>42796</v>
      </c>
      <c r="G1235" s="3">
        <v>42890</v>
      </c>
      <c r="H1235">
        <v>49</v>
      </c>
    </row>
    <row r="1236" spans="1:8">
      <c r="A1236" s="4" t="s">
        <v>1443</v>
      </c>
      <c r="B1236" s="4" t="s">
        <v>230</v>
      </c>
      <c r="C1236" s="4" t="s">
        <v>179</v>
      </c>
      <c r="D1236" s="4" t="s">
        <v>122</v>
      </c>
      <c r="E1236" s="4" t="s">
        <v>172</v>
      </c>
      <c r="F1236" s="3">
        <v>42796</v>
      </c>
      <c r="G1236" s="3">
        <v>42813</v>
      </c>
      <c r="H1236">
        <v>599</v>
      </c>
    </row>
    <row r="1237" spans="1:8">
      <c r="A1237" s="4" t="s">
        <v>1444</v>
      </c>
      <c r="B1237" s="4" t="s">
        <v>230</v>
      </c>
      <c r="C1237" s="4" t="s">
        <v>9011</v>
      </c>
      <c r="D1237" s="4" t="s">
        <v>82</v>
      </c>
      <c r="E1237" s="4" t="s">
        <v>172</v>
      </c>
      <c r="F1237" s="3">
        <v>42796</v>
      </c>
      <c r="G1237" s="3">
        <v>42870</v>
      </c>
      <c r="H1237">
        <v>4506</v>
      </c>
    </row>
    <row r="1238" spans="1:8">
      <c r="A1238" s="4" t="s">
        <v>1445</v>
      </c>
      <c r="B1238" s="4" t="s">
        <v>230</v>
      </c>
      <c r="C1238" s="4" t="s">
        <v>9011</v>
      </c>
      <c r="D1238" s="4" t="s">
        <v>115</v>
      </c>
      <c r="E1238" s="4" t="s">
        <v>172</v>
      </c>
      <c r="F1238" s="3">
        <v>42796</v>
      </c>
      <c r="G1238" s="3">
        <v>42861</v>
      </c>
      <c r="H1238">
        <v>4512</v>
      </c>
    </row>
    <row r="1239" spans="1:8">
      <c r="A1239" s="4" t="s">
        <v>1446</v>
      </c>
      <c r="B1239" s="4" t="s">
        <v>256</v>
      </c>
      <c r="C1239" s="4" t="s">
        <v>179</v>
      </c>
      <c r="D1239" s="4" t="s">
        <v>70</v>
      </c>
      <c r="E1239" s="4" t="s">
        <v>197</v>
      </c>
      <c r="F1239" s="3">
        <v>42796</v>
      </c>
      <c r="G1239" s="3">
        <v>42856</v>
      </c>
      <c r="H1239">
        <v>0</v>
      </c>
    </row>
    <row r="1240" spans="1:8">
      <c r="A1240" s="4" t="s">
        <v>1447</v>
      </c>
      <c r="B1240" s="4" t="s">
        <v>201</v>
      </c>
      <c r="C1240" s="4" t="s">
        <v>171</v>
      </c>
      <c r="D1240" s="4" t="s">
        <v>90</v>
      </c>
      <c r="E1240" s="4" t="s">
        <v>172</v>
      </c>
      <c r="F1240" s="3">
        <v>42796</v>
      </c>
      <c r="G1240" s="3">
        <v>42861</v>
      </c>
      <c r="H1240">
        <v>1102</v>
      </c>
    </row>
    <row r="1241" spans="1:8">
      <c r="A1241" s="4" t="s">
        <v>1448</v>
      </c>
      <c r="B1241" s="4" t="s">
        <v>205</v>
      </c>
      <c r="C1241" s="4" t="s">
        <v>179</v>
      </c>
      <c r="D1241" s="4" t="s">
        <v>24</v>
      </c>
      <c r="E1241" s="4" t="s">
        <v>193</v>
      </c>
      <c r="F1241" s="3">
        <v>42796</v>
      </c>
      <c r="G1241" s="3"/>
    </row>
    <row r="1242" spans="1:8">
      <c r="A1242" s="4" t="s">
        <v>1449</v>
      </c>
      <c r="B1242" s="4" t="s">
        <v>205</v>
      </c>
      <c r="C1242" s="4" t="s">
        <v>179</v>
      </c>
      <c r="D1242" s="4" t="s">
        <v>102</v>
      </c>
      <c r="E1242" s="4" t="s">
        <v>197</v>
      </c>
      <c r="F1242" s="3">
        <v>42796</v>
      </c>
      <c r="G1242" s="3">
        <v>42896</v>
      </c>
      <c r="H1242">
        <v>0</v>
      </c>
    </row>
    <row r="1243" spans="1:8">
      <c r="A1243" s="4" t="s">
        <v>1450</v>
      </c>
      <c r="B1243" s="4" t="s">
        <v>208</v>
      </c>
      <c r="C1243" s="4" t="s">
        <v>177</v>
      </c>
      <c r="D1243" s="4" t="s">
        <v>42</v>
      </c>
      <c r="E1243" s="4" t="s">
        <v>172</v>
      </c>
      <c r="F1243" s="3">
        <v>42796</v>
      </c>
      <c r="G1243" s="3">
        <v>42867</v>
      </c>
      <c r="H1243">
        <v>54</v>
      </c>
    </row>
    <row r="1244" spans="1:8">
      <c r="A1244" s="4" t="s">
        <v>1451</v>
      </c>
      <c r="B1244" s="4" t="s">
        <v>208</v>
      </c>
      <c r="C1244" s="4" t="s">
        <v>177</v>
      </c>
      <c r="D1244" s="4" t="s">
        <v>76</v>
      </c>
      <c r="E1244" s="4" t="s">
        <v>172</v>
      </c>
      <c r="F1244" s="3">
        <v>42796</v>
      </c>
      <c r="G1244" s="3">
        <v>42811</v>
      </c>
      <c r="H1244">
        <v>62</v>
      </c>
    </row>
    <row r="1245" spans="1:8">
      <c r="A1245" s="4" t="s">
        <v>1452</v>
      </c>
      <c r="B1245" s="4" t="s">
        <v>185</v>
      </c>
      <c r="C1245" s="4" t="s">
        <v>179</v>
      </c>
      <c r="D1245" s="4" t="s">
        <v>102</v>
      </c>
      <c r="E1245" s="4" t="s">
        <v>193</v>
      </c>
      <c r="F1245" s="3">
        <v>42796</v>
      </c>
      <c r="G1245" s="3"/>
    </row>
    <row r="1246" spans="1:8">
      <c r="A1246" s="4" t="s">
        <v>1453</v>
      </c>
      <c r="B1246" s="4" t="s">
        <v>185</v>
      </c>
      <c r="C1246" s="4" t="s">
        <v>179</v>
      </c>
      <c r="D1246" s="4" t="s">
        <v>24</v>
      </c>
      <c r="E1246" s="4" t="s">
        <v>193</v>
      </c>
      <c r="F1246" s="3">
        <v>42796</v>
      </c>
      <c r="G1246" s="3"/>
    </row>
    <row r="1247" spans="1:8">
      <c r="A1247" s="4" t="s">
        <v>1454</v>
      </c>
      <c r="B1247" s="4" t="s">
        <v>185</v>
      </c>
      <c r="C1247" s="4" t="s">
        <v>177</v>
      </c>
      <c r="D1247" s="4" t="s">
        <v>24</v>
      </c>
      <c r="E1247" s="4" t="s">
        <v>193</v>
      </c>
      <c r="F1247" s="3">
        <v>42796</v>
      </c>
      <c r="G1247" s="3"/>
    </row>
    <row r="1248" spans="1:8">
      <c r="A1248" s="4" t="s">
        <v>1455</v>
      </c>
      <c r="B1248" s="4" t="s">
        <v>216</v>
      </c>
      <c r="C1248" s="4" t="s">
        <v>177</v>
      </c>
      <c r="D1248" s="4" t="s">
        <v>117</v>
      </c>
      <c r="E1248" s="4" t="s">
        <v>172</v>
      </c>
      <c r="F1248" s="3">
        <v>42796</v>
      </c>
      <c r="G1248" s="3">
        <v>42803</v>
      </c>
      <c r="H1248">
        <v>61</v>
      </c>
    </row>
    <row r="1249" spans="1:8">
      <c r="A1249" s="4" t="s">
        <v>1456</v>
      </c>
      <c r="B1249" s="4" t="s">
        <v>181</v>
      </c>
      <c r="C1249" s="4" t="s">
        <v>179</v>
      </c>
      <c r="D1249" s="4" t="s">
        <v>24</v>
      </c>
      <c r="E1249" s="4" t="s">
        <v>193</v>
      </c>
      <c r="F1249" s="3">
        <v>42796</v>
      </c>
      <c r="G1249" s="3"/>
    </row>
    <row r="1250" spans="1:8">
      <c r="A1250" s="4" t="s">
        <v>1457</v>
      </c>
      <c r="B1250" s="4" t="s">
        <v>181</v>
      </c>
      <c r="C1250" s="4" t="s">
        <v>9011</v>
      </c>
      <c r="D1250" s="4" t="s">
        <v>108</v>
      </c>
      <c r="E1250" s="4" t="s">
        <v>197</v>
      </c>
      <c r="F1250" s="3">
        <v>42796</v>
      </c>
      <c r="G1250" s="3">
        <v>42878</v>
      </c>
      <c r="H1250">
        <v>0</v>
      </c>
    </row>
    <row r="1251" spans="1:8">
      <c r="A1251" s="4" t="s">
        <v>1458</v>
      </c>
      <c r="B1251" s="4" t="s">
        <v>181</v>
      </c>
      <c r="C1251" s="4" t="s">
        <v>9011</v>
      </c>
      <c r="D1251" s="4" t="s">
        <v>86</v>
      </c>
      <c r="E1251" s="4" t="s">
        <v>172</v>
      </c>
      <c r="F1251" s="3">
        <v>42796</v>
      </c>
      <c r="G1251" s="3">
        <v>42810</v>
      </c>
      <c r="H1251">
        <v>4277</v>
      </c>
    </row>
    <row r="1252" spans="1:8">
      <c r="A1252" s="4" t="s">
        <v>1459</v>
      </c>
      <c r="B1252" s="4" t="s">
        <v>183</v>
      </c>
      <c r="C1252" s="4" t="s">
        <v>177</v>
      </c>
      <c r="D1252" s="4" t="s">
        <v>68</v>
      </c>
      <c r="E1252" s="4" t="s">
        <v>172</v>
      </c>
      <c r="F1252" s="3">
        <v>42797</v>
      </c>
      <c r="G1252" s="3">
        <v>42878</v>
      </c>
      <c r="H1252">
        <v>46</v>
      </c>
    </row>
    <row r="1253" spans="1:8">
      <c r="A1253" s="4" t="s">
        <v>1460</v>
      </c>
      <c r="B1253" s="4" t="s">
        <v>183</v>
      </c>
      <c r="C1253" s="4" t="s">
        <v>177</v>
      </c>
      <c r="D1253" s="4" t="s">
        <v>104</v>
      </c>
      <c r="E1253" s="4" t="s">
        <v>172</v>
      </c>
      <c r="F1253" s="3">
        <v>42797</v>
      </c>
      <c r="G1253" s="3">
        <v>42908</v>
      </c>
      <c r="H1253">
        <v>54</v>
      </c>
    </row>
    <row r="1254" spans="1:8">
      <c r="A1254" s="4" t="s">
        <v>1461</v>
      </c>
      <c r="B1254" s="4" t="s">
        <v>261</v>
      </c>
      <c r="C1254" s="4" t="s">
        <v>199</v>
      </c>
      <c r="D1254" s="4" t="s">
        <v>50</v>
      </c>
      <c r="E1254" s="4" t="s">
        <v>172</v>
      </c>
      <c r="F1254" s="3">
        <v>42797</v>
      </c>
      <c r="G1254" s="3">
        <v>42894</v>
      </c>
      <c r="H1254">
        <v>6173</v>
      </c>
    </row>
    <row r="1255" spans="1:8">
      <c r="A1255" s="4" t="s">
        <v>1462</v>
      </c>
      <c r="B1255" s="4" t="s">
        <v>246</v>
      </c>
      <c r="C1255" s="4" t="s">
        <v>9011</v>
      </c>
      <c r="D1255" s="4" t="s">
        <v>68</v>
      </c>
      <c r="E1255" s="4" t="s">
        <v>193</v>
      </c>
      <c r="F1255" s="3">
        <v>42797</v>
      </c>
      <c r="G1255" s="3"/>
    </row>
    <row r="1256" spans="1:8">
      <c r="A1256" s="4" t="s">
        <v>1463</v>
      </c>
      <c r="B1256" s="4" t="s">
        <v>246</v>
      </c>
      <c r="C1256" s="4" t="s">
        <v>192</v>
      </c>
      <c r="D1256" s="4" t="s">
        <v>63</v>
      </c>
      <c r="E1256" s="4" t="s">
        <v>197</v>
      </c>
      <c r="F1256" s="3">
        <v>42797</v>
      </c>
      <c r="G1256" s="3">
        <v>42815</v>
      </c>
      <c r="H1256">
        <v>0</v>
      </c>
    </row>
    <row r="1257" spans="1:8">
      <c r="A1257" s="4" t="s">
        <v>1464</v>
      </c>
      <c r="B1257" s="4" t="s">
        <v>210</v>
      </c>
      <c r="C1257" s="4" t="s">
        <v>9011</v>
      </c>
      <c r="D1257" s="4" t="s">
        <v>113</v>
      </c>
      <c r="E1257" s="4" t="s">
        <v>197</v>
      </c>
      <c r="F1257" s="3">
        <v>42797</v>
      </c>
      <c r="G1257" s="3">
        <v>42897</v>
      </c>
      <c r="H1257">
        <v>0</v>
      </c>
    </row>
    <row r="1258" spans="1:8">
      <c r="A1258" s="4" t="s">
        <v>1465</v>
      </c>
      <c r="B1258" s="4" t="s">
        <v>174</v>
      </c>
      <c r="C1258" s="4" t="s">
        <v>9011</v>
      </c>
      <c r="D1258" s="4" t="s">
        <v>118</v>
      </c>
      <c r="E1258" s="4" t="s">
        <v>197</v>
      </c>
      <c r="F1258" s="3">
        <v>42797</v>
      </c>
      <c r="G1258" s="3">
        <v>42871</v>
      </c>
      <c r="H1258">
        <v>0</v>
      </c>
    </row>
    <row r="1259" spans="1:8">
      <c r="A1259" s="4" t="s">
        <v>1466</v>
      </c>
      <c r="B1259" s="4" t="s">
        <v>174</v>
      </c>
      <c r="C1259" s="4" t="s">
        <v>171</v>
      </c>
      <c r="D1259" s="4" t="s">
        <v>85</v>
      </c>
      <c r="E1259" s="4" t="s">
        <v>172</v>
      </c>
      <c r="F1259" s="3">
        <v>42797</v>
      </c>
      <c r="G1259" s="3">
        <v>42883</v>
      </c>
      <c r="H1259">
        <v>1149</v>
      </c>
    </row>
    <row r="1260" spans="1:8">
      <c r="A1260" s="4" t="s">
        <v>1467</v>
      </c>
      <c r="B1260" s="4" t="s">
        <v>237</v>
      </c>
      <c r="C1260" s="4" t="s">
        <v>179</v>
      </c>
      <c r="D1260" s="4" t="s">
        <v>107</v>
      </c>
      <c r="E1260" s="4" t="s">
        <v>197</v>
      </c>
      <c r="F1260" s="3">
        <v>42797</v>
      </c>
      <c r="G1260" s="3">
        <v>42859</v>
      </c>
      <c r="H1260">
        <v>0</v>
      </c>
    </row>
    <row r="1261" spans="1:8">
      <c r="A1261" s="4" t="s">
        <v>1468</v>
      </c>
      <c r="B1261" s="4" t="s">
        <v>343</v>
      </c>
      <c r="C1261" s="4" t="s">
        <v>171</v>
      </c>
      <c r="D1261" s="4" t="s">
        <v>51</v>
      </c>
      <c r="E1261" s="4" t="s">
        <v>197</v>
      </c>
      <c r="F1261" s="3">
        <v>42797</v>
      </c>
      <c r="G1261" s="3">
        <v>42810</v>
      </c>
      <c r="H1261">
        <v>0</v>
      </c>
    </row>
    <row r="1262" spans="1:8">
      <c r="A1262" s="4" t="s">
        <v>1469</v>
      </c>
      <c r="B1262" s="4" t="s">
        <v>230</v>
      </c>
      <c r="C1262" s="4" t="s">
        <v>9011</v>
      </c>
      <c r="D1262" s="4" t="s">
        <v>24</v>
      </c>
      <c r="E1262" s="4" t="s">
        <v>193</v>
      </c>
      <c r="F1262" s="3">
        <v>42797</v>
      </c>
      <c r="G1262" s="3"/>
    </row>
    <row r="1263" spans="1:8">
      <c r="A1263" s="4" t="s">
        <v>1470</v>
      </c>
      <c r="B1263" s="4" t="s">
        <v>230</v>
      </c>
      <c r="C1263" s="4" t="s">
        <v>179</v>
      </c>
      <c r="D1263" s="4" t="s">
        <v>71</v>
      </c>
      <c r="E1263" s="4" t="s">
        <v>172</v>
      </c>
      <c r="F1263" s="3">
        <v>42797</v>
      </c>
      <c r="G1263" s="3">
        <v>42877</v>
      </c>
      <c r="H1263">
        <v>568</v>
      </c>
    </row>
    <row r="1264" spans="1:8">
      <c r="A1264" s="4" t="s">
        <v>1471</v>
      </c>
      <c r="B1264" s="4" t="s">
        <v>230</v>
      </c>
      <c r="C1264" s="4" t="s">
        <v>179</v>
      </c>
      <c r="D1264" s="4" t="s">
        <v>81</v>
      </c>
      <c r="E1264" s="4" t="s">
        <v>172</v>
      </c>
      <c r="F1264" s="3">
        <v>42797</v>
      </c>
      <c r="G1264" s="3">
        <v>42885</v>
      </c>
      <c r="H1264">
        <v>567</v>
      </c>
    </row>
    <row r="1265" spans="1:8">
      <c r="A1265" s="4" t="s">
        <v>1472</v>
      </c>
      <c r="B1265" s="4" t="s">
        <v>256</v>
      </c>
      <c r="C1265" s="4" t="s">
        <v>179</v>
      </c>
      <c r="D1265" s="4" t="s">
        <v>66</v>
      </c>
      <c r="E1265" s="4" t="s">
        <v>172</v>
      </c>
      <c r="F1265" s="3">
        <v>42797</v>
      </c>
      <c r="G1265" s="3">
        <v>42803</v>
      </c>
      <c r="H1265">
        <v>542</v>
      </c>
    </row>
    <row r="1266" spans="1:8">
      <c r="A1266" s="4" t="s">
        <v>1473</v>
      </c>
      <c r="B1266" s="4" t="s">
        <v>244</v>
      </c>
      <c r="C1266" s="4" t="s">
        <v>179</v>
      </c>
      <c r="D1266" s="4" t="s">
        <v>43</v>
      </c>
      <c r="E1266" s="4" t="s">
        <v>197</v>
      </c>
      <c r="F1266" s="3">
        <v>42797</v>
      </c>
      <c r="G1266" s="3">
        <v>42883</v>
      </c>
      <c r="H1266">
        <v>0</v>
      </c>
    </row>
    <row r="1267" spans="1:8">
      <c r="A1267" s="4" t="s">
        <v>1474</v>
      </c>
      <c r="B1267" s="4" t="s">
        <v>244</v>
      </c>
      <c r="C1267" s="4" t="s">
        <v>171</v>
      </c>
      <c r="D1267" s="4" t="s">
        <v>61</v>
      </c>
      <c r="E1267" s="4" t="s">
        <v>172</v>
      </c>
      <c r="F1267" s="3">
        <v>42797</v>
      </c>
      <c r="G1267" s="3">
        <v>42810</v>
      </c>
      <c r="H1267">
        <v>1062</v>
      </c>
    </row>
    <row r="1268" spans="1:8">
      <c r="A1268" s="4" t="s">
        <v>1475</v>
      </c>
      <c r="B1268" s="4" t="s">
        <v>201</v>
      </c>
      <c r="C1268" s="4" t="s">
        <v>171</v>
      </c>
      <c r="D1268" s="4" t="s">
        <v>53</v>
      </c>
      <c r="E1268" s="4" t="s">
        <v>172</v>
      </c>
      <c r="F1268" s="3">
        <v>42797</v>
      </c>
      <c r="G1268" s="3">
        <v>42807</v>
      </c>
      <c r="H1268">
        <v>1057</v>
      </c>
    </row>
    <row r="1269" spans="1:8">
      <c r="A1269" s="4" t="s">
        <v>1476</v>
      </c>
      <c r="B1269" s="4" t="s">
        <v>170</v>
      </c>
      <c r="C1269" s="4" t="s">
        <v>171</v>
      </c>
      <c r="D1269" s="4" t="s">
        <v>68</v>
      </c>
      <c r="E1269" s="4" t="s">
        <v>172</v>
      </c>
      <c r="F1269" s="3">
        <v>42797</v>
      </c>
      <c r="G1269" s="3">
        <v>42887</v>
      </c>
      <c r="H1269">
        <v>1020</v>
      </c>
    </row>
    <row r="1270" spans="1:8">
      <c r="A1270" s="4" t="s">
        <v>1477</v>
      </c>
      <c r="B1270" s="4" t="s">
        <v>185</v>
      </c>
      <c r="C1270" s="4" t="s">
        <v>177</v>
      </c>
      <c r="D1270" s="4" t="s">
        <v>24</v>
      </c>
      <c r="E1270" s="4" t="s">
        <v>193</v>
      </c>
      <c r="F1270" s="3">
        <v>42797</v>
      </c>
      <c r="G1270" s="3"/>
    </row>
    <row r="1271" spans="1:8">
      <c r="A1271" s="4" t="s">
        <v>1478</v>
      </c>
      <c r="B1271" s="4" t="s">
        <v>235</v>
      </c>
      <c r="C1271" s="4" t="s">
        <v>199</v>
      </c>
      <c r="D1271" s="4" t="s">
        <v>24</v>
      </c>
      <c r="E1271" s="4" t="s">
        <v>193</v>
      </c>
      <c r="F1271" s="3">
        <v>42797</v>
      </c>
      <c r="G1271" s="3"/>
    </row>
    <row r="1272" spans="1:8">
      <c r="A1272" s="4" t="s">
        <v>1479</v>
      </c>
      <c r="B1272" s="4" t="s">
        <v>181</v>
      </c>
      <c r="C1272" s="4" t="s">
        <v>179</v>
      </c>
      <c r="D1272" s="4" t="s">
        <v>24</v>
      </c>
      <c r="E1272" s="4" t="s">
        <v>193</v>
      </c>
      <c r="F1272" s="3">
        <v>42797</v>
      </c>
      <c r="G1272" s="3"/>
    </row>
    <row r="1273" spans="1:8">
      <c r="A1273" s="4" t="s">
        <v>1480</v>
      </c>
      <c r="B1273" s="4" t="s">
        <v>181</v>
      </c>
      <c r="C1273" s="4" t="s">
        <v>179</v>
      </c>
      <c r="D1273" s="4" t="s">
        <v>72</v>
      </c>
      <c r="E1273" s="4" t="s">
        <v>172</v>
      </c>
      <c r="F1273" s="3">
        <v>42797</v>
      </c>
      <c r="G1273" s="3">
        <v>42866</v>
      </c>
      <c r="H1273">
        <v>535</v>
      </c>
    </row>
    <row r="1274" spans="1:8">
      <c r="A1274" s="4" t="s">
        <v>1481</v>
      </c>
      <c r="B1274" s="4" t="s">
        <v>183</v>
      </c>
      <c r="C1274" s="4" t="s">
        <v>179</v>
      </c>
      <c r="D1274" s="4" t="s">
        <v>41</v>
      </c>
      <c r="E1274" s="4" t="s">
        <v>172</v>
      </c>
      <c r="F1274" s="3">
        <v>42798</v>
      </c>
      <c r="G1274" s="3">
        <v>42899</v>
      </c>
      <c r="H1274">
        <v>522</v>
      </c>
    </row>
    <row r="1275" spans="1:8">
      <c r="A1275" s="4" t="s">
        <v>1482</v>
      </c>
      <c r="B1275" s="4" t="s">
        <v>183</v>
      </c>
      <c r="C1275" s="4" t="s">
        <v>179</v>
      </c>
      <c r="D1275" s="4" t="s">
        <v>100</v>
      </c>
      <c r="E1275" s="4" t="s">
        <v>172</v>
      </c>
      <c r="F1275" s="3">
        <v>42798</v>
      </c>
      <c r="G1275" s="3">
        <v>42869</v>
      </c>
      <c r="H1275">
        <v>544</v>
      </c>
    </row>
    <row r="1276" spans="1:8">
      <c r="A1276" s="4" t="s">
        <v>1483</v>
      </c>
      <c r="B1276" s="4" t="s">
        <v>183</v>
      </c>
      <c r="C1276" s="4" t="s">
        <v>192</v>
      </c>
      <c r="D1276" s="4" t="s">
        <v>66</v>
      </c>
      <c r="E1276" s="4" t="s">
        <v>172</v>
      </c>
      <c r="F1276" s="3">
        <v>42798</v>
      </c>
      <c r="G1276" s="3">
        <v>42893</v>
      </c>
      <c r="H1276">
        <v>3081</v>
      </c>
    </row>
    <row r="1277" spans="1:8">
      <c r="A1277" s="4" t="s">
        <v>1484</v>
      </c>
      <c r="B1277" s="4" t="s">
        <v>246</v>
      </c>
      <c r="C1277" s="4" t="s">
        <v>192</v>
      </c>
      <c r="D1277" s="4" t="s">
        <v>24</v>
      </c>
      <c r="E1277" s="4" t="s">
        <v>193</v>
      </c>
      <c r="F1277" s="3">
        <v>42798</v>
      </c>
      <c r="G1277" s="3"/>
    </row>
    <row r="1278" spans="1:8">
      <c r="A1278" s="4" t="s">
        <v>1485</v>
      </c>
      <c r="B1278" s="4" t="s">
        <v>304</v>
      </c>
      <c r="C1278" s="4" t="s">
        <v>177</v>
      </c>
      <c r="D1278" s="4" t="s">
        <v>45</v>
      </c>
      <c r="E1278" s="4" t="s">
        <v>172</v>
      </c>
      <c r="F1278" s="3">
        <v>42798</v>
      </c>
      <c r="G1278" s="3">
        <v>42873</v>
      </c>
      <c r="H1278">
        <v>51</v>
      </c>
    </row>
    <row r="1279" spans="1:8">
      <c r="A1279" s="4" t="s">
        <v>1486</v>
      </c>
      <c r="B1279" s="4" t="s">
        <v>279</v>
      </c>
      <c r="C1279" s="4" t="s">
        <v>171</v>
      </c>
      <c r="D1279" s="4" t="s">
        <v>127</v>
      </c>
      <c r="E1279" s="4" t="s">
        <v>197</v>
      </c>
      <c r="F1279" s="3">
        <v>42798</v>
      </c>
      <c r="G1279" s="3">
        <v>42864</v>
      </c>
      <c r="H1279">
        <v>0</v>
      </c>
    </row>
    <row r="1280" spans="1:8">
      <c r="A1280" s="4" t="s">
        <v>1487</v>
      </c>
      <c r="B1280" s="4" t="s">
        <v>210</v>
      </c>
      <c r="C1280" s="4" t="s">
        <v>179</v>
      </c>
      <c r="D1280" s="4" t="s">
        <v>24</v>
      </c>
      <c r="E1280" s="4" t="s">
        <v>193</v>
      </c>
      <c r="F1280" s="3">
        <v>42798</v>
      </c>
      <c r="G1280" s="3"/>
    </row>
    <row r="1281" spans="1:8">
      <c r="A1281" s="4" t="s">
        <v>1488</v>
      </c>
      <c r="B1281" s="4" t="s">
        <v>210</v>
      </c>
      <c r="C1281" s="4" t="s">
        <v>171</v>
      </c>
      <c r="D1281" s="4" t="s">
        <v>21</v>
      </c>
      <c r="E1281" s="4" t="s">
        <v>197</v>
      </c>
      <c r="F1281" s="3">
        <v>42798</v>
      </c>
      <c r="G1281" s="3">
        <v>42861</v>
      </c>
      <c r="H1281">
        <v>0</v>
      </c>
    </row>
    <row r="1282" spans="1:8">
      <c r="A1282" s="4" t="s">
        <v>1489</v>
      </c>
      <c r="B1282" s="4" t="s">
        <v>174</v>
      </c>
      <c r="C1282" s="4" t="s">
        <v>171</v>
      </c>
      <c r="D1282" s="4" t="s">
        <v>111</v>
      </c>
      <c r="E1282" s="4" t="s">
        <v>172</v>
      </c>
      <c r="F1282" s="3">
        <v>42798</v>
      </c>
      <c r="G1282" s="3">
        <v>42814</v>
      </c>
      <c r="H1282">
        <v>1076</v>
      </c>
    </row>
    <row r="1283" spans="1:8">
      <c r="A1283" s="4" t="s">
        <v>1490</v>
      </c>
      <c r="B1283" s="4" t="s">
        <v>191</v>
      </c>
      <c r="C1283" s="4" t="s">
        <v>192</v>
      </c>
      <c r="D1283" s="4" t="s">
        <v>124</v>
      </c>
      <c r="E1283" s="4" t="s">
        <v>172</v>
      </c>
      <c r="F1283" s="3">
        <v>42798</v>
      </c>
      <c r="G1283" s="3">
        <v>42864</v>
      </c>
      <c r="H1283">
        <v>3685</v>
      </c>
    </row>
    <row r="1284" spans="1:8">
      <c r="A1284" s="4" t="s">
        <v>1491</v>
      </c>
      <c r="B1284" s="4" t="s">
        <v>343</v>
      </c>
      <c r="C1284" s="4" t="s">
        <v>171</v>
      </c>
      <c r="D1284" s="4" t="s">
        <v>76</v>
      </c>
      <c r="E1284" s="4" t="s">
        <v>197</v>
      </c>
      <c r="F1284" s="3">
        <v>42798</v>
      </c>
      <c r="G1284" s="3">
        <v>42868</v>
      </c>
      <c r="H1284">
        <v>0</v>
      </c>
    </row>
    <row r="1285" spans="1:8">
      <c r="A1285" s="4" t="s">
        <v>1492</v>
      </c>
      <c r="B1285" s="4" t="s">
        <v>219</v>
      </c>
      <c r="C1285" s="4" t="s">
        <v>9011</v>
      </c>
      <c r="D1285" s="4" t="s">
        <v>62</v>
      </c>
      <c r="E1285" s="4" t="s">
        <v>172</v>
      </c>
      <c r="F1285" s="3">
        <v>42798</v>
      </c>
      <c r="G1285" s="3">
        <v>42873</v>
      </c>
      <c r="H1285">
        <v>3997</v>
      </c>
    </row>
    <row r="1286" spans="1:8">
      <c r="A1286" s="4" t="s">
        <v>1493</v>
      </c>
      <c r="B1286" s="4" t="s">
        <v>219</v>
      </c>
      <c r="C1286" s="4" t="s">
        <v>177</v>
      </c>
      <c r="D1286" s="4" t="s">
        <v>124</v>
      </c>
      <c r="E1286" s="4" t="s">
        <v>172</v>
      </c>
      <c r="F1286" s="3">
        <v>42798</v>
      </c>
      <c r="G1286" s="3">
        <v>42812</v>
      </c>
      <c r="H1286">
        <v>51</v>
      </c>
    </row>
    <row r="1287" spans="1:8">
      <c r="A1287" s="4" t="s">
        <v>1494</v>
      </c>
      <c r="B1287" s="4" t="s">
        <v>219</v>
      </c>
      <c r="C1287" s="4" t="s">
        <v>192</v>
      </c>
      <c r="D1287" s="4" t="s">
        <v>115</v>
      </c>
      <c r="E1287" s="4" t="s">
        <v>172</v>
      </c>
      <c r="F1287" s="3">
        <v>42798</v>
      </c>
      <c r="G1287" s="3">
        <v>42815</v>
      </c>
      <c r="H1287">
        <v>3164</v>
      </c>
    </row>
    <row r="1288" spans="1:8">
      <c r="A1288" s="4" t="s">
        <v>1495</v>
      </c>
      <c r="B1288" s="4" t="s">
        <v>256</v>
      </c>
      <c r="C1288" s="4" t="s">
        <v>179</v>
      </c>
      <c r="D1288" s="4" t="s">
        <v>61</v>
      </c>
      <c r="E1288" s="4" t="s">
        <v>172</v>
      </c>
      <c r="F1288" s="3">
        <v>42798</v>
      </c>
      <c r="G1288" s="3">
        <v>42908</v>
      </c>
      <c r="H1288">
        <v>496</v>
      </c>
    </row>
    <row r="1289" spans="1:8">
      <c r="A1289" s="4" t="s">
        <v>1496</v>
      </c>
      <c r="B1289" s="4" t="s">
        <v>187</v>
      </c>
      <c r="C1289" s="4" t="s">
        <v>192</v>
      </c>
      <c r="D1289" s="4" t="s">
        <v>54</v>
      </c>
      <c r="E1289" s="4" t="s">
        <v>197</v>
      </c>
      <c r="F1289" s="3">
        <v>42798</v>
      </c>
      <c r="G1289" s="3">
        <v>42868</v>
      </c>
      <c r="H1289">
        <v>0</v>
      </c>
    </row>
    <row r="1290" spans="1:8">
      <c r="A1290" s="4" t="s">
        <v>1497</v>
      </c>
      <c r="B1290" s="4" t="s">
        <v>244</v>
      </c>
      <c r="C1290" s="4" t="s">
        <v>179</v>
      </c>
      <c r="D1290" s="4" t="s">
        <v>109</v>
      </c>
      <c r="E1290" s="4" t="s">
        <v>172</v>
      </c>
      <c r="F1290" s="3">
        <v>42798</v>
      </c>
      <c r="G1290" s="3">
        <v>42820</v>
      </c>
      <c r="H1290">
        <v>579</v>
      </c>
    </row>
    <row r="1291" spans="1:8">
      <c r="A1291" s="4" t="s">
        <v>1498</v>
      </c>
      <c r="B1291" s="4" t="s">
        <v>201</v>
      </c>
      <c r="C1291" s="4" t="s">
        <v>179</v>
      </c>
      <c r="D1291" s="4" t="s">
        <v>122</v>
      </c>
      <c r="E1291" s="4" t="s">
        <v>197</v>
      </c>
      <c r="F1291" s="3">
        <v>42798</v>
      </c>
      <c r="G1291" s="3">
        <v>42875</v>
      </c>
      <c r="H1291">
        <v>0</v>
      </c>
    </row>
    <row r="1292" spans="1:8">
      <c r="A1292" s="4" t="s">
        <v>1499</v>
      </c>
      <c r="B1292" s="4" t="s">
        <v>189</v>
      </c>
      <c r="C1292" s="4" t="s">
        <v>9011</v>
      </c>
      <c r="D1292" s="4" t="s">
        <v>29</v>
      </c>
      <c r="E1292" s="4" t="s">
        <v>197</v>
      </c>
      <c r="F1292" s="3">
        <v>42798</v>
      </c>
      <c r="G1292" s="3">
        <v>42857</v>
      </c>
      <c r="H1292">
        <v>0</v>
      </c>
    </row>
    <row r="1293" spans="1:8">
      <c r="A1293" s="4" t="s">
        <v>1500</v>
      </c>
      <c r="B1293" s="4" t="s">
        <v>189</v>
      </c>
      <c r="C1293" s="4" t="s">
        <v>9011</v>
      </c>
      <c r="D1293" s="4" t="s">
        <v>119</v>
      </c>
      <c r="E1293" s="4" t="s">
        <v>197</v>
      </c>
      <c r="F1293" s="3">
        <v>42798</v>
      </c>
      <c r="G1293" s="3">
        <v>42882</v>
      </c>
      <c r="H1293">
        <v>0</v>
      </c>
    </row>
    <row r="1294" spans="1:8">
      <c r="A1294" s="4" t="s">
        <v>1501</v>
      </c>
      <c r="B1294" s="4" t="s">
        <v>232</v>
      </c>
      <c r="C1294" s="4" t="s">
        <v>179</v>
      </c>
      <c r="D1294" s="4" t="s">
        <v>82</v>
      </c>
      <c r="E1294" s="4" t="s">
        <v>172</v>
      </c>
      <c r="F1294" s="3">
        <v>42798</v>
      </c>
      <c r="G1294" s="3">
        <v>42913</v>
      </c>
      <c r="H1294">
        <v>521</v>
      </c>
    </row>
    <row r="1295" spans="1:8">
      <c r="A1295" s="4" t="s">
        <v>1502</v>
      </c>
      <c r="B1295" s="4" t="s">
        <v>232</v>
      </c>
      <c r="C1295" s="4" t="s">
        <v>192</v>
      </c>
      <c r="D1295" s="4" t="s">
        <v>65</v>
      </c>
      <c r="E1295" s="4" t="s">
        <v>172</v>
      </c>
      <c r="F1295" s="3">
        <v>42798</v>
      </c>
      <c r="G1295" s="3">
        <v>42801</v>
      </c>
      <c r="H1295">
        <v>3889</v>
      </c>
    </row>
    <row r="1296" spans="1:8">
      <c r="A1296" s="4" t="s">
        <v>1503</v>
      </c>
      <c r="B1296" s="4" t="s">
        <v>226</v>
      </c>
      <c r="C1296" s="4" t="s">
        <v>192</v>
      </c>
      <c r="D1296" s="4" t="s">
        <v>99</v>
      </c>
      <c r="E1296" s="4" t="s">
        <v>172</v>
      </c>
      <c r="F1296" s="3">
        <v>42798</v>
      </c>
      <c r="G1296" s="3">
        <v>42806</v>
      </c>
      <c r="H1296">
        <v>3340</v>
      </c>
    </row>
    <row r="1297" spans="1:8">
      <c r="A1297" s="4" t="s">
        <v>1504</v>
      </c>
      <c r="B1297" s="4" t="s">
        <v>208</v>
      </c>
      <c r="C1297" s="4" t="s">
        <v>177</v>
      </c>
      <c r="D1297" s="4" t="s">
        <v>57</v>
      </c>
      <c r="E1297" s="4" t="s">
        <v>197</v>
      </c>
      <c r="F1297" s="3">
        <v>42798</v>
      </c>
      <c r="G1297" s="3">
        <v>42814</v>
      </c>
      <c r="H1297">
        <v>0</v>
      </c>
    </row>
    <row r="1298" spans="1:8">
      <c r="A1298" s="4" t="s">
        <v>1505</v>
      </c>
      <c r="B1298" s="4" t="s">
        <v>185</v>
      </c>
      <c r="C1298" s="4" t="s">
        <v>9011</v>
      </c>
      <c r="D1298" s="4" t="s">
        <v>38</v>
      </c>
      <c r="E1298" s="4" t="s">
        <v>197</v>
      </c>
      <c r="F1298" s="3">
        <v>42798</v>
      </c>
      <c r="G1298" s="3">
        <v>42866</v>
      </c>
      <c r="H1298">
        <v>0</v>
      </c>
    </row>
    <row r="1299" spans="1:8">
      <c r="A1299" s="4" t="s">
        <v>1506</v>
      </c>
      <c r="B1299" s="4" t="s">
        <v>181</v>
      </c>
      <c r="C1299" s="4" t="s">
        <v>9011</v>
      </c>
      <c r="D1299" s="4" t="s">
        <v>21</v>
      </c>
      <c r="E1299" s="4" t="s">
        <v>193</v>
      </c>
      <c r="F1299" s="3">
        <v>42798</v>
      </c>
      <c r="G1299" s="3"/>
    </row>
    <row r="1300" spans="1:8">
      <c r="A1300" s="4" t="s">
        <v>1507</v>
      </c>
      <c r="B1300" s="4" t="s">
        <v>181</v>
      </c>
      <c r="C1300" s="4" t="s">
        <v>9011</v>
      </c>
      <c r="D1300" s="4" t="s">
        <v>24</v>
      </c>
      <c r="E1300" s="4" t="s">
        <v>193</v>
      </c>
      <c r="F1300" s="3">
        <v>42798</v>
      </c>
      <c r="G1300" s="3"/>
    </row>
    <row r="1301" spans="1:8">
      <c r="A1301" s="4" t="s">
        <v>1508</v>
      </c>
      <c r="B1301" s="4" t="s">
        <v>181</v>
      </c>
      <c r="C1301" s="4" t="s">
        <v>9011</v>
      </c>
      <c r="D1301" s="4" t="s">
        <v>32</v>
      </c>
      <c r="E1301" s="4" t="s">
        <v>172</v>
      </c>
      <c r="F1301" s="3">
        <v>42798</v>
      </c>
      <c r="G1301" s="3">
        <v>42897</v>
      </c>
      <c r="H1301">
        <v>5876</v>
      </c>
    </row>
    <row r="1302" spans="1:8">
      <c r="A1302" s="4" t="s">
        <v>1509</v>
      </c>
      <c r="B1302" s="4" t="s">
        <v>183</v>
      </c>
      <c r="C1302" s="4" t="s">
        <v>199</v>
      </c>
      <c r="D1302" s="4" t="s">
        <v>118</v>
      </c>
      <c r="E1302" s="4" t="s">
        <v>172</v>
      </c>
      <c r="F1302" s="3">
        <v>42799</v>
      </c>
      <c r="G1302" s="3">
        <v>42884</v>
      </c>
      <c r="H1302">
        <v>5092</v>
      </c>
    </row>
    <row r="1303" spans="1:8">
      <c r="A1303" s="4" t="s">
        <v>1510</v>
      </c>
      <c r="B1303" s="4" t="s">
        <v>261</v>
      </c>
      <c r="C1303" s="4" t="s">
        <v>171</v>
      </c>
      <c r="D1303" s="4" t="s">
        <v>40</v>
      </c>
      <c r="E1303" s="4" t="s">
        <v>197</v>
      </c>
      <c r="F1303" s="3">
        <v>42799</v>
      </c>
      <c r="G1303" s="3">
        <v>42864</v>
      </c>
      <c r="H1303">
        <v>0</v>
      </c>
    </row>
    <row r="1304" spans="1:8">
      <c r="A1304" s="4" t="s">
        <v>1511</v>
      </c>
      <c r="B1304" s="4" t="s">
        <v>246</v>
      </c>
      <c r="C1304" s="4" t="s">
        <v>192</v>
      </c>
      <c r="D1304" s="4" t="s">
        <v>24</v>
      </c>
      <c r="E1304" s="4" t="s">
        <v>193</v>
      </c>
      <c r="F1304" s="3">
        <v>42799</v>
      </c>
      <c r="G1304" s="3"/>
    </row>
    <row r="1305" spans="1:8">
      <c r="A1305" s="4" t="s">
        <v>1512</v>
      </c>
      <c r="B1305" s="4" t="s">
        <v>210</v>
      </c>
      <c r="C1305" s="4" t="s">
        <v>179</v>
      </c>
      <c r="D1305" s="4" t="s">
        <v>24</v>
      </c>
      <c r="E1305" s="4" t="s">
        <v>193</v>
      </c>
      <c r="F1305" s="3">
        <v>42799</v>
      </c>
      <c r="G1305" s="3"/>
    </row>
    <row r="1306" spans="1:8">
      <c r="A1306" s="4" t="s">
        <v>1513</v>
      </c>
      <c r="B1306" s="4" t="s">
        <v>210</v>
      </c>
      <c r="C1306" s="4" t="s">
        <v>171</v>
      </c>
      <c r="D1306" s="4" t="s">
        <v>21</v>
      </c>
      <c r="E1306" s="4" t="s">
        <v>172</v>
      </c>
      <c r="F1306" s="3">
        <v>42799</v>
      </c>
      <c r="G1306" s="3">
        <v>42894</v>
      </c>
      <c r="H1306">
        <v>966</v>
      </c>
    </row>
    <row r="1307" spans="1:8">
      <c r="A1307" s="4" t="s">
        <v>1514</v>
      </c>
      <c r="B1307" s="4" t="s">
        <v>210</v>
      </c>
      <c r="C1307" s="4" t="s">
        <v>199</v>
      </c>
      <c r="D1307" s="4" t="s">
        <v>96</v>
      </c>
      <c r="E1307" s="4" t="s">
        <v>172</v>
      </c>
      <c r="F1307" s="3">
        <v>42799</v>
      </c>
      <c r="G1307" s="3">
        <v>42815</v>
      </c>
      <c r="H1307">
        <v>6024</v>
      </c>
    </row>
    <row r="1308" spans="1:8">
      <c r="A1308" s="4" t="s">
        <v>1515</v>
      </c>
      <c r="B1308" s="4" t="s">
        <v>210</v>
      </c>
      <c r="C1308" s="4" t="s">
        <v>192</v>
      </c>
      <c r="D1308" s="4" t="s">
        <v>42</v>
      </c>
      <c r="E1308" s="4" t="s">
        <v>172</v>
      </c>
      <c r="F1308" s="3">
        <v>42799</v>
      </c>
      <c r="G1308" s="3">
        <v>42808</v>
      </c>
      <c r="H1308">
        <v>3759</v>
      </c>
    </row>
    <row r="1309" spans="1:8">
      <c r="A1309" s="4" t="s">
        <v>1516</v>
      </c>
      <c r="B1309" s="4" t="s">
        <v>174</v>
      </c>
      <c r="C1309" s="4" t="s">
        <v>9011</v>
      </c>
      <c r="D1309" s="4" t="s">
        <v>111</v>
      </c>
      <c r="E1309" s="4" t="s">
        <v>197</v>
      </c>
      <c r="F1309" s="3">
        <v>42799</v>
      </c>
      <c r="G1309" s="3">
        <v>42879</v>
      </c>
      <c r="H1309">
        <v>0</v>
      </c>
    </row>
    <row r="1310" spans="1:8">
      <c r="A1310" s="4" t="s">
        <v>1517</v>
      </c>
      <c r="B1310" s="4" t="s">
        <v>263</v>
      </c>
      <c r="C1310" s="4" t="s">
        <v>9011</v>
      </c>
      <c r="D1310" s="4" t="s">
        <v>50</v>
      </c>
      <c r="E1310" s="4" t="s">
        <v>172</v>
      </c>
      <c r="F1310" s="3">
        <v>42799</v>
      </c>
      <c r="G1310" s="3">
        <v>42817</v>
      </c>
      <c r="H1310">
        <v>4443</v>
      </c>
    </row>
    <row r="1311" spans="1:8">
      <c r="A1311" s="4" t="s">
        <v>1518</v>
      </c>
      <c r="B1311" s="4" t="s">
        <v>203</v>
      </c>
      <c r="C1311" s="4" t="s">
        <v>192</v>
      </c>
      <c r="D1311" s="4" t="s">
        <v>38</v>
      </c>
      <c r="E1311" s="4" t="s">
        <v>172</v>
      </c>
      <c r="F1311" s="3">
        <v>42799</v>
      </c>
      <c r="G1311" s="3">
        <v>42914</v>
      </c>
      <c r="H1311">
        <v>3397</v>
      </c>
    </row>
    <row r="1312" spans="1:8">
      <c r="A1312" s="4" t="s">
        <v>1519</v>
      </c>
      <c r="B1312" s="4" t="s">
        <v>191</v>
      </c>
      <c r="C1312" s="4" t="s">
        <v>199</v>
      </c>
      <c r="D1312" s="4" t="s">
        <v>108</v>
      </c>
      <c r="E1312" s="4" t="s">
        <v>197</v>
      </c>
      <c r="F1312" s="3">
        <v>42799</v>
      </c>
      <c r="G1312" s="3">
        <v>42809</v>
      </c>
      <c r="H1312">
        <v>0</v>
      </c>
    </row>
    <row r="1313" spans="1:8">
      <c r="A1313" s="4" t="s">
        <v>1520</v>
      </c>
      <c r="B1313" s="4" t="s">
        <v>191</v>
      </c>
      <c r="C1313" s="4" t="s">
        <v>177</v>
      </c>
      <c r="D1313" s="4" t="s">
        <v>115</v>
      </c>
      <c r="E1313" s="4" t="s">
        <v>197</v>
      </c>
      <c r="F1313" s="3">
        <v>42799</v>
      </c>
      <c r="G1313" s="3">
        <v>42869</v>
      </c>
      <c r="H1313">
        <v>0</v>
      </c>
    </row>
    <row r="1314" spans="1:8">
      <c r="A1314" s="4" t="s">
        <v>1521</v>
      </c>
      <c r="B1314" s="4" t="s">
        <v>343</v>
      </c>
      <c r="C1314" s="4" t="s">
        <v>177</v>
      </c>
      <c r="D1314" s="4" t="s">
        <v>48</v>
      </c>
      <c r="E1314" s="4" t="s">
        <v>172</v>
      </c>
      <c r="F1314" s="3">
        <v>42799</v>
      </c>
      <c r="G1314" s="3">
        <v>42860</v>
      </c>
      <c r="H1314">
        <v>59</v>
      </c>
    </row>
    <row r="1315" spans="1:8">
      <c r="A1315" s="4" t="s">
        <v>1522</v>
      </c>
      <c r="B1315" s="4" t="s">
        <v>219</v>
      </c>
      <c r="C1315" s="4" t="s">
        <v>179</v>
      </c>
      <c r="D1315" s="4" t="s">
        <v>24</v>
      </c>
      <c r="E1315" s="4" t="s">
        <v>193</v>
      </c>
      <c r="F1315" s="3">
        <v>42799</v>
      </c>
      <c r="G1315" s="3"/>
    </row>
    <row r="1316" spans="1:8">
      <c r="A1316" s="4" t="s">
        <v>1523</v>
      </c>
      <c r="B1316" s="4" t="s">
        <v>256</v>
      </c>
      <c r="C1316" s="4" t="s">
        <v>179</v>
      </c>
      <c r="D1316" s="4" t="s">
        <v>37</v>
      </c>
      <c r="E1316" s="4" t="s">
        <v>197</v>
      </c>
      <c r="F1316" s="3">
        <v>42799</v>
      </c>
      <c r="G1316" s="3">
        <v>42867</v>
      </c>
      <c r="H1316">
        <v>0</v>
      </c>
    </row>
    <row r="1317" spans="1:8">
      <c r="A1317" s="4" t="s">
        <v>1524</v>
      </c>
      <c r="B1317" s="4" t="s">
        <v>256</v>
      </c>
      <c r="C1317" s="4" t="s">
        <v>179</v>
      </c>
      <c r="D1317" s="4" t="s">
        <v>45</v>
      </c>
      <c r="E1317" s="4" t="s">
        <v>197</v>
      </c>
      <c r="F1317" s="3">
        <v>42799</v>
      </c>
      <c r="G1317" s="3">
        <v>42876</v>
      </c>
      <c r="H1317">
        <v>0</v>
      </c>
    </row>
    <row r="1318" spans="1:8">
      <c r="A1318" s="4" t="s">
        <v>1525</v>
      </c>
      <c r="B1318" s="4" t="s">
        <v>256</v>
      </c>
      <c r="C1318" s="4" t="s">
        <v>179</v>
      </c>
      <c r="D1318" s="4" t="s">
        <v>100</v>
      </c>
      <c r="E1318" s="4" t="s">
        <v>172</v>
      </c>
      <c r="F1318" s="3">
        <v>42799</v>
      </c>
      <c r="G1318" s="3">
        <v>42892</v>
      </c>
      <c r="H1318">
        <v>494</v>
      </c>
    </row>
    <row r="1319" spans="1:8">
      <c r="A1319" s="4" t="s">
        <v>1526</v>
      </c>
      <c r="B1319" s="4" t="s">
        <v>256</v>
      </c>
      <c r="C1319" s="4" t="s">
        <v>171</v>
      </c>
      <c r="D1319" s="4" t="s">
        <v>41</v>
      </c>
      <c r="E1319" s="4" t="s">
        <v>172</v>
      </c>
      <c r="F1319" s="3">
        <v>42799</v>
      </c>
      <c r="G1319" s="3">
        <v>42871</v>
      </c>
      <c r="H1319">
        <v>1060</v>
      </c>
    </row>
    <row r="1320" spans="1:8">
      <c r="A1320" s="4" t="s">
        <v>1527</v>
      </c>
      <c r="B1320" s="4" t="s">
        <v>187</v>
      </c>
      <c r="C1320" s="4" t="s">
        <v>177</v>
      </c>
      <c r="D1320" s="4" t="s">
        <v>32</v>
      </c>
      <c r="E1320" s="4" t="s">
        <v>193</v>
      </c>
      <c r="F1320" s="3">
        <v>42799</v>
      </c>
      <c r="G1320" s="3"/>
    </row>
    <row r="1321" spans="1:8">
      <c r="A1321" s="4" t="s">
        <v>1528</v>
      </c>
      <c r="B1321" s="4" t="s">
        <v>244</v>
      </c>
      <c r="C1321" s="4" t="s">
        <v>177</v>
      </c>
      <c r="D1321" s="4" t="s">
        <v>106</v>
      </c>
      <c r="E1321" s="4" t="s">
        <v>197</v>
      </c>
      <c r="F1321" s="3">
        <v>42799</v>
      </c>
      <c r="G1321" s="3">
        <v>42881</v>
      </c>
      <c r="H1321">
        <v>0</v>
      </c>
    </row>
    <row r="1322" spans="1:8">
      <c r="A1322" s="4" t="s">
        <v>1529</v>
      </c>
      <c r="B1322" s="4" t="s">
        <v>226</v>
      </c>
      <c r="C1322" s="4" t="s">
        <v>177</v>
      </c>
      <c r="D1322" s="4" t="s">
        <v>31</v>
      </c>
      <c r="E1322" s="4" t="s">
        <v>193</v>
      </c>
      <c r="F1322" s="3">
        <v>42799</v>
      </c>
      <c r="G1322" s="3"/>
    </row>
    <row r="1323" spans="1:8">
      <c r="A1323" s="4" t="s">
        <v>1530</v>
      </c>
      <c r="B1323" s="4" t="s">
        <v>226</v>
      </c>
      <c r="C1323" s="4" t="s">
        <v>177</v>
      </c>
      <c r="D1323" s="4" t="s">
        <v>121</v>
      </c>
      <c r="E1323" s="4" t="s">
        <v>197</v>
      </c>
      <c r="F1323" s="3">
        <v>42799</v>
      </c>
      <c r="G1323" s="3">
        <v>42874</v>
      </c>
      <c r="H1323">
        <v>0</v>
      </c>
    </row>
    <row r="1324" spans="1:8">
      <c r="A1324" s="4" t="s">
        <v>1531</v>
      </c>
      <c r="B1324" s="4" t="s">
        <v>208</v>
      </c>
      <c r="C1324" s="4" t="s">
        <v>179</v>
      </c>
      <c r="D1324" s="4" t="s">
        <v>48</v>
      </c>
      <c r="E1324" s="4" t="s">
        <v>197</v>
      </c>
      <c r="F1324" s="3">
        <v>42799</v>
      </c>
      <c r="G1324" s="3">
        <v>42885</v>
      </c>
      <c r="H1324">
        <v>0</v>
      </c>
    </row>
    <row r="1325" spans="1:8">
      <c r="A1325" s="4" t="s">
        <v>1532</v>
      </c>
      <c r="B1325" s="4" t="s">
        <v>185</v>
      </c>
      <c r="C1325" s="4" t="s">
        <v>179</v>
      </c>
      <c r="D1325" s="4" t="s">
        <v>54</v>
      </c>
      <c r="E1325" s="4" t="s">
        <v>172</v>
      </c>
      <c r="F1325" s="3">
        <v>42799</v>
      </c>
      <c r="G1325" s="3">
        <v>42866</v>
      </c>
      <c r="H1325">
        <v>624</v>
      </c>
    </row>
    <row r="1326" spans="1:8">
      <c r="A1326" s="4" t="s">
        <v>1533</v>
      </c>
      <c r="B1326" s="4" t="s">
        <v>185</v>
      </c>
      <c r="C1326" s="4" t="s">
        <v>179</v>
      </c>
      <c r="D1326" s="4" t="s">
        <v>71</v>
      </c>
      <c r="E1326" s="4" t="s">
        <v>172</v>
      </c>
      <c r="F1326" s="3">
        <v>42799</v>
      </c>
      <c r="G1326" s="3">
        <v>42863</v>
      </c>
      <c r="H1326">
        <v>565</v>
      </c>
    </row>
    <row r="1327" spans="1:8">
      <c r="A1327" s="4" t="s">
        <v>1534</v>
      </c>
      <c r="B1327" s="4" t="s">
        <v>185</v>
      </c>
      <c r="C1327" s="4" t="s">
        <v>179</v>
      </c>
      <c r="D1327" s="4" t="s">
        <v>84</v>
      </c>
      <c r="E1327" s="4" t="s">
        <v>172</v>
      </c>
      <c r="F1327" s="3">
        <v>42799</v>
      </c>
      <c r="G1327" s="3">
        <v>42900</v>
      </c>
      <c r="H1327">
        <v>642</v>
      </c>
    </row>
    <row r="1328" spans="1:8">
      <c r="A1328" s="4" t="s">
        <v>1535</v>
      </c>
      <c r="B1328" s="4" t="s">
        <v>216</v>
      </c>
      <c r="C1328" s="4" t="s">
        <v>192</v>
      </c>
      <c r="D1328" s="4" t="s">
        <v>93</v>
      </c>
      <c r="E1328" s="4" t="s">
        <v>193</v>
      </c>
      <c r="F1328" s="3">
        <v>42799</v>
      </c>
      <c r="G1328" s="3"/>
    </row>
    <row r="1329" spans="1:8">
      <c r="A1329" s="4" t="s">
        <v>1536</v>
      </c>
      <c r="B1329" s="4" t="s">
        <v>216</v>
      </c>
      <c r="C1329" s="4" t="s">
        <v>177</v>
      </c>
      <c r="D1329" s="4" t="s">
        <v>25</v>
      </c>
      <c r="E1329" s="4" t="s">
        <v>172</v>
      </c>
      <c r="F1329" s="3">
        <v>42799</v>
      </c>
      <c r="G1329" s="3">
        <v>42808</v>
      </c>
      <c r="H1329">
        <v>48</v>
      </c>
    </row>
    <row r="1330" spans="1:8">
      <c r="A1330" s="4" t="s">
        <v>1537</v>
      </c>
      <c r="B1330" s="4" t="s">
        <v>216</v>
      </c>
      <c r="C1330" s="4" t="s">
        <v>177</v>
      </c>
      <c r="D1330" s="4" t="s">
        <v>52</v>
      </c>
      <c r="E1330" s="4" t="s">
        <v>172</v>
      </c>
      <c r="F1330" s="3">
        <v>42799</v>
      </c>
      <c r="G1330" s="3">
        <v>42874</v>
      </c>
      <c r="H1330">
        <v>60</v>
      </c>
    </row>
    <row r="1331" spans="1:8">
      <c r="A1331" s="4" t="s">
        <v>1538</v>
      </c>
      <c r="B1331" s="4" t="s">
        <v>261</v>
      </c>
      <c r="C1331" s="4" t="s">
        <v>179</v>
      </c>
      <c r="D1331" s="4" t="s">
        <v>82</v>
      </c>
      <c r="E1331" s="4" t="s">
        <v>172</v>
      </c>
      <c r="F1331" s="3">
        <v>42800</v>
      </c>
      <c r="G1331" s="3">
        <v>42873</v>
      </c>
      <c r="H1331">
        <v>522</v>
      </c>
    </row>
    <row r="1332" spans="1:8">
      <c r="A1332" s="4" t="s">
        <v>1539</v>
      </c>
      <c r="B1332" s="4" t="s">
        <v>246</v>
      </c>
      <c r="C1332" s="4" t="s">
        <v>179</v>
      </c>
      <c r="D1332" s="4" t="s">
        <v>24</v>
      </c>
      <c r="E1332" s="4" t="s">
        <v>193</v>
      </c>
      <c r="F1332" s="3">
        <v>42800</v>
      </c>
      <c r="G1332" s="3"/>
    </row>
    <row r="1333" spans="1:8">
      <c r="A1333" s="4" t="s">
        <v>1540</v>
      </c>
      <c r="B1333" s="4" t="s">
        <v>246</v>
      </c>
      <c r="C1333" s="4" t="s">
        <v>199</v>
      </c>
      <c r="D1333" s="4" t="s">
        <v>120</v>
      </c>
      <c r="E1333" s="4" t="s">
        <v>172</v>
      </c>
      <c r="F1333" s="3">
        <v>42800</v>
      </c>
      <c r="G1333" s="3">
        <v>42812</v>
      </c>
      <c r="H1333">
        <v>4701</v>
      </c>
    </row>
    <row r="1334" spans="1:8">
      <c r="A1334" s="4" t="s">
        <v>1541</v>
      </c>
      <c r="B1334" s="4" t="s">
        <v>174</v>
      </c>
      <c r="C1334" s="4" t="s">
        <v>199</v>
      </c>
      <c r="D1334" s="4" t="s">
        <v>106</v>
      </c>
      <c r="E1334" s="4" t="s">
        <v>197</v>
      </c>
      <c r="F1334" s="3">
        <v>42800</v>
      </c>
      <c r="G1334" s="3">
        <v>42875</v>
      </c>
      <c r="H1334">
        <v>0</v>
      </c>
    </row>
    <row r="1335" spans="1:8">
      <c r="A1335" s="4" t="s">
        <v>1542</v>
      </c>
      <c r="B1335" s="4" t="s">
        <v>212</v>
      </c>
      <c r="C1335" s="4" t="s">
        <v>9011</v>
      </c>
      <c r="D1335" s="4" t="s">
        <v>108</v>
      </c>
      <c r="E1335" s="4" t="s">
        <v>172</v>
      </c>
      <c r="F1335" s="3">
        <v>42800</v>
      </c>
      <c r="G1335" s="3">
        <v>42807</v>
      </c>
      <c r="H1335">
        <v>4987</v>
      </c>
    </row>
    <row r="1336" spans="1:8">
      <c r="A1336" s="4" t="s">
        <v>1543</v>
      </c>
      <c r="B1336" s="4" t="s">
        <v>343</v>
      </c>
      <c r="C1336" s="4" t="s">
        <v>179</v>
      </c>
      <c r="D1336" s="4" t="s">
        <v>47</v>
      </c>
      <c r="E1336" s="4" t="s">
        <v>172</v>
      </c>
      <c r="F1336" s="3">
        <v>42800</v>
      </c>
      <c r="G1336" s="3">
        <v>42886</v>
      </c>
      <c r="H1336">
        <v>579</v>
      </c>
    </row>
    <row r="1337" spans="1:8">
      <c r="A1337" s="4" t="s">
        <v>1544</v>
      </c>
      <c r="B1337" s="4" t="s">
        <v>230</v>
      </c>
      <c r="C1337" s="4" t="s">
        <v>177</v>
      </c>
      <c r="D1337" s="4" t="s">
        <v>24</v>
      </c>
      <c r="E1337" s="4" t="s">
        <v>193</v>
      </c>
      <c r="F1337" s="3">
        <v>42800</v>
      </c>
      <c r="G1337" s="3"/>
    </row>
    <row r="1338" spans="1:8">
      <c r="A1338" s="4" t="s">
        <v>1545</v>
      </c>
      <c r="B1338" s="4" t="s">
        <v>230</v>
      </c>
      <c r="C1338" s="4" t="s">
        <v>179</v>
      </c>
      <c r="D1338" s="4" t="s">
        <v>82</v>
      </c>
      <c r="E1338" s="4" t="s">
        <v>172</v>
      </c>
      <c r="F1338" s="3">
        <v>42800</v>
      </c>
      <c r="G1338" s="3">
        <v>42915</v>
      </c>
      <c r="H1338">
        <v>494</v>
      </c>
    </row>
    <row r="1339" spans="1:8">
      <c r="A1339" s="4" t="s">
        <v>1546</v>
      </c>
      <c r="B1339" s="4" t="s">
        <v>244</v>
      </c>
      <c r="C1339" s="4" t="s">
        <v>179</v>
      </c>
      <c r="D1339" s="4" t="s">
        <v>79</v>
      </c>
      <c r="E1339" s="4" t="s">
        <v>172</v>
      </c>
      <c r="F1339" s="3">
        <v>42800</v>
      </c>
      <c r="G1339" s="3">
        <v>42897</v>
      </c>
      <c r="H1339">
        <v>545</v>
      </c>
    </row>
    <row r="1340" spans="1:8">
      <c r="A1340" s="4" t="s">
        <v>1547</v>
      </c>
      <c r="B1340" s="4" t="s">
        <v>201</v>
      </c>
      <c r="C1340" s="4" t="s">
        <v>179</v>
      </c>
      <c r="D1340" s="4" t="s">
        <v>124</v>
      </c>
      <c r="E1340" s="4" t="s">
        <v>172</v>
      </c>
      <c r="F1340" s="3">
        <v>42800</v>
      </c>
      <c r="G1340" s="3">
        <v>42887</v>
      </c>
      <c r="H1340">
        <v>584</v>
      </c>
    </row>
    <row r="1341" spans="1:8">
      <c r="A1341" s="4" t="s">
        <v>1548</v>
      </c>
      <c r="B1341" s="4" t="s">
        <v>170</v>
      </c>
      <c r="C1341" s="4" t="s">
        <v>192</v>
      </c>
      <c r="D1341" s="4" t="s">
        <v>45</v>
      </c>
      <c r="E1341" s="4" t="s">
        <v>172</v>
      </c>
      <c r="F1341" s="3">
        <v>42800</v>
      </c>
      <c r="G1341" s="3">
        <v>42895</v>
      </c>
      <c r="H1341">
        <v>3714</v>
      </c>
    </row>
    <row r="1342" spans="1:8">
      <c r="A1342" s="4" t="s">
        <v>1549</v>
      </c>
      <c r="B1342" s="4" t="s">
        <v>189</v>
      </c>
      <c r="C1342" s="4" t="s">
        <v>192</v>
      </c>
      <c r="D1342" s="4" t="s">
        <v>57</v>
      </c>
      <c r="E1342" s="4" t="s">
        <v>172</v>
      </c>
      <c r="F1342" s="3">
        <v>42800</v>
      </c>
      <c r="G1342" s="3">
        <v>42870</v>
      </c>
      <c r="H1342">
        <v>3423</v>
      </c>
    </row>
    <row r="1343" spans="1:8">
      <c r="A1343" s="4" t="s">
        <v>1550</v>
      </c>
      <c r="B1343" s="4" t="s">
        <v>189</v>
      </c>
      <c r="C1343" s="4" t="s">
        <v>192</v>
      </c>
      <c r="D1343" s="4" t="s">
        <v>103</v>
      </c>
      <c r="E1343" s="4" t="s">
        <v>172</v>
      </c>
      <c r="F1343" s="3">
        <v>42800</v>
      </c>
      <c r="G1343" s="3">
        <v>42813</v>
      </c>
      <c r="H1343">
        <v>3167</v>
      </c>
    </row>
    <row r="1344" spans="1:8">
      <c r="A1344" s="4" t="s">
        <v>1551</v>
      </c>
      <c r="B1344" s="4" t="s">
        <v>232</v>
      </c>
      <c r="C1344" s="4" t="s">
        <v>179</v>
      </c>
      <c r="D1344" s="4" t="s">
        <v>21</v>
      </c>
      <c r="E1344" s="4" t="s">
        <v>197</v>
      </c>
      <c r="F1344" s="3">
        <v>42800</v>
      </c>
      <c r="G1344" s="3">
        <v>42884</v>
      </c>
      <c r="H1344">
        <v>0</v>
      </c>
    </row>
    <row r="1345" spans="1:8">
      <c r="A1345" s="4" t="s">
        <v>1552</v>
      </c>
      <c r="B1345" s="4" t="s">
        <v>205</v>
      </c>
      <c r="C1345" s="4" t="s">
        <v>171</v>
      </c>
      <c r="D1345" s="4" t="s">
        <v>122</v>
      </c>
      <c r="E1345" s="4" t="s">
        <v>172</v>
      </c>
      <c r="F1345" s="3">
        <v>42800</v>
      </c>
      <c r="G1345" s="3">
        <v>42884</v>
      </c>
      <c r="H1345">
        <v>987</v>
      </c>
    </row>
    <row r="1346" spans="1:8">
      <c r="A1346" s="4" t="s">
        <v>1553</v>
      </c>
      <c r="B1346" s="4" t="s">
        <v>226</v>
      </c>
      <c r="C1346" s="4" t="s">
        <v>171</v>
      </c>
      <c r="D1346" s="4" t="s">
        <v>24</v>
      </c>
      <c r="E1346" s="4" t="s">
        <v>193</v>
      </c>
      <c r="F1346" s="3">
        <v>42800</v>
      </c>
      <c r="G1346" s="3"/>
    </row>
    <row r="1347" spans="1:8">
      <c r="A1347" s="4" t="s">
        <v>1554</v>
      </c>
      <c r="B1347" s="4" t="s">
        <v>226</v>
      </c>
      <c r="C1347" s="4" t="s">
        <v>192</v>
      </c>
      <c r="D1347" s="4" t="s">
        <v>84</v>
      </c>
      <c r="E1347" s="4" t="s">
        <v>197</v>
      </c>
      <c r="F1347" s="3">
        <v>42800</v>
      </c>
      <c r="G1347" s="3">
        <v>42892</v>
      </c>
      <c r="H1347">
        <v>0</v>
      </c>
    </row>
    <row r="1348" spans="1:8">
      <c r="A1348" s="4" t="s">
        <v>1555</v>
      </c>
      <c r="B1348" s="4" t="s">
        <v>208</v>
      </c>
      <c r="C1348" s="4" t="s">
        <v>192</v>
      </c>
      <c r="D1348" s="4" t="s">
        <v>48</v>
      </c>
      <c r="E1348" s="4" t="s">
        <v>197</v>
      </c>
      <c r="F1348" s="3">
        <v>42800</v>
      </c>
      <c r="G1348" s="3">
        <v>42876</v>
      </c>
      <c r="H1348">
        <v>0</v>
      </c>
    </row>
    <row r="1349" spans="1:8">
      <c r="A1349" s="4" t="s">
        <v>1556</v>
      </c>
      <c r="B1349" s="4" t="s">
        <v>208</v>
      </c>
      <c r="C1349" s="4" t="s">
        <v>192</v>
      </c>
      <c r="D1349" s="4" t="s">
        <v>51</v>
      </c>
      <c r="E1349" s="4" t="s">
        <v>172</v>
      </c>
      <c r="F1349" s="3">
        <v>42800</v>
      </c>
      <c r="G1349" s="3">
        <v>42879</v>
      </c>
      <c r="H1349">
        <v>3428</v>
      </c>
    </row>
    <row r="1350" spans="1:8">
      <c r="A1350" s="4" t="s">
        <v>1557</v>
      </c>
      <c r="B1350" s="4" t="s">
        <v>216</v>
      </c>
      <c r="C1350" s="4" t="s">
        <v>177</v>
      </c>
      <c r="D1350" s="4" t="s">
        <v>92</v>
      </c>
      <c r="E1350" s="4" t="s">
        <v>193</v>
      </c>
      <c r="F1350" s="3">
        <v>42800</v>
      </c>
      <c r="G1350" s="3"/>
    </row>
    <row r="1351" spans="1:8">
      <c r="A1351" s="4" t="s">
        <v>1558</v>
      </c>
      <c r="B1351" s="4" t="s">
        <v>216</v>
      </c>
      <c r="C1351" s="4" t="s">
        <v>177</v>
      </c>
      <c r="D1351" s="4" t="s">
        <v>65</v>
      </c>
      <c r="E1351" s="4" t="s">
        <v>197</v>
      </c>
      <c r="F1351" s="3">
        <v>42800</v>
      </c>
      <c r="G1351" s="3">
        <v>42877</v>
      </c>
      <c r="H1351">
        <v>0</v>
      </c>
    </row>
    <row r="1352" spans="1:8">
      <c r="A1352" s="4" t="s">
        <v>1559</v>
      </c>
      <c r="B1352" s="4" t="s">
        <v>181</v>
      </c>
      <c r="C1352" s="4" t="s">
        <v>171</v>
      </c>
      <c r="D1352" s="4" t="s">
        <v>76</v>
      </c>
      <c r="E1352" s="4" t="s">
        <v>172</v>
      </c>
      <c r="F1352" s="3">
        <v>42800</v>
      </c>
      <c r="G1352" s="3">
        <v>42886</v>
      </c>
      <c r="H1352">
        <v>1149</v>
      </c>
    </row>
    <row r="1353" spans="1:8">
      <c r="A1353" s="4" t="s">
        <v>1560</v>
      </c>
      <c r="B1353" s="4" t="s">
        <v>183</v>
      </c>
      <c r="C1353" s="4" t="s">
        <v>199</v>
      </c>
      <c r="D1353" s="4" t="s">
        <v>68</v>
      </c>
      <c r="E1353" s="4" t="s">
        <v>172</v>
      </c>
      <c r="F1353" s="3">
        <v>42801</v>
      </c>
      <c r="G1353" s="3">
        <v>42897</v>
      </c>
      <c r="H1353">
        <v>6023</v>
      </c>
    </row>
    <row r="1354" spans="1:8">
      <c r="A1354" s="4" t="s">
        <v>1561</v>
      </c>
      <c r="B1354" s="4" t="s">
        <v>261</v>
      </c>
      <c r="C1354" s="4" t="s">
        <v>179</v>
      </c>
      <c r="D1354" s="4" t="s">
        <v>24</v>
      </c>
      <c r="E1354" s="4" t="s">
        <v>193</v>
      </c>
      <c r="F1354" s="3">
        <v>42801</v>
      </c>
      <c r="G1354" s="3"/>
    </row>
    <row r="1355" spans="1:8">
      <c r="A1355" s="4" t="s">
        <v>1562</v>
      </c>
      <c r="B1355" s="4" t="s">
        <v>261</v>
      </c>
      <c r="C1355" s="4" t="s">
        <v>171</v>
      </c>
      <c r="D1355" s="4" t="s">
        <v>24</v>
      </c>
      <c r="E1355" s="4" t="s">
        <v>193</v>
      </c>
      <c r="F1355" s="3">
        <v>42801</v>
      </c>
      <c r="G1355" s="3"/>
    </row>
    <row r="1356" spans="1:8">
      <c r="A1356" s="4" t="s">
        <v>1563</v>
      </c>
      <c r="B1356" s="4" t="s">
        <v>246</v>
      </c>
      <c r="C1356" s="4" t="s">
        <v>179</v>
      </c>
      <c r="D1356" s="4" t="s">
        <v>34</v>
      </c>
      <c r="E1356" s="4" t="s">
        <v>197</v>
      </c>
      <c r="F1356" s="3">
        <v>42801</v>
      </c>
      <c r="G1356" s="3">
        <v>42890</v>
      </c>
      <c r="H1356">
        <v>0</v>
      </c>
    </row>
    <row r="1357" spans="1:8">
      <c r="A1357" s="4" t="s">
        <v>1564</v>
      </c>
      <c r="B1357" s="4" t="s">
        <v>304</v>
      </c>
      <c r="C1357" s="4" t="s">
        <v>177</v>
      </c>
      <c r="D1357" s="4" t="s">
        <v>106</v>
      </c>
      <c r="E1357" s="4" t="s">
        <v>172</v>
      </c>
      <c r="F1357" s="3">
        <v>42801</v>
      </c>
      <c r="G1357" s="3">
        <v>42811</v>
      </c>
      <c r="H1357">
        <v>47</v>
      </c>
    </row>
    <row r="1358" spans="1:8">
      <c r="A1358" s="4" t="s">
        <v>1565</v>
      </c>
      <c r="B1358" s="4" t="s">
        <v>279</v>
      </c>
      <c r="C1358" s="4" t="s">
        <v>179</v>
      </c>
      <c r="D1358" s="4" t="s">
        <v>50</v>
      </c>
      <c r="E1358" s="4" t="s">
        <v>172</v>
      </c>
      <c r="F1358" s="3">
        <v>42801</v>
      </c>
      <c r="G1358" s="3">
        <v>42804</v>
      </c>
      <c r="H1358">
        <v>542</v>
      </c>
    </row>
    <row r="1359" spans="1:8">
      <c r="A1359" s="4" t="s">
        <v>1566</v>
      </c>
      <c r="B1359" s="4" t="s">
        <v>279</v>
      </c>
      <c r="C1359" s="4" t="s">
        <v>9011</v>
      </c>
      <c r="D1359" s="4" t="s">
        <v>123</v>
      </c>
      <c r="E1359" s="4" t="s">
        <v>172</v>
      </c>
      <c r="F1359" s="3">
        <v>42801</v>
      </c>
      <c r="G1359" s="3">
        <v>42810</v>
      </c>
      <c r="H1359">
        <v>4980</v>
      </c>
    </row>
    <row r="1360" spans="1:8">
      <c r="A1360" s="4" t="s">
        <v>1567</v>
      </c>
      <c r="B1360" s="4" t="s">
        <v>174</v>
      </c>
      <c r="C1360" s="4" t="s">
        <v>9011</v>
      </c>
      <c r="D1360" s="4" t="s">
        <v>61</v>
      </c>
      <c r="E1360" s="4" t="s">
        <v>172</v>
      </c>
      <c r="F1360" s="3">
        <v>42801</v>
      </c>
      <c r="G1360" s="3">
        <v>42883</v>
      </c>
      <c r="H1360">
        <v>4978</v>
      </c>
    </row>
    <row r="1361" spans="1:8">
      <c r="A1361" s="4" t="s">
        <v>1568</v>
      </c>
      <c r="B1361" s="4" t="s">
        <v>263</v>
      </c>
      <c r="C1361" s="4" t="s">
        <v>9011</v>
      </c>
      <c r="D1361" s="4" t="s">
        <v>121</v>
      </c>
      <c r="E1361" s="4" t="s">
        <v>172</v>
      </c>
      <c r="F1361" s="3">
        <v>42801</v>
      </c>
      <c r="G1361" s="3">
        <v>42896</v>
      </c>
      <c r="H1361">
        <v>5256</v>
      </c>
    </row>
    <row r="1362" spans="1:8">
      <c r="A1362" s="4" t="s">
        <v>1569</v>
      </c>
      <c r="B1362" s="4" t="s">
        <v>212</v>
      </c>
      <c r="C1362" s="4" t="s">
        <v>9011</v>
      </c>
      <c r="D1362" s="4" t="s">
        <v>76</v>
      </c>
      <c r="E1362" s="4" t="s">
        <v>172</v>
      </c>
      <c r="F1362" s="3">
        <v>42801</v>
      </c>
      <c r="G1362" s="3">
        <v>42893</v>
      </c>
      <c r="H1362">
        <v>4327</v>
      </c>
    </row>
    <row r="1363" spans="1:8">
      <c r="A1363" s="4" t="s">
        <v>1570</v>
      </c>
      <c r="B1363" s="4" t="s">
        <v>237</v>
      </c>
      <c r="C1363" s="4" t="s">
        <v>9011</v>
      </c>
      <c r="D1363" s="4" t="s">
        <v>52</v>
      </c>
      <c r="E1363" s="4" t="s">
        <v>172</v>
      </c>
      <c r="F1363" s="3">
        <v>42801</v>
      </c>
      <c r="G1363" s="3">
        <v>42870</v>
      </c>
      <c r="H1363">
        <v>5022</v>
      </c>
    </row>
    <row r="1364" spans="1:8">
      <c r="A1364" s="4" t="s">
        <v>1571</v>
      </c>
      <c r="B1364" s="4" t="s">
        <v>196</v>
      </c>
      <c r="C1364" s="4" t="s">
        <v>199</v>
      </c>
      <c r="D1364" s="4" t="s">
        <v>29</v>
      </c>
      <c r="E1364" s="4" t="s">
        <v>172</v>
      </c>
      <c r="F1364" s="3">
        <v>42801</v>
      </c>
      <c r="G1364" s="3">
        <v>42805</v>
      </c>
      <c r="H1364">
        <v>4887</v>
      </c>
    </row>
    <row r="1365" spans="1:8">
      <c r="A1365" s="4" t="s">
        <v>1572</v>
      </c>
      <c r="B1365" s="4" t="s">
        <v>196</v>
      </c>
      <c r="C1365" s="4" t="s">
        <v>192</v>
      </c>
      <c r="D1365" s="4" t="s">
        <v>109</v>
      </c>
      <c r="E1365" s="4" t="s">
        <v>172</v>
      </c>
      <c r="F1365" s="3">
        <v>42801</v>
      </c>
      <c r="G1365" s="3">
        <v>42815</v>
      </c>
      <c r="H1365">
        <v>3724</v>
      </c>
    </row>
    <row r="1366" spans="1:8">
      <c r="A1366" s="4" t="s">
        <v>1573</v>
      </c>
      <c r="B1366" s="4" t="s">
        <v>191</v>
      </c>
      <c r="C1366" s="4" t="s">
        <v>171</v>
      </c>
      <c r="D1366" s="4" t="s">
        <v>24</v>
      </c>
      <c r="E1366" s="4" t="s">
        <v>193</v>
      </c>
      <c r="F1366" s="3">
        <v>42801</v>
      </c>
      <c r="G1366" s="3"/>
    </row>
    <row r="1367" spans="1:8">
      <c r="A1367" s="4" t="s">
        <v>1574</v>
      </c>
      <c r="B1367" s="4" t="s">
        <v>191</v>
      </c>
      <c r="C1367" s="4" t="s">
        <v>179</v>
      </c>
      <c r="D1367" s="4" t="s">
        <v>124</v>
      </c>
      <c r="E1367" s="4" t="s">
        <v>172</v>
      </c>
      <c r="F1367" s="3">
        <v>42801</v>
      </c>
      <c r="G1367" s="3">
        <v>42805</v>
      </c>
      <c r="H1367">
        <v>535</v>
      </c>
    </row>
    <row r="1368" spans="1:8">
      <c r="A1368" s="4" t="s">
        <v>1575</v>
      </c>
      <c r="B1368" s="4" t="s">
        <v>230</v>
      </c>
      <c r="C1368" s="4" t="s">
        <v>179</v>
      </c>
      <c r="D1368" s="4" t="s">
        <v>51</v>
      </c>
      <c r="E1368" s="4" t="s">
        <v>193</v>
      </c>
      <c r="F1368" s="3">
        <v>42801</v>
      </c>
      <c r="G1368" s="3"/>
    </row>
    <row r="1369" spans="1:8">
      <c r="A1369" s="4" t="s">
        <v>1576</v>
      </c>
      <c r="B1369" s="4" t="s">
        <v>230</v>
      </c>
      <c r="C1369" s="4" t="s">
        <v>199</v>
      </c>
      <c r="D1369" s="4" t="s">
        <v>32</v>
      </c>
      <c r="E1369" s="4" t="s">
        <v>197</v>
      </c>
      <c r="F1369" s="3">
        <v>42801</v>
      </c>
      <c r="G1369" s="3">
        <v>42879</v>
      </c>
      <c r="H1369">
        <v>0</v>
      </c>
    </row>
    <row r="1370" spans="1:8">
      <c r="A1370" s="4" t="s">
        <v>1577</v>
      </c>
      <c r="B1370" s="4" t="s">
        <v>187</v>
      </c>
      <c r="C1370" s="4" t="s">
        <v>192</v>
      </c>
      <c r="D1370" s="4" t="s">
        <v>108</v>
      </c>
      <c r="E1370" s="4" t="s">
        <v>172</v>
      </c>
      <c r="F1370" s="3">
        <v>42801</v>
      </c>
      <c r="G1370" s="3">
        <v>42809</v>
      </c>
      <c r="H1370">
        <v>3969</v>
      </c>
    </row>
    <row r="1371" spans="1:8">
      <c r="A1371" s="4" t="s">
        <v>1578</v>
      </c>
      <c r="B1371" s="4" t="s">
        <v>201</v>
      </c>
      <c r="C1371" s="4" t="s">
        <v>171</v>
      </c>
      <c r="D1371" s="4" t="s">
        <v>32</v>
      </c>
      <c r="E1371" s="4" t="s">
        <v>193</v>
      </c>
      <c r="F1371" s="3">
        <v>42801</v>
      </c>
      <c r="G1371" s="3"/>
    </row>
    <row r="1372" spans="1:8">
      <c r="A1372" s="4" t="s">
        <v>1579</v>
      </c>
      <c r="B1372" s="4" t="s">
        <v>170</v>
      </c>
      <c r="C1372" s="4" t="s">
        <v>199</v>
      </c>
      <c r="D1372" s="4" t="s">
        <v>118</v>
      </c>
      <c r="E1372" s="4" t="s">
        <v>172</v>
      </c>
      <c r="F1372" s="3">
        <v>42801</v>
      </c>
      <c r="G1372" s="3">
        <v>42807</v>
      </c>
      <c r="H1372">
        <v>6805</v>
      </c>
    </row>
    <row r="1373" spans="1:8">
      <c r="A1373" s="4" t="s">
        <v>1580</v>
      </c>
      <c r="B1373" s="4" t="s">
        <v>189</v>
      </c>
      <c r="C1373" s="4" t="s">
        <v>171</v>
      </c>
      <c r="D1373" s="4" t="s">
        <v>79</v>
      </c>
      <c r="E1373" s="4" t="s">
        <v>172</v>
      </c>
      <c r="F1373" s="3">
        <v>42801</v>
      </c>
      <c r="G1373" s="3">
        <v>42898</v>
      </c>
      <c r="H1373">
        <v>1190</v>
      </c>
    </row>
    <row r="1374" spans="1:8">
      <c r="A1374" s="4" t="s">
        <v>1581</v>
      </c>
      <c r="B1374" s="4" t="s">
        <v>226</v>
      </c>
      <c r="C1374" s="4" t="s">
        <v>199</v>
      </c>
      <c r="D1374" s="4" t="s">
        <v>42</v>
      </c>
      <c r="E1374" s="4" t="s">
        <v>172</v>
      </c>
      <c r="F1374" s="3">
        <v>42801</v>
      </c>
      <c r="G1374" s="3">
        <v>42884</v>
      </c>
      <c r="H1374">
        <v>4821</v>
      </c>
    </row>
    <row r="1375" spans="1:8">
      <c r="A1375" s="4" t="s">
        <v>1582</v>
      </c>
      <c r="B1375" s="4" t="s">
        <v>185</v>
      </c>
      <c r="C1375" s="4" t="s">
        <v>179</v>
      </c>
      <c r="D1375" s="4" t="s">
        <v>44</v>
      </c>
      <c r="E1375" s="4" t="s">
        <v>193</v>
      </c>
      <c r="F1375" s="3">
        <v>42801</v>
      </c>
      <c r="G1375" s="3"/>
    </row>
    <row r="1376" spans="1:8">
      <c r="A1376" s="4" t="s">
        <v>1583</v>
      </c>
      <c r="B1376" s="4" t="s">
        <v>216</v>
      </c>
      <c r="C1376" s="4" t="s">
        <v>177</v>
      </c>
      <c r="D1376" s="4" t="s">
        <v>83</v>
      </c>
      <c r="E1376" s="4" t="s">
        <v>172</v>
      </c>
      <c r="F1376" s="3">
        <v>42801</v>
      </c>
      <c r="G1376" s="3">
        <v>42861</v>
      </c>
      <c r="H1376">
        <v>53</v>
      </c>
    </row>
    <row r="1377" spans="1:8">
      <c r="A1377" s="4" t="s">
        <v>1584</v>
      </c>
      <c r="B1377" s="4" t="s">
        <v>235</v>
      </c>
      <c r="C1377" s="4" t="s">
        <v>171</v>
      </c>
      <c r="D1377" s="4" t="s">
        <v>24</v>
      </c>
      <c r="E1377" s="4" t="s">
        <v>193</v>
      </c>
      <c r="F1377" s="3">
        <v>42801</v>
      </c>
      <c r="G1377" s="3"/>
    </row>
    <row r="1378" spans="1:8">
      <c r="A1378" s="4" t="s">
        <v>1585</v>
      </c>
      <c r="B1378" s="4" t="s">
        <v>235</v>
      </c>
      <c r="C1378" s="4" t="s">
        <v>192</v>
      </c>
      <c r="D1378" s="4" t="s">
        <v>24</v>
      </c>
      <c r="E1378" s="4" t="s">
        <v>193</v>
      </c>
      <c r="F1378" s="3">
        <v>42801</v>
      </c>
      <c r="G1378" s="3"/>
    </row>
    <row r="1379" spans="1:8">
      <c r="A1379" s="4" t="s">
        <v>1586</v>
      </c>
      <c r="B1379" s="4" t="s">
        <v>181</v>
      </c>
      <c r="C1379" s="4" t="s">
        <v>9011</v>
      </c>
      <c r="D1379" s="4" t="s">
        <v>24</v>
      </c>
      <c r="E1379" s="4" t="s">
        <v>193</v>
      </c>
      <c r="F1379" s="3">
        <v>42801</v>
      </c>
      <c r="G1379" s="3"/>
    </row>
    <row r="1380" spans="1:8">
      <c r="A1380" s="4" t="s">
        <v>1587</v>
      </c>
      <c r="B1380" s="4" t="s">
        <v>246</v>
      </c>
      <c r="C1380" s="4" t="s">
        <v>192</v>
      </c>
      <c r="D1380" s="4" t="s">
        <v>121</v>
      </c>
      <c r="E1380" s="4" t="s">
        <v>172</v>
      </c>
      <c r="F1380" s="3">
        <v>42802</v>
      </c>
      <c r="G1380" s="3">
        <v>42877</v>
      </c>
      <c r="H1380">
        <v>3087</v>
      </c>
    </row>
    <row r="1381" spans="1:8">
      <c r="A1381" s="4" t="s">
        <v>1588</v>
      </c>
      <c r="B1381" s="4" t="s">
        <v>304</v>
      </c>
      <c r="C1381" s="4" t="s">
        <v>177</v>
      </c>
      <c r="D1381" s="4" t="s">
        <v>29</v>
      </c>
      <c r="E1381" s="4" t="s">
        <v>172</v>
      </c>
      <c r="F1381" s="3">
        <v>42802</v>
      </c>
      <c r="G1381" s="3">
        <v>42889</v>
      </c>
      <c r="H1381">
        <v>59</v>
      </c>
    </row>
    <row r="1382" spans="1:8">
      <c r="A1382" s="4" t="s">
        <v>1589</v>
      </c>
      <c r="B1382" s="4" t="s">
        <v>279</v>
      </c>
      <c r="C1382" s="4" t="s">
        <v>171</v>
      </c>
      <c r="D1382" s="4" t="s">
        <v>35</v>
      </c>
      <c r="E1382" s="4" t="s">
        <v>172</v>
      </c>
      <c r="F1382" s="3">
        <v>42802</v>
      </c>
      <c r="G1382" s="3">
        <v>42888</v>
      </c>
      <c r="H1382">
        <v>857</v>
      </c>
    </row>
    <row r="1383" spans="1:8">
      <c r="A1383" s="4" t="s">
        <v>1590</v>
      </c>
      <c r="B1383" s="4" t="s">
        <v>210</v>
      </c>
      <c r="C1383" s="4" t="s">
        <v>171</v>
      </c>
      <c r="D1383" s="4" t="s">
        <v>40</v>
      </c>
      <c r="E1383" s="4" t="s">
        <v>172</v>
      </c>
      <c r="F1383" s="3">
        <v>42802</v>
      </c>
      <c r="G1383" s="3">
        <v>42913</v>
      </c>
      <c r="H1383">
        <v>1142</v>
      </c>
    </row>
    <row r="1384" spans="1:8">
      <c r="A1384" s="4" t="s">
        <v>1591</v>
      </c>
      <c r="B1384" s="4" t="s">
        <v>263</v>
      </c>
      <c r="C1384" s="4" t="s">
        <v>179</v>
      </c>
      <c r="D1384" s="4" t="s">
        <v>63</v>
      </c>
      <c r="E1384" s="4" t="s">
        <v>172</v>
      </c>
      <c r="F1384" s="3">
        <v>42802</v>
      </c>
      <c r="G1384" s="3">
        <v>42869</v>
      </c>
      <c r="H1384">
        <v>566</v>
      </c>
    </row>
    <row r="1385" spans="1:8">
      <c r="A1385" s="4" t="s">
        <v>1592</v>
      </c>
      <c r="B1385" s="4" t="s">
        <v>237</v>
      </c>
      <c r="C1385" s="4" t="s">
        <v>192</v>
      </c>
      <c r="D1385" s="4" t="s">
        <v>123</v>
      </c>
      <c r="E1385" s="4" t="s">
        <v>172</v>
      </c>
      <c r="F1385" s="3">
        <v>42802</v>
      </c>
      <c r="G1385" s="3">
        <v>42812</v>
      </c>
      <c r="H1385">
        <v>4291</v>
      </c>
    </row>
    <row r="1386" spans="1:8">
      <c r="A1386" s="4" t="s">
        <v>1593</v>
      </c>
      <c r="B1386" s="4" t="s">
        <v>203</v>
      </c>
      <c r="C1386" s="4" t="s">
        <v>171</v>
      </c>
      <c r="D1386" s="4" t="s">
        <v>102</v>
      </c>
      <c r="E1386" s="4" t="s">
        <v>172</v>
      </c>
      <c r="F1386" s="3">
        <v>42802</v>
      </c>
      <c r="G1386" s="3">
        <v>42902</v>
      </c>
      <c r="H1386">
        <v>1039</v>
      </c>
    </row>
    <row r="1387" spans="1:8">
      <c r="A1387" s="4" t="s">
        <v>1594</v>
      </c>
      <c r="B1387" s="4" t="s">
        <v>203</v>
      </c>
      <c r="C1387" s="4" t="s">
        <v>192</v>
      </c>
      <c r="D1387" s="4" t="s">
        <v>122</v>
      </c>
      <c r="E1387" s="4" t="s">
        <v>172</v>
      </c>
      <c r="F1387" s="3">
        <v>42802</v>
      </c>
      <c r="G1387" s="3">
        <v>42874</v>
      </c>
      <c r="H1387">
        <v>3151</v>
      </c>
    </row>
    <row r="1388" spans="1:8">
      <c r="A1388" s="4" t="s">
        <v>1595</v>
      </c>
      <c r="B1388" s="4" t="s">
        <v>343</v>
      </c>
      <c r="C1388" s="4" t="s">
        <v>179</v>
      </c>
      <c r="D1388" s="4" t="s">
        <v>70</v>
      </c>
      <c r="E1388" s="4" t="s">
        <v>172</v>
      </c>
      <c r="F1388" s="3">
        <v>42802</v>
      </c>
      <c r="G1388" s="3">
        <v>42818</v>
      </c>
      <c r="H1388">
        <v>590</v>
      </c>
    </row>
    <row r="1389" spans="1:8">
      <c r="A1389" s="4" t="s">
        <v>1596</v>
      </c>
      <c r="B1389" s="4" t="s">
        <v>343</v>
      </c>
      <c r="C1389" s="4" t="s">
        <v>192</v>
      </c>
      <c r="D1389" s="4" t="s">
        <v>103</v>
      </c>
      <c r="E1389" s="4" t="s">
        <v>172</v>
      </c>
      <c r="F1389" s="3">
        <v>42802</v>
      </c>
      <c r="G1389" s="3">
        <v>42812</v>
      </c>
      <c r="H1389">
        <v>3217</v>
      </c>
    </row>
    <row r="1390" spans="1:8">
      <c r="A1390" s="4" t="s">
        <v>1597</v>
      </c>
      <c r="B1390" s="4" t="s">
        <v>219</v>
      </c>
      <c r="C1390" s="4" t="s">
        <v>179</v>
      </c>
      <c r="D1390" s="4" t="s">
        <v>129</v>
      </c>
      <c r="E1390" s="4" t="s">
        <v>172</v>
      </c>
      <c r="F1390" s="3">
        <v>42802</v>
      </c>
      <c r="G1390" s="3">
        <v>42805</v>
      </c>
      <c r="H1390">
        <v>597</v>
      </c>
    </row>
    <row r="1391" spans="1:8">
      <c r="A1391" s="4" t="s">
        <v>1598</v>
      </c>
      <c r="B1391" s="4" t="s">
        <v>230</v>
      </c>
      <c r="C1391" s="4" t="s">
        <v>9011</v>
      </c>
      <c r="D1391" s="4" t="s">
        <v>93</v>
      </c>
      <c r="E1391" s="4" t="s">
        <v>172</v>
      </c>
      <c r="F1391" s="3">
        <v>42802</v>
      </c>
      <c r="G1391" s="3">
        <v>42866</v>
      </c>
      <c r="H1391">
        <v>4918</v>
      </c>
    </row>
    <row r="1392" spans="1:8">
      <c r="A1392" s="4" t="s">
        <v>1599</v>
      </c>
      <c r="B1392" s="4" t="s">
        <v>230</v>
      </c>
      <c r="C1392" s="4" t="s">
        <v>9011</v>
      </c>
      <c r="D1392" s="4" t="s">
        <v>105</v>
      </c>
      <c r="E1392" s="4" t="s">
        <v>172</v>
      </c>
      <c r="F1392" s="3">
        <v>42802</v>
      </c>
      <c r="G1392" s="3">
        <v>42813</v>
      </c>
      <c r="H1392">
        <v>5266</v>
      </c>
    </row>
    <row r="1393" spans="1:8">
      <c r="A1393" s="4" t="s">
        <v>1600</v>
      </c>
      <c r="B1393" s="4" t="s">
        <v>256</v>
      </c>
      <c r="C1393" s="4" t="s">
        <v>192</v>
      </c>
      <c r="D1393" s="4" t="s">
        <v>57</v>
      </c>
      <c r="E1393" s="4" t="s">
        <v>197</v>
      </c>
      <c r="F1393" s="3">
        <v>42802</v>
      </c>
      <c r="G1393" s="3">
        <v>42869</v>
      </c>
      <c r="H1393">
        <v>0</v>
      </c>
    </row>
    <row r="1394" spans="1:8">
      <c r="A1394" s="4" t="s">
        <v>1601</v>
      </c>
      <c r="B1394" s="4" t="s">
        <v>187</v>
      </c>
      <c r="C1394" s="4" t="s">
        <v>179</v>
      </c>
      <c r="D1394" s="4" t="s">
        <v>107</v>
      </c>
      <c r="E1394" s="4" t="s">
        <v>193</v>
      </c>
      <c r="F1394" s="3">
        <v>42802</v>
      </c>
      <c r="G1394" s="3"/>
    </row>
    <row r="1395" spans="1:8">
      <c r="A1395" s="4" t="s">
        <v>1602</v>
      </c>
      <c r="B1395" s="4" t="s">
        <v>187</v>
      </c>
      <c r="C1395" s="4" t="s">
        <v>179</v>
      </c>
      <c r="D1395" s="4" t="s">
        <v>108</v>
      </c>
      <c r="E1395" s="4" t="s">
        <v>197</v>
      </c>
      <c r="F1395" s="3">
        <v>42802</v>
      </c>
      <c r="G1395" s="3">
        <v>42872</v>
      </c>
      <c r="H1395">
        <v>0</v>
      </c>
    </row>
    <row r="1396" spans="1:8">
      <c r="A1396" s="4" t="s">
        <v>1603</v>
      </c>
      <c r="B1396" s="4" t="s">
        <v>187</v>
      </c>
      <c r="C1396" s="4" t="s">
        <v>177</v>
      </c>
      <c r="D1396" s="4" t="s">
        <v>32</v>
      </c>
      <c r="E1396" s="4" t="s">
        <v>172</v>
      </c>
      <c r="F1396" s="3">
        <v>42802</v>
      </c>
      <c r="G1396" s="3">
        <v>42862</v>
      </c>
      <c r="H1396">
        <v>61</v>
      </c>
    </row>
    <row r="1397" spans="1:8">
      <c r="A1397" s="4" t="s">
        <v>1604</v>
      </c>
      <c r="B1397" s="4" t="s">
        <v>187</v>
      </c>
      <c r="C1397" s="4" t="s">
        <v>192</v>
      </c>
      <c r="D1397" s="4" t="s">
        <v>54</v>
      </c>
      <c r="E1397" s="4" t="s">
        <v>172</v>
      </c>
      <c r="F1397" s="3">
        <v>42802</v>
      </c>
      <c r="G1397" s="3">
        <v>42886</v>
      </c>
      <c r="H1397">
        <v>3470</v>
      </c>
    </row>
    <row r="1398" spans="1:8">
      <c r="A1398" s="4" t="s">
        <v>1605</v>
      </c>
      <c r="B1398" s="4" t="s">
        <v>170</v>
      </c>
      <c r="C1398" s="4" t="s">
        <v>179</v>
      </c>
      <c r="D1398" s="4" t="s">
        <v>27</v>
      </c>
      <c r="E1398" s="4" t="s">
        <v>197</v>
      </c>
      <c r="F1398" s="3">
        <v>42802</v>
      </c>
      <c r="G1398" s="3">
        <v>42912</v>
      </c>
      <c r="H1398">
        <v>0</v>
      </c>
    </row>
    <row r="1399" spans="1:8">
      <c r="A1399" s="4" t="s">
        <v>1606</v>
      </c>
      <c r="B1399" s="4" t="s">
        <v>205</v>
      </c>
      <c r="C1399" s="4" t="s">
        <v>177</v>
      </c>
      <c r="D1399" s="4" t="s">
        <v>93</v>
      </c>
      <c r="E1399" s="4" t="s">
        <v>172</v>
      </c>
      <c r="F1399" s="3">
        <v>42802</v>
      </c>
      <c r="G1399" s="3">
        <v>42883</v>
      </c>
      <c r="H1399">
        <v>48</v>
      </c>
    </row>
    <row r="1400" spans="1:8">
      <c r="A1400" s="4" t="s">
        <v>1607</v>
      </c>
      <c r="B1400" s="4" t="s">
        <v>226</v>
      </c>
      <c r="C1400" s="4" t="s">
        <v>177</v>
      </c>
      <c r="D1400" s="4" t="s">
        <v>21</v>
      </c>
      <c r="E1400" s="4" t="s">
        <v>172</v>
      </c>
      <c r="F1400" s="3">
        <v>42802</v>
      </c>
      <c r="G1400" s="3">
        <v>42908</v>
      </c>
      <c r="H1400">
        <v>61</v>
      </c>
    </row>
    <row r="1401" spans="1:8">
      <c r="A1401" s="4" t="s">
        <v>1608</v>
      </c>
      <c r="B1401" s="4" t="s">
        <v>185</v>
      </c>
      <c r="C1401" s="4" t="s">
        <v>177</v>
      </c>
      <c r="D1401" s="4" t="s">
        <v>32</v>
      </c>
      <c r="E1401" s="4" t="s">
        <v>197</v>
      </c>
      <c r="F1401" s="3">
        <v>42802</v>
      </c>
      <c r="G1401" s="3">
        <v>42881</v>
      </c>
      <c r="H1401">
        <v>0</v>
      </c>
    </row>
    <row r="1402" spans="1:8">
      <c r="A1402" s="4" t="s">
        <v>1609</v>
      </c>
      <c r="B1402" s="4" t="s">
        <v>216</v>
      </c>
      <c r="C1402" s="4" t="s">
        <v>179</v>
      </c>
      <c r="D1402" s="4" t="s">
        <v>107</v>
      </c>
      <c r="E1402" s="4" t="s">
        <v>197</v>
      </c>
      <c r="F1402" s="3">
        <v>42802</v>
      </c>
      <c r="G1402" s="3">
        <v>42884</v>
      </c>
      <c r="H1402">
        <v>0</v>
      </c>
    </row>
    <row r="1403" spans="1:8">
      <c r="A1403" s="4" t="s">
        <v>1610</v>
      </c>
      <c r="B1403" s="4" t="s">
        <v>181</v>
      </c>
      <c r="C1403" s="4" t="s">
        <v>179</v>
      </c>
      <c r="D1403" s="4" t="s">
        <v>124</v>
      </c>
      <c r="E1403" s="4" t="s">
        <v>197</v>
      </c>
      <c r="F1403" s="3">
        <v>42802</v>
      </c>
      <c r="G1403" s="3">
        <v>42891</v>
      </c>
      <c r="H1403">
        <v>0</v>
      </c>
    </row>
    <row r="1404" spans="1:8">
      <c r="A1404" s="4" t="s">
        <v>1611</v>
      </c>
      <c r="B1404" s="4" t="s">
        <v>181</v>
      </c>
      <c r="C1404" s="4" t="s">
        <v>171</v>
      </c>
      <c r="D1404" s="4" t="s">
        <v>98</v>
      </c>
      <c r="E1404" s="4" t="s">
        <v>197</v>
      </c>
      <c r="F1404" s="3">
        <v>42802</v>
      </c>
      <c r="G1404" s="3">
        <v>42882</v>
      </c>
      <c r="H1404">
        <v>0</v>
      </c>
    </row>
    <row r="1405" spans="1:8">
      <c r="A1405" s="4" t="s">
        <v>1612</v>
      </c>
      <c r="B1405" s="4" t="s">
        <v>183</v>
      </c>
      <c r="C1405" s="4" t="s">
        <v>179</v>
      </c>
      <c r="D1405" s="4" t="s">
        <v>47</v>
      </c>
      <c r="E1405" s="4" t="s">
        <v>197</v>
      </c>
      <c r="F1405" s="3">
        <v>42803</v>
      </c>
      <c r="G1405" s="3">
        <v>42877</v>
      </c>
      <c r="H1405">
        <v>0</v>
      </c>
    </row>
    <row r="1406" spans="1:8">
      <c r="A1406" s="4" t="s">
        <v>1613</v>
      </c>
      <c r="B1406" s="4" t="s">
        <v>183</v>
      </c>
      <c r="C1406" s="4" t="s">
        <v>199</v>
      </c>
      <c r="D1406" s="4" t="s">
        <v>76</v>
      </c>
      <c r="E1406" s="4" t="s">
        <v>197</v>
      </c>
      <c r="F1406" s="3">
        <v>42803</v>
      </c>
      <c r="G1406" s="3">
        <v>42866</v>
      </c>
      <c r="H1406">
        <v>0</v>
      </c>
    </row>
    <row r="1407" spans="1:8">
      <c r="A1407" s="4" t="s">
        <v>1614</v>
      </c>
      <c r="B1407" s="4" t="s">
        <v>183</v>
      </c>
      <c r="C1407" s="4" t="s">
        <v>179</v>
      </c>
      <c r="D1407" s="4" t="s">
        <v>111</v>
      </c>
      <c r="E1407" s="4" t="s">
        <v>172</v>
      </c>
      <c r="F1407" s="3">
        <v>42803</v>
      </c>
      <c r="G1407" s="3">
        <v>42897</v>
      </c>
      <c r="H1407">
        <v>595</v>
      </c>
    </row>
    <row r="1408" spans="1:8">
      <c r="A1408" s="4" t="s">
        <v>1615</v>
      </c>
      <c r="B1408" s="4" t="s">
        <v>183</v>
      </c>
      <c r="C1408" s="4" t="s">
        <v>177</v>
      </c>
      <c r="D1408" s="4" t="s">
        <v>131</v>
      </c>
      <c r="E1408" s="4" t="s">
        <v>172</v>
      </c>
      <c r="F1408" s="3">
        <v>42803</v>
      </c>
      <c r="G1408" s="3">
        <v>42887</v>
      </c>
      <c r="H1408">
        <v>51</v>
      </c>
    </row>
    <row r="1409" spans="1:8">
      <c r="A1409" s="4" t="s">
        <v>1616</v>
      </c>
      <c r="B1409" s="4" t="s">
        <v>261</v>
      </c>
      <c r="C1409" s="4" t="s">
        <v>177</v>
      </c>
      <c r="D1409" s="4" t="s">
        <v>96</v>
      </c>
      <c r="E1409" s="4" t="s">
        <v>197</v>
      </c>
      <c r="F1409" s="3">
        <v>42803</v>
      </c>
      <c r="G1409" s="3">
        <v>42894</v>
      </c>
      <c r="H1409">
        <v>0</v>
      </c>
    </row>
    <row r="1410" spans="1:8">
      <c r="A1410" s="4" t="s">
        <v>1617</v>
      </c>
      <c r="B1410" s="4" t="s">
        <v>246</v>
      </c>
      <c r="C1410" s="4" t="s">
        <v>9011</v>
      </c>
      <c r="D1410" s="4" t="s">
        <v>82</v>
      </c>
      <c r="E1410" s="4" t="s">
        <v>172</v>
      </c>
      <c r="F1410" s="3">
        <v>42803</v>
      </c>
      <c r="G1410" s="3">
        <v>42880</v>
      </c>
      <c r="H1410">
        <v>4624</v>
      </c>
    </row>
    <row r="1411" spans="1:8">
      <c r="A1411" s="4" t="s">
        <v>1618</v>
      </c>
      <c r="B1411" s="4" t="s">
        <v>279</v>
      </c>
      <c r="C1411" s="4" t="s">
        <v>171</v>
      </c>
      <c r="D1411" s="4" t="s">
        <v>24</v>
      </c>
      <c r="E1411" s="4" t="s">
        <v>193</v>
      </c>
      <c r="F1411" s="3">
        <v>42803</v>
      </c>
      <c r="G1411" s="3"/>
    </row>
    <row r="1412" spans="1:8">
      <c r="A1412" s="4" t="s">
        <v>1619</v>
      </c>
      <c r="B1412" s="4" t="s">
        <v>210</v>
      </c>
      <c r="C1412" s="4" t="s">
        <v>179</v>
      </c>
      <c r="D1412" s="4" t="s">
        <v>88</v>
      </c>
      <c r="E1412" s="4" t="s">
        <v>193</v>
      </c>
      <c r="F1412" s="3">
        <v>42803</v>
      </c>
      <c r="G1412" s="3"/>
    </row>
    <row r="1413" spans="1:8">
      <c r="A1413" s="4" t="s">
        <v>1620</v>
      </c>
      <c r="B1413" s="4" t="s">
        <v>210</v>
      </c>
      <c r="C1413" s="4" t="s">
        <v>179</v>
      </c>
      <c r="D1413" s="4" t="s">
        <v>24</v>
      </c>
      <c r="E1413" s="4" t="s">
        <v>193</v>
      </c>
      <c r="F1413" s="3">
        <v>42803</v>
      </c>
      <c r="G1413" s="3"/>
    </row>
    <row r="1414" spans="1:8">
      <c r="A1414" s="4" t="s">
        <v>1621</v>
      </c>
      <c r="B1414" s="4" t="s">
        <v>174</v>
      </c>
      <c r="C1414" s="4" t="s">
        <v>171</v>
      </c>
      <c r="D1414" s="4" t="s">
        <v>57</v>
      </c>
      <c r="E1414" s="4" t="s">
        <v>197</v>
      </c>
      <c r="F1414" s="3">
        <v>42803</v>
      </c>
      <c r="G1414" s="3">
        <v>42870</v>
      </c>
      <c r="H1414">
        <v>0</v>
      </c>
    </row>
    <row r="1415" spans="1:8">
      <c r="A1415" s="4" t="s">
        <v>1622</v>
      </c>
      <c r="B1415" s="4" t="s">
        <v>174</v>
      </c>
      <c r="C1415" s="4" t="s">
        <v>177</v>
      </c>
      <c r="D1415" s="4" t="s">
        <v>29</v>
      </c>
      <c r="E1415" s="4" t="s">
        <v>197</v>
      </c>
      <c r="F1415" s="3">
        <v>42803</v>
      </c>
      <c r="G1415" s="3">
        <v>42883</v>
      </c>
      <c r="H1415">
        <v>0</v>
      </c>
    </row>
    <row r="1416" spans="1:8">
      <c r="A1416" s="4" t="s">
        <v>1623</v>
      </c>
      <c r="B1416" s="4" t="s">
        <v>174</v>
      </c>
      <c r="C1416" s="4" t="s">
        <v>179</v>
      </c>
      <c r="D1416" s="4" t="s">
        <v>61</v>
      </c>
      <c r="E1416" s="4" t="s">
        <v>172</v>
      </c>
      <c r="F1416" s="3">
        <v>42803</v>
      </c>
      <c r="G1416" s="3">
        <v>42903</v>
      </c>
      <c r="H1416">
        <v>571</v>
      </c>
    </row>
    <row r="1417" spans="1:8">
      <c r="A1417" s="4" t="s">
        <v>1624</v>
      </c>
      <c r="B1417" s="4" t="s">
        <v>212</v>
      </c>
      <c r="C1417" s="4" t="s">
        <v>192</v>
      </c>
      <c r="D1417" s="4" t="s">
        <v>87</v>
      </c>
      <c r="E1417" s="4" t="s">
        <v>172</v>
      </c>
      <c r="F1417" s="3">
        <v>42803</v>
      </c>
      <c r="G1417" s="3">
        <v>42819</v>
      </c>
      <c r="H1417">
        <v>3333</v>
      </c>
    </row>
    <row r="1418" spans="1:8">
      <c r="A1418" s="4" t="s">
        <v>1625</v>
      </c>
      <c r="B1418" s="4" t="s">
        <v>196</v>
      </c>
      <c r="C1418" s="4" t="s">
        <v>199</v>
      </c>
      <c r="D1418" s="4" t="s">
        <v>79</v>
      </c>
      <c r="E1418" s="4" t="s">
        <v>172</v>
      </c>
      <c r="F1418" s="3">
        <v>42803</v>
      </c>
      <c r="G1418" s="3">
        <v>42871</v>
      </c>
      <c r="H1418">
        <v>4853</v>
      </c>
    </row>
    <row r="1419" spans="1:8">
      <c r="A1419" s="4" t="s">
        <v>1626</v>
      </c>
      <c r="B1419" s="4" t="s">
        <v>196</v>
      </c>
      <c r="C1419" s="4" t="s">
        <v>177</v>
      </c>
      <c r="D1419" s="4" t="s">
        <v>118</v>
      </c>
      <c r="E1419" s="4" t="s">
        <v>172</v>
      </c>
      <c r="F1419" s="3">
        <v>42803</v>
      </c>
      <c r="G1419" s="3">
        <v>42894</v>
      </c>
      <c r="H1419">
        <v>51</v>
      </c>
    </row>
    <row r="1420" spans="1:8">
      <c r="A1420" s="4" t="s">
        <v>1627</v>
      </c>
      <c r="B1420" s="4" t="s">
        <v>191</v>
      </c>
      <c r="C1420" s="4" t="s">
        <v>177</v>
      </c>
      <c r="D1420" s="4" t="s">
        <v>130</v>
      </c>
      <c r="E1420" s="4" t="s">
        <v>193</v>
      </c>
      <c r="F1420" s="3">
        <v>42803</v>
      </c>
      <c r="G1420" s="3"/>
    </row>
    <row r="1421" spans="1:8">
      <c r="A1421" s="4" t="s">
        <v>1628</v>
      </c>
      <c r="B1421" s="4" t="s">
        <v>191</v>
      </c>
      <c r="C1421" s="4" t="s">
        <v>192</v>
      </c>
      <c r="D1421" s="4" t="s">
        <v>24</v>
      </c>
      <c r="E1421" s="4" t="s">
        <v>193</v>
      </c>
      <c r="F1421" s="3">
        <v>42803</v>
      </c>
      <c r="G1421" s="3"/>
    </row>
    <row r="1422" spans="1:8">
      <c r="A1422" s="4" t="s">
        <v>1629</v>
      </c>
      <c r="B1422" s="4" t="s">
        <v>191</v>
      </c>
      <c r="C1422" s="4" t="s">
        <v>179</v>
      </c>
      <c r="D1422" s="4" t="s">
        <v>38</v>
      </c>
      <c r="E1422" s="4" t="s">
        <v>197</v>
      </c>
      <c r="F1422" s="3">
        <v>42803</v>
      </c>
      <c r="G1422" s="3">
        <v>42878</v>
      </c>
      <c r="H1422">
        <v>0</v>
      </c>
    </row>
    <row r="1423" spans="1:8">
      <c r="A1423" s="4" t="s">
        <v>1630</v>
      </c>
      <c r="B1423" s="4" t="s">
        <v>219</v>
      </c>
      <c r="C1423" s="4" t="s">
        <v>9011</v>
      </c>
      <c r="D1423" s="4" t="s">
        <v>38</v>
      </c>
      <c r="E1423" s="4" t="s">
        <v>172</v>
      </c>
      <c r="F1423" s="3">
        <v>42803</v>
      </c>
      <c r="G1423" s="3">
        <v>42903</v>
      </c>
      <c r="H1423">
        <v>5035</v>
      </c>
    </row>
    <row r="1424" spans="1:8">
      <c r="A1424" s="4" t="s">
        <v>1631</v>
      </c>
      <c r="B1424" s="4" t="s">
        <v>244</v>
      </c>
      <c r="C1424" s="4" t="s">
        <v>177</v>
      </c>
      <c r="D1424" s="4" t="s">
        <v>41</v>
      </c>
      <c r="E1424" s="4" t="s">
        <v>172</v>
      </c>
      <c r="F1424" s="3">
        <v>42803</v>
      </c>
      <c r="G1424" s="3">
        <v>42887</v>
      </c>
      <c r="H1424">
        <v>51</v>
      </c>
    </row>
    <row r="1425" spans="1:8">
      <c r="A1425" s="4" t="s">
        <v>1632</v>
      </c>
      <c r="B1425" s="4" t="s">
        <v>201</v>
      </c>
      <c r="C1425" s="4" t="s">
        <v>9011</v>
      </c>
      <c r="D1425" s="4" t="s">
        <v>44</v>
      </c>
      <c r="E1425" s="4" t="s">
        <v>172</v>
      </c>
      <c r="F1425" s="3">
        <v>42803</v>
      </c>
      <c r="G1425" s="3">
        <v>42895</v>
      </c>
      <c r="H1425">
        <v>4342</v>
      </c>
    </row>
    <row r="1426" spans="1:8">
      <c r="A1426" s="4" t="s">
        <v>1633</v>
      </c>
      <c r="B1426" s="4" t="s">
        <v>208</v>
      </c>
      <c r="C1426" s="4" t="s">
        <v>192</v>
      </c>
      <c r="D1426" s="4" t="s">
        <v>41</v>
      </c>
      <c r="E1426" s="4" t="s">
        <v>197</v>
      </c>
      <c r="F1426" s="3">
        <v>42803</v>
      </c>
      <c r="G1426" s="3">
        <v>42807</v>
      </c>
      <c r="H1426">
        <v>0</v>
      </c>
    </row>
    <row r="1427" spans="1:8">
      <c r="A1427" s="4" t="s">
        <v>1634</v>
      </c>
      <c r="B1427" s="4" t="s">
        <v>216</v>
      </c>
      <c r="C1427" s="4" t="s">
        <v>177</v>
      </c>
      <c r="D1427" s="4" t="s">
        <v>24</v>
      </c>
      <c r="E1427" s="4" t="s">
        <v>193</v>
      </c>
      <c r="F1427" s="3">
        <v>42803</v>
      </c>
      <c r="G1427" s="3"/>
    </row>
    <row r="1428" spans="1:8">
      <c r="A1428" s="4" t="s">
        <v>1635</v>
      </c>
      <c r="B1428" s="4" t="s">
        <v>216</v>
      </c>
      <c r="C1428" s="4" t="s">
        <v>177</v>
      </c>
      <c r="D1428" s="4" t="s">
        <v>121</v>
      </c>
      <c r="E1428" s="4" t="s">
        <v>172</v>
      </c>
      <c r="F1428" s="3">
        <v>42803</v>
      </c>
      <c r="G1428" s="3">
        <v>42908</v>
      </c>
      <c r="H1428">
        <v>48</v>
      </c>
    </row>
    <row r="1429" spans="1:8">
      <c r="A1429" s="4" t="s">
        <v>1636</v>
      </c>
      <c r="B1429" s="4" t="s">
        <v>181</v>
      </c>
      <c r="C1429" s="4" t="s">
        <v>199</v>
      </c>
      <c r="D1429" s="4" t="s">
        <v>82</v>
      </c>
      <c r="E1429" s="4" t="s">
        <v>172</v>
      </c>
      <c r="F1429" s="3">
        <v>42803</v>
      </c>
      <c r="G1429" s="3">
        <v>42873</v>
      </c>
      <c r="H1429">
        <v>5215</v>
      </c>
    </row>
    <row r="1430" spans="1:8">
      <c r="A1430" s="4" t="s">
        <v>1637</v>
      </c>
      <c r="B1430" s="4" t="s">
        <v>183</v>
      </c>
      <c r="C1430" s="4" t="s">
        <v>171</v>
      </c>
      <c r="D1430" s="4" t="s">
        <v>111</v>
      </c>
      <c r="E1430" s="4" t="s">
        <v>197</v>
      </c>
      <c r="F1430" s="3">
        <v>42804</v>
      </c>
      <c r="G1430" s="3">
        <v>42867</v>
      </c>
      <c r="H1430">
        <v>0</v>
      </c>
    </row>
    <row r="1431" spans="1:8">
      <c r="A1431" s="4" t="s">
        <v>1638</v>
      </c>
      <c r="B1431" s="4" t="s">
        <v>183</v>
      </c>
      <c r="C1431" s="4" t="s">
        <v>177</v>
      </c>
      <c r="D1431" s="4" t="s">
        <v>70</v>
      </c>
      <c r="E1431" s="4" t="s">
        <v>172</v>
      </c>
      <c r="F1431" s="3">
        <v>42804</v>
      </c>
      <c r="G1431" s="3">
        <v>42813</v>
      </c>
      <c r="H1431">
        <v>58</v>
      </c>
    </row>
    <row r="1432" spans="1:8">
      <c r="A1432" s="4" t="s">
        <v>1639</v>
      </c>
      <c r="B1432" s="4" t="s">
        <v>304</v>
      </c>
      <c r="C1432" s="4" t="s">
        <v>192</v>
      </c>
      <c r="D1432" s="4" t="s">
        <v>57</v>
      </c>
      <c r="E1432" s="4" t="s">
        <v>172</v>
      </c>
      <c r="F1432" s="3">
        <v>42804</v>
      </c>
      <c r="G1432" s="3">
        <v>42814</v>
      </c>
      <c r="H1432">
        <v>3587</v>
      </c>
    </row>
    <row r="1433" spans="1:8">
      <c r="A1433" s="4" t="s">
        <v>1640</v>
      </c>
      <c r="B1433" s="4" t="s">
        <v>304</v>
      </c>
      <c r="C1433" s="4" t="s">
        <v>192</v>
      </c>
      <c r="D1433" s="4" t="s">
        <v>92</v>
      </c>
      <c r="E1433" s="4" t="s">
        <v>172</v>
      </c>
      <c r="F1433" s="3">
        <v>42804</v>
      </c>
      <c r="G1433" s="3">
        <v>42884</v>
      </c>
      <c r="H1433">
        <v>2915</v>
      </c>
    </row>
    <row r="1434" spans="1:8">
      <c r="A1434" s="4" t="s">
        <v>1641</v>
      </c>
      <c r="B1434" s="4" t="s">
        <v>210</v>
      </c>
      <c r="C1434" s="4" t="s">
        <v>9011</v>
      </c>
      <c r="D1434" s="4" t="s">
        <v>84</v>
      </c>
      <c r="E1434" s="4" t="s">
        <v>172</v>
      </c>
      <c r="F1434" s="3">
        <v>42804</v>
      </c>
      <c r="G1434" s="3">
        <v>42914</v>
      </c>
      <c r="H1434">
        <v>4762</v>
      </c>
    </row>
    <row r="1435" spans="1:8">
      <c r="A1435" s="4" t="s">
        <v>1642</v>
      </c>
      <c r="B1435" s="4" t="s">
        <v>237</v>
      </c>
      <c r="C1435" s="4" t="s">
        <v>171</v>
      </c>
      <c r="D1435" s="4" t="s">
        <v>65</v>
      </c>
      <c r="E1435" s="4" t="s">
        <v>172</v>
      </c>
      <c r="F1435" s="3">
        <v>42804</v>
      </c>
      <c r="G1435" s="3">
        <v>42898</v>
      </c>
      <c r="H1435">
        <v>1062</v>
      </c>
    </row>
    <row r="1436" spans="1:8">
      <c r="A1436" s="4" t="s">
        <v>1643</v>
      </c>
      <c r="B1436" s="4" t="s">
        <v>196</v>
      </c>
      <c r="C1436" s="4" t="s">
        <v>199</v>
      </c>
      <c r="D1436" s="4" t="s">
        <v>57</v>
      </c>
      <c r="E1436" s="4" t="s">
        <v>197</v>
      </c>
      <c r="F1436" s="3">
        <v>42804</v>
      </c>
      <c r="G1436" s="3">
        <v>42865</v>
      </c>
      <c r="H1436">
        <v>0</v>
      </c>
    </row>
    <row r="1437" spans="1:8">
      <c r="A1437" s="4" t="s">
        <v>1644</v>
      </c>
      <c r="B1437" s="4" t="s">
        <v>191</v>
      </c>
      <c r="C1437" s="4" t="s">
        <v>199</v>
      </c>
      <c r="D1437" s="4" t="s">
        <v>24</v>
      </c>
      <c r="E1437" s="4" t="s">
        <v>193</v>
      </c>
      <c r="F1437" s="3">
        <v>42804</v>
      </c>
      <c r="G1437" s="3"/>
    </row>
    <row r="1438" spans="1:8">
      <c r="A1438" s="4" t="s">
        <v>1645</v>
      </c>
      <c r="B1438" s="4" t="s">
        <v>230</v>
      </c>
      <c r="C1438" s="4" t="s">
        <v>179</v>
      </c>
      <c r="D1438" s="4" t="s">
        <v>24</v>
      </c>
      <c r="E1438" s="4" t="s">
        <v>193</v>
      </c>
      <c r="F1438" s="3">
        <v>42804</v>
      </c>
      <c r="G1438" s="3"/>
    </row>
    <row r="1439" spans="1:8">
      <c r="A1439" s="4" t="s">
        <v>1646</v>
      </c>
      <c r="B1439" s="4" t="s">
        <v>230</v>
      </c>
      <c r="C1439" s="4" t="s">
        <v>179</v>
      </c>
      <c r="D1439" s="4" t="s">
        <v>24</v>
      </c>
      <c r="E1439" s="4" t="s">
        <v>193</v>
      </c>
      <c r="F1439" s="3">
        <v>42804</v>
      </c>
      <c r="G1439" s="3"/>
    </row>
    <row r="1440" spans="1:8">
      <c r="A1440" s="4" t="s">
        <v>1647</v>
      </c>
      <c r="B1440" s="4" t="s">
        <v>230</v>
      </c>
      <c r="C1440" s="4" t="s">
        <v>179</v>
      </c>
      <c r="D1440" s="4" t="s">
        <v>82</v>
      </c>
      <c r="E1440" s="4" t="s">
        <v>197</v>
      </c>
      <c r="F1440" s="3">
        <v>42804</v>
      </c>
      <c r="G1440" s="3">
        <v>42885</v>
      </c>
      <c r="H1440">
        <v>0</v>
      </c>
    </row>
    <row r="1441" spans="1:8">
      <c r="A1441" s="4" t="s">
        <v>1648</v>
      </c>
      <c r="B1441" s="4" t="s">
        <v>201</v>
      </c>
      <c r="C1441" s="4" t="s">
        <v>199</v>
      </c>
      <c r="D1441" s="4" t="s">
        <v>82</v>
      </c>
      <c r="E1441" s="4" t="s">
        <v>197</v>
      </c>
      <c r="F1441" s="3">
        <v>42804</v>
      </c>
      <c r="G1441" s="3">
        <v>42814</v>
      </c>
      <c r="H1441">
        <v>0</v>
      </c>
    </row>
    <row r="1442" spans="1:8">
      <c r="A1442" s="4" t="s">
        <v>1649</v>
      </c>
      <c r="B1442" s="4" t="s">
        <v>226</v>
      </c>
      <c r="C1442" s="4" t="s">
        <v>177</v>
      </c>
      <c r="D1442" s="4" t="s">
        <v>47</v>
      </c>
      <c r="E1442" s="4" t="s">
        <v>193</v>
      </c>
      <c r="F1442" s="3">
        <v>42804</v>
      </c>
      <c r="G1442" s="3"/>
    </row>
    <row r="1443" spans="1:8">
      <c r="A1443" s="4" t="s">
        <v>1650</v>
      </c>
      <c r="B1443" s="4" t="s">
        <v>216</v>
      </c>
      <c r="C1443" s="4" t="s">
        <v>177</v>
      </c>
      <c r="D1443" s="4" t="s">
        <v>40</v>
      </c>
      <c r="E1443" s="4" t="s">
        <v>197</v>
      </c>
      <c r="F1443" s="3">
        <v>42804</v>
      </c>
      <c r="G1443" s="3">
        <v>42884</v>
      </c>
      <c r="H1443">
        <v>0</v>
      </c>
    </row>
    <row r="1444" spans="1:8">
      <c r="A1444" s="4" t="s">
        <v>1651</v>
      </c>
      <c r="B1444" s="4" t="s">
        <v>216</v>
      </c>
      <c r="C1444" s="4" t="s">
        <v>171</v>
      </c>
      <c r="D1444" s="4" t="s">
        <v>127</v>
      </c>
      <c r="E1444" s="4" t="s">
        <v>172</v>
      </c>
      <c r="F1444" s="3">
        <v>42804</v>
      </c>
      <c r="G1444" s="3">
        <v>42914</v>
      </c>
      <c r="H1444">
        <v>1074</v>
      </c>
    </row>
    <row r="1445" spans="1:8">
      <c r="A1445" s="4" t="s">
        <v>1652</v>
      </c>
      <c r="B1445" s="4" t="s">
        <v>181</v>
      </c>
      <c r="C1445" s="4" t="s">
        <v>177</v>
      </c>
      <c r="D1445" s="4" t="s">
        <v>93</v>
      </c>
      <c r="E1445" s="4" t="s">
        <v>197</v>
      </c>
      <c r="F1445" s="3">
        <v>42804</v>
      </c>
      <c r="G1445" s="3">
        <v>42860</v>
      </c>
      <c r="H1445">
        <v>0</v>
      </c>
    </row>
    <row r="1446" spans="1:8">
      <c r="A1446" s="4" t="s">
        <v>1653</v>
      </c>
      <c r="B1446" s="4" t="s">
        <v>183</v>
      </c>
      <c r="C1446" s="4" t="s">
        <v>177</v>
      </c>
      <c r="D1446" s="4" t="s">
        <v>47</v>
      </c>
      <c r="E1446" s="4" t="s">
        <v>197</v>
      </c>
      <c r="F1446" s="3">
        <v>42805</v>
      </c>
      <c r="G1446" s="3">
        <v>42885</v>
      </c>
      <c r="H1446">
        <v>0</v>
      </c>
    </row>
    <row r="1447" spans="1:8">
      <c r="A1447" s="4" t="s">
        <v>1654</v>
      </c>
      <c r="B1447" s="4" t="s">
        <v>183</v>
      </c>
      <c r="C1447" s="4" t="s">
        <v>177</v>
      </c>
      <c r="D1447" s="4" t="s">
        <v>106</v>
      </c>
      <c r="E1447" s="4" t="s">
        <v>172</v>
      </c>
      <c r="F1447" s="3">
        <v>42805</v>
      </c>
      <c r="G1447" s="3">
        <v>42811</v>
      </c>
      <c r="H1447">
        <v>57</v>
      </c>
    </row>
    <row r="1448" spans="1:8">
      <c r="A1448" s="4" t="s">
        <v>1655</v>
      </c>
      <c r="B1448" s="4" t="s">
        <v>246</v>
      </c>
      <c r="C1448" s="4" t="s">
        <v>179</v>
      </c>
      <c r="D1448" s="4" t="s">
        <v>130</v>
      </c>
      <c r="E1448" s="4" t="s">
        <v>172</v>
      </c>
      <c r="F1448" s="3">
        <v>42805</v>
      </c>
      <c r="G1448" s="3">
        <v>42877</v>
      </c>
      <c r="H1448">
        <v>586</v>
      </c>
    </row>
    <row r="1449" spans="1:8">
      <c r="A1449" s="4" t="s">
        <v>1656</v>
      </c>
      <c r="B1449" s="4" t="s">
        <v>304</v>
      </c>
      <c r="C1449" s="4" t="s">
        <v>171</v>
      </c>
      <c r="D1449" s="4" t="s">
        <v>104</v>
      </c>
      <c r="E1449" s="4" t="s">
        <v>172</v>
      </c>
      <c r="F1449" s="3">
        <v>42805</v>
      </c>
      <c r="G1449" s="3">
        <v>42899</v>
      </c>
      <c r="H1449">
        <v>1184</v>
      </c>
    </row>
    <row r="1450" spans="1:8">
      <c r="A1450" s="4" t="s">
        <v>1657</v>
      </c>
      <c r="B1450" s="4" t="s">
        <v>263</v>
      </c>
      <c r="C1450" s="4" t="s">
        <v>179</v>
      </c>
      <c r="D1450" s="4" t="s">
        <v>107</v>
      </c>
      <c r="E1450" s="4" t="s">
        <v>197</v>
      </c>
      <c r="F1450" s="3">
        <v>42805</v>
      </c>
      <c r="G1450" s="3">
        <v>42874</v>
      </c>
      <c r="H1450">
        <v>0</v>
      </c>
    </row>
    <row r="1451" spans="1:8">
      <c r="A1451" s="4" t="s">
        <v>1658</v>
      </c>
      <c r="B1451" s="4" t="s">
        <v>191</v>
      </c>
      <c r="C1451" s="4" t="s">
        <v>192</v>
      </c>
      <c r="D1451" s="4" t="s">
        <v>24</v>
      </c>
      <c r="E1451" s="4" t="s">
        <v>193</v>
      </c>
      <c r="F1451" s="3">
        <v>42805</v>
      </c>
      <c r="G1451" s="3"/>
    </row>
    <row r="1452" spans="1:8">
      <c r="A1452" s="4" t="s">
        <v>1659</v>
      </c>
      <c r="B1452" s="4" t="s">
        <v>191</v>
      </c>
      <c r="C1452" s="4" t="s">
        <v>171</v>
      </c>
      <c r="D1452" s="4" t="s">
        <v>87</v>
      </c>
      <c r="E1452" s="4" t="s">
        <v>197</v>
      </c>
      <c r="F1452" s="3">
        <v>42805</v>
      </c>
      <c r="G1452" s="3">
        <v>42894</v>
      </c>
      <c r="H1452">
        <v>0</v>
      </c>
    </row>
    <row r="1453" spans="1:8">
      <c r="A1453" s="4" t="s">
        <v>1660</v>
      </c>
      <c r="B1453" s="4" t="s">
        <v>191</v>
      </c>
      <c r="C1453" s="4" t="s">
        <v>179</v>
      </c>
      <c r="D1453" s="4" t="s">
        <v>81</v>
      </c>
      <c r="E1453" s="4" t="s">
        <v>172</v>
      </c>
      <c r="F1453" s="3">
        <v>42805</v>
      </c>
      <c r="G1453" s="3">
        <v>42896</v>
      </c>
      <c r="H1453">
        <v>526</v>
      </c>
    </row>
    <row r="1454" spans="1:8">
      <c r="A1454" s="4" t="s">
        <v>1661</v>
      </c>
      <c r="B1454" s="4" t="s">
        <v>191</v>
      </c>
      <c r="C1454" s="4" t="s">
        <v>199</v>
      </c>
      <c r="D1454" s="4" t="s">
        <v>42</v>
      </c>
      <c r="E1454" s="4" t="s">
        <v>172</v>
      </c>
      <c r="F1454" s="3">
        <v>42805</v>
      </c>
      <c r="G1454" s="3">
        <v>42898</v>
      </c>
      <c r="H1454">
        <v>5344</v>
      </c>
    </row>
    <row r="1455" spans="1:8">
      <c r="A1455" s="4" t="s">
        <v>1662</v>
      </c>
      <c r="B1455" s="4" t="s">
        <v>191</v>
      </c>
      <c r="C1455" s="4" t="s">
        <v>9011</v>
      </c>
      <c r="D1455" s="4" t="s">
        <v>84</v>
      </c>
      <c r="E1455" s="4" t="s">
        <v>172</v>
      </c>
      <c r="F1455" s="3">
        <v>42805</v>
      </c>
      <c r="G1455" s="3">
        <v>42877</v>
      </c>
      <c r="H1455">
        <v>4125</v>
      </c>
    </row>
    <row r="1456" spans="1:8">
      <c r="A1456" s="4" t="s">
        <v>1663</v>
      </c>
      <c r="B1456" s="4" t="s">
        <v>219</v>
      </c>
      <c r="C1456" s="4" t="s">
        <v>179</v>
      </c>
      <c r="D1456" s="4" t="s">
        <v>44</v>
      </c>
      <c r="E1456" s="4" t="s">
        <v>172</v>
      </c>
      <c r="F1456" s="3">
        <v>42805</v>
      </c>
      <c r="G1456" s="3">
        <v>42892</v>
      </c>
      <c r="H1456">
        <v>528</v>
      </c>
    </row>
    <row r="1457" spans="1:8">
      <c r="A1457" s="4" t="s">
        <v>1664</v>
      </c>
      <c r="B1457" s="4" t="s">
        <v>219</v>
      </c>
      <c r="C1457" s="4" t="s">
        <v>192</v>
      </c>
      <c r="D1457" s="4" t="s">
        <v>108</v>
      </c>
      <c r="E1457" s="4" t="s">
        <v>172</v>
      </c>
      <c r="F1457" s="3">
        <v>42805</v>
      </c>
      <c r="G1457" s="3">
        <v>42820</v>
      </c>
      <c r="H1457">
        <v>3254</v>
      </c>
    </row>
    <row r="1458" spans="1:8">
      <c r="A1458" s="4" t="s">
        <v>1665</v>
      </c>
      <c r="B1458" s="4" t="s">
        <v>230</v>
      </c>
      <c r="C1458" s="4" t="s">
        <v>9011</v>
      </c>
      <c r="D1458" s="4" t="s">
        <v>72</v>
      </c>
      <c r="E1458" s="4" t="s">
        <v>197</v>
      </c>
      <c r="F1458" s="3">
        <v>42805</v>
      </c>
      <c r="G1458" s="3">
        <v>42862</v>
      </c>
      <c r="H1458">
        <v>0</v>
      </c>
    </row>
    <row r="1459" spans="1:8">
      <c r="A1459" s="4" t="s">
        <v>1666</v>
      </c>
      <c r="B1459" s="4" t="s">
        <v>230</v>
      </c>
      <c r="C1459" s="4" t="s">
        <v>179</v>
      </c>
      <c r="D1459" s="4" t="s">
        <v>81</v>
      </c>
      <c r="E1459" s="4" t="s">
        <v>172</v>
      </c>
      <c r="F1459" s="3">
        <v>42805</v>
      </c>
      <c r="G1459" s="3">
        <v>42879</v>
      </c>
      <c r="H1459">
        <v>516</v>
      </c>
    </row>
    <row r="1460" spans="1:8">
      <c r="A1460" s="4" t="s">
        <v>1667</v>
      </c>
      <c r="B1460" s="4" t="s">
        <v>230</v>
      </c>
      <c r="C1460" s="4" t="s">
        <v>179</v>
      </c>
      <c r="D1460" s="4" t="s">
        <v>124</v>
      </c>
      <c r="E1460" s="4" t="s">
        <v>172</v>
      </c>
      <c r="F1460" s="3">
        <v>42805</v>
      </c>
      <c r="G1460" s="3">
        <v>42821</v>
      </c>
      <c r="H1460">
        <v>538</v>
      </c>
    </row>
    <row r="1461" spans="1:8">
      <c r="A1461" s="4" t="s">
        <v>1668</v>
      </c>
      <c r="B1461" s="4" t="s">
        <v>256</v>
      </c>
      <c r="C1461" s="4" t="s">
        <v>179</v>
      </c>
      <c r="D1461" s="4" t="s">
        <v>41</v>
      </c>
      <c r="E1461" s="4" t="s">
        <v>172</v>
      </c>
      <c r="F1461" s="3">
        <v>42805</v>
      </c>
      <c r="G1461" s="3">
        <v>42903</v>
      </c>
      <c r="H1461">
        <v>459</v>
      </c>
    </row>
    <row r="1462" spans="1:8">
      <c r="A1462" s="4" t="s">
        <v>1669</v>
      </c>
      <c r="B1462" s="4" t="s">
        <v>201</v>
      </c>
      <c r="C1462" s="4" t="s">
        <v>179</v>
      </c>
      <c r="D1462" s="4" t="s">
        <v>38</v>
      </c>
      <c r="E1462" s="4" t="s">
        <v>197</v>
      </c>
      <c r="F1462" s="3">
        <v>42805</v>
      </c>
      <c r="G1462" s="3">
        <v>42912</v>
      </c>
      <c r="H1462">
        <v>0</v>
      </c>
    </row>
    <row r="1463" spans="1:8">
      <c r="A1463" s="4" t="s">
        <v>1670</v>
      </c>
      <c r="B1463" s="4" t="s">
        <v>201</v>
      </c>
      <c r="C1463" s="4" t="s">
        <v>9011</v>
      </c>
      <c r="D1463" s="4" t="s">
        <v>115</v>
      </c>
      <c r="E1463" s="4" t="s">
        <v>172</v>
      </c>
      <c r="F1463" s="3">
        <v>42805</v>
      </c>
      <c r="G1463" s="3">
        <v>42877</v>
      </c>
      <c r="H1463">
        <v>5137</v>
      </c>
    </row>
    <row r="1464" spans="1:8">
      <c r="A1464" s="4" t="s">
        <v>1671</v>
      </c>
      <c r="B1464" s="4" t="s">
        <v>170</v>
      </c>
      <c r="C1464" s="4" t="s">
        <v>192</v>
      </c>
      <c r="D1464" s="4" t="s">
        <v>85</v>
      </c>
      <c r="E1464" s="4" t="s">
        <v>172</v>
      </c>
      <c r="F1464" s="3">
        <v>42805</v>
      </c>
      <c r="G1464" s="3">
        <v>42890</v>
      </c>
      <c r="H1464">
        <v>3330</v>
      </c>
    </row>
    <row r="1465" spans="1:8">
      <c r="A1465" s="4" t="s">
        <v>1672</v>
      </c>
      <c r="B1465" s="4" t="s">
        <v>208</v>
      </c>
      <c r="C1465" s="4" t="s">
        <v>179</v>
      </c>
      <c r="D1465" s="4" t="s">
        <v>43</v>
      </c>
      <c r="E1465" s="4" t="s">
        <v>172</v>
      </c>
      <c r="F1465" s="3">
        <v>42805</v>
      </c>
      <c r="G1465" s="3">
        <v>42865</v>
      </c>
      <c r="H1465">
        <v>589</v>
      </c>
    </row>
    <row r="1466" spans="1:8">
      <c r="A1466" s="4" t="s">
        <v>1673</v>
      </c>
      <c r="B1466" s="4" t="s">
        <v>185</v>
      </c>
      <c r="C1466" s="4" t="s">
        <v>177</v>
      </c>
      <c r="D1466" s="4" t="s">
        <v>71</v>
      </c>
      <c r="E1466" s="4" t="s">
        <v>172</v>
      </c>
      <c r="F1466" s="3">
        <v>42805</v>
      </c>
      <c r="G1466" s="3">
        <v>42824</v>
      </c>
      <c r="H1466">
        <v>45</v>
      </c>
    </row>
    <row r="1467" spans="1:8">
      <c r="A1467" s="4" t="s">
        <v>1674</v>
      </c>
      <c r="B1467" s="4" t="s">
        <v>181</v>
      </c>
      <c r="C1467" s="4" t="s">
        <v>177</v>
      </c>
      <c r="D1467" s="4" t="s">
        <v>24</v>
      </c>
      <c r="E1467" s="4" t="s">
        <v>193</v>
      </c>
      <c r="F1467" s="3">
        <v>42805</v>
      </c>
      <c r="G1467" s="3"/>
    </row>
    <row r="1468" spans="1:8">
      <c r="A1468" s="4" t="s">
        <v>1675</v>
      </c>
      <c r="B1468" s="4" t="s">
        <v>183</v>
      </c>
      <c r="C1468" s="4" t="s">
        <v>177</v>
      </c>
      <c r="D1468" s="4" t="s">
        <v>61</v>
      </c>
      <c r="E1468" s="4" t="s">
        <v>197</v>
      </c>
      <c r="F1468" s="3">
        <v>42806</v>
      </c>
      <c r="G1468" s="3">
        <v>42880</v>
      </c>
      <c r="H1468">
        <v>0</v>
      </c>
    </row>
    <row r="1469" spans="1:8">
      <c r="A1469" s="4" t="s">
        <v>1676</v>
      </c>
      <c r="B1469" s="4" t="s">
        <v>246</v>
      </c>
      <c r="C1469" s="4" t="s">
        <v>179</v>
      </c>
      <c r="D1469" s="4" t="s">
        <v>59</v>
      </c>
      <c r="E1469" s="4" t="s">
        <v>193</v>
      </c>
      <c r="F1469" s="3">
        <v>42806</v>
      </c>
      <c r="G1469" s="3"/>
    </row>
    <row r="1470" spans="1:8">
      <c r="A1470" s="4" t="s">
        <v>1677</v>
      </c>
      <c r="B1470" s="4" t="s">
        <v>246</v>
      </c>
      <c r="C1470" s="4" t="s">
        <v>199</v>
      </c>
      <c r="D1470" s="4" t="s">
        <v>96</v>
      </c>
      <c r="E1470" s="4" t="s">
        <v>172</v>
      </c>
      <c r="F1470" s="3">
        <v>42806</v>
      </c>
      <c r="G1470" s="3">
        <v>42897</v>
      </c>
      <c r="H1470">
        <v>5664</v>
      </c>
    </row>
    <row r="1471" spans="1:8">
      <c r="A1471" s="4" t="s">
        <v>1678</v>
      </c>
      <c r="B1471" s="4" t="s">
        <v>304</v>
      </c>
      <c r="C1471" s="4" t="s">
        <v>192</v>
      </c>
      <c r="D1471" s="4" t="s">
        <v>111</v>
      </c>
      <c r="E1471" s="4" t="s">
        <v>197</v>
      </c>
      <c r="F1471" s="3">
        <v>42806</v>
      </c>
      <c r="G1471" s="3">
        <v>42857</v>
      </c>
      <c r="H1471">
        <v>0</v>
      </c>
    </row>
    <row r="1472" spans="1:8">
      <c r="A1472" s="4" t="s">
        <v>1679</v>
      </c>
      <c r="B1472" s="4" t="s">
        <v>279</v>
      </c>
      <c r="C1472" s="4" t="s">
        <v>171</v>
      </c>
      <c r="D1472" s="4" t="s">
        <v>78</v>
      </c>
      <c r="E1472" s="4" t="s">
        <v>172</v>
      </c>
      <c r="F1472" s="3">
        <v>42806</v>
      </c>
      <c r="G1472" s="3">
        <v>42897</v>
      </c>
      <c r="H1472">
        <v>1074</v>
      </c>
    </row>
    <row r="1473" spans="1:8">
      <c r="A1473" s="4" t="s">
        <v>1680</v>
      </c>
      <c r="B1473" s="4" t="s">
        <v>174</v>
      </c>
      <c r="C1473" s="4" t="s">
        <v>171</v>
      </c>
      <c r="D1473" s="4" t="s">
        <v>68</v>
      </c>
      <c r="E1473" s="4" t="s">
        <v>197</v>
      </c>
      <c r="F1473" s="3">
        <v>42806</v>
      </c>
      <c r="G1473" s="3">
        <v>42857</v>
      </c>
      <c r="H1473">
        <v>0</v>
      </c>
    </row>
    <row r="1474" spans="1:8">
      <c r="A1474" s="4" t="s">
        <v>1681</v>
      </c>
      <c r="B1474" s="4" t="s">
        <v>174</v>
      </c>
      <c r="C1474" s="4" t="s">
        <v>9011</v>
      </c>
      <c r="D1474" s="4" t="s">
        <v>119</v>
      </c>
      <c r="E1474" s="4" t="s">
        <v>197</v>
      </c>
      <c r="F1474" s="3">
        <v>42806</v>
      </c>
      <c r="G1474" s="3">
        <v>42881</v>
      </c>
      <c r="H1474">
        <v>0</v>
      </c>
    </row>
    <row r="1475" spans="1:8">
      <c r="A1475" s="4" t="s">
        <v>1682</v>
      </c>
      <c r="B1475" s="4" t="s">
        <v>212</v>
      </c>
      <c r="C1475" s="4" t="s">
        <v>179</v>
      </c>
      <c r="D1475" s="4" t="s">
        <v>59</v>
      </c>
      <c r="E1475" s="4" t="s">
        <v>172</v>
      </c>
      <c r="F1475" s="3">
        <v>42806</v>
      </c>
      <c r="G1475" s="3">
        <v>42825</v>
      </c>
      <c r="H1475">
        <v>481</v>
      </c>
    </row>
    <row r="1476" spans="1:8">
      <c r="A1476" s="4" t="s">
        <v>1683</v>
      </c>
      <c r="B1476" s="4" t="s">
        <v>212</v>
      </c>
      <c r="C1476" s="4" t="s">
        <v>171</v>
      </c>
      <c r="D1476" s="4" t="s">
        <v>86</v>
      </c>
      <c r="E1476" s="4" t="s">
        <v>172</v>
      </c>
      <c r="F1476" s="3">
        <v>42806</v>
      </c>
      <c r="G1476" s="3">
        <v>42888</v>
      </c>
      <c r="H1476">
        <v>1101</v>
      </c>
    </row>
    <row r="1477" spans="1:8">
      <c r="A1477" s="4" t="s">
        <v>1684</v>
      </c>
      <c r="B1477" s="4" t="s">
        <v>196</v>
      </c>
      <c r="C1477" s="4" t="s">
        <v>179</v>
      </c>
      <c r="D1477" s="4" t="s">
        <v>92</v>
      </c>
      <c r="E1477" s="4" t="s">
        <v>172</v>
      </c>
      <c r="F1477" s="3">
        <v>42806</v>
      </c>
      <c r="G1477" s="3">
        <v>42909</v>
      </c>
      <c r="H1477">
        <v>522</v>
      </c>
    </row>
    <row r="1478" spans="1:8">
      <c r="A1478" s="4" t="s">
        <v>1685</v>
      </c>
      <c r="B1478" s="4" t="s">
        <v>203</v>
      </c>
      <c r="C1478" s="4" t="s">
        <v>177</v>
      </c>
      <c r="D1478" s="4" t="s">
        <v>75</v>
      </c>
      <c r="E1478" s="4" t="s">
        <v>193</v>
      </c>
      <c r="F1478" s="3">
        <v>42806</v>
      </c>
      <c r="G1478" s="3"/>
    </row>
    <row r="1479" spans="1:8">
      <c r="A1479" s="4" t="s">
        <v>1686</v>
      </c>
      <c r="B1479" s="4" t="s">
        <v>203</v>
      </c>
      <c r="C1479" s="4" t="s">
        <v>177</v>
      </c>
      <c r="D1479" s="4" t="s">
        <v>124</v>
      </c>
      <c r="E1479" s="4" t="s">
        <v>172</v>
      </c>
      <c r="F1479" s="3">
        <v>42806</v>
      </c>
      <c r="G1479" s="3">
        <v>42899</v>
      </c>
      <c r="H1479">
        <v>49</v>
      </c>
    </row>
    <row r="1480" spans="1:8">
      <c r="A1480" s="4" t="s">
        <v>1687</v>
      </c>
      <c r="B1480" s="4" t="s">
        <v>219</v>
      </c>
      <c r="C1480" s="4" t="s">
        <v>9011</v>
      </c>
      <c r="D1480" s="4" t="s">
        <v>24</v>
      </c>
      <c r="E1480" s="4" t="s">
        <v>193</v>
      </c>
      <c r="F1480" s="3">
        <v>42806</v>
      </c>
      <c r="G1480" s="3"/>
    </row>
    <row r="1481" spans="1:8">
      <c r="A1481" s="4" t="s">
        <v>1688</v>
      </c>
      <c r="B1481" s="4" t="s">
        <v>219</v>
      </c>
      <c r="C1481" s="4" t="s">
        <v>9011</v>
      </c>
      <c r="D1481" s="4" t="s">
        <v>93</v>
      </c>
      <c r="E1481" s="4" t="s">
        <v>172</v>
      </c>
      <c r="F1481" s="3">
        <v>42806</v>
      </c>
      <c r="G1481" s="3">
        <v>42888</v>
      </c>
      <c r="H1481">
        <v>4865</v>
      </c>
    </row>
    <row r="1482" spans="1:8">
      <c r="A1482" s="4" t="s">
        <v>1689</v>
      </c>
      <c r="B1482" s="4" t="s">
        <v>256</v>
      </c>
      <c r="C1482" s="4" t="s">
        <v>171</v>
      </c>
      <c r="D1482" s="4" t="s">
        <v>79</v>
      </c>
      <c r="E1482" s="4" t="s">
        <v>172</v>
      </c>
      <c r="F1482" s="3">
        <v>42806</v>
      </c>
      <c r="G1482" s="3">
        <v>42877</v>
      </c>
      <c r="H1482">
        <v>991</v>
      </c>
    </row>
    <row r="1483" spans="1:8">
      <c r="A1483" s="4" t="s">
        <v>1690</v>
      </c>
      <c r="B1483" s="4" t="s">
        <v>256</v>
      </c>
      <c r="C1483" s="4" t="s">
        <v>199</v>
      </c>
      <c r="D1483" s="4" t="s">
        <v>51</v>
      </c>
      <c r="E1483" s="4" t="s">
        <v>172</v>
      </c>
      <c r="F1483" s="3">
        <v>42806</v>
      </c>
      <c r="G1483" s="3">
        <v>42882</v>
      </c>
      <c r="H1483">
        <v>4509</v>
      </c>
    </row>
    <row r="1484" spans="1:8">
      <c r="A1484" s="4" t="s">
        <v>1691</v>
      </c>
      <c r="B1484" s="4" t="s">
        <v>187</v>
      </c>
      <c r="C1484" s="4" t="s">
        <v>9011</v>
      </c>
      <c r="D1484" s="4" t="s">
        <v>90</v>
      </c>
      <c r="E1484" s="4" t="s">
        <v>172</v>
      </c>
      <c r="F1484" s="3">
        <v>42806</v>
      </c>
      <c r="G1484" s="3">
        <v>42858</v>
      </c>
      <c r="H1484">
        <v>5169</v>
      </c>
    </row>
    <row r="1485" spans="1:8">
      <c r="A1485" s="4" t="s">
        <v>1692</v>
      </c>
      <c r="B1485" s="4" t="s">
        <v>201</v>
      </c>
      <c r="C1485" s="4" t="s">
        <v>179</v>
      </c>
      <c r="D1485" s="4" t="s">
        <v>56</v>
      </c>
      <c r="E1485" s="4" t="s">
        <v>172</v>
      </c>
      <c r="F1485" s="3">
        <v>42806</v>
      </c>
      <c r="G1485" s="3">
        <v>42821</v>
      </c>
      <c r="H1485">
        <v>491</v>
      </c>
    </row>
    <row r="1486" spans="1:8">
      <c r="A1486" s="4" t="s">
        <v>1693</v>
      </c>
      <c r="B1486" s="4" t="s">
        <v>201</v>
      </c>
      <c r="C1486" s="4" t="s">
        <v>9011</v>
      </c>
      <c r="D1486" s="4" t="s">
        <v>86</v>
      </c>
      <c r="E1486" s="4" t="s">
        <v>172</v>
      </c>
      <c r="F1486" s="3">
        <v>42806</v>
      </c>
      <c r="G1486" s="3">
        <v>42901</v>
      </c>
      <c r="H1486">
        <v>4281</v>
      </c>
    </row>
    <row r="1487" spans="1:8">
      <c r="A1487" s="4" t="s">
        <v>1694</v>
      </c>
      <c r="B1487" s="4" t="s">
        <v>189</v>
      </c>
      <c r="C1487" s="4" t="s">
        <v>171</v>
      </c>
      <c r="D1487" s="4" t="s">
        <v>57</v>
      </c>
      <c r="E1487" s="4" t="s">
        <v>197</v>
      </c>
      <c r="F1487" s="3">
        <v>42806</v>
      </c>
      <c r="G1487" s="3">
        <v>42863</v>
      </c>
      <c r="H1487">
        <v>0</v>
      </c>
    </row>
    <row r="1488" spans="1:8">
      <c r="A1488" s="4" t="s">
        <v>1695</v>
      </c>
      <c r="B1488" s="4" t="s">
        <v>226</v>
      </c>
      <c r="C1488" s="4" t="s">
        <v>177</v>
      </c>
      <c r="D1488" s="4" t="s">
        <v>120</v>
      </c>
      <c r="E1488" s="4" t="s">
        <v>197</v>
      </c>
      <c r="F1488" s="3">
        <v>42806</v>
      </c>
      <c r="G1488" s="3">
        <v>42873</v>
      </c>
      <c r="H1488">
        <v>0</v>
      </c>
    </row>
    <row r="1489" spans="1:8">
      <c r="A1489" s="4" t="s">
        <v>1696</v>
      </c>
      <c r="B1489" s="4" t="s">
        <v>226</v>
      </c>
      <c r="C1489" s="4" t="s">
        <v>192</v>
      </c>
      <c r="D1489" s="4" t="s">
        <v>83</v>
      </c>
      <c r="E1489" s="4" t="s">
        <v>172</v>
      </c>
      <c r="F1489" s="3">
        <v>42806</v>
      </c>
      <c r="G1489" s="3">
        <v>42913</v>
      </c>
      <c r="H1489">
        <v>3443</v>
      </c>
    </row>
    <row r="1490" spans="1:8">
      <c r="A1490" s="4" t="s">
        <v>1697</v>
      </c>
      <c r="B1490" s="4" t="s">
        <v>208</v>
      </c>
      <c r="C1490" s="4" t="s">
        <v>177</v>
      </c>
      <c r="D1490" s="4" t="s">
        <v>70</v>
      </c>
      <c r="E1490" s="4" t="s">
        <v>172</v>
      </c>
      <c r="F1490" s="3">
        <v>42806</v>
      </c>
      <c r="G1490" s="3">
        <v>42884</v>
      </c>
      <c r="H1490">
        <v>60</v>
      </c>
    </row>
    <row r="1491" spans="1:8">
      <c r="A1491" s="4" t="s">
        <v>1698</v>
      </c>
      <c r="B1491" s="4" t="s">
        <v>208</v>
      </c>
      <c r="C1491" s="4" t="s">
        <v>177</v>
      </c>
      <c r="D1491" s="4" t="s">
        <v>76</v>
      </c>
      <c r="E1491" s="4" t="s">
        <v>172</v>
      </c>
      <c r="F1491" s="3">
        <v>42806</v>
      </c>
      <c r="G1491" s="3">
        <v>42906</v>
      </c>
      <c r="H1491">
        <v>53</v>
      </c>
    </row>
    <row r="1492" spans="1:8">
      <c r="A1492" s="4" t="s">
        <v>1699</v>
      </c>
      <c r="B1492" s="4" t="s">
        <v>185</v>
      </c>
      <c r="C1492" s="4" t="s">
        <v>177</v>
      </c>
      <c r="D1492" s="4" t="s">
        <v>59</v>
      </c>
      <c r="E1492" s="4" t="s">
        <v>172</v>
      </c>
      <c r="F1492" s="3">
        <v>42806</v>
      </c>
      <c r="G1492" s="3">
        <v>42881</v>
      </c>
      <c r="H1492">
        <v>56</v>
      </c>
    </row>
    <row r="1493" spans="1:8">
      <c r="A1493" s="4" t="s">
        <v>1700</v>
      </c>
      <c r="B1493" s="4" t="s">
        <v>181</v>
      </c>
      <c r="C1493" s="4" t="s">
        <v>179</v>
      </c>
      <c r="D1493" s="4" t="s">
        <v>105</v>
      </c>
      <c r="E1493" s="4" t="s">
        <v>172</v>
      </c>
      <c r="F1493" s="3">
        <v>42806</v>
      </c>
      <c r="G1493" s="3">
        <v>42811</v>
      </c>
      <c r="H1493">
        <v>665</v>
      </c>
    </row>
    <row r="1494" spans="1:8">
      <c r="A1494" s="4" t="s">
        <v>1701</v>
      </c>
      <c r="B1494" s="4" t="s">
        <v>183</v>
      </c>
      <c r="C1494" s="4" t="s">
        <v>171</v>
      </c>
      <c r="D1494" s="4" t="s">
        <v>47</v>
      </c>
      <c r="E1494" s="4" t="s">
        <v>172</v>
      </c>
      <c r="F1494" s="3">
        <v>42807</v>
      </c>
      <c r="G1494" s="3">
        <v>42864</v>
      </c>
      <c r="H1494">
        <v>1140</v>
      </c>
    </row>
    <row r="1495" spans="1:8">
      <c r="A1495" s="4" t="s">
        <v>1702</v>
      </c>
      <c r="B1495" s="4" t="s">
        <v>183</v>
      </c>
      <c r="C1495" s="4" t="s">
        <v>177</v>
      </c>
      <c r="D1495" s="4" t="s">
        <v>111</v>
      </c>
      <c r="E1495" s="4" t="s">
        <v>172</v>
      </c>
      <c r="F1495" s="3">
        <v>42807</v>
      </c>
      <c r="G1495" s="3">
        <v>42880</v>
      </c>
      <c r="H1495">
        <v>52</v>
      </c>
    </row>
    <row r="1496" spans="1:8">
      <c r="A1496" s="4" t="s">
        <v>1703</v>
      </c>
      <c r="B1496" s="4" t="s">
        <v>183</v>
      </c>
      <c r="C1496" s="4" t="s">
        <v>177</v>
      </c>
      <c r="D1496" s="4" t="s">
        <v>92</v>
      </c>
      <c r="E1496" s="4" t="s">
        <v>172</v>
      </c>
      <c r="F1496" s="3">
        <v>42807</v>
      </c>
      <c r="G1496" s="3">
        <v>42894</v>
      </c>
      <c r="H1496">
        <v>52</v>
      </c>
    </row>
    <row r="1497" spans="1:8">
      <c r="A1497" s="4" t="s">
        <v>1704</v>
      </c>
      <c r="B1497" s="4" t="s">
        <v>261</v>
      </c>
      <c r="C1497" s="4" t="s">
        <v>199</v>
      </c>
      <c r="D1497" s="4" t="s">
        <v>50</v>
      </c>
      <c r="E1497" s="4" t="s">
        <v>197</v>
      </c>
      <c r="F1497" s="3">
        <v>42807</v>
      </c>
      <c r="G1497" s="3">
        <v>42818</v>
      </c>
      <c r="H1497">
        <v>0</v>
      </c>
    </row>
    <row r="1498" spans="1:8">
      <c r="A1498" s="4" t="s">
        <v>1705</v>
      </c>
      <c r="B1498" s="4" t="s">
        <v>246</v>
      </c>
      <c r="C1498" s="4" t="s">
        <v>192</v>
      </c>
      <c r="D1498" s="4" t="s">
        <v>24</v>
      </c>
      <c r="E1498" s="4" t="s">
        <v>193</v>
      </c>
      <c r="F1498" s="3">
        <v>42807</v>
      </c>
      <c r="G1498" s="3"/>
    </row>
    <row r="1499" spans="1:8">
      <c r="A1499" s="4" t="s">
        <v>1706</v>
      </c>
      <c r="B1499" s="4" t="s">
        <v>304</v>
      </c>
      <c r="C1499" s="4" t="s">
        <v>199</v>
      </c>
      <c r="D1499" s="4" t="s">
        <v>85</v>
      </c>
      <c r="E1499" s="4" t="s">
        <v>172</v>
      </c>
      <c r="F1499" s="3">
        <v>42807</v>
      </c>
      <c r="G1499" s="3">
        <v>42868</v>
      </c>
      <c r="H1499">
        <v>5121</v>
      </c>
    </row>
    <row r="1500" spans="1:8">
      <c r="A1500" s="4" t="s">
        <v>1707</v>
      </c>
      <c r="B1500" s="4" t="s">
        <v>304</v>
      </c>
      <c r="C1500" s="4" t="s">
        <v>192</v>
      </c>
      <c r="D1500" s="4" t="s">
        <v>104</v>
      </c>
      <c r="E1500" s="4" t="s">
        <v>172</v>
      </c>
      <c r="F1500" s="3">
        <v>42807</v>
      </c>
      <c r="G1500" s="3">
        <v>42825</v>
      </c>
      <c r="H1500">
        <v>3611</v>
      </c>
    </row>
    <row r="1501" spans="1:8">
      <c r="A1501" s="4" t="s">
        <v>1708</v>
      </c>
      <c r="B1501" s="4" t="s">
        <v>279</v>
      </c>
      <c r="C1501" s="4" t="s">
        <v>177</v>
      </c>
      <c r="D1501" s="4" t="s">
        <v>40</v>
      </c>
      <c r="E1501" s="4" t="s">
        <v>172</v>
      </c>
      <c r="F1501" s="3">
        <v>42807</v>
      </c>
      <c r="G1501" s="3">
        <v>42818</v>
      </c>
      <c r="H1501">
        <v>50</v>
      </c>
    </row>
    <row r="1502" spans="1:8">
      <c r="A1502" s="4" t="s">
        <v>1709</v>
      </c>
      <c r="B1502" s="4" t="s">
        <v>174</v>
      </c>
      <c r="C1502" s="4" t="s">
        <v>179</v>
      </c>
      <c r="D1502" s="4" t="s">
        <v>104</v>
      </c>
      <c r="E1502" s="4" t="s">
        <v>172</v>
      </c>
      <c r="F1502" s="3">
        <v>42807</v>
      </c>
      <c r="G1502" s="3">
        <v>42870</v>
      </c>
      <c r="H1502">
        <v>618</v>
      </c>
    </row>
    <row r="1503" spans="1:8">
      <c r="A1503" s="4" t="s">
        <v>1710</v>
      </c>
      <c r="B1503" s="4" t="s">
        <v>174</v>
      </c>
      <c r="C1503" s="4" t="s">
        <v>171</v>
      </c>
      <c r="D1503" s="4" t="s">
        <v>68</v>
      </c>
      <c r="E1503" s="4" t="s">
        <v>172</v>
      </c>
      <c r="F1503" s="3">
        <v>42807</v>
      </c>
      <c r="G1503" s="3">
        <v>42811</v>
      </c>
      <c r="H1503">
        <v>1247</v>
      </c>
    </row>
    <row r="1504" spans="1:8">
      <c r="A1504" s="4" t="s">
        <v>1711</v>
      </c>
      <c r="B1504" s="4" t="s">
        <v>212</v>
      </c>
      <c r="C1504" s="4" t="s">
        <v>177</v>
      </c>
      <c r="D1504" s="4" t="s">
        <v>113</v>
      </c>
      <c r="E1504" s="4" t="s">
        <v>193</v>
      </c>
      <c r="F1504" s="3">
        <v>42807</v>
      </c>
      <c r="G1504" s="3"/>
    </row>
    <row r="1505" spans="1:8">
      <c r="A1505" s="4" t="s">
        <v>1712</v>
      </c>
      <c r="B1505" s="4" t="s">
        <v>237</v>
      </c>
      <c r="C1505" s="4" t="s">
        <v>177</v>
      </c>
      <c r="D1505" s="4" t="s">
        <v>52</v>
      </c>
      <c r="E1505" s="4" t="s">
        <v>172</v>
      </c>
      <c r="F1505" s="3">
        <v>42807</v>
      </c>
      <c r="G1505" s="3">
        <v>42858</v>
      </c>
      <c r="H1505">
        <v>55</v>
      </c>
    </row>
    <row r="1506" spans="1:8">
      <c r="A1506" s="4" t="s">
        <v>1713</v>
      </c>
      <c r="B1506" s="4" t="s">
        <v>203</v>
      </c>
      <c r="C1506" s="4" t="s">
        <v>171</v>
      </c>
      <c r="D1506" s="4" t="s">
        <v>108</v>
      </c>
      <c r="E1506" s="4" t="s">
        <v>172</v>
      </c>
      <c r="F1506" s="3">
        <v>42807</v>
      </c>
      <c r="G1506" s="3">
        <v>42903</v>
      </c>
      <c r="H1506">
        <v>1157</v>
      </c>
    </row>
    <row r="1507" spans="1:8">
      <c r="A1507" s="4" t="s">
        <v>1714</v>
      </c>
      <c r="B1507" s="4" t="s">
        <v>230</v>
      </c>
      <c r="C1507" s="4" t="s">
        <v>179</v>
      </c>
      <c r="D1507" s="4" t="s">
        <v>76</v>
      </c>
      <c r="E1507" s="4" t="s">
        <v>172</v>
      </c>
      <c r="F1507" s="3">
        <v>42807</v>
      </c>
      <c r="G1507" s="3">
        <v>42877</v>
      </c>
      <c r="H1507">
        <v>537</v>
      </c>
    </row>
    <row r="1508" spans="1:8">
      <c r="A1508" s="4" t="s">
        <v>1715</v>
      </c>
      <c r="B1508" s="4" t="s">
        <v>230</v>
      </c>
      <c r="C1508" s="4" t="s">
        <v>9011</v>
      </c>
      <c r="D1508" s="4" t="s">
        <v>44</v>
      </c>
      <c r="E1508" s="4" t="s">
        <v>172</v>
      </c>
      <c r="F1508" s="3">
        <v>42807</v>
      </c>
      <c r="G1508" s="3">
        <v>42824</v>
      </c>
      <c r="H1508">
        <v>4955</v>
      </c>
    </row>
    <row r="1509" spans="1:8">
      <c r="A1509" s="4" t="s">
        <v>1716</v>
      </c>
      <c r="B1509" s="4" t="s">
        <v>230</v>
      </c>
      <c r="C1509" s="4" t="s">
        <v>9011</v>
      </c>
      <c r="D1509" s="4" t="s">
        <v>108</v>
      </c>
      <c r="E1509" s="4" t="s">
        <v>172</v>
      </c>
      <c r="F1509" s="3">
        <v>42807</v>
      </c>
      <c r="G1509" s="3">
        <v>42888</v>
      </c>
      <c r="H1509">
        <v>5606</v>
      </c>
    </row>
    <row r="1510" spans="1:8">
      <c r="A1510" s="4" t="s">
        <v>1717</v>
      </c>
      <c r="B1510" s="4" t="s">
        <v>187</v>
      </c>
      <c r="C1510" s="4" t="s">
        <v>179</v>
      </c>
      <c r="D1510" s="4" t="s">
        <v>24</v>
      </c>
      <c r="E1510" s="4" t="s">
        <v>193</v>
      </c>
      <c r="F1510" s="3">
        <v>42807</v>
      </c>
      <c r="G1510" s="3"/>
    </row>
    <row r="1511" spans="1:8">
      <c r="A1511" s="4" t="s">
        <v>1718</v>
      </c>
      <c r="B1511" s="4" t="s">
        <v>170</v>
      </c>
      <c r="C1511" s="4" t="s">
        <v>177</v>
      </c>
      <c r="D1511" s="4" t="s">
        <v>79</v>
      </c>
      <c r="E1511" s="4" t="s">
        <v>172</v>
      </c>
      <c r="F1511" s="3">
        <v>42807</v>
      </c>
      <c r="G1511" s="3">
        <v>42866</v>
      </c>
      <c r="H1511">
        <v>57</v>
      </c>
    </row>
    <row r="1512" spans="1:8">
      <c r="A1512" s="4" t="s">
        <v>1719</v>
      </c>
      <c r="B1512" s="4" t="s">
        <v>205</v>
      </c>
      <c r="C1512" s="4" t="s">
        <v>177</v>
      </c>
      <c r="D1512" s="4" t="s">
        <v>115</v>
      </c>
      <c r="E1512" s="4" t="s">
        <v>172</v>
      </c>
      <c r="F1512" s="3">
        <v>42807</v>
      </c>
      <c r="G1512" s="3">
        <v>42875</v>
      </c>
      <c r="H1512">
        <v>66</v>
      </c>
    </row>
    <row r="1513" spans="1:8">
      <c r="A1513" s="4" t="s">
        <v>1720</v>
      </c>
      <c r="B1513" s="4" t="s">
        <v>181</v>
      </c>
      <c r="C1513" s="4" t="s">
        <v>9011</v>
      </c>
      <c r="D1513" s="4" t="s">
        <v>44</v>
      </c>
      <c r="E1513" s="4" t="s">
        <v>172</v>
      </c>
      <c r="F1513" s="3">
        <v>42807</v>
      </c>
      <c r="G1513" s="3">
        <v>42913</v>
      </c>
      <c r="H1513">
        <v>5113</v>
      </c>
    </row>
    <row r="1514" spans="1:8">
      <c r="A1514" s="4" t="s">
        <v>1721</v>
      </c>
      <c r="B1514" s="4" t="s">
        <v>181</v>
      </c>
      <c r="C1514" s="4" t="s">
        <v>9011</v>
      </c>
      <c r="D1514" s="4" t="s">
        <v>115</v>
      </c>
      <c r="E1514" s="4" t="s">
        <v>172</v>
      </c>
      <c r="F1514" s="3">
        <v>42807</v>
      </c>
      <c r="G1514" s="3">
        <v>42877</v>
      </c>
      <c r="H1514">
        <v>4595</v>
      </c>
    </row>
    <row r="1515" spans="1:8">
      <c r="A1515" s="4" t="s">
        <v>1722</v>
      </c>
      <c r="B1515" s="4" t="s">
        <v>261</v>
      </c>
      <c r="C1515" s="4" t="s">
        <v>171</v>
      </c>
      <c r="D1515" s="4" t="s">
        <v>24</v>
      </c>
      <c r="E1515" s="4" t="s">
        <v>193</v>
      </c>
      <c r="F1515" s="3">
        <v>42808</v>
      </c>
      <c r="G1515" s="3"/>
    </row>
    <row r="1516" spans="1:8">
      <c r="A1516" s="4" t="s">
        <v>1723</v>
      </c>
      <c r="B1516" s="4" t="s">
        <v>246</v>
      </c>
      <c r="C1516" s="4" t="s">
        <v>192</v>
      </c>
      <c r="D1516" s="4" t="s">
        <v>65</v>
      </c>
      <c r="E1516" s="4" t="s">
        <v>172</v>
      </c>
      <c r="F1516" s="3">
        <v>42808</v>
      </c>
      <c r="G1516" s="3">
        <v>42815</v>
      </c>
      <c r="H1516">
        <v>3503</v>
      </c>
    </row>
    <row r="1517" spans="1:8">
      <c r="A1517" s="4" t="s">
        <v>1724</v>
      </c>
      <c r="B1517" s="4" t="s">
        <v>246</v>
      </c>
      <c r="C1517" s="4" t="s">
        <v>192</v>
      </c>
      <c r="D1517" s="4" t="s">
        <v>88</v>
      </c>
      <c r="E1517" s="4" t="s">
        <v>172</v>
      </c>
      <c r="F1517" s="3">
        <v>42808</v>
      </c>
      <c r="G1517" s="3">
        <v>42899</v>
      </c>
      <c r="H1517">
        <v>3600</v>
      </c>
    </row>
    <row r="1518" spans="1:8">
      <c r="A1518" s="4" t="s">
        <v>1725</v>
      </c>
      <c r="B1518" s="4" t="s">
        <v>210</v>
      </c>
      <c r="C1518" s="4" t="s">
        <v>9011</v>
      </c>
      <c r="D1518" s="4" t="s">
        <v>24</v>
      </c>
      <c r="E1518" s="4" t="s">
        <v>193</v>
      </c>
      <c r="F1518" s="3">
        <v>42808</v>
      </c>
      <c r="G1518" s="3"/>
    </row>
    <row r="1519" spans="1:8">
      <c r="A1519" s="4" t="s">
        <v>1726</v>
      </c>
      <c r="B1519" s="4" t="s">
        <v>210</v>
      </c>
      <c r="C1519" s="4" t="s">
        <v>179</v>
      </c>
      <c r="D1519" s="4" t="s">
        <v>40</v>
      </c>
      <c r="E1519" s="4" t="s">
        <v>172</v>
      </c>
      <c r="F1519" s="3">
        <v>42808</v>
      </c>
      <c r="G1519" s="3">
        <v>42813</v>
      </c>
      <c r="H1519">
        <v>425</v>
      </c>
    </row>
    <row r="1520" spans="1:8">
      <c r="A1520" s="4" t="s">
        <v>1727</v>
      </c>
      <c r="B1520" s="4" t="s">
        <v>174</v>
      </c>
      <c r="C1520" s="4" t="s">
        <v>9011</v>
      </c>
      <c r="D1520" s="4" t="s">
        <v>51</v>
      </c>
      <c r="E1520" s="4" t="s">
        <v>172</v>
      </c>
      <c r="F1520" s="3">
        <v>42808</v>
      </c>
      <c r="G1520" s="3">
        <v>42906</v>
      </c>
      <c r="H1520">
        <v>4565</v>
      </c>
    </row>
    <row r="1521" spans="1:8">
      <c r="A1521" s="4" t="s">
        <v>1728</v>
      </c>
      <c r="B1521" s="4" t="s">
        <v>174</v>
      </c>
      <c r="C1521" s="4" t="s">
        <v>9011</v>
      </c>
      <c r="D1521" s="4" t="s">
        <v>103</v>
      </c>
      <c r="E1521" s="4" t="s">
        <v>172</v>
      </c>
      <c r="F1521" s="3">
        <v>42808</v>
      </c>
      <c r="G1521" s="3">
        <v>42877</v>
      </c>
      <c r="H1521">
        <v>4754</v>
      </c>
    </row>
    <row r="1522" spans="1:8">
      <c r="A1522" s="4" t="s">
        <v>1729</v>
      </c>
      <c r="B1522" s="4" t="s">
        <v>174</v>
      </c>
      <c r="C1522" s="4" t="s">
        <v>177</v>
      </c>
      <c r="D1522" s="4" t="s">
        <v>45</v>
      </c>
      <c r="E1522" s="4" t="s">
        <v>172</v>
      </c>
      <c r="F1522" s="3">
        <v>42808</v>
      </c>
      <c r="G1522" s="3">
        <v>42861</v>
      </c>
      <c r="H1522">
        <v>62</v>
      </c>
    </row>
    <row r="1523" spans="1:8">
      <c r="A1523" s="4" t="s">
        <v>1730</v>
      </c>
      <c r="B1523" s="4" t="s">
        <v>263</v>
      </c>
      <c r="C1523" s="4" t="s">
        <v>9011</v>
      </c>
      <c r="D1523" s="4" t="s">
        <v>25</v>
      </c>
      <c r="E1523" s="4" t="s">
        <v>172</v>
      </c>
      <c r="F1523" s="3">
        <v>42808</v>
      </c>
      <c r="G1523" s="3">
        <v>42885</v>
      </c>
      <c r="H1523">
        <v>4688</v>
      </c>
    </row>
    <row r="1524" spans="1:8">
      <c r="A1524" s="4" t="s">
        <v>1731</v>
      </c>
      <c r="B1524" s="4" t="s">
        <v>212</v>
      </c>
      <c r="C1524" s="4" t="s">
        <v>192</v>
      </c>
      <c r="D1524" s="4" t="s">
        <v>62</v>
      </c>
      <c r="E1524" s="4" t="s">
        <v>172</v>
      </c>
      <c r="F1524" s="3">
        <v>42808</v>
      </c>
      <c r="G1524" s="3">
        <v>42814</v>
      </c>
      <c r="H1524">
        <v>3386</v>
      </c>
    </row>
    <row r="1525" spans="1:8">
      <c r="A1525" s="4" t="s">
        <v>1732</v>
      </c>
      <c r="B1525" s="4" t="s">
        <v>237</v>
      </c>
      <c r="C1525" s="4" t="s">
        <v>9011</v>
      </c>
      <c r="D1525" s="4" t="s">
        <v>123</v>
      </c>
      <c r="E1525" s="4" t="s">
        <v>172</v>
      </c>
      <c r="F1525" s="3">
        <v>42808</v>
      </c>
      <c r="G1525" s="3">
        <v>42892</v>
      </c>
      <c r="H1525">
        <v>3869</v>
      </c>
    </row>
    <row r="1526" spans="1:8">
      <c r="A1526" s="4" t="s">
        <v>1733</v>
      </c>
      <c r="B1526" s="4" t="s">
        <v>196</v>
      </c>
      <c r="C1526" s="4" t="s">
        <v>179</v>
      </c>
      <c r="D1526" s="4" t="s">
        <v>111</v>
      </c>
      <c r="E1526" s="4" t="s">
        <v>172</v>
      </c>
      <c r="F1526" s="3">
        <v>42808</v>
      </c>
      <c r="G1526" s="3">
        <v>42818</v>
      </c>
      <c r="H1526">
        <v>615</v>
      </c>
    </row>
    <row r="1527" spans="1:8">
      <c r="A1527" s="4" t="s">
        <v>1734</v>
      </c>
      <c r="B1527" s="4" t="s">
        <v>196</v>
      </c>
      <c r="C1527" s="4" t="s">
        <v>177</v>
      </c>
      <c r="D1527" s="4" t="s">
        <v>57</v>
      </c>
      <c r="E1527" s="4" t="s">
        <v>172</v>
      </c>
      <c r="F1527" s="3">
        <v>42808</v>
      </c>
      <c r="G1527" s="3">
        <v>42873</v>
      </c>
      <c r="H1527">
        <v>55</v>
      </c>
    </row>
    <row r="1528" spans="1:8">
      <c r="A1528" s="4" t="s">
        <v>1735</v>
      </c>
      <c r="B1528" s="4" t="s">
        <v>203</v>
      </c>
      <c r="C1528" s="4" t="s">
        <v>192</v>
      </c>
      <c r="D1528" s="4" t="s">
        <v>24</v>
      </c>
      <c r="E1528" s="4" t="s">
        <v>193</v>
      </c>
      <c r="F1528" s="3">
        <v>42808</v>
      </c>
      <c r="G1528" s="3"/>
    </row>
    <row r="1529" spans="1:8">
      <c r="A1529" s="4" t="s">
        <v>1736</v>
      </c>
      <c r="B1529" s="4" t="s">
        <v>187</v>
      </c>
      <c r="C1529" s="4" t="s">
        <v>179</v>
      </c>
      <c r="D1529" s="4" t="s">
        <v>117</v>
      </c>
      <c r="E1529" s="4" t="s">
        <v>193</v>
      </c>
      <c r="F1529" s="3">
        <v>42808</v>
      </c>
      <c r="G1529" s="3"/>
    </row>
    <row r="1530" spans="1:8">
      <c r="A1530" s="4" t="s">
        <v>1737</v>
      </c>
      <c r="B1530" s="4" t="s">
        <v>187</v>
      </c>
      <c r="C1530" s="4" t="s">
        <v>199</v>
      </c>
      <c r="D1530" s="4" t="s">
        <v>24</v>
      </c>
      <c r="E1530" s="4" t="s">
        <v>193</v>
      </c>
      <c r="F1530" s="3">
        <v>42808</v>
      </c>
      <c r="G1530" s="3"/>
    </row>
    <row r="1531" spans="1:8">
      <c r="A1531" s="4" t="s">
        <v>1738</v>
      </c>
      <c r="B1531" s="4" t="s">
        <v>244</v>
      </c>
      <c r="C1531" s="4" t="s">
        <v>179</v>
      </c>
      <c r="D1531" s="4" t="s">
        <v>79</v>
      </c>
      <c r="E1531" s="4" t="s">
        <v>197</v>
      </c>
      <c r="F1531" s="3">
        <v>42808</v>
      </c>
      <c r="G1531" s="3">
        <v>42872</v>
      </c>
      <c r="H1531">
        <v>0</v>
      </c>
    </row>
    <row r="1532" spans="1:8">
      <c r="A1532" s="4" t="s">
        <v>1739</v>
      </c>
      <c r="B1532" s="4" t="s">
        <v>201</v>
      </c>
      <c r="C1532" s="4" t="s">
        <v>171</v>
      </c>
      <c r="D1532" s="4" t="s">
        <v>75</v>
      </c>
      <c r="E1532" s="4" t="s">
        <v>172</v>
      </c>
      <c r="F1532" s="3">
        <v>42808</v>
      </c>
      <c r="G1532" s="3">
        <v>42819</v>
      </c>
      <c r="H1532">
        <v>1019</v>
      </c>
    </row>
    <row r="1533" spans="1:8">
      <c r="A1533" s="4" t="s">
        <v>1740</v>
      </c>
      <c r="B1533" s="4" t="s">
        <v>201</v>
      </c>
      <c r="C1533" s="4" t="s">
        <v>192</v>
      </c>
      <c r="D1533" s="4" t="s">
        <v>32</v>
      </c>
      <c r="E1533" s="4" t="s">
        <v>172</v>
      </c>
      <c r="F1533" s="3">
        <v>42808</v>
      </c>
      <c r="G1533" s="3">
        <v>42867</v>
      </c>
      <c r="H1533">
        <v>2798</v>
      </c>
    </row>
    <row r="1534" spans="1:8">
      <c r="A1534" s="4" t="s">
        <v>1741</v>
      </c>
      <c r="B1534" s="4" t="s">
        <v>170</v>
      </c>
      <c r="C1534" s="4" t="s">
        <v>179</v>
      </c>
      <c r="D1534" s="4" t="s">
        <v>111</v>
      </c>
      <c r="E1534" s="4" t="s">
        <v>172</v>
      </c>
      <c r="F1534" s="3">
        <v>42808</v>
      </c>
      <c r="G1534" s="3">
        <v>42889</v>
      </c>
      <c r="H1534">
        <v>502</v>
      </c>
    </row>
    <row r="1535" spans="1:8">
      <c r="A1535" s="4" t="s">
        <v>1742</v>
      </c>
      <c r="B1535" s="4" t="s">
        <v>170</v>
      </c>
      <c r="C1535" s="4" t="s">
        <v>192</v>
      </c>
      <c r="D1535" s="4" t="s">
        <v>79</v>
      </c>
      <c r="E1535" s="4" t="s">
        <v>172</v>
      </c>
      <c r="F1535" s="3">
        <v>42808</v>
      </c>
      <c r="G1535" s="3">
        <v>42810</v>
      </c>
      <c r="H1535">
        <v>3323</v>
      </c>
    </row>
    <row r="1536" spans="1:8">
      <c r="A1536" s="4" t="s">
        <v>1743</v>
      </c>
      <c r="B1536" s="4" t="s">
        <v>232</v>
      </c>
      <c r="C1536" s="4" t="s">
        <v>171</v>
      </c>
      <c r="D1536" s="4" t="s">
        <v>42</v>
      </c>
      <c r="E1536" s="4" t="s">
        <v>197</v>
      </c>
      <c r="F1536" s="3">
        <v>42808</v>
      </c>
      <c r="G1536" s="3">
        <v>42897</v>
      </c>
      <c r="H1536">
        <v>0</v>
      </c>
    </row>
    <row r="1537" spans="1:8">
      <c r="A1537" s="4" t="s">
        <v>1744</v>
      </c>
      <c r="B1537" s="4" t="s">
        <v>205</v>
      </c>
      <c r="C1537" s="4" t="s">
        <v>177</v>
      </c>
      <c r="D1537" s="4" t="s">
        <v>90</v>
      </c>
      <c r="E1537" s="4" t="s">
        <v>197</v>
      </c>
      <c r="F1537" s="3">
        <v>42808</v>
      </c>
      <c r="G1537" s="3">
        <v>42824</v>
      </c>
      <c r="H1537">
        <v>0</v>
      </c>
    </row>
    <row r="1538" spans="1:8">
      <c r="A1538" s="4" t="s">
        <v>1745</v>
      </c>
      <c r="B1538" s="4" t="s">
        <v>185</v>
      </c>
      <c r="C1538" s="4" t="s">
        <v>199</v>
      </c>
      <c r="D1538" s="4" t="s">
        <v>90</v>
      </c>
      <c r="E1538" s="4" t="s">
        <v>197</v>
      </c>
      <c r="F1538" s="3">
        <v>42808</v>
      </c>
      <c r="G1538" s="3">
        <v>42882</v>
      </c>
      <c r="H1538">
        <v>0</v>
      </c>
    </row>
    <row r="1539" spans="1:8">
      <c r="A1539" s="4" t="s">
        <v>1746</v>
      </c>
      <c r="B1539" s="4" t="s">
        <v>185</v>
      </c>
      <c r="C1539" s="4" t="s">
        <v>192</v>
      </c>
      <c r="D1539" s="4" t="s">
        <v>59</v>
      </c>
      <c r="E1539" s="4" t="s">
        <v>197</v>
      </c>
      <c r="F1539" s="3">
        <v>42808</v>
      </c>
      <c r="G1539" s="3">
        <v>42907</v>
      </c>
      <c r="H1539">
        <v>0</v>
      </c>
    </row>
    <row r="1540" spans="1:8">
      <c r="A1540" s="4" t="s">
        <v>1747</v>
      </c>
      <c r="B1540" s="4" t="s">
        <v>185</v>
      </c>
      <c r="C1540" s="4" t="s">
        <v>179</v>
      </c>
      <c r="D1540" s="4" t="s">
        <v>105</v>
      </c>
      <c r="E1540" s="4" t="s">
        <v>172</v>
      </c>
      <c r="F1540" s="3">
        <v>42808</v>
      </c>
      <c r="G1540" s="3">
        <v>42811</v>
      </c>
      <c r="H1540">
        <v>542</v>
      </c>
    </row>
    <row r="1541" spans="1:8">
      <c r="A1541" s="4" t="s">
        <v>1748</v>
      </c>
      <c r="B1541" s="4" t="s">
        <v>181</v>
      </c>
      <c r="C1541" s="4" t="s">
        <v>9011</v>
      </c>
      <c r="D1541" s="4" t="s">
        <v>54</v>
      </c>
      <c r="E1541" s="4" t="s">
        <v>172</v>
      </c>
      <c r="F1541" s="3">
        <v>42808</v>
      </c>
      <c r="G1541" s="3">
        <v>42877</v>
      </c>
      <c r="H1541">
        <v>5172</v>
      </c>
    </row>
    <row r="1542" spans="1:8">
      <c r="A1542" s="4" t="s">
        <v>1749</v>
      </c>
      <c r="B1542" s="4" t="s">
        <v>246</v>
      </c>
      <c r="C1542" s="4" t="s">
        <v>192</v>
      </c>
      <c r="D1542" s="4" t="s">
        <v>40</v>
      </c>
      <c r="E1542" s="4" t="s">
        <v>197</v>
      </c>
      <c r="F1542" s="3">
        <v>42809</v>
      </c>
      <c r="G1542" s="3">
        <v>42910</v>
      </c>
      <c r="H1542">
        <v>0</v>
      </c>
    </row>
    <row r="1543" spans="1:8">
      <c r="A1543" s="4" t="s">
        <v>1750</v>
      </c>
      <c r="B1543" s="4" t="s">
        <v>246</v>
      </c>
      <c r="C1543" s="4" t="s">
        <v>179</v>
      </c>
      <c r="D1543" s="4" t="s">
        <v>120</v>
      </c>
      <c r="E1543" s="4" t="s">
        <v>172</v>
      </c>
      <c r="F1543" s="3">
        <v>42809</v>
      </c>
      <c r="G1543" s="3">
        <v>42825</v>
      </c>
      <c r="H1543">
        <v>538</v>
      </c>
    </row>
    <row r="1544" spans="1:8">
      <c r="A1544" s="4" t="s">
        <v>1751</v>
      </c>
      <c r="B1544" s="4" t="s">
        <v>246</v>
      </c>
      <c r="C1544" s="4" t="s">
        <v>9011</v>
      </c>
      <c r="D1544" s="4" t="s">
        <v>25</v>
      </c>
      <c r="E1544" s="4" t="s">
        <v>172</v>
      </c>
      <c r="F1544" s="3">
        <v>42809</v>
      </c>
      <c r="G1544" s="3">
        <v>42873</v>
      </c>
      <c r="H1544">
        <v>4497</v>
      </c>
    </row>
    <row r="1545" spans="1:8">
      <c r="A1545" s="4" t="s">
        <v>1752</v>
      </c>
      <c r="B1545" s="4" t="s">
        <v>174</v>
      </c>
      <c r="C1545" s="4" t="s">
        <v>171</v>
      </c>
      <c r="D1545" s="4" t="s">
        <v>41</v>
      </c>
      <c r="E1545" s="4" t="s">
        <v>172</v>
      </c>
      <c r="F1545" s="3">
        <v>42809</v>
      </c>
      <c r="G1545" s="3">
        <v>42864</v>
      </c>
      <c r="H1545">
        <v>1178</v>
      </c>
    </row>
    <row r="1546" spans="1:8">
      <c r="A1546" s="4" t="s">
        <v>1753</v>
      </c>
      <c r="B1546" s="4" t="s">
        <v>174</v>
      </c>
      <c r="C1546" s="4" t="s">
        <v>9011</v>
      </c>
      <c r="D1546" s="4" t="s">
        <v>119</v>
      </c>
      <c r="E1546" s="4" t="s">
        <v>172</v>
      </c>
      <c r="F1546" s="3">
        <v>42809</v>
      </c>
      <c r="G1546" s="3">
        <v>42907</v>
      </c>
      <c r="H1546">
        <v>4969</v>
      </c>
    </row>
    <row r="1547" spans="1:8">
      <c r="A1547" s="4" t="s">
        <v>1754</v>
      </c>
      <c r="B1547" s="4" t="s">
        <v>174</v>
      </c>
      <c r="C1547" s="4" t="s">
        <v>177</v>
      </c>
      <c r="D1547" s="4" t="s">
        <v>100</v>
      </c>
      <c r="E1547" s="4" t="s">
        <v>172</v>
      </c>
      <c r="F1547" s="3">
        <v>42809</v>
      </c>
      <c r="G1547" s="3">
        <v>42814</v>
      </c>
      <c r="H1547">
        <v>60</v>
      </c>
    </row>
    <row r="1548" spans="1:8">
      <c r="A1548" s="4" t="s">
        <v>1755</v>
      </c>
      <c r="B1548" s="4" t="s">
        <v>174</v>
      </c>
      <c r="C1548" s="4" t="s">
        <v>192</v>
      </c>
      <c r="D1548" s="4" t="s">
        <v>51</v>
      </c>
      <c r="E1548" s="4" t="s">
        <v>172</v>
      </c>
      <c r="F1548" s="3">
        <v>42809</v>
      </c>
      <c r="G1548" s="3">
        <v>42891</v>
      </c>
      <c r="H1548">
        <v>2875</v>
      </c>
    </row>
    <row r="1549" spans="1:8">
      <c r="A1549" s="4" t="s">
        <v>1756</v>
      </c>
      <c r="B1549" s="4" t="s">
        <v>212</v>
      </c>
      <c r="C1549" s="4" t="s">
        <v>179</v>
      </c>
      <c r="D1549" s="4" t="s">
        <v>32</v>
      </c>
      <c r="E1549" s="4" t="s">
        <v>193</v>
      </c>
      <c r="F1549" s="3">
        <v>42809</v>
      </c>
      <c r="G1549" s="3"/>
    </row>
    <row r="1550" spans="1:8">
      <c r="A1550" s="4" t="s">
        <v>1757</v>
      </c>
      <c r="B1550" s="4" t="s">
        <v>212</v>
      </c>
      <c r="C1550" s="4" t="s">
        <v>265</v>
      </c>
      <c r="D1550" s="4" t="s">
        <v>38</v>
      </c>
      <c r="E1550" s="4" t="s">
        <v>197</v>
      </c>
      <c r="F1550" s="3">
        <v>42809</v>
      </c>
      <c r="G1550" s="3">
        <v>42874</v>
      </c>
      <c r="H1550">
        <v>0</v>
      </c>
    </row>
    <row r="1551" spans="1:8">
      <c r="A1551" s="4" t="s">
        <v>1758</v>
      </c>
      <c r="B1551" s="4" t="s">
        <v>237</v>
      </c>
      <c r="C1551" s="4" t="s">
        <v>199</v>
      </c>
      <c r="D1551" s="4" t="s">
        <v>52</v>
      </c>
      <c r="E1551" s="4" t="s">
        <v>172</v>
      </c>
      <c r="F1551" s="3">
        <v>42809</v>
      </c>
      <c r="G1551" s="3">
        <v>42875</v>
      </c>
      <c r="H1551">
        <v>6177</v>
      </c>
    </row>
    <row r="1552" spans="1:8">
      <c r="A1552" s="4" t="s">
        <v>1759</v>
      </c>
      <c r="B1552" s="4" t="s">
        <v>196</v>
      </c>
      <c r="C1552" s="4" t="s">
        <v>192</v>
      </c>
      <c r="D1552" s="4" t="s">
        <v>104</v>
      </c>
      <c r="E1552" s="4" t="s">
        <v>197</v>
      </c>
      <c r="F1552" s="3">
        <v>42809</v>
      </c>
      <c r="G1552" s="3">
        <v>42914</v>
      </c>
      <c r="H1552">
        <v>0</v>
      </c>
    </row>
    <row r="1553" spans="1:8">
      <c r="A1553" s="4" t="s">
        <v>1760</v>
      </c>
      <c r="B1553" s="4" t="s">
        <v>230</v>
      </c>
      <c r="C1553" s="4" t="s">
        <v>9011</v>
      </c>
      <c r="D1553" s="4" t="s">
        <v>24</v>
      </c>
      <c r="E1553" s="4" t="s">
        <v>193</v>
      </c>
      <c r="F1553" s="3">
        <v>42809</v>
      </c>
      <c r="G1553" s="3"/>
    </row>
    <row r="1554" spans="1:8">
      <c r="A1554" s="4" t="s">
        <v>1761</v>
      </c>
      <c r="B1554" s="4" t="s">
        <v>230</v>
      </c>
      <c r="C1554" s="4" t="s">
        <v>9011</v>
      </c>
      <c r="D1554" s="4" t="s">
        <v>59</v>
      </c>
      <c r="E1554" s="4" t="s">
        <v>197</v>
      </c>
      <c r="F1554" s="3">
        <v>42809</v>
      </c>
      <c r="G1554" s="3">
        <v>42861</v>
      </c>
      <c r="H1554">
        <v>0</v>
      </c>
    </row>
    <row r="1555" spans="1:8">
      <c r="A1555" s="4" t="s">
        <v>1762</v>
      </c>
      <c r="B1555" s="4" t="s">
        <v>230</v>
      </c>
      <c r="C1555" s="4" t="s">
        <v>9011</v>
      </c>
      <c r="D1555" s="4" t="s">
        <v>82</v>
      </c>
      <c r="E1555" s="4" t="s">
        <v>172</v>
      </c>
      <c r="F1555" s="3">
        <v>42809</v>
      </c>
      <c r="G1555" s="3">
        <v>42900</v>
      </c>
      <c r="H1555">
        <v>4369</v>
      </c>
    </row>
    <row r="1556" spans="1:8">
      <c r="A1556" s="4" t="s">
        <v>1763</v>
      </c>
      <c r="B1556" s="4" t="s">
        <v>230</v>
      </c>
      <c r="C1556" s="4" t="s">
        <v>9011</v>
      </c>
      <c r="D1556" s="4" t="s">
        <v>124</v>
      </c>
      <c r="E1556" s="4" t="s">
        <v>172</v>
      </c>
      <c r="F1556" s="3">
        <v>42809</v>
      </c>
      <c r="G1556" s="3">
        <v>42876</v>
      </c>
      <c r="H1556">
        <v>4878</v>
      </c>
    </row>
    <row r="1557" spans="1:8">
      <c r="A1557" s="4" t="s">
        <v>1764</v>
      </c>
      <c r="B1557" s="4" t="s">
        <v>256</v>
      </c>
      <c r="C1557" s="4" t="s">
        <v>199</v>
      </c>
      <c r="D1557" s="4" t="s">
        <v>66</v>
      </c>
      <c r="E1557" s="4" t="s">
        <v>172</v>
      </c>
      <c r="F1557" s="3">
        <v>42809</v>
      </c>
      <c r="G1557" s="3">
        <v>42907</v>
      </c>
      <c r="H1557">
        <v>4527</v>
      </c>
    </row>
    <row r="1558" spans="1:8">
      <c r="A1558" s="4" t="s">
        <v>1765</v>
      </c>
      <c r="B1558" s="4" t="s">
        <v>201</v>
      </c>
      <c r="C1558" s="4" t="s">
        <v>171</v>
      </c>
      <c r="D1558" s="4" t="s">
        <v>122</v>
      </c>
      <c r="E1558" s="4" t="s">
        <v>197</v>
      </c>
      <c r="F1558" s="3">
        <v>42809</v>
      </c>
      <c r="G1558" s="3">
        <v>42885</v>
      </c>
      <c r="H1558">
        <v>0</v>
      </c>
    </row>
    <row r="1559" spans="1:8">
      <c r="A1559" s="4" t="s">
        <v>1766</v>
      </c>
      <c r="B1559" s="4" t="s">
        <v>170</v>
      </c>
      <c r="C1559" s="4" t="s">
        <v>199</v>
      </c>
      <c r="D1559" s="4" t="s">
        <v>37</v>
      </c>
      <c r="E1559" s="4" t="s">
        <v>172</v>
      </c>
      <c r="F1559" s="3">
        <v>42809</v>
      </c>
      <c r="G1559" s="3">
        <v>42889</v>
      </c>
      <c r="H1559">
        <v>6102</v>
      </c>
    </row>
    <row r="1560" spans="1:8">
      <c r="A1560" s="4" t="s">
        <v>1767</v>
      </c>
      <c r="B1560" s="4" t="s">
        <v>226</v>
      </c>
      <c r="C1560" s="4" t="s">
        <v>199</v>
      </c>
      <c r="D1560" s="4" t="s">
        <v>35</v>
      </c>
      <c r="E1560" s="4" t="s">
        <v>172</v>
      </c>
      <c r="F1560" s="3">
        <v>42809</v>
      </c>
      <c r="G1560" s="3">
        <v>42865</v>
      </c>
      <c r="H1560">
        <v>4983</v>
      </c>
    </row>
    <row r="1561" spans="1:8">
      <c r="A1561" s="4" t="s">
        <v>1768</v>
      </c>
      <c r="B1561" s="4" t="s">
        <v>208</v>
      </c>
      <c r="C1561" s="4" t="s">
        <v>177</v>
      </c>
      <c r="D1561" s="4" t="s">
        <v>79</v>
      </c>
      <c r="E1561" s="4" t="s">
        <v>172</v>
      </c>
      <c r="F1561" s="3">
        <v>42809</v>
      </c>
      <c r="G1561" s="3">
        <v>42819</v>
      </c>
      <c r="H1561">
        <v>47</v>
      </c>
    </row>
    <row r="1562" spans="1:8">
      <c r="A1562" s="4" t="s">
        <v>1769</v>
      </c>
      <c r="B1562" s="4" t="s">
        <v>185</v>
      </c>
      <c r="C1562" s="4" t="s">
        <v>177</v>
      </c>
      <c r="D1562" s="4" t="s">
        <v>129</v>
      </c>
      <c r="E1562" s="4" t="s">
        <v>172</v>
      </c>
      <c r="F1562" s="3">
        <v>42809</v>
      </c>
      <c r="G1562" s="3">
        <v>42897</v>
      </c>
      <c r="H1562">
        <v>52</v>
      </c>
    </row>
    <row r="1563" spans="1:8">
      <c r="A1563" s="4" t="s">
        <v>1770</v>
      </c>
      <c r="B1563" s="4" t="s">
        <v>216</v>
      </c>
      <c r="C1563" s="4" t="s">
        <v>9011</v>
      </c>
      <c r="D1563" s="4" t="s">
        <v>65</v>
      </c>
      <c r="E1563" s="4" t="s">
        <v>172</v>
      </c>
      <c r="F1563" s="3">
        <v>42809</v>
      </c>
      <c r="G1563" s="3">
        <v>42911</v>
      </c>
      <c r="H1563">
        <v>5031</v>
      </c>
    </row>
    <row r="1564" spans="1:8">
      <c r="A1564" s="4" t="s">
        <v>1771</v>
      </c>
      <c r="B1564" s="4" t="s">
        <v>216</v>
      </c>
      <c r="C1564" s="4" t="s">
        <v>177</v>
      </c>
      <c r="D1564" s="4" t="s">
        <v>31</v>
      </c>
      <c r="E1564" s="4" t="s">
        <v>172</v>
      </c>
      <c r="F1564" s="3">
        <v>42809</v>
      </c>
      <c r="G1564" s="3">
        <v>42892</v>
      </c>
      <c r="H1564">
        <v>53</v>
      </c>
    </row>
    <row r="1565" spans="1:8">
      <c r="A1565" s="4" t="s">
        <v>1772</v>
      </c>
      <c r="B1565" s="4" t="s">
        <v>235</v>
      </c>
      <c r="C1565" s="4" t="s">
        <v>171</v>
      </c>
      <c r="D1565" s="4" t="s">
        <v>24</v>
      </c>
      <c r="E1565" s="4" t="s">
        <v>193</v>
      </c>
      <c r="F1565" s="3">
        <v>42809</v>
      </c>
      <c r="G1565" s="3"/>
    </row>
    <row r="1566" spans="1:8">
      <c r="A1566" s="4" t="s">
        <v>1773</v>
      </c>
      <c r="B1566" s="4" t="s">
        <v>183</v>
      </c>
      <c r="C1566" s="4" t="s">
        <v>179</v>
      </c>
      <c r="D1566" s="4" t="s">
        <v>47</v>
      </c>
      <c r="E1566" s="4" t="s">
        <v>172</v>
      </c>
      <c r="F1566" s="3">
        <v>42810</v>
      </c>
      <c r="G1566" s="3">
        <v>42857</v>
      </c>
      <c r="H1566">
        <v>550</v>
      </c>
    </row>
    <row r="1567" spans="1:8">
      <c r="A1567" s="4" t="s">
        <v>1774</v>
      </c>
      <c r="B1567" s="4" t="s">
        <v>261</v>
      </c>
      <c r="C1567" s="4" t="s">
        <v>171</v>
      </c>
      <c r="D1567" s="4" t="s">
        <v>24</v>
      </c>
      <c r="E1567" s="4" t="s">
        <v>193</v>
      </c>
      <c r="F1567" s="3">
        <v>42810</v>
      </c>
      <c r="G1567" s="3"/>
    </row>
    <row r="1568" spans="1:8">
      <c r="A1568" s="4" t="s">
        <v>1775</v>
      </c>
      <c r="B1568" s="4" t="s">
        <v>261</v>
      </c>
      <c r="C1568" s="4" t="s">
        <v>9011</v>
      </c>
      <c r="D1568" s="4" t="s">
        <v>50</v>
      </c>
      <c r="E1568" s="4" t="s">
        <v>172</v>
      </c>
      <c r="F1568" s="3">
        <v>42810</v>
      </c>
      <c r="G1568" s="3">
        <v>42892</v>
      </c>
      <c r="H1568">
        <v>5223</v>
      </c>
    </row>
    <row r="1569" spans="1:8">
      <c r="A1569" s="4" t="s">
        <v>1776</v>
      </c>
      <c r="B1569" s="4" t="s">
        <v>261</v>
      </c>
      <c r="C1569" s="4" t="s">
        <v>177</v>
      </c>
      <c r="D1569" s="4" t="s">
        <v>25</v>
      </c>
      <c r="E1569" s="4" t="s">
        <v>172</v>
      </c>
      <c r="F1569" s="3">
        <v>42810</v>
      </c>
      <c r="G1569" s="3">
        <v>42867</v>
      </c>
      <c r="H1569">
        <v>53</v>
      </c>
    </row>
    <row r="1570" spans="1:8">
      <c r="A1570" s="4" t="s">
        <v>1777</v>
      </c>
      <c r="B1570" s="4" t="s">
        <v>246</v>
      </c>
      <c r="C1570" s="4" t="s">
        <v>9011</v>
      </c>
      <c r="D1570" s="4" t="s">
        <v>34</v>
      </c>
      <c r="E1570" s="4" t="s">
        <v>172</v>
      </c>
      <c r="F1570" s="3">
        <v>42810</v>
      </c>
      <c r="G1570" s="3">
        <v>42872</v>
      </c>
      <c r="H1570">
        <v>4519</v>
      </c>
    </row>
    <row r="1571" spans="1:8">
      <c r="A1571" s="4" t="s">
        <v>1778</v>
      </c>
      <c r="B1571" s="4" t="s">
        <v>279</v>
      </c>
      <c r="C1571" s="4" t="s">
        <v>9011</v>
      </c>
      <c r="D1571" s="4" t="s">
        <v>121</v>
      </c>
      <c r="E1571" s="4" t="s">
        <v>172</v>
      </c>
      <c r="F1571" s="3">
        <v>42810</v>
      </c>
      <c r="G1571" s="3">
        <v>42887</v>
      </c>
      <c r="H1571">
        <v>4833</v>
      </c>
    </row>
    <row r="1572" spans="1:8">
      <c r="A1572" s="4" t="s">
        <v>1779</v>
      </c>
      <c r="B1572" s="4" t="s">
        <v>210</v>
      </c>
      <c r="C1572" s="4" t="s">
        <v>199</v>
      </c>
      <c r="D1572" s="4" t="s">
        <v>24</v>
      </c>
      <c r="E1572" s="4" t="s">
        <v>193</v>
      </c>
      <c r="F1572" s="3">
        <v>42810</v>
      </c>
      <c r="G1572" s="3"/>
    </row>
    <row r="1573" spans="1:8">
      <c r="A1573" s="4" t="s">
        <v>1780</v>
      </c>
      <c r="B1573" s="4" t="s">
        <v>210</v>
      </c>
      <c r="C1573" s="4" t="s">
        <v>199</v>
      </c>
      <c r="D1573" s="4" t="s">
        <v>127</v>
      </c>
      <c r="E1573" s="4" t="s">
        <v>172</v>
      </c>
      <c r="F1573" s="3">
        <v>42810</v>
      </c>
      <c r="G1573" s="3">
        <v>42915</v>
      </c>
      <c r="H1573">
        <v>5407</v>
      </c>
    </row>
    <row r="1574" spans="1:8">
      <c r="A1574" s="4" t="s">
        <v>1781</v>
      </c>
      <c r="B1574" s="4" t="s">
        <v>174</v>
      </c>
      <c r="C1574" s="4" t="s">
        <v>179</v>
      </c>
      <c r="D1574" s="4" t="s">
        <v>104</v>
      </c>
      <c r="E1574" s="4" t="s">
        <v>197</v>
      </c>
      <c r="F1574" s="3">
        <v>42810</v>
      </c>
      <c r="G1574" s="3">
        <v>42857</v>
      </c>
      <c r="H1574">
        <v>0</v>
      </c>
    </row>
    <row r="1575" spans="1:8">
      <c r="A1575" s="4" t="s">
        <v>1782</v>
      </c>
      <c r="B1575" s="4" t="s">
        <v>203</v>
      </c>
      <c r="C1575" s="4" t="s">
        <v>177</v>
      </c>
      <c r="D1575" s="4" t="s">
        <v>59</v>
      </c>
      <c r="E1575" s="4" t="s">
        <v>172</v>
      </c>
      <c r="F1575" s="3">
        <v>42810</v>
      </c>
      <c r="G1575" s="3">
        <v>42863</v>
      </c>
      <c r="H1575">
        <v>56</v>
      </c>
    </row>
    <row r="1576" spans="1:8">
      <c r="A1576" s="4" t="s">
        <v>1783</v>
      </c>
      <c r="B1576" s="4" t="s">
        <v>219</v>
      </c>
      <c r="C1576" s="4" t="s">
        <v>179</v>
      </c>
      <c r="D1576" s="4" t="s">
        <v>80</v>
      </c>
      <c r="E1576" s="4" t="s">
        <v>193</v>
      </c>
      <c r="F1576" s="3">
        <v>42810</v>
      </c>
      <c r="G1576" s="3"/>
    </row>
    <row r="1577" spans="1:8">
      <c r="A1577" s="4" t="s">
        <v>1784</v>
      </c>
      <c r="B1577" s="4" t="s">
        <v>219</v>
      </c>
      <c r="C1577" s="4" t="s">
        <v>171</v>
      </c>
      <c r="D1577" s="4" t="s">
        <v>84</v>
      </c>
      <c r="E1577" s="4" t="s">
        <v>193</v>
      </c>
      <c r="F1577" s="3">
        <v>42810</v>
      </c>
      <c r="G1577" s="3"/>
    </row>
    <row r="1578" spans="1:8">
      <c r="A1578" s="4" t="s">
        <v>1785</v>
      </c>
      <c r="B1578" s="4" t="s">
        <v>230</v>
      </c>
      <c r="C1578" s="4" t="s">
        <v>179</v>
      </c>
      <c r="D1578" s="4" t="s">
        <v>59</v>
      </c>
      <c r="E1578" s="4" t="s">
        <v>172</v>
      </c>
      <c r="F1578" s="3">
        <v>42810</v>
      </c>
      <c r="G1578" s="3">
        <v>42878</v>
      </c>
      <c r="H1578">
        <v>468</v>
      </c>
    </row>
    <row r="1579" spans="1:8">
      <c r="A1579" s="4" t="s">
        <v>1786</v>
      </c>
      <c r="B1579" s="4" t="s">
        <v>230</v>
      </c>
      <c r="C1579" s="4" t="s">
        <v>179</v>
      </c>
      <c r="D1579" s="4" t="s">
        <v>82</v>
      </c>
      <c r="E1579" s="4" t="s">
        <v>172</v>
      </c>
      <c r="F1579" s="3">
        <v>42810</v>
      </c>
      <c r="G1579" s="3">
        <v>42857</v>
      </c>
      <c r="H1579">
        <v>579</v>
      </c>
    </row>
    <row r="1580" spans="1:8">
      <c r="A1580" s="4" t="s">
        <v>1787</v>
      </c>
      <c r="B1580" s="4" t="s">
        <v>256</v>
      </c>
      <c r="C1580" s="4" t="s">
        <v>192</v>
      </c>
      <c r="D1580" s="4" t="s">
        <v>119</v>
      </c>
      <c r="E1580" s="4" t="s">
        <v>172</v>
      </c>
      <c r="F1580" s="3">
        <v>42810</v>
      </c>
      <c r="G1580" s="3">
        <v>42897</v>
      </c>
      <c r="H1580">
        <v>3185</v>
      </c>
    </row>
    <row r="1581" spans="1:8">
      <c r="A1581" s="4" t="s">
        <v>1788</v>
      </c>
      <c r="B1581" s="4" t="s">
        <v>187</v>
      </c>
      <c r="C1581" s="4" t="s">
        <v>9011</v>
      </c>
      <c r="D1581" s="4" t="s">
        <v>24</v>
      </c>
      <c r="E1581" s="4" t="s">
        <v>193</v>
      </c>
      <c r="F1581" s="3">
        <v>42810</v>
      </c>
      <c r="G1581" s="3"/>
    </row>
    <row r="1582" spans="1:8">
      <c r="A1582" s="4" t="s">
        <v>1789</v>
      </c>
      <c r="B1582" s="4" t="s">
        <v>187</v>
      </c>
      <c r="C1582" s="4" t="s">
        <v>177</v>
      </c>
      <c r="D1582" s="4" t="s">
        <v>38</v>
      </c>
      <c r="E1582" s="4" t="s">
        <v>172</v>
      </c>
      <c r="F1582" s="3">
        <v>42810</v>
      </c>
      <c r="G1582" s="3">
        <v>42889</v>
      </c>
      <c r="H1582">
        <v>54</v>
      </c>
    </row>
    <row r="1583" spans="1:8">
      <c r="A1583" s="4" t="s">
        <v>1790</v>
      </c>
      <c r="B1583" s="4" t="s">
        <v>201</v>
      </c>
      <c r="C1583" s="4" t="s">
        <v>177</v>
      </c>
      <c r="D1583" s="4" t="s">
        <v>93</v>
      </c>
      <c r="E1583" s="4" t="s">
        <v>172</v>
      </c>
      <c r="F1583" s="3">
        <v>42810</v>
      </c>
      <c r="G1583" s="3">
        <v>42912</v>
      </c>
      <c r="H1583">
        <v>62</v>
      </c>
    </row>
    <row r="1584" spans="1:8">
      <c r="A1584" s="4" t="s">
        <v>1791</v>
      </c>
      <c r="B1584" s="4" t="s">
        <v>170</v>
      </c>
      <c r="C1584" s="4" t="s">
        <v>179</v>
      </c>
      <c r="D1584" s="4" t="s">
        <v>45</v>
      </c>
      <c r="E1584" s="4" t="s">
        <v>197</v>
      </c>
      <c r="F1584" s="3">
        <v>42810</v>
      </c>
      <c r="G1584" s="3">
        <v>42878</v>
      </c>
      <c r="H1584">
        <v>0</v>
      </c>
    </row>
    <row r="1585" spans="1:8">
      <c r="A1585" s="4" t="s">
        <v>1792</v>
      </c>
      <c r="B1585" s="4" t="s">
        <v>170</v>
      </c>
      <c r="C1585" s="4" t="s">
        <v>179</v>
      </c>
      <c r="D1585" s="4" t="s">
        <v>27</v>
      </c>
      <c r="E1585" s="4" t="s">
        <v>172</v>
      </c>
      <c r="F1585" s="3">
        <v>42810</v>
      </c>
      <c r="G1585" s="3">
        <v>42911</v>
      </c>
      <c r="H1585">
        <v>619</v>
      </c>
    </row>
    <row r="1586" spans="1:8">
      <c r="A1586" s="4" t="s">
        <v>1793</v>
      </c>
      <c r="B1586" s="4" t="s">
        <v>205</v>
      </c>
      <c r="C1586" s="4" t="s">
        <v>177</v>
      </c>
      <c r="D1586" s="4" t="s">
        <v>62</v>
      </c>
      <c r="E1586" s="4" t="s">
        <v>197</v>
      </c>
      <c r="F1586" s="3">
        <v>42810</v>
      </c>
      <c r="G1586" s="3">
        <v>42875</v>
      </c>
      <c r="H1586">
        <v>0</v>
      </c>
    </row>
    <row r="1587" spans="1:8">
      <c r="A1587" s="4" t="s">
        <v>1794</v>
      </c>
      <c r="B1587" s="4" t="s">
        <v>205</v>
      </c>
      <c r="C1587" s="4" t="s">
        <v>177</v>
      </c>
      <c r="D1587" s="4" t="s">
        <v>75</v>
      </c>
      <c r="E1587" s="4" t="s">
        <v>197</v>
      </c>
      <c r="F1587" s="3">
        <v>42810</v>
      </c>
      <c r="G1587" s="3">
        <v>42872</v>
      </c>
      <c r="H1587">
        <v>0</v>
      </c>
    </row>
    <row r="1588" spans="1:8">
      <c r="A1588" s="4" t="s">
        <v>1795</v>
      </c>
      <c r="B1588" s="4" t="s">
        <v>205</v>
      </c>
      <c r="C1588" s="4" t="s">
        <v>192</v>
      </c>
      <c r="D1588" s="4" t="s">
        <v>122</v>
      </c>
      <c r="E1588" s="4" t="s">
        <v>197</v>
      </c>
      <c r="F1588" s="3">
        <v>42810</v>
      </c>
      <c r="G1588" s="3">
        <v>42891</v>
      </c>
      <c r="H1588">
        <v>0</v>
      </c>
    </row>
    <row r="1589" spans="1:8">
      <c r="A1589" s="4" t="s">
        <v>1796</v>
      </c>
      <c r="B1589" s="4" t="s">
        <v>226</v>
      </c>
      <c r="C1589" s="4" t="s">
        <v>199</v>
      </c>
      <c r="D1589" s="4" t="s">
        <v>24</v>
      </c>
      <c r="E1589" s="4" t="s">
        <v>193</v>
      </c>
      <c r="F1589" s="3">
        <v>42810</v>
      </c>
      <c r="G1589" s="3"/>
    </row>
    <row r="1590" spans="1:8">
      <c r="A1590" s="4" t="s">
        <v>1797</v>
      </c>
      <c r="B1590" s="4" t="s">
        <v>185</v>
      </c>
      <c r="C1590" s="4" t="s">
        <v>9011</v>
      </c>
      <c r="D1590" s="4" t="s">
        <v>122</v>
      </c>
      <c r="E1590" s="4" t="s">
        <v>172</v>
      </c>
      <c r="F1590" s="3">
        <v>42810</v>
      </c>
      <c r="G1590" s="3">
        <v>42823</v>
      </c>
      <c r="H1590">
        <v>4408</v>
      </c>
    </row>
    <row r="1591" spans="1:8">
      <c r="A1591" s="4" t="s">
        <v>1798</v>
      </c>
      <c r="B1591" s="4" t="s">
        <v>181</v>
      </c>
      <c r="C1591" s="4" t="s">
        <v>179</v>
      </c>
      <c r="D1591" s="4" t="s">
        <v>38</v>
      </c>
      <c r="E1591" s="4" t="s">
        <v>172</v>
      </c>
      <c r="F1591" s="3">
        <v>42810</v>
      </c>
      <c r="G1591" s="3">
        <v>42893</v>
      </c>
      <c r="H1591">
        <v>605</v>
      </c>
    </row>
    <row r="1592" spans="1:8">
      <c r="A1592" s="4" t="s">
        <v>1799</v>
      </c>
      <c r="B1592" s="4" t="s">
        <v>183</v>
      </c>
      <c r="C1592" s="4" t="s">
        <v>199</v>
      </c>
      <c r="D1592" s="4" t="s">
        <v>66</v>
      </c>
      <c r="E1592" s="4" t="s">
        <v>172</v>
      </c>
      <c r="F1592" s="3">
        <v>42811</v>
      </c>
      <c r="G1592" s="3">
        <v>42820</v>
      </c>
      <c r="H1592">
        <v>6064</v>
      </c>
    </row>
    <row r="1593" spans="1:8">
      <c r="A1593" s="4" t="s">
        <v>1800</v>
      </c>
      <c r="B1593" s="4" t="s">
        <v>246</v>
      </c>
      <c r="C1593" s="4" t="s">
        <v>179</v>
      </c>
      <c r="D1593" s="4" t="s">
        <v>99</v>
      </c>
      <c r="E1593" s="4" t="s">
        <v>172</v>
      </c>
      <c r="F1593" s="3">
        <v>42811</v>
      </c>
      <c r="G1593" s="3">
        <v>42903</v>
      </c>
      <c r="H1593">
        <v>641</v>
      </c>
    </row>
    <row r="1594" spans="1:8">
      <c r="A1594" s="4" t="s">
        <v>1801</v>
      </c>
      <c r="B1594" s="4" t="s">
        <v>246</v>
      </c>
      <c r="C1594" s="4" t="s">
        <v>179</v>
      </c>
      <c r="D1594" s="4" t="s">
        <v>121</v>
      </c>
      <c r="E1594" s="4" t="s">
        <v>172</v>
      </c>
      <c r="F1594" s="3">
        <v>42811</v>
      </c>
      <c r="G1594" s="3">
        <v>42872</v>
      </c>
      <c r="H1594">
        <v>491</v>
      </c>
    </row>
    <row r="1595" spans="1:8">
      <c r="A1595" s="4" t="s">
        <v>1802</v>
      </c>
      <c r="B1595" s="4" t="s">
        <v>279</v>
      </c>
      <c r="C1595" s="4" t="s">
        <v>179</v>
      </c>
      <c r="D1595" s="4" t="s">
        <v>24</v>
      </c>
      <c r="E1595" s="4" t="s">
        <v>193</v>
      </c>
      <c r="F1595" s="3">
        <v>42811</v>
      </c>
      <c r="G1595" s="3"/>
    </row>
    <row r="1596" spans="1:8">
      <c r="A1596" s="4" t="s">
        <v>1803</v>
      </c>
      <c r="B1596" s="4" t="s">
        <v>279</v>
      </c>
      <c r="C1596" s="4" t="s">
        <v>171</v>
      </c>
      <c r="D1596" s="4" t="s">
        <v>85</v>
      </c>
      <c r="E1596" s="4" t="s">
        <v>193</v>
      </c>
      <c r="F1596" s="3">
        <v>42811</v>
      </c>
      <c r="G1596" s="3"/>
    </row>
    <row r="1597" spans="1:8">
      <c r="A1597" s="4" t="s">
        <v>1804</v>
      </c>
      <c r="B1597" s="4" t="s">
        <v>279</v>
      </c>
      <c r="C1597" s="4" t="s">
        <v>9011</v>
      </c>
      <c r="D1597" s="4" t="s">
        <v>99</v>
      </c>
      <c r="E1597" s="4" t="s">
        <v>197</v>
      </c>
      <c r="F1597" s="3">
        <v>42811</v>
      </c>
      <c r="G1597" s="3">
        <v>42858</v>
      </c>
      <c r="H1597">
        <v>0</v>
      </c>
    </row>
    <row r="1598" spans="1:8">
      <c r="A1598" s="4" t="s">
        <v>1805</v>
      </c>
      <c r="B1598" s="4" t="s">
        <v>174</v>
      </c>
      <c r="C1598" s="4" t="s">
        <v>177</v>
      </c>
      <c r="D1598" s="4" t="s">
        <v>41</v>
      </c>
      <c r="E1598" s="4" t="s">
        <v>172</v>
      </c>
      <c r="F1598" s="3">
        <v>42811</v>
      </c>
      <c r="G1598" s="3">
        <v>42882</v>
      </c>
      <c r="H1598">
        <v>47</v>
      </c>
    </row>
    <row r="1599" spans="1:8">
      <c r="A1599" s="4" t="s">
        <v>1806</v>
      </c>
      <c r="B1599" s="4" t="s">
        <v>212</v>
      </c>
      <c r="C1599" s="4" t="s">
        <v>177</v>
      </c>
      <c r="D1599" s="4" t="s">
        <v>54</v>
      </c>
      <c r="E1599" s="4" t="s">
        <v>172</v>
      </c>
      <c r="F1599" s="3">
        <v>42811</v>
      </c>
      <c r="G1599" s="3">
        <v>42911</v>
      </c>
      <c r="H1599">
        <v>63</v>
      </c>
    </row>
    <row r="1600" spans="1:8">
      <c r="A1600" s="4" t="s">
        <v>1807</v>
      </c>
      <c r="B1600" s="4" t="s">
        <v>237</v>
      </c>
      <c r="C1600" s="4" t="s">
        <v>192</v>
      </c>
      <c r="D1600" s="4" t="s">
        <v>113</v>
      </c>
      <c r="E1600" s="4" t="s">
        <v>172</v>
      </c>
      <c r="F1600" s="3">
        <v>42811</v>
      </c>
      <c r="G1600" s="3">
        <v>42873</v>
      </c>
      <c r="H1600">
        <v>3291</v>
      </c>
    </row>
    <row r="1601" spans="1:8">
      <c r="A1601" s="4" t="s">
        <v>1808</v>
      </c>
      <c r="B1601" s="4" t="s">
        <v>203</v>
      </c>
      <c r="C1601" s="4" t="s">
        <v>171</v>
      </c>
      <c r="D1601" s="4" t="s">
        <v>24</v>
      </c>
      <c r="E1601" s="4" t="s">
        <v>193</v>
      </c>
      <c r="F1601" s="3">
        <v>42811</v>
      </c>
      <c r="G1601" s="3"/>
    </row>
    <row r="1602" spans="1:8">
      <c r="A1602" s="4" t="s">
        <v>1809</v>
      </c>
      <c r="B1602" s="4" t="s">
        <v>203</v>
      </c>
      <c r="C1602" s="4" t="s">
        <v>171</v>
      </c>
      <c r="D1602" s="4" t="s">
        <v>108</v>
      </c>
      <c r="E1602" s="4" t="s">
        <v>172</v>
      </c>
      <c r="F1602" s="3">
        <v>42811</v>
      </c>
      <c r="G1602" s="3">
        <v>42896</v>
      </c>
      <c r="H1602">
        <v>1188</v>
      </c>
    </row>
    <row r="1603" spans="1:8">
      <c r="A1603" s="4" t="s">
        <v>1810</v>
      </c>
      <c r="B1603" s="4" t="s">
        <v>230</v>
      </c>
      <c r="C1603" s="4" t="s">
        <v>199</v>
      </c>
      <c r="D1603" s="4" t="s">
        <v>24</v>
      </c>
      <c r="E1603" s="4" t="s">
        <v>193</v>
      </c>
      <c r="F1603" s="3">
        <v>42811</v>
      </c>
      <c r="G1603" s="3"/>
    </row>
    <row r="1604" spans="1:8">
      <c r="A1604" s="4" t="s">
        <v>1811</v>
      </c>
      <c r="B1604" s="4" t="s">
        <v>230</v>
      </c>
      <c r="C1604" s="4" t="s">
        <v>179</v>
      </c>
      <c r="D1604" s="4" t="s">
        <v>38</v>
      </c>
      <c r="E1604" s="4" t="s">
        <v>197</v>
      </c>
      <c r="F1604" s="3">
        <v>42811</v>
      </c>
      <c r="G1604" s="3">
        <v>42863</v>
      </c>
      <c r="H1604">
        <v>0</v>
      </c>
    </row>
    <row r="1605" spans="1:8">
      <c r="A1605" s="4" t="s">
        <v>1812</v>
      </c>
      <c r="B1605" s="4" t="s">
        <v>230</v>
      </c>
      <c r="C1605" s="4" t="s">
        <v>179</v>
      </c>
      <c r="D1605" s="4" t="s">
        <v>105</v>
      </c>
      <c r="E1605" s="4" t="s">
        <v>172</v>
      </c>
      <c r="F1605" s="3">
        <v>42811</v>
      </c>
      <c r="G1605" s="3">
        <v>42897</v>
      </c>
      <c r="H1605">
        <v>478</v>
      </c>
    </row>
    <row r="1606" spans="1:8">
      <c r="A1606" s="4" t="s">
        <v>1813</v>
      </c>
      <c r="B1606" s="4" t="s">
        <v>230</v>
      </c>
      <c r="C1606" s="4" t="s">
        <v>177</v>
      </c>
      <c r="D1606" s="4" t="s">
        <v>72</v>
      </c>
      <c r="E1606" s="4" t="s">
        <v>172</v>
      </c>
      <c r="F1606" s="3">
        <v>42811</v>
      </c>
      <c r="G1606" s="3">
        <v>42879</v>
      </c>
      <c r="H1606">
        <v>60</v>
      </c>
    </row>
    <row r="1607" spans="1:8">
      <c r="A1607" s="4" t="s">
        <v>1814</v>
      </c>
      <c r="B1607" s="4" t="s">
        <v>232</v>
      </c>
      <c r="C1607" s="4" t="s">
        <v>9011</v>
      </c>
      <c r="D1607" s="4" t="s">
        <v>107</v>
      </c>
      <c r="E1607" s="4" t="s">
        <v>172</v>
      </c>
      <c r="F1607" s="3">
        <v>42811</v>
      </c>
      <c r="G1607" s="3">
        <v>42821</v>
      </c>
      <c r="H1607">
        <v>4064</v>
      </c>
    </row>
    <row r="1608" spans="1:8">
      <c r="A1608" s="4" t="s">
        <v>1815</v>
      </c>
      <c r="B1608" s="4" t="s">
        <v>232</v>
      </c>
      <c r="C1608" s="4" t="s">
        <v>192</v>
      </c>
      <c r="D1608" s="4" t="s">
        <v>95</v>
      </c>
      <c r="E1608" s="4" t="s">
        <v>172</v>
      </c>
      <c r="F1608" s="3">
        <v>42811</v>
      </c>
      <c r="G1608" s="3">
        <v>42825</v>
      </c>
      <c r="H1608">
        <v>2550</v>
      </c>
    </row>
    <row r="1609" spans="1:8">
      <c r="A1609" s="4" t="s">
        <v>1816</v>
      </c>
      <c r="B1609" s="4" t="s">
        <v>205</v>
      </c>
      <c r="C1609" s="4" t="s">
        <v>199</v>
      </c>
      <c r="D1609" s="4" t="s">
        <v>57</v>
      </c>
      <c r="E1609" s="4" t="s">
        <v>193</v>
      </c>
      <c r="F1609" s="3">
        <v>42811</v>
      </c>
      <c r="G1609" s="3"/>
    </row>
    <row r="1610" spans="1:8">
      <c r="A1610" s="4" t="s">
        <v>1817</v>
      </c>
      <c r="B1610" s="4" t="s">
        <v>226</v>
      </c>
      <c r="C1610" s="4" t="s">
        <v>177</v>
      </c>
      <c r="D1610" s="4" t="s">
        <v>31</v>
      </c>
      <c r="E1610" s="4" t="s">
        <v>197</v>
      </c>
      <c r="F1610" s="3">
        <v>42811</v>
      </c>
      <c r="G1610" s="3">
        <v>42863</v>
      </c>
      <c r="H1610">
        <v>0</v>
      </c>
    </row>
    <row r="1611" spans="1:8">
      <c r="A1611" s="4" t="s">
        <v>1818</v>
      </c>
      <c r="B1611" s="4" t="s">
        <v>208</v>
      </c>
      <c r="C1611" s="4" t="s">
        <v>199</v>
      </c>
      <c r="D1611" s="4" t="s">
        <v>51</v>
      </c>
      <c r="E1611" s="4" t="s">
        <v>197</v>
      </c>
      <c r="F1611" s="3">
        <v>42811</v>
      </c>
      <c r="G1611" s="3">
        <v>42865</v>
      </c>
      <c r="H1611">
        <v>0</v>
      </c>
    </row>
    <row r="1612" spans="1:8">
      <c r="A1612" s="4" t="s">
        <v>1819</v>
      </c>
      <c r="B1612" s="4" t="s">
        <v>208</v>
      </c>
      <c r="C1612" s="4" t="s">
        <v>177</v>
      </c>
      <c r="D1612" s="4" t="s">
        <v>66</v>
      </c>
      <c r="E1612" s="4" t="s">
        <v>197</v>
      </c>
      <c r="F1612" s="3">
        <v>42811</v>
      </c>
      <c r="G1612" s="3">
        <v>42871</v>
      </c>
      <c r="H1612">
        <v>0</v>
      </c>
    </row>
    <row r="1613" spans="1:8">
      <c r="A1613" s="4" t="s">
        <v>1820</v>
      </c>
      <c r="B1613" s="4" t="s">
        <v>208</v>
      </c>
      <c r="C1613" s="4" t="s">
        <v>192</v>
      </c>
      <c r="D1613" s="4" t="s">
        <v>110</v>
      </c>
      <c r="E1613" s="4" t="s">
        <v>172</v>
      </c>
      <c r="F1613" s="3">
        <v>42811</v>
      </c>
      <c r="G1613" s="3">
        <v>42907</v>
      </c>
      <c r="H1613">
        <v>3378</v>
      </c>
    </row>
    <row r="1614" spans="1:8">
      <c r="A1614" s="4" t="s">
        <v>1821</v>
      </c>
      <c r="B1614" s="4" t="s">
        <v>185</v>
      </c>
      <c r="C1614" s="4" t="s">
        <v>199</v>
      </c>
      <c r="D1614" s="4" t="s">
        <v>24</v>
      </c>
      <c r="E1614" s="4" t="s">
        <v>193</v>
      </c>
      <c r="F1614" s="3">
        <v>42811</v>
      </c>
      <c r="G1614" s="3"/>
    </row>
    <row r="1615" spans="1:8">
      <c r="A1615" s="4" t="s">
        <v>1822</v>
      </c>
      <c r="B1615" s="4" t="s">
        <v>216</v>
      </c>
      <c r="C1615" s="4" t="s">
        <v>179</v>
      </c>
      <c r="D1615" s="4" t="s">
        <v>24</v>
      </c>
      <c r="E1615" s="4" t="s">
        <v>193</v>
      </c>
      <c r="F1615" s="3">
        <v>42811</v>
      </c>
      <c r="G1615" s="3"/>
    </row>
    <row r="1616" spans="1:8">
      <c r="A1616" s="4" t="s">
        <v>1823</v>
      </c>
      <c r="B1616" s="4" t="s">
        <v>216</v>
      </c>
      <c r="C1616" s="4" t="s">
        <v>177</v>
      </c>
      <c r="D1616" s="4" t="s">
        <v>24</v>
      </c>
      <c r="E1616" s="4" t="s">
        <v>193</v>
      </c>
      <c r="F1616" s="3">
        <v>42811</v>
      </c>
      <c r="G1616" s="3"/>
    </row>
    <row r="1617" spans="1:8">
      <c r="A1617" s="4" t="s">
        <v>1824</v>
      </c>
      <c r="B1617" s="4" t="s">
        <v>216</v>
      </c>
      <c r="C1617" s="4" t="s">
        <v>177</v>
      </c>
      <c r="D1617" s="4" t="s">
        <v>24</v>
      </c>
      <c r="E1617" s="4" t="s">
        <v>193</v>
      </c>
      <c r="F1617" s="3">
        <v>42811</v>
      </c>
      <c r="G1617" s="3"/>
    </row>
    <row r="1618" spans="1:8">
      <c r="A1618" s="4" t="s">
        <v>1825</v>
      </c>
      <c r="B1618" s="4" t="s">
        <v>235</v>
      </c>
      <c r="C1618" s="4" t="s">
        <v>9011</v>
      </c>
      <c r="D1618" s="4" t="s">
        <v>65</v>
      </c>
      <c r="E1618" s="4" t="s">
        <v>172</v>
      </c>
      <c r="F1618" s="3">
        <v>42811</v>
      </c>
      <c r="G1618" s="3">
        <v>42885</v>
      </c>
      <c r="H1618">
        <v>6135</v>
      </c>
    </row>
    <row r="1619" spans="1:8">
      <c r="A1619" s="4" t="s">
        <v>1826</v>
      </c>
      <c r="B1619" s="4" t="s">
        <v>181</v>
      </c>
      <c r="C1619" s="4" t="s">
        <v>171</v>
      </c>
      <c r="D1619" s="4" t="s">
        <v>93</v>
      </c>
      <c r="E1619" s="4" t="s">
        <v>172</v>
      </c>
      <c r="F1619" s="3">
        <v>42811</v>
      </c>
      <c r="G1619" s="3">
        <v>42888</v>
      </c>
      <c r="H1619">
        <v>999</v>
      </c>
    </row>
    <row r="1620" spans="1:8">
      <c r="A1620" s="4" t="s">
        <v>1827</v>
      </c>
      <c r="B1620" s="4" t="s">
        <v>181</v>
      </c>
      <c r="C1620" s="4" t="s">
        <v>177</v>
      </c>
      <c r="D1620" s="4" t="s">
        <v>108</v>
      </c>
      <c r="E1620" s="4" t="s">
        <v>172</v>
      </c>
      <c r="F1620" s="3">
        <v>42811</v>
      </c>
      <c r="G1620" s="3">
        <v>42891</v>
      </c>
      <c r="H1620">
        <v>52</v>
      </c>
    </row>
    <row r="1621" spans="1:8">
      <c r="A1621" s="4" t="s">
        <v>1828</v>
      </c>
      <c r="B1621" s="4" t="s">
        <v>183</v>
      </c>
      <c r="C1621" s="4" t="s">
        <v>171</v>
      </c>
      <c r="D1621" s="4" t="s">
        <v>92</v>
      </c>
      <c r="E1621" s="4" t="s">
        <v>197</v>
      </c>
      <c r="F1621" s="3">
        <v>42812</v>
      </c>
      <c r="G1621" s="3">
        <v>42880</v>
      </c>
      <c r="H1621">
        <v>0</v>
      </c>
    </row>
    <row r="1622" spans="1:8">
      <c r="A1622" s="4" t="s">
        <v>1829</v>
      </c>
      <c r="B1622" s="4" t="s">
        <v>246</v>
      </c>
      <c r="C1622" s="4" t="s">
        <v>199</v>
      </c>
      <c r="D1622" s="4" t="s">
        <v>52</v>
      </c>
      <c r="E1622" s="4" t="s">
        <v>197</v>
      </c>
      <c r="F1622" s="3">
        <v>42812</v>
      </c>
      <c r="G1622" s="3">
        <v>42879</v>
      </c>
      <c r="H1622">
        <v>0</v>
      </c>
    </row>
    <row r="1623" spans="1:8">
      <c r="A1623" s="4" t="s">
        <v>1830</v>
      </c>
      <c r="B1623" s="4" t="s">
        <v>246</v>
      </c>
      <c r="C1623" s="4" t="s">
        <v>179</v>
      </c>
      <c r="D1623" s="4" t="s">
        <v>99</v>
      </c>
      <c r="E1623" s="4" t="s">
        <v>172</v>
      </c>
      <c r="F1623" s="3">
        <v>42812</v>
      </c>
      <c r="G1623" s="3">
        <v>42904</v>
      </c>
      <c r="H1623">
        <v>530</v>
      </c>
    </row>
    <row r="1624" spans="1:8">
      <c r="A1624" s="4" t="s">
        <v>1831</v>
      </c>
      <c r="B1624" s="4" t="s">
        <v>304</v>
      </c>
      <c r="C1624" s="4" t="s">
        <v>179</v>
      </c>
      <c r="D1624" s="4" t="s">
        <v>85</v>
      </c>
      <c r="E1624" s="4" t="s">
        <v>172</v>
      </c>
      <c r="F1624" s="3">
        <v>42812</v>
      </c>
      <c r="G1624" s="3">
        <v>42864</v>
      </c>
      <c r="H1624">
        <v>538</v>
      </c>
    </row>
    <row r="1625" spans="1:8">
      <c r="A1625" s="4" t="s">
        <v>1832</v>
      </c>
      <c r="B1625" s="4" t="s">
        <v>304</v>
      </c>
      <c r="C1625" s="4" t="s">
        <v>177</v>
      </c>
      <c r="D1625" s="4" t="s">
        <v>104</v>
      </c>
      <c r="E1625" s="4" t="s">
        <v>172</v>
      </c>
      <c r="F1625" s="3">
        <v>42812</v>
      </c>
      <c r="G1625" s="3">
        <v>42821</v>
      </c>
      <c r="H1625">
        <v>53</v>
      </c>
    </row>
    <row r="1626" spans="1:8">
      <c r="A1626" s="4" t="s">
        <v>1833</v>
      </c>
      <c r="B1626" s="4" t="s">
        <v>174</v>
      </c>
      <c r="C1626" s="4" t="s">
        <v>9011</v>
      </c>
      <c r="D1626" s="4" t="s">
        <v>106</v>
      </c>
      <c r="E1626" s="4" t="s">
        <v>172</v>
      </c>
      <c r="F1626" s="3">
        <v>42812</v>
      </c>
      <c r="G1626" s="3">
        <v>42898</v>
      </c>
      <c r="H1626">
        <v>5416</v>
      </c>
    </row>
    <row r="1627" spans="1:8">
      <c r="A1627" s="4" t="s">
        <v>1834</v>
      </c>
      <c r="B1627" s="4" t="s">
        <v>212</v>
      </c>
      <c r="C1627" s="4" t="s">
        <v>177</v>
      </c>
      <c r="D1627" s="4" t="s">
        <v>105</v>
      </c>
      <c r="E1627" s="4" t="s">
        <v>197</v>
      </c>
      <c r="F1627" s="3">
        <v>42812</v>
      </c>
      <c r="G1627" s="3">
        <v>42882</v>
      </c>
      <c r="H1627">
        <v>0</v>
      </c>
    </row>
    <row r="1628" spans="1:8">
      <c r="A1628" s="4" t="s">
        <v>1835</v>
      </c>
      <c r="B1628" s="4" t="s">
        <v>237</v>
      </c>
      <c r="C1628" s="4" t="s">
        <v>199</v>
      </c>
      <c r="D1628" s="4" t="s">
        <v>88</v>
      </c>
      <c r="E1628" s="4" t="s">
        <v>172</v>
      </c>
      <c r="F1628" s="3">
        <v>42812</v>
      </c>
      <c r="G1628" s="3">
        <v>42866</v>
      </c>
      <c r="H1628">
        <v>4995</v>
      </c>
    </row>
    <row r="1629" spans="1:8">
      <c r="A1629" s="4" t="s">
        <v>1836</v>
      </c>
      <c r="B1629" s="4" t="s">
        <v>191</v>
      </c>
      <c r="C1629" s="4" t="s">
        <v>179</v>
      </c>
      <c r="D1629" s="4" t="s">
        <v>24</v>
      </c>
      <c r="E1629" s="4" t="s">
        <v>193</v>
      </c>
      <c r="F1629" s="3">
        <v>42812</v>
      </c>
      <c r="G1629" s="3"/>
    </row>
    <row r="1630" spans="1:8">
      <c r="A1630" s="4" t="s">
        <v>1837</v>
      </c>
      <c r="B1630" s="4" t="s">
        <v>191</v>
      </c>
      <c r="C1630" s="4" t="s">
        <v>179</v>
      </c>
      <c r="D1630" s="4" t="s">
        <v>56</v>
      </c>
      <c r="E1630" s="4" t="s">
        <v>197</v>
      </c>
      <c r="F1630" s="3">
        <v>42812</v>
      </c>
      <c r="G1630" s="3">
        <v>42908</v>
      </c>
      <c r="H1630">
        <v>0</v>
      </c>
    </row>
    <row r="1631" spans="1:8">
      <c r="A1631" s="4" t="s">
        <v>1838</v>
      </c>
      <c r="B1631" s="4" t="s">
        <v>343</v>
      </c>
      <c r="C1631" s="4" t="s">
        <v>171</v>
      </c>
      <c r="D1631" s="4" t="s">
        <v>29</v>
      </c>
      <c r="E1631" s="4" t="s">
        <v>172</v>
      </c>
      <c r="F1631" s="3">
        <v>42812</v>
      </c>
      <c r="G1631" s="3">
        <v>42881</v>
      </c>
      <c r="H1631">
        <v>1137</v>
      </c>
    </row>
    <row r="1632" spans="1:8">
      <c r="A1632" s="4" t="s">
        <v>1839</v>
      </c>
      <c r="B1632" s="4" t="s">
        <v>219</v>
      </c>
      <c r="C1632" s="4" t="s">
        <v>179</v>
      </c>
      <c r="D1632" s="4" t="s">
        <v>56</v>
      </c>
      <c r="E1632" s="4" t="s">
        <v>172</v>
      </c>
      <c r="F1632" s="3">
        <v>42812</v>
      </c>
      <c r="G1632" s="3">
        <v>42822</v>
      </c>
      <c r="H1632">
        <v>453</v>
      </c>
    </row>
    <row r="1633" spans="1:8">
      <c r="A1633" s="4" t="s">
        <v>1840</v>
      </c>
      <c r="B1633" s="4" t="s">
        <v>219</v>
      </c>
      <c r="C1633" s="4" t="s">
        <v>171</v>
      </c>
      <c r="D1633" s="4" t="s">
        <v>76</v>
      </c>
      <c r="E1633" s="4" t="s">
        <v>172</v>
      </c>
      <c r="F1633" s="3">
        <v>42812</v>
      </c>
      <c r="G1633" s="3">
        <v>42882</v>
      </c>
      <c r="H1633">
        <v>1065</v>
      </c>
    </row>
    <row r="1634" spans="1:8">
      <c r="A1634" s="4" t="s">
        <v>1841</v>
      </c>
      <c r="B1634" s="4" t="s">
        <v>219</v>
      </c>
      <c r="C1634" s="4" t="s">
        <v>9011</v>
      </c>
      <c r="D1634" s="4" t="s">
        <v>108</v>
      </c>
      <c r="E1634" s="4" t="s">
        <v>172</v>
      </c>
      <c r="F1634" s="3">
        <v>42812</v>
      </c>
      <c r="G1634" s="3">
        <v>42859</v>
      </c>
      <c r="H1634">
        <v>4373</v>
      </c>
    </row>
    <row r="1635" spans="1:8">
      <c r="A1635" s="4" t="s">
        <v>1842</v>
      </c>
      <c r="B1635" s="4" t="s">
        <v>219</v>
      </c>
      <c r="C1635" s="4" t="s">
        <v>192</v>
      </c>
      <c r="D1635" s="4" t="s">
        <v>86</v>
      </c>
      <c r="E1635" s="4" t="s">
        <v>172</v>
      </c>
      <c r="F1635" s="3">
        <v>42812</v>
      </c>
      <c r="G1635" s="3">
        <v>42905</v>
      </c>
      <c r="H1635">
        <v>2560</v>
      </c>
    </row>
    <row r="1636" spans="1:8">
      <c r="A1636" s="4" t="s">
        <v>1843</v>
      </c>
      <c r="B1636" s="4" t="s">
        <v>230</v>
      </c>
      <c r="C1636" s="4" t="s">
        <v>9011</v>
      </c>
      <c r="D1636" s="4" t="s">
        <v>108</v>
      </c>
      <c r="E1636" s="4" t="s">
        <v>197</v>
      </c>
      <c r="F1636" s="3">
        <v>42812</v>
      </c>
      <c r="G1636" s="3">
        <v>42890</v>
      </c>
      <c r="H1636">
        <v>0</v>
      </c>
    </row>
    <row r="1637" spans="1:8">
      <c r="A1637" s="4" t="s">
        <v>1844</v>
      </c>
      <c r="B1637" s="4" t="s">
        <v>187</v>
      </c>
      <c r="C1637" s="4" t="s">
        <v>171</v>
      </c>
      <c r="D1637" s="4" t="s">
        <v>74</v>
      </c>
      <c r="E1637" s="4" t="s">
        <v>172</v>
      </c>
      <c r="F1637" s="3">
        <v>42812</v>
      </c>
      <c r="G1637" s="3">
        <v>42825</v>
      </c>
      <c r="H1637">
        <v>1171</v>
      </c>
    </row>
    <row r="1638" spans="1:8">
      <c r="A1638" s="4" t="s">
        <v>1845</v>
      </c>
      <c r="B1638" s="4" t="s">
        <v>187</v>
      </c>
      <c r="C1638" s="4" t="s">
        <v>177</v>
      </c>
      <c r="D1638" s="4" t="s">
        <v>84</v>
      </c>
      <c r="E1638" s="4" t="s">
        <v>172</v>
      </c>
      <c r="F1638" s="3">
        <v>42812</v>
      </c>
      <c r="G1638" s="3">
        <v>42908</v>
      </c>
      <c r="H1638">
        <v>53</v>
      </c>
    </row>
    <row r="1639" spans="1:8">
      <c r="A1639" s="4" t="s">
        <v>1846</v>
      </c>
      <c r="B1639" s="4" t="s">
        <v>244</v>
      </c>
      <c r="C1639" s="4" t="s">
        <v>199</v>
      </c>
      <c r="D1639" s="4" t="s">
        <v>119</v>
      </c>
      <c r="E1639" s="4" t="s">
        <v>172</v>
      </c>
      <c r="F1639" s="3">
        <v>42812</v>
      </c>
      <c r="G1639" s="3">
        <v>42888</v>
      </c>
      <c r="H1639">
        <v>6553</v>
      </c>
    </row>
    <row r="1640" spans="1:8">
      <c r="A1640" s="4" t="s">
        <v>1847</v>
      </c>
      <c r="B1640" s="4" t="s">
        <v>244</v>
      </c>
      <c r="C1640" s="4" t="s">
        <v>192</v>
      </c>
      <c r="D1640" s="4" t="s">
        <v>27</v>
      </c>
      <c r="E1640" s="4" t="s">
        <v>172</v>
      </c>
      <c r="F1640" s="3">
        <v>42812</v>
      </c>
      <c r="G1640" s="3">
        <v>42862</v>
      </c>
      <c r="H1640">
        <v>3542</v>
      </c>
    </row>
    <row r="1641" spans="1:8">
      <c r="A1641" s="4" t="s">
        <v>1848</v>
      </c>
      <c r="B1641" s="4" t="s">
        <v>201</v>
      </c>
      <c r="C1641" s="4" t="s">
        <v>179</v>
      </c>
      <c r="D1641" s="4" t="s">
        <v>24</v>
      </c>
      <c r="E1641" s="4" t="s">
        <v>193</v>
      </c>
      <c r="F1641" s="3">
        <v>42812</v>
      </c>
      <c r="G1641" s="3"/>
    </row>
    <row r="1642" spans="1:8">
      <c r="A1642" s="4" t="s">
        <v>1849</v>
      </c>
      <c r="B1642" s="4" t="s">
        <v>170</v>
      </c>
      <c r="C1642" s="4" t="s">
        <v>192</v>
      </c>
      <c r="D1642" s="4" t="s">
        <v>57</v>
      </c>
      <c r="E1642" s="4" t="s">
        <v>172</v>
      </c>
      <c r="F1642" s="3">
        <v>42812</v>
      </c>
      <c r="G1642" s="3">
        <v>42897</v>
      </c>
      <c r="H1642">
        <v>3619</v>
      </c>
    </row>
    <row r="1643" spans="1:8">
      <c r="A1643" s="4" t="s">
        <v>1850</v>
      </c>
      <c r="B1643" s="4" t="s">
        <v>205</v>
      </c>
      <c r="C1643" s="4" t="s">
        <v>192</v>
      </c>
      <c r="D1643" s="4" t="s">
        <v>24</v>
      </c>
      <c r="E1643" s="4" t="s">
        <v>193</v>
      </c>
      <c r="F1643" s="3">
        <v>42812</v>
      </c>
      <c r="G1643" s="3"/>
    </row>
    <row r="1644" spans="1:8">
      <c r="A1644" s="4" t="s">
        <v>1851</v>
      </c>
      <c r="B1644" s="4" t="s">
        <v>226</v>
      </c>
      <c r="C1644" s="4" t="s">
        <v>192</v>
      </c>
      <c r="D1644" s="4" t="s">
        <v>100</v>
      </c>
      <c r="E1644" s="4" t="s">
        <v>193</v>
      </c>
      <c r="F1644" s="3">
        <v>42812</v>
      </c>
      <c r="G1644" s="3"/>
    </row>
    <row r="1645" spans="1:8">
      <c r="A1645" s="4" t="s">
        <v>1852</v>
      </c>
      <c r="B1645" s="4" t="s">
        <v>185</v>
      </c>
      <c r="C1645" s="4" t="s">
        <v>177</v>
      </c>
      <c r="D1645" s="4" t="s">
        <v>24</v>
      </c>
      <c r="E1645" s="4" t="s">
        <v>193</v>
      </c>
      <c r="F1645" s="3">
        <v>42812</v>
      </c>
      <c r="G1645" s="3"/>
    </row>
    <row r="1646" spans="1:8">
      <c r="A1646" s="4" t="s">
        <v>1853</v>
      </c>
      <c r="B1646" s="4" t="s">
        <v>235</v>
      </c>
      <c r="C1646" s="4" t="s">
        <v>192</v>
      </c>
      <c r="D1646" s="4" t="s">
        <v>34</v>
      </c>
      <c r="E1646" s="4" t="s">
        <v>172</v>
      </c>
      <c r="F1646" s="3">
        <v>42812</v>
      </c>
      <c r="G1646" s="3">
        <v>42873</v>
      </c>
      <c r="H1646">
        <v>3589</v>
      </c>
    </row>
    <row r="1647" spans="1:8">
      <c r="A1647" s="4" t="s">
        <v>1854</v>
      </c>
      <c r="B1647" s="4" t="s">
        <v>181</v>
      </c>
      <c r="C1647" s="4" t="s">
        <v>199</v>
      </c>
      <c r="D1647" s="4" t="s">
        <v>97</v>
      </c>
      <c r="E1647" s="4" t="s">
        <v>172</v>
      </c>
      <c r="F1647" s="3">
        <v>42812</v>
      </c>
      <c r="G1647" s="3">
        <v>42868</v>
      </c>
      <c r="H1647">
        <v>6262</v>
      </c>
    </row>
    <row r="1648" spans="1:8">
      <c r="A1648" s="4" t="s">
        <v>1855</v>
      </c>
      <c r="B1648" s="4" t="s">
        <v>246</v>
      </c>
      <c r="C1648" s="4" t="s">
        <v>171</v>
      </c>
      <c r="D1648" s="4" t="s">
        <v>90</v>
      </c>
      <c r="E1648" s="4" t="s">
        <v>193</v>
      </c>
      <c r="F1648" s="3">
        <v>42813</v>
      </c>
      <c r="G1648" s="3"/>
    </row>
    <row r="1649" spans="1:8">
      <c r="A1649" s="4" t="s">
        <v>1856</v>
      </c>
      <c r="B1649" s="4" t="s">
        <v>246</v>
      </c>
      <c r="C1649" s="4" t="s">
        <v>171</v>
      </c>
      <c r="D1649" s="4" t="s">
        <v>21</v>
      </c>
      <c r="E1649" s="4" t="s">
        <v>172</v>
      </c>
      <c r="F1649" s="3">
        <v>42813</v>
      </c>
      <c r="G1649" s="3">
        <v>42818</v>
      </c>
      <c r="H1649">
        <v>1161</v>
      </c>
    </row>
    <row r="1650" spans="1:8">
      <c r="A1650" s="4" t="s">
        <v>1857</v>
      </c>
      <c r="B1650" s="4" t="s">
        <v>246</v>
      </c>
      <c r="C1650" s="4" t="s">
        <v>9011</v>
      </c>
      <c r="D1650" s="4" t="s">
        <v>120</v>
      </c>
      <c r="E1650" s="4" t="s">
        <v>172</v>
      </c>
      <c r="F1650" s="3">
        <v>42813</v>
      </c>
      <c r="G1650" s="3">
        <v>42822</v>
      </c>
      <c r="H1650">
        <v>4975</v>
      </c>
    </row>
    <row r="1651" spans="1:8">
      <c r="A1651" s="4" t="s">
        <v>1858</v>
      </c>
      <c r="B1651" s="4" t="s">
        <v>279</v>
      </c>
      <c r="C1651" s="4" t="s">
        <v>179</v>
      </c>
      <c r="D1651" s="4" t="s">
        <v>130</v>
      </c>
      <c r="E1651" s="4" t="s">
        <v>172</v>
      </c>
      <c r="F1651" s="3">
        <v>42813</v>
      </c>
      <c r="G1651" s="3">
        <v>42816</v>
      </c>
      <c r="H1651">
        <v>586</v>
      </c>
    </row>
    <row r="1652" spans="1:8">
      <c r="A1652" s="4" t="s">
        <v>1859</v>
      </c>
      <c r="B1652" s="4" t="s">
        <v>279</v>
      </c>
      <c r="C1652" s="4" t="s">
        <v>177</v>
      </c>
      <c r="D1652" s="4" t="s">
        <v>117</v>
      </c>
      <c r="E1652" s="4" t="s">
        <v>172</v>
      </c>
      <c r="F1652" s="3">
        <v>42813</v>
      </c>
      <c r="G1652" s="3">
        <v>42819</v>
      </c>
      <c r="H1652">
        <v>41</v>
      </c>
    </row>
    <row r="1653" spans="1:8">
      <c r="A1653" s="4" t="s">
        <v>1860</v>
      </c>
      <c r="B1653" s="4" t="s">
        <v>210</v>
      </c>
      <c r="C1653" s="4" t="s">
        <v>171</v>
      </c>
      <c r="D1653" s="4" t="s">
        <v>24</v>
      </c>
      <c r="E1653" s="4" t="s">
        <v>193</v>
      </c>
      <c r="F1653" s="3">
        <v>42813</v>
      </c>
      <c r="G1653" s="3"/>
    </row>
    <row r="1654" spans="1:8">
      <c r="A1654" s="4" t="s">
        <v>1861</v>
      </c>
      <c r="B1654" s="4" t="s">
        <v>174</v>
      </c>
      <c r="C1654" s="4" t="s">
        <v>171</v>
      </c>
      <c r="D1654" s="4" t="s">
        <v>103</v>
      </c>
      <c r="E1654" s="4" t="s">
        <v>172</v>
      </c>
      <c r="F1654" s="3">
        <v>42813</v>
      </c>
      <c r="G1654" s="3">
        <v>42815</v>
      </c>
      <c r="H1654">
        <v>929</v>
      </c>
    </row>
    <row r="1655" spans="1:8">
      <c r="A1655" s="4" t="s">
        <v>1862</v>
      </c>
      <c r="B1655" s="4" t="s">
        <v>174</v>
      </c>
      <c r="C1655" s="4" t="s">
        <v>177</v>
      </c>
      <c r="D1655" s="4" t="s">
        <v>111</v>
      </c>
      <c r="E1655" s="4" t="s">
        <v>172</v>
      </c>
      <c r="F1655" s="3">
        <v>42813</v>
      </c>
      <c r="G1655" s="3">
        <v>42890</v>
      </c>
      <c r="H1655">
        <v>65</v>
      </c>
    </row>
    <row r="1656" spans="1:8">
      <c r="A1656" s="4" t="s">
        <v>1863</v>
      </c>
      <c r="B1656" s="4" t="s">
        <v>263</v>
      </c>
      <c r="C1656" s="4" t="s">
        <v>179</v>
      </c>
      <c r="D1656" s="4" t="s">
        <v>127</v>
      </c>
      <c r="E1656" s="4" t="s">
        <v>172</v>
      </c>
      <c r="F1656" s="3">
        <v>42813</v>
      </c>
      <c r="G1656" s="3">
        <v>42824</v>
      </c>
      <c r="H1656">
        <v>574</v>
      </c>
    </row>
    <row r="1657" spans="1:8">
      <c r="A1657" s="4" t="s">
        <v>1864</v>
      </c>
      <c r="B1657" s="4" t="s">
        <v>196</v>
      </c>
      <c r="C1657" s="4" t="s">
        <v>9011</v>
      </c>
      <c r="D1657" s="4" t="s">
        <v>42</v>
      </c>
      <c r="E1657" s="4" t="s">
        <v>197</v>
      </c>
      <c r="F1657" s="3">
        <v>42813</v>
      </c>
      <c r="G1657" s="3">
        <v>42912</v>
      </c>
      <c r="H1657">
        <v>0</v>
      </c>
    </row>
    <row r="1658" spans="1:8">
      <c r="A1658" s="4" t="s">
        <v>1865</v>
      </c>
      <c r="B1658" s="4" t="s">
        <v>196</v>
      </c>
      <c r="C1658" s="4" t="s">
        <v>9011</v>
      </c>
      <c r="D1658" s="4" t="s">
        <v>111</v>
      </c>
      <c r="E1658" s="4" t="s">
        <v>197</v>
      </c>
      <c r="F1658" s="3">
        <v>42813</v>
      </c>
      <c r="G1658" s="3">
        <v>42864</v>
      </c>
      <c r="H1658">
        <v>0</v>
      </c>
    </row>
    <row r="1659" spans="1:8">
      <c r="A1659" s="4" t="s">
        <v>1866</v>
      </c>
      <c r="B1659" s="4" t="s">
        <v>203</v>
      </c>
      <c r="C1659" s="4" t="s">
        <v>192</v>
      </c>
      <c r="D1659" s="4" t="s">
        <v>86</v>
      </c>
      <c r="E1659" s="4" t="s">
        <v>172</v>
      </c>
      <c r="F1659" s="3">
        <v>42813</v>
      </c>
      <c r="G1659" s="3">
        <v>42902</v>
      </c>
      <c r="H1659">
        <v>3028</v>
      </c>
    </row>
    <row r="1660" spans="1:8">
      <c r="A1660" s="4" t="s">
        <v>1867</v>
      </c>
      <c r="B1660" s="4" t="s">
        <v>191</v>
      </c>
      <c r="C1660" s="4" t="s">
        <v>179</v>
      </c>
      <c r="D1660" s="4" t="s">
        <v>108</v>
      </c>
      <c r="E1660" s="4" t="s">
        <v>172</v>
      </c>
      <c r="F1660" s="3">
        <v>42813</v>
      </c>
      <c r="G1660" s="3">
        <v>42820</v>
      </c>
      <c r="H1660">
        <v>403</v>
      </c>
    </row>
    <row r="1661" spans="1:8">
      <c r="A1661" s="4" t="s">
        <v>1868</v>
      </c>
      <c r="B1661" s="4" t="s">
        <v>219</v>
      </c>
      <c r="C1661" s="4" t="s">
        <v>179</v>
      </c>
      <c r="D1661" s="4" t="s">
        <v>56</v>
      </c>
      <c r="E1661" s="4" t="s">
        <v>197</v>
      </c>
      <c r="F1661" s="3">
        <v>42813</v>
      </c>
      <c r="G1661" s="3">
        <v>42871</v>
      </c>
      <c r="H1661">
        <v>0</v>
      </c>
    </row>
    <row r="1662" spans="1:8">
      <c r="A1662" s="4" t="s">
        <v>1869</v>
      </c>
      <c r="B1662" s="4" t="s">
        <v>219</v>
      </c>
      <c r="C1662" s="4" t="s">
        <v>192</v>
      </c>
      <c r="D1662" s="4" t="s">
        <v>82</v>
      </c>
      <c r="E1662" s="4" t="s">
        <v>172</v>
      </c>
      <c r="F1662" s="3">
        <v>42813</v>
      </c>
      <c r="G1662" s="3">
        <v>42893</v>
      </c>
      <c r="H1662">
        <v>3290</v>
      </c>
    </row>
    <row r="1663" spans="1:8">
      <c r="A1663" s="4" t="s">
        <v>1870</v>
      </c>
      <c r="B1663" s="4" t="s">
        <v>230</v>
      </c>
      <c r="C1663" s="4" t="s">
        <v>179</v>
      </c>
      <c r="D1663" s="4" t="s">
        <v>24</v>
      </c>
      <c r="E1663" s="4" t="s">
        <v>193</v>
      </c>
      <c r="F1663" s="3">
        <v>42813</v>
      </c>
      <c r="G1663" s="3"/>
    </row>
    <row r="1664" spans="1:8">
      <c r="A1664" s="4" t="s">
        <v>1871</v>
      </c>
      <c r="B1664" s="4" t="s">
        <v>230</v>
      </c>
      <c r="C1664" s="4" t="s">
        <v>192</v>
      </c>
      <c r="D1664" s="4" t="s">
        <v>56</v>
      </c>
      <c r="E1664" s="4" t="s">
        <v>197</v>
      </c>
      <c r="F1664" s="3">
        <v>42813</v>
      </c>
      <c r="G1664" s="3">
        <v>42909</v>
      </c>
      <c r="H1664">
        <v>0</v>
      </c>
    </row>
    <row r="1665" spans="1:8">
      <c r="A1665" s="4" t="s">
        <v>1872</v>
      </c>
      <c r="B1665" s="4" t="s">
        <v>230</v>
      </c>
      <c r="C1665" s="4" t="s">
        <v>192</v>
      </c>
      <c r="D1665" s="4" t="s">
        <v>62</v>
      </c>
      <c r="E1665" s="4" t="s">
        <v>172</v>
      </c>
      <c r="F1665" s="3">
        <v>42813</v>
      </c>
      <c r="G1665" s="3">
        <v>42823</v>
      </c>
      <c r="H1665">
        <v>3550</v>
      </c>
    </row>
    <row r="1666" spans="1:8">
      <c r="A1666" s="4" t="s">
        <v>1873</v>
      </c>
      <c r="B1666" s="4" t="s">
        <v>170</v>
      </c>
      <c r="C1666" s="4" t="s">
        <v>192</v>
      </c>
      <c r="D1666" s="4" t="s">
        <v>100</v>
      </c>
      <c r="E1666" s="4" t="s">
        <v>172</v>
      </c>
      <c r="F1666" s="3">
        <v>42813</v>
      </c>
      <c r="G1666" s="3">
        <v>42909</v>
      </c>
      <c r="H1666">
        <v>3657</v>
      </c>
    </row>
    <row r="1667" spans="1:8">
      <c r="A1667" s="4" t="s">
        <v>1874</v>
      </c>
      <c r="B1667" s="4" t="s">
        <v>232</v>
      </c>
      <c r="C1667" s="4" t="s">
        <v>171</v>
      </c>
      <c r="D1667" s="4" t="s">
        <v>130</v>
      </c>
      <c r="E1667" s="4" t="s">
        <v>172</v>
      </c>
      <c r="F1667" s="3">
        <v>42813</v>
      </c>
      <c r="G1667" s="3">
        <v>42910</v>
      </c>
      <c r="H1667">
        <v>1046</v>
      </c>
    </row>
    <row r="1668" spans="1:8">
      <c r="A1668" s="4" t="s">
        <v>1875</v>
      </c>
      <c r="B1668" s="4" t="s">
        <v>208</v>
      </c>
      <c r="C1668" s="4" t="s">
        <v>177</v>
      </c>
      <c r="D1668" s="4" t="s">
        <v>92</v>
      </c>
      <c r="E1668" s="4" t="s">
        <v>172</v>
      </c>
      <c r="F1668" s="3">
        <v>42813</v>
      </c>
      <c r="G1668" s="3">
        <v>42882</v>
      </c>
      <c r="H1668">
        <v>50</v>
      </c>
    </row>
    <row r="1669" spans="1:8">
      <c r="A1669" s="4" t="s">
        <v>1876</v>
      </c>
      <c r="B1669" s="4" t="s">
        <v>208</v>
      </c>
      <c r="C1669" s="4" t="s">
        <v>192</v>
      </c>
      <c r="D1669" s="4" t="s">
        <v>61</v>
      </c>
      <c r="E1669" s="4" t="s">
        <v>172</v>
      </c>
      <c r="F1669" s="3">
        <v>42813</v>
      </c>
      <c r="G1669" s="3">
        <v>42821</v>
      </c>
      <c r="H1669">
        <v>2871</v>
      </c>
    </row>
    <row r="1670" spans="1:8">
      <c r="A1670" s="4" t="s">
        <v>1877</v>
      </c>
      <c r="B1670" s="4" t="s">
        <v>216</v>
      </c>
      <c r="C1670" s="4" t="s">
        <v>177</v>
      </c>
      <c r="D1670" s="4" t="s">
        <v>31</v>
      </c>
      <c r="E1670" s="4" t="s">
        <v>172</v>
      </c>
      <c r="F1670" s="3">
        <v>42813</v>
      </c>
      <c r="G1670" s="3">
        <v>42890</v>
      </c>
      <c r="H1670">
        <v>52</v>
      </c>
    </row>
    <row r="1671" spans="1:8">
      <c r="A1671" s="4" t="s">
        <v>1878</v>
      </c>
      <c r="B1671" s="4" t="s">
        <v>181</v>
      </c>
      <c r="C1671" s="4" t="s">
        <v>9011</v>
      </c>
      <c r="D1671" s="4" t="s">
        <v>24</v>
      </c>
      <c r="E1671" s="4" t="s">
        <v>193</v>
      </c>
      <c r="F1671" s="3">
        <v>42813</v>
      </c>
      <c r="G1671" s="3"/>
    </row>
    <row r="1672" spans="1:8">
      <c r="A1672" s="4" t="s">
        <v>1879</v>
      </c>
      <c r="B1672" s="4" t="s">
        <v>183</v>
      </c>
      <c r="C1672" s="4" t="s">
        <v>177</v>
      </c>
      <c r="D1672" s="4" t="s">
        <v>61</v>
      </c>
      <c r="E1672" s="4" t="s">
        <v>197</v>
      </c>
      <c r="F1672" s="3">
        <v>42814</v>
      </c>
      <c r="G1672" s="3">
        <v>42874</v>
      </c>
      <c r="H1672">
        <v>0</v>
      </c>
    </row>
    <row r="1673" spans="1:8">
      <c r="A1673" s="4" t="s">
        <v>1880</v>
      </c>
      <c r="B1673" s="4" t="s">
        <v>261</v>
      </c>
      <c r="C1673" s="4" t="s">
        <v>179</v>
      </c>
      <c r="D1673" s="4" t="s">
        <v>82</v>
      </c>
      <c r="E1673" s="4" t="s">
        <v>172</v>
      </c>
      <c r="F1673" s="3">
        <v>42814</v>
      </c>
      <c r="G1673" s="3">
        <v>42898</v>
      </c>
      <c r="H1673">
        <v>564</v>
      </c>
    </row>
    <row r="1674" spans="1:8">
      <c r="A1674" s="4" t="s">
        <v>1881</v>
      </c>
      <c r="B1674" s="4" t="s">
        <v>246</v>
      </c>
      <c r="C1674" s="4" t="s">
        <v>199</v>
      </c>
      <c r="D1674" s="4" t="s">
        <v>52</v>
      </c>
      <c r="E1674" s="4" t="s">
        <v>197</v>
      </c>
      <c r="F1674" s="3">
        <v>42814</v>
      </c>
      <c r="G1674" s="3">
        <v>42878</v>
      </c>
      <c r="H1674">
        <v>0</v>
      </c>
    </row>
    <row r="1675" spans="1:8">
      <c r="A1675" s="4" t="s">
        <v>1882</v>
      </c>
      <c r="B1675" s="4" t="s">
        <v>279</v>
      </c>
      <c r="C1675" s="4" t="s">
        <v>179</v>
      </c>
      <c r="D1675" s="4" t="s">
        <v>97</v>
      </c>
      <c r="E1675" s="4" t="s">
        <v>193</v>
      </c>
      <c r="F1675" s="3">
        <v>42814</v>
      </c>
      <c r="G1675" s="3"/>
    </row>
    <row r="1676" spans="1:8">
      <c r="A1676" s="4" t="s">
        <v>1883</v>
      </c>
      <c r="B1676" s="4" t="s">
        <v>210</v>
      </c>
      <c r="C1676" s="4" t="s">
        <v>192</v>
      </c>
      <c r="D1676" s="4" t="s">
        <v>63</v>
      </c>
      <c r="E1676" s="4" t="s">
        <v>172</v>
      </c>
      <c r="F1676" s="3">
        <v>42814</v>
      </c>
      <c r="G1676" s="3">
        <v>42888</v>
      </c>
      <c r="H1676">
        <v>3780</v>
      </c>
    </row>
    <row r="1677" spans="1:8">
      <c r="A1677" s="4" t="s">
        <v>1884</v>
      </c>
      <c r="B1677" s="4" t="s">
        <v>174</v>
      </c>
      <c r="C1677" s="4" t="s">
        <v>179</v>
      </c>
      <c r="D1677" s="4" t="s">
        <v>45</v>
      </c>
      <c r="E1677" s="4" t="s">
        <v>172</v>
      </c>
      <c r="F1677" s="3">
        <v>42814</v>
      </c>
      <c r="G1677" s="3">
        <v>42910</v>
      </c>
      <c r="H1677">
        <v>491</v>
      </c>
    </row>
    <row r="1678" spans="1:8">
      <c r="A1678" s="4" t="s">
        <v>1885</v>
      </c>
      <c r="B1678" s="4" t="s">
        <v>174</v>
      </c>
      <c r="C1678" s="4" t="s">
        <v>179</v>
      </c>
      <c r="D1678" s="4" t="s">
        <v>51</v>
      </c>
      <c r="E1678" s="4" t="s">
        <v>172</v>
      </c>
      <c r="F1678" s="3">
        <v>42814</v>
      </c>
      <c r="G1678" s="3">
        <v>42824</v>
      </c>
      <c r="H1678">
        <v>604</v>
      </c>
    </row>
    <row r="1679" spans="1:8">
      <c r="A1679" s="4" t="s">
        <v>1886</v>
      </c>
      <c r="B1679" s="4" t="s">
        <v>212</v>
      </c>
      <c r="C1679" s="4" t="s">
        <v>265</v>
      </c>
      <c r="D1679" s="4" t="s">
        <v>108</v>
      </c>
      <c r="E1679" s="4" t="s">
        <v>197</v>
      </c>
      <c r="F1679" s="3">
        <v>42814</v>
      </c>
      <c r="G1679" s="3">
        <v>42882</v>
      </c>
      <c r="H1679">
        <v>0</v>
      </c>
    </row>
    <row r="1680" spans="1:8">
      <c r="A1680" s="4" t="s">
        <v>1887</v>
      </c>
      <c r="B1680" s="4" t="s">
        <v>219</v>
      </c>
      <c r="C1680" s="4" t="s">
        <v>179</v>
      </c>
      <c r="D1680" s="4" t="s">
        <v>56</v>
      </c>
      <c r="E1680" s="4" t="s">
        <v>197</v>
      </c>
      <c r="F1680" s="3">
        <v>42814</v>
      </c>
      <c r="G1680" s="3">
        <v>42817</v>
      </c>
      <c r="H1680">
        <v>0</v>
      </c>
    </row>
    <row r="1681" spans="1:8">
      <c r="A1681" s="4" t="s">
        <v>1888</v>
      </c>
      <c r="B1681" s="4" t="s">
        <v>219</v>
      </c>
      <c r="C1681" s="4" t="s">
        <v>179</v>
      </c>
      <c r="D1681" s="4" t="s">
        <v>38</v>
      </c>
      <c r="E1681" s="4" t="s">
        <v>172</v>
      </c>
      <c r="F1681" s="3">
        <v>42814</v>
      </c>
      <c r="G1681" s="3">
        <v>42909</v>
      </c>
      <c r="H1681">
        <v>568</v>
      </c>
    </row>
    <row r="1682" spans="1:8">
      <c r="A1682" s="4" t="s">
        <v>1889</v>
      </c>
      <c r="B1682" s="4" t="s">
        <v>230</v>
      </c>
      <c r="C1682" s="4" t="s">
        <v>179</v>
      </c>
      <c r="D1682" s="4" t="s">
        <v>108</v>
      </c>
      <c r="E1682" s="4" t="s">
        <v>172</v>
      </c>
      <c r="F1682" s="3">
        <v>42814</v>
      </c>
      <c r="G1682" s="3">
        <v>42910</v>
      </c>
      <c r="H1682">
        <v>601</v>
      </c>
    </row>
    <row r="1683" spans="1:8">
      <c r="A1683" s="4" t="s">
        <v>1890</v>
      </c>
      <c r="B1683" s="4" t="s">
        <v>201</v>
      </c>
      <c r="C1683" s="4" t="s">
        <v>171</v>
      </c>
      <c r="D1683" s="4" t="s">
        <v>24</v>
      </c>
      <c r="E1683" s="4" t="s">
        <v>193</v>
      </c>
      <c r="F1683" s="3">
        <v>42814</v>
      </c>
      <c r="G1683" s="3"/>
    </row>
    <row r="1684" spans="1:8">
      <c r="A1684" s="4" t="s">
        <v>1891</v>
      </c>
      <c r="B1684" s="4" t="s">
        <v>201</v>
      </c>
      <c r="C1684" s="4" t="s">
        <v>192</v>
      </c>
      <c r="D1684" s="4" t="s">
        <v>32</v>
      </c>
      <c r="E1684" s="4" t="s">
        <v>197</v>
      </c>
      <c r="F1684" s="3">
        <v>42814</v>
      </c>
      <c r="G1684" s="3">
        <v>42888</v>
      </c>
      <c r="H1684">
        <v>0</v>
      </c>
    </row>
    <row r="1685" spans="1:8">
      <c r="A1685" s="4" t="s">
        <v>1892</v>
      </c>
      <c r="B1685" s="4" t="s">
        <v>189</v>
      </c>
      <c r="C1685" s="4" t="s">
        <v>199</v>
      </c>
      <c r="D1685" s="4" t="s">
        <v>66</v>
      </c>
      <c r="E1685" s="4" t="s">
        <v>172</v>
      </c>
      <c r="F1685" s="3">
        <v>42814</v>
      </c>
      <c r="G1685" s="3">
        <v>42861</v>
      </c>
      <c r="H1685">
        <v>5616</v>
      </c>
    </row>
    <row r="1686" spans="1:8">
      <c r="A1686" s="4" t="s">
        <v>1893</v>
      </c>
      <c r="B1686" s="4" t="s">
        <v>232</v>
      </c>
      <c r="C1686" s="4" t="s">
        <v>9011</v>
      </c>
      <c r="D1686" s="4" t="s">
        <v>130</v>
      </c>
      <c r="E1686" s="4" t="s">
        <v>197</v>
      </c>
      <c r="F1686" s="3">
        <v>42814</v>
      </c>
      <c r="G1686" s="3">
        <v>42914</v>
      </c>
      <c r="H1686">
        <v>0</v>
      </c>
    </row>
    <row r="1687" spans="1:8">
      <c r="A1687" s="4" t="s">
        <v>1894</v>
      </c>
      <c r="B1687" s="4" t="s">
        <v>205</v>
      </c>
      <c r="C1687" s="4" t="s">
        <v>9011</v>
      </c>
      <c r="D1687" s="4" t="s">
        <v>54</v>
      </c>
      <c r="E1687" s="4" t="s">
        <v>197</v>
      </c>
      <c r="F1687" s="3">
        <v>42814</v>
      </c>
      <c r="G1687" s="3">
        <v>42873</v>
      </c>
      <c r="H1687">
        <v>0</v>
      </c>
    </row>
    <row r="1688" spans="1:8">
      <c r="A1688" s="4" t="s">
        <v>1895</v>
      </c>
      <c r="B1688" s="4" t="s">
        <v>208</v>
      </c>
      <c r="C1688" s="4" t="s">
        <v>177</v>
      </c>
      <c r="D1688" s="4" t="s">
        <v>45</v>
      </c>
      <c r="E1688" s="4" t="s">
        <v>197</v>
      </c>
      <c r="F1688" s="3">
        <v>42814</v>
      </c>
      <c r="G1688" s="3">
        <v>42907</v>
      </c>
      <c r="H1688">
        <v>0</v>
      </c>
    </row>
    <row r="1689" spans="1:8">
      <c r="A1689" s="4" t="s">
        <v>1896</v>
      </c>
      <c r="B1689" s="4" t="s">
        <v>185</v>
      </c>
      <c r="C1689" s="4" t="s">
        <v>192</v>
      </c>
      <c r="D1689" s="4" t="s">
        <v>105</v>
      </c>
      <c r="E1689" s="4" t="s">
        <v>197</v>
      </c>
      <c r="F1689" s="3">
        <v>42814</v>
      </c>
      <c r="G1689" s="3">
        <v>42898</v>
      </c>
      <c r="H1689">
        <v>0</v>
      </c>
    </row>
    <row r="1690" spans="1:8">
      <c r="A1690" s="4" t="s">
        <v>1897</v>
      </c>
      <c r="B1690" s="4" t="s">
        <v>216</v>
      </c>
      <c r="C1690" s="4" t="s">
        <v>179</v>
      </c>
      <c r="D1690" s="4" t="s">
        <v>96</v>
      </c>
      <c r="E1690" s="4" t="s">
        <v>172</v>
      </c>
      <c r="F1690" s="3">
        <v>42814</v>
      </c>
      <c r="G1690" s="3">
        <v>42915</v>
      </c>
      <c r="H1690">
        <v>542</v>
      </c>
    </row>
    <row r="1691" spans="1:8">
      <c r="A1691" s="4" t="s">
        <v>1898</v>
      </c>
      <c r="B1691" s="4" t="s">
        <v>235</v>
      </c>
      <c r="C1691" s="4" t="s">
        <v>179</v>
      </c>
      <c r="D1691" s="4" t="s">
        <v>65</v>
      </c>
      <c r="E1691" s="4" t="s">
        <v>172</v>
      </c>
      <c r="F1691" s="3">
        <v>42814</v>
      </c>
      <c r="G1691" s="3">
        <v>42900</v>
      </c>
      <c r="H1691">
        <v>497</v>
      </c>
    </row>
    <row r="1692" spans="1:8">
      <c r="A1692" s="4" t="s">
        <v>1899</v>
      </c>
      <c r="B1692" s="4" t="s">
        <v>181</v>
      </c>
      <c r="C1692" s="4" t="s">
        <v>9011</v>
      </c>
      <c r="D1692" s="4" t="s">
        <v>81</v>
      </c>
      <c r="E1692" s="4" t="s">
        <v>172</v>
      </c>
      <c r="F1692" s="3">
        <v>42814</v>
      </c>
      <c r="G1692" s="3">
        <v>42877</v>
      </c>
      <c r="H1692">
        <v>5443</v>
      </c>
    </row>
    <row r="1693" spans="1:8">
      <c r="A1693" s="4" t="s">
        <v>1900</v>
      </c>
      <c r="B1693" s="4" t="s">
        <v>183</v>
      </c>
      <c r="C1693" s="4" t="s">
        <v>171</v>
      </c>
      <c r="D1693" s="4" t="s">
        <v>100</v>
      </c>
      <c r="E1693" s="4" t="s">
        <v>172</v>
      </c>
      <c r="F1693" s="3">
        <v>42815</v>
      </c>
      <c r="G1693" s="3">
        <v>42902</v>
      </c>
      <c r="H1693">
        <v>1037</v>
      </c>
    </row>
    <row r="1694" spans="1:8">
      <c r="A1694" s="4" t="s">
        <v>1901</v>
      </c>
      <c r="B1694" s="4" t="s">
        <v>261</v>
      </c>
      <c r="C1694" s="4" t="s">
        <v>171</v>
      </c>
      <c r="D1694" s="4" t="s">
        <v>100</v>
      </c>
      <c r="E1694" s="4" t="s">
        <v>193</v>
      </c>
      <c r="F1694" s="3">
        <v>42815</v>
      </c>
      <c r="G1694" s="3"/>
    </row>
    <row r="1695" spans="1:8">
      <c r="A1695" s="4" t="s">
        <v>1902</v>
      </c>
      <c r="B1695" s="4" t="s">
        <v>261</v>
      </c>
      <c r="C1695" s="4" t="s">
        <v>171</v>
      </c>
      <c r="D1695" s="4" t="s">
        <v>25</v>
      </c>
      <c r="E1695" s="4" t="s">
        <v>172</v>
      </c>
      <c r="F1695" s="3">
        <v>42815</v>
      </c>
      <c r="G1695" s="3">
        <v>42828</v>
      </c>
      <c r="H1695">
        <v>992</v>
      </c>
    </row>
    <row r="1696" spans="1:8">
      <c r="A1696" s="4" t="s">
        <v>1903</v>
      </c>
      <c r="B1696" s="4" t="s">
        <v>304</v>
      </c>
      <c r="C1696" s="4" t="s">
        <v>171</v>
      </c>
      <c r="D1696" s="4" t="s">
        <v>109</v>
      </c>
      <c r="E1696" s="4" t="s">
        <v>172</v>
      </c>
      <c r="F1696" s="3">
        <v>42815</v>
      </c>
      <c r="G1696" s="3">
        <v>42824</v>
      </c>
      <c r="H1696">
        <v>966</v>
      </c>
    </row>
    <row r="1697" spans="1:8">
      <c r="A1697" s="4" t="s">
        <v>1904</v>
      </c>
      <c r="B1697" s="4" t="s">
        <v>210</v>
      </c>
      <c r="C1697" s="4" t="s">
        <v>192</v>
      </c>
      <c r="D1697" s="4" t="s">
        <v>130</v>
      </c>
      <c r="E1697" s="4" t="s">
        <v>197</v>
      </c>
      <c r="F1697" s="3">
        <v>42815</v>
      </c>
      <c r="G1697" s="3">
        <v>42912</v>
      </c>
      <c r="H1697">
        <v>0</v>
      </c>
    </row>
    <row r="1698" spans="1:8">
      <c r="A1698" s="4" t="s">
        <v>1905</v>
      </c>
      <c r="B1698" s="4" t="s">
        <v>237</v>
      </c>
      <c r="C1698" s="4" t="s">
        <v>199</v>
      </c>
      <c r="D1698" s="4" t="s">
        <v>121</v>
      </c>
      <c r="E1698" s="4" t="s">
        <v>197</v>
      </c>
      <c r="F1698" s="3">
        <v>42815</v>
      </c>
      <c r="G1698" s="3">
        <v>42826</v>
      </c>
      <c r="H1698">
        <v>0</v>
      </c>
    </row>
    <row r="1699" spans="1:8">
      <c r="A1699" s="4" t="s">
        <v>1906</v>
      </c>
      <c r="B1699" s="4" t="s">
        <v>343</v>
      </c>
      <c r="C1699" s="4" t="s">
        <v>179</v>
      </c>
      <c r="D1699" s="4" t="s">
        <v>92</v>
      </c>
      <c r="E1699" s="4" t="s">
        <v>197</v>
      </c>
      <c r="F1699" s="3">
        <v>42815</v>
      </c>
      <c r="G1699" s="3">
        <v>42826</v>
      </c>
      <c r="H1699">
        <v>0</v>
      </c>
    </row>
    <row r="1700" spans="1:8">
      <c r="A1700" s="4" t="s">
        <v>1907</v>
      </c>
      <c r="B1700" s="4" t="s">
        <v>343</v>
      </c>
      <c r="C1700" s="4" t="s">
        <v>192</v>
      </c>
      <c r="D1700" s="4" t="s">
        <v>103</v>
      </c>
      <c r="E1700" s="4" t="s">
        <v>172</v>
      </c>
      <c r="F1700" s="3">
        <v>42815</v>
      </c>
      <c r="G1700" s="3">
        <v>42866</v>
      </c>
      <c r="H1700">
        <v>3232</v>
      </c>
    </row>
    <row r="1701" spans="1:8">
      <c r="A1701" s="4" t="s">
        <v>1908</v>
      </c>
      <c r="B1701" s="4" t="s">
        <v>232</v>
      </c>
      <c r="C1701" s="4" t="s">
        <v>179</v>
      </c>
      <c r="D1701" s="4" t="s">
        <v>63</v>
      </c>
      <c r="E1701" s="4" t="s">
        <v>172</v>
      </c>
      <c r="F1701" s="3">
        <v>42815</v>
      </c>
      <c r="G1701" s="3">
        <v>42884</v>
      </c>
      <c r="H1701">
        <v>548</v>
      </c>
    </row>
    <row r="1702" spans="1:8">
      <c r="A1702" s="4" t="s">
        <v>1909</v>
      </c>
      <c r="B1702" s="4" t="s">
        <v>235</v>
      </c>
      <c r="C1702" s="4" t="s">
        <v>192</v>
      </c>
      <c r="D1702" s="4" t="s">
        <v>24</v>
      </c>
      <c r="E1702" s="4" t="s">
        <v>193</v>
      </c>
      <c r="F1702" s="3">
        <v>42815</v>
      </c>
      <c r="G1702" s="3"/>
    </row>
    <row r="1703" spans="1:8">
      <c r="A1703" s="4" t="s">
        <v>1910</v>
      </c>
      <c r="B1703" s="4" t="s">
        <v>235</v>
      </c>
      <c r="C1703" s="4" t="s">
        <v>192</v>
      </c>
      <c r="D1703" s="4" t="s">
        <v>99</v>
      </c>
      <c r="E1703" s="4" t="s">
        <v>197</v>
      </c>
      <c r="F1703" s="3">
        <v>42815</v>
      </c>
      <c r="G1703" s="3">
        <v>42820</v>
      </c>
      <c r="H1703">
        <v>0</v>
      </c>
    </row>
    <row r="1704" spans="1:8">
      <c r="A1704" s="4" t="s">
        <v>1911</v>
      </c>
      <c r="B1704" s="4" t="s">
        <v>183</v>
      </c>
      <c r="C1704" s="4" t="s">
        <v>177</v>
      </c>
      <c r="D1704" s="4" t="s">
        <v>103</v>
      </c>
      <c r="E1704" s="4" t="s">
        <v>172</v>
      </c>
      <c r="F1704" s="3">
        <v>42816</v>
      </c>
      <c r="G1704" s="3">
        <v>42885</v>
      </c>
      <c r="H1704">
        <v>52</v>
      </c>
    </row>
    <row r="1705" spans="1:8">
      <c r="A1705" s="4" t="s">
        <v>1912</v>
      </c>
      <c r="B1705" s="4" t="s">
        <v>246</v>
      </c>
      <c r="C1705" s="4" t="s">
        <v>9011</v>
      </c>
      <c r="D1705" s="4" t="s">
        <v>24</v>
      </c>
      <c r="E1705" s="4" t="s">
        <v>193</v>
      </c>
      <c r="F1705" s="3">
        <v>42816</v>
      </c>
      <c r="G1705" s="3"/>
    </row>
    <row r="1706" spans="1:8">
      <c r="A1706" s="4" t="s">
        <v>1913</v>
      </c>
      <c r="B1706" s="4" t="s">
        <v>210</v>
      </c>
      <c r="C1706" s="4" t="s">
        <v>177</v>
      </c>
      <c r="D1706" s="4" t="s">
        <v>24</v>
      </c>
      <c r="E1706" s="4" t="s">
        <v>193</v>
      </c>
      <c r="F1706" s="3">
        <v>42816</v>
      </c>
      <c r="G1706" s="3"/>
    </row>
    <row r="1707" spans="1:8">
      <c r="A1707" s="4" t="s">
        <v>1914</v>
      </c>
      <c r="B1707" s="4" t="s">
        <v>174</v>
      </c>
      <c r="C1707" s="4" t="s">
        <v>9011</v>
      </c>
      <c r="D1707" s="4" t="s">
        <v>66</v>
      </c>
      <c r="E1707" s="4" t="s">
        <v>197</v>
      </c>
      <c r="F1707" s="3">
        <v>42816</v>
      </c>
      <c r="G1707" s="3">
        <v>42883</v>
      </c>
      <c r="H1707">
        <v>0</v>
      </c>
    </row>
    <row r="1708" spans="1:8">
      <c r="A1708" s="4" t="s">
        <v>1915</v>
      </c>
      <c r="B1708" s="4" t="s">
        <v>174</v>
      </c>
      <c r="C1708" s="4" t="s">
        <v>9011</v>
      </c>
      <c r="D1708" s="4" t="s">
        <v>68</v>
      </c>
      <c r="E1708" s="4" t="s">
        <v>197</v>
      </c>
      <c r="F1708" s="3">
        <v>42816</v>
      </c>
      <c r="G1708" s="3">
        <v>42878</v>
      </c>
      <c r="H1708">
        <v>0</v>
      </c>
    </row>
    <row r="1709" spans="1:8">
      <c r="A1709" s="4" t="s">
        <v>1916</v>
      </c>
      <c r="B1709" s="4" t="s">
        <v>174</v>
      </c>
      <c r="C1709" s="4" t="s">
        <v>9011</v>
      </c>
      <c r="D1709" s="4" t="s">
        <v>79</v>
      </c>
      <c r="E1709" s="4" t="s">
        <v>172</v>
      </c>
      <c r="F1709" s="3">
        <v>42816</v>
      </c>
      <c r="G1709" s="3">
        <v>42824</v>
      </c>
      <c r="H1709">
        <v>5109</v>
      </c>
    </row>
    <row r="1710" spans="1:8">
      <c r="A1710" s="4" t="s">
        <v>1917</v>
      </c>
      <c r="B1710" s="4" t="s">
        <v>212</v>
      </c>
      <c r="C1710" s="4" t="s">
        <v>177</v>
      </c>
      <c r="D1710" s="4" t="s">
        <v>110</v>
      </c>
      <c r="E1710" s="4" t="s">
        <v>193</v>
      </c>
      <c r="F1710" s="3">
        <v>42816</v>
      </c>
      <c r="G1710" s="3"/>
    </row>
    <row r="1711" spans="1:8">
      <c r="A1711" s="4" t="s">
        <v>1918</v>
      </c>
      <c r="B1711" s="4" t="s">
        <v>196</v>
      </c>
      <c r="C1711" s="4" t="s">
        <v>177</v>
      </c>
      <c r="D1711" s="4" t="s">
        <v>41</v>
      </c>
      <c r="E1711" s="4" t="s">
        <v>172</v>
      </c>
      <c r="F1711" s="3">
        <v>42816</v>
      </c>
      <c r="G1711" s="3">
        <v>42907</v>
      </c>
      <c r="H1711">
        <v>49</v>
      </c>
    </row>
    <row r="1712" spans="1:8">
      <c r="A1712" s="4" t="s">
        <v>1919</v>
      </c>
      <c r="B1712" s="4" t="s">
        <v>343</v>
      </c>
      <c r="C1712" s="4" t="s">
        <v>171</v>
      </c>
      <c r="D1712" s="4" t="s">
        <v>85</v>
      </c>
      <c r="E1712" s="4" t="s">
        <v>197</v>
      </c>
      <c r="F1712" s="3">
        <v>42816</v>
      </c>
      <c r="G1712" s="3">
        <v>42858</v>
      </c>
      <c r="H1712">
        <v>0</v>
      </c>
    </row>
    <row r="1713" spans="1:8">
      <c r="A1713" s="4" t="s">
        <v>1920</v>
      </c>
      <c r="B1713" s="4" t="s">
        <v>219</v>
      </c>
      <c r="C1713" s="4" t="s">
        <v>179</v>
      </c>
      <c r="D1713" s="4" t="s">
        <v>24</v>
      </c>
      <c r="E1713" s="4" t="s">
        <v>193</v>
      </c>
      <c r="F1713" s="3">
        <v>42816</v>
      </c>
      <c r="G1713" s="3"/>
    </row>
    <row r="1714" spans="1:8">
      <c r="A1714" s="4" t="s">
        <v>1921</v>
      </c>
      <c r="B1714" s="4" t="s">
        <v>219</v>
      </c>
      <c r="C1714" s="4" t="s">
        <v>179</v>
      </c>
      <c r="D1714" s="4" t="s">
        <v>82</v>
      </c>
      <c r="E1714" s="4" t="s">
        <v>172</v>
      </c>
      <c r="F1714" s="3">
        <v>42816</v>
      </c>
      <c r="G1714" s="3">
        <v>42911</v>
      </c>
      <c r="H1714">
        <v>447</v>
      </c>
    </row>
    <row r="1715" spans="1:8">
      <c r="A1715" s="4" t="s">
        <v>1922</v>
      </c>
      <c r="B1715" s="4" t="s">
        <v>256</v>
      </c>
      <c r="C1715" s="4" t="s">
        <v>192</v>
      </c>
      <c r="D1715" s="4" t="s">
        <v>79</v>
      </c>
      <c r="E1715" s="4" t="s">
        <v>172</v>
      </c>
      <c r="F1715" s="3">
        <v>42816</v>
      </c>
      <c r="G1715" s="3">
        <v>42900</v>
      </c>
      <c r="H1715">
        <v>3430</v>
      </c>
    </row>
    <row r="1716" spans="1:8">
      <c r="A1716" s="4" t="s">
        <v>1923</v>
      </c>
      <c r="B1716" s="4" t="s">
        <v>187</v>
      </c>
      <c r="C1716" s="4" t="s">
        <v>192</v>
      </c>
      <c r="D1716" s="4" t="s">
        <v>24</v>
      </c>
      <c r="E1716" s="4" t="s">
        <v>193</v>
      </c>
      <c r="F1716" s="3">
        <v>42816</v>
      </c>
      <c r="G1716" s="3"/>
    </row>
    <row r="1717" spans="1:8">
      <c r="A1717" s="4" t="s">
        <v>1924</v>
      </c>
      <c r="B1717" s="4" t="s">
        <v>189</v>
      </c>
      <c r="C1717" s="4" t="s">
        <v>179</v>
      </c>
      <c r="D1717" s="4" t="s">
        <v>42</v>
      </c>
      <c r="E1717" s="4" t="s">
        <v>197</v>
      </c>
      <c r="F1717" s="3">
        <v>42816</v>
      </c>
      <c r="G1717" s="3">
        <v>42904</v>
      </c>
      <c r="H1717">
        <v>0</v>
      </c>
    </row>
    <row r="1718" spans="1:8">
      <c r="A1718" s="4" t="s">
        <v>1925</v>
      </c>
      <c r="B1718" s="4" t="s">
        <v>232</v>
      </c>
      <c r="C1718" s="4" t="s">
        <v>192</v>
      </c>
      <c r="D1718" s="4" t="s">
        <v>50</v>
      </c>
      <c r="E1718" s="4" t="s">
        <v>172</v>
      </c>
      <c r="F1718" s="3">
        <v>42816</v>
      </c>
      <c r="G1718" s="3">
        <v>42896</v>
      </c>
      <c r="H1718">
        <v>3245</v>
      </c>
    </row>
    <row r="1719" spans="1:8">
      <c r="A1719" s="4" t="s">
        <v>1926</v>
      </c>
      <c r="B1719" s="4" t="s">
        <v>208</v>
      </c>
      <c r="C1719" s="4" t="s">
        <v>179</v>
      </c>
      <c r="D1719" s="4" t="s">
        <v>29</v>
      </c>
      <c r="E1719" s="4" t="s">
        <v>197</v>
      </c>
      <c r="F1719" s="3">
        <v>42816</v>
      </c>
      <c r="G1719" s="3">
        <v>42821</v>
      </c>
      <c r="H1719">
        <v>0</v>
      </c>
    </row>
    <row r="1720" spans="1:8">
      <c r="A1720" s="4" t="s">
        <v>1927</v>
      </c>
      <c r="B1720" s="4" t="s">
        <v>208</v>
      </c>
      <c r="C1720" s="4" t="s">
        <v>177</v>
      </c>
      <c r="D1720" s="4" t="s">
        <v>103</v>
      </c>
      <c r="E1720" s="4" t="s">
        <v>172</v>
      </c>
      <c r="F1720" s="3">
        <v>42816</v>
      </c>
      <c r="G1720" s="3">
        <v>42820</v>
      </c>
      <c r="H1720">
        <v>61</v>
      </c>
    </row>
    <row r="1721" spans="1:8">
      <c r="A1721" s="4" t="s">
        <v>1928</v>
      </c>
      <c r="B1721" s="4" t="s">
        <v>185</v>
      </c>
      <c r="C1721" s="4" t="s">
        <v>177</v>
      </c>
      <c r="D1721" s="4" t="s">
        <v>62</v>
      </c>
      <c r="E1721" s="4" t="s">
        <v>172</v>
      </c>
      <c r="F1721" s="3">
        <v>42816</v>
      </c>
      <c r="G1721" s="3">
        <v>42915</v>
      </c>
      <c r="H1721">
        <v>60</v>
      </c>
    </row>
    <row r="1722" spans="1:8">
      <c r="A1722" s="4" t="s">
        <v>1929</v>
      </c>
      <c r="B1722" s="4" t="s">
        <v>216</v>
      </c>
      <c r="C1722" s="4" t="s">
        <v>9011</v>
      </c>
      <c r="D1722" s="4" t="s">
        <v>24</v>
      </c>
      <c r="E1722" s="4" t="s">
        <v>193</v>
      </c>
      <c r="F1722" s="3">
        <v>42816</v>
      </c>
      <c r="G1722" s="3"/>
    </row>
    <row r="1723" spans="1:8">
      <c r="A1723" s="4" t="s">
        <v>1930</v>
      </c>
      <c r="B1723" s="4" t="s">
        <v>216</v>
      </c>
      <c r="C1723" s="4" t="s">
        <v>177</v>
      </c>
      <c r="D1723" s="4" t="s">
        <v>82</v>
      </c>
      <c r="E1723" s="4" t="s">
        <v>197</v>
      </c>
      <c r="F1723" s="3">
        <v>42816</v>
      </c>
      <c r="G1723" s="3">
        <v>42826</v>
      </c>
      <c r="H1723">
        <v>0</v>
      </c>
    </row>
    <row r="1724" spans="1:8">
      <c r="A1724" s="4" t="s">
        <v>1931</v>
      </c>
      <c r="B1724" s="4" t="s">
        <v>181</v>
      </c>
      <c r="C1724" s="4" t="s">
        <v>179</v>
      </c>
      <c r="D1724" s="4" t="s">
        <v>24</v>
      </c>
      <c r="E1724" s="4" t="s">
        <v>193</v>
      </c>
      <c r="F1724" s="3">
        <v>42816</v>
      </c>
      <c r="G1724" s="3"/>
    </row>
    <row r="1725" spans="1:8">
      <c r="A1725" s="4" t="s">
        <v>1932</v>
      </c>
      <c r="B1725" s="4" t="s">
        <v>183</v>
      </c>
      <c r="C1725" s="4" t="s">
        <v>199</v>
      </c>
      <c r="D1725" s="4" t="s">
        <v>45</v>
      </c>
      <c r="E1725" s="4" t="s">
        <v>172</v>
      </c>
      <c r="F1725" s="3">
        <v>42817</v>
      </c>
      <c r="G1725" s="3">
        <v>42826</v>
      </c>
      <c r="H1725">
        <v>5060</v>
      </c>
    </row>
    <row r="1726" spans="1:8">
      <c r="A1726" s="4" t="s">
        <v>1933</v>
      </c>
      <c r="B1726" s="4" t="s">
        <v>261</v>
      </c>
      <c r="C1726" s="4" t="s">
        <v>179</v>
      </c>
      <c r="D1726" s="4" t="s">
        <v>123</v>
      </c>
      <c r="E1726" s="4" t="s">
        <v>197</v>
      </c>
      <c r="F1726" s="3">
        <v>42817</v>
      </c>
      <c r="G1726" s="3">
        <v>42826</v>
      </c>
      <c r="H1726">
        <v>0</v>
      </c>
    </row>
    <row r="1727" spans="1:8">
      <c r="A1727" s="4" t="s">
        <v>1934</v>
      </c>
      <c r="B1727" s="4" t="s">
        <v>246</v>
      </c>
      <c r="C1727" s="4" t="s">
        <v>179</v>
      </c>
      <c r="D1727" s="4" t="s">
        <v>32</v>
      </c>
      <c r="E1727" s="4" t="s">
        <v>193</v>
      </c>
      <c r="F1727" s="3">
        <v>42817</v>
      </c>
      <c r="G1727" s="3"/>
    </row>
    <row r="1728" spans="1:8">
      <c r="A1728" s="4" t="s">
        <v>1935</v>
      </c>
      <c r="B1728" s="4" t="s">
        <v>246</v>
      </c>
      <c r="C1728" s="4" t="s">
        <v>179</v>
      </c>
      <c r="D1728" s="4" t="s">
        <v>82</v>
      </c>
      <c r="E1728" s="4" t="s">
        <v>172</v>
      </c>
      <c r="F1728" s="3">
        <v>42817</v>
      </c>
      <c r="G1728" s="3">
        <v>42826</v>
      </c>
      <c r="H1728">
        <v>585</v>
      </c>
    </row>
    <row r="1729" spans="1:8">
      <c r="A1729" s="4" t="s">
        <v>1936</v>
      </c>
      <c r="B1729" s="4" t="s">
        <v>279</v>
      </c>
      <c r="C1729" s="4" t="s">
        <v>9011</v>
      </c>
      <c r="D1729" s="4" t="s">
        <v>113</v>
      </c>
      <c r="E1729" s="4" t="s">
        <v>197</v>
      </c>
      <c r="F1729" s="3">
        <v>42817</v>
      </c>
      <c r="G1729" s="3">
        <v>42897</v>
      </c>
      <c r="H1729">
        <v>0</v>
      </c>
    </row>
    <row r="1730" spans="1:8">
      <c r="A1730" s="4" t="s">
        <v>1937</v>
      </c>
      <c r="B1730" s="4" t="s">
        <v>263</v>
      </c>
      <c r="C1730" s="4" t="s">
        <v>9011</v>
      </c>
      <c r="D1730" s="4" t="s">
        <v>25</v>
      </c>
      <c r="E1730" s="4" t="s">
        <v>197</v>
      </c>
      <c r="F1730" s="3">
        <v>42817</v>
      </c>
      <c r="G1730" s="3">
        <v>42874</v>
      </c>
      <c r="H1730">
        <v>0</v>
      </c>
    </row>
    <row r="1731" spans="1:8">
      <c r="A1731" s="4" t="s">
        <v>1938</v>
      </c>
      <c r="B1731" s="4" t="s">
        <v>196</v>
      </c>
      <c r="C1731" s="4" t="s">
        <v>9011</v>
      </c>
      <c r="D1731" s="4" t="s">
        <v>76</v>
      </c>
      <c r="E1731" s="4" t="s">
        <v>197</v>
      </c>
      <c r="F1731" s="3">
        <v>42817</v>
      </c>
      <c r="G1731" s="3">
        <v>42828</v>
      </c>
      <c r="H1731">
        <v>0</v>
      </c>
    </row>
    <row r="1732" spans="1:8">
      <c r="A1732" s="4" t="s">
        <v>1939</v>
      </c>
      <c r="B1732" s="4" t="s">
        <v>219</v>
      </c>
      <c r="C1732" s="4" t="s">
        <v>9011</v>
      </c>
      <c r="D1732" s="4" t="s">
        <v>42</v>
      </c>
      <c r="E1732" s="4" t="s">
        <v>197</v>
      </c>
      <c r="F1732" s="3">
        <v>42817</v>
      </c>
      <c r="G1732" s="3">
        <v>42828</v>
      </c>
      <c r="H1732">
        <v>0</v>
      </c>
    </row>
    <row r="1733" spans="1:8">
      <c r="A1733" s="4" t="s">
        <v>1940</v>
      </c>
      <c r="B1733" s="4" t="s">
        <v>230</v>
      </c>
      <c r="C1733" s="4" t="s">
        <v>9011</v>
      </c>
      <c r="D1733" s="4" t="s">
        <v>24</v>
      </c>
      <c r="E1733" s="4" t="s">
        <v>193</v>
      </c>
      <c r="F1733" s="3">
        <v>42817</v>
      </c>
      <c r="G1733" s="3"/>
    </row>
    <row r="1734" spans="1:8">
      <c r="A1734" s="4" t="s">
        <v>1941</v>
      </c>
      <c r="B1734" s="4" t="s">
        <v>256</v>
      </c>
      <c r="C1734" s="4" t="s">
        <v>177</v>
      </c>
      <c r="D1734" s="4" t="s">
        <v>42</v>
      </c>
      <c r="E1734" s="4" t="s">
        <v>197</v>
      </c>
      <c r="F1734" s="3">
        <v>42817</v>
      </c>
      <c r="G1734" s="3">
        <v>42830</v>
      </c>
      <c r="H1734">
        <v>0</v>
      </c>
    </row>
    <row r="1735" spans="1:8">
      <c r="A1735" s="4" t="s">
        <v>1942</v>
      </c>
      <c r="B1735" s="4" t="s">
        <v>256</v>
      </c>
      <c r="C1735" s="4" t="s">
        <v>177</v>
      </c>
      <c r="D1735" s="4" t="s">
        <v>51</v>
      </c>
      <c r="E1735" s="4" t="s">
        <v>197</v>
      </c>
      <c r="F1735" s="3">
        <v>42817</v>
      </c>
      <c r="G1735" s="3">
        <v>42901</v>
      </c>
      <c r="H1735">
        <v>0</v>
      </c>
    </row>
    <row r="1736" spans="1:8">
      <c r="A1736" s="4" t="s">
        <v>1943</v>
      </c>
      <c r="B1736" s="4" t="s">
        <v>187</v>
      </c>
      <c r="C1736" s="4" t="s">
        <v>179</v>
      </c>
      <c r="D1736" s="4" t="s">
        <v>90</v>
      </c>
      <c r="E1736" s="4" t="s">
        <v>172</v>
      </c>
      <c r="F1736" s="3">
        <v>42817</v>
      </c>
      <c r="G1736" s="3">
        <v>42891</v>
      </c>
      <c r="H1736">
        <v>572</v>
      </c>
    </row>
    <row r="1737" spans="1:8">
      <c r="A1737" s="4" t="s">
        <v>1944</v>
      </c>
      <c r="B1737" s="4" t="s">
        <v>187</v>
      </c>
      <c r="C1737" s="4" t="s">
        <v>177</v>
      </c>
      <c r="D1737" s="4" t="s">
        <v>62</v>
      </c>
      <c r="E1737" s="4" t="s">
        <v>172</v>
      </c>
      <c r="F1737" s="3">
        <v>42817</v>
      </c>
      <c r="G1737" s="3">
        <v>42894</v>
      </c>
      <c r="H1737">
        <v>54</v>
      </c>
    </row>
    <row r="1738" spans="1:8">
      <c r="A1738" s="4" t="s">
        <v>1945</v>
      </c>
      <c r="B1738" s="4" t="s">
        <v>170</v>
      </c>
      <c r="C1738" s="4" t="s">
        <v>179</v>
      </c>
      <c r="D1738" s="4" t="s">
        <v>51</v>
      </c>
      <c r="E1738" s="4" t="s">
        <v>197</v>
      </c>
      <c r="F1738" s="3">
        <v>42817</v>
      </c>
      <c r="G1738" s="3">
        <v>42826</v>
      </c>
      <c r="H1738">
        <v>0</v>
      </c>
    </row>
    <row r="1739" spans="1:8">
      <c r="A1739" s="4" t="s">
        <v>1946</v>
      </c>
      <c r="B1739" s="4" t="s">
        <v>208</v>
      </c>
      <c r="C1739" s="4" t="s">
        <v>177</v>
      </c>
      <c r="D1739" s="4" t="s">
        <v>109</v>
      </c>
      <c r="E1739" s="4" t="s">
        <v>172</v>
      </c>
      <c r="F1739" s="3">
        <v>42817</v>
      </c>
      <c r="G1739" s="3">
        <v>42860</v>
      </c>
      <c r="H1739">
        <v>60</v>
      </c>
    </row>
    <row r="1740" spans="1:8">
      <c r="A1740" s="4" t="s">
        <v>1947</v>
      </c>
      <c r="B1740" s="4" t="s">
        <v>208</v>
      </c>
      <c r="C1740" s="4" t="s">
        <v>192</v>
      </c>
      <c r="D1740" s="4" t="s">
        <v>131</v>
      </c>
      <c r="E1740" s="4" t="s">
        <v>172</v>
      </c>
      <c r="F1740" s="3">
        <v>42817</v>
      </c>
      <c r="G1740" s="3">
        <v>42826</v>
      </c>
      <c r="H1740">
        <v>3251</v>
      </c>
    </row>
    <row r="1741" spans="1:8">
      <c r="A1741" s="4" t="s">
        <v>1948</v>
      </c>
      <c r="B1741" s="4" t="s">
        <v>185</v>
      </c>
      <c r="C1741" s="4" t="s">
        <v>199</v>
      </c>
      <c r="D1741" s="4" t="s">
        <v>87</v>
      </c>
      <c r="E1741" s="4" t="s">
        <v>172</v>
      </c>
      <c r="F1741" s="3">
        <v>42817</v>
      </c>
      <c r="G1741" s="3">
        <v>42900</v>
      </c>
      <c r="H1741">
        <v>5930</v>
      </c>
    </row>
    <row r="1742" spans="1:8">
      <c r="A1742" s="4" t="s">
        <v>1949</v>
      </c>
      <c r="B1742" s="4" t="s">
        <v>216</v>
      </c>
      <c r="C1742" s="4" t="s">
        <v>171</v>
      </c>
      <c r="D1742" s="4" t="s">
        <v>88</v>
      </c>
      <c r="E1742" s="4" t="s">
        <v>172</v>
      </c>
      <c r="F1742" s="3">
        <v>42817</v>
      </c>
      <c r="G1742" s="3">
        <v>42826</v>
      </c>
      <c r="H1742">
        <v>941</v>
      </c>
    </row>
    <row r="1743" spans="1:8">
      <c r="A1743" s="4" t="s">
        <v>1950</v>
      </c>
      <c r="B1743" s="4" t="s">
        <v>183</v>
      </c>
      <c r="C1743" s="4" t="s">
        <v>179</v>
      </c>
      <c r="D1743" s="4" t="s">
        <v>37</v>
      </c>
      <c r="E1743" s="4" t="s">
        <v>197</v>
      </c>
      <c r="F1743" s="3">
        <v>42818</v>
      </c>
      <c r="G1743" s="3">
        <v>42873</v>
      </c>
      <c r="H1743">
        <v>0</v>
      </c>
    </row>
    <row r="1744" spans="1:8">
      <c r="A1744" s="4" t="s">
        <v>1951</v>
      </c>
      <c r="B1744" s="4" t="s">
        <v>183</v>
      </c>
      <c r="C1744" s="4" t="s">
        <v>177</v>
      </c>
      <c r="D1744" s="4" t="s">
        <v>106</v>
      </c>
      <c r="E1744" s="4" t="s">
        <v>172</v>
      </c>
      <c r="F1744" s="3">
        <v>42818</v>
      </c>
      <c r="G1744" s="3">
        <v>42892</v>
      </c>
      <c r="H1744">
        <v>56</v>
      </c>
    </row>
    <row r="1745" spans="1:8">
      <c r="A1745" s="4" t="s">
        <v>1952</v>
      </c>
      <c r="B1745" s="4" t="s">
        <v>183</v>
      </c>
      <c r="C1745" s="4" t="s">
        <v>192</v>
      </c>
      <c r="D1745" s="4" t="s">
        <v>41</v>
      </c>
      <c r="E1745" s="4" t="s">
        <v>172</v>
      </c>
      <c r="F1745" s="3">
        <v>42818</v>
      </c>
      <c r="G1745" s="3">
        <v>42829</v>
      </c>
      <c r="H1745">
        <v>3445</v>
      </c>
    </row>
    <row r="1746" spans="1:8">
      <c r="A1746" s="4" t="s">
        <v>1953</v>
      </c>
      <c r="B1746" s="4" t="s">
        <v>246</v>
      </c>
      <c r="C1746" s="4" t="s">
        <v>199</v>
      </c>
      <c r="D1746" s="4" t="s">
        <v>24</v>
      </c>
      <c r="E1746" s="4" t="s">
        <v>193</v>
      </c>
      <c r="F1746" s="3">
        <v>42818</v>
      </c>
      <c r="G1746" s="3"/>
    </row>
    <row r="1747" spans="1:8">
      <c r="A1747" s="4" t="s">
        <v>1954</v>
      </c>
      <c r="B1747" s="4" t="s">
        <v>246</v>
      </c>
      <c r="C1747" s="4" t="s">
        <v>192</v>
      </c>
      <c r="D1747" s="4" t="s">
        <v>108</v>
      </c>
      <c r="E1747" s="4" t="s">
        <v>193</v>
      </c>
      <c r="F1747" s="3">
        <v>42818</v>
      </c>
      <c r="G1747" s="3"/>
    </row>
    <row r="1748" spans="1:8">
      <c r="A1748" s="4" t="s">
        <v>1955</v>
      </c>
      <c r="B1748" s="4" t="s">
        <v>304</v>
      </c>
      <c r="C1748" s="4" t="s">
        <v>177</v>
      </c>
      <c r="D1748" s="4" t="s">
        <v>29</v>
      </c>
      <c r="E1748" s="4" t="s">
        <v>172</v>
      </c>
      <c r="F1748" s="3">
        <v>42818</v>
      </c>
      <c r="G1748" s="3">
        <v>42825</v>
      </c>
      <c r="H1748">
        <v>54</v>
      </c>
    </row>
    <row r="1749" spans="1:8">
      <c r="A1749" s="4" t="s">
        <v>1956</v>
      </c>
      <c r="B1749" s="4" t="s">
        <v>279</v>
      </c>
      <c r="C1749" s="4" t="s">
        <v>179</v>
      </c>
      <c r="D1749" s="4" t="s">
        <v>24</v>
      </c>
      <c r="E1749" s="4" t="s">
        <v>193</v>
      </c>
      <c r="F1749" s="3">
        <v>42818</v>
      </c>
      <c r="G1749" s="3"/>
    </row>
    <row r="1750" spans="1:8">
      <c r="A1750" s="4" t="s">
        <v>1957</v>
      </c>
      <c r="B1750" s="4" t="s">
        <v>279</v>
      </c>
      <c r="C1750" s="4" t="s">
        <v>192</v>
      </c>
      <c r="D1750" s="4" t="s">
        <v>88</v>
      </c>
      <c r="E1750" s="4" t="s">
        <v>172</v>
      </c>
      <c r="F1750" s="3">
        <v>42818</v>
      </c>
      <c r="G1750" s="3">
        <v>42825</v>
      </c>
      <c r="H1750">
        <v>3498</v>
      </c>
    </row>
    <row r="1751" spans="1:8">
      <c r="A1751" s="4" t="s">
        <v>1958</v>
      </c>
      <c r="B1751" s="4" t="s">
        <v>210</v>
      </c>
      <c r="C1751" s="4" t="s">
        <v>179</v>
      </c>
      <c r="D1751" s="4" t="s">
        <v>121</v>
      </c>
      <c r="E1751" s="4" t="s">
        <v>172</v>
      </c>
      <c r="F1751" s="3">
        <v>42818</v>
      </c>
      <c r="G1751" s="3">
        <v>42827</v>
      </c>
      <c r="H1751">
        <v>540</v>
      </c>
    </row>
    <row r="1752" spans="1:8">
      <c r="A1752" s="4" t="s">
        <v>1959</v>
      </c>
      <c r="B1752" s="4" t="s">
        <v>210</v>
      </c>
      <c r="C1752" s="4" t="s">
        <v>9011</v>
      </c>
      <c r="D1752" s="4" t="s">
        <v>65</v>
      </c>
      <c r="E1752" s="4" t="s">
        <v>172</v>
      </c>
      <c r="F1752" s="3">
        <v>42818</v>
      </c>
      <c r="G1752" s="3">
        <v>42827</v>
      </c>
      <c r="H1752">
        <v>4986</v>
      </c>
    </row>
    <row r="1753" spans="1:8">
      <c r="A1753" s="4" t="s">
        <v>1960</v>
      </c>
      <c r="B1753" s="4" t="s">
        <v>174</v>
      </c>
      <c r="C1753" s="4" t="s">
        <v>199</v>
      </c>
      <c r="D1753" s="4" t="s">
        <v>118</v>
      </c>
      <c r="E1753" s="4" t="s">
        <v>197</v>
      </c>
      <c r="F1753" s="3">
        <v>42818</v>
      </c>
      <c r="G1753" s="3">
        <v>42828</v>
      </c>
      <c r="H1753">
        <v>0</v>
      </c>
    </row>
    <row r="1754" spans="1:8">
      <c r="A1754" s="4" t="s">
        <v>1961</v>
      </c>
      <c r="B1754" s="4" t="s">
        <v>174</v>
      </c>
      <c r="C1754" s="4" t="s">
        <v>199</v>
      </c>
      <c r="D1754" s="4" t="s">
        <v>48</v>
      </c>
      <c r="E1754" s="4" t="s">
        <v>172</v>
      </c>
      <c r="F1754" s="3">
        <v>42818</v>
      </c>
      <c r="G1754" s="3">
        <v>42870</v>
      </c>
      <c r="H1754">
        <v>5214</v>
      </c>
    </row>
    <row r="1755" spans="1:8">
      <c r="A1755" s="4" t="s">
        <v>1962</v>
      </c>
      <c r="B1755" s="4" t="s">
        <v>174</v>
      </c>
      <c r="C1755" s="4" t="s">
        <v>9011</v>
      </c>
      <c r="D1755" s="4" t="s">
        <v>79</v>
      </c>
      <c r="E1755" s="4" t="s">
        <v>172</v>
      </c>
      <c r="F1755" s="3">
        <v>42818</v>
      </c>
      <c r="G1755" s="3">
        <v>42824</v>
      </c>
      <c r="H1755">
        <v>4794</v>
      </c>
    </row>
    <row r="1756" spans="1:8">
      <c r="A1756" s="4" t="s">
        <v>1963</v>
      </c>
      <c r="B1756" s="4" t="s">
        <v>203</v>
      </c>
      <c r="C1756" s="4" t="s">
        <v>192</v>
      </c>
      <c r="D1756" s="4" t="s">
        <v>24</v>
      </c>
      <c r="E1756" s="4" t="s">
        <v>193</v>
      </c>
      <c r="F1756" s="3">
        <v>42818</v>
      </c>
      <c r="G1756" s="3"/>
    </row>
    <row r="1757" spans="1:8">
      <c r="A1757" s="4" t="s">
        <v>1964</v>
      </c>
      <c r="B1757" s="4" t="s">
        <v>191</v>
      </c>
      <c r="C1757" s="4" t="s">
        <v>171</v>
      </c>
      <c r="D1757" s="4" t="s">
        <v>82</v>
      </c>
      <c r="E1757" s="4" t="s">
        <v>197</v>
      </c>
      <c r="F1757" s="3">
        <v>42818</v>
      </c>
      <c r="G1757" s="3">
        <v>42827</v>
      </c>
      <c r="H1757">
        <v>0</v>
      </c>
    </row>
    <row r="1758" spans="1:8">
      <c r="A1758" s="4" t="s">
        <v>1965</v>
      </c>
      <c r="B1758" s="4" t="s">
        <v>230</v>
      </c>
      <c r="C1758" s="4" t="s">
        <v>199</v>
      </c>
      <c r="D1758" s="4" t="s">
        <v>24</v>
      </c>
      <c r="E1758" s="4" t="s">
        <v>193</v>
      </c>
      <c r="F1758" s="3">
        <v>42818</v>
      </c>
      <c r="G1758" s="3"/>
    </row>
    <row r="1759" spans="1:8">
      <c r="A1759" s="4" t="s">
        <v>1966</v>
      </c>
      <c r="B1759" s="4" t="s">
        <v>230</v>
      </c>
      <c r="C1759" s="4" t="s">
        <v>171</v>
      </c>
      <c r="D1759" s="4" t="s">
        <v>105</v>
      </c>
      <c r="E1759" s="4" t="s">
        <v>197</v>
      </c>
      <c r="F1759" s="3">
        <v>42818</v>
      </c>
      <c r="G1759" s="3">
        <v>42828</v>
      </c>
      <c r="H1759">
        <v>0</v>
      </c>
    </row>
    <row r="1760" spans="1:8">
      <c r="A1760" s="4" t="s">
        <v>1967</v>
      </c>
      <c r="B1760" s="4" t="s">
        <v>256</v>
      </c>
      <c r="C1760" s="4" t="s">
        <v>179</v>
      </c>
      <c r="D1760" s="4" t="s">
        <v>37</v>
      </c>
      <c r="E1760" s="4" t="s">
        <v>172</v>
      </c>
      <c r="F1760" s="3">
        <v>42818</v>
      </c>
      <c r="G1760" s="3">
        <v>42882</v>
      </c>
      <c r="H1760">
        <v>648</v>
      </c>
    </row>
    <row r="1761" spans="1:8">
      <c r="A1761" s="4" t="s">
        <v>1968</v>
      </c>
      <c r="B1761" s="4" t="s">
        <v>256</v>
      </c>
      <c r="C1761" s="4" t="s">
        <v>192</v>
      </c>
      <c r="D1761" s="4" t="s">
        <v>51</v>
      </c>
      <c r="E1761" s="4" t="s">
        <v>172</v>
      </c>
      <c r="F1761" s="3">
        <v>42818</v>
      </c>
      <c r="G1761" s="3">
        <v>42916</v>
      </c>
      <c r="H1761">
        <v>3040</v>
      </c>
    </row>
    <row r="1762" spans="1:8">
      <c r="A1762" s="4" t="s">
        <v>1969</v>
      </c>
      <c r="B1762" s="4" t="s">
        <v>244</v>
      </c>
      <c r="C1762" s="4" t="s">
        <v>171</v>
      </c>
      <c r="D1762" s="4" t="s">
        <v>119</v>
      </c>
      <c r="E1762" s="4" t="s">
        <v>172</v>
      </c>
      <c r="F1762" s="3">
        <v>42818</v>
      </c>
      <c r="G1762" s="3">
        <v>42916</v>
      </c>
      <c r="H1762">
        <v>1185</v>
      </c>
    </row>
    <row r="1763" spans="1:8">
      <c r="A1763" s="4" t="s">
        <v>1970</v>
      </c>
      <c r="B1763" s="4" t="s">
        <v>244</v>
      </c>
      <c r="C1763" s="4" t="s">
        <v>177</v>
      </c>
      <c r="D1763" s="4" t="s">
        <v>57</v>
      </c>
      <c r="E1763" s="4" t="s">
        <v>172</v>
      </c>
      <c r="F1763" s="3">
        <v>42818</v>
      </c>
      <c r="G1763" s="3">
        <v>42820</v>
      </c>
      <c r="H1763">
        <v>48</v>
      </c>
    </row>
    <row r="1764" spans="1:8">
      <c r="A1764" s="4" t="s">
        <v>1971</v>
      </c>
      <c r="B1764" s="4" t="s">
        <v>201</v>
      </c>
      <c r="C1764" s="4" t="s">
        <v>171</v>
      </c>
      <c r="D1764" s="4" t="s">
        <v>81</v>
      </c>
      <c r="E1764" s="4" t="s">
        <v>197</v>
      </c>
      <c r="F1764" s="3">
        <v>42818</v>
      </c>
      <c r="G1764" s="3">
        <v>42826</v>
      </c>
      <c r="H1764">
        <v>0</v>
      </c>
    </row>
    <row r="1765" spans="1:8">
      <c r="A1765" s="4" t="s">
        <v>1972</v>
      </c>
      <c r="B1765" s="4" t="s">
        <v>201</v>
      </c>
      <c r="C1765" s="4" t="s">
        <v>171</v>
      </c>
      <c r="D1765" s="4" t="s">
        <v>38</v>
      </c>
      <c r="E1765" s="4" t="s">
        <v>172</v>
      </c>
      <c r="F1765" s="3">
        <v>42818</v>
      </c>
      <c r="G1765" s="3">
        <v>42916</v>
      </c>
      <c r="H1765">
        <v>1021</v>
      </c>
    </row>
    <row r="1766" spans="1:8">
      <c r="A1766" s="4" t="s">
        <v>1973</v>
      </c>
      <c r="B1766" s="4" t="s">
        <v>201</v>
      </c>
      <c r="C1766" s="4" t="s">
        <v>171</v>
      </c>
      <c r="D1766" s="4" t="s">
        <v>105</v>
      </c>
      <c r="E1766" s="4" t="s">
        <v>172</v>
      </c>
      <c r="F1766" s="3">
        <v>42818</v>
      </c>
      <c r="G1766" s="3">
        <v>42881</v>
      </c>
      <c r="H1766">
        <v>1264</v>
      </c>
    </row>
    <row r="1767" spans="1:8">
      <c r="A1767" s="4" t="s">
        <v>1974</v>
      </c>
      <c r="B1767" s="4" t="s">
        <v>170</v>
      </c>
      <c r="C1767" s="4" t="s">
        <v>177</v>
      </c>
      <c r="D1767" s="4" t="s">
        <v>131</v>
      </c>
      <c r="E1767" s="4" t="s">
        <v>197</v>
      </c>
      <c r="F1767" s="3">
        <v>42818</v>
      </c>
      <c r="G1767" s="3">
        <v>42878</v>
      </c>
      <c r="H1767">
        <v>0</v>
      </c>
    </row>
    <row r="1768" spans="1:8">
      <c r="A1768" s="4" t="s">
        <v>1975</v>
      </c>
      <c r="B1768" s="4" t="s">
        <v>170</v>
      </c>
      <c r="C1768" s="4" t="s">
        <v>179</v>
      </c>
      <c r="D1768" s="4" t="s">
        <v>103</v>
      </c>
      <c r="E1768" s="4" t="s">
        <v>172</v>
      </c>
      <c r="F1768" s="3">
        <v>42818</v>
      </c>
      <c r="G1768" s="3">
        <v>42898</v>
      </c>
      <c r="H1768">
        <v>503</v>
      </c>
    </row>
    <row r="1769" spans="1:8">
      <c r="A1769" s="4" t="s">
        <v>1976</v>
      </c>
      <c r="B1769" s="4" t="s">
        <v>232</v>
      </c>
      <c r="C1769" s="4" t="s">
        <v>9011</v>
      </c>
      <c r="D1769" s="4" t="s">
        <v>63</v>
      </c>
      <c r="E1769" s="4" t="s">
        <v>172</v>
      </c>
      <c r="F1769" s="3">
        <v>42818</v>
      </c>
      <c r="G1769" s="3">
        <v>42828</v>
      </c>
      <c r="H1769">
        <v>4440</v>
      </c>
    </row>
    <row r="1770" spans="1:8">
      <c r="A1770" s="4" t="s">
        <v>1977</v>
      </c>
      <c r="B1770" s="4" t="s">
        <v>208</v>
      </c>
      <c r="C1770" s="4" t="s">
        <v>171</v>
      </c>
      <c r="D1770" s="4" t="s">
        <v>47</v>
      </c>
      <c r="E1770" s="4" t="s">
        <v>197</v>
      </c>
      <c r="F1770" s="3">
        <v>42818</v>
      </c>
      <c r="G1770" s="3">
        <v>42828</v>
      </c>
      <c r="H1770">
        <v>0</v>
      </c>
    </row>
    <row r="1771" spans="1:8">
      <c r="A1771" s="4" t="s">
        <v>1978</v>
      </c>
      <c r="B1771" s="4" t="s">
        <v>208</v>
      </c>
      <c r="C1771" s="4" t="s">
        <v>177</v>
      </c>
      <c r="D1771" s="4" t="s">
        <v>100</v>
      </c>
      <c r="E1771" s="4" t="s">
        <v>172</v>
      </c>
      <c r="F1771" s="3">
        <v>42818</v>
      </c>
      <c r="G1771" s="3">
        <v>42827</v>
      </c>
      <c r="H1771">
        <v>52</v>
      </c>
    </row>
    <row r="1772" spans="1:8">
      <c r="A1772" s="4" t="s">
        <v>1979</v>
      </c>
      <c r="B1772" s="4" t="s">
        <v>185</v>
      </c>
      <c r="C1772" s="4" t="s">
        <v>177</v>
      </c>
      <c r="D1772" s="4" t="s">
        <v>24</v>
      </c>
      <c r="E1772" s="4" t="s">
        <v>193</v>
      </c>
      <c r="F1772" s="3">
        <v>42818</v>
      </c>
      <c r="G1772" s="3"/>
    </row>
    <row r="1773" spans="1:8">
      <c r="A1773" s="4" t="s">
        <v>1980</v>
      </c>
      <c r="B1773" s="4" t="s">
        <v>185</v>
      </c>
      <c r="C1773" s="4" t="s">
        <v>179</v>
      </c>
      <c r="D1773" s="4" t="s">
        <v>84</v>
      </c>
      <c r="E1773" s="4" t="s">
        <v>197</v>
      </c>
      <c r="F1773" s="3">
        <v>42818</v>
      </c>
      <c r="G1773" s="3">
        <v>42828</v>
      </c>
      <c r="H1773">
        <v>0</v>
      </c>
    </row>
    <row r="1774" spans="1:8">
      <c r="A1774" s="4" t="s">
        <v>1981</v>
      </c>
      <c r="B1774" s="4" t="s">
        <v>216</v>
      </c>
      <c r="C1774" s="4" t="s">
        <v>179</v>
      </c>
      <c r="D1774" s="4" t="s">
        <v>78</v>
      </c>
      <c r="E1774" s="4" t="s">
        <v>197</v>
      </c>
      <c r="F1774" s="3">
        <v>42818</v>
      </c>
      <c r="G1774" s="3">
        <v>42860</v>
      </c>
      <c r="H1774">
        <v>0</v>
      </c>
    </row>
    <row r="1775" spans="1:8">
      <c r="A1775" s="4" t="s">
        <v>1982</v>
      </c>
      <c r="B1775" s="4" t="s">
        <v>216</v>
      </c>
      <c r="C1775" s="4" t="s">
        <v>177</v>
      </c>
      <c r="D1775" s="4" t="s">
        <v>65</v>
      </c>
      <c r="E1775" s="4" t="s">
        <v>197</v>
      </c>
      <c r="F1775" s="3">
        <v>42818</v>
      </c>
      <c r="G1775" s="3">
        <v>42831</v>
      </c>
      <c r="H1775">
        <v>0</v>
      </c>
    </row>
    <row r="1776" spans="1:8">
      <c r="A1776" s="4" t="s">
        <v>1983</v>
      </c>
      <c r="B1776" s="4" t="s">
        <v>216</v>
      </c>
      <c r="C1776" s="4" t="s">
        <v>179</v>
      </c>
      <c r="D1776" s="4" t="s">
        <v>65</v>
      </c>
      <c r="E1776" s="4" t="s">
        <v>172</v>
      </c>
      <c r="F1776" s="3">
        <v>42818</v>
      </c>
      <c r="G1776" s="3">
        <v>42820</v>
      </c>
      <c r="H1776">
        <v>499</v>
      </c>
    </row>
    <row r="1777" spans="1:8">
      <c r="A1777" s="4" t="s">
        <v>1984</v>
      </c>
      <c r="B1777" s="4" t="s">
        <v>181</v>
      </c>
      <c r="C1777" s="4" t="s">
        <v>199</v>
      </c>
      <c r="D1777" s="4" t="s">
        <v>24</v>
      </c>
      <c r="E1777" s="4" t="s">
        <v>193</v>
      </c>
      <c r="F1777" s="3">
        <v>42818</v>
      </c>
      <c r="G1777" s="3"/>
    </row>
    <row r="1778" spans="1:8">
      <c r="A1778" s="4" t="s">
        <v>1985</v>
      </c>
      <c r="B1778" s="4" t="s">
        <v>181</v>
      </c>
      <c r="C1778" s="4" t="s">
        <v>9011</v>
      </c>
      <c r="D1778" s="4" t="s">
        <v>38</v>
      </c>
      <c r="E1778" s="4" t="s">
        <v>197</v>
      </c>
      <c r="F1778" s="3">
        <v>42818</v>
      </c>
      <c r="G1778" s="3">
        <v>42828</v>
      </c>
      <c r="H1778">
        <v>0</v>
      </c>
    </row>
    <row r="1779" spans="1:8">
      <c r="A1779" s="4" t="s">
        <v>1986</v>
      </c>
      <c r="B1779" s="4" t="s">
        <v>181</v>
      </c>
      <c r="C1779" s="4" t="s">
        <v>171</v>
      </c>
      <c r="D1779" s="4" t="s">
        <v>42</v>
      </c>
      <c r="E1779" s="4" t="s">
        <v>172</v>
      </c>
      <c r="F1779" s="3">
        <v>42818</v>
      </c>
      <c r="G1779" s="3">
        <v>42823</v>
      </c>
      <c r="H1779">
        <v>1159</v>
      </c>
    </row>
    <row r="1780" spans="1:8">
      <c r="A1780" s="4" t="s">
        <v>1987</v>
      </c>
      <c r="B1780" s="4" t="s">
        <v>183</v>
      </c>
      <c r="C1780" s="4" t="s">
        <v>177</v>
      </c>
      <c r="D1780" s="4" t="s">
        <v>48</v>
      </c>
      <c r="E1780" s="4" t="s">
        <v>197</v>
      </c>
      <c r="F1780" s="3">
        <v>42819</v>
      </c>
      <c r="G1780" s="3">
        <v>42828</v>
      </c>
      <c r="H1780">
        <v>0</v>
      </c>
    </row>
    <row r="1781" spans="1:8">
      <c r="A1781" s="4" t="s">
        <v>1988</v>
      </c>
      <c r="B1781" s="4" t="s">
        <v>261</v>
      </c>
      <c r="C1781" s="4" t="s">
        <v>199</v>
      </c>
      <c r="D1781" s="4" t="s">
        <v>25</v>
      </c>
      <c r="E1781" s="4" t="s">
        <v>172</v>
      </c>
      <c r="F1781" s="3">
        <v>42819</v>
      </c>
      <c r="G1781" s="3">
        <v>42875</v>
      </c>
      <c r="H1781">
        <v>5479</v>
      </c>
    </row>
    <row r="1782" spans="1:8">
      <c r="A1782" s="4" t="s">
        <v>1989</v>
      </c>
      <c r="B1782" s="4" t="s">
        <v>246</v>
      </c>
      <c r="C1782" s="4" t="s">
        <v>192</v>
      </c>
      <c r="D1782" s="4" t="s">
        <v>24</v>
      </c>
      <c r="E1782" s="4" t="s">
        <v>193</v>
      </c>
      <c r="F1782" s="3">
        <v>42819</v>
      </c>
      <c r="G1782" s="3"/>
    </row>
    <row r="1783" spans="1:8">
      <c r="A1783" s="4" t="s">
        <v>1990</v>
      </c>
      <c r="B1783" s="4" t="s">
        <v>210</v>
      </c>
      <c r="C1783" s="4" t="s">
        <v>9011</v>
      </c>
      <c r="D1783" s="4" t="s">
        <v>24</v>
      </c>
      <c r="E1783" s="4" t="s">
        <v>193</v>
      </c>
      <c r="F1783" s="3">
        <v>42819</v>
      </c>
      <c r="G1783" s="3"/>
    </row>
    <row r="1784" spans="1:8">
      <c r="A1784" s="4" t="s">
        <v>1991</v>
      </c>
      <c r="B1784" s="4" t="s">
        <v>210</v>
      </c>
      <c r="C1784" s="4" t="s">
        <v>9011</v>
      </c>
      <c r="D1784" s="4" t="s">
        <v>130</v>
      </c>
      <c r="E1784" s="4" t="s">
        <v>172</v>
      </c>
      <c r="F1784" s="3">
        <v>42819</v>
      </c>
      <c r="G1784" s="3">
        <v>42874</v>
      </c>
      <c r="H1784">
        <v>4555</v>
      </c>
    </row>
    <row r="1785" spans="1:8">
      <c r="A1785" s="4" t="s">
        <v>1992</v>
      </c>
      <c r="B1785" s="4" t="s">
        <v>174</v>
      </c>
      <c r="C1785" s="4" t="s">
        <v>177</v>
      </c>
      <c r="D1785" s="4" t="s">
        <v>76</v>
      </c>
      <c r="E1785" s="4" t="s">
        <v>197</v>
      </c>
      <c r="F1785" s="3">
        <v>42819</v>
      </c>
      <c r="G1785" s="3">
        <v>42827</v>
      </c>
      <c r="H1785">
        <v>0</v>
      </c>
    </row>
    <row r="1786" spans="1:8">
      <c r="A1786" s="4" t="s">
        <v>1993</v>
      </c>
      <c r="B1786" s="4" t="s">
        <v>212</v>
      </c>
      <c r="C1786" s="4" t="s">
        <v>177</v>
      </c>
      <c r="D1786" s="4" t="s">
        <v>53</v>
      </c>
      <c r="E1786" s="4" t="s">
        <v>197</v>
      </c>
      <c r="F1786" s="3">
        <v>42819</v>
      </c>
      <c r="G1786" s="3">
        <v>42880</v>
      </c>
      <c r="H1786">
        <v>0</v>
      </c>
    </row>
    <row r="1787" spans="1:8">
      <c r="A1787" s="4" t="s">
        <v>1994</v>
      </c>
      <c r="B1787" s="4" t="s">
        <v>237</v>
      </c>
      <c r="C1787" s="4" t="s">
        <v>171</v>
      </c>
      <c r="D1787" s="4" t="s">
        <v>78</v>
      </c>
      <c r="E1787" s="4" t="s">
        <v>172</v>
      </c>
      <c r="F1787" s="3">
        <v>42819</v>
      </c>
      <c r="G1787" s="3">
        <v>42822</v>
      </c>
      <c r="H1787">
        <v>1026</v>
      </c>
    </row>
    <row r="1788" spans="1:8">
      <c r="A1788" s="4" t="s">
        <v>1995</v>
      </c>
      <c r="B1788" s="4" t="s">
        <v>196</v>
      </c>
      <c r="C1788" s="4" t="s">
        <v>179</v>
      </c>
      <c r="D1788" s="4" t="s">
        <v>109</v>
      </c>
      <c r="E1788" s="4" t="s">
        <v>172</v>
      </c>
      <c r="F1788" s="3">
        <v>42819</v>
      </c>
      <c r="G1788" s="3">
        <v>42828</v>
      </c>
      <c r="H1788">
        <v>503</v>
      </c>
    </row>
    <row r="1789" spans="1:8">
      <c r="A1789" s="4" t="s">
        <v>1996</v>
      </c>
      <c r="B1789" s="4" t="s">
        <v>196</v>
      </c>
      <c r="C1789" s="4" t="s">
        <v>171</v>
      </c>
      <c r="D1789" s="4" t="s">
        <v>111</v>
      </c>
      <c r="E1789" s="4" t="s">
        <v>172</v>
      </c>
      <c r="F1789" s="3">
        <v>42819</v>
      </c>
      <c r="G1789" s="3">
        <v>42900</v>
      </c>
      <c r="H1789">
        <v>1144</v>
      </c>
    </row>
    <row r="1790" spans="1:8">
      <c r="A1790" s="4" t="s">
        <v>1997</v>
      </c>
      <c r="B1790" s="4" t="s">
        <v>196</v>
      </c>
      <c r="C1790" s="4" t="s">
        <v>177</v>
      </c>
      <c r="D1790" s="4" t="s">
        <v>66</v>
      </c>
      <c r="E1790" s="4" t="s">
        <v>172</v>
      </c>
      <c r="F1790" s="3">
        <v>42819</v>
      </c>
      <c r="G1790" s="3">
        <v>42902</v>
      </c>
      <c r="H1790">
        <v>55</v>
      </c>
    </row>
    <row r="1791" spans="1:8">
      <c r="A1791" s="4" t="s">
        <v>1998</v>
      </c>
      <c r="B1791" s="4" t="s">
        <v>219</v>
      </c>
      <c r="C1791" s="4" t="s">
        <v>179</v>
      </c>
      <c r="D1791" s="4" t="s">
        <v>24</v>
      </c>
      <c r="E1791" s="4" t="s">
        <v>193</v>
      </c>
      <c r="F1791" s="3">
        <v>42819</v>
      </c>
      <c r="G1791" s="3"/>
    </row>
    <row r="1792" spans="1:8">
      <c r="A1792" s="4" t="s">
        <v>1999</v>
      </c>
      <c r="B1792" s="4" t="s">
        <v>230</v>
      </c>
      <c r="C1792" s="4" t="s">
        <v>171</v>
      </c>
      <c r="D1792" s="4" t="s">
        <v>24</v>
      </c>
      <c r="E1792" s="4" t="s">
        <v>193</v>
      </c>
      <c r="F1792" s="3">
        <v>42819</v>
      </c>
      <c r="G1792" s="3"/>
    </row>
    <row r="1793" spans="1:8">
      <c r="A1793" s="4" t="s">
        <v>2000</v>
      </c>
      <c r="B1793" s="4" t="s">
        <v>187</v>
      </c>
      <c r="C1793" s="4" t="s">
        <v>192</v>
      </c>
      <c r="D1793" s="4" t="s">
        <v>82</v>
      </c>
      <c r="E1793" s="4" t="s">
        <v>172</v>
      </c>
      <c r="F1793" s="3">
        <v>42819</v>
      </c>
      <c r="G1793" s="3">
        <v>42831</v>
      </c>
      <c r="H1793">
        <v>3181</v>
      </c>
    </row>
    <row r="1794" spans="1:8">
      <c r="A1794" s="4" t="s">
        <v>2001</v>
      </c>
      <c r="B1794" s="4" t="s">
        <v>244</v>
      </c>
      <c r="C1794" s="4" t="s">
        <v>177</v>
      </c>
      <c r="D1794" s="4" t="s">
        <v>106</v>
      </c>
      <c r="E1794" s="4" t="s">
        <v>172</v>
      </c>
      <c r="F1794" s="3">
        <v>42819</v>
      </c>
      <c r="G1794" s="3">
        <v>42905</v>
      </c>
      <c r="H1794">
        <v>54</v>
      </c>
    </row>
    <row r="1795" spans="1:8">
      <c r="A1795" s="4" t="s">
        <v>2002</v>
      </c>
      <c r="B1795" s="4" t="s">
        <v>201</v>
      </c>
      <c r="C1795" s="4" t="s">
        <v>192</v>
      </c>
      <c r="D1795" s="4" t="s">
        <v>24</v>
      </c>
      <c r="E1795" s="4" t="s">
        <v>193</v>
      </c>
      <c r="F1795" s="3">
        <v>42819</v>
      </c>
      <c r="G1795" s="3"/>
    </row>
    <row r="1796" spans="1:8">
      <c r="A1796" s="4" t="s">
        <v>2003</v>
      </c>
      <c r="B1796" s="4" t="s">
        <v>201</v>
      </c>
      <c r="C1796" s="4" t="s">
        <v>9011</v>
      </c>
      <c r="D1796" s="4" t="s">
        <v>108</v>
      </c>
      <c r="E1796" s="4" t="s">
        <v>172</v>
      </c>
      <c r="F1796" s="3">
        <v>42819</v>
      </c>
      <c r="G1796" s="3">
        <v>42916</v>
      </c>
      <c r="H1796">
        <v>3959</v>
      </c>
    </row>
    <row r="1797" spans="1:8">
      <c r="A1797" s="4" t="s">
        <v>2004</v>
      </c>
      <c r="B1797" s="4" t="s">
        <v>189</v>
      </c>
      <c r="C1797" s="4" t="s">
        <v>179</v>
      </c>
      <c r="D1797" s="4" t="s">
        <v>111</v>
      </c>
      <c r="E1797" s="4" t="s">
        <v>172</v>
      </c>
      <c r="F1797" s="3">
        <v>42819</v>
      </c>
      <c r="G1797" s="3">
        <v>42886</v>
      </c>
      <c r="H1797">
        <v>571</v>
      </c>
    </row>
    <row r="1798" spans="1:8">
      <c r="A1798" s="4" t="s">
        <v>2005</v>
      </c>
      <c r="B1798" s="4" t="s">
        <v>232</v>
      </c>
      <c r="C1798" s="4" t="s">
        <v>9011</v>
      </c>
      <c r="D1798" s="4" t="s">
        <v>50</v>
      </c>
      <c r="E1798" s="4" t="s">
        <v>197</v>
      </c>
      <c r="F1798" s="3">
        <v>42819</v>
      </c>
      <c r="G1798" s="3">
        <v>42830</v>
      </c>
      <c r="H1798">
        <v>0</v>
      </c>
    </row>
    <row r="1799" spans="1:8">
      <c r="A1799" s="4" t="s">
        <v>2006</v>
      </c>
      <c r="B1799" s="4" t="s">
        <v>185</v>
      </c>
      <c r="C1799" s="4" t="s">
        <v>179</v>
      </c>
      <c r="D1799" s="4" t="s">
        <v>82</v>
      </c>
      <c r="E1799" s="4" t="s">
        <v>197</v>
      </c>
      <c r="F1799" s="3">
        <v>42819</v>
      </c>
      <c r="G1799" s="3">
        <v>42829</v>
      </c>
      <c r="H1799">
        <v>0</v>
      </c>
    </row>
    <row r="1800" spans="1:8">
      <c r="A1800" s="4" t="s">
        <v>2007</v>
      </c>
      <c r="B1800" s="4" t="s">
        <v>185</v>
      </c>
      <c r="C1800" s="4" t="s">
        <v>179</v>
      </c>
      <c r="D1800" s="4" t="s">
        <v>32</v>
      </c>
      <c r="E1800" s="4" t="s">
        <v>172</v>
      </c>
      <c r="F1800" s="3">
        <v>42819</v>
      </c>
      <c r="G1800" s="3">
        <v>42828</v>
      </c>
      <c r="H1800">
        <v>545</v>
      </c>
    </row>
    <row r="1801" spans="1:8">
      <c r="A1801" s="4" t="s">
        <v>2008</v>
      </c>
      <c r="B1801" s="4" t="s">
        <v>185</v>
      </c>
      <c r="C1801" s="4" t="s">
        <v>179</v>
      </c>
      <c r="D1801" s="4" t="s">
        <v>86</v>
      </c>
      <c r="E1801" s="4" t="s">
        <v>172</v>
      </c>
      <c r="F1801" s="3">
        <v>42819</v>
      </c>
      <c r="G1801" s="3">
        <v>42907</v>
      </c>
      <c r="H1801">
        <v>554</v>
      </c>
    </row>
    <row r="1802" spans="1:8">
      <c r="A1802" s="4" t="s">
        <v>2009</v>
      </c>
      <c r="B1802" s="4" t="s">
        <v>216</v>
      </c>
      <c r="C1802" s="4" t="s">
        <v>192</v>
      </c>
      <c r="D1802" s="4" t="s">
        <v>80</v>
      </c>
      <c r="E1802" s="4" t="s">
        <v>193</v>
      </c>
      <c r="F1802" s="3">
        <v>42819</v>
      </c>
      <c r="G1802" s="3"/>
    </row>
    <row r="1803" spans="1:8">
      <c r="A1803" s="4" t="s">
        <v>2010</v>
      </c>
      <c r="B1803" s="4" t="s">
        <v>216</v>
      </c>
      <c r="C1803" s="4" t="s">
        <v>177</v>
      </c>
      <c r="D1803" s="4" t="s">
        <v>125</v>
      </c>
      <c r="E1803" s="4" t="s">
        <v>172</v>
      </c>
      <c r="F1803" s="3">
        <v>42819</v>
      </c>
      <c r="G1803" s="3">
        <v>42827</v>
      </c>
      <c r="H1803">
        <v>68</v>
      </c>
    </row>
    <row r="1804" spans="1:8">
      <c r="A1804" s="4" t="s">
        <v>2011</v>
      </c>
      <c r="B1804" s="4" t="s">
        <v>216</v>
      </c>
      <c r="C1804" s="4" t="s">
        <v>177</v>
      </c>
      <c r="D1804" s="4" t="s">
        <v>127</v>
      </c>
      <c r="E1804" s="4" t="s">
        <v>172</v>
      </c>
      <c r="F1804" s="3">
        <v>42819</v>
      </c>
      <c r="G1804" s="3">
        <v>42902</v>
      </c>
      <c r="H1804">
        <v>52</v>
      </c>
    </row>
    <row r="1805" spans="1:8">
      <c r="A1805" s="4" t="s">
        <v>2012</v>
      </c>
      <c r="B1805" s="4" t="s">
        <v>235</v>
      </c>
      <c r="C1805" s="4" t="s">
        <v>179</v>
      </c>
      <c r="D1805" s="4" t="s">
        <v>57</v>
      </c>
      <c r="E1805" s="4" t="s">
        <v>193</v>
      </c>
      <c r="F1805" s="3">
        <v>42819</v>
      </c>
      <c r="G1805" s="3"/>
    </row>
    <row r="1806" spans="1:8">
      <c r="A1806" s="4" t="s">
        <v>2013</v>
      </c>
      <c r="B1806" s="4" t="s">
        <v>183</v>
      </c>
      <c r="C1806" s="4" t="s">
        <v>177</v>
      </c>
      <c r="D1806" s="4" t="s">
        <v>68</v>
      </c>
      <c r="E1806" s="4" t="s">
        <v>197</v>
      </c>
      <c r="F1806" s="3">
        <v>42820</v>
      </c>
      <c r="G1806" s="3">
        <v>42829</v>
      </c>
      <c r="H1806">
        <v>0</v>
      </c>
    </row>
    <row r="1807" spans="1:8">
      <c r="A1807" s="4" t="s">
        <v>2014</v>
      </c>
      <c r="B1807" s="4" t="s">
        <v>183</v>
      </c>
      <c r="C1807" s="4" t="s">
        <v>177</v>
      </c>
      <c r="D1807" s="4" t="s">
        <v>51</v>
      </c>
      <c r="E1807" s="4" t="s">
        <v>172</v>
      </c>
      <c r="F1807" s="3">
        <v>42820</v>
      </c>
      <c r="G1807" s="3">
        <v>42829</v>
      </c>
      <c r="H1807">
        <v>54</v>
      </c>
    </row>
    <row r="1808" spans="1:8">
      <c r="A1808" s="4" t="s">
        <v>2015</v>
      </c>
      <c r="B1808" s="4" t="s">
        <v>246</v>
      </c>
      <c r="C1808" s="4" t="s">
        <v>192</v>
      </c>
      <c r="D1808" s="4" t="s">
        <v>52</v>
      </c>
      <c r="E1808" s="4" t="s">
        <v>172</v>
      </c>
      <c r="F1808" s="3">
        <v>42820</v>
      </c>
      <c r="G1808" s="3">
        <v>42880</v>
      </c>
      <c r="H1808">
        <v>3822</v>
      </c>
    </row>
    <row r="1809" spans="1:8">
      <c r="A1809" s="4" t="s">
        <v>2016</v>
      </c>
      <c r="B1809" s="4" t="s">
        <v>210</v>
      </c>
      <c r="C1809" s="4" t="s">
        <v>171</v>
      </c>
      <c r="D1809" s="4" t="s">
        <v>117</v>
      </c>
      <c r="E1809" s="4" t="s">
        <v>172</v>
      </c>
      <c r="F1809" s="3">
        <v>42820</v>
      </c>
      <c r="G1809" s="3">
        <v>42830</v>
      </c>
      <c r="H1809">
        <v>971</v>
      </c>
    </row>
    <row r="1810" spans="1:8">
      <c r="A1810" s="4" t="s">
        <v>2017</v>
      </c>
      <c r="B1810" s="4" t="s">
        <v>210</v>
      </c>
      <c r="C1810" s="4" t="s">
        <v>199</v>
      </c>
      <c r="D1810" s="4" t="s">
        <v>52</v>
      </c>
      <c r="E1810" s="4" t="s">
        <v>172</v>
      </c>
      <c r="F1810" s="3">
        <v>42820</v>
      </c>
      <c r="G1810" s="3">
        <v>42830</v>
      </c>
      <c r="H1810">
        <v>6024</v>
      </c>
    </row>
    <row r="1811" spans="1:8">
      <c r="A1811" s="4" t="s">
        <v>2018</v>
      </c>
      <c r="B1811" s="4" t="s">
        <v>174</v>
      </c>
      <c r="C1811" s="4" t="s">
        <v>9011</v>
      </c>
      <c r="D1811" s="4" t="s">
        <v>109</v>
      </c>
      <c r="E1811" s="4" t="s">
        <v>172</v>
      </c>
      <c r="F1811" s="3">
        <v>42820</v>
      </c>
      <c r="G1811" s="3">
        <v>42829</v>
      </c>
      <c r="H1811">
        <v>4820</v>
      </c>
    </row>
    <row r="1812" spans="1:8">
      <c r="A1812" s="4" t="s">
        <v>2019</v>
      </c>
      <c r="B1812" s="4" t="s">
        <v>263</v>
      </c>
      <c r="C1812" s="4" t="s">
        <v>199</v>
      </c>
      <c r="D1812" s="4" t="s">
        <v>83</v>
      </c>
      <c r="E1812" s="4" t="s">
        <v>197</v>
      </c>
      <c r="F1812" s="3">
        <v>42820</v>
      </c>
      <c r="G1812" s="3">
        <v>42883</v>
      </c>
      <c r="H1812">
        <v>0</v>
      </c>
    </row>
    <row r="1813" spans="1:8">
      <c r="A1813" s="4" t="s">
        <v>2020</v>
      </c>
      <c r="B1813" s="4" t="s">
        <v>237</v>
      </c>
      <c r="C1813" s="4" t="s">
        <v>9011</v>
      </c>
      <c r="D1813" s="4" t="s">
        <v>99</v>
      </c>
      <c r="E1813" s="4" t="s">
        <v>197</v>
      </c>
      <c r="F1813" s="3">
        <v>42820</v>
      </c>
      <c r="G1813" s="3">
        <v>42911</v>
      </c>
      <c r="H1813">
        <v>0</v>
      </c>
    </row>
    <row r="1814" spans="1:8">
      <c r="A1814" s="4" t="s">
        <v>2021</v>
      </c>
      <c r="B1814" s="4" t="s">
        <v>237</v>
      </c>
      <c r="C1814" s="4" t="s">
        <v>192</v>
      </c>
      <c r="D1814" s="4" t="s">
        <v>63</v>
      </c>
      <c r="E1814" s="4" t="s">
        <v>172</v>
      </c>
      <c r="F1814" s="3">
        <v>42820</v>
      </c>
      <c r="G1814" s="3">
        <v>42827</v>
      </c>
      <c r="H1814">
        <v>2940</v>
      </c>
    </row>
    <row r="1815" spans="1:8">
      <c r="A1815" s="4" t="s">
        <v>2022</v>
      </c>
      <c r="B1815" s="4" t="s">
        <v>203</v>
      </c>
      <c r="C1815" s="4" t="s">
        <v>192</v>
      </c>
      <c r="D1815" s="4" t="s">
        <v>24</v>
      </c>
      <c r="E1815" s="4" t="s">
        <v>193</v>
      </c>
      <c r="F1815" s="3">
        <v>42820</v>
      </c>
      <c r="G1815" s="3"/>
    </row>
    <row r="1816" spans="1:8">
      <c r="A1816" s="4" t="s">
        <v>2023</v>
      </c>
      <c r="B1816" s="4" t="s">
        <v>203</v>
      </c>
      <c r="C1816" s="4" t="s">
        <v>177</v>
      </c>
      <c r="D1816" s="4" t="s">
        <v>49</v>
      </c>
      <c r="E1816" s="4" t="s">
        <v>172</v>
      </c>
      <c r="F1816" s="3">
        <v>42820</v>
      </c>
      <c r="G1816" s="3">
        <v>42829</v>
      </c>
      <c r="H1816">
        <v>49</v>
      </c>
    </row>
    <row r="1817" spans="1:8">
      <c r="A1817" s="4" t="s">
        <v>2024</v>
      </c>
      <c r="B1817" s="4" t="s">
        <v>191</v>
      </c>
      <c r="C1817" s="4" t="s">
        <v>9011</v>
      </c>
      <c r="D1817" s="4" t="s">
        <v>24</v>
      </c>
      <c r="E1817" s="4" t="s">
        <v>193</v>
      </c>
      <c r="F1817" s="3">
        <v>42820</v>
      </c>
      <c r="G1817" s="3"/>
    </row>
    <row r="1818" spans="1:8">
      <c r="A1818" s="4" t="s">
        <v>2025</v>
      </c>
      <c r="B1818" s="4" t="s">
        <v>191</v>
      </c>
      <c r="C1818" s="4" t="s">
        <v>177</v>
      </c>
      <c r="D1818" s="4" t="s">
        <v>24</v>
      </c>
      <c r="E1818" s="4" t="s">
        <v>193</v>
      </c>
      <c r="F1818" s="3">
        <v>42820</v>
      </c>
      <c r="G1818" s="3"/>
    </row>
    <row r="1819" spans="1:8">
      <c r="A1819" s="4" t="s">
        <v>2026</v>
      </c>
      <c r="B1819" s="4" t="s">
        <v>343</v>
      </c>
      <c r="C1819" s="4" t="s">
        <v>179</v>
      </c>
      <c r="D1819" s="4" t="s">
        <v>43</v>
      </c>
      <c r="E1819" s="4" t="s">
        <v>197</v>
      </c>
      <c r="F1819" s="3">
        <v>42820</v>
      </c>
      <c r="G1819" s="3">
        <v>42827</v>
      </c>
      <c r="H1819">
        <v>0</v>
      </c>
    </row>
    <row r="1820" spans="1:8">
      <c r="A1820" s="4" t="s">
        <v>2027</v>
      </c>
      <c r="B1820" s="4" t="s">
        <v>219</v>
      </c>
      <c r="C1820" s="4" t="s">
        <v>171</v>
      </c>
      <c r="D1820" s="4" t="s">
        <v>59</v>
      </c>
      <c r="E1820" s="4" t="s">
        <v>197</v>
      </c>
      <c r="F1820" s="3">
        <v>42820</v>
      </c>
      <c r="G1820" s="3">
        <v>42886</v>
      </c>
      <c r="H1820">
        <v>0</v>
      </c>
    </row>
    <row r="1821" spans="1:8">
      <c r="A1821" s="4" t="s">
        <v>2028</v>
      </c>
      <c r="B1821" s="4" t="s">
        <v>219</v>
      </c>
      <c r="C1821" s="4" t="s">
        <v>179</v>
      </c>
      <c r="D1821" s="4" t="s">
        <v>81</v>
      </c>
      <c r="E1821" s="4" t="s">
        <v>172</v>
      </c>
      <c r="F1821" s="3">
        <v>42820</v>
      </c>
      <c r="G1821" s="3">
        <v>42877</v>
      </c>
      <c r="H1821">
        <v>545</v>
      </c>
    </row>
    <row r="1822" spans="1:8">
      <c r="A1822" s="4" t="s">
        <v>2029</v>
      </c>
      <c r="B1822" s="4" t="s">
        <v>230</v>
      </c>
      <c r="C1822" s="4" t="s">
        <v>199</v>
      </c>
      <c r="D1822" s="4" t="s">
        <v>110</v>
      </c>
      <c r="E1822" s="4" t="s">
        <v>193</v>
      </c>
      <c r="F1822" s="3">
        <v>42820</v>
      </c>
      <c r="G1822" s="3"/>
    </row>
    <row r="1823" spans="1:8">
      <c r="A1823" s="4" t="s">
        <v>2030</v>
      </c>
      <c r="B1823" s="4" t="s">
        <v>187</v>
      </c>
      <c r="C1823" s="4" t="s">
        <v>177</v>
      </c>
      <c r="D1823" s="4" t="s">
        <v>124</v>
      </c>
      <c r="E1823" s="4" t="s">
        <v>172</v>
      </c>
      <c r="F1823" s="3">
        <v>42820</v>
      </c>
      <c r="G1823" s="3">
        <v>42904</v>
      </c>
      <c r="H1823">
        <v>58</v>
      </c>
    </row>
    <row r="1824" spans="1:8">
      <c r="A1824" s="4" t="s">
        <v>2031</v>
      </c>
      <c r="B1824" s="4" t="s">
        <v>244</v>
      </c>
      <c r="C1824" s="4" t="s">
        <v>192</v>
      </c>
      <c r="D1824" s="4" t="s">
        <v>111</v>
      </c>
      <c r="E1824" s="4" t="s">
        <v>197</v>
      </c>
      <c r="F1824" s="3">
        <v>42820</v>
      </c>
      <c r="G1824" s="3">
        <v>42828</v>
      </c>
      <c r="H1824">
        <v>0</v>
      </c>
    </row>
    <row r="1825" spans="1:8">
      <c r="A1825" s="4" t="s">
        <v>2032</v>
      </c>
      <c r="B1825" s="4" t="s">
        <v>189</v>
      </c>
      <c r="C1825" s="4" t="s">
        <v>9011</v>
      </c>
      <c r="D1825" s="4" t="s">
        <v>51</v>
      </c>
      <c r="E1825" s="4" t="s">
        <v>172</v>
      </c>
      <c r="F1825" s="3">
        <v>42820</v>
      </c>
      <c r="G1825" s="3">
        <v>42867</v>
      </c>
      <c r="H1825">
        <v>4280</v>
      </c>
    </row>
    <row r="1826" spans="1:8">
      <c r="A1826" s="4" t="s">
        <v>2033</v>
      </c>
      <c r="B1826" s="4" t="s">
        <v>232</v>
      </c>
      <c r="C1826" s="4" t="s">
        <v>192</v>
      </c>
      <c r="D1826" s="4" t="s">
        <v>120</v>
      </c>
      <c r="E1826" s="4" t="s">
        <v>172</v>
      </c>
      <c r="F1826" s="3">
        <v>42820</v>
      </c>
      <c r="G1826" s="3">
        <v>42884</v>
      </c>
      <c r="H1826">
        <v>2880</v>
      </c>
    </row>
    <row r="1827" spans="1:8">
      <c r="A1827" s="4" t="s">
        <v>2034</v>
      </c>
      <c r="B1827" s="4" t="s">
        <v>205</v>
      </c>
      <c r="C1827" s="4" t="s">
        <v>265</v>
      </c>
      <c r="D1827" s="4" t="s">
        <v>124</v>
      </c>
      <c r="E1827" s="4" t="s">
        <v>172</v>
      </c>
      <c r="F1827" s="3">
        <v>42820</v>
      </c>
      <c r="G1827" s="3">
        <v>42830</v>
      </c>
      <c r="H1827">
        <v>25288</v>
      </c>
    </row>
    <row r="1828" spans="1:8">
      <c r="A1828" s="4" t="s">
        <v>2035</v>
      </c>
      <c r="B1828" s="4" t="s">
        <v>208</v>
      </c>
      <c r="C1828" s="4" t="s">
        <v>177</v>
      </c>
      <c r="D1828" s="4" t="s">
        <v>76</v>
      </c>
      <c r="E1828" s="4" t="s">
        <v>197</v>
      </c>
      <c r="F1828" s="3">
        <v>42820</v>
      </c>
      <c r="G1828" s="3">
        <v>42880</v>
      </c>
      <c r="H1828">
        <v>0</v>
      </c>
    </row>
    <row r="1829" spans="1:8">
      <c r="A1829" s="4" t="s">
        <v>2036</v>
      </c>
      <c r="B1829" s="4" t="s">
        <v>185</v>
      </c>
      <c r="C1829" s="4" t="s">
        <v>177</v>
      </c>
      <c r="D1829" s="4" t="s">
        <v>75</v>
      </c>
      <c r="E1829" s="4" t="s">
        <v>197</v>
      </c>
      <c r="F1829" s="3">
        <v>42820</v>
      </c>
      <c r="G1829" s="3">
        <v>42861</v>
      </c>
      <c r="H1829">
        <v>0</v>
      </c>
    </row>
    <row r="1830" spans="1:8">
      <c r="A1830" s="4" t="s">
        <v>2037</v>
      </c>
      <c r="B1830" s="4" t="s">
        <v>181</v>
      </c>
      <c r="C1830" s="4" t="s">
        <v>179</v>
      </c>
      <c r="D1830" s="4" t="s">
        <v>71</v>
      </c>
      <c r="E1830" s="4" t="s">
        <v>197</v>
      </c>
      <c r="F1830" s="3">
        <v>42820</v>
      </c>
      <c r="G1830" s="3">
        <v>42829</v>
      </c>
      <c r="H1830">
        <v>0</v>
      </c>
    </row>
    <row r="1831" spans="1:8">
      <c r="A1831" s="4" t="s">
        <v>2038</v>
      </c>
      <c r="B1831" s="4" t="s">
        <v>181</v>
      </c>
      <c r="C1831" s="4" t="s">
        <v>179</v>
      </c>
      <c r="D1831" s="4" t="s">
        <v>76</v>
      </c>
      <c r="E1831" s="4" t="s">
        <v>197</v>
      </c>
      <c r="F1831" s="3">
        <v>42820</v>
      </c>
      <c r="G1831" s="3">
        <v>42869</v>
      </c>
      <c r="H1831">
        <v>0</v>
      </c>
    </row>
    <row r="1832" spans="1:8">
      <c r="A1832" s="4" t="s">
        <v>2039</v>
      </c>
      <c r="B1832" s="4" t="s">
        <v>304</v>
      </c>
      <c r="C1832" s="4" t="s">
        <v>192</v>
      </c>
      <c r="D1832" s="4" t="s">
        <v>131</v>
      </c>
      <c r="E1832" s="4" t="s">
        <v>172</v>
      </c>
      <c r="F1832" s="3">
        <v>42821</v>
      </c>
      <c r="G1832" s="3">
        <v>42884</v>
      </c>
      <c r="H1832">
        <v>3267</v>
      </c>
    </row>
    <row r="1833" spans="1:8">
      <c r="A1833" s="4" t="s">
        <v>2040</v>
      </c>
      <c r="B1833" s="4" t="s">
        <v>210</v>
      </c>
      <c r="C1833" s="4" t="s">
        <v>199</v>
      </c>
      <c r="D1833" s="4" t="s">
        <v>25</v>
      </c>
      <c r="E1833" s="4" t="s">
        <v>172</v>
      </c>
      <c r="F1833" s="3">
        <v>42821</v>
      </c>
      <c r="G1833" s="3">
        <v>42895</v>
      </c>
      <c r="H1833">
        <v>5182</v>
      </c>
    </row>
    <row r="1834" spans="1:8">
      <c r="A1834" s="4" t="s">
        <v>2041</v>
      </c>
      <c r="B1834" s="4" t="s">
        <v>174</v>
      </c>
      <c r="C1834" s="4" t="s">
        <v>9011</v>
      </c>
      <c r="D1834" s="4" t="s">
        <v>37</v>
      </c>
      <c r="E1834" s="4" t="s">
        <v>197</v>
      </c>
      <c r="F1834" s="3">
        <v>42821</v>
      </c>
      <c r="G1834" s="3">
        <v>42830</v>
      </c>
      <c r="H1834">
        <v>0</v>
      </c>
    </row>
    <row r="1835" spans="1:8">
      <c r="A1835" s="4" t="s">
        <v>2042</v>
      </c>
      <c r="B1835" s="4" t="s">
        <v>174</v>
      </c>
      <c r="C1835" s="4" t="s">
        <v>177</v>
      </c>
      <c r="D1835" s="4" t="s">
        <v>110</v>
      </c>
      <c r="E1835" s="4" t="s">
        <v>197</v>
      </c>
      <c r="F1835" s="3">
        <v>42821</v>
      </c>
      <c r="G1835" s="3">
        <v>42832</v>
      </c>
      <c r="H1835">
        <v>0</v>
      </c>
    </row>
    <row r="1836" spans="1:8">
      <c r="A1836" s="4" t="s">
        <v>2043</v>
      </c>
      <c r="B1836" s="4" t="s">
        <v>237</v>
      </c>
      <c r="C1836" s="4" t="s">
        <v>9011</v>
      </c>
      <c r="D1836" s="4" t="s">
        <v>127</v>
      </c>
      <c r="E1836" s="4" t="s">
        <v>197</v>
      </c>
      <c r="F1836" s="3">
        <v>42821</v>
      </c>
      <c r="G1836" s="3">
        <v>42886</v>
      </c>
      <c r="H1836">
        <v>0</v>
      </c>
    </row>
    <row r="1837" spans="1:8">
      <c r="A1837" s="4" t="s">
        <v>2044</v>
      </c>
      <c r="B1837" s="4" t="s">
        <v>191</v>
      </c>
      <c r="C1837" s="4" t="s">
        <v>179</v>
      </c>
      <c r="D1837" s="4" t="s">
        <v>124</v>
      </c>
      <c r="E1837" s="4" t="s">
        <v>172</v>
      </c>
      <c r="F1837" s="3">
        <v>42821</v>
      </c>
      <c r="G1837" s="3">
        <v>42880</v>
      </c>
      <c r="H1837">
        <v>540</v>
      </c>
    </row>
    <row r="1838" spans="1:8">
      <c r="A1838" s="4" t="s">
        <v>2045</v>
      </c>
      <c r="B1838" s="4" t="s">
        <v>191</v>
      </c>
      <c r="C1838" s="4" t="s">
        <v>192</v>
      </c>
      <c r="D1838" s="4" t="s">
        <v>59</v>
      </c>
      <c r="E1838" s="4" t="s">
        <v>172</v>
      </c>
      <c r="F1838" s="3">
        <v>42821</v>
      </c>
      <c r="G1838" s="3">
        <v>42856</v>
      </c>
      <c r="H1838">
        <v>3492</v>
      </c>
    </row>
    <row r="1839" spans="1:8">
      <c r="A1839" s="4" t="s">
        <v>2046</v>
      </c>
      <c r="B1839" s="4" t="s">
        <v>343</v>
      </c>
      <c r="C1839" s="4" t="s">
        <v>199</v>
      </c>
      <c r="D1839" s="4" t="s">
        <v>45</v>
      </c>
      <c r="E1839" s="4" t="s">
        <v>172</v>
      </c>
      <c r="F1839" s="3">
        <v>42821</v>
      </c>
      <c r="G1839" s="3">
        <v>42912</v>
      </c>
      <c r="H1839">
        <v>5991</v>
      </c>
    </row>
    <row r="1840" spans="1:8">
      <c r="A1840" s="4" t="s">
        <v>2047</v>
      </c>
      <c r="B1840" s="4" t="s">
        <v>187</v>
      </c>
      <c r="C1840" s="4" t="s">
        <v>179</v>
      </c>
      <c r="D1840" s="4" t="s">
        <v>87</v>
      </c>
      <c r="E1840" s="4" t="s">
        <v>197</v>
      </c>
      <c r="F1840" s="3">
        <v>42821</v>
      </c>
      <c r="G1840" s="3">
        <v>42827</v>
      </c>
      <c r="H1840">
        <v>0</v>
      </c>
    </row>
    <row r="1841" spans="1:8">
      <c r="A1841" s="4" t="s">
        <v>2048</v>
      </c>
      <c r="B1841" s="4" t="s">
        <v>187</v>
      </c>
      <c r="C1841" s="4" t="s">
        <v>192</v>
      </c>
      <c r="D1841" s="4" t="s">
        <v>84</v>
      </c>
      <c r="E1841" s="4" t="s">
        <v>197</v>
      </c>
      <c r="F1841" s="3">
        <v>42821</v>
      </c>
      <c r="G1841" s="3">
        <v>42831</v>
      </c>
      <c r="H1841">
        <v>0</v>
      </c>
    </row>
    <row r="1842" spans="1:8">
      <c r="A1842" s="4" t="s">
        <v>2049</v>
      </c>
      <c r="B1842" s="4" t="s">
        <v>187</v>
      </c>
      <c r="C1842" s="4" t="s">
        <v>9011</v>
      </c>
      <c r="D1842" s="4" t="s">
        <v>115</v>
      </c>
      <c r="E1842" s="4" t="s">
        <v>172</v>
      </c>
      <c r="F1842" s="3">
        <v>42821</v>
      </c>
      <c r="G1842" s="3">
        <v>42912</v>
      </c>
      <c r="H1842">
        <v>4968</v>
      </c>
    </row>
    <row r="1843" spans="1:8">
      <c r="A1843" s="4" t="s">
        <v>2050</v>
      </c>
      <c r="B1843" s="4" t="s">
        <v>201</v>
      </c>
      <c r="C1843" s="4" t="s">
        <v>9011</v>
      </c>
      <c r="D1843" s="4" t="s">
        <v>84</v>
      </c>
      <c r="E1843" s="4" t="s">
        <v>172</v>
      </c>
      <c r="F1843" s="3">
        <v>42821</v>
      </c>
      <c r="G1843" s="3">
        <v>42881</v>
      </c>
      <c r="H1843">
        <v>5006</v>
      </c>
    </row>
    <row r="1844" spans="1:8">
      <c r="A1844" s="4" t="s">
        <v>2051</v>
      </c>
      <c r="B1844" s="4" t="s">
        <v>170</v>
      </c>
      <c r="C1844" s="4" t="s">
        <v>177</v>
      </c>
      <c r="D1844" s="4" t="s">
        <v>43</v>
      </c>
      <c r="E1844" s="4" t="s">
        <v>197</v>
      </c>
      <c r="F1844" s="3">
        <v>42821</v>
      </c>
      <c r="G1844" s="3">
        <v>42856</v>
      </c>
      <c r="H1844">
        <v>0</v>
      </c>
    </row>
    <row r="1845" spans="1:8">
      <c r="A1845" s="4" t="s">
        <v>2052</v>
      </c>
      <c r="B1845" s="4" t="s">
        <v>232</v>
      </c>
      <c r="C1845" s="4" t="s">
        <v>199</v>
      </c>
      <c r="D1845" s="4" t="s">
        <v>130</v>
      </c>
      <c r="E1845" s="4" t="s">
        <v>197</v>
      </c>
      <c r="F1845" s="3">
        <v>42821</v>
      </c>
      <c r="G1845" s="3">
        <v>42870</v>
      </c>
      <c r="H1845">
        <v>0</v>
      </c>
    </row>
    <row r="1846" spans="1:8">
      <c r="A1846" s="4" t="s">
        <v>2053</v>
      </c>
      <c r="B1846" s="4" t="s">
        <v>232</v>
      </c>
      <c r="C1846" s="4" t="s">
        <v>9011</v>
      </c>
      <c r="D1846" s="4" t="s">
        <v>88</v>
      </c>
      <c r="E1846" s="4" t="s">
        <v>172</v>
      </c>
      <c r="F1846" s="3">
        <v>42821</v>
      </c>
      <c r="G1846" s="3">
        <v>42830</v>
      </c>
      <c r="H1846">
        <v>5363</v>
      </c>
    </row>
    <row r="1847" spans="1:8">
      <c r="A1847" s="4" t="s">
        <v>2054</v>
      </c>
      <c r="B1847" s="4" t="s">
        <v>208</v>
      </c>
      <c r="C1847" s="4" t="s">
        <v>177</v>
      </c>
      <c r="D1847" s="4" t="s">
        <v>45</v>
      </c>
      <c r="E1847" s="4" t="s">
        <v>172</v>
      </c>
      <c r="F1847" s="3">
        <v>42821</v>
      </c>
      <c r="G1847" s="3">
        <v>42914</v>
      </c>
      <c r="H1847">
        <v>49</v>
      </c>
    </row>
    <row r="1848" spans="1:8">
      <c r="A1848" s="4" t="s">
        <v>2055</v>
      </c>
      <c r="B1848" s="4" t="s">
        <v>185</v>
      </c>
      <c r="C1848" s="4" t="s">
        <v>171</v>
      </c>
      <c r="D1848" s="4" t="s">
        <v>52</v>
      </c>
      <c r="E1848" s="4" t="s">
        <v>193</v>
      </c>
      <c r="F1848" s="3">
        <v>42821</v>
      </c>
      <c r="G1848" s="3"/>
    </row>
    <row r="1849" spans="1:8">
      <c r="A1849" s="4" t="s">
        <v>2056</v>
      </c>
      <c r="B1849" s="4" t="s">
        <v>181</v>
      </c>
      <c r="C1849" s="4" t="s">
        <v>171</v>
      </c>
      <c r="D1849" s="4" t="s">
        <v>53</v>
      </c>
      <c r="E1849" s="4" t="s">
        <v>197</v>
      </c>
      <c r="F1849" s="3">
        <v>42821</v>
      </c>
      <c r="G1849" s="3">
        <v>42828</v>
      </c>
      <c r="H1849">
        <v>0</v>
      </c>
    </row>
    <row r="1850" spans="1:8">
      <c r="A1850" s="4" t="s">
        <v>2057</v>
      </c>
      <c r="B1850" s="4" t="s">
        <v>181</v>
      </c>
      <c r="C1850" s="4" t="s">
        <v>192</v>
      </c>
      <c r="D1850" s="4" t="s">
        <v>49</v>
      </c>
      <c r="E1850" s="4" t="s">
        <v>172</v>
      </c>
      <c r="F1850" s="3">
        <v>42821</v>
      </c>
      <c r="G1850" s="3">
        <v>42828</v>
      </c>
      <c r="H1850">
        <v>4253</v>
      </c>
    </row>
    <row r="1851" spans="1:8">
      <c r="A1851" s="4" t="s">
        <v>2058</v>
      </c>
      <c r="B1851" s="4" t="s">
        <v>183</v>
      </c>
      <c r="C1851" s="4" t="s">
        <v>177</v>
      </c>
      <c r="D1851" s="4" t="s">
        <v>41</v>
      </c>
      <c r="E1851" s="4" t="s">
        <v>197</v>
      </c>
      <c r="F1851" s="3">
        <v>42822</v>
      </c>
      <c r="G1851" s="3">
        <v>42833</v>
      </c>
      <c r="H1851">
        <v>0</v>
      </c>
    </row>
    <row r="1852" spans="1:8">
      <c r="A1852" s="4" t="s">
        <v>2059</v>
      </c>
      <c r="B1852" s="4" t="s">
        <v>183</v>
      </c>
      <c r="C1852" s="4" t="s">
        <v>177</v>
      </c>
      <c r="D1852" s="4" t="s">
        <v>41</v>
      </c>
      <c r="E1852" s="4" t="s">
        <v>197</v>
      </c>
      <c r="F1852" s="3">
        <v>42822</v>
      </c>
      <c r="G1852" s="3">
        <v>42894</v>
      </c>
      <c r="H1852">
        <v>0</v>
      </c>
    </row>
    <row r="1853" spans="1:8">
      <c r="A1853" s="4" t="s">
        <v>2060</v>
      </c>
      <c r="B1853" s="4" t="s">
        <v>246</v>
      </c>
      <c r="C1853" s="4" t="s">
        <v>179</v>
      </c>
      <c r="D1853" s="4" t="s">
        <v>99</v>
      </c>
      <c r="E1853" s="4" t="s">
        <v>172</v>
      </c>
      <c r="F1853" s="3">
        <v>42822</v>
      </c>
      <c r="G1853" s="3">
        <v>42885</v>
      </c>
      <c r="H1853">
        <v>422</v>
      </c>
    </row>
    <row r="1854" spans="1:8">
      <c r="A1854" s="4" t="s">
        <v>2061</v>
      </c>
      <c r="B1854" s="4" t="s">
        <v>304</v>
      </c>
      <c r="C1854" s="4" t="s">
        <v>179</v>
      </c>
      <c r="D1854" s="4" t="s">
        <v>76</v>
      </c>
      <c r="E1854" s="4" t="s">
        <v>197</v>
      </c>
      <c r="F1854" s="3">
        <v>42822</v>
      </c>
      <c r="G1854" s="3">
        <v>42831</v>
      </c>
      <c r="H1854">
        <v>0</v>
      </c>
    </row>
    <row r="1855" spans="1:8">
      <c r="A1855" s="4" t="s">
        <v>2062</v>
      </c>
      <c r="B1855" s="4" t="s">
        <v>304</v>
      </c>
      <c r="C1855" s="4" t="s">
        <v>171</v>
      </c>
      <c r="D1855" s="4" t="s">
        <v>41</v>
      </c>
      <c r="E1855" s="4" t="s">
        <v>172</v>
      </c>
      <c r="F1855" s="3">
        <v>42822</v>
      </c>
      <c r="G1855" s="3">
        <v>42833</v>
      </c>
      <c r="H1855">
        <v>1056</v>
      </c>
    </row>
    <row r="1856" spans="1:8">
      <c r="A1856" s="4" t="s">
        <v>2063</v>
      </c>
      <c r="B1856" s="4" t="s">
        <v>279</v>
      </c>
      <c r="C1856" s="4" t="s">
        <v>9011</v>
      </c>
      <c r="D1856" s="4" t="s">
        <v>31</v>
      </c>
      <c r="E1856" s="4" t="s">
        <v>197</v>
      </c>
      <c r="F1856" s="3">
        <v>42822</v>
      </c>
      <c r="G1856" s="3">
        <v>42832</v>
      </c>
      <c r="H1856">
        <v>0</v>
      </c>
    </row>
    <row r="1857" spans="1:8">
      <c r="A1857" s="4" t="s">
        <v>2064</v>
      </c>
      <c r="B1857" s="4" t="s">
        <v>279</v>
      </c>
      <c r="C1857" s="4" t="s">
        <v>9011</v>
      </c>
      <c r="D1857" s="4" t="s">
        <v>63</v>
      </c>
      <c r="E1857" s="4" t="s">
        <v>197</v>
      </c>
      <c r="F1857" s="3">
        <v>42822</v>
      </c>
      <c r="G1857" s="3">
        <v>42883</v>
      </c>
      <c r="H1857">
        <v>0</v>
      </c>
    </row>
    <row r="1858" spans="1:8">
      <c r="A1858" s="4" t="s">
        <v>2065</v>
      </c>
      <c r="B1858" s="4" t="s">
        <v>174</v>
      </c>
      <c r="C1858" s="4" t="s">
        <v>9011</v>
      </c>
      <c r="D1858" s="4" t="s">
        <v>51</v>
      </c>
      <c r="E1858" s="4" t="s">
        <v>197</v>
      </c>
      <c r="F1858" s="3">
        <v>42822</v>
      </c>
      <c r="G1858" s="3">
        <v>42831</v>
      </c>
      <c r="H1858">
        <v>0</v>
      </c>
    </row>
    <row r="1859" spans="1:8">
      <c r="A1859" s="4" t="s">
        <v>2066</v>
      </c>
      <c r="B1859" s="4" t="s">
        <v>174</v>
      </c>
      <c r="C1859" s="4" t="s">
        <v>192</v>
      </c>
      <c r="D1859" s="4" t="s">
        <v>47</v>
      </c>
      <c r="E1859" s="4" t="s">
        <v>197</v>
      </c>
      <c r="F1859" s="3">
        <v>42822</v>
      </c>
      <c r="G1859" s="3">
        <v>42828</v>
      </c>
      <c r="H1859">
        <v>0</v>
      </c>
    </row>
    <row r="1860" spans="1:8">
      <c r="A1860" s="4" t="s">
        <v>2067</v>
      </c>
      <c r="B1860" s="4" t="s">
        <v>174</v>
      </c>
      <c r="C1860" s="4" t="s">
        <v>192</v>
      </c>
      <c r="D1860" s="4" t="s">
        <v>92</v>
      </c>
      <c r="E1860" s="4" t="s">
        <v>172</v>
      </c>
      <c r="F1860" s="3">
        <v>42822</v>
      </c>
      <c r="G1860" s="3">
        <v>42834</v>
      </c>
      <c r="H1860">
        <v>3665</v>
      </c>
    </row>
    <row r="1861" spans="1:8">
      <c r="A1861" s="4" t="s">
        <v>2068</v>
      </c>
      <c r="B1861" s="4" t="s">
        <v>263</v>
      </c>
      <c r="C1861" s="4" t="s">
        <v>9011</v>
      </c>
      <c r="D1861" s="4" t="s">
        <v>50</v>
      </c>
      <c r="E1861" s="4" t="s">
        <v>172</v>
      </c>
      <c r="F1861" s="3">
        <v>42822</v>
      </c>
      <c r="G1861" s="3">
        <v>42889</v>
      </c>
      <c r="H1861">
        <v>4329</v>
      </c>
    </row>
    <row r="1862" spans="1:8">
      <c r="A1862" s="4" t="s">
        <v>2069</v>
      </c>
      <c r="B1862" s="4" t="s">
        <v>196</v>
      </c>
      <c r="C1862" s="4" t="s">
        <v>177</v>
      </c>
      <c r="D1862" s="4" t="s">
        <v>57</v>
      </c>
      <c r="E1862" s="4" t="s">
        <v>197</v>
      </c>
      <c r="F1862" s="3">
        <v>42822</v>
      </c>
      <c r="G1862" s="3">
        <v>42828</v>
      </c>
      <c r="H1862">
        <v>0</v>
      </c>
    </row>
    <row r="1863" spans="1:8">
      <c r="A1863" s="4" t="s">
        <v>2070</v>
      </c>
      <c r="B1863" s="4" t="s">
        <v>203</v>
      </c>
      <c r="C1863" s="4" t="s">
        <v>177</v>
      </c>
      <c r="D1863" s="4" t="s">
        <v>71</v>
      </c>
      <c r="E1863" s="4" t="s">
        <v>172</v>
      </c>
      <c r="F1863" s="3">
        <v>42822</v>
      </c>
      <c r="G1863" s="3">
        <v>42833</v>
      </c>
      <c r="H1863">
        <v>58</v>
      </c>
    </row>
    <row r="1864" spans="1:8">
      <c r="A1864" s="4" t="s">
        <v>2071</v>
      </c>
      <c r="B1864" s="4" t="s">
        <v>191</v>
      </c>
      <c r="C1864" s="4" t="s">
        <v>199</v>
      </c>
      <c r="D1864" s="4" t="s">
        <v>124</v>
      </c>
      <c r="E1864" s="4" t="s">
        <v>172</v>
      </c>
      <c r="F1864" s="3">
        <v>42822</v>
      </c>
      <c r="G1864" s="3">
        <v>42912</v>
      </c>
      <c r="H1864">
        <v>7356</v>
      </c>
    </row>
    <row r="1865" spans="1:8">
      <c r="A1865" s="4" t="s">
        <v>2072</v>
      </c>
      <c r="B1865" s="4" t="s">
        <v>191</v>
      </c>
      <c r="C1865" s="4" t="s">
        <v>9011</v>
      </c>
      <c r="D1865" s="4" t="s">
        <v>53</v>
      </c>
      <c r="E1865" s="4" t="s">
        <v>172</v>
      </c>
      <c r="F1865" s="3">
        <v>42822</v>
      </c>
      <c r="G1865" s="3">
        <v>42911</v>
      </c>
      <c r="H1865">
        <v>4066</v>
      </c>
    </row>
    <row r="1866" spans="1:8">
      <c r="A1866" s="4" t="s">
        <v>2073</v>
      </c>
      <c r="B1866" s="4" t="s">
        <v>256</v>
      </c>
      <c r="C1866" s="4" t="s">
        <v>177</v>
      </c>
      <c r="D1866" s="4" t="s">
        <v>42</v>
      </c>
      <c r="E1866" s="4" t="s">
        <v>172</v>
      </c>
      <c r="F1866" s="3">
        <v>42822</v>
      </c>
      <c r="G1866" s="3">
        <v>42892</v>
      </c>
      <c r="H1866">
        <v>55</v>
      </c>
    </row>
    <row r="1867" spans="1:8">
      <c r="A1867" s="4" t="s">
        <v>2074</v>
      </c>
      <c r="B1867" s="4" t="s">
        <v>187</v>
      </c>
      <c r="C1867" s="4" t="s">
        <v>192</v>
      </c>
      <c r="D1867" s="4" t="s">
        <v>129</v>
      </c>
      <c r="E1867" s="4" t="s">
        <v>172</v>
      </c>
      <c r="F1867" s="3">
        <v>42822</v>
      </c>
      <c r="G1867" s="3">
        <v>42913</v>
      </c>
      <c r="H1867">
        <v>3738</v>
      </c>
    </row>
    <row r="1868" spans="1:8">
      <c r="A1868" s="4" t="s">
        <v>2075</v>
      </c>
      <c r="B1868" s="4" t="s">
        <v>201</v>
      </c>
      <c r="C1868" s="4" t="s">
        <v>177</v>
      </c>
      <c r="D1868" s="4" t="s">
        <v>106</v>
      </c>
      <c r="E1868" s="4" t="s">
        <v>193</v>
      </c>
      <c r="F1868" s="3">
        <v>42822</v>
      </c>
      <c r="G1868" s="3"/>
    </row>
    <row r="1869" spans="1:8">
      <c r="A1869" s="4" t="s">
        <v>2076</v>
      </c>
      <c r="B1869" s="4" t="s">
        <v>201</v>
      </c>
      <c r="C1869" s="4" t="s">
        <v>179</v>
      </c>
      <c r="D1869" s="4" t="s">
        <v>76</v>
      </c>
      <c r="E1869" s="4" t="s">
        <v>197</v>
      </c>
      <c r="F1869" s="3">
        <v>42822</v>
      </c>
      <c r="G1869" s="3">
        <v>42829</v>
      </c>
      <c r="H1869">
        <v>0</v>
      </c>
    </row>
    <row r="1870" spans="1:8">
      <c r="A1870" s="4" t="s">
        <v>2077</v>
      </c>
      <c r="B1870" s="4" t="s">
        <v>201</v>
      </c>
      <c r="C1870" s="4" t="s">
        <v>192</v>
      </c>
      <c r="D1870" s="4" t="s">
        <v>86</v>
      </c>
      <c r="E1870" s="4" t="s">
        <v>197</v>
      </c>
      <c r="F1870" s="3">
        <v>42822</v>
      </c>
      <c r="G1870" s="3">
        <v>42881</v>
      </c>
      <c r="H1870">
        <v>0</v>
      </c>
    </row>
    <row r="1871" spans="1:8">
      <c r="A1871" s="4" t="s">
        <v>2078</v>
      </c>
      <c r="B1871" s="4" t="s">
        <v>201</v>
      </c>
      <c r="C1871" s="4" t="s">
        <v>171</v>
      </c>
      <c r="D1871" s="4" t="s">
        <v>124</v>
      </c>
      <c r="E1871" s="4" t="s">
        <v>172</v>
      </c>
      <c r="F1871" s="3">
        <v>42822</v>
      </c>
      <c r="G1871" s="3">
        <v>42870</v>
      </c>
      <c r="H1871">
        <v>888</v>
      </c>
    </row>
    <row r="1872" spans="1:8">
      <c r="A1872" s="4" t="s">
        <v>2079</v>
      </c>
      <c r="B1872" s="4" t="s">
        <v>170</v>
      </c>
      <c r="C1872" s="4" t="s">
        <v>199</v>
      </c>
      <c r="D1872" s="4" t="s">
        <v>29</v>
      </c>
      <c r="E1872" s="4" t="s">
        <v>172</v>
      </c>
      <c r="F1872" s="3">
        <v>42822</v>
      </c>
      <c r="G1872" s="3">
        <v>42832</v>
      </c>
      <c r="H1872">
        <v>5447</v>
      </c>
    </row>
    <row r="1873" spans="1:8">
      <c r="A1873" s="4" t="s">
        <v>2080</v>
      </c>
      <c r="B1873" s="4" t="s">
        <v>189</v>
      </c>
      <c r="C1873" s="4" t="s">
        <v>199</v>
      </c>
      <c r="D1873" s="4" t="s">
        <v>68</v>
      </c>
      <c r="E1873" s="4" t="s">
        <v>172</v>
      </c>
      <c r="F1873" s="3">
        <v>42822</v>
      </c>
      <c r="G1873" s="3">
        <v>42830</v>
      </c>
      <c r="H1873">
        <v>5972</v>
      </c>
    </row>
    <row r="1874" spans="1:8">
      <c r="A1874" s="4" t="s">
        <v>2081</v>
      </c>
      <c r="B1874" s="4" t="s">
        <v>205</v>
      </c>
      <c r="C1874" s="4" t="s">
        <v>9011</v>
      </c>
      <c r="D1874" s="4" t="s">
        <v>38</v>
      </c>
      <c r="E1874" s="4" t="s">
        <v>172</v>
      </c>
      <c r="F1874" s="3">
        <v>42822</v>
      </c>
      <c r="G1874" s="3">
        <v>42827</v>
      </c>
      <c r="H1874">
        <v>4855</v>
      </c>
    </row>
    <row r="1875" spans="1:8">
      <c r="A1875" s="4" t="s">
        <v>2082</v>
      </c>
      <c r="B1875" s="4" t="s">
        <v>226</v>
      </c>
      <c r="C1875" s="4" t="s">
        <v>192</v>
      </c>
      <c r="D1875" s="4" t="s">
        <v>123</v>
      </c>
      <c r="E1875" s="4" t="s">
        <v>172</v>
      </c>
      <c r="F1875" s="3">
        <v>42822</v>
      </c>
      <c r="G1875" s="3">
        <v>42884</v>
      </c>
      <c r="H1875">
        <v>3395</v>
      </c>
    </row>
    <row r="1876" spans="1:8">
      <c r="A1876" s="4" t="s">
        <v>2083</v>
      </c>
      <c r="B1876" s="4" t="s">
        <v>185</v>
      </c>
      <c r="C1876" s="4" t="s">
        <v>177</v>
      </c>
      <c r="D1876" s="4" t="s">
        <v>24</v>
      </c>
      <c r="E1876" s="4" t="s">
        <v>193</v>
      </c>
      <c r="F1876" s="3">
        <v>42822</v>
      </c>
      <c r="G1876" s="3"/>
    </row>
    <row r="1877" spans="1:8">
      <c r="A1877" s="4" t="s">
        <v>2084</v>
      </c>
      <c r="B1877" s="4" t="s">
        <v>185</v>
      </c>
      <c r="C1877" s="4" t="s">
        <v>177</v>
      </c>
      <c r="D1877" s="4" t="s">
        <v>24</v>
      </c>
      <c r="E1877" s="4" t="s">
        <v>193</v>
      </c>
      <c r="F1877" s="3">
        <v>42822</v>
      </c>
      <c r="G1877" s="3"/>
    </row>
    <row r="1878" spans="1:8">
      <c r="A1878" s="4" t="s">
        <v>2085</v>
      </c>
      <c r="B1878" s="4" t="s">
        <v>185</v>
      </c>
      <c r="C1878" s="4" t="s">
        <v>177</v>
      </c>
      <c r="D1878" s="4" t="s">
        <v>24</v>
      </c>
      <c r="E1878" s="4" t="s">
        <v>193</v>
      </c>
      <c r="F1878" s="3">
        <v>42822</v>
      </c>
      <c r="G1878" s="3"/>
    </row>
    <row r="1879" spans="1:8">
      <c r="A1879" s="4" t="s">
        <v>2086</v>
      </c>
      <c r="B1879" s="4" t="s">
        <v>216</v>
      </c>
      <c r="C1879" s="4" t="s">
        <v>177</v>
      </c>
      <c r="D1879" s="4" t="s">
        <v>31</v>
      </c>
      <c r="E1879" s="4" t="s">
        <v>197</v>
      </c>
      <c r="F1879" s="3">
        <v>42822</v>
      </c>
      <c r="G1879" s="3">
        <v>42832</v>
      </c>
      <c r="H1879">
        <v>0</v>
      </c>
    </row>
    <row r="1880" spans="1:8">
      <c r="A1880" s="4" t="s">
        <v>2087</v>
      </c>
      <c r="B1880" s="4" t="s">
        <v>181</v>
      </c>
      <c r="C1880" s="4" t="s">
        <v>171</v>
      </c>
      <c r="D1880" s="4" t="s">
        <v>71</v>
      </c>
      <c r="E1880" s="4" t="s">
        <v>172</v>
      </c>
      <c r="F1880" s="3">
        <v>42822</v>
      </c>
      <c r="G1880" s="3">
        <v>42824</v>
      </c>
      <c r="H1880">
        <v>1084</v>
      </c>
    </row>
    <row r="1881" spans="1:8">
      <c r="A1881" s="4" t="s">
        <v>2088</v>
      </c>
      <c r="B1881" s="4" t="s">
        <v>304</v>
      </c>
      <c r="C1881" s="4" t="s">
        <v>192</v>
      </c>
      <c r="D1881" s="4" t="s">
        <v>47</v>
      </c>
      <c r="E1881" s="4" t="s">
        <v>172</v>
      </c>
      <c r="F1881" s="3">
        <v>42823</v>
      </c>
      <c r="G1881" s="3">
        <v>42889</v>
      </c>
      <c r="H1881">
        <v>3670</v>
      </c>
    </row>
    <row r="1882" spans="1:8">
      <c r="A1882" s="4" t="s">
        <v>2089</v>
      </c>
      <c r="B1882" s="4" t="s">
        <v>210</v>
      </c>
      <c r="C1882" s="4" t="s">
        <v>171</v>
      </c>
      <c r="D1882" s="4" t="s">
        <v>78</v>
      </c>
      <c r="E1882" s="4" t="s">
        <v>197</v>
      </c>
      <c r="F1882" s="3">
        <v>42823</v>
      </c>
      <c r="G1882" s="3">
        <v>42827</v>
      </c>
      <c r="H1882">
        <v>0</v>
      </c>
    </row>
    <row r="1883" spans="1:8">
      <c r="A1883" s="4" t="s">
        <v>2090</v>
      </c>
      <c r="B1883" s="4" t="s">
        <v>210</v>
      </c>
      <c r="C1883" s="4" t="s">
        <v>199</v>
      </c>
      <c r="D1883" s="4" t="s">
        <v>65</v>
      </c>
      <c r="E1883" s="4" t="s">
        <v>172</v>
      </c>
      <c r="F1883" s="3">
        <v>42823</v>
      </c>
      <c r="G1883" s="3">
        <v>42888</v>
      </c>
      <c r="H1883">
        <v>5304</v>
      </c>
    </row>
    <row r="1884" spans="1:8">
      <c r="A1884" s="4" t="s">
        <v>2091</v>
      </c>
      <c r="B1884" s="4" t="s">
        <v>174</v>
      </c>
      <c r="C1884" s="4" t="s">
        <v>199</v>
      </c>
      <c r="D1884" s="4" t="s">
        <v>119</v>
      </c>
      <c r="E1884" s="4" t="s">
        <v>197</v>
      </c>
      <c r="F1884" s="3">
        <v>42823</v>
      </c>
      <c r="G1884" s="3">
        <v>42831</v>
      </c>
      <c r="H1884">
        <v>0</v>
      </c>
    </row>
    <row r="1885" spans="1:8">
      <c r="A1885" s="4" t="s">
        <v>2092</v>
      </c>
      <c r="B1885" s="4" t="s">
        <v>174</v>
      </c>
      <c r="C1885" s="4" t="s">
        <v>9011</v>
      </c>
      <c r="D1885" s="4" t="s">
        <v>43</v>
      </c>
      <c r="E1885" s="4" t="s">
        <v>172</v>
      </c>
      <c r="F1885" s="3">
        <v>42823</v>
      </c>
      <c r="G1885" s="3">
        <v>42902</v>
      </c>
      <c r="H1885">
        <v>3844</v>
      </c>
    </row>
    <row r="1886" spans="1:8">
      <c r="A1886" s="4" t="s">
        <v>2093</v>
      </c>
      <c r="B1886" s="4" t="s">
        <v>263</v>
      </c>
      <c r="C1886" s="4" t="s">
        <v>179</v>
      </c>
      <c r="D1886" s="4" t="s">
        <v>21</v>
      </c>
      <c r="E1886" s="4" t="s">
        <v>172</v>
      </c>
      <c r="F1886" s="3">
        <v>42823</v>
      </c>
      <c r="G1886" s="3">
        <v>42866</v>
      </c>
      <c r="H1886">
        <v>549</v>
      </c>
    </row>
    <row r="1887" spans="1:8">
      <c r="A1887" s="4" t="s">
        <v>2094</v>
      </c>
      <c r="B1887" s="4" t="s">
        <v>196</v>
      </c>
      <c r="C1887" s="4" t="s">
        <v>9011</v>
      </c>
      <c r="D1887" s="4" t="s">
        <v>42</v>
      </c>
      <c r="E1887" s="4" t="s">
        <v>197</v>
      </c>
      <c r="F1887" s="3">
        <v>42823</v>
      </c>
      <c r="G1887" s="3">
        <v>42875</v>
      </c>
      <c r="H1887">
        <v>0</v>
      </c>
    </row>
    <row r="1888" spans="1:8">
      <c r="A1888" s="4" t="s">
        <v>2095</v>
      </c>
      <c r="B1888" s="4" t="s">
        <v>196</v>
      </c>
      <c r="C1888" s="4" t="s">
        <v>192</v>
      </c>
      <c r="D1888" s="4" t="s">
        <v>109</v>
      </c>
      <c r="E1888" s="4" t="s">
        <v>197</v>
      </c>
      <c r="F1888" s="3">
        <v>42823</v>
      </c>
      <c r="G1888" s="3">
        <v>42830</v>
      </c>
      <c r="H1888">
        <v>0</v>
      </c>
    </row>
    <row r="1889" spans="1:8">
      <c r="A1889" s="4" t="s">
        <v>2096</v>
      </c>
      <c r="B1889" s="4" t="s">
        <v>343</v>
      </c>
      <c r="C1889" s="4" t="s">
        <v>179</v>
      </c>
      <c r="D1889" s="4" t="s">
        <v>76</v>
      </c>
      <c r="E1889" s="4" t="s">
        <v>172</v>
      </c>
      <c r="F1889" s="3">
        <v>42823</v>
      </c>
      <c r="G1889" s="3">
        <v>42830</v>
      </c>
      <c r="H1889">
        <v>553</v>
      </c>
    </row>
    <row r="1890" spans="1:8">
      <c r="A1890" s="4" t="s">
        <v>2097</v>
      </c>
      <c r="B1890" s="4" t="s">
        <v>219</v>
      </c>
      <c r="C1890" s="4" t="s">
        <v>179</v>
      </c>
      <c r="D1890" s="4" t="s">
        <v>24</v>
      </c>
      <c r="E1890" s="4" t="s">
        <v>193</v>
      </c>
      <c r="F1890" s="3">
        <v>42823</v>
      </c>
      <c r="G1890" s="3"/>
    </row>
    <row r="1891" spans="1:8">
      <c r="A1891" s="4" t="s">
        <v>2098</v>
      </c>
      <c r="B1891" s="4" t="s">
        <v>219</v>
      </c>
      <c r="C1891" s="4" t="s">
        <v>171</v>
      </c>
      <c r="D1891" s="4" t="s">
        <v>97</v>
      </c>
      <c r="E1891" s="4" t="s">
        <v>197</v>
      </c>
      <c r="F1891" s="3">
        <v>42823</v>
      </c>
      <c r="G1891" s="3">
        <v>42860</v>
      </c>
      <c r="H1891">
        <v>0</v>
      </c>
    </row>
    <row r="1892" spans="1:8">
      <c r="A1892" s="4" t="s">
        <v>2099</v>
      </c>
      <c r="B1892" s="4" t="s">
        <v>219</v>
      </c>
      <c r="C1892" s="4" t="s">
        <v>192</v>
      </c>
      <c r="D1892" s="4" t="s">
        <v>54</v>
      </c>
      <c r="E1892" s="4" t="s">
        <v>172</v>
      </c>
      <c r="F1892" s="3">
        <v>42823</v>
      </c>
      <c r="G1892" s="3">
        <v>42832</v>
      </c>
      <c r="H1892">
        <v>3523</v>
      </c>
    </row>
    <row r="1893" spans="1:8">
      <c r="A1893" s="4" t="s">
        <v>2100</v>
      </c>
      <c r="B1893" s="4" t="s">
        <v>230</v>
      </c>
      <c r="C1893" s="4" t="s">
        <v>9011</v>
      </c>
      <c r="D1893" s="4" t="s">
        <v>61</v>
      </c>
      <c r="E1893" s="4" t="s">
        <v>193</v>
      </c>
      <c r="F1893" s="3">
        <v>42823</v>
      </c>
      <c r="G1893" s="3"/>
    </row>
    <row r="1894" spans="1:8">
      <c r="A1894" s="4" t="s">
        <v>2101</v>
      </c>
      <c r="B1894" s="4" t="s">
        <v>230</v>
      </c>
      <c r="C1894" s="4" t="s">
        <v>179</v>
      </c>
      <c r="D1894" s="4" t="s">
        <v>84</v>
      </c>
      <c r="E1894" s="4" t="s">
        <v>197</v>
      </c>
      <c r="F1894" s="3">
        <v>42823</v>
      </c>
      <c r="G1894" s="3">
        <v>42875</v>
      </c>
      <c r="H1894">
        <v>0</v>
      </c>
    </row>
    <row r="1895" spans="1:8">
      <c r="A1895" s="4" t="s">
        <v>2102</v>
      </c>
      <c r="B1895" s="4" t="s">
        <v>230</v>
      </c>
      <c r="C1895" s="4" t="s">
        <v>179</v>
      </c>
      <c r="D1895" s="4" t="s">
        <v>76</v>
      </c>
      <c r="E1895" s="4" t="s">
        <v>172</v>
      </c>
      <c r="F1895" s="3">
        <v>42823</v>
      </c>
      <c r="G1895" s="3">
        <v>42914</v>
      </c>
      <c r="H1895">
        <v>424</v>
      </c>
    </row>
    <row r="1896" spans="1:8">
      <c r="A1896" s="4" t="s">
        <v>2103</v>
      </c>
      <c r="B1896" s="4" t="s">
        <v>244</v>
      </c>
      <c r="C1896" s="4" t="s">
        <v>179</v>
      </c>
      <c r="D1896" s="4" t="s">
        <v>85</v>
      </c>
      <c r="E1896" s="4" t="s">
        <v>172</v>
      </c>
      <c r="F1896" s="3">
        <v>42823</v>
      </c>
      <c r="G1896" s="3">
        <v>42888</v>
      </c>
      <c r="H1896">
        <v>490</v>
      </c>
    </row>
    <row r="1897" spans="1:8">
      <c r="A1897" s="4" t="s">
        <v>2104</v>
      </c>
      <c r="B1897" s="4" t="s">
        <v>201</v>
      </c>
      <c r="C1897" s="4" t="s">
        <v>9011</v>
      </c>
      <c r="D1897" s="4" t="s">
        <v>84</v>
      </c>
      <c r="E1897" s="4" t="s">
        <v>197</v>
      </c>
      <c r="F1897" s="3">
        <v>42823</v>
      </c>
      <c r="G1897" s="3">
        <v>42829</v>
      </c>
      <c r="H1897">
        <v>0</v>
      </c>
    </row>
    <row r="1898" spans="1:8">
      <c r="A1898" s="4" t="s">
        <v>2105</v>
      </c>
      <c r="B1898" s="4" t="s">
        <v>201</v>
      </c>
      <c r="C1898" s="4" t="s">
        <v>177</v>
      </c>
      <c r="D1898" s="4" t="s">
        <v>72</v>
      </c>
      <c r="E1898" s="4" t="s">
        <v>172</v>
      </c>
      <c r="F1898" s="3">
        <v>42823</v>
      </c>
      <c r="G1898" s="3">
        <v>42832</v>
      </c>
      <c r="H1898">
        <v>48</v>
      </c>
    </row>
    <row r="1899" spans="1:8">
      <c r="A1899" s="4" t="s">
        <v>2106</v>
      </c>
      <c r="B1899" s="4" t="s">
        <v>170</v>
      </c>
      <c r="C1899" s="4" t="s">
        <v>192</v>
      </c>
      <c r="D1899" s="4" t="s">
        <v>76</v>
      </c>
      <c r="E1899" s="4" t="s">
        <v>172</v>
      </c>
      <c r="F1899" s="3">
        <v>42823</v>
      </c>
      <c r="G1899" s="3">
        <v>42881</v>
      </c>
      <c r="H1899">
        <v>3982</v>
      </c>
    </row>
    <row r="1900" spans="1:8">
      <c r="A1900" s="4" t="s">
        <v>2107</v>
      </c>
      <c r="B1900" s="4" t="s">
        <v>205</v>
      </c>
      <c r="C1900" s="4" t="s">
        <v>192</v>
      </c>
      <c r="D1900" s="4" t="s">
        <v>59</v>
      </c>
      <c r="E1900" s="4" t="s">
        <v>197</v>
      </c>
      <c r="F1900" s="3">
        <v>42823</v>
      </c>
      <c r="G1900" s="3">
        <v>42897</v>
      </c>
      <c r="H1900">
        <v>0</v>
      </c>
    </row>
    <row r="1901" spans="1:8">
      <c r="A1901" s="4" t="s">
        <v>2108</v>
      </c>
      <c r="B1901" s="4" t="s">
        <v>185</v>
      </c>
      <c r="C1901" s="4" t="s">
        <v>199</v>
      </c>
      <c r="D1901" s="4" t="s">
        <v>56</v>
      </c>
      <c r="E1901" s="4" t="s">
        <v>197</v>
      </c>
      <c r="F1901" s="3">
        <v>42823</v>
      </c>
      <c r="G1901" s="3">
        <v>42831</v>
      </c>
      <c r="H1901">
        <v>0</v>
      </c>
    </row>
    <row r="1902" spans="1:8">
      <c r="A1902" s="4" t="s">
        <v>2109</v>
      </c>
      <c r="B1902" s="4" t="s">
        <v>185</v>
      </c>
      <c r="C1902" s="4" t="s">
        <v>171</v>
      </c>
      <c r="D1902" s="4" t="s">
        <v>71</v>
      </c>
      <c r="E1902" s="4" t="s">
        <v>172</v>
      </c>
      <c r="F1902" s="3">
        <v>42823</v>
      </c>
      <c r="G1902" s="3">
        <v>42834</v>
      </c>
      <c r="H1902">
        <v>1176</v>
      </c>
    </row>
    <row r="1903" spans="1:8">
      <c r="A1903" s="4" t="s">
        <v>2110</v>
      </c>
      <c r="B1903" s="4" t="s">
        <v>235</v>
      </c>
      <c r="C1903" s="4" t="s">
        <v>179</v>
      </c>
      <c r="D1903" s="4" t="s">
        <v>25</v>
      </c>
      <c r="E1903" s="4" t="s">
        <v>197</v>
      </c>
      <c r="F1903" s="3">
        <v>42823</v>
      </c>
      <c r="G1903" s="3">
        <v>42835</v>
      </c>
      <c r="H1903">
        <v>0</v>
      </c>
    </row>
    <row r="1904" spans="1:8">
      <c r="A1904" s="4" t="s">
        <v>2111</v>
      </c>
      <c r="B1904" s="4" t="s">
        <v>235</v>
      </c>
      <c r="C1904" s="4" t="s">
        <v>179</v>
      </c>
      <c r="D1904" s="4" t="s">
        <v>83</v>
      </c>
      <c r="E1904" s="4" t="s">
        <v>172</v>
      </c>
      <c r="F1904" s="3">
        <v>42823</v>
      </c>
      <c r="G1904" s="3">
        <v>42829</v>
      </c>
      <c r="H1904">
        <v>589</v>
      </c>
    </row>
    <row r="1905" spans="1:8">
      <c r="A1905" s="4" t="s">
        <v>2112</v>
      </c>
      <c r="B1905" s="4" t="s">
        <v>181</v>
      </c>
      <c r="C1905" s="4" t="s">
        <v>199</v>
      </c>
      <c r="D1905" s="4" t="s">
        <v>108</v>
      </c>
      <c r="E1905" s="4" t="s">
        <v>197</v>
      </c>
      <c r="F1905" s="3">
        <v>42823</v>
      </c>
      <c r="G1905" s="3">
        <v>42871</v>
      </c>
      <c r="H1905">
        <v>0</v>
      </c>
    </row>
    <row r="1906" spans="1:8">
      <c r="A1906" s="4" t="s">
        <v>2113</v>
      </c>
      <c r="B1906" s="4" t="s">
        <v>261</v>
      </c>
      <c r="C1906" s="4" t="s">
        <v>179</v>
      </c>
      <c r="D1906" s="4" t="s">
        <v>121</v>
      </c>
      <c r="E1906" s="4" t="s">
        <v>197</v>
      </c>
      <c r="F1906" s="3">
        <v>42824</v>
      </c>
      <c r="G1906" s="3">
        <v>42826</v>
      </c>
      <c r="H1906">
        <v>0</v>
      </c>
    </row>
    <row r="1907" spans="1:8">
      <c r="A1907" s="4" t="s">
        <v>2114</v>
      </c>
      <c r="B1907" s="4" t="s">
        <v>261</v>
      </c>
      <c r="C1907" s="4" t="s">
        <v>199</v>
      </c>
      <c r="D1907" s="4" t="s">
        <v>123</v>
      </c>
      <c r="E1907" s="4" t="s">
        <v>197</v>
      </c>
      <c r="F1907" s="3">
        <v>42824</v>
      </c>
      <c r="G1907" s="3">
        <v>42832</v>
      </c>
      <c r="H1907">
        <v>0</v>
      </c>
    </row>
    <row r="1908" spans="1:8">
      <c r="A1908" s="4" t="s">
        <v>2115</v>
      </c>
      <c r="B1908" s="4" t="s">
        <v>246</v>
      </c>
      <c r="C1908" s="4" t="s">
        <v>9011</v>
      </c>
      <c r="D1908" s="4" t="s">
        <v>117</v>
      </c>
      <c r="E1908" s="4" t="s">
        <v>172</v>
      </c>
      <c r="F1908" s="3">
        <v>42824</v>
      </c>
      <c r="G1908" s="3">
        <v>42831</v>
      </c>
      <c r="H1908">
        <v>4276</v>
      </c>
    </row>
    <row r="1909" spans="1:8">
      <c r="A1909" s="4" t="s">
        <v>2116</v>
      </c>
      <c r="B1909" s="4" t="s">
        <v>246</v>
      </c>
      <c r="C1909" s="4" t="s">
        <v>192</v>
      </c>
      <c r="D1909" s="4" t="s">
        <v>107</v>
      </c>
      <c r="E1909" s="4" t="s">
        <v>172</v>
      </c>
      <c r="F1909" s="3">
        <v>42824</v>
      </c>
      <c r="G1909" s="3">
        <v>42832</v>
      </c>
      <c r="H1909">
        <v>3390</v>
      </c>
    </row>
    <row r="1910" spans="1:8">
      <c r="A1910" s="4" t="s">
        <v>2117</v>
      </c>
      <c r="B1910" s="4" t="s">
        <v>304</v>
      </c>
      <c r="C1910" s="4" t="s">
        <v>179</v>
      </c>
      <c r="D1910" s="4" t="s">
        <v>29</v>
      </c>
      <c r="E1910" s="4" t="s">
        <v>197</v>
      </c>
      <c r="F1910" s="3">
        <v>42824</v>
      </c>
      <c r="G1910" s="3">
        <v>42836</v>
      </c>
      <c r="H1910">
        <v>0</v>
      </c>
    </row>
    <row r="1911" spans="1:8">
      <c r="A1911" s="4" t="s">
        <v>2118</v>
      </c>
      <c r="B1911" s="4" t="s">
        <v>304</v>
      </c>
      <c r="C1911" s="4" t="s">
        <v>177</v>
      </c>
      <c r="D1911" s="4" t="s">
        <v>45</v>
      </c>
      <c r="E1911" s="4" t="s">
        <v>197</v>
      </c>
      <c r="F1911" s="3">
        <v>42824</v>
      </c>
      <c r="G1911" s="3">
        <v>42834</v>
      </c>
      <c r="H1911">
        <v>0</v>
      </c>
    </row>
    <row r="1912" spans="1:8">
      <c r="A1912" s="4" t="s">
        <v>2119</v>
      </c>
      <c r="B1912" s="4" t="s">
        <v>304</v>
      </c>
      <c r="C1912" s="4" t="s">
        <v>179</v>
      </c>
      <c r="D1912" s="4" t="s">
        <v>51</v>
      </c>
      <c r="E1912" s="4" t="s">
        <v>172</v>
      </c>
      <c r="F1912" s="3">
        <v>42824</v>
      </c>
      <c r="G1912" s="3">
        <v>42874</v>
      </c>
      <c r="H1912">
        <v>541</v>
      </c>
    </row>
    <row r="1913" spans="1:8">
      <c r="A1913" s="4" t="s">
        <v>2120</v>
      </c>
      <c r="B1913" s="4" t="s">
        <v>279</v>
      </c>
      <c r="C1913" s="4" t="s">
        <v>199</v>
      </c>
      <c r="D1913" s="4" t="s">
        <v>63</v>
      </c>
      <c r="E1913" s="4" t="s">
        <v>172</v>
      </c>
      <c r="F1913" s="3">
        <v>42824</v>
      </c>
      <c r="G1913" s="3">
        <v>42912</v>
      </c>
      <c r="H1913">
        <v>5189</v>
      </c>
    </row>
    <row r="1914" spans="1:8">
      <c r="A1914" s="4" t="s">
        <v>2121</v>
      </c>
      <c r="B1914" s="4" t="s">
        <v>210</v>
      </c>
      <c r="C1914" s="4" t="s">
        <v>9011</v>
      </c>
      <c r="D1914" s="4" t="s">
        <v>63</v>
      </c>
      <c r="E1914" s="4" t="s">
        <v>197</v>
      </c>
      <c r="F1914" s="3">
        <v>42824</v>
      </c>
      <c r="G1914" s="3">
        <v>42832</v>
      </c>
      <c r="H1914">
        <v>0</v>
      </c>
    </row>
    <row r="1915" spans="1:8">
      <c r="A1915" s="4" t="s">
        <v>2122</v>
      </c>
      <c r="B1915" s="4" t="s">
        <v>210</v>
      </c>
      <c r="C1915" s="4" t="s">
        <v>199</v>
      </c>
      <c r="D1915" s="4" t="s">
        <v>123</v>
      </c>
      <c r="E1915" s="4" t="s">
        <v>172</v>
      </c>
      <c r="F1915" s="3">
        <v>42824</v>
      </c>
      <c r="G1915" s="3">
        <v>42909</v>
      </c>
      <c r="H1915">
        <v>6920</v>
      </c>
    </row>
    <row r="1916" spans="1:8">
      <c r="A1916" s="4" t="s">
        <v>2123</v>
      </c>
      <c r="B1916" s="4" t="s">
        <v>174</v>
      </c>
      <c r="C1916" s="4" t="s">
        <v>179</v>
      </c>
      <c r="D1916" s="4" t="s">
        <v>42</v>
      </c>
      <c r="E1916" s="4" t="s">
        <v>197</v>
      </c>
      <c r="F1916" s="3">
        <v>42824</v>
      </c>
      <c r="G1916" s="3">
        <v>42826</v>
      </c>
      <c r="H1916">
        <v>0</v>
      </c>
    </row>
    <row r="1917" spans="1:8">
      <c r="A1917" s="4" t="s">
        <v>2124</v>
      </c>
      <c r="B1917" s="4" t="s">
        <v>174</v>
      </c>
      <c r="C1917" s="4" t="s">
        <v>171</v>
      </c>
      <c r="D1917" s="4" t="s">
        <v>79</v>
      </c>
      <c r="E1917" s="4" t="s">
        <v>197</v>
      </c>
      <c r="F1917" s="3">
        <v>42824</v>
      </c>
      <c r="G1917" s="3">
        <v>42832</v>
      </c>
      <c r="H1917">
        <v>0</v>
      </c>
    </row>
    <row r="1918" spans="1:8">
      <c r="A1918" s="4" t="s">
        <v>2125</v>
      </c>
      <c r="B1918" s="4" t="s">
        <v>174</v>
      </c>
      <c r="C1918" s="4" t="s">
        <v>192</v>
      </c>
      <c r="D1918" s="4" t="s">
        <v>68</v>
      </c>
      <c r="E1918" s="4" t="s">
        <v>197</v>
      </c>
      <c r="F1918" s="3">
        <v>42824</v>
      </c>
      <c r="G1918" s="3">
        <v>42872</v>
      </c>
      <c r="H1918">
        <v>0</v>
      </c>
    </row>
    <row r="1919" spans="1:8">
      <c r="A1919" s="4" t="s">
        <v>2126</v>
      </c>
      <c r="B1919" s="4" t="s">
        <v>174</v>
      </c>
      <c r="C1919" s="4" t="s">
        <v>179</v>
      </c>
      <c r="D1919" s="4" t="s">
        <v>29</v>
      </c>
      <c r="E1919" s="4" t="s">
        <v>172</v>
      </c>
      <c r="F1919" s="3">
        <v>42824</v>
      </c>
      <c r="G1919" s="3">
        <v>42906</v>
      </c>
      <c r="H1919">
        <v>600</v>
      </c>
    </row>
    <row r="1920" spans="1:8">
      <c r="A1920" s="4" t="s">
        <v>2127</v>
      </c>
      <c r="B1920" s="4" t="s">
        <v>263</v>
      </c>
      <c r="C1920" s="4" t="s">
        <v>171</v>
      </c>
      <c r="D1920" s="4" t="s">
        <v>35</v>
      </c>
      <c r="E1920" s="4" t="s">
        <v>197</v>
      </c>
      <c r="F1920" s="3">
        <v>42824</v>
      </c>
      <c r="G1920" s="3">
        <v>42836</v>
      </c>
      <c r="H1920">
        <v>0</v>
      </c>
    </row>
    <row r="1921" spans="1:8">
      <c r="A1921" s="4" t="s">
        <v>2128</v>
      </c>
      <c r="B1921" s="4" t="s">
        <v>263</v>
      </c>
      <c r="C1921" s="4" t="s">
        <v>9011</v>
      </c>
      <c r="D1921" s="4" t="s">
        <v>84</v>
      </c>
      <c r="E1921" s="4" t="s">
        <v>197</v>
      </c>
      <c r="F1921" s="3">
        <v>42824</v>
      </c>
      <c r="G1921" s="3">
        <v>42826</v>
      </c>
      <c r="H1921">
        <v>0</v>
      </c>
    </row>
    <row r="1922" spans="1:8">
      <c r="A1922" s="4" t="s">
        <v>2129</v>
      </c>
      <c r="B1922" s="4" t="s">
        <v>263</v>
      </c>
      <c r="C1922" s="4" t="s">
        <v>179</v>
      </c>
      <c r="D1922" s="4" t="s">
        <v>123</v>
      </c>
      <c r="E1922" s="4" t="s">
        <v>172</v>
      </c>
      <c r="F1922" s="3">
        <v>42824</v>
      </c>
      <c r="G1922" s="3">
        <v>42831</v>
      </c>
      <c r="H1922">
        <v>564</v>
      </c>
    </row>
    <row r="1923" spans="1:8">
      <c r="A1923" s="4" t="s">
        <v>2130</v>
      </c>
      <c r="B1923" s="4" t="s">
        <v>212</v>
      </c>
      <c r="C1923" s="4" t="s">
        <v>265</v>
      </c>
      <c r="D1923" s="4" t="s">
        <v>71</v>
      </c>
      <c r="E1923" s="4" t="s">
        <v>197</v>
      </c>
      <c r="F1923" s="3">
        <v>42824</v>
      </c>
      <c r="G1923" s="3">
        <v>42829</v>
      </c>
      <c r="H1923">
        <v>0</v>
      </c>
    </row>
    <row r="1924" spans="1:8">
      <c r="A1924" s="4" t="s">
        <v>2131</v>
      </c>
      <c r="B1924" s="4" t="s">
        <v>237</v>
      </c>
      <c r="C1924" s="4" t="s">
        <v>171</v>
      </c>
      <c r="D1924" s="4" t="s">
        <v>126</v>
      </c>
      <c r="E1924" s="4" t="s">
        <v>172</v>
      </c>
      <c r="F1924" s="3">
        <v>42824</v>
      </c>
      <c r="G1924" s="3">
        <v>42886</v>
      </c>
      <c r="H1924">
        <v>1037</v>
      </c>
    </row>
    <row r="1925" spans="1:8">
      <c r="A1925" s="4" t="s">
        <v>2132</v>
      </c>
      <c r="B1925" s="4" t="s">
        <v>219</v>
      </c>
      <c r="C1925" s="4" t="s">
        <v>179</v>
      </c>
      <c r="D1925" s="4" t="s">
        <v>76</v>
      </c>
      <c r="E1925" s="4" t="s">
        <v>172</v>
      </c>
      <c r="F1925" s="3">
        <v>42824</v>
      </c>
      <c r="G1925" s="3">
        <v>42826</v>
      </c>
      <c r="H1925">
        <v>500</v>
      </c>
    </row>
    <row r="1926" spans="1:8">
      <c r="A1926" s="4" t="s">
        <v>2133</v>
      </c>
      <c r="B1926" s="4" t="s">
        <v>256</v>
      </c>
      <c r="C1926" s="4" t="s">
        <v>199</v>
      </c>
      <c r="D1926" s="4" t="s">
        <v>76</v>
      </c>
      <c r="E1926" s="4" t="s">
        <v>172</v>
      </c>
      <c r="F1926" s="3">
        <v>42824</v>
      </c>
      <c r="G1926" s="3">
        <v>42832</v>
      </c>
      <c r="H1926">
        <v>5728</v>
      </c>
    </row>
    <row r="1927" spans="1:8">
      <c r="A1927" s="4" t="s">
        <v>2134</v>
      </c>
      <c r="B1927" s="4" t="s">
        <v>187</v>
      </c>
      <c r="C1927" s="4" t="s">
        <v>192</v>
      </c>
      <c r="D1927" s="4" t="s">
        <v>82</v>
      </c>
      <c r="E1927" s="4" t="s">
        <v>197</v>
      </c>
      <c r="F1927" s="3">
        <v>42824</v>
      </c>
      <c r="G1927" s="3">
        <v>42834</v>
      </c>
      <c r="H1927">
        <v>0</v>
      </c>
    </row>
    <row r="1928" spans="1:8">
      <c r="A1928" s="4" t="s">
        <v>2135</v>
      </c>
      <c r="B1928" s="4" t="s">
        <v>244</v>
      </c>
      <c r="C1928" s="4" t="s">
        <v>9011</v>
      </c>
      <c r="D1928" s="4" t="s">
        <v>110</v>
      </c>
      <c r="E1928" s="4" t="s">
        <v>197</v>
      </c>
      <c r="F1928" s="3">
        <v>42824</v>
      </c>
      <c r="G1928" s="3">
        <v>42831</v>
      </c>
      <c r="H1928">
        <v>0</v>
      </c>
    </row>
    <row r="1929" spans="1:8">
      <c r="A1929" s="4" t="s">
        <v>2136</v>
      </c>
      <c r="B1929" s="4" t="s">
        <v>170</v>
      </c>
      <c r="C1929" s="4" t="s">
        <v>192</v>
      </c>
      <c r="D1929" s="4" t="s">
        <v>106</v>
      </c>
      <c r="E1929" s="4" t="s">
        <v>197</v>
      </c>
      <c r="F1929" s="3">
        <v>42824</v>
      </c>
      <c r="G1929" s="3">
        <v>42836</v>
      </c>
      <c r="H1929">
        <v>0</v>
      </c>
    </row>
    <row r="1930" spans="1:8">
      <c r="A1930" s="4" t="s">
        <v>2137</v>
      </c>
      <c r="B1930" s="4" t="s">
        <v>170</v>
      </c>
      <c r="C1930" s="4" t="s">
        <v>177</v>
      </c>
      <c r="D1930" s="4" t="s">
        <v>57</v>
      </c>
      <c r="E1930" s="4" t="s">
        <v>172</v>
      </c>
      <c r="F1930" s="3">
        <v>42824</v>
      </c>
      <c r="G1930" s="3">
        <v>42875</v>
      </c>
      <c r="H1930">
        <v>54</v>
      </c>
    </row>
    <row r="1931" spans="1:8">
      <c r="A1931" s="4" t="s">
        <v>2138</v>
      </c>
      <c r="B1931" s="4" t="s">
        <v>205</v>
      </c>
      <c r="C1931" s="4" t="s">
        <v>179</v>
      </c>
      <c r="D1931" s="4" t="s">
        <v>122</v>
      </c>
      <c r="E1931" s="4" t="s">
        <v>172</v>
      </c>
      <c r="F1931" s="3">
        <v>42824</v>
      </c>
      <c r="G1931" s="3">
        <v>42905</v>
      </c>
      <c r="H1931">
        <v>501</v>
      </c>
    </row>
    <row r="1932" spans="1:8">
      <c r="A1932" s="4" t="s">
        <v>2139</v>
      </c>
      <c r="B1932" s="4" t="s">
        <v>226</v>
      </c>
      <c r="C1932" s="4" t="s">
        <v>179</v>
      </c>
      <c r="D1932" s="4" t="s">
        <v>59</v>
      </c>
      <c r="E1932" s="4" t="s">
        <v>193</v>
      </c>
      <c r="F1932" s="3">
        <v>42824</v>
      </c>
      <c r="G1932" s="3"/>
    </row>
    <row r="1933" spans="1:8">
      <c r="A1933" s="4" t="s">
        <v>2140</v>
      </c>
      <c r="B1933" s="4" t="s">
        <v>226</v>
      </c>
      <c r="C1933" s="4" t="s">
        <v>199</v>
      </c>
      <c r="D1933" s="4" t="s">
        <v>120</v>
      </c>
      <c r="E1933" s="4" t="s">
        <v>172</v>
      </c>
      <c r="F1933" s="3">
        <v>42824</v>
      </c>
      <c r="G1933" s="3">
        <v>42833</v>
      </c>
      <c r="H1933">
        <v>6155</v>
      </c>
    </row>
    <row r="1934" spans="1:8">
      <c r="A1934" s="4" t="s">
        <v>2141</v>
      </c>
      <c r="B1934" s="4" t="s">
        <v>226</v>
      </c>
      <c r="C1934" s="4" t="s">
        <v>199</v>
      </c>
      <c r="D1934" s="4" t="s">
        <v>126</v>
      </c>
      <c r="E1934" s="4" t="s">
        <v>172</v>
      </c>
      <c r="F1934" s="3">
        <v>42824</v>
      </c>
      <c r="G1934" s="3">
        <v>42833</v>
      </c>
      <c r="H1934">
        <v>4668</v>
      </c>
    </row>
    <row r="1935" spans="1:8">
      <c r="A1935" s="4" t="s">
        <v>2142</v>
      </c>
      <c r="B1935" s="4" t="s">
        <v>208</v>
      </c>
      <c r="C1935" s="4" t="s">
        <v>199</v>
      </c>
      <c r="D1935" s="4" t="s">
        <v>131</v>
      </c>
      <c r="E1935" s="4" t="s">
        <v>172</v>
      </c>
      <c r="F1935" s="3">
        <v>42824</v>
      </c>
      <c r="G1935" s="3">
        <v>42895</v>
      </c>
      <c r="H1935">
        <v>5017</v>
      </c>
    </row>
    <row r="1936" spans="1:8">
      <c r="A1936" s="4" t="s">
        <v>2143</v>
      </c>
      <c r="B1936" s="4" t="s">
        <v>208</v>
      </c>
      <c r="C1936" s="4" t="s">
        <v>177</v>
      </c>
      <c r="D1936" s="4" t="s">
        <v>103</v>
      </c>
      <c r="E1936" s="4" t="s">
        <v>172</v>
      </c>
      <c r="F1936" s="3">
        <v>42824</v>
      </c>
      <c r="G1936" s="3">
        <v>42833</v>
      </c>
      <c r="H1936">
        <v>59</v>
      </c>
    </row>
    <row r="1937" spans="1:8">
      <c r="A1937" s="4" t="s">
        <v>2144</v>
      </c>
      <c r="B1937" s="4" t="s">
        <v>185</v>
      </c>
      <c r="C1937" s="4" t="s">
        <v>179</v>
      </c>
      <c r="D1937" s="4" t="s">
        <v>24</v>
      </c>
      <c r="E1937" s="4" t="s">
        <v>193</v>
      </c>
      <c r="F1937" s="3">
        <v>42824</v>
      </c>
      <c r="G1937" s="3"/>
    </row>
    <row r="1938" spans="1:8">
      <c r="A1938" s="4" t="s">
        <v>2145</v>
      </c>
      <c r="B1938" s="4" t="s">
        <v>185</v>
      </c>
      <c r="C1938" s="4" t="s">
        <v>9011</v>
      </c>
      <c r="D1938" s="4" t="s">
        <v>53</v>
      </c>
      <c r="E1938" s="4" t="s">
        <v>197</v>
      </c>
      <c r="F1938" s="3">
        <v>42824</v>
      </c>
      <c r="G1938" s="3">
        <v>42833</v>
      </c>
      <c r="H1938">
        <v>0</v>
      </c>
    </row>
    <row r="1939" spans="1:8">
      <c r="A1939" s="4" t="s">
        <v>2146</v>
      </c>
      <c r="B1939" s="4" t="s">
        <v>185</v>
      </c>
      <c r="C1939" s="4" t="s">
        <v>192</v>
      </c>
      <c r="D1939" s="4" t="s">
        <v>97</v>
      </c>
      <c r="E1939" s="4" t="s">
        <v>172</v>
      </c>
      <c r="F1939" s="3">
        <v>42824</v>
      </c>
      <c r="G1939" s="3">
        <v>42831</v>
      </c>
      <c r="H1939">
        <v>3316</v>
      </c>
    </row>
    <row r="1940" spans="1:8">
      <c r="A1940" s="4" t="s">
        <v>2147</v>
      </c>
      <c r="B1940" s="4" t="s">
        <v>181</v>
      </c>
      <c r="C1940" s="4" t="s">
        <v>179</v>
      </c>
      <c r="D1940" s="4" t="s">
        <v>131</v>
      </c>
      <c r="E1940" s="4" t="s">
        <v>193</v>
      </c>
      <c r="F1940" s="3">
        <v>42824</v>
      </c>
      <c r="G1940" s="3"/>
    </row>
    <row r="1941" spans="1:8">
      <c r="A1941" s="4" t="s">
        <v>2148</v>
      </c>
      <c r="B1941" s="4" t="s">
        <v>181</v>
      </c>
      <c r="C1941" s="4" t="s">
        <v>199</v>
      </c>
      <c r="D1941" s="4" t="s">
        <v>97</v>
      </c>
      <c r="E1941" s="4" t="s">
        <v>172</v>
      </c>
      <c r="F1941" s="3">
        <v>42824</v>
      </c>
      <c r="G1941" s="3">
        <v>42835</v>
      </c>
      <c r="H1941">
        <v>6227</v>
      </c>
    </row>
    <row r="1942" spans="1:8">
      <c r="A1942" s="4" t="s">
        <v>2149</v>
      </c>
      <c r="B1942" s="4" t="s">
        <v>183</v>
      </c>
      <c r="C1942" s="4" t="s">
        <v>177</v>
      </c>
      <c r="D1942" s="4" t="s">
        <v>119</v>
      </c>
      <c r="E1942" s="4" t="s">
        <v>197</v>
      </c>
      <c r="F1942" s="3">
        <v>42825</v>
      </c>
      <c r="G1942" s="3">
        <v>42832</v>
      </c>
      <c r="H1942">
        <v>0</v>
      </c>
    </row>
    <row r="1943" spans="1:8">
      <c r="A1943" s="4" t="s">
        <v>2150</v>
      </c>
      <c r="B1943" s="4" t="s">
        <v>183</v>
      </c>
      <c r="C1943" s="4" t="s">
        <v>177</v>
      </c>
      <c r="D1943" s="4" t="s">
        <v>42</v>
      </c>
      <c r="E1943" s="4" t="s">
        <v>172</v>
      </c>
      <c r="F1943" s="3">
        <v>42825</v>
      </c>
      <c r="G1943" s="3">
        <v>42901</v>
      </c>
      <c r="H1943">
        <v>58</v>
      </c>
    </row>
    <row r="1944" spans="1:8">
      <c r="A1944" s="4" t="s">
        <v>2151</v>
      </c>
      <c r="B1944" s="4" t="s">
        <v>183</v>
      </c>
      <c r="C1944" s="4" t="s">
        <v>192</v>
      </c>
      <c r="D1944" s="4" t="s">
        <v>45</v>
      </c>
      <c r="E1944" s="4" t="s">
        <v>172</v>
      </c>
      <c r="F1944" s="3">
        <v>42825</v>
      </c>
      <c r="G1944" s="3">
        <v>42833</v>
      </c>
      <c r="H1944">
        <v>3626</v>
      </c>
    </row>
    <row r="1945" spans="1:8">
      <c r="A1945" s="4" t="s">
        <v>2152</v>
      </c>
      <c r="B1945" s="4" t="s">
        <v>261</v>
      </c>
      <c r="C1945" s="4" t="s">
        <v>192</v>
      </c>
      <c r="D1945" s="4" t="s">
        <v>121</v>
      </c>
      <c r="E1945" s="4" t="s">
        <v>172</v>
      </c>
      <c r="F1945" s="3">
        <v>42825</v>
      </c>
      <c r="G1945" s="3">
        <v>42826</v>
      </c>
      <c r="H1945">
        <v>2819</v>
      </c>
    </row>
    <row r="1946" spans="1:8">
      <c r="A1946" s="4" t="s">
        <v>2153</v>
      </c>
      <c r="B1946" s="4" t="s">
        <v>246</v>
      </c>
      <c r="C1946" s="4" t="s">
        <v>9011</v>
      </c>
      <c r="D1946" s="4" t="s">
        <v>37</v>
      </c>
      <c r="E1946" s="4" t="s">
        <v>193</v>
      </c>
      <c r="F1946" s="3">
        <v>42825</v>
      </c>
      <c r="G1946" s="3"/>
    </row>
    <row r="1947" spans="1:8">
      <c r="A1947" s="4" t="s">
        <v>2154</v>
      </c>
      <c r="B1947" s="4" t="s">
        <v>246</v>
      </c>
      <c r="C1947" s="4" t="s">
        <v>9011</v>
      </c>
      <c r="D1947" s="4" t="s">
        <v>123</v>
      </c>
      <c r="E1947" s="4" t="s">
        <v>197</v>
      </c>
      <c r="F1947" s="3">
        <v>42825</v>
      </c>
      <c r="G1947" s="3">
        <v>42826</v>
      </c>
      <c r="H1947">
        <v>0</v>
      </c>
    </row>
    <row r="1948" spans="1:8">
      <c r="A1948" s="4" t="s">
        <v>2155</v>
      </c>
      <c r="B1948" s="4" t="s">
        <v>246</v>
      </c>
      <c r="C1948" s="4" t="s">
        <v>9011</v>
      </c>
      <c r="D1948" s="4" t="s">
        <v>127</v>
      </c>
      <c r="E1948" s="4" t="s">
        <v>197</v>
      </c>
      <c r="F1948" s="3">
        <v>42825</v>
      </c>
      <c r="G1948" s="3">
        <v>42832</v>
      </c>
      <c r="H1948">
        <v>0</v>
      </c>
    </row>
    <row r="1949" spans="1:8">
      <c r="A1949" s="4" t="s">
        <v>2156</v>
      </c>
      <c r="B1949" s="4" t="s">
        <v>279</v>
      </c>
      <c r="C1949" s="4" t="s">
        <v>179</v>
      </c>
      <c r="D1949" s="4" t="s">
        <v>72</v>
      </c>
      <c r="E1949" s="4" t="s">
        <v>193</v>
      </c>
      <c r="F1949" s="3">
        <v>42825</v>
      </c>
      <c r="G1949" s="3"/>
    </row>
    <row r="1950" spans="1:8">
      <c r="A1950" s="4" t="s">
        <v>2157</v>
      </c>
      <c r="B1950" s="4" t="s">
        <v>212</v>
      </c>
      <c r="C1950" s="4" t="s">
        <v>177</v>
      </c>
      <c r="D1950" s="4" t="s">
        <v>47</v>
      </c>
      <c r="E1950" s="4" t="s">
        <v>193</v>
      </c>
      <c r="F1950" s="3">
        <v>42825</v>
      </c>
      <c r="G1950" s="3"/>
    </row>
    <row r="1951" spans="1:8">
      <c r="A1951" s="4" t="s">
        <v>2158</v>
      </c>
      <c r="B1951" s="4" t="s">
        <v>196</v>
      </c>
      <c r="C1951" s="4" t="s">
        <v>199</v>
      </c>
      <c r="D1951" s="4" t="s">
        <v>68</v>
      </c>
      <c r="E1951" s="4" t="s">
        <v>197</v>
      </c>
      <c r="F1951" s="3">
        <v>42825</v>
      </c>
      <c r="G1951" s="3">
        <v>42827</v>
      </c>
      <c r="H1951">
        <v>0</v>
      </c>
    </row>
    <row r="1952" spans="1:8">
      <c r="A1952" s="4" t="s">
        <v>2159</v>
      </c>
      <c r="B1952" s="4" t="s">
        <v>203</v>
      </c>
      <c r="C1952" s="4" t="s">
        <v>171</v>
      </c>
      <c r="D1952" s="4" t="s">
        <v>53</v>
      </c>
      <c r="E1952" s="4" t="s">
        <v>172</v>
      </c>
      <c r="F1952" s="3">
        <v>42825</v>
      </c>
      <c r="G1952" s="3">
        <v>42834</v>
      </c>
      <c r="H1952">
        <v>901</v>
      </c>
    </row>
    <row r="1953" spans="1:8">
      <c r="A1953" s="4" t="s">
        <v>2160</v>
      </c>
      <c r="B1953" s="4" t="s">
        <v>203</v>
      </c>
      <c r="C1953" s="4" t="s">
        <v>192</v>
      </c>
      <c r="D1953" s="4" t="s">
        <v>49</v>
      </c>
      <c r="E1953" s="4" t="s">
        <v>172</v>
      </c>
      <c r="F1953" s="3">
        <v>42825</v>
      </c>
      <c r="G1953" s="3">
        <v>42890</v>
      </c>
      <c r="H1953">
        <v>3438</v>
      </c>
    </row>
    <row r="1954" spans="1:8">
      <c r="A1954" s="4" t="s">
        <v>2161</v>
      </c>
      <c r="B1954" s="4" t="s">
        <v>191</v>
      </c>
      <c r="C1954" s="4" t="s">
        <v>179</v>
      </c>
      <c r="D1954" s="4" t="s">
        <v>54</v>
      </c>
      <c r="E1954" s="4" t="s">
        <v>172</v>
      </c>
      <c r="F1954" s="3">
        <v>42825</v>
      </c>
      <c r="G1954" s="3">
        <v>42833</v>
      </c>
      <c r="H1954">
        <v>589</v>
      </c>
    </row>
    <row r="1955" spans="1:8">
      <c r="A1955" s="4" t="s">
        <v>2162</v>
      </c>
      <c r="B1955" s="4" t="s">
        <v>219</v>
      </c>
      <c r="C1955" s="4" t="s">
        <v>177</v>
      </c>
      <c r="D1955" s="4" t="s">
        <v>98</v>
      </c>
      <c r="E1955" s="4" t="s">
        <v>197</v>
      </c>
      <c r="F1955" s="3">
        <v>42825</v>
      </c>
      <c r="G1955" s="3">
        <v>42906</v>
      </c>
      <c r="H1955">
        <v>0</v>
      </c>
    </row>
    <row r="1956" spans="1:8">
      <c r="A1956" s="4" t="s">
        <v>2163</v>
      </c>
      <c r="B1956" s="4" t="s">
        <v>219</v>
      </c>
      <c r="C1956" s="4" t="s">
        <v>9011</v>
      </c>
      <c r="D1956" s="4" t="s">
        <v>115</v>
      </c>
      <c r="E1956" s="4" t="s">
        <v>172</v>
      </c>
      <c r="F1956" s="3">
        <v>42825</v>
      </c>
      <c r="G1956" s="3">
        <v>42826</v>
      </c>
      <c r="H1956">
        <v>5073</v>
      </c>
    </row>
    <row r="1957" spans="1:8">
      <c r="A1957" s="4" t="s">
        <v>2164</v>
      </c>
      <c r="B1957" s="4" t="s">
        <v>230</v>
      </c>
      <c r="C1957" s="4" t="s">
        <v>199</v>
      </c>
      <c r="D1957" s="4" t="s">
        <v>24</v>
      </c>
      <c r="E1957" s="4" t="s">
        <v>193</v>
      </c>
      <c r="F1957" s="3">
        <v>42825</v>
      </c>
      <c r="G1957" s="3"/>
    </row>
    <row r="1958" spans="1:8">
      <c r="A1958" s="4" t="s">
        <v>2165</v>
      </c>
      <c r="B1958" s="4" t="s">
        <v>230</v>
      </c>
      <c r="C1958" s="4" t="s">
        <v>177</v>
      </c>
      <c r="D1958" s="4" t="s">
        <v>24</v>
      </c>
      <c r="E1958" s="4" t="s">
        <v>193</v>
      </c>
      <c r="F1958" s="3">
        <v>42825</v>
      </c>
      <c r="G1958" s="3"/>
    </row>
    <row r="1959" spans="1:8">
      <c r="A1959" s="4" t="s">
        <v>2166</v>
      </c>
      <c r="B1959" s="4" t="s">
        <v>230</v>
      </c>
      <c r="C1959" s="4" t="s">
        <v>192</v>
      </c>
      <c r="D1959" s="4" t="s">
        <v>76</v>
      </c>
      <c r="E1959" s="4" t="s">
        <v>197</v>
      </c>
      <c r="F1959" s="3">
        <v>42825</v>
      </c>
      <c r="G1959" s="3">
        <v>42826</v>
      </c>
      <c r="H1959">
        <v>0</v>
      </c>
    </row>
    <row r="1960" spans="1:8">
      <c r="A1960" s="4" t="s">
        <v>2167</v>
      </c>
      <c r="B1960" s="4" t="s">
        <v>230</v>
      </c>
      <c r="C1960" s="4" t="s">
        <v>179</v>
      </c>
      <c r="D1960" s="4" t="s">
        <v>84</v>
      </c>
      <c r="E1960" s="4" t="s">
        <v>172</v>
      </c>
      <c r="F1960" s="3">
        <v>42825</v>
      </c>
      <c r="G1960" s="3">
        <v>42827</v>
      </c>
      <c r="H1960">
        <v>609</v>
      </c>
    </row>
    <row r="1961" spans="1:8">
      <c r="A1961" s="4" t="s">
        <v>2168</v>
      </c>
      <c r="B1961" s="4" t="s">
        <v>230</v>
      </c>
      <c r="C1961" s="4" t="s">
        <v>177</v>
      </c>
      <c r="D1961" s="4" t="s">
        <v>71</v>
      </c>
      <c r="E1961" s="4" t="s">
        <v>172</v>
      </c>
      <c r="F1961" s="3">
        <v>42825</v>
      </c>
      <c r="G1961" s="3">
        <v>42826</v>
      </c>
      <c r="H1961">
        <v>55</v>
      </c>
    </row>
    <row r="1962" spans="1:8">
      <c r="A1962" s="4" t="s">
        <v>2169</v>
      </c>
      <c r="B1962" s="4" t="s">
        <v>187</v>
      </c>
      <c r="C1962" s="4" t="s">
        <v>177</v>
      </c>
      <c r="D1962" s="4" t="s">
        <v>53</v>
      </c>
      <c r="E1962" s="4" t="s">
        <v>197</v>
      </c>
      <c r="F1962" s="3">
        <v>42825</v>
      </c>
      <c r="G1962" s="3">
        <v>42837</v>
      </c>
      <c r="H1962">
        <v>0</v>
      </c>
    </row>
    <row r="1963" spans="1:8">
      <c r="A1963" s="4" t="s">
        <v>2170</v>
      </c>
      <c r="B1963" s="4" t="s">
        <v>201</v>
      </c>
      <c r="C1963" s="4" t="s">
        <v>171</v>
      </c>
      <c r="D1963" s="4" t="s">
        <v>72</v>
      </c>
      <c r="E1963" s="4" t="s">
        <v>197</v>
      </c>
      <c r="F1963" s="3">
        <v>42825</v>
      </c>
      <c r="G1963" s="3">
        <v>42837</v>
      </c>
      <c r="H1963">
        <v>0</v>
      </c>
    </row>
    <row r="1964" spans="1:8">
      <c r="A1964" s="4" t="s">
        <v>2171</v>
      </c>
      <c r="B1964" s="4" t="s">
        <v>201</v>
      </c>
      <c r="C1964" s="4" t="s">
        <v>199</v>
      </c>
      <c r="D1964" s="4" t="s">
        <v>42</v>
      </c>
      <c r="E1964" s="4" t="s">
        <v>172</v>
      </c>
      <c r="F1964" s="3">
        <v>42825</v>
      </c>
      <c r="G1964" s="3">
        <v>42835</v>
      </c>
      <c r="H1964">
        <v>5637</v>
      </c>
    </row>
    <row r="1965" spans="1:8">
      <c r="A1965" s="4" t="s">
        <v>2172</v>
      </c>
      <c r="B1965" s="4" t="s">
        <v>201</v>
      </c>
      <c r="C1965" s="4" t="s">
        <v>199</v>
      </c>
      <c r="D1965" s="4" t="s">
        <v>97</v>
      </c>
      <c r="E1965" s="4" t="s">
        <v>172</v>
      </c>
      <c r="F1965" s="3">
        <v>42825</v>
      </c>
      <c r="G1965" s="3">
        <v>42836</v>
      </c>
      <c r="H1965">
        <v>5793</v>
      </c>
    </row>
    <row r="1966" spans="1:8">
      <c r="A1966" s="4" t="s">
        <v>2173</v>
      </c>
      <c r="B1966" s="4" t="s">
        <v>232</v>
      </c>
      <c r="C1966" s="4" t="s">
        <v>177</v>
      </c>
      <c r="D1966" s="4" t="s">
        <v>40</v>
      </c>
      <c r="E1966" s="4" t="s">
        <v>197</v>
      </c>
      <c r="F1966" s="3">
        <v>42825</v>
      </c>
      <c r="G1966" s="3">
        <v>42837</v>
      </c>
      <c r="H1966">
        <v>0</v>
      </c>
    </row>
    <row r="1967" spans="1:8">
      <c r="A1967" s="4" t="s">
        <v>2174</v>
      </c>
      <c r="B1967" s="4" t="s">
        <v>205</v>
      </c>
      <c r="C1967" s="4" t="s">
        <v>179</v>
      </c>
      <c r="D1967" s="4" t="s">
        <v>81</v>
      </c>
      <c r="E1967" s="4" t="s">
        <v>197</v>
      </c>
      <c r="F1967" s="3">
        <v>42825</v>
      </c>
      <c r="G1967" s="3">
        <v>42830</v>
      </c>
      <c r="H1967">
        <v>0</v>
      </c>
    </row>
    <row r="1968" spans="1:8">
      <c r="A1968" s="4" t="s">
        <v>2175</v>
      </c>
      <c r="B1968" s="4" t="s">
        <v>205</v>
      </c>
      <c r="C1968" s="4" t="s">
        <v>192</v>
      </c>
      <c r="D1968" s="4" t="s">
        <v>44</v>
      </c>
      <c r="E1968" s="4" t="s">
        <v>197</v>
      </c>
      <c r="F1968" s="3">
        <v>42825</v>
      </c>
      <c r="G1968" s="3">
        <v>42885</v>
      </c>
      <c r="H1968">
        <v>0</v>
      </c>
    </row>
    <row r="1969" spans="1:8">
      <c r="A1969" s="4" t="s">
        <v>2176</v>
      </c>
      <c r="B1969" s="4" t="s">
        <v>205</v>
      </c>
      <c r="C1969" s="4" t="s">
        <v>179</v>
      </c>
      <c r="D1969" s="4" t="s">
        <v>76</v>
      </c>
      <c r="E1969" s="4" t="s">
        <v>172</v>
      </c>
      <c r="F1969" s="3">
        <v>42825</v>
      </c>
      <c r="G1969" s="3">
        <v>42832</v>
      </c>
      <c r="H1969">
        <v>520</v>
      </c>
    </row>
    <row r="1970" spans="1:8">
      <c r="A1970" s="4" t="s">
        <v>2177</v>
      </c>
      <c r="B1970" s="4" t="s">
        <v>205</v>
      </c>
      <c r="C1970" s="4" t="s">
        <v>192</v>
      </c>
      <c r="D1970" s="4" t="s">
        <v>59</v>
      </c>
      <c r="E1970" s="4" t="s">
        <v>172</v>
      </c>
      <c r="F1970" s="3">
        <v>42825</v>
      </c>
      <c r="G1970" s="3">
        <v>42827</v>
      </c>
      <c r="H1970">
        <v>4080</v>
      </c>
    </row>
    <row r="1971" spans="1:8">
      <c r="A1971" s="4" t="s">
        <v>2178</v>
      </c>
      <c r="B1971" s="4" t="s">
        <v>208</v>
      </c>
      <c r="C1971" s="4" t="s">
        <v>179</v>
      </c>
      <c r="D1971" s="4" t="s">
        <v>47</v>
      </c>
      <c r="E1971" s="4" t="s">
        <v>172</v>
      </c>
      <c r="F1971" s="3">
        <v>42825</v>
      </c>
      <c r="G1971" s="3">
        <v>42916</v>
      </c>
      <c r="H1971">
        <v>526</v>
      </c>
    </row>
    <row r="1972" spans="1:8">
      <c r="A1972" s="4" t="s">
        <v>2179</v>
      </c>
      <c r="B1972" s="4" t="s">
        <v>208</v>
      </c>
      <c r="C1972" s="4" t="s">
        <v>177</v>
      </c>
      <c r="D1972" s="4" t="s">
        <v>106</v>
      </c>
      <c r="E1972" s="4" t="s">
        <v>172</v>
      </c>
      <c r="F1972" s="3">
        <v>42825</v>
      </c>
      <c r="G1972" s="3">
        <v>42872</v>
      </c>
      <c r="H1972">
        <v>57</v>
      </c>
    </row>
    <row r="1973" spans="1:8">
      <c r="A1973" s="4" t="s">
        <v>2180</v>
      </c>
      <c r="B1973" s="4" t="s">
        <v>185</v>
      </c>
      <c r="C1973" s="4" t="s">
        <v>9011</v>
      </c>
      <c r="D1973" s="4" t="s">
        <v>24</v>
      </c>
      <c r="E1973" s="4" t="s">
        <v>193</v>
      </c>
      <c r="F1973" s="3">
        <v>42825</v>
      </c>
      <c r="G1973" s="3"/>
    </row>
    <row r="1974" spans="1:8">
      <c r="A1974" s="4" t="s">
        <v>2181</v>
      </c>
      <c r="B1974" s="4" t="s">
        <v>185</v>
      </c>
      <c r="C1974" s="4" t="s">
        <v>192</v>
      </c>
      <c r="D1974" s="4" t="s">
        <v>122</v>
      </c>
      <c r="E1974" s="4" t="s">
        <v>197</v>
      </c>
      <c r="F1974" s="3">
        <v>42825</v>
      </c>
      <c r="G1974" s="3">
        <v>42834</v>
      </c>
      <c r="H1974">
        <v>0</v>
      </c>
    </row>
    <row r="1975" spans="1:8">
      <c r="A1975" s="4" t="s">
        <v>2182</v>
      </c>
      <c r="B1975" s="4" t="s">
        <v>185</v>
      </c>
      <c r="C1975" s="4" t="s">
        <v>177</v>
      </c>
      <c r="D1975" s="4" t="s">
        <v>124</v>
      </c>
      <c r="E1975" s="4" t="s">
        <v>172</v>
      </c>
      <c r="F1975" s="3">
        <v>42825</v>
      </c>
      <c r="G1975" s="3">
        <v>42914</v>
      </c>
      <c r="H1975">
        <v>54</v>
      </c>
    </row>
    <row r="1976" spans="1:8">
      <c r="A1976" s="4" t="s">
        <v>2183</v>
      </c>
      <c r="B1976" s="4" t="s">
        <v>185</v>
      </c>
      <c r="C1976" s="4" t="s">
        <v>192</v>
      </c>
      <c r="D1976" s="4" t="s">
        <v>115</v>
      </c>
      <c r="E1976" s="4" t="s">
        <v>172</v>
      </c>
      <c r="F1976" s="3">
        <v>42825</v>
      </c>
      <c r="G1976" s="3">
        <v>42837</v>
      </c>
      <c r="H1976">
        <v>3367</v>
      </c>
    </row>
    <row r="1977" spans="1:8">
      <c r="A1977" s="4" t="s">
        <v>2184</v>
      </c>
      <c r="B1977" s="4" t="s">
        <v>216</v>
      </c>
      <c r="C1977" s="4" t="s">
        <v>192</v>
      </c>
      <c r="D1977" s="4" t="s">
        <v>24</v>
      </c>
      <c r="E1977" s="4" t="s">
        <v>193</v>
      </c>
      <c r="F1977" s="3">
        <v>42825</v>
      </c>
      <c r="G1977" s="3"/>
    </row>
    <row r="1978" spans="1:8">
      <c r="A1978" s="4" t="s">
        <v>2185</v>
      </c>
      <c r="B1978" s="4" t="s">
        <v>181</v>
      </c>
      <c r="C1978" s="4" t="s">
        <v>179</v>
      </c>
      <c r="D1978" s="4" t="s">
        <v>44</v>
      </c>
      <c r="E1978" s="4" t="s">
        <v>172</v>
      </c>
      <c r="F1978" s="3">
        <v>42825</v>
      </c>
      <c r="G1978" s="3">
        <v>42831</v>
      </c>
      <c r="H1978">
        <v>430</v>
      </c>
    </row>
    <row r="1979" spans="1:8">
      <c r="A1979" s="4" t="s">
        <v>2186</v>
      </c>
      <c r="B1979" s="4" t="s">
        <v>183</v>
      </c>
      <c r="C1979" s="4" t="s">
        <v>179</v>
      </c>
      <c r="D1979" s="4" t="s">
        <v>76</v>
      </c>
      <c r="E1979" s="4" t="s">
        <v>172</v>
      </c>
      <c r="F1979" s="3">
        <v>42826</v>
      </c>
      <c r="G1979" s="3">
        <v>42860</v>
      </c>
      <c r="H1979">
        <v>518</v>
      </c>
    </row>
    <row r="1980" spans="1:8">
      <c r="A1980" s="4" t="s">
        <v>2187</v>
      </c>
      <c r="B1980" s="4" t="s">
        <v>261</v>
      </c>
      <c r="C1980" s="4" t="s">
        <v>171</v>
      </c>
      <c r="D1980" s="4" t="s">
        <v>120</v>
      </c>
      <c r="E1980" s="4" t="s">
        <v>197</v>
      </c>
      <c r="F1980" s="3">
        <v>42826</v>
      </c>
      <c r="G1980" s="3">
        <v>42837</v>
      </c>
      <c r="H1980">
        <v>0</v>
      </c>
    </row>
    <row r="1981" spans="1:8">
      <c r="A1981" s="4" t="s">
        <v>2188</v>
      </c>
      <c r="B1981" s="4" t="s">
        <v>246</v>
      </c>
      <c r="C1981" s="4" t="s">
        <v>177</v>
      </c>
      <c r="D1981" s="4" t="s">
        <v>24</v>
      </c>
      <c r="E1981" s="4" t="s">
        <v>193</v>
      </c>
      <c r="F1981" s="3">
        <v>42826</v>
      </c>
      <c r="G1981" s="3"/>
    </row>
    <row r="1982" spans="1:8">
      <c r="A1982" s="4" t="s">
        <v>2189</v>
      </c>
      <c r="B1982" s="4" t="s">
        <v>279</v>
      </c>
      <c r="C1982" s="4" t="s">
        <v>171</v>
      </c>
      <c r="D1982" s="4" t="s">
        <v>130</v>
      </c>
      <c r="E1982" s="4" t="s">
        <v>197</v>
      </c>
      <c r="F1982" s="3">
        <v>42826</v>
      </c>
      <c r="G1982" s="3">
        <v>42836</v>
      </c>
      <c r="H1982">
        <v>0</v>
      </c>
    </row>
    <row r="1983" spans="1:8">
      <c r="A1983" s="4" t="s">
        <v>2190</v>
      </c>
      <c r="B1983" s="4" t="s">
        <v>210</v>
      </c>
      <c r="C1983" s="4" t="s">
        <v>9011</v>
      </c>
      <c r="D1983" s="4" t="s">
        <v>105</v>
      </c>
      <c r="E1983" s="4" t="s">
        <v>193</v>
      </c>
      <c r="F1983" s="3">
        <v>42826</v>
      </c>
      <c r="G1983" s="3"/>
    </row>
    <row r="1984" spans="1:8">
      <c r="A1984" s="4" t="s">
        <v>2191</v>
      </c>
      <c r="B1984" s="4" t="s">
        <v>210</v>
      </c>
      <c r="C1984" s="4" t="s">
        <v>9011</v>
      </c>
      <c r="D1984" s="4" t="s">
        <v>40</v>
      </c>
      <c r="E1984" s="4" t="s">
        <v>197</v>
      </c>
      <c r="F1984" s="3">
        <v>42826</v>
      </c>
      <c r="G1984" s="3">
        <v>42828</v>
      </c>
      <c r="H1984">
        <v>0</v>
      </c>
    </row>
    <row r="1985" spans="1:8">
      <c r="A1985" s="4" t="s">
        <v>2192</v>
      </c>
      <c r="B1985" s="4" t="s">
        <v>174</v>
      </c>
      <c r="C1985" s="4" t="s">
        <v>199</v>
      </c>
      <c r="D1985" s="4" t="s">
        <v>29</v>
      </c>
      <c r="E1985" s="4" t="s">
        <v>172</v>
      </c>
      <c r="F1985" s="3">
        <v>42826</v>
      </c>
      <c r="G1985" s="3">
        <v>42833</v>
      </c>
      <c r="H1985">
        <v>5798</v>
      </c>
    </row>
    <row r="1986" spans="1:8">
      <c r="A1986" s="4" t="s">
        <v>2193</v>
      </c>
      <c r="B1986" s="4" t="s">
        <v>174</v>
      </c>
      <c r="C1986" s="4" t="s">
        <v>9011</v>
      </c>
      <c r="D1986" s="4" t="s">
        <v>27</v>
      </c>
      <c r="E1986" s="4" t="s">
        <v>172</v>
      </c>
      <c r="F1986" s="3">
        <v>42826</v>
      </c>
      <c r="G1986" s="3">
        <v>42835</v>
      </c>
      <c r="H1986">
        <v>4685</v>
      </c>
    </row>
    <row r="1987" spans="1:8">
      <c r="A1987" s="4" t="s">
        <v>2194</v>
      </c>
      <c r="B1987" s="4" t="s">
        <v>174</v>
      </c>
      <c r="C1987" s="4" t="s">
        <v>192</v>
      </c>
      <c r="D1987" s="4" t="s">
        <v>66</v>
      </c>
      <c r="E1987" s="4" t="s">
        <v>172</v>
      </c>
      <c r="F1987" s="3">
        <v>42826</v>
      </c>
      <c r="G1987" s="3">
        <v>42903</v>
      </c>
      <c r="H1987">
        <v>3228</v>
      </c>
    </row>
    <row r="1988" spans="1:8">
      <c r="A1988" s="4" t="s">
        <v>2195</v>
      </c>
      <c r="B1988" s="4" t="s">
        <v>263</v>
      </c>
      <c r="C1988" s="4" t="s">
        <v>179</v>
      </c>
      <c r="D1988" s="4" t="s">
        <v>78</v>
      </c>
      <c r="E1988" s="4" t="s">
        <v>197</v>
      </c>
      <c r="F1988" s="3">
        <v>42826</v>
      </c>
      <c r="G1988" s="3">
        <v>42828</v>
      </c>
      <c r="H1988">
        <v>0</v>
      </c>
    </row>
    <row r="1989" spans="1:8">
      <c r="A1989" s="4" t="s">
        <v>2196</v>
      </c>
      <c r="B1989" s="4" t="s">
        <v>212</v>
      </c>
      <c r="C1989" s="4" t="s">
        <v>179</v>
      </c>
      <c r="D1989" s="4" t="s">
        <v>97</v>
      </c>
      <c r="E1989" s="4" t="s">
        <v>172</v>
      </c>
      <c r="F1989" s="3">
        <v>42826</v>
      </c>
      <c r="G1989" s="3">
        <v>42908</v>
      </c>
      <c r="H1989">
        <v>452</v>
      </c>
    </row>
    <row r="1990" spans="1:8">
      <c r="A1990" s="4" t="s">
        <v>2197</v>
      </c>
      <c r="B1990" s="4" t="s">
        <v>196</v>
      </c>
      <c r="C1990" s="4" t="s">
        <v>171</v>
      </c>
      <c r="D1990" s="4" t="s">
        <v>42</v>
      </c>
      <c r="E1990" s="4" t="s">
        <v>197</v>
      </c>
      <c r="F1990" s="3">
        <v>42826</v>
      </c>
      <c r="G1990" s="3">
        <v>42836</v>
      </c>
      <c r="H1990">
        <v>0</v>
      </c>
    </row>
    <row r="1991" spans="1:8">
      <c r="A1991" s="4" t="s">
        <v>2198</v>
      </c>
      <c r="B1991" s="4" t="s">
        <v>203</v>
      </c>
      <c r="C1991" s="4" t="s">
        <v>192</v>
      </c>
      <c r="D1991" s="4" t="s">
        <v>24</v>
      </c>
      <c r="E1991" s="4" t="s">
        <v>193</v>
      </c>
      <c r="F1991" s="3">
        <v>42826</v>
      </c>
      <c r="G1991" s="3"/>
    </row>
    <row r="1992" spans="1:8">
      <c r="A1992" s="4" t="s">
        <v>2199</v>
      </c>
      <c r="B1992" s="4" t="s">
        <v>343</v>
      </c>
      <c r="C1992" s="4" t="s">
        <v>179</v>
      </c>
      <c r="D1992" s="4" t="s">
        <v>51</v>
      </c>
      <c r="E1992" s="4" t="s">
        <v>172</v>
      </c>
      <c r="F1992" s="3">
        <v>42826</v>
      </c>
      <c r="G1992" s="3">
        <v>42833</v>
      </c>
      <c r="H1992">
        <v>565</v>
      </c>
    </row>
    <row r="1993" spans="1:8">
      <c r="A1993" s="4" t="s">
        <v>2200</v>
      </c>
      <c r="B1993" s="4" t="s">
        <v>343</v>
      </c>
      <c r="C1993" s="4" t="s">
        <v>171</v>
      </c>
      <c r="D1993" s="4" t="s">
        <v>92</v>
      </c>
      <c r="E1993" s="4" t="s">
        <v>172</v>
      </c>
      <c r="F1993" s="3">
        <v>42826</v>
      </c>
      <c r="G1993" s="3">
        <v>42891</v>
      </c>
      <c r="H1993">
        <v>1184</v>
      </c>
    </row>
    <row r="1994" spans="1:8">
      <c r="A1994" s="4" t="s">
        <v>2201</v>
      </c>
      <c r="B1994" s="4" t="s">
        <v>219</v>
      </c>
      <c r="C1994" s="4" t="s">
        <v>171</v>
      </c>
      <c r="D1994" s="4" t="s">
        <v>75</v>
      </c>
      <c r="E1994" s="4" t="s">
        <v>172</v>
      </c>
      <c r="F1994" s="3">
        <v>42826</v>
      </c>
      <c r="G1994" s="3">
        <v>42908</v>
      </c>
      <c r="H1994">
        <v>1150</v>
      </c>
    </row>
    <row r="1995" spans="1:8">
      <c r="A1995" s="4" t="s">
        <v>2202</v>
      </c>
      <c r="B1995" s="4" t="s">
        <v>230</v>
      </c>
      <c r="C1995" s="4" t="s">
        <v>179</v>
      </c>
      <c r="D1995" s="4" t="s">
        <v>80</v>
      </c>
      <c r="E1995" s="4" t="s">
        <v>193</v>
      </c>
      <c r="F1995" s="3">
        <v>42826</v>
      </c>
      <c r="G1995" s="3"/>
    </row>
    <row r="1996" spans="1:8">
      <c r="A1996" s="4" t="s">
        <v>2203</v>
      </c>
      <c r="B1996" s="4" t="s">
        <v>230</v>
      </c>
      <c r="C1996" s="4" t="s">
        <v>171</v>
      </c>
      <c r="D1996" s="4" t="s">
        <v>108</v>
      </c>
      <c r="E1996" s="4" t="s">
        <v>172</v>
      </c>
      <c r="F1996" s="3">
        <v>42826</v>
      </c>
      <c r="G1996" s="3">
        <v>42879</v>
      </c>
      <c r="H1996">
        <v>1110</v>
      </c>
    </row>
    <row r="1997" spans="1:8">
      <c r="A1997" s="4" t="s">
        <v>2204</v>
      </c>
      <c r="B1997" s="4" t="s">
        <v>256</v>
      </c>
      <c r="C1997" s="4" t="s">
        <v>192</v>
      </c>
      <c r="D1997" s="4" t="s">
        <v>131</v>
      </c>
      <c r="E1997" s="4" t="s">
        <v>197</v>
      </c>
      <c r="F1997" s="3">
        <v>42826</v>
      </c>
      <c r="G1997" s="3">
        <v>42835</v>
      </c>
      <c r="H1997">
        <v>0</v>
      </c>
    </row>
    <row r="1998" spans="1:8">
      <c r="A1998" s="4" t="s">
        <v>2205</v>
      </c>
      <c r="B1998" s="4" t="s">
        <v>187</v>
      </c>
      <c r="C1998" s="4" t="s">
        <v>192</v>
      </c>
      <c r="D1998" s="4" t="s">
        <v>81</v>
      </c>
      <c r="E1998" s="4" t="s">
        <v>172</v>
      </c>
      <c r="F1998" s="3">
        <v>42826</v>
      </c>
      <c r="G1998" s="3">
        <v>42831</v>
      </c>
      <c r="H1998">
        <v>3817</v>
      </c>
    </row>
    <row r="1999" spans="1:8">
      <c r="A1999" s="4" t="s">
        <v>2206</v>
      </c>
      <c r="B1999" s="4" t="s">
        <v>244</v>
      </c>
      <c r="C1999" s="4" t="s">
        <v>192</v>
      </c>
      <c r="D1999" s="4" t="s">
        <v>104</v>
      </c>
      <c r="E1999" s="4" t="s">
        <v>197</v>
      </c>
      <c r="F1999" s="3">
        <v>42826</v>
      </c>
      <c r="G1999" s="3">
        <v>42835</v>
      </c>
      <c r="H1999">
        <v>0</v>
      </c>
    </row>
    <row r="2000" spans="1:8">
      <c r="A2000" s="4" t="s">
        <v>2207</v>
      </c>
      <c r="B2000" s="4" t="s">
        <v>170</v>
      </c>
      <c r="C2000" s="4" t="s">
        <v>192</v>
      </c>
      <c r="D2000" s="4" t="s">
        <v>29</v>
      </c>
      <c r="E2000" s="4" t="s">
        <v>197</v>
      </c>
      <c r="F2000" s="3">
        <v>42826</v>
      </c>
      <c r="G2000" s="3">
        <v>42831</v>
      </c>
      <c r="H2000">
        <v>0</v>
      </c>
    </row>
    <row r="2001" spans="1:8">
      <c r="A2001" s="4" t="s">
        <v>2208</v>
      </c>
      <c r="B2001" s="4" t="s">
        <v>189</v>
      </c>
      <c r="C2001" s="4" t="s">
        <v>179</v>
      </c>
      <c r="D2001" s="4" t="s">
        <v>76</v>
      </c>
      <c r="E2001" s="4" t="s">
        <v>172</v>
      </c>
      <c r="F2001" s="3">
        <v>42826</v>
      </c>
      <c r="G2001" s="3">
        <v>42835</v>
      </c>
      <c r="H2001">
        <v>531</v>
      </c>
    </row>
    <row r="2002" spans="1:8">
      <c r="A2002" s="4" t="s">
        <v>2209</v>
      </c>
      <c r="B2002" s="4" t="s">
        <v>232</v>
      </c>
      <c r="C2002" s="4" t="s">
        <v>199</v>
      </c>
      <c r="D2002" s="4" t="s">
        <v>117</v>
      </c>
      <c r="E2002" s="4" t="s">
        <v>197</v>
      </c>
      <c r="F2002" s="3">
        <v>42826</v>
      </c>
      <c r="G2002" s="3">
        <v>42829</v>
      </c>
      <c r="H2002">
        <v>0</v>
      </c>
    </row>
    <row r="2003" spans="1:8">
      <c r="A2003" s="4" t="s">
        <v>2210</v>
      </c>
      <c r="B2003" s="4" t="s">
        <v>232</v>
      </c>
      <c r="C2003" s="4" t="s">
        <v>192</v>
      </c>
      <c r="D2003" s="4" t="s">
        <v>95</v>
      </c>
      <c r="E2003" s="4" t="s">
        <v>197</v>
      </c>
      <c r="F2003" s="3">
        <v>42826</v>
      </c>
      <c r="G2003" s="3">
        <v>42827</v>
      </c>
      <c r="H2003">
        <v>0</v>
      </c>
    </row>
    <row r="2004" spans="1:8">
      <c r="A2004" s="4" t="s">
        <v>2211</v>
      </c>
      <c r="B2004" s="4" t="s">
        <v>205</v>
      </c>
      <c r="C2004" s="4" t="s">
        <v>177</v>
      </c>
      <c r="D2004" s="4" t="s">
        <v>32</v>
      </c>
      <c r="E2004" s="4" t="s">
        <v>172</v>
      </c>
      <c r="F2004" s="3">
        <v>42826</v>
      </c>
      <c r="G2004" s="3">
        <v>42832</v>
      </c>
      <c r="H2004">
        <v>51</v>
      </c>
    </row>
    <row r="2005" spans="1:8">
      <c r="A2005" s="4" t="s">
        <v>2212</v>
      </c>
      <c r="B2005" s="4" t="s">
        <v>226</v>
      </c>
      <c r="C2005" s="4" t="s">
        <v>192</v>
      </c>
      <c r="D2005" s="4" t="s">
        <v>115</v>
      </c>
      <c r="E2005" s="4" t="s">
        <v>193</v>
      </c>
      <c r="F2005" s="3">
        <v>42826</v>
      </c>
      <c r="G2005" s="3"/>
    </row>
    <row r="2006" spans="1:8">
      <c r="A2006" s="4" t="s">
        <v>2213</v>
      </c>
      <c r="B2006" s="4" t="s">
        <v>226</v>
      </c>
      <c r="C2006" s="4" t="s">
        <v>9011</v>
      </c>
      <c r="D2006" s="4" t="s">
        <v>88</v>
      </c>
      <c r="E2006" s="4" t="s">
        <v>172</v>
      </c>
      <c r="F2006" s="3">
        <v>42826</v>
      </c>
      <c r="G2006" s="3">
        <v>42867</v>
      </c>
      <c r="H2006">
        <v>5106</v>
      </c>
    </row>
    <row r="2007" spans="1:8">
      <c r="A2007" s="4" t="s">
        <v>2214</v>
      </c>
      <c r="B2007" s="4" t="s">
        <v>208</v>
      </c>
      <c r="C2007" s="4" t="s">
        <v>192</v>
      </c>
      <c r="D2007" s="4" t="s">
        <v>66</v>
      </c>
      <c r="E2007" s="4" t="s">
        <v>197</v>
      </c>
      <c r="F2007" s="3">
        <v>42826</v>
      </c>
      <c r="G2007" s="3">
        <v>42838</v>
      </c>
      <c r="H2007">
        <v>0</v>
      </c>
    </row>
    <row r="2008" spans="1:8">
      <c r="A2008" s="4" t="s">
        <v>2215</v>
      </c>
      <c r="B2008" s="4" t="s">
        <v>208</v>
      </c>
      <c r="C2008" s="4" t="s">
        <v>177</v>
      </c>
      <c r="D2008" s="4" t="s">
        <v>109</v>
      </c>
      <c r="E2008" s="4" t="s">
        <v>172</v>
      </c>
      <c r="F2008" s="3">
        <v>42826</v>
      </c>
      <c r="G2008" s="3">
        <v>42827</v>
      </c>
      <c r="H2008">
        <v>60</v>
      </c>
    </row>
    <row r="2009" spans="1:8">
      <c r="A2009" s="4" t="s">
        <v>2216</v>
      </c>
      <c r="B2009" s="4" t="s">
        <v>185</v>
      </c>
      <c r="C2009" s="4" t="s">
        <v>9011</v>
      </c>
      <c r="D2009" s="4" t="s">
        <v>83</v>
      </c>
      <c r="E2009" s="4" t="s">
        <v>193</v>
      </c>
      <c r="F2009" s="3">
        <v>42826</v>
      </c>
      <c r="G2009" s="3"/>
    </row>
    <row r="2010" spans="1:8">
      <c r="A2010" s="4" t="s">
        <v>2217</v>
      </c>
      <c r="B2010" s="4" t="s">
        <v>185</v>
      </c>
      <c r="C2010" s="4" t="s">
        <v>9011</v>
      </c>
      <c r="D2010" s="4" t="s">
        <v>124</v>
      </c>
      <c r="E2010" s="4" t="s">
        <v>197</v>
      </c>
      <c r="F2010" s="3">
        <v>42826</v>
      </c>
      <c r="G2010" s="3">
        <v>42834</v>
      </c>
      <c r="H2010">
        <v>0</v>
      </c>
    </row>
    <row r="2011" spans="1:8">
      <c r="A2011" s="4" t="s">
        <v>2218</v>
      </c>
      <c r="B2011" s="4" t="s">
        <v>235</v>
      </c>
      <c r="C2011" s="4" t="s">
        <v>199</v>
      </c>
      <c r="D2011" s="4" t="s">
        <v>130</v>
      </c>
      <c r="E2011" s="4" t="s">
        <v>197</v>
      </c>
      <c r="F2011" s="3">
        <v>42826</v>
      </c>
      <c r="G2011" s="3">
        <v>42834</v>
      </c>
      <c r="H2011">
        <v>0</v>
      </c>
    </row>
    <row r="2012" spans="1:8">
      <c r="A2012" s="4" t="s">
        <v>2219</v>
      </c>
      <c r="B2012" s="4" t="s">
        <v>181</v>
      </c>
      <c r="C2012" s="4" t="s">
        <v>171</v>
      </c>
      <c r="D2012" s="4" t="s">
        <v>76</v>
      </c>
      <c r="E2012" s="4" t="s">
        <v>197</v>
      </c>
      <c r="F2012" s="3">
        <v>42826</v>
      </c>
      <c r="G2012" s="3">
        <v>42827</v>
      </c>
      <c r="H2012">
        <v>0</v>
      </c>
    </row>
    <row r="2013" spans="1:8">
      <c r="A2013" s="4" t="s">
        <v>2220</v>
      </c>
      <c r="B2013" s="4" t="s">
        <v>181</v>
      </c>
      <c r="C2013" s="4" t="s">
        <v>9011</v>
      </c>
      <c r="D2013" s="4" t="s">
        <v>75</v>
      </c>
      <c r="E2013" s="4" t="s">
        <v>172</v>
      </c>
      <c r="F2013" s="3">
        <v>42826</v>
      </c>
      <c r="G2013" s="3">
        <v>42915</v>
      </c>
      <c r="H2013">
        <v>5079</v>
      </c>
    </row>
    <row r="2014" spans="1:8">
      <c r="A2014" s="4" t="s">
        <v>2221</v>
      </c>
      <c r="B2014" s="4" t="s">
        <v>183</v>
      </c>
      <c r="C2014" s="4" t="s">
        <v>179</v>
      </c>
      <c r="D2014" s="4" t="s">
        <v>111</v>
      </c>
      <c r="E2014" s="4" t="s">
        <v>172</v>
      </c>
      <c r="F2014" s="3">
        <v>42827</v>
      </c>
      <c r="G2014" s="3">
        <v>42906</v>
      </c>
      <c r="H2014">
        <v>460</v>
      </c>
    </row>
    <row r="2015" spans="1:8">
      <c r="A2015" s="4" t="s">
        <v>2222</v>
      </c>
      <c r="B2015" s="4" t="s">
        <v>261</v>
      </c>
      <c r="C2015" s="4" t="s">
        <v>192</v>
      </c>
      <c r="D2015" s="4" t="s">
        <v>24</v>
      </c>
      <c r="E2015" s="4" t="s">
        <v>193</v>
      </c>
      <c r="F2015" s="3">
        <v>42827</v>
      </c>
      <c r="G2015" s="3"/>
    </row>
    <row r="2016" spans="1:8">
      <c r="A2016" s="4" t="s">
        <v>2223</v>
      </c>
      <c r="B2016" s="4" t="s">
        <v>261</v>
      </c>
      <c r="C2016" s="4" t="s">
        <v>171</v>
      </c>
      <c r="D2016" s="4" t="s">
        <v>80</v>
      </c>
      <c r="E2016" s="4" t="s">
        <v>197</v>
      </c>
      <c r="F2016" s="3">
        <v>42827</v>
      </c>
      <c r="G2016" s="3">
        <v>42910</v>
      </c>
      <c r="H2016">
        <v>0</v>
      </c>
    </row>
    <row r="2017" spans="1:8">
      <c r="A2017" s="4" t="s">
        <v>2224</v>
      </c>
      <c r="B2017" s="4" t="s">
        <v>304</v>
      </c>
      <c r="C2017" s="4" t="s">
        <v>192</v>
      </c>
      <c r="D2017" s="4" t="s">
        <v>48</v>
      </c>
      <c r="E2017" s="4" t="s">
        <v>172</v>
      </c>
      <c r="F2017" s="3">
        <v>42827</v>
      </c>
      <c r="G2017" s="3">
        <v>42835</v>
      </c>
      <c r="H2017">
        <v>3343</v>
      </c>
    </row>
    <row r="2018" spans="1:8">
      <c r="A2018" s="4" t="s">
        <v>2225</v>
      </c>
      <c r="B2018" s="4" t="s">
        <v>279</v>
      </c>
      <c r="C2018" s="4" t="s">
        <v>199</v>
      </c>
      <c r="D2018" s="4" t="s">
        <v>123</v>
      </c>
      <c r="E2018" s="4" t="s">
        <v>172</v>
      </c>
      <c r="F2018" s="3">
        <v>42827</v>
      </c>
      <c r="G2018" s="3">
        <v>42883</v>
      </c>
      <c r="H2018">
        <v>5125</v>
      </c>
    </row>
    <row r="2019" spans="1:8">
      <c r="A2019" s="4" t="s">
        <v>2226</v>
      </c>
      <c r="B2019" s="4" t="s">
        <v>174</v>
      </c>
      <c r="C2019" s="4" t="s">
        <v>192</v>
      </c>
      <c r="D2019" s="4" t="s">
        <v>29</v>
      </c>
      <c r="E2019" s="4" t="s">
        <v>172</v>
      </c>
      <c r="F2019" s="3">
        <v>42827</v>
      </c>
      <c r="G2019" s="3">
        <v>42836</v>
      </c>
      <c r="H2019">
        <v>3263</v>
      </c>
    </row>
    <row r="2020" spans="1:8">
      <c r="A2020" s="4" t="s">
        <v>2227</v>
      </c>
      <c r="B2020" s="4" t="s">
        <v>212</v>
      </c>
      <c r="C2020" s="4" t="s">
        <v>171</v>
      </c>
      <c r="D2020" s="4" t="s">
        <v>53</v>
      </c>
      <c r="E2020" s="4" t="s">
        <v>172</v>
      </c>
      <c r="F2020" s="3">
        <v>42827</v>
      </c>
      <c r="G2020" s="3">
        <v>42833</v>
      </c>
      <c r="H2020">
        <v>976</v>
      </c>
    </row>
    <row r="2021" spans="1:8">
      <c r="A2021" s="4" t="s">
        <v>2228</v>
      </c>
      <c r="B2021" s="4" t="s">
        <v>237</v>
      </c>
      <c r="C2021" s="4" t="s">
        <v>9011</v>
      </c>
      <c r="D2021" s="4" t="s">
        <v>99</v>
      </c>
      <c r="E2021" s="4" t="s">
        <v>172</v>
      </c>
      <c r="F2021" s="3">
        <v>42827</v>
      </c>
      <c r="G2021" s="3">
        <v>42834</v>
      </c>
      <c r="H2021">
        <v>4746</v>
      </c>
    </row>
    <row r="2022" spans="1:8">
      <c r="A2022" s="4" t="s">
        <v>2229</v>
      </c>
      <c r="B2022" s="4" t="s">
        <v>196</v>
      </c>
      <c r="C2022" s="4" t="s">
        <v>171</v>
      </c>
      <c r="D2022" s="4" t="s">
        <v>43</v>
      </c>
      <c r="E2022" s="4" t="s">
        <v>197</v>
      </c>
      <c r="F2022" s="3">
        <v>42827</v>
      </c>
      <c r="G2022" s="3">
        <v>42828</v>
      </c>
      <c r="H2022">
        <v>0</v>
      </c>
    </row>
    <row r="2023" spans="1:8">
      <c r="A2023" s="4" t="s">
        <v>2230</v>
      </c>
      <c r="B2023" s="4" t="s">
        <v>196</v>
      </c>
      <c r="C2023" s="4" t="s">
        <v>179</v>
      </c>
      <c r="D2023" s="4" t="s">
        <v>41</v>
      </c>
      <c r="E2023" s="4" t="s">
        <v>172</v>
      </c>
      <c r="F2023" s="3">
        <v>42827</v>
      </c>
      <c r="G2023" s="3">
        <v>42836</v>
      </c>
      <c r="H2023">
        <v>507</v>
      </c>
    </row>
    <row r="2024" spans="1:8">
      <c r="A2024" s="4" t="s">
        <v>2231</v>
      </c>
      <c r="B2024" s="4" t="s">
        <v>191</v>
      </c>
      <c r="C2024" s="4" t="s">
        <v>199</v>
      </c>
      <c r="D2024" s="4" t="s">
        <v>24</v>
      </c>
      <c r="E2024" s="4" t="s">
        <v>193</v>
      </c>
      <c r="F2024" s="3">
        <v>42827</v>
      </c>
      <c r="G2024" s="3"/>
    </row>
    <row r="2025" spans="1:8">
      <c r="A2025" s="4" t="s">
        <v>2232</v>
      </c>
      <c r="B2025" s="4" t="s">
        <v>191</v>
      </c>
      <c r="C2025" s="4" t="s">
        <v>179</v>
      </c>
      <c r="D2025" s="4" t="s">
        <v>84</v>
      </c>
      <c r="E2025" s="4" t="s">
        <v>197</v>
      </c>
      <c r="F2025" s="3">
        <v>42827</v>
      </c>
      <c r="G2025" s="3">
        <v>42839</v>
      </c>
      <c r="H2025">
        <v>0</v>
      </c>
    </row>
    <row r="2026" spans="1:8">
      <c r="A2026" s="4" t="s">
        <v>2233</v>
      </c>
      <c r="B2026" s="4" t="s">
        <v>191</v>
      </c>
      <c r="C2026" s="4" t="s">
        <v>9011</v>
      </c>
      <c r="D2026" s="4" t="s">
        <v>53</v>
      </c>
      <c r="E2026" s="4" t="s">
        <v>172</v>
      </c>
      <c r="F2026" s="3">
        <v>42827</v>
      </c>
      <c r="G2026" s="3">
        <v>42834</v>
      </c>
      <c r="H2026">
        <v>5693</v>
      </c>
    </row>
    <row r="2027" spans="1:8">
      <c r="A2027" s="4" t="s">
        <v>2234</v>
      </c>
      <c r="B2027" s="4" t="s">
        <v>219</v>
      </c>
      <c r="C2027" s="4" t="s">
        <v>9011</v>
      </c>
      <c r="D2027" s="4" t="s">
        <v>24</v>
      </c>
      <c r="E2027" s="4" t="s">
        <v>193</v>
      </c>
      <c r="F2027" s="3">
        <v>42827</v>
      </c>
      <c r="G2027" s="3"/>
    </row>
    <row r="2028" spans="1:8">
      <c r="A2028" s="4" t="s">
        <v>2235</v>
      </c>
      <c r="B2028" s="4" t="s">
        <v>219</v>
      </c>
      <c r="C2028" s="4" t="s">
        <v>171</v>
      </c>
      <c r="D2028" s="4" t="s">
        <v>53</v>
      </c>
      <c r="E2028" s="4" t="s">
        <v>197</v>
      </c>
      <c r="F2028" s="3">
        <v>42827</v>
      </c>
      <c r="G2028" s="3">
        <v>42839</v>
      </c>
      <c r="H2028">
        <v>0</v>
      </c>
    </row>
    <row r="2029" spans="1:8">
      <c r="A2029" s="4" t="s">
        <v>2236</v>
      </c>
      <c r="B2029" s="4" t="s">
        <v>230</v>
      </c>
      <c r="C2029" s="4" t="s">
        <v>179</v>
      </c>
      <c r="D2029" s="4" t="s">
        <v>86</v>
      </c>
      <c r="E2029" s="4" t="s">
        <v>197</v>
      </c>
      <c r="F2029" s="3">
        <v>42827</v>
      </c>
      <c r="G2029" s="3">
        <v>42828</v>
      </c>
      <c r="H2029">
        <v>0</v>
      </c>
    </row>
    <row r="2030" spans="1:8">
      <c r="A2030" s="4" t="s">
        <v>2237</v>
      </c>
      <c r="B2030" s="4" t="s">
        <v>230</v>
      </c>
      <c r="C2030" s="4" t="s">
        <v>179</v>
      </c>
      <c r="D2030" s="4" t="s">
        <v>38</v>
      </c>
      <c r="E2030" s="4" t="s">
        <v>172</v>
      </c>
      <c r="F2030" s="3">
        <v>42827</v>
      </c>
      <c r="G2030" s="3">
        <v>42835</v>
      </c>
      <c r="H2030">
        <v>488</v>
      </c>
    </row>
    <row r="2031" spans="1:8">
      <c r="A2031" s="4" t="s">
        <v>2238</v>
      </c>
      <c r="B2031" s="4" t="s">
        <v>230</v>
      </c>
      <c r="C2031" s="4" t="s">
        <v>179</v>
      </c>
      <c r="D2031" s="4" t="s">
        <v>102</v>
      </c>
      <c r="E2031" s="4" t="s">
        <v>172</v>
      </c>
      <c r="F2031" s="3">
        <v>42827</v>
      </c>
      <c r="G2031" s="3">
        <v>42875</v>
      </c>
      <c r="H2031">
        <v>605</v>
      </c>
    </row>
    <row r="2032" spans="1:8">
      <c r="A2032" s="4" t="s">
        <v>2239</v>
      </c>
      <c r="B2032" s="4" t="s">
        <v>187</v>
      </c>
      <c r="C2032" s="4" t="s">
        <v>9011</v>
      </c>
      <c r="D2032" s="4" t="s">
        <v>24</v>
      </c>
      <c r="E2032" s="4" t="s">
        <v>193</v>
      </c>
      <c r="F2032" s="3">
        <v>42827</v>
      </c>
      <c r="G2032" s="3"/>
    </row>
    <row r="2033" spans="1:8">
      <c r="A2033" s="4" t="s">
        <v>2240</v>
      </c>
      <c r="B2033" s="4" t="s">
        <v>187</v>
      </c>
      <c r="C2033" s="4" t="s">
        <v>199</v>
      </c>
      <c r="D2033" s="4" t="s">
        <v>122</v>
      </c>
      <c r="E2033" s="4" t="s">
        <v>197</v>
      </c>
      <c r="F2033" s="3">
        <v>42827</v>
      </c>
      <c r="G2033" s="3">
        <v>42870</v>
      </c>
      <c r="H2033">
        <v>0</v>
      </c>
    </row>
    <row r="2034" spans="1:8">
      <c r="A2034" s="4" t="s">
        <v>2241</v>
      </c>
      <c r="B2034" s="4" t="s">
        <v>244</v>
      </c>
      <c r="C2034" s="4" t="s">
        <v>171</v>
      </c>
      <c r="D2034" s="4" t="s">
        <v>61</v>
      </c>
      <c r="E2034" s="4" t="s">
        <v>172</v>
      </c>
      <c r="F2034" s="3">
        <v>42827</v>
      </c>
      <c r="G2034" s="3">
        <v>42836</v>
      </c>
      <c r="H2034">
        <v>949</v>
      </c>
    </row>
    <row r="2035" spans="1:8">
      <c r="A2035" s="4" t="s">
        <v>2242</v>
      </c>
      <c r="B2035" s="4" t="s">
        <v>201</v>
      </c>
      <c r="C2035" s="4" t="s">
        <v>171</v>
      </c>
      <c r="D2035" s="4" t="s">
        <v>54</v>
      </c>
      <c r="E2035" s="4" t="s">
        <v>172</v>
      </c>
      <c r="F2035" s="3">
        <v>42827</v>
      </c>
      <c r="G2035" s="3">
        <v>42829</v>
      </c>
      <c r="H2035">
        <v>882</v>
      </c>
    </row>
    <row r="2036" spans="1:8">
      <c r="A2036" s="4" t="s">
        <v>2243</v>
      </c>
      <c r="B2036" s="4" t="s">
        <v>201</v>
      </c>
      <c r="C2036" s="4" t="s">
        <v>171</v>
      </c>
      <c r="D2036" s="4" t="s">
        <v>71</v>
      </c>
      <c r="E2036" s="4" t="s">
        <v>172</v>
      </c>
      <c r="F2036" s="3">
        <v>42827</v>
      </c>
      <c r="G2036" s="3">
        <v>42908</v>
      </c>
      <c r="H2036">
        <v>1096</v>
      </c>
    </row>
    <row r="2037" spans="1:8">
      <c r="A2037" s="4" t="s">
        <v>2244</v>
      </c>
      <c r="B2037" s="4" t="s">
        <v>232</v>
      </c>
      <c r="C2037" s="4" t="s">
        <v>179</v>
      </c>
      <c r="D2037" s="4" t="s">
        <v>52</v>
      </c>
      <c r="E2037" s="4" t="s">
        <v>197</v>
      </c>
      <c r="F2037" s="3">
        <v>42827</v>
      </c>
      <c r="G2037" s="3">
        <v>42835</v>
      </c>
      <c r="H2037">
        <v>0</v>
      </c>
    </row>
    <row r="2038" spans="1:8">
      <c r="A2038" s="4" t="s">
        <v>2245</v>
      </c>
      <c r="B2038" s="4" t="s">
        <v>232</v>
      </c>
      <c r="C2038" s="4" t="s">
        <v>179</v>
      </c>
      <c r="D2038" s="4" t="s">
        <v>52</v>
      </c>
      <c r="E2038" s="4" t="s">
        <v>172</v>
      </c>
      <c r="F2038" s="3">
        <v>42827</v>
      </c>
      <c r="G2038" s="3">
        <v>42951</v>
      </c>
      <c r="H2038">
        <v>572</v>
      </c>
    </row>
    <row r="2039" spans="1:8">
      <c r="A2039" s="4" t="s">
        <v>2246</v>
      </c>
      <c r="B2039" s="4" t="s">
        <v>226</v>
      </c>
      <c r="C2039" s="4" t="s">
        <v>192</v>
      </c>
      <c r="D2039" s="4" t="s">
        <v>34</v>
      </c>
      <c r="E2039" s="4" t="s">
        <v>197</v>
      </c>
      <c r="F2039" s="3">
        <v>42827</v>
      </c>
      <c r="G2039" s="3">
        <v>42832</v>
      </c>
      <c r="H2039">
        <v>0</v>
      </c>
    </row>
    <row r="2040" spans="1:8">
      <c r="A2040" s="4" t="s">
        <v>2247</v>
      </c>
      <c r="B2040" s="4" t="s">
        <v>226</v>
      </c>
      <c r="C2040" s="4" t="s">
        <v>9011</v>
      </c>
      <c r="D2040" s="4" t="s">
        <v>83</v>
      </c>
      <c r="E2040" s="4" t="s">
        <v>172</v>
      </c>
      <c r="F2040" s="3">
        <v>42827</v>
      </c>
      <c r="G2040" s="3">
        <v>42837</v>
      </c>
      <c r="H2040">
        <v>3731</v>
      </c>
    </row>
    <row r="2041" spans="1:8">
      <c r="A2041" s="4" t="s">
        <v>2248</v>
      </c>
      <c r="B2041" s="4" t="s">
        <v>208</v>
      </c>
      <c r="C2041" s="4" t="s">
        <v>177</v>
      </c>
      <c r="D2041" s="4" t="s">
        <v>85</v>
      </c>
      <c r="E2041" s="4" t="s">
        <v>197</v>
      </c>
      <c r="F2041" s="3">
        <v>42827</v>
      </c>
      <c r="G2041" s="3">
        <v>42837</v>
      </c>
      <c r="H2041">
        <v>0</v>
      </c>
    </row>
    <row r="2042" spans="1:8">
      <c r="A2042" s="4" t="s">
        <v>2249</v>
      </c>
      <c r="B2042" s="4" t="s">
        <v>181</v>
      </c>
      <c r="C2042" s="4" t="s">
        <v>171</v>
      </c>
      <c r="D2042" s="4" t="s">
        <v>76</v>
      </c>
      <c r="E2042" s="4" t="s">
        <v>172</v>
      </c>
      <c r="F2042" s="3">
        <v>42827</v>
      </c>
      <c r="G2042" s="3">
        <v>42899</v>
      </c>
      <c r="H2042">
        <v>1214</v>
      </c>
    </row>
    <row r="2043" spans="1:8">
      <c r="A2043" s="4" t="s">
        <v>2250</v>
      </c>
      <c r="B2043" s="4" t="s">
        <v>181</v>
      </c>
      <c r="C2043" s="4" t="s">
        <v>9011</v>
      </c>
      <c r="D2043" s="4" t="s">
        <v>115</v>
      </c>
      <c r="E2043" s="4" t="s">
        <v>172</v>
      </c>
      <c r="F2043" s="3">
        <v>42827</v>
      </c>
      <c r="G2043" s="3">
        <v>42828</v>
      </c>
      <c r="H2043">
        <v>4444</v>
      </c>
    </row>
    <row r="2044" spans="1:8">
      <c r="A2044" s="4" t="s">
        <v>2251</v>
      </c>
      <c r="B2044" s="4" t="s">
        <v>183</v>
      </c>
      <c r="C2044" s="4" t="s">
        <v>179</v>
      </c>
      <c r="D2044" s="4" t="s">
        <v>100</v>
      </c>
      <c r="E2044" s="4" t="s">
        <v>172</v>
      </c>
      <c r="F2044" s="3">
        <v>42828</v>
      </c>
      <c r="G2044" s="3">
        <v>42913</v>
      </c>
      <c r="H2044">
        <v>524</v>
      </c>
    </row>
    <row r="2045" spans="1:8">
      <c r="A2045" s="4" t="s">
        <v>2252</v>
      </c>
      <c r="B2045" s="4" t="s">
        <v>246</v>
      </c>
      <c r="C2045" s="4" t="s">
        <v>171</v>
      </c>
      <c r="D2045" s="4" t="s">
        <v>24</v>
      </c>
      <c r="E2045" s="4" t="s">
        <v>193</v>
      </c>
      <c r="F2045" s="3">
        <v>42828</v>
      </c>
      <c r="G2045" s="3"/>
    </row>
    <row r="2046" spans="1:8">
      <c r="A2046" s="4" t="s">
        <v>2253</v>
      </c>
      <c r="B2046" s="4" t="s">
        <v>246</v>
      </c>
      <c r="C2046" s="4" t="s">
        <v>199</v>
      </c>
      <c r="D2046" s="4" t="s">
        <v>24</v>
      </c>
      <c r="E2046" s="4" t="s">
        <v>193</v>
      </c>
      <c r="F2046" s="3">
        <v>42828</v>
      </c>
      <c r="G2046" s="3"/>
    </row>
    <row r="2047" spans="1:8">
      <c r="A2047" s="4" t="s">
        <v>2254</v>
      </c>
      <c r="B2047" s="4" t="s">
        <v>246</v>
      </c>
      <c r="C2047" s="4" t="s">
        <v>171</v>
      </c>
      <c r="D2047" s="4" t="s">
        <v>35</v>
      </c>
      <c r="E2047" s="4" t="s">
        <v>172</v>
      </c>
      <c r="F2047" s="3">
        <v>42828</v>
      </c>
      <c r="G2047" s="3">
        <v>42875</v>
      </c>
      <c r="H2047">
        <v>997</v>
      </c>
    </row>
    <row r="2048" spans="1:8">
      <c r="A2048" s="4" t="s">
        <v>2255</v>
      </c>
      <c r="B2048" s="4" t="s">
        <v>279</v>
      </c>
      <c r="C2048" s="4" t="s">
        <v>192</v>
      </c>
      <c r="D2048" s="4" t="s">
        <v>25</v>
      </c>
      <c r="E2048" s="4" t="s">
        <v>172</v>
      </c>
      <c r="F2048" s="3">
        <v>42828</v>
      </c>
      <c r="G2048" s="3">
        <v>42835</v>
      </c>
      <c r="H2048">
        <v>2794</v>
      </c>
    </row>
    <row r="2049" spans="1:8">
      <c r="A2049" s="4" t="s">
        <v>2256</v>
      </c>
      <c r="B2049" s="4" t="s">
        <v>174</v>
      </c>
      <c r="C2049" s="4" t="s">
        <v>177</v>
      </c>
      <c r="D2049" s="4" t="s">
        <v>100</v>
      </c>
      <c r="E2049" s="4" t="s">
        <v>172</v>
      </c>
      <c r="F2049" s="3">
        <v>42828</v>
      </c>
      <c r="G2049" s="3">
        <v>42834</v>
      </c>
      <c r="H2049">
        <v>53</v>
      </c>
    </row>
    <row r="2050" spans="1:8">
      <c r="A2050" s="4" t="s">
        <v>2257</v>
      </c>
      <c r="B2050" s="4" t="s">
        <v>174</v>
      </c>
      <c r="C2050" s="4" t="s">
        <v>192</v>
      </c>
      <c r="D2050" s="4" t="s">
        <v>68</v>
      </c>
      <c r="E2050" s="4" t="s">
        <v>172</v>
      </c>
      <c r="F2050" s="3">
        <v>42828</v>
      </c>
      <c r="G2050" s="3">
        <v>42838</v>
      </c>
      <c r="H2050">
        <v>3141</v>
      </c>
    </row>
    <row r="2051" spans="1:8">
      <c r="A2051" s="4" t="s">
        <v>2258</v>
      </c>
      <c r="B2051" s="4" t="s">
        <v>263</v>
      </c>
      <c r="C2051" s="4" t="s">
        <v>177</v>
      </c>
      <c r="D2051" s="4" t="s">
        <v>107</v>
      </c>
      <c r="E2051" s="4" t="s">
        <v>197</v>
      </c>
      <c r="F2051" s="3">
        <v>42828</v>
      </c>
      <c r="G2051" s="3">
        <v>42840</v>
      </c>
      <c r="H2051">
        <v>0</v>
      </c>
    </row>
    <row r="2052" spans="1:8">
      <c r="A2052" s="4" t="s">
        <v>2259</v>
      </c>
      <c r="B2052" s="4" t="s">
        <v>263</v>
      </c>
      <c r="C2052" s="4" t="s">
        <v>171</v>
      </c>
      <c r="D2052" s="4" t="s">
        <v>31</v>
      </c>
      <c r="E2052" s="4" t="s">
        <v>172</v>
      </c>
      <c r="F2052" s="3">
        <v>42828</v>
      </c>
      <c r="G2052" s="3">
        <v>42912</v>
      </c>
      <c r="H2052">
        <v>1109</v>
      </c>
    </row>
    <row r="2053" spans="1:8">
      <c r="A2053" s="4" t="s">
        <v>2260</v>
      </c>
      <c r="B2053" s="4" t="s">
        <v>263</v>
      </c>
      <c r="C2053" s="4" t="s">
        <v>199</v>
      </c>
      <c r="D2053" s="4" t="s">
        <v>80</v>
      </c>
      <c r="E2053" s="4" t="s">
        <v>172</v>
      </c>
      <c r="F2053" s="3">
        <v>42828</v>
      </c>
      <c r="G2053" s="3">
        <v>42839</v>
      </c>
      <c r="H2053">
        <v>5691</v>
      </c>
    </row>
    <row r="2054" spans="1:8">
      <c r="A2054" s="4" t="s">
        <v>2261</v>
      </c>
      <c r="B2054" s="4" t="s">
        <v>212</v>
      </c>
      <c r="C2054" s="4" t="s">
        <v>9011</v>
      </c>
      <c r="D2054" s="4" t="s">
        <v>24</v>
      </c>
      <c r="E2054" s="4" t="s">
        <v>193</v>
      </c>
      <c r="F2054" s="3">
        <v>42828</v>
      </c>
      <c r="G2054" s="3"/>
    </row>
    <row r="2055" spans="1:8">
      <c r="A2055" s="4" t="s">
        <v>2262</v>
      </c>
      <c r="B2055" s="4" t="s">
        <v>212</v>
      </c>
      <c r="C2055" s="4" t="s">
        <v>177</v>
      </c>
      <c r="D2055" s="4" t="s">
        <v>90</v>
      </c>
      <c r="E2055" s="4" t="s">
        <v>172</v>
      </c>
      <c r="F2055" s="3">
        <v>42828</v>
      </c>
      <c r="G2055" s="3">
        <v>42832</v>
      </c>
      <c r="H2055">
        <v>52</v>
      </c>
    </row>
    <row r="2056" spans="1:8">
      <c r="A2056" s="4" t="s">
        <v>2263</v>
      </c>
      <c r="B2056" s="4" t="s">
        <v>196</v>
      </c>
      <c r="C2056" s="4" t="s">
        <v>177</v>
      </c>
      <c r="D2056" s="4" t="s">
        <v>76</v>
      </c>
      <c r="E2056" s="4" t="s">
        <v>197</v>
      </c>
      <c r="F2056" s="3">
        <v>42828</v>
      </c>
      <c r="G2056" s="3">
        <v>42835</v>
      </c>
      <c r="H2056">
        <v>0</v>
      </c>
    </row>
    <row r="2057" spans="1:8">
      <c r="A2057" s="4" t="s">
        <v>2264</v>
      </c>
      <c r="B2057" s="4" t="s">
        <v>196</v>
      </c>
      <c r="C2057" s="4" t="s">
        <v>179</v>
      </c>
      <c r="D2057" s="4" t="s">
        <v>27</v>
      </c>
      <c r="E2057" s="4" t="s">
        <v>172</v>
      </c>
      <c r="F2057" s="3">
        <v>42828</v>
      </c>
      <c r="G2057" s="3">
        <v>42830</v>
      </c>
      <c r="H2057">
        <v>532</v>
      </c>
    </row>
    <row r="2058" spans="1:8">
      <c r="A2058" s="4" t="s">
        <v>2265</v>
      </c>
      <c r="B2058" s="4" t="s">
        <v>196</v>
      </c>
      <c r="C2058" s="4" t="s">
        <v>9011</v>
      </c>
      <c r="D2058" s="4" t="s">
        <v>79</v>
      </c>
      <c r="E2058" s="4" t="s">
        <v>172</v>
      </c>
      <c r="F2058" s="3">
        <v>42828</v>
      </c>
      <c r="G2058" s="3">
        <v>42829</v>
      </c>
      <c r="H2058">
        <v>5615</v>
      </c>
    </row>
    <row r="2059" spans="1:8">
      <c r="A2059" s="4" t="s">
        <v>2266</v>
      </c>
      <c r="B2059" s="4" t="s">
        <v>203</v>
      </c>
      <c r="C2059" s="4" t="s">
        <v>171</v>
      </c>
      <c r="D2059" s="4" t="s">
        <v>24</v>
      </c>
      <c r="E2059" s="4" t="s">
        <v>193</v>
      </c>
      <c r="F2059" s="3">
        <v>42828</v>
      </c>
      <c r="G2059" s="3"/>
    </row>
    <row r="2060" spans="1:8">
      <c r="A2060" s="4" t="s">
        <v>2267</v>
      </c>
      <c r="B2060" s="4" t="s">
        <v>191</v>
      </c>
      <c r="C2060" s="4" t="s">
        <v>179</v>
      </c>
      <c r="D2060" s="4" t="s">
        <v>71</v>
      </c>
      <c r="E2060" s="4" t="s">
        <v>197</v>
      </c>
      <c r="F2060" s="3">
        <v>42828</v>
      </c>
      <c r="G2060" s="3">
        <v>42829</v>
      </c>
      <c r="H2060">
        <v>0</v>
      </c>
    </row>
    <row r="2061" spans="1:8">
      <c r="A2061" s="4" t="s">
        <v>2268</v>
      </c>
      <c r="B2061" s="4" t="s">
        <v>219</v>
      </c>
      <c r="C2061" s="4" t="s">
        <v>9011</v>
      </c>
      <c r="D2061" s="4" t="s">
        <v>54</v>
      </c>
      <c r="E2061" s="4" t="s">
        <v>197</v>
      </c>
      <c r="F2061" s="3">
        <v>42828</v>
      </c>
      <c r="G2061" s="3">
        <v>42881</v>
      </c>
      <c r="H2061">
        <v>0</v>
      </c>
    </row>
    <row r="2062" spans="1:8">
      <c r="A2062" s="4" t="s">
        <v>2269</v>
      </c>
      <c r="B2062" s="4" t="s">
        <v>219</v>
      </c>
      <c r="C2062" s="4" t="s">
        <v>179</v>
      </c>
      <c r="D2062" s="4" t="s">
        <v>81</v>
      </c>
      <c r="E2062" s="4" t="s">
        <v>172</v>
      </c>
      <c r="F2062" s="3">
        <v>42828</v>
      </c>
      <c r="G2062" s="3">
        <v>42837</v>
      </c>
      <c r="H2062">
        <v>565</v>
      </c>
    </row>
    <row r="2063" spans="1:8">
      <c r="A2063" s="4" t="s">
        <v>2270</v>
      </c>
      <c r="B2063" s="4" t="s">
        <v>256</v>
      </c>
      <c r="C2063" s="4" t="s">
        <v>179</v>
      </c>
      <c r="D2063" s="4" t="s">
        <v>103</v>
      </c>
      <c r="E2063" s="4" t="s">
        <v>197</v>
      </c>
      <c r="F2063" s="3">
        <v>42828</v>
      </c>
      <c r="G2063" s="3">
        <v>42836</v>
      </c>
      <c r="H2063">
        <v>0</v>
      </c>
    </row>
    <row r="2064" spans="1:8">
      <c r="A2064" s="4" t="s">
        <v>2271</v>
      </c>
      <c r="B2064" s="4" t="s">
        <v>187</v>
      </c>
      <c r="C2064" s="4" t="s">
        <v>179</v>
      </c>
      <c r="D2064" s="4" t="s">
        <v>72</v>
      </c>
      <c r="E2064" s="4" t="s">
        <v>193</v>
      </c>
      <c r="F2064" s="3">
        <v>42828</v>
      </c>
      <c r="G2064" s="3"/>
    </row>
    <row r="2065" spans="1:8">
      <c r="A2065" s="4" t="s">
        <v>2272</v>
      </c>
      <c r="B2065" s="4" t="s">
        <v>187</v>
      </c>
      <c r="C2065" s="4" t="s">
        <v>179</v>
      </c>
      <c r="D2065" s="4" t="s">
        <v>80</v>
      </c>
      <c r="E2065" s="4" t="s">
        <v>193</v>
      </c>
      <c r="F2065" s="3">
        <v>42828</v>
      </c>
      <c r="G2065" s="3"/>
    </row>
    <row r="2066" spans="1:8">
      <c r="A2066" s="4" t="s">
        <v>2273</v>
      </c>
      <c r="B2066" s="4" t="s">
        <v>232</v>
      </c>
      <c r="C2066" s="4" t="s">
        <v>9011</v>
      </c>
      <c r="D2066" s="4" t="s">
        <v>65</v>
      </c>
      <c r="E2066" s="4" t="s">
        <v>197</v>
      </c>
      <c r="F2066" s="3">
        <v>42828</v>
      </c>
      <c r="G2066" s="3">
        <v>42830</v>
      </c>
      <c r="H2066">
        <v>0</v>
      </c>
    </row>
    <row r="2067" spans="1:8">
      <c r="A2067" s="4" t="s">
        <v>2274</v>
      </c>
      <c r="B2067" s="4" t="s">
        <v>232</v>
      </c>
      <c r="C2067" s="4" t="s">
        <v>9011</v>
      </c>
      <c r="D2067" s="4" t="s">
        <v>125</v>
      </c>
      <c r="E2067" s="4" t="s">
        <v>172</v>
      </c>
      <c r="F2067" s="3">
        <v>42828</v>
      </c>
      <c r="G2067" s="3">
        <v>42839</v>
      </c>
      <c r="H2067">
        <v>3991</v>
      </c>
    </row>
    <row r="2068" spans="1:8">
      <c r="A2068" s="4" t="s">
        <v>2275</v>
      </c>
      <c r="B2068" s="4" t="s">
        <v>226</v>
      </c>
      <c r="C2068" s="4" t="s">
        <v>9011</v>
      </c>
      <c r="D2068" s="4" t="s">
        <v>83</v>
      </c>
      <c r="E2068" s="4" t="s">
        <v>172</v>
      </c>
      <c r="F2068" s="3">
        <v>42828</v>
      </c>
      <c r="G2068" s="3">
        <v>42875</v>
      </c>
      <c r="H2068">
        <v>5763</v>
      </c>
    </row>
    <row r="2069" spans="1:8">
      <c r="A2069" s="4" t="s">
        <v>2276</v>
      </c>
      <c r="B2069" s="4" t="s">
        <v>208</v>
      </c>
      <c r="C2069" s="4" t="s">
        <v>177</v>
      </c>
      <c r="D2069" s="4" t="s">
        <v>43</v>
      </c>
      <c r="E2069" s="4" t="s">
        <v>197</v>
      </c>
      <c r="F2069" s="3">
        <v>42828</v>
      </c>
      <c r="G2069" s="3">
        <v>42839</v>
      </c>
      <c r="H2069">
        <v>0</v>
      </c>
    </row>
    <row r="2070" spans="1:8">
      <c r="A2070" s="4" t="s">
        <v>2277</v>
      </c>
      <c r="B2070" s="4" t="s">
        <v>185</v>
      </c>
      <c r="C2070" s="4" t="s">
        <v>177</v>
      </c>
      <c r="D2070" s="4" t="s">
        <v>24</v>
      </c>
      <c r="E2070" s="4" t="s">
        <v>193</v>
      </c>
      <c r="F2070" s="3">
        <v>42828</v>
      </c>
      <c r="G2070" s="3"/>
    </row>
    <row r="2071" spans="1:8">
      <c r="A2071" s="4" t="s">
        <v>2278</v>
      </c>
      <c r="B2071" s="4" t="s">
        <v>185</v>
      </c>
      <c r="C2071" s="4" t="s">
        <v>192</v>
      </c>
      <c r="D2071" s="4" t="s">
        <v>38</v>
      </c>
      <c r="E2071" s="4" t="s">
        <v>197</v>
      </c>
      <c r="F2071" s="3">
        <v>42828</v>
      </c>
      <c r="G2071" s="3">
        <v>42836</v>
      </c>
      <c r="H2071">
        <v>0</v>
      </c>
    </row>
    <row r="2072" spans="1:8">
      <c r="A2072" s="4" t="s">
        <v>2279</v>
      </c>
      <c r="B2072" s="4" t="s">
        <v>185</v>
      </c>
      <c r="C2072" s="4" t="s">
        <v>179</v>
      </c>
      <c r="D2072" s="4" t="s">
        <v>81</v>
      </c>
      <c r="E2072" s="4" t="s">
        <v>172</v>
      </c>
      <c r="F2072" s="3">
        <v>42828</v>
      </c>
      <c r="G2072" s="3">
        <v>42840</v>
      </c>
      <c r="H2072">
        <v>456</v>
      </c>
    </row>
    <row r="2073" spans="1:8">
      <c r="A2073" s="4" t="s">
        <v>2280</v>
      </c>
      <c r="B2073" s="4" t="s">
        <v>235</v>
      </c>
      <c r="C2073" s="4" t="s">
        <v>177</v>
      </c>
      <c r="D2073" s="4" t="s">
        <v>24</v>
      </c>
      <c r="E2073" s="4" t="s">
        <v>193</v>
      </c>
      <c r="F2073" s="3">
        <v>42828</v>
      </c>
      <c r="G2073" s="3"/>
    </row>
    <row r="2074" spans="1:8">
      <c r="A2074" s="4" t="s">
        <v>2281</v>
      </c>
      <c r="B2074" s="4" t="s">
        <v>235</v>
      </c>
      <c r="C2074" s="4" t="s">
        <v>177</v>
      </c>
      <c r="D2074" s="4" t="s">
        <v>34</v>
      </c>
      <c r="E2074" s="4" t="s">
        <v>197</v>
      </c>
      <c r="F2074" s="3">
        <v>42828</v>
      </c>
      <c r="G2074" s="3">
        <v>42830</v>
      </c>
      <c r="H2074">
        <v>0</v>
      </c>
    </row>
    <row r="2075" spans="1:8">
      <c r="A2075" s="4" t="s">
        <v>2282</v>
      </c>
      <c r="B2075" s="4" t="s">
        <v>183</v>
      </c>
      <c r="C2075" s="4" t="s">
        <v>179</v>
      </c>
      <c r="D2075" s="4" t="s">
        <v>48</v>
      </c>
      <c r="E2075" s="4" t="s">
        <v>172</v>
      </c>
      <c r="F2075" s="3">
        <v>42829</v>
      </c>
      <c r="G2075" s="3">
        <v>42836</v>
      </c>
      <c r="H2075">
        <v>582</v>
      </c>
    </row>
    <row r="2076" spans="1:8">
      <c r="A2076" s="4" t="s">
        <v>2283</v>
      </c>
      <c r="B2076" s="4" t="s">
        <v>183</v>
      </c>
      <c r="C2076" s="4" t="s">
        <v>177</v>
      </c>
      <c r="D2076" s="4" t="s">
        <v>48</v>
      </c>
      <c r="E2076" s="4" t="s">
        <v>172</v>
      </c>
      <c r="F2076" s="3">
        <v>42829</v>
      </c>
      <c r="G2076" s="3">
        <v>42837</v>
      </c>
      <c r="H2076">
        <v>59</v>
      </c>
    </row>
    <row r="2077" spans="1:8">
      <c r="A2077" s="4" t="s">
        <v>2284</v>
      </c>
      <c r="B2077" s="4" t="s">
        <v>261</v>
      </c>
      <c r="C2077" s="4" t="s">
        <v>192</v>
      </c>
      <c r="D2077" s="4" t="s">
        <v>50</v>
      </c>
      <c r="E2077" s="4" t="s">
        <v>172</v>
      </c>
      <c r="F2077" s="3">
        <v>42829</v>
      </c>
      <c r="G2077" s="3">
        <v>42834</v>
      </c>
      <c r="H2077">
        <v>3259</v>
      </c>
    </row>
    <row r="2078" spans="1:8">
      <c r="A2078" s="4" t="s">
        <v>2285</v>
      </c>
      <c r="B2078" s="4" t="s">
        <v>279</v>
      </c>
      <c r="C2078" s="4" t="s">
        <v>199</v>
      </c>
      <c r="D2078" s="4" t="s">
        <v>24</v>
      </c>
      <c r="E2078" s="4" t="s">
        <v>193</v>
      </c>
      <c r="F2078" s="3">
        <v>42829</v>
      </c>
      <c r="G2078" s="3"/>
    </row>
    <row r="2079" spans="1:8">
      <c r="A2079" s="4" t="s">
        <v>2286</v>
      </c>
      <c r="B2079" s="4" t="s">
        <v>279</v>
      </c>
      <c r="C2079" s="4" t="s">
        <v>179</v>
      </c>
      <c r="D2079" s="4" t="s">
        <v>63</v>
      </c>
      <c r="E2079" s="4" t="s">
        <v>197</v>
      </c>
      <c r="F2079" s="3">
        <v>42829</v>
      </c>
      <c r="G2079" s="3">
        <v>42865</v>
      </c>
      <c r="H2079">
        <v>0</v>
      </c>
    </row>
    <row r="2080" spans="1:8">
      <c r="A2080" s="4" t="s">
        <v>2287</v>
      </c>
      <c r="B2080" s="4" t="s">
        <v>279</v>
      </c>
      <c r="C2080" s="4" t="s">
        <v>171</v>
      </c>
      <c r="D2080" s="4" t="s">
        <v>82</v>
      </c>
      <c r="E2080" s="4" t="s">
        <v>197</v>
      </c>
      <c r="F2080" s="3">
        <v>42829</v>
      </c>
      <c r="G2080" s="3">
        <v>42836</v>
      </c>
      <c r="H2080">
        <v>0</v>
      </c>
    </row>
    <row r="2081" spans="1:8">
      <c r="A2081" s="4" t="s">
        <v>2288</v>
      </c>
      <c r="B2081" s="4" t="s">
        <v>279</v>
      </c>
      <c r="C2081" s="4" t="s">
        <v>179</v>
      </c>
      <c r="D2081" s="4" t="s">
        <v>121</v>
      </c>
      <c r="E2081" s="4" t="s">
        <v>172</v>
      </c>
      <c r="F2081" s="3">
        <v>42829</v>
      </c>
      <c r="G2081" s="3">
        <v>42836</v>
      </c>
      <c r="H2081">
        <v>593</v>
      </c>
    </row>
    <row r="2082" spans="1:8">
      <c r="A2082" s="4" t="s">
        <v>2289</v>
      </c>
      <c r="B2082" s="4" t="s">
        <v>279</v>
      </c>
      <c r="C2082" s="4" t="s">
        <v>9011</v>
      </c>
      <c r="D2082" s="4" t="s">
        <v>99</v>
      </c>
      <c r="E2082" s="4" t="s">
        <v>172</v>
      </c>
      <c r="F2082" s="3">
        <v>42829</v>
      </c>
      <c r="G2082" s="3">
        <v>42912</v>
      </c>
      <c r="H2082">
        <v>5197</v>
      </c>
    </row>
    <row r="2083" spans="1:8">
      <c r="A2083" s="4" t="s">
        <v>2290</v>
      </c>
      <c r="B2083" s="4" t="s">
        <v>174</v>
      </c>
      <c r="C2083" s="4" t="s">
        <v>9011</v>
      </c>
      <c r="D2083" s="4" t="s">
        <v>45</v>
      </c>
      <c r="E2083" s="4" t="s">
        <v>197</v>
      </c>
      <c r="F2083" s="3">
        <v>42829</v>
      </c>
      <c r="G2083" s="3">
        <v>42840</v>
      </c>
      <c r="H2083">
        <v>0</v>
      </c>
    </row>
    <row r="2084" spans="1:8">
      <c r="A2084" s="4" t="s">
        <v>2291</v>
      </c>
      <c r="B2084" s="4" t="s">
        <v>174</v>
      </c>
      <c r="C2084" s="4" t="s">
        <v>9011</v>
      </c>
      <c r="D2084" s="4" t="s">
        <v>85</v>
      </c>
      <c r="E2084" s="4" t="s">
        <v>197</v>
      </c>
      <c r="F2084" s="3">
        <v>42829</v>
      </c>
      <c r="G2084" s="3">
        <v>42907</v>
      </c>
      <c r="H2084">
        <v>0</v>
      </c>
    </row>
    <row r="2085" spans="1:8">
      <c r="A2085" s="4" t="s">
        <v>2292</v>
      </c>
      <c r="B2085" s="4" t="s">
        <v>174</v>
      </c>
      <c r="C2085" s="4" t="s">
        <v>177</v>
      </c>
      <c r="D2085" s="4" t="s">
        <v>110</v>
      </c>
      <c r="E2085" s="4" t="s">
        <v>197</v>
      </c>
      <c r="F2085" s="3">
        <v>42829</v>
      </c>
      <c r="G2085" s="3">
        <v>42837</v>
      </c>
      <c r="H2085">
        <v>0</v>
      </c>
    </row>
    <row r="2086" spans="1:8">
      <c r="A2086" s="4" t="s">
        <v>2293</v>
      </c>
      <c r="B2086" s="4" t="s">
        <v>174</v>
      </c>
      <c r="C2086" s="4" t="s">
        <v>192</v>
      </c>
      <c r="D2086" s="4" t="s">
        <v>57</v>
      </c>
      <c r="E2086" s="4" t="s">
        <v>172</v>
      </c>
      <c r="F2086" s="3">
        <v>42829</v>
      </c>
      <c r="G2086" s="3">
        <v>42904</v>
      </c>
      <c r="H2086">
        <v>3031</v>
      </c>
    </row>
    <row r="2087" spans="1:8">
      <c r="A2087" s="4" t="s">
        <v>2294</v>
      </c>
      <c r="B2087" s="4" t="s">
        <v>263</v>
      </c>
      <c r="C2087" s="4" t="s">
        <v>9011</v>
      </c>
      <c r="D2087" s="4" t="s">
        <v>65</v>
      </c>
      <c r="E2087" s="4" t="s">
        <v>197</v>
      </c>
      <c r="F2087" s="3">
        <v>42829</v>
      </c>
      <c r="G2087" s="3">
        <v>42840</v>
      </c>
      <c r="H2087">
        <v>0</v>
      </c>
    </row>
    <row r="2088" spans="1:8">
      <c r="A2088" s="4" t="s">
        <v>2295</v>
      </c>
      <c r="B2088" s="4" t="s">
        <v>263</v>
      </c>
      <c r="C2088" s="4" t="s">
        <v>9011</v>
      </c>
      <c r="D2088" s="4" t="s">
        <v>127</v>
      </c>
      <c r="E2088" s="4" t="s">
        <v>172</v>
      </c>
      <c r="F2088" s="3">
        <v>42829</v>
      </c>
      <c r="G2088" s="3">
        <v>42880</v>
      </c>
      <c r="H2088">
        <v>5244</v>
      </c>
    </row>
    <row r="2089" spans="1:8">
      <c r="A2089" s="4" t="s">
        <v>2296</v>
      </c>
      <c r="B2089" s="4" t="s">
        <v>212</v>
      </c>
      <c r="C2089" s="4" t="s">
        <v>177</v>
      </c>
      <c r="D2089" s="4" t="s">
        <v>24</v>
      </c>
      <c r="E2089" s="4" t="s">
        <v>193</v>
      </c>
      <c r="F2089" s="3">
        <v>42829</v>
      </c>
      <c r="G2089" s="3"/>
    </row>
    <row r="2090" spans="1:8">
      <c r="A2090" s="4" t="s">
        <v>2297</v>
      </c>
      <c r="B2090" s="4" t="s">
        <v>212</v>
      </c>
      <c r="C2090" s="4" t="s">
        <v>177</v>
      </c>
      <c r="D2090" s="4" t="s">
        <v>72</v>
      </c>
      <c r="E2090" s="4" t="s">
        <v>197</v>
      </c>
      <c r="F2090" s="3">
        <v>42829</v>
      </c>
      <c r="G2090" s="3">
        <v>42835</v>
      </c>
      <c r="H2090">
        <v>0</v>
      </c>
    </row>
    <row r="2091" spans="1:8">
      <c r="A2091" s="4" t="s">
        <v>2298</v>
      </c>
      <c r="B2091" s="4" t="s">
        <v>237</v>
      </c>
      <c r="C2091" s="4" t="s">
        <v>199</v>
      </c>
      <c r="D2091" s="4" t="s">
        <v>95</v>
      </c>
      <c r="E2091" s="4" t="s">
        <v>172</v>
      </c>
      <c r="F2091" s="3">
        <v>42829</v>
      </c>
      <c r="G2091" s="3">
        <v>42906</v>
      </c>
      <c r="H2091">
        <v>5946</v>
      </c>
    </row>
    <row r="2092" spans="1:8">
      <c r="A2092" s="4" t="s">
        <v>2299</v>
      </c>
      <c r="B2092" s="4" t="s">
        <v>203</v>
      </c>
      <c r="C2092" s="4" t="s">
        <v>171</v>
      </c>
      <c r="D2092" s="4" t="s">
        <v>62</v>
      </c>
      <c r="E2092" s="4" t="s">
        <v>197</v>
      </c>
      <c r="F2092" s="3">
        <v>42829</v>
      </c>
      <c r="G2092" s="3">
        <v>42833</v>
      </c>
      <c r="H2092">
        <v>0</v>
      </c>
    </row>
    <row r="2093" spans="1:8">
      <c r="A2093" s="4" t="s">
        <v>2300</v>
      </c>
      <c r="B2093" s="4" t="s">
        <v>191</v>
      </c>
      <c r="C2093" s="4" t="s">
        <v>199</v>
      </c>
      <c r="D2093" s="4" t="s">
        <v>86</v>
      </c>
      <c r="E2093" s="4" t="s">
        <v>197</v>
      </c>
      <c r="F2093" s="3">
        <v>42829</v>
      </c>
      <c r="G2093" s="3">
        <v>42836</v>
      </c>
      <c r="H2093">
        <v>0</v>
      </c>
    </row>
    <row r="2094" spans="1:8">
      <c r="A2094" s="4" t="s">
        <v>2301</v>
      </c>
      <c r="B2094" s="4" t="s">
        <v>191</v>
      </c>
      <c r="C2094" s="4" t="s">
        <v>9011</v>
      </c>
      <c r="D2094" s="4" t="s">
        <v>108</v>
      </c>
      <c r="E2094" s="4" t="s">
        <v>172</v>
      </c>
      <c r="F2094" s="3">
        <v>42829</v>
      </c>
      <c r="G2094" s="3">
        <v>42892</v>
      </c>
      <c r="H2094">
        <v>4335</v>
      </c>
    </row>
    <row r="2095" spans="1:8">
      <c r="A2095" s="4" t="s">
        <v>2302</v>
      </c>
      <c r="B2095" s="4" t="s">
        <v>343</v>
      </c>
      <c r="C2095" s="4" t="s">
        <v>199</v>
      </c>
      <c r="D2095" s="4" t="s">
        <v>57</v>
      </c>
      <c r="E2095" s="4" t="s">
        <v>197</v>
      </c>
      <c r="F2095" s="3">
        <v>42829</v>
      </c>
      <c r="G2095" s="3">
        <v>42831</v>
      </c>
      <c r="H2095">
        <v>0</v>
      </c>
    </row>
    <row r="2096" spans="1:8">
      <c r="A2096" s="4" t="s">
        <v>2303</v>
      </c>
      <c r="B2096" s="4" t="s">
        <v>343</v>
      </c>
      <c r="C2096" s="4" t="s">
        <v>9011</v>
      </c>
      <c r="D2096" s="4" t="s">
        <v>85</v>
      </c>
      <c r="E2096" s="4" t="s">
        <v>172</v>
      </c>
      <c r="F2096" s="3">
        <v>42829</v>
      </c>
      <c r="G2096" s="3">
        <v>42831</v>
      </c>
      <c r="H2096">
        <v>5063</v>
      </c>
    </row>
    <row r="2097" spans="1:8">
      <c r="A2097" s="4" t="s">
        <v>2304</v>
      </c>
      <c r="B2097" s="4" t="s">
        <v>343</v>
      </c>
      <c r="C2097" s="4" t="s">
        <v>9011</v>
      </c>
      <c r="D2097" s="4" t="s">
        <v>111</v>
      </c>
      <c r="E2097" s="4" t="s">
        <v>172</v>
      </c>
      <c r="F2097" s="3">
        <v>42829</v>
      </c>
      <c r="G2097" s="3">
        <v>42835</v>
      </c>
      <c r="H2097">
        <v>5032</v>
      </c>
    </row>
    <row r="2098" spans="1:8">
      <c r="A2098" s="4" t="s">
        <v>2305</v>
      </c>
      <c r="B2098" s="4" t="s">
        <v>219</v>
      </c>
      <c r="C2098" s="4" t="s">
        <v>9011</v>
      </c>
      <c r="D2098" s="4" t="s">
        <v>86</v>
      </c>
      <c r="E2098" s="4" t="s">
        <v>172</v>
      </c>
      <c r="F2098" s="3">
        <v>42829</v>
      </c>
      <c r="G2098" s="3">
        <v>42886</v>
      </c>
      <c r="H2098">
        <v>4398</v>
      </c>
    </row>
    <row r="2099" spans="1:8">
      <c r="A2099" s="4" t="s">
        <v>2306</v>
      </c>
      <c r="B2099" s="4" t="s">
        <v>219</v>
      </c>
      <c r="C2099" s="4" t="s">
        <v>9011</v>
      </c>
      <c r="D2099" s="4" t="s">
        <v>105</v>
      </c>
      <c r="E2099" s="4" t="s">
        <v>172</v>
      </c>
      <c r="F2099" s="3">
        <v>42829</v>
      </c>
      <c r="G2099" s="3">
        <v>42831</v>
      </c>
      <c r="H2099">
        <v>4449</v>
      </c>
    </row>
    <row r="2100" spans="1:8">
      <c r="A2100" s="4" t="s">
        <v>2307</v>
      </c>
      <c r="B2100" s="4" t="s">
        <v>230</v>
      </c>
      <c r="C2100" s="4" t="s">
        <v>199</v>
      </c>
      <c r="D2100" s="4" t="s">
        <v>32</v>
      </c>
      <c r="E2100" s="4" t="s">
        <v>197</v>
      </c>
      <c r="F2100" s="3">
        <v>42829</v>
      </c>
      <c r="G2100" s="3">
        <v>42865</v>
      </c>
      <c r="H2100">
        <v>0</v>
      </c>
    </row>
    <row r="2101" spans="1:8">
      <c r="A2101" s="4" t="s">
        <v>2308</v>
      </c>
      <c r="B2101" s="4" t="s">
        <v>256</v>
      </c>
      <c r="C2101" s="4" t="s">
        <v>179</v>
      </c>
      <c r="D2101" s="4" t="s">
        <v>119</v>
      </c>
      <c r="E2101" s="4" t="s">
        <v>197</v>
      </c>
      <c r="F2101" s="3">
        <v>42829</v>
      </c>
      <c r="G2101" s="3">
        <v>42831</v>
      </c>
      <c r="H2101">
        <v>0</v>
      </c>
    </row>
    <row r="2102" spans="1:8">
      <c r="A2102" s="4" t="s">
        <v>2309</v>
      </c>
      <c r="B2102" s="4" t="s">
        <v>256</v>
      </c>
      <c r="C2102" s="4" t="s">
        <v>192</v>
      </c>
      <c r="D2102" s="4" t="s">
        <v>79</v>
      </c>
      <c r="E2102" s="4" t="s">
        <v>197</v>
      </c>
      <c r="F2102" s="3">
        <v>42829</v>
      </c>
      <c r="G2102" s="3">
        <v>42840</v>
      </c>
      <c r="H2102">
        <v>0</v>
      </c>
    </row>
    <row r="2103" spans="1:8">
      <c r="A2103" s="4" t="s">
        <v>2310</v>
      </c>
      <c r="B2103" s="4" t="s">
        <v>256</v>
      </c>
      <c r="C2103" s="4" t="s">
        <v>177</v>
      </c>
      <c r="D2103" s="4" t="s">
        <v>61</v>
      </c>
      <c r="E2103" s="4" t="s">
        <v>172</v>
      </c>
      <c r="F2103" s="3">
        <v>42829</v>
      </c>
      <c r="G2103" s="3">
        <v>42886</v>
      </c>
      <c r="H2103">
        <v>50</v>
      </c>
    </row>
    <row r="2104" spans="1:8">
      <c r="A2104" s="4" t="s">
        <v>2311</v>
      </c>
      <c r="B2104" s="4" t="s">
        <v>187</v>
      </c>
      <c r="C2104" s="4" t="s">
        <v>171</v>
      </c>
      <c r="D2104" s="4" t="s">
        <v>24</v>
      </c>
      <c r="E2104" s="4" t="s">
        <v>193</v>
      </c>
      <c r="F2104" s="3">
        <v>42829</v>
      </c>
      <c r="G2104" s="3"/>
    </row>
    <row r="2105" spans="1:8">
      <c r="A2105" s="4" t="s">
        <v>2312</v>
      </c>
      <c r="B2105" s="4" t="s">
        <v>187</v>
      </c>
      <c r="C2105" s="4" t="s">
        <v>179</v>
      </c>
      <c r="D2105" s="4" t="s">
        <v>71</v>
      </c>
      <c r="E2105" s="4" t="s">
        <v>172</v>
      </c>
      <c r="F2105" s="3">
        <v>42829</v>
      </c>
      <c r="G2105" s="3">
        <v>42889</v>
      </c>
      <c r="H2105">
        <v>605</v>
      </c>
    </row>
    <row r="2106" spans="1:8">
      <c r="A2106" s="4" t="s">
        <v>2313</v>
      </c>
      <c r="B2106" s="4" t="s">
        <v>187</v>
      </c>
      <c r="C2106" s="4" t="s">
        <v>177</v>
      </c>
      <c r="D2106" s="4" t="s">
        <v>105</v>
      </c>
      <c r="E2106" s="4" t="s">
        <v>172</v>
      </c>
      <c r="F2106" s="3">
        <v>42829</v>
      </c>
      <c r="G2106" s="3">
        <v>42833</v>
      </c>
      <c r="H2106">
        <v>57</v>
      </c>
    </row>
    <row r="2107" spans="1:8">
      <c r="A2107" s="4" t="s">
        <v>2314</v>
      </c>
      <c r="B2107" s="4" t="s">
        <v>187</v>
      </c>
      <c r="C2107" s="4" t="s">
        <v>192</v>
      </c>
      <c r="D2107" s="4" t="s">
        <v>38</v>
      </c>
      <c r="E2107" s="4" t="s">
        <v>172</v>
      </c>
      <c r="F2107" s="3">
        <v>42829</v>
      </c>
      <c r="G2107" s="3">
        <v>42896</v>
      </c>
      <c r="H2107">
        <v>2882</v>
      </c>
    </row>
    <row r="2108" spans="1:8">
      <c r="A2108" s="4" t="s">
        <v>2315</v>
      </c>
      <c r="B2108" s="4" t="s">
        <v>244</v>
      </c>
      <c r="C2108" s="4" t="s">
        <v>192</v>
      </c>
      <c r="D2108" s="4" t="s">
        <v>70</v>
      </c>
      <c r="E2108" s="4" t="s">
        <v>172</v>
      </c>
      <c r="F2108" s="3">
        <v>42829</v>
      </c>
      <c r="G2108" s="3">
        <v>42891</v>
      </c>
      <c r="H2108">
        <v>3011</v>
      </c>
    </row>
    <row r="2109" spans="1:8">
      <c r="A2109" s="4" t="s">
        <v>2316</v>
      </c>
      <c r="B2109" s="4" t="s">
        <v>201</v>
      </c>
      <c r="C2109" s="4" t="s">
        <v>199</v>
      </c>
      <c r="D2109" s="4" t="s">
        <v>24</v>
      </c>
      <c r="E2109" s="4" t="s">
        <v>193</v>
      </c>
      <c r="F2109" s="3">
        <v>42829</v>
      </c>
      <c r="G2109" s="3"/>
    </row>
    <row r="2110" spans="1:8">
      <c r="A2110" s="4" t="s">
        <v>2317</v>
      </c>
      <c r="B2110" s="4" t="s">
        <v>201</v>
      </c>
      <c r="C2110" s="4" t="s">
        <v>171</v>
      </c>
      <c r="D2110" s="4" t="s">
        <v>102</v>
      </c>
      <c r="E2110" s="4" t="s">
        <v>172</v>
      </c>
      <c r="F2110" s="3">
        <v>42829</v>
      </c>
      <c r="G2110" s="3">
        <v>42836</v>
      </c>
      <c r="H2110">
        <v>1181</v>
      </c>
    </row>
    <row r="2111" spans="1:8">
      <c r="A2111" s="4" t="s">
        <v>2318</v>
      </c>
      <c r="B2111" s="4" t="s">
        <v>189</v>
      </c>
      <c r="C2111" s="4" t="s">
        <v>171</v>
      </c>
      <c r="D2111" s="4" t="s">
        <v>27</v>
      </c>
      <c r="E2111" s="4" t="s">
        <v>172</v>
      </c>
      <c r="F2111" s="3">
        <v>42829</v>
      </c>
      <c r="G2111" s="3">
        <v>42897</v>
      </c>
      <c r="H2111">
        <v>1067</v>
      </c>
    </row>
    <row r="2112" spans="1:8">
      <c r="A2112" s="4" t="s">
        <v>2319</v>
      </c>
      <c r="B2112" s="4" t="s">
        <v>232</v>
      </c>
      <c r="C2112" s="4" t="s">
        <v>179</v>
      </c>
      <c r="D2112" s="4" t="s">
        <v>50</v>
      </c>
      <c r="E2112" s="4" t="s">
        <v>197</v>
      </c>
      <c r="F2112" s="3">
        <v>42829</v>
      </c>
      <c r="G2112" s="3">
        <v>42838</v>
      </c>
      <c r="H2112">
        <v>0</v>
      </c>
    </row>
    <row r="2113" spans="1:8">
      <c r="A2113" s="4" t="s">
        <v>2320</v>
      </c>
      <c r="B2113" s="4" t="s">
        <v>232</v>
      </c>
      <c r="C2113" s="4" t="s">
        <v>179</v>
      </c>
      <c r="D2113" s="4" t="s">
        <v>78</v>
      </c>
      <c r="E2113" s="4" t="s">
        <v>197</v>
      </c>
      <c r="F2113" s="3">
        <v>42829</v>
      </c>
      <c r="G2113" s="3">
        <v>42834</v>
      </c>
      <c r="H2113">
        <v>0</v>
      </c>
    </row>
    <row r="2114" spans="1:8">
      <c r="A2114" s="4" t="s">
        <v>2321</v>
      </c>
      <c r="B2114" s="4" t="s">
        <v>208</v>
      </c>
      <c r="C2114" s="4" t="s">
        <v>177</v>
      </c>
      <c r="D2114" s="4" t="s">
        <v>79</v>
      </c>
      <c r="E2114" s="4" t="s">
        <v>172</v>
      </c>
      <c r="F2114" s="3">
        <v>42829</v>
      </c>
      <c r="G2114" s="3">
        <v>42831</v>
      </c>
      <c r="H2114">
        <v>54</v>
      </c>
    </row>
    <row r="2115" spans="1:8">
      <c r="A2115" s="4" t="s">
        <v>2322</v>
      </c>
      <c r="B2115" s="4" t="s">
        <v>181</v>
      </c>
      <c r="C2115" s="4" t="s">
        <v>179</v>
      </c>
      <c r="D2115" s="4" t="s">
        <v>97</v>
      </c>
      <c r="E2115" s="4" t="s">
        <v>172</v>
      </c>
      <c r="F2115" s="3">
        <v>42829</v>
      </c>
      <c r="G2115" s="3">
        <v>42915</v>
      </c>
      <c r="H2115">
        <v>564</v>
      </c>
    </row>
    <row r="2116" spans="1:8">
      <c r="A2116" s="4" t="s">
        <v>2323</v>
      </c>
      <c r="B2116" s="4" t="s">
        <v>183</v>
      </c>
      <c r="C2116" s="4" t="s">
        <v>171</v>
      </c>
      <c r="D2116" s="4" t="s">
        <v>43</v>
      </c>
      <c r="E2116" s="4" t="s">
        <v>197</v>
      </c>
      <c r="F2116" s="3">
        <v>42830</v>
      </c>
      <c r="G2116" s="3">
        <v>42831</v>
      </c>
      <c r="H2116">
        <v>0</v>
      </c>
    </row>
    <row r="2117" spans="1:8">
      <c r="A2117" s="4" t="s">
        <v>2324</v>
      </c>
      <c r="B2117" s="4" t="s">
        <v>183</v>
      </c>
      <c r="C2117" s="4" t="s">
        <v>177</v>
      </c>
      <c r="D2117" s="4" t="s">
        <v>27</v>
      </c>
      <c r="E2117" s="4" t="s">
        <v>172</v>
      </c>
      <c r="F2117" s="3">
        <v>42830</v>
      </c>
      <c r="G2117" s="3">
        <v>42839</v>
      </c>
      <c r="H2117">
        <v>57</v>
      </c>
    </row>
    <row r="2118" spans="1:8">
      <c r="A2118" s="4" t="s">
        <v>2325</v>
      </c>
      <c r="B2118" s="4" t="s">
        <v>246</v>
      </c>
      <c r="C2118" s="4" t="s">
        <v>9011</v>
      </c>
      <c r="D2118" s="4" t="s">
        <v>125</v>
      </c>
      <c r="E2118" s="4" t="s">
        <v>172</v>
      </c>
      <c r="F2118" s="3">
        <v>42830</v>
      </c>
      <c r="G2118" s="3">
        <v>42916</v>
      </c>
      <c r="H2118">
        <v>5558</v>
      </c>
    </row>
    <row r="2119" spans="1:8">
      <c r="A2119" s="4" t="s">
        <v>2326</v>
      </c>
      <c r="B2119" s="4" t="s">
        <v>304</v>
      </c>
      <c r="C2119" s="4" t="s">
        <v>199</v>
      </c>
      <c r="D2119" s="4" t="s">
        <v>119</v>
      </c>
      <c r="E2119" s="4" t="s">
        <v>197</v>
      </c>
      <c r="F2119" s="3">
        <v>42830</v>
      </c>
      <c r="G2119" s="3">
        <v>42835</v>
      </c>
      <c r="H2119">
        <v>0</v>
      </c>
    </row>
    <row r="2120" spans="1:8">
      <c r="A2120" s="4" t="s">
        <v>2327</v>
      </c>
      <c r="B2120" s="4" t="s">
        <v>279</v>
      </c>
      <c r="C2120" s="4" t="s">
        <v>179</v>
      </c>
      <c r="D2120" s="4" t="s">
        <v>107</v>
      </c>
      <c r="E2120" s="4" t="s">
        <v>197</v>
      </c>
      <c r="F2120" s="3">
        <v>42830</v>
      </c>
      <c r="G2120" s="3">
        <v>42832</v>
      </c>
      <c r="H2120">
        <v>0</v>
      </c>
    </row>
    <row r="2121" spans="1:8">
      <c r="A2121" s="4" t="s">
        <v>2328</v>
      </c>
      <c r="B2121" s="4" t="s">
        <v>279</v>
      </c>
      <c r="C2121" s="4" t="s">
        <v>171</v>
      </c>
      <c r="D2121" s="4" t="s">
        <v>35</v>
      </c>
      <c r="E2121" s="4" t="s">
        <v>172</v>
      </c>
      <c r="F2121" s="3">
        <v>42830</v>
      </c>
      <c r="G2121" s="3">
        <v>42835</v>
      </c>
      <c r="H2121">
        <v>1083</v>
      </c>
    </row>
    <row r="2122" spans="1:8">
      <c r="A2122" s="4" t="s">
        <v>2329</v>
      </c>
      <c r="B2122" s="4" t="s">
        <v>174</v>
      </c>
      <c r="C2122" s="4" t="s">
        <v>9011</v>
      </c>
      <c r="D2122" s="4" t="s">
        <v>119</v>
      </c>
      <c r="E2122" s="4" t="s">
        <v>172</v>
      </c>
      <c r="F2122" s="3">
        <v>42830</v>
      </c>
      <c r="G2122" s="3">
        <v>42831</v>
      </c>
      <c r="H2122">
        <v>5647</v>
      </c>
    </row>
    <row r="2123" spans="1:8">
      <c r="A2123" s="4" t="s">
        <v>2330</v>
      </c>
      <c r="B2123" s="4" t="s">
        <v>263</v>
      </c>
      <c r="C2123" s="4" t="s">
        <v>179</v>
      </c>
      <c r="D2123" s="4" t="s">
        <v>127</v>
      </c>
      <c r="E2123" s="4" t="s">
        <v>197</v>
      </c>
      <c r="F2123" s="3">
        <v>42830</v>
      </c>
      <c r="G2123" s="3">
        <v>42954</v>
      </c>
      <c r="H2123">
        <v>0</v>
      </c>
    </row>
    <row r="2124" spans="1:8">
      <c r="A2124" s="4" t="s">
        <v>2331</v>
      </c>
      <c r="B2124" s="4" t="s">
        <v>263</v>
      </c>
      <c r="C2124" s="4" t="s">
        <v>9011</v>
      </c>
      <c r="D2124" s="4" t="s">
        <v>107</v>
      </c>
      <c r="E2124" s="4" t="s">
        <v>172</v>
      </c>
      <c r="F2124" s="3">
        <v>42830</v>
      </c>
      <c r="G2124" s="3">
        <v>42905</v>
      </c>
      <c r="H2124">
        <v>4648</v>
      </c>
    </row>
    <row r="2125" spans="1:8">
      <c r="A2125" s="4" t="s">
        <v>2332</v>
      </c>
      <c r="B2125" s="4" t="s">
        <v>263</v>
      </c>
      <c r="C2125" s="4" t="s">
        <v>177</v>
      </c>
      <c r="D2125" s="4" t="s">
        <v>99</v>
      </c>
      <c r="E2125" s="4" t="s">
        <v>172</v>
      </c>
      <c r="F2125" s="3">
        <v>42830</v>
      </c>
      <c r="G2125" s="3">
        <v>42839</v>
      </c>
      <c r="H2125">
        <v>50</v>
      </c>
    </row>
    <row r="2126" spans="1:8">
      <c r="A2126" s="4" t="s">
        <v>2333</v>
      </c>
      <c r="B2126" s="4" t="s">
        <v>196</v>
      </c>
      <c r="C2126" s="4" t="s">
        <v>192</v>
      </c>
      <c r="D2126" s="4" t="s">
        <v>76</v>
      </c>
      <c r="E2126" s="4" t="s">
        <v>197</v>
      </c>
      <c r="F2126" s="3">
        <v>42830</v>
      </c>
      <c r="G2126" s="3">
        <v>42832</v>
      </c>
      <c r="H2126">
        <v>0</v>
      </c>
    </row>
    <row r="2127" spans="1:8">
      <c r="A2127" s="4" t="s">
        <v>2334</v>
      </c>
      <c r="B2127" s="4" t="s">
        <v>191</v>
      </c>
      <c r="C2127" s="4" t="s">
        <v>179</v>
      </c>
      <c r="D2127" s="4" t="s">
        <v>82</v>
      </c>
      <c r="E2127" s="4" t="s">
        <v>197</v>
      </c>
      <c r="F2127" s="3">
        <v>42830</v>
      </c>
      <c r="G2127" s="3">
        <v>42885</v>
      </c>
      <c r="H2127">
        <v>0</v>
      </c>
    </row>
    <row r="2128" spans="1:8">
      <c r="A2128" s="4" t="s">
        <v>2335</v>
      </c>
      <c r="B2128" s="4" t="s">
        <v>191</v>
      </c>
      <c r="C2128" s="4" t="s">
        <v>9011</v>
      </c>
      <c r="D2128" s="4" t="s">
        <v>108</v>
      </c>
      <c r="E2128" s="4" t="s">
        <v>197</v>
      </c>
      <c r="F2128" s="3">
        <v>42830</v>
      </c>
      <c r="G2128" s="3">
        <v>42832</v>
      </c>
      <c r="H2128">
        <v>0</v>
      </c>
    </row>
    <row r="2129" spans="1:8">
      <c r="A2129" s="4" t="s">
        <v>2336</v>
      </c>
      <c r="B2129" s="4" t="s">
        <v>343</v>
      </c>
      <c r="C2129" s="4" t="s">
        <v>179</v>
      </c>
      <c r="D2129" s="4" t="s">
        <v>45</v>
      </c>
      <c r="E2129" s="4" t="s">
        <v>197</v>
      </c>
      <c r="F2129" s="3">
        <v>42830</v>
      </c>
      <c r="G2129" s="3">
        <v>42954</v>
      </c>
      <c r="H2129">
        <v>0</v>
      </c>
    </row>
    <row r="2130" spans="1:8">
      <c r="A2130" s="4" t="s">
        <v>2337</v>
      </c>
      <c r="B2130" s="4" t="s">
        <v>343</v>
      </c>
      <c r="C2130" s="4" t="s">
        <v>179</v>
      </c>
      <c r="D2130" s="4" t="s">
        <v>100</v>
      </c>
      <c r="E2130" s="4" t="s">
        <v>172</v>
      </c>
      <c r="F2130" s="3">
        <v>42830</v>
      </c>
      <c r="G2130" s="3">
        <v>42867</v>
      </c>
      <c r="H2130">
        <v>505</v>
      </c>
    </row>
    <row r="2131" spans="1:8">
      <c r="A2131" s="4" t="s">
        <v>2338</v>
      </c>
      <c r="B2131" s="4" t="s">
        <v>230</v>
      </c>
      <c r="C2131" s="4" t="s">
        <v>9011</v>
      </c>
      <c r="D2131" s="4" t="s">
        <v>49</v>
      </c>
      <c r="E2131" s="4" t="s">
        <v>197</v>
      </c>
      <c r="F2131" s="3">
        <v>42830</v>
      </c>
      <c r="G2131" s="3">
        <v>42840</v>
      </c>
      <c r="H2131">
        <v>0</v>
      </c>
    </row>
    <row r="2132" spans="1:8">
      <c r="A2132" s="4" t="s">
        <v>2339</v>
      </c>
      <c r="B2132" s="4" t="s">
        <v>230</v>
      </c>
      <c r="C2132" s="4" t="s">
        <v>179</v>
      </c>
      <c r="D2132" s="4" t="s">
        <v>72</v>
      </c>
      <c r="E2132" s="4" t="s">
        <v>172</v>
      </c>
      <c r="F2132" s="3">
        <v>42830</v>
      </c>
      <c r="G2132" s="3">
        <v>42831</v>
      </c>
      <c r="H2132">
        <v>450</v>
      </c>
    </row>
    <row r="2133" spans="1:8">
      <c r="A2133" s="4" t="s">
        <v>2340</v>
      </c>
      <c r="B2133" s="4" t="s">
        <v>230</v>
      </c>
      <c r="C2133" s="4" t="s">
        <v>199</v>
      </c>
      <c r="D2133" s="4" t="s">
        <v>32</v>
      </c>
      <c r="E2133" s="4" t="s">
        <v>172</v>
      </c>
      <c r="F2133" s="3">
        <v>42830</v>
      </c>
      <c r="G2133" s="3">
        <v>42876</v>
      </c>
      <c r="H2133">
        <v>4983</v>
      </c>
    </row>
    <row r="2134" spans="1:8">
      <c r="A2134" s="4" t="s">
        <v>2341</v>
      </c>
      <c r="B2134" s="4" t="s">
        <v>256</v>
      </c>
      <c r="C2134" s="4" t="s">
        <v>171</v>
      </c>
      <c r="D2134" s="4" t="s">
        <v>103</v>
      </c>
      <c r="E2134" s="4" t="s">
        <v>172</v>
      </c>
      <c r="F2134" s="3">
        <v>42830</v>
      </c>
      <c r="G2134" s="3">
        <v>42905</v>
      </c>
      <c r="H2134">
        <v>1140</v>
      </c>
    </row>
    <row r="2135" spans="1:8">
      <c r="A2135" s="4" t="s">
        <v>2342</v>
      </c>
      <c r="B2135" s="4" t="s">
        <v>187</v>
      </c>
      <c r="C2135" s="4" t="s">
        <v>177</v>
      </c>
      <c r="D2135" s="4" t="s">
        <v>24</v>
      </c>
      <c r="E2135" s="4" t="s">
        <v>193</v>
      </c>
      <c r="F2135" s="3">
        <v>42830</v>
      </c>
      <c r="G2135" s="3"/>
    </row>
    <row r="2136" spans="1:8">
      <c r="A2136" s="4" t="s">
        <v>2343</v>
      </c>
      <c r="B2136" s="4" t="s">
        <v>187</v>
      </c>
      <c r="C2136" s="4" t="s">
        <v>171</v>
      </c>
      <c r="D2136" s="4" t="s">
        <v>54</v>
      </c>
      <c r="E2136" s="4" t="s">
        <v>197</v>
      </c>
      <c r="F2136" s="3">
        <v>42830</v>
      </c>
      <c r="G2136" s="3">
        <v>42832</v>
      </c>
      <c r="H2136">
        <v>0</v>
      </c>
    </row>
    <row r="2137" spans="1:8">
      <c r="A2137" s="4" t="s">
        <v>2344</v>
      </c>
      <c r="B2137" s="4" t="s">
        <v>187</v>
      </c>
      <c r="C2137" s="4" t="s">
        <v>192</v>
      </c>
      <c r="D2137" s="4" t="s">
        <v>81</v>
      </c>
      <c r="E2137" s="4" t="s">
        <v>172</v>
      </c>
      <c r="F2137" s="3">
        <v>42830</v>
      </c>
      <c r="G2137" s="3">
        <v>42908</v>
      </c>
      <c r="H2137">
        <v>3188</v>
      </c>
    </row>
    <row r="2138" spans="1:8">
      <c r="A2138" s="4" t="s">
        <v>2345</v>
      </c>
      <c r="B2138" s="4" t="s">
        <v>232</v>
      </c>
      <c r="C2138" s="4" t="s">
        <v>179</v>
      </c>
      <c r="D2138" s="4" t="s">
        <v>107</v>
      </c>
      <c r="E2138" s="4" t="s">
        <v>197</v>
      </c>
      <c r="F2138" s="3">
        <v>42830</v>
      </c>
      <c r="G2138" s="3">
        <v>42831</v>
      </c>
      <c r="H2138">
        <v>0</v>
      </c>
    </row>
    <row r="2139" spans="1:8">
      <c r="A2139" s="4" t="s">
        <v>2346</v>
      </c>
      <c r="B2139" s="4" t="s">
        <v>232</v>
      </c>
      <c r="C2139" s="4" t="s">
        <v>171</v>
      </c>
      <c r="D2139" s="4" t="s">
        <v>123</v>
      </c>
      <c r="E2139" s="4" t="s">
        <v>172</v>
      </c>
      <c r="F2139" s="3">
        <v>42830</v>
      </c>
      <c r="G2139" s="3">
        <v>42949</v>
      </c>
      <c r="H2139">
        <v>1091</v>
      </c>
    </row>
    <row r="2140" spans="1:8">
      <c r="A2140" s="4" t="s">
        <v>2347</v>
      </c>
      <c r="B2140" s="4" t="s">
        <v>232</v>
      </c>
      <c r="C2140" s="4" t="s">
        <v>199</v>
      </c>
      <c r="D2140" s="4" t="s">
        <v>31</v>
      </c>
      <c r="E2140" s="4" t="s">
        <v>172</v>
      </c>
      <c r="F2140" s="3">
        <v>42830</v>
      </c>
      <c r="G2140" s="3">
        <v>42837</v>
      </c>
      <c r="H2140">
        <v>5095</v>
      </c>
    </row>
    <row r="2141" spans="1:8">
      <c r="A2141" s="4" t="s">
        <v>2348</v>
      </c>
      <c r="B2141" s="4" t="s">
        <v>232</v>
      </c>
      <c r="C2141" s="4" t="s">
        <v>177</v>
      </c>
      <c r="D2141" s="4" t="s">
        <v>42</v>
      </c>
      <c r="E2141" s="4" t="s">
        <v>172</v>
      </c>
      <c r="F2141" s="3">
        <v>42830</v>
      </c>
      <c r="G2141" s="3">
        <v>42949</v>
      </c>
      <c r="H2141">
        <v>51</v>
      </c>
    </row>
    <row r="2142" spans="1:8">
      <c r="A2142" s="4" t="s">
        <v>2349</v>
      </c>
      <c r="B2142" s="4" t="s">
        <v>205</v>
      </c>
      <c r="C2142" s="4" t="s">
        <v>177</v>
      </c>
      <c r="D2142" s="4" t="s">
        <v>72</v>
      </c>
      <c r="E2142" s="4" t="s">
        <v>172</v>
      </c>
      <c r="F2142" s="3">
        <v>42830</v>
      </c>
      <c r="G2142" s="3">
        <v>42905</v>
      </c>
      <c r="H2142">
        <v>62</v>
      </c>
    </row>
    <row r="2143" spans="1:8">
      <c r="A2143" s="4" t="s">
        <v>2350</v>
      </c>
      <c r="B2143" s="4" t="s">
        <v>185</v>
      </c>
      <c r="C2143" s="4" t="s">
        <v>179</v>
      </c>
      <c r="D2143" s="4" t="s">
        <v>129</v>
      </c>
      <c r="E2143" s="4" t="s">
        <v>172</v>
      </c>
      <c r="F2143" s="3">
        <v>42830</v>
      </c>
      <c r="G2143" s="3">
        <v>42914</v>
      </c>
      <c r="H2143">
        <v>550</v>
      </c>
    </row>
    <row r="2144" spans="1:8">
      <c r="A2144" s="4" t="s">
        <v>2351</v>
      </c>
      <c r="B2144" s="4" t="s">
        <v>216</v>
      </c>
      <c r="C2144" s="4" t="s">
        <v>177</v>
      </c>
      <c r="D2144" s="4" t="s">
        <v>65</v>
      </c>
      <c r="E2144" s="4" t="s">
        <v>172</v>
      </c>
      <c r="F2144" s="3">
        <v>42830</v>
      </c>
      <c r="G2144" s="3">
        <v>42832</v>
      </c>
      <c r="H2144">
        <v>45</v>
      </c>
    </row>
    <row r="2145" spans="1:8">
      <c r="A2145" s="4" t="s">
        <v>2352</v>
      </c>
      <c r="B2145" s="4" t="s">
        <v>181</v>
      </c>
      <c r="C2145" s="4" t="s">
        <v>179</v>
      </c>
      <c r="D2145" s="4" t="s">
        <v>24</v>
      </c>
      <c r="E2145" s="4" t="s">
        <v>193</v>
      </c>
      <c r="F2145" s="3">
        <v>42830</v>
      </c>
      <c r="G2145" s="3"/>
    </row>
    <row r="2146" spans="1:8">
      <c r="A2146" s="4" t="s">
        <v>2353</v>
      </c>
      <c r="B2146" s="4" t="s">
        <v>183</v>
      </c>
      <c r="C2146" s="4" t="s">
        <v>179</v>
      </c>
      <c r="D2146" s="4" t="s">
        <v>51</v>
      </c>
      <c r="E2146" s="4" t="s">
        <v>172</v>
      </c>
      <c r="F2146" s="3">
        <v>42831</v>
      </c>
      <c r="G2146" s="3">
        <v>42895</v>
      </c>
      <c r="H2146">
        <v>527</v>
      </c>
    </row>
    <row r="2147" spans="1:8">
      <c r="A2147" s="4" t="s">
        <v>2354</v>
      </c>
      <c r="B2147" s="4" t="s">
        <v>246</v>
      </c>
      <c r="C2147" s="4" t="s">
        <v>179</v>
      </c>
      <c r="D2147" s="4" t="s">
        <v>83</v>
      </c>
      <c r="E2147" s="4" t="s">
        <v>197</v>
      </c>
      <c r="F2147" s="3">
        <v>42831</v>
      </c>
      <c r="G2147" s="3">
        <v>42840</v>
      </c>
      <c r="H2147">
        <v>0</v>
      </c>
    </row>
    <row r="2148" spans="1:8">
      <c r="A2148" s="4" t="s">
        <v>2355</v>
      </c>
      <c r="B2148" s="4" t="s">
        <v>246</v>
      </c>
      <c r="C2148" s="4" t="s">
        <v>171</v>
      </c>
      <c r="D2148" s="4" t="s">
        <v>123</v>
      </c>
      <c r="E2148" s="4" t="s">
        <v>197</v>
      </c>
      <c r="F2148" s="3">
        <v>42831</v>
      </c>
      <c r="G2148" s="3">
        <v>42885</v>
      </c>
      <c r="H2148">
        <v>0</v>
      </c>
    </row>
    <row r="2149" spans="1:8">
      <c r="A2149" s="4" t="s">
        <v>2356</v>
      </c>
      <c r="B2149" s="4" t="s">
        <v>210</v>
      </c>
      <c r="C2149" s="4" t="s">
        <v>192</v>
      </c>
      <c r="D2149" s="4" t="s">
        <v>24</v>
      </c>
      <c r="E2149" s="4" t="s">
        <v>193</v>
      </c>
      <c r="F2149" s="3">
        <v>42831</v>
      </c>
      <c r="G2149" s="3"/>
    </row>
    <row r="2150" spans="1:8">
      <c r="A2150" s="4" t="s">
        <v>2357</v>
      </c>
      <c r="B2150" s="4" t="s">
        <v>174</v>
      </c>
      <c r="C2150" s="4" t="s">
        <v>192</v>
      </c>
      <c r="D2150" s="4" t="s">
        <v>48</v>
      </c>
      <c r="E2150" s="4" t="s">
        <v>197</v>
      </c>
      <c r="F2150" s="3">
        <v>42831</v>
      </c>
      <c r="G2150" s="3">
        <v>42833</v>
      </c>
      <c r="H2150">
        <v>0</v>
      </c>
    </row>
    <row r="2151" spans="1:8">
      <c r="A2151" s="4" t="s">
        <v>2358</v>
      </c>
      <c r="B2151" s="4" t="s">
        <v>174</v>
      </c>
      <c r="C2151" s="4" t="s">
        <v>177</v>
      </c>
      <c r="D2151" s="4" t="s">
        <v>104</v>
      </c>
      <c r="E2151" s="4" t="s">
        <v>172</v>
      </c>
      <c r="F2151" s="3">
        <v>42831</v>
      </c>
      <c r="G2151" s="3">
        <v>42839</v>
      </c>
      <c r="H2151">
        <v>64</v>
      </c>
    </row>
    <row r="2152" spans="1:8">
      <c r="A2152" s="4" t="s">
        <v>2359</v>
      </c>
      <c r="B2152" s="4" t="s">
        <v>263</v>
      </c>
      <c r="C2152" s="4" t="s">
        <v>192</v>
      </c>
      <c r="D2152" s="4" t="s">
        <v>99</v>
      </c>
      <c r="E2152" s="4" t="s">
        <v>172</v>
      </c>
      <c r="F2152" s="3">
        <v>42831</v>
      </c>
      <c r="G2152" s="3">
        <v>42840</v>
      </c>
      <c r="H2152">
        <v>3655</v>
      </c>
    </row>
    <row r="2153" spans="1:8">
      <c r="A2153" s="4" t="s">
        <v>2360</v>
      </c>
      <c r="B2153" s="4" t="s">
        <v>212</v>
      </c>
      <c r="C2153" s="4" t="s">
        <v>265</v>
      </c>
      <c r="D2153" s="4" t="s">
        <v>24</v>
      </c>
      <c r="E2153" s="4" t="s">
        <v>193</v>
      </c>
      <c r="F2153" s="3">
        <v>42831</v>
      </c>
      <c r="G2153" s="3"/>
    </row>
    <row r="2154" spans="1:8">
      <c r="A2154" s="4" t="s">
        <v>2361</v>
      </c>
      <c r="B2154" s="4" t="s">
        <v>212</v>
      </c>
      <c r="C2154" s="4" t="s">
        <v>177</v>
      </c>
      <c r="D2154" s="4" t="s">
        <v>24</v>
      </c>
      <c r="E2154" s="4" t="s">
        <v>193</v>
      </c>
      <c r="F2154" s="3">
        <v>42831</v>
      </c>
      <c r="G2154" s="3"/>
    </row>
    <row r="2155" spans="1:8">
      <c r="A2155" s="4" t="s">
        <v>2362</v>
      </c>
      <c r="B2155" s="4" t="s">
        <v>196</v>
      </c>
      <c r="C2155" s="4" t="s">
        <v>177</v>
      </c>
      <c r="D2155" s="4" t="s">
        <v>29</v>
      </c>
      <c r="E2155" s="4" t="s">
        <v>197</v>
      </c>
      <c r="F2155" s="3">
        <v>42831</v>
      </c>
      <c r="G2155" s="3">
        <v>42841</v>
      </c>
      <c r="H2155">
        <v>0</v>
      </c>
    </row>
    <row r="2156" spans="1:8">
      <c r="A2156" s="4" t="s">
        <v>2363</v>
      </c>
      <c r="B2156" s="4" t="s">
        <v>196</v>
      </c>
      <c r="C2156" s="4" t="s">
        <v>192</v>
      </c>
      <c r="D2156" s="4" t="s">
        <v>104</v>
      </c>
      <c r="E2156" s="4" t="s">
        <v>197</v>
      </c>
      <c r="F2156" s="3">
        <v>42831</v>
      </c>
      <c r="G2156" s="3">
        <v>42838</v>
      </c>
      <c r="H2156">
        <v>0</v>
      </c>
    </row>
    <row r="2157" spans="1:8">
      <c r="A2157" s="4" t="s">
        <v>2364</v>
      </c>
      <c r="B2157" s="4" t="s">
        <v>203</v>
      </c>
      <c r="C2157" s="4" t="s">
        <v>192</v>
      </c>
      <c r="D2157" s="4" t="s">
        <v>24</v>
      </c>
      <c r="E2157" s="4" t="s">
        <v>193</v>
      </c>
      <c r="F2157" s="3">
        <v>42831</v>
      </c>
      <c r="G2157" s="3"/>
    </row>
    <row r="2158" spans="1:8">
      <c r="A2158" s="4" t="s">
        <v>2365</v>
      </c>
      <c r="B2158" s="4" t="s">
        <v>191</v>
      </c>
      <c r="C2158" s="4" t="s">
        <v>179</v>
      </c>
      <c r="D2158" s="4" t="s">
        <v>59</v>
      </c>
      <c r="E2158" s="4" t="s">
        <v>172</v>
      </c>
      <c r="F2158" s="3">
        <v>42831</v>
      </c>
      <c r="G2158" s="3">
        <v>42876</v>
      </c>
      <c r="H2158">
        <v>561</v>
      </c>
    </row>
    <row r="2159" spans="1:8">
      <c r="A2159" s="4" t="s">
        <v>2366</v>
      </c>
      <c r="B2159" s="4" t="s">
        <v>219</v>
      </c>
      <c r="C2159" s="4" t="s">
        <v>171</v>
      </c>
      <c r="D2159" s="4" t="s">
        <v>24</v>
      </c>
      <c r="E2159" s="4" t="s">
        <v>193</v>
      </c>
      <c r="F2159" s="3">
        <v>42831</v>
      </c>
      <c r="G2159" s="3"/>
    </row>
    <row r="2160" spans="1:8">
      <c r="A2160" s="4" t="s">
        <v>2367</v>
      </c>
      <c r="B2160" s="4" t="s">
        <v>230</v>
      </c>
      <c r="C2160" s="4" t="s">
        <v>179</v>
      </c>
      <c r="D2160" s="4" t="s">
        <v>75</v>
      </c>
      <c r="E2160" s="4" t="s">
        <v>197</v>
      </c>
      <c r="F2160" s="3">
        <v>42831</v>
      </c>
      <c r="G2160" s="3">
        <v>42953</v>
      </c>
      <c r="H2160">
        <v>0</v>
      </c>
    </row>
    <row r="2161" spans="1:8">
      <c r="A2161" s="4" t="s">
        <v>2368</v>
      </c>
      <c r="B2161" s="4" t="s">
        <v>230</v>
      </c>
      <c r="C2161" s="4" t="s">
        <v>171</v>
      </c>
      <c r="D2161" s="4" t="s">
        <v>54</v>
      </c>
      <c r="E2161" s="4" t="s">
        <v>197</v>
      </c>
      <c r="F2161" s="3">
        <v>42831</v>
      </c>
      <c r="G2161" s="3">
        <v>42841</v>
      </c>
      <c r="H2161">
        <v>0</v>
      </c>
    </row>
    <row r="2162" spans="1:8">
      <c r="A2162" s="4" t="s">
        <v>2369</v>
      </c>
      <c r="B2162" s="4" t="s">
        <v>230</v>
      </c>
      <c r="C2162" s="4" t="s">
        <v>199</v>
      </c>
      <c r="D2162" s="4" t="s">
        <v>97</v>
      </c>
      <c r="E2162" s="4" t="s">
        <v>172</v>
      </c>
      <c r="F2162" s="3">
        <v>42831</v>
      </c>
      <c r="G2162" s="3">
        <v>42832</v>
      </c>
      <c r="H2162">
        <v>6154</v>
      </c>
    </row>
    <row r="2163" spans="1:8">
      <c r="A2163" s="4" t="s">
        <v>2370</v>
      </c>
      <c r="B2163" s="4" t="s">
        <v>230</v>
      </c>
      <c r="C2163" s="4" t="s">
        <v>9011</v>
      </c>
      <c r="D2163" s="4" t="s">
        <v>38</v>
      </c>
      <c r="E2163" s="4" t="s">
        <v>172</v>
      </c>
      <c r="F2163" s="3">
        <v>42831</v>
      </c>
      <c r="G2163" s="3">
        <v>42837</v>
      </c>
      <c r="H2163">
        <v>4756</v>
      </c>
    </row>
    <row r="2164" spans="1:8">
      <c r="A2164" s="4" t="s">
        <v>2371</v>
      </c>
      <c r="B2164" s="4" t="s">
        <v>256</v>
      </c>
      <c r="C2164" s="4" t="s">
        <v>179</v>
      </c>
      <c r="D2164" s="4" t="s">
        <v>111</v>
      </c>
      <c r="E2164" s="4" t="s">
        <v>197</v>
      </c>
      <c r="F2164" s="3">
        <v>42831</v>
      </c>
      <c r="G2164" s="3">
        <v>42839</v>
      </c>
      <c r="H2164">
        <v>0</v>
      </c>
    </row>
    <row r="2165" spans="1:8">
      <c r="A2165" s="4" t="s">
        <v>2372</v>
      </c>
      <c r="B2165" s="4" t="s">
        <v>256</v>
      </c>
      <c r="C2165" s="4" t="s">
        <v>177</v>
      </c>
      <c r="D2165" s="4" t="s">
        <v>70</v>
      </c>
      <c r="E2165" s="4" t="s">
        <v>172</v>
      </c>
      <c r="F2165" s="3">
        <v>42831</v>
      </c>
      <c r="G2165" s="3">
        <v>42885</v>
      </c>
      <c r="H2165">
        <v>61</v>
      </c>
    </row>
    <row r="2166" spans="1:8">
      <c r="A2166" s="4" t="s">
        <v>2373</v>
      </c>
      <c r="B2166" s="4" t="s">
        <v>170</v>
      </c>
      <c r="C2166" s="4" t="s">
        <v>179</v>
      </c>
      <c r="D2166" s="4" t="s">
        <v>92</v>
      </c>
      <c r="E2166" s="4" t="s">
        <v>172</v>
      </c>
      <c r="F2166" s="3">
        <v>42831</v>
      </c>
      <c r="G2166" s="3">
        <v>42910</v>
      </c>
      <c r="H2166">
        <v>575</v>
      </c>
    </row>
    <row r="2167" spans="1:8">
      <c r="A2167" s="4" t="s">
        <v>2374</v>
      </c>
      <c r="B2167" s="4" t="s">
        <v>170</v>
      </c>
      <c r="C2167" s="4" t="s">
        <v>171</v>
      </c>
      <c r="D2167" s="4" t="s">
        <v>57</v>
      </c>
      <c r="E2167" s="4" t="s">
        <v>172</v>
      </c>
      <c r="F2167" s="3">
        <v>42831</v>
      </c>
      <c r="G2167" s="3">
        <v>42877</v>
      </c>
      <c r="H2167">
        <v>1147</v>
      </c>
    </row>
    <row r="2168" spans="1:8">
      <c r="A2168" s="4" t="s">
        <v>2375</v>
      </c>
      <c r="B2168" s="4" t="s">
        <v>170</v>
      </c>
      <c r="C2168" s="4" t="s">
        <v>192</v>
      </c>
      <c r="D2168" s="4" t="s">
        <v>61</v>
      </c>
      <c r="E2168" s="4" t="s">
        <v>172</v>
      </c>
      <c r="F2168" s="3">
        <v>42831</v>
      </c>
      <c r="G2168" s="3">
        <v>42898</v>
      </c>
      <c r="H2168">
        <v>3161</v>
      </c>
    </row>
    <row r="2169" spans="1:8">
      <c r="A2169" s="4" t="s">
        <v>2376</v>
      </c>
      <c r="B2169" s="4" t="s">
        <v>189</v>
      </c>
      <c r="C2169" s="4" t="s">
        <v>179</v>
      </c>
      <c r="D2169" s="4" t="s">
        <v>79</v>
      </c>
      <c r="E2169" s="4" t="s">
        <v>197</v>
      </c>
      <c r="F2169" s="3">
        <v>42831</v>
      </c>
      <c r="G2169" s="3">
        <v>42841</v>
      </c>
      <c r="H2169">
        <v>0</v>
      </c>
    </row>
    <row r="2170" spans="1:8">
      <c r="A2170" s="4" t="s">
        <v>2377</v>
      </c>
      <c r="B2170" s="4" t="s">
        <v>185</v>
      </c>
      <c r="C2170" s="4" t="s">
        <v>192</v>
      </c>
      <c r="D2170" s="4" t="s">
        <v>42</v>
      </c>
      <c r="E2170" s="4" t="s">
        <v>197</v>
      </c>
      <c r="F2170" s="3">
        <v>42831</v>
      </c>
      <c r="G2170" s="3">
        <v>42839</v>
      </c>
      <c r="H2170">
        <v>0</v>
      </c>
    </row>
    <row r="2171" spans="1:8">
      <c r="A2171" s="4" t="s">
        <v>2378</v>
      </c>
      <c r="B2171" s="4" t="s">
        <v>185</v>
      </c>
      <c r="C2171" s="4" t="s">
        <v>179</v>
      </c>
      <c r="D2171" s="4" t="s">
        <v>105</v>
      </c>
      <c r="E2171" s="4" t="s">
        <v>172</v>
      </c>
      <c r="F2171" s="3">
        <v>42831</v>
      </c>
      <c r="G2171" s="3">
        <v>42859</v>
      </c>
      <c r="H2171">
        <v>525</v>
      </c>
    </row>
    <row r="2172" spans="1:8">
      <c r="A2172" s="4" t="s">
        <v>2379</v>
      </c>
      <c r="B2172" s="4" t="s">
        <v>181</v>
      </c>
      <c r="C2172" s="4" t="s">
        <v>9011</v>
      </c>
      <c r="D2172" s="4" t="s">
        <v>44</v>
      </c>
      <c r="E2172" s="4" t="s">
        <v>172</v>
      </c>
      <c r="F2172" s="3">
        <v>42831</v>
      </c>
      <c r="G2172" s="3">
        <v>42837</v>
      </c>
      <c r="H2172">
        <v>4168</v>
      </c>
    </row>
    <row r="2173" spans="1:8">
      <c r="A2173" s="4" t="s">
        <v>2380</v>
      </c>
      <c r="B2173" s="4" t="s">
        <v>183</v>
      </c>
      <c r="C2173" s="4" t="s">
        <v>179</v>
      </c>
      <c r="D2173" s="4" t="s">
        <v>92</v>
      </c>
      <c r="E2173" s="4" t="s">
        <v>172</v>
      </c>
      <c r="F2173" s="3">
        <v>42832</v>
      </c>
      <c r="G2173" s="3">
        <v>42833</v>
      </c>
      <c r="H2173">
        <v>596</v>
      </c>
    </row>
    <row r="2174" spans="1:8">
      <c r="A2174" s="4" t="s">
        <v>2381</v>
      </c>
      <c r="B2174" s="4" t="s">
        <v>261</v>
      </c>
      <c r="C2174" s="4" t="s">
        <v>9011</v>
      </c>
      <c r="D2174" s="4" t="s">
        <v>24</v>
      </c>
      <c r="E2174" s="4" t="s">
        <v>193</v>
      </c>
      <c r="F2174" s="3">
        <v>42832</v>
      </c>
      <c r="G2174" s="3"/>
    </row>
    <row r="2175" spans="1:8">
      <c r="A2175" s="4" t="s">
        <v>2382</v>
      </c>
      <c r="B2175" s="4" t="s">
        <v>261</v>
      </c>
      <c r="C2175" s="4" t="s">
        <v>177</v>
      </c>
      <c r="D2175" s="4" t="s">
        <v>130</v>
      </c>
      <c r="E2175" s="4" t="s">
        <v>172</v>
      </c>
      <c r="F2175" s="3">
        <v>42832</v>
      </c>
      <c r="G2175" s="3">
        <v>42840</v>
      </c>
      <c r="H2175">
        <v>59</v>
      </c>
    </row>
    <row r="2176" spans="1:8">
      <c r="A2176" s="4" t="s">
        <v>2383</v>
      </c>
      <c r="B2176" s="4" t="s">
        <v>246</v>
      </c>
      <c r="C2176" s="4" t="s">
        <v>9011</v>
      </c>
      <c r="D2176" s="4" t="s">
        <v>95</v>
      </c>
      <c r="E2176" s="4" t="s">
        <v>197</v>
      </c>
      <c r="F2176" s="3">
        <v>42832</v>
      </c>
      <c r="G2176" s="3">
        <v>42869</v>
      </c>
      <c r="H2176">
        <v>0</v>
      </c>
    </row>
    <row r="2177" spans="1:8">
      <c r="A2177" s="4" t="s">
        <v>2384</v>
      </c>
      <c r="B2177" s="4" t="s">
        <v>279</v>
      </c>
      <c r="C2177" s="4" t="s">
        <v>192</v>
      </c>
      <c r="D2177" s="4" t="s">
        <v>24</v>
      </c>
      <c r="E2177" s="4" t="s">
        <v>193</v>
      </c>
      <c r="F2177" s="3">
        <v>42832</v>
      </c>
      <c r="G2177" s="3"/>
    </row>
    <row r="2178" spans="1:8">
      <c r="A2178" s="4" t="s">
        <v>2385</v>
      </c>
      <c r="B2178" s="4" t="s">
        <v>279</v>
      </c>
      <c r="C2178" s="4" t="s">
        <v>199</v>
      </c>
      <c r="D2178" s="4" t="s">
        <v>84</v>
      </c>
      <c r="E2178" s="4" t="s">
        <v>172</v>
      </c>
      <c r="F2178" s="3">
        <v>42832</v>
      </c>
      <c r="G2178" s="3">
        <v>42840</v>
      </c>
      <c r="H2178">
        <v>5684</v>
      </c>
    </row>
    <row r="2179" spans="1:8">
      <c r="A2179" s="4" t="s">
        <v>2386</v>
      </c>
      <c r="B2179" s="4" t="s">
        <v>210</v>
      </c>
      <c r="C2179" s="4" t="s">
        <v>192</v>
      </c>
      <c r="D2179" s="4" t="s">
        <v>82</v>
      </c>
      <c r="E2179" s="4" t="s">
        <v>197</v>
      </c>
      <c r="F2179" s="3">
        <v>42832</v>
      </c>
      <c r="G2179" s="3">
        <v>42840</v>
      </c>
      <c r="H2179">
        <v>0</v>
      </c>
    </row>
    <row r="2180" spans="1:8">
      <c r="A2180" s="4" t="s">
        <v>2387</v>
      </c>
      <c r="B2180" s="4" t="s">
        <v>174</v>
      </c>
      <c r="C2180" s="4" t="s">
        <v>9011</v>
      </c>
      <c r="D2180" s="4" t="s">
        <v>70</v>
      </c>
      <c r="E2180" s="4" t="s">
        <v>172</v>
      </c>
      <c r="F2180" s="3">
        <v>42832</v>
      </c>
      <c r="G2180" s="3">
        <v>42840</v>
      </c>
      <c r="H2180">
        <v>4413</v>
      </c>
    </row>
    <row r="2181" spans="1:8">
      <c r="A2181" s="4" t="s">
        <v>2388</v>
      </c>
      <c r="B2181" s="4" t="s">
        <v>263</v>
      </c>
      <c r="C2181" s="4" t="s">
        <v>192</v>
      </c>
      <c r="D2181" s="4" t="s">
        <v>96</v>
      </c>
      <c r="E2181" s="4" t="s">
        <v>197</v>
      </c>
      <c r="F2181" s="3">
        <v>42832</v>
      </c>
      <c r="G2181" s="3">
        <v>42842</v>
      </c>
      <c r="H2181">
        <v>0</v>
      </c>
    </row>
    <row r="2182" spans="1:8">
      <c r="A2182" s="4" t="s">
        <v>2389</v>
      </c>
      <c r="B2182" s="4" t="s">
        <v>263</v>
      </c>
      <c r="C2182" s="4" t="s">
        <v>192</v>
      </c>
      <c r="D2182" s="4" t="s">
        <v>121</v>
      </c>
      <c r="E2182" s="4" t="s">
        <v>197</v>
      </c>
      <c r="F2182" s="3">
        <v>42832</v>
      </c>
      <c r="G2182" s="3">
        <v>42840</v>
      </c>
      <c r="H2182">
        <v>0</v>
      </c>
    </row>
    <row r="2183" spans="1:8">
      <c r="A2183" s="4" t="s">
        <v>2390</v>
      </c>
      <c r="B2183" s="4" t="s">
        <v>263</v>
      </c>
      <c r="C2183" s="4" t="s">
        <v>9011</v>
      </c>
      <c r="D2183" s="4" t="s">
        <v>88</v>
      </c>
      <c r="E2183" s="4" t="s">
        <v>172</v>
      </c>
      <c r="F2183" s="3">
        <v>42832</v>
      </c>
      <c r="G2183" s="3">
        <v>42838</v>
      </c>
      <c r="H2183">
        <v>4152</v>
      </c>
    </row>
    <row r="2184" spans="1:8">
      <c r="A2184" s="4" t="s">
        <v>2391</v>
      </c>
      <c r="B2184" s="4" t="s">
        <v>212</v>
      </c>
      <c r="C2184" s="4" t="s">
        <v>177</v>
      </c>
      <c r="D2184" s="4" t="s">
        <v>44</v>
      </c>
      <c r="E2184" s="4" t="s">
        <v>172</v>
      </c>
      <c r="F2184" s="3">
        <v>42832</v>
      </c>
      <c r="G2184" s="3">
        <v>42910</v>
      </c>
      <c r="H2184">
        <v>51</v>
      </c>
    </row>
    <row r="2185" spans="1:8">
      <c r="A2185" s="4" t="s">
        <v>2392</v>
      </c>
      <c r="B2185" s="4" t="s">
        <v>237</v>
      </c>
      <c r="C2185" s="4" t="s">
        <v>179</v>
      </c>
      <c r="D2185" s="4" t="s">
        <v>126</v>
      </c>
      <c r="E2185" s="4" t="s">
        <v>197</v>
      </c>
      <c r="F2185" s="3">
        <v>42832</v>
      </c>
      <c r="G2185" s="3">
        <v>42840</v>
      </c>
      <c r="H2185">
        <v>0</v>
      </c>
    </row>
    <row r="2186" spans="1:8">
      <c r="A2186" s="4" t="s">
        <v>2393</v>
      </c>
      <c r="B2186" s="4" t="s">
        <v>196</v>
      </c>
      <c r="C2186" s="4" t="s">
        <v>192</v>
      </c>
      <c r="D2186" s="4" t="s">
        <v>118</v>
      </c>
      <c r="E2186" s="4" t="s">
        <v>197</v>
      </c>
      <c r="F2186" s="3">
        <v>42832</v>
      </c>
      <c r="G2186" s="3">
        <v>42843</v>
      </c>
      <c r="H2186">
        <v>0</v>
      </c>
    </row>
    <row r="2187" spans="1:8">
      <c r="A2187" s="4" t="s">
        <v>2394</v>
      </c>
      <c r="B2187" s="4" t="s">
        <v>191</v>
      </c>
      <c r="C2187" s="4" t="s">
        <v>171</v>
      </c>
      <c r="D2187" s="4" t="s">
        <v>56</v>
      </c>
      <c r="E2187" s="4" t="s">
        <v>172</v>
      </c>
      <c r="F2187" s="3">
        <v>42832</v>
      </c>
      <c r="G2187" s="3">
        <v>42873</v>
      </c>
      <c r="H2187">
        <v>1103</v>
      </c>
    </row>
    <row r="2188" spans="1:8">
      <c r="A2188" s="4" t="s">
        <v>2395</v>
      </c>
      <c r="B2188" s="4" t="s">
        <v>343</v>
      </c>
      <c r="C2188" s="4" t="s">
        <v>171</v>
      </c>
      <c r="D2188" s="4" t="s">
        <v>92</v>
      </c>
      <c r="E2188" s="4" t="s">
        <v>172</v>
      </c>
      <c r="F2188" s="3">
        <v>42832</v>
      </c>
      <c r="G2188" s="3">
        <v>42834</v>
      </c>
      <c r="H2188">
        <v>1091</v>
      </c>
    </row>
    <row r="2189" spans="1:8">
      <c r="A2189" s="4" t="s">
        <v>2396</v>
      </c>
      <c r="B2189" s="4" t="s">
        <v>343</v>
      </c>
      <c r="C2189" s="4" t="s">
        <v>171</v>
      </c>
      <c r="D2189" s="4" t="s">
        <v>131</v>
      </c>
      <c r="E2189" s="4" t="s">
        <v>172</v>
      </c>
      <c r="F2189" s="3">
        <v>42832</v>
      </c>
      <c r="G2189" s="3">
        <v>42842</v>
      </c>
      <c r="H2189">
        <v>1189</v>
      </c>
    </row>
    <row r="2190" spans="1:8">
      <c r="A2190" s="4" t="s">
        <v>2397</v>
      </c>
      <c r="B2190" s="4" t="s">
        <v>343</v>
      </c>
      <c r="C2190" s="4" t="s">
        <v>9011</v>
      </c>
      <c r="D2190" s="4" t="s">
        <v>111</v>
      </c>
      <c r="E2190" s="4" t="s">
        <v>172</v>
      </c>
      <c r="F2190" s="3">
        <v>42832</v>
      </c>
      <c r="G2190" s="3">
        <v>42913</v>
      </c>
      <c r="H2190">
        <v>4534</v>
      </c>
    </row>
    <row r="2191" spans="1:8">
      <c r="A2191" s="4" t="s">
        <v>2398</v>
      </c>
      <c r="B2191" s="4" t="s">
        <v>219</v>
      </c>
      <c r="C2191" s="4" t="s">
        <v>179</v>
      </c>
      <c r="D2191" s="4" t="s">
        <v>62</v>
      </c>
      <c r="E2191" s="4" t="s">
        <v>197</v>
      </c>
      <c r="F2191" s="3">
        <v>42832</v>
      </c>
      <c r="G2191" s="3">
        <v>42867</v>
      </c>
      <c r="H2191">
        <v>0</v>
      </c>
    </row>
    <row r="2192" spans="1:8">
      <c r="A2192" s="4" t="s">
        <v>2399</v>
      </c>
      <c r="B2192" s="4" t="s">
        <v>219</v>
      </c>
      <c r="C2192" s="4" t="s">
        <v>171</v>
      </c>
      <c r="D2192" s="4" t="s">
        <v>84</v>
      </c>
      <c r="E2192" s="4" t="s">
        <v>197</v>
      </c>
      <c r="F2192" s="3">
        <v>42832</v>
      </c>
      <c r="G2192" s="3">
        <v>42841</v>
      </c>
      <c r="H2192">
        <v>0</v>
      </c>
    </row>
    <row r="2193" spans="1:8">
      <c r="A2193" s="4" t="s">
        <v>2400</v>
      </c>
      <c r="B2193" s="4" t="s">
        <v>230</v>
      </c>
      <c r="C2193" s="4" t="s">
        <v>179</v>
      </c>
      <c r="D2193" s="4" t="s">
        <v>24</v>
      </c>
      <c r="E2193" s="4" t="s">
        <v>193</v>
      </c>
      <c r="F2193" s="3">
        <v>42832</v>
      </c>
      <c r="G2193" s="3"/>
    </row>
    <row r="2194" spans="1:8">
      <c r="A2194" s="4" t="s">
        <v>2401</v>
      </c>
      <c r="B2194" s="4" t="s">
        <v>230</v>
      </c>
      <c r="C2194" s="4" t="s">
        <v>192</v>
      </c>
      <c r="D2194" s="4" t="s">
        <v>24</v>
      </c>
      <c r="E2194" s="4" t="s">
        <v>193</v>
      </c>
      <c r="F2194" s="3">
        <v>42832</v>
      </c>
      <c r="G2194" s="3"/>
    </row>
    <row r="2195" spans="1:8">
      <c r="A2195" s="4" t="s">
        <v>2402</v>
      </c>
      <c r="B2195" s="4" t="s">
        <v>256</v>
      </c>
      <c r="C2195" s="4" t="s">
        <v>179</v>
      </c>
      <c r="D2195" s="4" t="s">
        <v>41</v>
      </c>
      <c r="E2195" s="4" t="s">
        <v>197</v>
      </c>
      <c r="F2195" s="3">
        <v>42832</v>
      </c>
      <c r="G2195" s="3">
        <v>42841</v>
      </c>
      <c r="H2195">
        <v>0</v>
      </c>
    </row>
    <row r="2196" spans="1:8">
      <c r="A2196" s="4" t="s">
        <v>2403</v>
      </c>
      <c r="B2196" s="4" t="s">
        <v>187</v>
      </c>
      <c r="C2196" s="4" t="s">
        <v>179</v>
      </c>
      <c r="D2196" s="4" t="s">
        <v>42</v>
      </c>
      <c r="E2196" s="4" t="s">
        <v>172</v>
      </c>
      <c r="F2196" s="3">
        <v>42832</v>
      </c>
      <c r="G2196" s="3">
        <v>42838</v>
      </c>
      <c r="H2196">
        <v>522</v>
      </c>
    </row>
    <row r="2197" spans="1:8">
      <c r="A2197" s="4" t="s">
        <v>2404</v>
      </c>
      <c r="B2197" s="4" t="s">
        <v>187</v>
      </c>
      <c r="C2197" s="4" t="s">
        <v>9011</v>
      </c>
      <c r="D2197" s="4" t="s">
        <v>71</v>
      </c>
      <c r="E2197" s="4" t="s">
        <v>172</v>
      </c>
      <c r="F2197" s="3">
        <v>42832</v>
      </c>
      <c r="G2197" s="3">
        <v>42882</v>
      </c>
      <c r="H2197">
        <v>5012</v>
      </c>
    </row>
    <row r="2198" spans="1:8">
      <c r="A2198" s="4" t="s">
        <v>2405</v>
      </c>
      <c r="B2198" s="4" t="s">
        <v>201</v>
      </c>
      <c r="C2198" s="4" t="s">
        <v>171</v>
      </c>
      <c r="D2198" s="4" t="s">
        <v>102</v>
      </c>
      <c r="E2198" s="4" t="s">
        <v>172</v>
      </c>
      <c r="F2198" s="3">
        <v>42832</v>
      </c>
      <c r="G2198" s="3">
        <v>42833</v>
      </c>
      <c r="H2198">
        <v>1109</v>
      </c>
    </row>
    <row r="2199" spans="1:8">
      <c r="A2199" s="4" t="s">
        <v>2406</v>
      </c>
      <c r="B2199" s="4" t="s">
        <v>170</v>
      </c>
      <c r="C2199" s="4" t="s">
        <v>199</v>
      </c>
      <c r="D2199" s="4" t="s">
        <v>66</v>
      </c>
      <c r="E2199" s="4" t="s">
        <v>172</v>
      </c>
      <c r="F2199" s="3">
        <v>42832</v>
      </c>
      <c r="G2199" s="3">
        <v>42838</v>
      </c>
      <c r="H2199">
        <v>4659</v>
      </c>
    </row>
    <row r="2200" spans="1:8">
      <c r="A2200" s="4" t="s">
        <v>2407</v>
      </c>
      <c r="B2200" s="4" t="s">
        <v>189</v>
      </c>
      <c r="C2200" s="4" t="s">
        <v>179</v>
      </c>
      <c r="D2200" s="4" t="s">
        <v>37</v>
      </c>
      <c r="E2200" s="4" t="s">
        <v>197</v>
      </c>
      <c r="F2200" s="3">
        <v>42832</v>
      </c>
      <c r="G2200" s="3">
        <v>42841</v>
      </c>
      <c r="H2200">
        <v>0</v>
      </c>
    </row>
    <row r="2201" spans="1:8">
      <c r="A2201" s="4" t="s">
        <v>2408</v>
      </c>
      <c r="B2201" s="4" t="s">
        <v>208</v>
      </c>
      <c r="C2201" s="4" t="s">
        <v>199</v>
      </c>
      <c r="D2201" s="4" t="s">
        <v>41</v>
      </c>
      <c r="E2201" s="4" t="s">
        <v>197</v>
      </c>
      <c r="F2201" s="3">
        <v>42832</v>
      </c>
      <c r="G2201" s="3">
        <v>42899</v>
      </c>
      <c r="H2201">
        <v>0</v>
      </c>
    </row>
    <row r="2202" spans="1:8">
      <c r="A2202" s="4" t="s">
        <v>2409</v>
      </c>
      <c r="B2202" s="4" t="s">
        <v>208</v>
      </c>
      <c r="C2202" s="4" t="s">
        <v>199</v>
      </c>
      <c r="D2202" s="4" t="s">
        <v>119</v>
      </c>
      <c r="E2202" s="4" t="s">
        <v>197</v>
      </c>
      <c r="F2202" s="3">
        <v>42832</v>
      </c>
      <c r="G2202" s="3">
        <v>42834</v>
      </c>
      <c r="H2202">
        <v>0</v>
      </c>
    </row>
    <row r="2203" spans="1:8">
      <c r="A2203" s="4" t="s">
        <v>2410</v>
      </c>
      <c r="B2203" s="4" t="s">
        <v>208</v>
      </c>
      <c r="C2203" s="4" t="s">
        <v>177</v>
      </c>
      <c r="D2203" s="4" t="s">
        <v>85</v>
      </c>
      <c r="E2203" s="4" t="s">
        <v>197</v>
      </c>
      <c r="F2203" s="3">
        <v>42832</v>
      </c>
      <c r="G2203" s="3">
        <v>42885</v>
      </c>
      <c r="H2203">
        <v>0</v>
      </c>
    </row>
    <row r="2204" spans="1:8">
      <c r="A2204" s="4" t="s">
        <v>2411</v>
      </c>
      <c r="B2204" s="4" t="s">
        <v>208</v>
      </c>
      <c r="C2204" s="4" t="s">
        <v>192</v>
      </c>
      <c r="D2204" s="4" t="s">
        <v>100</v>
      </c>
      <c r="E2204" s="4" t="s">
        <v>197</v>
      </c>
      <c r="F2204" s="3">
        <v>42832</v>
      </c>
      <c r="G2204" s="3">
        <v>42837</v>
      </c>
      <c r="H2204">
        <v>0</v>
      </c>
    </row>
    <row r="2205" spans="1:8">
      <c r="A2205" s="4" t="s">
        <v>2412</v>
      </c>
      <c r="B2205" s="4" t="s">
        <v>185</v>
      </c>
      <c r="C2205" s="4" t="s">
        <v>179</v>
      </c>
      <c r="D2205" s="4" t="s">
        <v>24</v>
      </c>
      <c r="E2205" s="4" t="s">
        <v>193</v>
      </c>
      <c r="F2205" s="3">
        <v>42832</v>
      </c>
      <c r="G2205" s="3"/>
    </row>
    <row r="2206" spans="1:8">
      <c r="A2206" s="4" t="s">
        <v>2413</v>
      </c>
      <c r="B2206" s="4" t="s">
        <v>185</v>
      </c>
      <c r="C2206" s="4" t="s">
        <v>192</v>
      </c>
      <c r="D2206" s="4" t="s">
        <v>84</v>
      </c>
      <c r="E2206" s="4" t="s">
        <v>197</v>
      </c>
      <c r="F2206" s="3">
        <v>42832</v>
      </c>
      <c r="G2206" s="3">
        <v>42841</v>
      </c>
      <c r="H2206">
        <v>0</v>
      </c>
    </row>
    <row r="2207" spans="1:8">
      <c r="A2207" s="4" t="s">
        <v>2414</v>
      </c>
      <c r="B2207" s="4" t="s">
        <v>181</v>
      </c>
      <c r="C2207" s="4" t="s">
        <v>192</v>
      </c>
      <c r="D2207" s="4" t="s">
        <v>59</v>
      </c>
      <c r="E2207" s="4" t="s">
        <v>197</v>
      </c>
      <c r="F2207" s="3">
        <v>42832</v>
      </c>
      <c r="G2207" s="3">
        <v>42838</v>
      </c>
      <c r="H2207">
        <v>0</v>
      </c>
    </row>
    <row r="2208" spans="1:8">
      <c r="A2208" s="4" t="s">
        <v>2415</v>
      </c>
      <c r="B2208" s="4" t="s">
        <v>183</v>
      </c>
      <c r="C2208" s="4" t="s">
        <v>192</v>
      </c>
      <c r="D2208" s="4" t="s">
        <v>45</v>
      </c>
      <c r="E2208" s="4" t="s">
        <v>197</v>
      </c>
      <c r="F2208" s="3">
        <v>42833</v>
      </c>
      <c r="G2208" s="3">
        <v>42840</v>
      </c>
      <c r="H2208">
        <v>0</v>
      </c>
    </row>
    <row r="2209" spans="1:8">
      <c r="A2209" s="4" t="s">
        <v>2416</v>
      </c>
      <c r="B2209" s="4" t="s">
        <v>183</v>
      </c>
      <c r="C2209" s="4" t="s">
        <v>171</v>
      </c>
      <c r="D2209" s="4" t="s">
        <v>109</v>
      </c>
      <c r="E2209" s="4" t="s">
        <v>172</v>
      </c>
      <c r="F2209" s="3">
        <v>42833</v>
      </c>
      <c r="G2209" s="3">
        <v>42840</v>
      </c>
      <c r="H2209">
        <v>1142</v>
      </c>
    </row>
    <row r="2210" spans="1:8">
      <c r="A2210" s="4" t="s">
        <v>2417</v>
      </c>
      <c r="B2210" s="4" t="s">
        <v>246</v>
      </c>
      <c r="C2210" s="4" t="s">
        <v>9011</v>
      </c>
      <c r="D2210" s="4" t="s">
        <v>24</v>
      </c>
      <c r="E2210" s="4" t="s">
        <v>193</v>
      </c>
      <c r="F2210" s="3">
        <v>42833</v>
      </c>
      <c r="G2210" s="3"/>
    </row>
    <row r="2211" spans="1:8">
      <c r="A2211" s="4" t="s">
        <v>2418</v>
      </c>
      <c r="B2211" s="4" t="s">
        <v>279</v>
      </c>
      <c r="C2211" s="4" t="s">
        <v>179</v>
      </c>
      <c r="D2211" s="4" t="s">
        <v>126</v>
      </c>
      <c r="E2211" s="4" t="s">
        <v>172</v>
      </c>
      <c r="F2211" s="3">
        <v>42833</v>
      </c>
      <c r="G2211" s="3">
        <v>42882</v>
      </c>
      <c r="H2211">
        <v>491</v>
      </c>
    </row>
    <row r="2212" spans="1:8">
      <c r="A2212" s="4" t="s">
        <v>2419</v>
      </c>
      <c r="B2212" s="4" t="s">
        <v>210</v>
      </c>
      <c r="C2212" s="4" t="s">
        <v>199</v>
      </c>
      <c r="D2212" s="4" t="s">
        <v>124</v>
      </c>
      <c r="E2212" s="4" t="s">
        <v>193</v>
      </c>
      <c r="F2212" s="3">
        <v>42833</v>
      </c>
      <c r="G2212" s="3"/>
    </row>
    <row r="2213" spans="1:8">
      <c r="A2213" s="4" t="s">
        <v>2420</v>
      </c>
      <c r="B2213" s="4" t="s">
        <v>174</v>
      </c>
      <c r="C2213" s="4" t="s">
        <v>9011</v>
      </c>
      <c r="D2213" s="4" t="s">
        <v>57</v>
      </c>
      <c r="E2213" s="4" t="s">
        <v>197</v>
      </c>
      <c r="F2213" s="3">
        <v>42833</v>
      </c>
      <c r="G2213" s="3">
        <v>42843</v>
      </c>
      <c r="H2213">
        <v>0</v>
      </c>
    </row>
    <row r="2214" spans="1:8">
      <c r="A2214" s="4" t="s">
        <v>2421</v>
      </c>
      <c r="B2214" s="4" t="s">
        <v>174</v>
      </c>
      <c r="C2214" s="4" t="s">
        <v>177</v>
      </c>
      <c r="D2214" s="4" t="s">
        <v>48</v>
      </c>
      <c r="E2214" s="4" t="s">
        <v>197</v>
      </c>
      <c r="F2214" s="3">
        <v>42833</v>
      </c>
      <c r="G2214" s="3">
        <v>42839</v>
      </c>
      <c r="H2214">
        <v>0</v>
      </c>
    </row>
    <row r="2215" spans="1:8">
      <c r="A2215" s="4" t="s">
        <v>2422</v>
      </c>
      <c r="B2215" s="4" t="s">
        <v>174</v>
      </c>
      <c r="C2215" s="4" t="s">
        <v>9011</v>
      </c>
      <c r="D2215" s="4" t="s">
        <v>61</v>
      </c>
      <c r="E2215" s="4" t="s">
        <v>172</v>
      </c>
      <c r="F2215" s="3">
        <v>42833</v>
      </c>
      <c r="G2215" s="3">
        <v>42834</v>
      </c>
      <c r="H2215">
        <v>5678</v>
      </c>
    </row>
    <row r="2216" spans="1:8">
      <c r="A2216" s="4" t="s">
        <v>2423</v>
      </c>
      <c r="B2216" s="4" t="s">
        <v>263</v>
      </c>
      <c r="C2216" s="4" t="s">
        <v>9011</v>
      </c>
      <c r="D2216" s="4" t="s">
        <v>31</v>
      </c>
      <c r="E2216" s="4" t="s">
        <v>197</v>
      </c>
      <c r="F2216" s="3">
        <v>42833</v>
      </c>
      <c r="G2216" s="3">
        <v>42841</v>
      </c>
      <c r="H2216">
        <v>0</v>
      </c>
    </row>
    <row r="2217" spans="1:8">
      <c r="A2217" s="4" t="s">
        <v>2424</v>
      </c>
      <c r="B2217" s="4" t="s">
        <v>263</v>
      </c>
      <c r="C2217" s="4" t="s">
        <v>179</v>
      </c>
      <c r="D2217" s="4" t="s">
        <v>113</v>
      </c>
      <c r="E2217" s="4" t="s">
        <v>172</v>
      </c>
      <c r="F2217" s="3">
        <v>42833</v>
      </c>
      <c r="G2217" s="3">
        <v>42900</v>
      </c>
      <c r="H2217">
        <v>547</v>
      </c>
    </row>
    <row r="2218" spans="1:8">
      <c r="A2218" s="4" t="s">
        <v>2425</v>
      </c>
      <c r="B2218" s="4" t="s">
        <v>237</v>
      </c>
      <c r="C2218" s="4" t="s">
        <v>179</v>
      </c>
      <c r="D2218" s="4" t="s">
        <v>120</v>
      </c>
      <c r="E2218" s="4" t="s">
        <v>197</v>
      </c>
      <c r="F2218" s="3">
        <v>42833</v>
      </c>
      <c r="G2218" s="3">
        <v>42841</v>
      </c>
      <c r="H2218">
        <v>0</v>
      </c>
    </row>
    <row r="2219" spans="1:8">
      <c r="A2219" s="4" t="s">
        <v>2426</v>
      </c>
      <c r="B2219" s="4" t="s">
        <v>203</v>
      </c>
      <c r="C2219" s="4" t="s">
        <v>171</v>
      </c>
      <c r="D2219" s="4" t="s">
        <v>108</v>
      </c>
      <c r="E2219" s="4" t="s">
        <v>172</v>
      </c>
      <c r="F2219" s="3">
        <v>42833</v>
      </c>
      <c r="G2219" s="3">
        <v>42880</v>
      </c>
      <c r="H2219">
        <v>935</v>
      </c>
    </row>
    <row r="2220" spans="1:8">
      <c r="A2220" s="4" t="s">
        <v>2427</v>
      </c>
      <c r="B2220" s="4" t="s">
        <v>203</v>
      </c>
      <c r="C2220" s="4" t="s">
        <v>199</v>
      </c>
      <c r="D2220" s="4" t="s">
        <v>105</v>
      </c>
      <c r="E2220" s="4" t="s">
        <v>172</v>
      </c>
      <c r="F2220" s="3">
        <v>42833</v>
      </c>
      <c r="G2220" s="3">
        <v>42835</v>
      </c>
      <c r="H2220">
        <v>4761</v>
      </c>
    </row>
    <row r="2221" spans="1:8">
      <c r="A2221" s="4" t="s">
        <v>2428</v>
      </c>
      <c r="B2221" s="4" t="s">
        <v>203</v>
      </c>
      <c r="C2221" s="4" t="s">
        <v>192</v>
      </c>
      <c r="D2221" s="4" t="s">
        <v>93</v>
      </c>
      <c r="E2221" s="4" t="s">
        <v>172</v>
      </c>
      <c r="F2221" s="3">
        <v>42833</v>
      </c>
      <c r="G2221" s="3">
        <v>42839</v>
      </c>
      <c r="H2221">
        <v>3224</v>
      </c>
    </row>
    <row r="2222" spans="1:8">
      <c r="A2222" s="4" t="s">
        <v>2429</v>
      </c>
      <c r="B2222" s="4" t="s">
        <v>219</v>
      </c>
      <c r="C2222" s="4" t="s">
        <v>179</v>
      </c>
      <c r="D2222" s="4" t="s">
        <v>115</v>
      </c>
      <c r="E2222" s="4" t="s">
        <v>172</v>
      </c>
      <c r="F2222" s="3">
        <v>42833</v>
      </c>
      <c r="G2222" s="3">
        <v>42842</v>
      </c>
      <c r="H2222">
        <v>501</v>
      </c>
    </row>
    <row r="2223" spans="1:8">
      <c r="A2223" s="4" t="s">
        <v>2430</v>
      </c>
      <c r="B2223" s="4" t="s">
        <v>256</v>
      </c>
      <c r="C2223" s="4" t="s">
        <v>192</v>
      </c>
      <c r="D2223" s="4" t="s">
        <v>110</v>
      </c>
      <c r="E2223" s="4" t="s">
        <v>172</v>
      </c>
      <c r="F2223" s="3">
        <v>42833</v>
      </c>
      <c r="G2223" s="3">
        <v>42842</v>
      </c>
      <c r="H2223">
        <v>3532</v>
      </c>
    </row>
    <row r="2224" spans="1:8">
      <c r="A2224" s="4" t="s">
        <v>2431</v>
      </c>
      <c r="B2224" s="4" t="s">
        <v>187</v>
      </c>
      <c r="C2224" s="4" t="s">
        <v>192</v>
      </c>
      <c r="D2224" s="4" t="s">
        <v>24</v>
      </c>
      <c r="E2224" s="4" t="s">
        <v>193</v>
      </c>
      <c r="F2224" s="3">
        <v>42833</v>
      </c>
      <c r="G2224" s="3"/>
    </row>
    <row r="2225" spans="1:8">
      <c r="A2225" s="4" t="s">
        <v>2432</v>
      </c>
      <c r="B2225" s="4" t="s">
        <v>201</v>
      </c>
      <c r="C2225" s="4" t="s">
        <v>9011</v>
      </c>
      <c r="D2225" s="4" t="s">
        <v>122</v>
      </c>
      <c r="E2225" s="4" t="s">
        <v>172</v>
      </c>
      <c r="F2225" s="3">
        <v>42833</v>
      </c>
      <c r="G2225" s="3">
        <v>42837</v>
      </c>
      <c r="H2225">
        <v>4320</v>
      </c>
    </row>
    <row r="2226" spans="1:8">
      <c r="A2226" s="4" t="s">
        <v>2433</v>
      </c>
      <c r="B2226" s="4" t="s">
        <v>170</v>
      </c>
      <c r="C2226" s="4" t="s">
        <v>177</v>
      </c>
      <c r="D2226" s="4" t="s">
        <v>66</v>
      </c>
      <c r="E2226" s="4" t="s">
        <v>197</v>
      </c>
      <c r="F2226" s="3">
        <v>42833</v>
      </c>
      <c r="G2226" s="3">
        <v>42835</v>
      </c>
      <c r="H2226">
        <v>0</v>
      </c>
    </row>
    <row r="2227" spans="1:8">
      <c r="A2227" s="4" t="s">
        <v>2434</v>
      </c>
      <c r="B2227" s="4" t="s">
        <v>232</v>
      </c>
      <c r="C2227" s="4" t="s">
        <v>171</v>
      </c>
      <c r="D2227" s="4" t="s">
        <v>130</v>
      </c>
      <c r="E2227" s="4" t="s">
        <v>172</v>
      </c>
      <c r="F2227" s="3">
        <v>42833</v>
      </c>
      <c r="G2227" s="3">
        <v>42897</v>
      </c>
      <c r="H2227">
        <v>1123</v>
      </c>
    </row>
    <row r="2228" spans="1:8">
      <c r="A2228" s="4" t="s">
        <v>2435</v>
      </c>
      <c r="B2228" s="4" t="s">
        <v>226</v>
      </c>
      <c r="C2228" s="4" t="s">
        <v>9011</v>
      </c>
      <c r="D2228" s="4" t="s">
        <v>123</v>
      </c>
      <c r="E2228" s="4" t="s">
        <v>172</v>
      </c>
      <c r="F2228" s="3">
        <v>42833</v>
      </c>
      <c r="G2228" s="3">
        <v>42834</v>
      </c>
      <c r="H2228">
        <v>5217</v>
      </c>
    </row>
    <row r="2229" spans="1:8">
      <c r="A2229" s="4" t="s">
        <v>2436</v>
      </c>
      <c r="B2229" s="4" t="s">
        <v>208</v>
      </c>
      <c r="C2229" s="4" t="s">
        <v>177</v>
      </c>
      <c r="D2229" s="4" t="s">
        <v>41</v>
      </c>
      <c r="E2229" s="4" t="s">
        <v>197</v>
      </c>
      <c r="F2229" s="3">
        <v>42833</v>
      </c>
      <c r="G2229" s="3">
        <v>42882</v>
      </c>
      <c r="H2229">
        <v>0</v>
      </c>
    </row>
    <row r="2230" spans="1:8">
      <c r="A2230" s="4" t="s">
        <v>2437</v>
      </c>
      <c r="B2230" s="4" t="s">
        <v>185</v>
      </c>
      <c r="C2230" s="4" t="s">
        <v>9011</v>
      </c>
      <c r="D2230" s="4" t="s">
        <v>24</v>
      </c>
      <c r="E2230" s="4" t="s">
        <v>193</v>
      </c>
      <c r="F2230" s="3">
        <v>42833</v>
      </c>
      <c r="G2230" s="3"/>
    </row>
    <row r="2231" spans="1:8">
      <c r="A2231" s="4" t="s">
        <v>2438</v>
      </c>
      <c r="B2231" s="4" t="s">
        <v>185</v>
      </c>
      <c r="C2231" s="4" t="s">
        <v>179</v>
      </c>
      <c r="D2231" s="4" t="s">
        <v>86</v>
      </c>
      <c r="E2231" s="4" t="s">
        <v>172</v>
      </c>
      <c r="F2231" s="3">
        <v>42833</v>
      </c>
      <c r="G2231" s="3">
        <v>42896</v>
      </c>
      <c r="H2231">
        <v>595</v>
      </c>
    </row>
    <row r="2232" spans="1:8">
      <c r="A2232" s="4" t="s">
        <v>2439</v>
      </c>
      <c r="B2232" s="4" t="s">
        <v>185</v>
      </c>
      <c r="C2232" s="4" t="s">
        <v>199</v>
      </c>
      <c r="D2232" s="4" t="s">
        <v>84</v>
      </c>
      <c r="E2232" s="4" t="s">
        <v>172</v>
      </c>
      <c r="F2232" s="3">
        <v>42833</v>
      </c>
      <c r="G2232" s="3">
        <v>42841</v>
      </c>
      <c r="H2232">
        <v>5848</v>
      </c>
    </row>
    <row r="2233" spans="1:8">
      <c r="A2233" s="4" t="s">
        <v>2440</v>
      </c>
      <c r="B2233" s="4" t="s">
        <v>181</v>
      </c>
      <c r="C2233" s="4" t="s">
        <v>179</v>
      </c>
      <c r="D2233" s="4" t="s">
        <v>54</v>
      </c>
      <c r="E2233" s="4" t="s">
        <v>197</v>
      </c>
      <c r="F2233" s="3">
        <v>42833</v>
      </c>
      <c r="G2233" s="3">
        <v>42834</v>
      </c>
      <c r="H2233">
        <v>0</v>
      </c>
    </row>
    <row r="2234" spans="1:8">
      <c r="A2234" s="4" t="s">
        <v>2441</v>
      </c>
      <c r="B2234" s="4" t="s">
        <v>181</v>
      </c>
      <c r="C2234" s="4" t="s">
        <v>177</v>
      </c>
      <c r="D2234" s="4" t="s">
        <v>97</v>
      </c>
      <c r="E2234" s="4" t="s">
        <v>197</v>
      </c>
      <c r="F2234" s="3">
        <v>42833</v>
      </c>
      <c r="G2234" s="3">
        <v>42838</v>
      </c>
      <c r="H2234">
        <v>0</v>
      </c>
    </row>
    <row r="2235" spans="1:8">
      <c r="A2235" s="4" t="s">
        <v>2442</v>
      </c>
      <c r="B2235" s="4" t="s">
        <v>181</v>
      </c>
      <c r="C2235" s="4" t="s">
        <v>199</v>
      </c>
      <c r="D2235" s="4" t="s">
        <v>122</v>
      </c>
      <c r="E2235" s="4" t="s">
        <v>172</v>
      </c>
      <c r="F2235" s="3">
        <v>42833</v>
      </c>
      <c r="G2235" s="3">
        <v>42842</v>
      </c>
      <c r="H2235">
        <v>5884</v>
      </c>
    </row>
    <row r="2236" spans="1:8">
      <c r="A2236" s="4" t="s">
        <v>2443</v>
      </c>
      <c r="B2236" s="4" t="s">
        <v>183</v>
      </c>
      <c r="C2236" s="4" t="s">
        <v>192</v>
      </c>
      <c r="D2236" s="4" t="s">
        <v>27</v>
      </c>
      <c r="E2236" s="4" t="s">
        <v>172</v>
      </c>
      <c r="F2236" s="3">
        <v>42834</v>
      </c>
      <c r="G2236" s="3">
        <v>42888</v>
      </c>
      <c r="H2236">
        <v>3666</v>
      </c>
    </row>
    <row r="2237" spans="1:8">
      <c r="A2237" s="4" t="s">
        <v>2444</v>
      </c>
      <c r="B2237" s="4" t="s">
        <v>261</v>
      </c>
      <c r="C2237" s="4" t="s">
        <v>179</v>
      </c>
      <c r="D2237" s="4" t="s">
        <v>126</v>
      </c>
      <c r="E2237" s="4" t="s">
        <v>197</v>
      </c>
      <c r="F2237" s="3">
        <v>42834</v>
      </c>
      <c r="G2237" s="3">
        <v>42843</v>
      </c>
      <c r="H2237">
        <v>0</v>
      </c>
    </row>
    <row r="2238" spans="1:8">
      <c r="A2238" s="4" t="s">
        <v>2445</v>
      </c>
      <c r="B2238" s="4" t="s">
        <v>246</v>
      </c>
      <c r="C2238" s="4" t="s">
        <v>179</v>
      </c>
      <c r="D2238" s="4" t="s">
        <v>84</v>
      </c>
      <c r="E2238" s="4" t="s">
        <v>172</v>
      </c>
      <c r="F2238" s="3">
        <v>42834</v>
      </c>
      <c r="G2238" s="3">
        <v>42845</v>
      </c>
      <c r="H2238">
        <v>598</v>
      </c>
    </row>
    <row r="2239" spans="1:8">
      <c r="A2239" s="4" t="s">
        <v>2446</v>
      </c>
      <c r="B2239" s="4" t="s">
        <v>246</v>
      </c>
      <c r="C2239" s="4" t="s">
        <v>192</v>
      </c>
      <c r="D2239" s="4" t="s">
        <v>78</v>
      </c>
      <c r="E2239" s="4" t="s">
        <v>172</v>
      </c>
      <c r="F2239" s="3">
        <v>42834</v>
      </c>
      <c r="G2239" s="3">
        <v>42841</v>
      </c>
      <c r="H2239">
        <v>3275</v>
      </c>
    </row>
    <row r="2240" spans="1:8">
      <c r="A2240" s="4" t="s">
        <v>2447</v>
      </c>
      <c r="B2240" s="4" t="s">
        <v>304</v>
      </c>
      <c r="C2240" s="4" t="s">
        <v>179</v>
      </c>
      <c r="D2240" s="4" t="s">
        <v>61</v>
      </c>
      <c r="E2240" s="4" t="s">
        <v>197</v>
      </c>
      <c r="F2240" s="3">
        <v>42834</v>
      </c>
      <c r="G2240" s="3">
        <v>42835</v>
      </c>
      <c r="H2240">
        <v>0</v>
      </c>
    </row>
    <row r="2241" spans="1:8">
      <c r="A2241" s="4" t="s">
        <v>2448</v>
      </c>
      <c r="B2241" s="4" t="s">
        <v>304</v>
      </c>
      <c r="C2241" s="4" t="s">
        <v>179</v>
      </c>
      <c r="D2241" s="4" t="s">
        <v>79</v>
      </c>
      <c r="E2241" s="4" t="s">
        <v>197</v>
      </c>
      <c r="F2241" s="3">
        <v>42834</v>
      </c>
      <c r="G2241" s="3">
        <v>42843</v>
      </c>
      <c r="H2241">
        <v>0</v>
      </c>
    </row>
    <row r="2242" spans="1:8">
      <c r="A2242" s="4" t="s">
        <v>2449</v>
      </c>
      <c r="B2242" s="4" t="s">
        <v>304</v>
      </c>
      <c r="C2242" s="4" t="s">
        <v>177</v>
      </c>
      <c r="D2242" s="4" t="s">
        <v>131</v>
      </c>
      <c r="E2242" s="4" t="s">
        <v>197</v>
      </c>
      <c r="F2242" s="3">
        <v>42834</v>
      </c>
      <c r="G2242" s="3">
        <v>42845</v>
      </c>
      <c r="H2242">
        <v>0</v>
      </c>
    </row>
    <row r="2243" spans="1:8">
      <c r="A2243" s="4" t="s">
        <v>2450</v>
      </c>
      <c r="B2243" s="4" t="s">
        <v>279</v>
      </c>
      <c r="C2243" s="4" t="s">
        <v>192</v>
      </c>
      <c r="D2243" s="4" t="s">
        <v>24</v>
      </c>
      <c r="E2243" s="4" t="s">
        <v>193</v>
      </c>
      <c r="F2243" s="3">
        <v>42834</v>
      </c>
      <c r="G2243" s="3"/>
    </row>
    <row r="2244" spans="1:8">
      <c r="A2244" s="4" t="s">
        <v>2451</v>
      </c>
      <c r="B2244" s="4" t="s">
        <v>210</v>
      </c>
      <c r="C2244" s="4" t="s">
        <v>9011</v>
      </c>
      <c r="D2244" s="4" t="s">
        <v>25</v>
      </c>
      <c r="E2244" s="4" t="s">
        <v>197</v>
      </c>
      <c r="F2244" s="3">
        <v>42834</v>
      </c>
      <c r="G2244" s="3">
        <v>42885</v>
      </c>
      <c r="H2244">
        <v>0</v>
      </c>
    </row>
    <row r="2245" spans="1:8">
      <c r="A2245" s="4" t="s">
        <v>2452</v>
      </c>
      <c r="B2245" s="4" t="s">
        <v>174</v>
      </c>
      <c r="C2245" s="4" t="s">
        <v>9011</v>
      </c>
      <c r="D2245" s="4" t="s">
        <v>103</v>
      </c>
      <c r="E2245" s="4" t="s">
        <v>172</v>
      </c>
      <c r="F2245" s="3">
        <v>42834</v>
      </c>
      <c r="G2245" s="3">
        <v>42843</v>
      </c>
      <c r="H2245">
        <v>4978</v>
      </c>
    </row>
    <row r="2246" spans="1:8">
      <c r="A2246" s="4" t="s">
        <v>2453</v>
      </c>
      <c r="B2246" s="4" t="s">
        <v>212</v>
      </c>
      <c r="C2246" s="4" t="s">
        <v>177</v>
      </c>
      <c r="D2246" s="4" t="s">
        <v>44</v>
      </c>
      <c r="E2246" s="4" t="s">
        <v>172</v>
      </c>
      <c r="F2246" s="3">
        <v>42834</v>
      </c>
      <c r="G2246" s="3">
        <v>42884</v>
      </c>
      <c r="H2246">
        <v>56</v>
      </c>
    </row>
    <row r="2247" spans="1:8">
      <c r="A2247" s="4" t="s">
        <v>2454</v>
      </c>
      <c r="B2247" s="4" t="s">
        <v>196</v>
      </c>
      <c r="C2247" s="4" t="s">
        <v>192</v>
      </c>
      <c r="D2247" s="4" t="s">
        <v>47</v>
      </c>
      <c r="E2247" s="4" t="s">
        <v>172</v>
      </c>
      <c r="F2247" s="3">
        <v>42834</v>
      </c>
      <c r="G2247" s="3">
        <v>42839</v>
      </c>
      <c r="H2247">
        <v>3077</v>
      </c>
    </row>
    <row r="2248" spans="1:8">
      <c r="A2248" s="4" t="s">
        <v>2455</v>
      </c>
      <c r="B2248" s="4" t="s">
        <v>203</v>
      </c>
      <c r="C2248" s="4" t="s">
        <v>171</v>
      </c>
      <c r="D2248" s="4" t="s">
        <v>76</v>
      </c>
      <c r="E2248" s="4" t="s">
        <v>172</v>
      </c>
      <c r="F2248" s="3">
        <v>42834</v>
      </c>
      <c r="G2248" s="3">
        <v>42842</v>
      </c>
      <c r="H2248">
        <v>974</v>
      </c>
    </row>
    <row r="2249" spans="1:8">
      <c r="A2249" s="4" t="s">
        <v>2456</v>
      </c>
      <c r="B2249" s="4" t="s">
        <v>219</v>
      </c>
      <c r="C2249" s="4" t="s">
        <v>171</v>
      </c>
      <c r="D2249" s="4" t="s">
        <v>38</v>
      </c>
      <c r="E2249" s="4" t="s">
        <v>172</v>
      </c>
      <c r="F2249" s="3">
        <v>42834</v>
      </c>
      <c r="G2249" s="3">
        <v>42835</v>
      </c>
      <c r="H2249">
        <v>915</v>
      </c>
    </row>
    <row r="2250" spans="1:8">
      <c r="A2250" s="4" t="s">
        <v>2457</v>
      </c>
      <c r="B2250" s="4" t="s">
        <v>230</v>
      </c>
      <c r="C2250" s="4" t="s">
        <v>171</v>
      </c>
      <c r="D2250" s="4" t="s">
        <v>108</v>
      </c>
      <c r="E2250" s="4" t="s">
        <v>197</v>
      </c>
      <c r="F2250" s="3">
        <v>42834</v>
      </c>
      <c r="G2250" s="3">
        <v>42959</v>
      </c>
      <c r="H2250">
        <v>0</v>
      </c>
    </row>
    <row r="2251" spans="1:8">
      <c r="A2251" s="4" t="s">
        <v>2458</v>
      </c>
      <c r="B2251" s="4" t="s">
        <v>230</v>
      </c>
      <c r="C2251" s="4" t="s">
        <v>192</v>
      </c>
      <c r="D2251" s="4" t="s">
        <v>32</v>
      </c>
      <c r="E2251" s="4" t="s">
        <v>197</v>
      </c>
      <c r="F2251" s="3">
        <v>42834</v>
      </c>
      <c r="G2251" s="3">
        <v>42841</v>
      </c>
      <c r="H2251">
        <v>0</v>
      </c>
    </row>
    <row r="2252" spans="1:8">
      <c r="A2252" s="4" t="s">
        <v>2459</v>
      </c>
      <c r="B2252" s="4" t="s">
        <v>230</v>
      </c>
      <c r="C2252" s="4" t="s">
        <v>171</v>
      </c>
      <c r="D2252" s="4" t="s">
        <v>42</v>
      </c>
      <c r="E2252" s="4" t="s">
        <v>172</v>
      </c>
      <c r="F2252" s="3">
        <v>42834</v>
      </c>
      <c r="G2252" s="3">
        <v>42906</v>
      </c>
      <c r="H2252">
        <v>983</v>
      </c>
    </row>
    <row r="2253" spans="1:8">
      <c r="A2253" s="4" t="s">
        <v>2460</v>
      </c>
      <c r="B2253" s="4" t="s">
        <v>244</v>
      </c>
      <c r="C2253" s="4" t="s">
        <v>171</v>
      </c>
      <c r="D2253" s="4" t="s">
        <v>47</v>
      </c>
      <c r="E2253" s="4" t="s">
        <v>172</v>
      </c>
      <c r="F2253" s="3">
        <v>42834</v>
      </c>
      <c r="G2253" s="3">
        <v>42835</v>
      </c>
      <c r="H2253">
        <v>1204</v>
      </c>
    </row>
    <row r="2254" spans="1:8">
      <c r="A2254" s="4" t="s">
        <v>2461</v>
      </c>
      <c r="B2254" s="4" t="s">
        <v>170</v>
      </c>
      <c r="C2254" s="4" t="s">
        <v>199</v>
      </c>
      <c r="D2254" s="4" t="s">
        <v>42</v>
      </c>
      <c r="E2254" s="4" t="s">
        <v>197</v>
      </c>
      <c r="F2254" s="3">
        <v>42834</v>
      </c>
      <c r="G2254" s="3">
        <v>42841</v>
      </c>
      <c r="H2254">
        <v>0</v>
      </c>
    </row>
    <row r="2255" spans="1:8">
      <c r="A2255" s="4" t="s">
        <v>2462</v>
      </c>
      <c r="B2255" s="4" t="s">
        <v>189</v>
      </c>
      <c r="C2255" s="4" t="s">
        <v>171</v>
      </c>
      <c r="D2255" s="4" t="s">
        <v>85</v>
      </c>
      <c r="E2255" s="4" t="s">
        <v>172</v>
      </c>
      <c r="F2255" s="3">
        <v>42834</v>
      </c>
      <c r="G2255" s="3">
        <v>42835</v>
      </c>
      <c r="H2255">
        <v>970</v>
      </c>
    </row>
    <row r="2256" spans="1:8">
      <c r="A2256" s="4" t="s">
        <v>2463</v>
      </c>
      <c r="B2256" s="4" t="s">
        <v>232</v>
      </c>
      <c r="C2256" s="4" t="s">
        <v>179</v>
      </c>
      <c r="D2256" s="4" t="s">
        <v>25</v>
      </c>
      <c r="E2256" s="4" t="s">
        <v>172</v>
      </c>
      <c r="F2256" s="3">
        <v>42834</v>
      </c>
      <c r="G2256" s="3">
        <v>42841</v>
      </c>
      <c r="H2256">
        <v>575</v>
      </c>
    </row>
    <row r="2257" spans="1:8">
      <c r="A2257" s="4" t="s">
        <v>2464</v>
      </c>
      <c r="B2257" s="4" t="s">
        <v>226</v>
      </c>
      <c r="C2257" s="4" t="s">
        <v>199</v>
      </c>
      <c r="D2257" s="4" t="s">
        <v>63</v>
      </c>
      <c r="E2257" s="4" t="s">
        <v>172</v>
      </c>
      <c r="F2257" s="3">
        <v>42834</v>
      </c>
      <c r="G2257" s="3">
        <v>42904</v>
      </c>
      <c r="H2257">
        <v>5986</v>
      </c>
    </row>
    <row r="2258" spans="1:8">
      <c r="A2258" s="4" t="s">
        <v>2465</v>
      </c>
      <c r="B2258" s="4" t="s">
        <v>208</v>
      </c>
      <c r="C2258" s="4" t="s">
        <v>171</v>
      </c>
      <c r="D2258" s="4" t="s">
        <v>57</v>
      </c>
      <c r="E2258" s="4" t="s">
        <v>197</v>
      </c>
      <c r="F2258" s="3">
        <v>42834</v>
      </c>
      <c r="G2258" s="3">
        <v>42846</v>
      </c>
      <c r="H2258">
        <v>0</v>
      </c>
    </row>
    <row r="2259" spans="1:8">
      <c r="A2259" s="4" t="s">
        <v>2466</v>
      </c>
      <c r="B2259" s="4" t="s">
        <v>185</v>
      </c>
      <c r="C2259" s="4" t="s">
        <v>177</v>
      </c>
      <c r="D2259" s="4" t="s">
        <v>102</v>
      </c>
      <c r="E2259" s="4" t="s">
        <v>172</v>
      </c>
      <c r="F2259" s="3">
        <v>42834</v>
      </c>
      <c r="G2259" s="3">
        <v>42902</v>
      </c>
      <c r="H2259">
        <v>64</v>
      </c>
    </row>
    <row r="2260" spans="1:8">
      <c r="A2260" s="4" t="s">
        <v>2467</v>
      </c>
      <c r="B2260" s="4" t="s">
        <v>216</v>
      </c>
      <c r="C2260" s="4" t="s">
        <v>177</v>
      </c>
      <c r="D2260" s="4" t="s">
        <v>24</v>
      </c>
      <c r="E2260" s="4" t="s">
        <v>193</v>
      </c>
      <c r="F2260" s="3">
        <v>42834</v>
      </c>
      <c r="G2260" s="3"/>
    </row>
    <row r="2261" spans="1:8">
      <c r="A2261" s="4" t="s">
        <v>2468</v>
      </c>
      <c r="B2261" s="4" t="s">
        <v>181</v>
      </c>
      <c r="C2261" s="4" t="s">
        <v>171</v>
      </c>
      <c r="D2261" s="4" t="s">
        <v>127</v>
      </c>
      <c r="E2261" s="4" t="s">
        <v>193</v>
      </c>
      <c r="F2261" s="3">
        <v>42834</v>
      </c>
      <c r="G2261" s="3"/>
    </row>
    <row r="2262" spans="1:8">
      <c r="A2262" s="4" t="s">
        <v>2469</v>
      </c>
      <c r="B2262" s="4" t="s">
        <v>181</v>
      </c>
      <c r="C2262" s="4" t="s">
        <v>179</v>
      </c>
      <c r="D2262" s="4" t="s">
        <v>105</v>
      </c>
      <c r="E2262" s="4" t="s">
        <v>197</v>
      </c>
      <c r="F2262" s="3">
        <v>42834</v>
      </c>
      <c r="G2262" s="3">
        <v>42840</v>
      </c>
      <c r="H2262">
        <v>0</v>
      </c>
    </row>
    <row r="2263" spans="1:8">
      <c r="A2263" s="4" t="s">
        <v>2470</v>
      </c>
      <c r="B2263" s="4" t="s">
        <v>181</v>
      </c>
      <c r="C2263" s="4" t="s">
        <v>192</v>
      </c>
      <c r="D2263" s="4" t="s">
        <v>81</v>
      </c>
      <c r="E2263" s="4" t="s">
        <v>172</v>
      </c>
      <c r="F2263" s="3">
        <v>42834</v>
      </c>
      <c r="G2263" s="3">
        <v>42912</v>
      </c>
      <c r="H2263">
        <v>3070</v>
      </c>
    </row>
    <row r="2264" spans="1:8">
      <c r="A2264" s="4" t="s">
        <v>2471</v>
      </c>
      <c r="B2264" s="4" t="s">
        <v>183</v>
      </c>
      <c r="C2264" s="4" t="s">
        <v>177</v>
      </c>
      <c r="D2264" s="4" t="s">
        <v>57</v>
      </c>
      <c r="E2264" s="4" t="s">
        <v>197</v>
      </c>
      <c r="F2264" s="3">
        <v>42835</v>
      </c>
      <c r="G2264" s="3">
        <v>42836</v>
      </c>
      <c r="H2264">
        <v>0</v>
      </c>
    </row>
    <row r="2265" spans="1:8">
      <c r="A2265" s="4" t="s">
        <v>2472</v>
      </c>
      <c r="B2265" s="4" t="s">
        <v>261</v>
      </c>
      <c r="C2265" s="4" t="s">
        <v>179</v>
      </c>
      <c r="D2265" s="4" t="s">
        <v>78</v>
      </c>
      <c r="E2265" s="4" t="s">
        <v>197</v>
      </c>
      <c r="F2265" s="3">
        <v>42835</v>
      </c>
      <c r="G2265" s="3">
        <v>42836</v>
      </c>
      <c r="H2265">
        <v>0</v>
      </c>
    </row>
    <row r="2266" spans="1:8">
      <c r="A2266" s="4" t="s">
        <v>2473</v>
      </c>
      <c r="B2266" s="4" t="s">
        <v>246</v>
      </c>
      <c r="C2266" s="4" t="s">
        <v>171</v>
      </c>
      <c r="D2266" s="4" t="s">
        <v>88</v>
      </c>
      <c r="E2266" s="4" t="s">
        <v>197</v>
      </c>
      <c r="F2266" s="3">
        <v>42835</v>
      </c>
      <c r="G2266" s="3">
        <v>42842</v>
      </c>
      <c r="H2266">
        <v>0</v>
      </c>
    </row>
    <row r="2267" spans="1:8">
      <c r="A2267" s="4" t="s">
        <v>2474</v>
      </c>
      <c r="B2267" s="4" t="s">
        <v>304</v>
      </c>
      <c r="C2267" s="4" t="s">
        <v>177</v>
      </c>
      <c r="D2267" s="4" t="s">
        <v>100</v>
      </c>
      <c r="E2267" s="4" t="s">
        <v>197</v>
      </c>
      <c r="F2267" s="3">
        <v>42835</v>
      </c>
      <c r="G2267" s="3">
        <v>42845</v>
      </c>
      <c r="H2267">
        <v>0</v>
      </c>
    </row>
    <row r="2268" spans="1:8">
      <c r="A2268" s="4" t="s">
        <v>2475</v>
      </c>
      <c r="B2268" s="4" t="s">
        <v>304</v>
      </c>
      <c r="C2268" s="4" t="s">
        <v>192</v>
      </c>
      <c r="D2268" s="4" t="s">
        <v>79</v>
      </c>
      <c r="E2268" s="4" t="s">
        <v>172</v>
      </c>
      <c r="F2268" s="3">
        <v>42835</v>
      </c>
      <c r="G2268" s="3">
        <v>42843</v>
      </c>
      <c r="H2268">
        <v>3409</v>
      </c>
    </row>
    <row r="2269" spans="1:8">
      <c r="A2269" s="4" t="s">
        <v>2476</v>
      </c>
      <c r="B2269" s="4" t="s">
        <v>210</v>
      </c>
      <c r="C2269" s="4" t="s">
        <v>199</v>
      </c>
      <c r="D2269" s="4" t="s">
        <v>21</v>
      </c>
      <c r="E2269" s="4" t="s">
        <v>172</v>
      </c>
      <c r="F2269" s="3">
        <v>42835</v>
      </c>
      <c r="G2269" s="3">
        <v>42897</v>
      </c>
      <c r="H2269">
        <v>5721</v>
      </c>
    </row>
    <row r="2270" spans="1:8">
      <c r="A2270" s="4" t="s">
        <v>2477</v>
      </c>
      <c r="B2270" s="4" t="s">
        <v>210</v>
      </c>
      <c r="C2270" s="4" t="s">
        <v>9011</v>
      </c>
      <c r="D2270" s="4" t="s">
        <v>63</v>
      </c>
      <c r="E2270" s="4" t="s">
        <v>172</v>
      </c>
      <c r="F2270" s="3">
        <v>42835</v>
      </c>
      <c r="G2270" s="3">
        <v>42914</v>
      </c>
      <c r="H2270">
        <v>5039</v>
      </c>
    </row>
    <row r="2271" spans="1:8">
      <c r="A2271" s="4" t="s">
        <v>2478</v>
      </c>
      <c r="B2271" s="4" t="s">
        <v>210</v>
      </c>
      <c r="C2271" s="4" t="s">
        <v>9011</v>
      </c>
      <c r="D2271" s="4" t="s">
        <v>123</v>
      </c>
      <c r="E2271" s="4" t="s">
        <v>172</v>
      </c>
      <c r="F2271" s="3">
        <v>42835</v>
      </c>
      <c r="G2271" s="3">
        <v>42836</v>
      </c>
      <c r="H2271">
        <v>5000</v>
      </c>
    </row>
    <row r="2272" spans="1:8">
      <c r="A2272" s="4" t="s">
        <v>2479</v>
      </c>
      <c r="B2272" s="4" t="s">
        <v>174</v>
      </c>
      <c r="C2272" s="4" t="s">
        <v>179</v>
      </c>
      <c r="D2272" s="4" t="s">
        <v>76</v>
      </c>
      <c r="E2272" s="4" t="s">
        <v>197</v>
      </c>
      <c r="F2272" s="3">
        <v>42835</v>
      </c>
      <c r="G2272" s="3">
        <v>42843</v>
      </c>
      <c r="H2272">
        <v>0</v>
      </c>
    </row>
    <row r="2273" spans="1:8">
      <c r="A2273" s="4" t="s">
        <v>2480</v>
      </c>
      <c r="B2273" s="4" t="s">
        <v>174</v>
      </c>
      <c r="C2273" s="4" t="s">
        <v>9011</v>
      </c>
      <c r="D2273" s="4" t="s">
        <v>41</v>
      </c>
      <c r="E2273" s="4" t="s">
        <v>197</v>
      </c>
      <c r="F2273" s="3">
        <v>42835</v>
      </c>
      <c r="G2273" s="3">
        <v>42843</v>
      </c>
      <c r="H2273">
        <v>0</v>
      </c>
    </row>
    <row r="2274" spans="1:8">
      <c r="A2274" s="4" t="s">
        <v>2481</v>
      </c>
      <c r="B2274" s="4" t="s">
        <v>174</v>
      </c>
      <c r="C2274" s="4" t="s">
        <v>199</v>
      </c>
      <c r="D2274" s="4" t="s">
        <v>70</v>
      </c>
      <c r="E2274" s="4" t="s">
        <v>172</v>
      </c>
      <c r="F2274" s="3">
        <v>42835</v>
      </c>
      <c r="G2274" s="3">
        <v>42841</v>
      </c>
      <c r="H2274">
        <v>4955</v>
      </c>
    </row>
    <row r="2275" spans="1:8">
      <c r="A2275" s="4" t="s">
        <v>2482</v>
      </c>
      <c r="B2275" s="4" t="s">
        <v>174</v>
      </c>
      <c r="C2275" s="4" t="s">
        <v>9011</v>
      </c>
      <c r="D2275" s="4" t="s">
        <v>42</v>
      </c>
      <c r="E2275" s="4" t="s">
        <v>172</v>
      </c>
      <c r="F2275" s="3">
        <v>42835</v>
      </c>
      <c r="G2275" s="3">
        <v>42842</v>
      </c>
      <c r="H2275">
        <v>5065</v>
      </c>
    </row>
    <row r="2276" spans="1:8">
      <c r="A2276" s="4" t="s">
        <v>2483</v>
      </c>
      <c r="B2276" s="4" t="s">
        <v>174</v>
      </c>
      <c r="C2276" s="4" t="s">
        <v>9011</v>
      </c>
      <c r="D2276" s="4" t="s">
        <v>68</v>
      </c>
      <c r="E2276" s="4" t="s">
        <v>172</v>
      </c>
      <c r="F2276" s="3">
        <v>42835</v>
      </c>
      <c r="G2276" s="3">
        <v>42842</v>
      </c>
      <c r="H2276">
        <v>4343</v>
      </c>
    </row>
    <row r="2277" spans="1:8">
      <c r="A2277" s="4" t="s">
        <v>2484</v>
      </c>
      <c r="B2277" s="4" t="s">
        <v>174</v>
      </c>
      <c r="C2277" s="4" t="s">
        <v>9011</v>
      </c>
      <c r="D2277" s="4" t="s">
        <v>109</v>
      </c>
      <c r="E2277" s="4" t="s">
        <v>172</v>
      </c>
      <c r="F2277" s="3">
        <v>42835</v>
      </c>
      <c r="G2277" s="3">
        <v>42845</v>
      </c>
      <c r="H2277">
        <v>3892</v>
      </c>
    </row>
    <row r="2278" spans="1:8">
      <c r="A2278" s="4" t="s">
        <v>2485</v>
      </c>
      <c r="B2278" s="4" t="s">
        <v>196</v>
      </c>
      <c r="C2278" s="4" t="s">
        <v>179</v>
      </c>
      <c r="D2278" s="4" t="s">
        <v>92</v>
      </c>
      <c r="E2278" s="4" t="s">
        <v>197</v>
      </c>
      <c r="F2278" s="3">
        <v>42835</v>
      </c>
      <c r="G2278" s="3">
        <v>42845</v>
      </c>
      <c r="H2278">
        <v>0</v>
      </c>
    </row>
    <row r="2279" spans="1:8">
      <c r="A2279" s="4" t="s">
        <v>2486</v>
      </c>
      <c r="B2279" s="4" t="s">
        <v>203</v>
      </c>
      <c r="C2279" s="4" t="s">
        <v>192</v>
      </c>
      <c r="D2279" s="4" t="s">
        <v>24</v>
      </c>
      <c r="E2279" s="4" t="s">
        <v>193</v>
      </c>
      <c r="F2279" s="3">
        <v>42835</v>
      </c>
      <c r="G2279" s="3"/>
    </row>
    <row r="2280" spans="1:8">
      <c r="A2280" s="4" t="s">
        <v>2487</v>
      </c>
      <c r="B2280" s="4" t="s">
        <v>191</v>
      </c>
      <c r="C2280" s="4" t="s">
        <v>192</v>
      </c>
      <c r="D2280" s="4" t="s">
        <v>38</v>
      </c>
      <c r="E2280" s="4" t="s">
        <v>197</v>
      </c>
      <c r="F2280" s="3">
        <v>42835</v>
      </c>
      <c r="G2280" s="3">
        <v>42836</v>
      </c>
      <c r="H2280">
        <v>0</v>
      </c>
    </row>
    <row r="2281" spans="1:8">
      <c r="A2281" s="4" t="s">
        <v>2488</v>
      </c>
      <c r="B2281" s="4" t="s">
        <v>343</v>
      </c>
      <c r="C2281" s="4" t="s">
        <v>171</v>
      </c>
      <c r="D2281" s="4" t="s">
        <v>43</v>
      </c>
      <c r="E2281" s="4" t="s">
        <v>172</v>
      </c>
      <c r="F2281" s="3">
        <v>42835</v>
      </c>
      <c r="G2281" s="3">
        <v>42913</v>
      </c>
      <c r="H2281">
        <v>1115</v>
      </c>
    </row>
    <row r="2282" spans="1:8">
      <c r="A2282" s="4" t="s">
        <v>2489</v>
      </c>
      <c r="B2282" s="4" t="s">
        <v>219</v>
      </c>
      <c r="C2282" s="4" t="s">
        <v>179</v>
      </c>
      <c r="D2282" s="4" t="s">
        <v>82</v>
      </c>
      <c r="E2282" s="4" t="s">
        <v>172</v>
      </c>
      <c r="F2282" s="3">
        <v>42835</v>
      </c>
      <c r="G2282" s="3">
        <v>42841</v>
      </c>
      <c r="H2282">
        <v>533</v>
      </c>
    </row>
    <row r="2283" spans="1:8">
      <c r="A2283" s="4" t="s">
        <v>2490</v>
      </c>
      <c r="B2283" s="4" t="s">
        <v>219</v>
      </c>
      <c r="C2283" s="4" t="s">
        <v>171</v>
      </c>
      <c r="D2283" s="4" t="s">
        <v>38</v>
      </c>
      <c r="E2283" s="4" t="s">
        <v>172</v>
      </c>
      <c r="F2283" s="3">
        <v>42835</v>
      </c>
      <c r="G2283" s="3">
        <v>42838</v>
      </c>
      <c r="H2283">
        <v>1290</v>
      </c>
    </row>
    <row r="2284" spans="1:8">
      <c r="A2284" s="4" t="s">
        <v>2491</v>
      </c>
      <c r="B2284" s="4" t="s">
        <v>230</v>
      </c>
      <c r="C2284" s="4" t="s">
        <v>179</v>
      </c>
      <c r="D2284" s="4" t="s">
        <v>76</v>
      </c>
      <c r="E2284" s="4" t="s">
        <v>197</v>
      </c>
      <c r="F2284" s="3">
        <v>42835</v>
      </c>
      <c r="G2284" s="3">
        <v>42837</v>
      </c>
      <c r="H2284">
        <v>0</v>
      </c>
    </row>
    <row r="2285" spans="1:8">
      <c r="A2285" s="4" t="s">
        <v>2492</v>
      </c>
      <c r="B2285" s="4" t="s">
        <v>230</v>
      </c>
      <c r="C2285" s="4" t="s">
        <v>171</v>
      </c>
      <c r="D2285" s="4" t="s">
        <v>72</v>
      </c>
      <c r="E2285" s="4" t="s">
        <v>197</v>
      </c>
      <c r="F2285" s="3">
        <v>42835</v>
      </c>
      <c r="G2285" s="3">
        <v>42899</v>
      </c>
      <c r="H2285">
        <v>0</v>
      </c>
    </row>
    <row r="2286" spans="1:8">
      <c r="A2286" s="4" t="s">
        <v>2493</v>
      </c>
      <c r="B2286" s="4" t="s">
        <v>256</v>
      </c>
      <c r="C2286" s="4" t="s">
        <v>177</v>
      </c>
      <c r="D2286" s="4" t="s">
        <v>51</v>
      </c>
      <c r="E2286" s="4" t="s">
        <v>197</v>
      </c>
      <c r="F2286" s="3">
        <v>42835</v>
      </c>
      <c r="G2286" s="3">
        <v>42837</v>
      </c>
      <c r="H2286">
        <v>0</v>
      </c>
    </row>
    <row r="2287" spans="1:8">
      <c r="A2287" s="4" t="s">
        <v>2494</v>
      </c>
      <c r="B2287" s="4" t="s">
        <v>256</v>
      </c>
      <c r="C2287" s="4" t="s">
        <v>171</v>
      </c>
      <c r="D2287" s="4" t="s">
        <v>41</v>
      </c>
      <c r="E2287" s="4" t="s">
        <v>172</v>
      </c>
      <c r="F2287" s="3">
        <v>42835</v>
      </c>
      <c r="G2287" s="3">
        <v>42888</v>
      </c>
      <c r="H2287">
        <v>1047</v>
      </c>
    </row>
    <row r="2288" spans="1:8">
      <c r="A2288" s="4" t="s">
        <v>2495</v>
      </c>
      <c r="B2288" s="4" t="s">
        <v>256</v>
      </c>
      <c r="C2288" s="4" t="s">
        <v>177</v>
      </c>
      <c r="D2288" s="4" t="s">
        <v>70</v>
      </c>
      <c r="E2288" s="4" t="s">
        <v>172</v>
      </c>
      <c r="F2288" s="3">
        <v>42835</v>
      </c>
      <c r="G2288" s="3">
        <v>42843</v>
      </c>
      <c r="H2288">
        <v>47</v>
      </c>
    </row>
    <row r="2289" spans="1:8">
      <c r="A2289" s="4" t="s">
        <v>2496</v>
      </c>
      <c r="B2289" s="4" t="s">
        <v>187</v>
      </c>
      <c r="C2289" s="4" t="s">
        <v>192</v>
      </c>
      <c r="D2289" s="4" t="s">
        <v>61</v>
      </c>
      <c r="E2289" s="4" t="s">
        <v>193</v>
      </c>
      <c r="F2289" s="3">
        <v>42835</v>
      </c>
      <c r="G2289" s="3"/>
    </row>
    <row r="2290" spans="1:8">
      <c r="A2290" s="4" t="s">
        <v>2497</v>
      </c>
      <c r="B2290" s="4" t="s">
        <v>244</v>
      </c>
      <c r="C2290" s="4" t="s">
        <v>179</v>
      </c>
      <c r="D2290" s="4" t="s">
        <v>42</v>
      </c>
      <c r="E2290" s="4" t="s">
        <v>197</v>
      </c>
      <c r="F2290" s="3">
        <v>42835</v>
      </c>
      <c r="G2290" s="3">
        <v>42846</v>
      </c>
      <c r="H2290">
        <v>0</v>
      </c>
    </row>
    <row r="2291" spans="1:8">
      <c r="A2291" s="4" t="s">
        <v>2498</v>
      </c>
      <c r="B2291" s="4" t="s">
        <v>244</v>
      </c>
      <c r="C2291" s="4" t="s">
        <v>9011</v>
      </c>
      <c r="D2291" s="4" t="s">
        <v>100</v>
      </c>
      <c r="E2291" s="4" t="s">
        <v>172</v>
      </c>
      <c r="F2291" s="3">
        <v>42835</v>
      </c>
      <c r="G2291" s="3">
        <v>42895</v>
      </c>
      <c r="H2291">
        <v>4413</v>
      </c>
    </row>
    <row r="2292" spans="1:8">
      <c r="A2292" s="4" t="s">
        <v>2499</v>
      </c>
      <c r="B2292" s="4" t="s">
        <v>201</v>
      </c>
      <c r="C2292" s="4" t="s">
        <v>171</v>
      </c>
      <c r="D2292" s="4" t="s">
        <v>76</v>
      </c>
      <c r="E2292" s="4" t="s">
        <v>172</v>
      </c>
      <c r="F2292" s="3">
        <v>42835</v>
      </c>
      <c r="G2292" s="3">
        <v>42912</v>
      </c>
      <c r="H2292">
        <v>950</v>
      </c>
    </row>
    <row r="2293" spans="1:8">
      <c r="A2293" s="4" t="s">
        <v>2500</v>
      </c>
      <c r="B2293" s="4" t="s">
        <v>232</v>
      </c>
      <c r="C2293" s="4" t="s">
        <v>9011</v>
      </c>
      <c r="D2293" s="4" t="s">
        <v>99</v>
      </c>
      <c r="E2293" s="4" t="s">
        <v>197</v>
      </c>
      <c r="F2293" s="3">
        <v>42835</v>
      </c>
      <c r="G2293" s="3">
        <v>42841</v>
      </c>
      <c r="H2293">
        <v>0</v>
      </c>
    </row>
    <row r="2294" spans="1:8">
      <c r="A2294" s="4" t="s">
        <v>2501</v>
      </c>
      <c r="B2294" s="4" t="s">
        <v>232</v>
      </c>
      <c r="C2294" s="4" t="s">
        <v>9011</v>
      </c>
      <c r="D2294" s="4" t="s">
        <v>117</v>
      </c>
      <c r="E2294" s="4" t="s">
        <v>172</v>
      </c>
      <c r="F2294" s="3">
        <v>42835</v>
      </c>
      <c r="G2294" s="3">
        <v>42845</v>
      </c>
      <c r="H2294">
        <v>4136</v>
      </c>
    </row>
    <row r="2295" spans="1:8">
      <c r="A2295" s="4" t="s">
        <v>2502</v>
      </c>
      <c r="B2295" s="4" t="s">
        <v>208</v>
      </c>
      <c r="C2295" s="4" t="s">
        <v>177</v>
      </c>
      <c r="D2295" s="4" t="s">
        <v>104</v>
      </c>
      <c r="E2295" s="4" t="s">
        <v>172</v>
      </c>
      <c r="F2295" s="3">
        <v>42835</v>
      </c>
      <c r="G2295" s="3">
        <v>42843</v>
      </c>
      <c r="H2295">
        <v>62</v>
      </c>
    </row>
    <row r="2296" spans="1:8">
      <c r="A2296" s="4" t="s">
        <v>2503</v>
      </c>
      <c r="B2296" s="4" t="s">
        <v>185</v>
      </c>
      <c r="C2296" s="4" t="s">
        <v>177</v>
      </c>
      <c r="D2296" s="4" t="s">
        <v>81</v>
      </c>
      <c r="E2296" s="4" t="s">
        <v>197</v>
      </c>
      <c r="F2296" s="3">
        <v>42835</v>
      </c>
      <c r="G2296" s="3">
        <v>42843</v>
      </c>
      <c r="H2296">
        <v>0</v>
      </c>
    </row>
    <row r="2297" spans="1:8">
      <c r="A2297" s="4" t="s">
        <v>2504</v>
      </c>
      <c r="B2297" s="4" t="s">
        <v>181</v>
      </c>
      <c r="C2297" s="4" t="s">
        <v>192</v>
      </c>
      <c r="D2297" s="4" t="s">
        <v>24</v>
      </c>
      <c r="E2297" s="4" t="s">
        <v>193</v>
      </c>
      <c r="F2297" s="3">
        <v>42835</v>
      </c>
      <c r="G2297" s="3"/>
    </row>
    <row r="2298" spans="1:8">
      <c r="A2298" s="4" t="s">
        <v>2505</v>
      </c>
      <c r="B2298" s="4" t="s">
        <v>181</v>
      </c>
      <c r="C2298" s="4" t="s">
        <v>179</v>
      </c>
      <c r="D2298" s="4" t="s">
        <v>71</v>
      </c>
      <c r="E2298" s="4" t="s">
        <v>172</v>
      </c>
      <c r="F2298" s="3">
        <v>42835</v>
      </c>
      <c r="G2298" s="3">
        <v>42836</v>
      </c>
      <c r="H2298">
        <v>467</v>
      </c>
    </row>
    <row r="2299" spans="1:8">
      <c r="A2299" s="4" t="s">
        <v>2506</v>
      </c>
      <c r="B2299" s="4" t="s">
        <v>261</v>
      </c>
      <c r="C2299" s="4" t="s">
        <v>171</v>
      </c>
      <c r="D2299" s="4" t="s">
        <v>65</v>
      </c>
      <c r="E2299" s="4" t="s">
        <v>172</v>
      </c>
      <c r="F2299" s="3">
        <v>42836</v>
      </c>
      <c r="G2299" s="3">
        <v>42897</v>
      </c>
      <c r="H2299">
        <v>1075</v>
      </c>
    </row>
    <row r="2300" spans="1:8">
      <c r="A2300" s="4" t="s">
        <v>2507</v>
      </c>
      <c r="B2300" s="4" t="s">
        <v>304</v>
      </c>
      <c r="C2300" s="4" t="s">
        <v>177</v>
      </c>
      <c r="D2300" s="4" t="s">
        <v>27</v>
      </c>
      <c r="E2300" s="4" t="s">
        <v>197</v>
      </c>
      <c r="F2300" s="3">
        <v>42836</v>
      </c>
      <c r="G2300" s="3">
        <v>42844</v>
      </c>
      <c r="H2300">
        <v>0</v>
      </c>
    </row>
    <row r="2301" spans="1:8">
      <c r="A2301" s="4" t="s">
        <v>2508</v>
      </c>
      <c r="B2301" s="4" t="s">
        <v>210</v>
      </c>
      <c r="C2301" s="4" t="s">
        <v>177</v>
      </c>
      <c r="D2301" s="4" t="s">
        <v>95</v>
      </c>
      <c r="E2301" s="4" t="s">
        <v>172</v>
      </c>
      <c r="F2301" s="3">
        <v>42836</v>
      </c>
      <c r="G2301" s="3">
        <v>42838</v>
      </c>
      <c r="H2301">
        <v>52</v>
      </c>
    </row>
    <row r="2302" spans="1:8">
      <c r="A2302" s="4" t="s">
        <v>2509</v>
      </c>
      <c r="B2302" s="4" t="s">
        <v>174</v>
      </c>
      <c r="C2302" s="4" t="s">
        <v>9011</v>
      </c>
      <c r="D2302" s="4" t="s">
        <v>47</v>
      </c>
      <c r="E2302" s="4" t="s">
        <v>197</v>
      </c>
      <c r="F2302" s="3">
        <v>42836</v>
      </c>
      <c r="G2302" s="3">
        <v>42844</v>
      </c>
      <c r="H2302">
        <v>0</v>
      </c>
    </row>
    <row r="2303" spans="1:8">
      <c r="A2303" s="4" t="s">
        <v>2510</v>
      </c>
      <c r="B2303" s="4" t="s">
        <v>174</v>
      </c>
      <c r="C2303" s="4" t="s">
        <v>9011</v>
      </c>
      <c r="D2303" s="4" t="s">
        <v>47</v>
      </c>
      <c r="E2303" s="4" t="s">
        <v>197</v>
      </c>
      <c r="F2303" s="3">
        <v>42836</v>
      </c>
      <c r="G2303" s="3">
        <v>42837</v>
      </c>
      <c r="H2303">
        <v>0</v>
      </c>
    </row>
    <row r="2304" spans="1:8">
      <c r="A2304" s="4" t="s">
        <v>2511</v>
      </c>
      <c r="B2304" s="4" t="s">
        <v>174</v>
      </c>
      <c r="C2304" s="4" t="s">
        <v>9011</v>
      </c>
      <c r="D2304" s="4" t="s">
        <v>42</v>
      </c>
      <c r="E2304" s="4" t="s">
        <v>172</v>
      </c>
      <c r="F2304" s="3">
        <v>42836</v>
      </c>
      <c r="G2304" s="3">
        <v>42843</v>
      </c>
      <c r="H2304">
        <v>4837</v>
      </c>
    </row>
    <row r="2305" spans="1:8">
      <c r="A2305" s="4" t="s">
        <v>2512</v>
      </c>
      <c r="B2305" s="4" t="s">
        <v>263</v>
      </c>
      <c r="C2305" s="4" t="s">
        <v>171</v>
      </c>
      <c r="D2305" s="4" t="s">
        <v>99</v>
      </c>
      <c r="E2305" s="4" t="s">
        <v>197</v>
      </c>
      <c r="F2305" s="3">
        <v>42836</v>
      </c>
      <c r="G2305" s="3">
        <v>42843</v>
      </c>
      <c r="H2305">
        <v>0</v>
      </c>
    </row>
    <row r="2306" spans="1:8">
      <c r="A2306" s="4" t="s">
        <v>2513</v>
      </c>
      <c r="B2306" s="4" t="s">
        <v>212</v>
      </c>
      <c r="C2306" s="4" t="s">
        <v>179</v>
      </c>
      <c r="D2306" s="4" t="s">
        <v>54</v>
      </c>
      <c r="E2306" s="4" t="s">
        <v>197</v>
      </c>
      <c r="F2306" s="3">
        <v>42836</v>
      </c>
      <c r="G2306" s="3">
        <v>42908</v>
      </c>
      <c r="H2306">
        <v>0</v>
      </c>
    </row>
    <row r="2307" spans="1:8">
      <c r="A2307" s="4" t="s">
        <v>2514</v>
      </c>
      <c r="B2307" s="4" t="s">
        <v>212</v>
      </c>
      <c r="C2307" s="4" t="s">
        <v>171</v>
      </c>
      <c r="D2307" s="4" t="s">
        <v>122</v>
      </c>
      <c r="E2307" s="4" t="s">
        <v>172</v>
      </c>
      <c r="F2307" s="3">
        <v>42836</v>
      </c>
      <c r="G2307" s="3">
        <v>42838</v>
      </c>
      <c r="H2307">
        <v>1163</v>
      </c>
    </row>
    <row r="2308" spans="1:8">
      <c r="A2308" s="4" t="s">
        <v>2515</v>
      </c>
      <c r="B2308" s="4" t="s">
        <v>196</v>
      </c>
      <c r="C2308" s="4" t="s">
        <v>179</v>
      </c>
      <c r="D2308" s="4" t="s">
        <v>104</v>
      </c>
      <c r="E2308" s="4" t="s">
        <v>197</v>
      </c>
      <c r="F2308" s="3">
        <v>42836</v>
      </c>
      <c r="G2308" s="3">
        <v>42846</v>
      </c>
      <c r="H2308">
        <v>0</v>
      </c>
    </row>
    <row r="2309" spans="1:8">
      <c r="A2309" s="4" t="s">
        <v>2516</v>
      </c>
      <c r="B2309" s="4" t="s">
        <v>191</v>
      </c>
      <c r="C2309" s="4" t="s">
        <v>199</v>
      </c>
      <c r="D2309" s="4" t="s">
        <v>102</v>
      </c>
      <c r="E2309" s="4" t="s">
        <v>197</v>
      </c>
      <c r="F2309" s="3">
        <v>42836</v>
      </c>
      <c r="G2309" s="3">
        <v>42896</v>
      </c>
      <c r="H2309">
        <v>0</v>
      </c>
    </row>
    <row r="2310" spans="1:8">
      <c r="A2310" s="4" t="s">
        <v>2517</v>
      </c>
      <c r="B2310" s="4" t="s">
        <v>219</v>
      </c>
      <c r="C2310" s="4" t="s">
        <v>179</v>
      </c>
      <c r="D2310" s="4" t="s">
        <v>84</v>
      </c>
      <c r="E2310" s="4" t="s">
        <v>197</v>
      </c>
      <c r="F2310" s="3">
        <v>42836</v>
      </c>
      <c r="G2310" s="3">
        <v>42838</v>
      </c>
      <c r="H2310">
        <v>0</v>
      </c>
    </row>
    <row r="2311" spans="1:8">
      <c r="A2311" s="4" t="s">
        <v>2518</v>
      </c>
      <c r="B2311" s="4" t="s">
        <v>230</v>
      </c>
      <c r="C2311" s="4" t="s">
        <v>171</v>
      </c>
      <c r="D2311" s="4" t="s">
        <v>24</v>
      </c>
      <c r="E2311" s="4" t="s">
        <v>193</v>
      </c>
      <c r="F2311" s="3">
        <v>42836</v>
      </c>
      <c r="G2311" s="3"/>
    </row>
    <row r="2312" spans="1:8">
      <c r="A2312" s="4" t="s">
        <v>2519</v>
      </c>
      <c r="B2312" s="4" t="s">
        <v>230</v>
      </c>
      <c r="C2312" s="4" t="s">
        <v>179</v>
      </c>
      <c r="D2312" s="4" t="s">
        <v>74</v>
      </c>
      <c r="E2312" s="4" t="s">
        <v>197</v>
      </c>
      <c r="F2312" s="3">
        <v>42836</v>
      </c>
      <c r="G2312" s="3">
        <v>42838</v>
      </c>
      <c r="H2312">
        <v>0</v>
      </c>
    </row>
    <row r="2313" spans="1:8">
      <c r="A2313" s="4" t="s">
        <v>2520</v>
      </c>
      <c r="B2313" s="4" t="s">
        <v>230</v>
      </c>
      <c r="C2313" s="4" t="s">
        <v>179</v>
      </c>
      <c r="D2313" s="4" t="s">
        <v>108</v>
      </c>
      <c r="E2313" s="4" t="s">
        <v>197</v>
      </c>
      <c r="F2313" s="3">
        <v>42836</v>
      </c>
      <c r="G2313" s="3">
        <v>42843</v>
      </c>
      <c r="H2313">
        <v>0</v>
      </c>
    </row>
    <row r="2314" spans="1:8">
      <c r="A2314" s="4" t="s">
        <v>2521</v>
      </c>
      <c r="B2314" s="4" t="s">
        <v>230</v>
      </c>
      <c r="C2314" s="4" t="s">
        <v>179</v>
      </c>
      <c r="D2314" s="4" t="s">
        <v>49</v>
      </c>
      <c r="E2314" s="4" t="s">
        <v>172</v>
      </c>
      <c r="F2314" s="3">
        <v>42836</v>
      </c>
      <c r="G2314" s="3">
        <v>42843</v>
      </c>
      <c r="H2314">
        <v>568</v>
      </c>
    </row>
    <row r="2315" spans="1:8">
      <c r="A2315" s="4" t="s">
        <v>2522</v>
      </c>
      <c r="B2315" s="4" t="s">
        <v>230</v>
      </c>
      <c r="C2315" s="4" t="s">
        <v>9011</v>
      </c>
      <c r="D2315" s="4" t="s">
        <v>102</v>
      </c>
      <c r="E2315" s="4" t="s">
        <v>172</v>
      </c>
      <c r="F2315" s="3">
        <v>42836</v>
      </c>
      <c r="G2315" s="3">
        <v>42905</v>
      </c>
      <c r="H2315">
        <v>5063</v>
      </c>
    </row>
    <row r="2316" spans="1:8">
      <c r="A2316" s="4" t="s">
        <v>2523</v>
      </c>
      <c r="B2316" s="4" t="s">
        <v>170</v>
      </c>
      <c r="C2316" s="4" t="s">
        <v>192</v>
      </c>
      <c r="D2316" s="4" t="s">
        <v>45</v>
      </c>
      <c r="E2316" s="4" t="s">
        <v>197</v>
      </c>
      <c r="F2316" s="3">
        <v>42836</v>
      </c>
      <c r="G2316" s="3">
        <v>42846</v>
      </c>
      <c r="H2316">
        <v>0</v>
      </c>
    </row>
    <row r="2317" spans="1:8">
      <c r="A2317" s="4" t="s">
        <v>2524</v>
      </c>
      <c r="B2317" s="4" t="s">
        <v>170</v>
      </c>
      <c r="C2317" s="4" t="s">
        <v>177</v>
      </c>
      <c r="D2317" s="4" t="s">
        <v>104</v>
      </c>
      <c r="E2317" s="4" t="s">
        <v>172</v>
      </c>
      <c r="F2317" s="3">
        <v>42836</v>
      </c>
      <c r="G2317" s="3">
        <v>42892</v>
      </c>
      <c r="H2317">
        <v>46</v>
      </c>
    </row>
    <row r="2318" spans="1:8">
      <c r="A2318" s="4" t="s">
        <v>2525</v>
      </c>
      <c r="B2318" s="4" t="s">
        <v>189</v>
      </c>
      <c r="C2318" s="4" t="s">
        <v>192</v>
      </c>
      <c r="D2318" s="4" t="s">
        <v>45</v>
      </c>
      <c r="E2318" s="4" t="s">
        <v>197</v>
      </c>
      <c r="F2318" s="3">
        <v>42836</v>
      </c>
      <c r="G2318" s="3">
        <v>42837</v>
      </c>
      <c r="H2318">
        <v>0</v>
      </c>
    </row>
    <row r="2319" spans="1:8">
      <c r="A2319" s="4" t="s">
        <v>2526</v>
      </c>
      <c r="B2319" s="4" t="s">
        <v>189</v>
      </c>
      <c r="C2319" s="4" t="s">
        <v>179</v>
      </c>
      <c r="D2319" s="4" t="s">
        <v>70</v>
      </c>
      <c r="E2319" s="4" t="s">
        <v>172</v>
      </c>
      <c r="F2319" s="3">
        <v>42836</v>
      </c>
      <c r="G2319" s="3">
        <v>42837</v>
      </c>
      <c r="H2319">
        <v>504</v>
      </c>
    </row>
    <row r="2320" spans="1:8">
      <c r="A2320" s="4" t="s">
        <v>2527</v>
      </c>
      <c r="B2320" s="4" t="s">
        <v>189</v>
      </c>
      <c r="C2320" s="4" t="s">
        <v>177</v>
      </c>
      <c r="D2320" s="4" t="s">
        <v>70</v>
      </c>
      <c r="E2320" s="4" t="s">
        <v>172</v>
      </c>
      <c r="F2320" s="3">
        <v>42836</v>
      </c>
      <c r="G2320" s="3">
        <v>42838</v>
      </c>
      <c r="H2320">
        <v>55</v>
      </c>
    </row>
    <row r="2321" spans="1:8">
      <c r="A2321" s="4" t="s">
        <v>2528</v>
      </c>
      <c r="B2321" s="4" t="s">
        <v>205</v>
      </c>
      <c r="C2321" s="4" t="s">
        <v>9011</v>
      </c>
      <c r="D2321" s="4" t="s">
        <v>75</v>
      </c>
      <c r="E2321" s="4" t="s">
        <v>172</v>
      </c>
      <c r="F2321" s="3">
        <v>42836</v>
      </c>
      <c r="G2321" s="3">
        <v>42903</v>
      </c>
      <c r="H2321">
        <v>4760</v>
      </c>
    </row>
    <row r="2322" spans="1:8">
      <c r="A2322" s="4" t="s">
        <v>2529</v>
      </c>
      <c r="B2322" s="4" t="s">
        <v>208</v>
      </c>
      <c r="C2322" s="4" t="s">
        <v>179</v>
      </c>
      <c r="D2322" s="4" t="s">
        <v>37</v>
      </c>
      <c r="E2322" s="4" t="s">
        <v>197</v>
      </c>
      <c r="F2322" s="3">
        <v>42836</v>
      </c>
      <c r="G2322" s="3">
        <v>42846</v>
      </c>
      <c r="H2322">
        <v>0</v>
      </c>
    </row>
    <row r="2323" spans="1:8">
      <c r="A2323" s="4" t="s">
        <v>2530</v>
      </c>
      <c r="B2323" s="4" t="s">
        <v>208</v>
      </c>
      <c r="C2323" s="4" t="s">
        <v>192</v>
      </c>
      <c r="D2323" s="4" t="s">
        <v>61</v>
      </c>
      <c r="E2323" s="4" t="s">
        <v>197</v>
      </c>
      <c r="F2323" s="3">
        <v>42836</v>
      </c>
      <c r="G2323" s="3">
        <v>42843</v>
      </c>
      <c r="H2323">
        <v>0</v>
      </c>
    </row>
    <row r="2324" spans="1:8">
      <c r="A2324" s="4" t="s">
        <v>2531</v>
      </c>
      <c r="B2324" s="4" t="s">
        <v>185</v>
      </c>
      <c r="C2324" s="4" t="s">
        <v>9011</v>
      </c>
      <c r="D2324" s="4" t="s">
        <v>53</v>
      </c>
      <c r="E2324" s="4" t="s">
        <v>172</v>
      </c>
      <c r="F2324" s="3">
        <v>42836</v>
      </c>
      <c r="G2324" s="3">
        <v>42907</v>
      </c>
      <c r="H2324">
        <v>4653</v>
      </c>
    </row>
    <row r="2325" spans="1:8">
      <c r="A2325" s="4" t="s">
        <v>2532</v>
      </c>
      <c r="B2325" s="4" t="s">
        <v>216</v>
      </c>
      <c r="C2325" s="4" t="s">
        <v>177</v>
      </c>
      <c r="D2325" s="4" t="s">
        <v>24</v>
      </c>
      <c r="E2325" s="4" t="s">
        <v>193</v>
      </c>
      <c r="F2325" s="3">
        <v>42836</v>
      </c>
      <c r="G2325" s="3"/>
    </row>
    <row r="2326" spans="1:8">
      <c r="A2326" s="4" t="s">
        <v>2533</v>
      </c>
      <c r="B2326" s="4" t="s">
        <v>216</v>
      </c>
      <c r="C2326" s="4" t="s">
        <v>177</v>
      </c>
      <c r="D2326" s="4" t="s">
        <v>96</v>
      </c>
      <c r="E2326" s="4" t="s">
        <v>197</v>
      </c>
      <c r="F2326" s="3">
        <v>42836</v>
      </c>
      <c r="G2326" s="3">
        <v>42847</v>
      </c>
      <c r="H2326">
        <v>0</v>
      </c>
    </row>
    <row r="2327" spans="1:8">
      <c r="A2327" s="4" t="s">
        <v>2534</v>
      </c>
      <c r="B2327" s="4" t="s">
        <v>216</v>
      </c>
      <c r="C2327" s="4" t="s">
        <v>177</v>
      </c>
      <c r="D2327" s="4" t="s">
        <v>40</v>
      </c>
      <c r="E2327" s="4" t="s">
        <v>172</v>
      </c>
      <c r="F2327" s="3">
        <v>42836</v>
      </c>
      <c r="G2327" s="3">
        <v>42837</v>
      </c>
      <c r="H2327">
        <v>55</v>
      </c>
    </row>
    <row r="2328" spans="1:8">
      <c r="A2328" s="4" t="s">
        <v>2535</v>
      </c>
      <c r="B2328" s="4" t="s">
        <v>183</v>
      </c>
      <c r="C2328" s="4" t="s">
        <v>179</v>
      </c>
      <c r="D2328" s="4" t="s">
        <v>104</v>
      </c>
      <c r="E2328" s="4" t="s">
        <v>197</v>
      </c>
      <c r="F2328" s="3">
        <v>42837</v>
      </c>
      <c r="G2328" s="3">
        <v>42843</v>
      </c>
      <c r="H2328">
        <v>0</v>
      </c>
    </row>
    <row r="2329" spans="1:8">
      <c r="A2329" s="4" t="s">
        <v>2536</v>
      </c>
      <c r="B2329" s="4" t="s">
        <v>261</v>
      </c>
      <c r="C2329" s="4" t="s">
        <v>171</v>
      </c>
      <c r="D2329" s="4" t="s">
        <v>66</v>
      </c>
      <c r="E2329" s="4" t="s">
        <v>193</v>
      </c>
      <c r="F2329" s="3">
        <v>42837</v>
      </c>
      <c r="G2329" s="3"/>
    </row>
    <row r="2330" spans="1:8">
      <c r="A2330" s="4" t="s">
        <v>2537</v>
      </c>
      <c r="B2330" s="4" t="s">
        <v>261</v>
      </c>
      <c r="C2330" s="4" t="s">
        <v>192</v>
      </c>
      <c r="D2330" s="4" t="s">
        <v>84</v>
      </c>
      <c r="E2330" s="4" t="s">
        <v>172</v>
      </c>
      <c r="F2330" s="3">
        <v>42837</v>
      </c>
      <c r="G2330" s="3">
        <v>42847</v>
      </c>
      <c r="H2330">
        <v>3223</v>
      </c>
    </row>
    <row r="2331" spans="1:8">
      <c r="A2331" s="4" t="s">
        <v>2538</v>
      </c>
      <c r="B2331" s="4" t="s">
        <v>246</v>
      </c>
      <c r="C2331" s="4" t="s">
        <v>199</v>
      </c>
      <c r="D2331" s="4" t="s">
        <v>25</v>
      </c>
      <c r="E2331" s="4" t="s">
        <v>197</v>
      </c>
      <c r="F2331" s="3">
        <v>42837</v>
      </c>
      <c r="G2331" s="3">
        <v>42842</v>
      </c>
      <c r="H2331">
        <v>0</v>
      </c>
    </row>
    <row r="2332" spans="1:8">
      <c r="A2332" s="4" t="s">
        <v>2539</v>
      </c>
      <c r="B2332" s="4" t="s">
        <v>246</v>
      </c>
      <c r="C2332" s="4" t="s">
        <v>179</v>
      </c>
      <c r="D2332" s="4" t="s">
        <v>126</v>
      </c>
      <c r="E2332" s="4" t="s">
        <v>172</v>
      </c>
      <c r="F2332" s="3">
        <v>42837</v>
      </c>
      <c r="G2332" s="3">
        <v>42844</v>
      </c>
      <c r="H2332">
        <v>553</v>
      </c>
    </row>
    <row r="2333" spans="1:8">
      <c r="A2333" s="4" t="s">
        <v>2540</v>
      </c>
      <c r="B2333" s="4" t="s">
        <v>246</v>
      </c>
      <c r="C2333" s="4" t="s">
        <v>171</v>
      </c>
      <c r="D2333" s="4" t="s">
        <v>65</v>
      </c>
      <c r="E2333" s="4" t="s">
        <v>172</v>
      </c>
      <c r="F2333" s="3">
        <v>42837</v>
      </c>
      <c r="G2333" s="3">
        <v>42839</v>
      </c>
      <c r="H2333">
        <v>1114</v>
      </c>
    </row>
    <row r="2334" spans="1:8">
      <c r="A2334" s="4" t="s">
        <v>2541</v>
      </c>
      <c r="B2334" s="4" t="s">
        <v>304</v>
      </c>
      <c r="C2334" s="4" t="s">
        <v>192</v>
      </c>
      <c r="D2334" s="4" t="s">
        <v>45</v>
      </c>
      <c r="E2334" s="4" t="s">
        <v>172</v>
      </c>
      <c r="F2334" s="3">
        <v>42837</v>
      </c>
      <c r="G2334" s="3">
        <v>42845</v>
      </c>
      <c r="H2334">
        <v>3785</v>
      </c>
    </row>
    <row r="2335" spans="1:8">
      <c r="A2335" s="4" t="s">
        <v>2542</v>
      </c>
      <c r="B2335" s="4" t="s">
        <v>279</v>
      </c>
      <c r="C2335" s="4" t="s">
        <v>199</v>
      </c>
      <c r="D2335" s="4" t="s">
        <v>100</v>
      </c>
      <c r="E2335" s="4" t="s">
        <v>193</v>
      </c>
      <c r="F2335" s="3">
        <v>42837</v>
      </c>
      <c r="G2335" s="3"/>
    </row>
    <row r="2336" spans="1:8">
      <c r="A2336" s="4" t="s">
        <v>2543</v>
      </c>
      <c r="B2336" s="4" t="s">
        <v>174</v>
      </c>
      <c r="C2336" s="4" t="s">
        <v>171</v>
      </c>
      <c r="D2336" s="4" t="s">
        <v>111</v>
      </c>
      <c r="E2336" s="4" t="s">
        <v>197</v>
      </c>
      <c r="F2336" s="3">
        <v>42837</v>
      </c>
      <c r="G2336" s="3">
        <v>42839</v>
      </c>
      <c r="H2336">
        <v>0</v>
      </c>
    </row>
    <row r="2337" spans="1:8">
      <c r="A2337" s="4" t="s">
        <v>2544</v>
      </c>
      <c r="B2337" s="4" t="s">
        <v>174</v>
      </c>
      <c r="C2337" s="4" t="s">
        <v>192</v>
      </c>
      <c r="D2337" s="4" t="s">
        <v>70</v>
      </c>
      <c r="E2337" s="4" t="s">
        <v>197</v>
      </c>
      <c r="F2337" s="3">
        <v>42837</v>
      </c>
      <c r="G2337" s="3">
        <v>42914</v>
      </c>
      <c r="H2337">
        <v>0</v>
      </c>
    </row>
    <row r="2338" spans="1:8">
      <c r="A2338" s="4" t="s">
        <v>2545</v>
      </c>
      <c r="B2338" s="4" t="s">
        <v>263</v>
      </c>
      <c r="C2338" s="4" t="s">
        <v>9011</v>
      </c>
      <c r="D2338" s="4" t="s">
        <v>125</v>
      </c>
      <c r="E2338" s="4" t="s">
        <v>172</v>
      </c>
      <c r="F2338" s="3">
        <v>42837</v>
      </c>
      <c r="G2338" s="3">
        <v>42838</v>
      </c>
      <c r="H2338">
        <v>5316</v>
      </c>
    </row>
    <row r="2339" spans="1:8">
      <c r="A2339" s="4" t="s">
        <v>2546</v>
      </c>
      <c r="B2339" s="4" t="s">
        <v>203</v>
      </c>
      <c r="C2339" s="4" t="s">
        <v>177</v>
      </c>
      <c r="D2339" s="4" t="s">
        <v>71</v>
      </c>
      <c r="E2339" s="4" t="s">
        <v>197</v>
      </c>
      <c r="F2339" s="3">
        <v>42837</v>
      </c>
      <c r="G2339" s="3">
        <v>42841</v>
      </c>
      <c r="H2339">
        <v>0</v>
      </c>
    </row>
    <row r="2340" spans="1:8">
      <c r="A2340" s="4" t="s">
        <v>2547</v>
      </c>
      <c r="B2340" s="4" t="s">
        <v>343</v>
      </c>
      <c r="C2340" s="4" t="s">
        <v>9011</v>
      </c>
      <c r="D2340" s="4" t="s">
        <v>37</v>
      </c>
      <c r="E2340" s="4" t="s">
        <v>197</v>
      </c>
      <c r="F2340" s="3">
        <v>42837</v>
      </c>
      <c r="G2340" s="3">
        <v>42849</v>
      </c>
      <c r="H2340">
        <v>0</v>
      </c>
    </row>
    <row r="2341" spans="1:8">
      <c r="A2341" s="4" t="s">
        <v>2548</v>
      </c>
      <c r="B2341" s="4" t="s">
        <v>343</v>
      </c>
      <c r="C2341" s="4" t="s">
        <v>179</v>
      </c>
      <c r="D2341" s="4" t="s">
        <v>51</v>
      </c>
      <c r="E2341" s="4" t="s">
        <v>172</v>
      </c>
      <c r="F2341" s="3">
        <v>42837</v>
      </c>
      <c r="G2341" s="3">
        <v>42909</v>
      </c>
      <c r="H2341">
        <v>531</v>
      </c>
    </row>
    <row r="2342" spans="1:8">
      <c r="A2342" s="4" t="s">
        <v>2549</v>
      </c>
      <c r="B2342" s="4" t="s">
        <v>343</v>
      </c>
      <c r="C2342" s="4" t="s">
        <v>179</v>
      </c>
      <c r="D2342" s="4" t="s">
        <v>100</v>
      </c>
      <c r="E2342" s="4" t="s">
        <v>172</v>
      </c>
      <c r="F2342" s="3">
        <v>42837</v>
      </c>
      <c r="G2342" s="3">
        <v>42902</v>
      </c>
      <c r="H2342">
        <v>544</v>
      </c>
    </row>
    <row r="2343" spans="1:8">
      <c r="A2343" s="4" t="s">
        <v>2550</v>
      </c>
      <c r="B2343" s="4" t="s">
        <v>219</v>
      </c>
      <c r="C2343" s="4" t="s">
        <v>179</v>
      </c>
      <c r="D2343" s="4" t="s">
        <v>124</v>
      </c>
      <c r="E2343" s="4" t="s">
        <v>172</v>
      </c>
      <c r="F2343" s="3">
        <v>42837</v>
      </c>
      <c r="G2343" s="3">
        <v>42838</v>
      </c>
      <c r="H2343">
        <v>478</v>
      </c>
    </row>
    <row r="2344" spans="1:8">
      <c r="A2344" s="4" t="s">
        <v>2551</v>
      </c>
      <c r="B2344" s="4" t="s">
        <v>219</v>
      </c>
      <c r="C2344" s="4" t="s">
        <v>9011</v>
      </c>
      <c r="D2344" s="4" t="s">
        <v>59</v>
      </c>
      <c r="E2344" s="4" t="s">
        <v>172</v>
      </c>
      <c r="F2344" s="3">
        <v>42837</v>
      </c>
      <c r="G2344" s="3">
        <v>42847</v>
      </c>
      <c r="H2344">
        <v>5672</v>
      </c>
    </row>
    <row r="2345" spans="1:8">
      <c r="A2345" s="4" t="s">
        <v>2552</v>
      </c>
      <c r="B2345" s="4" t="s">
        <v>219</v>
      </c>
      <c r="C2345" s="4" t="s">
        <v>177</v>
      </c>
      <c r="D2345" s="4" t="s">
        <v>71</v>
      </c>
      <c r="E2345" s="4" t="s">
        <v>172</v>
      </c>
      <c r="F2345" s="3">
        <v>42837</v>
      </c>
      <c r="G2345" s="3">
        <v>42844</v>
      </c>
      <c r="H2345">
        <v>51</v>
      </c>
    </row>
    <row r="2346" spans="1:8">
      <c r="A2346" s="4" t="s">
        <v>2553</v>
      </c>
      <c r="B2346" s="4" t="s">
        <v>219</v>
      </c>
      <c r="C2346" s="4" t="s">
        <v>192</v>
      </c>
      <c r="D2346" s="4" t="s">
        <v>84</v>
      </c>
      <c r="E2346" s="4" t="s">
        <v>172</v>
      </c>
      <c r="F2346" s="3">
        <v>42837</v>
      </c>
      <c r="G2346" s="3">
        <v>42844</v>
      </c>
      <c r="H2346">
        <v>3141</v>
      </c>
    </row>
    <row r="2347" spans="1:8">
      <c r="A2347" s="4" t="s">
        <v>2554</v>
      </c>
      <c r="B2347" s="4" t="s">
        <v>230</v>
      </c>
      <c r="C2347" s="4" t="s">
        <v>9011</v>
      </c>
      <c r="D2347" s="4" t="s">
        <v>24</v>
      </c>
      <c r="E2347" s="4" t="s">
        <v>193</v>
      </c>
      <c r="F2347" s="3">
        <v>42837</v>
      </c>
      <c r="G2347" s="3"/>
    </row>
    <row r="2348" spans="1:8">
      <c r="A2348" s="4" t="s">
        <v>2555</v>
      </c>
      <c r="B2348" s="4" t="s">
        <v>230</v>
      </c>
      <c r="C2348" s="4" t="s">
        <v>9011</v>
      </c>
      <c r="D2348" s="4" t="s">
        <v>49</v>
      </c>
      <c r="E2348" s="4" t="s">
        <v>197</v>
      </c>
      <c r="F2348" s="3">
        <v>42837</v>
      </c>
      <c r="G2348" s="3">
        <v>42838</v>
      </c>
      <c r="H2348">
        <v>0</v>
      </c>
    </row>
    <row r="2349" spans="1:8">
      <c r="A2349" s="4" t="s">
        <v>2556</v>
      </c>
      <c r="B2349" s="4" t="s">
        <v>230</v>
      </c>
      <c r="C2349" s="4" t="s">
        <v>177</v>
      </c>
      <c r="D2349" s="4" t="s">
        <v>74</v>
      </c>
      <c r="E2349" s="4" t="s">
        <v>197</v>
      </c>
      <c r="F2349" s="3">
        <v>42837</v>
      </c>
      <c r="G2349" s="3">
        <v>42841</v>
      </c>
      <c r="H2349">
        <v>0</v>
      </c>
    </row>
    <row r="2350" spans="1:8">
      <c r="A2350" s="4" t="s">
        <v>2557</v>
      </c>
      <c r="B2350" s="4" t="s">
        <v>187</v>
      </c>
      <c r="C2350" s="4" t="s">
        <v>177</v>
      </c>
      <c r="D2350" s="4" t="s">
        <v>62</v>
      </c>
      <c r="E2350" s="4" t="s">
        <v>197</v>
      </c>
      <c r="F2350" s="3">
        <v>42837</v>
      </c>
      <c r="G2350" s="3">
        <v>42838</v>
      </c>
      <c r="H2350">
        <v>0</v>
      </c>
    </row>
    <row r="2351" spans="1:8">
      <c r="A2351" s="4" t="s">
        <v>2558</v>
      </c>
      <c r="B2351" s="4" t="s">
        <v>244</v>
      </c>
      <c r="C2351" s="4" t="s">
        <v>171</v>
      </c>
      <c r="D2351" s="4" t="s">
        <v>41</v>
      </c>
      <c r="E2351" s="4" t="s">
        <v>197</v>
      </c>
      <c r="F2351" s="3">
        <v>42837</v>
      </c>
      <c r="G2351" s="3">
        <v>42838</v>
      </c>
      <c r="H2351">
        <v>0</v>
      </c>
    </row>
    <row r="2352" spans="1:8">
      <c r="A2352" s="4" t="s">
        <v>2559</v>
      </c>
      <c r="B2352" s="4" t="s">
        <v>244</v>
      </c>
      <c r="C2352" s="4" t="s">
        <v>199</v>
      </c>
      <c r="D2352" s="4" t="s">
        <v>76</v>
      </c>
      <c r="E2352" s="4" t="s">
        <v>197</v>
      </c>
      <c r="F2352" s="3">
        <v>42837</v>
      </c>
      <c r="G2352" s="3">
        <v>42839</v>
      </c>
      <c r="H2352">
        <v>0</v>
      </c>
    </row>
    <row r="2353" spans="1:8">
      <c r="A2353" s="4" t="s">
        <v>2560</v>
      </c>
      <c r="B2353" s="4" t="s">
        <v>170</v>
      </c>
      <c r="C2353" s="4" t="s">
        <v>199</v>
      </c>
      <c r="D2353" s="4" t="s">
        <v>43</v>
      </c>
      <c r="E2353" s="4" t="s">
        <v>197</v>
      </c>
      <c r="F2353" s="3">
        <v>42837</v>
      </c>
      <c r="G2353" s="3">
        <v>42847</v>
      </c>
      <c r="H2353">
        <v>0</v>
      </c>
    </row>
    <row r="2354" spans="1:8">
      <c r="A2354" s="4" t="s">
        <v>2561</v>
      </c>
      <c r="B2354" s="4" t="s">
        <v>232</v>
      </c>
      <c r="C2354" s="4" t="s">
        <v>199</v>
      </c>
      <c r="D2354" s="4" t="s">
        <v>82</v>
      </c>
      <c r="E2354" s="4" t="s">
        <v>172</v>
      </c>
      <c r="F2354" s="3">
        <v>42837</v>
      </c>
      <c r="G2354" s="3">
        <v>42907</v>
      </c>
      <c r="H2354">
        <v>5393</v>
      </c>
    </row>
    <row r="2355" spans="1:8">
      <c r="A2355" s="4" t="s">
        <v>2562</v>
      </c>
      <c r="B2355" s="4" t="s">
        <v>205</v>
      </c>
      <c r="C2355" s="4" t="s">
        <v>177</v>
      </c>
      <c r="D2355" s="4" t="s">
        <v>51</v>
      </c>
      <c r="E2355" s="4" t="s">
        <v>193</v>
      </c>
      <c r="F2355" s="3">
        <v>42837</v>
      </c>
      <c r="G2355" s="3"/>
    </row>
    <row r="2356" spans="1:8">
      <c r="A2356" s="4" t="s">
        <v>2563</v>
      </c>
      <c r="B2356" s="4" t="s">
        <v>208</v>
      </c>
      <c r="C2356" s="4" t="s">
        <v>177</v>
      </c>
      <c r="D2356" s="4" t="s">
        <v>110</v>
      </c>
      <c r="E2356" s="4" t="s">
        <v>197</v>
      </c>
      <c r="F2356" s="3">
        <v>42837</v>
      </c>
      <c r="G2356" s="3">
        <v>42844</v>
      </c>
      <c r="H2356">
        <v>0</v>
      </c>
    </row>
    <row r="2357" spans="1:8">
      <c r="A2357" s="4" t="s">
        <v>2564</v>
      </c>
      <c r="B2357" s="4" t="s">
        <v>185</v>
      </c>
      <c r="C2357" s="4" t="s">
        <v>177</v>
      </c>
      <c r="D2357" s="4" t="s">
        <v>24</v>
      </c>
      <c r="E2357" s="4" t="s">
        <v>193</v>
      </c>
      <c r="F2357" s="3">
        <v>42837</v>
      </c>
      <c r="G2357" s="3"/>
    </row>
    <row r="2358" spans="1:8">
      <c r="A2358" s="4" t="s">
        <v>2565</v>
      </c>
      <c r="B2358" s="4" t="s">
        <v>185</v>
      </c>
      <c r="C2358" s="4" t="s">
        <v>192</v>
      </c>
      <c r="D2358" s="4" t="s">
        <v>87</v>
      </c>
      <c r="E2358" s="4" t="s">
        <v>193</v>
      </c>
      <c r="F2358" s="3">
        <v>42837</v>
      </c>
      <c r="G2358" s="3"/>
    </row>
    <row r="2359" spans="1:8">
      <c r="A2359" s="4" t="s">
        <v>2566</v>
      </c>
      <c r="B2359" s="4" t="s">
        <v>185</v>
      </c>
      <c r="C2359" s="4" t="s">
        <v>199</v>
      </c>
      <c r="D2359" s="4" t="s">
        <v>72</v>
      </c>
      <c r="E2359" s="4" t="s">
        <v>197</v>
      </c>
      <c r="F2359" s="3">
        <v>42837</v>
      </c>
      <c r="G2359" s="3">
        <v>42844</v>
      </c>
      <c r="H2359">
        <v>0</v>
      </c>
    </row>
    <row r="2360" spans="1:8">
      <c r="A2360" s="4" t="s">
        <v>2567</v>
      </c>
      <c r="B2360" s="4" t="s">
        <v>185</v>
      </c>
      <c r="C2360" s="4" t="s">
        <v>179</v>
      </c>
      <c r="D2360" s="4" t="s">
        <v>76</v>
      </c>
      <c r="E2360" s="4" t="s">
        <v>172</v>
      </c>
      <c r="F2360" s="3">
        <v>42837</v>
      </c>
      <c r="G2360" s="3">
        <v>42892</v>
      </c>
      <c r="H2360">
        <v>638</v>
      </c>
    </row>
    <row r="2361" spans="1:8">
      <c r="A2361" s="4" t="s">
        <v>2568</v>
      </c>
      <c r="B2361" s="4" t="s">
        <v>185</v>
      </c>
      <c r="C2361" s="4" t="s">
        <v>177</v>
      </c>
      <c r="D2361" s="4" t="s">
        <v>81</v>
      </c>
      <c r="E2361" s="4" t="s">
        <v>172</v>
      </c>
      <c r="F2361" s="3">
        <v>42837</v>
      </c>
      <c r="G2361" s="3">
        <v>42848</v>
      </c>
      <c r="H2361">
        <v>50</v>
      </c>
    </row>
    <row r="2362" spans="1:8">
      <c r="A2362" s="4" t="s">
        <v>2569</v>
      </c>
      <c r="B2362" s="4" t="s">
        <v>216</v>
      </c>
      <c r="C2362" s="4" t="s">
        <v>192</v>
      </c>
      <c r="D2362" s="4" t="s">
        <v>31</v>
      </c>
      <c r="E2362" s="4" t="s">
        <v>197</v>
      </c>
      <c r="F2362" s="3">
        <v>42837</v>
      </c>
      <c r="G2362" s="3">
        <v>42843</v>
      </c>
      <c r="H2362">
        <v>0</v>
      </c>
    </row>
    <row r="2363" spans="1:8">
      <c r="A2363" s="4" t="s">
        <v>2570</v>
      </c>
      <c r="B2363" s="4" t="s">
        <v>181</v>
      </c>
      <c r="C2363" s="4" t="s">
        <v>9011</v>
      </c>
      <c r="D2363" s="4" t="s">
        <v>75</v>
      </c>
      <c r="E2363" s="4" t="s">
        <v>172</v>
      </c>
      <c r="F2363" s="3">
        <v>42837</v>
      </c>
      <c r="G2363" s="3">
        <v>42847</v>
      </c>
      <c r="H2363">
        <v>4272</v>
      </c>
    </row>
    <row r="2364" spans="1:8">
      <c r="A2364" s="4" t="s">
        <v>2571</v>
      </c>
      <c r="B2364" s="4" t="s">
        <v>183</v>
      </c>
      <c r="C2364" s="4" t="s">
        <v>171</v>
      </c>
      <c r="D2364" s="4" t="s">
        <v>29</v>
      </c>
      <c r="E2364" s="4" t="s">
        <v>197</v>
      </c>
      <c r="F2364" s="3">
        <v>42838</v>
      </c>
      <c r="G2364" s="3">
        <v>42840</v>
      </c>
      <c r="H2364">
        <v>0</v>
      </c>
    </row>
    <row r="2365" spans="1:8">
      <c r="A2365" s="4" t="s">
        <v>2572</v>
      </c>
      <c r="B2365" s="4" t="s">
        <v>183</v>
      </c>
      <c r="C2365" s="4" t="s">
        <v>177</v>
      </c>
      <c r="D2365" s="4" t="s">
        <v>47</v>
      </c>
      <c r="E2365" s="4" t="s">
        <v>172</v>
      </c>
      <c r="F2365" s="3">
        <v>42838</v>
      </c>
      <c r="G2365" s="3">
        <v>42840</v>
      </c>
      <c r="H2365">
        <v>58</v>
      </c>
    </row>
    <row r="2366" spans="1:8">
      <c r="A2366" s="4" t="s">
        <v>2573</v>
      </c>
      <c r="B2366" s="4" t="s">
        <v>261</v>
      </c>
      <c r="C2366" s="4" t="s">
        <v>171</v>
      </c>
      <c r="D2366" s="4" t="s">
        <v>95</v>
      </c>
      <c r="E2366" s="4" t="s">
        <v>172</v>
      </c>
      <c r="F2366" s="3">
        <v>42838</v>
      </c>
      <c r="G2366" s="3">
        <v>42839</v>
      </c>
      <c r="H2366">
        <v>1088</v>
      </c>
    </row>
    <row r="2367" spans="1:8">
      <c r="A2367" s="4" t="s">
        <v>2574</v>
      </c>
      <c r="B2367" s="4" t="s">
        <v>279</v>
      </c>
      <c r="C2367" s="4" t="s">
        <v>179</v>
      </c>
      <c r="D2367" s="4" t="s">
        <v>50</v>
      </c>
      <c r="E2367" s="4" t="s">
        <v>197</v>
      </c>
      <c r="F2367" s="3">
        <v>42838</v>
      </c>
      <c r="G2367" s="3">
        <v>42848</v>
      </c>
      <c r="H2367">
        <v>0</v>
      </c>
    </row>
    <row r="2368" spans="1:8">
      <c r="A2368" s="4" t="s">
        <v>2575</v>
      </c>
      <c r="B2368" s="4" t="s">
        <v>279</v>
      </c>
      <c r="C2368" s="4" t="s">
        <v>9011</v>
      </c>
      <c r="D2368" s="4" t="s">
        <v>107</v>
      </c>
      <c r="E2368" s="4" t="s">
        <v>197</v>
      </c>
      <c r="F2368" s="3">
        <v>42838</v>
      </c>
      <c r="G2368" s="3">
        <v>42843</v>
      </c>
      <c r="H2368">
        <v>0</v>
      </c>
    </row>
    <row r="2369" spans="1:8">
      <c r="A2369" s="4" t="s">
        <v>2576</v>
      </c>
      <c r="B2369" s="4" t="s">
        <v>210</v>
      </c>
      <c r="C2369" s="4" t="s">
        <v>179</v>
      </c>
      <c r="D2369" s="4" t="s">
        <v>99</v>
      </c>
      <c r="E2369" s="4" t="s">
        <v>197</v>
      </c>
      <c r="F2369" s="3">
        <v>42838</v>
      </c>
      <c r="G2369" s="3">
        <v>42845</v>
      </c>
      <c r="H2369">
        <v>0</v>
      </c>
    </row>
    <row r="2370" spans="1:8">
      <c r="A2370" s="4" t="s">
        <v>2577</v>
      </c>
      <c r="B2370" s="4" t="s">
        <v>210</v>
      </c>
      <c r="C2370" s="4" t="s">
        <v>9011</v>
      </c>
      <c r="D2370" s="4" t="s">
        <v>82</v>
      </c>
      <c r="E2370" s="4" t="s">
        <v>197</v>
      </c>
      <c r="F2370" s="3">
        <v>42838</v>
      </c>
      <c r="G2370" s="3">
        <v>42868</v>
      </c>
      <c r="H2370">
        <v>0</v>
      </c>
    </row>
    <row r="2371" spans="1:8">
      <c r="A2371" s="4" t="s">
        <v>2578</v>
      </c>
      <c r="B2371" s="4" t="s">
        <v>174</v>
      </c>
      <c r="C2371" s="4" t="s">
        <v>179</v>
      </c>
      <c r="D2371" s="4" t="s">
        <v>27</v>
      </c>
      <c r="E2371" s="4" t="s">
        <v>197</v>
      </c>
      <c r="F2371" s="3">
        <v>42838</v>
      </c>
      <c r="G2371" s="3">
        <v>42845</v>
      </c>
      <c r="H2371">
        <v>0</v>
      </c>
    </row>
    <row r="2372" spans="1:8">
      <c r="A2372" s="4" t="s">
        <v>2579</v>
      </c>
      <c r="B2372" s="4" t="s">
        <v>174</v>
      </c>
      <c r="C2372" s="4" t="s">
        <v>9011</v>
      </c>
      <c r="D2372" s="4" t="s">
        <v>68</v>
      </c>
      <c r="E2372" s="4" t="s">
        <v>197</v>
      </c>
      <c r="F2372" s="3">
        <v>42838</v>
      </c>
      <c r="G2372" s="3">
        <v>42839</v>
      </c>
      <c r="H2372">
        <v>0</v>
      </c>
    </row>
    <row r="2373" spans="1:8">
      <c r="A2373" s="4" t="s">
        <v>2580</v>
      </c>
      <c r="B2373" s="4" t="s">
        <v>174</v>
      </c>
      <c r="C2373" s="4" t="s">
        <v>171</v>
      </c>
      <c r="D2373" s="4" t="s">
        <v>48</v>
      </c>
      <c r="E2373" s="4" t="s">
        <v>172</v>
      </c>
      <c r="F2373" s="3">
        <v>42838</v>
      </c>
      <c r="G2373" s="3">
        <v>42844</v>
      </c>
      <c r="H2373">
        <v>1327</v>
      </c>
    </row>
    <row r="2374" spans="1:8">
      <c r="A2374" s="4" t="s">
        <v>2581</v>
      </c>
      <c r="B2374" s="4" t="s">
        <v>174</v>
      </c>
      <c r="C2374" s="4" t="s">
        <v>171</v>
      </c>
      <c r="D2374" s="4" t="s">
        <v>51</v>
      </c>
      <c r="E2374" s="4" t="s">
        <v>172</v>
      </c>
      <c r="F2374" s="3">
        <v>42838</v>
      </c>
      <c r="G2374" s="3">
        <v>42913</v>
      </c>
      <c r="H2374">
        <v>923</v>
      </c>
    </row>
    <row r="2375" spans="1:8">
      <c r="A2375" s="4" t="s">
        <v>2582</v>
      </c>
      <c r="B2375" s="4" t="s">
        <v>174</v>
      </c>
      <c r="C2375" s="4" t="s">
        <v>171</v>
      </c>
      <c r="D2375" s="4" t="s">
        <v>106</v>
      </c>
      <c r="E2375" s="4" t="s">
        <v>172</v>
      </c>
      <c r="F2375" s="3">
        <v>42838</v>
      </c>
      <c r="G2375" s="3">
        <v>42848</v>
      </c>
      <c r="H2375">
        <v>1058</v>
      </c>
    </row>
    <row r="2376" spans="1:8">
      <c r="A2376" s="4" t="s">
        <v>2583</v>
      </c>
      <c r="B2376" s="4" t="s">
        <v>174</v>
      </c>
      <c r="C2376" s="4" t="s">
        <v>199</v>
      </c>
      <c r="D2376" s="4" t="s">
        <v>111</v>
      </c>
      <c r="E2376" s="4" t="s">
        <v>172</v>
      </c>
      <c r="F2376" s="3">
        <v>42838</v>
      </c>
      <c r="G2376" s="3">
        <v>42846</v>
      </c>
      <c r="H2376">
        <v>5220</v>
      </c>
    </row>
    <row r="2377" spans="1:8">
      <c r="A2377" s="4" t="s">
        <v>2584</v>
      </c>
      <c r="B2377" s="4" t="s">
        <v>196</v>
      </c>
      <c r="C2377" s="4" t="s">
        <v>199</v>
      </c>
      <c r="D2377" s="4" t="s">
        <v>42</v>
      </c>
      <c r="E2377" s="4" t="s">
        <v>197</v>
      </c>
      <c r="F2377" s="3">
        <v>42838</v>
      </c>
      <c r="G2377" s="3">
        <v>42844</v>
      </c>
      <c r="H2377">
        <v>0</v>
      </c>
    </row>
    <row r="2378" spans="1:8">
      <c r="A2378" s="4" t="s">
        <v>2585</v>
      </c>
      <c r="B2378" s="4" t="s">
        <v>196</v>
      </c>
      <c r="C2378" s="4" t="s">
        <v>177</v>
      </c>
      <c r="D2378" s="4" t="s">
        <v>103</v>
      </c>
      <c r="E2378" s="4" t="s">
        <v>172</v>
      </c>
      <c r="F2378" s="3">
        <v>42838</v>
      </c>
      <c r="G2378" s="3">
        <v>42847</v>
      </c>
      <c r="H2378">
        <v>55</v>
      </c>
    </row>
    <row r="2379" spans="1:8">
      <c r="A2379" s="4" t="s">
        <v>2586</v>
      </c>
      <c r="B2379" s="4" t="s">
        <v>203</v>
      </c>
      <c r="C2379" s="4" t="s">
        <v>192</v>
      </c>
      <c r="D2379" s="4" t="s">
        <v>44</v>
      </c>
      <c r="E2379" s="4" t="s">
        <v>197</v>
      </c>
      <c r="F2379" s="3">
        <v>42838</v>
      </c>
      <c r="G2379" s="3">
        <v>42845</v>
      </c>
      <c r="H2379">
        <v>0</v>
      </c>
    </row>
    <row r="2380" spans="1:8">
      <c r="A2380" s="4" t="s">
        <v>2587</v>
      </c>
      <c r="B2380" s="4" t="s">
        <v>203</v>
      </c>
      <c r="C2380" s="4" t="s">
        <v>177</v>
      </c>
      <c r="D2380" s="4" t="s">
        <v>75</v>
      </c>
      <c r="E2380" s="4" t="s">
        <v>172</v>
      </c>
      <c r="F2380" s="3">
        <v>42838</v>
      </c>
      <c r="G2380" s="3">
        <v>42909</v>
      </c>
      <c r="H2380">
        <v>62</v>
      </c>
    </row>
    <row r="2381" spans="1:8">
      <c r="A2381" s="4" t="s">
        <v>2588</v>
      </c>
      <c r="B2381" s="4" t="s">
        <v>191</v>
      </c>
      <c r="C2381" s="4" t="s">
        <v>171</v>
      </c>
      <c r="D2381" s="4" t="s">
        <v>62</v>
      </c>
      <c r="E2381" s="4" t="s">
        <v>172</v>
      </c>
      <c r="F2381" s="3">
        <v>42838</v>
      </c>
      <c r="G2381" s="3">
        <v>42845</v>
      </c>
      <c r="H2381">
        <v>996</v>
      </c>
    </row>
    <row r="2382" spans="1:8">
      <c r="A2382" s="4" t="s">
        <v>2589</v>
      </c>
      <c r="B2382" s="4" t="s">
        <v>219</v>
      </c>
      <c r="C2382" s="4" t="s">
        <v>9011</v>
      </c>
      <c r="D2382" s="4" t="s">
        <v>24</v>
      </c>
      <c r="E2382" s="4" t="s">
        <v>193</v>
      </c>
      <c r="F2382" s="3">
        <v>42838</v>
      </c>
      <c r="G2382" s="3"/>
    </row>
    <row r="2383" spans="1:8">
      <c r="A2383" s="4" t="s">
        <v>2590</v>
      </c>
      <c r="B2383" s="4" t="s">
        <v>219</v>
      </c>
      <c r="C2383" s="4" t="s">
        <v>179</v>
      </c>
      <c r="D2383" s="4" t="s">
        <v>102</v>
      </c>
      <c r="E2383" s="4" t="s">
        <v>197</v>
      </c>
      <c r="F2383" s="3">
        <v>42838</v>
      </c>
      <c r="G2383" s="3">
        <v>42895</v>
      </c>
      <c r="H2383">
        <v>0</v>
      </c>
    </row>
    <row r="2384" spans="1:8">
      <c r="A2384" s="4" t="s">
        <v>2591</v>
      </c>
      <c r="B2384" s="4" t="s">
        <v>219</v>
      </c>
      <c r="C2384" s="4" t="s">
        <v>179</v>
      </c>
      <c r="D2384" s="4" t="s">
        <v>76</v>
      </c>
      <c r="E2384" s="4" t="s">
        <v>172</v>
      </c>
      <c r="F2384" s="3">
        <v>42838</v>
      </c>
      <c r="G2384" s="3">
        <v>42847</v>
      </c>
      <c r="H2384">
        <v>543</v>
      </c>
    </row>
    <row r="2385" spans="1:8">
      <c r="A2385" s="4" t="s">
        <v>2592</v>
      </c>
      <c r="B2385" s="4" t="s">
        <v>230</v>
      </c>
      <c r="C2385" s="4" t="s">
        <v>9011</v>
      </c>
      <c r="D2385" s="4" t="s">
        <v>75</v>
      </c>
      <c r="E2385" s="4" t="s">
        <v>197</v>
      </c>
      <c r="F2385" s="3">
        <v>42838</v>
      </c>
      <c r="G2385" s="3">
        <v>42844</v>
      </c>
      <c r="H2385">
        <v>0</v>
      </c>
    </row>
    <row r="2386" spans="1:8">
      <c r="A2386" s="4" t="s">
        <v>2593</v>
      </c>
      <c r="B2386" s="4" t="s">
        <v>230</v>
      </c>
      <c r="C2386" s="4" t="s">
        <v>9011</v>
      </c>
      <c r="D2386" s="4" t="s">
        <v>124</v>
      </c>
      <c r="E2386" s="4" t="s">
        <v>197</v>
      </c>
      <c r="F2386" s="3">
        <v>42838</v>
      </c>
      <c r="G2386" s="3">
        <v>42846</v>
      </c>
      <c r="H2386">
        <v>0</v>
      </c>
    </row>
    <row r="2387" spans="1:8">
      <c r="A2387" s="4" t="s">
        <v>2594</v>
      </c>
      <c r="B2387" s="4" t="s">
        <v>170</v>
      </c>
      <c r="C2387" s="4" t="s">
        <v>177</v>
      </c>
      <c r="D2387" s="4" t="s">
        <v>92</v>
      </c>
      <c r="E2387" s="4" t="s">
        <v>197</v>
      </c>
      <c r="F2387" s="3">
        <v>42838</v>
      </c>
      <c r="G2387" s="3">
        <v>42963</v>
      </c>
      <c r="H2387">
        <v>0</v>
      </c>
    </row>
    <row r="2388" spans="1:8">
      <c r="A2388" s="4" t="s">
        <v>2595</v>
      </c>
      <c r="B2388" s="4" t="s">
        <v>189</v>
      </c>
      <c r="C2388" s="4" t="s">
        <v>171</v>
      </c>
      <c r="D2388" s="4" t="s">
        <v>106</v>
      </c>
      <c r="E2388" s="4" t="s">
        <v>197</v>
      </c>
      <c r="F2388" s="3">
        <v>42838</v>
      </c>
      <c r="G2388" s="3">
        <v>42902</v>
      </c>
      <c r="H2388">
        <v>0</v>
      </c>
    </row>
    <row r="2389" spans="1:8">
      <c r="A2389" s="4" t="s">
        <v>2596</v>
      </c>
      <c r="B2389" s="4" t="s">
        <v>208</v>
      </c>
      <c r="C2389" s="4" t="s">
        <v>177</v>
      </c>
      <c r="D2389" s="4" t="s">
        <v>57</v>
      </c>
      <c r="E2389" s="4" t="s">
        <v>197</v>
      </c>
      <c r="F2389" s="3">
        <v>42838</v>
      </c>
      <c r="G2389" s="3">
        <v>42881</v>
      </c>
      <c r="H2389">
        <v>0</v>
      </c>
    </row>
    <row r="2390" spans="1:8">
      <c r="A2390" s="4" t="s">
        <v>2597</v>
      </c>
      <c r="B2390" s="4" t="s">
        <v>208</v>
      </c>
      <c r="C2390" s="4" t="s">
        <v>177</v>
      </c>
      <c r="D2390" s="4" t="s">
        <v>29</v>
      </c>
      <c r="E2390" s="4" t="s">
        <v>172</v>
      </c>
      <c r="F2390" s="3">
        <v>42838</v>
      </c>
      <c r="G2390" s="3">
        <v>42847</v>
      </c>
      <c r="H2390">
        <v>56</v>
      </c>
    </row>
    <row r="2391" spans="1:8">
      <c r="A2391" s="4" t="s">
        <v>2598</v>
      </c>
      <c r="B2391" s="4" t="s">
        <v>185</v>
      </c>
      <c r="C2391" s="4" t="s">
        <v>199</v>
      </c>
      <c r="D2391" s="4" t="s">
        <v>82</v>
      </c>
      <c r="E2391" s="4" t="s">
        <v>197</v>
      </c>
      <c r="F2391" s="3">
        <v>42838</v>
      </c>
      <c r="G2391" s="3">
        <v>42845</v>
      </c>
      <c r="H2391">
        <v>0</v>
      </c>
    </row>
    <row r="2392" spans="1:8">
      <c r="A2392" s="4" t="s">
        <v>2599</v>
      </c>
      <c r="B2392" s="4" t="s">
        <v>185</v>
      </c>
      <c r="C2392" s="4" t="s">
        <v>192</v>
      </c>
      <c r="D2392" s="4" t="s">
        <v>32</v>
      </c>
      <c r="E2392" s="4" t="s">
        <v>197</v>
      </c>
      <c r="F2392" s="3">
        <v>42838</v>
      </c>
      <c r="G2392" s="3">
        <v>42848</v>
      </c>
      <c r="H2392">
        <v>0</v>
      </c>
    </row>
    <row r="2393" spans="1:8">
      <c r="A2393" s="4" t="s">
        <v>2600</v>
      </c>
      <c r="B2393" s="4" t="s">
        <v>216</v>
      </c>
      <c r="C2393" s="4" t="s">
        <v>171</v>
      </c>
      <c r="D2393" s="4" t="s">
        <v>113</v>
      </c>
      <c r="E2393" s="4" t="s">
        <v>172</v>
      </c>
      <c r="F2393" s="3">
        <v>42838</v>
      </c>
      <c r="G2393" s="3">
        <v>42896</v>
      </c>
      <c r="H2393">
        <v>1145</v>
      </c>
    </row>
    <row r="2394" spans="1:8">
      <c r="A2394" s="4" t="s">
        <v>2601</v>
      </c>
      <c r="B2394" s="4" t="s">
        <v>235</v>
      </c>
      <c r="C2394" s="4" t="s">
        <v>9011</v>
      </c>
      <c r="D2394" s="4" t="s">
        <v>107</v>
      </c>
      <c r="E2394" s="4" t="s">
        <v>197</v>
      </c>
      <c r="F2394" s="3">
        <v>42838</v>
      </c>
      <c r="G2394" s="3">
        <v>42851</v>
      </c>
      <c r="H2394">
        <v>0</v>
      </c>
    </row>
    <row r="2395" spans="1:8">
      <c r="A2395" s="4" t="s">
        <v>2602</v>
      </c>
      <c r="B2395" s="4" t="s">
        <v>181</v>
      </c>
      <c r="C2395" s="4" t="s">
        <v>179</v>
      </c>
      <c r="D2395" s="4" t="s">
        <v>24</v>
      </c>
      <c r="E2395" s="4" t="s">
        <v>193</v>
      </c>
      <c r="F2395" s="3">
        <v>42838</v>
      </c>
      <c r="G2395" s="3"/>
    </row>
    <row r="2396" spans="1:8">
      <c r="A2396" s="4" t="s">
        <v>2603</v>
      </c>
      <c r="B2396" s="4" t="s">
        <v>181</v>
      </c>
      <c r="C2396" s="4" t="s">
        <v>192</v>
      </c>
      <c r="D2396" s="4" t="s">
        <v>24</v>
      </c>
      <c r="E2396" s="4" t="s">
        <v>193</v>
      </c>
      <c r="F2396" s="3">
        <v>42838</v>
      </c>
      <c r="G2396" s="3"/>
    </row>
    <row r="2397" spans="1:8">
      <c r="A2397" s="4" t="s">
        <v>2604</v>
      </c>
      <c r="B2397" s="4" t="s">
        <v>246</v>
      </c>
      <c r="C2397" s="4" t="s">
        <v>199</v>
      </c>
      <c r="D2397" s="4" t="s">
        <v>127</v>
      </c>
      <c r="E2397" s="4" t="s">
        <v>197</v>
      </c>
      <c r="F2397" s="3">
        <v>42839</v>
      </c>
      <c r="G2397" s="3">
        <v>42844</v>
      </c>
      <c r="H2397">
        <v>0</v>
      </c>
    </row>
    <row r="2398" spans="1:8">
      <c r="A2398" s="4" t="s">
        <v>2605</v>
      </c>
      <c r="B2398" s="4" t="s">
        <v>246</v>
      </c>
      <c r="C2398" s="4" t="s">
        <v>9011</v>
      </c>
      <c r="D2398" s="4" t="s">
        <v>34</v>
      </c>
      <c r="E2398" s="4" t="s">
        <v>197</v>
      </c>
      <c r="F2398" s="3">
        <v>42839</v>
      </c>
      <c r="G2398" s="3">
        <v>42847</v>
      </c>
      <c r="H2398">
        <v>0</v>
      </c>
    </row>
    <row r="2399" spans="1:8">
      <c r="A2399" s="4" t="s">
        <v>2606</v>
      </c>
      <c r="B2399" s="4" t="s">
        <v>246</v>
      </c>
      <c r="C2399" s="4" t="s">
        <v>192</v>
      </c>
      <c r="D2399" s="4" t="s">
        <v>120</v>
      </c>
      <c r="E2399" s="4" t="s">
        <v>197</v>
      </c>
      <c r="F2399" s="3">
        <v>42839</v>
      </c>
      <c r="G2399" s="3">
        <v>42844</v>
      </c>
      <c r="H2399">
        <v>0</v>
      </c>
    </row>
    <row r="2400" spans="1:8">
      <c r="A2400" s="4" t="s">
        <v>2607</v>
      </c>
      <c r="B2400" s="4" t="s">
        <v>279</v>
      </c>
      <c r="C2400" s="4" t="s">
        <v>171</v>
      </c>
      <c r="D2400" s="4" t="s">
        <v>40</v>
      </c>
      <c r="E2400" s="4" t="s">
        <v>172</v>
      </c>
      <c r="F2400" s="3">
        <v>42839</v>
      </c>
      <c r="G2400" s="3">
        <v>42848</v>
      </c>
      <c r="H2400">
        <v>1033</v>
      </c>
    </row>
    <row r="2401" spans="1:8">
      <c r="A2401" s="4" t="s">
        <v>2608</v>
      </c>
      <c r="B2401" s="4" t="s">
        <v>210</v>
      </c>
      <c r="C2401" s="4" t="s">
        <v>192</v>
      </c>
      <c r="D2401" s="4" t="s">
        <v>117</v>
      </c>
      <c r="E2401" s="4" t="s">
        <v>197</v>
      </c>
      <c r="F2401" s="3">
        <v>42839</v>
      </c>
      <c r="G2401" s="3">
        <v>42845</v>
      </c>
      <c r="H2401">
        <v>0</v>
      </c>
    </row>
    <row r="2402" spans="1:8">
      <c r="A2402" s="4" t="s">
        <v>2609</v>
      </c>
      <c r="B2402" s="4" t="s">
        <v>174</v>
      </c>
      <c r="C2402" s="4" t="s">
        <v>171</v>
      </c>
      <c r="D2402" s="4" t="s">
        <v>70</v>
      </c>
      <c r="E2402" s="4" t="s">
        <v>197</v>
      </c>
      <c r="F2402" s="3">
        <v>42839</v>
      </c>
      <c r="G2402" s="3">
        <v>42840</v>
      </c>
      <c r="H2402">
        <v>0</v>
      </c>
    </row>
    <row r="2403" spans="1:8">
      <c r="A2403" s="4" t="s">
        <v>2610</v>
      </c>
      <c r="B2403" s="4" t="s">
        <v>174</v>
      </c>
      <c r="C2403" s="4" t="s">
        <v>9011</v>
      </c>
      <c r="D2403" s="4" t="s">
        <v>119</v>
      </c>
      <c r="E2403" s="4" t="s">
        <v>197</v>
      </c>
      <c r="F2403" s="3">
        <v>42839</v>
      </c>
      <c r="G2403" s="3">
        <v>42841</v>
      </c>
      <c r="H2403">
        <v>0</v>
      </c>
    </row>
    <row r="2404" spans="1:8">
      <c r="A2404" s="4" t="s">
        <v>2611</v>
      </c>
      <c r="B2404" s="4" t="s">
        <v>174</v>
      </c>
      <c r="C2404" s="4" t="s">
        <v>9011</v>
      </c>
      <c r="D2404" s="4" t="s">
        <v>37</v>
      </c>
      <c r="E2404" s="4" t="s">
        <v>172</v>
      </c>
      <c r="F2404" s="3">
        <v>42839</v>
      </c>
      <c r="G2404" s="3">
        <v>42961</v>
      </c>
      <c r="H2404">
        <v>4359</v>
      </c>
    </row>
    <row r="2405" spans="1:8">
      <c r="A2405" s="4" t="s">
        <v>2612</v>
      </c>
      <c r="B2405" s="4" t="s">
        <v>174</v>
      </c>
      <c r="C2405" s="4" t="s">
        <v>9011</v>
      </c>
      <c r="D2405" s="4" t="s">
        <v>92</v>
      </c>
      <c r="E2405" s="4" t="s">
        <v>172</v>
      </c>
      <c r="F2405" s="3">
        <v>42839</v>
      </c>
      <c r="G2405" s="3">
        <v>42888</v>
      </c>
      <c r="H2405">
        <v>4575</v>
      </c>
    </row>
    <row r="2406" spans="1:8">
      <c r="A2406" s="4" t="s">
        <v>2613</v>
      </c>
      <c r="B2406" s="4" t="s">
        <v>174</v>
      </c>
      <c r="C2406" s="4" t="s">
        <v>177</v>
      </c>
      <c r="D2406" s="4" t="s">
        <v>57</v>
      </c>
      <c r="E2406" s="4" t="s">
        <v>172</v>
      </c>
      <c r="F2406" s="3">
        <v>42839</v>
      </c>
      <c r="G2406" s="3">
        <v>42847</v>
      </c>
      <c r="H2406">
        <v>53</v>
      </c>
    </row>
    <row r="2407" spans="1:8">
      <c r="A2407" s="4" t="s">
        <v>2614</v>
      </c>
      <c r="B2407" s="4" t="s">
        <v>212</v>
      </c>
      <c r="C2407" s="4" t="s">
        <v>179</v>
      </c>
      <c r="D2407" s="4" t="s">
        <v>81</v>
      </c>
      <c r="E2407" s="4" t="s">
        <v>172</v>
      </c>
      <c r="F2407" s="3">
        <v>42839</v>
      </c>
      <c r="G2407" s="3">
        <v>42841</v>
      </c>
      <c r="H2407">
        <v>597</v>
      </c>
    </row>
    <row r="2408" spans="1:8">
      <c r="A2408" s="4" t="s">
        <v>2615</v>
      </c>
      <c r="B2408" s="4" t="s">
        <v>212</v>
      </c>
      <c r="C2408" s="4" t="s">
        <v>192</v>
      </c>
      <c r="D2408" s="4" t="s">
        <v>129</v>
      </c>
      <c r="E2408" s="4" t="s">
        <v>172</v>
      </c>
      <c r="F2408" s="3">
        <v>42839</v>
      </c>
      <c r="G2408" s="3">
        <v>42902</v>
      </c>
      <c r="H2408">
        <v>3179</v>
      </c>
    </row>
    <row r="2409" spans="1:8">
      <c r="A2409" s="4" t="s">
        <v>2616</v>
      </c>
      <c r="B2409" s="4" t="s">
        <v>196</v>
      </c>
      <c r="C2409" s="4" t="s">
        <v>179</v>
      </c>
      <c r="D2409" s="4" t="s">
        <v>68</v>
      </c>
      <c r="E2409" s="4" t="s">
        <v>197</v>
      </c>
      <c r="F2409" s="3">
        <v>42839</v>
      </c>
      <c r="G2409" s="3">
        <v>42902</v>
      </c>
      <c r="H2409">
        <v>0</v>
      </c>
    </row>
    <row r="2410" spans="1:8">
      <c r="A2410" s="4" t="s">
        <v>2617</v>
      </c>
      <c r="B2410" s="4" t="s">
        <v>196</v>
      </c>
      <c r="C2410" s="4" t="s">
        <v>177</v>
      </c>
      <c r="D2410" s="4" t="s">
        <v>109</v>
      </c>
      <c r="E2410" s="4" t="s">
        <v>172</v>
      </c>
      <c r="F2410" s="3">
        <v>42839</v>
      </c>
      <c r="G2410" s="3">
        <v>42840</v>
      </c>
      <c r="H2410">
        <v>57</v>
      </c>
    </row>
    <row r="2411" spans="1:8">
      <c r="A2411" s="4" t="s">
        <v>2618</v>
      </c>
      <c r="B2411" s="4" t="s">
        <v>203</v>
      </c>
      <c r="C2411" s="4" t="s">
        <v>192</v>
      </c>
      <c r="D2411" s="4" t="s">
        <v>76</v>
      </c>
      <c r="E2411" s="4" t="s">
        <v>197</v>
      </c>
      <c r="F2411" s="3">
        <v>42839</v>
      </c>
      <c r="G2411" s="3">
        <v>42840</v>
      </c>
      <c r="H2411">
        <v>0</v>
      </c>
    </row>
    <row r="2412" spans="1:8">
      <c r="A2412" s="4" t="s">
        <v>2619</v>
      </c>
      <c r="B2412" s="4" t="s">
        <v>203</v>
      </c>
      <c r="C2412" s="4" t="s">
        <v>192</v>
      </c>
      <c r="D2412" s="4" t="s">
        <v>105</v>
      </c>
      <c r="E2412" s="4" t="s">
        <v>172</v>
      </c>
      <c r="F2412" s="3">
        <v>42839</v>
      </c>
      <c r="G2412" s="3">
        <v>42849</v>
      </c>
      <c r="H2412">
        <v>2997</v>
      </c>
    </row>
    <row r="2413" spans="1:8">
      <c r="A2413" s="4" t="s">
        <v>2620</v>
      </c>
      <c r="B2413" s="4" t="s">
        <v>191</v>
      </c>
      <c r="C2413" s="4" t="s">
        <v>179</v>
      </c>
      <c r="D2413" s="4" t="s">
        <v>54</v>
      </c>
      <c r="E2413" s="4" t="s">
        <v>172</v>
      </c>
      <c r="F2413" s="3">
        <v>42839</v>
      </c>
      <c r="G2413" s="3">
        <v>42884</v>
      </c>
      <c r="H2413">
        <v>545</v>
      </c>
    </row>
    <row r="2414" spans="1:8">
      <c r="A2414" s="4" t="s">
        <v>2621</v>
      </c>
      <c r="B2414" s="4" t="s">
        <v>343</v>
      </c>
      <c r="C2414" s="4" t="s">
        <v>179</v>
      </c>
      <c r="D2414" s="4" t="s">
        <v>131</v>
      </c>
      <c r="E2414" s="4" t="s">
        <v>172</v>
      </c>
      <c r="F2414" s="3">
        <v>42839</v>
      </c>
      <c r="G2414" s="3">
        <v>42850</v>
      </c>
      <c r="H2414">
        <v>565</v>
      </c>
    </row>
    <row r="2415" spans="1:8">
      <c r="A2415" s="4" t="s">
        <v>2622</v>
      </c>
      <c r="B2415" s="4" t="s">
        <v>343</v>
      </c>
      <c r="C2415" s="4" t="s">
        <v>177</v>
      </c>
      <c r="D2415" s="4" t="s">
        <v>119</v>
      </c>
      <c r="E2415" s="4" t="s">
        <v>172</v>
      </c>
      <c r="F2415" s="3">
        <v>42839</v>
      </c>
      <c r="G2415" s="3">
        <v>42849</v>
      </c>
      <c r="H2415">
        <v>54</v>
      </c>
    </row>
    <row r="2416" spans="1:8">
      <c r="A2416" s="4" t="s">
        <v>2623</v>
      </c>
      <c r="B2416" s="4" t="s">
        <v>219</v>
      </c>
      <c r="C2416" s="4" t="s">
        <v>9011</v>
      </c>
      <c r="D2416" s="4" t="s">
        <v>24</v>
      </c>
      <c r="E2416" s="4" t="s">
        <v>193</v>
      </c>
      <c r="F2416" s="3">
        <v>42839</v>
      </c>
      <c r="G2416" s="3"/>
    </row>
    <row r="2417" spans="1:8">
      <c r="A2417" s="4" t="s">
        <v>2624</v>
      </c>
      <c r="B2417" s="4" t="s">
        <v>219</v>
      </c>
      <c r="C2417" s="4" t="s">
        <v>179</v>
      </c>
      <c r="D2417" s="4" t="s">
        <v>81</v>
      </c>
      <c r="E2417" s="4" t="s">
        <v>197</v>
      </c>
      <c r="F2417" s="3">
        <v>42839</v>
      </c>
      <c r="G2417" s="3">
        <v>42840</v>
      </c>
      <c r="H2417">
        <v>0</v>
      </c>
    </row>
    <row r="2418" spans="1:8">
      <c r="A2418" s="4" t="s">
        <v>2625</v>
      </c>
      <c r="B2418" s="4" t="s">
        <v>219</v>
      </c>
      <c r="C2418" s="4" t="s">
        <v>9011</v>
      </c>
      <c r="D2418" s="4" t="s">
        <v>115</v>
      </c>
      <c r="E2418" s="4" t="s">
        <v>172</v>
      </c>
      <c r="F2418" s="3">
        <v>42839</v>
      </c>
      <c r="G2418" s="3">
        <v>42846</v>
      </c>
      <c r="H2418">
        <v>4991</v>
      </c>
    </row>
    <row r="2419" spans="1:8">
      <c r="A2419" s="4" t="s">
        <v>2626</v>
      </c>
      <c r="B2419" s="4" t="s">
        <v>187</v>
      </c>
      <c r="C2419" s="4" t="s">
        <v>179</v>
      </c>
      <c r="D2419" s="4" t="s">
        <v>24</v>
      </c>
      <c r="E2419" s="4" t="s">
        <v>193</v>
      </c>
      <c r="F2419" s="3">
        <v>42839</v>
      </c>
      <c r="G2419" s="3"/>
    </row>
    <row r="2420" spans="1:8">
      <c r="A2420" s="4" t="s">
        <v>2627</v>
      </c>
      <c r="B2420" s="4" t="s">
        <v>187</v>
      </c>
      <c r="C2420" s="4" t="s">
        <v>177</v>
      </c>
      <c r="D2420" s="4" t="s">
        <v>24</v>
      </c>
      <c r="E2420" s="4" t="s">
        <v>193</v>
      </c>
      <c r="F2420" s="3">
        <v>42839</v>
      </c>
      <c r="G2420" s="3"/>
    </row>
    <row r="2421" spans="1:8">
      <c r="A2421" s="4" t="s">
        <v>2628</v>
      </c>
      <c r="B2421" s="4" t="s">
        <v>201</v>
      </c>
      <c r="C2421" s="4" t="s">
        <v>199</v>
      </c>
      <c r="D2421" s="4" t="s">
        <v>76</v>
      </c>
      <c r="E2421" s="4" t="s">
        <v>197</v>
      </c>
      <c r="F2421" s="3">
        <v>42839</v>
      </c>
      <c r="G2421" s="3">
        <v>42844</v>
      </c>
      <c r="H2421">
        <v>0</v>
      </c>
    </row>
    <row r="2422" spans="1:8">
      <c r="A2422" s="4" t="s">
        <v>2629</v>
      </c>
      <c r="B2422" s="4" t="s">
        <v>201</v>
      </c>
      <c r="C2422" s="4" t="s">
        <v>192</v>
      </c>
      <c r="D2422" s="4" t="s">
        <v>32</v>
      </c>
      <c r="E2422" s="4" t="s">
        <v>197</v>
      </c>
      <c r="F2422" s="3">
        <v>42839</v>
      </c>
      <c r="G2422" s="3">
        <v>42841</v>
      </c>
      <c r="H2422">
        <v>0</v>
      </c>
    </row>
    <row r="2423" spans="1:8">
      <c r="A2423" s="4" t="s">
        <v>2630</v>
      </c>
      <c r="B2423" s="4" t="s">
        <v>226</v>
      </c>
      <c r="C2423" s="4" t="s">
        <v>9011</v>
      </c>
      <c r="D2423" s="4" t="s">
        <v>107</v>
      </c>
      <c r="E2423" s="4" t="s">
        <v>172</v>
      </c>
      <c r="F2423" s="3">
        <v>42839</v>
      </c>
      <c r="G2423" s="3">
        <v>42902</v>
      </c>
      <c r="H2423">
        <v>5546</v>
      </c>
    </row>
    <row r="2424" spans="1:8">
      <c r="A2424" s="4" t="s">
        <v>2631</v>
      </c>
      <c r="B2424" s="4" t="s">
        <v>185</v>
      </c>
      <c r="C2424" s="4" t="s">
        <v>177</v>
      </c>
      <c r="D2424" s="4" t="s">
        <v>76</v>
      </c>
      <c r="E2424" s="4" t="s">
        <v>172</v>
      </c>
      <c r="F2424" s="3">
        <v>42839</v>
      </c>
      <c r="G2424" s="3">
        <v>42845</v>
      </c>
      <c r="H2424">
        <v>59</v>
      </c>
    </row>
    <row r="2425" spans="1:8">
      <c r="A2425" s="4" t="s">
        <v>2632</v>
      </c>
      <c r="B2425" s="4" t="s">
        <v>183</v>
      </c>
      <c r="C2425" s="4" t="s">
        <v>171</v>
      </c>
      <c r="D2425" s="4" t="s">
        <v>110</v>
      </c>
      <c r="E2425" s="4" t="s">
        <v>197</v>
      </c>
      <c r="F2425" s="3">
        <v>42840</v>
      </c>
      <c r="G2425" s="3">
        <v>42848</v>
      </c>
      <c r="H2425">
        <v>0</v>
      </c>
    </row>
    <row r="2426" spans="1:8">
      <c r="A2426" s="4" t="s">
        <v>2633</v>
      </c>
      <c r="B2426" s="4" t="s">
        <v>183</v>
      </c>
      <c r="C2426" s="4" t="s">
        <v>177</v>
      </c>
      <c r="D2426" s="4" t="s">
        <v>110</v>
      </c>
      <c r="E2426" s="4" t="s">
        <v>197</v>
      </c>
      <c r="F2426" s="3">
        <v>42840</v>
      </c>
      <c r="G2426" s="3">
        <v>42845</v>
      </c>
      <c r="H2426">
        <v>0</v>
      </c>
    </row>
    <row r="2427" spans="1:8">
      <c r="A2427" s="4" t="s">
        <v>2634</v>
      </c>
      <c r="B2427" s="4" t="s">
        <v>183</v>
      </c>
      <c r="C2427" s="4" t="s">
        <v>199</v>
      </c>
      <c r="D2427" s="4" t="s">
        <v>110</v>
      </c>
      <c r="E2427" s="4" t="s">
        <v>172</v>
      </c>
      <c r="F2427" s="3">
        <v>42840</v>
      </c>
      <c r="G2427" s="3">
        <v>42841</v>
      </c>
      <c r="H2427">
        <v>5082</v>
      </c>
    </row>
    <row r="2428" spans="1:8">
      <c r="A2428" s="4" t="s">
        <v>2635</v>
      </c>
      <c r="B2428" s="4" t="s">
        <v>261</v>
      </c>
      <c r="C2428" s="4" t="s">
        <v>199</v>
      </c>
      <c r="D2428" s="4" t="s">
        <v>80</v>
      </c>
      <c r="E2428" s="4" t="s">
        <v>172</v>
      </c>
      <c r="F2428" s="3">
        <v>42840</v>
      </c>
      <c r="G2428" s="3">
        <v>42849</v>
      </c>
      <c r="H2428">
        <v>5293</v>
      </c>
    </row>
    <row r="2429" spans="1:8">
      <c r="A2429" s="4" t="s">
        <v>2636</v>
      </c>
      <c r="B2429" s="4" t="s">
        <v>304</v>
      </c>
      <c r="C2429" s="4" t="s">
        <v>171</v>
      </c>
      <c r="D2429" s="4" t="s">
        <v>76</v>
      </c>
      <c r="E2429" s="4" t="s">
        <v>172</v>
      </c>
      <c r="F2429" s="3">
        <v>42840</v>
      </c>
      <c r="G2429" s="3">
        <v>42913</v>
      </c>
      <c r="H2429">
        <v>1163</v>
      </c>
    </row>
    <row r="2430" spans="1:8">
      <c r="A2430" s="4" t="s">
        <v>2637</v>
      </c>
      <c r="B2430" s="4" t="s">
        <v>263</v>
      </c>
      <c r="C2430" s="4" t="s">
        <v>177</v>
      </c>
      <c r="D2430" s="4" t="s">
        <v>63</v>
      </c>
      <c r="E2430" s="4" t="s">
        <v>172</v>
      </c>
      <c r="F2430" s="3">
        <v>42840</v>
      </c>
      <c r="G2430" s="3">
        <v>42841</v>
      </c>
      <c r="H2430">
        <v>49</v>
      </c>
    </row>
    <row r="2431" spans="1:8">
      <c r="A2431" s="4" t="s">
        <v>2638</v>
      </c>
      <c r="B2431" s="4" t="s">
        <v>237</v>
      </c>
      <c r="C2431" s="4" t="s">
        <v>177</v>
      </c>
      <c r="D2431" s="4" t="s">
        <v>50</v>
      </c>
      <c r="E2431" s="4" t="s">
        <v>172</v>
      </c>
      <c r="F2431" s="3">
        <v>42840</v>
      </c>
      <c r="G2431" s="3">
        <v>42856</v>
      </c>
      <c r="H2431">
        <v>53</v>
      </c>
    </row>
    <row r="2432" spans="1:8">
      <c r="A2432" s="4" t="s">
        <v>2639</v>
      </c>
      <c r="B2432" s="4" t="s">
        <v>196</v>
      </c>
      <c r="C2432" s="4" t="s">
        <v>192</v>
      </c>
      <c r="D2432" s="4" t="s">
        <v>27</v>
      </c>
      <c r="E2432" s="4" t="s">
        <v>197</v>
      </c>
      <c r="F2432" s="3">
        <v>42840</v>
      </c>
      <c r="G2432" s="3">
        <v>42841</v>
      </c>
      <c r="H2432">
        <v>0</v>
      </c>
    </row>
    <row r="2433" spans="1:8">
      <c r="A2433" s="4" t="s">
        <v>2640</v>
      </c>
      <c r="B2433" s="4" t="s">
        <v>196</v>
      </c>
      <c r="C2433" s="4" t="s">
        <v>192</v>
      </c>
      <c r="D2433" s="4" t="s">
        <v>70</v>
      </c>
      <c r="E2433" s="4" t="s">
        <v>197</v>
      </c>
      <c r="F2433" s="3">
        <v>42840</v>
      </c>
      <c r="G2433" s="3">
        <v>42898</v>
      </c>
      <c r="H2433">
        <v>0</v>
      </c>
    </row>
    <row r="2434" spans="1:8">
      <c r="A2434" s="4" t="s">
        <v>2641</v>
      </c>
      <c r="B2434" s="4" t="s">
        <v>203</v>
      </c>
      <c r="C2434" s="4" t="s">
        <v>171</v>
      </c>
      <c r="D2434" s="4" t="s">
        <v>87</v>
      </c>
      <c r="E2434" s="4" t="s">
        <v>197</v>
      </c>
      <c r="F2434" s="3">
        <v>42840</v>
      </c>
      <c r="G2434" s="3">
        <v>42849</v>
      </c>
      <c r="H2434">
        <v>0</v>
      </c>
    </row>
    <row r="2435" spans="1:8">
      <c r="A2435" s="4" t="s">
        <v>2642</v>
      </c>
      <c r="B2435" s="4" t="s">
        <v>219</v>
      </c>
      <c r="C2435" s="4" t="s">
        <v>171</v>
      </c>
      <c r="D2435" s="4" t="s">
        <v>24</v>
      </c>
      <c r="E2435" s="4" t="s">
        <v>193</v>
      </c>
      <c r="F2435" s="3">
        <v>42840</v>
      </c>
      <c r="G2435" s="3"/>
    </row>
    <row r="2436" spans="1:8">
      <c r="A2436" s="4" t="s">
        <v>2643</v>
      </c>
      <c r="B2436" s="4" t="s">
        <v>219</v>
      </c>
      <c r="C2436" s="4" t="s">
        <v>179</v>
      </c>
      <c r="D2436" s="4" t="s">
        <v>53</v>
      </c>
      <c r="E2436" s="4" t="s">
        <v>197</v>
      </c>
      <c r="F2436" s="3">
        <v>42840</v>
      </c>
      <c r="G2436" s="3">
        <v>42846</v>
      </c>
      <c r="H2436">
        <v>0</v>
      </c>
    </row>
    <row r="2437" spans="1:8">
      <c r="A2437" s="4" t="s">
        <v>2644</v>
      </c>
      <c r="B2437" s="4" t="s">
        <v>230</v>
      </c>
      <c r="C2437" s="4" t="s">
        <v>179</v>
      </c>
      <c r="D2437" s="4" t="s">
        <v>24</v>
      </c>
      <c r="E2437" s="4" t="s">
        <v>193</v>
      </c>
      <c r="F2437" s="3">
        <v>42840</v>
      </c>
      <c r="G2437" s="3"/>
    </row>
    <row r="2438" spans="1:8">
      <c r="A2438" s="4" t="s">
        <v>2645</v>
      </c>
      <c r="B2438" s="4" t="s">
        <v>230</v>
      </c>
      <c r="C2438" s="4" t="s">
        <v>179</v>
      </c>
      <c r="D2438" s="4" t="s">
        <v>115</v>
      </c>
      <c r="E2438" s="4" t="s">
        <v>197</v>
      </c>
      <c r="F2438" s="3">
        <v>42840</v>
      </c>
      <c r="G2438" s="3">
        <v>42954</v>
      </c>
      <c r="H2438">
        <v>0</v>
      </c>
    </row>
    <row r="2439" spans="1:8">
      <c r="A2439" s="4" t="s">
        <v>2646</v>
      </c>
      <c r="B2439" s="4" t="s">
        <v>170</v>
      </c>
      <c r="C2439" s="4" t="s">
        <v>192</v>
      </c>
      <c r="D2439" s="4" t="s">
        <v>41</v>
      </c>
      <c r="E2439" s="4" t="s">
        <v>197</v>
      </c>
      <c r="F2439" s="3">
        <v>42840</v>
      </c>
      <c r="G2439" s="3">
        <v>42842</v>
      </c>
      <c r="H2439">
        <v>0</v>
      </c>
    </row>
    <row r="2440" spans="1:8">
      <c r="A2440" s="4" t="s">
        <v>2647</v>
      </c>
      <c r="B2440" s="4" t="s">
        <v>208</v>
      </c>
      <c r="C2440" s="4" t="s">
        <v>192</v>
      </c>
      <c r="D2440" s="4" t="s">
        <v>57</v>
      </c>
      <c r="E2440" s="4" t="s">
        <v>172</v>
      </c>
      <c r="F2440" s="3">
        <v>42840</v>
      </c>
      <c r="G2440" s="3">
        <v>42874</v>
      </c>
      <c r="H2440">
        <v>3641</v>
      </c>
    </row>
    <row r="2441" spans="1:8">
      <c r="A2441" s="4" t="s">
        <v>2648</v>
      </c>
      <c r="B2441" s="4" t="s">
        <v>216</v>
      </c>
      <c r="C2441" s="4" t="s">
        <v>177</v>
      </c>
      <c r="D2441" s="4" t="s">
        <v>98</v>
      </c>
      <c r="E2441" s="4" t="s">
        <v>193</v>
      </c>
      <c r="F2441" s="3">
        <v>42840</v>
      </c>
      <c r="G2441" s="3"/>
    </row>
    <row r="2442" spans="1:8">
      <c r="A2442" s="4" t="s">
        <v>2649</v>
      </c>
      <c r="B2442" s="4" t="s">
        <v>216</v>
      </c>
      <c r="C2442" s="4" t="s">
        <v>179</v>
      </c>
      <c r="D2442" s="4" t="s">
        <v>42</v>
      </c>
      <c r="E2442" s="4" t="s">
        <v>197</v>
      </c>
      <c r="F2442" s="3">
        <v>42840</v>
      </c>
      <c r="G2442" s="3">
        <v>42842</v>
      </c>
      <c r="H2442">
        <v>0</v>
      </c>
    </row>
    <row r="2443" spans="1:8">
      <c r="A2443" s="4" t="s">
        <v>2650</v>
      </c>
      <c r="B2443" s="4" t="s">
        <v>181</v>
      </c>
      <c r="C2443" s="4" t="s">
        <v>179</v>
      </c>
      <c r="D2443" s="4" t="s">
        <v>42</v>
      </c>
      <c r="E2443" s="4" t="s">
        <v>172</v>
      </c>
      <c r="F2443" s="3">
        <v>42840</v>
      </c>
      <c r="G2443" s="3">
        <v>42878</v>
      </c>
      <c r="H2443">
        <v>501</v>
      </c>
    </row>
    <row r="2444" spans="1:8">
      <c r="A2444" s="4" t="s">
        <v>2651</v>
      </c>
      <c r="B2444" s="4" t="s">
        <v>181</v>
      </c>
      <c r="C2444" s="4" t="s">
        <v>199</v>
      </c>
      <c r="D2444" s="4" t="s">
        <v>84</v>
      </c>
      <c r="E2444" s="4" t="s">
        <v>172</v>
      </c>
      <c r="F2444" s="3">
        <v>42840</v>
      </c>
      <c r="G2444" s="3">
        <v>42845</v>
      </c>
      <c r="H2444">
        <v>4687</v>
      </c>
    </row>
    <row r="2445" spans="1:8">
      <c r="A2445" s="4" t="s">
        <v>2652</v>
      </c>
      <c r="B2445" s="4" t="s">
        <v>183</v>
      </c>
      <c r="C2445" s="4" t="s">
        <v>179</v>
      </c>
      <c r="D2445" s="4" t="s">
        <v>45</v>
      </c>
      <c r="E2445" s="4" t="s">
        <v>172</v>
      </c>
      <c r="F2445" s="3">
        <v>42841</v>
      </c>
      <c r="G2445" s="3">
        <v>42909</v>
      </c>
      <c r="H2445">
        <v>626</v>
      </c>
    </row>
    <row r="2446" spans="1:8">
      <c r="A2446" s="4" t="s">
        <v>2653</v>
      </c>
      <c r="B2446" s="4" t="s">
        <v>183</v>
      </c>
      <c r="C2446" s="4" t="s">
        <v>179</v>
      </c>
      <c r="D2446" s="4" t="s">
        <v>57</v>
      </c>
      <c r="E2446" s="4" t="s">
        <v>172</v>
      </c>
      <c r="F2446" s="3">
        <v>42841</v>
      </c>
      <c r="G2446" s="3">
        <v>42950</v>
      </c>
      <c r="H2446">
        <v>489</v>
      </c>
    </row>
    <row r="2447" spans="1:8">
      <c r="A2447" s="4" t="s">
        <v>2654</v>
      </c>
      <c r="B2447" s="4" t="s">
        <v>246</v>
      </c>
      <c r="C2447" s="4" t="s">
        <v>9011</v>
      </c>
      <c r="D2447" s="4" t="s">
        <v>127</v>
      </c>
      <c r="E2447" s="4" t="s">
        <v>172</v>
      </c>
      <c r="F2447" s="3">
        <v>42841</v>
      </c>
      <c r="G2447" s="3">
        <v>42852</v>
      </c>
      <c r="H2447">
        <v>4852</v>
      </c>
    </row>
    <row r="2448" spans="1:8">
      <c r="A2448" s="4" t="s">
        <v>2655</v>
      </c>
      <c r="B2448" s="4" t="s">
        <v>304</v>
      </c>
      <c r="C2448" s="4" t="s">
        <v>192</v>
      </c>
      <c r="D2448" s="4" t="s">
        <v>92</v>
      </c>
      <c r="E2448" s="4" t="s">
        <v>197</v>
      </c>
      <c r="F2448" s="3">
        <v>42841</v>
      </c>
      <c r="G2448" s="3">
        <v>42914</v>
      </c>
      <c r="H2448">
        <v>0</v>
      </c>
    </row>
    <row r="2449" spans="1:8">
      <c r="A2449" s="4" t="s">
        <v>2656</v>
      </c>
      <c r="B2449" s="4" t="s">
        <v>210</v>
      </c>
      <c r="C2449" s="4" t="s">
        <v>171</v>
      </c>
      <c r="D2449" s="4" t="s">
        <v>35</v>
      </c>
      <c r="E2449" s="4" t="s">
        <v>172</v>
      </c>
      <c r="F2449" s="3">
        <v>42841</v>
      </c>
      <c r="G2449" s="3">
        <v>42892</v>
      </c>
      <c r="H2449">
        <v>1192</v>
      </c>
    </row>
    <row r="2450" spans="1:8">
      <c r="A2450" s="4" t="s">
        <v>2657</v>
      </c>
      <c r="B2450" s="4" t="s">
        <v>210</v>
      </c>
      <c r="C2450" s="4" t="s">
        <v>9011</v>
      </c>
      <c r="D2450" s="4" t="s">
        <v>50</v>
      </c>
      <c r="E2450" s="4" t="s">
        <v>172</v>
      </c>
      <c r="F2450" s="3">
        <v>42841</v>
      </c>
      <c r="G2450" s="3">
        <v>42842</v>
      </c>
      <c r="H2450">
        <v>5104</v>
      </c>
    </row>
    <row r="2451" spans="1:8">
      <c r="A2451" s="4" t="s">
        <v>2658</v>
      </c>
      <c r="B2451" s="4" t="s">
        <v>174</v>
      </c>
      <c r="C2451" s="4" t="s">
        <v>9011</v>
      </c>
      <c r="D2451" s="4" t="s">
        <v>41</v>
      </c>
      <c r="E2451" s="4" t="s">
        <v>172</v>
      </c>
      <c r="F2451" s="3">
        <v>42841</v>
      </c>
      <c r="G2451" s="3">
        <v>42956</v>
      </c>
      <c r="H2451">
        <v>5820</v>
      </c>
    </row>
    <row r="2452" spans="1:8">
      <c r="A2452" s="4" t="s">
        <v>2659</v>
      </c>
      <c r="B2452" s="4" t="s">
        <v>263</v>
      </c>
      <c r="C2452" s="4" t="s">
        <v>192</v>
      </c>
      <c r="D2452" s="4" t="s">
        <v>21</v>
      </c>
      <c r="E2452" s="4" t="s">
        <v>172</v>
      </c>
      <c r="F2452" s="3">
        <v>42841</v>
      </c>
      <c r="G2452" s="3">
        <v>42952</v>
      </c>
      <c r="H2452">
        <v>3012</v>
      </c>
    </row>
    <row r="2453" spans="1:8">
      <c r="A2453" s="4" t="s">
        <v>2660</v>
      </c>
      <c r="B2453" s="4" t="s">
        <v>237</v>
      </c>
      <c r="C2453" s="4" t="s">
        <v>199</v>
      </c>
      <c r="D2453" s="4" t="s">
        <v>113</v>
      </c>
      <c r="E2453" s="4" t="s">
        <v>197</v>
      </c>
      <c r="F2453" s="3">
        <v>42841</v>
      </c>
      <c r="G2453" s="3">
        <v>42847</v>
      </c>
      <c r="H2453">
        <v>0</v>
      </c>
    </row>
    <row r="2454" spans="1:8">
      <c r="A2454" s="4" t="s">
        <v>2661</v>
      </c>
      <c r="B2454" s="4" t="s">
        <v>237</v>
      </c>
      <c r="C2454" s="4" t="s">
        <v>9011</v>
      </c>
      <c r="D2454" s="4" t="s">
        <v>88</v>
      </c>
      <c r="E2454" s="4" t="s">
        <v>197</v>
      </c>
      <c r="F2454" s="3">
        <v>42841</v>
      </c>
      <c r="G2454" s="3">
        <v>42843</v>
      </c>
      <c r="H2454">
        <v>0</v>
      </c>
    </row>
    <row r="2455" spans="1:8">
      <c r="A2455" s="4" t="s">
        <v>2662</v>
      </c>
      <c r="B2455" s="4" t="s">
        <v>237</v>
      </c>
      <c r="C2455" s="4" t="s">
        <v>9011</v>
      </c>
      <c r="D2455" s="4" t="s">
        <v>84</v>
      </c>
      <c r="E2455" s="4" t="s">
        <v>172</v>
      </c>
      <c r="F2455" s="3">
        <v>42841</v>
      </c>
      <c r="G2455" s="3">
        <v>42848</v>
      </c>
      <c r="H2455">
        <v>3930</v>
      </c>
    </row>
    <row r="2456" spans="1:8">
      <c r="A2456" s="4" t="s">
        <v>2663</v>
      </c>
      <c r="B2456" s="4" t="s">
        <v>196</v>
      </c>
      <c r="C2456" s="4" t="s">
        <v>171</v>
      </c>
      <c r="D2456" s="4" t="s">
        <v>48</v>
      </c>
      <c r="E2456" s="4" t="s">
        <v>172</v>
      </c>
      <c r="F2456" s="3">
        <v>42841</v>
      </c>
      <c r="G2456" s="3">
        <v>42847</v>
      </c>
      <c r="H2456">
        <v>1055</v>
      </c>
    </row>
    <row r="2457" spans="1:8">
      <c r="A2457" s="4" t="s">
        <v>2664</v>
      </c>
      <c r="B2457" s="4" t="s">
        <v>203</v>
      </c>
      <c r="C2457" s="4" t="s">
        <v>192</v>
      </c>
      <c r="D2457" s="4" t="s">
        <v>32</v>
      </c>
      <c r="E2457" s="4" t="s">
        <v>197</v>
      </c>
      <c r="F2457" s="3">
        <v>42841</v>
      </c>
      <c r="G2457" s="3">
        <v>42847</v>
      </c>
      <c r="H2457">
        <v>0</v>
      </c>
    </row>
    <row r="2458" spans="1:8">
      <c r="A2458" s="4" t="s">
        <v>2665</v>
      </c>
      <c r="B2458" s="4" t="s">
        <v>343</v>
      </c>
      <c r="C2458" s="4" t="s">
        <v>179</v>
      </c>
      <c r="D2458" s="4" t="s">
        <v>106</v>
      </c>
      <c r="E2458" s="4" t="s">
        <v>172</v>
      </c>
      <c r="F2458" s="3">
        <v>42841</v>
      </c>
      <c r="G2458" s="3">
        <v>42849</v>
      </c>
      <c r="H2458">
        <v>538</v>
      </c>
    </row>
    <row r="2459" spans="1:8">
      <c r="A2459" s="4" t="s">
        <v>2666</v>
      </c>
      <c r="B2459" s="4" t="s">
        <v>343</v>
      </c>
      <c r="C2459" s="4" t="s">
        <v>177</v>
      </c>
      <c r="D2459" s="4" t="s">
        <v>48</v>
      </c>
      <c r="E2459" s="4" t="s">
        <v>172</v>
      </c>
      <c r="F2459" s="3">
        <v>42841</v>
      </c>
      <c r="G2459" s="3">
        <v>42848</v>
      </c>
      <c r="H2459">
        <v>68</v>
      </c>
    </row>
    <row r="2460" spans="1:8">
      <c r="A2460" s="4" t="s">
        <v>2667</v>
      </c>
      <c r="B2460" s="4" t="s">
        <v>230</v>
      </c>
      <c r="C2460" s="4" t="s">
        <v>9011</v>
      </c>
      <c r="D2460" s="4" t="s">
        <v>24</v>
      </c>
      <c r="E2460" s="4" t="s">
        <v>193</v>
      </c>
      <c r="F2460" s="3">
        <v>42841</v>
      </c>
      <c r="G2460" s="3"/>
    </row>
    <row r="2461" spans="1:8">
      <c r="A2461" s="4" t="s">
        <v>2668</v>
      </c>
      <c r="B2461" s="4" t="s">
        <v>230</v>
      </c>
      <c r="C2461" s="4" t="s">
        <v>192</v>
      </c>
      <c r="D2461" s="4" t="s">
        <v>93</v>
      </c>
      <c r="E2461" s="4" t="s">
        <v>197</v>
      </c>
      <c r="F2461" s="3">
        <v>42841</v>
      </c>
      <c r="G2461" s="3">
        <v>42848</v>
      </c>
      <c r="H2461">
        <v>0</v>
      </c>
    </row>
    <row r="2462" spans="1:8">
      <c r="A2462" s="4" t="s">
        <v>2669</v>
      </c>
      <c r="B2462" s="4" t="s">
        <v>201</v>
      </c>
      <c r="C2462" s="4" t="s">
        <v>179</v>
      </c>
      <c r="D2462" s="4" t="s">
        <v>93</v>
      </c>
      <c r="E2462" s="4" t="s">
        <v>172</v>
      </c>
      <c r="F2462" s="3">
        <v>42841</v>
      </c>
      <c r="G2462" s="3">
        <v>42853</v>
      </c>
      <c r="H2462">
        <v>572</v>
      </c>
    </row>
    <row r="2463" spans="1:8">
      <c r="A2463" s="4" t="s">
        <v>2670</v>
      </c>
      <c r="B2463" s="4" t="s">
        <v>201</v>
      </c>
      <c r="C2463" s="4" t="s">
        <v>171</v>
      </c>
      <c r="D2463" s="4" t="s">
        <v>74</v>
      </c>
      <c r="E2463" s="4" t="s">
        <v>172</v>
      </c>
      <c r="F2463" s="3">
        <v>42841</v>
      </c>
      <c r="G2463" s="3">
        <v>42849</v>
      </c>
      <c r="H2463">
        <v>1234</v>
      </c>
    </row>
    <row r="2464" spans="1:8">
      <c r="A2464" s="4" t="s">
        <v>2671</v>
      </c>
      <c r="B2464" s="4" t="s">
        <v>170</v>
      </c>
      <c r="C2464" s="4" t="s">
        <v>179</v>
      </c>
      <c r="D2464" s="4" t="s">
        <v>103</v>
      </c>
      <c r="E2464" s="4" t="s">
        <v>197</v>
      </c>
      <c r="F2464" s="3">
        <v>42841</v>
      </c>
      <c r="G2464" s="3">
        <v>42843</v>
      </c>
      <c r="H2464">
        <v>0</v>
      </c>
    </row>
    <row r="2465" spans="1:8">
      <c r="A2465" s="4" t="s">
        <v>2672</v>
      </c>
      <c r="B2465" s="4" t="s">
        <v>208</v>
      </c>
      <c r="C2465" s="4" t="s">
        <v>177</v>
      </c>
      <c r="D2465" s="4" t="s">
        <v>79</v>
      </c>
      <c r="E2465" s="4" t="s">
        <v>197</v>
      </c>
      <c r="F2465" s="3">
        <v>42841</v>
      </c>
      <c r="G2465" s="3">
        <v>42842</v>
      </c>
      <c r="H2465">
        <v>0</v>
      </c>
    </row>
    <row r="2466" spans="1:8">
      <c r="A2466" s="4" t="s">
        <v>2673</v>
      </c>
      <c r="B2466" s="4" t="s">
        <v>185</v>
      </c>
      <c r="C2466" s="4" t="s">
        <v>9011</v>
      </c>
      <c r="D2466" s="4" t="s">
        <v>24</v>
      </c>
      <c r="E2466" s="4" t="s">
        <v>193</v>
      </c>
      <c r="F2466" s="3">
        <v>42841</v>
      </c>
      <c r="G2466" s="3"/>
    </row>
    <row r="2467" spans="1:8">
      <c r="A2467" s="4" t="s">
        <v>2674</v>
      </c>
      <c r="B2467" s="4" t="s">
        <v>185</v>
      </c>
      <c r="C2467" s="4" t="s">
        <v>177</v>
      </c>
      <c r="D2467" s="4" t="s">
        <v>98</v>
      </c>
      <c r="E2467" s="4" t="s">
        <v>172</v>
      </c>
      <c r="F2467" s="3">
        <v>42841</v>
      </c>
      <c r="G2467" s="3">
        <v>42859</v>
      </c>
      <c r="H2467">
        <v>56</v>
      </c>
    </row>
    <row r="2468" spans="1:8">
      <c r="A2468" s="4" t="s">
        <v>2675</v>
      </c>
      <c r="B2468" s="4" t="s">
        <v>216</v>
      </c>
      <c r="C2468" s="4" t="s">
        <v>177</v>
      </c>
      <c r="D2468" s="4" t="s">
        <v>126</v>
      </c>
      <c r="E2468" s="4" t="s">
        <v>197</v>
      </c>
      <c r="F2468" s="3">
        <v>42841</v>
      </c>
      <c r="G2468" s="3">
        <v>42858</v>
      </c>
      <c r="H2468">
        <v>0</v>
      </c>
    </row>
    <row r="2469" spans="1:8">
      <c r="A2469" s="4" t="s">
        <v>2676</v>
      </c>
      <c r="B2469" s="4" t="s">
        <v>181</v>
      </c>
      <c r="C2469" s="4" t="s">
        <v>177</v>
      </c>
      <c r="D2469" s="4" t="s">
        <v>49</v>
      </c>
      <c r="E2469" s="4" t="s">
        <v>197</v>
      </c>
      <c r="F2469" s="3">
        <v>42841</v>
      </c>
      <c r="G2469" s="3">
        <v>42850</v>
      </c>
      <c r="H2469">
        <v>0</v>
      </c>
    </row>
    <row r="2470" spans="1:8">
      <c r="A2470" s="4" t="s">
        <v>2677</v>
      </c>
      <c r="B2470" s="4" t="s">
        <v>183</v>
      </c>
      <c r="C2470" s="4" t="s">
        <v>177</v>
      </c>
      <c r="D2470" s="4" t="s">
        <v>92</v>
      </c>
      <c r="E2470" s="4" t="s">
        <v>172</v>
      </c>
      <c r="F2470" s="3">
        <v>42842</v>
      </c>
      <c r="G2470" s="3">
        <v>42851</v>
      </c>
      <c r="H2470">
        <v>52</v>
      </c>
    </row>
    <row r="2471" spans="1:8">
      <c r="A2471" s="4" t="s">
        <v>2678</v>
      </c>
      <c r="B2471" s="4" t="s">
        <v>183</v>
      </c>
      <c r="C2471" s="4" t="s">
        <v>192</v>
      </c>
      <c r="D2471" s="4" t="s">
        <v>41</v>
      </c>
      <c r="E2471" s="4" t="s">
        <v>172</v>
      </c>
      <c r="F2471" s="3">
        <v>42842</v>
      </c>
      <c r="G2471" s="3">
        <v>42849</v>
      </c>
      <c r="H2471">
        <v>3668</v>
      </c>
    </row>
    <row r="2472" spans="1:8">
      <c r="A2472" s="4" t="s">
        <v>2679</v>
      </c>
      <c r="B2472" s="4" t="s">
        <v>261</v>
      </c>
      <c r="C2472" s="4" t="s">
        <v>179</v>
      </c>
      <c r="D2472" s="4" t="s">
        <v>99</v>
      </c>
      <c r="E2472" s="4" t="s">
        <v>197</v>
      </c>
      <c r="F2472" s="3">
        <v>42842</v>
      </c>
      <c r="G2472" s="3">
        <v>42844</v>
      </c>
      <c r="H2472">
        <v>0</v>
      </c>
    </row>
    <row r="2473" spans="1:8">
      <c r="A2473" s="4" t="s">
        <v>2680</v>
      </c>
      <c r="B2473" s="4" t="s">
        <v>261</v>
      </c>
      <c r="C2473" s="4" t="s">
        <v>192</v>
      </c>
      <c r="D2473" s="4" t="s">
        <v>130</v>
      </c>
      <c r="E2473" s="4" t="s">
        <v>172</v>
      </c>
      <c r="F2473" s="3">
        <v>42842</v>
      </c>
      <c r="G2473" s="3">
        <v>42951</v>
      </c>
      <c r="H2473">
        <v>3138</v>
      </c>
    </row>
    <row r="2474" spans="1:8">
      <c r="A2474" s="4" t="s">
        <v>2681</v>
      </c>
      <c r="B2474" s="4" t="s">
        <v>304</v>
      </c>
      <c r="C2474" s="4" t="s">
        <v>177</v>
      </c>
      <c r="D2474" s="4" t="s">
        <v>43</v>
      </c>
      <c r="E2474" s="4" t="s">
        <v>197</v>
      </c>
      <c r="F2474" s="3">
        <v>42842</v>
      </c>
      <c r="G2474" s="3">
        <v>42844</v>
      </c>
      <c r="H2474">
        <v>0</v>
      </c>
    </row>
    <row r="2475" spans="1:8">
      <c r="A2475" s="4" t="s">
        <v>2682</v>
      </c>
      <c r="B2475" s="4" t="s">
        <v>279</v>
      </c>
      <c r="C2475" s="4" t="s">
        <v>179</v>
      </c>
      <c r="D2475" s="4" t="s">
        <v>95</v>
      </c>
      <c r="E2475" s="4" t="s">
        <v>197</v>
      </c>
      <c r="F2475" s="3">
        <v>42842</v>
      </c>
      <c r="G2475" s="3">
        <v>42843</v>
      </c>
      <c r="H2475">
        <v>0</v>
      </c>
    </row>
    <row r="2476" spans="1:8">
      <c r="A2476" s="4" t="s">
        <v>2683</v>
      </c>
      <c r="B2476" s="4" t="s">
        <v>279</v>
      </c>
      <c r="C2476" s="4" t="s">
        <v>179</v>
      </c>
      <c r="D2476" s="4" t="s">
        <v>127</v>
      </c>
      <c r="E2476" s="4" t="s">
        <v>197</v>
      </c>
      <c r="F2476" s="3">
        <v>42842</v>
      </c>
      <c r="G2476" s="3">
        <v>42846</v>
      </c>
      <c r="H2476">
        <v>0</v>
      </c>
    </row>
    <row r="2477" spans="1:8">
      <c r="A2477" s="4" t="s">
        <v>2684</v>
      </c>
      <c r="B2477" s="4" t="s">
        <v>279</v>
      </c>
      <c r="C2477" s="4" t="s">
        <v>9011</v>
      </c>
      <c r="D2477" s="4" t="s">
        <v>80</v>
      </c>
      <c r="E2477" s="4" t="s">
        <v>172</v>
      </c>
      <c r="F2477" s="3">
        <v>42842</v>
      </c>
      <c r="G2477" s="3">
        <v>42887</v>
      </c>
      <c r="H2477">
        <v>5032</v>
      </c>
    </row>
    <row r="2478" spans="1:8">
      <c r="A2478" s="4" t="s">
        <v>2685</v>
      </c>
      <c r="B2478" s="4" t="s">
        <v>210</v>
      </c>
      <c r="C2478" s="4" t="s">
        <v>171</v>
      </c>
      <c r="D2478" s="4" t="s">
        <v>99</v>
      </c>
      <c r="E2478" s="4" t="s">
        <v>172</v>
      </c>
      <c r="F2478" s="3">
        <v>42842</v>
      </c>
      <c r="G2478" s="3">
        <v>42845</v>
      </c>
      <c r="H2478">
        <v>1310</v>
      </c>
    </row>
    <row r="2479" spans="1:8">
      <c r="A2479" s="4" t="s">
        <v>2686</v>
      </c>
      <c r="B2479" s="4" t="s">
        <v>210</v>
      </c>
      <c r="C2479" s="4" t="s">
        <v>199</v>
      </c>
      <c r="D2479" s="4" t="s">
        <v>88</v>
      </c>
      <c r="E2479" s="4" t="s">
        <v>172</v>
      </c>
      <c r="F2479" s="3">
        <v>42842</v>
      </c>
      <c r="G2479" s="3">
        <v>42913</v>
      </c>
      <c r="H2479">
        <v>5076</v>
      </c>
    </row>
    <row r="2480" spans="1:8">
      <c r="A2480" s="4" t="s">
        <v>2687</v>
      </c>
      <c r="B2480" s="4" t="s">
        <v>210</v>
      </c>
      <c r="C2480" s="4" t="s">
        <v>192</v>
      </c>
      <c r="D2480" s="4" t="s">
        <v>121</v>
      </c>
      <c r="E2480" s="4" t="s">
        <v>172</v>
      </c>
      <c r="F2480" s="3">
        <v>42842</v>
      </c>
      <c r="G2480" s="3">
        <v>42905</v>
      </c>
      <c r="H2480">
        <v>3641</v>
      </c>
    </row>
    <row r="2481" spans="1:8">
      <c r="A2481" s="4" t="s">
        <v>2688</v>
      </c>
      <c r="B2481" s="4" t="s">
        <v>174</v>
      </c>
      <c r="C2481" s="4" t="s">
        <v>9011</v>
      </c>
      <c r="D2481" s="4" t="s">
        <v>43</v>
      </c>
      <c r="E2481" s="4" t="s">
        <v>197</v>
      </c>
      <c r="F2481" s="3">
        <v>42842</v>
      </c>
      <c r="G2481" s="3">
        <v>42843</v>
      </c>
      <c r="H2481">
        <v>0</v>
      </c>
    </row>
    <row r="2482" spans="1:8">
      <c r="A2482" s="4" t="s">
        <v>2689</v>
      </c>
      <c r="B2482" s="4" t="s">
        <v>174</v>
      </c>
      <c r="C2482" s="4" t="s">
        <v>171</v>
      </c>
      <c r="D2482" s="4" t="s">
        <v>92</v>
      </c>
      <c r="E2482" s="4" t="s">
        <v>172</v>
      </c>
      <c r="F2482" s="3">
        <v>42842</v>
      </c>
      <c r="G2482" s="3">
        <v>42850</v>
      </c>
      <c r="H2482">
        <v>1170</v>
      </c>
    </row>
    <row r="2483" spans="1:8">
      <c r="A2483" s="4" t="s">
        <v>2690</v>
      </c>
      <c r="B2483" s="4" t="s">
        <v>174</v>
      </c>
      <c r="C2483" s="4" t="s">
        <v>9011</v>
      </c>
      <c r="D2483" s="4" t="s">
        <v>48</v>
      </c>
      <c r="E2483" s="4" t="s">
        <v>172</v>
      </c>
      <c r="F2483" s="3">
        <v>42842</v>
      </c>
      <c r="G2483" s="3">
        <v>42856</v>
      </c>
      <c r="H2483">
        <v>4226</v>
      </c>
    </row>
    <row r="2484" spans="1:8">
      <c r="A2484" s="4" t="s">
        <v>2691</v>
      </c>
      <c r="B2484" s="4" t="s">
        <v>212</v>
      </c>
      <c r="C2484" s="4" t="s">
        <v>177</v>
      </c>
      <c r="D2484" s="4" t="s">
        <v>24</v>
      </c>
      <c r="E2484" s="4" t="s">
        <v>193</v>
      </c>
      <c r="F2484" s="3">
        <v>42842</v>
      </c>
      <c r="G2484" s="3"/>
    </row>
    <row r="2485" spans="1:8">
      <c r="A2485" s="4" t="s">
        <v>2692</v>
      </c>
      <c r="B2485" s="4" t="s">
        <v>212</v>
      </c>
      <c r="C2485" s="4" t="s">
        <v>192</v>
      </c>
      <c r="D2485" s="4" t="s">
        <v>72</v>
      </c>
      <c r="E2485" s="4" t="s">
        <v>197</v>
      </c>
      <c r="F2485" s="3">
        <v>42842</v>
      </c>
      <c r="G2485" s="3">
        <v>42843</v>
      </c>
      <c r="H2485">
        <v>0</v>
      </c>
    </row>
    <row r="2486" spans="1:8">
      <c r="A2486" s="4" t="s">
        <v>2693</v>
      </c>
      <c r="B2486" s="4" t="s">
        <v>196</v>
      </c>
      <c r="C2486" s="4" t="s">
        <v>9011</v>
      </c>
      <c r="D2486" s="4" t="s">
        <v>66</v>
      </c>
      <c r="E2486" s="4" t="s">
        <v>172</v>
      </c>
      <c r="F2486" s="3">
        <v>42842</v>
      </c>
      <c r="G2486" s="3">
        <v>42849</v>
      </c>
      <c r="H2486">
        <v>4784</v>
      </c>
    </row>
    <row r="2487" spans="1:8">
      <c r="A2487" s="4" t="s">
        <v>2694</v>
      </c>
      <c r="B2487" s="4" t="s">
        <v>203</v>
      </c>
      <c r="C2487" s="4" t="s">
        <v>171</v>
      </c>
      <c r="D2487" s="4" t="s">
        <v>54</v>
      </c>
      <c r="E2487" s="4" t="s">
        <v>197</v>
      </c>
      <c r="F2487" s="3">
        <v>42842</v>
      </c>
      <c r="G2487" s="3">
        <v>42850</v>
      </c>
      <c r="H2487">
        <v>0</v>
      </c>
    </row>
    <row r="2488" spans="1:8">
      <c r="A2488" s="4" t="s">
        <v>2695</v>
      </c>
      <c r="B2488" s="4" t="s">
        <v>203</v>
      </c>
      <c r="C2488" s="4" t="s">
        <v>192</v>
      </c>
      <c r="D2488" s="4" t="s">
        <v>32</v>
      </c>
      <c r="E2488" s="4" t="s">
        <v>197</v>
      </c>
      <c r="F2488" s="3">
        <v>42842</v>
      </c>
      <c r="G2488" s="3">
        <v>42844</v>
      </c>
      <c r="H2488">
        <v>0</v>
      </c>
    </row>
    <row r="2489" spans="1:8">
      <c r="A2489" s="4" t="s">
        <v>2696</v>
      </c>
      <c r="B2489" s="4" t="s">
        <v>191</v>
      </c>
      <c r="C2489" s="4" t="s">
        <v>179</v>
      </c>
      <c r="D2489" s="4" t="s">
        <v>24</v>
      </c>
      <c r="E2489" s="4" t="s">
        <v>193</v>
      </c>
      <c r="F2489" s="3">
        <v>42842</v>
      </c>
      <c r="G2489" s="3"/>
    </row>
    <row r="2490" spans="1:8">
      <c r="A2490" s="4" t="s">
        <v>2697</v>
      </c>
      <c r="B2490" s="4" t="s">
        <v>191</v>
      </c>
      <c r="C2490" s="4" t="s">
        <v>192</v>
      </c>
      <c r="D2490" s="4" t="s">
        <v>62</v>
      </c>
      <c r="E2490" s="4" t="s">
        <v>197</v>
      </c>
      <c r="F2490" s="3">
        <v>42842</v>
      </c>
      <c r="G2490" s="3">
        <v>42959</v>
      </c>
      <c r="H2490">
        <v>0</v>
      </c>
    </row>
    <row r="2491" spans="1:8">
      <c r="A2491" s="4" t="s">
        <v>2698</v>
      </c>
      <c r="B2491" s="4" t="s">
        <v>191</v>
      </c>
      <c r="C2491" s="4" t="s">
        <v>9011</v>
      </c>
      <c r="D2491" s="4" t="s">
        <v>71</v>
      </c>
      <c r="E2491" s="4" t="s">
        <v>172</v>
      </c>
      <c r="F2491" s="3">
        <v>42842</v>
      </c>
      <c r="G2491" s="3">
        <v>42849</v>
      </c>
      <c r="H2491">
        <v>5451</v>
      </c>
    </row>
    <row r="2492" spans="1:8">
      <c r="A2492" s="4" t="s">
        <v>2699</v>
      </c>
      <c r="B2492" s="4" t="s">
        <v>219</v>
      </c>
      <c r="C2492" s="4" t="s">
        <v>179</v>
      </c>
      <c r="D2492" s="4" t="s">
        <v>54</v>
      </c>
      <c r="E2492" s="4" t="s">
        <v>172</v>
      </c>
      <c r="F2492" s="3">
        <v>42842</v>
      </c>
      <c r="G2492" s="3">
        <v>42844</v>
      </c>
      <c r="H2492">
        <v>527</v>
      </c>
    </row>
    <row r="2493" spans="1:8">
      <c r="A2493" s="4" t="s">
        <v>2700</v>
      </c>
      <c r="B2493" s="4" t="s">
        <v>230</v>
      </c>
      <c r="C2493" s="4" t="s">
        <v>199</v>
      </c>
      <c r="D2493" s="4" t="s">
        <v>24</v>
      </c>
      <c r="E2493" s="4" t="s">
        <v>193</v>
      </c>
      <c r="F2493" s="3">
        <v>42842</v>
      </c>
      <c r="G2493" s="3"/>
    </row>
    <row r="2494" spans="1:8">
      <c r="A2494" s="4" t="s">
        <v>2701</v>
      </c>
      <c r="B2494" s="4" t="s">
        <v>230</v>
      </c>
      <c r="C2494" s="4" t="s">
        <v>9011</v>
      </c>
      <c r="D2494" s="4" t="s">
        <v>24</v>
      </c>
      <c r="E2494" s="4" t="s">
        <v>193</v>
      </c>
      <c r="F2494" s="3">
        <v>42842</v>
      </c>
      <c r="G2494" s="3"/>
    </row>
    <row r="2495" spans="1:8">
      <c r="A2495" s="4" t="s">
        <v>2702</v>
      </c>
      <c r="B2495" s="4" t="s">
        <v>230</v>
      </c>
      <c r="C2495" s="4" t="s">
        <v>199</v>
      </c>
      <c r="D2495" s="4" t="s">
        <v>124</v>
      </c>
      <c r="E2495" s="4" t="s">
        <v>197</v>
      </c>
      <c r="F2495" s="3">
        <v>42842</v>
      </c>
      <c r="G2495" s="3">
        <v>42850</v>
      </c>
      <c r="H2495">
        <v>0</v>
      </c>
    </row>
    <row r="2496" spans="1:8">
      <c r="A2496" s="4" t="s">
        <v>2703</v>
      </c>
      <c r="B2496" s="4" t="s">
        <v>230</v>
      </c>
      <c r="C2496" s="4" t="s">
        <v>199</v>
      </c>
      <c r="D2496" s="4" t="s">
        <v>124</v>
      </c>
      <c r="E2496" s="4" t="s">
        <v>197</v>
      </c>
      <c r="F2496" s="3">
        <v>42842</v>
      </c>
      <c r="G2496" s="3">
        <v>42844</v>
      </c>
      <c r="H2496">
        <v>0</v>
      </c>
    </row>
    <row r="2497" spans="1:8">
      <c r="A2497" s="4" t="s">
        <v>2704</v>
      </c>
      <c r="B2497" s="4" t="s">
        <v>230</v>
      </c>
      <c r="C2497" s="4" t="s">
        <v>9011</v>
      </c>
      <c r="D2497" s="4" t="s">
        <v>105</v>
      </c>
      <c r="E2497" s="4" t="s">
        <v>197</v>
      </c>
      <c r="F2497" s="3">
        <v>42842</v>
      </c>
      <c r="G2497" s="3">
        <v>42843</v>
      </c>
      <c r="H2497">
        <v>0</v>
      </c>
    </row>
    <row r="2498" spans="1:8">
      <c r="A2498" s="4" t="s">
        <v>2705</v>
      </c>
      <c r="B2498" s="4" t="s">
        <v>230</v>
      </c>
      <c r="C2498" s="4" t="s">
        <v>199</v>
      </c>
      <c r="D2498" s="4" t="s">
        <v>53</v>
      </c>
      <c r="E2498" s="4" t="s">
        <v>172</v>
      </c>
      <c r="F2498" s="3">
        <v>42842</v>
      </c>
      <c r="G2498" s="3">
        <v>42844</v>
      </c>
      <c r="H2498">
        <v>5408</v>
      </c>
    </row>
    <row r="2499" spans="1:8">
      <c r="A2499" s="4" t="s">
        <v>2706</v>
      </c>
      <c r="B2499" s="4" t="s">
        <v>256</v>
      </c>
      <c r="C2499" s="4" t="s">
        <v>171</v>
      </c>
      <c r="D2499" s="4" t="s">
        <v>43</v>
      </c>
      <c r="E2499" s="4" t="s">
        <v>197</v>
      </c>
      <c r="F2499" s="3">
        <v>42842</v>
      </c>
      <c r="G2499" s="3">
        <v>42857</v>
      </c>
      <c r="H2499">
        <v>0</v>
      </c>
    </row>
    <row r="2500" spans="1:8">
      <c r="A2500" s="4" t="s">
        <v>2707</v>
      </c>
      <c r="B2500" s="4" t="s">
        <v>256</v>
      </c>
      <c r="C2500" s="4" t="s">
        <v>199</v>
      </c>
      <c r="D2500" s="4" t="s">
        <v>79</v>
      </c>
      <c r="E2500" s="4" t="s">
        <v>197</v>
      </c>
      <c r="F2500" s="3">
        <v>42842</v>
      </c>
      <c r="G2500" s="3">
        <v>42849</v>
      </c>
      <c r="H2500">
        <v>0</v>
      </c>
    </row>
    <row r="2501" spans="1:8">
      <c r="A2501" s="4" t="s">
        <v>2708</v>
      </c>
      <c r="B2501" s="4" t="s">
        <v>256</v>
      </c>
      <c r="C2501" s="4" t="s">
        <v>177</v>
      </c>
      <c r="D2501" s="4" t="s">
        <v>85</v>
      </c>
      <c r="E2501" s="4" t="s">
        <v>172</v>
      </c>
      <c r="F2501" s="3">
        <v>42842</v>
      </c>
      <c r="G2501" s="3">
        <v>42909</v>
      </c>
      <c r="H2501">
        <v>48</v>
      </c>
    </row>
    <row r="2502" spans="1:8">
      <c r="A2502" s="4" t="s">
        <v>2709</v>
      </c>
      <c r="B2502" s="4" t="s">
        <v>187</v>
      </c>
      <c r="C2502" s="4" t="s">
        <v>179</v>
      </c>
      <c r="D2502" s="4" t="s">
        <v>32</v>
      </c>
      <c r="E2502" s="4" t="s">
        <v>193</v>
      </c>
      <c r="F2502" s="3">
        <v>42842</v>
      </c>
      <c r="G2502" s="3"/>
    </row>
    <row r="2503" spans="1:8">
      <c r="A2503" s="4" t="s">
        <v>2710</v>
      </c>
      <c r="B2503" s="4" t="s">
        <v>187</v>
      </c>
      <c r="C2503" s="4" t="s">
        <v>179</v>
      </c>
      <c r="D2503" s="4" t="s">
        <v>97</v>
      </c>
      <c r="E2503" s="4" t="s">
        <v>172</v>
      </c>
      <c r="F2503" s="3">
        <v>42842</v>
      </c>
      <c r="G2503" s="3">
        <v>42849</v>
      </c>
      <c r="H2503">
        <v>527</v>
      </c>
    </row>
    <row r="2504" spans="1:8">
      <c r="A2504" s="4" t="s">
        <v>2711</v>
      </c>
      <c r="B2504" s="4" t="s">
        <v>244</v>
      </c>
      <c r="C2504" s="4" t="s">
        <v>171</v>
      </c>
      <c r="D2504" s="4" t="s">
        <v>45</v>
      </c>
      <c r="E2504" s="4" t="s">
        <v>172</v>
      </c>
      <c r="F2504" s="3">
        <v>42842</v>
      </c>
      <c r="G2504" s="3">
        <v>42848</v>
      </c>
      <c r="H2504">
        <v>1160</v>
      </c>
    </row>
    <row r="2505" spans="1:8">
      <c r="A2505" s="4" t="s">
        <v>2712</v>
      </c>
      <c r="B2505" s="4" t="s">
        <v>189</v>
      </c>
      <c r="C2505" s="4" t="s">
        <v>179</v>
      </c>
      <c r="D2505" s="4" t="s">
        <v>47</v>
      </c>
      <c r="E2505" s="4" t="s">
        <v>172</v>
      </c>
      <c r="F2505" s="3">
        <v>42842</v>
      </c>
      <c r="G2505" s="3">
        <v>42892</v>
      </c>
      <c r="H2505">
        <v>491</v>
      </c>
    </row>
    <row r="2506" spans="1:8">
      <c r="A2506" s="4" t="s">
        <v>2713</v>
      </c>
      <c r="B2506" s="4" t="s">
        <v>232</v>
      </c>
      <c r="C2506" s="4" t="s">
        <v>179</v>
      </c>
      <c r="D2506" s="4" t="s">
        <v>120</v>
      </c>
      <c r="E2506" s="4" t="s">
        <v>172</v>
      </c>
      <c r="F2506" s="3">
        <v>42842</v>
      </c>
      <c r="G2506" s="3">
        <v>42844</v>
      </c>
      <c r="H2506">
        <v>555</v>
      </c>
    </row>
    <row r="2507" spans="1:8">
      <c r="A2507" s="4" t="s">
        <v>2714</v>
      </c>
      <c r="B2507" s="4" t="s">
        <v>205</v>
      </c>
      <c r="C2507" s="4" t="s">
        <v>179</v>
      </c>
      <c r="D2507" s="4" t="s">
        <v>24</v>
      </c>
      <c r="E2507" s="4" t="s">
        <v>193</v>
      </c>
      <c r="F2507" s="3">
        <v>42842</v>
      </c>
      <c r="G2507" s="3"/>
    </row>
    <row r="2508" spans="1:8">
      <c r="A2508" s="4" t="s">
        <v>2715</v>
      </c>
      <c r="B2508" s="4" t="s">
        <v>205</v>
      </c>
      <c r="C2508" s="4" t="s">
        <v>9011</v>
      </c>
      <c r="D2508" s="4" t="s">
        <v>24</v>
      </c>
      <c r="E2508" s="4" t="s">
        <v>193</v>
      </c>
      <c r="F2508" s="3">
        <v>42842</v>
      </c>
      <c r="G2508" s="3"/>
    </row>
    <row r="2509" spans="1:8">
      <c r="A2509" s="4" t="s">
        <v>2716</v>
      </c>
      <c r="B2509" s="4" t="s">
        <v>205</v>
      </c>
      <c r="C2509" s="4" t="s">
        <v>177</v>
      </c>
      <c r="D2509" s="4" t="s">
        <v>87</v>
      </c>
      <c r="E2509" s="4" t="s">
        <v>197</v>
      </c>
      <c r="F2509" s="3">
        <v>42842</v>
      </c>
      <c r="G2509" s="3">
        <v>42852</v>
      </c>
      <c r="H2509">
        <v>0</v>
      </c>
    </row>
    <row r="2510" spans="1:8">
      <c r="A2510" s="4" t="s">
        <v>2717</v>
      </c>
      <c r="B2510" s="4" t="s">
        <v>208</v>
      </c>
      <c r="C2510" s="4" t="s">
        <v>177</v>
      </c>
      <c r="D2510" s="4" t="s">
        <v>79</v>
      </c>
      <c r="E2510" s="4" t="s">
        <v>172</v>
      </c>
      <c r="F2510" s="3">
        <v>42842</v>
      </c>
      <c r="G2510" s="3">
        <v>42848</v>
      </c>
      <c r="H2510">
        <v>62</v>
      </c>
    </row>
    <row r="2511" spans="1:8">
      <c r="A2511" s="4" t="s">
        <v>2718</v>
      </c>
      <c r="B2511" s="4" t="s">
        <v>216</v>
      </c>
      <c r="C2511" s="4" t="s">
        <v>177</v>
      </c>
      <c r="D2511" s="4" t="s">
        <v>63</v>
      </c>
      <c r="E2511" s="4" t="s">
        <v>197</v>
      </c>
      <c r="F2511" s="3">
        <v>42842</v>
      </c>
      <c r="G2511" s="3">
        <v>42851</v>
      </c>
      <c r="H2511">
        <v>0</v>
      </c>
    </row>
    <row r="2512" spans="1:8">
      <c r="A2512" s="4" t="s">
        <v>2719</v>
      </c>
      <c r="B2512" s="4" t="s">
        <v>216</v>
      </c>
      <c r="C2512" s="4" t="s">
        <v>177</v>
      </c>
      <c r="D2512" s="4" t="s">
        <v>84</v>
      </c>
      <c r="E2512" s="4" t="s">
        <v>172</v>
      </c>
      <c r="F2512" s="3">
        <v>42842</v>
      </c>
      <c r="G2512" s="3">
        <v>42850</v>
      </c>
      <c r="H2512">
        <v>56</v>
      </c>
    </row>
    <row r="2513" spans="1:8">
      <c r="A2513" s="4" t="s">
        <v>2720</v>
      </c>
      <c r="B2513" s="4" t="s">
        <v>235</v>
      </c>
      <c r="C2513" s="4" t="s">
        <v>192</v>
      </c>
      <c r="D2513" s="4" t="s">
        <v>117</v>
      </c>
      <c r="E2513" s="4" t="s">
        <v>172</v>
      </c>
      <c r="F2513" s="3">
        <v>42842</v>
      </c>
      <c r="G2513" s="3">
        <v>42848</v>
      </c>
      <c r="H2513">
        <v>3490</v>
      </c>
    </row>
    <row r="2514" spans="1:8">
      <c r="A2514" s="4" t="s">
        <v>2721</v>
      </c>
      <c r="B2514" s="4" t="s">
        <v>181</v>
      </c>
      <c r="C2514" s="4" t="s">
        <v>9011</v>
      </c>
      <c r="D2514" s="4" t="s">
        <v>124</v>
      </c>
      <c r="E2514" s="4" t="s">
        <v>197</v>
      </c>
      <c r="F2514" s="3">
        <v>42842</v>
      </c>
      <c r="G2514" s="3">
        <v>42910</v>
      </c>
      <c r="H2514">
        <v>0</v>
      </c>
    </row>
    <row r="2515" spans="1:8">
      <c r="A2515" s="4" t="s">
        <v>2722</v>
      </c>
      <c r="B2515" s="4" t="s">
        <v>183</v>
      </c>
      <c r="C2515" s="4" t="s">
        <v>177</v>
      </c>
      <c r="D2515" s="4" t="s">
        <v>27</v>
      </c>
      <c r="E2515" s="4" t="s">
        <v>197</v>
      </c>
      <c r="F2515" s="3">
        <v>42843</v>
      </c>
      <c r="G2515" s="3">
        <v>42849</v>
      </c>
      <c r="H2515">
        <v>0</v>
      </c>
    </row>
    <row r="2516" spans="1:8">
      <c r="A2516" s="4" t="s">
        <v>2723</v>
      </c>
      <c r="B2516" s="4" t="s">
        <v>183</v>
      </c>
      <c r="C2516" s="4" t="s">
        <v>177</v>
      </c>
      <c r="D2516" s="4" t="s">
        <v>27</v>
      </c>
      <c r="E2516" s="4" t="s">
        <v>172</v>
      </c>
      <c r="F2516" s="3">
        <v>42843</v>
      </c>
      <c r="G2516" s="3">
        <v>42850</v>
      </c>
      <c r="H2516">
        <v>51</v>
      </c>
    </row>
    <row r="2517" spans="1:8">
      <c r="A2517" s="4" t="s">
        <v>2724</v>
      </c>
      <c r="B2517" s="4" t="s">
        <v>183</v>
      </c>
      <c r="C2517" s="4" t="s">
        <v>177</v>
      </c>
      <c r="D2517" s="4" t="s">
        <v>42</v>
      </c>
      <c r="E2517" s="4" t="s">
        <v>172</v>
      </c>
      <c r="F2517" s="3">
        <v>42843</v>
      </c>
      <c r="G2517" s="3">
        <v>42906</v>
      </c>
      <c r="H2517">
        <v>54</v>
      </c>
    </row>
    <row r="2518" spans="1:8">
      <c r="A2518" s="4" t="s">
        <v>2725</v>
      </c>
      <c r="B2518" s="4" t="s">
        <v>183</v>
      </c>
      <c r="C2518" s="4" t="s">
        <v>177</v>
      </c>
      <c r="D2518" s="4" t="s">
        <v>43</v>
      </c>
      <c r="E2518" s="4" t="s">
        <v>172</v>
      </c>
      <c r="F2518" s="3">
        <v>42843</v>
      </c>
      <c r="G2518" s="3">
        <v>42852</v>
      </c>
      <c r="H2518">
        <v>56</v>
      </c>
    </row>
    <row r="2519" spans="1:8">
      <c r="A2519" s="4" t="s">
        <v>2726</v>
      </c>
      <c r="B2519" s="4" t="s">
        <v>261</v>
      </c>
      <c r="C2519" s="4" t="s">
        <v>9011</v>
      </c>
      <c r="D2519" s="4" t="s">
        <v>82</v>
      </c>
      <c r="E2519" s="4" t="s">
        <v>197</v>
      </c>
      <c r="F2519" s="3">
        <v>42843</v>
      </c>
      <c r="G2519" s="3">
        <v>42882</v>
      </c>
      <c r="H2519">
        <v>0</v>
      </c>
    </row>
    <row r="2520" spans="1:8">
      <c r="A2520" s="4" t="s">
        <v>2727</v>
      </c>
      <c r="B2520" s="4" t="s">
        <v>246</v>
      </c>
      <c r="C2520" s="4" t="s">
        <v>192</v>
      </c>
      <c r="D2520" s="4" t="s">
        <v>65</v>
      </c>
      <c r="E2520" s="4" t="s">
        <v>172</v>
      </c>
      <c r="F2520" s="3">
        <v>42843</v>
      </c>
      <c r="G2520" s="3">
        <v>42951</v>
      </c>
      <c r="H2520">
        <v>3808</v>
      </c>
    </row>
    <row r="2521" spans="1:8">
      <c r="A2521" s="4" t="s">
        <v>2728</v>
      </c>
      <c r="B2521" s="4" t="s">
        <v>279</v>
      </c>
      <c r="C2521" s="4" t="s">
        <v>199</v>
      </c>
      <c r="D2521" s="4" t="s">
        <v>125</v>
      </c>
      <c r="E2521" s="4" t="s">
        <v>197</v>
      </c>
      <c r="F2521" s="3">
        <v>42843</v>
      </c>
      <c r="G2521" s="3">
        <v>42859</v>
      </c>
      <c r="H2521">
        <v>0</v>
      </c>
    </row>
    <row r="2522" spans="1:8">
      <c r="A2522" s="4" t="s">
        <v>2729</v>
      </c>
      <c r="B2522" s="4" t="s">
        <v>279</v>
      </c>
      <c r="C2522" s="4" t="s">
        <v>192</v>
      </c>
      <c r="D2522" s="4" t="s">
        <v>84</v>
      </c>
      <c r="E2522" s="4" t="s">
        <v>172</v>
      </c>
      <c r="F2522" s="3">
        <v>42843</v>
      </c>
      <c r="G2522" s="3">
        <v>42858</v>
      </c>
      <c r="H2522">
        <v>3041</v>
      </c>
    </row>
    <row r="2523" spans="1:8">
      <c r="A2523" s="4" t="s">
        <v>2730</v>
      </c>
      <c r="B2523" s="4" t="s">
        <v>263</v>
      </c>
      <c r="C2523" s="4" t="s">
        <v>179</v>
      </c>
      <c r="D2523" s="4" t="s">
        <v>123</v>
      </c>
      <c r="E2523" s="4" t="s">
        <v>197</v>
      </c>
      <c r="F2523" s="3">
        <v>42843</v>
      </c>
      <c r="G2523" s="3">
        <v>42850</v>
      </c>
      <c r="H2523">
        <v>0</v>
      </c>
    </row>
    <row r="2524" spans="1:8">
      <c r="A2524" s="4" t="s">
        <v>2731</v>
      </c>
      <c r="B2524" s="4" t="s">
        <v>212</v>
      </c>
      <c r="C2524" s="4" t="s">
        <v>265</v>
      </c>
      <c r="D2524" s="4" t="s">
        <v>123</v>
      </c>
      <c r="E2524" s="4" t="s">
        <v>193</v>
      </c>
      <c r="F2524" s="3">
        <v>42843</v>
      </c>
      <c r="G2524" s="3"/>
    </row>
    <row r="2525" spans="1:8">
      <c r="A2525" s="4" t="s">
        <v>2732</v>
      </c>
      <c r="B2525" s="4" t="s">
        <v>237</v>
      </c>
      <c r="C2525" s="4" t="s">
        <v>192</v>
      </c>
      <c r="D2525" s="4" t="s">
        <v>42</v>
      </c>
      <c r="E2525" s="4" t="s">
        <v>197</v>
      </c>
      <c r="F2525" s="3">
        <v>42843</v>
      </c>
      <c r="G2525" s="3">
        <v>42855</v>
      </c>
      <c r="H2525">
        <v>0</v>
      </c>
    </row>
    <row r="2526" spans="1:8">
      <c r="A2526" s="4" t="s">
        <v>2733</v>
      </c>
      <c r="B2526" s="4" t="s">
        <v>196</v>
      </c>
      <c r="C2526" s="4" t="s">
        <v>9011</v>
      </c>
      <c r="D2526" s="4" t="s">
        <v>79</v>
      </c>
      <c r="E2526" s="4" t="s">
        <v>197</v>
      </c>
      <c r="F2526" s="3">
        <v>42843</v>
      </c>
      <c r="G2526" s="3">
        <v>42859</v>
      </c>
      <c r="H2526">
        <v>0</v>
      </c>
    </row>
    <row r="2527" spans="1:8">
      <c r="A2527" s="4" t="s">
        <v>2734</v>
      </c>
      <c r="B2527" s="4" t="s">
        <v>203</v>
      </c>
      <c r="C2527" s="4" t="s">
        <v>199</v>
      </c>
      <c r="D2527" s="4" t="s">
        <v>71</v>
      </c>
      <c r="E2527" s="4" t="s">
        <v>197</v>
      </c>
      <c r="F2527" s="3">
        <v>42843</v>
      </c>
      <c r="G2527" s="3">
        <v>42848</v>
      </c>
      <c r="H2527">
        <v>0</v>
      </c>
    </row>
    <row r="2528" spans="1:8">
      <c r="A2528" s="4" t="s">
        <v>2735</v>
      </c>
      <c r="B2528" s="4" t="s">
        <v>191</v>
      </c>
      <c r="C2528" s="4" t="s">
        <v>192</v>
      </c>
      <c r="D2528" s="4" t="s">
        <v>24</v>
      </c>
      <c r="E2528" s="4" t="s">
        <v>193</v>
      </c>
      <c r="F2528" s="3">
        <v>42843</v>
      </c>
      <c r="G2528" s="3"/>
    </row>
    <row r="2529" spans="1:8">
      <c r="A2529" s="4" t="s">
        <v>2736</v>
      </c>
      <c r="B2529" s="4" t="s">
        <v>191</v>
      </c>
      <c r="C2529" s="4" t="s">
        <v>171</v>
      </c>
      <c r="D2529" s="4" t="s">
        <v>62</v>
      </c>
      <c r="E2529" s="4" t="s">
        <v>197</v>
      </c>
      <c r="F2529" s="3">
        <v>42843</v>
      </c>
      <c r="G2529" s="3">
        <v>42845</v>
      </c>
      <c r="H2529">
        <v>0</v>
      </c>
    </row>
    <row r="2530" spans="1:8">
      <c r="A2530" s="4" t="s">
        <v>2737</v>
      </c>
      <c r="B2530" s="4" t="s">
        <v>191</v>
      </c>
      <c r="C2530" s="4" t="s">
        <v>177</v>
      </c>
      <c r="D2530" s="4" t="s">
        <v>82</v>
      </c>
      <c r="E2530" s="4" t="s">
        <v>172</v>
      </c>
      <c r="F2530" s="3">
        <v>42843</v>
      </c>
      <c r="G2530" s="3">
        <v>42854</v>
      </c>
      <c r="H2530">
        <v>44</v>
      </c>
    </row>
    <row r="2531" spans="1:8">
      <c r="A2531" s="4" t="s">
        <v>2738</v>
      </c>
      <c r="B2531" s="4" t="s">
        <v>219</v>
      </c>
      <c r="C2531" s="4" t="s">
        <v>199</v>
      </c>
      <c r="D2531" s="4" t="s">
        <v>122</v>
      </c>
      <c r="E2531" s="4" t="s">
        <v>197</v>
      </c>
      <c r="F2531" s="3">
        <v>42843</v>
      </c>
      <c r="G2531" s="3">
        <v>42849</v>
      </c>
      <c r="H2531">
        <v>0</v>
      </c>
    </row>
    <row r="2532" spans="1:8">
      <c r="A2532" s="4" t="s">
        <v>2739</v>
      </c>
      <c r="B2532" s="4" t="s">
        <v>219</v>
      </c>
      <c r="C2532" s="4" t="s">
        <v>179</v>
      </c>
      <c r="D2532" s="4" t="s">
        <v>49</v>
      </c>
      <c r="E2532" s="4" t="s">
        <v>172</v>
      </c>
      <c r="F2532" s="3">
        <v>42843</v>
      </c>
      <c r="G2532" s="3">
        <v>42849</v>
      </c>
      <c r="H2532">
        <v>552</v>
      </c>
    </row>
    <row r="2533" spans="1:8">
      <c r="A2533" s="4" t="s">
        <v>2740</v>
      </c>
      <c r="B2533" s="4" t="s">
        <v>230</v>
      </c>
      <c r="C2533" s="4" t="s">
        <v>199</v>
      </c>
      <c r="D2533" s="4" t="s">
        <v>96</v>
      </c>
      <c r="E2533" s="4" t="s">
        <v>193</v>
      </c>
      <c r="F2533" s="3">
        <v>42843</v>
      </c>
      <c r="G2533" s="3"/>
    </row>
    <row r="2534" spans="1:8">
      <c r="A2534" s="4" t="s">
        <v>2741</v>
      </c>
      <c r="B2534" s="4" t="s">
        <v>230</v>
      </c>
      <c r="C2534" s="4" t="s">
        <v>179</v>
      </c>
      <c r="D2534" s="4" t="s">
        <v>93</v>
      </c>
      <c r="E2534" s="4" t="s">
        <v>172</v>
      </c>
      <c r="F2534" s="3">
        <v>42843</v>
      </c>
      <c r="G2534" s="3">
        <v>42851</v>
      </c>
      <c r="H2534">
        <v>474</v>
      </c>
    </row>
    <row r="2535" spans="1:8">
      <c r="A2535" s="4" t="s">
        <v>2742</v>
      </c>
      <c r="B2535" s="4" t="s">
        <v>230</v>
      </c>
      <c r="C2535" s="4" t="s">
        <v>171</v>
      </c>
      <c r="D2535" s="4" t="s">
        <v>122</v>
      </c>
      <c r="E2535" s="4" t="s">
        <v>172</v>
      </c>
      <c r="F2535" s="3">
        <v>42843</v>
      </c>
      <c r="G2535" s="3">
        <v>42847</v>
      </c>
      <c r="H2535">
        <v>1158</v>
      </c>
    </row>
    <row r="2536" spans="1:8">
      <c r="A2536" s="4" t="s">
        <v>2743</v>
      </c>
      <c r="B2536" s="4" t="s">
        <v>230</v>
      </c>
      <c r="C2536" s="4" t="s">
        <v>199</v>
      </c>
      <c r="D2536" s="4" t="s">
        <v>54</v>
      </c>
      <c r="E2536" s="4" t="s">
        <v>172</v>
      </c>
      <c r="F2536" s="3">
        <v>42843</v>
      </c>
      <c r="G2536" s="3">
        <v>42844</v>
      </c>
      <c r="H2536">
        <v>5839</v>
      </c>
    </row>
    <row r="2537" spans="1:8">
      <c r="A2537" s="4" t="s">
        <v>2744</v>
      </c>
      <c r="B2537" s="4" t="s">
        <v>230</v>
      </c>
      <c r="C2537" s="4" t="s">
        <v>9011</v>
      </c>
      <c r="D2537" s="4" t="s">
        <v>108</v>
      </c>
      <c r="E2537" s="4" t="s">
        <v>172</v>
      </c>
      <c r="F2537" s="3">
        <v>42843</v>
      </c>
      <c r="G2537" s="3">
        <v>42953</v>
      </c>
      <c r="H2537">
        <v>4554</v>
      </c>
    </row>
    <row r="2538" spans="1:8">
      <c r="A2538" s="4" t="s">
        <v>2745</v>
      </c>
      <c r="B2538" s="4" t="s">
        <v>230</v>
      </c>
      <c r="C2538" s="4" t="s">
        <v>9011</v>
      </c>
      <c r="D2538" s="4" t="s">
        <v>122</v>
      </c>
      <c r="E2538" s="4" t="s">
        <v>172</v>
      </c>
      <c r="F2538" s="3">
        <v>42843</v>
      </c>
      <c r="G2538" s="3">
        <v>42849</v>
      </c>
      <c r="H2538">
        <v>5078</v>
      </c>
    </row>
    <row r="2539" spans="1:8">
      <c r="A2539" s="4" t="s">
        <v>2746</v>
      </c>
      <c r="B2539" s="4" t="s">
        <v>256</v>
      </c>
      <c r="C2539" s="4" t="s">
        <v>171</v>
      </c>
      <c r="D2539" s="4" t="s">
        <v>66</v>
      </c>
      <c r="E2539" s="4" t="s">
        <v>197</v>
      </c>
      <c r="F2539" s="3">
        <v>42843</v>
      </c>
      <c r="G2539" s="3">
        <v>42851</v>
      </c>
      <c r="H2539">
        <v>0</v>
      </c>
    </row>
    <row r="2540" spans="1:8">
      <c r="A2540" s="4" t="s">
        <v>2747</v>
      </c>
      <c r="B2540" s="4" t="s">
        <v>187</v>
      </c>
      <c r="C2540" s="4" t="s">
        <v>179</v>
      </c>
      <c r="D2540" s="4" t="s">
        <v>38</v>
      </c>
      <c r="E2540" s="4" t="s">
        <v>172</v>
      </c>
      <c r="F2540" s="3">
        <v>42843</v>
      </c>
      <c r="G2540" s="3">
        <v>42890</v>
      </c>
      <c r="H2540">
        <v>561</v>
      </c>
    </row>
    <row r="2541" spans="1:8">
      <c r="A2541" s="4" t="s">
        <v>2748</v>
      </c>
      <c r="B2541" s="4" t="s">
        <v>201</v>
      </c>
      <c r="C2541" s="4" t="s">
        <v>171</v>
      </c>
      <c r="D2541" s="4" t="s">
        <v>24</v>
      </c>
      <c r="E2541" s="4" t="s">
        <v>193</v>
      </c>
      <c r="F2541" s="3">
        <v>42843</v>
      </c>
      <c r="G2541" s="3"/>
    </row>
    <row r="2542" spans="1:8">
      <c r="A2542" s="4" t="s">
        <v>2749</v>
      </c>
      <c r="B2542" s="4" t="s">
        <v>201</v>
      </c>
      <c r="C2542" s="4" t="s">
        <v>171</v>
      </c>
      <c r="D2542" s="4" t="s">
        <v>59</v>
      </c>
      <c r="E2542" s="4" t="s">
        <v>197</v>
      </c>
      <c r="F2542" s="3">
        <v>42843</v>
      </c>
      <c r="G2542" s="3">
        <v>42847</v>
      </c>
      <c r="H2542">
        <v>0</v>
      </c>
    </row>
    <row r="2543" spans="1:8">
      <c r="A2543" s="4" t="s">
        <v>2750</v>
      </c>
      <c r="B2543" s="4" t="s">
        <v>189</v>
      </c>
      <c r="C2543" s="4" t="s">
        <v>192</v>
      </c>
      <c r="D2543" s="4" t="s">
        <v>103</v>
      </c>
      <c r="E2543" s="4" t="s">
        <v>197</v>
      </c>
      <c r="F2543" s="3">
        <v>42843</v>
      </c>
      <c r="G2543" s="3">
        <v>42877</v>
      </c>
      <c r="H2543">
        <v>0</v>
      </c>
    </row>
    <row r="2544" spans="1:8">
      <c r="A2544" s="4" t="s">
        <v>2751</v>
      </c>
      <c r="B2544" s="4" t="s">
        <v>189</v>
      </c>
      <c r="C2544" s="4" t="s">
        <v>192</v>
      </c>
      <c r="D2544" s="4" t="s">
        <v>47</v>
      </c>
      <c r="E2544" s="4" t="s">
        <v>172</v>
      </c>
      <c r="F2544" s="3">
        <v>42843</v>
      </c>
      <c r="G2544" s="3">
        <v>42844</v>
      </c>
      <c r="H2544">
        <v>3392</v>
      </c>
    </row>
    <row r="2545" spans="1:8">
      <c r="A2545" s="4" t="s">
        <v>2752</v>
      </c>
      <c r="B2545" s="4" t="s">
        <v>226</v>
      </c>
      <c r="C2545" s="4" t="s">
        <v>199</v>
      </c>
      <c r="D2545" s="4" t="s">
        <v>24</v>
      </c>
      <c r="E2545" s="4" t="s">
        <v>193</v>
      </c>
      <c r="F2545" s="3">
        <v>42843</v>
      </c>
      <c r="G2545" s="3"/>
    </row>
    <row r="2546" spans="1:8">
      <c r="A2546" s="4" t="s">
        <v>2753</v>
      </c>
      <c r="B2546" s="4" t="s">
        <v>185</v>
      </c>
      <c r="C2546" s="4" t="s">
        <v>177</v>
      </c>
      <c r="D2546" s="4" t="s">
        <v>24</v>
      </c>
      <c r="E2546" s="4" t="s">
        <v>193</v>
      </c>
      <c r="F2546" s="3">
        <v>42843</v>
      </c>
      <c r="G2546" s="3"/>
    </row>
    <row r="2547" spans="1:8">
      <c r="A2547" s="4" t="s">
        <v>2754</v>
      </c>
      <c r="B2547" s="4" t="s">
        <v>185</v>
      </c>
      <c r="C2547" s="4" t="s">
        <v>192</v>
      </c>
      <c r="D2547" s="4" t="s">
        <v>24</v>
      </c>
      <c r="E2547" s="4" t="s">
        <v>193</v>
      </c>
      <c r="F2547" s="3">
        <v>42843</v>
      </c>
      <c r="G2547" s="3"/>
    </row>
    <row r="2548" spans="1:8">
      <c r="A2548" s="4" t="s">
        <v>2755</v>
      </c>
      <c r="B2548" s="4" t="s">
        <v>185</v>
      </c>
      <c r="C2548" s="4" t="s">
        <v>9011</v>
      </c>
      <c r="D2548" s="4" t="s">
        <v>53</v>
      </c>
      <c r="E2548" s="4" t="s">
        <v>172</v>
      </c>
      <c r="F2548" s="3">
        <v>42843</v>
      </c>
      <c r="G2548" s="3">
        <v>42845</v>
      </c>
      <c r="H2548">
        <v>5040</v>
      </c>
    </row>
    <row r="2549" spans="1:8">
      <c r="A2549" s="4" t="s">
        <v>2756</v>
      </c>
      <c r="B2549" s="4" t="s">
        <v>216</v>
      </c>
      <c r="C2549" s="4" t="s">
        <v>177</v>
      </c>
      <c r="D2549" s="4" t="s">
        <v>24</v>
      </c>
      <c r="E2549" s="4" t="s">
        <v>193</v>
      </c>
      <c r="F2549" s="3">
        <v>42843</v>
      </c>
      <c r="G2549" s="3"/>
    </row>
    <row r="2550" spans="1:8">
      <c r="A2550" s="4" t="s">
        <v>2757</v>
      </c>
      <c r="B2550" s="4" t="s">
        <v>216</v>
      </c>
      <c r="C2550" s="4" t="s">
        <v>177</v>
      </c>
      <c r="D2550" s="4" t="s">
        <v>24</v>
      </c>
      <c r="E2550" s="4" t="s">
        <v>193</v>
      </c>
      <c r="F2550" s="3">
        <v>42843</v>
      </c>
      <c r="G2550" s="3"/>
    </row>
    <row r="2551" spans="1:8">
      <c r="A2551" s="4" t="s">
        <v>2758</v>
      </c>
      <c r="B2551" s="4" t="s">
        <v>181</v>
      </c>
      <c r="C2551" s="4" t="s">
        <v>9011</v>
      </c>
      <c r="D2551" s="4" t="s">
        <v>71</v>
      </c>
      <c r="E2551" s="4" t="s">
        <v>197</v>
      </c>
      <c r="F2551" s="3">
        <v>42843</v>
      </c>
      <c r="G2551" s="3">
        <v>42849</v>
      </c>
      <c r="H2551">
        <v>0</v>
      </c>
    </row>
    <row r="2552" spans="1:8">
      <c r="A2552" s="4" t="s">
        <v>2759</v>
      </c>
      <c r="B2552" s="4" t="s">
        <v>181</v>
      </c>
      <c r="C2552" s="4" t="s">
        <v>192</v>
      </c>
      <c r="D2552" s="4" t="s">
        <v>102</v>
      </c>
      <c r="E2552" s="4" t="s">
        <v>197</v>
      </c>
      <c r="F2552" s="3">
        <v>42843</v>
      </c>
      <c r="G2552" s="3">
        <v>42850</v>
      </c>
      <c r="H2552">
        <v>0</v>
      </c>
    </row>
    <row r="2553" spans="1:8">
      <c r="A2553" s="4" t="s">
        <v>2760</v>
      </c>
      <c r="B2553" s="4" t="s">
        <v>181</v>
      </c>
      <c r="C2553" s="4" t="s">
        <v>199</v>
      </c>
      <c r="D2553" s="4" t="s">
        <v>56</v>
      </c>
      <c r="E2553" s="4" t="s">
        <v>172</v>
      </c>
      <c r="F2553" s="3">
        <v>42843</v>
      </c>
      <c r="G2553" s="3">
        <v>42850</v>
      </c>
      <c r="H2553">
        <v>5853</v>
      </c>
    </row>
    <row r="2554" spans="1:8">
      <c r="A2554" s="4" t="s">
        <v>2761</v>
      </c>
      <c r="B2554" s="4" t="s">
        <v>183</v>
      </c>
      <c r="C2554" s="4" t="s">
        <v>177</v>
      </c>
      <c r="D2554" s="4" t="s">
        <v>106</v>
      </c>
      <c r="E2554" s="4" t="s">
        <v>172</v>
      </c>
      <c r="F2554" s="3">
        <v>42844</v>
      </c>
      <c r="G2554" s="3">
        <v>42850</v>
      </c>
      <c r="H2554">
        <v>49</v>
      </c>
    </row>
    <row r="2555" spans="1:8">
      <c r="A2555" s="4" t="s">
        <v>2762</v>
      </c>
      <c r="B2555" s="4" t="s">
        <v>261</v>
      </c>
      <c r="C2555" s="4" t="s">
        <v>179</v>
      </c>
      <c r="D2555" s="4" t="s">
        <v>24</v>
      </c>
      <c r="E2555" s="4" t="s">
        <v>193</v>
      </c>
      <c r="F2555" s="3">
        <v>42844</v>
      </c>
      <c r="G2555" s="3"/>
    </row>
    <row r="2556" spans="1:8">
      <c r="A2556" s="4" t="s">
        <v>2763</v>
      </c>
      <c r="B2556" s="4" t="s">
        <v>261</v>
      </c>
      <c r="C2556" s="4" t="s">
        <v>171</v>
      </c>
      <c r="D2556" s="4" t="s">
        <v>65</v>
      </c>
      <c r="E2556" s="4" t="s">
        <v>172</v>
      </c>
      <c r="F2556" s="3">
        <v>42844</v>
      </c>
      <c r="G2556" s="3">
        <v>42854</v>
      </c>
      <c r="H2556">
        <v>1080</v>
      </c>
    </row>
    <row r="2557" spans="1:8">
      <c r="A2557" s="4" t="s">
        <v>2764</v>
      </c>
      <c r="B2557" s="4" t="s">
        <v>304</v>
      </c>
      <c r="C2557" s="4" t="s">
        <v>179</v>
      </c>
      <c r="D2557" s="4" t="s">
        <v>66</v>
      </c>
      <c r="E2557" s="4" t="s">
        <v>197</v>
      </c>
      <c r="F2557" s="3">
        <v>42844</v>
      </c>
      <c r="G2557" s="3">
        <v>42853</v>
      </c>
      <c r="H2557">
        <v>0</v>
      </c>
    </row>
    <row r="2558" spans="1:8">
      <c r="A2558" s="4" t="s">
        <v>2765</v>
      </c>
      <c r="B2558" s="4" t="s">
        <v>304</v>
      </c>
      <c r="C2558" s="4" t="s">
        <v>177</v>
      </c>
      <c r="D2558" s="4" t="s">
        <v>85</v>
      </c>
      <c r="E2558" s="4" t="s">
        <v>172</v>
      </c>
      <c r="F2558" s="3">
        <v>42844</v>
      </c>
      <c r="G2558" s="3">
        <v>42845</v>
      </c>
      <c r="H2558">
        <v>55</v>
      </c>
    </row>
    <row r="2559" spans="1:8">
      <c r="A2559" s="4" t="s">
        <v>2766</v>
      </c>
      <c r="B2559" s="4" t="s">
        <v>279</v>
      </c>
      <c r="C2559" s="4" t="s">
        <v>179</v>
      </c>
      <c r="D2559" s="4" t="s">
        <v>24</v>
      </c>
      <c r="E2559" s="4" t="s">
        <v>193</v>
      </c>
      <c r="F2559" s="3">
        <v>42844</v>
      </c>
      <c r="G2559" s="3"/>
    </row>
    <row r="2560" spans="1:8">
      <c r="A2560" s="4" t="s">
        <v>2767</v>
      </c>
      <c r="B2560" s="4" t="s">
        <v>210</v>
      </c>
      <c r="C2560" s="4" t="s">
        <v>171</v>
      </c>
      <c r="D2560" s="4" t="s">
        <v>21</v>
      </c>
      <c r="E2560" s="4" t="s">
        <v>172</v>
      </c>
      <c r="F2560" s="3">
        <v>42844</v>
      </c>
      <c r="G2560" s="3">
        <v>42877</v>
      </c>
      <c r="H2560">
        <v>1282</v>
      </c>
    </row>
    <row r="2561" spans="1:8">
      <c r="A2561" s="4" t="s">
        <v>2768</v>
      </c>
      <c r="B2561" s="4" t="s">
        <v>212</v>
      </c>
      <c r="C2561" s="4" t="s">
        <v>265</v>
      </c>
      <c r="D2561" s="4" t="s">
        <v>87</v>
      </c>
      <c r="E2561" s="4" t="s">
        <v>172</v>
      </c>
      <c r="F2561" s="3">
        <v>42844</v>
      </c>
      <c r="G2561" s="3">
        <v>42845</v>
      </c>
      <c r="H2561">
        <v>23746</v>
      </c>
    </row>
    <row r="2562" spans="1:8">
      <c r="A2562" s="4" t="s">
        <v>2769</v>
      </c>
      <c r="B2562" s="4" t="s">
        <v>237</v>
      </c>
      <c r="C2562" s="4" t="s">
        <v>179</v>
      </c>
      <c r="D2562" s="4" t="s">
        <v>40</v>
      </c>
      <c r="E2562" s="4" t="s">
        <v>197</v>
      </c>
      <c r="F2562" s="3">
        <v>42844</v>
      </c>
      <c r="G2562" s="3">
        <v>42853</v>
      </c>
      <c r="H2562">
        <v>0</v>
      </c>
    </row>
    <row r="2563" spans="1:8">
      <c r="A2563" s="4" t="s">
        <v>2770</v>
      </c>
      <c r="B2563" s="4" t="s">
        <v>203</v>
      </c>
      <c r="C2563" s="4" t="s">
        <v>192</v>
      </c>
      <c r="D2563" s="4" t="s">
        <v>24</v>
      </c>
      <c r="E2563" s="4" t="s">
        <v>193</v>
      </c>
      <c r="F2563" s="3">
        <v>42844</v>
      </c>
      <c r="G2563" s="3"/>
    </row>
    <row r="2564" spans="1:8">
      <c r="A2564" s="4" t="s">
        <v>2771</v>
      </c>
      <c r="B2564" s="4" t="s">
        <v>191</v>
      </c>
      <c r="C2564" s="4" t="s">
        <v>179</v>
      </c>
      <c r="D2564" s="4" t="s">
        <v>49</v>
      </c>
      <c r="E2564" s="4" t="s">
        <v>197</v>
      </c>
      <c r="F2564" s="3">
        <v>42844</v>
      </c>
      <c r="G2564" s="3">
        <v>42856</v>
      </c>
      <c r="H2564">
        <v>0</v>
      </c>
    </row>
    <row r="2565" spans="1:8">
      <c r="A2565" s="4" t="s">
        <v>2772</v>
      </c>
      <c r="B2565" s="4" t="s">
        <v>219</v>
      </c>
      <c r="C2565" s="4" t="s">
        <v>179</v>
      </c>
      <c r="D2565" s="4" t="s">
        <v>62</v>
      </c>
      <c r="E2565" s="4" t="s">
        <v>197</v>
      </c>
      <c r="F2565" s="3">
        <v>42844</v>
      </c>
      <c r="G2565" s="3">
        <v>42963</v>
      </c>
      <c r="H2565">
        <v>0</v>
      </c>
    </row>
    <row r="2566" spans="1:8">
      <c r="A2566" s="4" t="s">
        <v>2773</v>
      </c>
      <c r="B2566" s="4" t="s">
        <v>256</v>
      </c>
      <c r="C2566" s="4" t="s">
        <v>192</v>
      </c>
      <c r="D2566" s="4" t="s">
        <v>111</v>
      </c>
      <c r="E2566" s="4" t="s">
        <v>197</v>
      </c>
      <c r="F2566" s="3">
        <v>42844</v>
      </c>
      <c r="G2566" s="3">
        <v>42846</v>
      </c>
      <c r="H2566">
        <v>0</v>
      </c>
    </row>
    <row r="2567" spans="1:8">
      <c r="A2567" s="4" t="s">
        <v>2774</v>
      </c>
      <c r="B2567" s="4" t="s">
        <v>201</v>
      </c>
      <c r="C2567" s="4" t="s">
        <v>171</v>
      </c>
      <c r="D2567" s="4" t="s">
        <v>38</v>
      </c>
      <c r="E2567" s="4" t="s">
        <v>197</v>
      </c>
      <c r="F2567" s="3">
        <v>42844</v>
      </c>
      <c r="G2567" s="3">
        <v>42852</v>
      </c>
      <c r="H2567">
        <v>0</v>
      </c>
    </row>
    <row r="2568" spans="1:8">
      <c r="A2568" s="4" t="s">
        <v>2775</v>
      </c>
      <c r="B2568" s="4" t="s">
        <v>189</v>
      </c>
      <c r="C2568" s="4" t="s">
        <v>179</v>
      </c>
      <c r="D2568" s="4" t="s">
        <v>37</v>
      </c>
      <c r="E2568" s="4" t="s">
        <v>197</v>
      </c>
      <c r="F2568" s="3">
        <v>42844</v>
      </c>
      <c r="G2568" s="3">
        <v>42846</v>
      </c>
      <c r="H2568">
        <v>0</v>
      </c>
    </row>
    <row r="2569" spans="1:8">
      <c r="A2569" s="4" t="s">
        <v>2776</v>
      </c>
      <c r="B2569" s="4" t="s">
        <v>232</v>
      </c>
      <c r="C2569" s="4" t="s">
        <v>177</v>
      </c>
      <c r="D2569" s="4" t="s">
        <v>96</v>
      </c>
      <c r="E2569" s="4" t="s">
        <v>197</v>
      </c>
      <c r="F2569" s="3">
        <v>42844</v>
      </c>
      <c r="G2569" s="3">
        <v>42845</v>
      </c>
      <c r="H2569">
        <v>0</v>
      </c>
    </row>
    <row r="2570" spans="1:8">
      <c r="A2570" s="4" t="s">
        <v>2777</v>
      </c>
      <c r="B2570" s="4" t="s">
        <v>232</v>
      </c>
      <c r="C2570" s="4" t="s">
        <v>177</v>
      </c>
      <c r="D2570" s="4" t="s">
        <v>96</v>
      </c>
      <c r="E2570" s="4" t="s">
        <v>172</v>
      </c>
      <c r="F2570" s="3">
        <v>42844</v>
      </c>
      <c r="G2570" s="3">
        <v>42852</v>
      </c>
      <c r="H2570">
        <v>61</v>
      </c>
    </row>
    <row r="2571" spans="1:8">
      <c r="A2571" s="4" t="s">
        <v>2778</v>
      </c>
      <c r="B2571" s="4" t="s">
        <v>205</v>
      </c>
      <c r="C2571" s="4" t="s">
        <v>177</v>
      </c>
      <c r="D2571" s="4" t="s">
        <v>81</v>
      </c>
      <c r="E2571" s="4" t="s">
        <v>197</v>
      </c>
      <c r="F2571" s="3">
        <v>42844</v>
      </c>
      <c r="G2571" s="3">
        <v>42855</v>
      </c>
      <c r="H2571">
        <v>0</v>
      </c>
    </row>
    <row r="2572" spans="1:8">
      <c r="A2572" s="4" t="s">
        <v>2779</v>
      </c>
      <c r="B2572" s="4" t="s">
        <v>205</v>
      </c>
      <c r="C2572" s="4" t="s">
        <v>179</v>
      </c>
      <c r="D2572" s="4" t="s">
        <v>71</v>
      </c>
      <c r="E2572" s="4" t="s">
        <v>172</v>
      </c>
      <c r="F2572" s="3">
        <v>42844</v>
      </c>
      <c r="G2572" s="3">
        <v>42853</v>
      </c>
      <c r="H2572">
        <v>600</v>
      </c>
    </row>
    <row r="2573" spans="1:8">
      <c r="A2573" s="4" t="s">
        <v>2780</v>
      </c>
      <c r="B2573" s="4" t="s">
        <v>226</v>
      </c>
      <c r="C2573" s="4" t="s">
        <v>9011</v>
      </c>
      <c r="D2573" s="4" t="s">
        <v>25</v>
      </c>
      <c r="E2573" s="4" t="s">
        <v>193</v>
      </c>
      <c r="F2573" s="3">
        <v>42844</v>
      </c>
      <c r="G2573" s="3"/>
    </row>
    <row r="2574" spans="1:8">
      <c r="A2574" s="4" t="s">
        <v>2781</v>
      </c>
      <c r="B2574" s="4" t="s">
        <v>226</v>
      </c>
      <c r="C2574" s="4" t="s">
        <v>199</v>
      </c>
      <c r="D2574" s="4" t="s">
        <v>96</v>
      </c>
      <c r="E2574" s="4" t="s">
        <v>172</v>
      </c>
      <c r="F2574" s="3">
        <v>42844</v>
      </c>
      <c r="G2574" s="3">
        <v>42845</v>
      </c>
      <c r="H2574">
        <v>5805</v>
      </c>
    </row>
    <row r="2575" spans="1:8">
      <c r="A2575" s="4" t="s">
        <v>2782</v>
      </c>
      <c r="B2575" s="4" t="s">
        <v>208</v>
      </c>
      <c r="C2575" s="4" t="s">
        <v>177</v>
      </c>
      <c r="D2575" s="4" t="s">
        <v>76</v>
      </c>
      <c r="E2575" s="4" t="s">
        <v>172</v>
      </c>
      <c r="F2575" s="3">
        <v>42844</v>
      </c>
      <c r="G2575" s="3">
        <v>42913</v>
      </c>
      <c r="H2575">
        <v>58</v>
      </c>
    </row>
    <row r="2576" spans="1:8">
      <c r="A2576" s="4" t="s">
        <v>2783</v>
      </c>
      <c r="B2576" s="4" t="s">
        <v>208</v>
      </c>
      <c r="C2576" s="4" t="s">
        <v>177</v>
      </c>
      <c r="D2576" s="4" t="s">
        <v>106</v>
      </c>
      <c r="E2576" s="4" t="s">
        <v>172</v>
      </c>
      <c r="F2576" s="3">
        <v>42844</v>
      </c>
      <c r="G2576" s="3">
        <v>42950</v>
      </c>
      <c r="H2576">
        <v>52</v>
      </c>
    </row>
    <row r="2577" spans="1:8">
      <c r="A2577" s="4" t="s">
        <v>2784</v>
      </c>
      <c r="B2577" s="4" t="s">
        <v>216</v>
      </c>
      <c r="C2577" s="4" t="s">
        <v>177</v>
      </c>
      <c r="D2577" s="4" t="s">
        <v>65</v>
      </c>
      <c r="E2577" s="4" t="s">
        <v>197</v>
      </c>
      <c r="F2577" s="3">
        <v>42844</v>
      </c>
      <c r="G2577" s="3">
        <v>42846</v>
      </c>
      <c r="H2577">
        <v>0</v>
      </c>
    </row>
    <row r="2578" spans="1:8">
      <c r="A2578" s="4" t="s">
        <v>2785</v>
      </c>
      <c r="B2578" s="4" t="s">
        <v>181</v>
      </c>
      <c r="C2578" s="4" t="s">
        <v>179</v>
      </c>
      <c r="D2578" s="4" t="s">
        <v>76</v>
      </c>
      <c r="E2578" s="4" t="s">
        <v>193</v>
      </c>
      <c r="F2578" s="3">
        <v>42844</v>
      </c>
      <c r="G2578" s="3"/>
    </row>
    <row r="2579" spans="1:8">
      <c r="A2579" s="4" t="s">
        <v>2786</v>
      </c>
      <c r="B2579" s="4" t="s">
        <v>261</v>
      </c>
      <c r="C2579" s="4" t="s">
        <v>177</v>
      </c>
      <c r="D2579" s="4" t="s">
        <v>107</v>
      </c>
      <c r="E2579" s="4" t="s">
        <v>172</v>
      </c>
      <c r="F2579" s="3">
        <v>42845</v>
      </c>
      <c r="G2579" s="3">
        <v>42902</v>
      </c>
      <c r="H2579">
        <v>55</v>
      </c>
    </row>
    <row r="2580" spans="1:8">
      <c r="A2580" s="4" t="s">
        <v>2787</v>
      </c>
      <c r="B2580" s="4" t="s">
        <v>246</v>
      </c>
      <c r="C2580" s="4" t="s">
        <v>171</v>
      </c>
      <c r="D2580" s="4" t="s">
        <v>21</v>
      </c>
      <c r="E2580" s="4" t="s">
        <v>172</v>
      </c>
      <c r="F2580" s="3">
        <v>42845</v>
      </c>
      <c r="G2580" s="3">
        <v>42957</v>
      </c>
      <c r="H2580">
        <v>1161</v>
      </c>
    </row>
    <row r="2581" spans="1:8">
      <c r="A2581" s="4" t="s">
        <v>2788</v>
      </c>
      <c r="B2581" s="4" t="s">
        <v>246</v>
      </c>
      <c r="C2581" s="4" t="s">
        <v>9011</v>
      </c>
      <c r="D2581" s="4" t="s">
        <v>99</v>
      </c>
      <c r="E2581" s="4" t="s">
        <v>172</v>
      </c>
      <c r="F2581" s="3">
        <v>42845</v>
      </c>
      <c r="G2581" s="3">
        <v>42850</v>
      </c>
      <c r="H2581">
        <v>5091</v>
      </c>
    </row>
    <row r="2582" spans="1:8">
      <c r="A2582" s="4" t="s">
        <v>2789</v>
      </c>
      <c r="B2582" s="4" t="s">
        <v>246</v>
      </c>
      <c r="C2582" s="4" t="s">
        <v>177</v>
      </c>
      <c r="D2582" s="4" t="s">
        <v>50</v>
      </c>
      <c r="E2582" s="4" t="s">
        <v>172</v>
      </c>
      <c r="F2582" s="3">
        <v>42845</v>
      </c>
      <c r="G2582" s="3">
        <v>42847</v>
      </c>
      <c r="H2582">
        <v>59</v>
      </c>
    </row>
    <row r="2583" spans="1:8">
      <c r="A2583" s="4" t="s">
        <v>2790</v>
      </c>
      <c r="B2583" s="4" t="s">
        <v>279</v>
      </c>
      <c r="C2583" s="4" t="s">
        <v>199</v>
      </c>
      <c r="D2583" s="4" t="s">
        <v>99</v>
      </c>
      <c r="E2583" s="4" t="s">
        <v>197</v>
      </c>
      <c r="F2583" s="3">
        <v>42845</v>
      </c>
      <c r="G2583" s="3">
        <v>42856</v>
      </c>
      <c r="H2583">
        <v>0</v>
      </c>
    </row>
    <row r="2584" spans="1:8">
      <c r="A2584" s="4" t="s">
        <v>2791</v>
      </c>
      <c r="B2584" s="4" t="s">
        <v>210</v>
      </c>
      <c r="C2584" s="4" t="s">
        <v>179</v>
      </c>
      <c r="D2584" s="4" t="s">
        <v>95</v>
      </c>
      <c r="E2584" s="4" t="s">
        <v>197</v>
      </c>
      <c r="F2584" s="3">
        <v>42845</v>
      </c>
      <c r="G2584" s="3">
        <v>42847</v>
      </c>
      <c r="H2584">
        <v>0</v>
      </c>
    </row>
    <row r="2585" spans="1:8">
      <c r="A2585" s="4" t="s">
        <v>2792</v>
      </c>
      <c r="B2585" s="4" t="s">
        <v>174</v>
      </c>
      <c r="C2585" s="4" t="s">
        <v>9011</v>
      </c>
      <c r="D2585" s="4" t="s">
        <v>70</v>
      </c>
      <c r="E2585" s="4" t="s">
        <v>197</v>
      </c>
      <c r="F2585" s="3">
        <v>42845</v>
      </c>
      <c r="G2585" s="3">
        <v>42855</v>
      </c>
      <c r="H2585">
        <v>0</v>
      </c>
    </row>
    <row r="2586" spans="1:8">
      <c r="A2586" s="4" t="s">
        <v>2793</v>
      </c>
      <c r="B2586" s="4" t="s">
        <v>174</v>
      </c>
      <c r="C2586" s="4" t="s">
        <v>179</v>
      </c>
      <c r="D2586" s="4" t="s">
        <v>104</v>
      </c>
      <c r="E2586" s="4" t="s">
        <v>172</v>
      </c>
      <c r="F2586" s="3">
        <v>42845</v>
      </c>
      <c r="G2586" s="3">
        <v>42853</v>
      </c>
      <c r="H2586">
        <v>549</v>
      </c>
    </row>
    <row r="2587" spans="1:8">
      <c r="A2587" s="4" t="s">
        <v>2794</v>
      </c>
      <c r="B2587" s="4" t="s">
        <v>263</v>
      </c>
      <c r="C2587" s="4" t="s">
        <v>171</v>
      </c>
      <c r="D2587" s="4" t="s">
        <v>126</v>
      </c>
      <c r="E2587" s="4" t="s">
        <v>197</v>
      </c>
      <c r="F2587" s="3">
        <v>42845</v>
      </c>
      <c r="G2587" s="3">
        <v>42849</v>
      </c>
      <c r="H2587">
        <v>0</v>
      </c>
    </row>
    <row r="2588" spans="1:8">
      <c r="A2588" s="4" t="s">
        <v>2795</v>
      </c>
      <c r="B2588" s="4" t="s">
        <v>212</v>
      </c>
      <c r="C2588" s="4" t="s">
        <v>265</v>
      </c>
      <c r="D2588" s="4" t="s">
        <v>97</v>
      </c>
      <c r="E2588" s="4" t="s">
        <v>172</v>
      </c>
      <c r="F2588" s="3">
        <v>42845</v>
      </c>
      <c r="G2588" s="3">
        <v>42914</v>
      </c>
      <c r="H2588">
        <v>24949</v>
      </c>
    </row>
    <row r="2589" spans="1:8">
      <c r="A2589" s="4" t="s">
        <v>2796</v>
      </c>
      <c r="B2589" s="4" t="s">
        <v>196</v>
      </c>
      <c r="C2589" s="4" t="s">
        <v>171</v>
      </c>
      <c r="D2589" s="4" t="s">
        <v>66</v>
      </c>
      <c r="E2589" s="4" t="s">
        <v>197</v>
      </c>
      <c r="F2589" s="3">
        <v>42845</v>
      </c>
      <c r="G2589" s="3">
        <v>42857</v>
      </c>
      <c r="H2589">
        <v>0</v>
      </c>
    </row>
    <row r="2590" spans="1:8">
      <c r="A2590" s="4" t="s">
        <v>2797</v>
      </c>
      <c r="B2590" s="4" t="s">
        <v>191</v>
      </c>
      <c r="C2590" s="4" t="s">
        <v>9011</v>
      </c>
      <c r="D2590" s="4" t="s">
        <v>93</v>
      </c>
      <c r="E2590" s="4" t="s">
        <v>197</v>
      </c>
      <c r="F2590" s="3">
        <v>42845</v>
      </c>
      <c r="G2590" s="3">
        <v>42864</v>
      </c>
      <c r="H2590">
        <v>0</v>
      </c>
    </row>
    <row r="2591" spans="1:8">
      <c r="A2591" s="4" t="s">
        <v>2798</v>
      </c>
      <c r="B2591" s="4" t="s">
        <v>191</v>
      </c>
      <c r="C2591" s="4" t="s">
        <v>199</v>
      </c>
      <c r="D2591" s="4" t="s">
        <v>53</v>
      </c>
      <c r="E2591" s="4" t="s">
        <v>172</v>
      </c>
      <c r="F2591" s="3">
        <v>42845</v>
      </c>
      <c r="G2591" s="3">
        <v>42857</v>
      </c>
      <c r="H2591">
        <v>4985</v>
      </c>
    </row>
    <row r="2592" spans="1:8">
      <c r="A2592" s="4" t="s">
        <v>2799</v>
      </c>
      <c r="B2592" s="4" t="s">
        <v>343</v>
      </c>
      <c r="C2592" s="4" t="s">
        <v>179</v>
      </c>
      <c r="D2592" s="4" t="s">
        <v>118</v>
      </c>
      <c r="E2592" s="4" t="s">
        <v>197</v>
      </c>
      <c r="F2592" s="3">
        <v>42845</v>
      </c>
      <c r="G2592" s="3">
        <v>42847</v>
      </c>
      <c r="H2592">
        <v>0</v>
      </c>
    </row>
    <row r="2593" spans="1:8">
      <c r="A2593" s="4" t="s">
        <v>2800</v>
      </c>
      <c r="B2593" s="4" t="s">
        <v>343</v>
      </c>
      <c r="C2593" s="4" t="s">
        <v>179</v>
      </c>
      <c r="D2593" s="4" t="s">
        <v>43</v>
      </c>
      <c r="E2593" s="4" t="s">
        <v>172</v>
      </c>
      <c r="F2593" s="3">
        <v>42845</v>
      </c>
      <c r="G2593" s="3">
        <v>42854</v>
      </c>
      <c r="H2593">
        <v>657</v>
      </c>
    </row>
    <row r="2594" spans="1:8">
      <c r="A2594" s="4" t="s">
        <v>2801</v>
      </c>
      <c r="B2594" s="4" t="s">
        <v>343</v>
      </c>
      <c r="C2594" s="4" t="s">
        <v>179</v>
      </c>
      <c r="D2594" s="4" t="s">
        <v>111</v>
      </c>
      <c r="E2594" s="4" t="s">
        <v>172</v>
      </c>
      <c r="F2594" s="3">
        <v>42845</v>
      </c>
      <c r="G2594" s="3">
        <v>42916</v>
      </c>
      <c r="H2594">
        <v>628</v>
      </c>
    </row>
    <row r="2595" spans="1:8">
      <c r="A2595" s="4" t="s">
        <v>2802</v>
      </c>
      <c r="B2595" s="4" t="s">
        <v>343</v>
      </c>
      <c r="C2595" s="4" t="s">
        <v>171</v>
      </c>
      <c r="D2595" s="4" t="s">
        <v>43</v>
      </c>
      <c r="E2595" s="4" t="s">
        <v>172</v>
      </c>
      <c r="F2595" s="3">
        <v>42845</v>
      </c>
      <c r="G2595" s="3">
        <v>42901</v>
      </c>
      <c r="H2595">
        <v>1183</v>
      </c>
    </row>
    <row r="2596" spans="1:8">
      <c r="A2596" s="4" t="s">
        <v>2803</v>
      </c>
      <c r="B2596" s="4" t="s">
        <v>343</v>
      </c>
      <c r="C2596" s="4" t="s">
        <v>199</v>
      </c>
      <c r="D2596" s="4" t="s">
        <v>48</v>
      </c>
      <c r="E2596" s="4" t="s">
        <v>172</v>
      </c>
      <c r="F2596" s="3">
        <v>42845</v>
      </c>
      <c r="G2596" s="3">
        <v>42950</v>
      </c>
      <c r="H2596">
        <v>5203</v>
      </c>
    </row>
    <row r="2597" spans="1:8">
      <c r="A2597" s="4" t="s">
        <v>2804</v>
      </c>
      <c r="B2597" s="4" t="s">
        <v>343</v>
      </c>
      <c r="C2597" s="4" t="s">
        <v>177</v>
      </c>
      <c r="D2597" s="4" t="s">
        <v>70</v>
      </c>
      <c r="E2597" s="4" t="s">
        <v>172</v>
      </c>
      <c r="F2597" s="3">
        <v>42845</v>
      </c>
      <c r="G2597" s="3">
        <v>42852</v>
      </c>
      <c r="H2597">
        <v>56</v>
      </c>
    </row>
    <row r="2598" spans="1:8">
      <c r="A2598" s="4" t="s">
        <v>2805</v>
      </c>
      <c r="B2598" s="4" t="s">
        <v>219</v>
      </c>
      <c r="C2598" s="4" t="s">
        <v>177</v>
      </c>
      <c r="D2598" s="4" t="s">
        <v>24</v>
      </c>
      <c r="E2598" s="4" t="s">
        <v>193</v>
      </c>
      <c r="F2598" s="3">
        <v>42845</v>
      </c>
      <c r="G2598" s="3"/>
    </row>
    <row r="2599" spans="1:8">
      <c r="A2599" s="4" t="s">
        <v>2806</v>
      </c>
      <c r="B2599" s="4" t="s">
        <v>219</v>
      </c>
      <c r="C2599" s="4" t="s">
        <v>179</v>
      </c>
      <c r="D2599" s="4" t="s">
        <v>32</v>
      </c>
      <c r="E2599" s="4" t="s">
        <v>172</v>
      </c>
      <c r="F2599" s="3">
        <v>42845</v>
      </c>
      <c r="G2599" s="3">
        <v>42853</v>
      </c>
      <c r="H2599">
        <v>502</v>
      </c>
    </row>
    <row r="2600" spans="1:8">
      <c r="A2600" s="4" t="s">
        <v>2807</v>
      </c>
      <c r="B2600" s="4" t="s">
        <v>230</v>
      </c>
      <c r="C2600" s="4" t="s">
        <v>179</v>
      </c>
      <c r="D2600" s="4" t="s">
        <v>24</v>
      </c>
      <c r="E2600" s="4" t="s">
        <v>193</v>
      </c>
      <c r="F2600" s="3">
        <v>42845</v>
      </c>
      <c r="G2600" s="3"/>
    </row>
    <row r="2601" spans="1:8">
      <c r="A2601" s="4" t="s">
        <v>2808</v>
      </c>
      <c r="B2601" s="4" t="s">
        <v>230</v>
      </c>
      <c r="C2601" s="4" t="s">
        <v>179</v>
      </c>
      <c r="D2601" s="4" t="s">
        <v>122</v>
      </c>
      <c r="E2601" s="4" t="s">
        <v>172</v>
      </c>
      <c r="F2601" s="3">
        <v>42845</v>
      </c>
      <c r="G2601" s="3">
        <v>42911</v>
      </c>
      <c r="H2601">
        <v>527</v>
      </c>
    </row>
    <row r="2602" spans="1:8">
      <c r="A2602" s="4" t="s">
        <v>2809</v>
      </c>
      <c r="B2602" s="4" t="s">
        <v>187</v>
      </c>
      <c r="C2602" s="4" t="s">
        <v>177</v>
      </c>
      <c r="D2602" s="4" t="s">
        <v>122</v>
      </c>
      <c r="E2602" s="4" t="s">
        <v>197</v>
      </c>
      <c r="F2602" s="3">
        <v>42845</v>
      </c>
      <c r="G2602" s="3">
        <v>42846</v>
      </c>
      <c r="H2602">
        <v>0</v>
      </c>
    </row>
    <row r="2603" spans="1:8">
      <c r="A2603" s="4" t="s">
        <v>2810</v>
      </c>
      <c r="B2603" s="4" t="s">
        <v>244</v>
      </c>
      <c r="C2603" s="4" t="s">
        <v>177</v>
      </c>
      <c r="D2603" s="4" t="s">
        <v>57</v>
      </c>
      <c r="E2603" s="4" t="s">
        <v>172</v>
      </c>
      <c r="F2603" s="3">
        <v>42845</v>
      </c>
      <c r="G2603" s="3">
        <v>42853</v>
      </c>
      <c r="H2603">
        <v>64</v>
      </c>
    </row>
    <row r="2604" spans="1:8">
      <c r="A2604" s="4" t="s">
        <v>2811</v>
      </c>
      <c r="B2604" s="4" t="s">
        <v>201</v>
      </c>
      <c r="C2604" s="4" t="s">
        <v>179</v>
      </c>
      <c r="D2604" s="4" t="s">
        <v>105</v>
      </c>
      <c r="E2604" s="4" t="s">
        <v>172</v>
      </c>
      <c r="F2604" s="3">
        <v>42845</v>
      </c>
      <c r="G2604" s="3">
        <v>42852</v>
      </c>
      <c r="H2604">
        <v>579</v>
      </c>
    </row>
    <row r="2605" spans="1:8">
      <c r="A2605" s="4" t="s">
        <v>2812</v>
      </c>
      <c r="B2605" s="4" t="s">
        <v>201</v>
      </c>
      <c r="C2605" s="4" t="s">
        <v>199</v>
      </c>
      <c r="D2605" s="4" t="s">
        <v>87</v>
      </c>
      <c r="E2605" s="4" t="s">
        <v>172</v>
      </c>
      <c r="F2605" s="3">
        <v>42845</v>
      </c>
      <c r="G2605" s="3">
        <v>42855</v>
      </c>
      <c r="H2605">
        <v>5958</v>
      </c>
    </row>
    <row r="2606" spans="1:8">
      <c r="A2606" s="4" t="s">
        <v>2813</v>
      </c>
      <c r="B2606" s="4" t="s">
        <v>201</v>
      </c>
      <c r="C2606" s="4" t="s">
        <v>9011</v>
      </c>
      <c r="D2606" s="4" t="s">
        <v>105</v>
      </c>
      <c r="E2606" s="4" t="s">
        <v>172</v>
      </c>
      <c r="F2606" s="3">
        <v>42845</v>
      </c>
      <c r="G2606" s="3">
        <v>42882</v>
      </c>
      <c r="H2606">
        <v>4543</v>
      </c>
    </row>
    <row r="2607" spans="1:8">
      <c r="A2607" s="4" t="s">
        <v>2814</v>
      </c>
      <c r="B2607" s="4" t="s">
        <v>170</v>
      </c>
      <c r="C2607" s="4" t="s">
        <v>179</v>
      </c>
      <c r="D2607" s="4" t="s">
        <v>47</v>
      </c>
      <c r="E2607" s="4" t="s">
        <v>197</v>
      </c>
      <c r="F2607" s="3">
        <v>42845</v>
      </c>
      <c r="G2607" s="3">
        <v>42847</v>
      </c>
      <c r="H2607">
        <v>0</v>
      </c>
    </row>
    <row r="2608" spans="1:8">
      <c r="A2608" s="4" t="s">
        <v>2815</v>
      </c>
      <c r="B2608" s="4" t="s">
        <v>170</v>
      </c>
      <c r="C2608" s="4" t="s">
        <v>177</v>
      </c>
      <c r="D2608" s="4" t="s">
        <v>119</v>
      </c>
      <c r="E2608" s="4" t="s">
        <v>172</v>
      </c>
      <c r="F2608" s="3">
        <v>42845</v>
      </c>
      <c r="G2608" s="3">
        <v>42857</v>
      </c>
      <c r="H2608">
        <v>58</v>
      </c>
    </row>
    <row r="2609" spans="1:8">
      <c r="A2609" s="4" t="s">
        <v>2816</v>
      </c>
      <c r="B2609" s="4" t="s">
        <v>232</v>
      </c>
      <c r="C2609" s="4" t="s">
        <v>171</v>
      </c>
      <c r="D2609" s="4" t="s">
        <v>99</v>
      </c>
      <c r="E2609" s="4" t="s">
        <v>197</v>
      </c>
      <c r="F2609" s="3">
        <v>42845</v>
      </c>
      <c r="G2609" s="3">
        <v>42846</v>
      </c>
      <c r="H2609">
        <v>0</v>
      </c>
    </row>
    <row r="2610" spans="1:8">
      <c r="A2610" s="4" t="s">
        <v>2817</v>
      </c>
      <c r="B2610" s="4" t="s">
        <v>232</v>
      </c>
      <c r="C2610" s="4" t="s">
        <v>199</v>
      </c>
      <c r="D2610" s="4" t="s">
        <v>121</v>
      </c>
      <c r="E2610" s="4" t="s">
        <v>197</v>
      </c>
      <c r="F2610" s="3">
        <v>42845</v>
      </c>
      <c r="G2610" s="3">
        <v>42852</v>
      </c>
      <c r="H2610">
        <v>0</v>
      </c>
    </row>
    <row r="2611" spans="1:8">
      <c r="A2611" s="4" t="s">
        <v>2818</v>
      </c>
      <c r="B2611" s="4" t="s">
        <v>226</v>
      </c>
      <c r="C2611" s="4" t="s">
        <v>171</v>
      </c>
      <c r="D2611" s="4" t="s">
        <v>25</v>
      </c>
      <c r="E2611" s="4" t="s">
        <v>172</v>
      </c>
      <c r="F2611" s="3">
        <v>42845</v>
      </c>
      <c r="G2611" s="3">
        <v>42910</v>
      </c>
      <c r="H2611">
        <v>1036</v>
      </c>
    </row>
    <row r="2612" spans="1:8">
      <c r="A2612" s="4" t="s">
        <v>2819</v>
      </c>
      <c r="B2612" s="4" t="s">
        <v>208</v>
      </c>
      <c r="C2612" s="4" t="s">
        <v>199</v>
      </c>
      <c r="D2612" s="4" t="s">
        <v>66</v>
      </c>
      <c r="E2612" s="4" t="s">
        <v>172</v>
      </c>
      <c r="F2612" s="3">
        <v>42845</v>
      </c>
      <c r="G2612" s="3">
        <v>42852</v>
      </c>
      <c r="H2612">
        <v>4878</v>
      </c>
    </row>
    <row r="2613" spans="1:8">
      <c r="A2613" s="4" t="s">
        <v>2820</v>
      </c>
      <c r="B2613" s="4" t="s">
        <v>185</v>
      </c>
      <c r="C2613" s="4" t="s">
        <v>179</v>
      </c>
      <c r="D2613" s="4" t="s">
        <v>54</v>
      </c>
      <c r="E2613" s="4" t="s">
        <v>197</v>
      </c>
      <c r="F2613" s="3">
        <v>42845</v>
      </c>
      <c r="G2613" s="3">
        <v>42853</v>
      </c>
      <c r="H2613">
        <v>0</v>
      </c>
    </row>
    <row r="2614" spans="1:8">
      <c r="A2614" s="4" t="s">
        <v>2821</v>
      </c>
      <c r="B2614" s="4" t="s">
        <v>183</v>
      </c>
      <c r="C2614" s="4" t="s">
        <v>171</v>
      </c>
      <c r="D2614" s="4" t="s">
        <v>111</v>
      </c>
      <c r="E2614" s="4" t="s">
        <v>197</v>
      </c>
      <c r="F2614" s="3">
        <v>42846</v>
      </c>
      <c r="G2614" s="3">
        <v>42860</v>
      </c>
      <c r="H2614">
        <v>0</v>
      </c>
    </row>
    <row r="2615" spans="1:8">
      <c r="A2615" s="4" t="s">
        <v>2822</v>
      </c>
      <c r="B2615" s="4" t="s">
        <v>246</v>
      </c>
      <c r="C2615" s="4" t="s">
        <v>171</v>
      </c>
      <c r="D2615" s="4" t="s">
        <v>24</v>
      </c>
      <c r="E2615" s="4" t="s">
        <v>193</v>
      </c>
      <c r="F2615" s="3">
        <v>42846</v>
      </c>
      <c r="G2615" s="3"/>
    </row>
    <row r="2616" spans="1:8">
      <c r="A2616" s="4" t="s">
        <v>2823</v>
      </c>
      <c r="B2616" s="4" t="s">
        <v>246</v>
      </c>
      <c r="C2616" s="4" t="s">
        <v>171</v>
      </c>
      <c r="D2616" s="4" t="s">
        <v>35</v>
      </c>
      <c r="E2616" s="4" t="s">
        <v>172</v>
      </c>
      <c r="F2616" s="3">
        <v>42846</v>
      </c>
      <c r="G2616" s="3">
        <v>42968</v>
      </c>
      <c r="H2616">
        <v>1033</v>
      </c>
    </row>
    <row r="2617" spans="1:8">
      <c r="A2617" s="4" t="s">
        <v>2824</v>
      </c>
      <c r="B2617" s="4" t="s">
        <v>210</v>
      </c>
      <c r="C2617" s="4" t="s">
        <v>199</v>
      </c>
      <c r="D2617" s="4" t="s">
        <v>126</v>
      </c>
      <c r="E2617" s="4" t="s">
        <v>172</v>
      </c>
      <c r="F2617" s="3">
        <v>42846</v>
      </c>
      <c r="G2617" s="3">
        <v>42898</v>
      </c>
      <c r="H2617">
        <v>5343</v>
      </c>
    </row>
    <row r="2618" spans="1:8">
      <c r="A2618" s="4" t="s">
        <v>2825</v>
      </c>
      <c r="B2618" s="4" t="s">
        <v>174</v>
      </c>
      <c r="C2618" s="4" t="s">
        <v>171</v>
      </c>
      <c r="D2618" s="4" t="s">
        <v>43</v>
      </c>
      <c r="E2618" s="4" t="s">
        <v>197</v>
      </c>
      <c r="F2618" s="3">
        <v>42846</v>
      </c>
      <c r="G2618" s="3">
        <v>42855</v>
      </c>
      <c r="H2618">
        <v>0</v>
      </c>
    </row>
    <row r="2619" spans="1:8">
      <c r="A2619" s="4" t="s">
        <v>2826</v>
      </c>
      <c r="B2619" s="4" t="s">
        <v>174</v>
      </c>
      <c r="C2619" s="4" t="s">
        <v>9011</v>
      </c>
      <c r="D2619" s="4" t="s">
        <v>109</v>
      </c>
      <c r="E2619" s="4" t="s">
        <v>197</v>
      </c>
      <c r="F2619" s="3">
        <v>42846</v>
      </c>
      <c r="G2619" s="3">
        <v>42852</v>
      </c>
      <c r="H2619">
        <v>0</v>
      </c>
    </row>
    <row r="2620" spans="1:8">
      <c r="A2620" s="4" t="s">
        <v>2827</v>
      </c>
      <c r="B2620" s="4" t="s">
        <v>174</v>
      </c>
      <c r="C2620" s="4" t="s">
        <v>9011</v>
      </c>
      <c r="D2620" s="4" t="s">
        <v>109</v>
      </c>
      <c r="E2620" s="4" t="s">
        <v>197</v>
      </c>
      <c r="F2620" s="3">
        <v>42846</v>
      </c>
      <c r="G2620" s="3">
        <v>42957</v>
      </c>
      <c r="H2620">
        <v>0</v>
      </c>
    </row>
    <row r="2621" spans="1:8">
      <c r="A2621" s="4" t="s">
        <v>2828</v>
      </c>
      <c r="B2621" s="4" t="s">
        <v>174</v>
      </c>
      <c r="C2621" s="4" t="s">
        <v>192</v>
      </c>
      <c r="D2621" s="4" t="s">
        <v>57</v>
      </c>
      <c r="E2621" s="4" t="s">
        <v>172</v>
      </c>
      <c r="F2621" s="3">
        <v>42846</v>
      </c>
      <c r="G2621" s="3">
        <v>42851</v>
      </c>
      <c r="H2621">
        <v>3269</v>
      </c>
    </row>
    <row r="2622" spans="1:8">
      <c r="A2622" s="4" t="s">
        <v>2829</v>
      </c>
      <c r="B2622" s="4" t="s">
        <v>263</v>
      </c>
      <c r="C2622" s="4" t="s">
        <v>179</v>
      </c>
      <c r="D2622" s="4" t="s">
        <v>107</v>
      </c>
      <c r="E2622" s="4" t="s">
        <v>197</v>
      </c>
      <c r="F2622" s="3">
        <v>42846</v>
      </c>
      <c r="G2622" s="3">
        <v>42862</v>
      </c>
      <c r="H2622">
        <v>0</v>
      </c>
    </row>
    <row r="2623" spans="1:8">
      <c r="A2623" s="4" t="s">
        <v>2830</v>
      </c>
      <c r="B2623" s="4" t="s">
        <v>263</v>
      </c>
      <c r="C2623" s="4" t="s">
        <v>9011</v>
      </c>
      <c r="D2623" s="4" t="s">
        <v>21</v>
      </c>
      <c r="E2623" s="4" t="s">
        <v>172</v>
      </c>
      <c r="F2623" s="3">
        <v>42846</v>
      </c>
      <c r="G2623" s="3">
        <v>42852</v>
      </c>
      <c r="H2623">
        <v>4605</v>
      </c>
    </row>
    <row r="2624" spans="1:8">
      <c r="A2624" s="4" t="s">
        <v>2831</v>
      </c>
      <c r="B2624" s="4" t="s">
        <v>237</v>
      </c>
      <c r="C2624" s="4" t="s">
        <v>199</v>
      </c>
      <c r="D2624" s="4" t="s">
        <v>88</v>
      </c>
      <c r="E2624" s="4" t="s">
        <v>172</v>
      </c>
      <c r="F2624" s="3">
        <v>42846</v>
      </c>
      <c r="G2624" s="3">
        <v>42898</v>
      </c>
      <c r="H2624">
        <v>4908</v>
      </c>
    </row>
    <row r="2625" spans="1:8">
      <c r="A2625" s="4" t="s">
        <v>2832</v>
      </c>
      <c r="B2625" s="4" t="s">
        <v>203</v>
      </c>
      <c r="C2625" s="4" t="s">
        <v>192</v>
      </c>
      <c r="D2625" s="4" t="s">
        <v>86</v>
      </c>
      <c r="E2625" s="4" t="s">
        <v>172</v>
      </c>
      <c r="F2625" s="3">
        <v>42846</v>
      </c>
      <c r="G2625" s="3">
        <v>42855</v>
      </c>
      <c r="H2625">
        <v>3303</v>
      </c>
    </row>
    <row r="2626" spans="1:8">
      <c r="A2626" s="4" t="s">
        <v>2833</v>
      </c>
      <c r="B2626" s="4" t="s">
        <v>343</v>
      </c>
      <c r="C2626" s="4" t="s">
        <v>192</v>
      </c>
      <c r="D2626" s="4" t="s">
        <v>45</v>
      </c>
      <c r="E2626" s="4" t="s">
        <v>197</v>
      </c>
      <c r="F2626" s="3">
        <v>42846</v>
      </c>
      <c r="G2626" s="3">
        <v>42847</v>
      </c>
      <c r="H2626">
        <v>0</v>
      </c>
    </row>
    <row r="2627" spans="1:8">
      <c r="A2627" s="4" t="s">
        <v>2834</v>
      </c>
      <c r="B2627" s="4" t="s">
        <v>343</v>
      </c>
      <c r="C2627" s="4" t="s">
        <v>192</v>
      </c>
      <c r="D2627" s="4" t="s">
        <v>103</v>
      </c>
      <c r="E2627" s="4" t="s">
        <v>197</v>
      </c>
      <c r="F2627" s="3">
        <v>42846</v>
      </c>
      <c r="G2627" s="3">
        <v>42857</v>
      </c>
      <c r="H2627">
        <v>0</v>
      </c>
    </row>
    <row r="2628" spans="1:8">
      <c r="A2628" s="4" t="s">
        <v>2835</v>
      </c>
      <c r="B2628" s="4" t="s">
        <v>343</v>
      </c>
      <c r="C2628" s="4" t="s">
        <v>177</v>
      </c>
      <c r="D2628" s="4" t="s">
        <v>111</v>
      </c>
      <c r="E2628" s="4" t="s">
        <v>172</v>
      </c>
      <c r="F2628" s="3">
        <v>42846</v>
      </c>
      <c r="G2628" s="3">
        <v>42847</v>
      </c>
      <c r="H2628">
        <v>55</v>
      </c>
    </row>
    <row r="2629" spans="1:8">
      <c r="A2629" s="4" t="s">
        <v>2836</v>
      </c>
      <c r="B2629" s="4" t="s">
        <v>219</v>
      </c>
      <c r="C2629" s="4" t="s">
        <v>179</v>
      </c>
      <c r="D2629" s="4" t="s">
        <v>87</v>
      </c>
      <c r="E2629" s="4" t="s">
        <v>172</v>
      </c>
      <c r="F2629" s="3">
        <v>42846</v>
      </c>
      <c r="G2629" s="3">
        <v>42915</v>
      </c>
      <c r="H2629">
        <v>531</v>
      </c>
    </row>
    <row r="2630" spans="1:8">
      <c r="A2630" s="4" t="s">
        <v>2837</v>
      </c>
      <c r="B2630" s="4" t="s">
        <v>219</v>
      </c>
      <c r="C2630" s="4" t="s">
        <v>179</v>
      </c>
      <c r="D2630" s="4" t="s">
        <v>93</v>
      </c>
      <c r="E2630" s="4" t="s">
        <v>172</v>
      </c>
      <c r="F2630" s="3">
        <v>42846</v>
      </c>
      <c r="G2630" s="3">
        <v>42859</v>
      </c>
      <c r="H2630">
        <v>557</v>
      </c>
    </row>
    <row r="2631" spans="1:8">
      <c r="A2631" s="4" t="s">
        <v>2838</v>
      </c>
      <c r="B2631" s="4" t="s">
        <v>256</v>
      </c>
      <c r="C2631" s="4" t="s">
        <v>179</v>
      </c>
      <c r="D2631" s="4" t="s">
        <v>76</v>
      </c>
      <c r="E2631" s="4" t="s">
        <v>172</v>
      </c>
      <c r="F2631" s="3">
        <v>42846</v>
      </c>
      <c r="G2631" s="3">
        <v>42898</v>
      </c>
      <c r="H2631">
        <v>489</v>
      </c>
    </row>
    <row r="2632" spans="1:8">
      <c r="A2632" s="4" t="s">
        <v>2839</v>
      </c>
      <c r="B2632" s="4" t="s">
        <v>244</v>
      </c>
      <c r="C2632" s="4" t="s">
        <v>192</v>
      </c>
      <c r="D2632" s="4" t="s">
        <v>106</v>
      </c>
      <c r="E2632" s="4" t="s">
        <v>197</v>
      </c>
      <c r="F2632" s="3">
        <v>42846</v>
      </c>
      <c r="G2632" s="3">
        <v>42884</v>
      </c>
      <c r="H2632">
        <v>0</v>
      </c>
    </row>
    <row r="2633" spans="1:8">
      <c r="A2633" s="4" t="s">
        <v>2840</v>
      </c>
      <c r="B2633" s="4" t="s">
        <v>170</v>
      </c>
      <c r="C2633" s="4" t="s">
        <v>177</v>
      </c>
      <c r="D2633" s="4" t="s">
        <v>111</v>
      </c>
      <c r="E2633" s="4" t="s">
        <v>172</v>
      </c>
      <c r="F2633" s="3">
        <v>42846</v>
      </c>
      <c r="G2633" s="3">
        <v>42861</v>
      </c>
      <c r="H2633">
        <v>60</v>
      </c>
    </row>
    <row r="2634" spans="1:8">
      <c r="A2634" s="4" t="s">
        <v>2841</v>
      </c>
      <c r="B2634" s="4" t="s">
        <v>232</v>
      </c>
      <c r="C2634" s="4" t="s">
        <v>192</v>
      </c>
      <c r="D2634" s="4" t="s">
        <v>25</v>
      </c>
      <c r="E2634" s="4" t="s">
        <v>172</v>
      </c>
      <c r="F2634" s="3">
        <v>42846</v>
      </c>
      <c r="G2634" s="3">
        <v>42890</v>
      </c>
      <c r="H2634">
        <v>2887</v>
      </c>
    </row>
    <row r="2635" spans="1:8">
      <c r="A2635" s="4" t="s">
        <v>2842</v>
      </c>
      <c r="B2635" s="4" t="s">
        <v>232</v>
      </c>
      <c r="C2635" s="4" t="s">
        <v>192</v>
      </c>
      <c r="D2635" s="4" t="s">
        <v>52</v>
      </c>
      <c r="E2635" s="4" t="s">
        <v>172</v>
      </c>
      <c r="F2635" s="3">
        <v>42846</v>
      </c>
      <c r="G2635" s="3">
        <v>42857</v>
      </c>
      <c r="H2635">
        <v>3214</v>
      </c>
    </row>
    <row r="2636" spans="1:8">
      <c r="A2636" s="4" t="s">
        <v>2843</v>
      </c>
      <c r="B2636" s="4" t="s">
        <v>226</v>
      </c>
      <c r="C2636" s="4" t="s">
        <v>192</v>
      </c>
      <c r="D2636" s="4" t="s">
        <v>27</v>
      </c>
      <c r="E2636" s="4" t="s">
        <v>193</v>
      </c>
      <c r="F2636" s="3">
        <v>42846</v>
      </c>
      <c r="G2636" s="3"/>
    </row>
    <row r="2637" spans="1:8">
      <c r="A2637" s="4" t="s">
        <v>2844</v>
      </c>
      <c r="B2637" s="4" t="s">
        <v>226</v>
      </c>
      <c r="C2637" s="4" t="s">
        <v>192</v>
      </c>
      <c r="D2637" s="4" t="s">
        <v>21</v>
      </c>
      <c r="E2637" s="4" t="s">
        <v>172</v>
      </c>
      <c r="F2637" s="3">
        <v>42846</v>
      </c>
      <c r="G2637" s="3">
        <v>42848</v>
      </c>
      <c r="H2637">
        <v>3850</v>
      </c>
    </row>
    <row r="2638" spans="1:8">
      <c r="A2638" s="4" t="s">
        <v>2845</v>
      </c>
      <c r="B2638" s="4" t="s">
        <v>208</v>
      </c>
      <c r="C2638" s="4" t="s">
        <v>177</v>
      </c>
      <c r="D2638" s="4" t="s">
        <v>70</v>
      </c>
      <c r="E2638" s="4" t="s">
        <v>172</v>
      </c>
      <c r="F2638" s="3">
        <v>42846</v>
      </c>
      <c r="G2638" s="3">
        <v>42895</v>
      </c>
      <c r="H2638">
        <v>54</v>
      </c>
    </row>
    <row r="2639" spans="1:8">
      <c r="A2639" s="4" t="s">
        <v>2846</v>
      </c>
      <c r="B2639" s="4" t="s">
        <v>185</v>
      </c>
      <c r="C2639" s="4" t="s">
        <v>9011</v>
      </c>
      <c r="D2639" s="4" t="s">
        <v>24</v>
      </c>
      <c r="E2639" s="4" t="s">
        <v>193</v>
      </c>
      <c r="F2639" s="3">
        <v>42846</v>
      </c>
      <c r="G2639" s="3"/>
    </row>
    <row r="2640" spans="1:8">
      <c r="A2640" s="4" t="s">
        <v>2847</v>
      </c>
      <c r="B2640" s="4" t="s">
        <v>185</v>
      </c>
      <c r="C2640" s="4" t="s">
        <v>177</v>
      </c>
      <c r="D2640" s="4" t="s">
        <v>74</v>
      </c>
      <c r="E2640" s="4" t="s">
        <v>197</v>
      </c>
      <c r="F2640" s="3">
        <v>42846</v>
      </c>
      <c r="G2640" s="3">
        <v>42854</v>
      </c>
      <c r="H2640">
        <v>0</v>
      </c>
    </row>
    <row r="2641" spans="1:8">
      <c r="A2641" s="4" t="s">
        <v>2848</v>
      </c>
      <c r="B2641" s="4" t="s">
        <v>185</v>
      </c>
      <c r="C2641" s="4" t="s">
        <v>9011</v>
      </c>
      <c r="D2641" s="4" t="s">
        <v>97</v>
      </c>
      <c r="E2641" s="4" t="s">
        <v>172</v>
      </c>
      <c r="F2641" s="3">
        <v>42846</v>
      </c>
      <c r="G2641" s="3">
        <v>42959</v>
      </c>
      <c r="H2641">
        <v>5040</v>
      </c>
    </row>
    <row r="2642" spans="1:8">
      <c r="A2642" s="4" t="s">
        <v>2849</v>
      </c>
      <c r="B2642" s="4" t="s">
        <v>235</v>
      </c>
      <c r="C2642" s="4" t="s">
        <v>199</v>
      </c>
      <c r="D2642" s="4" t="s">
        <v>80</v>
      </c>
      <c r="E2642" s="4" t="s">
        <v>172</v>
      </c>
      <c r="F2642" s="3">
        <v>42846</v>
      </c>
      <c r="G2642" s="3">
        <v>42847</v>
      </c>
      <c r="H2642">
        <v>6263</v>
      </c>
    </row>
    <row r="2643" spans="1:8">
      <c r="A2643" s="4" t="s">
        <v>2850</v>
      </c>
      <c r="B2643" s="4" t="s">
        <v>181</v>
      </c>
      <c r="C2643" s="4" t="s">
        <v>9011</v>
      </c>
      <c r="D2643" s="4" t="s">
        <v>105</v>
      </c>
      <c r="E2643" s="4" t="s">
        <v>197</v>
      </c>
      <c r="F2643" s="3">
        <v>42846</v>
      </c>
      <c r="G2643" s="3">
        <v>42857</v>
      </c>
      <c r="H2643">
        <v>0</v>
      </c>
    </row>
    <row r="2644" spans="1:8">
      <c r="A2644" s="4" t="s">
        <v>2851</v>
      </c>
      <c r="B2644" s="4" t="s">
        <v>181</v>
      </c>
      <c r="C2644" s="4" t="s">
        <v>179</v>
      </c>
      <c r="D2644" s="4" t="s">
        <v>32</v>
      </c>
      <c r="E2644" s="4" t="s">
        <v>172</v>
      </c>
      <c r="F2644" s="3">
        <v>42846</v>
      </c>
      <c r="G2644" s="3">
        <v>42848</v>
      </c>
      <c r="H2644">
        <v>570</v>
      </c>
    </row>
    <row r="2645" spans="1:8">
      <c r="A2645" s="4" t="s">
        <v>2852</v>
      </c>
      <c r="B2645" s="4" t="s">
        <v>181</v>
      </c>
      <c r="C2645" s="4" t="s">
        <v>9011</v>
      </c>
      <c r="D2645" s="4" t="s">
        <v>44</v>
      </c>
      <c r="E2645" s="4" t="s">
        <v>172</v>
      </c>
      <c r="F2645" s="3">
        <v>42846</v>
      </c>
      <c r="G2645" s="3">
        <v>42854</v>
      </c>
      <c r="H2645">
        <v>4633</v>
      </c>
    </row>
    <row r="2646" spans="1:8">
      <c r="A2646" s="4" t="s">
        <v>2853</v>
      </c>
      <c r="B2646" s="4" t="s">
        <v>261</v>
      </c>
      <c r="C2646" s="4" t="s">
        <v>199</v>
      </c>
      <c r="D2646" s="4" t="s">
        <v>50</v>
      </c>
      <c r="E2646" s="4" t="s">
        <v>197</v>
      </c>
      <c r="F2646" s="3">
        <v>42847</v>
      </c>
      <c r="G2646" s="3">
        <v>42854</v>
      </c>
      <c r="H2646">
        <v>0</v>
      </c>
    </row>
    <row r="2647" spans="1:8">
      <c r="A2647" s="4" t="s">
        <v>2854</v>
      </c>
      <c r="B2647" s="4" t="s">
        <v>246</v>
      </c>
      <c r="C2647" s="4" t="s">
        <v>9011</v>
      </c>
      <c r="D2647" s="4" t="s">
        <v>83</v>
      </c>
      <c r="E2647" s="4" t="s">
        <v>197</v>
      </c>
      <c r="F2647" s="3">
        <v>42847</v>
      </c>
      <c r="G2647" s="3">
        <v>42863</v>
      </c>
      <c r="H2647">
        <v>0</v>
      </c>
    </row>
    <row r="2648" spans="1:8">
      <c r="A2648" s="4" t="s">
        <v>2855</v>
      </c>
      <c r="B2648" s="4" t="s">
        <v>246</v>
      </c>
      <c r="C2648" s="4" t="s">
        <v>9011</v>
      </c>
      <c r="D2648" s="4" t="s">
        <v>117</v>
      </c>
      <c r="E2648" s="4" t="s">
        <v>172</v>
      </c>
      <c r="F2648" s="3">
        <v>42847</v>
      </c>
      <c r="G2648" s="3">
        <v>42853</v>
      </c>
      <c r="H2648">
        <v>4891</v>
      </c>
    </row>
    <row r="2649" spans="1:8">
      <c r="A2649" s="4" t="s">
        <v>2856</v>
      </c>
      <c r="B2649" s="4" t="s">
        <v>174</v>
      </c>
      <c r="C2649" s="4" t="s">
        <v>199</v>
      </c>
      <c r="D2649" s="4" t="s">
        <v>111</v>
      </c>
      <c r="E2649" s="4" t="s">
        <v>172</v>
      </c>
      <c r="F2649" s="3">
        <v>42847</v>
      </c>
      <c r="G2649" s="3">
        <v>42854</v>
      </c>
      <c r="H2649">
        <v>5858</v>
      </c>
    </row>
    <row r="2650" spans="1:8">
      <c r="A2650" s="4" t="s">
        <v>2857</v>
      </c>
      <c r="B2650" s="4" t="s">
        <v>174</v>
      </c>
      <c r="C2650" s="4" t="s">
        <v>9011</v>
      </c>
      <c r="D2650" s="4" t="s">
        <v>104</v>
      </c>
      <c r="E2650" s="4" t="s">
        <v>172</v>
      </c>
      <c r="F2650" s="3">
        <v>42847</v>
      </c>
      <c r="G2650" s="3">
        <v>42879</v>
      </c>
      <c r="H2650">
        <v>4939</v>
      </c>
    </row>
    <row r="2651" spans="1:8">
      <c r="A2651" s="4" t="s">
        <v>2858</v>
      </c>
      <c r="B2651" s="4" t="s">
        <v>343</v>
      </c>
      <c r="C2651" s="4" t="s">
        <v>179</v>
      </c>
      <c r="D2651" s="4" t="s">
        <v>47</v>
      </c>
      <c r="E2651" s="4" t="s">
        <v>172</v>
      </c>
      <c r="F2651" s="3">
        <v>42847</v>
      </c>
      <c r="G2651" s="3">
        <v>42959</v>
      </c>
      <c r="H2651">
        <v>570</v>
      </c>
    </row>
    <row r="2652" spans="1:8">
      <c r="A2652" s="4" t="s">
        <v>2859</v>
      </c>
      <c r="B2652" s="4" t="s">
        <v>230</v>
      </c>
      <c r="C2652" s="4" t="s">
        <v>192</v>
      </c>
      <c r="D2652" s="4" t="s">
        <v>53</v>
      </c>
      <c r="E2652" s="4" t="s">
        <v>197</v>
      </c>
      <c r="F2652" s="3">
        <v>42847</v>
      </c>
      <c r="G2652" s="3">
        <v>42854</v>
      </c>
      <c r="H2652">
        <v>0</v>
      </c>
    </row>
    <row r="2653" spans="1:8">
      <c r="A2653" s="4" t="s">
        <v>2860</v>
      </c>
      <c r="B2653" s="4" t="s">
        <v>230</v>
      </c>
      <c r="C2653" s="4" t="s">
        <v>179</v>
      </c>
      <c r="D2653" s="4" t="s">
        <v>124</v>
      </c>
      <c r="E2653" s="4" t="s">
        <v>172</v>
      </c>
      <c r="F2653" s="3">
        <v>42847</v>
      </c>
      <c r="G2653" s="3">
        <v>42855</v>
      </c>
      <c r="H2653">
        <v>500</v>
      </c>
    </row>
    <row r="2654" spans="1:8">
      <c r="A2654" s="4" t="s">
        <v>2861</v>
      </c>
      <c r="B2654" s="4" t="s">
        <v>230</v>
      </c>
      <c r="C2654" s="4" t="s">
        <v>192</v>
      </c>
      <c r="D2654" s="4" t="s">
        <v>82</v>
      </c>
      <c r="E2654" s="4" t="s">
        <v>172</v>
      </c>
      <c r="F2654" s="3">
        <v>42847</v>
      </c>
      <c r="G2654" s="3">
        <v>42848</v>
      </c>
      <c r="H2654">
        <v>3546</v>
      </c>
    </row>
    <row r="2655" spans="1:8">
      <c r="A2655" s="4" t="s">
        <v>2862</v>
      </c>
      <c r="B2655" s="4" t="s">
        <v>187</v>
      </c>
      <c r="C2655" s="4" t="s">
        <v>179</v>
      </c>
      <c r="D2655" s="4" t="s">
        <v>44</v>
      </c>
      <c r="E2655" s="4" t="s">
        <v>172</v>
      </c>
      <c r="F2655" s="3">
        <v>42847</v>
      </c>
      <c r="G2655" s="3">
        <v>42855</v>
      </c>
      <c r="H2655">
        <v>525</v>
      </c>
    </row>
    <row r="2656" spans="1:8">
      <c r="A2656" s="4" t="s">
        <v>2863</v>
      </c>
      <c r="B2656" s="4" t="s">
        <v>201</v>
      </c>
      <c r="C2656" s="4" t="s">
        <v>177</v>
      </c>
      <c r="D2656" s="4" t="s">
        <v>24</v>
      </c>
      <c r="E2656" s="4" t="s">
        <v>193</v>
      </c>
      <c r="F2656" s="3">
        <v>42847</v>
      </c>
      <c r="G2656" s="3"/>
    </row>
    <row r="2657" spans="1:8">
      <c r="A2657" s="4" t="s">
        <v>2864</v>
      </c>
      <c r="B2657" s="4" t="s">
        <v>170</v>
      </c>
      <c r="C2657" s="4" t="s">
        <v>171</v>
      </c>
      <c r="D2657" s="4" t="s">
        <v>43</v>
      </c>
      <c r="E2657" s="4" t="s">
        <v>172</v>
      </c>
      <c r="F2657" s="3">
        <v>42847</v>
      </c>
      <c r="G2657" s="3">
        <v>42852</v>
      </c>
      <c r="H2657">
        <v>1024</v>
      </c>
    </row>
    <row r="2658" spans="1:8">
      <c r="A2658" s="4" t="s">
        <v>2865</v>
      </c>
      <c r="B2658" s="4" t="s">
        <v>189</v>
      </c>
      <c r="C2658" s="4" t="s">
        <v>199</v>
      </c>
      <c r="D2658" s="4" t="s">
        <v>111</v>
      </c>
      <c r="E2658" s="4" t="s">
        <v>172</v>
      </c>
      <c r="F2658" s="3">
        <v>42847</v>
      </c>
      <c r="G2658" s="3">
        <v>42855</v>
      </c>
      <c r="H2658">
        <v>6384</v>
      </c>
    </row>
    <row r="2659" spans="1:8">
      <c r="A2659" s="4" t="s">
        <v>2866</v>
      </c>
      <c r="B2659" s="4" t="s">
        <v>232</v>
      </c>
      <c r="C2659" s="4" t="s">
        <v>179</v>
      </c>
      <c r="D2659" s="4" t="s">
        <v>21</v>
      </c>
      <c r="E2659" s="4" t="s">
        <v>197</v>
      </c>
      <c r="F2659" s="3">
        <v>42847</v>
      </c>
      <c r="G2659" s="3">
        <v>42863</v>
      </c>
      <c r="H2659">
        <v>0</v>
      </c>
    </row>
    <row r="2660" spans="1:8">
      <c r="A2660" s="4" t="s">
        <v>2867</v>
      </c>
      <c r="B2660" s="4" t="s">
        <v>232</v>
      </c>
      <c r="C2660" s="4" t="s">
        <v>179</v>
      </c>
      <c r="D2660" s="4" t="s">
        <v>52</v>
      </c>
      <c r="E2660" s="4" t="s">
        <v>172</v>
      </c>
      <c r="F2660" s="3">
        <v>42847</v>
      </c>
      <c r="G2660" s="3">
        <v>42910</v>
      </c>
      <c r="H2660">
        <v>587</v>
      </c>
    </row>
    <row r="2661" spans="1:8">
      <c r="A2661" s="4" t="s">
        <v>2868</v>
      </c>
      <c r="B2661" s="4" t="s">
        <v>205</v>
      </c>
      <c r="C2661" s="4" t="s">
        <v>177</v>
      </c>
      <c r="D2661" s="4" t="s">
        <v>86</v>
      </c>
      <c r="E2661" s="4" t="s">
        <v>172</v>
      </c>
      <c r="F2661" s="3">
        <v>42847</v>
      </c>
      <c r="G2661" s="3">
        <v>42853</v>
      </c>
      <c r="H2661">
        <v>55</v>
      </c>
    </row>
    <row r="2662" spans="1:8">
      <c r="A2662" s="4" t="s">
        <v>2869</v>
      </c>
      <c r="B2662" s="4" t="s">
        <v>205</v>
      </c>
      <c r="C2662" s="4" t="s">
        <v>192</v>
      </c>
      <c r="D2662" s="4" t="s">
        <v>124</v>
      </c>
      <c r="E2662" s="4" t="s">
        <v>172</v>
      </c>
      <c r="F2662" s="3">
        <v>42847</v>
      </c>
      <c r="G2662" s="3">
        <v>42855</v>
      </c>
      <c r="H2662">
        <v>3242</v>
      </c>
    </row>
    <row r="2663" spans="1:8">
      <c r="A2663" s="4" t="s">
        <v>2870</v>
      </c>
      <c r="B2663" s="4" t="s">
        <v>208</v>
      </c>
      <c r="C2663" s="4" t="s">
        <v>199</v>
      </c>
      <c r="D2663" s="4" t="s">
        <v>131</v>
      </c>
      <c r="E2663" s="4" t="s">
        <v>172</v>
      </c>
      <c r="F2663" s="3">
        <v>42847</v>
      </c>
      <c r="G2663" s="3">
        <v>42881</v>
      </c>
      <c r="H2663">
        <v>5558</v>
      </c>
    </row>
    <row r="2664" spans="1:8">
      <c r="A2664" s="4" t="s">
        <v>2871</v>
      </c>
      <c r="B2664" s="4" t="s">
        <v>185</v>
      </c>
      <c r="C2664" s="4" t="s">
        <v>9011</v>
      </c>
      <c r="D2664" s="4" t="s">
        <v>108</v>
      </c>
      <c r="E2664" s="4" t="s">
        <v>172</v>
      </c>
      <c r="F2664" s="3">
        <v>42847</v>
      </c>
      <c r="G2664" s="3">
        <v>42853</v>
      </c>
      <c r="H2664">
        <v>4869</v>
      </c>
    </row>
    <row r="2665" spans="1:8">
      <c r="A2665" s="4" t="s">
        <v>2872</v>
      </c>
      <c r="B2665" s="4" t="s">
        <v>185</v>
      </c>
      <c r="C2665" s="4" t="s">
        <v>192</v>
      </c>
      <c r="D2665" s="4" t="s">
        <v>76</v>
      </c>
      <c r="E2665" s="4" t="s">
        <v>172</v>
      </c>
      <c r="F2665" s="3">
        <v>42847</v>
      </c>
      <c r="G2665" s="3">
        <v>42854</v>
      </c>
      <c r="H2665">
        <v>3661</v>
      </c>
    </row>
    <row r="2666" spans="1:8">
      <c r="A2666" s="4" t="s">
        <v>2873</v>
      </c>
      <c r="B2666" s="4" t="s">
        <v>216</v>
      </c>
      <c r="C2666" s="4" t="s">
        <v>179</v>
      </c>
      <c r="D2666" s="4" t="s">
        <v>24</v>
      </c>
      <c r="E2666" s="4" t="s">
        <v>193</v>
      </c>
      <c r="F2666" s="3">
        <v>42847</v>
      </c>
      <c r="G2666" s="3"/>
    </row>
    <row r="2667" spans="1:8">
      <c r="A2667" s="4" t="s">
        <v>2874</v>
      </c>
      <c r="B2667" s="4" t="s">
        <v>216</v>
      </c>
      <c r="C2667" s="4" t="s">
        <v>177</v>
      </c>
      <c r="D2667" s="4" t="s">
        <v>24</v>
      </c>
      <c r="E2667" s="4" t="s">
        <v>193</v>
      </c>
      <c r="F2667" s="3">
        <v>42847</v>
      </c>
      <c r="G2667" s="3"/>
    </row>
    <row r="2668" spans="1:8">
      <c r="A2668" s="4" t="s">
        <v>2875</v>
      </c>
      <c r="B2668" s="4" t="s">
        <v>181</v>
      </c>
      <c r="C2668" s="4" t="s">
        <v>9011</v>
      </c>
      <c r="D2668" s="4" t="s">
        <v>82</v>
      </c>
      <c r="E2668" s="4" t="s">
        <v>172</v>
      </c>
      <c r="F2668" s="3">
        <v>42847</v>
      </c>
      <c r="G2668" s="3">
        <v>42854</v>
      </c>
      <c r="H2668">
        <v>5456</v>
      </c>
    </row>
    <row r="2669" spans="1:8">
      <c r="A2669" s="4" t="s">
        <v>2876</v>
      </c>
      <c r="B2669" s="4" t="s">
        <v>183</v>
      </c>
      <c r="C2669" s="4" t="s">
        <v>177</v>
      </c>
      <c r="D2669" s="4" t="s">
        <v>68</v>
      </c>
      <c r="E2669" s="4" t="s">
        <v>197</v>
      </c>
      <c r="F2669" s="3">
        <v>42848</v>
      </c>
      <c r="G2669" s="3">
        <v>42973</v>
      </c>
      <c r="H2669">
        <v>0</v>
      </c>
    </row>
    <row r="2670" spans="1:8">
      <c r="A2670" s="4" t="s">
        <v>2877</v>
      </c>
      <c r="B2670" s="4" t="s">
        <v>261</v>
      </c>
      <c r="C2670" s="4" t="s">
        <v>9011</v>
      </c>
      <c r="D2670" s="4" t="s">
        <v>99</v>
      </c>
      <c r="E2670" s="4" t="s">
        <v>197</v>
      </c>
      <c r="F2670" s="3">
        <v>42848</v>
      </c>
      <c r="G2670" s="3">
        <v>42849</v>
      </c>
      <c r="H2670">
        <v>0</v>
      </c>
    </row>
    <row r="2671" spans="1:8">
      <c r="A2671" s="4" t="s">
        <v>2878</v>
      </c>
      <c r="B2671" s="4" t="s">
        <v>246</v>
      </c>
      <c r="C2671" s="4" t="s">
        <v>179</v>
      </c>
      <c r="D2671" s="4" t="s">
        <v>63</v>
      </c>
      <c r="E2671" s="4" t="s">
        <v>197</v>
      </c>
      <c r="F2671" s="3">
        <v>42848</v>
      </c>
      <c r="G2671" s="3">
        <v>42855</v>
      </c>
      <c r="H2671">
        <v>0</v>
      </c>
    </row>
    <row r="2672" spans="1:8">
      <c r="A2672" s="4" t="s">
        <v>2879</v>
      </c>
      <c r="B2672" s="4" t="s">
        <v>246</v>
      </c>
      <c r="C2672" s="4" t="s">
        <v>192</v>
      </c>
      <c r="D2672" s="4" t="s">
        <v>120</v>
      </c>
      <c r="E2672" s="4" t="s">
        <v>197</v>
      </c>
      <c r="F2672" s="3">
        <v>42848</v>
      </c>
      <c r="G2672" s="3">
        <v>42967</v>
      </c>
      <c r="H2672">
        <v>0</v>
      </c>
    </row>
    <row r="2673" spans="1:8">
      <c r="A2673" s="4" t="s">
        <v>2880</v>
      </c>
      <c r="B2673" s="4" t="s">
        <v>279</v>
      </c>
      <c r="C2673" s="4" t="s">
        <v>9011</v>
      </c>
      <c r="D2673" s="4" t="s">
        <v>88</v>
      </c>
      <c r="E2673" s="4" t="s">
        <v>197</v>
      </c>
      <c r="F2673" s="3">
        <v>42848</v>
      </c>
      <c r="G2673" s="3">
        <v>42855</v>
      </c>
      <c r="H2673">
        <v>0</v>
      </c>
    </row>
    <row r="2674" spans="1:8">
      <c r="A2674" s="4" t="s">
        <v>2881</v>
      </c>
      <c r="B2674" s="4" t="s">
        <v>279</v>
      </c>
      <c r="C2674" s="4" t="s">
        <v>199</v>
      </c>
      <c r="D2674" s="4" t="s">
        <v>130</v>
      </c>
      <c r="E2674" s="4" t="s">
        <v>172</v>
      </c>
      <c r="F2674" s="3">
        <v>42848</v>
      </c>
      <c r="G2674" s="3">
        <v>42849</v>
      </c>
      <c r="H2674">
        <v>5780</v>
      </c>
    </row>
    <row r="2675" spans="1:8">
      <c r="A2675" s="4" t="s">
        <v>2882</v>
      </c>
      <c r="B2675" s="4" t="s">
        <v>279</v>
      </c>
      <c r="C2675" s="4" t="s">
        <v>9011</v>
      </c>
      <c r="D2675" s="4" t="s">
        <v>127</v>
      </c>
      <c r="E2675" s="4" t="s">
        <v>172</v>
      </c>
      <c r="F2675" s="3">
        <v>42848</v>
      </c>
      <c r="G2675" s="3">
        <v>42855</v>
      </c>
      <c r="H2675">
        <v>5787</v>
      </c>
    </row>
    <row r="2676" spans="1:8">
      <c r="A2676" s="4" t="s">
        <v>2883</v>
      </c>
      <c r="B2676" s="4" t="s">
        <v>210</v>
      </c>
      <c r="C2676" s="4" t="s">
        <v>9011</v>
      </c>
      <c r="D2676" s="4" t="s">
        <v>31</v>
      </c>
      <c r="E2676" s="4" t="s">
        <v>172</v>
      </c>
      <c r="F2676" s="3">
        <v>42848</v>
      </c>
      <c r="G2676" s="3">
        <v>42850</v>
      </c>
      <c r="H2676">
        <v>5149</v>
      </c>
    </row>
    <row r="2677" spans="1:8">
      <c r="A2677" s="4" t="s">
        <v>2884</v>
      </c>
      <c r="B2677" s="4" t="s">
        <v>263</v>
      </c>
      <c r="C2677" s="4" t="s">
        <v>171</v>
      </c>
      <c r="D2677" s="4" t="s">
        <v>63</v>
      </c>
      <c r="E2677" s="4" t="s">
        <v>197</v>
      </c>
      <c r="F2677" s="3">
        <v>42848</v>
      </c>
      <c r="G2677" s="3">
        <v>42973</v>
      </c>
      <c r="H2677">
        <v>0</v>
      </c>
    </row>
    <row r="2678" spans="1:8">
      <c r="A2678" s="4" t="s">
        <v>2885</v>
      </c>
      <c r="B2678" s="4" t="s">
        <v>263</v>
      </c>
      <c r="C2678" s="4" t="s">
        <v>9011</v>
      </c>
      <c r="D2678" s="4" t="s">
        <v>25</v>
      </c>
      <c r="E2678" s="4" t="s">
        <v>172</v>
      </c>
      <c r="F2678" s="3">
        <v>42848</v>
      </c>
      <c r="G2678" s="3">
        <v>42889</v>
      </c>
      <c r="H2678">
        <v>5100</v>
      </c>
    </row>
    <row r="2679" spans="1:8">
      <c r="A2679" s="4" t="s">
        <v>2886</v>
      </c>
      <c r="B2679" s="4" t="s">
        <v>263</v>
      </c>
      <c r="C2679" s="4" t="s">
        <v>9011</v>
      </c>
      <c r="D2679" s="4" t="s">
        <v>121</v>
      </c>
      <c r="E2679" s="4" t="s">
        <v>172</v>
      </c>
      <c r="F2679" s="3">
        <v>42848</v>
      </c>
      <c r="G2679" s="3">
        <v>42855</v>
      </c>
      <c r="H2679">
        <v>4810</v>
      </c>
    </row>
    <row r="2680" spans="1:8">
      <c r="A2680" s="4" t="s">
        <v>2887</v>
      </c>
      <c r="B2680" s="4" t="s">
        <v>212</v>
      </c>
      <c r="C2680" s="4" t="s">
        <v>177</v>
      </c>
      <c r="D2680" s="4" t="s">
        <v>71</v>
      </c>
      <c r="E2680" s="4" t="s">
        <v>197</v>
      </c>
      <c r="F2680" s="3">
        <v>42848</v>
      </c>
      <c r="G2680" s="3">
        <v>42859</v>
      </c>
      <c r="H2680">
        <v>0</v>
      </c>
    </row>
    <row r="2681" spans="1:8">
      <c r="A2681" s="4" t="s">
        <v>2888</v>
      </c>
      <c r="B2681" s="4" t="s">
        <v>212</v>
      </c>
      <c r="C2681" s="4" t="s">
        <v>192</v>
      </c>
      <c r="D2681" s="4" t="s">
        <v>32</v>
      </c>
      <c r="E2681" s="4" t="s">
        <v>197</v>
      </c>
      <c r="F2681" s="3">
        <v>42848</v>
      </c>
      <c r="G2681" s="3">
        <v>42948</v>
      </c>
      <c r="H2681">
        <v>0</v>
      </c>
    </row>
    <row r="2682" spans="1:8">
      <c r="A2682" s="4" t="s">
        <v>2889</v>
      </c>
      <c r="B2682" s="4" t="s">
        <v>196</v>
      </c>
      <c r="C2682" s="4" t="s">
        <v>179</v>
      </c>
      <c r="D2682" s="4" t="s">
        <v>27</v>
      </c>
      <c r="E2682" s="4" t="s">
        <v>172</v>
      </c>
      <c r="F2682" s="3">
        <v>42848</v>
      </c>
      <c r="G2682" s="3">
        <v>42849</v>
      </c>
      <c r="H2682">
        <v>560</v>
      </c>
    </row>
    <row r="2683" spans="1:8">
      <c r="A2683" s="4" t="s">
        <v>2890</v>
      </c>
      <c r="B2683" s="4" t="s">
        <v>196</v>
      </c>
      <c r="C2683" s="4" t="s">
        <v>9011</v>
      </c>
      <c r="D2683" s="4" t="s">
        <v>47</v>
      </c>
      <c r="E2683" s="4" t="s">
        <v>172</v>
      </c>
      <c r="F2683" s="3">
        <v>42848</v>
      </c>
      <c r="G2683" s="3">
        <v>42857</v>
      </c>
      <c r="H2683">
        <v>4916</v>
      </c>
    </row>
    <row r="2684" spans="1:8">
      <c r="A2684" s="4" t="s">
        <v>2891</v>
      </c>
      <c r="B2684" s="4" t="s">
        <v>191</v>
      </c>
      <c r="C2684" s="4" t="s">
        <v>177</v>
      </c>
      <c r="D2684" s="4" t="s">
        <v>24</v>
      </c>
      <c r="E2684" s="4" t="s">
        <v>193</v>
      </c>
      <c r="F2684" s="3">
        <v>42848</v>
      </c>
      <c r="G2684" s="3"/>
    </row>
    <row r="2685" spans="1:8">
      <c r="A2685" s="4" t="s">
        <v>2892</v>
      </c>
      <c r="B2685" s="4" t="s">
        <v>191</v>
      </c>
      <c r="C2685" s="4" t="s">
        <v>177</v>
      </c>
      <c r="D2685" s="4" t="s">
        <v>93</v>
      </c>
      <c r="E2685" s="4" t="s">
        <v>172</v>
      </c>
      <c r="F2685" s="3">
        <v>42848</v>
      </c>
      <c r="G2685" s="3">
        <v>42897</v>
      </c>
      <c r="H2685">
        <v>45</v>
      </c>
    </row>
    <row r="2686" spans="1:8">
      <c r="A2686" s="4" t="s">
        <v>2893</v>
      </c>
      <c r="B2686" s="4" t="s">
        <v>219</v>
      </c>
      <c r="C2686" s="4" t="s">
        <v>171</v>
      </c>
      <c r="D2686" s="4" t="s">
        <v>84</v>
      </c>
      <c r="E2686" s="4" t="s">
        <v>197</v>
      </c>
      <c r="F2686" s="3">
        <v>42848</v>
      </c>
      <c r="G2686" s="3">
        <v>42850</v>
      </c>
      <c r="H2686">
        <v>0</v>
      </c>
    </row>
    <row r="2687" spans="1:8">
      <c r="A2687" s="4" t="s">
        <v>2894</v>
      </c>
      <c r="B2687" s="4" t="s">
        <v>219</v>
      </c>
      <c r="C2687" s="4" t="s">
        <v>179</v>
      </c>
      <c r="D2687" s="4" t="s">
        <v>62</v>
      </c>
      <c r="E2687" s="4" t="s">
        <v>172</v>
      </c>
      <c r="F2687" s="3">
        <v>42848</v>
      </c>
      <c r="G2687" s="3">
        <v>42849</v>
      </c>
      <c r="H2687">
        <v>592</v>
      </c>
    </row>
    <row r="2688" spans="1:8">
      <c r="A2688" s="4" t="s">
        <v>2895</v>
      </c>
      <c r="B2688" s="4" t="s">
        <v>230</v>
      </c>
      <c r="C2688" s="4" t="s">
        <v>179</v>
      </c>
      <c r="D2688" s="4" t="s">
        <v>49</v>
      </c>
      <c r="E2688" s="4" t="s">
        <v>172</v>
      </c>
      <c r="F2688" s="3">
        <v>42848</v>
      </c>
      <c r="G2688" s="3">
        <v>42854</v>
      </c>
      <c r="H2688">
        <v>529</v>
      </c>
    </row>
    <row r="2689" spans="1:8">
      <c r="A2689" s="4" t="s">
        <v>2896</v>
      </c>
      <c r="B2689" s="4" t="s">
        <v>230</v>
      </c>
      <c r="C2689" s="4" t="s">
        <v>9011</v>
      </c>
      <c r="D2689" s="4" t="s">
        <v>81</v>
      </c>
      <c r="E2689" s="4" t="s">
        <v>172</v>
      </c>
      <c r="F2689" s="3">
        <v>42848</v>
      </c>
      <c r="G2689" s="3">
        <v>42851</v>
      </c>
      <c r="H2689">
        <v>5415</v>
      </c>
    </row>
    <row r="2690" spans="1:8">
      <c r="A2690" s="4" t="s">
        <v>2897</v>
      </c>
      <c r="B2690" s="4" t="s">
        <v>256</v>
      </c>
      <c r="C2690" s="4" t="s">
        <v>199</v>
      </c>
      <c r="D2690" s="4" t="s">
        <v>111</v>
      </c>
      <c r="E2690" s="4" t="s">
        <v>197</v>
      </c>
      <c r="F2690" s="3">
        <v>42848</v>
      </c>
      <c r="G2690" s="3">
        <v>42857</v>
      </c>
      <c r="H2690">
        <v>0</v>
      </c>
    </row>
    <row r="2691" spans="1:8">
      <c r="A2691" s="4" t="s">
        <v>2898</v>
      </c>
      <c r="B2691" s="4" t="s">
        <v>256</v>
      </c>
      <c r="C2691" s="4" t="s">
        <v>179</v>
      </c>
      <c r="D2691" s="4" t="s">
        <v>29</v>
      </c>
      <c r="E2691" s="4" t="s">
        <v>172</v>
      </c>
      <c r="F2691" s="3">
        <v>42848</v>
      </c>
      <c r="G2691" s="3">
        <v>42901</v>
      </c>
      <c r="H2691">
        <v>518</v>
      </c>
    </row>
    <row r="2692" spans="1:8">
      <c r="A2692" s="4" t="s">
        <v>2899</v>
      </c>
      <c r="B2692" s="4" t="s">
        <v>256</v>
      </c>
      <c r="C2692" s="4" t="s">
        <v>177</v>
      </c>
      <c r="D2692" s="4" t="s">
        <v>92</v>
      </c>
      <c r="E2692" s="4" t="s">
        <v>172</v>
      </c>
      <c r="F2692" s="3">
        <v>42848</v>
      </c>
      <c r="G2692" s="3">
        <v>42958</v>
      </c>
      <c r="H2692">
        <v>52</v>
      </c>
    </row>
    <row r="2693" spans="1:8">
      <c r="A2693" s="4" t="s">
        <v>2900</v>
      </c>
      <c r="B2693" s="4" t="s">
        <v>187</v>
      </c>
      <c r="C2693" s="4" t="s">
        <v>192</v>
      </c>
      <c r="D2693" s="4" t="s">
        <v>24</v>
      </c>
      <c r="E2693" s="4" t="s">
        <v>193</v>
      </c>
      <c r="F2693" s="3">
        <v>42848</v>
      </c>
      <c r="G2693" s="3"/>
    </row>
    <row r="2694" spans="1:8">
      <c r="A2694" s="4" t="s">
        <v>2901</v>
      </c>
      <c r="B2694" s="4" t="s">
        <v>187</v>
      </c>
      <c r="C2694" s="4" t="s">
        <v>177</v>
      </c>
      <c r="D2694" s="4" t="s">
        <v>86</v>
      </c>
      <c r="E2694" s="4" t="s">
        <v>197</v>
      </c>
      <c r="F2694" s="3">
        <v>42848</v>
      </c>
      <c r="G2694" s="3">
        <v>42849</v>
      </c>
      <c r="H2694">
        <v>0</v>
      </c>
    </row>
    <row r="2695" spans="1:8">
      <c r="A2695" s="4" t="s">
        <v>2902</v>
      </c>
      <c r="B2695" s="4" t="s">
        <v>170</v>
      </c>
      <c r="C2695" s="4" t="s">
        <v>177</v>
      </c>
      <c r="D2695" s="4" t="s">
        <v>61</v>
      </c>
      <c r="E2695" s="4" t="s">
        <v>172</v>
      </c>
      <c r="F2695" s="3">
        <v>42848</v>
      </c>
      <c r="G2695" s="3">
        <v>42911</v>
      </c>
      <c r="H2695">
        <v>51</v>
      </c>
    </row>
    <row r="2696" spans="1:8">
      <c r="A2696" s="4" t="s">
        <v>2903</v>
      </c>
      <c r="B2696" s="4" t="s">
        <v>189</v>
      </c>
      <c r="C2696" s="4" t="s">
        <v>179</v>
      </c>
      <c r="D2696" s="4" t="s">
        <v>66</v>
      </c>
      <c r="E2696" s="4" t="s">
        <v>172</v>
      </c>
      <c r="F2696" s="3">
        <v>42848</v>
      </c>
      <c r="G2696" s="3">
        <v>42849</v>
      </c>
      <c r="H2696">
        <v>554</v>
      </c>
    </row>
    <row r="2697" spans="1:8">
      <c r="A2697" s="4" t="s">
        <v>2904</v>
      </c>
      <c r="B2697" s="4" t="s">
        <v>189</v>
      </c>
      <c r="C2697" s="4" t="s">
        <v>9011</v>
      </c>
      <c r="D2697" s="4" t="s">
        <v>104</v>
      </c>
      <c r="E2697" s="4" t="s">
        <v>172</v>
      </c>
      <c r="F2697" s="3">
        <v>42848</v>
      </c>
      <c r="G2697" s="3">
        <v>42979</v>
      </c>
      <c r="H2697">
        <v>4835</v>
      </c>
    </row>
    <row r="2698" spans="1:8">
      <c r="A2698" s="4" t="s">
        <v>2905</v>
      </c>
      <c r="B2698" s="4" t="s">
        <v>232</v>
      </c>
      <c r="C2698" s="4" t="s">
        <v>192</v>
      </c>
      <c r="D2698" s="4" t="s">
        <v>95</v>
      </c>
      <c r="E2698" s="4" t="s">
        <v>197</v>
      </c>
      <c r="F2698" s="3">
        <v>42848</v>
      </c>
      <c r="G2698" s="3">
        <v>42849</v>
      </c>
      <c r="H2698">
        <v>0</v>
      </c>
    </row>
    <row r="2699" spans="1:8">
      <c r="A2699" s="4" t="s">
        <v>2906</v>
      </c>
      <c r="B2699" s="4" t="s">
        <v>205</v>
      </c>
      <c r="C2699" s="4" t="s">
        <v>177</v>
      </c>
      <c r="D2699" s="4" t="s">
        <v>24</v>
      </c>
      <c r="E2699" s="4" t="s">
        <v>193</v>
      </c>
      <c r="F2699" s="3">
        <v>42848</v>
      </c>
      <c r="G2699" s="3"/>
    </row>
    <row r="2700" spans="1:8">
      <c r="A2700" s="4" t="s">
        <v>2907</v>
      </c>
      <c r="B2700" s="4" t="s">
        <v>205</v>
      </c>
      <c r="C2700" s="4" t="s">
        <v>177</v>
      </c>
      <c r="D2700" s="4" t="s">
        <v>32</v>
      </c>
      <c r="E2700" s="4" t="s">
        <v>172</v>
      </c>
      <c r="F2700" s="3">
        <v>42848</v>
      </c>
      <c r="G2700" s="3">
        <v>42855</v>
      </c>
      <c r="H2700">
        <v>59</v>
      </c>
    </row>
    <row r="2701" spans="1:8">
      <c r="A2701" s="4" t="s">
        <v>2908</v>
      </c>
      <c r="B2701" s="4" t="s">
        <v>226</v>
      </c>
      <c r="C2701" s="4" t="s">
        <v>192</v>
      </c>
      <c r="D2701" s="4" t="s">
        <v>78</v>
      </c>
      <c r="E2701" s="4" t="s">
        <v>197</v>
      </c>
      <c r="F2701" s="3">
        <v>42848</v>
      </c>
      <c r="G2701" s="3">
        <v>42861</v>
      </c>
      <c r="H2701">
        <v>0</v>
      </c>
    </row>
    <row r="2702" spans="1:8">
      <c r="A2702" s="4" t="s">
        <v>2909</v>
      </c>
      <c r="B2702" s="4" t="s">
        <v>208</v>
      </c>
      <c r="C2702" s="4" t="s">
        <v>177</v>
      </c>
      <c r="D2702" s="4" t="s">
        <v>131</v>
      </c>
      <c r="E2702" s="4" t="s">
        <v>197</v>
      </c>
      <c r="F2702" s="3">
        <v>42848</v>
      </c>
      <c r="G2702" s="3">
        <v>42860</v>
      </c>
      <c r="H2702">
        <v>0</v>
      </c>
    </row>
    <row r="2703" spans="1:8">
      <c r="A2703" s="4" t="s">
        <v>2910</v>
      </c>
      <c r="B2703" s="4" t="s">
        <v>208</v>
      </c>
      <c r="C2703" s="4" t="s">
        <v>192</v>
      </c>
      <c r="D2703" s="4" t="s">
        <v>51</v>
      </c>
      <c r="E2703" s="4" t="s">
        <v>197</v>
      </c>
      <c r="F2703" s="3">
        <v>42848</v>
      </c>
      <c r="G2703" s="3">
        <v>42953</v>
      </c>
      <c r="H2703">
        <v>0</v>
      </c>
    </row>
    <row r="2704" spans="1:8">
      <c r="A2704" s="4" t="s">
        <v>2911</v>
      </c>
      <c r="B2704" s="4" t="s">
        <v>185</v>
      </c>
      <c r="C2704" s="4" t="s">
        <v>9011</v>
      </c>
      <c r="D2704" s="4" t="s">
        <v>97</v>
      </c>
      <c r="E2704" s="4" t="s">
        <v>197</v>
      </c>
      <c r="F2704" s="3">
        <v>42848</v>
      </c>
      <c r="G2704" s="3">
        <v>42960</v>
      </c>
      <c r="H2704">
        <v>0</v>
      </c>
    </row>
    <row r="2705" spans="1:8">
      <c r="A2705" s="4" t="s">
        <v>2912</v>
      </c>
      <c r="B2705" s="4" t="s">
        <v>185</v>
      </c>
      <c r="C2705" s="4" t="s">
        <v>177</v>
      </c>
      <c r="D2705" s="4" t="s">
        <v>93</v>
      </c>
      <c r="E2705" s="4" t="s">
        <v>197</v>
      </c>
      <c r="F2705" s="3">
        <v>42848</v>
      </c>
      <c r="G2705" s="3">
        <v>42855</v>
      </c>
      <c r="H2705">
        <v>0</v>
      </c>
    </row>
    <row r="2706" spans="1:8">
      <c r="A2706" s="4" t="s">
        <v>2913</v>
      </c>
      <c r="B2706" s="4" t="s">
        <v>216</v>
      </c>
      <c r="C2706" s="4" t="s">
        <v>199</v>
      </c>
      <c r="D2706" s="4" t="s">
        <v>123</v>
      </c>
      <c r="E2706" s="4" t="s">
        <v>172</v>
      </c>
      <c r="F2706" s="3">
        <v>42848</v>
      </c>
      <c r="G2706" s="3">
        <v>42863</v>
      </c>
      <c r="H2706">
        <v>5813</v>
      </c>
    </row>
    <row r="2707" spans="1:8">
      <c r="A2707" s="4" t="s">
        <v>2914</v>
      </c>
      <c r="B2707" s="4" t="s">
        <v>235</v>
      </c>
      <c r="C2707" s="4" t="s">
        <v>9011</v>
      </c>
      <c r="D2707" s="4" t="s">
        <v>96</v>
      </c>
      <c r="E2707" s="4" t="s">
        <v>172</v>
      </c>
      <c r="F2707" s="3">
        <v>42848</v>
      </c>
      <c r="G2707" s="3">
        <v>42856</v>
      </c>
      <c r="H2707">
        <v>5414</v>
      </c>
    </row>
    <row r="2708" spans="1:8">
      <c r="A2708" s="4" t="s">
        <v>2915</v>
      </c>
      <c r="B2708" s="4" t="s">
        <v>181</v>
      </c>
      <c r="C2708" s="4" t="s">
        <v>199</v>
      </c>
      <c r="D2708" s="4" t="s">
        <v>122</v>
      </c>
      <c r="E2708" s="4" t="s">
        <v>197</v>
      </c>
      <c r="F2708" s="3">
        <v>42848</v>
      </c>
      <c r="G2708" s="3">
        <v>42853</v>
      </c>
      <c r="H2708">
        <v>0</v>
      </c>
    </row>
    <row r="2709" spans="1:8">
      <c r="A2709" s="4" t="s">
        <v>2916</v>
      </c>
      <c r="B2709" s="4" t="s">
        <v>183</v>
      </c>
      <c r="C2709" s="4" t="s">
        <v>177</v>
      </c>
      <c r="D2709" s="4" t="s">
        <v>103</v>
      </c>
      <c r="E2709" s="4" t="s">
        <v>172</v>
      </c>
      <c r="F2709" s="3">
        <v>42849</v>
      </c>
      <c r="G2709" s="3">
        <v>42850</v>
      </c>
      <c r="H2709">
        <v>62</v>
      </c>
    </row>
    <row r="2710" spans="1:8">
      <c r="A2710" s="4" t="s">
        <v>2917</v>
      </c>
      <c r="B2710" s="4" t="s">
        <v>279</v>
      </c>
      <c r="C2710" s="4" t="s">
        <v>192</v>
      </c>
      <c r="D2710" s="4" t="s">
        <v>24</v>
      </c>
      <c r="E2710" s="4" t="s">
        <v>193</v>
      </c>
      <c r="F2710" s="3">
        <v>42849</v>
      </c>
      <c r="G2710" s="3"/>
    </row>
    <row r="2711" spans="1:8">
      <c r="A2711" s="4" t="s">
        <v>2918</v>
      </c>
      <c r="B2711" s="4" t="s">
        <v>279</v>
      </c>
      <c r="C2711" s="4" t="s">
        <v>9011</v>
      </c>
      <c r="D2711" s="4" t="s">
        <v>99</v>
      </c>
      <c r="E2711" s="4" t="s">
        <v>172</v>
      </c>
      <c r="F2711" s="3">
        <v>42849</v>
      </c>
      <c r="G2711" s="3">
        <v>42951</v>
      </c>
      <c r="H2711">
        <v>4505</v>
      </c>
    </row>
    <row r="2712" spans="1:8">
      <c r="A2712" s="4" t="s">
        <v>2919</v>
      </c>
      <c r="B2712" s="4" t="s">
        <v>174</v>
      </c>
      <c r="C2712" s="4" t="s">
        <v>9011</v>
      </c>
      <c r="D2712" s="4" t="s">
        <v>79</v>
      </c>
      <c r="E2712" s="4" t="s">
        <v>197</v>
      </c>
      <c r="F2712" s="3">
        <v>42849</v>
      </c>
      <c r="G2712" s="3">
        <v>42855</v>
      </c>
      <c r="H2712">
        <v>0</v>
      </c>
    </row>
    <row r="2713" spans="1:8">
      <c r="A2713" s="4" t="s">
        <v>2920</v>
      </c>
      <c r="B2713" s="4" t="s">
        <v>174</v>
      </c>
      <c r="C2713" s="4" t="s">
        <v>171</v>
      </c>
      <c r="D2713" s="4" t="s">
        <v>85</v>
      </c>
      <c r="E2713" s="4" t="s">
        <v>172</v>
      </c>
      <c r="F2713" s="3">
        <v>42849</v>
      </c>
      <c r="G2713" s="3">
        <v>42861</v>
      </c>
      <c r="H2713">
        <v>1020</v>
      </c>
    </row>
    <row r="2714" spans="1:8">
      <c r="A2714" s="4" t="s">
        <v>2921</v>
      </c>
      <c r="B2714" s="4" t="s">
        <v>174</v>
      </c>
      <c r="C2714" s="4" t="s">
        <v>199</v>
      </c>
      <c r="D2714" s="4" t="s">
        <v>48</v>
      </c>
      <c r="E2714" s="4" t="s">
        <v>172</v>
      </c>
      <c r="F2714" s="3">
        <v>42849</v>
      </c>
      <c r="G2714" s="3">
        <v>42854</v>
      </c>
      <c r="H2714">
        <v>5029</v>
      </c>
    </row>
    <row r="2715" spans="1:8">
      <c r="A2715" s="4" t="s">
        <v>2922</v>
      </c>
      <c r="B2715" s="4" t="s">
        <v>174</v>
      </c>
      <c r="C2715" s="4" t="s">
        <v>9011</v>
      </c>
      <c r="D2715" s="4" t="s">
        <v>106</v>
      </c>
      <c r="E2715" s="4" t="s">
        <v>172</v>
      </c>
      <c r="F2715" s="3">
        <v>42849</v>
      </c>
      <c r="G2715" s="3">
        <v>42962</v>
      </c>
      <c r="H2715">
        <v>5191</v>
      </c>
    </row>
    <row r="2716" spans="1:8">
      <c r="A2716" s="4" t="s">
        <v>2923</v>
      </c>
      <c r="B2716" s="4" t="s">
        <v>237</v>
      </c>
      <c r="C2716" s="4" t="s">
        <v>179</v>
      </c>
      <c r="D2716" s="4" t="s">
        <v>130</v>
      </c>
      <c r="E2716" s="4" t="s">
        <v>197</v>
      </c>
      <c r="F2716" s="3">
        <v>42849</v>
      </c>
      <c r="G2716" s="3">
        <v>42861</v>
      </c>
      <c r="H2716">
        <v>0</v>
      </c>
    </row>
    <row r="2717" spans="1:8">
      <c r="A2717" s="4" t="s">
        <v>2924</v>
      </c>
      <c r="B2717" s="4" t="s">
        <v>196</v>
      </c>
      <c r="C2717" s="4" t="s">
        <v>9011</v>
      </c>
      <c r="D2717" s="4" t="s">
        <v>51</v>
      </c>
      <c r="E2717" s="4" t="s">
        <v>197</v>
      </c>
      <c r="F2717" s="3">
        <v>42849</v>
      </c>
      <c r="G2717" s="3">
        <v>42858</v>
      </c>
      <c r="H2717">
        <v>0</v>
      </c>
    </row>
    <row r="2718" spans="1:8">
      <c r="A2718" s="4" t="s">
        <v>2925</v>
      </c>
      <c r="B2718" s="4" t="s">
        <v>203</v>
      </c>
      <c r="C2718" s="4" t="s">
        <v>192</v>
      </c>
      <c r="D2718" s="4" t="s">
        <v>24</v>
      </c>
      <c r="E2718" s="4" t="s">
        <v>193</v>
      </c>
      <c r="F2718" s="3">
        <v>42849</v>
      </c>
      <c r="G2718" s="3"/>
    </row>
    <row r="2719" spans="1:8">
      <c r="A2719" s="4" t="s">
        <v>2926</v>
      </c>
      <c r="B2719" s="4" t="s">
        <v>191</v>
      </c>
      <c r="C2719" s="4" t="s">
        <v>192</v>
      </c>
      <c r="D2719" s="4" t="s">
        <v>105</v>
      </c>
      <c r="E2719" s="4" t="s">
        <v>172</v>
      </c>
      <c r="F2719" s="3">
        <v>42849</v>
      </c>
      <c r="G2719" s="3">
        <v>42860</v>
      </c>
      <c r="H2719">
        <v>3042</v>
      </c>
    </row>
    <row r="2720" spans="1:8">
      <c r="A2720" s="4" t="s">
        <v>2927</v>
      </c>
      <c r="B2720" s="4" t="s">
        <v>343</v>
      </c>
      <c r="C2720" s="4" t="s">
        <v>179</v>
      </c>
      <c r="D2720" s="4" t="s">
        <v>68</v>
      </c>
      <c r="E2720" s="4" t="s">
        <v>172</v>
      </c>
      <c r="F2720" s="3">
        <v>42849</v>
      </c>
      <c r="G2720" s="3">
        <v>42851</v>
      </c>
      <c r="H2720">
        <v>580</v>
      </c>
    </row>
    <row r="2721" spans="1:8">
      <c r="A2721" s="4" t="s">
        <v>2928</v>
      </c>
      <c r="B2721" s="4" t="s">
        <v>219</v>
      </c>
      <c r="C2721" s="4" t="s">
        <v>171</v>
      </c>
      <c r="D2721" s="4" t="s">
        <v>24</v>
      </c>
      <c r="E2721" s="4" t="s">
        <v>193</v>
      </c>
      <c r="F2721" s="3">
        <v>42849</v>
      </c>
      <c r="G2721" s="3"/>
    </row>
    <row r="2722" spans="1:8">
      <c r="A2722" s="4" t="s">
        <v>2929</v>
      </c>
      <c r="B2722" s="4" t="s">
        <v>230</v>
      </c>
      <c r="C2722" s="4" t="s">
        <v>179</v>
      </c>
      <c r="D2722" s="4" t="s">
        <v>90</v>
      </c>
      <c r="E2722" s="4" t="s">
        <v>172</v>
      </c>
      <c r="F2722" s="3">
        <v>42849</v>
      </c>
      <c r="G2722" s="3">
        <v>42981</v>
      </c>
      <c r="H2722">
        <v>616</v>
      </c>
    </row>
    <row r="2723" spans="1:8">
      <c r="A2723" s="4" t="s">
        <v>2930</v>
      </c>
      <c r="B2723" s="4" t="s">
        <v>187</v>
      </c>
      <c r="C2723" s="4" t="s">
        <v>171</v>
      </c>
      <c r="D2723" s="4" t="s">
        <v>81</v>
      </c>
      <c r="E2723" s="4" t="s">
        <v>172</v>
      </c>
      <c r="F2723" s="3">
        <v>42849</v>
      </c>
      <c r="G2723" s="3">
        <v>42854</v>
      </c>
      <c r="H2723">
        <v>788</v>
      </c>
    </row>
    <row r="2724" spans="1:8">
      <c r="A2724" s="4" t="s">
        <v>2931</v>
      </c>
      <c r="B2724" s="4" t="s">
        <v>201</v>
      </c>
      <c r="C2724" s="4" t="s">
        <v>179</v>
      </c>
      <c r="D2724" s="4" t="s">
        <v>82</v>
      </c>
      <c r="E2724" s="4" t="s">
        <v>197</v>
      </c>
      <c r="F2724" s="3">
        <v>42849</v>
      </c>
      <c r="G2724" s="3">
        <v>42851</v>
      </c>
      <c r="H2724">
        <v>0</v>
      </c>
    </row>
    <row r="2725" spans="1:8">
      <c r="A2725" s="4" t="s">
        <v>2932</v>
      </c>
      <c r="B2725" s="4" t="s">
        <v>232</v>
      </c>
      <c r="C2725" s="4" t="s">
        <v>9011</v>
      </c>
      <c r="D2725" s="4" t="s">
        <v>121</v>
      </c>
      <c r="E2725" s="4" t="s">
        <v>172</v>
      </c>
      <c r="F2725" s="3">
        <v>42849</v>
      </c>
      <c r="G2725" s="3">
        <v>42850</v>
      </c>
      <c r="H2725">
        <v>4980</v>
      </c>
    </row>
    <row r="2726" spans="1:8">
      <c r="A2726" s="4" t="s">
        <v>2933</v>
      </c>
      <c r="B2726" s="4" t="s">
        <v>185</v>
      </c>
      <c r="C2726" s="4" t="s">
        <v>177</v>
      </c>
      <c r="D2726" s="4" t="s">
        <v>24</v>
      </c>
      <c r="E2726" s="4" t="s">
        <v>193</v>
      </c>
      <c r="F2726" s="3">
        <v>42849</v>
      </c>
      <c r="G2726" s="3"/>
    </row>
    <row r="2727" spans="1:8">
      <c r="A2727" s="4" t="s">
        <v>2934</v>
      </c>
      <c r="B2727" s="4" t="s">
        <v>185</v>
      </c>
      <c r="C2727" s="4" t="s">
        <v>177</v>
      </c>
      <c r="D2727" s="4" t="s">
        <v>24</v>
      </c>
      <c r="E2727" s="4" t="s">
        <v>193</v>
      </c>
      <c r="F2727" s="3">
        <v>42849</v>
      </c>
      <c r="G2727" s="3"/>
    </row>
    <row r="2728" spans="1:8">
      <c r="A2728" s="4" t="s">
        <v>2935</v>
      </c>
      <c r="B2728" s="4" t="s">
        <v>185</v>
      </c>
      <c r="C2728" s="4" t="s">
        <v>179</v>
      </c>
      <c r="D2728" s="4" t="s">
        <v>72</v>
      </c>
      <c r="E2728" s="4" t="s">
        <v>197</v>
      </c>
      <c r="F2728" s="3">
        <v>42849</v>
      </c>
      <c r="G2728" s="3">
        <v>42957</v>
      </c>
      <c r="H2728">
        <v>0</v>
      </c>
    </row>
    <row r="2729" spans="1:8">
      <c r="A2729" s="4" t="s">
        <v>2936</v>
      </c>
      <c r="B2729" s="4" t="s">
        <v>216</v>
      </c>
      <c r="C2729" s="4" t="s">
        <v>192</v>
      </c>
      <c r="D2729" s="4" t="s">
        <v>31</v>
      </c>
      <c r="E2729" s="4" t="s">
        <v>172</v>
      </c>
      <c r="F2729" s="3">
        <v>42849</v>
      </c>
      <c r="G2729" s="3">
        <v>42951</v>
      </c>
      <c r="H2729">
        <v>2981</v>
      </c>
    </row>
    <row r="2730" spans="1:8">
      <c r="A2730" s="4" t="s">
        <v>2937</v>
      </c>
      <c r="B2730" s="4" t="s">
        <v>181</v>
      </c>
      <c r="C2730" s="4" t="s">
        <v>179</v>
      </c>
      <c r="D2730" s="4" t="s">
        <v>59</v>
      </c>
      <c r="E2730" s="4" t="s">
        <v>197</v>
      </c>
      <c r="F2730" s="3">
        <v>42849</v>
      </c>
      <c r="G2730" s="3">
        <v>42855</v>
      </c>
      <c r="H2730">
        <v>0</v>
      </c>
    </row>
    <row r="2731" spans="1:8">
      <c r="A2731" s="4" t="s">
        <v>2938</v>
      </c>
      <c r="B2731" s="4" t="s">
        <v>181</v>
      </c>
      <c r="C2731" s="4" t="s">
        <v>199</v>
      </c>
      <c r="D2731" s="4" t="s">
        <v>72</v>
      </c>
      <c r="E2731" s="4" t="s">
        <v>197</v>
      </c>
      <c r="F2731" s="3">
        <v>42849</v>
      </c>
      <c r="G2731" s="3">
        <v>42852</v>
      </c>
      <c r="H2731">
        <v>0</v>
      </c>
    </row>
    <row r="2732" spans="1:8">
      <c r="A2732" s="4" t="s">
        <v>2939</v>
      </c>
      <c r="B2732" s="4" t="s">
        <v>261</v>
      </c>
      <c r="C2732" s="4" t="s">
        <v>171</v>
      </c>
      <c r="D2732" s="4" t="s">
        <v>24</v>
      </c>
      <c r="E2732" s="4" t="s">
        <v>193</v>
      </c>
      <c r="F2732" s="3">
        <v>42850</v>
      </c>
      <c r="G2732" s="3"/>
    </row>
    <row r="2733" spans="1:8">
      <c r="A2733" s="4" t="s">
        <v>2940</v>
      </c>
      <c r="B2733" s="4" t="s">
        <v>261</v>
      </c>
      <c r="C2733" s="4" t="s">
        <v>179</v>
      </c>
      <c r="D2733" s="4" t="s">
        <v>127</v>
      </c>
      <c r="E2733" s="4" t="s">
        <v>172</v>
      </c>
      <c r="F2733" s="3">
        <v>42850</v>
      </c>
      <c r="G2733" s="3">
        <v>42852</v>
      </c>
      <c r="H2733">
        <v>560</v>
      </c>
    </row>
    <row r="2734" spans="1:8">
      <c r="A2734" s="4" t="s">
        <v>2941</v>
      </c>
      <c r="B2734" s="4" t="s">
        <v>246</v>
      </c>
      <c r="C2734" s="4" t="s">
        <v>9011</v>
      </c>
      <c r="D2734" s="4" t="s">
        <v>24</v>
      </c>
      <c r="E2734" s="4" t="s">
        <v>193</v>
      </c>
      <c r="F2734" s="3">
        <v>42850</v>
      </c>
      <c r="G2734" s="3"/>
    </row>
    <row r="2735" spans="1:8">
      <c r="A2735" s="4" t="s">
        <v>2942</v>
      </c>
      <c r="B2735" s="4" t="s">
        <v>246</v>
      </c>
      <c r="C2735" s="4" t="s">
        <v>192</v>
      </c>
      <c r="D2735" s="4" t="s">
        <v>50</v>
      </c>
      <c r="E2735" s="4" t="s">
        <v>172</v>
      </c>
      <c r="F2735" s="3">
        <v>42850</v>
      </c>
      <c r="G2735" s="3">
        <v>42865</v>
      </c>
      <c r="H2735">
        <v>3844</v>
      </c>
    </row>
    <row r="2736" spans="1:8">
      <c r="A2736" s="4" t="s">
        <v>2943</v>
      </c>
      <c r="B2736" s="4" t="s">
        <v>279</v>
      </c>
      <c r="C2736" s="4" t="s">
        <v>179</v>
      </c>
      <c r="D2736" s="4" t="s">
        <v>34</v>
      </c>
      <c r="E2736" s="4" t="s">
        <v>172</v>
      </c>
      <c r="F2736" s="3">
        <v>42850</v>
      </c>
      <c r="G2736" s="3">
        <v>42861</v>
      </c>
      <c r="H2736">
        <v>562</v>
      </c>
    </row>
    <row r="2737" spans="1:8">
      <c r="A2737" s="4" t="s">
        <v>2944</v>
      </c>
      <c r="B2737" s="4" t="s">
        <v>210</v>
      </c>
      <c r="C2737" s="4" t="s">
        <v>177</v>
      </c>
      <c r="D2737" s="4" t="s">
        <v>117</v>
      </c>
      <c r="E2737" s="4" t="s">
        <v>172</v>
      </c>
      <c r="F2737" s="3">
        <v>42850</v>
      </c>
      <c r="G2737" s="3">
        <v>42856</v>
      </c>
      <c r="H2737">
        <v>51</v>
      </c>
    </row>
    <row r="2738" spans="1:8">
      <c r="A2738" s="4" t="s">
        <v>2945</v>
      </c>
      <c r="B2738" s="4" t="s">
        <v>174</v>
      </c>
      <c r="C2738" s="4" t="s">
        <v>171</v>
      </c>
      <c r="D2738" s="4" t="s">
        <v>57</v>
      </c>
      <c r="E2738" s="4" t="s">
        <v>172</v>
      </c>
      <c r="F2738" s="3">
        <v>42850</v>
      </c>
      <c r="G2738" s="3">
        <v>42906</v>
      </c>
      <c r="H2738">
        <v>984</v>
      </c>
    </row>
    <row r="2739" spans="1:8">
      <c r="A2739" s="4" t="s">
        <v>2946</v>
      </c>
      <c r="B2739" s="4" t="s">
        <v>174</v>
      </c>
      <c r="C2739" s="4" t="s">
        <v>9011</v>
      </c>
      <c r="D2739" s="4" t="s">
        <v>70</v>
      </c>
      <c r="E2739" s="4" t="s">
        <v>172</v>
      </c>
      <c r="F2739" s="3">
        <v>42850</v>
      </c>
      <c r="G2739" s="3">
        <v>42893</v>
      </c>
      <c r="H2739">
        <v>4923</v>
      </c>
    </row>
    <row r="2740" spans="1:8">
      <c r="A2740" s="4" t="s">
        <v>2947</v>
      </c>
      <c r="B2740" s="4" t="s">
        <v>203</v>
      </c>
      <c r="C2740" s="4" t="s">
        <v>171</v>
      </c>
      <c r="D2740" s="4" t="s">
        <v>24</v>
      </c>
      <c r="E2740" s="4" t="s">
        <v>193</v>
      </c>
      <c r="F2740" s="3">
        <v>42850</v>
      </c>
      <c r="G2740" s="3"/>
    </row>
    <row r="2741" spans="1:8">
      <c r="A2741" s="4" t="s">
        <v>2948</v>
      </c>
      <c r="B2741" s="4" t="s">
        <v>191</v>
      </c>
      <c r="C2741" s="4" t="s">
        <v>179</v>
      </c>
      <c r="D2741" s="4" t="s">
        <v>54</v>
      </c>
      <c r="E2741" s="4" t="s">
        <v>197</v>
      </c>
      <c r="F2741" s="3">
        <v>42850</v>
      </c>
      <c r="G2741" s="3">
        <v>42950</v>
      </c>
      <c r="H2741">
        <v>0</v>
      </c>
    </row>
    <row r="2742" spans="1:8">
      <c r="A2742" s="4" t="s">
        <v>2949</v>
      </c>
      <c r="B2742" s="4" t="s">
        <v>230</v>
      </c>
      <c r="C2742" s="4" t="s">
        <v>9011</v>
      </c>
      <c r="D2742" s="4" t="s">
        <v>115</v>
      </c>
      <c r="E2742" s="4" t="s">
        <v>197</v>
      </c>
      <c r="F2742" s="3">
        <v>42850</v>
      </c>
      <c r="G2742" s="3">
        <v>42852</v>
      </c>
      <c r="H2742">
        <v>0</v>
      </c>
    </row>
    <row r="2743" spans="1:8">
      <c r="A2743" s="4" t="s">
        <v>2950</v>
      </c>
      <c r="B2743" s="4" t="s">
        <v>256</v>
      </c>
      <c r="C2743" s="4" t="s">
        <v>179</v>
      </c>
      <c r="D2743" s="4" t="s">
        <v>76</v>
      </c>
      <c r="E2743" s="4" t="s">
        <v>197</v>
      </c>
      <c r="F2743" s="3">
        <v>42850</v>
      </c>
      <c r="G2743" s="3">
        <v>42963</v>
      </c>
      <c r="H2743">
        <v>0</v>
      </c>
    </row>
    <row r="2744" spans="1:8">
      <c r="A2744" s="4" t="s">
        <v>2951</v>
      </c>
      <c r="B2744" s="4" t="s">
        <v>244</v>
      </c>
      <c r="C2744" s="4" t="s">
        <v>192</v>
      </c>
      <c r="D2744" s="4" t="s">
        <v>85</v>
      </c>
      <c r="E2744" s="4" t="s">
        <v>197</v>
      </c>
      <c r="F2744" s="3">
        <v>42850</v>
      </c>
      <c r="G2744" s="3">
        <v>42857</v>
      </c>
      <c r="H2744">
        <v>0</v>
      </c>
    </row>
    <row r="2745" spans="1:8">
      <c r="A2745" s="4" t="s">
        <v>2952</v>
      </c>
      <c r="B2745" s="4" t="s">
        <v>201</v>
      </c>
      <c r="C2745" s="4" t="s">
        <v>9011</v>
      </c>
      <c r="D2745" s="4" t="s">
        <v>24</v>
      </c>
      <c r="E2745" s="4" t="s">
        <v>193</v>
      </c>
      <c r="F2745" s="3">
        <v>42850</v>
      </c>
      <c r="G2745" s="3"/>
    </row>
    <row r="2746" spans="1:8">
      <c r="A2746" s="4" t="s">
        <v>2953</v>
      </c>
      <c r="B2746" s="4" t="s">
        <v>201</v>
      </c>
      <c r="C2746" s="4" t="s">
        <v>171</v>
      </c>
      <c r="D2746" s="4" t="s">
        <v>124</v>
      </c>
      <c r="E2746" s="4" t="s">
        <v>172</v>
      </c>
      <c r="F2746" s="3">
        <v>42850</v>
      </c>
      <c r="G2746" s="3">
        <v>42851</v>
      </c>
      <c r="H2746">
        <v>1113</v>
      </c>
    </row>
    <row r="2747" spans="1:8">
      <c r="A2747" s="4" t="s">
        <v>2954</v>
      </c>
      <c r="B2747" s="4" t="s">
        <v>189</v>
      </c>
      <c r="C2747" s="4" t="s">
        <v>199</v>
      </c>
      <c r="D2747" s="4" t="s">
        <v>119</v>
      </c>
      <c r="E2747" s="4" t="s">
        <v>172</v>
      </c>
      <c r="F2747" s="3">
        <v>42850</v>
      </c>
      <c r="G2747" s="3">
        <v>42866</v>
      </c>
      <c r="H2747">
        <v>6039</v>
      </c>
    </row>
    <row r="2748" spans="1:8">
      <c r="A2748" s="4" t="s">
        <v>2955</v>
      </c>
      <c r="B2748" s="4" t="s">
        <v>232</v>
      </c>
      <c r="C2748" s="4" t="s">
        <v>179</v>
      </c>
      <c r="D2748" s="4" t="s">
        <v>40</v>
      </c>
      <c r="E2748" s="4" t="s">
        <v>172</v>
      </c>
      <c r="F2748" s="3">
        <v>42850</v>
      </c>
      <c r="G2748" s="3">
        <v>42890</v>
      </c>
      <c r="H2748">
        <v>538</v>
      </c>
    </row>
    <row r="2749" spans="1:8">
      <c r="A2749" s="4" t="s">
        <v>2956</v>
      </c>
      <c r="B2749" s="4" t="s">
        <v>208</v>
      </c>
      <c r="C2749" s="4" t="s">
        <v>192</v>
      </c>
      <c r="D2749" s="4" t="s">
        <v>68</v>
      </c>
      <c r="E2749" s="4" t="s">
        <v>197</v>
      </c>
      <c r="F2749" s="3">
        <v>42850</v>
      </c>
      <c r="G2749" s="3">
        <v>42852</v>
      </c>
      <c r="H2749">
        <v>0</v>
      </c>
    </row>
    <row r="2750" spans="1:8">
      <c r="A2750" s="4" t="s">
        <v>2957</v>
      </c>
      <c r="B2750" s="4" t="s">
        <v>185</v>
      </c>
      <c r="C2750" s="4" t="s">
        <v>9011</v>
      </c>
      <c r="D2750" s="4" t="s">
        <v>74</v>
      </c>
      <c r="E2750" s="4" t="s">
        <v>172</v>
      </c>
      <c r="F2750" s="3">
        <v>42850</v>
      </c>
      <c r="G2750" s="3">
        <v>42877</v>
      </c>
      <c r="H2750">
        <v>4364</v>
      </c>
    </row>
    <row r="2751" spans="1:8">
      <c r="A2751" s="4" t="s">
        <v>2958</v>
      </c>
      <c r="B2751" s="4" t="s">
        <v>216</v>
      </c>
      <c r="C2751" s="4" t="s">
        <v>171</v>
      </c>
      <c r="D2751" s="4" t="s">
        <v>24</v>
      </c>
      <c r="E2751" s="4" t="s">
        <v>193</v>
      </c>
      <c r="F2751" s="3">
        <v>42850</v>
      </c>
      <c r="G2751" s="3"/>
    </row>
    <row r="2752" spans="1:8">
      <c r="A2752" s="4" t="s">
        <v>2959</v>
      </c>
      <c r="B2752" s="4" t="s">
        <v>235</v>
      </c>
      <c r="C2752" s="4" t="s">
        <v>179</v>
      </c>
      <c r="D2752" s="4" t="s">
        <v>24</v>
      </c>
      <c r="E2752" s="4" t="s">
        <v>193</v>
      </c>
      <c r="F2752" s="3">
        <v>42850</v>
      </c>
      <c r="G2752" s="3"/>
    </row>
    <row r="2753" spans="1:8">
      <c r="A2753" s="4" t="s">
        <v>2960</v>
      </c>
      <c r="B2753" s="4" t="s">
        <v>181</v>
      </c>
      <c r="C2753" s="4" t="s">
        <v>179</v>
      </c>
      <c r="D2753" s="4" t="s">
        <v>86</v>
      </c>
      <c r="E2753" s="4" t="s">
        <v>197</v>
      </c>
      <c r="F2753" s="3">
        <v>42850</v>
      </c>
      <c r="G2753" s="3">
        <v>42954</v>
      </c>
      <c r="H2753">
        <v>0</v>
      </c>
    </row>
    <row r="2754" spans="1:8">
      <c r="A2754" s="4" t="s">
        <v>2961</v>
      </c>
      <c r="B2754" s="4" t="s">
        <v>181</v>
      </c>
      <c r="C2754" s="4" t="s">
        <v>179</v>
      </c>
      <c r="D2754" s="4" t="s">
        <v>102</v>
      </c>
      <c r="E2754" s="4" t="s">
        <v>172</v>
      </c>
      <c r="F2754" s="3">
        <v>42850</v>
      </c>
      <c r="G2754" s="3">
        <v>42852</v>
      </c>
      <c r="H2754">
        <v>464</v>
      </c>
    </row>
    <row r="2755" spans="1:8">
      <c r="A2755" s="4" t="s">
        <v>2962</v>
      </c>
      <c r="B2755" s="4" t="s">
        <v>183</v>
      </c>
      <c r="C2755" s="4" t="s">
        <v>171</v>
      </c>
      <c r="D2755" s="4" t="s">
        <v>37</v>
      </c>
      <c r="E2755" s="4" t="s">
        <v>197</v>
      </c>
      <c r="F2755" s="3">
        <v>42851</v>
      </c>
      <c r="G2755" s="3">
        <v>42948</v>
      </c>
      <c r="H2755">
        <v>0</v>
      </c>
    </row>
    <row r="2756" spans="1:8">
      <c r="A2756" s="4" t="s">
        <v>2963</v>
      </c>
      <c r="B2756" s="4" t="s">
        <v>183</v>
      </c>
      <c r="C2756" s="4" t="s">
        <v>199</v>
      </c>
      <c r="D2756" s="4" t="s">
        <v>92</v>
      </c>
      <c r="E2756" s="4" t="s">
        <v>197</v>
      </c>
      <c r="F2756" s="3">
        <v>42851</v>
      </c>
      <c r="G2756" s="3">
        <v>42948</v>
      </c>
      <c r="H2756">
        <v>0</v>
      </c>
    </row>
    <row r="2757" spans="1:8">
      <c r="A2757" s="4" t="s">
        <v>2964</v>
      </c>
      <c r="B2757" s="4" t="s">
        <v>183</v>
      </c>
      <c r="C2757" s="4" t="s">
        <v>171</v>
      </c>
      <c r="D2757" s="4" t="s">
        <v>76</v>
      </c>
      <c r="E2757" s="4" t="s">
        <v>172</v>
      </c>
      <c r="F2757" s="3">
        <v>42851</v>
      </c>
      <c r="G2757" s="3">
        <v>42916</v>
      </c>
      <c r="H2757">
        <v>1073</v>
      </c>
    </row>
    <row r="2758" spans="1:8">
      <c r="A2758" s="4" t="s">
        <v>2965</v>
      </c>
      <c r="B2758" s="4" t="s">
        <v>261</v>
      </c>
      <c r="C2758" s="4" t="s">
        <v>179</v>
      </c>
      <c r="D2758" s="4" t="s">
        <v>120</v>
      </c>
      <c r="E2758" s="4" t="s">
        <v>197</v>
      </c>
      <c r="F2758" s="3">
        <v>42851</v>
      </c>
      <c r="G2758" s="3">
        <v>42853</v>
      </c>
      <c r="H2758">
        <v>0</v>
      </c>
    </row>
    <row r="2759" spans="1:8">
      <c r="A2759" s="4" t="s">
        <v>2966</v>
      </c>
      <c r="B2759" s="4" t="s">
        <v>261</v>
      </c>
      <c r="C2759" s="4" t="s">
        <v>171</v>
      </c>
      <c r="D2759" s="4" t="s">
        <v>52</v>
      </c>
      <c r="E2759" s="4" t="s">
        <v>197</v>
      </c>
      <c r="F2759" s="3">
        <v>42851</v>
      </c>
      <c r="G2759" s="3">
        <v>42856</v>
      </c>
      <c r="H2759">
        <v>0</v>
      </c>
    </row>
    <row r="2760" spans="1:8">
      <c r="A2760" s="4" t="s">
        <v>2967</v>
      </c>
      <c r="B2760" s="4" t="s">
        <v>246</v>
      </c>
      <c r="C2760" s="4" t="s">
        <v>9011</v>
      </c>
      <c r="D2760" s="4" t="s">
        <v>40</v>
      </c>
      <c r="E2760" s="4" t="s">
        <v>197</v>
      </c>
      <c r="F2760" s="3">
        <v>42851</v>
      </c>
      <c r="G2760" s="3">
        <v>42956</v>
      </c>
      <c r="H2760">
        <v>0</v>
      </c>
    </row>
    <row r="2761" spans="1:8">
      <c r="A2761" s="4" t="s">
        <v>2968</v>
      </c>
      <c r="B2761" s="4" t="s">
        <v>279</v>
      </c>
      <c r="C2761" s="4" t="s">
        <v>199</v>
      </c>
      <c r="D2761" s="4" t="s">
        <v>24</v>
      </c>
      <c r="E2761" s="4" t="s">
        <v>193</v>
      </c>
      <c r="F2761" s="3">
        <v>42851</v>
      </c>
      <c r="G2761" s="3"/>
    </row>
    <row r="2762" spans="1:8">
      <c r="A2762" s="4" t="s">
        <v>2969</v>
      </c>
      <c r="B2762" s="4" t="s">
        <v>279</v>
      </c>
      <c r="C2762" s="4" t="s">
        <v>177</v>
      </c>
      <c r="D2762" s="4" t="s">
        <v>52</v>
      </c>
      <c r="E2762" s="4" t="s">
        <v>197</v>
      </c>
      <c r="F2762" s="3">
        <v>42851</v>
      </c>
      <c r="G2762" s="3">
        <v>42951</v>
      </c>
      <c r="H2762">
        <v>0</v>
      </c>
    </row>
    <row r="2763" spans="1:8">
      <c r="A2763" s="4" t="s">
        <v>2970</v>
      </c>
      <c r="B2763" s="4" t="s">
        <v>210</v>
      </c>
      <c r="C2763" s="4" t="s">
        <v>192</v>
      </c>
      <c r="D2763" s="4" t="s">
        <v>24</v>
      </c>
      <c r="E2763" s="4" t="s">
        <v>193</v>
      </c>
      <c r="F2763" s="3">
        <v>42851</v>
      </c>
      <c r="G2763" s="3"/>
    </row>
    <row r="2764" spans="1:8">
      <c r="A2764" s="4" t="s">
        <v>2971</v>
      </c>
      <c r="B2764" s="4" t="s">
        <v>174</v>
      </c>
      <c r="C2764" s="4" t="s">
        <v>171</v>
      </c>
      <c r="D2764" s="4" t="s">
        <v>68</v>
      </c>
      <c r="E2764" s="4" t="s">
        <v>197</v>
      </c>
      <c r="F2764" s="3">
        <v>42851</v>
      </c>
      <c r="G2764" s="3">
        <v>42956</v>
      </c>
      <c r="H2764">
        <v>0</v>
      </c>
    </row>
    <row r="2765" spans="1:8">
      <c r="A2765" s="4" t="s">
        <v>2972</v>
      </c>
      <c r="B2765" s="4" t="s">
        <v>174</v>
      </c>
      <c r="C2765" s="4" t="s">
        <v>171</v>
      </c>
      <c r="D2765" s="4" t="s">
        <v>104</v>
      </c>
      <c r="E2765" s="4" t="s">
        <v>172</v>
      </c>
      <c r="F2765" s="3">
        <v>42851</v>
      </c>
      <c r="G2765" s="3">
        <v>42866</v>
      </c>
      <c r="H2765">
        <v>1055</v>
      </c>
    </row>
    <row r="2766" spans="1:8">
      <c r="A2766" s="4" t="s">
        <v>2973</v>
      </c>
      <c r="B2766" s="4" t="s">
        <v>212</v>
      </c>
      <c r="C2766" s="4" t="s">
        <v>177</v>
      </c>
      <c r="D2766" s="4" t="s">
        <v>54</v>
      </c>
      <c r="E2766" s="4" t="s">
        <v>172</v>
      </c>
      <c r="F2766" s="3">
        <v>42851</v>
      </c>
      <c r="G2766" s="3">
        <v>42853</v>
      </c>
      <c r="H2766">
        <v>43</v>
      </c>
    </row>
    <row r="2767" spans="1:8">
      <c r="A2767" s="4" t="s">
        <v>2974</v>
      </c>
      <c r="B2767" s="4" t="s">
        <v>191</v>
      </c>
      <c r="C2767" s="4" t="s">
        <v>179</v>
      </c>
      <c r="D2767" s="4" t="s">
        <v>76</v>
      </c>
      <c r="E2767" s="4" t="s">
        <v>197</v>
      </c>
      <c r="F2767" s="3">
        <v>42851</v>
      </c>
      <c r="G2767" s="3">
        <v>42859</v>
      </c>
      <c r="H2767">
        <v>0</v>
      </c>
    </row>
    <row r="2768" spans="1:8">
      <c r="A2768" s="4" t="s">
        <v>2975</v>
      </c>
      <c r="B2768" s="4" t="s">
        <v>191</v>
      </c>
      <c r="C2768" s="4" t="s">
        <v>177</v>
      </c>
      <c r="D2768" s="4" t="s">
        <v>62</v>
      </c>
      <c r="E2768" s="4" t="s">
        <v>172</v>
      </c>
      <c r="F2768" s="3">
        <v>42851</v>
      </c>
      <c r="G2768" s="3">
        <v>42853</v>
      </c>
      <c r="H2768">
        <v>49</v>
      </c>
    </row>
    <row r="2769" spans="1:8">
      <c r="A2769" s="4" t="s">
        <v>2976</v>
      </c>
      <c r="B2769" s="4" t="s">
        <v>219</v>
      </c>
      <c r="C2769" s="4" t="s">
        <v>171</v>
      </c>
      <c r="D2769" s="4" t="s">
        <v>90</v>
      </c>
      <c r="E2769" s="4" t="s">
        <v>197</v>
      </c>
      <c r="F2769" s="3">
        <v>42851</v>
      </c>
      <c r="G2769" s="3">
        <v>42853</v>
      </c>
      <c r="H2769">
        <v>0</v>
      </c>
    </row>
    <row r="2770" spans="1:8">
      <c r="A2770" s="4" t="s">
        <v>2977</v>
      </c>
      <c r="B2770" s="4" t="s">
        <v>219</v>
      </c>
      <c r="C2770" s="4" t="s">
        <v>9011</v>
      </c>
      <c r="D2770" s="4" t="s">
        <v>124</v>
      </c>
      <c r="E2770" s="4" t="s">
        <v>197</v>
      </c>
      <c r="F2770" s="3">
        <v>42851</v>
      </c>
      <c r="G2770" s="3">
        <v>42853</v>
      </c>
      <c r="H2770">
        <v>0</v>
      </c>
    </row>
    <row r="2771" spans="1:8">
      <c r="A2771" s="4" t="s">
        <v>2978</v>
      </c>
      <c r="B2771" s="4" t="s">
        <v>230</v>
      </c>
      <c r="C2771" s="4" t="s">
        <v>9011</v>
      </c>
      <c r="D2771" s="4" t="s">
        <v>86</v>
      </c>
      <c r="E2771" s="4" t="s">
        <v>172</v>
      </c>
      <c r="F2771" s="3">
        <v>42851</v>
      </c>
      <c r="G2771" s="3">
        <v>42955</v>
      </c>
      <c r="H2771">
        <v>4901</v>
      </c>
    </row>
    <row r="2772" spans="1:8">
      <c r="A2772" s="4" t="s">
        <v>2979</v>
      </c>
      <c r="B2772" s="4" t="s">
        <v>256</v>
      </c>
      <c r="C2772" s="4" t="s">
        <v>179</v>
      </c>
      <c r="D2772" s="4" t="s">
        <v>109</v>
      </c>
      <c r="E2772" s="4" t="s">
        <v>172</v>
      </c>
      <c r="F2772" s="3">
        <v>42851</v>
      </c>
      <c r="G2772" s="3">
        <v>42852</v>
      </c>
      <c r="H2772">
        <v>517</v>
      </c>
    </row>
    <row r="2773" spans="1:8">
      <c r="A2773" s="4" t="s">
        <v>2980</v>
      </c>
      <c r="B2773" s="4" t="s">
        <v>244</v>
      </c>
      <c r="C2773" s="4" t="s">
        <v>171</v>
      </c>
      <c r="D2773" s="4" t="s">
        <v>61</v>
      </c>
      <c r="E2773" s="4" t="s">
        <v>172</v>
      </c>
      <c r="F2773" s="3">
        <v>42851</v>
      </c>
      <c r="G2773" s="3">
        <v>42899</v>
      </c>
      <c r="H2773">
        <v>1105</v>
      </c>
    </row>
    <row r="2774" spans="1:8">
      <c r="A2774" s="4" t="s">
        <v>2981</v>
      </c>
      <c r="B2774" s="4" t="s">
        <v>201</v>
      </c>
      <c r="C2774" s="4" t="s">
        <v>179</v>
      </c>
      <c r="D2774" s="4" t="s">
        <v>90</v>
      </c>
      <c r="E2774" s="4" t="s">
        <v>172</v>
      </c>
      <c r="F2774" s="3">
        <v>42851</v>
      </c>
      <c r="G2774" s="3">
        <v>42865</v>
      </c>
      <c r="H2774">
        <v>556</v>
      </c>
    </row>
    <row r="2775" spans="1:8">
      <c r="A2775" s="4" t="s">
        <v>2982</v>
      </c>
      <c r="B2775" s="4" t="s">
        <v>170</v>
      </c>
      <c r="C2775" s="4" t="s">
        <v>192</v>
      </c>
      <c r="D2775" s="4" t="s">
        <v>119</v>
      </c>
      <c r="E2775" s="4" t="s">
        <v>172</v>
      </c>
      <c r="F2775" s="3">
        <v>42851</v>
      </c>
      <c r="G2775" s="3">
        <v>42963</v>
      </c>
      <c r="H2775">
        <v>3025</v>
      </c>
    </row>
    <row r="2776" spans="1:8">
      <c r="A2776" s="4" t="s">
        <v>2983</v>
      </c>
      <c r="B2776" s="4" t="s">
        <v>189</v>
      </c>
      <c r="C2776" s="4" t="s">
        <v>177</v>
      </c>
      <c r="D2776" s="4" t="s">
        <v>42</v>
      </c>
      <c r="E2776" s="4" t="s">
        <v>172</v>
      </c>
      <c r="F2776" s="3">
        <v>42851</v>
      </c>
      <c r="G2776" s="3">
        <v>42891</v>
      </c>
      <c r="H2776">
        <v>54</v>
      </c>
    </row>
    <row r="2777" spans="1:8">
      <c r="A2777" s="4" t="s">
        <v>2984</v>
      </c>
      <c r="B2777" s="4" t="s">
        <v>205</v>
      </c>
      <c r="C2777" s="4" t="s">
        <v>177</v>
      </c>
      <c r="D2777" s="4" t="s">
        <v>42</v>
      </c>
      <c r="E2777" s="4" t="s">
        <v>172</v>
      </c>
      <c r="F2777" s="3">
        <v>42851</v>
      </c>
      <c r="G2777" s="3">
        <v>42853</v>
      </c>
      <c r="H2777">
        <v>53</v>
      </c>
    </row>
    <row r="2778" spans="1:8">
      <c r="A2778" s="4" t="s">
        <v>2985</v>
      </c>
      <c r="B2778" s="4" t="s">
        <v>185</v>
      </c>
      <c r="C2778" s="4" t="s">
        <v>9011</v>
      </c>
      <c r="D2778" s="4" t="s">
        <v>93</v>
      </c>
      <c r="E2778" s="4" t="s">
        <v>172</v>
      </c>
      <c r="F2778" s="3">
        <v>42851</v>
      </c>
      <c r="G2778" s="3">
        <v>42852</v>
      </c>
      <c r="H2778">
        <v>4735</v>
      </c>
    </row>
    <row r="2779" spans="1:8">
      <c r="A2779" s="4" t="s">
        <v>2986</v>
      </c>
      <c r="B2779" s="4" t="s">
        <v>181</v>
      </c>
      <c r="C2779" s="4" t="s">
        <v>179</v>
      </c>
      <c r="D2779" s="4" t="s">
        <v>24</v>
      </c>
      <c r="E2779" s="4" t="s">
        <v>193</v>
      </c>
      <c r="F2779" s="3">
        <v>42851</v>
      </c>
      <c r="G2779" s="3"/>
    </row>
    <row r="2780" spans="1:8">
      <c r="A2780" s="4" t="s">
        <v>2987</v>
      </c>
      <c r="B2780" s="4" t="s">
        <v>261</v>
      </c>
      <c r="C2780" s="4" t="s">
        <v>179</v>
      </c>
      <c r="D2780" s="4" t="s">
        <v>84</v>
      </c>
      <c r="E2780" s="4" t="s">
        <v>172</v>
      </c>
      <c r="F2780" s="3">
        <v>42852</v>
      </c>
      <c r="G2780" s="3">
        <v>42854</v>
      </c>
      <c r="H2780">
        <v>584</v>
      </c>
    </row>
    <row r="2781" spans="1:8">
      <c r="A2781" s="4" t="s">
        <v>2988</v>
      </c>
      <c r="B2781" s="4" t="s">
        <v>246</v>
      </c>
      <c r="C2781" s="4" t="s">
        <v>9011</v>
      </c>
      <c r="D2781" s="4" t="s">
        <v>120</v>
      </c>
      <c r="E2781" s="4" t="s">
        <v>197</v>
      </c>
      <c r="F2781" s="3">
        <v>42852</v>
      </c>
      <c r="G2781" s="3">
        <v>42867</v>
      </c>
      <c r="H2781">
        <v>0</v>
      </c>
    </row>
    <row r="2782" spans="1:8">
      <c r="A2782" s="4" t="s">
        <v>2989</v>
      </c>
      <c r="B2782" s="4" t="s">
        <v>210</v>
      </c>
      <c r="C2782" s="4" t="s">
        <v>199</v>
      </c>
      <c r="D2782" s="4" t="s">
        <v>24</v>
      </c>
      <c r="E2782" s="4" t="s">
        <v>193</v>
      </c>
      <c r="F2782" s="3">
        <v>42852</v>
      </c>
      <c r="G2782" s="3"/>
    </row>
    <row r="2783" spans="1:8">
      <c r="A2783" s="4" t="s">
        <v>2990</v>
      </c>
      <c r="B2783" s="4" t="s">
        <v>210</v>
      </c>
      <c r="C2783" s="4" t="s">
        <v>9011</v>
      </c>
      <c r="D2783" s="4" t="s">
        <v>84</v>
      </c>
      <c r="E2783" s="4" t="s">
        <v>172</v>
      </c>
      <c r="F2783" s="3">
        <v>42852</v>
      </c>
      <c r="G2783" s="3">
        <v>42853</v>
      </c>
      <c r="H2783">
        <v>5676</v>
      </c>
    </row>
    <row r="2784" spans="1:8">
      <c r="A2784" s="4" t="s">
        <v>2991</v>
      </c>
      <c r="B2784" s="4" t="s">
        <v>174</v>
      </c>
      <c r="C2784" s="4" t="s">
        <v>179</v>
      </c>
      <c r="D2784" s="4" t="s">
        <v>85</v>
      </c>
      <c r="E2784" s="4" t="s">
        <v>197</v>
      </c>
      <c r="F2784" s="3">
        <v>42852</v>
      </c>
      <c r="G2784" s="3">
        <v>42854</v>
      </c>
      <c r="H2784">
        <v>0</v>
      </c>
    </row>
    <row r="2785" spans="1:8">
      <c r="A2785" s="4" t="s">
        <v>2992</v>
      </c>
      <c r="B2785" s="4" t="s">
        <v>174</v>
      </c>
      <c r="C2785" s="4" t="s">
        <v>9011</v>
      </c>
      <c r="D2785" s="4" t="s">
        <v>106</v>
      </c>
      <c r="E2785" s="4" t="s">
        <v>197</v>
      </c>
      <c r="F2785" s="3">
        <v>42852</v>
      </c>
      <c r="G2785" s="3">
        <v>42854</v>
      </c>
      <c r="H2785">
        <v>0</v>
      </c>
    </row>
    <row r="2786" spans="1:8">
      <c r="A2786" s="4" t="s">
        <v>2993</v>
      </c>
      <c r="B2786" s="4" t="s">
        <v>174</v>
      </c>
      <c r="C2786" s="4" t="s">
        <v>9011</v>
      </c>
      <c r="D2786" s="4" t="s">
        <v>57</v>
      </c>
      <c r="E2786" s="4" t="s">
        <v>172</v>
      </c>
      <c r="F2786" s="3">
        <v>42852</v>
      </c>
      <c r="G2786" s="3">
        <v>42861</v>
      </c>
      <c r="H2786">
        <v>4727</v>
      </c>
    </row>
    <row r="2787" spans="1:8">
      <c r="A2787" s="4" t="s">
        <v>2994</v>
      </c>
      <c r="B2787" s="4" t="s">
        <v>237</v>
      </c>
      <c r="C2787" s="4" t="s">
        <v>199</v>
      </c>
      <c r="D2787" s="4" t="s">
        <v>65</v>
      </c>
      <c r="E2787" s="4" t="s">
        <v>197</v>
      </c>
      <c r="F2787" s="3">
        <v>42852</v>
      </c>
      <c r="G2787" s="3">
        <v>42958</v>
      </c>
      <c r="H2787">
        <v>0</v>
      </c>
    </row>
    <row r="2788" spans="1:8">
      <c r="A2788" s="4" t="s">
        <v>2995</v>
      </c>
      <c r="B2788" s="4" t="s">
        <v>196</v>
      </c>
      <c r="C2788" s="4" t="s">
        <v>171</v>
      </c>
      <c r="D2788" s="4" t="s">
        <v>45</v>
      </c>
      <c r="E2788" s="4" t="s">
        <v>172</v>
      </c>
      <c r="F2788" s="3">
        <v>42852</v>
      </c>
      <c r="G2788" s="3">
        <v>42948</v>
      </c>
      <c r="H2788">
        <v>821</v>
      </c>
    </row>
    <row r="2789" spans="1:8">
      <c r="A2789" s="4" t="s">
        <v>2996</v>
      </c>
      <c r="B2789" s="4" t="s">
        <v>191</v>
      </c>
      <c r="C2789" s="4" t="s">
        <v>171</v>
      </c>
      <c r="D2789" s="4" t="s">
        <v>62</v>
      </c>
      <c r="E2789" s="4" t="s">
        <v>197</v>
      </c>
      <c r="F2789" s="3">
        <v>42852</v>
      </c>
      <c r="G2789" s="3">
        <v>42872</v>
      </c>
      <c r="H2789">
        <v>0</v>
      </c>
    </row>
    <row r="2790" spans="1:8">
      <c r="A2790" s="4" t="s">
        <v>2997</v>
      </c>
      <c r="B2790" s="4" t="s">
        <v>256</v>
      </c>
      <c r="C2790" s="4" t="s">
        <v>171</v>
      </c>
      <c r="D2790" s="4" t="s">
        <v>51</v>
      </c>
      <c r="E2790" s="4" t="s">
        <v>172</v>
      </c>
      <c r="F2790" s="3">
        <v>42852</v>
      </c>
      <c r="G2790" s="3">
        <v>42954</v>
      </c>
      <c r="H2790">
        <v>999</v>
      </c>
    </row>
    <row r="2791" spans="1:8">
      <c r="A2791" s="4" t="s">
        <v>2998</v>
      </c>
      <c r="B2791" s="4" t="s">
        <v>256</v>
      </c>
      <c r="C2791" s="4" t="s">
        <v>177</v>
      </c>
      <c r="D2791" s="4" t="s">
        <v>45</v>
      </c>
      <c r="E2791" s="4" t="s">
        <v>172</v>
      </c>
      <c r="F2791" s="3">
        <v>42852</v>
      </c>
      <c r="G2791" s="3">
        <v>42952</v>
      </c>
      <c r="H2791">
        <v>54</v>
      </c>
    </row>
    <row r="2792" spans="1:8">
      <c r="A2792" s="4" t="s">
        <v>2999</v>
      </c>
      <c r="B2792" s="4" t="s">
        <v>244</v>
      </c>
      <c r="C2792" s="4" t="s">
        <v>179</v>
      </c>
      <c r="D2792" s="4" t="s">
        <v>43</v>
      </c>
      <c r="E2792" s="4" t="s">
        <v>197</v>
      </c>
      <c r="F2792" s="3">
        <v>42852</v>
      </c>
      <c r="G2792" s="3">
        <v>42953</v>
      </c>
      <c r="H2792">
        <v>0</v>
      </c>
    </row>
    <row r="2793" spans="1:8">
      <c r="A2793" s="4" t="s">
        <v>3000</v>
      </c>
      <c r="B2793" s="4" t="s">
        <v>189</v>
      </c>
      <c r="C2793" s="4" t="s">
        <v>192</v>
      </c>
      <c r="D2793" s="4" t="s">
        <v>70</v>
      </c>
      <c r="E2793" s="4" t="s">
        <v>172</v>
      </c>
      <c r="F2793" s="3">
        <v>42852</v>
      </c>
      <c r="G2793" s="3">
        <v>42865</v>
      </c>
      <c r="H2793">
        <v>3397</v>
      </c>
    </row>
    <row r="2794" spans="1:8">
      <c r="A2794" s="4" t="s">
        <v>3001</v>
      </c>
      <c r="B2794" s="4" t="s">
        <v>226</v>
      </c>
      <c r="C2794" s="4" t="s">
        <v>179</v>
      </c>
      <c r="D2794" s="4" t="s">
        <v>107</v>
      </c>
      <c r="E2794" s="4" t="s">
        <v>172</v>
      </c>
      <c r="F2794" s="3">
        <v>42852</v>
      </c>
      <c r="G2794" s="3">
        <v>42870</v>
      </c>
      <c r="H2794">
        <v>574</v>
      </c>
    </row>
    <row r="2795" spans="1:8">
      <c r="A2795" s="4" t="s">
        <v>3002</v>
      </c>
      <c r="B2795" s="4" t="s">
        <v>208</v>
      </c>
      <c r="C2795" s="4" t="s">
        <v>177</v>
      </c>
      <c r="D2795" s="4" t="s">
        <v>47</v>
      </c>
      <c r="E2795" s="4" t="s">
        <v>197</v>
      </c>
      <c r="F2795" s="3">
        <v>42852</v>
      </c>
      <c r="G2795" s="3">
        <v>42864</v>
      </c>
      <c r="H2795">
        <v>0</v>
      </c>
    </row>
    <row r="2796" spans="1:8">
      <c r="A2796" s="4" t="s">
        <v>3003</v>
      </c>
      <c r="B2796" s="4" t="s">
        <v>208</v>
      </c>
      <c r="C2796" s="4" t="s">
        <v>177</v>
      </c>
      <c r="D2796" s="4" t="s">
        <v>70</v>
      </c>
      <c r="E2796" s="4" t="s">
        <v>172</v>
      </c>
      <c r="F2796" s="3">
        <v>42852</v>
      </c>
      <c r="G2796" s="3">
        <v>42962</v>
      </c>
      <c r="H2796">
        <v>59</v>
      </c>
    </row>
    <row r="2797" spans="1:8">
      <c r="A2797" s="4" t="s">
        <v>3004</v>
      </c>
      <c r="B2797" s="4" t="s">
        <v>208</v>
      </c>
      <c r="C2797" s="4" t="s">
        <v>177</v>
      </c>
      <c r="D2797" s="4" t="s">
        <v>119</v>
      </c>
      <c r="E2797" s="4" t="s">
        <v>172</v>
      </c>
      <c r="F2797" s="3">
        <v>42852</v>
      </c>
      <c r="G2797" s="3">
        <v>42854</v>
      </c>
      <c r="H2797">
        <v>60</v>
      </c>
    </row>
    <row r="2798" spans="1:8">
      <c r="A2798" s="4" t="s">
        <v>3005</v>
      </c>
      <c r="B2798" s="4" t="s">
        <v>185</v>
      </c>
      <c r="C2798" s="4" t="s">
        <v>179</v>
      </c>
      <c r="D2798" s="4" t="s">
        <v>87</v>
      </c>
      <c r="E2798" s="4" t="s">
        <v>197</v>
      </c>
      <c r="F2798" s="3">
        <v>42852</v>
      </c>
      <c r="G2798" s="3">
        <v>42854</v>
      </c>
      <c r="H2798">
        <v>0</v>
      </c>
    </row>
    <row r="2799" spans="1:8">
      <c r="A2799" s="4" t="s">
        <v>3006</v>
      </c>
      <c r="B2799" s="4" t="s">
        <v>185</v>
      </c>
      <c r="C2799" s="4" t="s">
        <v>179</v>
      </c>
      <c r="D2799" s="4" t="s">
        <v>129</v>
      </c>
      <c r="E2799" s="4" t="s">
        <v>172</v>
      </c>
      <c r="F2799" s="3">
        <v>42852</v>
      </c>
      <c r="G2799" s="3">
        <v>42870</v>
      </c>
      <c r="H2799">
        <v>573</v>
      </c>
    </row>
    <row r="2800" spans="1:8">
      <c r="A2800" s="4" t="s">
        <v>3007</v>
      </c>
      <c r="B2800" s="4" t="s">
        <v>185</v>
      </c>
      <c r="C2800" s="4" t="s">
        <v>9011</v>
      </c>
      <c r="D2800" s="4" t="s">
        <v>59</v>
      </c>
      <c r="E2800" s="4" t="s">
        <v>172</v>
      </c>
      <c r="F2800" s="3">
        <v>42852</v>
      </c>
      <c r="G2800" s="3">
        <v>42872</v>
      </c>
      <c r="H2800">
        <v>4406</v>
      </c>
    </row>
    <row r="2801" spans="1:8">
      <c r="A2801" s="4" t="s">
        <v>3008</v>
      </c>
      <c r="B2801" s="4" t="s">
        <v>216</v>
      </c>
      <c r="C2801" s="4" t="s">
        <v>171</v>
      </c>
      <c r="D2801" s="4" t="s">
        <v>99</v>
      </c>
      <c r="E2801" s="4" t="s">
        <v>172</v>
      </c>
      <c r="F2801" s="3">
        <v>42852</v>
      </c>
      <c r="G2801" s="3">
        <v>42853</v>
      </c>
      <c r="H2801">
        <v>1146</v>
      </c>
    </row>
    <row r="2802" spans="1:8">
      <c r="A2802" s="4" t="s">
        <v>3009</v>
      </c>
      <c r="B2802" s="4" t="s">
        <v>235</v>
      </c>
      <c r="C2802" s="4" t="s">
        <v>177</v>
      </c>
      <c r="D2802" s="4" t="s">
        <v>24</v>
      </c>
      <c r="E2802" s="4" t="s">
        <v>193</v>
      </c>
      <c r="F2802" s="3">
        <v>42852</v>
      </c>
      <c r="G2802" s="3"/>
    </row>
    <row r="2803" spans="1:8">
      <c r="A2803" s="4" t="s">
        <v>3010</v>
      </c>
      <c r="B2803" s="4" t="s">
        <v>235</v>
      </c>
      <c r="C2803" s="4" t="s">
        <v>179</v>
      </c>
      <c r="D2803" s="4" t="s">
        <v>83</v>
      </c>
      <c r="E2803" s="4" t="s">
        <v>172</v>
      </c>
      <c r="F2803" s="3">
        <v>42852</v>
      </c>
      <c r="G2803" s="3">
        <v>42868</v>
      </c>
      <c r="H2803">
        <v>525</v>
      </c>
    </row>
    <row r="2804" spans="1:8">
      <c r="A2804" s="4" t="s">
        <v>3011</v>
      </c>
      <c r="B2804" s="4" t="s">
        <v>183</v>
      </c>
      <c r="C2804" s="4" t="s">
        <v>179</v>
      </c>
      <c r="D2804" s="4" t="s">
        <v>51</v>
      </c>
      <c r="E2804" s="4" t="s">
        <v>197</v>
      </c>
      <c r="F2804" s="3">
        <v>42853</v>
      </c>
      <c r="G2804" s="3">
        <v>42854</v>
      </c>
      <c r="H2804">
        <v>0</v>
      </c>
    </row>
    <row r="2805" spans="1:8">
      <c r="A2805" s="4" t="s">
        <v>3012</v>
      </c>
      <c r="B2805" s="4" t="s">
        <v>183</v>
      </c>
      <c r="C2805" s="4" t="s">
        <v>171</v>
      </c>
      <c r="D2805" s="4" t="s">
        <v>106</v>
      </c>
      <c r="E2805" s="4" t="s">
        <v>197</v>
      </c>
      <c r="F2805" s="3">
        <v>42853</v>
      </c>
      <c r="G2805" s="3">
        <v>42984</v>
      </c>
      <c r="H2805">
        <v>0</v>
      </c>
    </row>
    <row r="2806" spans="1:8">
      <c r="A2806" s="4" t="s">
        <v>3013</v>
      </c>
      <c r="B2806" s="4" t="s">
        <v>183</v>
      </c>
      <c r="C2806" s="4" t="s">
        <v>192</v>
      </c>
      <c r="D2806" s="4" t="s">
        <v>100</v>
      </c>
      <c r="E2806" s="4" t="s">
        <v>172</v>
      </c>
      <c r="F2806" s="3">
        <v>42853</v>
      </c>
      <c r="G2806" s="3">
        <v>42961</v>
      </c>
      <c r="H2806">
        <v>3334</v>
      </c>
    </row>
    <row r="2807" spans="1:8">
      <c r="A2807" s="4" t="s">
        <v>3014</v>
      </c>
      <c r="B2807" s="4" t="s">
        <v>246</v>
      </c>
      <c r="C2807" s="4" t="s">
        <v>179</v>
      </c>
      <c r="D2807" s="4" t="s">
        <v>78</v>
      </c>
      <c r="E2807" s="4" t="s">
        <v>197</v>
      </c>
      <c r="F2807" s="3">
        <v>42853</v>
      </c>
      <c r="G2807" s="3">
        <v>42867</v>
      </c>
      <c r="H2807">
        <v>0</v>
      </c>
    </row>
    <row r="2808" spans="1:8">
      <c r="A2808" s="4" t="s">
        <v>3015</v>
      </c>
      <c r="B2808" s="4" t="s">
        <v>210</v>
      </c>
      <c r="C2808" s="4" t="s">
        <v>171</v>
      </c>
      <c r="D2808" s="4" t="s">
        <v>50</v>
      </c>
      <c r="E2808" s="4" t="s">
        <v>197</v>
      </c>
      <c r="F2808" s="3">
        <v>42853</v>
      </c>
      <c r="G2808" s="3">
        <v>42855</v>
      </c>
      <c r="H2808">
        <v>0</v>
      </c>
    </row>
    <row r="2809" spans="1:8">
      <c r="A2809" s="4" t="s">
        <v>3016</v>
      </c>
      <c r="B2809" s="4" t="s">
        <v>263</v>
      </c>
      <c r="C2809" s="4" t="s">
        <v>9011</v>
      </c>
      <c r="D2809" s="4" t="s">
        <v>63</v>
      </c>
      <c r="E2809" s="4" t="s">
        <v>197</v>
      </c>
      <c r="F2809" s="3">
        <v>42853</v>
      </c>
      <c r="G2809" s="3">
        <v>42854</v>
      </c>
      <c r="H2809">
        <v>0</v>
      </c>
    </row>
    <row r="2810" spans="1:8">
      <c r="A2810" s="4" t="s">
        <v>3017</v>
      </c>
      <c r="B2810" s="4" t="s">
        <v>212</v>
      </c>
      <c r="C2810" s="4" t="s">
        <v>265</v>
      </c>
      <c r="D2810" s="4" t="s">
        <v>86</v>
      </c>
      <c r="E2810" s="4" t="s">
        <v>172</v>
      </c>
      <c r="F2810" s="3">
        <v>42853</v>
      </c>
      <c r="G2810" s="3">
        <v>42904</v>
      </c>
      <c r="H2810">
        <v>27385</v>
      </c>
    </row>
    <row r="2811" spans="1:8">
      <c r="A2811" s="4" t="s">
        <v>3018</v>
      </c>
      <c r="B2811" s="4" t="s">
        <v>343</v>
      </c>
      <c r="C2811" s="4" t="s">
        <v>179</v>
      </c>
      <c r="D2811" s="4" t="s">
        <v>85</v>
      </c>
      <c r="E2811" s="4" t="s">
        <v>197</v>
      </c>
      <c r="F2811" s="3">
        <v>42853</v>
      </c>
      <c r="G2811" s="3">
        <v>42962</v>
      </c>
      <c r="H2811">
        <v>0</v>
      </c>
    </row>
    <row r="2812" spans="1:8">
      <c r="A2812" s="4" t="s">
        <v>3019</v>
      </c>
      <c r="B2812" s="4" t="s">
        <v>219</v>
      </c>
      <c r="C2812" s="4" t="s">
        <v>179</v>
      </c>
      <c r="D2812" s="4" t="s">
        <v>47</v>
      </c>
      <c r="E2812" s="4" t="s">
        <v>193</v>
      </c>
      <c r="F2812" s="3">
        <v>42853</v>
      </c>
      <c r="G2812" s="3"/>
    </row>
    <row r="2813" spans="1:8">
      <c r="A2813" s="4" t="s">
        <v>3020</v>
      </c>
      <c r="B2813" s="4" t="s">
        <v>187</v>
      </c>
      <c r="C2813" s="4" t="s">
        <v>171</v>
      </c>
      <c r="D2813" s="4" t="s">
        <v>87</v>
      </c>
      <c r="E2813" s="4" t="s">
        <v>197</v>
      </c>
      <c r="F2813" s="3">
        <v>42853</v>
      </c>
      <c r="G2813" s="3">
        <v>42854</v>
      </c>
      <c r="H2813">
        <v>0</v>
      </c>
    </row>
    <row r="2814" spans="1:8">
      <c r="A2814" s="4" t="s">
        <v>3021</v>
      </c>
      <c r="B2814" s="4" t="s">
        <v>170</v>
      </c>
      <c r="C2814" s="4" t="s">
        <v>179</v>
      </c>
      <c r="D2814" s="4" t="s">
        <v>92</v>
      </c>
      <c r="E2814" s="4" t="s">
        <v>172</v>
      </c>
      <c r="F2814" s="3">
        <v>42853</v>
      </c>
      <c r="G2814" s="3">
        <v>42961</v>
      </c>
      <c r="H2814">
        <v>599</v>
      </c>
    </row>
    <row r="2815" spans="1:8">
      <c r="A2815" s="4" t="s">
        <v>3022</v>
      </c>
      <c r="B2815" s="4" t="s">
        <v>226</v>
      </c>
      <c r="C2815" s="4" t="s">
        <v>177</v>
      </c>
      <c r="D2815" s="4" t="s">
        <v>88</v>
      </c>
      <c r="E2815" s="4" t="s">
        <v>172</v>
      </c>
      <c r="F2815" s="3">
        <v>42853</v>
      </c>
      <c r="G2815" s="3">
        <v>42858</v>
      </c>
      <c r="H2815">
        <v>64</v>
      </c>
    </row>
    <row r="2816" spans="1:8">
      <c r="A2816" s="4" t="s">
        <v>3023</v>
      </c>
      <c r="B2816" s="4" t="s">
        <v>185</v>
      </c>
      <c r="C2816" s="4" t="s">
        <v>199</v>
      </c>
      <c r="D2816" s="4" t="s">
        <v>50</v>
      </c>
      <c r="E2816" s="4" t="s">
        <v>193</v>
      </c>
      <c r="F2816" s="3">
        <v>42853</v>
      </c>
      <c r="G2816" s="3"/>
    </row>
    <row r="2817" spans="1:8">
      <c r="A2817" s="4" t="s">
        <v>3024</v>
      </c>
      <c r="B2817" s="4" t="s">
        <v>185</v>
      </c>
      <c r="C2817" s="4" t="s">
        <v>9011</v>
      </c>
      <c r="D2817" s="4" t="s">
        <v>105</v>
      </c>
      <c r="E2817" s="4" t="s">
        <v>197</v>
      </c>
      <c r="F2817" s="3">
        <v>42853</v>
      </c>
      <c r="G2817" s="3">
        <v>42861</v>
      </c>
      <c r="H2817">
        <v>0</v>
      </c>
    </row>
    <row r="2818" spans="1:8">
      <c r="A2818" s="4" t="s">
        <v>3025</v>
      </c>
      <c r="B2818" s="4" t="s">
        <v>185</v>
      </c>
      <c r="C2818" s="4" t="s">
        <v>192</v>
      </c>
      <c r="D2818" s="4" t="s">
        <v>87</v>
      </c>
      <c r="E2818" s="4" t="s">
        <v>197</v>
      </c>
      <c r="F2818" s="3">
        <v>42853</v>
      </c>
      <c r="G2818" s="3">
        <v>42869</v>
      </c>
      <c r="H2818">
        <v>0</v>
      </c>
    </row>
    <row r="2819" spans="1:8">
      <c r="A2819" s="4" t="s">
        <v>3026</v>
      </c>
      <c r="B2819" s="4" t="s">
        <v>216</v>
      </c>
      <c r="C2819" s="4" t="s">
        <v>177</v>
      </c>
      <c r="D2819" s="4" t="s">
        <v>83</v>
      </c>
      <c r="E2819" s="4" t="s">
        <v>197</v>
      </c>
      <c r="F2819" s="3">
        <v>42853</v>
      </c>
      <c r="G2819" s="3">
        <v>42896</v>
      </c>
      <c r="H2819">
        <v>0</v>
      </c>
    </row>
    <row r="2820" spans="1:8">
      <c r="A2820" s="4" t="s">
        <v>3027</v>
      </c>
      <c r="B2820" s="4" t="s">
        <v>183</v>
      </c>
      <c r="C2820" s="4" t="s">
        <v>171</v>
      </c>
      <c r="D2820" s="4" t="s">
        <v>106</v>
      </c>
      <c r="E2820" s="4" t="s">
        <v>172</v>
      </c>
      <c r="F2820" s="3">
        <v>42854</v>
      </c>
      <c r="G2820" s="3">
        <v>42870</v>
      </c>
      <c r="H2820">
        <v>918</v>
      </c>
    </row>
    <row r="2821" spans="1:8">
      <c r="A2821" s="4" t="s">
        <v>3028</v>
      </c>
      <c r="B2821" s="4" t="s">
        <v>246</v>
      </c>
      <c r="C2821" s="4" t="s">
        <v>177</v>
      </c>
      <c r="D2821" s="4" t="s">
        <v>24</v>
      </c>
      <c r="E2821" s="4" t="s">
        <v>193</v>
      </c>
      <c r="F2821" s="3">
        <v>42854</v>
      </c>
      <c r="G2821" s="3"/>
    </row>
    <row r="2822" spans="1:8">
      <c r="A2822" s="4" t="s">
        <v>3029</v>
      </c>
      <c r="B2822" s="4" t="s">
        <v>210</v>
      </c>
      <c r="C2822" s="4" t="s">
        <v>177</v>
      </c>
      <c r="D2822" s="4" t="s">
        <v>35</v>
      </c>
      <c r="E2822" s="4" t="s">
        <v>172</v>
      </c>
      <c r="F2822" s="3">
        <v>42854</v>
      </c>
      <c r="G2822" s="3">
        <v>42859</v>
      </c>
      <c r="H2822">
        <v>60</v>
      </c>
    </row>
    <row r="2823" spans="1:8">
      <c r="A2823" s="4" t="s">
        <v>3030</v>
      </c>
      <c r="B2823" s="4" t="s">
        <v>263</v>
      </c>
      <c r="C2823" s="4" t="s">
        <v>9011</v>
      </c>
      <c r="D2823" s="4" t="s">
        <v>95</v>
      </c>
      <c r="E2823" s="4" t="s">
        <v>197</v>
      </c>
      <c r="F2823" s="3">
        <v>42854</v>
      </c>
      <c r="G2823" s="3">
        <v>42865</v>
      </c>
      <c r="H2823">
        <v>0</v>
      </c>
    </row>
    <row r="2824" spans="1:8">
      <c r="A2824" s="4" t="s">
        <v>3031</v>
      </c>
      <c r="B2824" s="4" t="s">
        <v>263</v>
      </c>
      <c r="C2824" s="4" t="s">
        <v>179</v>
      </c>
      <c r="D2824" s="4" t="s">
        <v>65</v>
      </c>
      <c r="E2824" s="4" t="s">
        <v>172</v>
      </c>
      <c r="F2824" s="3">
        <v>42854</v>
      </c>
      <c r="G2824" s="3">
        <v>42861</v>
      </c>
      <c r="H2824">
        <v>519</v>
      </c>
    </row>
    <row r="2825" spans="1:8">
      <c r="A2825" s="4" t="s">
        <v>3032</v>
      </c>
      <c r="B2825" s="4" t="s">
        <v>212</v>
      </c>
      <c r="C2825" s="4" t="s">
        <v>179</v>
      </c>
      <c r="D2825" s="4" t="s">
        <v>24</v>
      </c>
      <c r="E2825" s="4" t="s">
        <v>193</v>
      </c>
      <c r="F2825" s="3">
        <v>42854</v>
      </c>
      <c r="G2825" s="3"/>
    </row>
    <row r="2826" spans="1:8">
      <c r="A2826" s="4" t="s">
        <v>3033</v>
      </c>
      <c r="B2826" s="4" t="s">
        <v>203</v>
      </c>
      <c r="C2826" s="4" t="s">
        <v>177</v>
      </c>
      <c r="D2826" s="4" t="s">
        <v>25</v>
      </c>
      <c r="E2826" s="4" t="s">
        <v>193</v>
      </c>
      <c r="F2826" s="3">
        <v>42854</v>
      </c>
      <c r="G2826" s="3"/>
    </row>
    <row r="2827" spans="1:8">
      <c r="A2827" s="4" t="s">
        <v>3034</v>
      </c>
      <c r="B2827" s="4" t="s">
        <v>191</v>
      </c>
      <c r="C2827" s="4" t="s">
        <v>199</v>
      </c>
      <c r="D2827" s="4" t="s">
        <v>105</v>
      </c>
      <c r="E2827" s="4" t="s">
        <v>172</v>
      </c>
      <c r="F2827" s="3">
        <v>42854</v>
      </c>
      <c r="G2827" s="3">
        <v>42859</v>
      </c>
      <c r="H2827">
        <v>4956</v>
      </c>
    </row>
    <row r="2828" spans="1:8">
      <c r="A2828" s="4" t="s">
        <v>3035</v>
      </c>
      <c r="B2828" s="4" t="s">
        <v>230</v>
      </c>
      <c r="C2828" s="4" t="s">
        <v>192</v>
      </c>
      <c r="D2828" s="4" t="s">
        <v>118</v>
      </c>
      <c r="E2828" s="4" t="s">
        <v>193</v>
      </c>
      <c r="F2828" s="3">
        <v>42854</v>
      </c>
      <c r="G2828" s="3"/>
    </row>
    <row r="2829" spans="1:8">
      <c r="A2829" s="4" t="s">
        <v>3036</v>
      </c>
      <c r="B2829" s="4" t="s">
        <v>256</v>
      </c>
      <c r="C2829" s="4" t="s">
        <v>179</v>
      </c>
      <c r="D2829" s="4" t="s">
        <v>119</v>
      </c>
      <c r="E2829" s="4" t="s">
        <v>197</v>
      </c>
      <c r="F2829" s="3">
        <v>42854</v>
      </c>
      <c r="G2829" s="3">
        <v>42872</v>
      </c>
      <c r="H2829">
        <v>0</v>
      </c>
    </row>
    <row r="2830" spans="1:8">
      <c r="A2830" s="4" t="s">
        <v>3037</v>
      </c>
      <c r="B2830" s="4" t="s">
        <v>256</v>
      </c>
      <c r="C2830" s="4" t="s">
        <v>199</v>
      </c>
      <c r="D2830" s="4" t="s">
        <v>100</v>
      </c>
      <c r="E2830" s="4" t="s">
        <v>172</v>
      </c>
      <c r="F2830" s="3">
        <v>42854</v>
      </c>
      <c r="G2830" s="3">
        <v>42955</v>
      </c>
      <c r="H2830">
        <v>5913</v>
      </c>
    </row>
    <row r="2831" spans="1:8">
      <c r="A2831" s="4" t="s">
        <v>3038</v>
      </c>
      <c r="B2831" s="4" t="s">
        <v>201</v>
      </c>
      <c r="C2831" s="4" t="s">
        <v>9011</v>
      </c>
      <c r="D2831" s="4" t="s">
        <v>40</v>
      </c>
      <c r="E2831" s="4" t="s">
        <v>193</v>
      </c>
      <c r="F2831" s="3">
        <v>42854</v>
      </c>
      <c r="G2831" s="3"/>
    </row>
    <row r="2832" spans="1:8">
      <c r="A2832" s="4" t="s">
        <v>3039</v>
      </c>
      <c r="B2832" s="4" t="s">
        <v>170</v>
      </c>
      <c r="C2832" s="4" t="s">
        <v>179</v>
      </c>
      <c r="D2832" s="4" t="s">
        <v>29</v>
      </c>
      <c r="E2832" s="4" t="s">
        <v>197</v>
      </c>
      <c r="F2832" s="3">
        <v>42854</v>
      </c>
      <c r="G2832" s="3">
        <v>42886</v>
      </c>
      <c r="H2832">
        <v>0</v>
      </c>
    </row>
    <row r="2833" spans="1:8">
      <c r="A2833" s="4" t="s">
        <v>3040</v>
      </c>
      <c r="B2833" s="4" t="s">
        <v>205</v>
      </c>
      <c r="C2833" s="4" t="s">
        <v>171</v>
      </c>
      <c r="D2833" s="4" t="s">
        <v>74</v>
      </c>
      <c r="E2833" s="4" t="s">
        <v>172</v>
      </c>
      <c r="F2833" s="3">
        <v>42854</v>
      </c>
      <c r="G2833" s="3">
        <v>42968</v>
      </c>
      <c r="H2833">
        <v>1210</v>
      </c>
    </row>
    <row r="2834" spans="1:8">
      <c r="A2834" s="4" t="s">
        <v>3041</v>
      </c>
      <c r="B2834" s="4" t="s">
        <v>185</v>
      </c>
      <c r="C2834" s="4" t="s">
        <v>192</v>
      </c>
      <c r="D2834" s="4" t="s">
        <v>86</v>
      </c>
      <c r="E2834" s="4" t="s">
        <v>197</v>
      </c>
      <c r="F2834" s="3">
        <v>42854</v>
      </c>
      <c r="G2834" s="3">
        <v>42855</v>
      </c>
      <c r="H2834">
        <v>0</v>
      </c>
    </row>
    <row r="2835" spans="1:8">
      <c r="A2835" s="4" t="s">
        <v>3042</v>
      </c>
      <c r="B2835" s="4" t="s">
        <v>216</v>
      </c>
      <c r="C2835" s="4" t="s">
        <v>171</v>
      </c>
      <c r="D2835" s="4" t="s">
        <v>24</v>
      </c>
      <c r="E2835" s="4" t="s">
        <v>193</v>
      </c>
      <c r="F2835" s="3">
        <v>42854</v>
      </c>
      <c r="G2835" s="3"/>
    </row>
    <row r="2836" spans="1:8">
      <c r="A2836" s="4" t="s">
        <v>3043</v>
      </c>
      <c r="B2836" s="4" t="s">
        <v>304</v>
      </c>
      <c r="C2836" s="4" t="s">
        <v>192</v>
      </c>
      <c r="D2836" s="4" t="s">
        <v>66</v>
      </c>
      <c r="E2836" s="4" t="s">
        <v>172</v>
      </c>
      <c r="F2836" s="3">
        <v>42855</v>
      </c>
      <c r="G2836" s="3">
        <v>42957</v>
      </c>
      <c r="H2836">
        <v>3139</v>
      </c>
    </row>
    <row r="2837" spans="1:8">
      <c r="A2837" s="4" t="s">
        <v>3044</v>
      </c>
      <c r="B2837" s="4" t="s">
        <v>279</v>
      </c>
      <c r="C2837" s="4" t="s">
        <v>179</v>
      </c>
      <c r="D2837" s="4" t="s">
        <v>78</v>
      </c>
      <c r="E2837" s="4" t="s">
        <v>172</v>
      </c>
      <c r="F2837" s="3">
        <v>42855</v>
      </c>
      <c r="G2837" s="3">
        <v>42958</v>
      </c>
      <c r="H2837">
        <v>527</v>
      </c>
    </row>
    <row r="2838" spans="1:8">
      <c r="A2838" s="4" t="s">
        <v>3045</v>
      </c>
      <c r="B2838" s="4" t="s">
        <v>210</v>
      </c>
      <c r="C2838" s="4" t="s">
        <v>199</v>
      </c>
      <c r="D2838" s="4" t="s">
        <v>24</v>
      </c>
      <c r="E2838" s="4" t="s">
        <v>193</v>
      </c>
      <c r="F2838" s="3">
        <v>42855</v>
      </c>
      <c r="G2838" s="3"/>
    </row>
    <row r="2839" spans="1:8">
      <c r="A2839" s="4" t="s">
        <v>3046</v>
      </c>
      <c r="B2839" s="4" t="s">
        <v>174</v>
      </c>
      <c r="C2839" s="4" t="s">
        <v>179</v>
      </c>
      <c r="D2839" s="4" t="s">
        <v>51</v>
      </c>
      <c r="E2839" s="4" t="s">
        <v>197</v>
      </c>
      <c r="F2839" s="3">
        <v>42855</v>
      </c>
      <c r="G2839" s="3">
        <v>42859</v>
      </c>
      <c r="H2839">
        <v>0</v>
      </c>
    </row>
    <row r="2840" spans="1:8">
      <c r="A2840" s="4" t="s">
        <v>3047</v>
      </c>
      <c r="B2840" s="4" t="s">
        <v>203</v>
      </c>
      <c r="C2840" s="4" t="s">
        <v>199</v>
      </c>
      <c r="D2840" s="4" t="s">
        <v>86</v>
      </c>
      <c r="E2840" s="4" t="s">
        <v>172</v>
      </c>
      <c r="F2840" s="3">
        <v>42855</v>
      </c>
      <c r="G2840" s="3">
        <v>42959</v>
      </c>
      <c r="H2840">
        <v>5408</v>
      </c>
    </row>
    <row r="2841" spans="1:8">
      <c r="A2841" s="4" t="s">
        <v>3048</v>
      </c>
      <c r="B2841" s="4" t="s">
        <v>203</v>
      </c>
      <c r="C2841" s="4" t="s">
        <v>177</v>
      </c>
      <c r="D2841" s="4" t="s">
        <v>74</v>
      </c>
      <c r="E2841" s="4" t="s">
        <v>172</v>
      </c>
      <c r="F2841" s="3">
        <v>42855</v>
      </c>
      <c r="G2841" s="3">
        <v>42959</v>
      </c>
      <c r="H2841">
        <v>62</v>
      </c>
    </row>
    <row r="2842" spans="1:8">
      <c r="A2842" s="4" t="s">
        <v>3049</v>
      </c>
      <c r="B2842" s="4" t="s">
        <v>343</v>
      </c>
      <c r="C2842" s="4" t="s">
        <v>179</v>
      </c>
      <c r="D2842" s="4" t="s">
        <v>48</v>
      </c>
      <c r="E2842" s="4" t="s">
        <v>172</v>
      </c>
      <c r="F2842" s="3">
        <v>42855</v>
      </c>
      <c r="G2842" s="3">
        <v>42868</v>
      </c>
      <c r="H2842">
        <v>586</v>
      </c>
    </row>
    <row r="2843" spans="1:8">
      <c r="A2843" s="4" t="s">
        <v>3050</v>
      </c>
      <c r="B2843" s="4" t="s">
        <v>219</v>
      </c>
      <c r="C2843" s="4" t="s">
        <v>9011</v>
      </c>
      <c r="D2843" s="4" t="s">
        <v>90</v>
      </c>
      <c r="E2843" s="4" t="s">
        <v>197</v>
      </c>
      <c r="F2843" s="3">
        <v>42855</v>
      </c>
      <c r="G2843" s="3">
        <v>42856</v>
      </c>
      <c r="H2843">
        <v>0</v>
      </c>
    </row>
    <row r="2844" spans="1:8">
      <c r="A2844" s="4" t="s">
        <v>3051</v>
      </c>
      <c r="B2844" s="4" t="s">
        <v>230</v>
      </c>
      <c r="C2844" s="4" t="s">
        <v>179</v>
      </c>
      <c r="D2844" s="4" t="s">
        <v>87</v>
      </c>
      <c r="E2844" s="4" t="s">
        <v>172</v>
      </c>
      <c r="F2844" s="3">
        <v>42855</v>
      </c>
      <c r="G2844" s="3">
        <v>42953</v>
      </c>
      <c r="H2844">
        <v>532</v>
      </c>
    </row>
    <row r="2845" spans="1:8">
      <c r="A2845" s="4" t="s">
        <v>3052</v>
      </c>
      <c r="B2845" s="4" t="s">
        <v>230</v>
      </c>
      <c r="C2845" s="4" t="s">
        <v>179</v>
      </c>
      <c r="D2845" s="4" t="s">
        <v>93</v>
      </c>
      <c r="E2845" s="4" t="s">
        <v>172</v>
      </c>
      <c r="F2845" s="3">
        <v>42855</v>
      </c>
      <c r="G2845" s="3">
        <v>42960</v>
      </c>
      <c r="H2845">
        <v>585</v>
      </c>
    </row>
    <row r="2846" spans="1:8">
      <c r="A2846" s="4" t="s">
        <v>3053</v>
      </c>
      <c r="B2846" s="4" t="s">
        <v>256</v>
      </c>
      <c r="C2846" s="4" t="s">
        <v>179</v>
      </c>
      <c r="D2846" s="4" t="s">
        <v>103</v>
      </c>
      <c r="E2846" s="4" t="s">
        <v>172</v>
      </c>
      <c r="F2846" s="3">
        <v>42855</v>
      </c>
      <c r="G2846" s="3">
        <v>42958</v>
      </c>
      <c r="H2846">
        <v>583</v>
      </c>
    </row>
    <row r="2847" spans="1:8">
      <c r="A2847" s="4" t="s">
        <v>3054</v>
      </c>
      <c r="B2847" s="4" t="s">
        <v>244</v>
      </c>
      <c r="C2847" s="4" t="s">
        <v>179</v>
      </c>
      <c r="D2847" s="4" t="s">
        <v>100</v>
      </c>
      <c r="E2847" s="4" t="s">
        <v>172</v>
      </c>
      <c r="F2847" s="3">
        <v>42855</v>
      </c>
      <c r="G2847" s="3">
        <v>42980</v>
      </c>
      <c r="H2847">
        <v>433</v>
      </c>
    </row>
    <row r="2848" spans="1:8">
      <c r="A2848" s="4" t="s">
        <v>3055</v>
      </c>
      <c r="B2848" s="4" t="s">
        <v>189</v>
      </c>
      <c r="C2848" s="4" t="s">
        <v>179</v>
      </c>
      <c r="D2848" s="4" t="s">
        <v>42</v>
      </c>
      <c r="E2848" s="4" t="s">
        <v>172</v>
      </c>
      <c r="F2848" s="3">
        <v>42855</v>
      </c>
      <c r="G2848" s="3">
        <v>42861</v>
      </c>
      <c r="H2848">
        <v>557</v>
      </c>
    </row>
    <row r="2849" spans="1:8">
      <c r="A2849" s="4" t="s">
        <v>3056</v>
      </c>
      <c r="B2849" s="4" t="s">
        <v>232</v>
      </c>
      <c r="C2849" s="4" t="s">
        <v>9011</v>
      </c>
      <c r="D2849" s="4" t="s">
        <v>96</v>
      </c>
      <c r="E2849" s="4" t="s">
        <v>172</v>
      </c>
      <c r="F2849" s="3">
        <v>42855</v>
      </c>
      <c r="G2849" s="3">
        <v>42864</v>
      </c>
      <c r="H2849">
        <v>4704</v>
      </c>
    </row>
    <row r="2850" spans="1:8">
      <c r="A2850" s="4" t="s">
        <v>3057</v>
      </c>
      <c r="B2850" s="4" t="s">
        <v>205</v>
      </c>
      <c r="C2850" s="4" t="s">
        <v>179</v>
      </c>
      <c r="D2850" s="4" t="s">
        <v>24</v>
      </c>
      <c r="E2850" s="4" t="s">
        <v>193</v>
      </c>
      <c r="F2850" s="3">
        <v>42855</v>
      </c>
      <c r="G2850" s="3"/>
    </row>
    <row r="2851" spans="1:8">
      <c r="A2851" s="4" t="s">
        <v>3058</v>
      </c>
      <c r="B2851" s="4" t="s">
        <v>226</v>
      </c>
      <c r="C2851" s="4" t="s">
        <v>9011</v>
      </c>
      <c r="D2851" s="4" t="s">
        <v>99</v>
      </c>
      <c r="E2851" s="4" t="s">
        <v>172</v>
      </c>
      <c r="F2851" s="3">
        <v>42855</v>
      </c>
      <c r="G2851" s="3">
        <v>42959</v>
      </c>
      <c r="H2851">
        <v>5182</v>
      </c>
    </row>
    <row r="2852" spans="1:8">
      <c r="A2852" s="4" t="s">
        <v>3059</v>
      </c>
      <c r="B2852" s="4" t="s">
        <v>181</v>
      </c>
      <c r="C2852" s="4" t="s">
        <v>9011</v>
      </c>
      <c r="D2852" s="4" t="s">
        <v>87</v>
      </c>
      <c r="E2852" s="4" t="s">
        <v>172</v>
      </c>
      <c r="F2852" s="3">
        <v>42855</v>
      </c>
      <c r="G2852" s="3">
        <v>42868</v>
      </c>
      <c r="H2852">
        <v>5311</v>
      </c>
    </row>
    <row r="2853" spans="1:8">
      <c r="A2853" s="4" t="s">
        <v>3060</v>
      </c>
      <c r="B2853" s="4" t="s">
        <v>183</v>
      </c>
      <c r="C2853" s="4" t="s">
        <v>199</v>
      </c>
      <c r="D2853" s="4" t="s">
        <v>42</v>
      </c>
      <c r="E2853" s="4" t="s">
        <v>197</v>
      </c>
      <c r="F2853" s="3">
        <v>42856</v>
      </c>
      <c r="G2853" s="3">
        <v>42873</v>
      </c>
      <c r="H2853">
        <v>0</v>
      </c>
    </row>
    <row r="2854" spans="1:8">
      <c r="A2854" s="4" t="s">
        <v>3061</v>
      </c>
      <c r="B2854" s="4" t="s">
        <v>183</v>
      </c>
      <c r="C2854" s="4" t="s">
        <v>177</v>
      </c>
      <c r="D2854" s="4" t="s">
        <v>68</v>
      </c>
      <c r="E2854" s="4" t="s">
        <v>172</v>
      </c>
      <c r="F2854" s="3">
        <v>42856</v>
      </c>
      <c r="G2854" s="3">
        <v>42975</v>
      </c>
      <c r="H2854">
        <v>64</v>
      </c>
    </row>
    <row r="2855" spans="1:8">
      <c r="A2855" s="4" t="s">
        <v>3062</v>
      </c>
      <c r="B2855" s="4" t="s">
        <v>261</v>
      </c>
      <c r="C2855" s="4" t="s">
        <v>199</v>
      </c>
      <c r="D2855" s="4" t="s">
        <v>24</v>
      </c>
      <c r="E2855" s="4" t="s">
        <v>193</v>
      </c>
      <c r="F2855" s="3">
        <v>42856</v>
      </c>
      <c r="G2855" s="3"/>
    </row>
    <row r="2856" spans="1:8">
      <c r="A2856" s="4" t="s">
        <v>3063</v>
      </c>
      <c r="B2856" s="4" t="s">
        <v>279</v>
      </c>
      <c r="C2856" s="4" t="s">
        <v>179</v>
      </c>
      <c r="D2856" s="4" t="s">
        <v>127</v>
      </c>
      <c r="E2856" s="4" t="s">
        <v>193</v>
      </c>
      <c r="F2856" s="3">
        <v>42856</v>
      </c>
      <c r="G2856" s="3"/>
    </row>
    <row r="2857" spans="1:8">
      <c r="A2857" s="4" t="s">
        <v>3064</v>
      </c>
      <c r="B2857" s="4" t="s">
        <v>174</v>
      </c>
      <c r="C2857" s="4" t="s">
        <v>171</v>
      </c>
      <c r="D2857" s="4" t="s">
        <v>92</v>
      </c>
      <c r="E2857" s="4" t="s">
        <v>172</v>
      </c>
      <c r="F2857" s="3">
        <v>42856</v>
      </c>
      <c r="G2857" s="3">
        <v>42970</v>
      </c>
      <c r="H2857">
        <v>878</v>
      </c>
    </row>
    <row r="2858" spans="1:8">
      <c r="A2858" s="4" t="s">
        <v>3065</v>
      </c>
      <c r="B2858" s="4" t="s">
        <v>174</v>
      </c>
      <c r="C2858" s="4" t="s">
        <v>177</v>
      </c>
      <c r="D2858" s="4" t="s">
        <v>66</v>
      </c>
      <c r="E2858" s="4" t="s">
        <v>172</v>
      </c>
      <c r="F2858" s="3">
        <v>42856</v>
      </c>
      <c r="G2858" s="3">
        <v>42857</v>
      </c>
      <c r="H2858">
        <v>59</v>
      </c>
    </row>
    <row r="2859" spans="1:8">
      <c r="A2859" s="4" t="s">
        <v>3066</v>
      </c>
      <c r="B2859" s="4" t="s">
        <v>263</v>
      </c>
      <c r="C2859" s="4" t="s">
        <v>179</v>
      </c>
      <c r="D2859" s="4" t="s">
        <v>130</v>
      </c>
      <c r="E2859" s="4" t="s">
        <v>197</v>
      </c>
      <c r="F2859" s="3">
        <v>42856</v>
      </c>
      <c r="G2859" s="3">
        <v>42875</v>
      </c>
      <c r="H2859">
        <v>0</v>
      </c>
    </row>
    <row r="2860" spans="1:8">
      <c r="A2860" s="4" t="s">
        <v>3067</v>
      </c>
      <c r="B2860" s="4" t="s">
        <v>196</v>
      </c>
      <c r="C2860" s="4" t="s">
        <v>9011</v>
      </c>
      <c r="D2860" s="4" t="s">
        <v>111</v>
      </c>
      <c r="E2860" s="4" t="s">
        <v>197</v>
      </c>
      <c r="F2860" s="3">
        <v>42856</v>
      </c>
      <c r="G2860" s="3">
        <v>42954</v>
      </c>
      <c r="H2860">
        <v>0</v>
      </c>
    </row>
    <row r="2861" spans="1:8">
      <c r="A2861" s="4" t="s">
        <v>3068</v>
      </c>
      <c r="B2861" s="4" t="s">
        <v>191</v>
      </c>
      <c r="C2861" s="4" t="s">
        <v>199</v>
      </c>
      <c r="D2861" s="4" t="s">
        <v>110</v>
      </c>
      <c r="E2861" s="4" t="s">
        <v>193</v>
      </c>
      <c r="F2861" s="3">
        <v>42856</v>
      </c>
      <c r="G2861" s="3"/>
    </row>
    <row r="2862" spans="1:8">
      <c r="A2862" s="4" t="s">
        <v>3069</v>
      </c>
      <c r="B2862" s="4" t="s">
        <v>191</v>
      </c>
      <c r="C2862" s="4" t="s">
        <v>177</v>
      </c>
      <c r="D2862" s="4" t="s">
        <v>108</v>
      </c>
      <c r="E2862" s="4" t="s">
        <v>172</v>
      </c>
      <c r="F2862" s="3">
        <v>42856</v>
      </c>
      <c r="G2862" s="3">
        <v>42967</v>
      </c>
      <c r="H2862">
        <v>65</v>
      </c>
    </row>
    <row r="2863" spans="1:8">
      <c r="A2863" s="4" t="s">
        <v>3070</v>
      </c>
      <c r="B2863" s="4" t="s">
        <v>343</v>
      </c>
      <c r="C2863" s="4" t="s">
        <v>179</v>
      </c>
      <c r="D2863" s="4" t="s">
        <v>76</v>
      </c>
      <c r="E2863" s="4" t="s">
        <v>172</v>
      </c>
      <c r="F2863" s="3">
        <v>42856</v>
      </c>
      <c r="G2863" s="3">
        <v>42958</v>
      </c>
      <c r="H2863">
        <v>543</v>
      </c>
    </row>
    <row r="2864" spans="1:8">
      <c r="A2864" s="4" t="s">
        <v>3071</v>
      </c>
      <c r="B2864" s="4" t="s">
        <v>219</v>
      </c>
      <c r="C2864" s="4" t="s">
        <v>179</v>
      </c>
      <c r="D2864" s="4" t="s">
        <v>34</v>
      </c>
      <c r="E2864" s="4" t="s">
        <v>193</v>
      </c>
      <c r="F2864" s="3">
        <v>42856</v>
      </c>
      <c r="G2864" s="3"/>
    </row>
    <row r="2865" spans="1:8">
      <c r="A2865" s="4" t="s">
        <v>3072</v>
      </c>
      <c r="B2865" s="4" t="s">
        <v>230</v>
      </c>
      <c r="C2865" s="4" t="s">
        <v>9011</v>
      </c>
      <c r="D2865" s="4" t="s">
        <v>24</v>
      </c>
      <c r="E2865" s="4" t="s">
        <v>193</v>
      </c>
      <c r="F2865" s="3">
        <v>42856</v>
      </c>
      <c r="G2865" s="3"/>
    </row>
    <row r="2866" spans="1:8">
      <c r="A2866" s="4" t="s">
        <v>3073</v>
      </c>
      <c r="B2866" s="4" t="s">
        <v>230</v>
      </c>
      <c r="C2866" s="4" t="s">
        <v>179</v>
      </c>
      <c r="D2866" s="4" t="s">
        <v>105</v>
      </c>
      <c r="E2866" s="4" t="s">
        <v>197</v>
      </c>
      <c r="F2866" s="3">
        <v>42856</v>
      </c>
      <c r="G2866" s="3">
        <v>42898</v>
      </c>
      <c r="H2866">
        <v>0</v>
      </c>
    </row>
    <row r="2867" spans="1:8">
      <c r="A2867" s="4" t="s">
        <v>3074</v>
      </c>
      <c r="B2867" s="4" t="s">
        <v>187</v>
      </c>
      <c r="C2867" s="4" t="s">
        <v>192</v>
      </c>
      <c r="D2867" s="4" t="s">
        <v>48</v>
      </c>
      <c r="E2867" s="4" t="s">
        <v>193</v>
      </c>
      <c r="F2867" s="3">
        <v>42856</v>
      </c>
      <c r="G2867" s="3"/>
    </row>
    <row r="2868" spans="1:8">
      <c r="A2868" s="4" t="s">
        <v>3075</v>
      </c>
      <c r="B2868" s="4" t="s">
        <v>201</v>
      </c>
      <c r="C2868" s="4" t="s">
        <v>199</v>
      </c>
      <c r="D2868" s="4" t="s">
        <v>24</v>
      </c>
      <c r="E2868" s="4" t="s">
        <v>193</v>
      </c>
      <c r="F2868" s="3">
        <v>42856</v>
      </c>
      <c r="G2868" s="3"/>
    </row>
    <row r="2869" spans="1:8">
      <c r="A2869" s="4" t="s">
        <v>3076</v>
      </c>
      <c r="B2869" s="4" t="s">
        <v>170</v>
      </c>
      <c r="C2869" s="4" t="s">
        <v>199</v>
      </c>
      <c r="D2869" s="4" t="s">
        <v>42</v>
      </c>
      <c r="E2869" s="4" t="s">
        <v>197</v>
      </c>
      <c r="F2869" s="3">
        <v>42856</v>
      </c>
      <c r="G2869" s="3">
        <v>42865</v>
      </c>
      <c r="H2869">
        <v>0</v>
      </c>
    </row>
    <row r="2870" spans="1:8">
      <c r="A2870" s="4" t="s">
        <v>3077</v>
      </c>
      <c r="B2870" s="4" t="s">
        <v>170</v>
      </c>
      <c r="C2870" s="4" t="s">
        <v>199</v>
      </c>
      <c r="D2870" s="4" t="s">
        <v>92</v>
      </c>
      <c r="E2870" s="4" t="s">
        <v>197</v>
      </c>
      <c r="F2870" s="3">
        <v>42856</v>
      </c>
      <c r="G2870" s="3">
        <v>42862</v>
      </c>
      <c r="H2870">
        <v>0</v>
      </c>
    </row>
    <row r="2871" spans="1:8">
      <c r="A2871" s="4" t="s">
        <v>3078</v>
      </c>
      <c r="B2871" s="4" t="s">
        <v>170</v>
      </c>
      <c r="C2871" s="4" t="s">
        <v>192</v>
      </c>
      <c r="D2871" s="4" t="s">
        <v>103</v>
      </c>
      <c r="E2871" s="4" t="s">
        <v>172</v>
      </c>
      <c r="F2871" s="3">
        <v>42856</v>
      </c>
      <c r="G2871" s="3">
        <v>42863</v>
      </c>
      <c r="H2871">
        <v>3971</v>
      </c>
    </row>
    <row r="2872" spans="1:8">
      <c r="A2872" s="4" t="s">
        <v>3079</v>
      </c>
      <c r="B2872" s="4" t="s">
        <v>189</v>
      </c>
      <c r="C2872" s="4" t="s">
        <v>179</v>
      </c>
      <c r="D2872" s="4" t="s">
        <v>106</v>
      </c>
      <c r="E2872" s="4" t="s">
        <v>172</v>
      </c>
      <c r="F2872" s="3">
        <v>42856</v>
      </c>
      <c r="G2872" s="3">
        <v>42871</v>
      </c>
      <c r="H2872">
        <v>554</v>
      </c>
    </row>
    <row r="2873" spans="1:8">
      <c r="A2873" s="4" t="s">
        <v>3080</v>
      </c>
      <c r="B2873" s="4" t="s">
        <v>185</v>
      </c>
      <c r="C2873" s="4" t="s">
        <v>199</v>
      </c>
      <c r="D2873" s="4" t="s">
        <v>24</v>
      </c>
      <c r="E2873" s="4" t="s">
        <v>193</v>
      </c>
      <c r="F2873" s="3">
        <v>42856</v>
      </c>
      <c r="G2873" s="3"/>
    </row>
    <row r="2874" spans="1:8">
      <c r="A2874" s="4" t="s">
        <v>3081</v>
      </c>
      <c r="B2874" s="4" t="s">
        <v>185</v>
      </c>
      <c r="C2874" s="4" t="s">
        <v>192</v>
      </c>
      <c r="D2874" s="4" t="s">
        <v>38</v>
      </c>
      <c r="E2874" s="4" t="s">
        <v>197</v>
      </c>
      <c r="F2874" s="3">
        <v>42856</v>
      </c>
      <c r="G2874" s="3">
        <v>42912</v>
      </c>
      <c r="H2874">
        <v>0</v>
      </c>
    </row>
    <row r="2875" spans="1:8">
      <c r="A2875" s="4" t="s">
        <v>3082</v>
      </c>
      <c r="B2875" s="4" t="s">
        <v>185</v>
      </c>
      <c r="C2875" s="4" t="s">
        <v>171</v>
      </c>
      <c r="D2875" s="4" t="s">
        <v>53</v>
      </c>
      <c r="E2875" s="4" t="s">
        <v>172</v>
      </c>
      <c r="F2875" s="3">
        <v>42856</v>
      </c>
      <c r="G2875" s="3">
        <v>42902</v>
      </c>
      <c r="H2875">
        <v>1273</v>
      </c>
    </row>
    <row r="2876" spans="1:8">
      <c r="A2876" s="4" t="s">
        <v>3083</v>
      </c>
      <c r="B2876" s="4" t="s">
        <v>181</v>
      </c>
      <c r="C2876" s="4" t="s">
        <v>192</v>
      </c>
      <c r="D2876" s="4" t="s">
        <v>120</v>
      </c>
      <c r="E2876" s="4" t="s">
        <v>193</v>
      </c>
      <c r="F2876" s="3">
        <v>42856</v>
      </c>
      <c r="G2876" s="3"/>
    </row>
    <row r="2877" spans="1:8">
      <c r="A2877" s="4" t="s">
        <v>3084</v>
      </c>
      <c r="B2877" s="4" t="s">
        <v>183</v>
      </c>
      <c r="C2877" s="4" t="s">
        <v>171</v>
      </c>
      <c r="D2877" s="4" t="s">
        <v>43</v>
      </c>
      <c r="E2877" s="4" t="s">
        <v>172</v>
      </c>
      <c r="F2877" s="3">
        <v>42857</v>
      </c>
      <c r="G2877" s="3">
        <v>42866</v>
      </c>
      <c r="H2877">
        <v>1300</v>
      </c>
    </row>
    <row r="2878" spans="1:8">
      <c r="A2878" s="4" t="s">
        <v>3085</v>
      </c>
      <c r="B2878" s="4" t="s">
        <v>261</v>
      </c>
      <c r="C2878" s="4" t="s">
        <v>171</v>
      </c>
      <c r="D2878" s="4" t="s">
        <v>24</v>
      </c>
      <c r="E2878" s="4" t="s">
        <v>193</v>
      </c>
      <c r="F2878" s="3">
        <v>42857</v>
      </c>
      <c r="G2878" s="3"/>
    </row>
    <row r="2879" spans="1:8">
      <c r="A2879" s="4" t="s">
        <v>3086</v>
      </c>
      <c r="B2879" s="4" t="s">
        <v>261</v>
      </c>
      <c r="C2879" s="4" t="s">
        <v>171</v>
      </c>
      <c r="D2879" s="4" t="s">
        <v>24</v>
      </c>
      <c r="E2879" s="4" t="s">
        <v>193</v>
      </c>
      <c r="F2879" s="3">
        <v>42857</v>
      </c>
      <c r="G2879" s="3"/>
    </row>
    <row r="2880" spans="1:8">
      <c r="A2880" s="4" t="s">
        <v>3087</v>
      </c>
      <c r="B2880" s="4" t="s">
        <v>261</v>
      </c>
      <c r="C2880" s="4" t="s">
        <v>199</v>
      </c>
      <c r="D2880" s="4" t="s">
        <v>88</v>
      </c>
      <c r="E2880" s="4" t="s">
        <v>197</v>
      </c>
      <c r="F2880" s="3">
        <v>42857</v>
      </c>
      <c r="G2880" s="3">
        <v>42876</v>
      </c>
      <c r="H2880">
        <v>0</v>
      </c>
    </row>
    <row r="2881" spans="1:8">
      <c r="A2881" s="4" t="s">
        <v>3088</v>
      </c>
      <c r="B2881" s="4" t="s">
        <v>212</v>
      </c>
      <c r="C2881" s="4" t="s">
        <v>177</v>
      </c>
      <c r="D2881" s="4" t="s">
        <v>42</v>
      </c>
      <c r="E2881" s="4" t="s">
        <v>197</v>
      </c>
      <c r="F2881" s="3">
        <v>42857</v>
      </c>
      <c r="G2881" s="3">
        <v>42961</v>
      </c>
      <c r="H2881">
        <v>0</v>
      </c>
    </row>
    <row r="2882" spans="1:8">
      <c r="A2882" s="4" t="s">
        <v>3089</v>
      </c>
      <c r="B2882" s="4" t="s">
        <v>203</v>
      </c>
      <c r="C2882" s="4" t="s">
        <v>192</v>
      </c>
      <c r="D2882" s="4" t="s">
        <v>56</v>
      </c>
      <c r="E2882" s="4" t="s">
        <v>172</v>
      </c>
      <c r="F2882" s="3">
        <v>42857</v>
      </c>
      <c r="G2882" s="3">
        <v>42865</v>
      </c>
      <c r="H2882">
        <v>3527</v>
      </c>
    </row>
    <row r="2883" spans="1:8">
      <c r="A2883" s="4" t="s">
        <v>3090</v>
      </c>
      <c r="B2883" s="4" t="s">
        <v>343</v>
      </c>
      <c r="C2883" s="4" t="s">
        <v>179</v>
      </c>
      <c r="D2883" s="4" t="s">
        <v>104</v>
      </c>
      <c r="E2883" s="4" t="s">
        <v>172</v>
      </c>
      <c r="F2883" s="3">
        <v>42857</v>
      </c>
      <c r="G2883" s="3">
        <v>42861</v>
      </c>
      <c r="H2883">
        <v>526</v>
      </c>
    </row>
    <row r="2884" spans="1:8">
      <c r="A2884" s="4" t="s">
        <v>3091</v>
      </c>
      <c r="B2884" s="4" t="s">
        <v>219</v>
      </c>
      <c r="C2884" s="4" t="s">
        <v>177</v>
      </c>
      <c r="D2884" s="4" t="s">
        <v>42</v>
      </c>
      <c r="E2884" s="4" t="s">
        <v>197</v>
      </c>
      <c r="F2884" s="3">
        <v>42857</v>
      </c>
      <c r="G2884" s="3">
        <v>42896</v>
      </c>
      <c r="H2884">
        <v>0</v>
      </c>
    </row>
    <row r="2885" spans="1:8">
      <c r="A2885" s="4" t="s">
        <v>3092</v>
      </c>
      <c r="B2885" s="4" t="s">
        <v>256</v>
      </c>
      <c r="C2885" s="4" t="s">
        <v>179</v>
      </c>
      <c r="D2885" s="4" t="s">
        <v>79</v>
      </c>
      <c r="E2885" s="4" t="s">
        <v>197</v>
      </c>
      <c r="F2885" s="3">
        <v>42857</v>
      </c>
      <c r="G2885" s="3">
        <v>42954</v>
      </c>
      <c r="H2885">
        <v>0</v>
      </c>
    </row>
    <row r="2886" spans="1:8">
      <c r="A2886" s="4" t="s">
        <v>3093</v>
      </c>
      <c r="B2886" s="4" t="s">
        <v>187</v>
      </c>
      <c r="C2886" s="4" t="s">
        <v>179</v>
      </c>
      <c r="D2886" s="4" t="s">
        <v>76</v>
      </c>
      <c r="E2886" s="4" t="s">
        <v>172</v>
      </c>
      <c r="F2886" s="3">
        <v>42857</v>
      </c>
      <c r="G2886" s="3">
        <v>42908</v>
      </c>
      <c r="H2886">
        <v>569</v>
      </c>
    </row>
    <row r="2887" spans="1:8">
      <c r="A2887" s="4" t="s">
        <v>3094</v>
      </c>
      <c r="B2887" s="4" t="s">
        <v>201</v>
      </c>
      <c r="C2887" s="4" t="s">
        <v>199</v>
      </c>
      <c r="D2887" s="4" t="s">
        <v>105</v>
      </c>
      <c r="E2887" s="4" t="s">
        <v>172</v>
      </c>
      <c r="F2887" s="3">
        <v>42857</v>
      </c>
      <c r="G2887" s="3">
        <v>42869</v>
      </c>
      <c r="H2887">
        <v>6310</v>
      </c>
    </row>
    <row r="2888" spans="1:8">
      <c r="A2888" s="4" t="s">
        <v>3095</v>
      </c>
      <c r="B2888" s="4" t="s">
        <v>170</v>
      </c>
      <c r="C2888" s="4" t="s">
        <v>192</v>
      </c>
      <c r="D2888" s="4" t="s">
        <v>68</v>
      </c>
      <c r="E2888" s="4" t="s">
        <v>197</v>
      </c>
      <c r="F2888" s="3">
        <v>42857</v>
      </c>
      <c r="G2888" s="3">
        <v>42865</v>
      </c>
      <c r="H2888">
        <v>0</v>
      </c>
    </row>
    <row r="2889" spans="1:8">
      <c r="A2889" s="4" t="s">
        <v>3096</v>
      </c>
      <c r="B2889" s="4" t="s">
        <v>232</v>
      </c>
      <c r="C2889" s="4" t="s">
        <v>171</v>
      </c>
      <c r="D2889" s="4" t="s">
        <v>84</v>
      </c>
      <c r="E2889" s="4" t="s">
        <v>172</v>
      </c>
      <c r="F2889" s="3">
        <v>42857</v>
      </c>
      <c r="G2889" s="3">
        <v>42872</v>
      </c>
      <c r="H2889">
        <v>1135</v>
      </c>
    </row>
    <row r="2890" spans="1:8">
      <c r="A2890" s="4" t="s">
        <v>3097</v>
      </c>
      <c r="B2890" s="4" t="s">
        <v>205</v>
      </c>
      <c r="C2890" s="4" t="s">
        <v>177</v>
      </c>
      <c r="D2890" s="4" t="s">
        <v>24</v>
      </c>
      <c r="E2890" s="4" t="s">
        <v>193</v>
      </c>
      <c r="F2890" s="3">
        <v>42857</v>
      </c>
      <c r="G2890" s="3"/>
    </row>
    <row r="2891" spans="1:8">
      <c r="A2891" s="4" t="s">
        <v>3098</v>
      </c>
      <c r="B2891" s="4" t="s">
        <v>208</v>
      </c>
      <c r="C2891" s="4" t="s">
        <v>199</v>
      </c>
      <c r="D2891" s="4" t="s">
        <v>45</v>
      </c>
      <c r="E2891" s="4" t="s">
        <v>172</v>
      </c>
      <c r="F2891" s="3">
        <v>42857</v>
      </c>
      <c r="G2891" s="3">
        <v>42966</v>
      </c>
      <c r="H2891">
        <v>5145</v>
      </c>
    </row>
    <row r="2892" spans="1:8">
      <c r="A2892" s="4" t="s">
        <v>3099</v>
      </c>
      <c r="B2892" s="4" t="s">
        <v>208</v>
      </c>
      <c r="C2892" s="4" t="s">
        <v>177</v>
      </c>
      <c r="D2892" s="4" t="s">
        <v>37</v>
      </c>
      <c r="E2892" s="4" t="s">
        <v>172</v>
      </c>
      <c r="F2892" s="3">
        <v>42857</v>
      </c>
      <c r="G2892" s="3">
        <v>42956</v>
      </c>
      <c r="H2892">
        <v>54</v>
      </c>
    </row>
    <row r="2893" spans="1:8">
      <c r="A2893" s="4" t="s">
        <v>3100</v>
      </c>
      <c r="B2893" s="4" t="s">
        <v>185</v>
      </c>
      <c r="C2893" s="4" t="s">
        <v>9011</v>
      </c>
      <c r="D2893" s="4" t="s">
        <v>105</v>
      </c>
      <c r="E2893" s="4" t="s">
        <v>197</v>
      </c>
      <c r="F2893" s="3">
        <v>42857</v>
      </c>
      <c r="G2893" s="3">
        <v>42872</v>
      </c>
      <c r="H2893">
        <v>0</v>
      </c>
    </row>
    <row r="2894" spans="1:8">
      <c r="A2894" s="4" t="s">
        <v>3101</v>
      </c>
      <c r="B2894" s="4" t="s">
        <v>181</v>
      </c>
      <c r="C2894" s="4" t="s">
        <v>199</v>
      </c>
      <c r="D2894" s="4" t="s">
        <v>24</v>
      </c>
      <c r="E2894" s="4" t="s">
        <v>193</v>
      </c>
      <c r="F2894" s="3">
        <v>42857</v>
      </c>
      <c r="G2894" s="3"/>
    </row>
    <row r="2895" spans="1:8">
      <c r="A2895" s="4" t="s">
        <v>3102</v>
      </c>
      <c r="B2895" s="4" t="s">
        <v>183</v>
      </c>
      <c r="C2895" s="4" t="s">
        <v>177</v>
      </c>
      <c r="D2895" s="4" t="s">
        <v>41</v>
      </c>
      <c r="E2895" s="4" t="s">
        <v>172</v>
      </c>
      <c r="F2895" s="3">
        <v>42858</v>
      </c>
      <c r="G2895" s="3">
        <v>42948</v>
      </c>
      <c r="H2895">
        <v>53</v>
      </c>
    </row>
    <row r="2896" spans="1:8">
      <c r="A2896" s="4" t="s">
        <v>3103</v>
      </c>
      <c r="B2896" s="4" t="s">
        <v>261</v>
      </c>
      <c r="C2896" s="4" t="s">
        <v>179</v>
      </c>
      <c r="D2896" s="4" t="s">
        <v>120</v>
      </c>
      <c r="E2896" s="4" t="s">
        <v>172</v>
      </c>
      <c r="F2896" s="3">
        <v>42858</v>
      </c>
      <c r="G2896" s="3">
        <v>42868</v>
      </c>
      <c r="H2896">
        <v>511</v>
      </c>
    </row>
    <row r="2897" spans="1:8">
      <c r="A2897" s="4" t="s">
        <v>3104</v>
      </c>
      <c r="B2897" s="4" t="s">
        <v>261</v>
      </c>
      <c r="C2897" s="4" t="s">
        <v>199</v>
      </c>
      <c r="D2897" s="4" t="s">
        <v>84</v>
      </c>
      <c r="E2897" s="4" t="s">
        <v>172</v>
      </c>
      <c r="F2897" s="3">
        <v>42858</v>
      </c>
      <c r="G2897" s="3">
        <v>42972</v>
      </c>
      <c r="H2897">
        <v>5747</v>
      </c>
    </row>
    <row r="2898" spans="1:8">
      <c r="A2898" s="4" t="s">
        <v>3105</v>
      </c>
      <c r="B2898" s="4" t="s">
        <v>246</v>
      </c>
      <c r="C2898" s="4" t="s">
        <v>9011</v>
      </c>
      <c r="D2898" s="4" t="s">
        <v>47</v>
      </c>
      <c r="E2898" s="4" t="s">
        <v>193</v>
      </c>
      <c r="F2898" s="3">
        <v>42858</v>
      </c>
      <c r="G2898" s="3"/>
    </row>
    <row r="2899" spans="1:8">
      <c r="A2899" s="4" t="s">
        <v>3106</v>
      </c>
      <c r="B2899" s="4" t="s">
        <v>246</v>
      </c>
      <c r="C2899" s="4" t="s">
        <v>179</v>
      </c>
      <c r="D2899" s="4" t="s">
        <v>21</v>
      </c>
      <c r="E2899" s="4" t="s">
        <v>197</v>
      </c>
      <c r="F2899" s="3">
        <v>42858</v>
      </c>
      <c r="G2899" s="3">
        <v>42948</v>
      </c>
      <c r="H2899">
        <v>0</v>
      </c>
    </row>
    <row r="2900" spans="1:8">
      <c r="A2900" s="4" t="s">
        <v>3107</v>
      </c>
      <c r="B2900" s="4" t="s">
        <v>174</v>
      </c>
      <c r="C2900" s="4" t="s">
        <v>9011</v>
      </c>
      <c r="D2900" s="4" t="s">
        <v>41</v>
      </c>
      <c r="E2900" s="4" t="s">
        <v>197</v>
      </c>
      <c r="F2900" s="3">
        <v>42858</v>
      </c>
      <c r="G2900" s="3">
        <v>42955</v>
      </c>
      <c r="H2900">
        <v>0</v>
      </c>
    </row>
    <row r="2901" spans="1:8">
      <c r="A2901" s="4" t="s">
        <v>3108</v>
      </c>
      <c r="B2901" s="4" t="s">
        <v>174</v>
      </c>
      <c r="C2901" s="4" t="s">
        <v>179</v>
      </c>
      <c r="D2901" s="4" t="s">
        <v>47</v>
      </c>
      <c r="E2901" s="4" t="s">
        <v>172</v>
      </c>
      <c r="F2901" s="3">
        <v>42858</v>
      </c>
      <c r="G2901" s="3">
        <v>42958</v>
      </c>
      <c r="H2901">
        <v>596</v>
      </c>
    </row>
    <row r="2902" spans="1:8">
      <c r="A2902" s="4" t="s">
        <v>3109</v>
      </c>
      <c r="B2902" s="4" t="s">
        <v>343</v>
      </c>
      <c r="C2902" s="4" t="s">
        <v>177</v>
      </c>
      <c r="D2902" s="4" t="s">
        <v>43</v>
      </c>
      <c r="E2902" s="4" t="s">
        <v>172</v>
      </c>
      <c r="F2902" s="3">
        <v>42858</v>
      </c>
      <c r="G2902" s="3">
        <v>42869</v>
      </c>
      <c r="H2902">
        <v>60</v>
      </c>
    </row>
    <row r="2903" spans="1:8">
      <c r="A2903" s="4" t="s">
        <v>3110</v>
      </c>
      <c r="B2903" s="4" t="s">
        <v>219</v>
      </c>
      <c r="C2903" s="4" t="s">
        <v>9011</v>
      </c>
      <c r="D2903" s="4" t="s">
        <v>59</v>
      </c>
      <c r="E2903" s="4" t="s">
        <v>172</v>
      </c>
      <c r="F2903" s="3">
        <v>42858</v>
      </c>
      <c r="G2903" s="3">
        <v>42859</v>
      </c>
      <c r="H2903">
        <v>4372</v>
      </c>
    </row>
    <row r="2904" spans="1:8">
      <c r="A2904" s="4" t="s">
        <v>3111</v>
      </c>
      <c r="B2904" s="4" t="s">
        <v>230</v>
      </c>
      <c r="C2904" s="4" t="s">
        <v>9011</v>
      </c>
      <c r="D2904" s="4" t="s">
        <v>122</v>
      </c>
      <c r="E2904" s="4" t="s">
        <v>172</v>
      </c>
      <c r="F2904" s="3">
        <v>42858</v>
      </c>
      <c r="G2904" s="3">
        <v>42863</v>
      </c>
      <c r="H2904">
        <v>4604</v>
      </c>
    </row>
    <row r="2905" spans="1:8">
      <c r="A2905" s="4" t="s">
        <v>3112</v>
      </c>
      <c r="B2905" s="4" t="s">
        <v>187</v>
      </c>
      <c r="C2905" s="4" t="s">
        <v>199</v>
      </c>
      <c r="D2905" s="4" t="s">
        <v>24</v>
      </c>
      <c r="E2905" s="4" t="s">
        <v>193</v>
      </c>
      <c r="F2905" s="3">
        <v>42858</v>
      </c>
      <c r="G2905" s="3"/>
    </row>
    <row r="2906" spans="1:8">
      <c r="A2906" s="4" t="s">
        <v>3113</v>
      </c>
      <c r="B2906" s="4" t="s">
        <v>187</v>
      </c>
      <c r="C2906" s="4" t="s">
        <v>192</v>
      </c>
      <c r="D2906" s="4" t="s">
        <v>71</v>
      </c>
      <c r="E2906" s="4" t="s">
        <v>197</v>
      </c>
      <c r="F2906" s="3">
        <v>42858</v>
      </c>
      <c r="G2906" s="3">
        <v>42868</v>
      </c>
      <c r="H2906">
        <v>0</v>
      </c>
    </row>
    <row r="2907" spans="1:8">
      <c r="A2907" s="4" t="s">
        <v>3114</v>
      </c>
      <c r="B2907" s="4" t="s">
        <v>232</v>
      </c>
      <c r="C2907" s="4" t="s">
        <v>9011</v>
      </c>
      <c r="D2907" s="4" t="s">
        <v>25</v>
      </c>
      <c r="E2907" s="4" t="s">
        <v>172</v>
      </c>
      <c r="F2907" s="3">
        <v>42858</v>
      </c>
      <c r="G2907" s="3">
        <v>42863</v>
      </c>
      <c r="H2907">
        <v>4859</v>
      </c>
    </row>
    <row r="2908" spans="1:8">
      <c r="A2908" s="4" t="s">
        <v>3115</v>
      </c>
      <c r="B2908" s="4" t="s">
        <v>185</v>
      </c>
      <c r="C2908" s="4" t="s">
        <v>192</v>
      </c>
      <c r="D2908" s="4" t="s">
        <v>129</v>
      </c>
      <c r="E2908" s="4" t="s">
        <v>172</v>
      </c>
      <c r="F2908" s="3">
        <v>42858</v>
      </c>
      <c r="G2908" s="3">
        <v>42950</v>
      </c>
      <c r="H2908">
        <v>3718</v>
      </c>
    </row>
    <row r="2909" spans="1:8">
      <c r="A2909" s="4" t="s">
        <v>3116</v>
      </c>
      <c r="B2909" s="4" t="s">
        <v>216</v>
      </c>
      <c r="C2909" s="4" t="s">
        <v>177</v>
      </c>
      <c r="D2909" s="4" t="s">
        <v>74</v>
      </c>
      <c r="E2909" s="4" t="s">
        <v>193</v>
      </c>
      <c r="F2909" s="3">
        <v>42858</v>
      </c>
      <c r="G2909" s="3"/>
    </row>
    <row r="2910" spans="1:8">
      <c r="A2910" s="4" t="s">
        <v>3117</v>
      </c>
      <c r="B2910" s="4" t="s">
        <v>216</v>
      </c>
      <c r="C2910" s="4" t="s">
        <v>192</v>
      </c>
      <c r="D2910" s="4" t="s">
        <v>113</v>
      </c>
      <c r="E2910" s="4" t="s">
        <v>197</v>
      </c>
      <c r="F2910" s="3">
        <v>42858</v>
      </c>
      <c r="G2910" s="3">
        <v>42874</v>
      </c>
      <c r="H2910">
        <v>0</v>
      </c>
    </row>
    <row r="2911" spans="1:8">
      <c r="A2911" s="4" t="s">
        <v>3118</v>
      </c>
      <c r="B2911" s="4" t="s">
        <v>181</v>
      </c>
      <c r="C2911" s="4" t="s">
        <v>179</v>
      </c>
      <c r="D2911" s="4" t="s">
        <v>76</v>
      </c>
      <c r="E2911" s="4" t="s">
        <v>172</v>
      </c>
      <c r="F2911" s="3">
        <v>42858</v>
      </c>
      <c r="G2911" s="3">
        <v>42885</v>
      </c>
      <c r="H2911">
        <v>493</v>
      </c>
    </row>
    <row r="2912" spans="1:8">
      <c r="A2912" s="4" t="s">
        <v>3119</v>
      </c>
      <c r="B2912" s="4" t="s">
        <v>183</v>
      </c>
      <c r="C2912" s="4" t="s">
        <v>177</v>
      </c>
      <c r="D2912" s="4" t="s">
        <v>48</v>
      </c>
      <c r="E2912" s="4" t="s">
        <v>172</v>
      </c>
      <c r="F2912" s="3">
        <v>42859</v>
      </c>
      <c r="G2912" s="3">
        <v>42890</v>
      </c>
      <c r="H2912">
        <v>54</v>
      </c>
    </row>
    <row r="2913" spans="1:8">
      <c r="A2913" s="4" t="s">
        <v>3120</v>
      </c>
      <c r="B2913" s="4" t="s">
        <v>183</v>
      </c>
      <c r="C2913" s="4" t="s">
        <v>177</v>
      </c>
      <c r="D2913" s="4" t="s">
        <v>85</v>
      </c>
      <c r="E2913" s="4" t="s">
        <v>172</v>
      </c>
      <c r="F2913" s="3">
        <v>42859</v>
      </c>
      <c r="G2913" s="3">
        <v>42895</v>
      </c>
      <c r="H2913">
        <v>52</v>
      </c>
    </row>
    <row r="2914" spans="1:8">
      <c r="A2914" s="4" t="s">
        <v>3121</v>
      </c>
      <c r="B2914" s="4" t="s">
        <v>183</v>
      </c>
      <c r="C2914" s="4" t="s">
        <v>192</v>
      </c>
      <c r="D2914" s="4" t="s">
        <v>100</v>
      </c>
      <c r="E2914" s="4" t="s">
        <v>172</v>
      </c>
      <c r="F2914" s="3">
        <v>42859</v>
      </c>
      <c r="G2914" s="3">
        <v>42909</v>
      </c>
      <c r="H2914">
        <v>3813</v>
      </c>
    </row>
    <row r="2915" spans="1:8">
      <c r="A2915" s="4" t="s">
        <v>3122</v>
      </c>
      <c r="B2915" s="4" t="s">
        <v>210</v>
      </c>
      <c r="C2915" s="4" t="s">
        <v>9011</v>
      </c>
      <c r="D2915" s="4" t="s">
        <v>121</v>
      </c>
      <c r="E2915" s="4" t="s">
        <v>197</v>
      </c>
      <c r="F2915" s="3">
        <v>42859</v>
      </c>
      <c r="G2915" s="3">
        <v>42951</v>
      </c>
      <c r="H2915">
        <v>0</v>
      </c>
    </row>
    <row r="2916" spans="1:8">
      <c r="A2916" s="4" t="s">
        <v>3123</v>
      </c>
      <c r="B2916" s="4" t="s">
        <v>174</v>
      </c>
      <c r="C2916" s="4" t="s">
        <v>9011</v>
      </c>
      <c r="D2916" s="4" t="s">
        <v>51</v>
      </c>
      <c r="E2916" s="4" t="s">
        <v>172</v>
      </c>
      <c r="F2916" s="3">
        <v>42859</v>
      </c>
      <c r="G2916" s="3">
        <v>42959</v>
      </c>
      <c r="H2916">
        <v>4935</v>
      </c>
    </row>
    <row r="2917" spans="1:8">
      <c r="A2917" s="4" t="s">
        <v>3124</v>
      </c>
      <c r="B2917" s="4" t="s">
        <v>174</v>
      </c>
      <c r="C2917" s="4" t="s">
        <v>192</v>
      </c>
      <c r="D2917" s="4" t="s">
        <v>41</v>
      </c>
      <c r="E2917" s="4" t="s">
        <v>172</v>
      </c>
      <c r="F2917" s="3">
        <v>42859</v>
      </c>
      <c r="G2917" s="3">
        <v>42964</v>
      </c>
      <c r="H2917">
        <v>3560</v>
      </c>
    </row>
    <row r="2918" spans="1:8">
      <c r="A2918" s="4" t="s">
        <v>3125</v>
      </c>
      <c r="B2918" s="4" t="s">
        <v>343</v>
      </c>
      <c r="C2918" s="4" t="s">
        <v>9011</v>
      </c>
      <c r="D2918" s="4" t="s">
        <v>27</v>
      </c>
      <c r="E2918" s="4" t="s">
        <v>197</v>
      </c>
      <c r="F2918" s="3">
        <v>42859</v>
      </c>
      <c r="G2918" s="3">
        <v>42875</v>
      </c>
      <c r="H2918">
        <v>0</v>
      </c>
    </row>
    <row r="2919" spans="1:8">
      <c r="A2919" s="4" t="s">
        <v>3126</v>
      </c>
      <c r="B2919" s="4" t="s">
        <v>343</v>
      </c>
      <c r="C2919" s="4" t="s">
        <v>9011</v>
      </c>
      <c r="D2919" s="4" t="s">
        <v>110</v>
      </c>
      <c r="E2919" s="4" t="s">
        <v>197</v>
      </c>
      <c r="F2919" s="3">
        <v>42859</v>
      </c>
      <c r="G2919" s="3">
        <v>42972</v>
      </c>
      <c r="H2919">
        <v>0</v>
      </c>
    </row>
    <row r="2920" spans="1:8">
      <c r="A2920" s="4" t="s">
        <v>3127</v>
      </c>
      <c r="B2920" s="4" t="s">
        <v>256</v>
      </c>
      <c r="C2920" s="4" t="s">
        <v>179</v>
      </c>
      <c r="D2920" s="4" t="s">
        <v>103</v>
      </c>
      <c r="E2920" s="4" t="s">
        <v>197</v>
      </c>
      <c r="F2920" s="3">
        <v>42859</v>
      </c>
      <c r="G2920" s="3">
        <v>42865</v>
      </c>
      <c r="H2920">
        <v>0</v>
      </c>
    </row>
    <row r="2921" spans="1:8">
      <c r="A2921" s="4" t="s">
        <v>3128</v>
      </c>
      <c r="B2921" s="4" t="s">
        <v>256</v>
      </c>
      <c r="C2921" s="4" t="s">
        <v>171</v>
      </c>
      <c r="D2921" s="4" t="s">
        <v>27</v>
      </c>
      <c r="E2921" s="4" t="s">
        <v>197</v>
      </c>
      <c r="F2921" s="3">
        <v>42859</v>
      </c>
      <c r="G2921" s="3">
        <v>42967</v>
      </c>
      <c r="H2921">
        <v>0</v>
      </c>
    </row>
    <row r="2922" spans="1:8">
      <c r="A2922" s="4" t="s">
        <v>3129</v>
      </c>
      <c r="B2922" s="4" t="s">
        <v>256</v>
      </c>
      <c r="C2922" s="4" t="s">
        <v>192</v>
      </c>
      <c r="D2922" s="4" t="s">
        <v>131</v>
      </c>
      <c r="E2922" s="4" t="s">
        <v>197</v>
      </c>
      <c r="F2922" s="3">
        <v>42859</v>
      </c>
      <c r="G2922" s="3">
        <v>42974</v>
      </c>
      <c r="H2922">
        <v>0</v>
      </c>
    </row>
    <row r="2923" spans="1:8">
      <c r="A2923" s="4" t="s">
        <v>3130</v>
      </c>
      <c r="B2923" s="4" t="s">
        <v>189</v>
      </c>
      <c r="C2923" s="4" t="s">
        <v>171</v>
      </c>
      <c r="D2923" s="4" t="s">
        <v>109</v>
      </c>
      <c r="E2923" s="4" t="s">
        <v>197</v>
      </c>
      <c r="F2923" s="3">
        <v>42859</v>
      </c>
      <c r="G2923" s="3">
        <v>42972</v>
      </c>
      <c r="H2923">
        <v>0</v>
      </c>
    </row>
    <row r="2924" spans="1:8">
      <c r="A2924" s="4" t="s">
        <v>3131</v>
      </c>
      <c r="B2924" s="4" t="s">
        <v>189</v>
      </c>
      <c r="C2924" s="4" t="s">
        <v>179</v>
      </c>
      <c r="D2924" s="4" t="s">
        <v>66</v>
      </c>
      <c r="E2924" s="4" t="s">
        <v>172</v>
      </c>
      <c r="F2924" s="3">
        <v>42859</v>
      </c>
      <c r="G2924" s="3">
        <v>42952</v>
      </c>
      <c r="H2924">
        <v>528</v>
      </c>
    </row>
    <row r="2925" spans="1:8">
      <c r="A2925" s="4" t="s">
        <v>3132</v>
      </c>
      <c r="B2925" s="4" t="s">
        <v>189</v>
      </c>
      <c r="C2925" s="4" t="s">
        <v>171</v>
      </c>
      <c r="D2925" s="4" t="s">
        <v>109</v>
      </c>
      <c r="E2925" s="4" t="s">
        <v>172</v>
      </c>
      <c r="F2925" s="3">
        <v>42859</v>
      </c>
      <c r="G2925" s="3">
        <v>42906</v>
      </c>
      <c r="H2925">
        <v>1188</v>
      </c>
    </row>
    <row r="2926" spans="1:8">
      <c r="A2926" s="4" t="s">
        <v>3133</v>
      </c>
      <c r="B2926" s="4" t="s">
        <v>232</v>
      </c>
      <c r="C2926" s="4" t="s">
        <v>199</v>
      </c>
      <c r="D2926" s="4" t="s">
        <v>123</v>
      </c>
      <c r="E2926" s="4" t="s">
        <v>197</v>
      </c>
      <c r="F2926" s="3">
        <v>42859</v>
      </c>
      <c r="G2926" s="3">
        <v>42993</v>
      </c>
      <c r="H2926">
        <v>0</v>
      </c>
    </row>
    <row r="2927" spans="1:8">
      <c r="A2927" s="4" t="s">
        <v>3134</v>
      </c>
      <c r="B2927" s="4" t="s">
        <v>208</v>
      </c>
      <c r="C2927" s="4" t="s">
        <v>192</v>
      </c>
      <c r="D2927" s="4" t="s">
        <v>51</v>
      </c>
      <c r="E2927" s="4" t="s">
        <v>197</v>
      </c>
      <c r="F2927" s="3">
        <v>42859</v>
      </c>
      <c r="G2927" s="3">
        <v>42865</v>
      </c>
      <c r="H2927">
        <v>0</v>
      </c>
    </row>
    <row r="2928" spans="1:8">
      <c r="A2928" s="4" t="s">
        <v>3135</v>
      </c>
      <c r="B2928" s="4" t="s">
        <v>208</v>
      </c>
      <c r="C2928" s="4" t="s">
        <v>179</v>
      </c>
      <c r="D2928" s="4" t="s">
        <v>27</v>
      </c>
      <c r="E2928" s="4" t="s">
        <v>172</v>
      </c>
      <c r="F2928" s="3">
        <v>42859</v>
      </c>
      <c r="G2928" s="3">
        <v>42956</v>
      </c>
      <c r="H2928">
        <v>590</v>
      </c>
    </row>
    <row r="2929" spans="1:8">
      <c r="A2929" s="4" t="s">
        <v>3136</v>
      </c>
      <c r="B2929" s="4" t="s">
        <v>185</v>
      </c>
      <c r="C2929" s="4" t="s">
        <v>179</v>
      </c>
      <c r="D2929" s="4" t="s">
        <v>124</v>
      </c>
      <c r="E2929" s="4" t="s">
        <v>172</v>
      </c>
      <c r="F2929" s="3">
        <v>42859</v>
      </c>
      <c r="G2929" s="3">
        <v>42961</v>
      </c>
      <c r="H2929">
        <v>578</v>
      </c>
    </row>
    <row r="2930" spans="1:8">
      <c r="A2930" s="4" t="s">
        <v>3137</v>
      </c>
      <c r="B2930" s="4" t="s">
        <v>216</v>
      </c>
      <c r="C2930" s="4" t="s">
        <v>9011</v>
      </c>
      <c r="D2930" s="4" t="s">
        <v>65</v>
      </c>
      <c r="E2930" s="4" t="s">
        <v>197</v>
      </c>
      <c r="F2930" s="3">
        <v>42859</v>
      </c>
      <c r="G2930" s="3">
        <v>42953</v>
      </c>
      <c r="H2930">
        <v>0</v>
      </c>
    </row>
    <row r="2931" spans="1:8">
      <c r="A2931" s="4" t="s">
        <v>3138</v>
      </c>
      <c r="B2931" s="4" t="s">
        <v>235</v>
      </c>
      <c r="C2931" s="4" t="s">
        <v>192</v>
      </c>
      <c r="D2931" s="4" t="s">
        <v>24</v>
      </c>
      <c r="E2931" s="4" t="s">
        <v>193</v>
      </c>
      <c r="F2931" s="3">
        <v>42859</v>
      </c>
      <c r="G2931" s="3"/>
    </row>
    <row r="2932" spans="1:8">
      <c r="A2932" s="4" t="s">
        <v>3139</v>
      </c>
      <c r="B2932" s="4" t="s">
        <v>181</v>
      </c>
      <c r="C2932" s="4" t="s">
        <v>179</v>
      </c>
      <c r="D2932" s="4" t="s">
        <v>87</v>
      </c>
      <c r="E2932" s="4" t="s">
        <v>197</v>
      </c>
      <c r="F2932" s="3">
        <v>42859</v>
      </c>
      <c r="G2932" s="3">
        <v>42864</v>
      </c>
      <c r="H2932">
        <v>0</v>
      </c>
    </row>
    <row r="2933" spans="1:8">
      <c r="A2933" s="4" t="s">
        <v>3140</v>
      </c>
      <c r="B2933" s="4" t="s">
        <v>183</v>
      </c>
      <c r="C2933" s="4" t="s">
        <v>192</v>
      </c>
      <c r="D2933" s="4" t="s">
        <v>29</v>
      </c>
      <c r="E2933" s="4" t="s">
        <v>197</v>
      </c>
      <c r="F2933" s="3">
        <v>42860</v>
      </c>
      <c r="G2933" s="3">
        <v>42962</v>
      </c>
      <c r="H2933">
        <v>0</v>
      </c>
    </row>
    <row r="2934" spans="1:8">
      <c r="A2934" s="4" t="s">
        <v>3141</v>
      </c>
      <c r="B2934" s="4" t="s">
        <v>246</v>
      </c>
      <c r="C2934" s="4" t="s">
        <v>171</v>
      </c>
      <c r="D2934" s="4" t="s">
        <v>122</v>
      </c>
      <c r="E2934" s="4" t="s">
        <v>193</v>
      </c>
      <c r="F2934" s="3">
        <v>42860</v>
      </c>
      <c r="G2934" s="3"/>
    </row>
    <row r="2935" spans="1:8">
      <c r="A2935" s="4" t="s">
        <v>3142</v>
      </c>
      <c r="B2935" s="4" t="s">
        <v>246</v>
      </c>
      <c r="C2935" s="4" t="s">
        <v>9011</v>
      </c>
      <c r="D2935" s="4" t="s">
        <v>50</v>
      </c>
      <c r="E2935" s="4" t="s">
        <v>172</v>
      </c>
      <c r="F2935" s="3">
        <v>42860</v>
      </c>
      <c r="G2935" s="3">
        <v>42952</v>
      </c>
      <c r="H2935">
        <v>4697</v>
      </c>
    </row>
    <row r="2936" spans="1:8">
      <c r="A2936" s="4" t="s">
        <v>3143</v>
      </c>
      <c r="B2936" s="4" t="s">
        <v>263</v>
      </c>
      <c r="C2936" s="4" t="s">
        <v>9011</v>
      </c>
      <c r="D2936" s="4" t="s">
        <v>95</v>
      </c>
      <c r="E2936" s="4" t="s">
        <v>197</v>
      </c>
      <c r="F2936" s="3">
        <v>42860</v>
      </c>
      <c r="G2936" s="3">
        <v>42960</v>
      </c>
      <c r="H2936">
        <v>0</v>
      </c>
    </row>
    <row r="2937" spans="1:8">
      <c r="A2937" s="4" t="s">
        <v>3144</v>
      </c>
      <c r="B2937" s="4" t="s">
        <v>263</v>
      </c>
      <c r="C2937" s="4" t="s">
        <v>9011</v>
      </c>
      <c r="D2937" s="4" t="s">
        <v>95</v>
      </c>
      <c r="E2937" s="4" t="s">
        <v>197</v>
      </c>
      <c r="F2937" s="3">
        <v>42860</v>
      </c>
      <c r="G2937" s="3">
        <v>42885</v>
      </c>
      <c r="H2937">
        <v>0</v>
      </c>
    </row>
    <row r="2938" spans="1:8">
      <c r="A2938" s="4" t="s">
        <v>3145</v>
      </c>
      <c r="B2938" s="4" t="s">
        <v>263</v>
      </c>
      <c r="C2938" s="4" t="s">
        <v>171</v>
      </c>
      <c r="D2938" s="4" t="s">
        <v>83</v>
      </c>
      <c r="E2938" s="4" t="s">
        <v>172</v>
      </c>
      <c r="F2938" s="3">
        <v>42860</v>
      </c>
      <c r="G2938" s="3">
        <v>42973</v>
      </c>
      <c r="H2938">
        <v>1161</v>
      </c>
    </row>
    <row r="2939" spans="1:8">
      <c r="A2939" s="4" t="s">
        <v>3146</v>
      </c>
      <c r="B2939" s="4" t="s">
        <v>263</v>
      </c>
      <c r="C2939" s="4" t="s">
        <v>171</v>
      </c>
      <c r="D2939" s="4" t="s">
        <v>121</v>
      </c>
      <c r="E2939" s="4" t="s">
        <v>172</v>
      </c>
      <c r="F2939" s="3">
        <v>42860</v>
      </c>
      <c r="G2939" s="3">
        <v>42861</v>
      </c>
      <c r="H2939">
        <v>1101</v>
      </c>
    </row>
    <row r="2940" spans="1:8">
      <c r="A2940" s="4" t="s">
        <v>3147</v>
      </c>
      <c r="B2940" s="4" t="s">
        <v>343</v>
      </c>
      <c r="C2940" s="4" t="s">
        <v>179</v>
      </c>
      <c r="D2940" s="4" t="s">
        <v>47</v>
      </c>
      <c r="E2940" s="4" t="s">
        <v>172</v>
      </c>
      <c r="F2940" s="3">
        <v>42860</v>
      </c>
      <c r="G2940" s="3">
        <v>42959</v>
      </c>
      <c r="H2940">
        <v>511</v>
      </c>
    </row>
    <row r="2941" spans="1:8">
      <c r="A2941" s="4" t="s">
        <v>3148</v>
      </c>
      <c r="B2941" s="4" t="s">
        <v>343</v>
      </c>
      <c r="C2941" s="4" t="s">
        <v>177</v>
      </c>
      <c r="D2941" s="4" t="s">
        <v>42</v>
      </c>
      <c r="E2941" s="4" t="s">
        <v>172</v>
      </c>
      <c r="F2941" s="3">
        <v>42860</v>
      </c>
      <c r="G2941" s="3">
        <v>42948</v>
      </c>
      <c r="H2941">
        <v>57</v>
      </c>
    </row>
    <row r="2942" spans="1:8">
      <c r="A2942" s="4" t="s">
        <v>3149</v>
      </c>
      <c r="B2942" s="4" t="s">
        <v>219</v>
      </c>
      <c r="C2942" s="4" t="s">
        <v>177</v>
      </c>
      <c r="D2942" s="4" t="s">
        <v>122</v>
      </c>
      <c r="E2942" s="4" t="s">
        <v>197</v>
      </c>
      <c r="F2942" s="3">
        <v>42860</v>
      </c>
      <c r="G2942" s="3">
        <v>42867</v>
      </c>
      <c r="H2942">
        <v>0</v>
      </c>
    </row>
    <row r="2943" spans="1:8">
      <c r="A2943" s="4" t="s">
        <v>3150</v>
      </c>
      <c r="B2943" s="4" t="s">
        <v>219</v>
      </c>
      <c r="C2943" s="4" t="s">
        <v>179</v>
      </c>
      <c r="D2943" s="4" t="s">
        <v>108</v>
      </c>
      <c r="E2943" s="4" t="s">
        <v>172</v>
      </c>
      <c r="F2943" s="3">
        <v>42860</v>
      </c>
      <c r="G2943" s="3">
        <v>42876</v>
      </c>
      <c r="H2943">
        <v>635</v>
      </c>
    </row>
    <row r="2944" spans="1:8">
      <c r="A2944" s="4" t="s">
        <v>3151</v>
      </c>
      <c r="B2944" s="4" t="s">
        <v>219</v>
      </c>
      <c r="C2944" s="4" t="s">
        <v>9011</v>
      </c>
      <c r="D2944" s="4" t="s">
        <v>90</v>
      </c>
      <c r="E2944" s="4" t="s">
        <v>172</v>
      </c>
      <c r="F2944" s="3">
        <v>42860</v>
      </c>
      <c r="G2944" s="3">
        <v>42963</v>
      </c>
      <c r="H2944">
        <v>4352</v>
      </c>
    </row>
    <row r="2945" spans="1:8">
      <c r="A2945" s="4" t="s">
        <v>3152</v>
      </c>
      <c r="B2945" s="4" t="s">
        <v>230</v>
      </c>
      <c r="C2945" s="4" t="s">
        <v>171</v>
      </c>
      <c r="D2945" s="4" t="s">
        <v>121</v>
      </c>
      <c r="E2945" s="4" t="s">
        <v>193</v>
      </c>
      <c r="F2945" s="3">
        <v>42860</v>
      </c>
      <c r="G2945" s="3"/>
    </row>
    <row r="2946" spans="1:8">
      <c r="A2946" s="4" t="s">
        <v>3153</v>
      </c>
      <c r="B2946" s="4" t="s">
        <v>230</v>
      </c>
      <c r="C2946" s="4" t="s">
        <v>177</v>
      </c>
      <c r="D2946" s="4" t="s">
        <v>124</v>
      </c>
      <c r="E2946" s="4" t="s">
        <v>197</v>
      </c>
      <c r="F2946" s="3">
        <v>42860</v>
      </c>
      <c r="G2946" s="3">
        <v>42871</v>
      </c>
      <c r="H2946">
        <v>0</v>
      </c>
    </row>
    <row r="2947" spans="1:8">
      <c r="A2947" s="4" t="s">
        <v>3154</v>
      </c>
      <c r="B2947" s="4" t="s">
        <v>256</v>
      </c>
      <c r="C2947" s="4" t="s">
        <v>199</v>
      </c>
      <c r="D2947" s="4" t="s">
        <v>100</v>
      </c>
      <c r="E2947" s="4" t="s">
        <v>197</v>
      </c>
      <c r="F2947" s="3">
        <v>42860</v>
      </c>
      <c r="G2947" s="3">
        <v>42865</v>
      </c>
      <c r="H2947">
        <v>0</v>
      </c>
    </row>
    <row r="2948" spans="1:8">
      <c r="A2948" s="4" t="s">
        <v>3155</v>
      </c>
      <c r="B2948" s="4" t="s">
        <v>256</v>
      </c>
      <c r="C2948" s="4" t="s">
        <v>192</v>
      </c>
      <c r="D2948" s="4" t="s">
        <v>48</v>
      </c>
      <c r="E2948" s="4" t="s">
        <v>172</v>
      </c>
      <c r="F2948" s="3">
        <v>42860</v>
      </c>
      <c r="G2948" s="3">
        <v>42863</v>
      </c>
      <c r="H2948">
        <v>3952</v>
      </c>
    </row>
    <row r="2949" spans="1:8">
      <c r="A2949" s="4" t="s">
        <v>3156</v>
      </c>
      <c r="B2949" s="4" t="s">
        <v>187</v>
      </c>
      <c r="C2949" s="4" t="s">
        <v>179</v>
      </c>
      <c r="D2949" s="4" t="s">
        <v>117</v>
      </c>
      <c r="E2949" s="4" t="s">
        <v>193</v>
      </c>
      <c r="F2949" s="3">
        <v>42860</v>
      </c>
      <c r="G2949" s="3"/>
    </row>
    <row r="2950" spans="1:8">
      <c r="A2950" s="4" t="s">
        <v>3157</v>
      </c>
      <c r="B2950" s="4" t="s">
        <v>187</v>
      </c>
      <c r="C2950" s="4" t="s">
        <v>179</v>
      </c>
      <c r="D2950" s="4" t="s">
        <v>24</v>
      </c>
      <c r="E2950" s="4" t="s">
        <v>193</v>
      </c>
      <c r="F2950" s="3">
        <v>42860</v>
      </c>
      <c r="G2950" s="3"/>
    </row>
    <row r="2951" spans="1:8">
      <c r="A2951" s="4" t="s">
        <v>3158</v>
      </c>
      <c r="B2951" s="4" t="s">
        <v>187</v>
      </c>
      <c r="C2951" s="4" t="s">
        <v>179</v>
      </c>
      <c r="D2951" s="4" t="s">
        <v>82</v>
      </c>
      <c r="E2951" s="4" t="s">
        <v>172</v>
      </c>
      <c r="F2951" s="3">
        <v>42860</v>
      </c>
      <c r="G2951" s="3">
        <v>42861</v>
      </c>
      <c r="H2951">
        <v>560</v>
      </c>
    </row>
    <row r="2952" spans="1:8">
      <c r="A2952" s="4" t="s">
        <v>3159</v>
      </c>
      <c r="B2952" s="4" t="s">
        <v>244</v>
      </c>
      <c r="C2952" s="4" t="s">
        <v>171</v>
      </c>
      <c r="D2952" s="4" t="s">
        <v>29</v>
      </c>
      <c r="E2952" s="4" t="s">
        <v>197</v>
      </c>
      <c r="F2952" s="3">
        <v>42860</v>
      </c>
      <c r="G2952" s="3">
        <v>42863</v>
      </c>
      <c r="H2952">
        <v>0</v>
      </c>
    </row>
    <row r="2953" spans="1:8">
      <c r="A2953" s="4" t="s">
        <v>3160</v>
      </c>
      <c r="B2953" s="4" t="s">
        <v>189</v>
      </c>
      <c r="C2953" s="4" t="s">
        <v>171</v>
      </c>
      <c r="D2953" s="4" t="s">
        <v>61</v>
      </c>
      <c r="E2953" s="4" t="s">
        <v>172</v>
      </c>
      <c r="F2953" s="3">
        <v>42860</v>
      </c>
      <c r="G2953" s="3">
        <v>42996</v>
      </c>
      <c r="H2953">
        <v>984</v>
      </c>
    </row>
    <row r="2954" spans="1:8">
      <c r="A2954" s="4" t="s">
        <v>3161</v>
      </c>
      <c r="B2954" s="4" t="s">
        <v>232</v>
      </c>
      <c r="C2954" s="4" t="s">
        <v>192</v>
      </c>
      <c r="D2954" s="4" t="s">
        <v>121</v>
      </c>
      <c r="E2954" s="4" t="s">
        <v>197</v>
      </c>
      <c r="F2954" s="3">
        <v>42860</v>
      </c>
      <c r="G2954" s="3">
        <v>42866</v>
      </c>
      <c r="H2954">
        <v>0</v>
      </c>
    </row>
    <row r="2955" spans="1:8">
      <c r="A2955" s="4" t="s">
        <v>3162</v>
      </c>
      <c r="B2955" s="4" t="s">
        <v>185</v>
      </c>
      <c r="C2955" s="4" t="s">
        <v>179</v>
      </c>
      <c r="D2955" s="4" t="s">
        <v>56</v>
      </c>
      <c r="E2955" s="4" t="s">
        <v>172</v>
      </c>
      <c r="F2955" s="3">
        <v>42860</v>
      </c>
      <c r="G2955" s="3">
        <v>42869</v>
      </c>
      <c r="H2955">
        <v>579</v>
      </c>
    </row>
    <row r="2956" spans="1:8">
      <c r="A2956" s="4" t="s">
        <v>3163</v>
      </c>
      <c r="B2956" s="4" t="s">
        <v>185</v>
      </c>
      <c r="C2956" s="4" t="s">
        <v>171</v>
      </c>
      <c r="D2956" s="4" t="s">
        <v>74</v>
      </c>
      <c r="E2956" s="4" t="s">
        <v>172</v>
      </c>
      <c r="F2956" s="3">
        <v>42860</v>
      </c>
      <c r="G2956" s="3">
        <v>42957</v>
      </c>
      <c r="H2956">
        <v>1151</v>
      </c>
    </row>
    <row r="2957" spans="1:8">
      <c r="A2957" s="4" t="s">
        <v>3164</v>
      </c>
      <c r="B2957" s="4" t="s">
        <v>216</v>
      </c>
      <c r="C2957" s="4" t="s">
        <v>171</v>
      </c>
      <c r="D2957" s="4" t="s">
        <v>52</v>
      </c>
      <c r="E2957" s="4" t="s">
        <v>172</v>
      </c>
      <c r="F2957" s="3">
        <v>42860</v>
      </c>
      <c r="G2957" s="3">
        <v>42972</v>
      </c>
      <c r="H2957">
        <v>881</v>
      </c>
    </row>
    <row r="2958" spans="1:8">
      <c r="A2958" s="4" t="s">
        <v>3165</v>
      </c>
      <c r="B2958" s="4" t="s">
        <v>216</v>
      </c>
      <c r="C2958" s="4" t="s">
        <v>177</v>
      </c>
      <c r="D2958" s="4" t="s">
        <v>120</v>
      </c>
      <c r="E2958" s="4" t="s">
        <v>172</v>
      </c>
      <c r="F2958" s="3">
        <v>42860</v>
      </c>
      <c r="G2958" s="3">
        <v>42964</v>
      </c>
      <c r="H2958">
        <v>59</v>
      </c>
    </row>
    <row r="2959" spans="1:8">
      <c r="A2959" s="4" t="s">
        <v>3166</v>
      </c>
      <c r="B2959" s="4" t="s">
        <v>181</v>
      </c>
      <c r="C2959" s="4" t="s">
        <v>179</v>
      </c>
      <c r="D2959" s="4" t="s">
        <v>97</v>
      </c>
      <c r="E2959" s="4" t="s">
        <v>172</v>
      </c>
      <c r="F2959" s="3">
        <v>42860</v>
      </c>
      <c r="G2959" s="3">
        <v>42867</v>
      </c>
      <c r="H2959">
        <v>608</v>
      </c>
    </row>
    <row r="2960" spans="1:8">
      <c r="A2960" s="4" t="s">
        <v>3167</v>
      </c>
      <c r="B2960" s="4" t="s">
        <v>183</v>
      </c>
      <c r="C2960" s="4" t="s">
        <v>199</v>
      </c>
      <c r="D2960" s="4" t="s">
        <v>51</v>
      </c>
      <c r="E2960" s="4" t="s">
        <v>172</v>
      </c>
      <c r="F2960" s="3">
        <v>42861</v>
      </c>
      <c r="G2960" s="3">
        <v>42864</v>
      </c>
      <c r="H2960">
        <v>4784</v>
      </c>
    </row>
    <row r="2961" spans="1:8">
      <c r="A2961" s="4" t="s">
        <v>3168</v>
      </c>
      <c r="B2961" s="4" t="s">
        <v>261</v>
      </c>
      <c r="C2961" s="4" t="s">
        <v>192</v>
      </c>
      <c r="D2961" s="4" t="s">
        <v>21</v>
      </c>
      <c r="E2961" s="4" t="s">
        <v>172</v>
      </c>
      <c r="F2961" s="3">
        <v>42861</v>
      </c>
      <c r="G2961" s="3">
        <v>42877</v>
      </c>
      <c r="H2961">
        <v>3370</v>
      </c>
    </row>
    <row r="2962" spans="1:8">
      <c r="A2962" s="4" t="s">
        <v>3169</v>
      </c>
      <c r="B2962" s="4" t="s">
        <v>246</v>
      </c>
      <c r="C2962" s="4" t="s">
        <v>177</v>
      </c>
      <c r="D2962" s="4" t="s">
        <v>25</v>
      </c>
      <c r="E2962" s="4" t="s">
        <v>197</v>
      </c>
      <c r="F2962" s="3">
        <v>42861</v>
      </c>
      <c r="G2962" s="3">
        <v>42879</v>
      </c>
      <c r="H2962">
        <v>0</v>
      </c>
    </row>
    <row r="2963" spans="1:8">
      <c r="A2963" s="4" t="s">
        <v>3170</v>
      </c>
      <c r="B2963" s="4" t="s">
        <v>279</v>
      </c>
      <c r="C2963" s="4" t="s">
        <v>199</v>
      </c>
      <c r="D2963" s="4" t="s">
        <v>63</v>
      </c>
      <c r="E2963" s="4" t="s">
        <v>193</v>
      </c>
      <c r="F2963" s="3">
        <v>42861</v>
      </c>
      <c r="G2963" s="3"/>
    </row>
    <row r="2964" spans="1:8">
      <c r="A2964" s="4" t="s">
        <v>3171</v>
      </c>
      <c r="B2964" s="4" t="s">
        <v>174</v>
      </c>
      <c r="C2964" s="4" t="s">
        <v>171</v>
      </c>
      <c r="D2964" s="4" t="s">
        <v>61</v>
      </c>
      <c r="E2964" s="4" t="s">
        <v>197</v>
      </c>
      <c r="F2964" s="3">
        <v>42861</v>
      </c>
      <c r="G2964" s="3">
        <v>42988</v>
      </c>
      <c r="H2964">
        <v>0</v>
      </c>
    </row>
    <row r="2965" spans="1:8">
      <c r="A2965" s="4" t="s">
        <v>3172</v>
      </c>
      <c r="B2965" s="4" t="s">
        <v>174</v>
      </c>
      <c r="C2965" s="4" t="s">
        <v>179</v>
      </c>
      <c r="D2965" s="4" t="s">
        <v>61</v>
      </c>
      <c r="E2965" s="4" t="s">
        <v>172</v>
      </c>
      <c r="F2965" s="3">
        <v>42861</v>
      </c>
      <c r="G2965" s="3">
        <v>42964</v>
      </c>
      <c r="H2965">
        <v>526</v>
      </c>
    </row>
    <row r="2966" spans="1:8">
      <c r="A2966" s="4" t="s">
        <v>3173</v>
      </c>
      <c r="B2966" s="4" t="s">
        <v>263</v>
      </c>
      <c r="C2966" s="4" t="s">
        <v>171</v>
      </c>
      <c r="D2966" s="4" t="s">
        <v>88</v>
      </c>
      <c r="E2966" s="4" t="s">
        <v>197</v>
      </c>
      <c r="F2966" s="3">
        <v>42861</v>
      </c>
      <c r="G2966" s="3">
        <v>42867</v>
      </c>
      <c r="H2966">
        <v>0</v>
      </c>
    </row>
    <row r="2967" spans="1:8">
      <c r="A2967" s="4" t="s">
        <v>3174</v>
      </c>
      <c r="B2967" s="4" t="s">
        <v>196</v>
      </c>
      <c r="C2967" s="4" t="s">
        <v>9011</v>
      </c>
      <c r="D2967" s="4" t="s">
        <v>76</v>
      </c>
      <c r="E2967" s="4" t="s">
        <v>172</v>
      </c>
      <c r="F2967" s="3">
        <v>42861</v>
      </c>
      <c r="G2967" s="3">
        <v>42915</v>
      </c>
      <c r="H2967">
        <v>5028</v>
      </c>
    </row>
    <row r="2968" spans="1:8">
      <c r="A2968" s="4" t="s">
        <v>3175</v>
      </c>
      <c r="B2968" s="4" t="s">
        <v>343</v>
      </c>
      <c r="C2968" s="4" t="s">
        <v>179</v>
      </c>
      <c r="D2968" s="4" t="s">
        <v>42</v>
      </c>
      <c r="E2968" s="4" t="s">
        <v>197</v>
      </c>
      <c r="F2968" s="3">
        <v>42861</v>
      </c>
      <c r="G2968" s="3">
        <v>42878</v>
      </c>
      <c r="H2968">
        <v>0</v>
      </c>
    </row>
    <row r="2969" spans="1:8">
      <c r="A2969" s="4" t="s">
        <v>3176</v>
      </c>
      <c r="B2969" s="4" t="s">
        <v>343</v>
      </c>
      <c r="C2969" s="4" t="s">
        <v>9011</v>
      </c>
      <c r="D2969" s="4" t="s">
        <v>79</v>
      </c>
      <c r="E2969" s="4" t="s">
        <v>197</v>
      </c>
      <c r="F2969" s="3">
        <v>42861</v>
      </c>
      <c r="G2969" s="3">
        <v>42873</v>
      </c>
      <c r="H2969">
        <v>0</v>
      </c>
    </row>
    <row r="2970" spans="1:8">
      <c r="A2970" s="4" t="s">
        <v>3177</v>
      </c>
      <c r="B2970" s="4" t="s">
        <v>230</v>
      </c>
      <c r="C2970" s="4" t="s">
        <v>179</v>
      </c>
      <c r="D2970" s="4" t="s">
        <v>78</v>
      </c>
      <c r="E2970" s="4" t="s">
        <v>193</v>
      </c>
      <c r="F2970" s="3">
        <v>42861</v>
      </c>
      <c r="G2970" s="3"/>
    </row>
    <row r="2971" spans="1:8">
      <c r="A2971" s="4" t="s">
        <v>3178</v>
      </c>
      <c r="B2971" s="4" t="s">
        <v>256</v>
      </c>
      <c r="C2971" s="4" t="s">
        <v>179</v>
      </c>
      <c r="D2971" s="4" t="s">
        <v>41</v>
      </c>
      <c r="E2971" s="4" t="s">
        <v>197</v>
      </c>
      <c r="F2971" s="3">
        <v>42861</v>
      </c>
      <c r="G2971" s="3">
        <v>42873</v>
      </c>
      <c r="H2971">
        <v>0</v>
      </c>
    </row>
    <row r="2972" spans="1:8">
      <c r="A2972" s="4" t="s">
        <v>3179</v>
      </c>
      <c r="B2972" s="4" t="s">
        <v>256</v>
      </c>
      <c r="C2972" s="4" t="s">
        <v>179</v>
      </c>
      <c r="D2972" s="4" t="s">
        <v>45</v>
      </c>
      <c r="E2972" s="4" t="s">
        <v>197</v>
      </c>
      <c r="F2972" s="3">
        <v>42861</v>
      </c>
      <c r="G2972" s="3">
        <v>42875</v>
      </c>
      <c r="H2972">
        <v>0</v>
      </c>
    </row>
    <row r="2973" spans="1:8">
      <c r="A2973" s="4" t="s">
        <v>3180</v>
      </c>
      <c r="B2973" s="4" t="s">
        <v>256</v>
      </c>
      <c r="C2973" s="4" t="s">
        <v>192</v>
      </c>
      <c r="D2973" s="4" t="s">
        <v>111</v>
      </c>
      <c r="E2973" s="4" t="s">
        <v>197</v>
      </c>
      <c r="F2973" s="3">
        <v>42861</v>
      </c>
      <c r="G2973" s="3">
        <v>42878</v>
      </c>
      <c r="H2973">
        <v>0</v>
      </c>
    </row>
    <row r="2974" spans="1:8">
      <c r="A2974" s="4" t="s">
        <v>3181</v>
      </c>
      <c r="B2974" s="4" t="s">
        <v>187</v>
      </c>
      <c r="C2974" s="4" t="s">
        <v>171</v>
      </c>
      <c r="D2974" s="4" t="s">
        <v>24</v>
      </c>
      <c r="E2974" s="4" t="s">
        <v>193</v>
      </c>
      <c r="F2974" s="3">
        <v>42861</v>
      </c>
      <c r="G2974" s="3"/>
    </row>
    <row r="2975" spans="1:8">
      <c r="A2975" s="4" t="s">
        <v>3182</v>
      </c>
      <c r="B2975" s="4" t="s">
        <v>170</v>
      </c>
      <c r="C2975" s="4" t="s">
        <v>179</v>
      </c>
      <c r="D2975" s="4" t="s">
        <v>66</v>
      </c>
      <c r="E2975" s="4" t="s">
        <v>172</v>
      </c>
      <c r="F2975" s="3">
        <v>42861</v>
      </c>
      <c r="G2975" s="3">
        <v>42877</v>
      </c>
      <c r="H2975">
        <v>569</v>
      </c>
    </row>
    <row r="2976" spans="1:8">
      <c r="A2976" s="4" t="s">
        <v>3183</v>
      </c>
      <c r="B2976" s="4" t="s">
        <v>189</v>
      </c>
      <c r="C2976" s="4" t="s">
        <v>177</v>
      </c>
      <c r="D2976" s="4" t="s">
        <v>41</v>
      </c>
      <c r="E2976" s="4" t="s">
        <v>197</v>
      </c>
      <c r="F2976" s="3">
        <v>42861</v>
      </c>
      <c r="G2976" s="3">
        <v>42881</v>
      </c>
      <c r="H2976">
        <v>0</v>
      </c>
    </row>
    <row r="2977" spans="1:8">
      <c r="A2977" s="4" t="s">
        <v>3184</v>
      </c>
      <c r="B2977" s="4" t="s">
        <v>226</v>
      </c>
      <c r="C2977" s="4" t="s">
        <v>199</v>
      </c>
      <c r="D2977" s="4" t="s">
        <v>65</v>
      </c>
      <c r="E2977" s="4" t="s">
        <v>197</v>
      </c>
      <c r="F2977" s="3">
        <v>42861</v>
      </c>
      <c r="G2977" s="3">
        <v>42949</v>
      </c>
      <c r="H2977">
        <v>0</v>
      </c>
    </row>
    <row r="2978" spans="1:8">
      <c r="A2978" s="4" t="s">
        <v>3185</v>
      </c>
      <c r="B2978" s="4" t="s">
        <v>226</v>
      </c>
      <c r="C2978" s="4" t="s">
        <v>177</v>
      </c>
      <c r="D2978" s="4" t="s">
        <v>82</v>
      </c>
      <c r="E2978" s="4" t="s">
        <v>172</v>
      </c>
      <c r="F2978" s="3">
        <v>42861</v>
      </c>
      <c r="G2978" s="3">
        <v>42956</v>
      </c>
      <c r="H2978">
        <v>51</v>
      </c>
    </row>
    <row r="2979" spans="1:8">
      <c r="A2979" s="4" t="s">
        <v>3186</v>
      </c>
      <c r="B2979" s="4" t="s">
        <v>185</v>
      </c>
      <c r="C2979" s="4" t="s">
        <v>199</v>
      </c>
      <c r="D2979" s="4" t="s">
        <v>62</v>
      </c>
      <c r="E2979" s="4" t="s">
        <v>193</v>
      </c>
      <c r="F2979" s="3">
        <v>42861</v>
      </c>
      <c r="G2979" s="3"/>
    </row>
    <row r="2980" spans="1:8">
      <c r="A2980" s="4" t="s">
        <v>3187</v>
      </c>
      <c r="B2980" s="4" t="s">
        <v>185</v>
      </c>
      <c r="C2980" s="4" t="s">
        <v>9011</v>
      </c>
      <c r="D2980" s="4" t="s">
        <v>24</v>
      </c>
      <c r="E2980" s="4" t="s">
        <v>193</v>
      </c>
      <c r="F2980" s="3">
        <v>42861</v>
      </c>
      <c r="G2980" s="3"/>
    </row>
    <row r="2981" spans="1:8">
      <c r="A2981" s="4" t="s">
        <v>3188</v>
      </c>
      <c r="B2981" s="4" t="s">
        <v>183</v>
      </c>
      <c r="C2981" s="4" t="s">
        <v>171</v>
      </c>
      <c r="D2981" s="4" t="s">
        <v>45</v>
      </c>
      <c r="E2981" s="4" t="s">
        <v>197</v>
      </c>
      <c r="F2981" s="3">
        <v>42862</v>
      </c>
      <c r="G2981" s="3">
        <v>42977</v>
      </c>
      <c r="H2981">
        <v>0</v>
      </c>
    </row>
    <row r="2982" spans="1:8">
      <c r="A2982" s="4" t="s">
        <v>3189</v>
      </c>
      <c r="B2982" s="4" t="s">
        <v>246</v>
      </c>
      <c r="C2982" s="4" t="s">
        <v>192</v>
      </c>
      <c r="D2982" s="4" t="s">
        <v>35</v>
      </c>
      <c r="E2982" s="4" t="s">
        <v>172</v>
      </c>
      <c r="F2982" s="3">
        <v>42862</v>
      </c>
      <c r="G2982" s="3">
        <v>42876</v>
      </c>
      <c r="H2982">
        <v>4287</v>
      </c>
    </row>
    <row r="2983" spans="1:8">
      <c r="A2983" s="4" t="s">
        <v>3190</v>
      </c>
      <c r="B2983" s="4" t="s">
        <v>279</v>
      </c>
      <c r="C2983" s="4" t="s">
        <v>171</v>
      </c>
      <c r="D2983" s="4" t="s">
        <v>99</v>
      </c>
      <c r="E2983" s="4" t="s">
        <v>193</v>
      </c>
      <c r="F2983" s="3">
        <v>42862</v>
      </c>
      <c r="G2983" s="3"/>
    </row>
    <row r="2984" spans="1:8">
      <c r="A2984" s="4" t="s">
        <v>3191</v>
      </c>
      <c r="B2984" s="4" t="s">
        <v>279</v>
      </c>
      <c r="C2984" s="4" t="s">
        <v>9011</v>
      </c>
      <c r="D2984" s="4" t="s">
        <v>24</v>
      </c>
      <c r="E2984" s="4" t="s">
        <v>193</v>
      </c>
      <c r="F2984" s="3">
        <v>42862</v>
      </c>
      <c r="G2984" s="3"/>
    </row>
    <row r="2985" spans="1:8">
      <c r="A2985" s="4" t="s">
        <v>3192</v>
      </c>
      <c r="B2985" s="4" t="s">
        <v>279</v>
      </c>
      <c r="C2985" s="4" t="s">
        <v>9011</v>
      </c>
      <c r="D2985" s="4" t="s">
        <v>95</v>
      </c>
      <c r="E2985" s="4" t="s">
        <v>172</v>
      </c>
      <c r="F2985" s="3">
        <v>42862</v>
      </c>
      <c r="G2985" s="3">
        <v>42870</v>
      </c>
      <c r="H2985">
        <v>3960</v>
      </c>
    </row>
    <row r="2986" spans="1:8">
      <c r="A2986" s="4" t="s">
        <v>3193</v>
      </c>
      <c r="B2986" s="4" t="s">
        <v>263</v>
      </c>
      <c r="C2986" s="4" t="s">
        <v>9011</v>
      </c>
      <c r="D2986" s="4" t="s">
        <v>84</v>
      </c>
      <c r="E2986" s="4" t="s">
        <v>197</v>
      </c>
      <c r="F2986" s="3">
        <v>42862</v>
      </c>
      <c r="G2986" s="3">
        <v>42864</v>
      </c>
      <c r="H2986">
        <v>0</v>
      </c>
    </row>
    <row r="2987" spans="1:8">
      <c r="A2987" s="4" t="s">
        <v>3194</v>
      </c>
      <c r="B2987" s="4" t="s">
        <v>343</v>
      </c>
      <c r="C2987" s="4" t="s">
        <v>171</v>
      </c>
      <c r="D2987" s="4" t="s">
        <v>41</v>
      </c>
      <c r="E2987" s="4" t="s">
        <v>172</v>
      </c>
      <c r="F2987" s="3">
        <v>42862</v>
      </c>
      <c r="G2987" s="3">
        <v>42980</v>
      </c>
      <c r="H2987">
        <v>1093</v>
      </c>
    </row>
    <row r="2988" spans="1:8">
      <c r="A2988" s="4" t="s">
        <v>3195</v>
      </c>
      <c r="B2988" s="4" t="s">
        <v>343</v>
      </c>
      <c r="C2988" s="4" t="s">
        <v>171</v>
      </c>
      <c r="D2988" s="4" t="s">
        <v>92</v>
      </c>
      <c r="E2988" s="4" t="s">
        <v>172</v>
      </c>
      <c r="F2988" s="3">
        <v>42862</v>
      </c>
      <c r="G2988" s="3">
        <v>42957</v>
      </c>
      <c r="H2988">
        <v>1194</v>
      </c>
    </row>
    <row r="2989" spans="1:8">
      <c r="A2989" s="4" t="s">
        <v>3196</v>
      </c>
      <c r="B2989" s="4" t="s">
        <v>343</v>
      </c>
      <c r="C2989" s="4" t="s">
        <v>9011</v>
      </c>
      <c r="D2989" s="4" t="s">
        <v>100</v>
      </c>
      <c r="E2989" s="4" t="s">
        <v>172</v>
      </c>
      <c r="F2989" s="3">
        <v>42862</v>
      </c>
      <c r="G2989" s="3">
        <v>42961</v>
      </c>
      <c r="H2989">
        <v>5310</v>
      </c>
    </row>
    <row r="2990" spans="1:8">
      <c r="A2990" s="4" t="s">
        <v>3197</v>
      </c>
      <c r="B2990" s="4" t="s">
        <v>219</v>
      </c>
      <c r="C2990" s="4" t="s">
        <v>171</v>
      </c>
      <c r="D2990" s="4" t="s">
        <v>32</v>
      </c>
      <c r="E2990" s="4" t="s">
        <v>197</v>
      </c>
      <c r="F2990" s="3">
        <v>42862</v>
      </c>
      <c r="G2990" s="3">
        <v>42951</v>
      </c>
      <c r="H2990">
        <v>0</v>
      </c>
    </row>
    <row r="2991" spans="1:8">
      <c r="A2991" s="4" t="s">
        <v>3198</v>
      </c>
      <c r="B2991" s="4" t="s">
        <v>230</v>
      </c>
      <c r="C2991" s="4" t="s">
        <v>171</v>
      </c>
      <c r="D2991" s="4" t="s">
        <v>53</v>
      </c>
      <c r="E2991" s="4" t="s">
        <v>197</v>
      </c>
      <c r="F2991" s="3">
        <v>42862</v>
      </c>
      <c r="G2991" s="3">
        <v>42875</v>
      </c>
      <c r="H2991">
        <v>0</v>
      </c>
    </row>
    <row r="2992" spans="1:8">
      <c r="A2992" s="4" t="s">
        <v>3199</v>
      </c>
      <c r="B2992" s="4" t="s">
        <v>256</v>
      </c>
      <c r="C2992" s="4" t="s">
        <v>179</v>
      </c>
      <c r="D2992" s="4" t="s">
        <v>76</v>
      </c>
      <c r="E2992" s="4" t="s">
        <v>197</v>
      </c>
      <c r="F2992" s="3">
        <v>42862</v>
      </c>
      <c r="G2992" s="3">
        <v>42950</v>
      </c>
      <c r="H2992">
        <v>0</v>
      </c>
    </row>
    <row r="2993" spans="1:8">
      <c r="A2993" s="4" t="s">
        <v>3200</v>
      </c>
      <c r="B2993" s="4" t="s">
        <v>187</v>
      </c>
      <c r="C2993" s="4" t="s">
        <v>199</v>
      </c>
      <c r="D2993" s="4" t="s">
        <v>24</v>
      </c>
      <c r="E2993" s="4" t="s">
        <v>193</v>
      </c>
      <c r="F2993" s="3">
        <v>42862</v>
      </c>
      <c r="G2993" s="3"/>
    </row>
    <row r="2994" spans="1:8">
      <c r="A2994" s="4" t="s">
        <v>3201</v>
      </c>
      <c r="B2994" s="4" t="s">
        <v>201</v>
      </c>
      <c r="C2994" s="4" t="s">
        <v>171</v>
      </c>
      <c r="D2994" s="4" t="s">
        <v>62</v>
      </c>
      <c r="E2994" s="4" t="s">
        <v>172</v>
      </c>
      <c r="F2994" s="3">
        <v>42862</v>
      </c>
      <c r="G2994" s="3">
        <v>42955</v>
      </c>
      <c r="H2994">
        <v>1222</v>
      </c>
    </row>
    <row r="2995" spans="1:8">
      <c r="A2995" s="4" t="s">
        <v>3202</v>
      </c>
      <c r="B2995" s="4" t="s">
        <v>170</v>
      </c>
      <c r="C2995" s="4" t="s">
        <v>171</v>
      </c>
      <c r="D2995" s="4" t="s">
        <v>47</v>
      </c>
      <c r="E2995" s="4" t="s">
        <v>172</v>
      </c>
      <c r="F2995" s="3">
        <v>42862</v>
      </c>
      <c r="G2995" s="3">
        <v>42952</v>
      </c>
      <c r="H2995">
        <v>901</v>
      </c>
    </row>
    <row r="2996" spans="1:8">
      <c r="A2996" s="4" t="s">
        <v>3203</v>
      </c>
      <c r="B2996" s="4" t="s">
        <v>232</v>
      </c>
      <c r="C2996" s="4" t="s">
        <v>192</v>
      </c>
      <c r="D2996" s="4" t="s">
        <v>95</v>
      </c>
      <c r="E2996" s="4" t="s">
        <v>197</v>
      </c>
      <c r="F2996" s="3">
        <v>42862</v>
      </c>
      <c r="G2996" s="3">
        <v>42973</v>
      </c>
      <c r="H2996">
        <v>0</v>
      </c>
    </row>
    <row r="2997" spans="1:8">
      <c r="A2997" s="4" t="s">
        <v>3204</v>
      </c>
      <c r="B2997" s="4" t="s">
        <v>232</v>
      </c>
      <c r="C2997" s="4" t="s">
        <v>199</v>
      </c>
      <c r="D2997" s="4" t="s">
        <v>82</v>
      </c>
      <c r="E2997" s="4" t="s">
        <v>172</v>
      </c>
      <c r="F2997" s="3">
        <v>42862</v>
      </c>
      <c r="G2997" s="3">
        <v>42948</v>
      </c>
      <c r="H2997">
        <v>5601</v>
      </c>
    </row>
    <row r="2998" spans="1:8">
      <c r="A2998" s="4" t="s">
        <v>3205</v>
      </c>
      <c r="B2998" s="4" t="s">
        <v>205</v>
      </c>
      <c r="C2998" s="4" t="s">
        <v>192</v>
      </c>
      <c r="D2998" s="4" t="s">
        <v>24</v>
      </c>
      <c r="E2998" s="4" t="s">
        <v>193</v>
      </c>
      <c r="F2998" s="3">
        <v>42862</v>
      </c>
      <c r="G2998" s="3"/>
    </row>
    <row r="2999" spans="1:8">
      <c r="A2999" s="4" t="s">
        <v>3206</v>
      </c>
      <c r="B2999" s="4" t="s">
        <v>216</v>
      </c>
      <c r="C2999" s="4" t="s">
        <v>192</v>
      </c>
      <c r="D2999" s="4" t="s">
        <v>24</v>
      </c>
      <c r="E2999" s="4" t="s">
        <v>193</v>
      </c>
      <c r="F2999" s="3">
        <v>42862</v>
      </c>
      <c r="G2999" s="3"/>
    </row>
    <row r="3000" spans="1:8">
      <c r="A3000" s="4" t="s">
        <v>3207</v>
      </c>
      <c r="B3000" s="4" t="s">
        <v>235</v>
      </c>
      <c r="C3000" s="4" t="s">
        <v>171</v>
      </c>
      <c r="D3000" s="4" t="s">
        <v>50</v>
      </c>
      <c r="E3000" s="4" t="s">
        <v>172</v>
      </c>
      <c r="F3000" s="3">
        <v>42862</v>
      </c>
      <c r="G3000" s="3">
        <v>42952</v>
      </c>
      <c r="H3000">
        <v>995</v>
      </c>
    </row>
    <row r="3001" spans="1:8">
      <c r="A3001" s="4" t="s">
        <v>3208</v>
      </c>
      <c r="B3001" s="4" t="s">
        <v>235</v>
      </c>
      <c r="C3001" s="4" t="s">
        <v>192</v>
      </c>
      <c r="D3001" s="4" t="s">
        <v>123</v>
      </c>
      <c r="E3001" s="4" t="s">
        <v>172</v>
      </c>
      <c r="F3001" s="3">
        <v>42862</v>
      </c>
      <c r="G3001" s="3">
        <v>42952</v>
      </c>
      <c r="H3001">
        <v>3666</v>
      </c>
    </row>
    <row r="3002" spans="1:8">
      <c r="A3002" s="4" t="s">
        <v>3209</v>
      </c>
      <c r="B3002" s="4" t="s">
        <v>183</v>
      </c>
      <c r="C3002" s="4" t="s">
        <v>171</v>
      </c>
      <c r="D3002" s="4" t="s">
        <v>131</v>
      </c>
      <c r="E3002" s="4" t="s">
        <v>197</v>
      </c>
      <c r="F3002" s="3">
        <v>42863</v>
      </c>
      <c r="G3002" s="3">
        <v>42873</v>
      </c>
      <c r="H3002">
        <v>0</v>
      </c>
    </row>
    <row r="3003" spans="1:8">
      <c r="A3003" s="4" t="s">
        <v>3210</v>
      </c>
      <c r="B3003" s="4" t="s">
        <v>183</v>
      </c>
      <c r="C3003" s="4" t="s">
        <v>177</v>
      </c>
      <c r="D3003" s="4" t="s">
        <v>106</v>
      </c>
      <c r="E3003" s="4" t="s">
        <v>172</v>
      </c>
      <c r="F3003" s="3">
        <v>42863</v>
      </c>
      <c r="G3003" s="3">
        <v>42874</v>
      </c>
      <c r="H3003">
        <v>56</v>
      </c>
    </row>
    <row r="3004" spans="1:8">
      <c r="A3004" s="4" t="s">
        <v>3211</v>
      </c>
      <c r="B3004" s="4" t="s">
        <v>246</v>
      </c>
      <c r="C3004" s="4" t="s">
        <v>171</v>
      </c>
      <c r="D3004" s="4" t="s">
        <v>78</v>
      </c>
      <c r="E3004" s="4" t="s">
        <v>172</v>
      </c>
      <c r="F3004" s="3">
        <v>42863</v>
      </c>
      <c r="G3004" s="3">
        <v>42872</v>
      </c>
      <c r="H3004">
        <v>1372</v>
      </c>
    </row>
    <row r="3005" spans="1:8">
      <c r="A3005" s="4" t="s">
        <v>3212</v>
      </c>
      <c r="B3005" s="4" t="s">
        <v>210</v>
      </c>
      <c r="C3005" s="4" t="s">
        <v>192</v>
      </c>
      <c r="D3005" s="4" t="s">
        <v>34</v>
      </c>
      <c r="E3005" s="4" t="s">
        <v>172</v>
      </c>
      <c r="F3005" s="3">
        <v>42863</v>
      </c>
      <c r="G3005" s="3">
        <v>42948</v>
      </c>
      <c r="H3005">
        <v>3282</v>
      </c>
    </row>
    <row r="3006" spans="1:8">
      <c r="A3006" s="4" t="s">
        <v>3213</v>
      </c>
      <c r="B3006" s="4" t="s">
        <v>174</v>
      </c>
      <c r="C3006" s="4" t="s">
        <v>9011</v>
      </c>
      <c r="D3006" s="4" t="s">
        <v>51</v>
      </c>
      <c r="E3006" s="4" t="s">
        <v>197</v>
      </c>
      <c r="F3006" s="3">
        <v>42863</v>
      </c>
      <c r="G3006" s="3">
        <v>42953</v>
      </c>
      <c r="H3006">
        <v>0</v>
      </c>
    </row>
    <row r="3007" spans="1:8">
      <c r="A3007" s="4" t="s">
        <v>3214</v>
      </c>
      <c r="B3007" s="4" t="s">
        <v>212</v>
      </c>
      <c r="C3007" s="4" t="s">
        <v>177</v>
      </c>
      <c r="D3007" s="4" t="s">
        <v>44</v>
      </c>
      <c r="E3007" s="4" t="s">
        <v>172</v>
      </c>
      <c r="F3007" s="3">
        <v>42863</v>
      </c>
      <c r="G3007" s="3">
        <v>42965</v>
      </c>
      <c r="H3007">
        <v>43</v>
      </c>
    </row>
    <row r="3008" spans="1:8">
      <c r="A3008" s="4" t="s">
        <v>3215</v>
      </c>
      <c r="B3008" s="4" t="s">
        <v>212</v>
      </c>
      <c r="C3008" s="4" t="s">
        <v>177</v>
      </c>
      <c r="D3008" s="4" t="s">
        <v>93</v>
      </c>
      <c r="E3008" s="4" t="s">
        <v>172</v>
      </c>
      <c r="F3008" s="3">
        <v>42863</v>
      </c>
      <c r="G3008" s="3">
        <v>42983</v>
      </c>
      <c r="H3008">
        <v>54</v>
      </c>
    </row>
    <row r="3009" spans="1:8">
      <c r="A3009" s="4" t="s">
        <v>3216</v>
      </c>
      <c r="B3009" s="4" t="s">
        <v>343</v>
      </c>
      <c r="C3009" s="4" t="s">
        <v>179</v>
      </c>
      <c r="D3009" s="4" t="s">
        <v>109</v>
      </c>
      <c r="E3009" s="4" t="s">
        <v>197</v>
      </c>
      <c r="F3009" s="3">
        <v>42863</v>
      </c>
      <c r="G3009" s="3">
        <v>42968</v>
      </c>
      <c r="H3009">
        <v>0</v>
      </c>
    </row>
    <row r="3010" spans="1:8">
      <c r="A3010" s="4" t="s">
        <v>3217</v>
      </c>
      <c r="B3010" s="4" t="s">
        <v>219</v>
      </c>
      <c r="C3010" s="4" t="s">
        <v>179</v>
      </c>
      <c r="D3010" s="4" t="s">
        <v>38</v>
      </c>
      <c r="E3010" s="4" t="s">
        <v>172</v>
      </c>
      <c r="F3010" s="3">
        <v>42863</v>
      </c>
      <c r="G3010" s="3">
        <v>42871</v>
      </c>
      <c r="H3010">
        <v>575</v>
      </c>
    </row>
    <row r="3011" spans="1:8">
      <c r="A3011" s="4" t="s">
        <v>3218</v>
      </c>
      <c r="B3011" s="4" t="s">
        <v>219</v>
      </c>
      <c r="C3011" s="4" t="s">
        <v>171</v>
      </c>
      <c r="D3011" s="4" t="s">
        <v>76</v>
      </c>
      <c r="E3011" s="4" t="s">
        <v>172</v>
      </c>
      <c r="F3011" s="3">
        <v>42863</v>
      </c>
      <c r="G3011" s="3">
        <v>42957</v>
      </c>
      <c r="H3011">
        <v>768</v>
      </c>
    </row>
    <row r="3012" spans="1:8">
      <c r="A3012" s="4" t="s">
        <v>3219</v>
      </c>
      <c r="B3012" s="4" t="s">
        <v>219</v>
      </c>
      <c r="C3012" s="4" t="s">
        <v>9011</v>
      </c>
      <c r="D3012" s="4" t="s">
        <v>108</v>
      </c>
      <c r="E3012" s="4" t="s">
        <v>172</v>
      </c>
      <c r="F3012" s="3">
        <v>42863</v>
      </c>
      <c r="G3012" s="3">
        <v>42990</v>
      </c>
      <c r="H3012">
        <v>4426</v>
      </c>
    </row>
    <row r="3013" spans="1:8">
      <c r="A3013" s="4" t="s">
        <v>3220</v>
      </c>
      <c r="B3013" s="4" t="s">
        <v>256</v>
      </c>
      <c r="C3013" s="4" t="s">
        <v>179</v>
      </c>
      <c r="D3013" s="4" t="s">
        <v>27</v>
      </c>
      <c r="E3013" s="4" t="s">
        <v>197</v>
      </c>
      <c r="F3013" s="3">
        <v>42863</v>
      </c>
      <c r="G3013" s="3">
        <v>42865</v>
      </c>
      <c r="H3013">
        <v>0</v>
      </c>
    </row>
    <row r="3014" spans="1:8">
      <c r="A3014" s="4" t="s">
        <v>3221</v>
      </c>
      <c r="B3014" s="4" t="s">
        <v>256</v>
      </c>
      <c r="C3014" s="4" t="s">
        <v>179</v>
      </c>
      <c r="D3014" s="4" t="s">
        <v>85</v>
      </c>
      <c r="E3014" s="4" t="s">
        <v>172</v>
      </c>
      <c r="F3014" s="3">
        <v>42863</v>
      </c>
      <c r="G3014" s="3">
        <v>42967</v>
      </c>
      <c r="H3014">
        <v>553</v>
      </c>
    </row>
    <row r="3015" spans="1:8">
      <c r="A3015" s="4" t="s">
        <v>3222</v>
      </c>
      <c r="B3015" s="4" t="s">
        <v>244</v>
      </c>
      <c r="C3015" s="4" t="s">
        <v>199</v>
      </c>
      <c r="D3015" s="4" t="s">
        <v>41</v>
      </c>
      <c r="E3015" s="4" t="s">
        <v>197</v>
      </c>
      <c r="F3015" s="3">
        <v>42863</v>
      </c>
      <c r="G3015" s="3">
        <v>42875</v>
      </c>
      <c r="H3015">
        <v>0</v>
      </c>
    </row>
    <row r="3016" spans="1:8">
      <c r="A3016" s="4" t="s">
        <v>3223</v>
      </c>
      <c r="B3016" s="4" t="s">
        <v>201</v>
      </c>
      <c r="C3016" s="4" t="s">
        <v>171</v>
      </c>
      <c r="D3016" s="4" t="s">
        <v>24</v>
      </c>
      <c r="E3016" s="4" t="s">
        <v>193</v>
      </c>
      <c r="F3016" s="3">
        <v>42863</v>
      </c>
      <c r="G3016" s="3"/>
    </row>
    <row r="3017" spans="1:8">
      <c r="A3017" s="4" t="s">
        <v>3224</v>
      </c>
      <c r="B3017" s="4" t="s">
        <v>201</v>
      </c>
      <c r="C3017" s="4" t="s">
        <v>171</v>
      </c>
      <c r="D3017" s="4" t="s">
        <v>72</v>
      </c>
      <c r="E3017" s="4" t="s">
        <v>197</v>
      </c>
      <c r="F3017" s="3">
        <v>42863</v>
      </c>
      <c r="G3017" s="3">
        <v>42952</v>
      </c>
      <c r="H3017">
        <v>0</v>
      </c>
    </row>
    <row r="3018" spans="1:8">
      <c r="A3018" s="4" t="s">
        <v>3225</v>
      </c>
      <c r="B3018" s="4" t="s">
        <v>201</v>
      </c>
      <c r="C3018" s="4" t="s">
        <v>199</v>
      </c>
      <c r="D3018" s="4" t="s">
        <v>129</v>
      </c>
      <c r="E3018" s="4" t="s">
        <v>172</v>
      </c>
      <c r="F3018" s="3">
        <v>42863</v>
      </c>
      <c r="G3018" s="3">
        <v>42996</v>
      </c>
      <c r="H3018">
        <v>4786</v>
      </c>
    </row>
    <row r="3019" spans="1:8">
      <c r="A3019" s="4" t="s">
        <v>3226</v>
      </c>
      <c r="B3019" s="4" t="s">
        <v>170</v>
      </c>
      <c r="C3019" s="4" t="s">
        <v>192</v>
      </c>
      <c r="D3019" s="4" t="s">
        <v>104</v>
      </c>
      <c r="E3019" s="4" t="s">
        <v>197</v>
      </c>
      <c r="F3019" s="3">
        <v>42863</v>
      </c>
      <c r="G3019" s="3">
        <v>42878</v>
      </c>
      <c r="H3019">
        <v>0</v>
      </c>
    </row>
    <row r="3020" spans="1:8">
      <c r="A3020" s="4" t="s">
        <v>3227</v>
      </c>
      <c r="B3020" s="4" t="s">
        <v>232</v>
      </c>
      <c r="C3020" s="4" t="s">
        <v>9011</v>
      </c>
      <c r="D3020" s="4" t="s">
        <v>117</v>
      </c>
      <c r="E3020" s="4" t="s">
        <v>197</v>
      </c>
      <c r="F3020" s="3">
        <v>42863</v>
      </c>
      <c r="G3020" s="3">
        <v>42872</v>
      </c>
      <c r="H3020">
        <v>0</v>
      </c>
    </row>
    <row r="3021" spans="1:8">
      <c r="A3021" s="4" t="s">
        <v>3228</v>
      </c>
      <c r="B3021" s="4" t="s">
        <v>208</v>
      </c>
      <c r="C3021" s="4" t="s">
        <v>199</v>
      </c>
      <c r="D3021" s="4" t="s">
        <v>47</v>
      </c>
      <c r="E3021" s="4" t="s">
        <v>197</v>
      </c>
      <c r="F3021" s="3">
        <v>42863</v>
      </c>
      <c r="G3021" s="3">
        <v>42949</v>
      </c>
      <c r="H3021">
        <v>0</v>
      </c>
    </row>
    <row r="3022" spans="1:8">
      <c r="A3022" s="4" t="s">
        <v>3229</v>
      </c>
      <c r="B3022" s="4" t="s">
        <v>208</v>
      </c>
      <c r="C3022" s="4" t="s">
        <v>177</v>
      </c>
      <c r="D3022" s="4" t="s">
        <v>103</v>
      </c>
      <c r="E3022" s="4" t="s">
        <v>197</v>
      </c>
      <c r="F3022" s="3">
        <v>42863</v>
      </c>
      <c r="G3022" s="3">
        <v>42966</v>
      </c>
      <c r="H3022">
        <v>0</v>
      </c>
    </row>
    <row r="3023" spans="1:8">
      <c r="A3023" s="4" t="s">
        <v>3230</v>
      </c>
      <c r="B3023" s="4" t="s">
        <v>208</v>
      </c>
      <c r="C3023" s="4" t="s">
        <v>199</v>
      </c>
      <c r="D3023" s="4" t="s">
        <v>45</v>
      </c>
      <c r="E3023" s="4" t="s">
        <v>172</v>
      </c>
      <c r="F3023" s="3">
        <v>42863</v>
      </c>
      <c r="G3023" s="3">
        <v>42871</v>
      </c>
      <c r="H3023">
        <v>5338</v>
      </c>
    </row>
    <row r="3024" spans="1:8">
      <c r="A3024" s="4" t="s">
        <v>3231</v>
      </c>
      <c r="B3024" s="4" t="s">
        <v>181</v>
      </c>
      <c r="C3024" s="4" t="s">
        <v>9011</v>
      </c>
      <c r="D3024" s="4" t="s">
        <v>75</v>
      </c>
      <c r="E3024" s="4" t="s">
        <v>193</v>
      </c>
      <c r="F3024" s="3">
        <v>42863</v>
      </c>
      <c r="G3024" s="3"/>
    </row>
    <row r="3025" spans="1:8">
      <c r="A3025" s="4" t="s">
        <v>3232</v>
      </c>
      <c r="B3025" s="4" t="s">
        <v>181</v>
      </c>
      <c r="C3025" s="4" t="s">
        <v>179</v>
      </c>
      <c r="D3025" s="4" t="s">
        <v>105</v>
      </c>
      <c r="E3025" s="4" t="s">
        <v>197</v>
      </c>
      <c r="F3025" s="3">
        <v>42863</v>
      </c>
      <c r="G3025" s="3">
        <v>42870</v>
      </c>
      <c r="H3025">
        <v>0</v>
      </c>
    </row>
    <row r="3026" spans="1:8">
      <c r="A3026" s="4" t="s">
        <v>3233</v>
      </c>
      <c r="B3026" s="4" t="s">
        <v>183</v>
      </c>
      <c r="C3026" s="4" t="s">
        <v>171</v>
      </c>
      <c r="D3026" s="4" t="s">
        <v>110</v>
      </c>
      <c r="E3026" s="4" t="s">
        <v>172</v>
      </c>
      <c r="F3026" s="3">
        <v>42864</v>
      </c>
      <c r="G3026" s="3">
        <v>42978</v>
      </c>
      <c r="H3026">
        <v>996</v>
      </c>
    </row>
    <row r="3027" spans="1:8">
      <c r="A3027" s="4" t="s">
        <v>3234</v>
      </c>
      <c r="B3027" s="4" t="s">
        <v>261</v>
      </c>
      <c r="C3027" s="4" t="s">
        <v>171</v>
      </c>
      <c r="D3027" s="4" t="s">
        <v>24</v>
      </c>
      <c r="E3027" s="4" t="s">
        <v>193</v>
      </c>
      <c r="F3027" s="3">
        <v>42864</v>
      </c>
      <c r="G3027" s="3"/>
    </row>
    <row r="3028" spans="1:8">
      <c r="A3028" s="4" t="s">
        <v>3235</v>
      </c>
      <c r="B3028" s="4" t="s">
        <v>261</v>
      </c>
      <c r="C3028" s="4" t="s">
        <v>192</v>
      </c>
      <c r="D3028" s="4" t="s">
        <v>24</v>
      </c>
      <c r="E3028" s="4" t="s">
        <v>193</v>
      </c>
      <c r="F3028" s="3">
        <v>42864</v>
      </c>
      <c r="G3028" s="3"/>
    </row>
    <row r="3029" spans="1:8">
      <c r="A3029" s="4" t="s">
        <v>3236</v>
      </c>
      <c r="B3029" s="4" t="s">
        <v>246</v>
      </c>
      <c r="C3029" s="4" t="s">
        <v>192</v>
      </c>
      <c r="D3029" s="4" t="s">
        <v>65</v>
      </c>
      <c r="E3029" s="4" t="s">
        <v>197</v>
      </c>
      <c r="F3029" s="3">
        <v>42864</v>
      </c>
      <c r="G3029" s="3">
        <v>42875</v>
      </c>
      <c r="H3029">
        <v>0</v>
      </c>
    </row>
    <row r="3030" spans="1:8">
      <c r="A3030" s="4" t="s">
        <v>3237</v>
      </c>
      <c r="B3030" s="4" t="s">
        <v>304</v>
      </c>
      <c r="C3030" s="4" t="s">
        <v>177</v>
      </c>
      <c r="D3030" s="4" t="s">
        <v>51</v>
      </c>
      <c r="E3030" s="4" t="s">
        <v>172</v>
      </c>
      <c r="F3030" s="3">
        <v>42864</v>
      </c>
      <c r="G3030" s="3">
        <v>42956</v>
      </c>
      <c r="H3030">
        <v>63</v>
      </c>
    </row>
    <row r="3031" spans="1:8">
      <c r="A3031" s="4" t="s">
        <v>3238</v>
      </c>
      <c r="B3031" s="4" t="s">
        <v>210</v>
      </c>
      <c r="C3031" s="4" t="s">
        <v>171</v>
      </c>
      <c r="D3031" s="4" t="s">
        <v>96</v>
      </c>
      <c r="E3031" s="4" t="s">
        <v>197</v>
      </c>
      <c r="F3031" s="3">
        <v>42864</v>
      </c>
      <c r="G3031" s="3">
        <v>42964</v>
      </c>
      <c r="H3031">
        <v>0</v>
      </c>
    </row>
    <row r="3032" spans="1:8">
      <c r="A3032" s="4" t="s">
        <v>3239</v>
      </c>
      <c r="B3032" s="4" t="s">
        <v>174</v>
      </c>
      <c r="C3032" s="4" t="s">
        <v>171</v>
      </c>
      <c r="D3032" s="4" t="s">
        <v>47</v>
      </c>
      <c r="E3032" s="4" t="s">
        <v>172</v>
      </c>
      <c r="F3032" s="3">
        <v>42864</v>
      </c>
      <c r="G3032" s="3">
        <v>42874</v>
      </c>
      <c r="H3032">
        <v>1075</v>
      </c>
    </row>
    <row r="3033" spans="1:8">
      <c r="A3033" s="4" t="s">
        <v>3240</v>
      </c>
      <c r="B3033" s="4" t="s">
        <v>174</v>
      </c>
      <c r="C3033" s="4" t="s">
        <v>9011</v>
      </c>
      <c r="D3033" s="4" t="s">
        <v>92</v>
      </c>
      <c r="E3033" s="4" t="s">
        <v>172</v>
      </c>
      <c r="F3033" s="3">
        <v>42864</v>
      </c>
      <c r="G3033" s="3">
        <v>42879</v>
      </c>
      <c r="H3033">
        <v>5033</v>
      </c>
    </row>
    <row r="3034" spans="1:8">
      <c r="A3034" s="4" t="s">
        <v>3241</v>
      </c>
      <c r="B3034" s="4" t="s">
        <v>174</v>
      </c>
      <c r="C3034" s="4" t="s">
        <v>192</v>
      </c>
      <c r="D3034" s="4" t="s">
        <v>104</v>
      </c>
      <c r="E3034" s="4" t="s">
        <v>172</v>
      </c>
      <c r="F3034" s="3">
        <v>42864</v>
      </c>
      <c r="G3034" s="3">
        <v>42912</v>
      </c>
      <c r="H3034">
        <v>3249</v>
      </c>
    </row>
    <row r="3035" spans="1:8">
      <c r="A3035" s="4" t="s">
        <v>3242</v>
      </c>
      <c r="B3035" s="4" t="s">
        <v>196</v>
      </c>
      <c r="C3035" s="4" t="s">
        <v>171</v>
      </c>
      <c r="D3035" s="4" t="s">
        <v>68</v>
      </c>
      <c r="E3035" s="4" t="s">
        <v>172</v>
      </c>
      <c r="F3035" s="3">
        <v>42864</v>
      </c>
      <c r="G3035" s="3">
        <v>42961</v>
      </c>
      <c r="H3035">
        <v>1015</v>
      </c>
    </row>
    <row r="3036" spans="1:8">
      <c r="A3036" s="4" t="s">
        <v>3243</v>
      </c>
      <c r="B3036" s="4" t="s">
        <v>343</v>
      </c>
      <c r="C3036" s="4" t="s">
        <v>179</v>
      </c>
      <c r="D3036" s="4" t="s">
        <v>109</v>
      </c>
      <c r="E3036" s="4" t="s">
        <v>197</v>
      </c>
      <c r="F3036" s="3">
        <v>42864</v>
      </c>
      <c r="G3036" s="3">
        <v>42913</v>
      </c>
      <c r="H3036">
        <v>0</v>
      </c>
    </row>
    <row r="3037" spans="1:8">
      <c r="A3037" s="4" t="s">
        <v>3244</v>
      </c>
      <c r="B3037" s="4" t="s">
        <v>343</v>
      </c>
      <c r="C3037" s="4" t="s">
        <v>171</v>
      </c>
      <c r="D3037" s="4" t="s">
        <v>70</v>
      </c>
      <c r="E3037" s="4" t="s">
        <v>172</v>
      </c>
      <c r="F3037" s="3">
        <v>42864</v>
      </c>
      <c r="G3037" s="3">
        <v>42871</v>
      </c>
      <c r="H3037">
        <v>1100</v>
      </c>
    </row>
    <row r="3038" spans="1:8">
      <c r="A3038" s="4" t="s">
        <v>3245</v>
      </c>
      <c r="B3038" s="4" t="s">
        <v>219</v>
      </c>
      <c r="C3038" s="4" t="s">
        <v>199</v>
      </c>
      <c r="D3038" s="4" t="s">
        <v>32</v>
      </c>
      <c r="E3038" s="4" t="s">
        <v>172</v>
      </c>
      <c r="F3038" s="3">
        <v>42864</v>
      </c>
      <c r="G3038" s="3">
        <v>42991</v>
      </c>
      <c r="H3038">
        <v>4755</v>
      </c>
    </row>
    <row r="3039" spans="1:8">
      <c r="A3039" s="4" t="s">
        <v>3246</v>
      </c>
      <c r="B3039" s="4" t="s">
        <v>230</v>
      </c>
      <c r="C3039" s="4" t="s">
        <v>179</v>
      </c>
      <c r="D3039" s="4" t="s">
        <v>82</v>
      </c>
      <c r="E3039" s="4" t="s">
        <v>197</v>
      </c>
      <c r="F3039" s="3">
        <v>42864</v>
      </c>
      <c r="G3039" s="3">
        <v>42955</v>
      </c>
      <c r="H3039">
        <v>0</v>
      </c>
    </row>
    <row r="3040" spans="1:8">
      <c r="A3040" s="4" t="s">
        <v>3247</v>
      </c>
      <c r="B3040" s="4" t="s">
        <v>187</v>
      </c>
      <c r="C3040" s="4" t="s">
        <v>265</v>
      </c>
      <c r="D3040" s="4" t="s">
        <v>24</v>
      </c>
      <c r="E3040" s="4" t="s">
        <v>193</v>
      </c>
      <c r="F3040" s="3">
        <v>42864</v>
      </c>
      <c r="G3040" s="3"/>
    </row>
    <row r="3041" spans="1:8">
      <c r="A3041" s="4" t="s">
        <v>3248</v>
      </c>
      <c r="B3041" s="4" t="s">
        <v>187</v>
      </c>
      <c r="C3041" s="4" t="s">
        <v>179</v>
      </c>
      <c r="D3041" s="4" t="s">
        <v>74</v>
      </c>
      <c r="E3041" s="4" t="s">
        <v>193</v>
      </c>
      <c r="F3041" s="3">
        <v>42864</v>
      </c>
      <c r="G3041" s="3"/>
    </row>
    <row r="3042" spans="1:8">
      <c r="A3042" s="4" t="s">
        <v>3249</v>
      </c>
      <c r="B3042" s="4" t="s">
        <v>187</v>
      </c>
      <c r="C3042" s="4" t="s">
        <v>171</v>
      </c>
      <c r="D3042" s="4" t="s">
        <v>84</v>
      </c>
      <c r="E3042" s="4" t="s">
        <v>197</v>
      </c>
      <c r="F3042" s="3">
        <v>42864</v>
      </c>
      <c r="G3042" s="3">
        <v>42874</v>
      </c>
      <c r="H3042">
        <v>0</v>
      </c>
    </row>
    <row r="3043" spans="1:8">
      <c r="A3043" s="4" t="s">
        <v>3250</v>
      </c>
      <c r="B3043" s="4" t="s">
        <v>187</v>
      </c>
      <c r="C3043" s="4" t="s">
        <v>9011</v>
      </c>
      <c r="D3043" s="4" t="s">
        <v>62</v>
      </c>
      <c r="E3043" s="4" t="s">
        <v>197</v>
      </c>
      <c r="F3043" s="3">
        <v>42864</v>
      </c>
      <c r="G3043" s="3">
        <v>42916</v>
      </c>
      <c r="H3043">
        <v>0</v>
      </c>
    </row>
    <row r="3044" spans="1:8">
      <c r="A3044" s="4" t="s">
        <v>3251</v>
      </c>
      <c r="B3044" s="4" t="s">
        <v>187</v>
      </c>
      <c r="C3044" s="4" t="s">
        <v>179</v>
      </c>
      <c r="D3044" s="4" t="s">
        <v>81</v>
      </c>
      <c r="E3044" s="4" t="s">
        <v>172</v>
      </c>
      <c r="F3044" s="3">
        <v>42864</v>
      </c>
      <c r="G3044" s="3">
        <v>42865</v>
      </c>
      <c r="H3044">
        <v>541</v>
      </c>
    </row>
    <row r="3045" spans="1:8">
      <c r="A3045" s="4" t="s">
        <v>3252</v>
      </c>
      <c r="B3045" s="4" t="s">
        <v>187</v>
      </c>
      <c r="C3045" s="4" t="s">
        <v>9011</v>
      </c>
      <c r="D3045" s="4" t="s">
        <v>75</v>
      </c>
      <c r="E3045" s="4" t="s">
        <v>172</v>
      </c>
      <c r="F3045" s="3">
        <v>42864</v>
      </c>
      <c r="G3045" s="3">
        <v>42888</v>
      </c>
      <c r="H3045">
        <v>4815</v>
      </c>
    </row>
    <row r="3046" spans="1:8">
      <c r="A3046" s="4" t="s">
        <v>3253</v>
      </c>
      <c r="B3046" s="4" t="s">
        <v>201</v>
      </c>
      <c r="C3046" s="4" t="s">
        <v>171</v>
      </c>
      <c r="D3046" s="4" t="s">
        <v>50</v>
      </c>
      <c r="E3046" s="4" t="s">
        <v>193</v>
      </c>
      <c r="F3046" s="3">
        <v>42864</v>
      </c>
      <c r="G3046" s="3"/>
    </row>
    <row r="3047" spans="1:8">
      <c r="A3047" s="4" t="s">
        <v>3254</v>
      </c>
      <c r="B3047" s="4" t="s">
        <v>201</v>
      </c>
      <c r="C3047" s="4" t="s">
        <v>177</v>
      </c>
      <c r="D3047" s="4" t="s">
        <v>84</v>
      </c>
      <c r="E3047" s="4" t="s">
        <v>172</v>
      </c>
      <c r="F3047" s="3">
        <v>42864</v>
      </c>
      <c r="G3047" s="3">
        <v>42867</v>
      </c>
      <c r="H3047">
        <v>57</v>
      </c>
    </row>
    <row r="3048" spans="1:8">
      <c r="A3048" s="4" t="s">
        <v>3255</v>
      </c>
      <c r="B3048" s="4" t="s">
        <v>189</v>
      </c>
      <c r="C3048" s="4" t="s">
        <v>171</v>
      </c>
      <c r="D3048" s="4" t="s">
        <v>103</v>
      </c>
      <c r="E3048" s="4" t="s">
        <v>197</v>
      </c>
      <c r="F3048" s="3">
        <v>42864</v>
      </c>
      <c r="G3048" s="3">
        <v>42875</v>
      </c>
      <c r="H3048">
        <v>0</v>
      </c>
    </row>
    <row r="3049" spans="1:8">
      <c r="A3049" s="4" t="s">
        <v>3256</v>
      </c>
      <c r="B3049" s="4" t="s">
        <v>189</v>
      </c>
      <c r="C3049" s="4" t="s">
        <v>177</v>
      </c>
      <c r="D3049" s="4" t="s">
        <v>103</v>
      </c>
      <c r="E3049" s="4" t="s">
        <v>197</v>
      </c>
      <c r="F3049" s="3">
        <v>42864</v>
      </c>
      <c r="G3049" s="3">
        <v>42969</v>
      </c>
      <c r="H3049">
        <v>0</v>
      </c>
    </row>
    <row r="3050" spans="1:8">
      <c r="A3050" s="4" t="s">
        <v>3257</v>
      </c>
      <c r="B3050" s="4" t="s">
        <v>232</v>
      </c>
      <c r="C3050" s="4" t="s">
        <v>199</v>
      </c>
      <c r="D3050" s="4" t="s">
        <v>96</v>
      </c>
      <c r="E3050" s="4" t="s">
        <v>172</v>
      </c>
      <c r="F3050" s="3">
        <v>42864</v>
      </c>
      <c r="G3050" s="3">
        <v>42872</v>
      </c>
      <c r="H3050">
        <v>5406</v>
      </c>
    </row>
    <row r="3051" spans="1:8">
      <c r="A3051" s="4" t="s">
        <v>3258</v>
      </c>
      <c r="B3051" s="4" t="s">
        <v>226</v>
      </c>
      <c r="C3051" s="4" t="s">
        <v>9011</v>
      </c>
      <c r="D3051" s="4" t="s">
        <v>24</v>
      </c>
      <c r="E3051" s="4" t="s">
        <v>193</v>
      </c>
      <c r="F3051" s="3">
        <v>42864</v>
      </c>
      <c r="G3051" s="3"/>
    </row>
    <row r="3052" spans="1:8">
      <c r="A3052" s="4" t="s">
        <v>3259</v>
      </c>
      <c r="B3052" s="4" t="s">
        <v>185</v>
      </c>
      <c r="C3052" s="4" t="s">
        <v>179</v>
      </c>
      <c r="D3052" s="4" t="s">
        <v>53</v>
      </c>
      <c r="E3052" s="4" t="s">
        <v>197</v>
      </c>
      <c r="F3052" s="3">
        <v>42864</v>
      </c>
      <c r="G3052" s="3">
        <v>42907</v>
      </c>
      <c r="H3052">
        <v>0</v>
      </c>
    </row>
    <row r="3053" spans="1:8">
      <c r="A3053" s="4" t="s">
        <v>3260</v>
      </c>
      <c r="B3053" s="4" t="s">
        <v>185</v>
      </c>
      <c r="C3053" s="4" t="s">
        <v>192</v>
      </c>
      <c r="D3053" s="4" t="s">
        <v>122</v>
      </c>
      <c r="E3053" s="4" t="s">
        <v>197</v>
      </c>
      <c r="F3053" s="3">
        <v>42864</v>
      </c>
      <c r="G3053" s="3">
        <v>42951</v>
      </c>
      <c r="H3053">
        <v>0</v>
      </c>
    </row>
    <row r="3054" spans="1:8">
      <c r="A3054" s="4" t="s">
        <v>3261</v>
      </c>
      <c r="B3054" s="4" t="s">
        <v>181</v>
      </c>
      <c r="C3054" s="4" t="s">
        <v>179</v>
      </c>
      <c r="D3054" s="4" t="s">
        <v>100</v>
      </c>
      <c r="E3054" s="4" t="s">
        <v>193</v>
      </c>
      <c r="F3054" s="3">
        <v>42864</v>
      </c>
      <c r="G3054" s="3"/>
    </row>
    <row r="3055" spans="1:8">
      <c r="A3055" s="4" t="s">
        <v>3262</v>
      </c>
      <c r="B3055" s="4" t="s">
        <v>181</v>
      </c>
      <c r="C3055" s="4" t="s">
        <v>199</v>
      </c>
      <c r="D3055" s="4" t="s">
        <v>71</v>
      </c>
      <c r="E3055" s="4" t="s">
        <v>172</v>
      </c>
      <c r="F3055" s="3">
        <v>42864</v>
      </c>
      <c r="G3055" s="3">
        <v>42875</v>
      </c>
      <c r="H3055">
        <v>5042</v>
      </c>
    </row>
    <row r="3056" spans="1:8">
      <c r="A3056" s="4" t="s">
        <v>3263</v>
      </c>
      <c r="B3056" s="4" t="s">
        <v>181</v>
      </c>
      <c r="C3056" s="4" t="s">
        <v>9011</v>
      </c>
      <c r="D3056" s="4" t="s">
        <v>102</v>
      </c>
      <c r="E3056" s="4" t="s">
        <v>172</v>
      </c>
      <c r="F3056" s="3">
        <v>42864</v>
      </c>
      <c r="G3056" s="3">
        <v>42878</v>
      </c>
      <c r="H3056">
        <v>3969</v>
      </c>
    </row>
    <row r="3057" spans="1:8">
      <c r="A3057" s="4" t="s">
        <v>3264</v>
      </c>
      <c r="B3057" s="4" t="s">
        <v>183</v>
      </c>
      <c r="C3057" s="4" t="s">
        <v>177</v>
      </c>
      <c r="D3057" s="4" t="s">
        <v>45</v>
      </c>
      <c r="E3057" s="4" t="s">
        <v>197</v>
      </c>
      <c r="F3057" s="3">
        <v>42865</v>
      </c>
      <c r="G3057" s="3">
        <v>42968</v>
      </c>
      <c r="H3057">
        <v>0</v>
      </c>
    </row>
    <row r="3058" spans="1:8">
      <c r="A3058" s="4" t="s">
        <v>3265</v>
      </c>
      <c r="B3058" s="4" t="s">
        <v>183</v>
      </c>
      <c r="C3058" s="4" t="s">
        <v>177</v>
      </c>
      <c r="D3058" s="4" t="s">
        <v>79</v>
      </c>
      <c r="E3058" s="4" t="s">
        <v>172</v>
      </c>
      <c r="F3058" s="3">
        <v>42865</v>
      </c>
      <c r="G3058" s="3">
        <v>42951</v>
      </c>
      <c r="H3058">
        <v>59</v>
      </c>
    </row>
    <row r="3059" spans="1:8">
      <c r="A3059" s="4" t="s">
        <v>3266</v>
      </c>
      <c r="B3059" s="4" t="s">
        <v>246</v>
      </c>
      <c r="C3059" s="4" t="s">
        <v>179</v>
      </c>
      <c r="D3059" s="4" t="s">
        <v>113</v>
      </c>
      <c r="E3059" s="4" t="s">
        <v>172</v>
      </c>
      <c r="F3059" s="3">
        <v>42865</v>
      </c>
      <c r="G3059" s="3">
        <v>42871</v>
      </c>
      <c r="H3059">
        <v>629</v>
      </c>
    </row>
    <row r="3060" spans="1:8">
      <c r="A3060" s="4" t="s">
        <v>3267</v>
      </c>
      <c r="B3060" s="4" t="s">
        <v>304</v>
      </c>
      <c r="C3060" s="4" t="s">
        <v>177</v>
      </c>
      <c r="D3060" s="4" t="s">
        <v>51</v>
      </c>
      <c r="E3060" s="4" t="s">
        <v>172</v>
      </c>
      <c r="F3060" s="3">
        <v>42865</v>
      </c>
      <c r="G3060" s="3">
        <v>42871</v>
      </c>
      <c r="H3060">
        <v>57</v>
      </c>
    </row>
    <row r="3061" spans="1:8">
      <c r="A3061" s="4" t="s">
        <v>3268</v>
      </c>
      <c r="B3061" s="4" t="s">
        <v>279</v>
      </c>
      <c r="C3061" s="4" t="s">
        <v>192</v>
      </c>
      <c r="D3061" s="4" t="s">
        <v>84</v>
      </c>
      <c r="E3061" s="4" t="s">
        <v>197</v>
      </c>
      <c r="F3061" s="3">
        <v>42865</v>
      </c>
      <c r="G3061" s="3">
        <v>42869</v>
      </c>
      <c r="H3061">
        <v>0</v>
      </c>
    </row>
    <row r="3062" spans="1:8">
      <c r="A3062" s="4" t="s">
        <v>3269</v>
      </c>
      <c r="B3062" s="4" t="s">
        <v>279</v>
      </c>
      <c r="C3062" s="4" t="s">
        <v>9011</v>
      </c>
      <c r="D3062" s="4" t="s">
        <v>107</v>
      </c>
      <c r="E3062" s="4" t="s">
        <v>172</v>
      </c>
      <c r="F3062" s="3">
        <v>42865</v>
      </c>
      <c r="G3062" s="3">
        <v>42953</v>
      </c>
      <c r="H3062">
        <v>4861</v>
      </c>
    </row>
    <row r="3063" spans="1:8">
      <c r="A3063" s="4" t="s">
        <v>3270</v>
      </c>
      <c r="B3063" s="4" t="s">
        <v>210</v>
      </c>
      <c r="C3063" s="4" t="s">
        <v>192</v>
      </c>
      <c r="D3063" s="4" t="s">
        <v>99</v>
      </c>
      <c r="E3063" s="4" t="s">
        <v>197</v>
      </c>
      <c r="F3063" s="3">
        <v>42865</v>
      </c>
      <c r="G3063" s="3">
        <v>42981</v>
      </c>
      <c r="H3063">
        <v>0</v>
      </c>
    </row>
    <row r="3064" spans="1:8">
      <c r="A3064" s="4" t="s">
        <v>3271</v>
      </c>
      <c r="B3064" s="4" t="s">
        <v>174</v>
      </c>
      <c r="C3064" s="4" t="s">
        <v>9011</v>
      </c>
      <c r="D3064" s="4" t="s">
        <v>51</v>
      </c>
      <c r="E3064" s="4" t="s">
        <v>197</v>
      </c>
      <c r="F3064" s="3">
        <v>42865</v>
      </c>
      <c r="G3064" s="3">
        <v>42948</v>
      </c>
      <c r="H3064">
        <v>0</v>
      </c>
    </row>
    <row r="3065" spans="1:8">
      <c r="A3065" s="4" t="s">
        <v>3272</v>
      </c>
      <c r="B3065" s="4" t="s">
        <v>174</v>
      </c>
      <c r="C3065" s="4" t="s">
        <v>171</v>
      </c>
      <c r="D3065" s="4" t="s">
        <v>131</v>
      </c>
      <c r="E3065" s="4" t="s">
        <v>172</v>
      </c>
      <c r="F3065" s="3">
        <v>42865</v>
      </c>
      <c r="G3065" s="3">
        <v>42885</v>
      </c>
      <c r="H3065">
        <v>980</v>
      </c>
    </row>
    <row r="3066" spans="1:8">
      <c r="A3066" s="4" t="s">
        <v>3273</v>
      </c>
      <c r="B3066" s="4" t="s">
        <v>263</v>
      </c>
      <c r="C3066" s="4" t="s">
        <v>199</v>
      </c>
      <c r="D3066" s="4" t="s">
        <v>120</v>
      </c>
      <c r="E3066" s="4" t="s">
        <v>197</v>
      </c>
      <c r="F3066" s="3">
        <v>42865</v>
      </c>
      <c r="G3066" s="3">
        <v>42872</v>
      </c>
      <c r="H3066">
        <v>0</v>
      </c>
    </row>
    <row r="3067" spans="1:8">
      <c r="A3067" s="4" t="s">
        <v>3274</v>
      </c>
      <c r="B3067" s="4" t="s">
        <v>263</v>
      </c>
      <c r="C3067" s="4" t="s">
        <v>192</v>
      </c>
      <c r="D3067" s="4" t="s">
        <v>130</v>
      </c>
      <c r="E3067" s="4" t="s">
        <v>197</v>
      </c>
      <c r="F3067" s="3">
        <v>42865</v>
      </c>
      <c r="G3067" s="3">
        <v>42877</v>
      </c>
      <c r="H3067">
        <v>0</v>
      </c>
    </row>
    <row r="3068" spans="1:8">
      <c r="A3068" s="4" t="s">
        <v>3275</v>
      </c>
      <c r="B3068" s="4" t="s">
        <v>237</v>
      </c>
      <c r="C3068" s="4" t="s">
        <v>9011</v>
      </c>
      <c r="D3068" s="4" t="s">
        <v>82</v>
      </c>
      <c r="E3068" s="4" t="s">
        <v>197</v>
      </c>
      <c r="F3068" s="3">
        <v>42865</v>
      </c>
      <c r="G3068" s="3">
        <v>42971</v>
      </c>
      <c r="H3068">
        <v>0</v>
      </c>
    </row>
    <row r="3069" spans="1:8">
      <c r="A3069" s="4" t="s">
        <v>3276</v>
      </c>
      <c r="B3069" s="4" t="s">
        <v>196</v>
      </c>
      <c r="C3069" s="4" t="s">
        <v>9011</v>
      </c>
      <c r="D3069" s="4" t="s">
        <v>37</v>
      </c>
      <c r="E3069" s="4" t="s">
        <v>172</v>
      </c>
      <c r="F3069" s="3">
        <v>42865</v>
      </c>
      <c r="G3069" s="3">
        <v>42957</v>
      </c>
      <c r="H3069">
        <v>5361</v>
      </c>
    </row>
    <row r="3070" spans="1:8">
      <c r="A3070" s="4" t="s">
        <v>3277</v>
      </c>
      <c r="B3070" s="4" t="s">
        <v>191</v>
      </c>
      <c r="C3070" s="4" t="s">
        <v>192</v>
      </c>
      <c r="D3070" s="4" t="s">
        <v>86</v>
      </c>
      <c r="E3070" s="4" t="s">
        <v>197</v>
      </c>
      <c r="F3070" s="3">
        <v>42865</v>
      </c>
      <c r="G3070" s="3">
        <v>42958</v>
      </c>
      <c r="H3070">
        <v>0</v>
      </c>
    </row>
    <row r="3071" spans="1:8">
      <c r="A3071" s="4" t="s">
        <v>3278</v>
      </c>
      <c r="B3071" s="4" t="s">
        <v>219</v>
      </c>
      <c r="C3071" s="4" t="s">
        <v>179</v>
      </c>
      <c r="D3071" s="4" t="s">
        <v>24</v>
      </c>
      <c r="E3071" s="4" t="s">
        <v>193</v>
      </c>
      <c r="F3071" s="3">
        <v>42865</v>
      </c>
      <c r="G3071" s="3"/>
    </row>
    <row r="3072" spans="1:8">
      <c r="A3072" s="4" t="s">
        <v>3279</v>
      </c>
      <c r="B3072" s="4" t="s">
        <v>219</v>
      </c>
      <c r="C3072" s="4" t="s">
        <v>179</v>
      </c>
      <c r="D3072" s="4" t="s">
        <v>24</v>
      </c>
      <c r="E3072" s="4" t="s">
        <v>193</v>
      </c>
      <c r="F3072" s="3">
        <v>42865</v>
      </c>
      <c r="G3072" s="3"/>
    </row>
    <row r="3073" spans="1:8">
      <c r="A3073" s="4" t="s">
        <v>3280</v>
      </c>
      <c r="B3073" s="4" t="s">
        <v>219</v>
      </c>
      <c r="C3073" s="4" t="s">
        <v>179</v>
      </c>
      <c r="D3073" s="4" t="s">
        <v>71</v>
      </c>
      <c r="E3073" s="4" t="s">
        <v>197</v>
      </c>
      <c r="F3073" s="3">
        <v>42865</v>
      </c>
      <c r="G3073" s="3">
        <v>42972</v>
      </c>
      <c r="H3073">
        <v>0</v>
      </c>
    </row>
    <row r="3074" spans="1:8">
      <c r="A3074" s="4" t="s">
        <v>3281</v>
      </c>
      <c r="B3074" s="4" t="s">
        <v>230</v>
      </c>
      <c r="C3074" s="4" t="s">
        <v>171</v>
      </c>
      <c r="D3074" s="4" t="s">
        <v>54</v>
      </c>
      <c r="E3074" s="4" t="s">
        <v>172</v>
      </c>
      <c r="F3074" s="3">
        <v>42865</v>
      </c>
      <c r="G3074" s="3">
        <v>42992</v>
      </c>
      <c r="H3074">
        <v>1220</v>
      </c>
    </row>
    <row r="3075" spans="1:8">
      <c r="A3075" s="4" t="s">
        <v>3282</v>
      </c>
      <c r="B3075" s="4" t="s">
        <v>187</v>
      </c>
      <c r="C3075" s="4" t="s">
        <v>177</v>
      </c>
      <c r="D3075" s="4" t="s">
        <v>49</v>
      </c>
      <c r="E3075" s="4" t="s">
        <v>197</v>
      </c>
      <c r="F3075" s="3">
        <v>42865</v>
      </c>
      <c r="G3075" s="3">
        <v>42877</v>
      </c>
      <c r="H3075">
        <v>0</v>
      </c>
    </row>
    <row r="3076" spans="1:8">
      <c r="A3076" s="4" t="s">
        <v>3283</v>
      </c>
      <c r="B3076" s="4" t="s">
        <v>187</v>
      </c>
      <c r="C3076" s="4" t="s">
        <v>192</v>
      </c>
      <c r="D3076" s="4" t="s">
        <v>108</v>
      </c>
      <c r="E3076" s="4" t="s">
        <v>197</v>
      </c>
      <c r="F3076" s="3">
        <v>42865</v>
      </c>
      <c r="G3076" s="3">
        <v>42871</v>
      </c>
      <c r="H3076">
        <v>0</v>
      </c>
    </row>
    <row r="3077" spans="1:8">
      <c r="A3077" s="4" t="s">
        <v>3284</v>
      </c>
      <c r="B3077" s="4" t="s">
        <v>187</v>
      </c>
      <c r="C3077" s="4" t="s">
        <v>179</v>
      </c>
      <c r="D3077" s="4" t="s">
        <v>105</v>
      </c>
      <c r="E3077" s="4" t="s">
        <v>172</v>
      </c>
      <c r="F3077" s="3">
        <v>42865</v>
      </c>
      <c r="G3077" s="3">
        <v>42982</v>
      </c>
      <c r="H3077">
        <v>464</v>
      </c>
    </row>
    <row r="3078" spans="1:8">
      <c r="A3078" s="4" t="s">
        <v>3285</v>
      </c>
      <c r="B3078" s="4" t="s">
        <v>244</v>
      </c>
      <c r="C3078" s="4" t="s">
        <v>192</v>
      </c>
      <c r="D3078" s="4" t="s">
        <v>66</v>
      </c>
      <c r="E3078" s="4" t="s">
        <v>172</v>
      </c>
      <c r="F3078" s="3">
        <v>42865</v>
      </c>
      <c r="G3078" s="3">
        <v>42879</v>
      </c>
      <c r="H3078">
        <v>3604</v>
      </c>
    </row>
    <row r="3079" spans="1:8">
      <c r="A3079" s="4" t="s">
        <v>3286</v>
      </c>
      <c r="B3079" s="4" t="s">
        <v>170</v>
      </c>
      <c r="C3079" s="4" t="s">
        <v>179</v>
      </c>
      <c r="D3079" s="4" t="s">
        <v>57</v>
      </c>
      <c r="E3079" s="4" t="s">
        <v>172</v>
      </c>
      <c r="F3079" s="3">
        <v>42865</v>
      </c>
      <c r="G3079" s="3">
        <v>42968</v>
      </c>
      <c r="H3079">
        <v>529</v>
      </c>
    </row>
    <row r="3080" spans="1:8">
      <c r="A3080" s="4" t="s">
        <v>3287</v>
      </c>
      <c r="B3080" s="4" t="s">
        <v>189</v>
      </c>
      <c r="C3080" s="4" t="s">
        <v>171</v>
      </c>
      <c r="D3080" s="4" t="s">
        <v>118</v>
      </c>
      <c r="E3080" s="4" t="s">
        <v>197</v>
      </c>
      <c r="F3080" s="3">
        <v>42865</v>
      </c>
      <c r="G3080" s="3">
        <v>42997</v>
      </c>
      <c r="H3080">
        <v>0</v>
      </c>
    </row>
    <row r="3081" spans="1:8">
      <c r="A3081" s="4" t="s">
        <v>3288</v>
      </c>
      <c r="B3081" s="4" t="s">
        <v>205</v>
      </c>
      <c r="C3081" s="4" t="s">
        <v>192</v>
      </c>
      <c r="D3081" s="4" t="s">
        <v>72</v>
      </c>
      <c r="E3081" s="4" t="s">
        <v>197</v>
      </c>
      <c r="F3081" s="3">
        <v>42865</v>
      </c>
      <c r="G3081" s="3">
        <v>42873</v>
      </c>
      <c r="H3081">
        <v>0</v>
      </c>
    </row>
    <row r="3082" spans="1:8">
      <c r="A3082" s="4" t="s">
        <v>3289</v>
      </c>
      <c r="B3082" s="4" t="s">
        <v>226</v>
      </c>
      <c r="C3082" s="4" t="s">
        <v>177</v>
      </c>
      <c r="D3082" s="4" t="s">
        <v>35</v>
      </c>
      <c r="E3082" s="4" t="s">
        <v>172</v>
      </c>
      <c r="F3082" s="3">
        <v>42865</v>
      </c>
      <c r="G3082" s="3">
        <v>42867</v>
      </c>
      <c r="H3082">
        <v>54</v>
      </c>
    </row>
    <row r="3083" spans="1:8">
      <c r="A3083" s="4" t="s">
        <v>3290</v>
      </c>
      <c r="B3083" s="4" t="s">
        <v>185</v>
      </c>
      <c r="C3083" s="4" t="s">
        <v>179</v>
      </c>
      <c r="D3083" s="4" t="s">
        <v>43</v>
      </c>
      <c r="E3083" s="4" t="s">
        <v>193</v>
      </c>
      <c r="F3083" s="3">
        <v>42865</v>
      </c>
      <c r="G3083" s="3"/>
    </row>
    <row r="3084" spans="1:8">
      <c r="A3084" s="4" t="s">
        <v>3291</v>
      </c>
      <c r="B3084" s="4" t="s">
        <v>216</v>
      </c>
      <c r="C3084" s="4" t="s">
        <v>171</v>
      </c>
      <c r="D3084" s="4" t="s">
        <v>21</v>
      </c>
      <c r="E3084" s="4" t="s">
        <v>172</v>
      </c>
      <c r="F3084" s="3">
        <v>42865</v>
      </c>
      <c r="G3084" s="3">
        <v>42883</v>
      </c>
      <c r="H3084">
        <v>1022</v>
      </c>
    </row>
    <row r="3085" spans="1:8">
      <c r="A3085" s="4" t="s">
        <v>3292</v>
      </c>
      <c r="B3085" s="4" t="s">
        <v>183</v>
      </c>
      <c r="C3085" s="4" t="s">
        <v>171</v>
      </c>
      <c r="D3085" s="4" t="s">
        <v>103</v>
      </c>
      <c r="E3085" s="4" t="s">
        <v>197</v>
      </c>
      <c r="F3085" s="3">
        <v>42866</v>
      </c>
      <c r="G3085" s="3">
        <v>42950</v>
      </c>
      <c r="H3085">
        <v>0</v>
      </c>
    </row>
    <row r="3086" spans="1:8">
      <c r="A3086" s="4" t="s">
        <v>3293</v>
      </c>
      <c r="B3086" s="4" t="s">
        <v>183</v>
      </c>
      <c r="C3086" s="4" t="s">
        <v>177</v>
      </c>
      <c r="D3086" s="4" t="s">
        <v>51</v>
      </c>
      <c r="E3086" s="4" t="s">
        <v>172</v>
      </c>
      <c r="F3086" s="3">
        <v>42866</v>
      </c>
      <c r="G3086" s="3">
        <v>42881</v>
      </c>
      <c r="H3086">
        <v>52</v>
      </c>
    </row>
    <row r="3087" spans="1:8">
      <c r="A3087" s="4" t="s">
        <v>3294</v>
      </c>
      <c r="B3087" s="4" t="s">
        <v>261</v>
      </c>
      <c r="C3087" s="4" t="s">
        <v>179</v>
      </c>
      <c r="D3087" s="4" t="s">
        <v>35</v>
      </c>
      <c r="E3087" s="4" t="s">
        <v>193</v>
      </c>
      <c r="F3087" s="3">
        <v>42866</v>
      </c>
      <c r="G3087" s="3"/>
    </row>
    <row r="3088" spans="1:8">
      <c r="A3088" s="4" t="s">
        <v>3295</v>
      </c>
      <c r="B3088" s="4" t="s">
        <v>246</v>
      </c>
      <c r="C3088" s="4" t="s">
        <v>179</v>
      </c>
      <c r="D3088" s="4" t="s">
        <v>127</v>
      </c>
      <c r="E3088" s="4" t="s">
        <v>193</v>
      </c>
      <c r="F3088" s="3">
        <v>42866</v>
      </c>
      <c r="G3088" s="3"/>
    </row>
    <row r="3089" spans="1:8">
      <c r="A3089" s="4" t="s">
        <v>3296</v>
      </c>
      <c r="B3089" s="4" t="s">
        <v>279</v>
      </c>
      <c r="C3089" s="4" t="s">
        <v>177</v>
      </c>
      <c r="D3089" s="4" t="s">
        <v>24</v>
      </c>
      <c r="E3089" s="4" t="s">
        <v>193</v>
      </c>
      <c r="F3089" s="3">
        <v>42866</v>
      </c>
      <c r="G3089" s="3"/>
    </row>
    <row r="3090" spans="1:8">
      <c r="A3090" s="4" t="s">
        <v>3297</v>
      </c>
      <c r="B3090" s="4" t="s">
        <v>174</v>
      </c>
      <c r="C3090" s="4" t="s">
        <v>9011</v>
      </c>
      <c r="D3090" s="4" t="s">
        <v>29</v>
      </c>
      <c r="E3090" s="4" t="s">
        <v>172</v>
      </c>
      <c r="F3090" s="3">
        <v>42866</v>
      </c>
      <c r="G3090" s="3">
        <v>42958</v>
      </c>
      <c r="H3090">
        <v>5037</v>
      </c>
    </row>
    <row r="3091" spans="1:8">
      <c r="A3091" s="4" t="s">
        <v>3298</v>
      </c>
      <c r="B3091" s="4" t="s">
        <v>174</v>
      </c>
      <c r="C3091" s="4" t="s">
        <v>9011</v>
      </c>
      <c r="D3091" s="4" t="s">
        <v>68</v>
      </c>
      <c r="E3091" s="4" t="s">
        <v>172</v>
      </c>
      <c r="F3091" s="3">
        <v>42866</v>
      </c>
      <c r="G3091" s="3">
        <v>42915</v>
      </c>
      <c r="H3091">
        <v>4709</v>
      </c>
    </row>
    <row r="3092" spans="1:8">
      <c r="A3092" s="4" t="s">
        <v>3299</v>
      </c>
      <c r="B3092" s="4" t="s">
        <v>174</v>
      </c>
      <c r="C3092" s="4" t="s">
        <v>177</v>
      </c>
      <c r="D3092" s="4" t="s">
        <v>119</v>
      </c>
      <c r="E3092" s="4" t="s">
        <v>172</v>
      </c>
      <c r="F3092" s="3">
        <v>42866</v>
      </c>
      <c r="G3092" s="3">
        <v>42875</v>
      </c>
      <c r="H3092">
        <v>60</v>
      </c>
    </row>
    <row r="3093" spans="1:8">
      <c r="A3093" s="4" t="s">
        <v>3300</v>
      </c>
      <c r="B3093" s="4" t="s">
        <v>174</v>
      </c>
      <c r="C3093" s="4" t="s">
        <v>192</v>
      </c>
      <c r="D3093" s="4" t="s">
        <v>109</v>
      </c>
      <c r="E3093" s="4" t="s">
        <v>172</v>
      </c>
      <c r="F3093" s="3">
        <v>42866</v>
      </c>
      <c r="G3093" s="3">
        <v>42971</v>
      </c>
      <c r="H3093">
        <v>3766</v>
      </c>
    </row>
    <row r="3094" spans="1:8">
      <c r="A3094" s="4" t="s">
        <v>3301</v>
      </c>
      <c r="B3094" s="4" t="s">
        <v>237</v>
      </c>
      <c r="C3094" s="4" t="s">
        <v>192</v>
      </c>
      <c r="D3094" s="4" t="s">
        <v>50</v>
      </c>
      <c r="E3094" s="4" t="s">
        <v>172</v>
      </c>
      <c r="F3094" s="3">
        <v>42866</v>
      </c>
      <c r="G3094" s="3">
        <v>42958</v>
      </c>
      <c r="H3094">
        <v>3552</v>
      </c>
    </row>
    <row r="3095" spans="1:8">
      <c r="A3095" s="4" t="s">
        <v>3302</v>
      </c>
      <c r="B3095" s="4" t="s">
        <v>219</v>
      </c>
      <c r="C3095" s="4" t="s">
        <v>179</v>
      </c>
      <c r="D3095" s="4" t="s">
        <v>24</v>
      </c>
      <c r="E3095" s="4" t="s">
        <v>193</v>
      </c>
      <c r="F3095" s="3">
        <v>42866</v>
      </c>
      <c r="G3095" s="3"/>
    </row>
    <row r="3096" spans="1:8">
      <c r="A3096" s="4" t="s">
        <v>3303</v>
      </c>
      <c r="B3096" s="4" t="s">
        <v>219</v>
      </c>
      <c r="C3096" s="4" t="s">
        <v>177</v>
      </c>
      <c r="D3096" s="4" t="s">
        <v>32</v>
      </c>
      <c r="E3096" s="4" t="s">
        <v>197</v>
      </c>
      <c r="F3096" s="3">
        <v>42866</v>
      </c>
      <c r="G3096" s="3">
        <v>42980</v>
      </c>
      <c r="H3096">
        <v>0</v>
      </c>
    </row>
    <row r="3097" spans="1:8">
      <c r="A3097" s="4" t="s">
        <v>3304</v>
      </c>
      <c r="B3097" s="4" t="s">
        <v>219</v>
      </c>
      <c r="C3097" s="4" t="s">
        <v>192</v>
      </c>
      <c r="D3097" s="4" t="s">
        <v>74</v>
      </c>
      <c r="E3097" s="4" t="s">
        <v>197</v>
      </c>
      <c r="F3097" s="3">
        <v>42866</v>
      </c>
      <c r="G3097" s="3">
        <v>42950</v>
      </c>
      <c r="H3097">
        <v>0</v>
      </c>
    </row>
    <row r="3098" spans="1:8">
      <c r="A3098" s="4" t="s">
        <v>3305</v>
      </c>
      <c r="B3098" s="4" t="s">
        <v>230</v>
      </c>
      <c r="C3098" s="4" t="s">
        <v>179</v>
      </c>
      <c r="D3098" s="4" t="s">
        <v>29</v>
      </c>
      <c r="E3098" s="4" t="s">
        <v>193</v>
      </c>
      <c r="F3098" s="3">
        <v>42866</v>
      </c>
      <c r="G3098" s="3"/>
    </row>
    <row r="3099" spans="1:8">
      <c r="A3099" s="4" t="s">
        <v>3306</v>
      </c>
      <c r="B3099" s="4" t="s">
        <v>230</v>
      </c>
      <c r="C3099" s="4" t="s">
        <v>9011</v>
      </c>
      <c r="D3099" s="4" t="s">
        <v>82</v>
      </c>
      <c r="E3099" s="4" t="s">
        <v>197</v>
      </c>
      <c r="F3099" s="3">
        <v>42866</v>
      </c>
      <c r="G3099" s="3">
        <v>42885</v>
      </c>
      <c r="H3099">
        <v>0</v>
      </c>
    </row>
    <row r="3100" spans="1:8">
      <c r="A3100" s="4" t="s">
        <v>3307</v>
      </c>
      <c r="B3100" s="4" t="s">
        <v>187</v>
      </c>
      <c r="C3100" s="4" t="s">
        <v>192</v>
      </c>
      <c r="D3100" s="4" t="s">
        <v>53</v>
      </c>
      <c r="E3100" s="4" t="s">
        <v>197</v>
      </c>
      <c r="F3100" s="3">
        <v>42866</v>
      </c>
      <c r="G3100" s="3">
        <v>42950</v>
      </c>
      <c r="H3100">
        <v>0</v>
      </c>
    </row>
    <row r="3101" spans="1:8">
      <c r="A3101" s="4" t="s">
        <v>3308</v>
      </c>
      <c r="B3101" s="4" t="s">
        <v>201</v>
      </c>
      <c r="C3101" s="4" t="s">
        <v>199</v>
      </c>
      <c r="D3101" s="4" t="s">
        <v>56</v>
      </c>
      <c r="E3101" s="4" t="s">
        <v>193</v>
      </c>
      <c r="F3101" s="3">
        <v>42866</v>
      </c>
      <c r="G3101" s="3"/>
    </row>
    <row r="3102" spans="1:8">
      <c r="A3102" s="4" t="s">
        <v>3309</v>
      </c>
      <c r="B3102" s="4" t="s">
        <v>201</v>
      </c>
      <c r="C3102" s="4" t="s">
        <v>179</v>
      </c>
      <c r="D3102" s="4" t="s">
        <v>59</v>
      </c>
      <c r="E3102" s="4" t="s">
        <v>197</v>
      </c>
      <c r="F3102" s="3">
        <v>42866</v>
      </c>
      <c r="G3102" s="3">
        <v>42877</v>
      </c>
      <c r="H3102">
        <v>0</v>
      </c>
    </row>
    <row r="3103" spans="1:8">
      <c r="A3103" s="4" t="s">
        <v>3310</v>
      </c>
      <c r="B3103" s="4" t="s">
        <v>170</v>
      </c>
      <c r="C3103" s="4" t="s">
        <v>179</v>
      </c>
      <c r="D3103" s="4" t="s">
        <v>119</v>
      </c>
      <c r="E3103" s="4" t="s">
        <v>172</v>
      </c>
      <c r="F3103" s="3">
        <v>42866</v>
      </c>
      <c r="G3103" s="3">
        <v>42880</v>
      </c>
      <c r="H3103">
        <v>472</v>
      </c>
    </row>
    <row r="3104" spans="1:8">
      <c r="A3104" s="4" t="s">
        <v>3311</v>
      </c>
      <c r="B3104" s="4" t="s">
        <v>185</v>
      </c>
      <c r="C3104" s="4" t="s">
        <v>199</v>
      </c>
      <c r="D3104" s="4" t="s">
        <v>24</v>
      </c>
      <c r="E3104" s="4" t="s">
        <v>193</v>
      </c>
      <c r="F3104" s="3">
        <v>42866</v>
      </c>
      <c r="G3104" s="3"/>
    </row>
    <row r="3105" spans="1:8">
      <c r="A3105" s="4" t="s">
        <v>3312</v>
      </c>
      <c r="B3105" s="4" t="s">
        <v>185</v>
      </c>
      <c r="C3105" s="4" t="s">
        <v>177</v>
      </c>
      <c r="D3105" s="4" t="s">
        <v>38</v>
      </c>
      <c r="E3105" s="4" t="s">
        <v>172</v>
      </c>
      <c r="F3105" s="3">
        <v>42866</v>
      </c>
      <c r="G3105" s="3">
        <v>42875</v>
      </c>
      <c r="H3105">
        <v>56</v>
      </c>
    </row>
    <row r="3106" spans="1:8">
      <c r="A3106" s="4" t="s">
        <v>3313</v>
      </c>
      <c r="B3106" s="4" t="s">
        <v>216</v>
      </c>
      <c r="C3106" s="4" t="s">
        <v>177</v>
      </c>
      <c r="D3106" s="4" t="s">
        <v>96</v>
      </c>
      <c r="E3106" s="4" t="s">
        <v>172</v>
      </c>
      <c r="F3106" s="3">
        <v>42866</v>
      </c>
      <c r="G3106" s="3">
        <v>42902</v>
      </c>
      <c r="H3106">
        <v>57</v>
      </c>
    </row>
    <row r="3107" spans="1:8">
      <c r="A3107" s="4" t="s">
        <v>3314</v>
      </c>
      <c r="B3107" s="4" t="s">
        <v>235</v>
      </c>
      <c r="C3107" s="4" t="s">
        <v>192</v>
      </c>
      <c r="D3107" s="4" t="s">
        <v>88</v>
      </c>
      <c r="E3107" s="4" t="s">
        <v>197</v>
      </c>
      <c r="F3107" s="3">
        <v>42866</v>
      </c>
      <c r="G3107" s="3">
        <v>42951</v>
      </c>
      <c r="H3107">
        <v>0</v>
      </c>
    </row>
    <row r="3108" spans="1:8">
      <c r="A3108" s="4" t="s">
        <v>3315</v>
      </c>
      <c r="B3108" s="4" t="s">
        <v>181</v>
      </c>
      <c r="C3108" s="4" t="s">
        <v>171</v>
      </c>
      <c r="D3108" s="4" t="s">
        <v>93</v>
      </c>
      <c r="E3108" s="4" t="s">
        <v>172</v>
      </c>
      <c r="F3108" s="3">
        <v>42866</v>
      </c>
      <c r="G3108" s="3">
        <v>42964</v>
      </c>
      <c r="H3108">
        <v>776</v>
      </c>
    </row>
    <row r="3109" spans="1:8">
      <c r="A3109" s="4" t="s">
        <v>3316</v>
      </c>
      <c r="B3109" s="4" t="s">
        <v>183</v>
      </c>
      <c r="C3109" s="4" t="s">
        <v>177</v>
      </c>
      <c r="D3109" s="4" t="s">
        <v>70</v>
      </c>
      <c r="E3109" s="4" t="s">
        <v>197</v>
      </c>
      <c r="F3109" s="3">
        <v>42867</v>
      </c>
      <c r="G3109" s="3">
        <v>42878</v>
      </c>
      <c r="H3109">
        <v>0</v>
      </c>
    </row>
    <row r="3110" spans="1:8">
      <c r="A3110" s="4" t="s">
        <v>3317</v>
      </c>
      <c r="B3110" s="4" t="s">
        <v>304</v>
      </c>
      <c r="C3110" s="4" t="s">
        <v>177</v>
      </c>
      <c r="D3110" s="4" t="s">
        <v>41</v>
      </c>
      <c r="E3110" s="4" t="s">
        <v>172</v>
      </c>
      <c r="F3110" s="3">
        <v>42867</v>
      </c>
      <c r="G3110" s="3">
        <v>42896</v>
      </c>
      <c r="H3110">
        <v>61</v>
      </c>
    </row>
    <row r="3111" spans="1:8">
      <c r="A3111" s="4" t="s">
        <v>3318</v>
      </c>
      <c r="B3111" s="4" t="s">
        <v>304</v>
      </c>
      <c r="C3111" s="4" t="s">
        <v>192</v>
      </c>
      <c r="D3111" s="4" t="s">
        <v>76</v>
      </c>
      <c r="E3111" s="4" t="s">
        <v>172</v>
      </c>
      <c r="F3111" s="3">
        <v>42867</v>
      </c>
      <c r="G3111" s="3">
        <v>42882</v>
      </c>
      <c r="H3111">
        <v>3831</v>
      </c>
    </row>
    <row r="3112" spans="1:8">
      <c r="A3112" s="4" t="s">
        <v>3319</v>
      </c>
      <c r="B3112" s="4" t="s">
        <v>279</v>
      </c>
      <c r="C3112" s="4" t="s">
        <v>192</v>
      </c>
      <c r="D3112" s="4" t="s">
        <v>113</v>
      </c>
      <c r="E3112" s="4" t="s">
        <v>197</v>
      </c>
      <c r="F3112" s="3">
        <v>42867</v>
      </c>
      <c r="G3112" s="3">
        <v>42971</v>
      </c>
      <c r="H3112">
        <v>0</v>
      </c>
    </row>
    <row r="3113" spans="1:8">
      <c r="A3113" s="4" t="s">
        <v>3320</v>
      </c>
      <c r="B3113" s="4" t="s">
        <v>196</v>
      </c>
      <c r="C3113" s="4" t="s">
        <v>177</v>
      </c>
      <c r="D3113" s="4" t="s">
        <v>100</v>
      </c>
      <c r="E3113" s="4" t="s">
        <v>172</v>
      </c>
      <c r="F3113" s="3">
        <v>42867</v>
      </c>
      <c r="G3113" s="3">
        <v>42956</v>
      </c>
      <c r="H3113">
        <v>52</v>
      </c>
    </row>
    <row r="3114" spans="1:8">
      <c r="A3114" s="4" t="s">
        <v>3321</v>
      </c>
      <c r="B3114" s="4" t="s">
        <v>191</v>
      </c>
      <c r="C3114" s="4" t="s">
        <v>9011</v>
      </c>
      <c r="D3114" s="4" t="s">
        <v>62</v>
      </c>
      <c r="E3114" s="4" t="s">
        <v>197</v>
      </c>
      <c r="F3114" s="3">
        <v>42867</v>
      </c>
      <c r="G3114" s="3">
        <v>42948</v>
      </c>
      <c r="H3114">
        <v>0</v>
      </c>
    </row>
    <row r="3115" spans="1:8">
      <c r="A3115" s="4" t="s">
        <v>3322</v>
      </c>
      <c r="B3115" s="4" t="s">
        <v>343</v>
      </c>
      <c r="C3115" s="4" t="s">
        <v>192</v>
      </c>
      <c r="D3115" s="4" t="s">
        <v>45</v>
      </c>
      <c r="E3115" s="4" t="s">
        <v>197</v>
      </c>
      <c r="F3115" s="3">
        <v>42867</v>
      </c>
      <c r="G3115" s="3">
        <v>42875</v>
      </c>
      <c r="H3115">
        <v>0</v>
      </c>
    </row>
    <row r="3116" spans="1:8">
      <c r="A3116" s="4" t="s">
        <v>3323</v>
      </c>
      <c r="B3116" s="4" t="s">
        <v>219</v>
      </c>
      <c r="C3116" s="4" t="s">
        <v>9011</v>
      </c>
      <c r="D3116" s="4" t="s">
        <v>87</v>
      </c>
      <c r="E3116" s="4" t="s">
        <v>197</v>
      </c>
      <c r="F3116" s="3">
        <v>42867</v>
      </c>
      <c r="G3116" s="3">
        <v>42875</v>
      </c>
      <c r="H3116">
        <v>0</v>
      </c>
    </row>
    <row r="3117" spans="1:8">
      <c r="A3117" s="4" t="s">
        <v>3324</v>
      </c>
      <c r="B3117" s="4" t="s">
        <v>230</v>
      </c>
      <c r="C3117" s="4" t="s">
        <v>9011</v>
      </c>
      <c r="D3117" s="4" t="s">
        <v>84</v>
      </c>
      <c r="E3117" s="4" t="s">
        <v>197</v>
      </c>
      <c r="F3117" s="3">
        <v>42867</v>
      </c>
      <c r="G3117" s="3">
        <v>42950</v>
      </c>
      <c r="H3117">
        <v>0</v>
      </c>
    </row>
    <row r="3118" spans="1:8">
      <c r="A3118" s="4" t="s">
        <v>3325</v>
      </c>
      <c r="B3118" s="4" t="s">
        <v>230</v>
      </c>
      <c r="C3118" s="4" t="s">
        <v>199</v>
      </c>
      <c r="D3118" s="4" t="s">
        <v>105</v>
      </c>
      <c r="E3118" s="4" t="s">
        <v>172</v>
      </c>
      <c r="F3118" s="3">
        <v>42867</v>
      </c>
      <c r="G3118" s="3">
        <v>42908</v>
      </c>
      <c r="H3118">
        <v>5698</v>
      </c>
    </row>
    <row r="3119" spans="1:8">
      <c r="A3119" s="4" t="s">
        <v>3326</v>
      </c>
      <c r="B3119" s="4" t="s">
        <v>256</v>
      </c>
      <c r="C3119" s="4" t="s">
        <v>179</v>
      </c>
      <c r="D3119" s="4" t="s">
        <v>103</v>
      </c>
      <c r="E3119" s="4" t="s">
        <v>172</v>
      </c>
      <c r="F3119" s="3">
        <v>42867</v>
      </c>
      <c r="G3119" s="3">
        <v>42877</v>
      </c>
      <c r="H3119">
        <v>595</v>
      </c>
    </row>
    <row r="3120" spans="1:8">
      <c r="A3120" s="4" t="s">
        <v>3327</v>
      </c>
      <c r="B3120" s="4" t="s">
        <v>244</v>
      </c>
      <c r="C3120" s="4" t="s">
        <v>199</v>
      </c>
      <c r="D3120" s="4" t="s">
        <v>41</v>
      </c>
      <c r="E3120" s="4" t="s">
        <v>197</v>
      </c>
      <c r="F3120" s="3">
        <v>42867</v>
      </c>
      <c r="G3120" s="3">
        <v>42959</v>
      </c>
      <c r="H3120">
        <v>0</v>
      </c>
    </row>
    <row r="3121" spans="1:8">
      <c r="A3121" s="4" t="s">
        <v>3328</v>
      </c>
      <c r="B3121" s="4" t="s">
        <v>201</v>
      </c>
      <c r="C3121" s="4" t="s">
        <v>171</v>
      </c>
      <c r="D3121" s="4" t="s">
        <v>93</v>
      </c>
      <c r="E3121" s="4" t="s">
        <v>172</v>
      </c>
      <c r="F3121" s="3">
        <v>42867</v>
      </c>
      <c r="G3121" s="3">
        <v>42970</v>
      </c>
      <c r="H3121">
        <v>1144</v>
      </c>
    </row>
    <row r="3122" spans="1:8">
      <c r="A3122" s="4" t="s">
        <v>3329</v>
      </c>
      <c r="B3122" s="4" t="s">
        <v>170</v>
      </c>
      <c r="C3122" s="4" t="s">
        <v>177</v>
      </c>
      <c r="D3122" s="4" t="s">
        <v>57</v>
      </c>
      <c r="E3122" s="4" t="s">
        <v>172</v>
      </c>
      <c r="F3122" s="3">
        <v>42867</v>
      </c>
      <c r="G3122" s="3">
        <v>42993</v>
      </c>
      <c r="H3122">
        <v>61</v>
      </c>
    </row>
    <row r="3123" spans="1:8">
      <c r="A3123" s="4" t="s">
        <v>3330</v>
      </c>
      <c r="B3123" s="4" t="s">
        <v>232</v>
      </c>
      <c r="C3123" s="4" t="s">
        <v>9011</v>
      </c>
      <c r="D3123" s="4" t="s">
        <v>21</v>
      </c>
      <c r="E3123" s="4" t="s">
        <v>197</v>
      </c>
      <c r="F3123" s="3">
        <v>42867</v>
      </c>
      <c r="G3123" s="3">
        <v>42879</v>
      </c>
      <c r="H3123">
        <v>0</v>
      </c>
    </row>
    <row r="3124" spans="1:8">
      <c r="A3124" s="4" t="s">
        <v>3331</v>
      </c>
      <c r="B3124" s="4" t="s">
        <v>232</v>
      </c>
      <c r="C3124" s="4" t="s">
        <v>192</v>
      </c>
      <c r="D3124" s="4" t="s">
        <v>84</v>
      </c>
      <c r="E3124" s="4" t="s">
        <v>197</v>
      </c>
      <c r="F3124" s="3">
        <v>42867</v>
      </c>
      <c r="G3124" s="3">
        <v>42960</v>
      </c>
      <c r="H3124">
        <v>0</v>
      </c>
    </row>
    <row r="3125" spans="1:8">
      <c r="A3125" s="4" t="s">
        <v>3332</v>
      </c>
      <c r="B3125" s="4" t="s">
        <v>232</v>
      </c>
      <c r="C3125" s="4" t="s">
        <v>192</v>
      </c>
      <c r="D3125" s="4" t="s">
        <v>99</v>
      </c>
      <c r="E3125" s="4" t="s">
        <v>172</v>
      </c>
      <c r="F3125" s="3">
        <v>42867</v>
      </c>
      <c r="G3125" s="3">
        <v>42870</v>
      </c>
      <c r="H3125">
        <v>3510</v>
      </c>
    </row>
    <row r="3126" spans="1:8">
      <c r="A3126" s="4" t="s">
        <v>3333</v>
      </c>
      <c r="B3126" s="4" t="s">
        <v>226</v>
      </c>
      <c r="C3126" s="4" t="s">
        <v>179</v>
      </c>
      <c r="D3126" s="4" t="s">
        <v>84</v>
      </c>
      <c r="E3126" s="4" t="s">
        <v>172</v>
      </c>
      <c r="F3126" s="3">
        <v>42867</v>
      </c>
      <c r="G3126" s="3">
        <v>42951</v>
      </c>
      <c r="H3126">
        <v>513</v>
      </c>
    </row>
    <row r="3127" spans="1:8">
      <c r="A3127" s="4" t="s">
        <v>3334</v>
      </c>
      <c r="B3127" s="4" t="s">
        <v>208</v>
      </c>
      <c r="C3127" s="4" t="s">
        <v>192</v>
      </c>
      <c r="D3127" s="4" t="s">
        <v>118</v>
      </c>
      <c r="E3127" s="4" t="s">
        <v>197</v>
      </c>
      <c r="F3127" s="3">
        <v>42867</v>
      </c>
      <c r="G3127" s="3">
        <v>42961</v>
      </c>
      <c r="H3127">
        <v>0</v>
      </c>
    </row>
    <row r="3128" spans="1:8">
      <c r="A3128" s="4" t="s">
        <v>3335</v>
      </c>
      <c r="B3128" s="4" t="s">
        <v>208</v>
      </c>
      <c r="C3128" s="4" t="s">
        <v>171</v>
      </c>
      <c r="D3128" s="4" t="s">
        <v>47</v>
      </c>
      <c r="E3128" s="4" t="s">
        <v>172</v>
      </c>
      <c r="F3128" s="3">
        <v>42867</v>
      </c>
      <c r="G3128" s="3">
        <v>42958</v>
      </c>
      <c r="H3128">
        <v>1083</v>
      </c>
    </row>
    <row r="3129" spans="1:8">
      <c r="A3129" s="4" t="s">
        <v>3336</v>
      </c>
      <c r="B3129" s="4" t="s">
        <v>185</v>
      </c>
      <c r="C3129" s="4" t="s">
        <v>179</v>
      </c>
      <c r="D3129" s="4" t="s">
        <v>105</v>
      </c>
      <c r="E3129" s="4" t="s">
        <v>197</v>
      </c>
      <c r="F3129" s="3">
        <v>42867</v>
      </c>
      <c r="G3129" s="3">
        <v>42881</v>
      </c>
      <c r="H3129">
        <v>0</v>
      </c>
    </row>
    <row r="3130" spans="1:8">
      <c r="A3130" s="4" t="s">
        <v>3337</v>
      </c>
      <c r="B3130" s="4" t="s">
        <v>185</v>
      </c>
      <c r="C3130" s="4" t="s">
        <v>199</v>
      </c>
      <c r="D3130" s="4" t="s">
        <v>42</v>
      </c>
      <c r="E3130" s="4" t="s">
        <v>172</v>
      </c>
      <c r="F3130" s="3">
        <v>42867</v>
      </c>
      <c r="G3130" s="3">
        <v>42970</v>
      </c>
      <c r="H3130">
        <v>5987</v>
      </c>
    </row>
    <row r="3131" spans="1:8">
      <c r="A3131" s="4" t="s">
        <v>3338</v>
      </c>
      <c r="B3131" s="4" t="s">
        <v>183</v>
      </c>
      <c r="C3131" s="4" t="s">
        <v>171</v>
      </c>
      <c r="D3131" s="4" t="s">
        <v>45</v>
      </c>
      <c r="E3131" s="4" t="s">
        <v>172</v>
      </c>
      <c r="F3131" s="3">
        <v>42868</v>
      </c>
      <c r="G3131" s="3">
        <v>42914</v>
      </c>
      <c r="H3131">
        <v>1041</v>
      </c>
    </row>
    <row r="3132" spans="1:8">
      <c r="A3132" s="4" t="s">
        <v>3339</v>
      </c>
      <c r="B3132" s="4" t="s">
        <v>183</v>
      </c>
      <c r="C3132" s="4" t="s">
        <v>177</v>
      </c>
      <c r="D3132" s="4" t="s">
        <v>61</v>
      </c>
      <c r="E3132" s="4" t="s">
        <v>172</v>
      </c>
      <c r="F3132" s="3">
        <v>42868</v>
      </c>
      <c r="G3132" s="3">
        <v>42951</v>
      </c>
      <c r="H3132">
        <v>54</v>
      </c>
    </row>
    <row r="3133" spans="1:8">
      <c r="A3133" s="4" t="s">
        <v>3340</v>
      </c>
      <c r="B3133" s="4" t="s">
        <v>261</v>
      </c>
      <c r="C3133" s="4" t="s">
        <v>192</v>
      </c>
      <c r="D3133" s="4" t="s">
        <v>40</v>
      </c>
      <c r="E3133" s="4" t="s">
        <v>172</v>
      </c>
      <c r="F3133" s="3">
        <v>42868</v>
      </c>
      <c r="G3133" s="3">
        <v>42887</v>
      </c>
      <c r="H3133">
        <v>2677</v>
      </c>
    </row>
    <row r="3134" spans="1:8">
      <c r="A3134" s="4" t="s">
        <v>3341</v>
      </c>
      <c r="B3134" s="4" t="s">
        <v>304</v>
      </c>
      <c r="C3134" s="4" t="s">
        <v>192</v>
      </c>
      <c r="D3134" s="4" t="s">
        <v>104</v>
      </c>
      <c r="E3134" s="4" t="s">
        <v>172</v>
      </c>
      <c r="F3134" s="3">
        <v>42868</v>
      </c>
      <c r="G3134" s="3">
        <v>42882</v>
      </c>
      <c r="H3134">
        <v>3558</v>
      </c>
    </row>
    <row r="3135" spans="1:8">
      <c r="A3135" s="4" t="s">
        <v>3342</v>
      </c>
      <c r="B3135" s="4" t="s">
        <v>279</v>
      </c>
      <c r="C3135" s="4" t="s">
        <v>192</v>
      </c>
      <c r="D3135" s="4" t="s">
        <v>24</v>
      </c>
      <c r="E3135" s="4" t="s">
        <v>193</v>
      </c>
      <c r="F3135" s="3">
        <v>42868</v>
      </c>
      <c r="G3135" s="3"/>
    </row>
    <row r="3136" spans="1:8">
      <c r="A3136" s="4" t="s">
        <v>3343</v>
      </c>
      <c r="B3136" s="4" t="s">
        <v>279</v>
      </c>
      <c r="C3136" s="4" t="s">
        <v>179</v>
      </c>
      <c r="D3136" s="4" t="s">
        <v>113</v>
      </c>
      <c r="E3136" s="4" t="s">
        <v>197</v>
      </c>
      <c r="F3136" s="3">
        <v>42868</v>
      </c>
      <c r="G3136" s="3">
        <v>42955</v>
      </c>
      <c r="H3136">
        <v>0</v>
      </c>
    </row>
    <row r="3137" spans="1:8">
      <c r="A3137" s="4" t="s">
        <v>3344</v>
      </c>
      <c r="B3137" s="4" t="s">
        <v>279</v>
      </c>
      <c r="C3137" s="4" t="s">
        <v>171</v>
      </c>
      <c r="D3137" s="4" t="s">
        <v>99</v>
      </c>
      <c r="E3137" s="4" t="s">
        <v>172</v>
      </c>
      <c r="F3137" s="3">
        <v>42868</v>
      </c>
      <c r="G3137" s="3">
        <v>42967</v>
      </c>
      <c r="H3137">
        <v>866</v>
      </c>
    </row>
    <row r="3138" spans="1:8">
      <c r="A3138" s="4" t="s">
        <v>3345</v>
      </c>
      <c r="B3138" s="4" t="s">
        <v>174</v>
      </c>
      <c r="C3138" s="4" t="s">
        <v>171</v>
      </c>
      <c r="D3138" s="4" t="s">
        <v>42</v>
      </c>
      <c r="E3138" s="4" t="s">
        <v>172</v>
      </c>
      <c r="F3138" s="3">
        <v>42868</v>
      </c>
      <c r="G3138" s="3">
        <v>42971</v>
      </c>
      <c r="H3138">
        <v>987</v>
      </c>
    </row>
    <row r="3139" spans="1:8">
      <c r="A3139" s="4" t="s">
        <v>3346</v>
      </c>
      <c r="B3139" s="4" t="s">
        <v>174</v>
      </c>
      <c r="C3139" s="4" t="s">
        <v>192</v>
      </c>
      <c r="D3139" s="4" t="s">
        <v>51</v>
      </c>
      <c r="E3139" s="4" t="s">
        <v>172</v>
      </c>
      <c r="F3139" s="3">
        <v>42868</v>
      </c>
      <c r="G3139" s="3">
        <v>42962</v>
      </c>
      <c r="H3139">
        <v>3290</v>
      </c>
    </row>
    <row r="3140" spans="1:8">
      <c r="A3140" s="4" t="s">
        <v>3347</v>
      </c>
      <c r="B3140" s="4" t="s">
        <v>263</v>
      </c>
      <c r="C3140" s="4" t="s">
        <v>199</v>
      </c>
      <c r="D3140" s="4" t="s">
        <v>123</v>
      </c>
      <c r="E3140" s="4" t="s">
        <v>197</v>
      </c>
      <c r="F3140" s="3">
        <v>42868</v>
      </c>
      <c r="G3140" s="3">
        <v>42956</v>
      </c>
      <c r="H3140">
        <v>0</v>
      </c>
    </row>
    <row r="3141" spans="1:8">
      <c r="A3141" s="4" t="s">
        <v>3348</v>
      </c>
      <c r="B3141" s="4" t="s">
        <v>263</v>
      </c>
      <c r="C3141" s="4" t="s">
        <v>192</v>
      </c>
      <c r="D3141" s="4" t="s">
        <v>50</v>
      </c>
      <c r="E3141" s="4" t="s">
        <v>197</v>
      </c>
      <c r="F3141" s="3">
        <v>42868</v>
      </c>
      <c r="G3141" s="3">
        <v>42874</v>
      </c>
      <c r="H3141">
        <v>0</v>
      </c>
    </row>
    <row r="3142" spans="1:8">
      <c r="A3142" s="4" t="s">
        <v>3349</v>
      </c>
      <c r="B3142" s="4" t="s">
        <v>263</v>
      </c>
      <c r="C3142" s="4" t="s">
        <v>192</v>
      </c>
      <c r="D3142" s="4" t="s">
        <v>88</v>
      </c>
      <c r="E3142" s="4" t="s">
        <v>197</v>
      </c>
      <c r="F3142" s="3">
        <v>42868</v>
      </c>
      <c r="G3142" s="3">
        <v>42872</v>
      </c>
      <c r="H3142">
        <v>0</v>
      </c>
    </row>
    <row r="3143" spans="1:8">
      <c r="A3143" s="4" t="s">
        <v>3350</v>
      </c>
      <c r="B3143" s="4" t="s">
        <v>212</v>
      </c>
      <c r="C3143" s="4" t="s">
        <v>177</v>
      </c>
      <c r="D3143" s="4" t="s">
        <v>54</v>
      </c>
      <c r="E3143" s="4" t="s">
        <v>172</v>
      </c>
      <c r="F3143" s="3">
        <v>42868</v>
      </c>
      <c r="G3143" s="3">
        <v>42991</v>
      </c>
      <c r="H3143">
        <v>54</v>
      </c>
    </row>
    <row r="3144" spans="1:8">
      <c r="A3144" s="4" t="s">
        <v>3351</v>
      </c>
      <c r="B3144" s="4" t="s">
        <v>203</v>
      </c>
      <c r="C3144" s="4" t="s">
        <v>192</v>
      </c>
      <c r="D3144" s="4" t="s">
        <v>54</v>
      </c>
      <c r="E3144" s="4" t="s">
        <v>193</v>
      </c>
      <c r="F3144" s="3">
        <v>42868</v>
      </c>
      <c r="G3144" s="3"/>
    </row>
    <row r="3145" spans="1:8">
      <c r="A3145" s="4" t="s">
        <v>3352</v>
      </c>
      <c r="B3145" s="4" t="s">
        <v>203</v>
      </c>
      <c r="C3145" s="4" t="s">
        <v>199</v>
      </c>
      <c r="D3145" s="4" t="s">
        <v>108</v>
      </c>
      <c r="E3145" s="4" t="s">
        <v>172</v>
      </c>
      <c r="F3145" s="3">
        <v>42868</v>
      </c>
      <c r="G3145" s="3">
        <v>42872</v>
      </c>
      <c r="H3145">
        <v>4627</v>
      </c>
    </row>
    <row r="3146" spans="1:8">
      <c r="A3146" s="4" t="s">
        <v>3353</v>
      </c>
      <c r="B3146" s="4" t="s">
        <v>191</v>
      </c>
      <c r="C3146" s="4" t="s">
        <v>179</v>
      </c>
      <c r="D3146" s="4" t="s">
        <v>72</v>
      </c>
      <c r="E3146" s="4" t="s">
        <v>197</v>
      </c>
      <c r="F3146" s="3">
        <v>42868</v>
      </c>
      <c r="G3146" s="3">
        <v>42969</v>
      </c>
      <c r="H3146">
        <v>0</v>
      </c>
    </row>
    <row r="3147" spans="1:8">
      <c r="A3147" s="4" t="s">
        <v>3354</v>
      </c>
      <c r="B3147" s="4" t="s">
        <v>343</v>
      </c>
      <c r="C3147" s="4" t="s">
        <v>9011</v>
      </c>
      <c r="D3147" s="4" t="s">
        <v>41</v>
      </c>
      <c r="E3147" s="4" t="s">
        <v>172</v>
      </c>
      <c r="F3147" s="3">
        <v>42868</v>
      </c>
      <c r="G3147" s="3">
        <v>42984</v>
      </c>
      <c r="H3147">
        <v>5625</v>
      </c>
    </row>
    <row r="3148" spans="1:8">
      <c r="A3148" s="4" t="s">
        <v>3355</v>
      </c>
      <c r="B3148" s="4" t="s">
        <v>256</v>
      </c>
      <c r="C3148" s="4" t="s">
        <v>179</v>
      </c>
      <c r="D3148" s="4" t="s">
        <v>66</v>
      </c>
      <c r="E3148" s="4" t="s">
        <v>197</v>
      </c>
      <c r="F3148" s="3">
        <v>42868</v>
      </c>
      <c r="G3148" s="3">
        <v>42870</v>
      </c>
      <c r="H3148">
        <v>0</v>
      </c>
    </row>
    <row r="3149" spans="1:8">
      <c r="A3149" s="4" t="s">
        <v>3356</v>
      </c>
      <c r="B3149" s="4" t="s">
        <v>187</v>
      </c>
      <c r="C3149" s="4" t="s">
        <v>177</v>
      </c>
      <c r="D3149" s="4" t="s">
        <v>108</v>
      </c>
      <c r="E3149" s="4" t="s">
        <v>172</v>
      </c>
      <c r="F3149" s="3">
        <v>42868</v>
      </c>
      <c r="G3149" s="3">
        <v>42970</v>
      </c>
      <c r="H3149">
        <v>57</v>
      </c>
    </row>
    <row r="3150" spans="1:8">
      <c r="A3150" s="4" t="s">
        <v>3357</v>
      </c>
      <c r="B3150" s="4" t="s">
        <v>189</v>
      </c>
      <c r="C3150" s="4" t="s">
        <v>171</v>
      </c>
      <c r="D3150" s="4" t="s">
        <v>51</v>
      </c>
      <c r="E3150" s="4" t="s">
        <v>197</v>
      </c>
      <c r="F3150" s="3">
        <v>42868</v>
      </c>
      <c r="G3150" s="3">
        <v>42971</v>
      </c>
      <c r="H3150">
        <v>0</v>
      </c>
    </row>
    <row r="3151" spans="1:8">
      <c r="A3151" s="4" t="s">
        <v>3358</v>
      </c>
      <c r="B3151" s="4" t="s">
        <v>205</v>
      </c>
      <c r="C3151" s="4" t="s">
        <v>171</v>
      </c>
      <c r="D3151" s="4" t="s">
        <v>108</v>
      </c>
      <c r="E3151" s="4" t="s">
        <v>172</v>
      </c>
      <c r="F3151" s="3">
        <v>42868</v>
      </c>
      <c r="G3151" s="3">
        <v>42948</v>
      </c>
      <c r="H3151">
        <v>1032</v>
      </c>
    </row>
    <row r="3152" spans="1:8">
      <c r="A3152" s="4" t="s">
        <v>3359</v>
      </c>
      <c r="B3152" s="4" t="s">
        <v>226</v>
      </c>
      <c r="C3152" s="4" t="s">
        <v>179</v>
      </c>
      <c r="D3152" s="4" t="s">
        <v>96</v>
      </c>
      <c r="E3152" s="4" t="s">
        <v>172</v>
      </c>
      <c r="F3152" s="3">
        <v>42868</v>
      </c>
      <c r="G3152" s="3">
        <v>42872</v>
      </c>
      <c r="H3152">
        <v>567</v>
      </c>
    </row>
    <row r="3153" spans="1:8">
      <c r="A3153" s="4" t="s">
        <v>3360</v>
      </c>
      <c r="B3153" s="4" t="s">
        <v>208</v>
      </c>
      <c r="C3153" s="4" t="s">
        <v>177</v>
      </c>
      <c r="D3153" s="4" t="s">
        <v>51</v>
      </c>
      <c r="E3153" s="4" t="s">
        <v>172</v>
      </c>
      <c r="F3153" s="3">
        <v>42868</v>
      </c>
      <c r="G3153" s="3">
        <v>42874</v>
      </c>
      <c r="H3153">
        <v>58</v>
      </c>
    </row>
    <row r="3154" spans="1:8">
      <c r="A3154" s="4" t="s">
        <v>3361</v>
      </c>
      <c r="B3154" s="4" t="s">
        <v>183</v>
      </c>
      <c r="C3154" s="4" t="s">
        <v>199</v>
      </c>
      <c r="D3154" s="4" t="s">
        <v>70</v>
      </c>
      <c r="E3154" s="4" t="s">
        <v>197</v>
      </c>
      <c r="F3154" s="3">
        <v>42869</v>
      </c>
      <c r="G3154" s="3">
        <v>42972</v>
      </c>
      <c r="H3154">
        <v>0</v>
      </c>
    </row>
    <row r="3155" spans="1:8">
      <c r="A3155" s="4" t="s">
        <v>3362</v>
      </c>
      <c r="B3155" s="4" t="s">
        <v>183</v>
      </c>
      <c r="C3155" s="4" t="s">
        <v>177</v>
      </c>
      <c r="D3155" s="4" t="s">
        <v>104</v>
      </c>
      <c r="E3155" s="4" t="s">
        <v>172</v>
      </c>
      <c r="F3155" s="3">
        <v>42869</v>
      </c>
      <c r="G3155" s="3">
        <v>42877</v>
      </c>
      <c r="H3155">
        <v>50</v>
      </c>
    </row>
    <row r="3156" spans="1:8">
      <c r="A3156" s="4" t="s">
        <v>3363</v>
      </c>
      <c r="B3156" s="4" t="s">
        <v>261</v>
      </c>
      <c r="C3156" s="4" t="s">
        <v>192</v>
      </c>
      <c r="D3156" s="4" t="s">
        <v>118</v>
      </c>
      <c r="E3156" s="4" t="s">
        <v>193</v>
      </c>
      <c r="F3156" s="3">
        <v>42869</v>
      </c>
      <c r="G3156" s="3"/>
    </row>
    <row r="3157" spans="1:8">
      <c r="A3157" s="4" t="s">
        <v>3364</v>
      </c>
      <c r="B3157" s="4" t="s">
        <v>246</v>
      </c>
      <c r="C3157" s="4" t="s">
        <v>171</v>
      </c>
      <c r="D3157" s="4" t="s">
        <v>24</v>
      </c>
      <c r="E3157" s="4" t="s">
        <v>193</v>
      </c>
      <c r="F3157" s="3">
        <v>42869</v>
      </c>
      <c r="G3157" s="3"/>
    </row>
    <row r="3158" spans="1:8">
      <c r="A3158" s="4" t="s">
        <v>3365</v>
      </c>
      <c r="B3158" s="4" t="s">
        <v>246</v>
      </c>
      <c r="C3158" s="4" t="s">
        <v>179</v>
      </c>
      <c r="D3158" s="4" t="s">
        <v>88</v>
      </c>
      <c r="E3158" s="4" t="s">
        <v>197</v>
      </c>
      <c r="F3158" s="3">
        <v>42869</v>
      </c>
      <c r="G3158" s="3">
        <v>42949</v>
      </c>
      <c r="H3158">
        <v>0</v>
      </c>
    </row>
    <row r="3159" spans="1:8">
      <c r="A3159" s="4" t="s">
        <v>3366</v>
      </c>
      <c r="B3159" s="4" t="s">
        <v>210</v>
      </c>
      <c r="C3159" s="4" t="s">
        <v>179</v>
      </c>
      <c r="D3159" s="4" t="s">
        <v>35</v>
      </c>
      <c r="E3159" s="4" t="s">
        <v>197</v>
      </c>
      <c r="F3159" s="3">
        <v>42869</v>
      </c>
      <c r="G3159" s="3">
        <v>42887</v>
      </c>
      <c r="H3159">
        <v>0</v>
      </c>
    </row>
    <row r="3160" spans="1:8">
      <c r="A3160" s="4" t="s">
        <v>3367</v>
      </c>
      <c r="B3160" s="4" t="s">
        <v>174</v>
      </c>
      <c r="C3160" s="4" t="s">
        <v>177</v>
      </c>
      <c r="D3160" s="4" t="s">
        <v>70</v>
      </c>
      <c r="E3160" s="4" t="s">
        <v>172</v>
      </c>
      <c r="F3160" s="3">
        <v>42869</v>
      </c>
      <c r="G3160" s="3">
        <v>42910</v>
      </c>
      <c r="H3160">
        <v>59</v>
      </c>
    </row>
    <row r="3161" spans="1:8">
      <c r="A3161" s="4" t="s">
        <v>3368</v>
      </c>
      <c r="B3161" s="4" t="s">
        <v>263</v>
      </c>
      <c r="C3161" s="4" t="s">
        <v>199</v>
      </c>
      <c r="D3161" s="4" t="s">
        <v>120</v>
      </c>
      <c r="E3161" s="4" t="s">
        <v>197</v>
      </c>
      <c r="F3161" s="3">
        <v>42869</v>
      </c>
      <c r="G3161" s="3">
        <v>42961</v>
      </c>
      <c r="H3161">
        <v>0</v>
      </c>
    </row>
    <row r="3162" spans="1:8">
      <c r="A3162" s="4" t="s">
        <v>3369</v>
      </c>
      <c r="B3162" s="4" t="s">
        <v>263</v>
      </c>
      <c r="C3162" s="4" t="s">
        <v>179</v>
      </c>
      <c r="D3162" s="4" t="s">
        <v>34</v>
      </c>
      <c r="E3162" s="4" t="s">
        <v>172</v>
      </c>
      <c r="F3162" s="3">
        <v>42869</v>
      </c>
      <c r="G3162" s="3">
        <v>42953</v>
      </c>
      <c r="H3162">
        <v>525</v>
      </c>
    </row>
    <row r="3163" spans="1:8">
      <c r="A3163" s="4" t="s">
        <v>3370</v>
      </c>
      <c r="B3163" s="4" t="s">
        <v>191</v>
      </c>
      <c r="C3163" s="4" t="s">
        <v>199</v>
      </c>
      <c r="D3163" s="4" t="s">
        <v>83</v>
      </c>
      <c r="E3163" s="4" t="s">
        <v>193</v>
      </c>
      <c r="F3163" s="3">
        <v>42869</v>
      </c>
      <c r="G3163" s="3"/>
    </row>
    <row r="3164" spans="1:8">
      <c r="A3164" s="4" t="s">
        <v>3371</v>
      </c>
      <c r="B3164" s="4" t="s">
        <v>191</v>
      </c>
      <c r="C3164" s="4" t="s">
        <v>199</v>
      </c>
      <c r="D3164" s="4" t="s">
        <v>108</v>
      </c>
      <c r="E3164" s="4" t="s">
        <v>172</v>
      </c>
      <c r="F3164" s="3">
        <v>42869</v>
      </c>
      <c r="G3164" s="3">
        <v>42949</v>
      </c>
      <c r="H3164">
        <v>5525</v>
      </c>
    </row>
    <row r="3165" spans="1:8">
      <c r="A3165" s="4" t="s">
        <v>3372</v>
      </c>
      <c r="B3165" s="4" t="s">
        <v>201</v>
      </c>
      <c r="C3165" s="4" t="s">
        <v>179</v>
      </c>
      <c r="D3165" s="4" t="s">
        <v>24</v>
      </c>
      <c r="E3165" s="4" t="s">
        <v>193</v>
      </c>
      <c r="F3165" s="3">
        <v>42869</v>
      </c>
      <c r="G3165" s="3"/>
    </row>
    <row r="3166" spans="1:8">
      <c r="A3166" s="4" t="s">
        <v>3373</v>
      </c>
      <c r="B3166" s="4" t="s">
        <v>201</v>
      </c>
      <c r="C3166" s="4" t="s">
        <v>171</v>
      </c>
      <c r="D3166" s="4" t="s">
        <v>96</v>
      </c>
      <c r="E3166" s="4" t="s">
        <v>193</v>
      </c>
      <c r="F3166" s="3">
        <v>42869</v>
      </c>
      <c r="G3166" s="3"/>
    </row>
    <row r="3167" spans="1:8">
      <c r="A3167" s="4" t="s">
        <v>3374</v>
      </c>
      <c r="B3167" s="4" t="s">
        <v>201</v>
      </c>
      <c r="C3167" s="4" t="s">
        <v>179</v>
      </c>
      <c r="D3167" s="4" t="s">
        <v>129</v>
      </c>
      <c r="E3167" s="4" t="s">
        <v>172</v>
      </c>
      <c r="F3167" s="3">
        <v>42869</v>
      </c>
      <c r="G3167" s="3">
        <v>42883</v>
      </c>
      <c r="H3167">
        <v>628</v>
      </c>
    </row>
    <row r="3168" spans="1:8">
      <c r="A3168" s="4" t="s">
        <v>3375</v>
      </c>
      <c r="B3168" s="4" t="s">
        <v>201</v>
      </c>
      <c r="C3168" s="4" t="s">
        <v>171</v>
      </c>
      <c r="D3168" s="4" t="s">
        <v>76</v>
      </c>
      <c r="E3168" s="4" t="s">
        <v>172</v>
      </c>
      <c r="F3168" s="3">
        <v>42869</v>
      </c>
      <c r="G3168" s="3">
        <v>42877</v>
      </c>
      <c r="H3168">
        <v>902</v>
      </c>
    </row>
    <row r="3169" spans="1:8">
      <c r="A3169" s="4" t="s">
        <v>3376</v>
      </c>
      <c r="B3169" s="4" t="s">
        <v>189</v>
      </c>
      <c r="C3169" s="4" t="s">
        <v>171</v>
      </c>
      <c r="D3169" s="4" t="s">
        <v>109</v>
      </c>
      <c r="E3169" s="4" t="s">
        <v>172</v>
      </c>
      <c r="F3169" s="3">
        <v>42869</v>
      </c>
      <c r="G3169" s="3">
        <v>42893</v>
      </c>
      <c r="H3169">
        <v>1064</v>
      </c>
    </row>
    <row r="3170" spans="1:8">
      <c r="A3170" s="4" t="s">
        <v>3377</v>
      </c>
      <c r="B3170" s="4" t="s">
        <v>232</v>
      </c>
      <c r="C3170" s="4" t="s">
        <v>199</v>
      </c>
      <c r="D3170" s="4" t="s">
        <v>130</v>
      </c>
      <c r="E3170" s="4" t="s">
        <v>172</v>
      </c>
      <c r="F3170" s="3">
        <v>42869</v>
      </c>
      <c r="G3170" s="3">
        <v>42967</v>
      </c>
      <c r="H3170">
        <v>6346</v>
      </c>
    </row>
    <row r="3171" spans="1:8">
      <c r="A3171" s="4" t="s">
        <v>3378</v>
      </c>
      <c r="B3171" s="4" t="s">
        <v>232</v>
      </c>
      <c r="C3171" s="4" t="s">
        <v>192</v>
      </c>
      <c r="D3171" s="4" t="s">
        <v>123</v>
      </c>
      <c r="E3171" s="4" t="s">
        <v>172</v>
      </c>
      <c r="F3171" s="3">
        <v>42869</v>
      </c>
      <c r="G3171" s="3">
        <v>42879</v>
      </c>
      <c r="H3171">
        <v>3089</v>
      </c>
    </row>
    <row r="3172" spans="1:8">
      <c r="A3172" s="4" t="s">
        <v>3379</v>
      </c>
      <c r="B3172" s="4" t="s">
        <v>205</v>
      </c>
      <c r="C3172" s="4" t="s">
        <v>192</v>
      </c>
      <c r="D3172" s="4" t="s">
        <v>56</v>
      </c>
      <c r="E3172" s="4" t="s">
        <v>172</v>
      </c>
      <c r="F3172" s="3">
        <v>42869</v>
      </c>
      <c r="G3172" s="3">
        <v>42873</v>
      </c>
      <c r="H3172">
        <v>3484</v>
      </c>
    </row>
    <row r="3173" spans="1:8">
      <c r="A3173" s="4" t="s">
        <v>3380</v>
      </c>
      <c r="B3173" s="4" t="s">
        <v>208</v>
      </c>
      <c r="C3173" s="4" t="s">
        <v>177</v>
      </c>
      <c r="D3173" s="4" t="s">
        <v>79</v>
      </c>
      <c r="E3173" s="4" t="s">
        <v>197</v>
      </c>
      <c r="F3173" s="3">
        <v>42869</v>
      </c>
      <c r="G3173" s="3">
        <v>42971</v>
      </c>
      <c r="H3173">
        <v>0</v>
      </c>
    </row>
    <row r="3174" spans="1:8">
      <c r="A3174" s="4" t="s">
        <v>3381</v>
      </c>
      <c r="B3174" s="4" t="s">
        <v>208</v>
      </c>
      <c r="C3174" s="4" t="s">
        <v>177</v>
      </c>
      <c r="D3174" s="4" t="s">
        <v>104</v>
      </c>
      <c r="E3174" s="4" t="s">
        <v>197</v>
      </c>
      <c r="F3174" s="3">
        <v>42869</v>
      </c>
      <c r="G3174" s="3">
        <v>42953</v>
      </c>
      <c r="H3174">
        <v>0</v>
      </c>
    </row>
    <row r="3175" spans="1:8">
      <c r="A3175" s="4" t="s">
        <v>3382</v>
      </c>
      <c r="B3175" s="4" t="s">
        <v>208</v>
      </c>
      <c r="C3175" s="4" t="s">
        <v>177</v>
      </c>
      <c r="D3175" s="4" t="s">
        <v>27</v>
      </c>
      <c r="E3175" s="4" t="s">
        <v>172</v>
      </c>
      <c r="F3175" s="3">
        <v>42869</v>
      </c>
      <c r="G3175" s="3">
        <v>42871</v>
      </c>
      <c r="H3175">
        <v>68</v>
      </c>
    </row>
    <row r="3176" spans="1:8">
      <c r="A3176" s="4" t="s">
        <v>3383</v>
      </c>
      <c r="B3176" s="4" t="s">
        <v>185</v>
      </c>
      <c r="C3176" s="4" t="s">
        <v>179</v>
      </c>
      <c r="D3176" s="4" t="s">
        <v>24</v>
      </c>
      <c r="E3176" s="4" t="s">
        <v>193</v>
      </c>
      <c r="F3176" s="3">
        <v>42869</v>
      </c>
      <c r="G3176" s="3"/>
    </row>
    <row r="3177" spans="1:8">
      <c r="A3177" s="4" t="s">
        <v>3384</v>
      </c>
      <c r="B3177" s="4" t="s">
        <v>185</v>
      </c>
      <c r="C3177" s="4" t="s">
        <v>179</v>
      </c>
      <c r="D3177" s="4" t="s">
        <v>53</v>
      </c>
      <c r="E3177" s="4" t="s">
        <v>172</v>
      </c>
      <c r="F3177" s="3">
        <v>42869</v>
      </c>
      <c r="G3177" s="3">
        <v>42963</v>
      </c>
      <c r="H3177">
        <v>575</v>
      </c>
    </row>
    <row r="3178" spans="1:8">
      <c r="A3178" s="4" t="s">
        <v>3385</v>
      </c>
      <c r="B3178" s="4" t="s">
        <v>216</v>
      </c>
      <c r="C3178" s="4" t="s">
        <v>192</v>
      </c>
      <c r="D3178" s="4" t="s">
        <v>123</v>
      </c>
      <c r="E3178" s="4" t="s">
        <v>172</v>
      </c>
      <c r="F3178" s="3">
        <v>42869</v>
      </c>
      <c r="G3178" s="3">
        <v>42872</v>
      </c>
      <c r="H3178">
        <v>3720</v>
      </c>
    </row>
    <row r="3179" spans="1:8">
      <c r="A3179" s="4" t="s">
        <v>3386</v>
      </c>
      <c r="B3179" s="4" t="s">
        <v>235</v>
      </c>
      <c r="C3179" s="4" t="s">
        <v>9011</v>
      </c>
      <c r="D3179" s="4" t="s">
        <v>24</v>
      </c>
      <c r="E3179" s="4" t="s">
        <v>193</v>
      </c>
      <c r="F3179" s="3">
        <v>42869</v>
      </c>
      <c r="G3179" s="3"/>
    </row>
    <row r="3180" spans="1:8">
      <c r="A3180" s="4" t="s">
        <v>3387</v>
      </c>
      <c r="B3180" s="4" t="s">
        <v>181</v>
      </c>
      <c r="C3180" s="4" t="s">
        <v>199</v>
      </c>
      <c r="D3180" s="4" t="s">
        <v>76</v>
      </c>
      <c r="E3180" s="4" t="s">
        <v>197</v>
      </c>
      <c r="F3180" s="3">
        <v>42869</v>
      </c>
      <c r="G3180" s="3">
        <v>42882</v>
      </c>
      <c r="H3180">
        <v>0</v>
      </c>
    </row>
    <row r="3181" spans="1:8">
      <c r="A3181" s="4" t="s">
        <v>3388</v>
      </c>
      <c r="B3181" s="4" t="s">
        <v>246</v>
      </c>
      <c r="C3181" s="4" t="s">
        <v>192</v>
      </c>
      <c r="D3181" s="4" t="s">
        <v>42</v>
      </c>
      <c r="E3181" s="4" t="s">
        <v>193</v>
      </c>
      <c r="F3181" s="3">
        <v>42870</v>
      </c>
      <c r="G3181" s="3"/>
    </row>
    <row r="3182" spans="1:8">
      <c r="A3182" s="4" t="s">
        <v>3389</v>
      </c>
      <c r="B3182" s="4" t="s">
        <v>246</v>
      </c>
      <c r="C3182" s="4" t="s">
        <v>171</v>
      </c>
      <c r="D3182" s="4" t="s">
        <v>34</v>
      </c>
      <c r="E3182" s="4" t="s">
        <v>172</v>
      </c>
      <c r="F3182" s="3">
        <v>42870</v>
      </c>
      <c r="G3182" s="3">
        <v>42913</v>
      </c>
      <c r="H3182">
        <v>1078</v>
      </c>
    </row>
    <row r="3183" spans="1:8">
      <c r="A3183" s="4" t="s">
        <v>3390</v>
      </c>
      <c r="B3183" s="4" t="s">
        <v>246</v>
      </c>
      <c r="C3183" s="4" t="s">
        <v>9011</v>
      </c>
      <c r="D3183" s="4" t="s">
        <v>113</v>
      </c>
      <c r="E3183" s="4" t="s">
        <v>172</v>
      </c>
      <c r="F3183" s="3">
        <v>42870</v>
      </c>
      <c r="G3183" s="3">
        <v>42878</v>
      </c>
      <c r="H3183">
        <v>3717</v>
      </c>
    </row>
    <row r="3184" spans="1:8">
      <c r="A3184" s="4" t="s">
        <v>3391</v>
      </c>
      <c r="B3184" s="4" t="s">
        <v>304</v>
      </c>
      <c r="C3184" s="4" t="s">
        <v>171</v>
      </c>
      <c r="D3184" s="4" t="s">
        <v>76</v>
      </c>
      <c r="E3184" s="4" t="s">
        <v>172</v>
      </c>
      <c r="F3184" s="3">
        <v>42870</v>
      </c>
      <c r="G3184" s="3">
        <v>42885</v>
      </c>
      <c r="H3184">
        <v>1129</v>
      </c>
    </row>
    <row r="3185" spans="1:8">
      <c r="A3185" s="4" t="s">
        <v>3392</v>
      </c>
      <c r="B3185" s="4" t="s">
        <v>210</v>
      </c>
      <c r="C3185" s="4" t="s">
        <v>199</v>
      </c>
      <c r="D3185" s="4" t="s">
        <v>86</v>
      </c>
      <c r="E3185" s="4" t="s">
        <v>193</v>
      </c>
      <c r="F3185" s="3">
        <v>42870</v>
      </c>
      <c r="G3185" s="3"/>
    </row>
    <row r="3186" spans="1:8">
      <c r="A3186" s="4" t="s">
        <v>3393</v>
      </c>
      <c r="B3186" s="4" t="s">
        <v>210</v>
      </c>
      <c r="C3186" s="4" t="s">
        <v>179</v>
      </c>
      <c r="D3186" s="4" t="s">
        <v>120</v>
      </c>
      <c r="E3186" s="4" t="s">
        <v>172</v>
      </c>
      <c r="F3186" s="3">
        <v>42870</v>
      </c>
      <c r="G3186" s="3">
        <v>42993</v>
      </c>
      <c r="H3186">
        <v>536</v>
      </c>
    </row>
    <row r="3187" spans="1:8">
      <c r="A3187" s="4" t="s">
        <v>3394</v>
      </c>
      <c r="B3187" s="4" t="s">
        <v>210</v>
      </c>
      <c r="C3187" s="4" t="s">
        <v>9011</v>
      </c>
      <c r="D3187" s="4" t="s">
        <v>21</v>
      </c>
      <c r="E3187" s="4" t="s">
        <v>172</v>
      </c>
      <c r="F3187" s="3">
        <v>42870</v>
      </c>
      <c r="G3187" s="3">
        <v>42911</v>
      </c>
      <c r="H3187">
        <v>5857</v>
      </c>
    </row>
    <row r="3188" spans="1:8">
      <c r="A3188" s="4" t="s">
        <v>3395</v>
      </c>
      <c r="B3188" s="4" t="s">
        <v>212</v>
      </c>
      <c r="C3188" s="4" t="s">
        <v>177</v>
      </c>
      <c r="D3188" s="4" t="s">
        <v>24</v>
      </c>
      <c r="E3188" s="4" t="s">
        <v>193</v>
      </c>
      <c r="F3188" s="3">
        <v>42870</v>
      </c>
      <c r="G3188" s="3"/>
    </row>
    <row r="3189" spans="1:8">
      <c r="A3189" s="4" t="s">
        <v>3396</v>
      </c>
      <c r="B3189" s="4" t="s">
        <v>203</v>
      </c>
      <c r="C3189" s="4" t="s">
        <v>177</v>
      </c>
      <c r="D3189" s="4" t="s">
        <v>32</v>
      </c>
      <c r="E3189" s="4" t="s">
        <v>197</v>
      </c>
      <c r="F3189" s="3">
        <v>42870</v>
      </c>
      <c r="G3189" s="3">
        <v>42986</v>
      </c>
      <c r="H3189">
        <v>0</v>
      </c>
    </row>
    <row r="3190" spans="1:8">
      <c r="A3190" s="4" t="s">
        <v>3397</v>
      </c>
      <c r="B3190" s="4" t="s">
        <v>230</v>
      </c>
      <c r="C3190" s="4" t="s">
        <v>179</v>
      </c>
      <c r="D3190" s="4" t="s">
        <v>24</v>
      </c>
      <c r="E3190" s="4" t="s">
        <v>193</v>
      </c>
      <c r="F3190" s="3">
        <v>42870</v>
      </c>
      <c r="G3190" s="3"/>
    </row>
    <row r="3191" spans="1:8">
      <c r="A3191" s="4" t="s">
        <v>3398</v>
      </c>
      <c r="B3191" s="4" t="s">
        <v>230</v>
      </c>
      <c r="C3191" s="4" t="s">
        <v>179</v>
      </c>
      <c r="D3191" s="4" t="s">
        <v>124</v>
      </c>
      <c r="E3191" s="4" t="s">
        <v>172</v>
      </c>
      <c r="F3191" s="3">
        <v>42870</v>
      </c>
      <c r="G3191" s="3">
        <v>42880</v>
      </c>
      <c r="H3191">
        <v>549</v>
      </c>
    </row>
    <row r="3192" spans="1:8">
      <c r="A3192" s="4" t="s">
        <v>3399</v>
      </c>
      <c r="B3192" s="4" t="s">
        <v>256</v>
      </c>
      <c r="C3192" s="4" t="s">
        <v>177</v>
      </c>
      <c r="D3192" s="4" t="s">
        <v>111</v>
      </c>
      <c r="E3192" s="4" t="s">
        <v>172</v>
      </c>
      <c r="F3192" s="3">
        <v>42870</v>
      </c>
      <c r="G3192" s="3">
        <v>42985</v>
      </c>
      <c r="H3192">
        <v>61</v>
      </c>
    </row>
    <row r="3193" spans="1:8">
      <c r="A3193" s="4" t="s">
        <v>3400</v>
      </c>
      <c r="B3193" s="4" t="s">
        <v>187</v>
      </c>
      <c r="C3193" s="4" t="s">
        <v>199</v>
      </c>
      <c r="D3193" s="4" t="s">
        <v>105</v>
      </c>
      <c r="E3193" s="4" t="s">
        <v>197</v>
      </c>
      <c r="F3193" s="3">
        <v>42870</v>
      </c>
      <c r="G3193" s="3">
        <v>42954</v>
      </c>
      <c r="H3193">
        <v>0</v>
      </c>
    </row>
    <row r="3194" spans="1:8">
      <c r="A3194" s="4" t="s">
        <v>3401</v>
      </c>
      <c r="B3194" s="4" t="s">
        <v>244</v>
      </c>
      <c r="C3194" s="4" t="s">
        <v>177</v>
      </c>
      <c r="D3194" s="4" t="s">
        <v>118</v>
      </c>
      <c r="E3194" s="4" t="s">
        <v>197</v>
      </c>
      <c r="F3194" s="3">
        <v>42870</v>
      </c>
      <c r="G3194" s="3">
        <v>42957</v>
      </c>
      <c r="H3194">
        <v>0</v>
      </c>
    </row>
    <row r="3195" spans="1:8">
      <c r="A3195" s="4" t="s">
        <v>3402</v>
      </c>
      <c r="B3195" s="4" t="s">
        <v>244</v>
      </c>
      <c r="C3195" s="4" t="s">
        <v>192</v>
      </c>
      <c r="D3195" s="4" t="s">
        <v>37</v>
      </c>
      <c r="E3195" s="4" t="s">
        <v>197</v>
      </c>
      <c r="F3195" s="3">
        <v>42870</v>
      </c>
      <c r="G3195" s="3">
        <v>42968</v>
      </c>
      <c r="H3195">
        <v>0</v>
      </c>
    </row>
    <row r="3196" spans="1:8">
      <c r="A3196" s="4" t="s">
        <v>3403</v>
      </c>
      <c r="B3196" s="4" t="s">
        <v>201</v>
      </c>
      <c r="C3196" s="4" t="s">
        <v>179</v>
      </c>
      <c r="D3196" s="4" t="s">
        <v>53</v>
      </c>
      <c r="E3196" s="4" t="s">
        <v>197</v>
      </c>
      <c r="F3196" s="3">
        <v>42870</v>
      </c>
      <c r="G3196" s="3">
        <v>42960</v>
      </c>
      <c r="H3196">
        <v>0</v>
      </c>
    </row>
    <row r="3197" spans="1:8">
      <c r="A3197" s="4" t="s">
        <v>3404</v>
      </c>
      <c r="B3197" s="4" t="s">
        <v>201</v>
      </c>
      <c r="C3197" s="4" t="s">
        <v>171</v>
      </c>
      <c r="D3197" s="4" t="s">
        <v>32</v>
      </c>
      <c r="E3197" s="4" t="s">
        <v>172</v>
      </c>
      <c r="F3197" s="3">
        <v>42870</v>
      </c>
      <c r="G3197" s="3">
        <v>42988</v>
      </c>
      <c r="H3197">
        <v>1101</v>
      </c>
    </row>
    <row r="3198" spans="1:8">
      <c r="A3198" s="4" t="s">
        <v>3405</v>
      </c>
      <c r="B3198" s="4" t="s">
        <v>189</v>
      </c>
      <c r="C3198" s="4" t="s">
        <v>179</v>
      </c>
      <c r="D3198" s="4" t="s">
        <v>47</v>
      </c>
      <c r="E3198" s="4" t="s">
        <v>197</v>
      </c>
      <c r="F3198" s="3">
        <v>42870</v>
      </c>
      <c r="G3198" s="3">
        <v>42958</v>
      </c>
      <c r="H3198">
        <v>0</v>
      </c>
    </row>
    <row r="3199" spans="1:8">
      <c r="A3199" s="4" t="s">
        <v>3406</v>
      </c>
      <c r="B3199" s="4" t="s">
        <v>189</v>
      </c>
      <c r="C3199" s="4" t="s">
        <v>179</v>
      </c>
      <c r="D3199" s="4" t="s">
        <v>51</v>
      </c>
      <c r="E3199" s="4" t="s">
        <v>172</v>
      </c>
      <c r="F3199" s="3">
        <v>42870</v>
      </c>
      <c r="G3199" s="3">
        <v>42913</v>
      </c>
      <c r="H3199">
        <v>603</v>
      </c>
    </row>
    <row r="3200" spans="1:8">
      <c r="A3200" s="4" t="s">
        <v>3407</v>
      </c>
      <c r="B3200" s="4" t="s">
        <v>189</v>
      </c>
      <c r="C3200" s="4" t="s">
        <v>179</v>
      </c>
      <c r="D3200" s="4" t="s">
        <v>47</v>
      </c>
      <c r="E3200" s="4" t="s">
        <v>172</v>
      </c>
      <c r="F3200" s="3">
        <v>42870</v>
      </c>
      <c r="G3200" s="3">
        <v>42983</v>
      </c>
      <c r="H3200">
        <v>545</v>
      </c>
    </row>
    <row r="3201" spans="1:8">
      <c r="A3201" s="4" t="s">
        <v>3408</v>
      </c>
      <c r="B3201" s="4" t="s">
        <v>232</v>
      </c>
      <c r="C3201" s="4" t="s">
        <v>192</v>
      </c>
      <c r="D3201" s="4" t="s">
        <v>121</v>
      </c>
      <c r="E3201" s="4" t="s">
        <v>197</v>
      </c>
      <c r="F3201" s="3">
        <v>42870</v>
      </c>
      <c r="G3201" s="3">
        <v>42885</v>
      </c>
      <c r="H3201">
        <v>0</v>
      </c>
    </row>
    <row r="3202" spans="1:8">
      <c r="A3202" s="4" t="s">
        <v>3409</v>
      </c>
      <c r="B3202" s="4" t="s">
        <v>205</v>
      </c>
      <c r="C3202" s="4" t="s">
        <v>192</v>
      </c>
      <c r="D3202" s="4" t="s">
        <v>24</v>
      </c>
      <c r="E3202" s="4" t="s">
        <v>193</v>
      </c>
      <c r="F3202" s="3">
        <v>42870</v>
      </c>
      <c r="G3202" s="3"/>
    </row>
    <row r="3203" spans="1:8">
      <c r="A3203" s="4" t="s">
        <v>3410</v>
      </c>
      <c r="B3203" s="4" t="s">
        <v>226</v>
      </c>
      <c r="C3203" s="4" t="s">
        <v>199</v>
      </c>
      <c r="D3203" s="4" t="s">
        <v>125</v>
      </c>
      <c r="E3203" s="4" t="s">
        <v>197</v>
      </c>
      <c r="F3203" s="3">
        <v>42870</v>
      </c>
      <c r="G3203" s="3">
        <v>42881</v>
      </c>
      <c r="H3203">
        <v>0</v>
      </c>
    </row>
    <row r="3204" spans="1:8">
      <c r="A3204" s="4" t="s">
        <v>3411</v>
      </c>
      <c r="B3204" s="4" t="s">
        <v>185</v>
      </c>
      <c r="C3204" s="4" t="s">
        <v>171</v>
      </c>
      <c r="D3204" s="4" t="s">
        <v>53</v>
      </c>
      <c r="E3204" s="4" t="s">
        <v>172</v>
      </c>
      <c r="F3204" s="3">
        <v>42870</v>
      </c>
      <c r="G3204" s="3">
        <v>42972</v>
      </c>
      <c r="H3204">
        <v>959</v>
      </c>
    </row>
    <row r="3205" spans="1:8">
      <c r="A3205" s="4" t="s">
        <v>3412</v>
      </c>
      <c r="B3205" s="4" t="s">
        <v>185</v>
      </c>
      <c r="C3205" s="4" t="s">
        <v>171</v>
      </c>
      <c r="D3205" s="4" t="s">
        <v>84</v>
      </c>
      <c r="E3205" s="4" t="s">
        <v>172</v>
      </c>
      <c r="F3205" s="3">
        <v>42870</v>
      </c>
      <c r="G3205" s="3">
        <v>42889</v>
      </c>
      <c r="H3205">
        <v>1208</v>
      </c>
    </row>
    <row r="3206" spans="1:8">
      <c r="A3206" s="4" t="s">
        <v>3413</v>
      </c>
      <c r="B3206" s="4" t="s">
        <v>185</v>
      </c>
      <c r="C3206" s="4" t="s">
        <v>9011</v>
      </c>
      <c r="D3206" s="4" t="s">
        <v>71</v>
      </c>
      <c r="E3206" s="4" t="s">
        <v>172</v>
      </c>
      <c r="F3206" s="3">
        <v>42870</v>
      </c>
      <c r="G3206" s="3">
        <v>42966</v>
      </c>
      <c r="H3206">
        <v>4246</v>
      </c>
    </row>
    <row r="3207" spans="1:8">
      <c r="A3207" s="4" t="s">
        <v>3414</v>
      </c>
      <c r="B3207" s="4" t="s">
        <v>216</v>
      </c>
      <c r="C3207" s="4" t="s">
        <v>192</v>
      </c>
      <c r="D3207" s="4" t="s">
        <v>130</v>
      </c>
      <c r="E3207" s="4" t="s">
        <v>172</v>
      </c>
      <c r="F3207" s="3">
        <v>42870</v>
      </c>
      <c r="G3207" s="3">
        <v>43004</v>
      </c>
      <c r="H3207">
        <v>3061</v>
      </c>
    </row>
    <row r="3208" spans="1:8">
      <c r="A3208" s="4" t="s">
        <v>3415</v>
      </c>
      <c r="B3208" s="4" t="s">
        <v>181</v>
      </c>
      <c r="C3208" s="4" t="s">
        <v>9011</v>
      </c>
      <c r="D3208" s="4" t="s">
        <v>102</v>
      </c>
      <c r="E3208" s="4" t="s">
        <v>197</v>
      </c>
      <c r="F3208" s="3">
        <v>42870</v>
      </c>
      <c r="G3208" s="3">
        <v>42907</v>
      </c>
      <c r="H3208">
        <v>0</v>
      </c>
    </row>
    <row r="3209" spans="1:8">
      <c r="A3209" s="4" t="s">
        <v>3416</v>
      </c>
      <c r="B3209" s="4" t="s">
        <v>246</v>
      </c>
      <c r="C3209" s="4" t="s">
        <v>9011</v>
      </c>
      <c r="D3209" s="4" t="s">
        <v>42</v>
      </c>
      <c r="E3209" s="4" t="s">
        <v>197</v>
      </c>
      <c r="F3209" s="3">
        <v>42871</v>
      </c>
      <c r="G3209" s="3">
        <v>42960</v>
      </c>
      <c r="H3209">
        <v>0</v>
      </c>
    </row>
    <row r="3210" spans="1:8">
      <c r="A3210" s="4" t="s">
        <v>3417</v>
      </c>
      <c r="B3210" s="4" t="s">
        <v>279</v>
      </c>
      <c r="C3210" s="4" t="s">
        <v>192</v>
      </c>
      <c r="D3210" s="4" t="s">
        <v>24</v>
      </c>
      <c r="E3210" s="4" t="s">
        <v>193</v>
      </c>
      <c r="F3210" s="3">
        <v>42871</v>
      </c>
      <c r="G3210" s="3"/>
    </row>
    <row r="3211" spans="1:8">
      <c r="A3211" s="4" t="s">
        <v>3418</v>
      </c>
      <c r="B3211" s="4" t="s">
        <v>263</v>
      </c>
      <c r="C3211" s="4" t="s">
        <v>192</v>
      </c>
      <c r="D3211" s="4" t="s">
        <v>40</v>
      </c>
      <c r="E3211" s="4" t="s">
        <v>172</v>
      </c>
      <c r="F3211" s="3">
        <v>42871</v>
      </c>
      <c r="G3211" s="3">
        <v>42960</v>
      </c>
      <c r="H3211">
        <v>3351</v>
      </c>
    </row>
    <row r="3212" spans="1:8">
      <c r="A3212" s="4" t="s">
        <v>3419</v>
      </c>
      <c r="B3212" s="4" t="s">
        <v>212</v>
      </c>
      <c r="C3212" s="4" t="s">
        <v>179</v>
      </c>
      <c r="D3212" s="4" t="s">
        <v>24</v>
      </c>
      <c r="E3212" s="4" t="s">
        <v>193</v>
      </c>
      <c r="F3212" s="3">
        <v>42871</v>
      </c>
      <c r="G3212" s="3"/>
    </row>
    <row r="3213" spans="1:8">
      <c r="A3213" s="4" t="s">
        <v>3420</v>
      </c>
      <c r="B3213" s="4" t="s">
        <v>203</v>
      </c>
      <c r="C3213" s="4" t="s">
        <v>192</v>
      </c>
      <c r="D3213" s="4" t="s">
        <v>76</v>
      </c>
      <c r="E3213" s="4" t="s">
        <v>172</v>
      </c>
      <c r="F3213" s="3">
        <v>42871</v>
      </c>
      <c r="G3213" s="3">
        <v>42885</v>
      </c>
      <c r="H3213">
        <v>3153</v>
      </c>
    </row>
    <row r="3214" spans="1:8">
      <c r="A3214" s="4" t="s">
        <v>3421</v>
      </c>
      <c r="B3214" s="4" t="s">
        <v>191</v>
      </c>
      <c r="C3214" s="4" t="s">
        <v>171</v>
      </c>
      <c r="D3214" s="4" t="s">
        <v>84</v>
      </c>
      <c r="E3214" s="4" t="s">
        <v>197</v>
      </c>
      <c r="F3214" s="3">
        <v>42871</v>
      </c>
      <c r="G3214" s="3">
        <v>42875</v>
      </c>
      <c r="H3214">
        <v>0</v>
      </c>
    </row>
    <row r="3215" spans="1:8">
      <c r="A3215" s="4" t="s">
        <v>3422</v>
      </c>
      <c r="B3215" s="4" t="s">
        <v>191</v>
      </c>
      <c r="C3215" s="4" t="s">
        <v>199</v>
      </c>
      <c r="D3215" s="4" t="s">
        <v>81</v>
      </c>
      <c r="E3215" s="4" t="s">
        <v>197</v>
      </c>
      <c r="F3215" s="3">
        <v>42871</v>
      </c>
      <c r="G3215" s="3">
        <v>42882</v>
      </c>
      <c r="H3215">
        <v>0</v>
      </c>
    </row>
    <row r="3216" spans="1:8">
      <c r="A3216" s="4" t="s">
        <v>3423</v>
      </c>
      <c r="B3216" s="4" t="s">
        <v>219</v>
      </c>
      <c r="C3216" s="4" t="s">
        <v>179</v>
      </c>
      <c r="D3216" s="4" t="s">
        <v>76</v>
      </c>
      <c r="E3216" s="4" t="s">
        <v>197</v>
      </c>
      <c r="F3216" s="3">
        <v>42871</v>
      </c>
      <c r="G3216" s="3">
        <v>42969</v>
      </c>
      <c r="H3216">
        <v>0</v>
      </c>
    </row>
    <row r="3217" spans="1:8">
      <c r="A3217" s="4" t="s">
        <v>3424</v>
      </c>
      <c r="B3217" s="4" t="s">
        <v>219</v>
      </c>
      <c r="C3217" s="4" t="s">
        <v>179</v>
      </c>
      <c r="D3217" s="4" t="s">
        <v>76</v>
      </c>
      <c r="E3217" s="4" t="s">
        <v>172</v>
      </c>
      <c r="F3217" s="3">
        <v>42871</v>
      </c>
      <c r="G3217" s="3">
        <v>42892</v>
      </c>
      <c r="H3217">
        <v>533</v>
      </c>
    </row>
    <row r="3218" spans="1:8">
      <c r="A3218" s="4" t="s">
        <v>3425</v>
      </c>
      <c r="B3218" s="4" t="s">
        <v>256</v>
      </c>
      <c r="C3218" s="4" t="s">
        <v>179</v>
      </c>
      <c r="D3218" s="4" t="s">
        <v>29</v>
      </c>
      <c r="E3218" s="4" t="s">
        <v>197</v>
      </c>
      <c r="F3218" s="3">
        <v>42871</v>
      </c>
      <c r="G3218" s="3">
        <v>42971</v>
      </c>
      <c r="H3218">
        <v>0</v>
      </c>
    </row>
    <row r="3219" spans="1:8">
      <c r="A3219" s="4" t="s">
        <v>3426</v>
      </c>
      <c r="B3219" s="4" t="s">
        <v>256</v>
      </c>
      <c r="C3219" s="4" t="s">
        <v>177</v>
      </c>
      <c r="D3219" s="4" t="s">
        <v>66</v>
      </c>
      <c r="E3219" s="4" t="s">
        <v>172</v>
      </c>
      <c r="F3219" s="3">
        <v>42871</v>
      </c>
      <c r="G3219" s="3">
        <v>42887</v>
      </c>
      <c r="H3219">
        <v>56</v>
      </c>
    </row>
    <row r="3220" spans="1:8">
      <c r="A3220" s="4" t="s">
        <v>3427</v>
      </c>
      <c r="B3220" s="4" t="s">
        <v>244</v>
      </c>
      <c r="C3220" s="4" t="s">
        <v>171</v>
      </c>
      <c r="D3220" s="4" t="s">
        <v>110</v>
      </c>
      <c r="E3220" s="4" t="s">
        <v>197</v>
      </c>
      <c r="F3220" s="3">
        <v>42871</v>
      </c>
      <c r="G3220" s="3">
        <v>42879</v>
      </c>
      <c r="H3220">
        <v>0</v>
      </c>
    </row>
    <row r="3221" spans="1:8">
      <c r="A3221" s="4" t="s">
        <v>3428</v>
      </c>
      <c r="B3221" s="4" t="s">
        <v>201</v>
      </c>
      <c r="C3221" s="4" t="s">
        <v>179</v>
      </c>
      <c r="D3221" s="4" t="s">
        <v>59</v>
      </c>
      <c r="E3221" s="4" t="s">
        <v>172</v>
      </c>
      <c r="F3221" s="3">
        <v>42871</v>
      </c>
      <c r="G3221" s="3">
        <v>42951</v>
      </c>
      <c r="H3221">
        <v>522</v>
      </c>
    </row>
    <row r="3222" spans="1:8">
      <c r="A3222" s="4" t="s">
        <v>3429</v>
      </c>
      <c r="B3222" s="4" t="s">
        <v>205</v>
      </c>
      <c r="C3222" s="4" t="s">
        <v>171</v>
      </c>
      <c r="D3222" s="4" t="s">
        <v>24</v>
      </c>
      <c r="E3222" s="4" t="s">
        <v>193</v>
      </c>
      <c r="F3222" s="3">
        <v>42871</v>
      </c>
      <c r="G3222" s="3"/>
    </row>
    <row r="3223" spans="1:8">
      <c r="A3223" s="4" t="s">
        <v>3430</v>
      </c>
      <c r="B3223" s="4" t="s">
        <v>205</v>
      </c>
      <c r="C3223" s="4" t="s">
        <v>177</v>
      </c>
      <c r="D3223" s="4" t="s">
        <v>71</v>
      </c>
      <c r="E3223" s="4" t="s">
        <v>172</v>
      </c>
      <c r="F3223" s="3">
        <v>42871</v>
      </c>
      <c r="G3223" s="3">
        <v>42967</v>
      </c>
      <c r="H3223">
        <v>54</v>
      </c>
    </row>
    <row r="3224" spans="1:8">
      <c r="A3224" s="4" t="s">
        <v>3431</v>
      </c>
      <c r="B3224" s="4" t="s">
        <v>226</v>
      </c>
      <c r="C3224" s="4" t="s">
        <v>179</v>
      </c>
      <c r="D3224" s="4" t="s">
        <v>24</v>
      </c>
      <c r="E3224" s="4" t="s">
        <v>193</v>
      </c>
      <c r="F3224" s="3">
        <v>42871</v>
      </c>
      <c r="G3224" s="3"/>
    </row>
    <row r="3225" spans="1:8">
      <c r="A3225" s="4" t="s">
        <v>3432</v>
      </c>
      <c r="B3225" s="4" t="s">
        <v>185</v>
      </c>
      <c r="C3225" s="4" t="s">
        <v>192</v>
      </c>
      <c r="D3225" s="4" t="s">
        <v>75</v>
      </c>
      <c r="E3225" s="4" t="s">
        <v>197</v>
      </c>
      <c r="F3225" s="3">
        <v>42871</v>
      </c>
      <c r="G3225" s="3">
        <v>42882</v>
      </c>
      <c r="H3225">
        <v>0</v>
      </c>
    </row>
    <row r="3226" spans="1:8">
      <c r="A3226" s="4" t="s">
        <v>3433</v>
      </c>
      <c r="B3226" s="4" t="s">
        <v>185</v>
      </c>
      <c r="C3226" s="4" t="s">
        <v>9011</v>
      </c>
      <c r="D3226" s="4" t="s">
        <v>102</v>
      </c>
      <c r="E3226" s="4" t="s">
        <v>172</v>
      </c>
      <c r="F3226" s="3">
        <v>42871</v>
      </c>
      <c r="G3226" s="3">
        <v>42985</v>
      </c>
      <c r="H3226">
        <v>5154</v>
      </c>
    </row>
    <row r="3227" spans="1:8">
      <c r="A3227" s="4" t="s">
        <v>3434</v>
      </c>
      <c r="B3227" s="4" t="s">
        <v>216</v>
      </c>
      <c r="C3227" s="4" t="s">
        <v>177</v>
      </c>
      <c r="D3227" s="4" t="s">
        <v>21</v>
      </c>
      <c r="E3227" s="4" t="s">
        <v>197</v>
      </c>
      <c r="F3227" s="3">
        <v>42871</v>
      </c>
      <c r="G3227" s="3">
        <v>42963</v>
      </c>
      <c r="H3227">
        <v>0</v>
      </c>
    </row>
    <row r="3228" spans="1:8">
      <c r="A3228" s="4" t="s">
        <v>3435</v>
      </c>
      <c r="B3228" s="4" t="s">
        <v>235</v>
      </c>
      <c r="C3228" s="4" t="s">
        <v>192</v>
      </c>
      <c r="D3228" s="4" t="s">
        <v>65</v>
      </c>
      <c r="E3228" s="4" t="s">
        <v>172</v>
      </c>
      <c r="F3228" s="3">
        <v>42871</v>
      </c>
      <c r="G3228" s="3">
        <v>42994</v>
      </c>
      <c r="H3228">
        <v>3483</v>
      </c>
    </row>
    <row r="3229" spans="1:8">
      <c r="A3229" s="4" t="s">
        <v>3436</v>
      </c>
      <c r="B3229" s="4" t="s">
        <v>246</v>
      </c>
      <c r="C3229" s="4" t="s">
        <v>171</v>
      </c>
      <c r="D3229" s="4" t="s">
        <v>24</v>
      </c>
      <c r="E3229" s="4" t="s">
        <v>193</v>
      </c>
      <c r="F3229" s="3">
        <v>42872</v>
      </c>
      <c r="G3229" s="3"/>
    </row>
    <row r="3230" spans="1:8">
      <c r="A3230" s="4" t="s">
        <v>3437</v>
      </c>
      <c r="B3230" s="4" t="s">
        <v>246</v>
      </c>
      <c r="C3230" s="4" t="s">
        <v>177</v>
      </c>
      <c r="D3230" s="4" t="s">
        <v>35</v>
      </c>
      <c r="E3230" s="4" t="s">
        <v>197</v>
      </c>
      <c r="F3230" s="3">
        <v>42872</v>
      </c>
      <c r="G3230" s="3">
        <v>42880</v>
      </c>
      <c r="H3230">
        <v>0</v>
      </c>
    </row>
    <row r="3231" spans="1:8">
      <c r="A3231" s="4" t="s">
        <v>3438</v>
      </c>
      <c r="B3231" s="4" t="s">
        <v>174</v>
      </c>
      <c r="C3231" s="4" t="s">
        <v>171</v>
      </c>
      <c r="D3231" s="4" t="s">
        <v>57</v>
      </c>
      <c r="E3231" s="4" t="s">
        <v>172</v>
      </c>
      <c r="F3231" s="3">
        <v>42872</v>
      </c>
      <c r="G3231" s="3">
        <v>42958</v>
      </c>
      <c r="H3231">
        <v>1110</v>
      </c>
    </row>
    <row r="3232" spans="1:8">
      <c r="A3232" s="4" t="s">
        <v>3439</v>
      </c>
      <c r="B3232" s="4" t="s">
        <v>263</v>
      </c>
      <c r="C3232" s="4" t="s">
        <v>179</v>
      </c>
      <c r="D3232" s="4" t="s">
        <v>120</v>
      </c>
      <c r="E3232" s="4" t="s">
        <v>172</v>
      </c>
      <c r="F3232" s="3">
        <v>42872</v>
      </c>
      <c r="G3232" s="3">
        <v>42882</v>
      </c>
      <c r="H3232">
        <v>441</v>
      </c>
    </row>
    <row r="3233" spans="1:8">
      <c r="A3233" s="4" t="s">
        <v>3440</v>
      </c>
      <c r="B3233" s="4" t="s">
        <v>212</v>
      </c>
      <c r="C3233" s="4" t="s">
        <v>199</v>
      </c>
      <c r="D3233" s="4" t="s">
        <v>24</v>
      </c>
      <c r="E3233" s="4" t="s">
        <v>193</v>
      </c>
      <c r="F3233" s="3">
        <v>42872</v>
      </c>
      <c r="G3233" s="3"/>
    </row>
    <row r="3234" spans="1:8">
      <c r="A3234" s="4" t="s">
        <v>3441</v>
      </c>
      <c r="B3234" s="4" t="s">
        <v>212</v>
      </c>
      <c r="C3234" s="4" t="s">
        <v>179</v>
      </c>
      <c r="D3234" s="4" t="s">
        <v>76</v>
      </c>
      <c r="E3234" s="4" t="s">
        <v>172</v>
      </c>
      <c r="F3234" s="3">
        <v>42872</v>
      </c>
      <c r="G3234" s="3">
        <v>42955</v>
      </c>
      <c r="H3234">
        <v>553</v>
      </c>
    </row>
    <row r="3235" spans="1:8">
      <c r="A3235" s="4" t="s">
        <v>3442</v>
      </c>
      <c r="B3235" s="4" t="s">
        <v>203</v>
      </c>
      <c r="C3235" s="4" t="s">
        <v>192</v>
      </c>
      <c r="D3235" s="4" t="s">
        <v>105</v>
      </c>
      <c r="E3235" s="4" t="s">
        <v>172</v>
      </c>
      <c r="F3235" s="3">
        <v>42872</v>
      </c>
      <c r="G3235" s="3">
        <v>42890</v>
      </c>
      <c r="H3235">
        <v>3624</v>
      </c>
    </row>
    <row r="3236" spans="1:8">
      <c r="A3236" s="4" t="s">
        <v>3443</v>
      </c>
      <c r="B3236" s="4" t="s">
        <v>343</v>
      </c>
      <c r="C3236" s="4" t="s">
        <v>179</v>
      </c>
      <c r="D3236" s="4" t="s">
        <v>66</v>
      </c>
      <c r="E3236" s="4" t="s">
        <v>197</v>
      </c>
      <c r="F3236" s="3">
        <v>42872</v>
      </c>
      <c r="G3236" s="3">
        <v>42886</v>
      </c>
      <c r="H3236">
        <v>0</v>
      </c>
    </row>
    <row r="3237" spans="1:8">
      <c r="A3237" s="4" t="s">
        <v>3444</v>
      </c>
      <c r="B3237" s="4" t="s">
        <v>219</v>
      </c>
      <c r="C3237" s="4" t="s">
        <v>9011</v>
      </c>
      <c r="D3237" s="4" t="s">
        <v>54</v>
      </c>
      <c r="E3237" s="4" t="s">
        <v>197</v>
      </c>
      <c r="F3237" s="3">
        <v>42872</v>
      </c>
      <c r="G3237" s="3">
        <v>42969</v>
      </c>
      <c r="H3237">
        <v>0</v>
      </c>
    </row>
    <row r="3238" spans="1:8">
      <c r="A3238" s="4" t="s">
        <v>3445</v>
      </c>
      <c r="B3238" s="4" t="s">
        <v>230</v>
      </c>
      <c r="C3238" s="4" t="s">
        <v>192</v>
      </c>
      <c r="D3238" s="4" t="s">
        <v>122</v>
      </c>
      <c r="E3238" s="4" t="s">
        <v>193</v>
      </c>
      <c r="F3238" s="3">
        <v>42872</v>
      </c>
      <c r="G3238" s="3"/>
    </row>
    <row r="3239" spans="1:8">
      <c r="A3239" s="4" t="s">
        <v>3446</v>
      </c>
      <c r="B3239" s="4" t="s">
        <v>256</v>
      </c>
      <c r="C3239" s="4" t="s">
        <v>177</v>
      </c>
      <c r="D3239" s="4" t="s">
        <v>45</v>
      </c>
      <c r="E3239" s="4" t="s">
        <v>197</v>
      </c>
      <c r="F3239" s="3">
        <v>42872</v>
      </c>
      <c r="G3239" s="3">
        <v>42955</v>
      </c>
      <c r="H3239">
        <v>0</v>
      </c>
    </row>
    <row r="3240" spans="1:8">
      <c r="A3240" s="4" t="s">
        <v>3447</v>
      </c>
      <c r="B3240" s="4" t="s">
        <v>187</v>
      </c>
      <c r="C3240" s="4" t="s">
        <v>9011</v>
      </c>
      <c r="D3240" s="4" t="s">
        <v>86</v>
      </c>
      <c r="E3240" s="4" t="s">
        <v>193</v>
      </c>
      <c r="F3240" s="3">
        <v>42872</v>
      </c>
      <c r="G3240" s="3"/>
    </row>
    <row r="3241" spans="1:8">
      <c r="A3241" s="4" t="s">
        <v>3448</v>
      </c>
      <c r="B3241" s="4" t="s">
        <v>187</v>
      </c>
      <c r="C3241" s="4" t="s">
        <v>9011</v>
      </c>
      <c r="D3241" s="4" t="s">
        <v>84</v>
      </c>
      <c r="E3241" s="4" t="s">
        <v>197</v>
      </c>
      <c r="F3241" s="3">
        <v>42872</v>
      </c>
      <c r="G3241" s="3">
        <v>42959</v>
      </c>
      <c r="H3241">
        <v>0</v>
      </c>
    </row>
    <row r="3242" spans="1:8">
      <c r="A3242" s="4" t="s">
        <v>3449</v>
      </c>
      <c r="B3242" s="4" t="s">
        <v>187</v>
      </c>
      <c r="C3242" s="4" t="s">
        <v>177</v>
      </c>
      <c r="D3242" s="4" t="s">
        <v>81</v>
      </c>
      <c r="E3242" s="4" t="s">
        <v>197</v>
      </c>
      <c r="F3242" s="3">
        <v>42872</v>
      </c>
      <c r="G3242" s="3">
        <v>42965</v>
      </c>
      <c r="H3242">
        <v>0</v>
      </c>
    </row>
    <row r="3243" spans="1:8">
      <c r="A3243" s="4" t="s">
        <v>3450</v>
      </c>
      <c r="B3243" s="4" t="s">
        <v>187</v>
      </c>
      <c r="C3243" s="4" t="s">
        <v>9011</v>
      </c>
      <c r="D3243" s="4" t="s">
        <v>97</v>
      </c>
      <c r="E3243" s="4" t="s">
        <v>172</v>
      </c>
      <c r="F3243" s="3">
        <v>42872</v>
      </c>
      <c r="G3243" s="3">
        <v>42965</v>
      </c>
      <c r="H3243">
        <v>4644</v>
      </c>
    </row>
    <row r="3244" spans="1:8">
      <c r="A3244" s="4" t="s">
        <v>3451</v>
      </c>
      <c r="B3244" s="4" t="s">
        <v>226</v>
      </c>
      <c r="C3244" s="4" t="s">
        <v>177</v>
      </c>
      <c r="D3244" s="4" t="s">
        <v>120</v>
      </c>
      <c r="E3244" s="4" t="s">
        <v>197</v>
      </c>
      <c r="F3244" s="3">
        <v>42872</v>
      </c>
      <c r="G3244" s="3">
        <v>42884</v>
      </c>
      <c r="H3244">
        <v>0</v>
      </c>
    </row>
    <row r="3245" spans="1:8">
      <c r="A3245" s="4" t="s">
        <v>3452</v>
      </c>
      <c r="B3245" s="4" t="s">
        <v>208</v>
      </c>
      <c r="C3245" s="4" t="s">
        <v>177</v>
      </c>
      <c r="D3245" s="4" t="s">
        <v>41</v>
      </c>
      <c r="E3245" s="4" t="s">
        <v>172</v>
      </c>
      <c r="F3245" s="3">
        <v>42872</v>
      </c>
      <c r="G3245" s="3">
        <v>42998</v>
      </c>
      <c r="H3245">
        <v>51</v>
      </c>
    </row>
    <row r="3246" spans="1:8">
      <c r="A3246" s="4" t="s">
        <v>3453</v>
      </c>
      <c r="B3246" s="4" t="s">
        <v>185</v>
      </c>
      <c r="C3246" s="4" t="s">
        <v>9011</v>
      </c>
      <c r="D3246" s="4" t="s">
        <v>62</v>
      </c>
      <c r="E3246" s="4" t="s">
        <v>172</v>
      </c>
      <c r="F3246" s="3">
        <v>42872</v>
      </c>
      <c r="G3246" s="3">
        <v>42986</v>
      </c>
      <c r="H3246">
        <v>4573</v>
      </c>
    </row>
    <row r="3247" spans="1:8">
      <c r="A3247" s="4" t="s">
        <v>3454</v>
      </c>
      <c r="B3247" s="4" t="s">
        <v>216</v>
      </c>
      <c r="C3247" s="4" t="s">
        <v>192</v>
      </c>
      <c r="D3247" s="4" t="s">
        <v>107</v>
      </c>
      <c r="E3247" s="4" t="s">
        <v>172</v>
      </c>
      <c r="F3247" s="3">
        <v>42872</v>
      </c>
      <c r="G3247" s="3">
        <v>42948</v>
      </c>
      <c r="H3247">
        <v>3033</v>
      </c>
    </row>
    <row r="3248" spans="1:8">
      <c r="A3248" s="4" t="s">
        <v>3455</v>
      </c>
      <c r="B3248" s="4" t="s">
        <v>181</v>
      </c>
      <c r="C3248" s="4" t="s">
        <v>177</v>
      </c>
      <c r="D3248" s="4" t="s">
        <v>75</v>
      </c>
      <c r="E3248" s="4" t="s">
        <v>197</v>
      </c>
      <c r="F3248" s="3">
        <v>42872</v>
      </c>
      <c r="G3248" s="3">
        <v>42881</v>
      </c>
      <c r="H3248">
        <v>0</v>
      </c>
    </row>
    <row r="3249" spans="1:8">
      <c r="A3249" s="4" t="s">
        <v>3456</v>
      </c>
      <c r="B3249" s="4" t="s">
        <v>183</v>
      </c>
      <c r="C3249" s="4" t="s">
        <v>177</v>
      </c>
      <c r="D3249" s="4" t="s">
        <v>92</v>
      </c>
      <c r="E3249" s="4" t="s">
        <v>197</v>
      </c>
      <c r="F3249" s="3">
        <v>42873</v>
      </c>
      <c r="G3249" s="3">
        <v>42879</v>
      </c>
      <c r="H3249">
        <v>0</v>
      </c>
    </row>
    <row r="3250" spans="1:8">
      <c r="A3250" s="4" t="s">
        <v>3457</v>
      </c>
      <c r="B3250" s="4" t="s">
        <v>183</v>
      </c>
      <c r="C3250" s="4" t="s">
        <v>177</v>
      </c>
      <c r="D3250" s="4" t="s">
        <v>103</v>
      </c>
      <c r="E3250" s="4" t="s">
        <v>172</v>
      </c>
      <c r="F3250" s="3">
        <v>42873</v>
      </c>
      <c r="G3250" s="3">
        <v>42888</v>
      </c>
      <c r="H3250">
        <v>58</v>
      </c>
    </row>
    <row r="3251" spans="1:8">
      <c r="A3251" s="4" t="s">
        <v>3458</v>
      </c>
      <c r="B3251" s="4" t="s">
        <v>183</v>
      </c>
      <c r="C3251" s="4" t="s">
        <v>177</v>
      </c>
      <c r="D3251" s="4" t="s">
        <v>111</v>
      </c>
      <c r="E3251" s="4" t="s">
        <v>172</v>
      </c>
      <c r="F3251" s="3">
        <v>42873</v>
      </c>
      <c r="G3251" s="3">
        <v>42993</v>
      </c>
      <c r="H3251">
        <v>51</v>
      </c>
    </row>
    <row r="3252" spans="1:8">
      <c r="A3252" s="4" t="s">
        <v>3459</v>
      </c>
      <c r="B3252" s="4" t="s">
        <v>246</v>
      </c>
      <c r="C3252" s="4" t="s">
        <v>9011</v>
      </c>
      <c r="D3252" s="4" t="s">
        <v>40</v>
      </c>
      <c r="E3252" s="4" t="s">
        <v>172</v>
      </c>
      <c r="F3252" s="3">
        <v>42873</v>
      </c>
      <c r="G3252" s="3">
        <v>42949</v>
      </c>
      <c r="H3252">
        <v>4873</v>
      </c>
    </row>
    <row r="3253" spans="1:8">
      <c r="A3253" s="4" t="s">
        <v>3460</v>
      </c>
      <c r="B3253" s="4" t="s">
        <v>279</v>
      </c>
      <c r="C3253" s="4" t="s">
        <v>179</v>
      </c>
      <c r="D3253" s="4" t="s">
        <v>50</v>
      </c>
      <c r="E3253" s="4" t="s">
        <v>193</v>
      </c>
      <c r="F3253" s="3">
        <v>42873</v>
      </c>
      <c r="G3253" s="3"/>
    </row>
    <row r="3254" spans="1:8">
      <c r="A3254" s="4" t="s">
        <v>3461</v>
      </c>
      <c r="B3254" s="4" t="s">
        <v>174</v>
      </c>
      <c r="C3254" s="4" t="s">
        <v>9011</v>
      </c>
      <c r="D3254" s="4" t="s">
        <v>79</v>
      </c>
      <c r="E3254" s="4" t="s">
        <v>172</v>
      </c>
      <c r="F3254" s="3">
        <v>42873</v>
      </c>
      <c r="G3254" s="3">
        <v>42893</v>
      </c>
      <c r="H3254">
        <v>4606</v>
      </c>
    </row>
    <row r="3255" spans="1:8">
      <c r="A3255" s="4" t="s">
        <v>3462</v>
      </c>
      <c r="B3255" s="4" t="s">
        <v>263</v>
      </c>
      <c r="C3255" s="4" t="s">
        <v>171</v>
      </c>
      <c r="D3255" s="4" t="s">
        <v>80</v>
      </c>
      <c r="E3255" s="4" t="s">
        <v>172</v>
      </c>
      <c r="F3255" s="3">
        <v>42873</v>
      </c>
      <c r="G3255" s="3">
        <v>42983</v>
      </c>
      <c r="H3255">
        <v>995</v>
      </c>
    </row>
    <row r="3256" spans="1:8">
      <c r="A3256" s="4" t="s">
        <v>3463</v>
      </c>
      <c r="B3256" s="4" t="s">
        <v>263</v>
      </c>
      <c r="C3256" s="4" t="s">
        <v>9011</v>
      </c>
      <c r="D3256" s="4" t="s">
        <v>120</v>
      </c>
      <c r="E3256" s="4" t="s">
        <v>172</v>
      </c>
      <c r="F3256" s="3">
        <v>42873</v>
      </c>
      <c r="G3256" s="3">
        <v>42957</v>
      </c>
      <c r="H3256">
        <v>4581</v>
      </c>
    </row>
    <row r="3257" spans="1:8">
      <c r="A3257" s="4" t="s">
        <v>3464</v>
      </c>
      <c r="B3257" s="4" t="s">
        <v>237</v>
      </c>
      <c r="C3257" s="4" t="s">
        <v>9011</v>
      </c>
      <c r="D3257" s="4" t="s">
        <v>40</v>
      </c>
      <c r="E3257" s="4" t="s">
        <v>172</v>
      </c>
      <c r="F3257" s="3">
        <v>42873</v>
      </c>
      <c r="G3257" s="3">
        <v>42961</v>
      </c>
      <c r="H3257">
        <v>4671</v>
      </c>
    </row>
    <row r="3258" spans="1:8">
      <c r="A3258" s="4" t="s">
        <v>3465</v>
      </c>
      <c r="B3258" s="4" t="s">
        <v>203</v>
      </c>
      <c r="C3258" s="4" t="s">
        <v>199</v>
      </c>
      <c r="D3258" s="4" t="s">
        <v>61</v>
      </c>
      <c r="E3258" s="4" t="s">
        <v>193</v>
      </c>
      <c r="F3258" s="3">
        <v>42873</v>
      </c>
      <c r="G3258" s="3"/>
    </row>
    <row r="3259" spans="1:8">
      <c r="A3259" s="4" t="s">
        <v>3466</v>
      </c>
      <c r="B3259" s="4" t="s">
        <v>203</v>
      </c>
      <c r="C3259" s="4" t="s">
        <v>192</v>
      </c>
      <c r="D3259" s="4" t="s">
        <v>24</v>
      </c>
      <c r="E3259" s="4" t="s">
        <v>193</v>
      </c>
      <c r="F3259" s="3">
        <v>42873</v>
      </c>
      <c r="G3259" s="3"/>
    </row>
    <row r="3260" spans="1:8">
      <c r="A3260" s="4" t="s">
        <v>3467</v>
      </c>
      <c r="B3260" s="4" t="s">
        <v>191</v>
      </c>
      <c r="C3260" s="4" t="s">
        <v>199</v>
      </c>
      <c r="D3260" s="4" t="s">
        <v>50</v>
      </c>
      <c r="E3260" s="4" t="s">
        <v>193</v>
      </c>
      <c r="F3260" s="3">
        <v>42873</v>
      </c>
      <c r="G3260" s="3"/>
    </row>
    <row r="3261" spans="1:8">
      <c r="A3261" s="4" t="s">
        <v>3468</v>
      </c>
      <c r="B3261" s="4" t="s">
        <v>191</v>
      </c>
      <c r="C3261" s="4" t="s">
        <v>199</v>
      </c>
      <c r="D3261" s="4" t="s">
        <v>24</v>
      </c>
      <c r="E3261" s="4" t="s">
        <v>193</v>
      </c>
      <c r="F3261" s="3">
        <v>42873</v>
      </c>
      <c r="G3261" s="3"/>
    </row>
    <row r="3262" spans="1:8">
      <c r="A3262" s="4" t="s">
        <v>3469</v>
      </c>
      <c r="B3262" s="4" t="s">
        <v>230</v>
      </c>
      <c r="C3262" s="4" t="s">
        <v>171</v>
      </c>
      <c r="D3262" s="4" t="s">
        <v>74</v>
      </c>
      <c r="E3262" s="4" t="s">
        <v>193</v>
      </c>
      <c r="F3262" s="3">
        <v>42873</v>
      </c>
      <c r="G3262" s="3"/>
    </row>
    <row r="3263" spans="1:8">
      <c r="A3263" s="4" t="s">
        <v>3470</v>
      </c>
      <c r="B3263" s="4" t="s">
        <v>187</v>
      </c>
      <c r="C3263" s="4" t="s">
        <v>265</v>
      </c>
      <c r="D3263" s="4" t="s">
        <v>24</v>
      </c>
      <c r="E3263" s="4" t="s">
        <v>193</v>
      </c>
      <c r="F3263" s="3">
        <v>42873</v>
      </c>
      <c r="G3263" s="3"/>
    </row>
    <row r="3264" spans="1:8">
      <c r="A3264" s="4" t="s">
        <v>3471</v>
      </c>
      <c r="B3264" s="4" t="s">
        <v>244</v>
      </c>
      <c r="C3264" s="4" t="s">
        <v>177</v>
      </c>
      <c r="D3264" s="4" t="s">
        <v>29</v>
      </c>
      <c r="E3264" s="4" t="s">
        <v>197</v>
      </c>
      <c r="F3264" s="3">
        <v>42873</v>
      </c>
      <c r="G3264" s="3">
        <v>42988</v>
      </c>
      <c r="H3264">
        <v>0</v>
      </c>
    </row>
    <row r="3265" spans="1:8">
      <c r="A3265" s="4" t="s">
        <v>3472</v>
      </c>
      <c r="B3265" s="4" t="s">
        <v>244</v>
      </c>
      <c r="C3265" s="4" t="s">
        <v>199</v>
      </c>
      <c r="D3265" s="4" t="s">
        <v>48</v>
      </c>
      <c r="E3265" s="4" t="s">
        <v>172</v>
      </c>
      <c r="F3265" s="3">
        <v>42873</v>
      </c>
      <c r="G3265" s="3">
        <v>42897</v>
      </c>
      <c r="H3265">
        <v>5241</v>
      </c>
    </row>
    <row r="3266" spans="1:8">
      <c r="A3266" s="4" t="s">
        <v>3473</v>
      </c>
      <c r="B3266" s="4" t="s">
        <v>201</v>
      </c>
      <c r="C3266" s="4" t="s">
        <v>171</v>
      </c>
      <c r="D3266" s="4" t="s">
        <v>90</v>
      </c>
      <c r="E3266" s="4" t="s">
        <v>172</v>
      </c>
      <c r="F3266" s="3">
        <v>42873</v>
      </c>
      <c r="G3266" s="3">
        <v>42877</v>
      </c>
      <c r="H3266">
        <v>1082</v>
      </c>
    </row>
    <row r="3267" spans="1:8">
      <c r="A3267" s="4" t="s">
        <v>3474</v>
      </c>
      <c r="B3267" s="4" t="s">
        <v>189</v>
      </c>
      <c r="C3267" s="4" t="s">
        <v>179</v>
      </c>
      <c r="D3267" s="4" t="s">
        <v>104</v>
      </c>
      <c r="E3267" s="4" t="s">
        <v>172</v>
      </c>
      <c r="F3267" s="3">
        <v>42873</v>
      </c>
      <c r="G3267" s="3">
        <v>42891</v>
      </c>
      <c r="H3267">
        <v>616</v>
      </c>
    </row>
    <row r="3268" spans="1:8">
      <c r="A3268" s="4" t="s">
        <v>3475</v>
      </c>
      <c r="B3268" s="4" t="s">
        <v>205</v>
      </c>
      <c r="C3268" s="4" t="s">
        <v>177</v>
      </c>
      <c r="D3268" s="4" t="s">
        <v>24</v>
      </c>
      <c r="E3268" s="4" t="s">
        <v>193</v>
      </c>
      <c r="F3268" s="3">
        <v>42873</v>
      </c>
      <c r="G3268" s="3"/>
    </row>
    <row r="3269" spans="1:8">
      <c r="A3269" s="4" t="s">
        <v>3476</v>
      </c>
      <c r="B3269" s="4" t="s">
        <v>226</v>
      </c>
      <c r="C3269" s="4" t="s">
        <v>177</v>
      </c>
      <c r="D3269" s="4" t="s">
        <v>127</v>
      </c>
      <c r="E3269" s="4" t="s">
        <v>197</v>
      </c>
      <c r="F3269" s="3">
        <v>42873</v>
      </c>
      <c r="G3269" s="3">
        <v>42961</v>
      </c>
      <c r="H3269">
        <v>0</v>
      </c>
    </row>
    <row r="3270" spans="1:8">
      <c r="A3270" s="4" t="s">
        <v>3477</v>
      </c>
      <c r="B3270" s="4" t="s">
        <v>208</v>
      </c>
      <c r="C3270" s="4" t="s">
        <v>177</v>
      </c>
      <c r="D3270" s="4" t="s">
        <v>57</v>
      </c>
      <c r="E3270" s="4" t="s">
        <v>197</v>
      </c>
      <c r="F3270" s="3">
        <v>42873</v>
      </c>
      <c r="G3270" s="3">
        <v>42879</v>
      </c>
      <c r="H3270">
        <v>0</v>
      </c>
    </row>
    <row r="3271" spans="1:8">
      <c r="A3271" s="4" t="s">
        <v>3478</v>
      </c>
      <c r="B3271" s="4" t="s">
        <v>235</v>
      </c>
      <c r="C3271" s="4" t="s">
        <v>177</v>
      </c>
      <c r="D3271" s="4" t="s">
        <v>24</v>
      </c>
      <c r="E3271" s="4" t="s">
        <v>193</v>
      </c>
      <c r="F3271" s="3">
        <v>42873</v>
      </c>
      <c r="G3271" s="3"/>
    </row>
    <row r="3272" spans="1:8">
      <c r="A3272" s="4" t="s">
        <v>3479</v>
      </c>
      <c r="B3272" s="4" t="s">
        <v>181</v>
      </c>
      <c r="C3272" s="4" t="s">
        <v>179</v>
      </c>
      <c r="D3272" s="4" t="s">
        <v>24</v>
      </c>
      <c r="E3272" s="4" t="s">
        <v>193</v>
      </c>
      <c r="F3272" s="3">
        <v>42873</v>
      </c>
      <c r="G3272" s="3"/>
    </row>
    <row r="3273" spans="1:8">
      <c r="A3273" s="4" t="s">
        <v>3480</v>
      </c>
      <c r="B3273" s="4" t="s">
        <v>181</v>
      </c>
      <c r="C3273" s="4" t="s">
        <v>179</v>
      </c>
      <c r="D3273" s="4" t="s">
        <v>124</v>
      </c>
      <c r="E3273" s="4" t="s">
        <v>197</v>
      </c>
      <c r="F3273" s="3">
        <v>42873</v>
      </c>
      <c r="G3273" s="3">
        <v>42911</v>
      </c>
      <c r="H3273">
        <v>0</v>
      </c>
    </row>
    <row r="3274" spans="1:8">
      <c r="A3274" s="4" t="s">
        <v>3481</v>
      </c>
      <c r="B3274" s="4" t="s">
        <v>181</v>
      </c>
      <c r="C3274" s="4" t="s">
        <v>177</v>
      </c>
      <c r="D3274" s="4" t="s">
        <v>87</v>
      </c>
      <c r="E3274" s="4" t="s">
        <v>197</v>
      </c>
      <c r="F3274" s="3">
        <v>42873</v>
      </c>
      <c r="G3274" s="3">
        <v>42878</v>
      </c>
      <c r="H3274">
        <v>0</v>
      </c>
    </row>
    <row r="3275" spans="1:8">
      <c r="A3275" s="4" t="s">
        <v>3482</v>
      </c>
      <c r="B3275" s="4" t="s">
        <v>181</v>
      </c>
      <c r="C3275" s="4" t="s">
        <v>9011</v>
      </c>
      <c r="D3275" s="4" t="s">
        <v>42</v>
      </c>
      <c r="E3275" s="4" t="s">
        <v>172</v>
      </c>
      <c r="F3275" s="3">
        <v>42873</v>
      </c>
      <c r="G3275" s="3">
        <v>42889</v>
      </c>
      <c r="H3275">
        <v>4642</v>
      </c>
    </row>
    <row r="3276" spans="1:8">
      <c r="A3276" s="4" t="s">
        <v>3483</v>
      </c>
      <c r="B3276" s="4" t="s">
        <v>183</v>
      </c>
      <c r="C3276" s="4" t="s">
        <v>177</v>
      </c>
      <c r="D3276" s="4" t="s">
        <v>29</v>
      </c>
      <c r="E3276" s="4" t="s">
        <v>172</v>
      </c>
      <c r="F3276" s="3">
        <v>42874</v>
      </c>
      <c r="G3276" s="3">
        <v>42913</v>
      </c>
      <c r="H3276">
        <v>63</v>
      </c>
    </row>
    <row r="3277" spans="1:8">
      <c r="A3277" s="4" t="s">
        <v>3484</v>
      </c>
      <c r="B3277" s="4" t="s">
        <v>261</v>
      </c>
      <c r="C3277" s="4" t="s">
        <v>192</v>
      </c>
      <c r="D3277" s="4" t="s">
        <v>84</v>
      </c>
      <c r="E3277" s="4" t="s">
        <v>197</v>
      </c>
      <c r="F3277" s="3">
        <v>42874</v>
      </c>
      <c r="G3277" s="3">
        <v>42875</v>
      </c>
      <c r="H3277">
        <v>0</v>
      </c>
    </row>
    <row r="3278" spans="1:8">
      <c r="A3278" s="4" t="s">
        <v>3485</v>
      </c>
      <c r="B3278" s="4" t="s">
        <v>246</v>
      </c>
      <c r="C3278" s="4" t="s">
        <v>171</v>
      </c>
      <c r="D3278" s="4" t="s">
        <v>127</v>
      </c>
      <c r="E3278" s="4" t="s">
        <v>197</v>
      </c>
      <c r="F3278" s="3">
        <v>42874</v>
      </c>
      <c r="G3278" s="3">
        <v>42887</v>
      </c>
      <c r="H3278">
        <v>0</v>
      </c>
    </row>
    <row r="3279" spans="1:8">
      <c r="A3279" s="4" t="s">
        <v>3486</v>
      </c>
      <c r="B3279" s="4" t="s">
        <v>246</v>
      </c>
      <c r="C3279" s="4" t="s">
        <v>171</v>
      </c>
      <c r="D3279" s="4" t="s">
        <v>25</v>
      </c>
      <c r="E3279" s="4" t="s">
        <v>172</v>
      </c>
      <c r="F3279" s="3">
        <v>42874</v>
      </c>
      <c r="G3279" s="3">
        <v>42966</v>
      </c>
      <c r="H3279">
        <v>1131</v>
      </c>
    </row>
    <row r="3280" spans="1:8">
      <c r="A3280" s="4" t="s">
        <v>3487</v>
      </c>
      <c r="B3280" s="4" t="s">
        <v>279</v>
      </c>
      <c r="C3280" s="4" t="s">
        <v>179</v>
      </c>
      <c r="D3280" s="4" t="s">
        <v>63</v>
      </c>
      <c r="E3280" s="4" t="s">
        <v>172</v>
      </c>
      <c r="F3280" s="3">
        <v>42874</v>
      </c>
      <c r="G3280" s="3">
        <v>42982</v>
      </c>
      <c r="H3280">
        <v>503</v>
      </c>
    </row>
    <row r="3281" spans="1:8">
      <c r="A3281" s="4" t="s">
        <v>3488</v>
      </c>
      <c r="B3281" s="4" t="s">
        <v>279</v>
      </c>
      <c r="C3281" s="4" t="s">
        <v>179</v>
      </c>
      <c r="D3281" s="4" t="s">
        <v>40</v>
      </c>
      <c r="E3281" s="4" t="s">
        <v>172</v>
      </c>
      <c r="F3281" s="3">
        <v>42874</v>
      </c>
      <c r="G3281" s="3">
        <v>42950</v>
      </c>
      <c r="H3281">
        <v>516</v>
      </c>
    </row>
    <row r="3282" spans="1:8">
      <c r="A3282" s="4" t="s">
        <v>3489</v>
      </c>
      <c r="B3282" s="4" t="s">
        <v>210</v>
      </c>
      <c r="C3282" s="4" t="s">
        <v>179</v>
      </c>
      <c r="D3282" s="4" t="s">
        <v>88</v>
      </c>
      <c r="E3282" s="4" t="s">
        <v>172</v>
      </c>
      <c r="F3282" s="3">
        <v>42874</v>
      </c>
      <c r="G3282" s="3">
        <v>42979</v>
      </c>
      <c r="H3282">
        <v>592</v>
      </c>
    </row>
    <row r="3283" spans="1:8">
      <c r="A3283" s="4" t="s">
        <v>3490</v>
      </c>
      <c r="B3283" s="4" t="s">
        <v>174</v>
      </c>
      <c r="C3283" s="4" t="s">
        <v>9011</v>
      </c>
      <c r="D3283" s="4" t="s">
        <v>118</v>
      </c>
      <c r="E3283" s="4" t="s">
        <v>197</v>
      </c>
      <c r="F3283" s="3">
        <v>42874</v>
      </c>
      <c r="G3283" s="3">
        <v>42974</v>
      </c>
      <c r="H3283">
        <v>0</v>
      </c>
    </row>
    <row r="3284" spans="1:8">
      <c r="A3284" s="4" t="s">
        <v>3491</v>
      </c>
      <c r="B3284" s="4" t="s">
        <v>174</v>
      </c>
      <c r="C3284" s="4" t="s">
        <v>9011</v>
      </c>
      <c r="D3284" s="4" t="s">
        <v>92</v>
      </c>
      <c r="E3284" s="4" t="s">
        <v>172</v>
      </c>
      <c r="F3284" s="3">
        <v>42874</v>
      </c>
      <c r="G3284" s="3">
        <v>42989</v>
      </c>
      <c r="H3284">
        <v>4914</v>
      </c>
    </row>
    <row r="3285" spans="1:8">
      <c r="A3285" s="4" t="s">
        <v>3492</v>
      </c>
      <c r="B3285" s="4" t="s">
        <v>263</v>
      </c>
      <c r="C3285" s="4" t="s">
        <v>179</v>
      </c>
      <c r="D3285" s="4" t="s">
        <v>42</v>
      </c>
      <c r="E3285" s="4" t="s">
        <v>172</v>
      </c>
      <c r="F3285" s="3">
        <v>42874</v>
      </c>
      <c r="G3285" s="3">
        <v>42887</v>
      </c>
      <c r="H3285">
        <v>564</v>
      </c>
    </row>
    <row r="3286" spans="1:8">
      <c r="A3286" s="4" t="s">
        <v>3493</v>
      </c>
      <c r="B3286" s="4" t="s">
        <v>212</v>
      </c>
      <c r="C3286" s="4" t="s">
        <v>177</v>
      </c>
      <c r="D3286" s="4" t="s">
        <v>82</v>
      </c>
      <c r="E3286" s="4" t="s">
        <v>197</v>
      </c>
      <c r="F3286" s="3">
        <v>42874</v>
      </c>
      <c r="G3286" s="3">
        <v>42882</v>
      </c>
      <c r="H3286">
        <v>0</v>
      </c>
    </row>
    <row r="3287" spans="1:8">
      <c r="A3287" s="4" t="s">
        <v>3494</v>
      </c>
      <c r="B3287" s="4" t="s">
        <v>203</v>
      </c>
      <c r="C3287" s="4" t="s">
        <v>171</v>
      </c>
      <c r="D3287" s="4" t="s">
        <v>62</v>
      </c>
      <c r="E3287" s="4" t="s">
        <v>172</v>
      </c>
      <c r="F3287" s="3">
        <v>42874</v>
      </c>
      <c r="G3287" s="3">
        <v>42887</v>
      </c>
      <c r="H3287">
        <v>964</v>
      </c>
    </row>
    <row r="3288" spans="1:8">
      <c r="A3288" s="4" t="s">
        <v>3495</v>
      </c>
      <c r="B3288" s="4" t="s">
        <v>343</v>
      </c>
      <c r="C3288" s="4" t="s">
        <v>9011</v>
      </c>
      <c r="D3288" s="4" t="s">
        <v>104</v>
      </c>
      <c r="E3288" s="4" t="s">
        <v>197</v>
      </c>
      <c r="F3288" s="3">
        <v>42874</v>
      </c>
      <c r="G3288" s="3">
        <v>42987</v>
      </c>
      <c r="H3288">
        <v>0</v>
      </c>
    </row>
    <row r="3289" spans="1:8">
      <c r="A3289" s="4" t="s">
        <v>3496</v>
      </c>
      <c r="B3289" s="4" t="s">
        <v>343</v>
      </c>
      <c r="C3289" s="4" t="s">
        <v>179</v>
      </c>
      <c r="D3289" s="4" t="s">
        <v>61</v>
      </c>
      <c r="E3289" s="4" t="s">
        <v>172</v>
      </c>
      <c r="F3289" s="3">
        <v>42874</v>
      </c>
      <c r="G3289" s="3">
        <v>42888</v>
      </c>
      <c r="H3289">
        <v>583</v>
      </c>
    </row>
    <row r="3290" spans="1:8">
      <c r="A3290" s="4" t="s">
        <v>3497</v>
      </c>
      <c r="B3290" s="4" t="s">
        <v>219</v>
      </c>
      <c r="C3290" s="4" t="s">
        <v>179</v>
      </c>
      <c r="D3290" s="4" t="s">
        <v>68</v>
      </c>
      <c r="E3290" s="4" t="s">
        <v>193</v>
      </c>
      <c r="F3290" s="3">
        <v>42874</v>
      </c>
      <c r="G3290" s="3"/>
    </row>
    <row r="3291" spans="1:8">
      <c r="A3291" s="4" t="s">
        <v>3498</v>
      </c>
      <c r="B3291" s="4" t="s">
        <v>230</v>
      </c>
      <c r="C3291" s="4" t="s">
        <v>171</v>
      </c>
      <c r="D3291" s="4" t="s">
        <v>24</v>
      </c>
      <c r="E3291" s="4" t="s">
        <v>193</v>
      </c>
      <c r="F3291" s="3">
        <v>42874</v>
      </c>
      <c r="G3291" s="3"/>
    </row>
    <row r="3292" spans="1:8">
      <c r="A3292" s="4" t="s">
        <v>3499</v>
      </c>
      <c r="B3292" s="4" t="s">
        <v>256</v>
      </c>
      <c r="C3292" s="4" t="s">
        <v>179</v>
      </c>
      <c r="D3292" s="4" t="s">
        <v>103</v>
      </c>
      <c r="E3292" s="4" t="s">
        <v>172</v>
      </c>
      <c r="F3292" s="3">
        <v>42874</v>
      </c>
      <c r="G3292" s="3">
        <v>42962</v>
      </c>
      <c r="H3292">
        <v>440</v>
      </c>
    </row>
    <row r="3293" spans="1:8">
      <c r="A3293" s="4" t="s">
        <v>3500</v>
      </c>
      <c r="B3293" s="4" t="s">
        <v>170</v>
      </c>
      <c r="C3293" s="4" t="s">
        <v>177</v>
      </c>
      <c r="D3293" s="4" t="s">
        <v>47</v>
      </c>
      <c r="E3293" s="4" t="s">
        <v>172</v>
      </c>
      <c r="F3293" s="3">
        <v>42874</v>
      </c>
      <c r="G3293" s="3">
        <v>42978</v>
      </c>
      <c r="H3293">
        <v>58</v>
      </c>
    </row>
    <row r="3294" spans="1:8">
      <c r="A3294" s="4" t="s">
        <v>3501</v>
      </c>
      <c r="B3294" s="4" t="s">
        <v>232</v>
      </c>
      <c r="C3294" s="4" t="s">
        <v>171</v>
      </c>
      <c r="D3294" s="4" t="s">
        <v>78</v>
      </c>
      <c r="E3294" s="4" t="s">
        <v>172</v>
      </c>
      <c r="F3294" s="3">
        <v>42874</v>
      </c>
      <c r="G3294" s="3">
        <v>42881</v>
      </c>
      <c r="H3294">
        <v>1093</v>
      </c>
    </row>
    <row r="3295" spans="1:8">
      <c r="A3295" s="4" t="s">
        <v>3502</v>
      </c>
      <c r="B3295" s="4" t="s">
        <v>216</v>
      </c>
      <c r="C3295" s="4" t="s">
        <v>192</v>
      </c>
      <c r="D3295" s="4" t="s">
        <v>24</v>
      </c>
      <c r="E3295" s="4" t="s">
        <v>193</v>
      </c>
      <c r="F3295" s="3">
        <v>42874</v>
      </c>
      <c r="G3295" s="3"/>
    </row>
    <row r="3296" spans="1:8">
      <c r="A3296" s="4" t="s">
        <v>3503</v>
      </c>
      <c r="B3296" s="4" t="s">
        <v>216</v>
      </c>
      <c r="C3296" s="4" t="s">
        <v>171</v>
      </c>
      <c r="D3296" s="4" t="s">
        <v>50</v>
      </c>
      <c r="E3296" s="4" t="s">
        <v>197</v>
      </c>
      <c r="F3296" s="3">
        <v>42874</v>
      </c>
      <c r="G3296" s="3">
        <v>42959</v>
      </c>
      <c r="H3296">
        <v>0</v>
      </c>
    </row>
    <row r="3297" spans="1:8">
      <c r="A3297" s="4" t="s">
        <v>3504</v>
      </c>
      <c r="B3297" s="4" t="s">
        <v>183</v>
      </c>
      <c r="C3297" s="4" t="s">
        <v>192</v>
      </c>
      <c r="D3297" s="4" t="s">
        <v>100</v>
      </c>
      <c r="E3297" s="4" t="s">
        <v>197</v>
      </c>
      <c r="F3297" s="3">
        <v>42875</v>
      </c>
      <c r="G3297" s="3">
        <v>42948</v>
      </c>
      <c r="H3297">
        <v>0</v>
      </c>
    </row>
    <row r="3298" spans="1:8">
      <c r="A3298" s="4" t="s">
        <v>3505</v>
      </c>
      <c r="B3298" s="4" t="s">
        <v>261</v>
      </c>
      <c r="C3298" s="4" t="s">
        <v>199</v>
      </c>
      <c r="D3298" s="4" t="s">
        <v>24</v>
      </c>
      <c r="E3298" s="4" t="s">
        <v>193</v>
      </c>
      <c r="F3298" s="3">
        <v>42875</v>
      </c>
      <c r="G3298" s="3"/>
    </row>
    <row r="3299" spans="1:8">
      <c r="A3299" s="4" t="s">
        <v>3506</v>
      </c>
      <c r="B3299" s="4" t="s">
        <v>261</v>
      </c>
      <c r="C3299" s="4" t="s">
        <v>179</v>
      </c>
      <c r="D3299" s="4" t="s">
        <v>127</v>
      </c>
      <c r="E3299" s="4" t="s">
        <v>172</v>
      </c>
      <c r="F3299" s="3">
        <v>42875</v>
      </c>
      <c r="G3299" s="3">
        <v>42882</v>
      </c>
      <c r="H3299">
        <v>529</v>
      </c>
    </row>
    <row r="3300" spans="1:8">
      <c r="A3300" s="4" t="s">
        <v>3507</v>
      </c>
      <c r="B3300" s="4" t="s">
        <v>246</v>
      </c>
      <c r="C3300" s="4" t="s">
        <v>9011</v>
      </c>
      <c r="D3300" s="4" t="s">
        <v>113</v>
      </c>
      <c r="E3300" s="4" t="s">
        <v>172</v>
      </c>
      <c r="F3300" s="3">
        <v>42875</v>
      </c>
      <c r="G3300" s="3">
        <v>42879</v>
      </c>
      <c r="H3300">
        <v>4839</v>
      </c>
    </row>
    <row r="3301" spans="1:8">
      <c r="A3301" s="4" t="s">
        <v>3508</v>
      </c>
      <c r="B3301" s="4" t="s">
        <v>279</v>
      </c>
      <c r="C3301" s="4" t="s">
        <v>9011</v>
      </c>
      <c r="D3301" s="4" t="s">
        <v>24</v>
      </c>
      <c r="E3301" s="4" t="s">
        <v>193</v>
      </c>
      <c r="F3301" s="3">
        <v>42875</v>
      </c>
      <c r="G3301" s="3"/>
    </row>
    <row r="3302" spans="1:8">
      <c r="A3302" s="4" t="s">
        <v>3509</v>
      </c>
      <c r="B3302" s="4" t="s">
        <v>174</v>
      </c>
      <c r="C3302" s="4" t="s">
        <v>9011</v>
      </c>
      <c r="D3302" s="4" t="s">
        <v>37</v>
      </c>
      <c r="E3302" s="4" t="s">
        <v>172</v>
      </c>
      <c r="F3302" s="3">
        <v>42875</v>
      </c>
      <c r="G3302" s="3">
        <v>43005</v>
      </c>
      <c r="H3302">
        <v>5961</v>
      </c>
    </row>
    <row r="3303" spans="1:8">
      <c r="A3303" s="4" t="s">
        <v>3510</v>
      </c>
      <c r="B3303" s="4" t="s">
        <v>174</v>
      </c>
      <c r="C3303" s="4" t="s">
        <v>9011</v>
      </c>
      <c r="D3303" s="4" t="s">
        <v>70</v>
      </c>
      <c r="E3303" s="4" t="s">
        <v>172</v>
      </c>
      <c r="F3303" s="3">
        <v>42875</v>
      </c>
      <c r="G3303" s="3">
        <v>42956</v>
      </c>
      <c r="H3303">
        <v>5647</v>
      </c>
    </row>
    <row r="3304" spans="1:8">
      <c r="A3304" s="4" t="s">
        <v>3511</v>
      </c>
      <c r="B3304" s="4" t="s">
        <v>174</v>
      </c>
      <c r="C3304" s="4" t="s">
        <v>177</v>
      </c>
      <c r="D3304" s="4" t="s">
        <v>118</v>
      </c>
      <c r="E3304" s="4" t="s">
        <v>172</v>
      </c>
      <c r="F3304" s="3">
        <v>42875</v>
      </c>
      <c r="G3304" s="3">
        <v>42965</v>
      </c>
      <c r="H3304">
        <v>56</v>
      </c>
    </row>
    <row r="3305" spans="1:8">
      <c r="A3305" s="4" t="s">
        <v>3512</v>
      </c>
      <c r="B3305" s="4" t="s">
        <v>263</v>
      </c>
      <c r="C3305" s="4" t="s">
        <v>179</v>
      </c>
      <c r="D3305" s="4" t="s">
        <v>127</v>
      </c>
      <c r="E3305" s="4" t="s">
        <v>197</v>
      </c>
      <c r="F3305" s="3">
        <v>42875</v>
      </c>
      <c r="G3305" s="3">
        <v>42952</v>
      </c>
      <c r="H3305">
        <v>0</v>
      </c>
    </row>
    <row r="3306" spans="1:8">
      <c r="A3306" s="4" t="s">
        <v>3513</v>
      </c>
      <c r="B3306" s="4" t="s">
        <v>263</v>
      </c>
      <c r="C3306" s="4" t="s">
        <v>9011</v>
      </c>
      <c r="D3306" s="4" t="s">
        <v>82</v>
      </c>
      <c r="E3306" s="4" t="s">
        <v>197</v>
      </c>
      <c r="F3306" s="3">
        <v>42875</v>
      </c>
      <c r="G3306" s="3">
        <v>42953</v>
      </c>
      <c r="H3306">
        <v>0</v>
      </c>
    </row>
    <row r="3307" spans="1:8">
      <c r="A3307" s="4" t="s">
        <v>3514</v>
      </c>
      <c r="B3307" s="4" t="s">
        <v>237</v>
      </c>
      <c r="C3307" s="4" t="s">
        <v>179</v>
      </c>
      <c r="D3307" s="4" t="s">
        <v>82</v>
      </c>
      <c r="E3307" s="4" t="s">
        <v>172</v>
      </c>
      <c r="F3307" s="3">
        <v>42875</v>
      </c>
      <c r="G3307" s="3">
        <v>42965</v>
      </c>
      <c r="H3307">
        <v>492</v>
      </c>
    </row>
    <row r="3308" spans="1:8">
      <c r="A3308" s="4" t="s">
        <v>3515</v>
      </c>
      <c r="B3308" s="4" t="s">
        <v>196</v>
      </c>
      <c r="C3308" s="4" t="s">
        <v>177</v>
      </c>
      <c r="D3308" s="4" t="s">
        <v>110</v>
      </c>
      <c r="E3308" s="4" t="s">
        <v>172</v>
      </c>
      <c r="F3308" s="3">
        <v>42875</v>
      </c>
      <c r="G3308" s="3">
        <v>42978</v>
      </c>
      <c r="H3308">
        <v>68</v>
      </c>
    </row>
    <row r="3309" spans="1:8">
      <c r="A3309" s="4" t="s">
        <v>3516</v>
      </c>
      <c r="B3309" s="4" t="s">
        <v>203</v>
      </c>
      <c r="C3309" s="4" t="s">
        <v>192</v>
      </c>
      <c r="D3309" s="4" t="s">
        <v>74</v>
      </c>
      <c r="E3309" s="4" t="s">
        <v>172</v>
      </c>
      <c r="F3309" s="3">
        <v>42875</v>
      </c>
      <c r="G3309" s="3">
        <v>42992</v>
      </c>
      <c r="H3309">
        <v>3728</v>
      </c>
    </row>
    <row r="3310" spans="1:8">
      <c r="A3310" s="4" t="s">
        <v>3517</v>
      </c>
      <c r="B3310" s="4" t="s">
        <v>219</v>
      </c>
      <c r="C3310" s="4" t="s">
        <v>171</v>
      </c>
      <c r="D3310" s="4" t="s">
        <v>98</v>
      </c>
      <c r="E3310" s="4" t="s">
        <v>172</v>
      </c>
      <c r="F3310" s="3">
        <v>42875</v>
      </c>
      <c r="G3310" s="3">
        <v>42991</v>
      </c>
      <c r="H3310">
        <v>1082</v>
      </c>
    </row>
    <row r="3311" spans="1:8">
      <c r="A3311" s="4" t="s">
        <v>3518</v>
      </c>
      <c r="B3311" s="4" t="s">
        <v>230</v>
      </c>
      <c r="C3311" s="4" t="s">
        <v>171</v>
      </c>
      <c r="D3311" s="4" t="s">
        <v>75</v>
      </c>
      <c r="E3311" s="4" t="s">
        <v>197</v>
      </c>
      <c r="F3311" s="3">
        <v>42875</v>
      </c>
      <c r="G3311" s="3">
        <v>42968</v>
      </c>
      <c r="H3311">
        <v>0</v>
      </c>
    </row>
    <row r="3312" spans="1:8">
      <c r="A3312" s="4" t="s">
        <v>3519</v>
      </c>
      <c r="B3312" s="4" t="s">
        <v>256</v>
      </c>
      <c r="C3312" s="4" t="s">
        <v>179</v>
      </c>
      <c r="D3312" s="4" t="s">
        <v>61</v>
      </c>
      <c r="E3312" s="4" t="s">
        <v>172</v>
      </c>
      <c r="F3312" s="3">
        <v>42875</v>
      </c>
      <c r="G3312" s="3">
        <v>42952</v>
      </c>
      <c r="H3312">
        <v>557</v>
      </c>
    </row>
    <row r="3313" spans="1:8">
      <c r="A3313" s="4" t="s">
        <v>3520</v>
      </c>
      <c r="B3313" s="4" t="s">
        <v>189</v>
      </c>
      <c r="C3313" s="4" t="s">
        <v>177</v>
      </c>
      <c r="D3313" s="4" t="s">
        <v>51</v>
      </c>
      <c r="E3313" s="4" t="s">
        <v>172</v>
      </c>
      <c r="F3313" s="3">
        <v>42875</v>
      </c>
      <c r="G3313" s="3">
        <v>42956</v>
      </c>
      <c r="H3313">
        <v>60</v>
      </c>
    </row>
    <row r="3314" spans="1:8">
      <c r="A3314" s="4" t="s">
        <v>3521</v>
      </c>
      <c r="B3314" s="4" t="s">
        <v>208</v>
      </c>
      <c r="C3314" s="4" t="s">
        <v>199</v>
      </c>
      <c r="D3314" s="4" t="s">
        <v>106</v>
      </c>
      <c r="E3314" s="4" t="s">
        <v>172</v>
      </c>
      <c r="F3314" s="3">
        <v>42875</v>
      </c>
      <c r="G3314" s="3">
        <v>42880</v>
      </c>
      <c r="H3314">
        <v>5046</v>
      </c>
    </row>
    <row r="3315" spans="1:8">
      <c r="A3315" s="4" t="s">
        <v>3522</v>
      </c>
      <c r="B3315" s="4" t="s">
        <v>208</v>
      </c>
      <c r="C3315" s="4" t="s">
        <v>177</v>
      </c>
      <c r="D3315" s="4" t="s">
        <v>70</v>
      </c>
      <c r="E3315" s="4" t="s">
        <v>172</v>
      </c>
      <c r="F3315" s="3">
        <v>42875</v>
      </c>
      <c r="G3315" s="3">
        <v>42951</v>
      </c>
      <c r="H3315">
        <v>53</v>
      </c>
    </row>
    <row r="3316" spans="1:8">
      <c r="A3316" s="4" t="s">
        <v>3523</v>
      </c>
      <c r="B3316" s="4" t="s">
        <v>208</v>
      </c>
      <c r="C3316" s="4" t="s">
        <v>192</v>
      </c>
      <c r="D3316" s="4" t="s">
        <v>109</v>
      </c>
      <c r="E3316" s="4" t="s">
        <v>172</v>
      </c>
      <c r="F3316" s="3">
        <v>42875</v>
      </c>
      <c r="G3316" s="3">
        <v>42896</v>
      </c>
      <c r="H3316">
        <v>2807</v>
      </c>
    </row>
    <row r="3317" spans="1:8">
      <c r="A3317" s="4" t="s">
        <v>3524</v>
      </c>
      <c r="B3317" s="4" t="s">
        <v>185</v>
      </c>
      <c r="C3317" s="4" t="s">
        <v>9011</v>
      </c>
      <c r="D3317" s="4" t="s">
        <v>97</v>
      </c>
      <c r="E3317" s="4" t="s">
        <v>197</v>
      </c>
      <c r="F3317" s="3">
        <v>42875</v>
      </c>
      <c r="G3317" s="3">
        <v>42970</v>
      </c>
      <c r="H3317">
        <v>0</v>
      </c>
    </row>
    <row r="3318" spans="1:8">
      <c r="A3318" s="4" t="s">
        <v>3525</v>
      </c>
      <c r="B3318" s="4" t="s">
        <v>181</v>
      </c>
      <c r="C3318" s="4" t="s">
        <v>9011</v>
      </c>
      <c r="D3318" s="4" t="s">
        <v>98</v>
      </c>
      <c r="E3318" s="4" t="s">
        <v>197</v>
      </c>
      <c r="F3318" s="3">
        <v>42875</v>
      </c>
      <c r="G3318" s="3">
        <v>42885</v>
      </c>
      <c r="H3318">
        <v>0</v>
      </c>
    </row>
    <row r="3319" spans="1:8">
      <c r="A3319" s="4" t="s">
        <v>3526</v>
      </c>
      <c r="B3319" s="4" t="s">
        <v>183</v>
      </c>
      <c r="C3319" s="4" t="s">
        <v>179</v>
      </c>
      <c r="D3319" s="4" t="s">
        <v>29</v>
      </c>
      <c r="E3319" s="4" t="s">
        <v>172</v>
      </c>
      <c r="F3319" s="3">
        <v>42876</v>
      </c>
      <c r="G3319" s="3">
        <v>42958</v>
      </c>
      <c r="H3319">
        <v>475</v>
      </c>
    </row>
    <row r="3320" spans="1:8">
      <c r="A3320" s="4" t="s">
        <v>3527</v>
      </c>
      <c r="B3320" s="4" t="s">
        <v>183</v>
      </c>
      <c r="C3320" s="4" t="s">
        <v>192</v>
      </c>
      <c r="D3320" s="4" t="s">
        <v>103</v>
      </c>
      <c r="E3320" s="4" t="s">
        <v>172</v>
      </c>
      <c r="F3320" s="3">
        <v>42876</v>
      </c>
      <c r="G3320" s="3">
        <v>42950</v>
      </c>
      <c r="H3320">
        <v>3031</v>
      </c>
    </row>
    <row r="3321" spans="1:8">
      <c r="A3321" s="4" t="s">
        <v>3528</v>
      </c>
      <c r="B3321" s="4" t="s">
        <v>261</v>
      </c>
      <c r="C3321" s="4" t="s">
        <v>177</v>
      </c>
      <c r="D3321" s="4" t="s">
        <v>95</v>
      </c>
      <c r="E3321" s="4" t="s">
        <v>172</v>
      </c>
      <c r="F3321" s="3">
        <v>42876</v>
      </c>
      <c r="G3321" s="3">
        <v>42956</v>
      </c>
      <c r="H3321">
        <v>53</v>
      </c>
    </row>
    <row r="3322" spans="1:8">
      <c r="A3322" s="4" t="s">
        <v>3529</v>
      </c>
      <c r="B3322" s="4" t="s">
        <v>246</v>
      </c>
      <c r="C3322" s="4" t="s">
        <v>171</v>
      </c>
      <c r="D3322" s="4" t="s">
        <v>123</v>
      </c>
      <c r="E3322" s="4" t="s">
        <v>172</v>
      </c>
      <c r="F3322" s="3">
        <v>42876</v>
      </c>
      <c r="G3322" s="3">
        <v>42890</v>
      </c>
      <c r="H3322">
        <v>1112</v>
      </c>
    </row>
    <row r="3323" spans="1:8">
      <c r="A3323" s="4" t="s">
        <v>3530</v>
      </c>
      <c r="B3323" s="4" t="s">
        <v>279</v>
      </c>
      <c r="C3323" s="4" t="s">
        <v>179</v>
      </c>
      <c r="D3323" s="4" t="s">
        <v>119</v>
      </c>
      <c r="E3323" s="4" t="s">
        <v>193</v>
      </c>
      <c r="F3323" s="3">
        <v>42876</v>
      </c>
      <c r="G3323" s="3"/>
    </row>
    <row r="3324" spans="1:8">
      <c r="A3324" s="4" t="s">
        <v>3531</v>
      </c>
      <c r="B3324" s="4" t="s">
        <v>210</v>
      </c>
      <c r="C3324" s="4" t="s">
        <v>9011</v>
      </c>
      <c r="D3324" s="4" t="s">
        <v>125</v>
      </c>
      <c r="E3324" s="4" t="s">
        <v>172</v>
      </c>
      <c r="F3324" s="3">
        <v>42876</v>
      </c>
      <c r="G3324" s="3">
        <v>42989</v>
      </c>
      <c r="H3324">
        <v>4491</v>
      </c>
    </row>
    <row r="3325" spans="1:8">
      <c r="A3325" s="4" t="s">
        <v>3532</v>
      </c>
      <c r="B3325" s="4" t="s">
        <v>212</v>
      </c>
      <c r="C3325" s="4" t="s">
        <v>179</v>
      </c>
      <c r="D3325" s="4" t="s">
        <v>32</v>
      </c>
      <c r="E3325" s="4" t="s">
        <v>172</v>
      </c>
      <c r="F3325" s="3">
        <v>42876</v>
      </c>
      <c r="G3325" s="3">
        <v>42892</v>
      </c>
      <c r="H3325">
        <v>562</v>
      </c>
    </row>
    <row r="3326" spans="1:8">
      <c r="A3326" s="4" t="s">
        <v>3533</v>
      </c>
      <c r="B3326" s="4" t="s">
        <v>191</v>
      </c>
      <c r="C3326" s="4" t="s">
        <v>179</v>
      </c>
      <c r="D3326" s="4" t="s">
        <v>102</v>
      </c>
      <c r="E3326" s="4" t="s">
        <v>172</v>
      </c>
      <c r="F3326" s="3">
        <v>42876</v>
      </c>
      <c r="G3326" s="3">
        <v>42890</v>
      </c>
      <c r="H3326">
        <v>593</v>
      </c>
    </row>
    <row r="3327" spans="1:8">
      <c r="A3327" s="4" t="s">
        <v>3534</v>
      </c>
      <c r="B3327" s="4" t="s">
        <v>343</v>
      </c>
      <c r="C3327" s="4" t="s">
        <v>9011</v>
      </c>
      <c r="D3327" s="4" t="s">
        <v>76</v>
      </c>
      <c r="E3327" s="4" t="s">
        <v>172</v>
      </c>
      <c r="F3327" s="3">
        <v>42876</v>
      </c>
      <c r="G3327" s="3">
        <v>42977</v>
      </c>
      <c r="H3327">
        <v>4606</v>
      </c>
    </row>
    <row r="3328" spans="1:8">
      <c r="A3328" s="4" t="s">
        <v>3535</v>
      </c>
      <c r="B3328" s="4" t="s">
        <v>219</v>
      </c>
      <c r="C3328" s="4" t="s">
        <v>171</v>
      </c>
      <c r="D3328" s="4" t="s">
        <v>54</v>
      </c>
      <c r="E3328" s="4" t="s">
        <v>172</v>
      </c>
      <c r="F3328" s="3">
        <v>42876</v>
      </c>
      <c r="G3328" s="3">
        <v>42958</v>
      </c>
      <c r="H3328">
        <v>1100</v>
      </c>
    </row>
    <row r="3329" spans="1:8">
      <c r="A3329" s="4" t="s">
        <v>3536</v>
      </c>
      <c r="B3329" s="4" t="s">
        <v>219</v>
      </c>
      <c r="C3329" s="4" t="s">
        <v>171</v>
      </c>
      <c r="D3329" s="4" t="s">
        <v>105</v>
      </c>
      <c r="E3329" s="4" t="s">
        <v>172</v>
      </c>
      <c r="F3329" s="3">
        <v>42876</v>
      </c>
      <c r="G3329" s="3">
        <v>42965</v>
      </c>
      <c r="H3329">
        <v>1198</v>
      </c>
    </row>
    <row r="3330" spans="1:8">
      <c r="A3330" s="4" t="s">
        <v>3537</v>
      </c>
      <c r="B3330" s="4" t="s">
        <v>230</v>
      </c>
      <c r="C3330" s="4" t="s">
        <v>179</v>
      </c>
      <c r="D3330" s="4" t="s">
        <v>24</v>
      </c>
      <c r="E3330" s="4" t="s">
        <v>193</v>
      </c>
      <c r="F3330" s="3">
        <v>42876</v>
      </c>
      <c r="G3330" s="3"/>
    </row>
    <row r="3331" spans="1:8">
      <c r="A3331" s="4" t="s">
        <v>3538</v>
      </c>
      <c r="B3331" s="4" t="s">
        <v>230</v>
      </c>
      <c r="C3331" s="4" t="s">
        <v>199</v>
      </c>
      <c r="D3331" s="4" t="s">
        <v>24</v>
      </c>
      <c r="E3331" s="4" t="s">
        <v>193</v>
      </c>
      <c r="F3331" s="3">
        <v>42876</v>
      </c>
      <c r="G3331" s="3"/>
    </row>
    <row r="3332" spans="1:8">
      <c r="A3332" s="4" t="s">
        <v>3539</v>
      </c>
      <c r="B3332" s="4" t="s">
        <v>256</v>
      </c>
      <c r="C3332" s="4" t="s">
        <v>192</v>
      </c>
      <c r="D3332" s="4" t="s">
        <v>51</v>
      </c>
      <c r="E3332" s="4" t="s">
        <v>172</v>
      </c>
      <c r="F3332" s="3">
        <v>42876</v>
      </c>
      <c r="G3332" s="3">
        <v>42967</v>
      </c>
      <c r="H3332">
        <v>3250</v>
      </c>
    </row>
    <row r="3333" spans="1:8">
      <c r="A3333" s="4" t="s">
        <v>3540</v>
      </c>
      <c r="B3333" s="4" t="s">
        <v>244</v>
      </c>
      <c r="C3333" s="4" t="s">
        <v>192</v>
      </c>
      <c r="D3333" s="4" t="s">
        <v>119</v>
      </c>
      <c r="E3333" s="4" t="s">
        <v>172</v>
      </c>
      <c r="F3333" s="3">
        <v>42876</v>
      </c>
      <c r="G3333" s="3">
        <v>42983</v>
      </c>
      <c r="H3333">
        <v>2785</v>
      </c>
    </row>
    <row r="3334" spans="1:8">
      <c r="A3334" s="4" t="s">
        <v>3541</v>
      </c>
      <c r="B3334" s="4" t="s">
        <v>201</v>
      </c>
      <c r="C3334" s="4" t="s">
        <v>177</v>
      </c>
      <c r="D3334" s="4" t="s">
        <v>105</v>
      </c>
      <c r="E3334" s="4" t="s">
        <v>172</v>
      </c>
      <c r="F3334" s="3">
        <v>42876</v>
      </c>
      <c r="G3334" s="3">
        <v>42958</v>
      </c>
      <c r="H3334">
        <v>49</v>
      </c>
    </row>
    <row r="3335" spans="1:8">
      <c r="A3335" s="4" t="s">
        <v>3542</v>
      </c>
      <c r="B3335" s="4" t="s">
        <v>170</v>
      </c>
      <c r="C3335" s="4" t="s">
        <v>192</v>
      </c>
      <c r="D3335" s="4" t="s">
        <v>47</v>
      </c>
      <c r="E3335" s="4" t="s">
        <v>197</v>
      </c>
      <c r="F3335" s="3">
        <v>42876</v>
      </c>
      <c r="G3335" s="3">
        <v>42880</v>
      </c>
      <c r="H3335">
        <v>0</v>
      </c>
    </row>
    <row r="3336" spans="1:8">
      <c r="A3336" s="4" t="s">
        <v>3543</v>
      </c>
      <c r="B3336" s="4" t="s">
        <v>170</v>
      </c>
      <c r="C3336" s="4" t="s">
        <v>179</v>
      </c>
      <c r="D3336" s="4" t="s">
        <v>29</v>
      </c>
      <c r="E3336" s="4" t="s">
        <v>172</v>
      </c>
      <c r="F3336" s="3">
        <v>42876</v>
      </c>
      <c r="G3336" s="3">
        <v>42993</v>
      </c>
      <c r="H3336">
        <v>547</v>
      </c>
    </row>
    <row r="3337" spans="1:8">
      <c r="A3337" s="4" t="s">
        <v>3544</v>
      </c>
      <c r="B3337" s="4" t="s">
        <v>189</v>
      </c>
      <c r="C3337" s="4" t="s">
        <v>177</v>
      </c>
      <c r="D3337" s="4" t="s">
        <v>29</v>
      </c>
      <c r="E3337" s="4" t="s">
        <v>172</v>
      </c>
      <c r="F3337" s="3">
        <v>42876</v>
      </c>
      <c r="G3337" s="3">
        <v>42948</v>
      </c>
      <c r="H3337">
        <v>57</v>
      </c>
    </row>
    <row r="3338" spans="1:8">
      <c r="A3338" s="4" t="s">
        <v>3545</v>
      </c>
      <c r="B3338" s="4" t="s">
        <v>205</v>
      </c>
      <c r="C3338" s="4" t="s">
        <v>177</v>
      </c>
      <c r="D3338" s="4" t="s">
        <v>53</v>
      </c>
      <c r="E3338" s="4" t="s">
        <v>197</v>
      </c>
      <c r="F3338" s="3">
        <v>42876</v>
      </c>
      <c r="G3338" s="3">
        <v>42955</v>
      </c>
      <c r="H3338">
        <v>0</v>
      </c>
    </row>
    <row r="3339" spans="1:8">
      <c r="A3339" s="4" t="s">
        <v>3546</v>
      </c>
      <c r="B3339" s="4" t="s">
        <v>205</v>
      </c>
      <c r="C3339" s="4" t="s">
        <v>177</v>
      </c>
      <c r="D3339" s="4" t="s">
        <v>124</v>
      </c>
      <c r="E3339" s="4" t="s">
        <v>197</v>
      </c>
      <c r="F3339" s="3">
        <v>42876</v>
      </c>
      <c r="G3339" s="3">
        <v>42953</v>
      </c>
      <c r="H3339">
        <v>0</v>
      </c>
    </row>
    <row r="3340" spans="1:8">
      <c r="A3340" s="4" t="s">
        <v>3547</v>
      </c>
      <c r="B3340" s="4" t="s">
        <v>185</v>
      </c>
      <c r="C3340" s="4" t="s">
        <v>192</v>
      </c>
      <c r="D3340" s="4" t="s">
        <v>56</v>
      </c>
      <c r="E3340" s="4" t="s">
        <v>197</v>
      </c>
      <c r="F3340" s="3">
        <v>42876</v>
      </c>
      <c r="G3340" s="3">
        <v>42878</v>
      </c>
      <c r="H3340">
        <v>0</v>
      </c>
    </row>
    <row r="3341" spans="1:8">
      <c r="A3341" s="4" t="s">
        <v>3548</v>
      </c>
      <c r="B3341" s="4" t="s">
        <v>185</v>
      </c>
      <c r="C3341" s="4" t="s">
        <v>179</v>
      </c>
      <c r="D3341" s="4" t="s">
        <v>38</v>
      </c>
      <c r="E3341" s="4" t="s">
        <v>172</v>
      </c>
      <c r="F3341" s="3">
        <v>42876</v>
      </c>
      <c r="G3341" s="3">
        <v>42952</v>
      </c>
      <c r="H3341">
        <v>572</v>
      </c>
    </row>
    <row r="3342" spans="1:8">
      <c r="A3342" s="4" t="s">
        <v>3549</v>
      </c>
      <c r="B3342" s="4" t="s">
        <v>216</v>
      </c>
      <c r="C3342" s="4" t="s">
        <v>177</v>
      </c>
      <c r="D3342" s="4" t="s">
        <v>95</v>
      </c>
      <c r="E3342" s="4" t="s">
        <v>172</v>
      </c>
      <c r="F3342" s="3">
        <v>42876</v>
      </c>
      <c r="G3342" s="3">
        <v>42896</v>
      </c>
      <c r="H3342">
        <v>48</v>
      </c>
    </row>
    <row r="3343" spans="1:8">
      <c r="A3343" s="4" t="s">
        <v>3550</v>
      </c>
      <c r="B3343" s="4" t="s">
        <v>183</v>
      </c>
      <c r="C3343" s="4" t="s">
        <v>199</v>
      </c>
      <c r="D3343" s="4" t="s">
        <v>79</v>
      </c>
      <c r="E3343" s="4" t="s">
        <v>197</v>
      </c>
      <c r="F3343" s="3">
        <v>42877</v>
      </c>
      <c r="G3343" s="3">
        <v>42886</v>
      </c>
      <c r="H3343">
        <v>0</v>
      </c>
    </row>
    <row r="3344" spans="1:8">
      <c r="A3344" s="4" t="s">
        <v>3551</v>
      </c>
      <c r="B3344" s="4" t="s">
        <v>279</v>
      </c>
      <c r="C3344" s="4" t="s">
        <v>171</v>
      </c>
      <c r="D3344" s="4" t="s">
        <v>74</v>
      </c>
      <c r="E3344" s="4" t="s">
        <v>193</v>
      </c>
      <c r="F3344" s="3">
        <v>42877</v>
      </c>
      <c r="G3344" s="3"/>
    </row>
    <row r="3345" spans="1:8">
      <c r="A3345" s="4" t="s">
        <v>3552</v>
      </c>
      <c r="B3345" s="4" t="s">
        <v>210</v>
      </c>
      <c r="C3345" s="4" t="s">
        <v>192</v>
      </c>
      <c r="D3345" s="4" t="s">
        <v>24</v>
      </c>
      <c r="E3345" s="4" t="s">
        <v>193</v>
      </c>
      <c r="F3345" s="3">
        <v>42877</v>
      </c>
      <c r="G3345" s="3"/>
    </row>
    <row r="3346" spans="1:8">
      <c r="A3346" s="4" t="s">
        <v>3553</v>
      </c>
      <c r="B3346" s="4" t="s">
        <v>174</v>
      </c>
      <c r="C3346" s="4" t="s">
        <v>192</v>
      </c>
      <c r="D3346" s="4" t="s">
        <v>43</v>
      </c>
      <c r="E3346" s="4" t="s">
        <v>197</v>
      </c>
      <c r="F3346" s="3">
        <v>42877</v>
      </c>
      <c r="G3346" s="3">
        <v>42986</v>
      </c>
      <c r="H3346">
        <v>0</v>
      </c>
    </row>
    <row r="3347" spans="1:8">
      <c r="A3347" s="4" t="s">
        <v>3554</v>
      </c>
      <c r="B3347" s="4" t="s">
        <v>237</v>
      </c>
      <c r="C3347" s="4" t="s">
        <v>179</v>
      </c>
      <c r="D3347" s="4" t="s">
        <v>82</v>
      </c>
      <c r="E3347" s="4" t="s">
        <v>172</v>
      </c>
      <c r="F3347" s="3">
        <v>42877</v>
      </c>
      <c r="G3347" s="3">
        <v>42892</v>
      </c>
      <c r="H3347">
        <v>555</v>
      </c>
    </row>
    <row r="3348" spans="1:8">
      <c r="A3348" s="4" t="s">
        <v>3555</v>
      </c>
      <c r="B3348" s="4" t="s">
        <v>237</v>
      </c>
      <c r="C3348" s="4" t="s">
        <v>179</v>
      </c>
      <c r="D3348" s="4" t="s">
        <v>84</v>
      </c>
      <c r="E3348" s="4" t="s">
        <v>172</v>
      </c>
      <c r="F3348" s="3">
        <v>42877</v>
      </c>
      <c r="G3348" s="3">
        <v>42980</v>
      </c>
      <c r="H3348">
        <v>476</v>
      </c>
    </row>
    <row r="3349" spans="1:8">
      <c r="A3349" s="4" t="s">
        <v>3556</v>
      </c>
      <c r="B3349" s="4" t="s">
        <v>203</v>
      </c>
      <c r="C3349" s="4" t="s">
        <v>192</v>
      </c>
      <c r="D3349" s="4" t="s">
        <v>24</v>
      </c>
      <c r="E3349" s="4" t="s">
        <v>193</v>
      </c>
      <c r="F3349" s="3">
        <v>42877</v>
      </c>
      <c r="G3349" s="3"/>
    </row>
    <row r="3350" spans="1:8">
      <c r="A3350" s="4" t="s">
        <v>3557</v>
      </c>
      <c r="B3350" s="4" t="s">
        <v>191</v>
      </c>
      <c r="C3350" s="4" t="s">
        <v>171</v>
      </c>
      <c r="D3350" s="4" t="s">
        <v>86</v>
      </c>
      <c r="E3350" s="4" t="s">
        <v>172</v>
      </c>
      <c r="F3350" s="3">
        <v>42877</v>
      </c>
      <c r="G3350" s="3">
        <v>42900</v>
      </c>
      <c r="H3350">
        <v>1090</v>
      </c>
    </row>
    <row r="3351" spans="1:8">
      <c r="A3351" s="4" t="s">
        <v>3558</v>
      </c>
      <c r="B3351" s="4" t="s">
        <v>230</v>
      </c>
      <c r="C3351" s="4" t="s">
        <v>177</v>
      </c>
      <c r="D3351" s="4" t="s">
        <v>96</v>
      </c>
      <c r="E3351" s="4" t="s">
        <v>193</v>
      </c>
      <c r="F3351" s="3">
        <v>42877</v>
      </c>
      <c r="G3351" s="3"/>
    </row>
    <row r="3352" spans="1:8">
      <c r="A3352" s="4" t="s">
        <v>3559</v>
      </c>
      <c r="B3352" s="4" t="s">
        <v>230</v>
      </c>
      <c r="C3352" s="4" t="s">
        <v>179</v>
      </c>
      <c r="D3352" s="4" t="s">
        <v>42</v>
      </c>
      <c r="E3352" s="4" t="s">
        <v>172</v>
      </c>
      <c r="F3352" s="3">
        <v>42877</v>
      </c>
      <c r="G3352" s="3">
        <v>43003</v>
      </c>
      <c r="H3352">
        <v>584</v>
      </c>
    </row>
    <row r="3353" spans="1:8">
      <c r="A3353" s="4" t="s">
        <v>3560</v>
      </c>
      <c r="B3353" s="4" t="s">
        <v>187</v>
      </c>
      <c r="C3353" s="4" t="s">
        <v>199</v>
      </c>
      <c r="D3353" s="4" t="s">
        <v>24</v>
      </c>
      <c r="E3353" s="4" t="s">
        <v>193</v>
      </c>
      <c r="F3353" s="3">
        <v>42877</v>
      </c>
      <c r="G3353" s="3"/>
    </row>
    <row r="3354" spans="1:8">
      <c r="A3354" s="4" t="s">
        <v>3561</v>
      </c>
      <c r="B3354" s="4" t="s">
        <v>187</v>
      </c>
      <c r="C3354" s="4" t="s">
        <v>265</v>
      </c>
      <c r="D3354" s="4" t="s">
        <v>59</v>
      </c>
      <c r="E3354" s="4" t="s">
        <v>172</v>
      </c>
      <c r="F3354" s="3">
        <v>42877</v>
      </c>
      <c r="G3354" s="3">
        <v>42961</v>
      </c>
      <c r="H3354">
        <v>24745</v>
      </c>
    </row>
    <row r="3355" spans="1:8">
      <c r="A3355" s="4" t="s">
        <v>3562</v>
      </c>
      <c r="B3355" s="4" t="s">
        <v>201</v>
      </c>
      <c r="C3355" s="4" t="s">
        <v>171</v>
      </c>
      <c r="D3355" s="4" t="s">
        <v>24</v>
      </c>
      <c r="E3355" s="4" t="s">
        <v>193</v>
      </c>
      <c r="F3355" s="3">
        <v>42877</v>
      </c>
      <c r="G3355" s="3"/>
    </row>
    <row r="3356" spans="1:8">
      <c r="A3356" s="4" t="s">
        <v>3563</v>
      </c>
      <c r="B3356" s="4" t="s">
        <v>232</v>
      </c>
      <c r="C3356" s="4" t="s">
        <v>9011</v>
      </c>
      <c r="D3356" s="4" t="s">
        <v>42</v>
      </c>
      <c r="E3356" s="4" t="s">
        <v>197</v>
      </c>
      <c r="F3356" s="3">
        <v>42877</v>
      </c>
      <c r="G3356" s="3">
        <v>42880</v>
      </c>
      <c r="H3356">
        <v>0</v>
      </c>
    </row>
    <row r="3357" spans="1:8">
      <c r="A3357" s="4" t="s">
        <v>3564</v>
      </c>
      <c r="B3357" s="4" t="s">
        <v>232</v>
      </c>
      <c r="C3357" s="4" t="s">
        <v>179</v>
      </c>
      <c r="D3357" s="4" t="s">
        <v>130</v>
      </c>
      <c r="E3357" s="4" t="s">
        <v>172</v>
      </c>
      <c r="F3357" s="3">
        <v>42877</v>
      </c>
      <c r="G3357" s="3">
        <v>42882</v>
      </c>
      <c r="H3357">
        <v>512</v>
      </c>
    </row>
    <row r="3358" spans="1:8">
      <c r="A3358" s="4" t="s">
        <v>3565</v>
      </c>
      <c r="B3358" s="4" t="s">
        <v>226</v>
      </c>
      <c r="C3358" s="4" t="s">
        <v>9011</v>
      </c>
      <c r="D3358" s="4" t="s">
        <v>24</v>
      </c>
      <c r="E3358" s="4" t="s">
        <v>193</v>
      </c>
      <c r="F3358" s="3">
        <v>42877</v>
      </c>
      <c r="G3358" s="3"/>
    </row>
    <row r="3359" spans="1:8">
      <c r="A3359" s="4" t="s">
        <v>3566</v>
      </c>
      <c r="B3359" s="4" t="s">
        <v>185</v>
      </c>
      <c r="C3359" s="4" t="s">
        <v>177</v>
      </c>
      <c r="D3359" s="4" t="s">
        <v>129</v>
      </c>
      <c r="E3359" s="4" t="s">
        <v>172</v>
      </c>
      <c r="F3359" s="3">
        <v>42877</v>
      </c>
      <c r="G3359" s="3">
        <v>42893</v>
      </c>
      <c r="H3359">
        <v>60</v>
      </c>
    </row>
    <row r="3360" spans="1:8">
      <c r="A3360" s="4" t="s">
        <v>3567</v>
      </c>
      <c r="B3360" s="4" t="s">
        <v>181</v>
      </c>
      <c r="C3360" s="4" t="s">
        <v>9011</v>
      </c>
      <c r="D3360" s="4" t="s">
        <v>76</v>
      </c>
      <c r="E3360" s="4" t="s">
        <v>197</v>
      </c>
      <c r="F3360" s="3">
        <v>42877</v>
      </c>
      <c r="G3360" s="3">
        <v>42985</v>
      </c>
      <c r="H3360">
        <v>0</v>
      </c>
    </row>
    <row r="3361" spans="1:8">
      <c r="A3361" s="4" t="s">
        <v>3568</v>
      </c>
      <c r="B3361" s="4" t="s">
        <v>181</v>
      </c>
      <c r="C3361" s="4" t="s">
        <v>171</v>
      </c>
      <c r="D3361" s="4" t="s">
        <v>44</v>
      </c>
      <c r="E3361" s="4" t="s">
        <v>172</v>
      </c>
      <c r="F3361" s="3">
        <v>42877</v>
      </c>
      <c r="G3361" s="3">
        <v>42955</v>
      </c>
      <c r="H3361">
        <v>1088</v>
      </c>
    </row>
    <row r="3362" spans="1:8">
      <c r="A3362" s="4" t="s">
        <v>3569</v>
      </c>
      <c r="B3362" s="4" t="s">
        <v>261</v>
      </c>
      <c r="C3362" s="4" t="s">
        <v>171</v>
      </c>
      <c r="D3362" s="4" t="s">
        <v>24</v>
      </c>
      <c r="E3362" s="4" t="s">
        <v>193</v>
      </c>
      <c r="F3362" s="3">
        <v>42878</v>
      </c>
      <c r="G3362" s="3"/>
    </row>
    <row r="3363" spans="1:8">
      <c r="A3363" s="4" t="s">
        <v>3570</v>
      </c>
      <c r="B3363" s="4" t="s">
        <v>261</v>
      </c>
      <c r="C3363" s="4" t="s">
        <v>199</v>
      </c>
      <c r="D3363" s="4" t="s">
        <v>24</v>
      </c>
      <c r="E3363" s="4" t="s">
        <v>193</v>
      </c>
      <c r="F3363" s="3">
        <v>42878</v>
      </c>
      <c r="G3363" s="3"/>
    </row>
    <row r="3364" spans="1:8">
      <c r="A3364" s="4" t="s">
        <v>3571</v>
      </c>
      <c r="B3364" s="4" t="s">
        <v>246</v>
      </c>
      <c r="C3364" s="4" t="s">
        <v>177</v>
      </c>
      <c r="D3364" s="4" t="s">
        <v>24</v>
      </c>
      <c r="E3364" s="4" t="s">
        <v>193</v>
      </c>
      <c r="F3364" s="3">
        <v>42878</v>
      </c>
      <c r="G3364" s="3"/>
    </row>
    <row r="3365" spans="1:8">
      <c r="A3365" s="4" t="s">
        <v>3572</v>
      </c>
      <c r="B3365" s="4" t="s">
        <v>279</v>
      </c>
      <c r="C3365" s="4" t="s">
        <v>179</v>
      </c>
      <c r="D3365" s="4" t="s">
        <v>117</v>
      </c>
      <c r="E3365" s="4" t="s">
        <v>172</v>
      </c>
      <c r="F3365" s="3">
        <v>42878</v>
      </c>
      <c r="G3365" s="3">
        <v>42881</v>
      </c>
      <c r="H3365">
        <v>463</v>
      </c>
    </row>
    <row r="3366" spans="1:8">
      <c r="A3366" s="4" t="s">
        <v>3573</v>
      </c>
      <c r="B3366" s="4" t="s">
        <v>263</v>
      </c>
      <c r="C3366" s="4" t="s">
        <v>171</v>
      </c>
      <c r="D3366" s="4" t="s">
        <v>65</v>
      </c>
      <c r="E3366" s="4" t="s">
        <v>172</v>
      </c>
      <c r="F3366" s="3">
        <v>42878</v>
      </c>
      <c r="G3366" s="3">
        <v>42971</v>
      </c>
      <c r="H3366">
        <v>877</v>
      </c>
    </row>
    <row r="3367" spans="1:8">
      <c r="A3367" s="4" t="s">
        <v>3574</v>
      </c>
      <c r="B3367" s="4" t="s">
        <v>196</v>
      </c>
      <c r="C3367" s="4" t="s">
        <v>192</v>
      </c>
      <c r="D3367" s="4" t="s">
        <v>76</v>
      </c>
      <c r="E3367" s="4" t="s">
        <v>172</v>
      </c>
      <c r="F3367" s="3">
        <v>42878</v>
      </c>
      <c r="G3367" s="3">
        <v>42971</v>
      </c>
      <c r="H3367">
        <v>3339</v>
      </c>
    </row>
    <row r="3368" spans="1:8">
      <c r="A3368" s="4" t="s">
        <v>3575</v>
      </c>
      <c r="B3368" s="4" t="s">
        <v>191</v>
      </c>
      <c r="C3368" s="4" t="s">
        <v>171</v>
      </c>
      <c r="D3368" s="4" t="s">
        <v>42</v>
      </c>
      <c r="E3368" s="4" t="s">
        <v>193</v>
      </c>
      <c r="F3368" s="3">
        <v>42878</v>
      </c>
      <c r="G3368" s="3"/>
    </row>
    <row r="3369" spans="1:8">
      <c r="A3369" s="4" t="s">
        <v>3576</v>
      </c>
      <c r="B3369" s="4" t="s">
        <v>343</v>
      </c>
      <c r="C3369" s="4" t="s">
        <v>177</v>
      </c>
      <c r="D3369" s="4" t="s">
        <v>57</v>
      </c>
      <c r="E3369" s="4" t="s">
        <v>197</v>
      </c>
      <c r="F3369" s="3">
        <v>42878</v>
      </c>
      <c r="G3369" s="3">
        <v>42883</v>
      </c>
      <c r="H3369">
        <v>0</v>
      </c>
    </row>
    <row r="3370" spans="1:8">
      <c r="A3370" s="4" t="s">
        <v>3577</v>
      </c>
      <c r="B3370" s="4" t="s">
        <v>343</v>
      </c>
      <c r="C3370" s="4" t="s">
        <v>9011</v>
      </c>
      <c r="D3370" s="4" t="s">
        <v>61</v>
      </c>
      <c r="E3370" s="4" t="s">
        <v>172</v>
      </c>
      <c r="F3370" s="3">
        <v>42878</v>
      </c>
      <c r="G3370" s="3">
        <v>42967</v>
      </c>
      <c r="H3370">
        <v>4180</v>
      </c>
    </row>
    <row r="3371" spans="1:8">
      <c r="A3371" s="4" t="s">
        <v>3578</v>
      </c>
      <c r="B3371" s="4" t="s">
        <v>230</v>
      </c>
      <c r="C3371" s="4" t="s">
        <v>171</v>
      </c>
      <c r="D3371" s="4" t="s">
        <v>86</v>
      </c>
      <c r="E3371" s="4" t="s">
        <v>197</v>
      </c>
      <c r="F3371" s="3">
        <v>42878</v>
      </c>
      <c r="G3371" s="3">
        <v>42949</v>
      </c>
      <c r="H3371">
        <v>0</v>
      </c>
    </row>
    <row r="3372" spans="1:8">
      <c r="A3372" s="4" t="s">
        <v>3579</v>
      </c>
      <c r="B3372" s="4" t="s">
        <v>187</v>
      </c>
      <c r="C3372" s="4" t="s">
        <v>179</v>
      </c>
      <c r="D3372" s="4" t="s">
        <v>75</v>
      </c>
      <c r="E3372" s="4" t="s">
        <v>197</v>
      </c>
      <c r="F3372" s="3">
        <v>42878</v>
      </c>
      <c r="G3372" s="3">
        <v>42881</v>
      </c>
      <c r="H3372">
        <v>0</v>
      </c>
    </row>
    <row r="3373" spans="1:8">
      <c r="A3373" s="4" t="s">
        <v>3580</v>
      </c>
      <c r="B3373" s="4" t="s">
        <v>187</v>
      </c>
      <c r="C3373" s="4" t="s">
        <v>199</v>
      </c>
      <c r="D3373" s="4" t="s">
        <v>75</v>
      </c>
      <c r="E3373" s="4" t="s">
        <v>172</v>
      </c>
      <c r="F3373" s="3">
        <v>42878</v>
      </c>
      <c r="G3373" s="3">
        <v>42961</v>
      </c>
      <c r="H3373">
        <v>4642</v>
      </c>
    </row>
    <row r="3374" spans="1:8">
      <c r="A3374" s="4" t="s">
        <v>3581</v>
      </c>
      <c r="B3374" s="4" t="s">
        <v>244</v>
      </c>
      <c r="C3374" s="4" t="s">
        <v>192</v>
      </c>
      <c r="D3374" s="4" t="s">
        <v>92</v>
      </c>
      <c r="E3374" s="4" t="s">
        <v>197</v>
      </c>
      <c r="F3374" s="3">
        <v>42878</v>
      </c>
      <c r="G3374" s="3">
        <v>42991</v>
      </c>
      <c r="H3374">
        <v>0</v>
      </c>
    </row>
    <row r="3375" spans="1:8">
      <c r="A3375" s="4" t="s">
        <v>3582</v>
      </c>
      <c r="B3375" s="4" t="s">
        <v>189</v>
      </c>
      <c r="C3375" s="4" t="s">
        <v>179</v>
      </c>
      <c r="D3375" s="4" t="s">
        <v>68</v>
      </c>
      <c r="E3375" s="4" t="s">
        <v>172</v>
      </c>
      <c r="F3375" s="3">
        <v>42878</v>
      </c>
      <c r="G3375" s="3">
        <v>42986</v>
      </c>
      <c r="H3375">
        <v>578</v>
      </c>
    </row>
    <row r="3376" spans="1:8">
      <c r="A3376" s="4" t="s">
        <v>3583</v>
      </c>
      <c r="B3376" s="4" t="s">
        <v>208</v>
      </c>
      <c r="C3376" s="4" t="s">
        <v>192</v>
      </c>
      <c r="D3376" s="4" t="s">
        <v>70</v>
      </c>
      <c r="E3376" s="4" t="s">
        <v>172</v>
      </c>
      <c r="F3376" s="3">
        <v>42878</v>
      </c>
      <c r="G3376" s="3">
        <v>42958</v>
      </c>
      <c r="H3376">
        <v>3285</v>
      </c>
    </row>
    <row r="3377" spans="1:8">
      <c r="A3377" s="4" t="s">
        <v>3584</v>
      </c>
      <c r="B3377" s="4" t="s">
        <v>185</v>
      </c>
      <c r="C3377" s="4" t="s">
        <v>177</v>
      </c>
      <c r="D3377" s="4" t="s">
        <v>97</v>
      </c>
      <c r="E3377" s="4" t="s">
        <v>197</v>
      </c>
      <c r="F3377" s="3">
        <v>42878</v>
      </c>
      <c r="G3377" s="3">
        <v>42959</v>
      </c>
      <c r="H3377">
        <v>0</v>
      </c>
    </row>
    <row r="3378" spans="1:8">
      <c r="A3378" s="4" t="s">
        <v>3585</v>
      </c>
      <c r="B3378" s="4" t="s">
        <v>216</v>
      </c>
      <c r="C3378" s="4" t="s">
        <v>171</v>
      </c>
      <c r="D3378" s="4" t="s">
        <v>123</v>
      </c>
      <c r="E3378" s="4" t="s">
        <v>197</v>
      </c>
      <c r="F3378" s="3">
        <v>42878</v>
      </c>
      <c r="G3378" s="3">
        <v>42976</v>
      </c>
      <c r="H3378">
        <v>0</v>
      </c>
    </row>
    <row r="3379" spans="1:8">
      <c r="A3379" s="4" t="s">
        <v>3586</v>
      </c>
      <c r="B3379" s="4" t="s">
        <v>181</v>
      </c>
      <c r="C3379" s="4" t="s">
        <v>9011</v>
      </c>
      <c r="D3379" s="4" t="s">
        <v>38</v>
      </c>
      <c r="E3379" s="4" t="s">
        <v>172</v>
      </c>
      <c r="F3379" s="3">
        <v>42878</v>
      </c>
      <c r="G3379" s="3">
        <v>42886</v>
      </c>
      <c r="H3379">
        <v>5212</v>
      </c>
    </row>
    <row r="3380" spans="1:8">
      <c r="A3380" s="4" t="s">
        <v>3587</v>
      </c>
      <c r="B3380" s="4" t="s">
        <v>246</v>
      </c>
      <c r="C3380" s="4" t="s">
        <v>179</v>
      </c>
      <c r="D3380" s="4" t="s">
        <v>52</v>
      </c>
      <c r="E3380" s="4" t="s">
        <v>172</v>
      </c>
      <c r="F3380" s="3">
        <v>42879</v>
      </c>
      <c r="G3380" s="3">
        <v>43002</v>
      </c>
      <c r="H3380">
        <v>614</v>
      </c>
    </row>
    <row r="3381" spans="1:8">
      <c r="A3381" s="4" t="s">
        <v>3588</v>
      </c>
      <c r="B3381" s="4" t="s">
        <v>246</v>
      </c>
      <c r="C3381" s="4" t="s">
        <v>199</v>
      </c>
      <c r="D3381" s="4" t="s">
        <v>35</v>
      </c>
      <c r="E3381" s="4" t="s">
        <v>172</v>
      </c>
      <c r="F3381" s="3">
        <v>42879</v>
      </c>
      <c r="G3381" s="3">
        <v>42991</v>
      </c>
      <c r="H3381">
        <v>5778</v>
      </c>
    </row>
    <row r="3382" spans="1:8">
      <c r="A3382" s="4" t="s">
        <v>3589</v>
      </c>
      <c r="B3382" s="4" t="s">
        <v>279</v>
      </c>
      <c r="C3382" s="4" t="s">
        <v>179</v>
      </c>
      <c r="D3382" s="4" t="s">
        <v>86</v>
      </c>
      <c r="E3382" s="4" t="s">
        <v>193</v>
      </c>
      <c r="F3382" s="3">
        <v>42879</v>
      </c>
      <c r="G3382" s="3"/>
    </row>
    <row r="3383" spans="1:8">
      <c r="A3383" s="4" t="s">
        <v>3590</v>
      </c>
      <c r="B3383" s="4" t="s">
        <v>263</v>
      </c>
      <c r="C3383" s="4" t="s">
        <v>192</v>
      </c>
      <c r="D3383" s="4" t="s">
        <v>35</v>
      </c>
      <c r="E3383" s="4" t="s">
        <v>172</v>
      </c>
      <c r="F3383" s="3">
        <v>42879</v>
      </c>
      <c r="G3383" s="3">
        <v>42988</v>
      </c>
      <c r="H3383">
        <v>3521</v>
      </c>
    </row>
    <row r="3384" spans="1:8">
      <c r="A3384" s="4" t="s">
        <v>3591</v>
      </c>
      <c r="B3384" s="4" t="s">
        <v>212</v>
      </c>
      <c r="C3384" s="4" t="s">
        <v>9011</v>
      </c>
      <c r="D3384" s="4" t="s">
        <v>24</v>
      </c>
      <c r="E3384" s="4" t="s">
        <v>193</v>
      </c>
      <c r="F3384" s="3">
        <v>42879</v>
      </c>
      <c r="G3384" s="3"/>
    </row>
    <row r="3385" spans="1:8">
      <c r="A3385" s="4" t="s">
        <v>3592</v>
      </c>
      <c r="B3385" s="4" t="s">
        <v>237</v>
      </c>
      <c r="C3385" s="4" t="s">
        <v>199</v>
      </c>
      <c r="D3385" s="4" t="s">
        <v>83</v>
      </c>
      <c r="E3385" s="4" t="s">
        <v>197</v>
      </c>
      <c r="F3385" s="3">
        <v>42879</v>
      </c>
      <c r="G3385" s="3">
        <v>42999</v>
      </c>
      <c r="H3385">
        <v>0</v>
      </c>
    </row>
    <row r="3386" spans="1:8">
      <c r="A3386" s="4" t="s">
        <v>3593</v>
      </c>
      <c r="B3386" s="4" t="s">
        <v>196</v>
      </c>
      <c r="C3386" s="4" t="s">
        <v>9011</v>
      </c>
      <c r="D3386" s="4" t="s">
        <v>104</v>
      </c>
      <c r="E3386" s="4" t="s">
        <v>172</v>
      </c>
      <c r="F3386" s="3">
        <v>42879</v>
      </c>
      <c r="G3386" s="3">
        <v>42953</v>
      </c>
      <c r="H3386">
        <v>5109</v>
      </c>
    </row>
    <row r="3387" spans="1:8">
      <c r="A3387" s="4" t="s">
        <v>3594</v>
      </c>
      <c r="B3387" s="4" t="s">
        <v>191</v>
      </c>
      <c r="C3387" s="4" t="s">
        <v>199</v>
      </c>
      <c r="D3387" s="4" t="s">
        <v>24</v>
      </c>
      <c r="E3387" s="4" t="s">
        <v>193</v>
      </c>
      <c r="F3387" s="3">
        <v>42879</v>
      </c>
      <c r="G3387" s="3"/>
    </row>
    <row r="3388" spans="1:8">
      <c r="A3388" s="4" t="s">
        <v>3595</v>
      </c>
      <c r="B3388" s="4" t="s">
        <v>191</v>
      </c>
      <c r="C3388" s="4" t="s">
        <v>179</v>
      </c>
      <c r="D3388" s="4" t="s">
        <v>49</v>
      </c>
      <c r="E3388" s="4" t="s">
        <v>197</v>
      </c>
      <c r="F3388" s="3">
        <v>42879</v>
      </c>
      <c r="G3388" s="3">
        <v>42906</v>
      </c>
      <c r="H3388">
        <v>0</v>
      </c>
    </row>
    <row r="3389" spans="1:8">
      <c r="A3389" s="4" t="s">
        <v>3596</v>
      </c>
      <c r="B3389" s="4" t="s">
        <v>191</v>
      </c>
      <c r="C3389" s="4" t="s">
        <v>199</v>
      </c>
      <c r="D3389" s="4" t="s">
        <v>87</v>
      </c>
      <c r="E3389" s="4" t="s">
        <v>172</v>
      </c>
      <c r="F3389" s="3">
        <v>42879</v>
      </c>
      <c r="G3389" s="3">
        <v>42996</v>
      </c>
      <c r="H3389">
        <v>5190</v>
      </c>
    </row>
    <row r="3390" spans="1:8">
      <c r="A3390" s="4" t="s">
        <v>3597</v>
      </c>
      <c r="B3390" s="4" t="s">
        <v>230</v>
      </c>
      <c r="C3390" s="4" t="s">
        <v>179</v>
      </c>
      <c r="D3390" s="4" t="s">
        <v>105</v>
      </c>
      <c r="E3390" s="4" t="s">
        <v>197</v>
      </c>
      <c r="F3390" s="3">
        <v>42879</v>
      </c>
      <c r="G3390" s="3">
        <v>42969</v>
      </c>
      <c r="H3390">
        <v>0</v>
      </c>
    </row>
    <row r="3391" spans="1:8">
      <c r="A3391" s="4" t="s">
        <v>3598</v>
      </c>
      <c r="B3391" s="4" t="s">
        <v>230</v>
      </c>
      <c r="C3391" s="4" t="s">
        <v>9011</v>
      </c>
      <c r="D3391" s="4" t="s">
        <v>129</v>
      </c>
      <c r="E3391" s="4" t="s">
        <v>197</v>
      </c>
      <c r="F3391" s="3">
        <v>42879</v>
      </c>
      <c r="G3391" s="3">
        <v>42960</v>
      </c>
      <c r="H3391">
        <v>0</v>
      </c>
    </row>
    <row r="3392" spans="1:8">
      <c r="A3392" s="4" t="s">
        <v>3599</v>
      </c>
      <c r="B3392" s="4" t="s">
        <v>256</v>
      </c>
      <c r="C3392" s="4" t="s">
        <v>192</v>
      </c>
      <c r="D3392" s="4" t="s">
        <v>51</v>
      </c>
      <c r="E3392" s="4" t="s">
        <v>197</v>
      </c>
      <c r="F3392" s="3">
        <v>42879</v>
      </c>
      <c r="G3392" s="3">
        <v>42961</v>
      </c>
      <c r="H3392">
        <v>0</v>
      </c>
    </row>
    <row r="3393" spans="1:8">
      <c r="A3393" s="4" t="s">
        <v>3600</v>
      </c>
      <c r="B3393" s="4" t="s">
        <v>187</v>
      </c>
      <c r="C3393" s="4" t="s">
        <v>192</v>
      </c>
      <c r="D3393" s="4" t="s">
        <v>124</v>
      </c>
      <c r="E3393" s="4" t="s">
        <v>193</v>
      </c>
      <c r="F3393" s="3">
        <v>42879</v>
      </c>
      <c r="G3393" s="3"/>
    </row>
    <row r="3394" spans="1:8">
      <c r="A3394" s="4" t="s">
        <v>3601</v>
      </c>
      <c r="B3394" s="4" t="s">
        <v>201</v>
      </c>
      <c r="C3394" s="4" t="s">
        <v>177</v>
      </c>
      <c r="D3394" s="4" t="s">
        <v>24</v>
      </c>
      <c r="E3394" s="4" t="s">
        <v>193</v>
      </c>
      <c r="F3394" s="3">
        <v>42879</v>
      </c>
      <c r="G3394" s="3"/>
    </row>
    <row r="3395" spans="1:8">
      <c r="A3395" s="4" t="s">
        <v>3602</v>
      </c>
      <c r="B3395" s="4" t="s">
        <v>201</v>
      </c>
      <c r="C3395" s="4" t="s">
        <v>171</v>
      </c>
      <c r="D3395" s="4" t="s">
        <v>71</v>
      </c>
      <c r="E3395" s="4" t="s">
        <v>172</v>
      </c>
      <c r="F3395" s="3">
        <v>42879</v>
      </c>
      <c r="G3395" s="3">
        <v>43005</v>
      </c>
      <c r="H3395">
        <v>940</v>
      </c>
    </row>
    <row r="3396" spans="1:8">
      <c r="A3396" s="4" t="s">
        <v>3603</v>
      </c>
      <c r="B3396" s="4" t="s">
        <v>189</v>
      </c>
      <c r="C3396" s="4" t="s">
        <v>9011</v>
      </c>
      <c r="D3396" s="4" t="s">
        <v>45</v>
      </c>
      <c r="E3396" s="4" t="s">
        <v>197</v>
      </c>
      <c r="F3396" s="3">
        <v>42879</v>
      </c>
      <c r="G3396" s="3">
        <v>42973</v>
      </c>
      <c r="H3396">
        <v>0</v>
      </c>
    </row>
    <row r="3397" spans="1:8">
      <c r="A3397" s="4" t="s">
        <v>3604</v>
      </c>
      <c r="B3397" s="4" t="s">
        <v>205</v>
      </c>
      <c r="C3397" s="4" t="s">
        <v>179</v>
      </c>
      <c r="D3397" s="4" t="s">
        <v>71</v>
      </c>
      <c r="E3397" s="4" t="s">
        <v>172</v>
      </c>
      <c r="F3397" s="3">
        <v>42879</v>
      </c>
      <c r="G3397" s="3">
        <v>42953</v>
      </c>
      <c r="H3397">
        <v>647</v>
      </c>
    </row>
    <row r="3398" spans="1:8">
      <c r="A3398" s="4" t="s">
        <v>3605</v>
      </c>
      <c r="B3398" s="4" t="s">
        <v>185</v>
      </c>
      <c r="C3398" s="4" t="s">
        <v>199</v>
      </c>
      <c r="D3398" s="4" t="s">
        <v>42</v>
      </c>
      <c r="E3398" s="4" t="s">
        <v>172</v>
      </c>
      <c r="F3398" s="3">
        <v>42879</v>
      </c>
      <c r="G3398" s="3">
        <v>42964</v>
      </c>
      <c r="H3398">
        <v>6206</v>
      </c>
    </row>
    <row r="3399" spans="1:8">
      <c r="A3399" s="4" t="s">
        <v>3606</v>
      </c>
      <c r="B3399" s="4" t="s">
        <v>216</v>
      </c>
      <c r="C3399" s="4" t="s">
        <v>192</v>
      </c>
      <c r="D3399" s="4" t="s">
        <v>40</v>
      </c>
      <c r="E3399" s="4" t="s">
        <v>172</v>
      </c>
      <c r="F3399" s="3">
        <v>42879</v>
      </c>
      <c r="G3399" s="3">
        <v>42988</v>
      </c>
      <c r="H3399">
        <v>3158</v>
      </c>
    </row>
    <row r="3400" spans="1:8">
      <c r="A3400" s="4" t="s">
        <v>3607</v>
      </c>
      <c r="B3400" s="4" t="s">
        <v>235</v>
      </c>
      <c r="C3400" s="4" t="s">
        <v>192</v>
      </c>
      <c r="D3400" s="4" t="s">
        <v>52</v>
      </c>
      <c r="E3400" s="4" t="s">
        <v>172</v>
      </c>
      <c r="F3400" s="3">
        <v>42879</v>
      </c>
      <c r="G3400" s="3">
        <v>42966</v>
      </c>
      <c r="H3400">
        <v>2699</v>
      </c>
    </row>
    <row r="3401" spans="1:8">
      <c r="A3401" s="4" t="s">
        <v>3608</v>
      </c>
      <c r="B3401" s="4" t="s">
        <v>183</v>
      </c>
      <c r="C3401" s="4" t="s">
        <v>177</v>
      </c>
      <c r="D3401" s="4" t="s">
        <v>48</v>
      </c>
      <c r="E3401" s="4" t="s">
        <v>197</v>
      </c>
      <c r="F3401" s="3">
        <v>42880</v>
      </c>
      <c r="G3401" s="3">
        <v>42960</v>
      </c>
      <c r="H3401">
        <v>0</v>
      </c>
    </row>
    <row r="3402" spans="1:8">
      <c r="A3402" s="4" t="s">
        <v>3609</v>
      </c>
      <c r="B3402" s="4" t="s">
        <v>261</v>
      </c>
      <c r="C3402" s="4" t="s">
        <v>171</v>
      </c>
      <c r="D3402" s="4" t="s">
        <v>99</v>
      </c>
      <c r="E3402" s="4" t="s">
        <v>172</v>
      </c>
      <c r="F3402" s="3">
        <v>42880</v>
      </c>
      <c r="G3402" s="3">
        <v>42951</v>
      </c>
      <c r="H3402">
        <v>1302</v>
      </c>
    </row>
    <row r="3403" spans="1:8">
      <c r="A3403" s="4" t="s">
        <v>3610</v>
      </c>
      <c r="B3403" s="4" t="s">
        <v>246</v>
      </c>
      <c r="C3403" s="4" t="s">
        <v>192</v>
      </c>
      <c r="D3403" s="4" t="s">
        <v>31</v>
      </c>
      <c r="E3403" s="4" t="s">
        <v>172</v>
      </c>
      <c r="F3403" s="3">
        <v>42880</v>
      </c>
      <c r="G3403" s="3">
        <v>42913</v>
      </c>
      <c r="H3403">
        <v>2993</v>
      </c>
    </row>
    <row r="3404" spans="1:8">
      <c r="A3404" s="4" t="s">
        <v>3611</v>
      </c>
      <c r="B3404" s="4" t="s">
        <v>304</v>
      </c>
      <c r="C3404" s="4" t="s">
        <v>179</v>
      </c>
      <c r="D3404" s="4" t="s">
        <v>27</v>
      </c>
      <c r="E3404" s="4" t="s">
        <v>172</v>
      </c>
      <c r="F3404" s="3">
        <v>42880</v>
      </c>
      <c r="G3404" s="3">
        <v>42891</v>
      </c>
      <c r="H3404">
        <v>460</v>
      </c>
    </row>
    <row r="3405" spans="1:8">
      <c r="A3405" s="4" t="s">
        <v>3612</v>
      </c>
      <c r="B3405" s="4" t="s">
        <v>279</v>
      </c>
      <c r="C3405" s="4" t="s">
        <v>199</v>
      </c>
      <c r="D3405" s="4" t="s">
        <v>47</v>
      </c>
      <c r="E3405" s="4" t="s">
        <v>193</v>
      </c>
      <c r="F3405" s="3">
        <v>42880</v>
      </c>
      <c r="G3405" s="3"/>
    </row>
    <row r="3406" spans="1:8">
      <c r="A3406" s="4" t="s">
        <v>3613</v>
      </c>
      <c r="B3406" s="4" t="s">
        <v>279</v>
      </c>
      <c r="C3406" s="4" t="s">
        <v>179</v>
      </c>
      <c r="D3406" s="4" t="s">
        <v>84</v>
      </c>
      <c r="E3406" s="4" t="s">
        <v>172</v>
      </c>
      <c r="F3406" s="3">
        <v>42880</v>
      </c>
      <c r="G3406" s="3">
        <v>43003</v>
      </c>
      <c r="H3406">
        <v>616</v>
      </c>
    </row>
    <row r="3407" spans="1:8">
      <c r="A3407" s="4" t="s">
        <v>3614</v>
      </c>
      <c r="B3407" s="4" t="s">
        <v>174</v>
      </c>
      <c r="C3407" s="4" t="s">
        <v>192</v>
      </c>
      <c r="D3407" s="4" t="s">
        <v>106</v>
      </c>
      <c r="E3407" s="4" t="s">
        <v>197</v>
      </c>
      <c r="F3407" s="3">
        <v>42880</v>
      </c>
      <c r="G3407" s="3">
        <v>42954</v>
      </c>
      <c r="H3407">
        <v>0</v>
      </c>
    </row>
    <row r="3408" spans="1:8">
      <c r="A3408" s="4" t="s">
        <v>3615</v>
      </c>
      <c r="B3408" s="4" t="s">
        <v>174</v>
      </c>
      <c r="C3408" s="4" t="s">
        <v>9011</v>
      </c>
      <c r="D3408" s="4" t="s">
        <v>68</v>
      </c>
      <c r="E3408" s="4" t="s">
        <v>172</v>
      </c>
      <c r="F3408" s="3">
        <v>42880</v>
      </c>
      <c r="G3408" s="3">
        <v>42961</v>
      </c>
      <c r="H3408">
        <v>4270</v>
      </c>
    </row>
    <row r="3409" spans="1:8">
      <c r="A3409" s="4" t="s">
        <v>3616</v>
      </c>
      <c r="B3409" s="4" t="s">
        <v>263</v>
      </c>
      <c r="C3409" s="4" t="s">
        <v>9011</v>
      </c>
      <c r="D3409" s="4" t="s">
        <v>95</v>
      </c>
      <c r="E3409" s="4" t="s">
        <v>197</v>
      </c>
      <c r="F3409" s="3">
        <v>42880</v>
      </c>
      <c r="G3409" s="3">
        <v>42968</v>
      </c>
      <c r="H3409">
        <v>0</v>
      </c>
    </row>
    <row r="3410" spans="1:8">
      <c r="A3410" s="4" t="s">
        <v>3617</v>
      </c>
      <c r="B3410" s="4" t="s">
        <v>196</v>
      </c>
      <c r="C3410" s="4" t="s">
        <v>9011</v>
      </c>
      <c r="D3410" s="4" t="s">
        <v>119</v>
      </c>
      <c r="E3410" s="4" t="s">
        <v>172</v>
      </c>
      <c r="F3410" s="3">
        <v>42880</v>
      </c>
      <c r="G3410" s="3">
        <v>42969</v>
      </c>
      <c r="H3410">
        <v>4787</v>
      </c>
    </row>
    <row r="3411" spans="1:8">
      <c r="A3411" s="4" t="s">
        <v>3618</v>
      </c>
      <c r="B3411" s="4" t="s">
        <v>203</v>
      </c>
      <c r="C3411" s="4" t="s">
        <v>192</v>
      </c>
      <c r="D3411" s="4" t="s">
        <v>24</v>
      </c>
      <c r="E3411" s="4" t="s">
        <v>193</v>
      </c>
      <c r="F3411" s="3">
        <v>42880</v>
      </c>
      <c r="G3411" s="3"/>
    </row>
    <row r="3412" spans="1:8">
      <c r="A3412" s="4" t="s">
        <v>3619</v>
      </c>
      <c r="B3412" s="4" t="s">
        <v>343</v>
      </c>
      <c r="C3412" s="4" t="s">
        <v>179</v>
      </c>
      <c r="D3412" s="4" t="s">
        <v>110</v>
      </c>
      <c r="E3412" s="4" t="s">
        <v>197</v>
      </c>
      <c r="F3412" s="3">
        <v>42880</v>
      </c>
      <c r="G3412" s="3">
        <v>42975</v>
      </c>
      <c r="H3412">
        <v>0</v>
      </c>
    </row>
    <row r="3413" spans="1:8">
      <c r="A3413" s="4" t="s">
        <v>3620</v>
      </c>
      <c r="B3413" s="4" t="s">
        <v>343</v>
      </c>
      <c r="C3413" s="4" t="s">
        <v>177</v>
      </c>
      <c r="D3413" s="4" t="s">
        <v>76</v>
      </c>
      <c r="E3413" s="4" t="s">
        <v>172</v>
      </c>
      <c r="F3413" s="3">
        <v>42880</v>
      </c>
      <c r="G3413" s="3">
        <v>42886</v>
      </c>
      <c r="H3413">
        <v>55</v>
      </c>
    </row>
    <row r="3414" spans="1:8">
      <c r="A3414" s="4" t="s">
        <v>3621</v>
      </c>
      <c r="B3414" s="4" t="s">
        <v>343</v>
      </c>
      <c r="C3414" s="4" t="s">
        <v>192</v>
      </c>
      <c r="D3414" s="4" t="s">
        <v>61</v>
      </c>
      <c r="E3414" s="4" t="s">
        <v>172</v>
      </c>
      <c r="F3414" s="3">
        <v>42880</v>
      </c>
      <c r="G3414" s="3">
        <v>42956</v>
      </c>
      <c r="H3414">
        <v>3808</v>
      </c>
    </row>
    <row r="3415" spans="1:8">
      <c r="A3415" s="4" t="s">
        <v>3622</v>
      </c>
      <c r="B3415" s="4" t="s">
        <v>230</v>
      </c>
      <c r="C3415" s="4" t="s">
        <v>9011</v>
      </c>
      <c r="D3415" s="4" t="s">
        <v>24</v>
      </c>
      <c r="E3415" s="4" t="s">
        <v>193</v>
      </c>
      <c r="F3415" s="3">
        <v>42880</v>
      </c>
      <c r="G3415" s="3"/>
    </row>
    <row r="3416" spans="1:8">
      <c r="A3416" s="4" t="s">
        <v>3623</v>
      </c>
      <c r="B3416" s="4" t="s">
        <v>256</v>
      </c>
      <c r="C3416" s="4" t="s">
        <v>179</v>
      </c>
      <c r="D3416" s="4" t="s">
        <v>104</v>
      </c>
      <c r="E3416" s="4" t="s">
        <v>172</v>
      </c>
      <c r="F3416" s="3">
        <v>42880</v>
      </c>
      <c r="G3416" s="3">
        <v>43001</v>
      </c>
      <c r="H3416">
        <v>483</v>
      </c>
    </row>
    <row r="3417" spans="1:8">
      <c r="A3417" s="4" t="s">
        <v>3624</v>
      </c>
      <c r="B3417" s="4" t="s">
        <v>256</v>
      </c>
      <c r="C3417" s="4" t="s">
        <v>192</v>
      </c>
      <c r="D3417" s="4" t="s">
        <v>92</v>
      </c>
      <c r="E3417" s="4" t="s">
        <v>172</v>
      </c>
      <c r="F3417" s="3">
        <v>42880</v>
      </c>
      <c r="G3417" s="3">
        <v>42994</v>
      </c>
      <c r="H3417">
        <v>3727</v>
      </c>
    </row>
    <row r="3418" spans="1:8">
      <c r="A3418" s="4" t="s">
        <v>3625</v>
      </c>
      <c r="B3418" s="4" t="s">
        <v>187</v>
      </c>
      <c r="C3418" s="4" t="s">
        <v>9011</v>
      </c>
      <c r="D3418" s="4" t="s">
        <v>54</v>
      </c>
      <c r="E3418" s="4" t="s">
        <v>172</v>
      </c>
      <c r="F3418" s="3">
        <v>42880</v>
      </c>
      <c r="G3418" s="3">
        <v>42961</v>
      </c>
      <c r="H3418">
        <v>4738</v>
      </c>
    </row>
    <row r="3419" spans="1:8">
      <c r="A3419" s="4" t="s">
        <v>3626</v>
      </c>
      <c r="B3419" s="4" t="s">
        <v>244</v>
      </c>
      <c r="C3419" s="4" t="s">
        <v>171</v>
      </c>
      <c r="D3419" s="4" t="s">
        <v>103</v>
      </c>
      <c r="E3419" s="4" t="s">
        <v>172</v>
      </c>
      <c r="F3419" s="3">
        <v>42880</v>
      </c>
      <c r="G3419" s="3">
        <v>42951</v>
      </c>
      <c r="H3419">
        <v>1275</v>
      </c>
    </row>
    <row r="3420" spans="1:8">
      <c r="A3420" s="4" t="s">
        <v>3627</v>
      </c>
      <c r="B3420" s="4" t="s">
        <v>244</v>
      </c>
      <c r="C3420" s="4" t="s">
        <v>192</v>
      </c>
      <c r="D3420" s="4" t="s">
        <v>119</v>
      </c>
      <c r="E3420" s="4" t="s">
        <v>172</v>
      </c>
      <c r="F3420" s="3">
        <v>42880</v>
      </c>
      <c r="G3420" s="3">
        <v>42966</v>
      </c>
      <c r="H3420">
        <v>3428</v>
      </c>
    </row>
    <row r="3421" spans="1:8">
      <c r="A3421" s="4" t="s">
        <v>3628</v>
      </c>
      <c r="B3421" s="4" t="s">
        <v>170</v>
      </c>
      <c r="C3421" s="4" t="s">
        <v>177</v>
      </c>
      <c r="D3421" s="4" t="s">
        <v>43</v>
      </c>
      <c r="E3421" s="4" t="s">
        <v>197</v>
      </c>
      <c r="F3421" s="3">
        <v>42880</v>
      </c>
      <c r="G3421" s="3">
        <v>42989</v>
      </c>
      <c r="H3421">
        <v>0</v>
      </c>
    </row>
    <row r="3422" spans="1:8">
      <c r="A3422" s="4" t="s">
        <v>3629</v>
      </c>
      <c r="B3422" s="4" t="s">
        <v>232</v>
      </c>
      <c r="C3422" s="4" t="s">
        <v>9011</v>
      </c>
      <c r="D3422" s="4" t="s">
        <v>88</v>
      </c>
      <c r="E3422" s="4" t="s">
        <v>172</v>
      </c>
      <c r="F3422" s="3">
        <v>42880</v>
      </c>
      <c r="G3422" s="3">
        <v>42893</v>
      </c>
      <c r="H3422">
        <v>5420</v>
      </c>
    </row>
    <row r="3423" spans="1:8">
      <c r="A3423" s="4" t="s">
        <v>3630</v>
      </c>
      <c r="B3423" s="4" t="s">
        <v>205</v>
      </c>
      <c r="C3423" s="4" t="s">
        <v>177</v>
      </c>
      <c r="D3423" s="4" t="s">
        <v>44</v>
      </c>
      <c r="E3423" s="4" t="s">
        <v>197</v>
      </c>
      <c r="F3423" s="3">
        <v>42880</v>
      </c>
      <c r="G3423" s="3">
        <v>42975</v>
      </c>
      <c r="H3423">
        <v>0</v>
      </c>
    </row>
    <row r="3424" spans="1:8">
      <c r="A3424" s="4" t="s">
        <v>3631</v>
      </c>
      <c r="B3424" s="4" t="s">
        <v>208</v>
      </c>
      <c r="C3424" s="4" t="s">
        <v>177</v>
      </c>
      <c r="D3424" s="4" t="s">
        <v>51</v>
      </c>
      <c r="E3424" s="4" t="s">
        <v>172</v>
      </c>
      <c r="F3424" s="3">
        <v>42880</v>
      </c>
      <c r="G3424" s="3">
        <v>42897</v>
      </c>
      <c r="H3424">
        <v>59</v>
      </c>
    </row>
    <row r="3425" spans="1:8">
      <c r="A3425" s="4" t="s">
        <v>3632</v>
      </c>
      <c r="B3425" s="4" t="s">
        <v>185</v>
      </c>
      <c r="C3425" s="4" t="s">
        <v>199</v>
      </c>
      <c r="D3425" s="4" t="s">
        <v>108</v>
      </c>
      <c r="E3425" s="4" t="s">
        <v>193</v>
      </c>
      <c r="F3425" s="3">
        <v>42880</v>
      </c>
      <c r="G3425" s="3"/>
    </row>
    <row r="3426" spans="1:8">
      <c r="A3426" s="4" t="s">
        <v>3633</v>
      </c>
      <c r="B3426" s="4" t="s">
        <v>185</v>
      </c>
      <c r="C3426" s="4" t="s">
        <v>177</v>
      </c>
      <c r="D3426" s="4" t="s">
        <v>66</v>
      </c>
      <c r="E3426" s="4" t="s">
        <v>193</v>
      </c>
      <c r="F3426" s="3">
        <v>42880</v>
      </c>
      <c r="G3426" s="3"/>
    </row>
    <row r="3427" spans="1:8">
      <c r="A3427" s="4" t="s">
        <v>3634</v>
      </c>
      <c r="B3427" s="4" t="s">
        <v>183</v>
      </c>
      <c r="C3427" s="4" t="s">
        <v>171</v>
      </c>
      <c r="D3427" s="4" t="s">
        <v>51</v>
      </c>
      <c r="E3427" s="4" t="s">
        <v>197</v>
      </c>
      <c r="F3427" s="3">
        <v>42881</v>
      </c>
      <c r="G3427" s="3">
        <v>42962</v>
      </c>
      <c r="H3427">
        <v>0</v>
      </c>
    </row>
    <row r="3428" spans="1:8">
      <c r="A3428" s="4" t="s">
        <v>3635</v>
      </c>
      <c r="B3428" s="4" t="s">
        <v>183</v>
      </c>
      <c r="C3428" s="4" t="s">
        <v>192</v>
      </c>
      <c r="D3428" s="4" t="s">
        <v>100</v>
      </c>
      <c r="E3428" s="4" t="s">
        <v>197</v>
      </c>
      <c r="F3428" s="3">
        <v>42881</v>
      </c>
      <c r="G3428" s="3">
        <v>42966</v>
      </c>
      <c r="H3428">
        <v>0</v>
      </c>
    </row>
    <row r="3429" spans="1:8">
      <c r="A3429" s="4" t="s">
        <v>3636</v>
      </c>
      <c r="B3429" s="4" t="s">
        <v>261</v>
      </c>
      <c r="C3429" s="4" t="s">
        <v>192</v>
      </c>
      <c r="D3429" s="4" t="s">
        <v>24</v>
      </c>
      <c r="E3429" s="4" t="s">
        <v>193</v>
      </c>
      <c r="F3429" s="3">
        <v>42881</v>
      </c>
      <c r="G3429" s="3"/>
    </row>
    <row r="3430" spans="1:8">
      <c r="A3430" s="4" t="s">
        <v>3637</v>
      </c>
      <c r="B3430" s="4" t="s">
        <v>261</v>
      </c>
      <c r="C3430" s="4" t="s">
        <v>179</v>
      </c>
      <c r="D3430" s="4" t="s">
        <v>107</v>
      </c>
      <c r="E3430" s="4" t="s">
        <v>172</v>
      </c>
      <c r="F3430" s="3">
        <v>42881</v>
      </c>
      <c r="G3430" s="3">
        <v>42993</v>
      </c>
      <c r="H3430">
        <v>561</v>
      </c>
    </row>
    <row r="3431" spans="1:8">
      <c r="A3431" s="4" t="s">
        <v>3638</v>
      </c>
      <c r="B3431" s="4" t="s">
        <v>261</v>
      </c>
      <c r="C3431" s="4" t="s">
        <v>171</v>
      </c>
      <c r="D3431" s="4" t="s">
        <v>126</v>
      </c>
      <c r="E3431" s="4" t="s">
        <v>172</v>
      </c>
      <c r="F3431" s="3">
        <v>42881</v>
      </c>
      <c r="G3431" s="3">
        <v>42957</v>
      </c>
      <c r="H3431">
        <v>1354</v>
      </c>
    </row>
    <row r="3432" spans="1:8">
      <c r="A3432" s="4" t="s">
        <v>3639</v>
      </c>
      <c r="B3432" s="4" t="s">
        <v>246</v>
      </c>
      <c r="C3432" s="4" t="s">
        <v>177</v>
      </c>
      <c r="D3432" s="4" t="s">
        <v>117</v>
      </c>
      <c r="E3432" s="4" t="s">
        <v>172</v>
      </c>
      <c r="F3432" s="3">
        <v>42881</v>
      </c>
      <c r="G3432" s="3">
        <v>42996</v>
      </c>
      <c r="H3432">
        <v>44</v>
      </c>
    </row>
    <row r="3433" spans="1:8">
      <c r="A3433" s="4" t="s">
        <v>3640</v>
      </c>
      <c r="B3433" s="4" t="s">
        <v>279</v>
      </c>
      <c r="C3433" s="4" t="s">
        <v>179</v>
      </c>
      <c r="D3433" s="4" t="s">
        <v>88</v>
      </c>
      <c r="E3433" s="4" t="s">
        <v>172</v>
      </c>
      <c r="F3433" s="3">
        <v>42881</v>
      </c>
      <c r="G3433" s="3">
        <v>42996</v>
      </c>
      <c r="H3433">
        <v>560</v>
      </c>
    </row>
    <row r="3434" spans="1:8">
      <c r="A3434" s="4" t="s">
        <v>3641</v>
      </c>
      <c r="B3434" s="4" t="s">
        <v>279</v>
      </c>
      <c r="C3434" s="4" t="s">
        <v>9011</v>
      </c>
      <c r="D3434" s="4" t="s">
        <v>50</v>
      </c>
      <c r="E3434" s="4" t="s">
        <v>172</v>
      </c>
      <c r="F3434" s="3">
        <v>42881</v>
      </c>
      <c r="G3434" s="3">
        <v>42895</v>
      </c>
      <c r="H3434">
        <v>5324</v>
      </c>
    </row>
    <row r="3435" spans="1:8">
      <c r="A3435" s="4" t="s">
        <v>3642</v>
      </c>
      <c r="B3435" s="4" t="s">
        <v>203</v>
      </c>
      <c r="C3435" s="4" t="s">
        <v>192</v>
      </c>
      <c r="D3435" s="4" t="s">
        <v>24</v>
      </c>
      <c r="E3435" s="4" t="s">
        <v>193</v>
      </c>
      <c r="F3435" s="3">
        <v>42881</v>
      </c>
      <c r="G3435" s="3"/>
    </row>
    <row r="3436" spans="1:8">
      <c r="A3436" s="4" t="s">
        <v>3643</v>
      </c>
      <c r="B3436" s="4" t="s">
        <v>203</v>
      </c>
      <c r="C3436" s="4" t="s">
        <v>192</v>
      </c>
      <c r="D3436" s="4" t="s">
        <v>24</v>
      </c>
      <c r="E3436" s="4" t="s">
        <v>193</v>
      </c>
      <c r="F3436" s="3">
        <v>42881</v>
      </c>
      <c r="G3436" s="3"/>
    </row>
    <row r="3437" spans="1:8">
      <c r="A3437" s="4" t="s">
        <v>3644</v>
      </c>
      <c r="B3437" s="4" t="s">
        <v>191</v>
      </c>
      <c r="C3437" s="4" t="s">
        <v>171</v>
      </c>
      <c r="D3437" s="4" t="s">
        <v>129</v>
      </c>
      <c r="E3437" s="4" t="s">
        <v>193</v>
      </c>
      <c r="F3437" s="3">
        <v>42881</v>
      </c>
      <c r="G3437" s="3"/>
    </row>
    <row r="3438" spans="1:8">
      <c r="A3438" s="4" t="s">
        <v>3645</v>
      </c>
      <c r="B3438" s="4" t="s">
        <v>219</v>
      </c>
      <c r="C3438" s="4" t="s">
        <v>9011</v>
      </c>
      <c r="D3438" s="4" t="s">
        <v>43</v>
      </c>
      <c r="E3438" s="4" t="s">
        <v>193</v>
      </c>
      <c r="F3438" s="3">
        <v>42881</v>
      </c>
      <c r="G3438" s="3"/>
    </row>
    <row r="3439" spans="1:8">
      <c r="A3439" s="4" t="s">
        <v>3646</v>
      </c>
      <c r="B3439" s="4" t="s">
        <v>219</v>
      </c>
      <c r="C3439" s="4" t="s">
        <v>9011</v>
      </c>
      <c r="D3439" s="4" t="s">
        <v>54</v>
      </c>
      <c r="E3439" s="4" t="s">
        <v>172</v>
      </c>
      <c r="F3439" s="3">
        <v>42881</v>
      </c>
      <c r="G3439" s="3">
        <v>43001</v>
      </c>
      <c r="H3439">
        <v>4924</v>
      </c>
    </row>
    <row r="3440" spans="1:8">
      <c r="A3440" s="4" t="s">
        <v>3647</v>
      </c>
      <c r="B3440" s="4" t="s">
        <v>230</v>
      </c>
      <c r="C3440" s="4" t="s">
        <v>179</v>
      </c>
      <c r="D3440" s="4" t="s">
        <v>62</v>
      </c>
      <c r="E3440" s="4" t="s">
        <v>172</v>
      </c>
      <c r="F3440" s="3">
        <v>42881</v>
      </c>
      <c r="G3440" s="3">
        <v>42954</v>
      </c>
      <c r="H3440">
        <v>571</v>
      </c>
    </row>
    <row r="3441" spans="1:8">
      <c r="A3441" s="4" t="s">
        <v>3648</v>
      </c>
      <c r="B3441" s="4" t="s">
        <v>230</v>
      </c>
      <c r="C3441" s="4" t="s">
        <v>192</v>
      </c>
      <c r="D3441" s="4" t="s">
        <v>84</v>
      </c>
      <c r="E3441" s="4" t="s">
        <v>172</v>
      </c>
      <c r="F3441" s="3">
        <v>42881</v>
      </c>
      <c r="G3441" s="3">
        <v>42959</v>
      </c>
      <c r="H3441">
        <v>4022</v>
      </c>
    </row>
    <row r="3442" spans="1:8">
      <c r="A3442" s="4" t="s">
        <v>3649</v>
      </c>
      <c r="B3442" s="4" t="s">
        <v>256</v>
      </c>
      <c r="C3442" s="4" t="s">
        <v>179</v>
      </c>
      <c r="D3442" s="4" t="s">
        <v>104</v>
      </c>
      <c r="E3442" s="4" t="s">
        <v>197</v>
      </c>
      <c r="F3442" s="3">
        <v>42881</v>
      </c>
      <c r="G3442" s="3">
        <v>42959</v>
      </c>
      <c r="H3442">
        <v>0</v>
      </c>
    </row>
    <row r="3443" spans="1:8">
      <c r="A3443" s="4" t="s">
        <v>3650</v>
      </c>
      <c r="B3443" s="4" t="s">
        <v>201</v>
      </c>
      <c r="C3443" s="4" t="s">
        <v>177</v>
      </c>
      <c r="D3443" s="4" t="s">
        <v>74</v>
      </c>
      <c r="E3443" s="4" t="s">
        <v>197</v>
      </c>
      <c r="F3443" s="3">
        <v>42881</v>
      </c>
      <c r="G3443" s="3">
        <v>42969</v>
      </c>
      <c r="H3443">
        <v>0</v>
      </c>
    </row>
    <row r="3444" spans="1:8">
      <c r="A3444" s="4" t="s">
        <v>3651</v>
      </c>
      <c r="B3444" s="4" t="s">
        <v>201</v>
      </c>
      <c r="C3444" s="4" t="s">
        <v>171</v>
      </c>
      <c r="D3444" s="4" t="s">
        <v>54</v>
      </c>
      <c r="E3444" s="4" t="s">
        <v>172</v>
      </c>
      <c r="F3444" s="3">
        <v>42881</v>
      </c>
      <c r="G3444" s="3">
        <v>42898</v>
      </c>
      <c r="H3444">
        <v>1030</v>
      </c>
    </row>
    <row r="3445" spans="1:8">
      <c r="A3445" s="4" t="s">
        <v>3652</v>
      </c>
      <c r="B3445" s="4" t="s">
        <v>170</v>
      </c>
      <c r="C3445" s="4" t="s">
        <v>192</v>
      </c>
      <c r="D3445" s="4" t="s">
        <v>29</v>
      </c>
      <c r="E3445" s="4" t="s">
        <v>197</v>
      </c>
      <c r="F3445" s="3">
        <v>42881</v>
      </c>
      <c r="G3445" s="3">
        <v>42956</v>
      </c>
      <c r="H3445">
        <v>0</v>
      </c>
    </row>
    <row r="3446" spans="1:8">
      <c r="A3446" s="4" t="s">
        <v>3653</v>
      </c>
      <c r="B3446" s="4" t="s">
        <v>189</v>
      </c>
      <c r="C3446" s="4" t="s">
        <v>177</v>
      </c>
      <c r="D3446" s="4" t="s">
        <v>111</v>
      </c>
      <c r="E3446" s="4" t="s">
        <v>197</v>
      </c>
      <c r="F3446" s="3">
        <v>42881</v>
      </c>
      <c r="G3446" s="3">
        <v>42886</v>
      </c>
      <c r="H3446">
        <v>0</v>
      </c>
    </row>
    <row r="3447" spans="1:8">
      <c r="A3447" s="4" t="s">
        <v>3654</v>
      </c>
      <c r="B3447" s="4" t="s">
        <v>208</v>
      </c>
      <c r="C3447" s="4" t="s">
        <v>177</v>
      </c>
      <c r="D3447" s="4" t="s">
        <v>41</v>
      </c>
      <c r="E3447" s="4" t="s">
        <v>197</v>
      </c>
      <c r="F3447" s="3">
        <v>42881</v>
      </c>
      <c r="G3447" s="3">
        <v>42987</v>
      </c>
      <c r="H3447">
        <v>0</v>
      </c>
    </row>
    <row r="3448" spans="1:8">
      <c r="A3448" s="4" t="s">
        <v>3655</v>
      </c>
      <c r="B3448" s="4" t="s">
        <v>185</v>
      </c>
      <c r="C3448" s="4" t="s">
        <v>179</v>
      </c>
      <c r="D3448" s="4" t="s">
        <v>75</v>
      </c>
      <c r="E3448" s="4" t="s">
        <v>197</v>
      </c>
      <c r="F3448" s="3">
        <v>42881</v>
      </c>
      <c r="G3448" s="3">
        <v>42950</v>
      </c>
      <c r="H3448">
        <v>0</v>
      </c>
    </row>
    <row r="3449" spans="1:8">
      <c r="A3449" s="4" t="s">
        <v>3656</v>
      </c>
      <c r="B3449" s="4" t="s">
        <v>185</v>
      </c>
      <c r="C3449" s="4" t="s">
        <v>9011</v>
      </c>
      <c r="D3449" s="4" t="s">
        <v>82</v>
      </c>
      <c r="E3449" s="4" t="s">
        <v>172</v>
      </c>
      <c r="F3449" s="3">
        <v>42881</v>
      </c>
      <c r="G3449" s="3">
        <v>42999</v>
      </c>
      <c r="H3449">
        <v>5074</v>
      </c>
    </row>
    <row r="3450" spans="1:8">
      <c r="A3450" s="4" t="s">
        <v>3657</v>
      </c>
      <c r="B3450" s="4" t="s">
        <v>216</v>
      </c>
      <c r="C3450" s="4" t="s">
        <v>177</v>
      </c>
      <c r="D3450" s="4" t="s">
        <v>129</v>
      </c>
      <c r="E3450" s="4" t="s">
        <v>193</v>
      </c>
      <c r="F3450" s="3">
        <v>42881</v>
      </c>
      <c r="G3450" s="3"/>
    </row>
    <row r="3451" spans="1:8">
      <c r="A3451" s="4" t="s">
        <v>3658</v>
      </c>
      <c r="B3451" s="4" t="s">
        <v>235</v>
      </c>
      <c r="C3451" s="4" t="s">
        <v>199</v>
      </c>
      <c r="D3451" s="4" t="s">
        <v>121</v>
      </c>
      <c r="E3451" s="4" t="s">
        <v>172</v>
      </c>
      <c r="F3451" s="3">
        <v>42881</v>
      </c>
      <c r="G3451" s="3">
        <v>43001</v>
      </c>
      <c r="H3451">
        <v>5198</v>
      </c>
    </row>
    <row r="3452" spans="1:8">
      <c r="A3452" s="4" t="s">
        <v>3659</v>
      </c>
      <c r="B3452" s="4" t="s">
        <v>181</v>
      </c>
      <c r="C3452" s="4" t="s">
        <v>179</v>
      </c>
      <c r="D3452" s="4" t="s">
        <v>24</v>
      </c>
      <c r="E3452" s="4" t="s">
        <v>193</v>
      </c>
      <c r="F3452" s="3">
        <v>42881</v>
      </c>
      <c r="G3452" s="3"/>
    </row>
    <row r="3453" spans="1:8">
      <c r="A3453" s="4" t="s">
        <v>3660</v>
      </c>
      <c r="B3453" s="4" t="s">
        <v>181</v>
      </c>
      <c r="C3453" s="4" t="s">
        <v>199</v>
      </c>
      <c r="D3453" s="4" t="s">
        <v>54</v>
      </c>
      <c r="E3453" s="4" t="s">
        <v>197</v>
      </c>
      <c r="F3453" s="3">
        <v>42881</v>
      </c>
      <c r="G3453" s="3">
        <v>42984</v>
      </c>
      <c r="H3453">
        <v>0</v>
      </c>
    </row>
    <row r="3454" spans="1:8">
      <c r="A3454" s="4" t="s">
        <v>3661</v>
      </c>
      <c r="B3454" s="4" t="s">
        <v>183</v>
      </c>
      <c r="C3454" s="4" t="s">
        <v>177</v>
      </c>
      <c r="D3454" s="4" t="s">
        <v>27</v>
      </c>
      <c r="E3454" s="4" t="s">
        <v>197</v>
      </c>
      <c r="F3454" s="3">
        <v>42882</v>
      </c>
      <c r="G3454" s="3">
        <v>42971</v>
      </c>
      <c r="H3454">
        <v>0</v>
      </c>
    </row>
    <row r="3455" spans="1:8">
      <c r="A3455" s="4" t="s">
        <v>3662</v>
      </c>
      <c r="B3455" s="4" t="s">
        <v>183</v>
      </c>
      <c r="C3455" s="4" t="s">
        <v>179</v>
      </c>
      <c r="D3455" s="4" t="s">
        <v>43</v>
      </c>
      <c r="E3455" s="4" t="s">
        <v>172</v>
      </c>
      <c r="F3455" s="3">
        <v>42882</v>
      </c>
      <c r="G3455" s="3">
        <v>42981</v>
      </c>
      <c r="H3455">
        <v>576</v>
      </c>
    </row>
    <row r="3456" spans="1:8">
      <c r="A3456" s="4" t="s">
        <v>3663</v>
      </c>
      <c r="B3456" s="4" t="s">
        <v>183</v>
      </c>
      <c r="C3456" s="4" t="s">
        <v>177</v>
      </c>
      <c r="D3456" s="4" t="s">
        <v>109</v>
      </c>
      <c r="E3456" s="4" t="s">
        <v>172</v>
      </c>
      <c r="F3456" s="3">
        <v>42882</v>
      </c>
      <c r="G3456" s="3">
        <v>42968</v>
      </c>
      <c r="H3456">
        <v>57</v>
      </c>
    </row>
    <row r="3457" spans="1:8">
      <c r="A3457" s="4" t="s">
        <v>3664</v>
      </c>
      <c r="B3457" s="4" t="s">
        <v>246</v>
      </c>
      <c r="C3457" s="4" t="s">
        <v>9011</v>
      </c>
      <c r="D3457" s="4" t="s">
        <v>84</v>
      </c>
      <c r="E3457" s="4" t="s">
        <v>197</v>
      </c>
      <c r="F3457" s="3">
        <v>42882</v>
      </c>
      <c r="G3457" s="3">
        <v>42961</v>
      </c>
      <c r="H3457">
        <v>0</v>
      </c>
    </row>
    <row r="3458" spans="1:8">
      <c r="A3458" s="4" t="s">
        <v>3665</v>
      </c>
      <c r="B3458" s="4" t="s">
        <v>304</v>
      </c>
      <c r="C3458" s="4" t="s">
        <v>192</v>
      </c>
      <c r="D3458" s="4" t="s">
        <v>42</v>
      </c>
      <c r="E3458" s="4" t="s">
        <v>197</v>
      </c>
      <c r="F3458" s="3">
        <v>42882</v>
      </c>
      <c r="G3458" s="3">
        <v>42891</v>
      </c>
      <c r="H3458">
        <v>0</v>
      </c>
    </row>
    <row r="3459" spans="1:8">
      <c r="A3459" s="4" t="s">
        <v>3666</v>
      </c>
      <c r="B3459" s="4" t="s">
        <v>210</v>
      </c>
      <c r="C3459" s="4" t="s">
        <v>9011</v>
      </c>
      <c r="D3459" s="4" t="s">
        <v>51</v>
      </c>
      <c r="E3459" s="4" t="s">
        <v>193</v>
      </c>
      <c r="F3459" s="3">
        <v>42882</v>
      </c>
      <c r="G3459" s="3"/>
    </row>
    <row r="3460" spans="1:8">
      <c r="A3460" s="4" t="s">
        <v>3667</v>
      </c>
      <c r="B3460" s="4" t="s">
        <v>210</v>
      </c>
      <c r="C3460" s="4" t="s">
        <v>9011</v>
      </c>
      <c r="D3460" s="4" t="s">
        <v>24</v>
      </c>
      <c r="E3460" s="4" t="s">
        <v>193</v>
      </c>
      <c r="F3460" s="3">
        <v>42882</v>
      </c>
      <c r="G3460" s="3"/>
    </row>
    <row r="3461" spans="1:8">
      <c r="A3461" s="4" t="s">
        <v>3668</v>
      </c>
      <c r="B3461" s="4" t="s">
        <v>174</v>
      </c>
      <c r="C3461" s="4" t="s">
        <v>9011</v>
      </c>
      <c r="D3461" s="4" t="s">
        <v>41</v>
      </c>
      <c r="E3461" s="4" t="s">
        <v>197</v>
      </c>
      <c r="F3461" s="3">
        <v>42882</v>
      </c>
      <c r="G3461" s="3">
        <v>42965</v>
      </c>
      <c r="H3461">
        <v>0</v>
      </c>
    </row>
    <row r="3462" spans="1:8">
      <c r="A3462" s="4" t="s">
        <v>3669</v>
      </c>
      <c r="B3462" s="4" t="s">
        <v>174</v>
      </c>
      <c r="C3462" s="4" t="s">
        <v>9011</v>
      </c>
      <c r="D3462" s="4" t="s">
        <v>106</v>
      </c>
      <c r="E3462" s="4" t="s">
        <v>172</v>
      </c>
      <c r="F3462" s="3">
        <v>42882</v>
      </c>
      <c r="G3462" s="3">
        <v>42969</v>
      </c>
      <c r="H3462">
        <v>4432</v>
      </c>
    </row>
    <row r="3463" spans="1:8">
      <c r="A3463" s="4" t="s">
        <v>3670</v>
      </c>
      <c r="B3463" s="4" t="s">
        <v>263</v>
      </c>
      <c r="C3463" s="4" t="s">
        <v>179</v>
      </c>
      <c r="D3463" s="4" t="s">
        <v>83</v>
      </c>
      <c r="E3463" s="4" t="s">
        <v>172</v>
      </c>
      <c r="F3463" s="3">
        <v>42882</v>
      </c>
      <c r="G3463" s="3">
        <v>42980</v>
      </c>
      <c r="H3463">
        <v>481</v>
      </c>
    </row>
    <row r="3464" spans="1:8">
      <c r="A3464" s="4" t="s">
        <v>3671</v>
      </c>
      <c r="B3464" s="4" t="s">
        <v>191</v>
      </c>
      <c r="C3464" s="4" t="s">
        <v>199</v>
      </c>
      <c r="D3464" s="4" t="s">
        <v>124</v>
      </c>
      <c r="E3464" s="4" t="s">
        <v>197</v>
      </c>
      <c r="F3464" s="3">
        <v>42882</v>
      </c>
      <c r="G3464" s="3">
        <v>42969</v>
      </c>
      <c r="H3464">
        <v>0</v>
      </c>
    </row>
    <row r="3465" spans="1:8">
      <c r="A3465" s="4" t="s">
        <v>3672</v>
      </c>
      <c r="B3465" s="4" t="s">
        <v>191</v>
      </c>
      <c r="C3465" s="4" t="s">
        <v>9011</v>
      </c>
      <c r="D3465" s="4" t="s">
        <v>93</v>
      </c>
      <c r="E3465" s="4" t="s">
        <v>172</v>
      </c>
      <c r="F3465" s="3">
        <v>42882</v>
      </c>
      <c r="G3465" s="3">
        <v>42975</v>
      </c>
      <c r="H3465">
        <v>5293</v>
      </c>
    </row>
    <row r="3466" spans="1:8">
      <c r="A3466" s="4" t="s">
        <v>3673</v>
      </c>
      <c r="B3466" s="4" t="s">
        <v>343</v>
      </c>
      <c r="C3466" s="4" t="s">
        <v>9011</v>
      </c>
      <c r="D3466" s="4" t="s">
        <v>41</v>
      </c>
      <c r="E3466" s="4" t="s">
        <v>197</v>
      </c>
      <c r="F3466" s="3">
        <v>42882</v>
      </c>
      <c r="G3466" s="3">
        <v>42953</v>
      </c>
      <c r="H3466">
        <v>0</v>
      </c>
    </row>
    <row r="3467" spans="1:8">
      <c r="A3467" s="4" t="s">
        <v>3674</v>
      </c>
      <c r="B3467" s="4" t="s">
        <v>343</v>
      </c>
      <c r="C3467" s="4" t="s">
        <v>199</v>
      </c>
      <c r="D3467" s="4" t="s">
        <v>76</v>
      </c>
      <c r="E3467" s="4" t="s">
        <v>172</v>
      </c>
      <c r="F3467" s="3">
        <v>42882</v>
      </c>
      <c r="G3467" s="3">
        <v>42964</v>
      </c>
      <c r="H3467">
        <v>5769</v>
      </c>
    </row>
    <row r="3468" spans="1:8">
      <c r="A3468" s="4" t="s">
        <v>3675</v>
      </c>
      <c r="B3468" s="4" t="s">
        <v>343</v>
      </c>
      <c r="C3468" s="4" t="s">
        <v>9011</v>
      </c>
      <c r="D3468" s="4" t="s">
        <v>68</v>
      </c>
      <c r="E3468" s="4" t="s">
        <v>172</v>
      </c>
      <c r="F3468" s="3">
        <v>42882</v>
      </c>
      <c r="G3468" s="3">
        <v>42980</v>
      </c>
      <c r="H3468">
        <v>4929</v>
      </c>
    </row>
    <row r="3469" spans="1:8">
      <c r="A3469" s="4" t="s">
        <v>3676</v>
      </c>
      <c r="B3469" s="4" t="s">
        <v>343</v>
      </c>
      <c r="C3469" s="4" t="s">
        <v>9011</v>
      </c>
      <c r="D3469" s="4" t="s">
        <v>104</v>
      </c>
      <c r="E3469" s="4" t="s">
        <v>172</v>
      </c>
      <c r="F3469" s="3">
        <v>42882</v>
      </c>
      <c r="G3469" s="3">
        <v>42952</v>
      </c>
      <c r="H3469">
        <v>4924</v>
      </c>
    </row>
    <row r="3470" spans="1:8">
      <c r="A3470" s="4" t="s">
        <v>3677</v>
      </c>
      <c r="B3470" s="4" t="s">
        <v>219</v>
      </c>
      <c r="C3470" s="4" t="s">
        <v>171</v>
      </c>
      <c r="D3470" s="4" t="s">
        <v>32</v>
      </c>
      <c r="E3470" s="4" t="s">
        <v>197</v>
      </c>
      <c r="F3470" s="3">
        <v>42882</v>
      </c>
      <c r="G3470" s="3">
        <v>42961</v>
      </c>
      <c r="H3470">
        <v>0</v>
      </c>
    </row>
    <row r="3471" spans="1:8">
      <c r="A3471" s="4" t="s">
        <v>3678</v>
      </c>
      <c r="B3471" s="4" t="s">
        <v>230</v>
      </c>
      <c r="C3471" s="4" t="s">
        <v>199</v>
      </c>
      <c r="D3471" s="4" t="s">
        <v>54</v>
      </c>
      <c r="E3471" s="4" t="s">
        <v>172</v>
      </c>
      <c r="F3471" s="3">
        <v>42882</v>
      </c>
      <c r="G3471" s="3">
        <v>42951</v>
      </c>
      <c r="H3471">
        <v>5312</v>
      </c>
    </row>
    <row r="3472" spans="1:8">
      <c r="A3472" s="4" t="s">
        <v>3679</v>
      </c>
      <c r="B3472" s="4" t="s">
        <v>230</v>
      </c>
      <c r="C3472" s="4" t="s">
        <v>177</v>
      </c>
      <c r="D3472" s="4" t="s">
        <v>90</v>
      </c>
      <c r="E3472" s="4" t="s">
        <v>172</v>
      </c>
      <c r="F3472" s="3">
        <v>42882</v>
      </c>
      <c r="G3472" s="3">
        <v>42893</v>
      </c>
      <c r="H3472">
        <v>66</v>
      </c>
    </row>
    <row r="3473" spans="1:8">
      <c r="A3473" s="4" t="s">
        <v>3680</v>
      </c>
      <c r="B3473" s="4" t="s">
        <v>244</v>
      </c>
      <c r="C3473" s="4" t="s">
        <v>171</v>
      </c>
      <c r="D3473" s="4" t="s">
        <v>118</v>
      </c>
      <c r="E3473" s="4" t="s">
        <v>172</v>
      </c>
      <c r="F3473" s="3">
        <v>42882</v>
      </c>
      <c r="G3473" s="3">
        <v>42904</v>
      </c>
      <c r="H3473">
        <v>1115</v>
      </c>
    </row>
    <row r="3474" spans="1:8">
      <c r="A3474" s="4" t="s">
        <v>3681</v>
      </c>
      <c r="B3474" s="4" t="s">
        <v>244</v>
      </c>
      <c r="C3474" s="4" t="s">
        <v>192</v>
      </c>
      <c r="D3474" s="4" t="s">
        <v>43</v>
      </c>
      <c r="E3474" s="4" t="s">
        <v>172</v>
      </c>
      <c r="F3474" s="3">
        <v>42882</v>
      </c>
      <c r="G3474" s="3">
        <v>42970</v>
      </c>
      <c r="H3474">
        <v>3407</v>
      </c>
    </row>
    <row r="3475" spans="1:8">
      <c r="A3475" s="4" t="s">
        <v>3682</v>
      </c>
      <c r="B3475" s="4" t="s">
        <v>189</v>
      </c>
      <c r="C3475" s="4" t="s">
        <v>179</v>
      </c>
      <c r="D3475" s="4" t="s">
        <v>37</v>
      </c>
      <c r="E3475" s="4" t="s">
        <v>172</v>
      </c>
      <c r="F3475" s="3">
        <v>42882</v>
      </c>
      <c r="G3475" s="3">
        <v>42981</v>
      </c>
      <c r="H3475">
        <v>540</v>
      </c>
    </row>
    <row r="3476" spans="1:8">
      <c r="A3476" s="4" t="s">
        <v>3683</v>
      </c>
      <c r="B3476" s="4" t="s">
        <v>232</v>
      </c>
      <c r="C3476" s="4" t="s">
        <v>171</v>
      </c>
      <c r="D3476" s="4" t="s">
        <v>21</v>
      </c>
      <c r="E3476" s="4" t="s">
        <v>172</v>
      </c>
      <c r="F3476" s="3">
        <v>42882</v>
      </c>
      <c r="G3476" s="3">
        <v>42982</v>
      </c>
      <c r="H3476">
        <v>1095</v>
      </c>
    </row>
    <row r="3477" spans="1:8">
      <c r="A3477" s="4" t="s">
        <v>3684</v>
      </c>
      <c r="B3477" s="4" t="s">
        <v>232</v>
      </c>
      <c r="C3477" s="4" t="s">
        <v>171</v>
      </c>
      <c r="D3477" s="4" t="s">
        <v>107</v>
      </c>
      <c r="E3477" s="4" t="s">
        <v>172</v>
      </c>
      <c r="F3477" s="3">
        <v>42882</v>
      </c>
      <c r="G3477" s="3">
        <v>42970</v>
      </c>
      <c r="H3477">
        <v>1019</v>
      </c>
    </row>
    <row r="3478" spans="1:8">
      <c r="A3478" s="4" t="s">
        <v>3685</v>
      </c>
      <c r="B3478" s="4" t="s">
        <v>185</v>
      </c>
      <c r="C3478" s="4" t="s">
        <v>171</v>
      </c>
      <c r="D3478" s="4" t="s">
        <v>72</v>
      </c>
      <c r="E3478" s="4" t="s">
        <v>197</v>
      </c>
      <c r="F3478" s="3">
        <v>42882</v>
      </c>
      <c r="G3478" s="3">
        <v>42885</v>
      </c>
      <c r="H3478">
        <v>0</v>
      </c>
    </row>
    <row r="3479" spans="1:8">
      <c r="A3479" s="4" t="s">
        <v>3686</v>
      </c>
      <c r="B3479" s="4" t="s">
        <v>185</v>
      </c>
      <c r="C3479" s="4" t="s">
        <v>9011</v>
      </c>
      <c r="D3479" s="4" t="s">
        <v>105</v>
      </c>
      <c r="E3479" s="4" t="s">
        <v>197</v>
      </c>
      <c r="F3479" s="3">
        <v>42882</v>
      </c>
      <c r="G3479" s="3">
        <v>42964</v>
      </c>
      <c r="H3479">
        <v>0</v>
      </c>
    </row>
    <row r="3480" spans="1:8">
      <c r="A3480" s="4" t="s">
        <v>3687</v>
      </c>
      <c r="B3480" s="4" t="s">
        <v>185</v>
      </c>
      <c r="C3480" s="4" t="s">
        <v>9011</v>
      </c>
      <c r="D3480" s="4" t="s">
        <v>72</v>
      </c>
      <c r="E3480" s="4" t="s">
        <v>172</v>
      </c>
      <c r="F3480" s="3">
        <v>42882</v>
      </c>
      <c r="G3480" s="3">
        <v>42992</v>
      </c>
      <c r="H3480">
        <v>4477</v>
      </c>
    </row>
    <row r="3481" spans="1:8">
      <c r="A3481" s="4" t="s">
        <v>3688</v>
      </c>
      <c r="B3481" s="4" t="s">
        <v>185</v>
      </c>
      <c r="C3481" s="4" t="s">
        <v>9011</v>
      </c>
      <c r="D3481" s="4" t="s">
        <v>75</v>
      </c>
      <c r="E3481" s="4" t="s">
        <v>172</v>
      </c>
      <c r="F3481" s="3">
        <v>42882</v>
      </c>
      <c r="G3481" s="3">
        <v>42888</v>
      </c>
      <c r="H3481">
        <v>4644</v>
      </c>
    </row>
    <row r="3482" spans="1:8">
      <c r="A3482" s="4" t="s">
        <v>3689</v>
      </c>
      <c r="B3482" s="4" t="s">
        <v>183</v>
      </c>
      <c r="C3482" s="4" t="s">
        <v>179</v>
      </c>
      <c r="D3482" s="4" t="s">
        <v>57</v>
      </c>
      <c r="E3482" s="4" t="s">
        <v>197</v>
      </c>
      <c r="F3482" s="3">
        <v>42883</v>
      </c>
      <c r="G3482" s="3">
        <v>42967</v>
      </c>
      <c r="H3482">
        <v>0</v>
      </c>
    </row>
    <row r="3483" spans="1:8">
      <c r="A3483" s="4" t="s">
        <v>3690</v>
      </c>
      <c r="B3483" s="4" t="s">
        <v>183</v>
      </c>
      <c r="C3483" s="4" t="s">
        <v>171</v>
      </c>
      <c r="D3483" s="4" t="s">
        <v>37</v>
      </c>
      <c r="E3483" s="4" t="s">
        <v>197</v>
      </c>
      <c r="F3483" s="3">
        <v>42883</v>
      </c>
      <c r="G3483" s="3">
        <v>42899</v>
      </c>
      <c r="H3483">
        <v>0</v>
      </c>
    </row>
    <row r="3484" spans="1:8">
      <c r="A3484" s="4" t="s">
        <v>3691</v>
      </c>
      <c r="B3484" s="4" t="s">
        <v>261</v>
      </c>
      <c r="C3484" s="4" t="s">
        <v>199</v>
      </c>
      <c r="D3484" s="4" t="s">
        <v>24</v>
      </c>
      <c r="E3484" s="4" t="s">
        <v>193</v>
      </c>
      <c r="F3484" s="3">
        <v>42883</v>
      </c>
      <c r="G3484" s="3"/>
    </row>
    <row r="3485" spans="1:8">
      <c r="A3485" s="4" t="s">
        <v>3692</v>
      </c>
      <c r="B3485" s="4" t="s">
        <v>261</v>
      </c>
      <c r="C3485" s="4" t="s">
        <v>171</v>
      </c>
      <c r="D3485" s="4" t="s">
        <v>130</v>
      </c>
      <c r="E3485" s="4" t="s">
        <v>172</v>
      </c>
      <c r="F3485" s="3">
        <v>42883</v>
      </c>
      <c r="G3485" s="3">
        <v>42894</v>
      </c>
      <c r="H3485">
        <v>940</v>
      </c>
    </row>
    <row r="3486" spans="1:8">
      <c r="A3486" s="4" t="s">
        <v>3693</v>
      </c>
      <c r="B3486" s="4" t="s">
        <v>210</v>
      </c>
      <c r="C3486" s="4" t="s">
        <v>9011</v>
      </c>
      <c r="D3486" s="4" t="s">
        <v>21</v>
      </c>
      <c r="E3486" s="4" t="s">
        <v>172</v>
      </c>
      <c r="F3486" s="3">
        <v>42883</v>
      </c>
      <c r="G3486" s="3">
        <v>42893</v>
      </c>
      <c r="H3486">
        <v>5378</v>
      </c>
    </row>
    <row r="3487" spans="1:8">
      <c r="A3487" s="4" t="s">
        <v>3694</v>
      </c>
      <c r="B3487" s="4" t="s">
        <v>210</v>
      </c>
      <c r="C3487" s="4" t="s">
        <v>9011</v>
      </c>
      <c r="D3487" s="4" t="s">
        <v>82</v>
      </c>
      <c r="E3487" s="4" t="s">
        <v>172</v>
      </c>
      <c r="F3487" s="3">
        <v>42883</v>
      </c>
      <c r="G3487" s="3">
        <v>42901</v>
      </c>
      <c r="H3487">
        <v>4712</v>
      </c>
    </row>
    <row r="3488" spans="1:8">
      <c r="A3488" s="4" t="s">
        <v>3695</v>
      </c>
      <c r="B3488" s="4" t="s">
        <v>174</v>
      </c>
      <c r="C3488" s="4" t="s">
        <v>171</v>
      </c>
      <c r="D3488" s="4" t="s">
        <v>29</v>
      </c>
      <c r="E3488" s="4" t="s">
        <v>172</v>
      </c>
      <c r="F3488" s="3">
        <v>42883</v>
      </c>
      <c r="G3488" s="3">
        <v>42972</v>
      </c>
      <c r="H3488">
        <v>1118</v>
      </c>
    </row>
    <row r="3489" spans="1:8">
      <c r="A3489" s="4" t="s">
        <v>3696</v>
      </c>
      <c r="B3489" s="4" t="s">
        <v>263</v>
      </c>
      <c r="C3489" s="4" t="s">
        <v>199</v>
      </c>
      <c r="D3489" s="4" t="s">
        <v>63</v>
      </c>
      <c r="E3489" s="4" t="s">
        <v>172</v>
      </c>
      <c r="F3489" s="3">
        <v>42883</v>
      </c>
      <c r="G3489" s="3">
        <v>42958</v>
      </c>
      <c r="H3489">
        <v>5695</v>
      </c>
    </row>
    <row r="3490" spans="1:8">
      <c r="A3490" s="4" t="s">
        <v>3697</v>
      </c>
      <c r="B3490" s="4" t="s">
        <v>263</v>
      </c>
      <c r="C3490" s="4" t="s">
        <v>9011</v>
      </c>
      <c r="D3490" s="4" t="s">
        <v>125</v>
      </c>
      <c r="E3490" s="4" t="s">
        <v>172</v>
      </c>
      <c r="F3490" s="3">
        <v>42883</v>
      </c>
      <c r="G3490" s="3">
        <v>42952</v>
      </c>
      <c r="H3490">
        <v>4462</v>
      </c>
    </row>
    <row r="3491" spans="1:8">
      <c r="A3491" s="4" t="s">
        <v>3698</v>
      </c>
      <c r="B3491" s="4" t="s">
        <v>237</v>
      </c>
      <c r="C3491" s="4" t="s">
        <v>9011</v>
      </c>
      <c r="D3491" s="4" t="s">
        <v>99</v>
      </c>
      <c r="E3491" s="4" t="s">
        <v>197</v>
      </c>
      <c r="F3491" s="3">
        <v>42883</v>
      </c>
      <c r="G3491" s="3">
        <v>42977</v>
      </c>
      <c r="H3491">
        <v>0</v>
      </c>
    </row>
    <row r="3492" spans="1:8">
      <c r="A3492" s="4" t="s">
        <v>3699</v>
      </c>
      <c r="B3492" s="4" t="s">
        <v>203</v>
      </c>
      <c r="C3492" s="4" t="s">
        <v>192</v>
      </c>
      <c r="D3492" s="4" t="s">
        <v>108</v>
      </c>
      <c r="E3492" s="4" t="s">
        <v>172</v>
      </c>
      <c r="F3492" s="3">
        <v>42883</v>
      </c>
      <c r="G3492" s="3">
        <v>42975</v>
      </c>
      <c r="H3492">
        <v>3701</v>
      </c>
    </row>
    <row r="3493" spans="1:8">
      <c r="A3493" s="4" t="s">
        <v>3700</v>
      </c>
      <c r="B3493" s="4" t="s">
        <v>230</v>
      </c>
      <c r="C3493" s="4" t="s">
        <v>171</v>
      </c>
      <c r="D3493" s="4" t="s">
        <v>95</v>
      </c>
      <c r="E3493" s="4" t="s">
        <v>193</v>
      </c>
      <c r="F3493" s="3">
        <v>42883</v>
      </c>
      <c r="G3493" s="3"/>
    </row>
    <row r="3494" spans="1:8">
      <c r="A3494" s="4" t="s">
        <v>3701</v>
      </c>
      <c r="B3494" s="4" t="s">
        <v>187</v>
      </c>
      <c r="C3494" s="4" t="s">
        <v>179</v>
      </c>
      <c r="D3494" s="4" t="s">
        <v>24</v>
      </c>
      <c r="E3494" s="4" t="s">
        <v>193</v>
      </c>
      <c r="F3494" s="3">
        <v>42883</v>
      </c>
      <c r="G3494" s="3"/>
    </row>
    <row r="3495" spans="1:8">
      <c r="A3495" s="4" t="s">
        <v>3702</v>
      </c>
      <c r="B3495" s="4" t="s">
        <v>187</v>
      </c>
      <c r="C3495" s="4" t="s">
        <v>171</v>
      </c>
      <c r="D3495" s="4" t="s">
        <v>81</v>
      </c>
      <c r="E3495" s="4" t="s">
        <v>172</v>
      </c>
      <c r="F3495" s="3">
        <v>42883</v>
      </c>
      <c r="G3495" s="3">
        <v>42894</v>
      </c>
      <c r="H3495">
        <v>941</v>
      </c>
    </row>
    <row r="3496" spans="1:8">
      <c r="A3496" s="4" t="s">
        <v>3703</v>
      </c>
      <c r="B3496" s="4" t="s">
        <v>201</v>
      </c>
      <c r="C3496" s="4" t="s">
        <v>171</v>
      </c>
      <c r="D3496" s="4" t="s">
        <v>75</v>
      </c>
      <c r="E3496" s="4" t="s">
        <v>172</v>
      </c>
      <c r="F3496" s="3">
        <v>42883</v>
      </c>
      <c r="G3496" s="3">
        <v>42891</v>
      </c>
      <c r="H3496">
        <v>1171</v>
      </c>
    </row>
    <row r="3497" spans="1:8">
      <c r="A3497" s="4" t="s">
        <v>3704</v>
      </c>
      <c r="B3497" s="4" t="s">
        <v>205</v>
      </c>
      <c r="C3497" s="4" t="s">
        <v>265</v>
      </c>
      <c r="D3497" s="4" t="s">
        <v>102</v>
      </c>
      <c r="E3497" s="4" t="s">
        <v>172</v>
      </c>
      <c r="F3497" s="3">
        <v>42883</v>
      </c>
      <c r="G3497" s="3">
        <v>42975</v>
      </c>
      <c r="H3497">
        <v>24899</v>
      </c>
    </row>
    <row r="3498" spans="1:8">
      <c r="A3498" s="4" t="s">
        <v>3705</v>
      </c>
      <c r="B3498" s="4" t="s">
        <v>205</v>
      </c>
      <c r="C3498" s="4" t="s">
        <v>192</v>
      </c>
      <c r="D3498" s="4" t="s">
        <v>102</v>
      </c>
      <c r="E3498" s="4" t="s">
        <v>172</v>
      </c>
      <c r="F3498" s="3">
        <v>42883</v>
      </c>
      <c r="G3498" s="3">
        <v>42999</v>
      </c>
      <c r="H3498">
        <v>3418</v>
      </c>
    </row>
    <row r="3499" spans="1:8">
      <c r="A3499" s="4" t="s">
        <v>3706</v>
      </c>
      <c r="B3499" s="4" t="s">
        <v>185</v>
      </c>
      <c r="C3499" s="4" t="s">
        <v>179</v>
      </c>
      <c r="D3499" s="4" t="s">
        <v>76</v>
      </c>
      <c r="E3499" s="4" t="s">
        <v>172</v>
      </c>
      <c r="F3499" s="3">
        <v>42883</v>
      </c>
      <c r="G3499" s="3">
        <v>42894</v>
      </c>
      <c r="H3499">
        <v>537</v>
      </c>
    </row>
    <row r="3500" spans="1:8">
      <c r="A3500" s="4" t="s">
        <v>3707</v>
      </c>
      <c r="B3500" s="4" t="s">
        <v>181</v>
      </c>
      <c r="C3500" s="4" t="s">
        <v>9011</v>
      </c>
      <c r="D3500" s="4" t="s">
        <v>24</v>
      </c>
      <c r="E3500" s="4" t="s">
        <v>193</v>
      </c>
      <c r="F3500" s="3">
        <v>42883</v>
      </c>
      <c r="G3500" s="3"/>
    </row>
    <row r="3501" spans="1:8">
      <c r="A3501" s="4" t="s">
        <v>3708</v>
      </c>
      <c r="B3501" s="4" t="s">
        <v>181</v>
      </c>
      <c r="C3501" s="4" t="s">
        <v>171</v>
      </c>
      <c r="D3501" s="4" t="s">
        <v>102</v>
      </c>
      <c r="E3501" s="4" t="s">
        <v>172</v>
      </c>
      <c r="F3501" s="3">
        <v>42883</v>
      </c>
      <c r="G3501" s="3">
        <v>42951</v>
      </c>
      <c r="H3501">
        <v>1053</v>
      </c>
    </row>
    <row r="3502" spans="1:8">
      <c r="A3502" s="4" t="s">
        <v>3709</v>
      </c>
      <c r="B3502" s="4" t="s">
        <v>183</v>
      </c>
      <c r="C3502" s="4" t="s">
        <v>179</v>
      </c>
      <c r="D3502" s="4" t="s">
        <v>66</v>
      </c>
      <c r="E3502" s="4" t="s">
        <v>172</v>
      </c>
      <c r="F3502" s="3">
        <v>42884</v>
      </c>
      <c r="G3502" s="3">
        <v>42897</v>
      </c>
      <c r="H3502">
        <v>497</v>
      </c>
    </row>
    <row r="3503" spans="1:8">
      <c r="A3503" s="4" t="s">
        <v>3710</v>
      </c>
      <c r="B3503" s="4" t="s">
        <v>261</v>
      </c>
      <c r="C3503" s="4" t="s">
        <v>199</v>
      </c>
      <c r="D3503" s="4" t="s">
        <v>127</v>
      </c>
      <c r="E3503" s="4" t="s">
        <v>172</v>
      </c>
      <c r="F3503" s="3">
        <v>42884</v>
      </c>
      <c r="G3503" s="3">
        <v>42991</v>
      </c>
      <c r="H3503">
        <v>5714</v>
      </c>
    </row>
    <row r="3504" spans="1:8">
      <c r="A3504" s="4" t="s">
        <v>3711</v>
      </c>
      <c r="B3504" s="4" t="s">
        <v>304</v>
      </c>
      <c r="C3504" s="4" t="s">
        <v>179</v>
      </c>
      <c r="D3504" s="4" t="s">
        <v>29</v>
      </c>
      <c r="E3504" s="4" t="s">
        <v>172</v>
      </c>
      <c r="F3504" s="3">
        <v>42884</v>
      </c>
      <c r="G3504" s="3">
        <v>42976</v>
      </c>
      <c r="H3504">
        <v>611</v>
      </c>
    </row>
    <row r="3505" spans="1:8">
      <c r="A3505" s="4" t="s">
        <v>3712</v>
      </c>
      <c r="B3505" s="4" t="s">
        <v>279</v>
      </c>
      <c r="C3505" s="4" t="s">
        <v>9011</v>
      </c>
      <c r="D3505" s="4" t="s">
        <v>126</v>
      </c>
      <c r="E3505" s="4" t="s">
        <v>193</v>
      </c>
      <c r="F3505" s="3">
        <v>42884</v>
      </c>
      <c r="G3505" s="3"/>
    </row>
    <row r="3506" spans="1:8">
      <c r="A3506" s="4" t="s">
        <v>3713</v>
      </c>
      <c r="B3506" s="4" t="s">
        <v>279</v>
      </c>
      <c r="C3506" s="4" t="s">
        <v>9011</v>
      </c>
      <c r="D3506" s="4" t="s">
        <v>96</v>
      </c>
      <c r="E3506" s="4" t="s">
        <v>172</v>
      </c>
      <c r="F3506" s="3">
        <v>42884</v>
      </c>
      <c r="G3506" s="3">
        <v>42897</v>
      </c>
      <c r="H3506">
        <v>5642</v>
      </c>
    </row>
    <row r="3507" spans="1:8">
      <c r="A3507" s="4" t="s">
        <v>3714</v>
      </c>
      <c r="B3507" s="4" t="s">
        <v>279</v>
      </c>
      <c r="C3507" s="4" t="s">
        <v>9011</v>
      </c>
      <c r="D3507" s="4" t="s">
        <v>120</v>
      </c>
      <c r="E3507" s="4" t="s">
        <v>172</v>
      </c>
      <c r="F3507" s="3">
        <v>42884</v>
      </c>
      <c r="G3507" s="3">
        <v>42897</v>
      </c>
      <c r="H3507">
        <v>5081</v>
      </c>
    </row>
    <row r="3508" spans="1:8">
      <c r="A3508" s="4" t="s">
        <v>3715</v>
      </c>
      <c r="B3508" s="4" t="s">
        <v>174</v>
      </c>
      <c r="C3508" s="4" t="s">
        <v>9011</v>
      </c>
      <c r="D3508" s="4" t="s">
        <v>37</v>
      </c>
      <c r="E3508" s="4" t="s">
        <v>172</v>
      </c>
      <c r="F3508" s="3">
        <v>42884</v>
      </c>
      <c r="G3508" s="3">
        <v>42949</v>
      </c>
      <c r="H3508">
        <v>3985</v>
      </c>
    </row>
    <row r="3509" spans="1:8">
      <c r="A3509" s="4" t="s">
        <v>3716</v>
      </c>
      <c r="B3509" s="4" t="s">
        <v>263</v>
      </c>
      <c r="C3509" s="4" t="s">
        <v>192</v>
      </c>
      <c r="D3509" s="4" t="s">
        <v>34</v>
      </c>
      <c r="E3509" s="4" t="s">
        <v>172</v>
      </c>
      <c r="F3509" s="3">
        <v>42884</v>
      </c>
      <c r="G3509" s="3">
        <v>42897</v>
      </c>
      <c r="H3509">
        <v>3313</v>
      </c>
    </row>
    <row r="3510" spans="1:8">
      <c r="A3510" s="4" t="s">
        <v>3717</v>
      </c>
      <c r="B3510" s="4" t="s">
        <v>212</v>
      </c>
      <c r="C3510" s="4" t="s">
        <v>192</v>
      </c>
      <c r="D3510" s="4" t="s">
        <v>97</v>
      </c>
      <c r="E3510" s="4" t="s">
        <v>172</v>
      </c>
      <c r="F3510" s="3">
        <v>42884</v>
      </c>
      <c r="G3510" s="3">
        <v>42897</v>
      </c>
      <c r="H3510">
        <v>3850</v>
      </c>
    </row>
    <row r="3511" spans="1:8">
      <c r="A3511" s="4" t="s">
        <v>3718</v>
      </c>
      <c r="B3511" s="4" t="s">
        <v>196</v>
      </c>
      <c r="C3511" s="4" t="s">
        <v>171</v>
      </c>
      <c r="D3511" s="4" t="s">
        <v>106</v>
      </c>
      <c r="E3511" s="4" t="s">
        <v>172</v>
      </c>
      <c r="F3511" s="3">
        <v>42884</v>
      </c>
      <c r="G3511" s="3">
        <v>42953</v>
      </c>
      <c r="H3511">
        <v>917</v>
      </c>
    </row>
    <row r="3512" spans="1:8">
      <c r="A3512" s="4" t="s">
        <v>3719</v>
      </c>
      <c r="B3512" s="4" t="s">
        <v>196</v>
      </c>
      <c r="C3512" s="4" t="s">
        <v>177</v>
      </c>
      <c r="D3512" s="4" t="s">
        <v>111</v>
      </c>
      <c r="E3512" s="4" t="s">
        <v>172</v>
      </c>
      <c r="F3512" s="3">
        <v>42884</v>
      </c>
      <c r="G3512" s="3">
        <v>42955</v>
      </c>
      <c r="H3512">
        <v>56</v>
      </c>
    </row>
    <row r="3513" spans="1:8">
      <c r="A3513" s="4" t="s">
        <v>3720</v>
      </c>
      <c r="B3513" s="4" t="s">
        <v>191</v>
      </c>
      <c r="C3513" s="4" t="s">
        <v>179</v>
      </c>
      <c r="D3513" s="4" t="s">
        <v>24</v>
      </c>
      <c r="E3513" s="4" t="s">
        <v>193</v>
      </c>
      <c r="F3513" s="3">
        <v>42884</v>
      </c>
      <c r="G3513" s="3"/>
    </row>
    <row r="3514" spans="1:8">
      <c r="A3514" s="4" t="s">
        <v>3721</v>
      </c>
      <c r="B3514" s="4" t="s">
        <v>191</v>
      </c>
      <c r="C3514" s="4" t="s">
        <v>192</v>
      </c>
      <c r="D3514" s="4" t="s">
        <v>87</v>
      </c>
      <c r="E3514" s="4" t="s">
        <v>197</v>
      </c>
      <c r="F3514" s="3">
        <v>42884</v>
      </c>
      <c r="G3514" s="3">
        <v>42965</v>
      </c>
      <c r="H3514">
        <v>0</v>
      </c>
    </row>
    <row r="3515" spans="1:8">
      <c r="A3515" s="4" t="s">
        <v>3722</v>
      </c>
      <c r="B3515" s="4" t="s">
        <v>191</v>
      </c>
      <c r="C3515" s="4" t="s">
        <v>9011</v>
      </c>
      <c r="D3515" s="4" t="s">
        <v>93</v>
      </c>
      <c r="E3515" s="4" t="s">
        <v>172</v>
      </c>
      <c r="F3515" s="3">
        <v>42884</v>
      </c>
      <c r="G3515" s="3">
        <v>42954</v>
      </c>
      <c r="H3515">
        <v>5194</v>
      </c>
    </row>
    <row r="3516" spans="1:8">
      <c r="A3516" s="4" t="s">
        <v>3723</v>
      </c>
      <c r="B3516" s="4" t="s">
        <v>343</v>
      </c>
      <c r="C3516" s="4" t="s">
        <v>171</v>
      </c>
      <c r="D3516" s="4" t="s">
        <v>29</v>
      </c>
      <c r="E3516" s="4" t="s">
        <v>197</v>
      </c>
      <c r="F3516" s="3">
        <v>42884</v>
      </c>
      <c r="G3516" s="3">
        <v>42976</v>
      </c>
      <c r="H3516">
        <v>0</v>
      </c>
    </row>
    <row r="3517" spans="1:8">
      <c r="A3517" s="4" t="s">
        <v>3724</v>
      </c>
      <c r="B3517" s="4" t="s">
        <v>219</v>
      </c>
      <c r="C3517" s="4" t="s">
        <v>171</v>
      </c>
      <c r="D3517" s="4" t="s">
        <v>51</v>
      </c>
      <c r="E3517" s="4" t="s">
        <v>193</v>
      </c>
      <c r="F3517" s="3">
        <v>42884</v>
      </c>
      <c r="G3517" s="3"/>
    </row>
    <row r="3518" spans="1:8">
      <c r="A3518" s="4" t="s">
        <v>3725</v>
      </c>
      <c r="B3518" s="4" t="s">
        <v>230</v>
      </c>
      <c r="C3518" s="4" t="s">
        <v>9011</v>
      </c>
      <c r="D3518" s="4" t="s">
        <v>24</v>
      </c>
      <c r="E3518" s="4" t="s">
        <v>193</v>
      </c>
      <c r="F3518" s="3">
        <v>42884</v>
      </c>
      <c r="G3518" s="3"/>
    </row>
    <row r="3519" spans="1:8">
      <c r="A3519" s="4" t="s">
        <v>3726</v>
      </c>
      <c r="B3519" s="4" t="s">
        <v>230</v>
      </c>
      <c r="C3519" s="4" t="s">
        <v>171</v>
      </c>
      <c r="D3519" s="4" t="s">
        <v>62</v>
      </c>
      <c r="E3519" s="4" t="s">
        <v>172</v>
      </c>
      <c r="F3519" s="3">
        <v>42884</v>
      </c>
      <c r="G3519" s="3">
        <v>42964</v>
      </c>
      <c r="H3519">
        <v>1002</v>
      </c>
    </row>
    <row r="3520" spans="1:8">
      <c r="A3520" s="4" t="s">
        <v>3727</v>
      </c>
      <c r="B3520" s="4" t="s">
        <v>230</v>
      </c>
      <c r="C3520" s="4" t="s">
        <v>199</v>
      </c>
      <c r="D3520" s="4" t="s">
        <v>76</v>
      </c>
      <c r="E3520" s="4" t="s">
        <v>172</v>
      </c>
      <c r="F3520" s="3">
        <v>42884</v>
      </c>
      <c r="G3520" s="3">
        <v>42964</v>
      </c>
      <c r="H3520">
        <v>6042</v>
      </c>
    </row>
    <row r="3521" spans="1:8">
      <c r="A3521" s="4" t="s">
        <v>3728</v>
      </c>
      <c r="B3521" s="4" t="s">
        <v>187</v>
      </c>
      <c r="C3521" s="4" t="s">
        <v>199</v>
      </c>
      <c r="D3521" s="4" t="s">
        <v>56</v>
      </c>
      <c r="E3521" s="4" t="s">
        <v>172</v>
      </c>
      <c r="F3521" s="3">
        <v>42884</v>
      </c>
      <c r="G3521" s="3">
        <v>42901</v>
      </c>
      <c r="H3521">
        <v>4423</v>
      </c>
    </row>
    <row r="3522" spans="1:8">
      <c r="A3522" s="4" t="s">
        <v>3729</v>
      </c>
      <c r="B3522" s="4" t="s">
        <v>187</v>
      </c>
      <c r="C3522" s="4" t="s">
        <v>177</v>
      </c>
      <c r="D3522" s="4" t="s">
        <v>74</v>
      </c>
      <c r="E3522" s="4" t="s">
        <v>172</v>
      </c>
      <c r="F3522" s="3">
        <v>42884</v>
      </c>
      <c r="G3522" s="3">
        <v>42965</v>
      </c>
      <c r="H3522">
        <v>45</v>
      </c>
    </row>
    <row r="3523" spans="1:8">
      <c r="A3523" s="4" t="s">
        <v>3730</v>
      </c>
      <c r="B3523" s="4" t="s">
        <v>205</v>
      </c>
      <c r="C3523" s="4" t="s">
        <v>179</v>
      </c>
      <c r="D3523" s="4" t="s">
        <v>24</v>
      </c>
      <c r="E3523" s="4" t="s">
        <v>193</v>
      </c>
      <c r="F3523" s="3">
        <v>42884</v>
      </c>
      <c r="G3523" s="3"/>
    </row>
    <row r="3524" spans="1:8">
      <c r="A3524" s="4" t="s">
        <v>3731</v>
      </c>
      <c r="B3524" s="4" t="s">
        <v>205</v>
      </c>
      <c r="C3524" s="4" t="s">
        <v>265</v>
      </c>
      <c r="D3524" s="4" t="s">
        <v>82</v>
      </c>
      <c r="E3524" s="4" t="s">
        <v>172</v>
      </c>
      <c r="F3524" s="3">
        <v>42884</v>
      </c>
      <c r="G3524" s="3">
        <v>42976</v>
      </c>
      <c r="H3524">
        <v>25791</v>
      </c>
    </row>
    <row r="3525" spans="1:8">
      <c r="A3525" s="4" t="s">
        <v>3732</v>
      </c>
      <c r="B3525" s="4" t="s">
        <v>226</v>
      </c>
      <c r="C3525" s="4" t="s">
        <v>192</v>
      </c>
      <c r="D3525" s="4" t="s">
        <v>88</v>
      </c>
      <c r="E3525" s="4" t="s">
        <v>172</v>
      </c>
      <c r="F3525" s="3">
        <v>42884</v>
      </c>
      <c r="G3525" s="3">
        <v>42903</v>
      </c>
      <c r="H3525">
        <v>2918</v>
      </c>
    </row>
    <row r="3526" spans="1:8">
      <c r="A3526" s="4" t="s">
        <v>3733</v>
      </c>
      <c r="B3526" s="4" t="s">
        <v>208</v>
      </c>
      <c r="C3526" s="4" t="s">
        <v>171</v>
      </c>
      <c r="D3526" s="4" t="s">
        <v>111</v>
      </c>
      <c r="E3526" s="4" t="s">
        <v>172</v>
      </c>
      <c r="F3526" s="3">
        <v>42884</v>
      </c>
      <c r="G3526" s="3">
        <v>42997</v>
      </c>
      <c r="H3526">
        <v>959</v>
      </c>
    </row>
    <row r="3527" spans="1:8">
      <c r="A3527" s="4" t="s">
        <v>3734</v>
      </c>
      <c r="B3527" s="4" t="s">
        <v>181</v>
      </c>
      <c r="C3527" s="4" t="s">
        <v>9011</v>
      </c>
      <c r="D3527" s="4" t="s">
        <v>24</v>
      </c>
      <c r="E3527" s="4" t="s">
        <v>193</v>
      </c>
      <c r="F3527" s="3">
        <v>42884</v>
      </c>
      <c r="G3527" s="3"/>
    </row>
    <row r="3528" spans="1:8">
      <c r="A3528" s="4" t="s">
        <v>3735</v>
      </c>
      <c r="B3528" s="4" t="s">
        <v>181</v>
      </c>
      <c r="C3528" s="4" t="s">
        <v>9011</v>
      </c>
      <c r="D3528" s="4" t="s">
        <v>72</v>
      </c>
      <c r="E3528" s="4" t="s">
        <v>172</v>
      </c>
      <c r="F3528" s="3">
        <v>42884</v>
      </c>
      <c r="G3528" s="3">
        <v>42892</v>
      </c>
      <c r="H3528">
        <v>5532</v>
      </c>
    </row>
    <row r="3529" spans="1:8">
      <c r="A3529" s="4" t="s">
        <v>3736</v>
      </c>
      <c r="B3529" s="4" t="s">
        <v>261</v>
      </c>
      <c r="C3529" s="4" t="s">
        <v>171</v>
      </c>
      <c r="D3529" s="4" t="s">
        <v>95</v>
      </c>
      <c r="E3529" s="4" t="s">
        <v>197</v>
      </c>
      <c r="F3529" s="3">
        <v>42885</v>
      </c>
      <c r="G3529" s="3">
        <v>42954</v>
      </c>
      <c r="H3529">
        <v>0</v>
      </c>
    </row>
    <row r="3530" spans="1:8">
      <c r="A3530" s="4" t="s">
        <v>3737</v>
      </c>
      <c r="B3530" s="4" t="s">
        <v>279</v>
      </c>
      <c r="C3530" s="4" t="s">
        <v>9011</v>
      </c>
      <c r="D3530" s="4" t="s">
        <v>123</v>
      </c>
      <c r="E3530" s="4" t="s">
        <v>172</v>
      </c>
      <c r="F3530" s="3">
        <v>42885</v>
      </c>
      <c r="G3530" s="3">
        <v>42892</v>
      </c>
      <c r="H3530">
        <v>4687</v>
      </c>
    </row>
    <row r="3531" spans="1:8">
      <c r="A3531" s="4" t="s">
        <v>3738</v>
      </c>
      <c r="B3531" s="4" t="s">
        <v>174</v>
      </c>
      <c r="C3531" s="4" t="s">
        <v>179</v>
      </c>
      <c r="D3531" s="4" t="s">
        <v>45</v>
      </c>
      <c r="E3531" s="4" t="s">
        <v>172</v>
      </c>
      <c r="F3531" s="3">
        <v>42885</v>
      </c>
      <c r="G3531" s="3">
        <v>42907</v>
      </c>
      <c r="H3531">
        <v>602</v>
      </c>
    </row>
    <row r="3532" spans="1:8">
      <c r="A3532" s="4" t="s">
        <v>3739</v>
      </c>
      <c r="B3532" s="4" t="s">
        <v>263</v>
      </c>
      <c r="C3532" s="4" t="s">
        <v>179</v>
      </c>
      <c r="D3532" s="4" t="s">
        <v>42</v>
      </c>
      <c r="E3532" s="4" t="s">
        <v>172</v>
      </c>
      <c r="F3532" s="3">
        <v>42885</v>
      </c>
      <c r="G3532" s="3">
        <v>42957</v>
      </c>
      <c r="H3532">
        <v>595</v>
      </c>
    </row>
    <row r="3533" spans="1:8">
      <c r="A3533" s="4" t="s">
        <v>3740</v>
      </c>
      <c r="B3533" s="4" t="s">
        <v>196</v>
      </c>
      <c r="C3533" s="4" t="s">
        <v>9011</v>
      </c>
      <c r="D3533" s="4" t="s">
        <v>61</v>
      </c>
      <c r="E3533" s="4" t="s">
        <v>197</v>
      </c>
      <c r="F3533" s="3">
        <v>42885</v>
      </c>
      <c r="G3533" s="3">
        <v>42984</v>
      </c>
      <c r="H3533">
        <v>0</v>
      </c>
    </row>
    <row r="3534" spans="1:8">
      <c r="A3534" s="4" t="s">
        <v>3741</v>
      </c>
      <c r="B3534" s="4" t="s">
        <v>219</v>
      </c>
      <c r="C3534" s="4" t="s">
        <v>179</v>
      </c>
      <c r="D3534" s="4" t="s">
        <v>129</v>
      </c>
      <c r="E3534" s="4" t="s">
        <v>197</v>
      </c>
      <c r="F3534" s="3">
        <v>42885</v>
      </c>
      <c r="G3534" s="3">
        <v>42952</v>
      </c>
      <c r="H3534">
        <v>0</v>
      </c>
    </row>
    <row r="3535" spans="1:8">
      <c r="A3535" s="4" t="s">
        <v>3742</v>
      </c>
      <c r="B3535" s="4" t="s">
        <v>230</v>
      </c>
      <c r="C3535" s="4" t="s">
        <v>192</v>
      </c>
      <c r="D3535" s="4" t="s">
        <v>32</v>
      </c>
      <c r="E3535" s="4" t="s">
        <v>172</v>
      </c>
      <c r="F3535" s="3">
        <v>42885</v>
      </c>
      <c r="G3535" s="3">
        <v>42981</v>
      </c>
      <c r="H3535">
        <v>2868</v>
      </c>
    </row>
    <row r="3536" spans="1:8">
      <c r="A3536" s="4" t="s">
        <v>3743</v>
      </c>
      <c r="B3536" s="4" t="s">
        <v>244</v>
      </c>
      <c r="C3536" s="4" t="s">
        <v>192</v>
      </c>
      <c r="D3536" s="4" t="s">
        <v>57</v>
      </c>
      <c r="E3536" s="4" t="s">
        <v>172</v>
      </c>
      <c r="F3536" s="3">
        <v>42885</v>
      </c>
      <c r="G3536" s="3">
        <v>42889</v>
      </c>
      <c r="H3536">
        <v>3236</v>
      </c>
    </row>
    <row r="3537" spans="1:8">
      <c r="A3537" s="4" t="s">
        <v>3744</v>
      </c>
      <c r="B3537" s="4" t="s">
        <v>232</v>
      </c>
      <c r="C3537" s="4" t="s">
        <v>9011</v>
      </c>
      <c r="D3537" s="4" t="s">
        <v>63</v>
      </c>
      <c r="E3537" s="4" t="s">
        <v>197</v>
      </c>
      <c r="F3537" s="3">
        <v>42885</v>
      </c>
      <c r="G3537" s="3">
        <v>42886</v>
      </c>
      <c r="H3537">
        <v>0</v>
      </c>
    </row>
    <row r="3538" spans="1:8">
      <c r="A3538" s="4" t="s">
        <v>3745</v>
      </c>
      <c r="B3538" s="4" t="s">
        <v>185</v>
      </c>
      <c r="C3538" s="4" t="s">
        <v>179</v>
      </c>
      <c r="D3538" s="4" t="s">
        <v>62</v>
      </c>
      <c r="E3538" s="4" t="s">
        <v>172</v>
      </c>
      <c r="F3538" s="3">
        <v>42885</v>
      </c>
      <c r="G3538" s="3">
        <v>42962</v>
      </c>
      <c r="H3538">
        <v>524</v>
      </c>
    </row>
    <row r="3539" spans="1:8">
      <c r="A3539" s="4" t="s">
        <v>3746</v>
      </c>
      <c r="B3539" s="4" t="s">
        <v>185</v>
      </c>
      <c r="C3539" s="4" t="s">
        <v>199</v>
      </c>
      <c r="D3539" s="4" t="s">
        <v>62</v>
      </c>
      <c r="E3539" s="4" t="s">
        <v>172</v>
      </c>
      <c r="F3539" s="3">
        <v>42885</v>
      </c>
      <c r="G3539" s="3">
        <v>42962</v>
      </c>
      <c r="H3539">
        <v>5631</v>
      </c>
    </row>
    <row r="3540" spans="1:8">
      <c r="A3540" s="4" t="s">
        <v>3747</v>
      </c>
      <c r="B3540" s="4" t="s">
        <v>235</v>
      </c>
      <c r="C3540" s="4" t="s">
        <v>192</v>
      </c>
      <c r="D3540" s="4" t="s">
        <v>24</v>
      </c>
      <c r="E3540" s="4" t="s">
        <v>193</v>
      </c>
      <c r="F3540" s="3">
        <v>42885</v>
      </c>
      <c r="G3540" s="3"/>
    </row>
    <row r="3541" spans="1:8">
      <c r="A3541" s="4" t="s">
        <v>3748</v>
      </c>
      <c r="B3541" s="4" t="s">
        <v>181</v>
      </c>
      <c r="C3541" s="4" t="s">
        <v>199</v>
      </c>
      <c r="D3541" s="4" t="s">
        <v>56</v>
      </c>
      <c r="E3541" s="4" t="s">
        <v>172</v>
      </c>
      <c r="F3541" s="3">
        <v>42885</v>
      </c>
      <c r="G3541" s="3">
        <v>42969</v>
      </c>
      <c r="H3541">
        <v>5572</v>
      </c>
    </row>
    <row r="3542" spans="1:8">
      <c r="A3542" s="4" t="s">
        <v>3749</v>
      </c>
      <c r="B3542" s="4" t="s">
        <v>181</v>
      </c>
      <c r="C3542" s="4" t="s">
        <v>9011</v>
      </c>
      <c r="D3542" s="4" t="s">
        <v>42</v>
      </c>
      <c r="E3542" s="4" t="s">
        <v>172</v>
      </c>
      <c r="F3542" s="3">
        <v>42885</v>
      </c>
      <c r="G3542" s="3">
        <v>42891</v>
      </c>
      <c r="H3542">
        <v>5644</v>
      </c>
    </row>
    <row r="3543" spans="1:8">
      <c r="A3543" s="4" t="s">
        <v>3750</v>
      </c>
      <c r="B3543" s="4" t="s">
        <v>304</v>
      </c>
      <c r="C3543" s="4" t="s">
        <v>199</v>
      </c>
      <c r="D3543" s="4" t="s">
        <v>131</v>
      </c>
      <c r="E3543" s="4" t="s">
        <v>197</v>
      </c>
      <c r="F3543" s="3">
        <v>42886</v>
      </c>
      <c r="G3543" s="3">
        <v>42952</v>
      </c>
      <c r="H3543">
        <v>0</v>
      </c>
    </row>
    <row r="3544" spans="1:8">
      <c r="A3544" s="4" t="s">
        <v>3751</v>
      </c>
      <c r="B3544" s="4" t="s">
        <v>210</v>
      </c>
      <c r="C3544" s="4" t="s">
        <v>199</v>
      </c>
      <c r="D3544" s="4" t="s">
        <v>50</v>
      </c>
      <c r="E3544" s="4" t="s">
        <v>197</v>
      </c>
      <c r="F3544" s="3">
        <v>42886</v>
      </c>
      <c r="G3544" s="3">
        <v>42902</v>
      </c>
      <c r="H3544">
        <v>0</v>
      </c>
    </row>
    <row r="3545" spans="1:8">
      <c r="A3545" s="4" t="s">
        <v>3752</v>
      </c>
      <c r="B3545" s="4" t="s">
        <v>174</v>
      </c>
      <c r="C3545" s="4" t="s">
        <v>9011</v>
      </c>
      <c r="D3545" s="4" t="s">
        <v>47</v>
      </c>
      <c r="E3545" s="4" t="s">
        <v>172</v>
      </c>
      <c r="F3545" s="3">
        <v>42886</v>
      </c>
      <c r="G3545" s="3">
        <v>42890</v>
      </c>
      <c r="H3545">
        <v>4192</v>
      </c>
    </row>
    <row r="3546" spans="1:8">
      <c r="A3546" s="4" t="s">
        <v>3753</v>
      </c>
      <c r="B3546" s="4" t="s">
        <v>212</v>
      </c>
      <c r="C3546" s="4" t="s">
        <v>177</v>
      </c>
      <c r="D3546" s="4" t="s">
        <v>53</v>
      </c>
      <c r="E3546" s="4" t="s">
        <v>197</v>
      </c>
      <c r="F3546" s="3">
        <v>42886</v>
      </c>
      <c r="G3546" s="3">
        <v>42983</v>
      </c>
      <c r="H3546">
        <v>0</v>
      </c>
    </row>
    <row r="3547" spans="1:8">
      <c r="A3547" s="4" t="s">
        <v>3754</v>
      </c>
      <c r="B3547" s="4" t="s">
        <v>212</v>
      </c>
      <c r="C3547" s="4" t="s">
        <v>192</v>
      </c>
      <c r="D3547" s="4" t="s">
        <v>32</v>
      </c>
      <c r="E3547" s="4" t="s">
        <v>197</v>
      </c>
      <c r="F3547" s="3">
        <v>42886</v>
      </c>
      <c r="G3547" s="3">
        <v>42973</v>
      </c>
      <c r="H3547">
        <v>0</v>
      </c>
    </row>
    <row r="3548" spans="1:8">
      <c r="A3548" s="4" t="s">
        <v>3755</v>
      </c>
      <c r="B3548" s="4" t="s">
        <v>212</v>
      </c>
      <c r="C3548" s="4" t="s">
        <v>177</v>
      </c>
      <c r="D3548" s="4" t="s">
        <v>56</v>
      </c>
      <c r="E3548" s="4" t="s">
        <v>172</v>
      </c>
      <c r="F3548" s="3">
        <v>42886</v>
      </c>
      <c r="G3548" s="3">
        <v>42896</v>
      </c>
      <c r="H3548">
        <v>56</v>
      </c>
    </row>
    <row r="3549" spans="1:8">
      <c r="A3549" s="4" t="s">
        <v>3756</v>
      </c>
      <c r="B3549" s="4" t="s">
        <v>237</v>
      </c>
      <c r="C3549" s="4" t="s">
        <v>179</v>
      </c>
      <c r="D3549" s="4" t="s">
        <v>65</v>
      </c>
      <c r="E3549" s="4" t="s">
        <v>172</v>
      </c>
      <c r="F3549" s="3">
        <v>42886</v>
      </c>
      <c r="G3549" s="3">
        <v>42952</v>
      </c>
      <c r="H3549">
        <v>607</v>
      </c>
    </row>
    <row r="3550" spans="1:8">
      <c r="A3550" s="4" t="s">
        <v>3757</v>
      </c>
      <c r="B3550" s="4" t="s">
        <v>196</v>
      </c>
      <c r="C3550" s="4" t="s">
        <v>177</v>
      </c>
      <c r="D3550" s="4" t="s">
        <v>42</v>
      </c>
      <c r="E3550" s="4" t="s">
        <v>172</v>
      </c>
      <c r="F3550" s="3">
        <v>42886</v>
      </c>
      <c r="G3550" s="3">
        <v>42895</v>
      </c>
      <c r="H3550">
        <v>48</v>
      </c>
    </row>
    <row r="3551" spans="1:8">
      <c r="A3551" s="4" t="s">
        <v>3758</v>
      </c>
      <c r="B3551" s="4" t="s">
        <v>203</v>
      </c>
      <c r="C3551" s="4" t="s">
        <v>171</v>
      </c>
      <c r="D3551" s="4" t="s">
        <v>90</v>
      </c>
      <c r="E3551" s="4" t="s">
        <v>193</v>
      </c>
      <c r="F3551" s="3">
        <v>42886</v>
      </c>
      <c r="G3551" s="3"/>
    </row>
    <row r="3552" spans="1:8">
      <c r="A3552" s="4" t="s">
        <v>3759</v>
      </c>
      <c r="B3552" s="4" t="s">
        <v>191</v>
      </c>
      <c r="C3552" s="4" t="s">
        <v>179</v>
      </c>
      <c r="D3552" s="4" t="s">
        <v>108</v>
      </c>
      <c r="E3552" s="4" t="s">
        <v>197</v>
      </c>
      <c r="F3552" s="3">
        <v>42886</v>
      </c>
      <c r="G3552" s="3">
        <v>42965</v>
      </c>
      <c r="H3552">
        <v>0</v>
      </c>
    </row>
    <row r="3553" spans="1:8">
      <c r="A3553" s="4" t="s">
        <v>3760</v>
      </c>
      <c r="B3553" s="4" t="s">
        <v>191</v>
      </c>
      <c r="C3553" s="4" t="s">
        <v>179</v>
      </c>
      <c r="D3553" s="4" t="s">
        <v>32</v>
      </c>
      <c r="E3553" s="4" t="s">
        <v>172</v>
      </c>
      <c r="F3553" s="3">
        <v>42886</v>
      </c>
      <c r="G3553" s="3">
        <v>42970</v>
      </c>
      <c r="H3553">
        <v>570</v>
      </c>
    </row>
    <row r="3554" spans="1:8">
      <c r="A3554" s="4" t="s">
        <v>3761</v>
      </c>
      <c r="B3554" s="4" t="s">
        <v>191</v>
      </c>
      <c r="C3554" s="4" t="s">
        <v>171</v>
      </c>
      <c r="D3554" s="4" t="s">
        <v>108</v>
      </c>
      <c r="E3554" s="4" t="s">
        <v>172</v>
      </c>
      <c r="F3554" s="3">
        <v>42886</v>
      </c>
      <c r="G3554" s="3">
        <v>42890</v>
      </c>
      <c r="H3554">
        <v>1056</v>
      </c>
    </row>
    <row r="3555" spans="1:8">
      <c r="A3555" s="4" t="s">
        <v>3762</v>
      </c>
      <c r="B3555" s="4" t="s">
        <v>219</v>
      </c>
      <c r="C3555" s="4" t="s">
        <v>179</v>
      </c>
      <c r="D3555" s="4" t="s">
        <v>24</v>
      </c>
      <c r="E3555" s="4" t="s">
        <v>193</v>
      </c>
      <c r="F3555" s="3">
        <v>42886</v>
      </c>
      <c r="G3555" s="3"/>
    </row>
    <row r="3556" spans="1:8">
      <c r="A3556" s="4" t="s">
        <v>3763</v>
      </c>
      <c r="B3556" s="4" t="s">
        <v>219</v>
      </c>
      <c r="C3556" s="4" t="s">
        <v>179</v>
      </c>
      <c r="D3556" s="4" t="s">
        <v>87</v>
      </c>
      <c r="E3556" s="4" t="s">
        <v>172</v>
      </c>
      <c r="F3556" s="3">
        <v>42886</v>
      </c>
      <c r="G3556" s="3">
        <v>42981</v>
      </c>
      <c r="H3556">
        <v>560</v>
      </c>
    </row>
    <row r="3557" spans="1:8">
      <c r="A3557" s="4" t="s">
        <v>3764</v>
      </c>
      <c r="B3557" s="4" t="s">
        <v>230</v>
      </c>
      <c r="C3557" s="4" t="s">
        <v>199</v>
      </c>
      <c r="D3557" s="4" t="s">
        <v>97</v>
      </c>
      <c r="E3557" s="4" t="s">
        <v>197</v>
      </c>
      <c r="F3557" s="3">
        <v>42886</v>
      </c>
      <c r="G3557" s="3">
        <v>42950</v>
      </c>
      <c r="H3557">
        <v>0</v>
      </c>
    </row>
    <row r="3558" spans="1:8">
      <c r="A3558" s="4" t="s">
        <v>3765</v>
      </c>
      <c r="B3558" s="4" t="s">
        <v>230</v>
      </c>
      <c r="C3558" s="4" t="s">
        <v>179</v>
      </c>
      <c r="D3558" s="4" t="s">
        <v>74</v>
      </c>
      <c r="E3558" s="4" t="s">
        <v>172</v>
      </c>
      <c r="F3558" s="3">
        <v>42886</v>
      </c>
      <c r="G3558" s="3">
        <v>42907</v>
      </c>
      <c r="H3558">
        <v>588</v>
      </c>
    </row>
    <row r="3559" spans="1:8">
      <c r="A3559" s="4" t="s">
        <v>3766</v>
      </c>
      <c r="B3559" s="4" t="s">
        <v>230</v>
      </c>
      <c r="C3559" s="4" t="s">
        <v>9011</v>
      </c>
      <c r="D3559" s="4" t="s">
        <v>124</v>
      </c>
      <c r="E3559" s="4" t="s">
        <v>172</v>
      </c>
      <c r="F3559" s="3">
        <v>42886</v>
      </c>
      <c r="G3559" s="3">
        <v>42980</v>
      </c>
      <c r="H3559">
        <v>4356</v>
      </c>
    </row>
    <row r="3560" spans="1:8">
      <c r="A3560" s="4" t="s">
        <v>3767</v>
      </c>
      <c r="B3560" s="4" t="s">
        <v>230</v>
      </c>
      <c r="C3560" s="4" t="s">
        <v>177</v>
      </c>
      <c r="D3560" s="4" t="s">
        <v>86</v>
      </c>
      <c r="E3560" s="4" t="s">
        <v>172</v>
      </c>
      <c r="F3560" s="3">
        <v>42886</v>
      </c>
      <c r="G3560" s="3">
        <v>42962</v>
      </c>
      <c r="H3560">
        <v>69</v>
      </c>
    </row>
    <row r="3561" spans="1:8">
      <c r="A3561" s="4" t="s">
        <v>3768</v>
      </c>
      <c r="B3561" s="4" t="s">
        <v>256</v>
      </c>
      <c r="C3561" s="4" t="s">
        <v>179</v>
      </c>
      <c r="D3561" s="4" t="s">
        <v>100</v>
      </c>
      <c r="E3561" s="4" t="s">
        <v>172</v>
      </c>
      <c r="F3561" s="3">
        <v>42886</v>
      </c>
      <c r="G3561" s="3">
        <v>42949</v>
      </c>
      <c r="H3561">
        <v>505</v>
      </c>
    </row>
    <row r="3562" spans="1:8">
      <c r="A3562" s="4" t="s">
        <v>3769</v>
      </c>
      <c r="B3562" s="4" t="s">
        <v>187</v>
      </c>
      <c r="C3562" s="4" t="s">
        <v>179</v>
      </c>
      <c r="D3562" s="4" t="s">
        <v>56</v>
      </c>
      <c r="E3562" s="4" t="s">
        <v>172</v>
      </c>
      <c r="F3562" s="3">
        <v>42886</v>
      </c>
      <c r="G3562" s="3">
        <v>43001</v>
      </c>
      <c r="H3562">
        <v>510</v>
      </c>
    </row>
    <row r="3563" spans="1:8">
      <c r="A3563" s="4" t="s">
        <v>3770</v>
      </c>
      <c r="B3563" s="4" t="s">
        <v>187</v>
      </c>
      <c r="C3563" s="4" t="s">
        <v>192</v>
      </c>
      <c r="D3563" s="4" t="s">
        <v>129</v>
      </c>
      <c r="E3563" s="4" t="s">
        <v>172</v>
      </c>
      <c r="F3563" s="3">
        <v>42886</v>
      </c>
      <c r="G3563" s="3">
        <v>43001</v>
      </c>
      <c r="H3563">
        <v>3722</v>
      </c>
    </row>
    <row r="3564" spans="1:8">
      <c r="A3564" s="4" t="s">
        <v>3771</v>
      </c>
      <c r="B3564" s="4" t="s">
        <v>201</v>
      </c>
      <c r="C3564" s="4" t="s">
        <v>177</v>
      </c>
      <c r="D3564" s="4" t="s">
        <v>24</v>
      </c>
      <c r="E3564" s="4" t="s">
        <v>193</v>
      </c>
      <c r="F3564" s="3">
        <v>42886</v>
      </c>
      <c r="G3564" s="3"/>
    </row>
    <row r="3565" spans="1:8">
      <c r="A3565" s="4" t="s">
        <v>3772</v>
      </c>
      <c r="B3565" s="4" t="s">
        <v>201</v>
      </c>
      <c r="C3565" s="4" t="s">
        <v>171</v>
      </c>
      <c r="D3565" s="4" t="s">
        <v>59</v>
      </c>
      <c r="E3565" s="4" t="s">
        <v>172</v>
      </c>
      <c r="F3565" s="3">
        <v>42886</v>
      </c>
      <c r="G3565" s="3">
        <v>42949</v>
      </c>
      <c r="H3565">
        <v>1145</v>
      </c>
    </row>
    <row r="3566" spans="1:8">
      <c r="A3566" s="4" t="s">
        <v>3773</v>
      </c>
      <c r="B3566" s="4" t="s">
        <v>170</v>
      </c>
      <c r="C3566" s="4" t="s">
        <v>177</v>
      </c>
      <c r="D3566" s="4" t="s">
        <v>111</v>
      </c>
      <c r="E3566" s="4" t="s">
        <v>172</v>
      </c>
      <c r="F3566" s="3">
        <v>42886</v>
      </c>
      <c r="G3566" s="3">
        <v>42974</v>
      </c>
      <c r="H3566">
        <v>53</v>
      </c>
    </row>
    <row r="3567" spans="1:8">
      <c r="A3567" s="4" t="s">
        <v>3774</v>
      </c>
      <c r="B3567" s="4" t="s">
        <v>232</v>
      </c>
      <c r="C3567" s="4" t="s">
        <v>171</v>
      </c>
      <c r="D3567" s="4" t="s">
        <v>82</v>
      </c>
      <c r="E3567" s="4" t="s">
        <v>172</v>
      </c>
      <c r="F3567" s="3">
        <v>42886</v>
      </c>
      <c r="G3567" s="3">
        <v>42901</v>
      </c>
      <c r="H3567">
        <v>1120</v>
      </c>
    </row>
    <row r="3568" spans="1:8">
      <c r="A3568" s="4" t="s">
        <v>3775</v>
      </c>
      <c r="B3568" s="4" t="s">
        <v>232</v>
      </c>
      <c r="C3568" s="4" t="s">
        <v>192</v>
      </c>
      <c r="D3568" s="4" t="s">
        <v>78</v>
      </c>
      <c r="E3568" s="4" t="s">
        <v>172</v>
      </c>
      <c r="F3568" s="3">
        <v>42886</v>
      </c>
      <c r="G3568" s="3">
        <v>43000</v>
      </c>
      <c r="H3568">
        <v>3404</v>
      </c>
    </row>
    <row r="3569" spans="1:8">
      <c r="A3569" s="4" t="s">
        <v>3776</v>
      </c>
      <c r="B3569" s="4" t="s">
        <v>208</v>
      </c>
      <c r="C3569" s="4" t="s">
        <v>192</v>
      </c>
      <c r="D3569" s="4" t="s">
        <v>131</v>
      </c>
      <c r="E3569" s="4" t="s">
        <v>197</v>
      </c>
      <c r="F3569" s="3">
        <v>42886</v>
      </c>
      <c r="G3569" s="3">
        <v>42894</v>
      </c>
      <c r="H3569">
        <v>0</v>
      </c>
    </row>
    <row r="3570" spans="1:8">
      <c r="A3570" s="4" t="s">
        <v>3777</v>
      </c>
      <c r="B3570" s="4" t="s">
        <v>208</v>
      </c>
      <c r="C3570" s="4" t="s">
        <v>177</v>
      </c>
      <c r="D3570" s="4" t="s">
        <v>103</v>
      </c>
      <c r="E3570" s="4" t="s">
        <v>172</v>
      </c>
      <c r="F3570" s="3">
        <v>42886</v>
      </c>
      <c r="G3570" s="3">
        <v>42899</v>
      </c>
      <c r="H3570">
        <v>46</v>
      </c>
    </row>
    <row r="3571" spans="1:8">
      <c r="A3571" s="4" t="s">
        <v>3778</v>
      </c>
      <c r="B3571" s="4" t="s">
        <v>235</v>
      </c>
      <c r="C3571" s="4" t="s">
        <v>177</v>
      </c>
      <c r="D3571" s="4" t="s">
        <v>117</v>
      </c>
      <c r="E3571" s="4" t="s">
        <v>172</v>
      </c>
      <c r="F3571" s="3">
        <v>42886</v>
      </c>
      <c r="G3571" s="3">
        <v>42900</v>
      </c>
      <c r="H3571">
        <v>53</v>
      </c>
    </row>
    <row r="3572" spans="1:8">
      <c r="A3572" s="4" t="s">
        <v>3779</v>
      </c>
      <c r="B3572" s="4" t="s">
        <v>181</v>
      </c>
      <c r="C3572" s="4" t="s">
        <v>179</v>
      </c>
      <c r="D3572" s="4" t="s">
        <v>108</v>
      </c>
      <c r="E3572" s="4" t="s">
        <v>197</v>
      </c>
      <c r="F3572" s="3">
        <v>42886</v>
      </c>
      <c r="G3572" s="3">
        <v>42967</v>
      </c>
      <c r="H3572">
        <v>0</v>
      </c>
    </row>
    <row r="3573" spans="1:8">
      <c r="A3573" s="4" t="s">
        <v>3780</v>
      </c>
      <c r="B3573" s="4" t="s">
        <v>181</v>
      </c>
      <c r="C3573" s="4" t="s">
        <v>9011</v>
      </c>
      <c r="D3573" s="4" t="s">
        <v>42</v>
      </c>
      <c r="E3573" s="4" t="s">
        <v>172</v>
      </c>
      <c r="F3573" s="3">
        <v>42886</v>
      </c>
      <c r="G3573" s="3">
        <v>42891</v>
      </c>
      <c r="H3573">
        <v>4988</v>
      </c>
    </row>
    <row r="3574" spans="1:8">
      <c r="A3574" s="4" t="s">
        <v>3781</v>
      </c>
      <c r="B3574" s="4" t="s">
        <v>181</v>
      </c>
      <c r="C3574" s="4" t="s">
        <v>177</v>
      </c>
      <c r="D3574" s="4" t="s">
        <v>102</v>
      </c>
      <c r="E3574" s="4" t="s">
        <v>172</v>
      </c>
      <c r="F3574" s="3">
        <v>42886</v>
      </c>
      <c r="G3574" s="3">
        <v>42959</v>
      </c>
      <c r="H3574">
        <v>53</v>
      </c>
    </row>
    <row r="3575" spans="1:8">
      <c r="A3575" s="4" t="s">
        <v>3782</v>
      </c>
      <c r="B3575" s="4" t="s">
        <v>183</v>
      </c>
      <c r="C3575" s="4" t="s">
        <v>179</v>
      </c>
      <c r="D3575" s="4" t="s">
        <v>79</v>
      </c>
      <c r="E3575" s="4" t="s">
        <v>172</v>
      </c>
      <c r="F3575" s="3">
        <v>42887</v>
      </c>
      <c r="G3575" s="3">
        <v>42894</v>
      </c>
      <c r="H3575">
        <v>523</v>
      </c>
    </row>
    <row r="3576" spans="1:8">
      <c r="A3576" s="4" t="s">
        <v>3783</v>
      </c>
      <c r="B3576" s="4" t="s">
        <v>183</v>
      </c>
      <c r="C3576" s="4" t="s">
        <v>177</v>
      </c>
      <c r="D3576" s="4" t="s">
        <v>76</v>
      </c>
      <c r="E3576" s="4" t="s">
        <v>172</v>
      </c>
      <c r="F3576" s="3">
        <v>42887</v>
      </c>
      <c r="G3576" s="3">
        <v>42897</v>
      </c>
      <c r="H3576">
        <v>63</v>
      </c>
    </row>
    <row r="3577" spans="1:8">
      <c r="A3577" s="4" t="s">
        <v>3784</v>
      </c>
      <c r="B3577" s="4" t="s">
        <v>183</v>
      </c>
      <c r="C3577" s="4" t="s">
        <v>177</v>
      </c>
      <c r="D3577" s="4" t="s">
        <v>109</v>
      </c>
      <c r="E3577" s="4" t="s">
        <v>172</v>
      </c>
      <c r="F3577" s="3">
        <v>42887</v>
      </c>
      <c r="G3577" s="3">
        <v>42975</v>
      </c>
      <c r="H3577">
        <v>54</v>
      </c>
    </row>
    <row r="3578" spans="1:8">
      <c r="A3578" s="4" t="s">
        <v>3785</v>
      </c>
      <c r="B3578" s="4" t="s">
        <v>261</v>
      </c>
      <c r="C3578" s="4" t="s">
        <v>199</v>
      </c>
      <c r="D3578" s="4" t="s">
        <v>125</v>
      </c>
      <c r="E3578" s="4" t="s">
        <v>172</v>
      </c>
      <c r="F3578" s="3">
        <v>42887</v>
      </c>
      <c r="G3578" s="3">
        <v>42985</v>
      </c>
      <c r="H3578">
        <v>6117</v>
      </c>
    </row>
    <row r="3579" spans="1:8">
      <c r="A3579" s="4" t="s">
        <v>3786</v>
      </c>
      <c r="B3579" s="4" t="s">
        <v>246</v>
      </c>
      <c r="C3579" s="4" t="s">
        <v>199</v>
      </c>
      <c r="D3579" s="4" t="s">
        <v>95</v>
      </c>
      <c r="E3579" s="4" t="s">
        <v>172</v>
      </c>
      <c r="F3579" s="3">
        <v>42887</v>
      </c>
      <c r="G3579" s="3">
        <v>42895</v>
      </c>
      <c r="H3579">
        <v>5112</v>
      </c>
    </row>
    <row r="3580" spans="1:8">
      <c r="A3580" s="4" t="s">
        <v>3787</v>
      </c>
      <c r="B3580" s="4" t="s">
        <v>279</v>
      </c>
      <c r="C3580" s="4" t="s">
        <v>192</v>
      </c>
      <c r="D3580" s="4" t="s">
        <v>82</v>
      </c>
      <c r="E3580" s="4" t="s">
        <v>172</v>
      </c>
      <c r="F3580" s="3">
        <v>42887</v>
      </c>
      <c r="G3580" s="3">
        <v>42981</v>
      </c>
      <c r="H3580">
        <v>3527</v>
      </c>
    </row>
    <row r="3581" spans="1:8">
      <c r="A3581" s="4" t="s">
        <v>3788</v>
      </c>
      <c r="B3581" s="4" t="s">
        <v>210</v>
      </c>
      <c r="C3581" s="4" t="s">
        <v>9011</v>
      </c>
      <c r="D3581" s="4" t="s">
        <v>24</v>
      </c>
      <c r="E3581" s="4" t="s">
        <v>193</v>
      </c>
      <c r="F3581" s="3">
        <v>42887</v>
      </c>
      <c r="G3581" s="3"/>
    </row>
    <row r="3582" spans="1:8">
      <c r="A3582" s="4" t="s">
        <v>3789</v>
      </c>
      <c r="B3582" s="4" t="s">
        <v>174</v>
      </c>
      <c r="C3582" s="4" t="s">
        <v>199</v>
      </c>
      <c r="D3582" s="4" t="s">
        <v>85</v>
      </c>
      <c r="E3582" s="4" t="s">
        <v>197</v>
      </c>
      <c r="F3582" s="3">
        <v>42887</v>
      </c>
      <c r="G3582" s="3">
        <v>42897</v>
      </c>
      <c r="H3582">
        <v>0</v>
      </c>
    </row>
    <row r="3583" spans="1:8">
      <c r="A3583" s="4" t="s">
        <v>3790</v>
      </c>
      <c r="B3583" s="4" t="s">
        <v>174</v>
      </c>
      <c r="C3583" s="4" t="s">
        <v>177</v>
      </c>
      <c r="D3583" s="4" t="s">
        <v>57</v>
      </c>
      <c r="E3583" s="4" t="s">
        <v>197</v>
      </c>
      <c r="F3583" s="3">
        <v>42887</v>
      </c>
      <c r="G3583" s="3">
        <v>42971</v>
      </c>
      <c r="H3583">
        <v>0</v>
      </c>
    </row>
    <row r="3584" spans="1:8">
      <c r="A3584" s="4" t="s">
        <v>3791</v>
      </c>
      <c r="B3584" s="4" t="s">
        <v>174</v>
      </c>
      <c r="C3584" s="4" t="s">
        <v>192</v>
      </c>
      <c r="D3584" s="4" t="s">
        <v>92</v>
      </c>
      <c r="E3584" s="4" t="s">
        <v>197</v>
      </c>
      <c r="F3584" s="3">
        <v>42887</v>
      </c>
      <c r="G3584" s="3">
        <v>42954</v>
      </c>
      <c r="H3584">
        <v>0</v>
      </c>
    </row>
    <row r="3585" spans="1:8">
      <c r="A3585" s="4" t="s">
        <v>3792</v>
      </c>
      <c r="B3585" s="4" t="s">
        <v>174</v>
      </c>
      <c r="C3585" s="4" t="s">
        <v>179</v>
      </c>
      <c r="D3585" s="4" t="s">
        <v>47</v>
      </c>
      <c r="E3585" s="4" t="s">
        <v>172</v>
      </c>
      <c r="F3585" s="3">
        <v>42887</v>
      </c>
      <c r="G3585" s="3">
        <v>42900</v>
      </c>
      <c r="H3585">
        <v>565</v>
      </c>
    </row>
    <row r="3586" spans="1:8">
      <c r="A3586" s="4" t="s">
        <v>3793</v>
      </c>
      <c r="B3586" s="4" t="s">
        <v>174</v>
      </c>
      <c r="C3586" s="4" t="s">
        <v>192</v>
      </c>
      <c r="D3586" s="4" t="s">
        <v>103</v>
      </c>
      <c r="E3586" s="4" t="s">
        <v>172</v>
      </c>
      <c r="F3586" s="3">
        <v>42887</v>
      </c>
      <c r="G3586" s="3">
        <v>42895</v>
      </c>
      <c r="H3586">
        <v>3771</v>
      </c>
    </row>
    <row r="3587" spans="1:8">
      <c r="A3587" s="4" t="s">
        <v>3794</v>
      </c>
      <c r="B3587" s="4" t="s">
        <v>212</v>
      </c>
      <c r="C3587" s="4" t="s">
        <v>192</v>
      </c>
      <c r="D3587" s="4" t="s">
        <v>53</v>
      </c>
      <c r="E3587" s="4" t="s">
        <v>197</v>
      </c>
      <c r="F3587" s="3">
        <v>42887</v>
      </c>
      <c r="G3587" s="3">
        <v>42956</v>
      </c>
      <c r="H3587">
        <v>0</v>
      </c>
    </row>
    <row r="3588" spans="1:8">
      <c r="A3588" s="4" t="s">
        <v>3795</v>
      </c>
      <c r="B3588" s="4" t="s">
        <v>196</v>
      </c>
      <c r="C3588" s="4" t="s">
        <v>199</v>
      </c>
      <c r="D3588" s="4" t="s">
        <v>106</v>
      </c>
      <c r="E3588" s="4" t="s">
        <v>172</v>
      </c>
      <c r="F3588" s="3">
        <v>42887</v>
      </c>
      <c r="G3588" s="3">
        <v>42980</v>
      </c>
      <c r="H3588">
        <v>6274</v>
      </c>
    </row>
    <row r="3589" spans="1:8">
      <c r="A3589" s="4" t="s">
        <v>3796</v>
      </c>
      <c r="B3589" s="4" t="s">
        <v>203</v>
      </c>
      <c r="C3589" s="4" t="s">
        <v>192</v>
      </c>
      <c r="D3589" s="4" t="s">
        <v>97</v>
      </c>
      <c r="E3589" s="4" t="s">
        <v>197</v>
      </c>
      <c r="F3589" s="3">
        <v>42887</v>
      </c>
      <c r="G3589" s="3">
        <v>42950</v>
      </c>
      <c r="H3589">
        <v>0</v>
      </c>
    </row>
    <row r="3590" spans="1:8">
      <c r="A3590" s="4" t="s">
        <v>3797</v>
      </c>
      <c r="B3590" s="4" t="s">
        <v>203</v>
      </c>
      <c r="C3590" s="4" t="s">
        <v>192</v>
      </c>
      <c r="D3590" s="4" t="s">
        <v>115</v>
      </c>
      <c r="E3590" s="4" t="s">
        <v>172</v>
      </c>
      <c r="F3590" s="3">
        <v>42887</v>
      </c>
      <c r="G3590" s="3">
        <v>42964</v>
      </c>
      <c r="H3590">
        <v>3480</v>
      </c>
    </row>
    <row r="3591" spans="1:8">
      <c r="A3591" s="4" t="s">
        <v>3798</v>
      </c>
      <c r="B3591" s="4" t="s">
        <v>191</v>
      </c>
      <c r="C3591" s="4" t="s">
        <v>199</v>
      </c>
      <c r="D3591" s="4" t="s">
        <v>53</v>
      </c>
      <c r="E3591" s="4" t="s">
        <v>172</v>
      </c>
      <c r="F3591" s="3">
        <v>42887</v>
      </c>
      <c r="G3591" s="3">
        <v>42963</v>
      </c>
      <c r="H3591">
        <v>5770</v>
      </c>
    </row>
    <row r="3592" spans="1:8">
      <c r="A3592" s="4" t="s">
        <v>3799</v>
      </c>
      <c r="B3592" s="4" t="s">
        <v>230</v>
      </c>
      <c r="C3592" s="4" t="s">
        <v>192</v>
      </c>
      <c r="D3592" s="4" t="s">
        <v>76</v>
      </c>
      <c r="E3592" s="4" t="s">
        <v>197</v>
      </c>
      <c r="F3592" s="3">
        <v>42887</v>
      </c>
      <c r="G3592" s="3">
        <v>42990</v>
      </c>
      <c r="H3592">
        <v>0</v>
      </c>
    </row>
    <row r="3593" spans="1:8">
      <c r="A3593" s="4" t="s">
        <v>3800</v>
      </c>
      <c r="B3593" s="4" t="s">
        <v>256</v>
      </c>
      <c r="C3593" s="4" t="s">
        <v>199</v>
      </c>
      <c r="D3593" s="4" t="s">
        <v>110</v>
      </c>
      <c r="E3593" s="4" t="s">
        <v>197</v>
      </c>
      <c r="F3593" s="3">
        <v>42887</v>
      </c>
      <c r="G3593" s="3">
        <v>42976</v>
      </c>
      <c r="H3593">
        <v>0</v>
      </c>
    </row>
    <row r="3594" spans="1:8">
      <c r="A3594" s="4" t="s">
        <v>3801</v>
      </c>
      <c r="B3594" s="4" t="s">
        <v>170</v>
      </c>
      <c r="C3594" s="4" t="s">
        <v>179</v>
      </c>
      <c r="D3594" s="4" t="s">
        <v>100</v>
      </c>
      <c r="E3594" s="4" t="s">
        <v>197</v>
      </c>
      <c r="F3594" s="3">
        <v>42887</v>
      </c>
      <c r="G3594" s="3">
        <v>42948</v>
      </c>
      <c r="H3594">
        <v>0</v>
      </c>
    </row>
    <row r="3595" spans="1:8">
      <c r="A3595" s="4" t="s">
        <v>3802</v>
      </c>
      <c r="B3595" s="4" t="s">
        <v>189</v>
      </c>
      <c r="C3595" s="4" t="s">
        <v>179</v>
      </c>
      <c r="D3595" s="4" t="s">
        <v>48</v>
      </c>
      <c r="E3595" s="4" t="s">
        <v>197</v>
      </c>
      <c r="F3595" s="3">
        <v>42887</v>
      </c>
      <c r="G3595" s="3">
        <v>42999</v>
      </c>
      <c r="H3595">
        <v>0</v>
      </c>
    </row>
    <row r="3596" spans="1:8">
      <c r="A3596" s="4" t="s">
        <v>3803</v>
      </c>
      <c r="B3596" s="4" t="s">
        <v>189</v>
      </c>
      <c r="C3596" s="4" t="s">
        <v>179</v>
      </c>
      <c r="D3596" s="4" t="s">
        <v>103</v>
      </c>
      <c r="E3596" s="4" t="s">
        <v>197</v>
      </c>
      <c r="F3596" s="3">
        <v>42887</v>
      </c>
      <c r="G3596" s="3">
        <v>43003</v>
      </c>
      <c r="H3596">
        <v>0</v>
      </c>
    </row>
    <row r="3597" spans="1:8">
      <c r="A3597" s="4" t="s">
        <v>3804</v>
      </c>
      <c r="B3597" s="4" t="s">
        <v>232</v>
      </c>
      <c r="C3597" s="4" t="s">
        <v>179</v>
      </c>
      <c r="D3597" s="4" t="s">
        <v>84</v>
      </c>
      <c r="E3597" s="4" t="s">
        <v>172</v>
      </c>
      <c r="F3597" s="3">
        <v>42887</v>
      </c>
      <c r="G3597" s="3">
        <v>42898</v>
      </c>
      <c r="H3597">
        <v>562</v>
      </c>
    </row>
    <row r="3598" spans="1:8">
      <c r="A3598" s="4" t="s">
        <v>3805</v>
      </c>
      <c r="B3598" s="4" t="s">
        <v>205</v>
      </c>
      <c r="C3598" s="4" t="s">
        <v>177</v>
      </c>
      <c r="D3598" s="4" t="s">
        <v>24</v>
      </c>
      <c r="E3598" s="4" t="s">
        <v>193</v>
      </c>
      <c r="F3598" s="3">
        <v>42887</v>
      </c>
      <c r="G3598" s="3"/>
    </row>
    <row r="3599" spans="1:8">
      <c r="A3599" s="4" t="s">
        <v>3806</v>
      </c>
      <c r="B3599" s="4" t="s">
        <v>226</v>
      </c>
      <c r="C3599" s="4" t="s">
        <v>9011</v>
      </c>
      <c r="D3599" s="4" t="s">
        <v>88</v>
      </c>
      <c r="E3599" s="4" t="s">
        <v>172</v>
      </c>
      <c r="F3599" s="3">
        <v>42887</v>
      </c>
      <c r="G3599" s="3">
        <v>42950</v>
      </c>
      <c r="H3599">
        <v>4686</v>
      </c>
    </row>
    <row r="3600" spans="1:8">
      <c r="A3600" s="4" t="s">
        <v>3807</v>
      </c>
      <c r="B3600" s="4" t="s">
        <v>185</v>
      </c>
      <c r="C3600" s="4" t="s">
        <v>192</v>
      </c>
      <c r="D3600" s="4" t="s">
        <v>93</v>
      </c>
      <c r="E3600" s="4" t="s">
        <v>197</v>
      </c>
      <c r="F3600" s="3">
        <v>42887</v>
      </c>
      <c r="G3600" s="3">
        <v>42969</v>
      </c>
      <c r="H3600">
        <v>0</v>
      </c>
    </row>
    <row r="3601" spans="1:8">
      <c r="A3601" s="4" t="s">
        <v>3808</v>
      </c>
      <c r="B3601" s="4" t="s">
        <v>216</v>
      </c>
      <c r="C3601" s="4" t="s">
        <v>177</v>
      </c>
      <c r="D3601" s="4" t="s">
        <v>96</v>
      </c>
      <c r="E3601" s="4" t="s">
        <v>172</v>
      </c>
      <c r="F3601" s="3">
        <v>42887</v>
      </c>
      <c r="G3601" s="3">
        <v>42980</v>
      </c>
      <c r="H3601">
        <v>38</v>
      </c>
    </row>
    <row r="3602" spans="1:8">
      <c r="A3602" s="4" t="s">
        <v>3809</v>
      </c>
      <c r="B3602" s="4" t="s">
        <v>181</v>
      </c>
      <c r="C3602" s="4" t="s">
        <v>192</v>
      </c>
      <c r="D3602" s="4" t="s">
        <v>59</v>
      </c>
      <c r="E3602" s="4" t="s">
        <v>172</v>
      </c>
      <c r="F3602" s="3">
        <v>42887</v>
      </c>
      <c r="G3602" s="3">
        <v>42952</v>
      </c>
      <c r="H3602">
        <v>3184</v>
      </c>
    </row>
    <row r="3603" spans="1:8">
      <c r="A3603" s="4" t="s">
        <v>3810</v>
      </c>
      <c r="B3603" s="4" t="s">
        <v>183</v>
      </c>
      <c r="C3603" s="4" t="s">
        <v>199</v>
      </c>
      <c r="D3603" s="4" t="s">
        <v>104</v>
      </c>
      <c r="E3603" s="4" t="s">
        <v>172</v>
      </c>
      <c r="F3603" s="3">
        <v>42888</v>
      </c>
      <c r="G3603" s="3">
        <v>42995</v>
      </c>
      <c r="H3603">
        <v>5373</v>
      </c>
    </row>
    <row r="3604" spans="1:8">
      <c r="A3604" s="4" t="s">
        <v>3811</v>
      </c>
      <c r="B3604" s="4" t="s">
        <v>261</v>
      </c>
      <c r="C3604" s="4" t="s">
        <v>171</v>
      </c>
      <c r="D3604" s="4" t="s">
        <v>34</v>
      </c>
      <c r="E3604" s="4" t="s">
        <v>172</v>
      </c>
      <c r="F3604" s="3">
        <v>42888</v>
      </c>
      <c r="G3604" s="3">
        <v>42983</v>
      </c>
      <c r="H3604">
        <v>1239</v>
      </c>
    </row>
    <row r="3605" spans="1:8">
      <c r="A3605" s="4" t="s">
        <v>3812</v>
      </c>
      <c r="B3605" s="4" t="s">
        <v>246</v>
      </c>
      <c r="C3605" s="4" t="s">
        <v>192</v>
      </c>
      <c r="D3605" s="4" t="s">
        <v>24</v>
      </c>
      <c r="E3605" s="4" t="s">
        <v>193</v>
      </c>
      <c r="F3605" s="3">
        <v>42888</v>
      </c>
      <c r="G3605" s="3"/>
    </row>
    <row r="3606" spans="1:8">
      <c r="A3606" s="4" t="s">
        <v>3813</v>
      </c>
      <c r="B3606" s="4" t="s">
        <v>304</v>
      </c>
      <c r="C3606" s="4" t="s">
        <v>192</v>
      </c>
      <c r="D3606" s="4" t="s">
        <v>79</v>
      </c>
      <c r="E3606" s="4" t="s">
        <v>197</v>
      </c>
      <c r="F3606" s="3">
        <v>42888</v>
      </c>
      <c r="G3606" s="3">
        <v>42904</v>
      </c>
      <c r="H3606">
        <v>0</v>
      </c>
    </row>
    <row r="3607" spans="1:8">
      <c r="A3607" s="4" t="s">
        <v>3814</v>
      </c>
      <c r="B3607" s="4" t="s">
        <v>304</v>
      </c>
      <c r="C3607" s="4" t="s">
        <v>177</v>
      </c>
      <c r="D3607" s="4" t="s">
        <v>111</v>
      </c>
      <c r="E3607" s="4" t="s">
        <v>172</v>
      </c>
      <c r="F3607" s="3">
        <v>42888</v>
      </c>
      <c r="G3607" s="3">
        <v>42898</v>
      </c>
      <c r="H3607">
        <v>52</v>
      </c>
    </row>
    <row r="3608" spans="1:8">
      <c r="A3608" s="4" t="s">
        <v>3815</v>
      </c>
      <c r="B3608" s="4" t="s">
        <v>279</v>
      </c>
      <c r="C3608" s="4" t="s">
        <v>179</v>
      </c>
      <c r="D3608" s="4" t="s">
        <v>63</v>
      </c>
      <c r="E3608" s="4" t="s">
        <v>172</v>
      </c>
      <c r="F3608" s="3">
        <v>42888</v>
      </c>
      <c r="G3608" s="3">
        <v>42997</v>
      </c>
      <c r="H3608">
        <v>651</v>
      </c>
    </row>
    <row r="3609" spans="1:8">
      <c r="A3609" s="4" t="s">
        <v>3816</v>
      </c>
      <c r="B3609" s="4" t="s">
        <v>174</v>
      </c>
      <c r="C3609" s="4" t="s">
        <v>199</v>
      </c>
      <c r="D3609" s="4" t="s">
        <v>45</v>
      </c>
      <c r="E3609" s="4" t="s">
        <v>172</v>
      </c>
      <c r="F3609" s="3">
        <v>42888</v>
      </c>
      <c r="G3609" s="3">
        <v>42949</v>
      </c>
      <c r="H3609">
        <v>6026</v>
      </c>
    </row>
    <row r="3610" spans="1:8">
      <c r="A3610" s="4" t="s">
        <v>3817</v>
      </c>
      <c r="B3610" s="4" t="s">
        <v>191</v>
      </c>
      <c r="C3610" s="4" t="s">
        <v>192</v>
      </c>
      <c r="D3610" s="4" t="s">
        <v>24</v>
      </c>
      <c r="E3610" s="4" t="s">
        <v>193</v>
      </c>
      <c r="F3610" s="3">
        <v>42888</v>
      </c>
      <c r="G3610" s="3"/>
    </row>
    <row r="3611" spans="1:8">
      <c r="A3611" s="4" t="s">
        <v>3818</v>
      </c>
      <c r="B3611" s="4" t="s">
        <v>191</v>
      </c>
      <c r="C3611" s="4" t="s">
        <v>199</v>
      </c>
      <c r="D3611" s="4" t="s">
        <v>72</v>
      </c>
      <c r="E3611" s="4" t="s">
        <v>172</v>
      </c>
      <c r="F3611" s="3">
        <v>42888</v>
      </c>
      <c r="G3611" s="3">
        <v>42983</v>
      </c>
      <c r="H3611">
        <v>5569</v>
      </c>
    </row>
    <row r="3612" spans="1:8">
      <c r="A3612" s="4" t="s">
        <v>3819</v>
      </c>
      <c r="B3612" s="4" t="s">
        <v>343</v>
      </c>
      <c r="C3612" s="4" t="s">
        <v>179</v>
      </c>
      <c r="D3612" s="4" t="s">
        <v>51</v>
      </c>
      <c r="E3612" s="4" t="s">
        <v>197</v>
      </c>
      <c r="F3612" s="3">
        <v>42888</v>
      </c>
      <c r="G3612" s="3">
        <v>42972</v>
      </c>
      <c r="H3612">
        <v>0</v>
      </c>
    </row>
    <row r="3613" spans="1:8">
      <c r="A3613" s="4" t="s">
        <v>3820</v>
      </c>
      <c r="B3613" s="4" t="s">
        <v>343</v>
      </c>
      <c r="C3613" s="4" t="s">
        <v>179</v>
      </c>
      <c r="D3613" s="4" t="s">
        <v>76</v>
      </c>
      <c r="E3613" s="4" t="s">
        <v>172</v>
      </c>
      <c r="F3613" s="3">
        <v>42888</v>
      </c>
      <c r="G3613" s="3">
        <v>42982</v>
      </c>
      <c r="H3613">
        <v>519</v>
      </c>
    </row>
    <row r="3614" spans="1:8">
      <c r="A3614" s="4" t="s">
        <v>3821</v>
      </c>
      <c r="B3614" s="4" t="s">
        <v>219</v>
      </c>
      <c r="C3614" s="4" t="s">
        <v>179</v>
      </c>
      <c r="D3614" s="4" t="s">
        <v>105</v>
      </c>
      <c r="E3614" s="4" t="s">
        <v>172</v>
      </c>
      <c r="F3614" s="3">
        <v>42888</v>
      </c>
      <c r="G3614" s="3">
        <v>42983</v>
      </c>
      <c r="H3614">
        <v>558</v>
      </c>
    </row>
    <row r="3615" spans="1:8">
      <c r="A3615" s="4" t="s">
        <v>3822</v>
      </c>
      <c r="B3615" s="4" t="s">
        <v>230</v>
      </c>
      <c r="C3615" s="4" t="s">
        <v>179</v>
      </c>
      <c r="D3615" s="4" t="s">
        <v>56</v>
      </c>
      <c r="E3615" s="4" t="s">
        <v>172</v>
      </c>
      <c r="F3615" s="3">
        <v>42888</v>
      </c>
      <c r="G3615" s="3">
        <v>42983</v>
      </c>
      <c r="H3615">
        <v>523</v>
      </c>
    </row>
    <row r="3616" spans="1:8">
      <c r="A3616" s="4" t="s">
        <v>3823</v>
      </c>
      <c r="B3616" s="4" t="s">
        <v>230</v>
      </c>
      <c r="C3616" s="4" t="s">
        <v>9011</v>
      </c>
      <c r="D3616" s="4" t="s">
        <v>105</v>
      </c>
      <c r="E3616" s="4" t="s">
        <v>172</v>
      </c>
      <c r="F3616" s="3">
        <v>42888</v>
      </c>
      <c r="G3616" s="3">
        <v>42967</v>
      </c>
      <c r="H3616">
        <v>4869</v>
      </c>
    </row>
    <row r="3617" spans="1:8">
      <c r="A3617" s="4" t="s">
        <v>3824</v>
      </c>
      <c r="B3617" s="4" t="s">
        <v>256</v>
      </c>
      <c r="C3617" s="4" t="s">
        <v>177</v>
      </c>
      <c r="D3617" s="4" t="s">
        <v>61</v>
      </c>
      <c r="E3617" s="4" t="s">
        <v>197</v>
      </c>
      <c r="F3617" s="3">
        <v>42888</v>
      </c>
      <c r="G3617" s="3">
        <v>42949</v>
      </c>
      <c r="H3617">
        <v>0</v>
      </c>
    </row>
    <row r="3618" spans="1:8">
      <c r="A3618" s="4" t="s">
        <v>3825</v>
      </c>
      <c r="B3618" s="4" t="s">
        <v>256</v>
      </c>
      <c r="C3618" s="4" t="s">
        <v>179</v>
      </c>
      <c r="D3618" s="4" t="s">
        <v>109</v>
      </c>
      <c r="E3618" s="4" t="s">
        <v>172</v>
      </c>
      <c r="F3618" s="3">
        <v>42888</v>
      </c>
      <c r="G3618" s="3">
        <v>42956</v>
      </c>
      <c r="H3618">
        <v>588</v>
      </c>
    </row>
    <row r="3619" spans="1:8">
      <c r="A3619" s="4" t="s">
        <v>3826</v>
      </c>
      <c r="B3619" s="4" t="s">
        <v>244</v>
      </c>
      <c r="C3619" s="4" t="s">
        <v>199</v>
      </c>
      <c r="D3619" s="4" t="s">
        <v>42</v>
      </c>
      <c r="E3619" s="4" t="s">
        <v>172</v>
      </c>
      <c r="F3619" s="3">
        <v>42888</v>
      </c>
      <c r="G3619" s="3">
        <v>42968</v>
      </c>
      <c r="H3619">
        <v>5712</v>
      </c>
    </row>
    <row r="3620" spans="1:8">
      <c r="A3620" s="4" t="s">
        <v>3827</v>
      </c>
      <c r="B3620" s="4" t="s">
        <v>201</v>
      </c>
      <c r="C3620" s="4" t="s">
        <v>171</v>
      </c>
      <c r="D3620" s="4" t="s">
        <v>62</v>
      </c>
      <c r="E3620" s="4" t="s">
        <v>172</v>
      </c>
      <c r="F3620" s="3">
        <v>42888</v>
      </c>
      <c r="G3620" s="3">
        <v>42976</v>
      </c>
      <c r="H3620">
        <v>1046</v>
      </c>
    </row>
    <row r="3621" spans="1:8">
      <c r="A3621" s="4" t="s">
        <v>3828</v>
      </c>
      <c r="B3621" s="4" t="s">
        <v>201</v>
      </c>
      <c r="C3621" s="4" t="s">
        <v>177</v>
      </c>
      <c r="D3621" s="4" t="s">
        <v>108</v>
      </c>
      <c r="E3621" s="4" t="s">
        <v>172</v>
      </c>
      <c r="F3621" s="3">
        <v>42888</v>
      </c>
      <c r="G3621" s="3">
        <v>42964</v>
      </c>
      <c r="H3621">
        <v>54</v>
      </c>
    </row>
    <row r="3622" spans="1:8">
      <c r="A3622" s="4" t="s">
        <v>3829</v>
      </c>
      <c r="B3622" s="4" t="s">
        <v>232</v>
      </c>
      <c r="C3622" s="4" t="s">
        <v>9011</v>
      </c>
      <c r="D3622" s="4" t="s">
        <v>123</v>
      </c>
      <c r="E3622" s="4" t="s">
        <v>172</v>
      </c>
      <c r="F3622" s="3">
        <v>42888</v>
      </c>
      <c r="G3622" s="3">
        <v>42959</v>
      </c>
      <c r="H3622">
        <v>4933</v>
      </c>
    </row>
    <row r="3623" spans="1:8">
      <c r="A3623" s="4" t="s">
        <v>3830</v>
      </c>
      <c r="B3623" s="4" t="s">
        <v>232</v>
      </c>
      <c r="C3623" s="4" t="s">
        <v>177</v>
      </c>
      <c r="D3623" s="4" t="s">
        <v>120</v>
      </c>
      <c r="E3623" s="4" t="s">
        <v>172</v>
      </c>
      <c r="F3623" s="3">
        <v>42888</v>
      </c>
      <c r="G3623" s="3">
        <v>43004</v>
      </c>
      <c r="H3623">
        <v>60</v>
      </c>
    </row>
    <row r="3624" spans="1:8">
      <c r="A3624" s="4" t="s">
        <v>3831</v>
      </c>
      <c r="B3624" s="4" t="s">
        <v>216</v>
      </c>
      <c r="C3624" s="4" t="s">
        <v>9011</v>
      </c>
      <c r="D3624" s="4" t="s">
        <v>126</v>
      </c>
      <c r="E3624" s="4" t="s">
        <v>193</v>
      </c>
      <c r="F3624" s="3">
        <v>42888</v>
      </c>
      <c r="G3624" s="3"/>
    </row>
    <row r="3625" spans="1:8">
      <c r="A3625" s="4" t="s">
        <v>3832</v>
      </c>
      <c r="B3625" s="4" t="s">
        <v>216</v>
      </c>
      <c r="C3625" s="4" t="s">
        <v>179</v>
      </c>
      <c r="D3625" s="4" t="s">
        <v>107</v>
      </c>
      <c r="E3625" s="4" t="s">
        <v>172</v>
      </c>
      <c r="F3625" s="3">
        <v>42888</v>
      </c>
      <c r="G3625" s="3">
        <v>42990</v>
      </c>
      <c r="H3625">
        <v>572</v>
      </c>
    </row>
    <row r="3626" spans="1:8">
      <c r="A3626" s="4" t="s">
        <v>3833</v>
      </c>
      <c r="B3626" s="4" t="s">
        <v>216</v>
      </c>
      <c r="C3626" s="4" t="s">
        <v>177</v>
      </c>
      <c r="D3626" s="4" t="s">
        <v>42</v>
      </c>
      <c r="E3626" s="4" t="s">
        <v>172</v>
      </c>
      <c r="F3626" s="3">
        <v>42888</v>
      </c>
      <c r="G3626" s="3">
        <v>42977</v>
      </c>
      <c r="H3626">
        <v>55</v>
      </c>
    </row>
    <row r="3627" spans="1:8">
      <c r="A3627" s="4" t="s">
        <v>3834</v>
      </c>
      <c r="B3627" s="4" t="s">
        <v>216</v>
      </c>
      <c r="C3627" s="4" t="s">
        <v>177</v>
      </c>
      <c r="D3627" s="4" t="s">
        <v>123</v>
      </c>
      <c r="E3627" s="4" t="s">
        <v>172</v>
      </c>
      <c r="F3627" s="3">
        <v>42888</v>
      </c>
      <c r="G3627" s="3">
        <v>42969</v>
      </c>
      <c r="H3627">
        <v>51</v>
      </c>
    </row>
    <row r="3628" spans="1:8">
      <c r="A3628" s="4" t="s">
        <v>3835</v>
      </c>
      <c r="B3628" s="4" t="s">
        <v>246</v>
      </c>
      <c r="C3628" s="4" t="s">
        <v>199</v>
      </c>
      <c r="D3628" s="4" t="s">
        <v>121</v>
      </c>
      <c r="E3628" s="4" t="s">
        <v>197</v>
      </c>
      <c r="F3628" s="3">
        <v>42889</v>
      </c>
      <c r="G3628" s="3">
        <v>42971</v>
      </c>
      <c r="H3628">
        <v>0</v>
      </c>
    </row>
    <row r="3629" spans="1:8">
      <c r="A3629" s="4" t="s">
        <v>3836</v>
      </c>
      <c r="B3629" s="4" t="s">
        <v>246</v>
      </c>
      <c r="C3629" s="4" t="s">
        <v>177</v>
      </c>
      <c r="D3629" s="4" t="s">
        <v>96</v>
      </c>
      <c r="E3629" s="4" t="s">
        <v>172</v>
      </c>
      <c r="F3629" s="3">
        <v>42889</v>
      </c>
      <c r="G3629" s="3">
        <v>42978</v>
      </c>
      <c r="H3629">
        <v>59</v>
      </c>
    </row>
    <row r="3630" spans="1:8">
      <c r="A3630" s="4" t="s">
        <v>3837</v>
      </c>
      <c r="B3630" s="4" t="s">
        <v>210</v>
      </c>
      <c r="C3630" s="4" t="s">
        <v>9011</v>
      </c>
      <c r="D3630" s="4" t="s">
        <v>25</v>
      </c>
      <c r="E3630" s="4" t="s">
        <v>172</v>
      </c>
      <c r="F3630" s="3">
        <v>42889</v>
      </c>
      <c r="G3630" s="3">
        <v>42892</v>
      </c>
      <c r="H3630">
        <v>4492</v>
      </c>
    </row>
    <row r="3631" spans="1:8">
      <c r="A3631" s="4" t="s">
        <v>3838</v>
      </c>
      <c r="B3631" s="4" t="s">
        <v>174</v>
      </c>
      <c r="C3631" s="4" t="s">
        <v>179</v>
      </c>
      <c r="D3631" s="4" t="s">
        <v>119</v>
      </c>
      <c r="E3631" s="4" t="s">
        <v>197</v>
      </c>
      <c r="F3631" s="3">
        <v>42889</v>
      </c>
      <c r="G3631" s="3">
        <v>42950</v>
      </c>
      <c r="H3631">
        <v>0</v>
      </c>
    </row>
    <row r="3632" spans="1:8">
      <c r="A3632" s="4" t="s">
        <v>3839</v>
      </c>
      <c r="B3632" s="4" t="s">
        <v>174</v>
      </c>
      <c r="C3632" s="4" t="s">
        <v>9011</v>
      </c>
      <c r="D3632" s="4" t="s">
        <v>41</v>
      </c>
      <c r="E3632" s="4" t="s">
        <v>197</v>
      </c>
      <c r="F3632" s="3">
        <v>42889</v>
      </c>
      <c r="G3632" s="3">
        <v>42976</v>
      </c>
      <c r="H3632">
        <v>0</v>
      </c>
    </row>
    <row r="3633" spans="1:8">
      <c r="A3633" s="4" t="s">
        <v>3840</v>
      </c>
      <c r="B3633" s="4" t="s">
        <v>263</v>
      </c>
      <c r="C3633" s="4" t="s">
        <v>192</v>
      </c>
      <c r="D3633" s="4" t="s">
        <v>126</v>
      </c>
      <c r="E3633" s="4" t="s">
        <v>197</v>
      </c>
      <c r="F3633" s="3">
        <v>42889</v>
      </c>
      <c r="G3633" s="3">
        <v>42974</v>
      </c>
      <c r="H3633">
        <v>0</v>
      </c>
    </row>
    <row r="3634" spans="1:8">
      <c r="A3634" s="4" t="s">
        <v>3841</v>
      </c>
      <c r="B3634" s="4" t="s">
        <v>191</v>
      </c>
      <c r="C3634" s="4" t="s">
        <v>179</v>
      </c>
      <c r="D3634" s="4" t="s">
        <v>97</v>
      </c>
      <c r="E3634" s="4" t="s">
        <v>197</v>
      </c>
      <c r="F3634" s="3">
        <v>42889</v>
      </c>
      <c r="G3634" s="3">
        <v>42959</v>
      </c>
      <c r="H3634">
        <v>0</v>
      </c>
    </row>
    <row r="3635" spans="1:8">
      <c r="A3635" s="4" t="s">
        <v>3842</v>
      </c>
      <c r="B3635" s="4" t="s">
        <v>191</v>
      </c>
      <c r="C3635" s="4" t="s">
        <v>9011</v>
      </c>
      <c r="D3635" s="4" t="s">
        <v>53</v>
      </c>
      <c r="E3635" s="4" t="s">
        <v>197</v>
      </c>
      <c r="F3635" s="3">
        <v>42889</v>
      </c>
      <c r="G3635" s="3">
        <v>42953</v>
      </c>
      <c r="H3635">
        <v>0</v>
      </c>
    </row>
    <row r="3636" spans="1:8">
      <c r="A3636" s="4" t="s">
        <v>3843</v>
      </c>
      <c r="B3636" s="4" t="s">
        <v>343</v>
      </c>
      <c r="C3636" s="4" t="s">
        <v>179</v>
      </c>
      <c r="D3636" s="4" t="s">
        <v>119</v>
      </c>
      <c r="E3636" s="4" t="s">
        <v>172</v>
      </c>
      <c r="F3636" s="3">
        <v>42889</v>
      </c>
      <c r="G3636" s="3">
        <v>42908</v>
      </c>
      <c r="H3636">
        <v>639</v>
      </c>
    </row>
    <row r="3637" spans="1:8">
      <c r="A3637" s="4" t="s">
        <v>3844</v>
      </c>
      <c r="B3637" s="4" t="s">
        <v>343</v>
      </c>
      <c r="C3637" s="4" t="s">
        <v>171</v>
      </c>
      <c r="D3637" s="4" t="s">
        <v>68</v>
      </c>
      <c r="E3637" s="4" t="s">
        <v>172</v>
      </c>
      <c r="F3637" s="3">
        <v>42889</v>
      </c>
      <c r="G3637" s="3">
        <v>42907</v>
      </c>
      <c r="H3637">
        <v>1040</v>
      </c>
    </row>
    <row r="3638" spans="1:8">
      <c r="A3638" s="4" t="s">
        <v>3845</v>
      </c>
      <c r="B3638" s="4" t="s">
        <v>343</v>
      </c>
      <c r="C3638" s="4" t="s">
        <v>9011</v>
      </c>
      <c r="D3638" s="4" t="s">
        <v>57</v>
      </c>
      <c r="E3638" s="4" t="s">
        <v>172</v>
      </c>
      <c r="F3638" s="3">
        <v>42889</v>
      </c>
      <c r="G3638" s="3">
        <v>42990</v>
      </c>
      <c r="H3638">
        <v>4138</v>
      </c>
    </row>
    <row r="3639" spans="1:8">
      <c r="A3639" s="4" t="s">
        <v>3846</v>
      </c>
      <c r="B3639" s="4" t="s">
        <v>219</v>
      </c>
      <c r="C3639" s="4" t="s">
        <v>9011</v>
      </c>
      <c r="D3639" s="4" t="s">
        <v>54</v>
      </c>
      <c r="E3639" s="4" t="s">
        <v>193</v>
      </c>
      <c r="F3639" s="3">
        <v>42889</v>
      </c>
      <c r="G3639" s="3"/>
    </row>
    <row r="3640" spans="1:8">
      <c r="A3640" s="4" t="s">
        <v>3847</v>
      </c>
      <c r="B3640" s="4" t="s">
        <v>219</v>
      </c>
      <c r="C3640" s="4" t="s">
        <v>171</v>
      </c>
      <c r="D3640" s="4" t="s">
        <v>97</v>
      </c>
      <c r="E3640" s="4" t="s">
        <v>197</v>
      </c>
      <c r="F3640" s="3">
        <v>42889</v>
      </c>
      <c r="G3640" s="3">
        <v>42954</v>
      </c>
      <c r="H3640">
        <v>0</v>
      </c>
    </row>
    <row r="3641" spans="1:8">
      <c r="A3641" s="4" t="s">
        <v>3848</v>
      </c>
      <c r="B3641" s="4" t="s">
        <v>256</v>
      </c>
      <c r="C3641" s="4" t="s">
        <v>177</v>
      </c>
      <c r="D3641" s="4" t="s">
        <v>61</v>
      </c>
      <c r="E3641" s="4" t="s">
        <v>172</v>
      </c>
      <c r="F3641" s="3">
        <v>42889</v>
      </c>
      <c r="G3641" s="3">
        <v>43001</v>
      </c>
      <c r="H3641">
        <v>54</v>
      </c>
    </row>
    <row r="3642" spans="1:8">
      <c r="A3642" s="4" t="s">
        <v>3849</v>
      </c>
      <c r="B3642" s="4" t="s">
        <v>256</v>
      </c>
      <c r="C3642" s="4" t="s">
        <v>192</v>
      </c>
      <c r="D3642" s="4" t="s">
        <v>47</v>
      </c>
      <c r="E3642" s="4" t="s">
        <v>172</v>
      </c>
      <c r="F3642" s="3">
        <v>42889</v>
      </c>
      <c r="G3642" s="3">
        <v>42992</v>
      </c>
      <c r="H3642">
        <v>3438</v>
      </c>
    </row>
    <row r="3643" spans="1:8">
      <c r="A3643" s="4" t="s">
        <v>3850</v>
      </c>
      <c r="B3643" s="4" t="s">
        <v>187</v>
      </c>
      <c r="C3643" s="4" t="s">
        <v>9011</v>
      </c>
      <c r="D3643" s="4" t="s">
        <v>59</v>
      </c>
      <c r="E3643" s="4" t="s">
        <v>197</v>
      </c>
      <c r="F3643" s="3">
        <v>42889</v>
      </c>
      <c r="G3643" s="3">
        <v>42952</v>
      </c>
      <c r="H3643">
        <v>0</v>
      </c>
    </row>
    <row r="3644" spans="1:8">
      <c r="A3644" s="4" t="s">
        <v>3851</v>
      </c>
      <c r="B3644" s="4" t="s">
        <v>244</v>
      </c>
      <c r="C3644" s="4" t="s">
        <v>171</v>
      </c>
      <c r="D3644" s="4" t="s">
        <v>79</v>
      </c>
      <c r="E3644" s="4" t="s">
        <v>172</v>
      </c>
      <c r="F3644" s="3">
        <v>42889</v>
      </c>
      <c r="G3644" s="3">
        <v>42952</v>
      </c>
      <c r="H3644">
        <v>1017</v>
      </c>
    </row>
    <row r="3645" spans="1:8">
      <c r="A3645" s="4" t="s">
        <v>3852</v>
      </c>
      <c r="B3645" s="4" t="s">
        <v>205</v>
      </c>
      <c r="C3645" s="4" t="s">
        <v>177</v>
      </c>
      <c r="D3645" s="4" t="s">
        <v>44</v>
      </c>
      <c r="E3645" s="4" t="s">
        <v>193</v>
      </c>
      <c r="F3645" s="3">
        <v>42889</v>
      </c>
      <c r="G3645" s="3"/>
    </row>
    <row r="3646" spans="1:8">
      <c r="A3646" s="4" t="s">
        <v>3853</v>
      </c>
      <c r="B3646" s="4" t="s">
        <v>205</v>
      </c>
      <c r="C3646" s="4" t="s">
        <v>192</v>
      </c>
      <c r="D3646" s="4" t="s">
        <v>108</v>
      </c>
      <c r="E3646" s="4" t="s">
        <v>172</v>
      </c>
      <c r="F3646" s="3">
        <v>42889</v>
      </c>
      <c r="G3646" s="3">
        <v>42997</v>
      </c>
      <c r="H3646">
        <v>3314</v>
      </c>
    </row>
    <row r="3647" spans="1:8">
      <c r="A3647" s="4" t="s">
        <v>3854</v>
      </c>
      <c r="B3647" s="4" t="s">
        <v>208</v>
      </c>
      <c r="C3647" s="4" t="s">
        <v>177</v>
      </c>
      <c r="D3647" s="4" t="s">
        <v>37</v>
      </c>
      <c r="E3647" s="4" t="s">
        <v>197</v>
      </c>
      <c r="F3647" s="3">
        <v>42889</v>
      </c>
      <c r="G3647" s="3">
        <v>42959</v>
      </c>
      <c r="H3647">
        <v>0</v>
      </c>
    </row>
    <row r="3648" spans="1:8">
      <c r="A3648" s="4" t="s">
        <v>3855</v>
      </c>
      <c r="B3648" s="4" t="s">
        <v>208</v>
      </c>
      <c r="C3648" s="4" t="s">
        <v>177</v>
      </c>
      <c r="D3648" s="4" t="s">
        <v>100</v>
      </c>
      <c r="E3648" s="4" t="s">
        <v>172</v>
      </c>
      <c r="F3648" s="3">
        <v>42889</v>
      </c>
      <c r="G3648" s="3">
        <v>42971</v>
      </c>
      <c r="H3648">
        <v>51</v>
      </c>
    </row>
    <row r="3649" spans="1:8">
      <c r="A3649" s="4" t="s">
        <v>3856</v>
      </c>
      <c r="B3649" s="4" t="s">
        <v>185</v>
      </c>
      <c r="C3649" s="4" t="s">
        <v>177</v>
      </c>
      <c r="D3649" s="4" t="s">
        <v>82</v>
      </c>
      <c r="E3649" s="4" t="s">
        <v>172</v>
      </c>
      <c r="F3649" s="3">
        <v>42889</v>
      </c>
      <c r="G3649" s="3">
        <v>42988</v>
      </c>
      <c r="H3649">
        <v>50</v>
      </c>
    </row>
    <row r="3650" spans="1:8">
      <c r="A3650" s="4" t="s">
        <v>3857</v>
      </c>
      <c r="B3650" s="4" t="s">
        <v>216</v>
      </c>
      <c r="C3650" s="4" t="s">
        <v>177</v>
      </c>
      <c r="D3650" s="4" t="s">
        <v>126</v>
      </c>
      <c r="E3650" s="4" t="s">
        <v>172</v>
      </c>
      <c r="F3650" s="3">
        <v>42889</v>
      </c>
      <c r="G3650" s="3">
        <v>42895</v>
      </c>
      <c r="H3650">
        <v>54</v>
      </c>
    </row>
    <row r="3651" spans="1:8">
      <c r="A3651" s="4" t="s">
        <v>3858</v>
      </c>
      <c r="B3651" s="4" t="s">
        <v>183</v>
      </c>
      <c r="C3651" s="4" t="s">
        <v>199</v>
      </c>
      <c r="D3651" s="4" t="s">
        <v>106</v>
      </c>
      <c r="E3651" s="4" t="s">
        <v>197</v>
      </c>
      <c r="F3651" s="3">
        <v>42890</v>
      </c>
      <c r="G3651" s="3">
        <v>42965</v>
      </c>
      <c r="H3651">
        <v>0</v>
      </c>
    </row>
    <row r="3652" spans="1:8">
      <c r="A3652" s="4" t="s">
        <v>3859</v>
      </c>
      <c r="B3652" s="4" t="s">
        <v>183</v>
      </c>
      <c r="C3652" s="4" t="s">
        <v>192</v>
      </c>
      <c r="D3652" s="4" t="s">
        <v>100</v>
      </c>
      <c r="E3652" s="4" t="s">
        <v>197</v>
      </c>
      <c r="F3652" s="3">
        <v>42890</v>
      </c>
      <c r="G3652" s="3">
        <v>42994</v>
      </c>
      <c r="H3652">
        <v>0</v>
      </c>
    </row>
    <row r="3653" spans="1:8">
      <c r="A3653" s="4" t="s">
        <v>3860</v>
      </c>
      <c r="B3653" s="4" t="s">
        <v>261</v>
      </c>
      <c r="C3653" s="4" t="s">
        <v>9011</v>
      </c>
      <c r="D3653" s="4" t="s">
        <v>42</v>
      </c>
      <c r="E3653" s="4" t="s">
        <v>197</v>
      </c>
      <c r="F3653" s="3">
        <v>42890</v>
      </c>
      <c r="G3653" s="3">
        <v>42983</v>
      </c>
      <c r="H3653">
        <v>0</v>
      </c>
    </row>
    <row r="3654" spans="1:8">
      <c r="A3654" s="4" t="s">
        <v>3861</v>
      </c>
      <c r="B3654" s="4" t="s">
        <v>304</v>
      </c>
      <c r="C3654" s="4" t="s">
        <v>171</v>
      </c>
      <c r="D3654" s="4" t="s">
        <v>76</v>
      </c>
      <c r="E3654" s="4" t="s">
        <v>197</v>
      </c>
      <c r="F3654" s="3">
        <v>42890</v>
      </c>
      <c r="G3654" s="3">
        <v>42963</v>
      </c>
      <c r="H3654">
        <v>0</v>
      </c>
    </row>
    <row r="3655" spans="1:8">
      <c r="A3655" s="4" t="s">
        <v>3862</v>
      </c>
      <c r="B3655" s="4" t="s">
        <v>210</v>
      </c>
      <c r="C3655" s="4" t="s">
        <v>9011</v>
      </c>
      <c r="D3655" s="4" t="s">
        <v>95</v>
      </c>
      <c r="E3655" s="4" t="s">
        <v>172</v>
      </c>
      <c r="F3655" s="3">
        <v>42890</v>
      </c>
      <c r="G3655" s="3">
        <v>42903</v>
      </c>
      <c r="H3655">
        <v>4942</v>
      </c>
    </row>
    <row r="3656" spans="1:8">
      <c r="A3656" s="4" t="s">
        <v>3863</v>
      </c>
      <c r="B3656" s="4" t="s">
        <v>263</v>
      </c>
      <c r="C3656" s="4" t="s">
        <v>177</v>
      </c>
      <c r="D3656" s="4" t="s">
        <v>78</v>
      </c>
      <c r="E3656" s="4" t="s">
        <v>197</v>
      </c>
      <c r="F3656" s="3">
        <v>42890</v>
      </c>
      <c r="G3656" s="3">
        <v>42953</v>
      </c>
      <c r="H3656">
        <v>0</v>
      </c>
    </row>
    <row r="3657" spans="1:8">
      <c r="A3657" s="4" t="s">
        <v>3864</v>
      </c>
      <c r="B3657" s="4" t="s">
        <v>263</v>
      </c>
      <c r="C3657" s="4" t="s">
        <v>9011</v>
      </c>
      <c r="D3657" s="4" t="s">
        <v>82</v>
      </c>
      <c r="E3657" s="4" t="s">
        <v>172</v>
      </c>
      <c r="F3657" s="3">
        <v>42890</v>
      </c>
      <c r="G3657" s="3">
        <v>42900</v>
      </c>
      <c r="H3657">
        <v>4612</v>
      </c>
    </row>
    <row r="3658" spans="1:8">
      <c r="A3658" s="4" t="s">
        <v>3865</v>
      </c>
      <c r="B3658" s="4" t="s">
        <v>263</v>
      </c>
      <c r="C3658" s="4" t="s">
        <v>9011</v>
      </c>
      <c r="D3658" s="4" t="s">
        <v>130</v>
      </c>
      <c r="E3658" s="4" t="s">
        <v>172</v>
      </c>
      <c r="F3658" s="3">
        <v>42890</v>
      </c>
      <c r="G3658" s="3">
        <v>42906</v>
      </c>
      <c r="H3658">
        <v>4308</v>
      </c>
    </row>
    <row r="3659" spans="1:8">
      <c r="A3659" s="4" t="s">
        <v>3866</v>
      </c>
      <c r="B3659" s="4" t="s">
        <v>263</v>
      </c>
      <c r="C3659" s="4" t="s">
        <v>192</v>
      </c>
      <c r="D3659" s="4" t="s">
        <v>40</v>
      </c>
      <c r="E3659" s="4" t="s">
        <v>172</v>
      </c>
      <c r="F3659" s="3">
        <v>42890</v>
      </c>
      <c r="G3659" s="3">
        <v>42982</v>
      </c>
      <c r="H3659">
        <v>2876</v>
      </c>
    </row>
    <row r="3660" spans="1:8">
      <c r="A3660" s="4" t="s">
        <v>3867</v>
      </c>
      <c r="B3660" s="4" t="s">
        <v>196</v>
      </c>
      <c r="C3660" s="4" t="s">
        <v>199</v>
      </c>
      <c r="D3660" s="4" t="s">
        <v>92</v>
      </c>
      <c r="E3660" s="4" t="s">
        <v>172</v>
      </c>
      <c r="F3660" s="3">
        <v>42890</v>
      </c>
      <c r="G3660" s="3">
        <v>42977</v>
      </c>
      <c r="H3660">
        <v>4990</v>
      </c>
    </row>
    <row r="3661" spans="1:8">
      <c r="A3661" s="4" t="s">
        <v>3868</v>
      </c>
      <c r="B3661" s="4" t="s">
        <v>203</v>
      </c>
      <c r="C3661" s="4" t="s">
        <v>171</v>
      </c>
      <c r="D3661" s="4" t="s">
        <v>105</v>
      </c>
      <c r="E3661" s="4" t="s">
        <v>197</v>
      </c>
      <c r="F3661" s="3">
        <v>42890</v>
      </c>
      <c r="G3661" s="3">
        <v>43007</v>
      </c>
      <c r="H3661">
        <v>0</v>
      </c>
    </row>
    <row r="3662" spans="1:8">
      <c r="A3662" s="4" t="s">
        <v>3869</v>
      </c>
      <c r="B3662" s="4" t="s">
        <v>203</v>
      </c>
      <c r="C3662" s="4" t="s">
        <v>171</v>
      </c>
      <c r="D3662" s="4" t="s">
        <v>56</v>
      </c>
      <c r="E3662" s="4" t="s">
        <v>172</v>
      </c>
      <c r="F3662" s="3">
        <v>42890</v>
      </c>
      <c r="G3662" s="3">
        <v>42987</v>
      </c>
      <c r="H3662">
        <v>1024</v>
      </c>
    </row>
    <row r="3663" spans="1:8">
      <c r="A3663" s="4" t="s">
        <v>3870</v>
      </c>
      <c r="B3663" s="4" t="s">
        <v>219</v>
      </c>
      <c r="C3663" s="4" t="s">
        <v>171</v>
      </c>
      <c r="D3663" s="4" t="s">
        <v>24</v>
      </c>
      <c r="E3663" s="4" t="s">
        <v>193</v>
      </c>
      <c r="F3663" s="3">
        <v>42890</v>
      </c>
      <c r="G3663" s="3"/>
    </row>
    <row r="3664" spans="1:8">
      <c r="A3664" s="4" t="s">
        <v>3871</v>
      </c>
      <c r="B3664" s="4" t="s">
        <v>219</v>
      </c>
      <c r="C3664" s="4" t="s">
        <v>177</v>
      </c>
      <c r="D3664" s="4" t="s">
        <v>87</v>
      </c>
      <c r="E3664" s="4" t="s">
        <v>172</v>
      </c>
      <c r="F3664" s="3">
        <v>42890</v>
      </c>
      <c r="G3664" s="3">
        <v>42994</v>
      </c>
      <c r="H3664">
        <v>53</v>
      </c>
    </row>
    <row r="3665" spans="1:8">
      <c r="A3665" s="4" t="s">
        <v>3872</v>
      </c>
      <c r="B3665" s="4" t="s">
        <v>230</v>
      </c>
      <c r="C3665" s="4" t="s">
        <v>179</v>
      </c>
      <c r="D3665" s="4" t="s">
        <v>24</v>
      </c>
      <c r="E3665" s="4" t="s">
        <v>193</v>
      </c>
      <c r="F3665" s="3">
        <v>42890</v>
      </c>
      <c r="G3665" s="3"/>
    </row>
    <row r="3666" spans="1:8">
      <c r="A3666" s="4" t="s">
        <v>3873</v>
      </c>
      <c r="B3666" s="4" t="s">
        <v>230</v>
      </c>
      <c r="C3666" s="4" t="s">
        <v>9011</v>
      </c>
      <c r="D3666" s="4" t="s">
        <v>24</v>
      </c>
      <c r="E3666" s="4" t="s">
        <v>193</v>
      </c>
      <c r="F3666" s="3">
        <v>42890</v>
      </c>
      <c r="G3666" s="3"/>
    </row>
    <row r="3667" spans="1:8">
      <c r="A3667" s="4" t="s">
        <v>3874</v>
      </c>
      <c r="B3667" s="4" t="s">
        <v>230</v>
      </c>
      <c r="C3667" s="4" t="s">
        <v>177</v>
      </c>
      <c r="D3667" s="4" t="s">
        <v>127</v>
      </c>
      <c r="E3667" s="4" t="s">
        <v>193</v>
      </c>
      <c r="F3667" s="3">
        <v>42890</v>
      </c>
      <c r="G3667" s="3"/>
    </row>
    <row r="3668" spans="1:8">
      <c r="A3668" s="4" t="s">
        <v>3875</v>
      </c>
      <c r="B3668" s="4" t="s">
        <v>230</v>
      </c>
      <c r="C3668" s="4" t="s">
        <v>171</v>
      </c>
      <c r="D3668" s="4" t="s">
        <v>108</v>
      </c>
      <c r="E3668" s="4" t="s">
        <v>197</v>
      </c>
      <c r="F3668" s="3">
        <v>42890</v>
      </c>
      <c r="G3668" s="3">
        <v>42995</v>
      </c>
      <c r="H3668">
        <v>0</v>
      </c>
    </row>
    <row r="3669" spans="1:8">
      <c r="A3669" s="4" t="s">
        <v>3876</v>
      </c>
      <c r="B3669" s="4" t="s">
        <v>230</v>
      </c>
      <c r="C3669" s="4" t="s">
        <v>179</v>
      </c>
      <c r="D3669" s="4" t="s">
        <v>81</v>
      </c>
      <c r="E3669" s="4" t="s">
        <v>172</v>
      </c>
      <c r="F3669" s="3">
        <v>42890</v>
      </c>
      <c r="G3669" s="3">
        <v>42979</v>
      </c>
      <c r="H3669">
        <v>525</v>
      </c>
    </row>
    <row r="3670" spans="1:8">
      <c r="A3670" s="4" t="s">
        <v>3877</v>
      </c>
      <c r="B3670" s="4" t="s">
        <v>230</v>
      </c>
      <c r="C3670" s="4" t="s">
        <v>177</v>
      </c>
      <c r="D3670" s="4" t="s">
        <v>90</v>
      </c>
      <c r="E3670" s="4" t="s">
        <v>172</v>
      </c>
      <c r="F3670" s="3">
        <v>42890</v>
      </c>
      <c r="G3670" s="3">
        <v>42974</v>
      </c>
      <c r="H3670">
        <v>60</v>
      </c>
    </row>
    <row r="3671" spans="1:8">
      <c r="A3671" s="4" t="s">
        <v>3878</v>
      </c>
      <c r="B3671" s="4" t="s">
        <v>187</v>
      </c>
      <c r="C3671" s="4" t="s">
        <v>171</v>
      </c>
      <c r="D3671" s="4" t="s">
        <v>105</v>
      </c>
      <c r="E3671" s="4" t="s">
        <v>172</v>
      </c>
      <c r="F3671" s="3">
        <v>42890</v>
      </c>
      <c r="G3671" s="3">
        <v>42894</v>
      </c>
      <c r="H3671">
        <v>967</v>
      </c>
    </row>
    <row r="3672" spans="1:8">
      <c r="A3672" s="4" t="s">
        <v>3879</v>
      </c>
      <c r="B3672" s="4" t="s">
        <v>201</v>
      </c>
      <c r="C3672" s="4" t="s">
        <v>179</v>
      </c>
      <c r="D3672" s="4" t="s">
        <v>102</v>
      </c>
      <c r="E3672" s="4" t="s">
        <v>197</v>
      </c>
      <c r="F3672" s="3">
        <v>42890</v>
      </c>
      <c r="G3672" s="3">
        <v>42961</v>
      </c>
      <c r="H3672">
        <v>0</v>
      </c>
    </row>
    <row r="3673" spans="1:8">
      <c r="A3673" s="4" t="s">
        <v>3880</v>
      </c>
      <c r="B3673" s="4" t="s">
        <v>232</v>
      </c>
      <c r="C3673" s="4" t="s">
        <v>179</v>
      </c>
      <c r="D3673" s="4" t="s">
        <v>78</v>
      </c>
      <c r="E3673" s="4" t="s">
        <v>172</v>
      </c>
      <c r="F3673" s="3">
        <v>42890</v>
      </c>
      <c r="G3673" s="3">
        <v>42900</v>
      </c>
      <c r="H3673">
        <v>524</v>
      </c>
    </row>
    <row r="3674" spans="1:8">
      <c r="A3674" s="4" t="s">
        <v>3881</v>
      </c>
      <c r="B3674" s="4" t="s">
        <v>205</v>
      </c>
      <c r="C3674" s="4" t="s">
        <v>177</v>
      </c>
      <c r="D3674" s="4" t="s">
        <v>81</v>
      </c>
      <c r="E3674" s="4" t="s">
        <v>172</v>
      </c>
      <c r="F3674" s="3">
        <v>42890</v>
      </c>
      <c r="G3674" s="3">
        <v>42988</v>
      </c>
      <c r="H3674">
        <v>57</v>
      </c>
    </row>
    <row r="3675" spans="1:8">
      <c r="A3675" s="4" t="s">
        <v>3882</v>
      </c>
      <c r="B3675" s="4" t="s">
        <v>226</v>
      </c>
      <c r="C3675" s="4" t="s">
        <v>192</v>
      </c>
      <c r="D3675" s="4" t="s">
        <v>35</v>
      </c>
      <c r="E3675" s="4" t="s">
        <v>197</v>
      </c>
      <c r="F3675" s="3">
        <v>42890</v>
      </c>
      <c r="G3675" s="3">
        <v>42906</v>
      </c>
      <c r="H3675">
        <v>0</v>
      </c>
    </row>
    <row r="3676" spans="1:8">
      <c r="A3676" s="4" t="s">
        <v>3883</v>
      </c>
      <c r="B3676" s="4" t="s">
        <v>208</v>
      </c>
      <c r="C3676" s="4" t="s">
        <v>199</v>
      </c>
      <c r="D3676" s="4" t="s">
        <v>92</v>
      </c>
      <c r="E3676" s="4" t="s">
        <v>172</v>
      </c>
      <c r="F3676" s="3">
        <v>42890</v>
      </c>
      <c r="G3676" s="3">
        <v>42899</v>
      </c>
      <c r="H3676">
        <v>5056</v>
      </c>
    </row>
    <row r="3677" spans="1:8">
      <c r="A3677" s="4" t="s">
        <v>3884</v>
      </c>
      <c r="B3677" s="4" t="s">
        <v>185</v>
      </c>
      <c r="C3677" s="4" t="s">
        <v>179</v>
      </c>
      <c r="D3677" s="4" t="s">
        <v>84</v>
      </c>
      <c r="E3677" s="4" t="s">
        <v>172</v>
      </c>
      <c r="F3677" s="3">
        <v>42890</v>
      </c>
      <c r="G3677" s="3">
        <v>42894</v>
      </c>
      <c r="H3677">
        <v>600</v>
      </c>
    </row>
    <row r="3678" spans="1:8">
      <c r="A3678" s="4" t="s">
        <v>3885</v>
      </c>
      <c r="B3678" s="4" t="s">
        <v>246</v>
      </c>
      <c r="C3678" s="4" t="s">
        <v>179</v>
      </c>
      <c r="D3678" s="4" t="s">
        <v>52</v>
      </c>
      <c r="E3678" s="4" t="s">
        <v>172</v>
      </c>
      <c r="F3678" s="3">
        <v>42891</v>
      </c>
      <c r="G3678" s="3">
        <v>43004</v>
      </c>
      <c r="H3678">
        <v>633</v>
      </c>
    </row>
    <row r="3679" spans="1:8">
      <c r="A3679" s="4" t="s">
        <v>3886</v>
      </c>
      <c r="B3679" s="4" t="s">
        <v>246</v>
      </c>
      <c r="C3679" s="4" t="s">
        <v>9011</v>
      </c>
      <c r="D3679" s="4" t="s">
        <v>121</v>
      </c>
      <c r="E3679" s="4" t="s">
        <v>172</v>
      </c>
      <c r="F3679" s="3">
        <v>42891</v>
      </c>
      <c r="G3679" s="3">
        <v>42974</v>
      </c>
      <c r="H3679">
        <v>4994</v>
      </c>
    </row>
    <row r="3680" spans="1:8">
      <c r="A3680" s="4" t="s">
        <v>3887</v>
      </c>
      <c r="B3680" s="4" t="s">
        <v>279</v>
      </c>
      <c r="C3680" s="4" t="s">
        <v>171</v>
      </c>
      <c r="D3680" s="4" t="s">
        <v>82</v>
      </c>
      <c r="E3680" s="4" t="s">
        <v>172</v>
      </c>
      <c r="F3680" s="3">
        <v>42891</v>
      </c>
      <c r="G3680" s="3">
        <v>42896</v>
      </c>
      <c r="H3680">
        <v>899</v>
      </c>
    </row>
    <row r="3681" spans="1:8">
      <c r="A3681" s="4" t="s">
        <v>3888</v>
      </c>
      <c r="B3681" s="4" t="s">
        <v>174</v>
      </c>
      <c r="C3681" s="4" t="s">
        <v>9011</v>
      </c>
      <c r="D3681" s="4" t="s">
        <v>106</v>
      </c>
      <c r="E3681" s="4" t="s">
        <v>197</v>
      </c>
      <c r="F3681" s="3">
        <v>42891</v>
      </c>
      <c r="G3681" s="3">
        <v>42953</v>
      </c>
      <c r="H3681">
        <v>0</v>
      </c>
    </row>
    <row r="3682" spans="1:8">
      <c r="A3682" s="4" t="s">
        <v>3889</v>
      </c>
      <c r="B3682" s="4" t="s">
        <v>174</v>
      </c>
      <c r="C3682" s="4" t="s">
        <v>199</v>
      </c>
      <c r="D3682" s="4" t="s">
        <v>45</v>
      </c>
      <c r="E3682" s="4" t="s">
        <v>172</v>
      </c>
      <c r="F3682" s="3">
        <v>42891</v>
      </c>
      <c r="G3682" s="3">
        <v>42972</v>
      </c>
      <c r="H3682">
        <v>5421</v>
      </c>
    </row>
    <row r="3683" spans="1:8">
      <c r="A3683" s="4" t="s">
        <v>3890</v>
      </c>
      <c r="B3683" s="4" t="s">
        <v>174</v>
      </c>
      <c r="C3683" s="4" t="s">
        <v>9011</v>
      </c>
      <c r="D3683" s="4" t="s">
        <v>66</v>
      </c>
      <c r="E3683" s="4" t="s">
        <v>172</v>
      </c>
      <c r="F3683" s="3">
        <v>42891</v>
      </c>
      <c r="G3683" s="3">
        <v>42970</v>
      </c>
      <c r="H3683">
        <v>5223</v>
      </c>
    </row>
    <row r="3684" spans="1:8">
      <c r="A3684" s="4" t="s">
        <v>3891</v>
      </c>
      <c r="B3684" s="4" t="s">
        <v>174</v>
      </c>
      <c r="C3684" s="4" t="s">
        <v>9011</v>
      </c>
      <c r="D3684" s="4" t="s">
        <v>104</v>
      </c>
      <c r="E3684" s="4" t="s">
        <v>172</v>
      </c>
      <c r="F3684" s="3">
        <v>42891</v>
      </c>
      <c r="G3684" s="3">
        <v>42904</v>
      </c>
      <c r="H3684">
        <v>4794</v>
      </c>
    </row>
    <row r="3685" spans="1:8">
      <c r="A3685" s="4" t="s">
        <v>3892</v>
      </c>
      <c r="B3685" s="4" t="s">
        <v>174</v>
      </c>
      <c r="C3685" s="4" t="s">
        <v>9011</v>
      </c>
      <c r="D3685" s="4" t="s">
        <v>118</v>
      </c>
      <c r="E3685" s="4" t="s">
        <v>172</v>
      </c>
      <c r="F3685" s="3">
        <v>42891</v>
      </c>
      <c r="G3685" s="3">
        <v>42984</v>
      </c>
      <c r="H3685">
        <v>4903</v>
      </c>
    </row>
    <row r="3686" spans="1:8">
      <c r="A3686" s="4" t="s">
        <v>3893</v>
      </c>
      <c r="B3686" s="4" t="s">
        <v>174</v>
      </c>
      <c r="C3686" s="4" t="s">
        <v>192</v>
      </c>
      <c r="D3686" s="4" t="s">
        <v>51</v>
      </c>
      <c r="E3686" s="4" t="s">
        <v>172</v>
      </c>
      <c r="F3686" s="3">
        <v>42891</v>
      </c>
      <c r="G3686" s="3">
        <v>42960</v>
      </c>
      <c r="H3686">
        <v>3625</v>
      </c>
    </row>
    <row r="3687" spans="1:8">
      <c r="A3687" s="4" t="s">
        <v>3894</v>
      </c>
      <c r="B3687" s="4" t="s">
        <v>196</v>
      </c>
      <c r="C3687" s="4" t="s">
        <v>179</v>
      </c>
      <c r="D3687" s="4" t="s">
        <v>68</v>
      </c>
      <c r="E3687" s="4" t="s">
        <v>197</v>
      </c>
      <c r="F3687" s="3">
        <v>42891</v>
      </c>
      <c r="G3687" s="3">
        <v>42975</v>
      </c>
      <c r="H3687">
        <v>0</v>
      </c>
    </row>
    <row r="3688" spans="1:8">
      <c r="A3688" s="4" t="s">
        <v>3895</v>
      </c>
      <c r="B3688" s="4" t="s">
        <v>343</v>
      </c>
      <c r="C3688" s="4" t="s">
        <v>179</v>
      </c>
      <c r="D3688" s="4" t="s">
        <v>104</v>
      </c>
      <c r="E3688" s="4" t="s">
        <v>172</v>
      </c>
      <c r="F3688" s="3">
        <v>42891</v>
      </c>
      <c r="G3688" s="3">
        <v>42950</v>
      </c>
      <c r="H3688">
        <v>554</v>
      </c>
    </row>
    <row r="3689" spans="1:8">
      <c r="A3689" s="4" t="s">
        <v>3896</v>
      </c>
      <c r="B3689" s="4" t="s">
        <v>219</v>
      </c>
      <c r="C3689" s="4" t="s">
        <v>179</v>
      </c>
      <c r="D3689" s="4" t="s">
        <v>108</v>
      </c>
      <c r="E3689" s="4" t="s">
        <v>197</v>
      </c>
      <c r="F3689" s="3">
        <v>42891</v>
      </c>
      <c r="G3689" s="3">
        <v>42981</v>
      </c>
      <c r="H3689">
        <v>0</v>
      </c>
    </row>
    <row r="3690" spans="1:8">
      <c r="A3690" s="4" t="s">
        <v>3897</v>
      </c>
      <c r="B3690" s="4" t="s">
        <v>219</v>
      </c>
      <c r="C3690" s="4" t="s">
        <v>179</v>
      </c>
      <c r="D3690" s="4" t="s">
        <v>115</v>
      </c>
      <c r="E3690" s="4" t="s">
        <v>197</v>
      </c>
      <c r="F3690" s="3">
        <v>42891</v>
      </c>
      <c r="G3690" s="3">
        <v>42897</v>
      </c>
      <c r="H3690">
        <v>0</v>
      </c>
    </row>
    <row r="3691" spans="1:8">
      <c r="A3691" s="4" t="s">
        <v>3898</v>
      </c>
      <c r="B3691" s="4" t="s">
        <v>230</v>
      </c>
      <c r="C3691" s="4" t="s">
        <v>179</v>
      </c>
      <c r="D3691" s="4" t="s">
        <v>24</v>
      </c>
      <c r="E3691" s="4" t="s">
        <v>193</v>
      </c>
      <c r="F3691" s="3">
        <v>42891</v>
      </c>
      <c r="G3691" s="3"/>
    </row>
    <row r="3692" spans="1:8">
      <c r="A3692" s="4" t="s">
        <v>3899</v>
      </c>
      <c r="B3692" s="4" t="s">
        <v>230</v>
      </c>
      <c r="C3692" s="4" t="s">
        <v>9011</v>
      </c>
      <c r="D3692" s="4" t="s">
        <v>75</v>
      </c>
      <c r="E3692" s="4" t="s">
        <v>172</v>
      </c>
      <c r="F3692" s="3">
        <v>42891</v>
      </c>
      <c r="G3692" s="3">
        <v>42983</v>
      </c>
      <c r="H3692">
        <v>5039</v>
      </c>
    </row>
    <row r="3693" spans="1:8">
      <c r="A3693" s="4" t="s">
        <v>3900</v>
      </c>
      <c r="B3693" s="4" t="s">
        <v>187</v>
      </c>
      <c r="C3693" s="4" t="s">
        <v>171</v>
      </c>
      <c r="D3693" s="4" t="s">
        <v>54</v>
      </c>
      <c r="E3693" s="4" t="s">
        <v>172</v>
      </c>
      <c r="F3693" s="3">
        <v>42891</v>
      </c>
      <c r="G3693" s="3">
        <v>42977</v>
      </c>
      <c r="H3693">
        <v>1169</v>
      </c>
    </row>
    <row r="3694" spans="1:8">
      <c r="A3694" s="4" t="s">
        <v>3901</v>
      </c>
      <c r="B3694" s="4" t="s">
        <v>244</v>
      </c>
      <c r="C3694" s="4" t="s">
        <v>9011</v>
      </c>
      <c r="D3694" s="4" t="s">
        <v>118</v>
      </c>
      <c r="E3694" s="4" t="s">
        <v>172</v>
      </c>
      <c r="F3694" s="3">
        <v>42891</v>
      </c>
      <c r="G3694" s="3">
        <v>42997</v>
      </c>
      <c r="H3694">
        <v>5055</v>
      </c>
    </row>
    <row r="3695" spans="1:8">
      <c r="A3695" s="4" t="s">
        <v>3902</v>
      </c>
      <c r="B3695" s="4" t="s">
        <v>244</v>
      </c>
      <c r="C3695" s="4" t="s">
        <v>177</v>
      </c>
      <c r="D3695" s="4" t="s">
        <v>106</v>
      </c>
      <c r="E3695" s="4" t="s">
        <v>172</v>
      </c>
      <c r="F3695" s="3">
        <v>42891</v>
      </c>
      <c r="G3695" s="3">
        <v>42908</v>
      </c>
      <c r="H3695">
        <v>60</v>
      </c>
    </row>
    <row r="3696" spans="1:8">
      <c r="A3696" s="4" t="s">
        <v>3903</v>
      </c>
      <c r="B3696" s="4" t="s">
        <v>201</v>
      </c>
      <c r="C3696" s="4" t="s">
        <v>171</v>
      </c>
      <c r="D3696" s="4" t="s">
        <v>42</v>
      </c>
      <c r="E3696" s="4" t="s">
        <v>197</v>
      </c>
      <c r="F3696" s="3">
        <v>42891</v>
      </c>
      <c r="G3696" s="3">
        <v>42974</v>
      </c>
      <c r="H3696">
        <v>0</v>
      </c>
    </row>
    <row r="3697" spans="1:8">
      <c r="A3697" s="4" t="s">
        <v>3904</v>
      </c>
      <c r="B3697" s="4" t="s">
        <v>201</v>
      </c>
      <c r="C3697" s="4" t="s">
        <v>179</v>
      </c>
      <c r="D3697" s="4" t="s">
        <v>62</v>
      </c>
      <c r="E3697" s="4" t="s">
        <v>172</v>
      </c>
      <c r="F3697" s="3">
        <v>42891</v>
      </c>
      <c r="G3697" s="3">
        <v>42986</v>
      </c>
      <c r="H3697">
        <v>595</v>
      </c>
    </row>
    <row r="3698" spans="1:8">
      <c r="A3698" s="4" t="s">
        <v>3905</v>
      </c>
      <c r="B3698" s="4" t="s">
        <v>201</v>
      </c>
      <c r="C3698" s="4" t="s">
        <v>192</v>
      </c>
      <c r="D3698" s="4" t="s">
        <v>97</v>
      </c>
      <c r="E3698" s="4" t="s">
        <v>172</v>
      </c>
      <c r="F3698" s="3">
        <v>42891</v>
      </c>
      <c r="G3698" s="3">
        <v>42907</v>
      </c>
      <c r="H3698">
        <v>3227</v>
      </c>
    </row>
    <row r="3699" spans="1:8">
      <c r="A3699" s="4" t="s">
        <v>3906</v>
      </c>
      <c r="B3699" s="4" t="s">
        <v>170</v>
      </c>
      <c r="C3699" s="4" t="s">
        <v>171</v>
      </c>
      <c r="D3699" s="4" t="s">
        <v>85</v>
      </c>
      <c r="E3699" s="4" t="s">
        <v>197</v>
      </c>
      <c r="F3699" s="3">
        <v>42891</v>
      </c>
      <c r="G3699" s="3">
        <v>42897</v>
      </c>
      <c r="H3699">
        <v>0</v>
      </c>
    </row>
    <row r="3700" spans="1:8">
      <c r="A3700" s="4" t="s">
        <v>3907</v>
      </c>
      <c r="B3700" s="4" t="s">
        <v>170</v>
      </c>
      <c r="C3700" s="4" t="s">
        <v>171</v>
      </c>
      <c r="D3700" s="4" t="s">
        <v>103</v>
      </c>
      <c r="E3700" s="4" t="s">
        <v>197</v>
      </c>
      <c r="F3700" s="3">
        <v>42891</v>
      </c>
      <c r="G3700" s="3">
        <v>42961</v>
      </c>
      <c r="H3700">
        <v>0</v>
      </c>
    </row>
    <row r="3701" spans="1:8">
      <c r="A3701" s="4" t="s">
        <v>3908</v>
      </c>
      <c r="B3701" s="4" t="s">
        <v>170</v>
      </c>
      <c r="C3701" s="4" t="s">
        <v>177</v>
      </c>
      <c r="D3701" s="4" t="s">
        <v>76</v>
      </c>
      <c r="E3701" s="4" t="s">
        <v>172</v>
      </c>
      <c r="F3701" s="3">
        <v>42891</v>
      </c>
      <c r="G3701" s="3">
        <v>42998</v>
      </c>
      <c r="H3701">
        <v>59</v>
      </c>
    </row>
    <row r="3702" spans="1:8">
      <c r="A3702" s="4" t="s">
        <v>3909</v>
      </c>
      <c r="B3702" s="4" t="s">
        <v>189</v>
      </c>
      <c r="C3702" s="4" t="s">
        <v>179</v>
      </c>
      <c r="D3702" s="4" t="s">
        <v>47</v>
      </c>
      <c r="E3702" s="4" t="s">
        <v>172</v>
      </c>
      <c r="F3702" s="3">
        <v>42891</v>
      </c>
      <c r="G3702" s="3">
        <v>43004</v>
      </c>
      <c r="H3702">
        <v>479</v>
      </c>
    </row>
    <row r="3703" spans="1:8">
      <c r="A3703" s="4" t="s">
        <v>3910</v>
      </c>
      <c r="B3703" s="4" t="s">
        <v>189</v>
      </c>
      <c r="C3703" s="4" t="s">
        <v>192</v>
      </c>
      <c r="D3703" s="4" t="s">
        <v>68</v>
      </c>
      <c r="E3703" s="4" t="s">
        <v>172</v>
      </c>
      <c r="F3703" s="3">
        <v>42891</v>
      </c>
      <c r="G3703" s="3">
        <v>42992</v>
      </c>
      <c r="H3703">
        <v>3449</v>
      </c>
    </row>
    <row r="3704" spans="1:8">
      <c r="A3704" s="4" t="s">
        <v>3911</v>
      </c>
      <c r="B3704" s="4" t="s">
        <v>232</v>
      </c>
      <c r="C3704" s="4" t="s">
        <v>177</v>
      </c>
      <c r="D3704" s="4" t="s">
        <v>40</v>
      </c>
      <c r="E3704" s="4" t="s">
        <v>172</v>
      </c>
      <c r="F3704" s="3">
        <v>42891</v>
      </c>
      <c r="G3704" s="3">
        <v>43002</v>
      </c>
      <c r="H3704">
        <v>54</v>
      </c>
    </row>
    <row r="3705" spans="1:8">
      <c r="A3705" s="4" t="s">
        <v>3912</v>
      </c>
      <c r="B3705" s="4" t="s">
        <v>185</v>
      </c>
      <c r="C3705" s="4" t="s">
        <v>192</v>
      </c>
      <c r="D3705" s="4" t="s">
        <v>75</v>
      </c>
      <c r="E3705" s="4" t="s">
        <v>197</v>
      </c>
      <c r="F3705" s="3">
        <v>42891</v>
      </c>
      <c r="G3705" s="3">
        <v>42961</v>
      </c>
      <c r="H3705">
        <v>0</v>
      </c>
    </row>
    <row r="3706" spans="1:8">
      <c r="A3706" s="4" t="s">
        <v>3913</v>
      </c>
      <c r="B3706" s="4" t="s">
        <v>185</v>
      </c>
      <c r="C3706" s="4" t="s">
        <v>177</v>
      </c>
      <c r="D3706" s="4" t="s">
        <v>49</v>
      </c>
      <c r="E3706" s="4" t="s">
        <v>172</v>
      </c>
      <c r="F3706" s="3">
        <v>42891</v>
      </c>
      <c r="G3706" s="3">
        <v>42979</v>
      </c>
      <c r="H3706">
        <v>59</v>
      </c>
    </row>
    <row r="3707" spans="1:8">
      <c r="A3707" s="4" t="s">
        <v>3914</v>
      </c>
      <c r="B3707" s="4" t="s">
        <v>216</v>
      </c>
      <c r="C3707" s="4" t="s">
        <v>177</v>
      </c>
      <c r="D3707" s="4" t="s">
        <v>21</v>
      </c>
      <c r="E3707" s="4" t="s">
        <v>197</v>
      </c>
      <c r="F3707" s="3">
        <v>42891</v>
      </c>
      <c r="G3707" s="3">
        <v>42948</v>
      </c>
      <c r="H3707">
        <v>0</v>
      </c>
    </row>
    <row r="3708" spans="1:8">
      <c r="A3708" s="4" t="s">
        <v>3915</v>
      </c>
      <c r="B3708" s="4" t="s">
        <v>181</v>
      </c>
      <c r="C3708" s="4" t="s">
        <v>177</v>
      </c>
      <c r="D3708" s="4" t="s">
        <v>24</v>
      </c>
      <c r="E3708" s="4" t="s">
        <v>193</v>
      </c>
      <c r="F3708" s="3">
        <v>42891</v>
      </c>
      <c r="G3708" s="3"/>
    </row>
    <row r="3709" spans="1:8">
      <c r="A3709" s="4" t="s">
        <v>3916</v>
      </c>
      <c r="B3709" s="4" t="s">
        <v>181</v>
      </c>
      <c r="C3709" s="4" t="s">
        <v>179</v>
      </c>
      <c r="D3709" s="4" t="s">
        <v>59</v>
      </c>
      <c r="E3709" s="4" t="s">
        <v>197</v>
      </c>
      <c r="F3709" s="3">
        <v>42891</v>
      </c>
      <c r="G3709" s="3">
        <v>43005</v>
      </c>
      <c r="H3709">
        <v>0</v>
      </c>
    </row>
    <row r="3710" spans="1:8">
      <c r="A3710" s="4" t="s">
        <v>3917</v>
      </c>
      <c r="B3710" s="4" t="s">
        <v>183</v>
      </c>
      <c r="C3710" s="4" t="s">
        <v>177</v>
      </c>
      <c r="D3710" s="4" t="s">
        <v>111</v>
      </c>
      <c r="E3710" s="4" t="s">
        <v>172</v>
      </c>
      <c r="F3710" s="3">
        <v>42892</v>
      </c>
      <c r="G3710" s="3">
        <v>43005</v>
      </c>
      <c r="H3710">
        <v>55</v>
      </c>
    </row>
    <row r="3711" spans="1:8">
      <c r="A3711" s="4" t="s">
        <v>3918</v>
      </c>
      <c r="B3711" s="4" t="s">
        <v>246</v>
      </c>
      <c r="C3711" s="4" t="s">
        <v>192</v>
      </c>
      <c r="D3711" s="4" t="s">
        <v>78</v>
      </c>
      <c r="E3711" s="4" t="s">
        <v>172</v>
      </c>
      <c r="F3711" s="3">
        <v>42892</v>
      </c>
      <c r="G3711" s="3">
        <v>42956</v>
      </c>
      <c r="H3711">
        <v>3042</v>
      </c>
    </row>
    <row r="3712" spans="1:8">
      <c r="A3712" s="4" t="s">
        <v>3919</v>
      </c>
      <c r="B3712" s="4" t="s">
        <v>279</v>
      </c>
      <c r="C3712" s="4" t="s">
        <v>9011</v>
      </c>
      <c r="D3712" s="4" t="s">
        <v>63</v>
      </c>
      <c r="E3712" s="4" t="s">
        <v>172</v>
      </c>
      <c r="F3712" s="3">
        <v>42892</v>
      </c>
      <c r="G3712" s="3">
        <v>42958</v>
      </c>
      <c r="H3712">
        <v>4230</v>
      </c>
    </row>
    <row r="3713" spans="1:8">
      <c r="A3713" s="4" t="s">
        <v>3920</v>
      </c>
      <c r="B3713" s="4" t="s">
        <v>210</v>
      </c>
      <c r="C3713" s="4" t="s">
        <v>171</v>
      </c>
      <c r="D3713" s="4" t="s">
        <v>78</v>
      </c>
      <c r="E3713" s="4" t="s">
        <v>172</v>
      </c>
      <c r="F3713" s="3">
        <v>42892</v>
      </c>
      <c r="G3713" s="3">
        <v>42962</v>
      </c>
      <c r="H3713">
        <v>979</v>
      </c>
    </row>
    <row r="3714" spans="1:8">
      <c r="A3714" s="4" t="s">
        <v>3921</v>
      </c>
      <c r="B3714" s="4" t="s">
        <v>210</v>
      </c>
      <c r="C3714" s="4" t="s">
        <v>171</v>
      </c>
      <c r="D3714" s="4" t="s">
        <v>130</v>
      </c>
      <c r="E3714" s="4" t="s">
        <v>172</v>
      </c>
      <c r="F3714" s="3">
        <v>42892</v>
      </c>
      <c r="G3714" s="3">
        <v>42903</v>
      </c>
      <c r="H3714">
        <v>1064</v>
      </c>
    </row>
    <row r="3715" spans="1:8">
      <c r="A3715" s="4" t="s">
        <v>3922</v>
      </c>
      <c r="B3715" s="4" t="s">
        <v>210</v>
      </c>
      <c r="C3715" s="4" t="s">
        <v>9011</v>
      </c>
      <c r="D3715" s="4" t="s">
        <v>123</v>
      </c>
      <c r="E3715" s="4" t="s">
        <v>172</v>
      </c>
      <c r="F3715" s="3">
        <v>42892</v>
      </c>
      <c r="G3715" s="3">
        <v>42967</v>
      </c>
      <c r="H3715">
        <v>5166</v>
      </c>
    </row>
    <row r="3716" spans="1:8">
      <c r="A3716" s="4" t="s">
        <v>3923</v>
      </c>
      <c r="B3716" s="4" t="s">
        <v>263</v>
      </c>
      <c r="C3716" s="4" t="s">
        <v>171</v>
      </c>
      <c r="D3716" s="4" t="s">
        <v>31</v>
      </c>
      <c r="E3716" s="4" t="s">
        <v>172</v>
      </c>
      <c r="F3716" s="3">
        <v>42892</v>
      </c>
      <c r="G3716" s="3">
        <v>42970</v>
      </c>
      <c r="H3716">
        <v>1036</v>
      </c>
    </row>
    <row r="3717" spans="1:8">
      <c r="A3717" s="4" t="s">
        <v>3924</v>
      </c>
      <c r="B3717" s="4" t="s">
        <v>212</v>
      </c>
      <c r="C3717" s="4" t="s">
        <v>9011</v>
      </c>
      <c r="D3717" s="4" t="s">
        <v>76</v>
      </c>
      <c r="E3717" s="4" t="s">
        <v>172</v>
      </c>
      <c r="F3717" s="3">
        <v>42892</v>
      </c>
      <c r="G3717" s="3">
        <v>42953</v>
      </c>
      <c r="H3717">
        <v>4330</v>
      </c>
    </row>
    <row r="3718" spans="1:8">
      <c r="A3718" s="4" t="s">
        <v>3925</v>
      </c>
      <c r="B3718" s="4" t="s">
        <v>196</v>
      </c>
      <c r="C3718" s="4" t="s">
        <v>192</v>
      </c>
      <c r="D3718" s="4" t="s">
        <v>76</v>
      </c>
      <c r="E3718" s="4" t="s">
        <v>172</v>
      </c>
      <c r="F3718" s="3">
        <v>42892</v>
      </c>
      <c r="G3718" s="3">
        <v>42991</v>
      </c>
      <c r="H3718">
        <v>3598</v>
      </c>
    </row>
    <row r="3719" spans="1:8">
      <c r="A3719" s="4" t="s">
        <v>3926</v>
      </c>
      <c r="B3719" s="4" t="s">
        <v>191</v>
      </c>
      <c r="C3719" s="4" t="s">
        <v>179</v>
      </c>
      <c r="D3719" s="4" t="s">
        <v>71</v>
      </c>
      <c r="E3719" s="4" t="s">
        <v>172</v>
      </c>
      <c r="F3719" s="3">
        <v>42892</v>
      </c>
      <c r="G3719" s="3">
        <v>42963</v>
      </c>
      <c r="H3719">
        <v>431</v>
      </c>
    </row>
    <row r="3720" spans="1:8">
      <c r="A3720" s="4" t="s">
        <v>3927</v>
      </c>
      <c r="B3720" s="4" t="s">
        <v>343</v>
      </c>
      <c r="C3720" s="4" t="s">
        <v>171</v>
      </c>
      <c r="D3720" s="4" t="s">
        <v>61</v>
      </c>
      <c r="E3720" s="4" t="s">
        <v>197</v>
      </c>
      <c r="F3720" s="3">
        <v>42892</v>
      </c>
      <c r="G3720" s="3">
        <v>42975</v>
      </c>
      <c r="H3720">
        <v>0</v>
      </c>
    </row>
    <row r="3721" spans="1:8">
      <c r="A3721" s="4" t="s">
        <v>3928</v>
      </c>
      <c r="B3721" s="4" t="s">
        <v>343</v>
      </c>
      <c r="C3721" s="4" t="s">
        <v>179</v>
      </c>
      <c r="D3721" s="4" t="s">
        <v>61</v>
      </c>
      <c r="E3721" s="4" t="s">
        <v>172</v>
      </c>
      <c r="F3721" s="3">
        <v>42892</v>
      </c>
      <c r="G3721" s="3">
        <v>42903</v>
      </c>
      <c r="H3721">
        <v>624</v>
      </c>
    </row>
    <row r="3722" spans="1:8">
      <c r="A3722" s="4" t="s">
        <v>3929</v>
      </c>
      <c r="B3722" s="4" t="s">
        <v>343</v>
      </c>
      <c r="C3722" s="4" t="s">
        <v>171</v>
      </c>
      <c r="D3722" s="4" t="s">
        <v>57</v>
      </c>
      <c r="E3722" s="4" t="s">
        <v>172</v>
      </c>
      <c r="F3722" s="3">
        <v>42892</v>
      </c>
      <c r="G3722" s="3">
        <v>42897</v>
      </c>
      <c r="H3722">
        <v>1140</v>
      </c>
    </row>
    <row r="3723" spans="1:8">
      <c r="A3723" s="4" t="s">
        <v>3930</v>
      </c>
      <c r="B3723" s="4" t="s">
        <v>219</v>
      </c>
      <c r="C3723" s="4" t="s">
        <v>177</v>
      </c>
      <c r="D3723" s="4" t="s">
        <v>42</v>
      </c>
      <c r="E3723" s="4" t="s">
        <v>172</v>
      </c>
      <c r="F3723" s="3">
        <v>42892</v>
      </c>
      <c r="G3723" s="3">
        <v>42995</v>
      </c>
      <c r="H3723">
        <v>62</v>
      </c>
    </row>
    <row r="3724" spans="1:8">
      <c r="A3724" s="4" t="s">
        <v>3931</v>
      </c>
      <c r="B3724" s="4" t="s">
        <v>230</v>
      </c>
      <c r="C3724" s="4" t="s">
        <v>179</v>
      </c>
      <c r="D3724" s="4" t="s">
        <v>53</v>
      </c>
      <c r="E3724" s="4" t="s">
        <v>197</v>
      </c>
      <c r="F3724" s="3">
        <v>42892</v>
      </c>
      <c r="G3724" s="3">
        <v>42948</v>
      </c>
      <c r="H3724">
        <v>0</v>
      </c>
    </row>
    <row r="3725" spans="1:8">
      <c r="A3725" s="4" t="s">
        <v>3932</v>
      </c>
      <c r="B3725" s="4" t="s">
        <v>256</v>
      </c>
      <c r="C3725" s="4" t="s">
        <v>179</v>
      </c>
      <c r="D3725" s="4" t="s">
        <v>111</v>
      </c>
      <c r="E3725" s="4" t="s">
        <v>172</v>
      </c>
      <c r="F3725" s="3">
        <v>42892</v>
      </c>
      <c r="G3725" s="3">
        <v>42993</v>
      </c>
      <c r="H3725">
        <v>584</v>
      </c>
    </row>
    <row r="3726" spans="1:8">
      <c r="A3726" s="4" t="s">
        <v>3933</v>
      </c>
      <c r="B3726" s="4" t="s">
        <v>187</v>
      </c>
      <c r="C3726" s="4" t="s">
        <v>177</v>
      </c>
      <c r="D3726" s="4" t="s">
        <v>87</v>
      </c>
      <c r="E3726" s="4" t="s">
        <v>197</v>
      </c>
      <c r="F3726" s="3">
        <v>42892</v>
      </c>
      <c r="G3726" s="3">
        <v>42987</v>
      </c>
      <c r="H3726">
        <v>0</v>
      </c>
    </row>
    <row r="3727" spans="1:8">
      <c r="A3727" s="4" t="s">
        <v>3934</v>
      </c>
      <c r="B3727" s="4" t="s">
        <v>187</v>
      </c>
      <c r="C3727" s="4" t="s">
        <v>177</v>
      </c>
      <c r="D3727" s="4" t="s">
        <v>71</v>
      </c>
      <c r="E3727" s="4" t="s">
        <v>172</v>
      </c>
      <c r="F3727" s="3">
        <v>42892</v>
      </c>
      <c r="G3727" s="3">
        <v>42966</v>
      </c>
      <c r="H3727">
        <v>57</v>
      </c>
    </row>
    <row r="3728" spans="1:8">
      <c r="A3728" s="4" t="s">
        <v>3935</v>
      </c>
      <c r="B3728" s="4" t="s">
        <v>189</v>
      </c>
      <c r="C3728" s="4" t="s">
        <v>171</v>
      </c>
      <c r="D3728" s="4" t="s">
        <v>110</v>
      </c>
      <c r="E3728" s="4" t="s">
        <v>172</v>
      </c>
      <c r="F3728" s="3">
        <v>42892</v>
      </c>
      <c r="G3728" s="3">
        <v>42952</v>
      </c>
      <c r="H3728">
        <v>1267</v>
      </c>
    </row>
    <row r="3729" spans="1:8">
      <c r="A3729" s="4" t="s">
        <v>3936</v>
      </c>
      <c r="B3729" s="4" t="s">
        <v>232</v>
      </c>
      <c r="C3729" s="4" t="s">
        <v>9011</v>
      </c>
      <c r="D3729" s="4" t="s">
        <v>120</v>
      </c>
      <c r="E3729" s="4" t="s">
        <v>197</v>
      </c>
      <c r="F3729" s="3">
        <v>42892</v>
      </c>
      <c r="G3729" s="3">
        <v>42897</v>
      </c>
      <c r="H3729">
        <v>0</v>
      </c>
    </row>
    <row r="3730" spans="1:8">
      <c r="A3730" s="4" t="s">
        <v>3937</v>
      </c>
      <c r="B3730" s="4" t="s">
        <v>226</v>
      </c>
      <c r="C3730" s="4" t="s">
        <v>177</v>
      </c>
      <c r="D3730" s="4" t="s">
        <v>24</v>
      </c>
      <c r="E3730" s="4" t="s">
        <v>193</v>
      </c>
      <c r="F3730" s="3">
        <v>42892</v>
      </c>
      <c r="G3730" s="3"/>
    </row>
    <row r="3731" spans="1:8">
      <c r="A3731" s="4" t="s">
        <v>3938</v>
      </c>
      <c r="B3731" s="4" t="s">
        <v>185</v>
      </c>
      <c r="C3731" s="4" t="s">
        <v>177</v>
      </c>
      <c r="D3731" s="4" t="s">
        <v>98</v>
      </c>
      <c r="E3731" s="4" t="s">
        <v>172</v>
      </c>
      <c r="F3731" s="3">
        <v>42892</v>
      </c>
      <c r="G3731" s="3">
        <v>42994</v>
      </c>
      <c r="H3731">
        <v>55</v>
      </c>
    </row>
    <row r="3732" spans="1:8">
      <c r="A3732" s="4" t="s">
        <v>3939</v>
      </c>
      <c r="B3732" s="4" t="s">
        <v>216</v>
      </c>
      <c r="C3732" s="4" t="s">
        <v>192</v>
      </c>
      <c r="D3732" s="4" t="s">
        <v>24</v>
      </c>
      <c r="E3732" s="4" t="s">
        <v>193</v>
      </c>
      <c r="F3732" s="3">
        <v>42892</v>
      </c>
      <c r="G3732" s="3"/>
    </row>
    <row r="3733" spans="1:8">
      <c r="A3733" s="4" t="s">
        <v>3940</v>
      </c>
      <c r="B3733" s="4" t="s">
        <v>216</v>
      </c>
      <c r="C3733" s="4" t="s">
        <v>177</v>
      </c>
      <c r="D3733" s="4" t="s">
        <v>96</v>
      </c>
      <c r="E3733" s="4" t="s">
        <v>172</v>
      </c>
      <c r="F3733" s="3">
        <v>42892</v>
      </c>
      <c r="G3733" s="3">
        <v>42988</v>
      </c>
      <c r="H3733">
        <v>63</v>
      </c>
    </row>
    <row r="3734" spans="1:8">
      <c r="A3734" s="4" t="s">
        <v>3941</v>
      </c>
      <c r="B3734" s="4" t="s">
        <v>235</v>
      </c>
      <c r="C3734" s="4" t="s">
        <v>9011</v>
      </c>
      <c r="D3734" s="4" t="s">
        <v>50</v>
      </c>
      <c r="E3734" s="4" t="s">
        <v>172</v>
      </c>
      <c r="F3734" s="3">
        <v>42892</v>
      </c>
      <c r="G3734" s="3">
        <v>42983</v>
      </c>
      <c r="H3734">
        <v>3961</v>
      </c>
    </row>
    <row r="3735" spans="1:8">
      <c r="A3735" s="4" t="s">
        <v>3942</v>
      </c>
      <c r="B3735" s="4" t="s">
        <v>235</v>
      </c>
      <c r="C3735" s="4" t="s">
        <v>177</v>
      </c>
      <c r="D3735" s="4" t="s">
        <v>126</v>
      </c>
      <c r="E3735" s="4" t="s">
        <v>172</v>
      </c>
      <c r="F3735" s="3">
        <v>42892</v>
      </c>
      <c r="G3735" s="3">
        <v>42973</v>
      </c>
      <c r="H3735">
        <v>45</v>
      </c>
    </row>
    <row r="3736" spans="1:8">
      <c r="A3736" s="4" t="s">
        <v>3943</v>
      </c>
      <c r="B3736" s="4" t="s">
        <v>183</v>
      </c>
      <c r="C3736" s="4" t="s">
        <v>177</v>
      </c>
      <c r="D3736" s="4" t="s">
        <v>92</v>
      </c>
      <c r="E3736" s="4" t="s">
        <v>172</v>
      </c>
      <c r="F3736" s="3">
        <v>42893</v>
      </c>
      <c r="G3736" s="3">
        <v>42967</v>
      </c>
      <c r="H3736">
        <v>61</v>
      </c>
    </row>
    <row r="3737" spans="1:8">
      <c r="A3737" s="4" t="s">
        <v>3944</v>
      </c>
      <c r="B3737" s="4" t="s">
        <v>246</v>
      </c>
      <c r="C3737" s="4" t="s">
        <v>192</v>
      </c>
      <c r="D3737" s="4" t="s">
        <v>35</v>
      </c>
      <c r="E3737" s="4" t="s">
        <v>197</v>
      </c>
      <c r="F3737" s="3">
        <v>42893</v>
      </c>
      <c r="G3737" s="3">
        <v>42986</v>
      </c>
      <c r="H3737">
        <v>0</v>
      </c>
    </row>
    <row r="3738" spans="1:8">
      <c r="A3738" s="4" t="s">
        <v>3945</v>
      </c>
      <c r="B3738" s="4" t="s">
        <v>174</v>
      </c>
      <c r="C3738" s="4" t="s">
        <v>171</v>
      </c>
      <c r="D3738" s="4" t="s">
        <v>79</v>
      </c>
      <c r="E3738" s="4" t="s">
        <v>172</v>
      </c>
      <c r="F3738" s="3">
        <v>42893</v>
      </c>
      <c r="G3738" s="3">
        <v>42978</v>
      </c>
      <c r="H3738">
        <v>1114</v>
      </c>
    </row>
    <row r="3739" spans="1:8">
      <c r="A3739" s="4" t="s">
        <v>3946</v>
      </c>
      <c r="B3739" s="4" t="s">
        <v>212</v>
      </c>
      <c r="C3739" s="4" t="s">
        <v>192</v>
      </c>
      <c r="D3739" s="4" t="s">
        <v>126</v>
      </c>
      <c r="E3739" s="4" t="s">
        <v>193</v>
      </c>
      <c r="F3739" s="3">
        <v>42893</v>
      </c>
      <c r="G3739" s="3"/>
    </row>
    <row r="3740" spans="1:8">
      <c r="A3740" s="4" t="s">
        <v>3947</v>
      </c>
      <c r="B3740" s="4" t="s">
        <v>237</v>
      </c>
      <c r="C3740" s="4" t="s">
        <v>179</v>
      </c>
      <c r="D3740" s="4" t="s">
        <v>82</v>
      </c>
      <c r="E3740" s="4" t="s">
        <v>172</v>
      </c>
      <c r="F3740" s="3">
        <v>42893</v>
      </c>
      <c r="G3740" s="3">
        <v>42952</v>
      </c>
      <c r="H3740">
        <v>566</v>
      </c>
    </row>
    <row r="3741" spans="1:8">
      <c r="A3741" s="4" t="s">
        <v>3948</v>
      </c>
      <c r="B3741" s="4" t="s">
        <v>196</v>
      </c>
      <c r="C3741" s="4" t="s">
        <v>192</v>
      </c>
      <c r="D3741" s="4" t="s">
        <v>45</v>
      </c>
      <c r="E3741" s="4" t="s">
        <v>197</v>
      </c>
      <c r="F3741" s="3">
        <v>42893</v>
      </c>
      <c r="G3741" s="3">
        <v>42967</v>
      </c>
      <c r="H3741">
        <v>0</v>
      </c>
    </row>
    <row r="3742" spans="1:8">
      <c r="A3742" s="4" t="s">
        <v>3949</v>
      </c>
      <c r="B3742" s="4" t="s">
        <v>203</v>
      </c>
      <c r="C3742" s="4" t="s">
        <v>177</v>
      </c>
      <c r="D3742" s="4" t="s">
        <v>72</v>
      </c>
      <c r="E3742" s="4" t="s">
        <v>172</v>
      </c>
      <c r="F3742" s="3">
        <v>42893</v>
      </c>
      <c r="G3742" s="3">
        <v>42907</v>
      </c>
      <c r="H3742">
        <v>56</v>
      </c>
    </row>
    <row r="3743" spans="1:8">
      <c r="A3743" s="4" t="s">
        <v>3950</v>
      </c>
      <c r="B3743" s="4" t="s">
        <v>343</v>
      </c>
      <c r="C3743" s="4" t="s">
        <v>179</v>
      </c>
      <c r="D3743" s="4" t="s">
        <v>103</v>
      </c>
      <c r="E3743" s="4" t="s">
        <v>172</v>
      </c>
      <c r="F3743" s="3">
        <v>42893</v>
      </c>
      <c r="G3743" s="3">
        <v>42904</v>
      </c>
      <c r="H3743">
        <v>627</v>
      </c>
    </row>
    <row r="3744" spans="1:8">
      <c r="A3744" s="4" t="s">
        <v>3951</v>
      </c>
      <c r="B3744" s="4" t="s">
        <v>187</v>
      </c>
      <c r="C3744" s="4" t="s">
        <v>177</v>
      </c>
      <c r="D3744" s="4" t="s">
        <v>24</v>
      </c>
      <c r="E3744" s="4" t="s">
        <v>193</v>
      </c>
      <c r="F3744" s="3">
        <v>42893</v>
      </c>
      <c r="G3744" s="3"/>
    </row>
    <row r="3745" spans="1:8">
      <c r="A3745" s="4" t="s">
        <v>3952</v>
      </c>
      <c r="B3745" s="4" t="s">
        <v>187</v>
      </c>
      <c r="C3745" s="4" t="s">
        <v>171</v>
      </c>
      <c r="D3745" s="4" t="s">
        <v>44</v>
      </c>
      <c r="E3745" s="4" t="s">
        <v>172</v>
      </c>
      <c r="F3745" s="3">
        <v>42893</v>
      </c>
      <c r="G3745" s="3">
        <v>42963</v>
      </c>
      <c r="H3745">
        <v>1101</v>
      </c>
    </row>
    <row r="3746" spans="1:8">
      <c r="A3746" s="4" t="s">
        <v>3953</v>
      </c>
      <c r="B3746" s="4" t="s">
        <v>187</v>
      </c>
      <c r="C3746" s="4" t="s">
        <v>192</v>
      </c>
      <c r="D3746" s="4" t="s">
        <v>76</v>
      </c>
      <c r="E3746" s="4" t="s">
        <v>172</v>
      </c>
      <c r="F3746" s="3">
        <v>42893</v>
      </c>
      <c r="G3746" s="3">
        <v>42995</v>
      </c>
      <c r="H3746">
        <v>2979</v>
      </c>
    </row>
    <row r="3747" spans="1:8">
      <c r="A3747" s="4" t="s">
        <v>3954</v>
      </c>
      <c r="B3747" s="4" t="s">
        <v>244</v>
      </c>
      <c r="C3747" s="4" t="s">
        <v>192</v>
      </c>
      <c r="D3747" s="4" t="s">
        <v>79</v>
      </c>
      <c r="E3747" s="4" t="s">
        <v>197</v>
      </c>
      <c r="F3747" s="3">
        <v>42893</v>
      </c>
      <c r="G3747" s="3">
        <v>42982</v>
      </c>
      <c r="H3747">
        <v>0</v>
      </c>
    </row>
    <row r="3748" spans="1:8">
      <c r="A3748" s="4" t="s">
        <v>3955</v>
      </c>
      <c r="B3748" s="4" t="s">
        <v>232</v>
      </c>
      <c r="C3748" s="4" t="s">
        <v>9011</v>
      </c>
      <c r="D3748" s="4" t="s">
        <v>65</v>
      </c>
      <c r="E3748" s="4" t="s">
        <v>197</v>
      </c>
      <c r="F3748" s="3">
        <v>42893</v>
      </c>
      <c r="G3748" s="3">
        <v>42952</v>
      </c>
      <c r="H3748">
        <v>0</v>
      </c>
    </row>
    <row r="3749" spans="1:8">
      <c r="A3749" s="4" t="s">
        <v>3956</v>
      </c>
      <c r="B3749" s="4" t="s">
        <v>208</v>
      </c>
      <c r="C3749" s="4" t="s">
        <v>192</v>
      </c>
      <c r="D3749" s="4" t="s">
        <v>92</v>
      </c>
      <c r="E3749" s="4" t="s">
        <v>172</v>
      </c>
      <c r="F3749" s="3">
        <v>42893</v>
      </c>
      <c r="G3749" s="3">
        <v>42903</v>
      </c>
      <c r="H3749">
        <v>3662</v>
      </c>
    </row>
    <row r="3750" spans="1:8">
      <c r="A3750" s="4" t="s">
        <v>3957</v>
      </c>
      <c r="B3750" s="4" t="s">
        <v>185</v>
      </c>
      <c r="C3750" s="4" t="s">
        <v>199</v>
      </c>
      <c r="D3750" s="4" t="s">
        <v>24</v>
      </c>
      <c r="E3750" s="4" t="s">
        <v>193</v>
      </c>
      <c r="F3750" s="3">
        <v>42893</v>
      </c>
      <c r="G3750" s="3"/>
    </row>
    <row r="3751" spans="1:8">
      <c r="A3751" s="4" t="s">
        <v>3958</v>
      </c>
      <c r="B3751" s="4" t="s">
        <v>216</v>
      </c>
      <c r="C3751" s="4" t="s">
        <v>177</v>
      </c>
      <c r="D3751" s="4" t="s">
        <v>24</v>
      </c>
      <c r="E3751" s="4" t="s">
        <v>193</v>
      </c>
      <c r="F3751" s="3">
        <v>42893</v>
      </c>
      <c r="G3751" s="3"/>
    </row>
    <row r="3752" spans="1:8">
      <c r="A3752" s="4" t="s">
        <v>3959</v>
      </c>
      <c r="B3752" s="4" t="s">
        <v>181</v>
      </c>
      <c r="C3752" s="4" t="s">
        <v>171</v>
      </c>
      <c r="D3752" s="4" t="s">
        <v>43</v>
      </c>
      <c r="E3752" s="4" t="s">
        <v>193</v>
      </c>
      <c r="F3752" s="3">
        <v>42893</v>
      </c>
      <c r="G3752" s="3"/>
    </row>
    <row r="3753" spans="1:8">
      <c r="A3753" s="4" t="s">
        <v>3960</v>
      </c>
      <c r="B3753" s="4" t="s">
        <v>181</v>
      </c>
      <c r="C3753" s="4" t="s">
        <v>9011</v>
      </c>
      <c r="D3753" s="4" t="s">
        <v>24</v>
      </c>
      <c r="E3753" s="4" t="s">
        <v>193</v>
      </c>
      <c r="F3753" s="3">
        <v>42893</v>
      </c>
      <c r="G3753" s="3"/>
    </row>
    <row r="3754" spans="1:8">
      <c r="A3754" s="4" t="s">
        <v>3961</v>
      </c>
      <c r="B3754" s="4" t="s">
        <v>181</v>
      </c>
      <c r="C3754" s="4" t="s">
        <v>9011</v>
      </c>
      <c r="D3754" s="4" t="s">
        <v>44</v>
      </c>
      <c r="E3754" s="4" t="s">
        <v>197</v>
      </c>
      <c r="F3754" s="3">
        <v>42893</v>
      </c>
      <c r="G3754" s="3">
        <v>42969</v>
      </c>
      <c r="H3754">
        <v>0</v>
      </c>
    </row>
    <row r="3755" spans="1:8">
      <c r="A3755" s="4" t="s">
        <v>3962</v>
      </c>
      <c r="B3755" s="4" t="s">
        <v>181</v>
      </c>
      <c r="C3755" s="4" t="s">
        <v>9011</v>
      </c>
      <c r="D3755" s="4" t="s">
        <v>90</v>
      </c>
      <c r="E3755" s="4" t="s">
        <v>172</v>
      </c>
      <c r="F3755" s="3">
        <v>42893</v>
      </c>
      <c r="G3755" s="3">
        <v>42964</v>
      </c>
      <c r="H3755">
        <v>5185</v>
      </c>
    </row>
    <row r="3756" spans="1:8">
      <c r="A3756" s="4" t="s">
        <v>3963</v>
      </c>
      <c r="B3756" s="4" t="s">
        <v>261</v>
      </c>
      <c r="C3756" s="4" t="s">
        <v>192</v>
      </c>
      <c r="D3756" s="4" t="s">
        <v>120</v>
      </c>
      <c r="E3756" s="4" t="s">
        <v>172</v>
      </c>
      <c r="F3756" s="3">
        <v>42894</v>
      </c>
      <c r="G3756" s="3">
        <v>42910</v>
      </c>
      <c r="H3756">
        <v>3681</v>
      </c>
    </row>
    <row r="3757" spans="1:8">
      <c r="A3757" s="4" t="s">
        <v>3964</v>
      </c>
      <c r="B3757" s="4" t="s">
        <v>304</v>
      </c>
      <c r="C3757" s="4" t="s">
        <v>177</v>
      </c>
      <c r="D3757" s="4" t="s">
        <v>51</v>
      </c>
      <c r="E3757" s="4" t="s">
        <v>172</v>
      </c>
      <c r="F3757" s="3">
        <v>42894</v>
      </c>
      <c r="G3757" s="3">
        <v>42904</v>
      </c>
      <c r="H3757">
        <v>59</v>
      </c>
    </row>
    <row r="3758" spans="1:8">
      <c r="A3758" s="4" t="s">
        <v>3965</v>
      </c>
      <c r="B3758" s="4" t="s">
        <v>304</v>
      </c>
      <c r="C3758" s="4" t="s">
        <v>177</v>
      </c>
      <c r="D3758" s="4" t="s">
        <v>57</v>
      </c>
      <c r="E3758" s="4" t="s">
        <v>172</v>
      </c>
      <c r="F3758" s="3">
        <v>42894</v>
      </c>
      <c r="G3758" s="3">
        <v>42991</v>
      </c>
      <c r="H3758">
        <v>60</v>
      </c>
    </row>
    <row r="3759" spans="1:8">
      <c r="A3759" s="4" t="s">
        <v>3966</v>
      </c>
      <c r="B3759" s="4" t="s">
        <v>279</v>
      </c>
      <c r="C3759" s="4" t="s">
        <v>179</v>
      </c>
      <c r="D3759" s="4" t="s">
        <v>34</v>
      </c>
      <c r="E3759" s="4" t="s">
        <v>172</v>
      </c>
      <c r="F3759" s="3">
        <v>42894</v>
      </c>
      <c r="G3759" s="3">
        <v>42952</v>
      </c>
      <c r="H3759">
        <v>602</v>
      </c>
    </row>
    <row r="3760" spans="1:8">
      <c r="A3760" s="4" t="s">
        <v>3967</v>
      </c>
      <c r="B3760" s="4" t="s">
        <v>279</v>
      </c>
      <c r="C3760" s="4" t="s">
        <v>179</v>
      </c>
      <c r="D3760" s="4" t="s">
        <v>123</v>
      </c>
      <c r="E3760" s="4" t="s">
        <v>172</v>
      </c>
      <c r="F3760" s="3">
        <v>42894</v>
      </c>
      <c r="G3760" s="3">
        <v>42959</v>
      </c>
      <c r="H3760">
        <v>515</v>
      </c>
    </row>
    <row r="3761" spans="1:8">
      <c r="A3761" s="4" t="s">
        <v>3968</v>
      </c>
      <c r="B3761" s="4" t="s">
        <v>174</v>
      </c>
      <c r="C3761" s="4" t="s">
        <v>9011</v>
      </c>
      <c r="D3761" s="4" t="s">
        <v>111</v>
      </c>
      <c r="E3761" s="4" t="s">
        <v>197</v>
      </c>
      <c r="F3761" s="3">
        <v>42894</v>
      </c>
      <c r="G3761" s="3">
        <v>42972</v>
      </c>
      <c r="H3761">
        <v>0</v>
      </c>
    </row>
    <row r="3762" spans="1:8">
      <c r="A3762" s="4" t="s">
        <v>3969</v>
      </c>
      <c r="B3762" s="4" t="s">
        <v>174</v>
      </c>
      <c r="C3762" s="4" t="s">
        <v>199</v>
      </c>
      <c r="D3762" s="4" t="s">
        <v>103</v>
      </c>
      <c r="E3762" s="4" t="s">
        <v>172</v>
      </c>
      <c r="F3762" s="3">
        <v>42894</v>
      </c>
      <c r="G3762" s="3">
        <v>42907</v>
      </c>
      <c r="H3762">
        <v>5175</v>
      </c>
    </row>
    <row r="3763" spans="1:8">
      <c r="A3763" s="4" t="s">
        <v>3970</v>
      </c>
      <c r="B3763" s="4" t="s">
        <v>263</v>
      </c>
      <c r="C3763" s="4" t="s">
        <v>9011</v>
      </c>
      <c r="D3763" s="4" t="s">
        <v>21</v>
      </c>
      <c r="E3763" s="4" t="s">
        <v>197</v>
      </c>
      <c r="F3763" s="3">
        <v>42894</v>
      </c>
      <c r="G3763" s="3">
        <v>42974</v>
      </c>
      <c r="H3763">
        <v>0</v>
      </c>
    </row>
    <row r="3764" spans="1:8">
      <c r="A3764" s="4" t="s">
        <v>3971</v>
      </c>
      <c r="B3764" s="4" t="s">
        <v>263</v>
      </c>
      <c r="C3764" s="4" t="s">
        <v>9011</v>
      </c>
      <c r="D3764" s="4" t="s">
        <v>99</v>
      </c>
      <c r="E3764" s="4" t="s">
        <v>172</v>
      </c>
      <c r="F3764" s="3">
        <v>42894</v>
      </c>
      <c r="G3764" s="3">
        <v>42975</v>
      </c>
      <c r="H3764">
        <v>4780</v>
      </c>
    </row>
    <row r="3765" spans="1:8">
      <c r="A3765" s="4" t="s">
        <v>3972</v>
      </c>
      <c r="B3765" s="4" t="s">
        <v>191</v>
      </c>
      <c r="C3765" s="4" t="s">
        <v>199</v>
      </c>
      <c r="D3765" s="4" t="s">
        <v>38</v>
      </c>
      <c r="E3765" s="4" t="s">
        <v>193</v>
      </c>
      <c r="F3765" s="3">
        <v>42894</v>
      </c>
      <c r="G3765" s="3"/>
    </row>
    <row r="3766" spans="1:8">
      <c r="A3766" s="4" t="s">
        <v>3973</v>
      </c>
      <c r="B3766" s="4" t="s">
        <v>343</v>
      </c>
      <c r="C3766" s="4" t="s">
        <v>171</v>
      </c>
      <c r="D3766" s="4" t="s">
        <v>68</v>
      </c>
      <c r="E3766" s="4" t="s">
        <v>197</v>
      </c>
      <c r="F3766" s="3">
        <v>42894</v>
      </c>
      <c r="G3766" s="3">
        <v>42958</v>
      </c>
      <c r="H3766">
        <v>0</v>
      </c>
    </row>
    <row r="3767" spans="1:8">
      <c r="A3767" s="4" t="s">
        <v>3974</v>
      </c>
      <c r="B3767" s="4" t="s">
        <v>343</v>
      </c>
      <c r="C3767" s="4" t="s">
        <v>179</v>
      </c>
      <c r="D3767" s="4" t="s">
        <v>68</v>
      </c>
      <c r="E3767" s="4" t="s">
        <v>172</v>
      </c>
      <c r="F3767" s="3">
        <v>42894</v>
      </c>
      <c r="G3767" s="3">
        <v>42902</v>
      </c>
      <c r="H3767">
        <v>614</v>
      </c>
    </row>
    <row r="3768" spans="1:8">
      <c r="A3768" s="4" t="s">
        <v>3975</v>
      </c>
      <c r="B3768" s="4" t="s">
        <v>343</v>
      </c>
      <c r="C3768" s="4" t="s">
        <v>179</v>
      </c>
      <c r="D3768" s="4" t="s">
        <v>100</v>
      </c>
      <c r="E3768" s="4" t="s">
        <v>172</v>
      </c>
      <c r="F3768" s="3">
        <v>42894</v>
      </c>
      <c r="G3768" s="3">
        <v>42991</v>
      </c>
      <c r="H3768">
        <v>532</v>
      </c>
    </row>
    <row r="3769" spans="1:8">
      <c r="A3769" s="4" t="s">
        <v>3976</v>
      </c>
      <c r="B3769" s="4" t="s">
        <v>343</v>
      </c>
      <c r="C3769" s="4" t="s">
        <v>199</v>
      </c>
      <c r="D3769" s="4" t="s">
        <v>57</v>
      </c>
      <c r="E3769" s="4" t="s">
        <v>172</v>
      </c>
      <c r="F3769" s="3">
        <v>42894</v>
      </c>
      <c r="G3769" s="3">
        <v>42974</v>
      </c>
      <c r="H3769">
        <v>6096</v>
      </c>
    </row>
    <row r="3770" spans="1:8">
      <c r="A3770" s="4" t="s">
        <v>3977</v>
      </c>
      <c r="B3770" s="4" t="s">
        <v>230</v>
      </c>
      <c r="C3770" s="4" t="s">
        <v>179</v>
      </c>
      <c r="D3770" s="4" t="s">
        <v>76</v>
      </c>
      <c r="E3770" s="4" t="s">
        <v>172</v>
      </c>
      <c r="F3770" s="3">
        <v>42894</v>
      </c>
      <c r="G3770" s="3">
        <v>42964</v>
      </c>
      <c r="H3770">
        <v>486</v>
      </c>
    </row>
    <row r="3771" spans="1:8">
      <c r="A3771" s="4" t="s">
        <v>3978</v>
      </c>
      <c r="B3771" s="4" t="s">
        <v>256</v>
      </c>
      <c r="C3771" s="4" t="s">
        <v>179</v>
      </c>
      <c r="D3771" s="4" t="s">
        <v>61</v>
      </c>
      <c r="E3771" s="4" t="s">
        <v>172</v>
      </c>
      <c r="F3771" s="3">
        <v>42894</v>
      </c>
      <c r="G3771" s="3">
        <v>42964</v>
      </c>
      <c r="H3771">
        <v>566</v>
      </c>
    </row>
    <row r="3772" spans="1:8">
      <c r="A3772" s="4" t="s">
        <v>3979</v>
      </c>
      <c r="B3772" s="4" t="s">
        <v>187</v>
      </c>
      <c r="C3772" s="4" t="s">
        <v>177</v>
      </c>
      <c r="D3772" s="4" t="s">
        <v>108</v>
      </c>
      <c r="E3772" s="4" t="s">
        <v>197</v>
      </c>
      <c r="F3772" s="3">
        <v>42894</v>
      </c>
      <c r="G3772" s="3">
        <v>42908</v>
      </c>
      <c r="H3772">
        <v>0</v>
      </c>
    </row>
    <row r="3773" spans="1:8">
      <c r="A3773" s="4" t="s">
        <v>3980</v>
      </c>
      <c r="B3773" s="4" t="s">
        <v>187</v>
      </c>
      <c r="C3773" s="4" t="s">
        <v>171</v>
      </c>
      <c r="D3773" s="4" t="s">
        <v>72</v>
      </c>
      <c r="E3773" s="4" t="s">
        <v>172</v>
      </c>
      <c r="F3773" s="3">
        <v>42894</v>
      </c>
      <c r="G3773" s="3">
        <v>42902</v>
      </c>
      <c r="H3773">
        <v>923</v>
      </c>
    </row>
    <row r="3774" spans="1:8">
      <c r="A3774" s="4" t="s">
        <v>3981</v>
      </c>
      <c r="B3774" s="4" t="s">
        <v>187</v>
      </c>
      <c r="C3774" s="4" t="s">
        <v>9011</v>
      </c>
      <c r="D3774" s="4" t="s">
        <v>76</v>
      </c>
      <c r="E3774" s="4" t="s">
        <v>172</v>
      </c>
      <c r="F3774" s="3">
        <v>42894</v>
      </c>
      <c r="G3774" s="3">
        <v>43008</v>
      </c>
      <c r="H3774">
        <v>4744</v>
      </c>
    </row>
    <row r="3775" spans="1:8">
      <c r="A3775" s="4" t="s">
        <v>3982</v>
      </c>
      <c r="B3775" s="4" t="s">
        <v>244</v>
      </c>
      <c r="C3775" s="4" t="s">
        <v>179</v>
      </c>
      <c r="D3775" s="4" t="s">
        <v>92</v>
      </c>
      <c r="E3775" s="4" t="s">
        <v>172</v>
      </c>
      <c r="F3775" s="3">
        <v>42894</v>
      </c>
      <c r="G3775" s="3">
        <v>42966</v>
      </c>
      <c r="H3775">
        <v>517</v>
      </c>
    </row>
    <row r="3776" spans="1:8">
      <c r="A3776" s="4" t="s">
        <v>3983</v>
      </c>
      <c r="B3776" s="4" t="s">
        <v>244</v>
      </c>
      <c r="C3776" s="4" t="s">
        <v>171</v>
      </c>
      <c r="D3776" s="4" t="s">
        <v>131</v>
      </c>
      <c r="E3776" s="4" t="s">
        <v>172</v>
      </c>
      <c r="F3776" s="3">
        <v>42894</v>
      </c>
      <c r="G3776" s="3">
        <v>42900</v>
      </c>
      <c r="H3776">
        <v>881</v>
      </c>
    </row>
    <row r="3777" spans="1:8">
      <c r="A3777" s="4" t="s">
        <v>3984</v>
      </c>
      <c r="B3777" s="4" t="s">
        <v>244</v>
      </c>
      <c r="C3777" s="4" t="s">
        <v>9011</v>
      </c>
      <c r="D3777" s="4" t="s">
        <v>70</v>
      </c>
      <c r="E3777" s="4" t="s">
        <v>172</v>
      </c>
      <c r="F3777" s="3">
        <v>42894</v>
      </c>
      <c r="G3777" s="3">
        <v>42910</v>
      </c>
      <c r="H3777">
        <v>4272</v>
      </c>
    </row>
    <row r="3778" spans="1:8">
      <c r="A3778" s="4" t="s">
        <v>3985</v>
      </c>
      <c r="B3778" s="4" t="s">
        <v>201</v>
      </c>
      <c r="C3778" s="4" t="s">
        <v>9011</v>
      </c>
      <c r="D3778" s="4" t="s">
        <v>59</v>
      </c>
      <c r="E3778" s="4" t="s">
        <v>197</v>
      </c>
      <c r="F3778" s="3">
        <v>42894</v>
      </c>
      <c r="G3778" s="3">
        <v>42973</v>
      </c>
      <c r="H3778">
        <v>0</v>
      </c>
    </row>
    <row r="3779" spans="1:8">
      <c r="A3779" s="4" t="s">
        <v>3986</v>
      </c>
      <c r="B3779" s="4" t="s">
        <v>201</v>
      </c>
      <c r="C3779" s="4" t="s">
        <v>171</v>
      </c>
      <c r="D3779" s="4" t="s">
        <v>87</v>
      </c>
      <c r="E3779" s="4" t="s">
        <v>172</v>
      </c>
      <c r="F3779" s="3">
        <v>42894</v>
      </c>
      <c r="G3779" s="3">
        <v>42980</v>
      </c>
      <c r="H3779">
        <v>805</v>
      </c>
    </row>
    <row r="3780" spans="1:8">
      <c r="A3780" s="4" t="s">
        <v>3987</v>
      </c>
      <c r="B3780" s="4" t="s">
        <v>226</v>
      </c>
      <c r="C3780" s="4" t="s">
        <v>177</v>
      </c>
      <c r="D3780" s="4" t="s">
        <v>24</v>
      </c>
      <c r="E3780" s="4" t="s">
        <v>193</v>
      </c>
      <c r="F3780" s="3">
        <v>42894</v>
      </c>
      <c r="G3780" s="3"/>
    </row>
    <row r="3781" spans="1:8">
      <c r="A3781" s="4" t="s">
        <v>3988</v>
      </c>
      <c r="B3781" s="4" t="s">
        <v>208</v>
      </c>
      <c r="C3781" s="4" t="s">
        <v>177</v>
      </c>
      <c r="D3781" s="4" t="s">
        <v>61</v>
      </c>
      <c r="E3781" s="4" t="s">
        <v>197</v>
      </c>
      <c r="F3781" s="3">
        <v>42894</v>
      </c>
      <c r="G3781" s="3">
        <v>42965</v>
      </c>
      <c r="H3781">
        <v>0</v>
      </c>
    </row>
    <row r="3782" spans="1:8">
      <c r="A3782" s="4" t="s">
        <v>3989</v>
      </c>
      <c r="B3782" s="4" t="s">
        <v>208</v>
      </c>
      <c r="C3782" s="4" t="s">
        <v>177</v>
      </c>
      <c r="D3782" s="4" t="s">
        <v>41</v>
      </c>
      <c r="E3782" s="4" t="s">
        <v>172</v>
      </c>
      <c r="F3782" s="3">
        <v>42894</v>
      </c>
      <c r="G3782" s="3">
        <v>42991</v>
      </c>
      <c r="H3782">
        <v>55</v>
      </c>
    </row>
    <row r="3783" spans="1:8">
      <c r="A3783" s="4" t="s">
        <v>3990</v>
      </c>
      <c r="B3783" s="4" t="s">
        <v>185</v>
      </c>
      <c r="C3783" s="4" t="s">
        <v>179</v>
      </c>
      <c r="D3783" s="4" t="s">
        <v>24</v>
      </c>
      <c r="E3783" s="4" t="s">
        <v>193</v>
      </c>
      <c r="F3783" s="3">
        <v>42894</v>
      </c>
      <c r="G3783" s="3"/>
    </row>
    <row r="3784" spans="1:8">
      <c r="A3784" s="4" t="s">
        <v>3991</v>
      </c>
      <c r="B3784" s="4" t="s">
        <v>185</v>
      </c>
      <c r="C3784" s="4" t="s">
        <v>179</v>
      </c>
      <c r="D3784" s="4" t="s">
        <v>115</v>
      </c>
      <c r="E3784" s="4" t="s">
        <v>172</v>
      </c>
      <c r="F3784" s="3">
        <v>42894</v>
      </c>
      <c r="G3784" s="3">
        <v>42901</v>
      </c>
      <c r="H3784">
        <v>507</v>
      </c>
    </row>
    <row r="3785" spans="1:8">
      <c r="A3785" s="4" t="s">
        <v>3992</v>
      </c>
      <c r="B3785" s="4" t="s">
        <v>181</v>
      </c>
      <c r="C3785" s="4" t="s">
        <v>179</v>
      </c>
      <c r="D3785" s="4" t="s">
        <v>59</v>
      </c>
      <c r="E3785" s="4" t="s">
        <v>172</v>
      </c>
      <c r="F3785" s="3">
        <v>42894</v>
      </c>
      <c r="G3785" s="3">
        <v>42986</v>
      </c>
      <c r="H3785">
        <v>520</v>
      </c>
    </row>
    <row r="3786" spans="1:8">
      <c r="A3786" s="4" t="s">
        <v>3993</v>
      </c>
      <c r="B3786" s="4" t="s">
        <v>183</v>
      </c>
      <c r="C3786" s="4" t="s">
        <v>192</v>
      </c>
      <c r="D3786" s="4" t="s">
        <v>79</v>
      </c>
      <c r="E3786" s="4" t="s">
        <v>172</v>
      </c>
      <c r="F3786" s="3">
        <v>42895</v>
      </c>
      <c r="G3786" s="3">
        <v>42962</v>
      </c>
      <c r="H3786">
        <v>3470</v>
      </c>
    </row>
    <row r="3787" spans="1:8">
      <c r="A3787" s="4" t="s">
        <v>3994</v>
      </c>
      <c r="B3787" s="4" t="s">
        <v>261</v>
      </c>
      <c r="C3787" s="4" t="s">
        <v>9011</v>
      </c>
      <c r="D3787" s="4" t="s">
        <v>121</v>
      </c>
      <c r="E3787" s="4" t="s">
        <v>197</v>
      </c>
      <c r="F3787" s="3">
        <v>42895</v>
      </c>
      <c r="G3787" s="3">
        <v>42961</v>
      </c>
      <c r="H3787">
        <v>0</v>
      </c>
    </row>
    <row r="3788" spans="1:8">
      <c r="A3788" s="4" t="s">
        <v>3995</v>
      </c>
      <c r="B3788" s="4" t="s">
        <v>246</v>
      </c>
      <c r="C3788" s="4" t="s">
        <v>171</v>
      </c>
      <c r="D3788" s="4" t="s">
        <v>130</v>
      </c>
      <c r="E3788" s="4" t="s">
        <v>172</v>
      </c>
      <c r="F3788" s="3">
        <v>42895</v>
      </c>
      <c r="G3788" s="3">
        <v>42969</v>
      </c>
      <c r="H3788">
        <v>1176</v>
      </c>
    </row>
    <row r="3789" spans="1:8">
      <c r="A3789" s="4" t="s">
        <v>3996</v>
      </c>
      <c r="B3789" s="4" t="s">
        <v>279</v>
      </c>
      <c r="C3789" s="4" t="s">
        <v>177</v>
      </c>
      <c r="D3789" s="4" t="s">
        <v>24</v>
      </c>
      <c r="E3789" s="4" t="s">
        <v>193</v>
      </c>
      <c r="F3789" s="3">
        <v>42895</v>
      </c>
      <c r="G3789" s="3"/>
    </row>
    <row r="3790" spans="1:8">
      <c r="A3790" s="4" t="s">
        <v>3997</v>
      </c>
      <c r="B3790" s="4" t="s">
        <v>279</v>
      </c>
      <c r="C3790" s="4" t="s">
        <v>192</v>
      </c>
      <c r="D3790" s="4" t="s">
        <v>40</v>
      </c>
      <c r="E3790" s="4" t="s">
        <v>193</v>
      </c>
      <c r="F3790" s="3">
        <v>42895</v>
      </c>
      <c r="G3790" s="3"/>
    </row>
    <row r="3791" spans="1:8">
      <c r="A3791" s="4" t="s">
        <v>3998</v>
      </c>
      <c r="B3791" s="4" t="s">
        <v>210</v>
      </c>
      <c r="C3791" s="4" t="s">
        <v>171</v>
      </c>
      <c r="D3791" s="4" t="s">
        <v>130</v>
      </c>
      <c r="E3791" s="4" t="s">
        <v>193</v>
      </c>
      <c r="F3791" s="3">
        <v>42895</v>
      </c>
      <c r="G3791" s="3"/>
    </row>
    <row r="3792" spans="1:8">
      <c r="A3792" s="4" t="s">
        <v>3999</v>
      </c>
      <c r="B3792" s="4" t="s">
        <v>174</v>
      </c>
      <c r="C3792" s="4" t="s">
        <v>171</v>
      </c>
      <c r="D3792" s="4" t="s">
        <v>119</v>
      </c>
      <c r="E3792" s="4" t="s">
        <v>197</v>
      </c>
      <c r="F3792" s="3">
        <v>42895</v>
      </c>
      <c r="G3792" s="3">
        <v>42973</v>
      </c>
      <c r="H3792">
        <v>0</v>
      </c>
    </row>
    <row r="3793" spans="1:8">
      <c r="A3793" s="4" t="s">
        <v>4000</v>
      </c>
      <c r="B3793" s="4" t="s">
        <v>263</v>
      </c>
      <c r="C3793" s="4" t="s">
        <v>9011</v>
      </c>
      <c r="D3793" s="4" t="s">
        <v>130</v>
      </c>
      <c r="E3793" s="4" t="s">
        <v>172</v>
      </c>
      <c r="F3793" s="3">
        <v>42895</v>
      </c>
      <c r="G3793" s="3">
        <v>42949</v>
      </c>
      <c r="H3793">
        <v>4517</v>
      </c>
    </row>
    <row r="3794" spans="1:8">
      <c r="A3794" s="4" t="s">
        <v>4001</v>
      </c>
      <c r="B3794" s="4" t="s">
        <v>191</v>
      </c>
      <c r="C3794" s="4" t="s">
        <v>199</v>
      </c>
      <c r="D3794" s="4" t="s">
        <v>102</v>
      </c>
      <c r="E3794" s="4" t="s">
        <v>172</v>
      </c>
      <c r="F3794" s="3">
        <v>42895</v>
      </c>
      <c r="G3794" s="3">
        <v>42963</v>
      </c>
      <c r="H3794">
        <v>5125</v>
      </c>
    </row>
    <row r="3795" spans="1:8">
      <c r="A3795" s="4" t="s">
        <v>4002</v>
      </c>
      <c r="B3795" s="4" t="s">
        <v>219</v>
      </c>
      <c r="C3795" s="4" t="s">
        <v>171</v>
      </c>
      <c r="D3795" s="4" t="s">
        <v>90</v>
      </c>
      <c r="E3795" s="4" t="s">
        <v>193</v>
      </c>
      <c r="F3795" s="3">
        <v>42895</v>
      </c>
      <c r="G3795" s="3"/>
    </row>
    <row r="3796" spans="1:8">
      <c r="A3796" s="4" t="s">
        <v>4003</v>
      </c>
      <c r="B3796" s="4" t="s">
        <v>219</v>
      </c>
      <c r="C3796" s="4" t="s">
        <v>9011</v>
      </c>
      <c r="D3796" s="4" t="s">
        <v>82</v>
      </c>
      <c r="E3796" s="4" t="s">
        <v>172</v>
      </c>
      <c r="F3796" s="3">
        <v>42895</v>
      </c>
      <c r="G3796" s="3">
        <v>42905</v>
      </c>
      <c r="H3796">
        <v>5339</v>
      </c>
    </row>
    <row r="3797" spans="1:8">
      <c r="A3797" s="4" t="s">
        <v>4004</v>
      </c>
      <c r="B3797" s="4" t="s">
        <v>230</v>
      </c>
      <c r="C3797" s="4" t="s">
        <v>9011</v>
      </c>
      <c r="D3797" s="4" t="s">
        <v>98</v>
      </c>
      <c r="E3797" s="4" t="s">
        <v>197</v>
      </c>
      <c r="F3797" s="3">
        <v>42895</v>
      </c>
      <c r="G3797" s="3">
        <v>42966</v>
      </c>
      <c r="H3797">
        <v>0</v>
      </c>
    </row>
    <row r="3798" spans="1:8">
      <c r="A3798" s="4" t="s">
        <v>4005</v>
      </c>
      <c r="B3798" s="4" t="s">
        <v>187</v>
      </c>
      <c r="C3798" s="4" t="s">
        <v>171</v>
      </c>
      <c r="D3798" s="4" t="s">
        <v>42</v>
      </c>
      <c r="E3798" s="4" t="s">
        <v>172</v>
      </c>
      <c r="F3798" s="3">
        <v>42895</v>
      </c>
      <c r="G3798" s="3">
        <v>42912</v>
      </c>
      <c r="H3798">
        <v>1135</v>
      </c>
    </row>
    <row r="3799" spans="1:8">
      <c r="A3799" s="4" t="s">
        <v>4006</v>
      </c>
      <c r="B3799" s="4" t="s">
        <v>201</v>
      </c>
      <c r="C3799" s="4" t="s">
        <v>177</v>
      </c>
      <c r="D3799" s="4" t="s">
        <v>82</v>
      </c>
      <c r="E3799" s="4" t="s">
        <v>172</v>
      </c>
      <c r="F3799" s="3">
        <v>42895</v>
      </c>
      <c r="G3799" s="3">
        <v>42983</v>
      </c>
      <c r="H3799">
        <v>52</v>
      </c>
    </row>
    <row r="3800" spans="1:8">
      <c r="A3800" s="4" t="s">
        <v>4007</v>
      </c>
      <c r="B3800" s="4" t="s">
        <v>170</v>
      </c>
      <c r="C3800" s="4" t="s">
        <v>171</v>
      </c>
      <c r="D3800" s="4" t="s">
        <v>29</v>
      </c>
      <c r="E3800" s="4" t="s">
        <v>172</v>
      </c>
      <c r="F3800" s="3">
        <v>42895</v>
      </c>
      <c r="G3800" s="3">
        <v>42951</v>
      </c>
      <c r="H3800">
        <v>1017</v>
      </c>
    </row>
    <row r="3801" spans="1:8">
      <c r="A3801" s="4" t="s">
        <v>4008</v>
      </c>
      <c r="B3801" s="4" t="s">
        <v>170</v>
      </c>
      <c r="C3801" s="4" t="s">
        <v>192</v>
      </c>
      <c r="D3801" s="4" t="s">
        <v>41</v>
      </c>
      <c r="E3801" s="4" t="s">
        <v>172</v>
      </c>
      <c r="F3801" s="3">
        <v>42895</v>
      </c>
      <c r="G3801" s="3">
        <v>42913</v>
      </c>
      <c r="H3801">
        <v>3681</v>
      </c>
    </row>
    <row r="3802" spans="1:8">
      <c r="A3802" s="4" t="s">
        <v>4009</v>
      </c>
      <c r="B3802" s="4" t="s">
        <v>189</v>
      </c>
      <c r="C3802" s="4" t="s">
        <v>171</v>
      </c>
      <c r="D3802" s="4" t="s">
        <v>104</v>
      </c>
      <c r="E3802" s="4" t="s">
        <v>197</v>
      </c>
      <c r="F3802" s="3">
        <v>42895</v>
      </c>
      <c r="G3802" s="3">
        <v>42951</v>
      </c>
      <c r="H3802">
        <v>0</v>
      </c>
    </row>
    <row r="3803" spans="1:8">
      <c r="A3803" s="4" t="s">
        <v>4010</v>
      </c>
      <c r="B3803" s="4" t="s">
        <v>232</v>
      </c>
      <c r="C3803" s="4" t="s">
        <v>9011</v>
      </c>
      <c r="D3803" s="4" t="s">
        <v>88</v>
      </c>
      <c r="E3803" s="4" t="s">
        <v>172</v>
      </c>
      <c r="F3803" s="3">
        <v>42895</v>
      </c>
      <c r="G3803" s="3">
        <v>43000</v>
      </c>
      <c r="H3803">
        <v>4370</v>
      </c>
    </row>
    <row r="3804" spans="1:8">
      <c r="A3804" s="4" t="s">
        <v>4011</v>
      </c>
      <c r="B3804" s="4" t="s">
        <v>246</v>
      </c>
      <c r="C3804" s="4" t="s">
        <v>192</v>
      </c>
      <c r="D3804" s="4" t="s">
        <v>80</v>
      </c>
      <c r="E3804" s="4" t="s">
        <v>172</v>
      </c>
      <c r="F3804" s="3">
        <v>42896</v>
      </c>
      <c r="G3804" s="3">
        <v>42900</v>
      </c>
      <c r="H3804">
        <v>3772</v>
      </c>
    </row>
    <row r="3805" spans="1:8">
      <c r="A3805" s="4" t="s">
        <v>4012</v>
      </c>
      <c r="B3805" s="4" t="s">
        <v>246</v>
      </c>
      <c r="C3805" s="4" t="s">
        <v>192</v>
      </c>
      <c r="D3805" s="4" t="s">
        <v>113</v>
      </c>
      <c r="E3805" s="4" t="s">
        <v>172</v>
      </c>
      <c r="F3805" s="3">
        <v>42896</v>
      </c>
      <c r="G3805" s="3">
        <v>42914</v>
      </c>
      <c r="H3805">
        <v>2871</v>
      </c>
    </row>
    <row r="3806" spans="1:8">
      <c r="A3806" s="4" t="s">
        <v>4013</v>
      </c>
      <c r="B3806" s="4" t="s">
        <v>304</v>
      </c>
      <c r="C3806" s="4" t="s">
        <v>199</v>
      </c>
      <c r="D3806" s="4" t="s">
        <v>37</v>
      </c>
      <c r="E3806" s="4" t="s">
        <v>172</v>
      </c>
      <c r="F3806" s="3">
        <v>42896</v>
      </c>
      <c r="G3806" s="3">
        <v>42951</v>
      </c>
      <c r="H3806">
        <v>4749</v>
      </c>
    </row>
    <row r="3807" spans="1:8">
      <c r="A3807" s="4" t="s">
        <v>4014</v>
      </c>
      <c r="B3807" s="4" t="s">
        <v>279</v>
      </c>
      <c r="C3807" s="4" t="s">
        <v>177</v>
      </c>
      <c r="D3807" s="4" t="s">
        <v>63</v>
      </c>
      <c r="E3807" s="4" t="s">
        <v>197</v>
      </c>
      <c r="F3807" s="3">
        <v>42896</v>
      </c>
      <c r="G3807" s="3">
        <v>42974</v>
      </c>
      <c r="H3807">
        <v>0</v>
      </c>
    </row>
    <row r="3808" spans="1:8">
      <c r="A3808" s="4" t="s">
        <v>4015</v>
      </c>
      <c r="B3808" s="4" t="s">
        <v>174</v>
      </c>
      <c r="C3808" s="4" t="s">
        <v>171</v>
      </c>
      <c r="D3808" s="4" t="s">
        <v>103</v>
      </c>
      <c r="E3808" s="4" t="s">
        <v>172</v>
      </c>
      <c r="F3808" s="3">
        <v>42896</v>
      </c>
      <c r="G3808" s="3">
        <v>42973</v>
      </c>
      <c r="H3808">
        <v>1075</v>
      </c>
    </row>
    <row r="3809" spans="1:8">
      <c r="A3809" s="4" t="s">
        <v>4016</v>
      </c>
      <c r="B3809" s="4" t="s">
        <v>263</v>
      </c>
      <c r="C3809" s="4" t="s">
        <v>199</v>
      </c>
      <c r="D3809" s="4" t="s">
        <v>83</v>
      </c>
      <c r="E3809" s="4" t="s">
        <v>172</v>
      </c>
      <c r="F3809" s="3">
        <v>42896</v>
      </c>
      <c r="G3809" s="3">
        <v>42999</v>
      </c>
      <c r="H3809">
        <v>5051</v>
      </c>
    </row>
    <row r="3810" spans="1:8">
      <c r="A3810" s="4" t="s">
        <v>4017</v>
      </c>
      <c r="B3810" s="4" t="s">
        <v>212</v>
      </c>
      <c r="C3810" s="4" t="s">
        <v>265</v>
      </c>
      <c r="D3810" s="4" t="s">
        <v>87</v>
      </c>
      <c r="E3810" s="4" t="s">
        <v>193</v>
      </c>
      <c r="F3810" s="3">
        <v>42896</v>
      </c>
      <c r="G3810" s="3"/>
    </row>
    <row r="3811" spans="1:8">
      <c r="A3811" s="4" t="s">
        <v>4018</v>
      </c>
      <c r="B3811" s="4" t="s">
        <v>343</v>
      </c>
      <c r="C3811" s="4" t="s">
        <v>171</v>
      </c>
      <c r="D3811" s="4" t="s">
        <v>79</v>
      </c>
      <c r="E3811" s="4" t="s">
        <v>172</v>
      </c>
      <c r="F3811" s="3">
        <v>42896</v>
      </c>
      <c r="G3811" s="3">
        <v>42903</v>
      </c>
      <c r="H3811">
        <v>834</v>
      </c>
    </row>
    <row r="3812" spans="1:8">
      <c r="A3812" s="4" t="s">
        <v>4019</v>
      </c>
      <c r="B3812" s="4" t="s">
        <v>219</v>
      </c>
      <c r="C3812" s="4" t="s">
        <v>177</v>
      </c>
      <c r="D3812" s="4" t="s">
        <v>72</v>
      </c>
      <c r="E3812" s="4" t="s">
        <v>197</v>
      </c>
      <c r="F3812" s="3">
        <v>42896</v>
      </c>
      <c r="G3812" s="3">
        <v>42954</v>
      </c>
      <c r="H3812">
        <v>0</v>
      </c>
    </row>
    <row r="3813" spans="1:8">
      <c r="A3813" s="4" t="s">
        <v>4020</v>
      </c>
      <c r="B3813" s="4" t="s">
        <v>244</v>
      </c>
      <c r="C3813" s="4" t="s">
        <v>192</v>
      </c>
      <c r="D3813" s="4" t="s">
        <v>118</v>
      </c>
      <c r="E3813" s="4" t="s">
        <v>197</v>
      </c>
      <c r="F3813" s="3">
        <v>42896</v>
      </c>
      <c r="G3813" s="3">
        <v>42997</v>
      </c>
      <c r="H3813">
        <v>0</v>
      </c>
    </row>
    <row r="3814" spans="1:8">
      <c r="A3814" s="4" t="s">
        <v>4021</v>
      </c>
      <c r="B3814" s="4" t="s">
        <v>244</v>
      </c>
      <c r="C3814" s="4" t="s">
        <v>177</v>
      </c>
      <c r="D3814" s="4" t="s">
        <v>100</v>
      </c>
      <c r="E3814" s="4" t="s">
        <v>172</v>
      </c>
      <c r="F3814" s="3">
        <v>42896</v>
      </c>
      <c r="G3814" s="3">
        <v>42905</v>
      </c>
      <c r="H3814">
        <v>54</v>
      </c>
    </row>
    <row r="3815" spans="1:8">
      <c r="A3815" s="4" t="s">
        <v>4022</v>
      </c>
      <c r="B3815" s="4" t="s">
        <v>189</v>
      </c>
      <c r="C3815" s="4" t="s">
        <v>179</v>
      </c>
      <c r="D3815" s="4" t="s">
        <v>111</v>
      </c>
      <c r="E3815" s="4" t="s">
        <v>197</v>
      </c>
      <c r="F3815" s="3">
        <v>42896</v>
      </c>
      <c r="G3815" s="3">
        <v>42985</v>
      </c>
      <c r="H3815">
        <v>0</v>
      </c>
    </row>
    <row r="3816" spans="1:8">
      <c r="A3816" s="4" t="s">
        <v>4023</v>
      </c>
      <c r="B3816" s="4" t="s">
        <v>189</v>
      </c>
      <c r="C3816" s="4" t="s">
        <v>179</v>
      </c>
      <c r="D3816" s="4" t="s">
        <v>48</v>
      </c>
      <c r="E3816" s="4" t="s">
        <v>172</v>
      </c>
      <c r="F3816" s="3">
        <v>42896</v>
      </c>
      <c r="G3816" s="3">
        <v>42907</v>
      </c>
      <c r="H3816">
        <v>527</v>
      </c>
    </row>
    <row r="3817" spans="1:8">
      <c r="A3817" s="4" t="s">
        <v>4024</v>
      </c>
      <c r="B3817" s="4" t="s">
        <v>189</v>
      </c>
      <c r="C3817" s="4" t="s">
        <v>192</v>
      </c>
      <c r="D3817" s="4" t="s">
        <v>68</v>
      </c>
      <c r="E3817" s="4" t="s">
        <v>172</v>
      </c>
      <c r="F3817" s="3">
        <v>42896</v>
      </c>
      <c r="G3817" s="3">
        <v>42898</v>
      </c>
      <c r="H3817">
        <v>2724</v>
      </c>
    </row>
    <row r="3818" spans="1:8">
      <c r="A3818" s="4" t="s">
        <v>4025</v>
      </c>
      <c r="B3818" s="4" t="s">
        <v>232</v>
      </c>
      <c r="C3818" s="4" t="s">
        <v>199</v>
      </c>
      <c r="D3818" s="4" t="s">
        <v>25</v>
      </c>
      <c r="E3818" s="4" t="s">
        <v>197</v>
      </c>
      <c r="F3818" s="3">
        <v>42896</v>
      </c>
      <c r="G3818" s="3">
        <v>42907</v>
      </c>
      <c r="H3818">
        <v>0</v>
      </c>
    </row>
    <row r="3819" spans="1:8">
      <c r="A3819" s="4" t="s">
        <v>4026</v>
      </c>
      <c r="B3819" s="4" t="s">
        <v>232</v>
      </c>
      <c r="C3819" s="4" t="s">
        <v>179</v>
      </c>
      <c r="D3819" s="4" t="s">
        <v>83</v>
      </c>
      <c r="E3819" s="4" t="s">
        <v>172</v>
      </c>
      <c r="F3819" s="3">
        <v>42896</v>
      </c>
      <c r="G3819" s="3">
        <v>42983</v>
      </c>
      <c r="H3819">
        <v>551</v>
      </c>
    </row>
    <row r="3820" spans="1:8">
      <c r="A3820" s="4" t="s">
        <v>4027</v>
      </c>
      <c r="B3820" s="4" t="s">
        <v>205</v>
      </c>
      <c r="C3820" s="4" t="s">
        <v>9011</v>
      </c>
      <c r="D3820" s="4" t="s">
        <v>121</v>
      </c>
      <c r="E3820" s="4" t="s">
        <v>193</v>
      </c>
      <c r="F3820" s="3">
        <v>42896</v>
      </c>
      <c r="G3820" s="3"/>
    </row>
    <row r="3821" spans="1:8">
      <c r="A3821" s="4" t="s">
        <v>4028</v>
      </c>
      <c r="B3821" s="4" t="s">
        <v>185</v>
      </c>
      <c r="C3821" s="4" t="s">
        <v>171</v>
      </c>
      <c r="D3821" s="4" t="s">
        <v>98</v>
      </c>
      <c r="E3821" s="4" t="s">
        <v>172</v>
      </c>
      <c r="F3821" s="3">
        <v>42896</v>
      </c>
      <c r="G3821" s="3">
        <v>42907</v>
      </c>
      <c r="H3821">
        <v>1118</v>
      </c>
    </row>
    <row r="3822" spans="1:8">
      <c r="A3822" s="4" t="s">
        <v>4029</v>
      </c>
      <c r="B3822" s="4" t="s">
        <v>185</v>
      </c>
      <c r="C3822" s="4" t="s">
        <v>199</v>
      </c>
      <c r="D3822" s="4" t="s">
        <v>44</v>
      </c>
      <c r="E3822" s="4" t="s">
        <v>172</v>
      </c>
      <c r="F3822" s="3">
        <v>42896</v>
      </c>
      <c r="G3822" s="3">
        <v>42970</v>
      </c>
      <c r="H3822">
        <v>6094</v>
      </c>
    </row>
    <row r="3823" spans="1:8">
      <c r="A3823" s="4" t="s">
        <v>4030</v>
      </c>
      <c r="B3823" s="4" t="s">
        <v>235</v>
      </c>
      <c r="C3823" s="4" t="s">
        <v>177</v>
      </c>
      <c r="D3823" s="4" t="s">
        <v>65</v>
      </c>
      <c r="E3823" s="4" t="s">
        <v>197</v>
      </c>
      <c r="F3823" s="3">
        <v>42896</v>
      </c>
      <c r="G3823" s="3">
        <v>42969</v>
      </c>
      <c r="H3823">
        <v>0</v>
      </c>
    </row>
    <row r="3824" spans="1:8">
      <c r="A3824" s="4" t="s">
        <v>4031</v>
      </c>
      <c r="B3824" s="4" t="s">
        <v>181</v>
      </c>
      <c r="C3824" s="4" t="s">
        <v>179</v>
      </c>
      <c r="D3824" s="4" t="s">
        <v>24</v>
      </c>
      <c r="E3824" s="4" t="s">
        <v>193</v>
      </c>
      <c r="F3824" s="3">
        <v>42896</v>
      </c>
      <c r="G3824" s="3"/>
    </row>
    <row r="3825" spans="1:8">
      <c r="A3825" s="4" t="s">
        <v>4032</v>
      </c>
      <c r="B3825" s="4" t="s">
        <v>181</v>
      </c>
      <c r="C3825" s="4" t="s">
        <v>179</v>
      </c>
      <c r="D3825" s="4" t="s">
        <v>90</v>
      </c>
      <c r="E3825" s="4" t="s">
        <v>172</v>
      </c>
      <c r="F3825" s="3">
        <v>42896</v>
      </c>
      <c r="G3825" s="3">
        <v>42953</v>
      </c>
      <c r="H3825">
        <v>556</v>
      </c>
    </row>
    <row r="3826" spans="1:8">
      <c r="A3826" s="4" t="s">
        <v>4033</v>
      </c>
      <c r="B3826" s="4" t="s">
        <v>183</v>
      </c>
      <c r="C3826" s="4" t="s">
        <v>179</v>
      </c>
      <c r="D3826" s="4" t="s">
        <v>68</v>
      </c>
      <c r="E3826" s="4" t="s">
        <v>197</v>
      </c>
      <c r="F3826" s="3">
        <v>42897</v>
      </c>
      <c r="G3826" s="3">
        <v>42994</v>
      </c>
      <c r="H3826">
        <v>0</v>
      </c>
    </row>
    <row r="3827" spans="1:8">
      <c r="A3827" s="4" t="s">
        <v>4034</v>
      </c>
      <c r="B3827" s="4" t="s">
        <v>183</v>
      </c>
      <c r="C3827" s="4" t="s">
        <v>177</v>
      </c>
      <c r="D3827" s="4" t="s">
        <v>100</v>
      </c>
      <c r="E3827" s="4" t="s">
        <v>172</v>
      </c>
      <c r="F3827" s="3">
        <v>42897</v>
      </c>
      <c r="G3827" s="3">
        <v>42991</v>
      </c>
      <c r="H3827">
        <v>49</v>
      </c>
    </row>
    <row r="3828" spans="1:8">
      <c r="A3828" s="4" t="s">
        <v>4035</v>
      </c>
      <c r="B3828" s="4" t="s">
        <v>246</v>
      </c>
      <c r="C3828" s="4" t="s">
        <v>171</v>
      </c>
      <c r="D3828" s="4" t="s">
        <v>107</v>
      </c>
      <c r="E3828" s="4" t="s">
        <v>197</v>
      </c>
      <c r="F3828" s="3">
        <v>42897</v>
      </c>
      <c r="G3828" s="3">
        <v>42989</v>
      </c>
      <c r="H3828">
        <v>0</v>
      </c>
    </row>
    <row r="3829" spans="1:8">
      <c r="A3829" s="4" t="s">
        <v>4036</v>
      </c>
      <c r="B3829" s="4" t="s">
        <v>304</v>
      </c>
      <c r="C3829" s="4" t="s">
        <v>171</v>
      </c>
      <c r="D3829" s="4" t="s">
        <v>111</v>
      </c>
      <c r="E3829" s="4" t="s">
        <v>172</v>
      </c>
      <c r="F3829" s="3">
        <v>42897</v>
      </c>
      <c r="G3829" s="3">
        <v>43003</v>
      </c>
      <c r="H3829">
        <v>1001</v>
      </c>
    </row>
    <row r="3830" spans="1:8">
      <c r="A3830" s="4" t="s">
        <v>4037</v>
      </c>
      <c r="B3830" s="4" t="s">
        <v>279</v>
      </c>
      <c r="C3830" s="4" t="s">
        <v>192</v>
      </c>
      <c r="D3830" s="4" t="s">
        <v>117</v>
      </c>
      <c r="E3830" s="4" t="s">
        <v>172</v>
      </c>
      <c r="F3830" s="3">
        <v>42897</v>
      </c>
      <c r="G3830" s="3">
        <v>42994</v>
      </c>
      <c r="H3830">
        <v>3777</v>
      </c>
    </row>
    <row r="3831" spans="1:8">
      <c r="A3831" s="4" t="s">
        <v>4038</v>
      </c>
      <c r="B3831" s="4" t="s">
        <v>210</v>
      </c>
      <c r="C3831" s="4" t="s">
        <v>171</v>
      </c>
      <c r="D3831" s="4" t="s">
        <v>78</v>
      </c>
      <c r="E3831" s="4" t="s">
        <v>172</v>
      </c>
      <c r="F3831" s="3">
        <v>42897</v>
      </c>
      <c r="G3831" s="3">
        <v>42964</v>
      </c>
      <c r="H3831">
        <v>892</v>
      </c>
    </row>
    <row r="3832" spans="1:8">
      <c r="A3832" s="4" t="s">
        <v>4039</v>
      </c>
      <c r="B3832" s="4" t="s">
        <v>210</v>
      </c>
      <c r="C3832" s="4" t="s">
        <v>199</v>
      </c>
      <c r="D3832" s="4" t="s">
        <v>80</v>
      </c>
      <c r="E3832" s="4" t="s">
        <v>172</v>
      </c>
      <c r="F3832" s="3">
        <v>42897</v>
      </c>
      <c r="G3832" s="3">
        <v>42905</v>
      </c>
      <c r="H3832">
        <v>5353</v>
      </c>
    </row>
    <row r="3833" spans="1:8">
      <c r="A3833" s="4" t="s">
        <v>4040</v>
      </c>
      <c r="B3833" s="4" t="s">
        <v>174</v>
      </c>
      <c r="C3833" s="4" t="s">
        <v>9011</v>
      </c>
      <c r="D3833" s="4" t="s">
        <v>27</v>
      </c>
      <c r="E3833" s="4" t="s">
        <v>172</v>
      </c>
      <c r="F3833" s="3">
        <v>42897</v>
      </c>
      <c r="G3833" s="3">
        <v>42910</v>
      </c>
      <c r="H3833">
        <v>4410</v>
      </c>
    </row>
    <row r="3834" spans="1:8">
      <c r="A3834" s="4" t="s">
        <v>4041</v>
      </c>
      <c r="B3834" s="4" t="s">
        <v>174</v>
      </c>
      <c r="C3834" s="4" t="s">
        <v>192</v>
      </c>
      <c r="D3834" s="4" t="s">
        <v>85</v>
      </c>
      <c r="E3834" s="4" t="s">
        <v>172</v>
      </c>
      <c r="F3834" s="3">
        <v>42897</v>
      </c>
      <c r="G3834" s="3">
        <v>42981</v>
      </c>
      <c r="H3834">
        <v>3768</v>
      </c>
    </row>
    <row r="3835" spans="1:8">
      <c r="A3835" s="4" t="s">
        <v>4042</v>
      </c>
      <c r="B3835" s="4" t="s">
        <v>263</v>
      </c>
      <c r="C3835" s="4" t="s">
        <v>179</v>
      </c>
      <c r="D3835" s="4" t="s">
        <v>34</v>
      </c>
      <c r="E3835" s="4" t="s">
        <v>197</v>
      </c>
      <c r="F3835" s="3">
        <v>42897</v>
      </c>
      <c r="G3835" s="3">
        <v>42976</v>
      </c>
      <c r="H3835">
        <v>0</v>
      </c>
    </row>
    <row r="3836" spans="1:8">
      <c r="A3836" s="4" t="s">
        <v>4043</v>
      </c>
      <c r="B3836" s="4" t="s">
        <v>191</v>
      </c>
      <c r="C3836" s="4" t="s">
        <v>179</v>
      </c>
      <c r="D3836" s="4" t="s">
        <v>81</v>
      </c>
      <c r="E3836" s="4" t="s">
        <v>172</v>
      </c>
      <c r="F3836" s="3">
        <v>42897</v>
      </c>
      <c r="G3836" s="3">
        <v>42957</v>
      </c>
      <c r="H3836">
        <v>507</v>
      </c>
    </row>
    <row r="3837" spans="1:8">
      <c r="A3837" s="4" t="s">
        <v>4044</v>
      </c>
      <c r="B3837" s="4" t="s">
        <v>343</v>
      </c>
      <c r="C3837" s="4" t="s">
        <v>171</v>
      </c>
      <c r="D3837" s="4" t="s">
        <v>131</v>
      </c>
      <c r="E3837" s="4" t="s">
        <v>172</v>
      </c>
      <c r="F3837" s="3">
        <v>42897</v>
      </c>
      <c r="G3837" s="3">
        <v>42998</v>
      </c>
      <c r="H3837">
        <v>1144</v>
      </c>
    </row>
    <row r="3838" spans="1:8">
      <c r="A3838" s="4" t="s">
        <v>4045</v>
      </c>
      <c r="B3838" s="4" t="s">
        <v>230</v>
      </c>
      <c r="C3838" s="4" t="s">
        <v>177</v>
      </c>
      <c r="D3838" s="4" t="s">
        <v>38</v>
      </c>
      <c r="E3838" s="4" t="s">
        <v>172</v>
      </c>
      <c r="F3838" s="3">
        <v>42897</v>
      </c>
      <c r="G3838" s="3">
        <v>43000</v>
      </c>
      <c r="H3838">
        <v>44</v>
      </c>
    </row>
    <row r="3839" spans="1:8">
      <c r="A3839" s="4" t="s">
        <v>4046</v>
      </c>
      <c r="B3839" s="4" t="s">
        <v>256</v>
      </c>
      <c r="C3839" s="4" t="s">
        <v>192</v>
      </c>
      <c r="D3839" s="4" t="s">
        <v>119</v>
      </c>
      <c r="E3839" s="4" t="s">
        <v>172</v>
      </c>
      <c r="F3839" s="3">
        <v>42897</v>
      </c>
      <c r="G3839" s="3">
        <v>42913</v>
      </c>
      <c r="H3839">
        <v>3470</v>
      </c>
    </row>
    <row r="3840" spans="1:8">
      <c r="A3840" s="4" t="s">
        <v>4047</v>
      </c>
      <c r="B3840" s="4" t="s">
        <v>187</v>
      </c>
      <c r="C3840" s="4" t="s">
        <v>192</v>
      </c>
      <c r="D3840" s="4" t="s">
        <v>44</v>
      </c>
      <c r="E3840" s="4" t="s">
        <v>193</v>
      </c>
      <c r="F3840" s="3">
        <v>42897</v>
      </c>
      <c r="G3840" s="3"/>
    </row>
    <row r="3841" spans="1:8">
      <c r="A3841" s="4" t="s">
        <v>4048</v>
      </c>
      <c r="B3841" s="4" t="s">
        <v>187</v>
      </c>
      <c r="C3841" s="4" t="s">
        <v>265</v>
      </c>
      <c r="D3841" s="4" t="s">
        <v>38</v>
      </c>
      <c r="E3841" s="4" t="s">
        <v>172</v>
      </c>
      <c r="F3841" s="3">
        <v>42897</v>
      </c>
      <c r="G3841" s="3">
        <v>43004</v>
      </c>
      <c r="H3841">
        <v>29166</v>
      </c>
    </row>
    <row r="3842" spans="1:8">
      <c r="A3842" s="4" t="s">
        <v>4049</v>
      </c>
      <c r="B3842" s="4" t="s">
        <v>187</v>
      </c>
      <c r="C3842" s="4" t="s">
        <v>171</v>
      </c>
      <c r="D3842" s="4" t="s">
        <v>82</v>
      </c>
      <c r="E3842" s="4" t="s">
        <v>172</v>
      </c>
      <c r="F3842" s="3">
        <v>42897</v>
      </c>
      <c r="G3842" s="3">
        <v>42957</v>
      </c>
      <c r="H3842">
        <v>1045</v>
      </c>
    </row>
    <row r="3843" spans="1:8">
      <c r="A3843" s="4" t="s">
        <v>4050</v>
      </c>
      <c r="B3843" s="4" t="s">
        <v>201</v>
      </c>
      <c r="C3843" s="4" t="s">
        <v>171</v>
      </c>
      <c r="D3843" s="4" t="s">
        <v>53</v>
      </c>
      <c r="E3843" s="4" t="s">
        <v>172</v>
      </c>
      <c r="F3843" s="3">
        <v>42897</v>
      </c>
      <c r="G3843" s="3">
        <v>42990</v>
      </c>
      <c r="H3843">
        <v>951</v>
      </c>
    </row>
    <row r="3844" spans="1:8">
      <c r="A3844" s="4" t="s">
        <v>4051</v>
      </c>
      <c r="B3844" s="4" t="s">
        <v>226</v>
      </c>
      <c r="C3844" s="4" t="s">
        <v>171</v>
      </c>
      <c r="D3844" s="4" t="s">
        <v>129</v>
      </c>
      <c r="E3844" s="4" t="s">
        <v>193</v>
      </c>
      <c r="F3844" s="3">
        <v>42897</v>
      </c>
      <c r="G3844" s="3"/>
    </row>
    <row r="3845" spans="1:8">
      <c r="A3845" s="4" t="s">
        <v>4052</v>
      </c>
      <c r="B3845" s="4" t="s">
        <v>208</v>
      </c>
      <c r="C3845" s="4" t="s">
        <v>177</v>
      </c>
      <c r="D3845" s="4" t="s">
        <v>109</v>
      </c>
      <c r="E3845" s="4" t="s">
        <v>172</v>
      </c>
      <c r="F3845" s="3">
        <v>42897</v>
      </c>
      <c r="G3845" s="3">
        <v>42967</v>
      </c>
      <c r="H3845">
        <v>43</v>
      </c>
    </row>
    <row r="3846" spans="1:8">
      <c r="A3846" s="4" t="s">
        <v>4053</v>
      </c>
      <c r="B3846" s="4" t="s">
        <v>208</v>
      </c>
      <c r="C3846" s="4" t="s">
        <v>177</v>
      </c>
      <c r="D3846" s="4" t="s">
        <v>131</v>
      </c>
      <c r="E3846" s="4" t="s">
        <v>172</v>
      </c>
      <c r="F3846" s="3">
        <v>42897</v>
      </c>
      <c r="G3846" s="3">
        <v>42901</v>
      </c>
      <c r="H3846">
        <v>55</v>
      </c>
    </row>
    <row r="3847" spans="1:8">
      <c r="A3847" s="4" t="s">
        <v>4054</v>
      </c>
      <c r="B3847" s="4" t="s">
        <v>185</v>
      </c>
      <c r="C3847" s="4" t="s">
        <v>179</v>
      </c>
      <c r="D3847" s="4" t="s">
        <v>24</v>
      </c>
      <c r="E3847" s="4" t="s">
        <v>193</v>
      </c>
      <c r="F3847" s="3">
        <v>42897</v>
      </c>
      <c r="G3847" s="3"/>
    </row>
    <row r="3848" spans="1:8">
      <c r="A3848" s="4" t="s">
        <v>4055</v>
      </c>
      <c r="B3848" s="4" t="s">
        <v>246</v>
      </c>
      <c r="C3848" s="4" t="s">
        <v>9011</v>
      </c>
      <c r="D3848" s="4" t="s">
        <v>82</v>
      </c>
      <c r="E3848" s="4" t="s">
        <v>172</v>
      </c>
      <c r="F3848" s="3">
        <v>42898</v>
      </c>
      <c r="G3848" s="3">
        <v>42964</v>
      </c>
      <c r="H3848">
        <v>4294</v>
      </c>
    </row>
    <row r="3849" spans="1:8">
      <c r="A3849" s="4" t="s">
        <v>4056</v>
      </c>
      <c r="B3849" s="4" t="s">
        <v>304</v>
      </c>
      <c r="C3849" s="4" t="s">
        <v>199</v>
      </c>
      <c r="D3849" s="4" t="s">
        <v>111</v>
      </c>
      <c r="E3849" s="4" t="s">
        <v>172</v>
      </c>
      <c r="F3849" s="3">
        <v>42898</v>
      </c>
      <c r="G3849" s="3">
        <v>42976</v>
      </c>
      <c r="H3849">
        <v>4961</v>
      </c>
    </row>
    <row r="3850" spans="1:8">
      <c r="A3850" s="4" t="s">
        <v>4057</v>
      </c>
      <c r="B3850" s="4" t="s">
        <v>279</v>
      </c>
      <c r="C3850" s="4" t="s">
        <v>9011</v>
      </c>
      <c r="D3850" s="4" t="s">
        <v>25</v>
      </c>
      <c r="E3850" s="4" t="s">
        <v>193</v>
      </c>
      <c r="F3850" s="3">
        <v>42898</v>
      </c>
      <c r="G3850" s="3"/>
    </row>
    <row r="3851" spans="1:8">
      <c r="A3851" s="4" t="s">
        <v>4058</v>
      </c>
      <c r="B3851" s="4" t="s">
        <v>279</v>
      </c>
      <c r="C3851" s="4" t="s">
        <v>179</v>
      </c>
      <c r="D3851" s="4" t="s">
        <v>80</v>
      </c>
      <c r="E3851" s="4" t="s">
        <v>197</v>
      </c>
      <c r="F3851" s="3">
        <v>42898</v>
      </c>
      <c r="G3851" s="3">
        <v>42965</v>
      </c>
      <c r="H3851">
        <v>0</v>
      </c>
    </row>
    <row r="3852" spans="1:8">
      <c r="A3852" s="4" t="s">
        <v>4059</v>
      </c>
      <c r="B3852" s="4" t="s">
        <v>210</v>
      </c>
      <c r="C3852" s="4" t="s">
        <v>9011</v>
      </c>
      <c r="D3852" s="4" t="s">
        <v>95</v>
      </c>
      <c r="E3852" s="4" t="s">
        <v>172</v>
      </c>
      <c r="F3852" s="3">
        <v>42898</v>
      </c>
      <c r="G3852" s="3">
        <v>43001</v>
      </c>
      <c r="H3852">
        <v>4506</v>
      </c>
    </row>
    <row r="3853" spans="1:8">
      <c r="A3853" s="4" t="s">
        <v>4060</v>
      </c>
      <c r="B3853" s="4" t="s">
        <v>263</v>
      </c>
      <c r="C3853" s="4" t="s">
        <v>9011</v>
      </c>
      <c r="D3853" s="4" t="s">
        <v>127</v>
      </c>
      <c r="E3853" s="4" t="s">
        <v>197</v>
      </c>
      <c r="F3853" s="3">
        <v>42898</v>
      </c>
      <c r="G3853" s="3">
        <v>42912</v>
      </c>
      <c r="H3853">
        <v>0</v>
      </c>
    </row>
    <row r="3854" spans="1:8">
      <c r="A3854" s="4" t="s">
        <v>4061</v>
      </c>
      <c r="B3854" s="4" t="s">
        <v>212</v>
      </c>
      <c r="C3854" s="4" t="s">
        <v>179</v>
      </c>
      <c r="D3854" s="4" t="s">
        <v>108</v>
      </c>
      <c r="E3854" s="4" t="s">
        <v>172</v>
      </c>
      <c r="F3854" s="3">
        <v>42898</v>
      </c>
      <c r="G3854" s="3">
        <v>42969</v>
      </c>
      <c r="H3854">
        <v>608</v>
      </c>
    </row>
    <row r="3855" spans="1:8">
      <c r="A3855" s="4" t="s">
        <v>4062</v>
      </c>
      <c r="B3855" s="4" t="s">
        <v>237</v>
      </c>
      <c r="C3855" s="4" t="s">
        <v>171</v>
      </c>
      <c r="D3855" s="4" t="s">
        <v>126</v>
      </c>
      <c r="E3855" s="4" t="s">
        <v>172</v>
      </c>
      <c r="F3855" s="3">
        <v>42898</v>
      </c>
      <c r="G3855" s="3">
        <v>42998</v>
      </c>
      <c r="H3855">
        <v>851</v>
      </c>
    </row>
    <row r="3856" spans="1:8">
      <c r="A3856" s="4" t="s">
        <v>4063</v>
      </c>
      <c r="B3856" s="4" t="s">
        <v>196</v>
      </c>
      <c r="C3856" s="4" t="s">
        <v>171</v>
      </c>
      <c r="D3856" s="4" t="s">
        <v>47</v>
      </c>
      <c r="E3856" s="4" t="s">
        <v>172</v>
      </c>
      <c r="F3856" s="3">
        <v>42898</v>
      </c>
      <c r="G3856" s="3">
        <v>42998</v>
      </c>
      <c r="H3856">
        <v>1143</v>
      </c>
    </row>
    <row r="3857" spans="1:8">
      <c r="A3857" s="4" t="s">
        <v>4064</v>
      </c>
      <c r="B3857" s="4" t="s">
        <v>196</v>
      </c>
      <c r="C3857" s="4" t="s">
        <v>199</v>
      </c>
      <c r="D3857" s="4" t="s">
        <v>68</v>
      </c>
      <c r="E3857" s="4" t="s">
        <v>172</v>
      </c>
      <c r="F3857" s="3">
        <v>42898</v>
      </c>
      <c r="G3857" s="3">
        <v>42911</v>
      </c>
      <c r="H3857">
        <v>6365</v>
      </c>
    </row>
    <row r="3858" spans="1:8">
      <c r="A3858" s="4" t="s">
        <v>4065</v>
      </c>
      <c r="B3858" s="4" t="s">
        <v>203</v>
      </c>
      <c r="C3858" s="4" t="s">
        <v>177</v>
      </c>
      <c r="D3858" s="4" t="s">
        <v>53</v>
      </c>
      <c r="E3858" s="4" t="s">
        <v>172</v>
      </c>
      <c r="F3858" s="3">
        <v>42898</v>
      </c>
      <c r="G3858" s="3">
        <v>42968</v>
      </c>
      <c r="H3858">
        <v>54</v>
      </c>
    </row>
    <row r="3859" spans="1:8">
      <c r="A3859" s="4" t="s">
        <v>4066</v>
      </c>
      <c r="B3859" s="4" t="s">
        <v>230</v>
      </c>
      <c r="C3859" s="4" t="s">
        <v>179</v>
      </c>
      <c r="D3859" s="4" t="s">
        <v>24</v>
      </c>
      <c r="E3859" s="4" t="s">
        <v>193</v>
      </c>
      <c r="F3859" s="3">
        <v>42898</v>
      </c>
      <c r="G3859" s="3"/>
    </row>
    <row r="3860" spans="1:8">
      <c r="A3860" s="4" t="s">
        <v>4067</v>
      </c>
      <c r="B3860" s="4" t="s">
        <v>230</v>
      </c>
      <c r="C3860" s="4" t="s">
        <v>179</v>
      </c>
      <c r="D3860" s="4" t="s">
        <v>115</v>
      </c>
      <c r="E3860" s="4" t="s">
        <v>197</v>
      </c>
      <c r="F3860" s="3">
        <v>42898</v>
      </c>
      <c r="G3860" s="3">
        <v>42961</v>
      </c>
      <c r="H3860">
        <v>0</v>
      </c>
    </row>
    <row r="3861" spans="1:8">
      <c r="A3861" s="4" t="s">
        <v>4068</v>
      </c>
      <c r="B3861" s="4" t="s">
        <v>230</v>
      </c>
      <c r="C3861" s="4" t="s">
        <v>9011</v>
      </c>
      <c r="D3861" s="4" t="s">
        <v>56</v>
      </c>
      <c r="E3861" s="4" t="s">
        <v>172</v>
      </c>
      <c r="F3861" s="3">
        <v>42898</v>
      </c>
      <c r="G3861" s="3">
        <v>42915</v>
      </c>
      <c r="H3861">
        <v>4798</v>
      </c>
    </row>
    <row r="3862" spans="1:8">
      <c r="A3862" s="4" t="s">
        <v>4069</v>
      </c>
      <c r="B3862" s="4" t="s">
        <v>187</v>
      </c>
      <c r="C3862" s="4" t="s">
        <v>177</v>
      </c>
      <c r="D3862" s="4" t="s">
        <v>49</v>
      </c>
      <c r="E3862" s="4" t="s">
        <v>197</v>
      </c>
      <c r="F3862" s="3">
        <v>42898</v>
      </c>
      <c r="G3862" s="3">
        <v>42976</v>
      </c>
      <c r="H3862">
        <v>0</v>
      </c>
    </row>
    <row r="3863" spans="1:8">
      <c r="A3863" s="4" t="s">
        <v>4070</v>
      </c>
      <c r="B3863" s="4" t="s">
        <v>187</v>
      </c>
      <c r="C3863" s="4" t="s">
        <v>9011</v>
      </c>
      <c r="D3863" s="4" t="s">
        <v>53</v>
      </c>
      <c r="E3863" s="4" t="s">
        <v>172</v>
      </c>
      <c r="F3863" s="3">
        <v>42898</v>
      </c>
      <c r="G3863" s="3">
        <v>42911</v>
      </c>
      <c r="H3863">
        <v>4733</v>
      </c>
    </row>
    <row r="3864" spans="1:8">
      <c r="A3864" s="4" t="s">
        <v>4071</v>
      </c>
      <c r="B3864" s="4" t="s">
        <v>201</v>
      </c>
      <c r="C3864" s="4" t="s">
        <v>171</v>
      </c>
      <c r="D3864" s="4" t="s">
        <v>38</v>
      </c>
      <c r="E3864" s="4" t="s">
        <v>172</v>
      </c>
      <c r="F3864" s="3">
        <v>42898</v>
      </c>
      <c r="G3864" s="3">
        <v>42976</v>
      </c>
      <c r="H3864">
        <v>1250</v>
      </c>
    </row>
    <row r="3865" spans="1:8">
      <c r="A3865" s="4" t="s">
        <v>4072</v>
      </c>
      <c r="B3865" s="4" t="s">
        <v>201</v>
      </c>
      <c r="C3865" s="4" t="s">
        <v>199</v>
      </c>
      <c r="D3865" s="4" t="s">
        <v>54</v>
      </c>
      <c r="E3865" s="4" t="s">
        <v>172</v>
      </c>
      <c r="F3865" s="3">
        <v>42898</v>
      </c>
      <c r="G3865" s="3">
        <v>42979</v>
      </c>
      <c r="H3865">
        <v>5966</v>
      </c>
    </row>
    <row r="3866" spans="1:8">
      <c r="A3866" s="4" t="s">
        <v>4073</v>
      </c>
      <c r="B3866" s="4" t="s">
        <v>189</v>
      </c>
      <c r="C3866" s="4" t="s">
        <v>177</v>
      </c>
      <c r="D3866" s="4" t="s">
        <v>48</v>
      </c>
      <c r="E3866" s="4" t="s">
        <v>172</v>
      </c>
      <c r="F3866" s="3">
        <v>42898</v>
      </c>
      <c r="G3866" s="3">
        <v>42988</v>
      </c>
      <c r="H3866">
        <v>61</v>
      </c>
    </row>
    <row r="3867" spans="1:8">
      <c r="A3867" s="4" t="s">
        <v>4074</v>
      </c>
      <c r="B3867" s="4" t="s">
        <v>205</v>
      </c>
      <c r="C3867" s="4" t="s">
        <v>179</v>
      </c>
      <c r="D3867" s="4" t="s">
        <v>24</v>
      </c>
      <c r="E3867" s="4" t="s">
        <v>193</v>
      </c>
      <c r="F3867" s="3">
        <v>42898</v>
      </c>
      <c r="G3867" s="3"/>
    </row>
    <row r="3868" spans="1:8">
      <c r="A3868" s="4" t="s">
        <v>4075</v>
      </c>
      <c r="B3868" s="4" t="s">
        <v>205</v>
      </c>
      <c r="C3868" s="4" t="s">
        <v>9011</v>
      </c>
      <c r="D3868" s="4" t="s">
        <v>61</v>
      </c>
      <c r="E3868" s="4" t="s">
        <v>193</v>
      </c>
      <c r="F3868" s="3">
        <v>42898</v>
      </c>
      <c r="G3868" s="3"/>
    </row>
    <row r="3869" spans="1:8">
      <c r="A3869" s="4" t="s">
        <v>4076</v>
      </c>
      <c r="B3869" s="4" t="s">
        <v>226</v>
      </c>
      <c r="C3869" s="4" t="s">
        <v>171</v>
      </c>
      <c r="D3869" s="4" t="s">
        <v>24</v>
      </c>
      <c r="E3869" s="4" t="s">
        <v>193</v>
      </c>
      <c r="F3869" s="3">
        <v>42898</v>
      </c>
      <c r="G3869" s="3"/>
    </row>
    <row r="3870" spans="1:8">
      <c r="A3870" s="4" t="s">
        <v>4077</v>
      </c>
      <c r="B3870" s="4" t="s">
        <v>185</v>
      </c>
      <c r="C3870" s="4" t="s">
        <v>177</v>
      </c>
      <c r="D3870" s="4" t="s">
        <v>105</v>
      </c>
      <c r="E3870" s="4" t="s">
        <v>172</v>
      </c>
      <c r="F3870" s="3">
        <v>42898</v>
      </c>
      <c r="G3870" s="3">
        <v>42998</v>
      </c>
      <c r="H3870">
        <v>48</v>
      </c>
    </row>
    <row r="3871" spans="1:8">
      <c r="A3871" s="4" t="s">
        <v>4078</v>
      </c>
      <c r="B3871" s="4" t="s">
        <v>216</v>
      </c>
      <c r="C3871" s="4" t="s">
        <v>171</v>
      </c>
      <c r="D3871" s="4" t="s">
        <v>79</v>
      </c>
      <c r="E3871" s="4" t="s">
        <v>193</v>
      </c>
      <c r="F3871" s="3">
        <v>42898</v>
      </c>
      <c r="G3871" s="3"/>
    </row>
    <row r="3872" spans="1:8">
      <c r="A3872" s="4" t="s">
        <v>4079</v>
      </c>
      <c r="B3872" s="4" t="s">
        <v>216</v>
      </c>
      <c r="C3872" s="4" t="s">
        <v>177</v>
      </c>
      <c r="D3872" s="4" t="s">
        <v>126</v>
      </c>
      <c r="E3872" s="4" t="s">
        <v>172</v>
      </c>
      <c r="F3872" s="3">
        <v>42898</v>
      </c>
      <c r="G3872" s="3">
        <v>42999</v>
      </c>
      <c r="H3872">
        <v>53</v>
      </c>
    </row>
    <row r="3873" spans="1:8">
      <c r="A3873" s="4" t="s">
        <v>4080</v>
      </c>
      <c r="B3873" s="4" t="s">
        <v>181</v>
      </c>
      <c r="C3873" s="4" t="s">
        <v>177</v>
      </c>
      <c r="D3873" s="4" t="s">
        <v>38</v>
      </c>
      <c r="E3873" s="4" t="s">
        <v>197</v>
      </c>
      <c r="F3873" s="3">
        <v>42898</v>
      </c>
      <c r="G3873" s="3">
        <v>42906</v>
      </c>
      <c r="H3873">
        <v>0</v>
      </c>
    </row>
    <row r="3874" spans="1:8">
      <c r="A3874" s="4" t="s">
        <v>4081</v>
      </c>
      <c r="B3874" s="4" t="s">
        <v>181</v>
      </c>
      <c r="C3874" s="4" t="s">
        <v>177</v>
      </c>
      <c r="D3874" s="4" t="s">
        <v>49</v>
      </c>
      <c r="E3874" s="4" t="s">
        <v>172</v>
      </c>
      <c r="F3874" s="3">
        <v>42898</v>
      </c>
      <c r="G3874" s="3">
        <v>42965</v>
      </c>
      <c r="H3874">
        <v>51</v>
      </c>
    </row>
    <row r="3875" spans="1:8">
      <c r="A3875" s="4" t="s">
        <v>4082</v>
      </c>
      <c r="B3875" s="4" t="s">
        <v>181</v>
      </c>
      <c r="C3875" s="4" t="s">
        <v>192</v>
      </c>
      <c r="D3875" s="4" t="s">
        <v>38</v>
      </c>
      <c r="E3875" s="4" t="s">
        <v>172</v>
      </c>
      <c r="F3875" s="3">
        <v>42898</v>
      </c>
      <c r="G3875" s="3">
        <v>42982</v>
      </c>
      <c r="H3875">
        <v>3314</v>
      </c>
    </row>
    <row r="3876" spans="1:8">
      <c r="A3876" s="4" t="s">
        <v>4083</v>
      </c>
      <c r="B3876" s="4" t="s">
        <v>183</v>
      </c>
      <c r="C3876" s="4" t="s">
        <v>192</v>
      </c>
      <c r="D3876" s="4" t="s">
        <v>119</v>
      </c>
      <c r="E3876" s="4" t="s">
        <v>197</v>
      </c>
      <c r="F3876" s="3">
        <v>42899</v>
      </c>
      <c r="G3876" s="3">
        <v>42967</v>
      </c>
      <c r="H3876">
        <v>0</v>
      </c>
    </row>
    <row r="3877" spans="1:8">
      <c r="A3877" s="4" t="s">
        <v>4084</v>
      </c>
      <c r="B3877" s="4" t="s">
        <v>183</v>
      </c>
      <c r="C3877" s="4" t="s">
        <v>177</v>
      </c>
      <c r="D3877" s="4" t="s">
        <v>66</v>
      </c>
      <c r="E3877" s="4" t="s">
        <v>172</v>
      </c>
      <c r="F3877" s="3">
        <v>42899</v>
      </c>
      <c r="G3877" s="3">
        <v>43003</v>
      </c>
      <c r="H3877">
        <v>64</v>
      </c>
    </row>
    <row r="3878" spans="1:8">
      <c r="A3878" s="4" t="s">
        <v>4085</v>
      </c>
      <c r="B3878" s="4" t="s">
        <v>183</v>
      </c>
      <c r="C3878" s="4" t="s">
        <v>177</v>
      </c>
      <c r="D3878" s="4" t="s">
        <v>79</v>
      </c>
      <c r="E3878" s="4" t="s">
        <v>172</v>
      </c>
      <c r="F3878" s="3">
        <v>42899</v>
      </c>
      <c r="G3878" s="3">
        <v>42910</v>
      </c>
      <c r="H3878">
        <v>58</v>
      </c>
    </row>
    <row r="3879" spans="1:8">
      <c r="A3879" s="4" t="s">
        <v>4086</v>
      </c>
      <c r="B3879" s="4" t="s">
        <v>246</v>
      </c>
      <c r="C3879" s="4" t="s">
        <v>177</v>
      </c>
      <c r="D3879" s="4" t="s">
        <v>24</v>
      </c>
      <c r="E3879" s="4" t="s">
        <v>193</v>
      </c>
      <c r="F3879" s="3">
        <v>42899</v>
      </c>
      <c r="G3879" s="3"/>
    </row>
    <row r="3880" spans="1:8">
      <c r="A3880" s="4" t="s">
        <v>4087</v>
      </c>
      <c r="B3880" s="4" t="s">
        <v>246</v>
      </c>
      <c r="C3880" s="4" t="s">
        <v>171</v>
      </c>
      <c r="D3880" s="4" t="s">
        <v>88</v>
      </c>
      <c r="E3880" s="4" t="s">
        <v>197</v>
      </c>
      <c r="F3880" s="3">
        <v>42899</v>
      </c>
      <c r="G3880" s="3">
        <v>42969</v>
      </c>
      <c r="H3880">
        <v>0</v>
      </c>
    </row>
    <row r="3881" spans="1:8">
      <c r="A3881" s="4" t="s">
        <v>4088</v>
      </c>
      <c r="B3881" s="4" t="s">
        <v>246</v>
      </c>
      <c r="C3881" s="4" t="s">
        <v>199</v>
      </c>
      <c r="D3881" s="4" t="s">
        <v>40</v>
      </c>
      <c r="E3881" s="4" t="s">
        <v>172</v>
      </c>
      <c r="F3881" s="3">
        <v>42899</v>
      </c>
      <c r="G3881" s="3">
        <v>42951</v>
      </c>
      <c r="H3881">
        <v>4598</v>
      </c>
    </row>
    <row r="3882" spans="1:8">
      <c r="A3882" s="4" t="s">
        <v>4089</v>
      </c>
      <c r="B3882" s="4" t="s">
        <v>246</v>
      </c>
      <c r="C3882" s="4" t="s">
        <v>192</v>
      </c>
      <c r="D3882" s="4" t="s">
        <v>88</v>
      </c>
      <c r="E3882" s="4" t="s">
        <v>172</v>
      </c>
      <c r="F3882" s="3">
        <v>42899</v>
      </c>
      <c r="G3882" s="3">
        <v>42905</v>
      </c>
      <c r="H3882">
        <v>3424</v>
      </c>
    </row>
    <row r="3883" spans="1:8">
      <c r="A3883" s="4" t="s">
        <v>4090</v>
      </c>
      <c r="B3883" s="4" t="s">
        <v>246</v>
      </c>
      <c r="C3883" s="4" t="s">
        <v>192</v>
      </c>
      <c r="D3883" s="4" t="s">
        <v>120</v>
      </c>
      <c r="E3883" s="4" t="s">
        <v>172</v>
      </c>
      <c r="F3883" s="3">
        <v>42899</v>
      </c>
      <c r="G3883" s="3">
        <v>43008</v>
      </c>
      <c r="H3883">
        <v>3399</v>
      </c>
    </row>
    <row r="3884" spans="1:8">
      <c r="A3884" s="4" t="s">
        <v>4091</v>
      </c>
      <c r="B3884" s="4" t="s">
        <v>210</v>
      </c>
      <c r="C3884" s="4" t="s">
        <v>171</v>
      </c>
      <c r="D3884" s="4" t="s">
        <v>25</v>
      </c>
      <c r="E3884" s="4" t="s">
        <v>197</v>
      </c>
      <c r="F3884" s="3">
        <v>42899</v>
      </c>
      <c r="G3884" s="3">
        <v>42985</v>
      </c>
      <c r="H3884">
        <v>0</v>
      </c>
    </row>
    <row r="3885" spans="1:8">
      <c r="A3885" s="4" t="s">
        <v>4092</v>
      </c>
      <c r="B3885" s="4" t="s">
        <v>174</v>
      </c>
      <c r="C3885" s="4" t="s">
        <v>179</v>
      </c>
      <c r="D3885" s="4" t="s">
        <v>85</v>
      </c>
      <c r="E3885" s="4" t="s">
        <v>197</v>
      </c>
      <c r="F3885" s="3">
        <v>42899</v>
      </c>
      <c r="G3885" s="3">
        <v>42982</v>
      </c>
      <c r="H3885">
        <v>0</v>
      </c>
    </row>
    <row r="3886" spans="1:8">
      <c r="A3886" s="4" t="s">
        <v>4093</v>
      </c>
      <c r="B3886" s="4" t="s">
        <v>174</v>
      </c>
      <c r="C3886" s="4" t="s">
        <v>199</v>
      </c>
      <c r="D3886" s="4" t="s">
        <v>27</v>
      </c>
      <c r="E3886" s="4" t="s">
        <v>197</v>
      </c>
      <c r="F3886" s="3">
        <v>42899</v>
      </c>
      <c r="G3886" s="3">
        <v>42963</v>
      </c>
      <c r="H3886">
        <v>0</v>
      </c>
    </row>
    <row r="3887" spans="1:8">
      <c r="A3887" s="4" t="s">
        <v>4094</v>
      </c>
      <c r="B3887" s="4" t="s">
        <v>174</v>
      </c>
      <c r="C3887" s="4" t="s">
        <v>9011</v>
      </c>
      <c r="D3887" s="4" t="s">
        <v>119</v>
      </c>
      <c r="E3887" s="4" t="s">
        <v>172</v>
      </c>
      <c r="F3887" s="3">
        <v>42899</v>
      </c>
      <c r="G3887" s="3">
        <v>42988</v>
      </c>
      <c r="H3887">
        <v>5322</v>
      </c>
    </row>
    <row r="3888" spans="1:8">
      <c r="A3888" s="4" t="s">
        <v>4095</v>
      </c>
      <c r="B3888" s="4" t="s">
        <v>263</v>
      </c>
      <c r="C3888" s="4" t="s">
        <v>179</v>
      </c>
      <c r="D3888" s="4" t="s">
        <v>50</v>
      </c>
      <c r="E3888" s="4" t="s">
        <v>172</v>
      </c>
      <c r="F3888" s="3">
        <v>42899</v>
      </c>
      <c r="G3888" s="3">
        <v>42975</v>
      </c>
      <c r="H3888">
        <v>496</v>
      </c>
    </row>
    <row r="3889" spans="1:8">
      <c r="A3889" s="4" t="s">
        <v>4096</v>
      </c>
      <c r="B3889" s="4" t="s">
        <v>237</v>
      </c>
      <c r="C3889" s="4" t="s">
        <v>192</v>
      </c>
      <c r="D3889" s="4" t="s">
        <v>35</v>
      </c>
      <c r="E3889" s="4" t="s">
        <v>172</v>
      </c>
      <c r="F3889" s="3">
        <v>42899</v>
      </c>
      <c r="G3889" s="3">
        <v>42974</v>
      </c>
      <c r="H3889">
        <v>3279</v>
      </c>
    </row>
    <row r="3890" spans="1:8">
      <c r="A3890" s="4" t="s">
        <v>4097</v>
      </c>
      <c r="B3890" s="4" t="s">
        <v>196</v>
      </c>
      <c r="C3890" s="4" t="s">
        <v>177</v>
      </c>
      <c r="D3890" s="4" t="s">
        <v>106</v>
      </c>
      <c r="E3890" s="4" t="s">
        <v>197</v>
      </c>
      <c r="F3890" s="3">
        <v>42899</v>
      </c>
      <c r="G3890" s="3">
        <v>43006</v>
      </c>
      <c r="H3890">
        <v>0</v>
      </c>
    </row>
    <row r="3891" spans="1:8">
      <c r="A3891" s="4" t="s">
        <v>4098</v>
      </c>
      <c r="B3891" s="4" t="s">
        <v>191</v>
      </c>
      <c r="C3891" s="4" t="s">
        <v>177</v>
      </c>
      <c r="D3891" s="4" t="s">
        <v>105</v>
      </c>
      <c r="E3891" s="4" t="s">
        <v>172</v>
      </c>
      <c r="F3891" s="3">
        <v>42899</v>
      </c>
      <c r="G3891" s="3">
        <v>42913</v>
      </c>
      <c r="H3891">
        <v>68</v>
      </c>
    </row>
    <row r="3892" spans="1:8">
      <c r="A3892" s="4" t="s">
        <v>4099</v>
      </c>
      <c r="B3892" s="4" t="s">
        <v>343</v>
      </c>
      <c r="C3892" s="4" t="s">
        <v>179</v>
      </c>
      <c r="D3892" s="4" t="s">
        <v>119</v>
      </c>
      <c r="E3892" s="4" t="s">
        <v>197</v>
      </c>
      <c r="F3892" s="3">
        <v>42899</v>
      </c>
      <c r="G3892" s="3">
        <v>42970</v>
      </c>
      <c r="H3892">
        <v>0</v>
      </c>
    </row>
    <row r="3893" spans="1:8">
      <c r="A3893" s="4" t="s">
        <v>4100</v>
      </c>
      <c r="B3893" s="4" t="s">
        <v>230</v>
      </c>
      <c r="C3893" s="4" t="s">
        <v>199</v>
      </c>
      <c r="D3893" s="4" t="s">
        <v>24</v>
      </c>
      <c r="E3893" s="4" t="s">
        <v>193</v>
      </c>
      <c r="F3893" s="3">
        <v>42899</v>
      </c>
      <c r="G3893" s="3"/>
    </row>
    <row r="3894" spans="1:8">
      <c r="A3894" s="4" t="s">
        <v>4101</v>
      </c>
      <c r="B3894" s="4" t="s">
        <v>201</v>
      </c>
      <c r="C3894" s="4" t="s">
        <v>171</v>
      </c>
      <c r="D3894" s="4" t="s">
        <v>129</v>
      </c>
      <c r="E3894" s="4" t="s">
        <v>193</v>
      </c>
      <c r="F3894" s="3">
        <v>42899</v>
      </c>
      <c r="G3894" s="3"/>
    </row>
    <row r="3895" spans="1:8">
      <c r="A3895" s="4" t="s">
        <v>4102</v>
      </c>
      <c r="B3895" s="4" t="s">
        <v>189</v>
      </c>
      <c r="C3895" s="4" t="s">
        <v>171</v>
      </c>
      <c r="D3895" s="4" t="s">
        <v>61</v>
      </c>
      <c r="E3895" s="4" t="s">
        <v>197</v>
      </c>
      <c r="F3895" s="3">
        <v>42899</v>
      </c>
      <c r="G3895" s="3">
        <v>42968</v>
      </c>
      <c r="H3895">
        <v>0</v>
      </c>
    </row>
    <row r="3896" spans="1:8">
      <c r="A3896" s="4" t="s">
        <v>4103</v>
      </c>
      <c r="B3896" s="4" t="s">
        <v>208</v>
      </c>
      <c r="C3896" s="4" t="s">
        <v>177</v>
      </c>
      <c r="D3896" s="4" t="s">
        <v>29</v>
      </c>
      <c r="E3896" s="4" t="s">
        <v>172</v>
      </c>
      <c r="F3896" s="3">
        <v>42899</v>
      </c>
      <c r="G3896" s="3">
        <v>42901</v>
      </c>
      <c r="H3896">
        <v>59</v>
      </c>
    </row>
    <row r="3897" spans="1:8">
      <c r="A3897" s="4" t="s">
        <v>4104</v>
      </c>
      <c r="B3897" s="4" t="s">
        <v>185</v>
      </c>
      <c r="C3897" s="4" t="s">
        <v>192</v>
      </c>
      <c r="D3897" s="4" t="s">
        <v>53</v>
      </c>
      <c r="E3897" s="4" t="s">
        <v>172</v>
      </c>
      <c r="F3897" s="3">
        <v>42899</v>
      </c>
      <c r="G3897" s="3">
        <v>42912</v>
      </c>
      <c r="H3897">
        <v>3205</v>
      </c>
    </row>
    <row r="3898" spans="1:8">
      <c r="A3898" s="4" t="s">
        <v>4105</v>
      </c>
      <c r="B3898" s="4" t="s">
        <v>235</v>
      </c>
      <c r="C3898" s="4" t="s">
        <v>179</v>
      </c>
      <c r="D3898" s="4" t="s">
        <v>88</v>
      </c>
      <c r="E3898" s="4" t="s">
        <v>197</v>
      </c>
      <c r="F3898" s="3">
        <v>42899</v>
      </c>
      <c r="G3898" s="3">
        <v>42913</v>
      </c>
      <c r="H3898">
        <v>0</v>
      </c>
    </row>
    <row r="3899" spans="1:8">
      <c r="A3899" s="4" t="s">
        <v>4106</v>
      </c>
      <c r="B3899" s="4" t="s">
        <v>181</v>
      </c>
      <c r="C3899" s="4" t="s">
        <v>192</v>
      </c>
      <c r="D3899" s="4" t="s">
        <v>24</v>
      </c>
      <c r="E3899" s="4" t="s">
        <v>193</v>
      </c>
      <c r="F3899" s="3">
        <v>42899</v>
      </c>
      <c r="G3899" s="3"/>
    </row>
    <row r="3900" spans="1:8">
      <c r="A3900" s="4" t="s">
        <v>4107</v>
      </c>
      <c r="B3900" s="4" t="s">
        <v>183</v>
      </c>
      <c r="C3900" s="4" t="s">
        <v>177</v>
      </c>
      <c r="D3900" s="4" t="s">
        <v>68</v>
      </c>
      <c r="E3900" s="4" t="s">
        <v>172</v>
      </c>
      <c r="F3900" s="3">
        <v>42900</v>
      </c>
      <c r="G3900" s="3">
        <v>42909</v>
      </c>
      <c r="H3900">
        <v>55</v>
      </c>
    </row>
    <row r="3901" spans="1:8">
      <c r="A3901" s="4" t="s">
        <v>4108</v>
      </c>
      <c r="B3901" s="4" t="s">
        <v>246</v>
      </c>
      <c r="C3901" s="4" t="s">
        <v>179</v>
      </c>
      <c r="D3901" s="4" t="s">
        <v>35</v>
      </c>
      <c r="E3901" s="4" t="s">
        <v>197</v>
      </c>
      <c r="F3901" s="3">
        <v>42900</v>
      </c>
      <c r="G3901" s="3">
        <v>42995</v>
      </c>
      <c r="H3901">
        <v>0</v>
      </c>
    </row>
    <row r="3902" spans="1:8">
      <c r="A3902" s="4" t="s">
        <v>4109</v>
      </c>
      <c r="B3902" s="4" t="s">
        <v>279</v>
      </c>
      <c r="C3902" s="4" t="s">
        <v>171</v>
      </c>
      <c r="D3902" s="4" t="s">
        <v>24</v>
      </c>
      <c r="E3902" s="4" t="s">
        <v>193</v>
      </c>
      <c r="F3902" s="3">
        <v>42900</v>
      </c>
      <c r="G3902" s="3"/>
    </row>
    <row r="3903" spans="1:8">
      <c r="A3903" s="4" t="s">
        <v>4110</v>
      </c>
      <c r="B3903" s="4" t="s">
        <v>279</v>
      </c>
      <c r="C3903" s="4" t="s">
        <v>179</v>
      </c>
      <c r="D3903" s="4" t="s">
        <v>63</v>
      </c>
      <c r="E3903" s="4" t="s">
        <v>172</v>
      </c>
      <c r="F3903" s="3">
        <v>42900</v>
      </c>
      <c r="G3903" s="3">
        <v>42980</v>
      </c>
      <c r="H3903">
        <v>525</v>
      </c>
    </row>
    <row r="3904" spans="1:8">
      <c r="A3904" s="4" t="s">
        <v>4111</v>
      </c>
      <c r="B3904" s="4" t="s">
        <v>174</v>
      </c>
      <c r="C3904" s="4" t="s">
        <v>192</v>
      </c>
      <c r="D3904" s="4" t="s">
        <v>79</v>
      </c>
      <c r="E3904" s="4" t="s">
        <v>172</v>
      </c>
      <c r="F3904" s="3">
        <v>42900</v>
      </c>
      <c r="G3904" s="3">
        <v>42972</v>
      </c>
      <c r="H3904">
        <v>3455</v>
      </c>
    </row>
    <row r="3905" spans="1:8">
      <c r="A3905" s="4" t="s">
        <v>4112</v>
      </c>
      <c r="B3905" s="4" t="s">
        <v>212</v>
      </c>
      <c r="C3905" s="4" t="s">
        <v>192</v>
      </c>
      <c r="D3905" s="4" t="s">
        <v>54</v>
      </c>
      <c r="E3905" s="4" t="s">
        <v>172</v>
      </c>
      <c r="F3905" s="3">
        <v>42900</v>
      </c>
      <c r="G3905" s="3">
        <v>42911</v>
      </c>
      <c r="H3905">
        <v>3110</v>
      </c>
    </row>
    <row r="3906" spans="1:8">
      <c r="A3906" s="4" t="s">
        <v>4113</v>
      </c>
      <c r="B3906" s="4" t="s">
        <v>237</v>
      </c>
      <c r="C3906" s="4" t="s">
        <v>177</v>
      </c>
      <c r="D3906" s="4" t="s">
        <v>83</v>
      </c>
      <c r="E3906" s="4" t="s">
        <v>197</v>
      </c>
      <c r="F3906" s="3">
        <v>42900</v>
      </c>
      <c r="G3906" s="3">
        <v>42913</v>
      </c>
      <c r="H3906">
        <v>0</v>
      </c>
    </row>
    <row r="3907" spans="1:8">
      <c r="A3907" s="4" t="s">
        <v>4114</v>
      </c>
      <c r="B3907" s="4" t="s">
        <v>203</v>
      </c>
      <c r="C3907" s="4" t="s">
        <v>199</v>
      </c>
      <c r="D3907" s="4" t="s">
        <v>105</v>
      </c>
      <c r="E3907" s="4" t="s">
        <v>172</v>
      </c>
      <c r="F3907" s="3">
        <v>42900</v>
      </c>
      <c r="G3907" s="3">
        <v>42989</v>
      </c>
      <c r="H3907">
        <v>5053</v>
      </c>
    </row>
    <row r="3908" spans="1:8">
      <c r="A3908" s="4" t="s">
        <v>4115</v>
      </c>
      <c r="B3908" s="4" t="s">
        <v>203</v>
      </c>
      <c r="C3908" s="4" t="s">
        <v>192</v>
      </c>
      <c r="D3908" s="4" t="s">
        <v>74</v>
      </c>
      <c r="E3908" s="4" t="s">
        <v>172</v>
      </c>
      <c r="F3908" s="3">
        <v>42900</v>
      </c>
      <c r="G3908" s="3">
        <v>42914</v>
      </c>
      <c r="H3908">
        <v>3539</v>
      </c>
    </row>
    <row r="3909" spans="1:8">
      <c r="A3909" s="4" t="s">
        <v>4116</v>
      </c>
      <c r="B3909" s="4" t="s">
        <v>191</v>
      </c>
      <c r="C3909" s="4" t="s">
        <v>179</v>
      </c>
      <c r="D3909" s="4" t="s">
        <v>24</v>
      </c>
      <c r="E3909" s="4" t="s">
        <v>193</v>
      </c>
      <c r="F3909" s="3">
        <v>42900</v>
      </c>
      <c r="G3909" s="3"/>
    </row>
    <row r="3910" spans="1:8">
      <c r="A3910" s="4" t="s">
        <v>4117</v>
      </c>
      <c r="B3910" s="4" t="s">
        <v>343</v>
      </c>
      <c r="C3910" s="4" t="s">
        <v>179</v>
      </c>
      <c r="D3910" s="4" t="s">
        <v>104</v>
      </c>
      <c r="E3910" s="4" t="s">
        <v>172</v>
      </c>
      <c r="F3910" s="3">
        <v>42900</v>
      </c>
      <c r="G3910" s="3">
        <v>42970</v>
      </c>
      <c r="H3910">
        <v>580</v>
      </c>
    </row>
    <row r="3911" spans="1:8">
      <c r="A3911" s="4" t="s">
        <v>4118</v>
      </c>
      <c r="B3911" s="4" t="s">
        <v>219</v>
      </c>
      <c r="C3911" s="4" t="s">
        <v>192</v>
      </c>
      <c r="D3911" s="4" t="s">
        <v>102</v>
      </c>
      <c r="E3911" s="4" t="s">
        <v>197</v>
      </c>
      <c r="F3911" s="3">
        <v>42900</v>
      </c>
      <c r="G3911" s="3">
        <v>42906</v>
      </c>
      <c r="H3911">
        <v>0</v>
      </c>
    </row>
    <row r="3912" spans="1:8">
      <c r="A3912" s="4" t="s">
        <v>4119</v>
      </c>
      <c r="B3912" s="4" t="s">
        <v>256</v>
      </c>
      <c r="C3912" s="4" t="s">
        <v>192</v>
      </c>
      <c r="D3912" s="4" t="s">
        <v>92</v>
      </c>
      <c r="E3912" s="4" t="s">
        <v>172</v>
      </c>
      <c r="F3912" s="3">
        <v>42900</v>
      </c>
      <c r="G3912" s="3">
        <v>42903</v>
      </c>
      <c r="H3912">
        <v>3468</v>
      </c>
    </row>
    <row r="3913" spans="1:8">
      <c r="A3913" s="4" t="s">
        <v>4120</v>
      </c>
      <c r="B3913" s="4" t="s">
        <v>187</v>
      </c>
      <c r="C3913" s="4" t="s">
        <v>265</v>
      </c>
      <c r="D3913" s="4" t="s">
        <v>119</v>
      </c>
      <c r="E3913" s="4" t="s">
        <v>193</v>
      </c>
      <c r="F3913" s="3">
        <v>42900</v>
      </c>
      <c r="G3913" s="3"/>
    </row>
    <row r="3914" spans="1:8">
      <c r="A3914" s="4" t="s">
        <v>4121</v>
      </c>
      <c r="B3914" s="4" t="s">
        <v>187</v>
      </c>
      <c r="C3914" s="4" t="s">
        <v>9011</v>
      </c>
      <c r="D3914" s="4" t="s">
        <v>43</v>
      </c>
      <c r="E3914" s="4" t="s">
        <v>193</v>
      </c>
      <c r="F3914" s="3">
        <v>42900</v>
      </c>
      <c r="G3914" s="3"/>
    </row>
    <row r="3915" spans="1:8">
      <c r="A3915" s="4" t="s">
        <v>4122</v>
      </c>
      <c r="B3915" s="4" t="s">
        <v>189</v>
      </c>
      <c r="C3915" s="4" t="s">
        <v>177</v>
      </c>
      <c r="D3915" s="4" t="s">
        <v>103</v>
      </c>
      <c r="E3915" s="4" t="s">
        <v>172</v>
      </c>
      <c r="F3915" s="3">
        <v>42900</v>
      </c>
      <c r="G3915" s="3">
        <v>42997</v>
      </c>
      <c r="H3915">
        <v>54</v>
      </c>
    </row>
    <row r="3916" spans="1:8">
      <c r="A3916" s="4" t="s">
        <v>4123</v>
      </c>
      <c r="B3916" s="4" t="s">
        <v>232</v>
      </c>
      <c r="C3916" s="4" t="s">
        <v>192</v>
      </c>
      <c r="D3916" s="4" t="s">
        <v>34</v>
      </c>
      <c r="E3916" s="4" t="s">
        <v>197</v>
      </c>
      <c r="F3916" s="3">
        <v>42900</v>
      </c>
      <c r="G3916" s="3">
        <v>42913</v>
      </c>
      <c r="H3916">
        <v>0</v>
      </c>
    </row>
    <row r="3917" spans="1:8">
      <c r="A3917" s="4" t="s">
        <v>4124</v>
      </c>
      <c r="B3917" s="4" t="s">
        <v>208</v>
      </c>
      <c r="C3917" s="4" t="s">
        <v>177</v>
      </c>
      <c r="D3917" s="4" t="s">
        <v>106</v>
      </c>
      <c r="E3917" s="4" t="s">
        <v>197</v>
      </c>
      <c r="F3917" s="3">
        <v>42900</v>
      </c>
      <c r="G3917" s="3">
        <v>42958</v>
      </c>
      <c r="H3917">
        <v>0</v>
      </c>
    </row>
    <row r="3918" spans="1:8">
      <c r="A3918" s="4" t="s">
        <v>4125</v>
      </c>
      <c r="B3918" s="4" t="s">
        <v>216</v>
      </c>
      <c r="C3918" s="4" t="s">
        <v>177</v>
      </c>
      <c r="D3918" s="4" t="s">
        <v>65</v>
      </c>
      <c r="E3918" s="4" t="s">
        <v>197</v>
      </c>
      <c r="F3918" s="3">
        <v>42900</v>
      </c>
      <c r="G3918" s="3">
        <v>42967</v>
      </c>
      <c r="H3918">
        <v>0</v>
      </c>
    </row>
    <row r="3919" spans="1:8">
      <c r="A3919" s="4" t="s">
        <v>4126</v>
      </c>
      <c r="B3919" s="4" t="s">
        <v>261</v>
      </c>
      <c r="C3919" s="4" t="s">
        <v>199</v>
      </c>
      <c r="D3919" s="4" t="s">
        <v>130</v>
      </c>
      <c r="E3919" s="4" t="s">
        <v>172</v>
      </c>
      <c r="F3919" s="3">
        <v>42901</v>
      </c>
      <c r="G3919" s="3">
        <v>42914</v>
      </c>
      <c r="H3919">
        <v>6040</v>
      </c>
    </row>
    <row r="3920" spans="1:8">
      <c r="A3920" s="4" t="s">
        <v>4127</v>
      </c>
      <c r="B3920" s="4" t="s">
        <v>246</v>
      </c>
      <c r="C3920" s="4" t="s">
        <v>9011</v>
      </c>
      <c r="D3920" s="4" t="s">
        <v>117</v>
      </c>
      <c r="E3920" s="4" t="s">
        <v>172</v>
      </c>
      <c r="F3920" s="3">
        <v>42901</v>
      </c>
      <c r="G3920" s="3">
        <v>42979</v>
      </c>
      <c r="H3920">
        <v>5857</v>
      </c>
    </row>
    <row r="3921" spans="1:8">
      <c r="A3921" s="4" t="s">
        <v>4128</v>
      </c>
      <c r="B3921" s="4" t="s">
        <v>304</v>
      </c>
      <c r="C3921" s="4" t="s">
        <v>192</v>
      </c>
      <c r="D3921" s="4" t="s">
        <v>45</v>
      </c>
      <c r="E3921" s="4" t="s">
        <v>172</v>
      </c>
      <c r="F3921" s="3">
        <v>42901</v>
      </c>
      <c r="G3921" s="3">
        <v>42911</v>
      </c>
      <c r="H3921">
        <v>3785</v>
      </c>
    </row>
    <row r="3922" spans="1:8">
      <c r="A3922" s="4" t="s">
        <v>4129</v>
      </c>
      <c r="B3922" s="4" t="s">
        <v>279</v>
      </c>
      <c r="C3922" s="4" t="s">
        <v>171</v>
      </c>
      <c r="D3922" s="4" t="s">
        <v>126</v>
      </c>
      <c r="E3922" s="4" t="s">
        <v>197</v>
      </c>
      <c r="F3922" s="3">
        <v>42901</v>
      </c>
      <c r="G3922" s="3">
        <v>42997</v>
      </c>
      <c r="H3922">
        <v>0</v>
      </c>
    </row>
    <row r="3923" spans="1:8">
      <c r="A3923" s="4" t="s">
        <v>4130</v>
      </c>
      <c r="B3923" s="4" t="s">
        <v>210</v>
      </c>
      <c r="C3923" s="4" t="s">
        <v>179</v>
      </c>
      <c r="D3923" s="4" t="s">
        <v>78</v>
      </c>
      <c r="E3923" s="4" t="s">
        <v>172</v>
      </c>
      <c r="F3923" s="3">
        <v>42901</v>
      </c>
      <c r="G3923" s="3">
        <v>42912</v>
      </c>
      <c r="H3923">
        <v>420</v>
      </c>
    </row>
    <row r="3924" spans="1:8">
      <c r="A3924" s="4" t="s">
        <v>4131</v>
      </c>
      <c r="B3924" s="4" t="s">
        <v>210</v>
      </c>
      <c r="C3924" s="4" t="s">
        <v>9011</v>
      </c>
      <c r="D3924" s="4" t="s">
        <v>123</v>
      </c>
      <c r="E3924" s="4" t="s">
        <v>172</v>
      </c>
      <c r="F3924" s="3">
        <v>42901</v>
      </c>
      <c r="G3924" s="3">
        <v>42906</v>
      </c>
      <c r="H3924">
        <v>4939</v>
      </c>
    </row>
    <row r="3925" spans="1:8">
      <c r="A3925" s="4" t="s">
        <v>4132</v>
      </c>
      <c r="B3925" s="4" t="s">
        <v>174</v>
      </c>
      <c r="C3925" s="4" t="s">
        <v>9011</v>
      </c>
      <c r="D3925" s="4" t="s">
        <v>106</v>
      </c>
      <c r="E3925" s="4" t="s">
        <v>172</v>
      </c>
      <c r="F3925" s="3">
        <v>42901</v>
      </c>
      <c r="G3925" s="3">
        <v>42916</v>
      </c>
      <c r="H3925">
        <v>4564</v>
      </c>
    </row>
    <row r="3926" spans="1:8">
      <c r="A3926" s="4" t="s">
        <v>4133</v>
      </c>
      <c r="B3926" s="4" t="s">
        <v>174</v>
      </c>
      <c r="C3926" s="4" t="s">
        <v>192</v>
      </c>
      <c r="D3926" s="4" t="s">
        <v>100</v>
      </c>
      <c r="E3926" s="4" t="s">
        <v>172</v>
      </c>
      <c r="F3926" s="3">
        <v>42901</v>
      </c>
      <c r="G3926" s="3">
        <v>42987</v>
      </c>
      <c r="H3926">
        <v>2683</v>
      </c>
    </row>
    <row r="3927" spans="1:8">
      <c r="A3927" s="4" t="s">
        <v>4134</v>
      </c>
      <c r="B3927" s="4" t="s">
        <v>212</v>
      </c>
      <c r="C3927" s="4" t="s">
        <v>265</v>
      </c>
      <c r="D3927" s="4" t="s">
        <v>38</v>
      </c>
      <c r="E3927" s="4" t="s">
        <v>172</v>
      </c>
      <c r="F3927" s="3">
        <v>42901</v>
      </c>
      <c r="G3927" s="3">
        <v>42916</v>
      </c>
      <c r="H3927">
        <v>25464</v>
      </c>
    </row>
    <row r="3928" spans="1:8">
      <c r="A3928" s="4" t="s">
        <v>4135</v>
      </c>
      <c r="B3928" s="4" t="s">
        <v>343</v>
      </c>
      <c r="C3928" s="4" t="s">
        <v>179</v>
      </c>
      <c r="D3928" s="4" t="s">
        <v>76</v>
      </c>
      <c r="E3928" s="4" t="s">
        <v>172</v>
      </c>
      <c r="F3928" s="3">
        <v>42901</v>
      </c>
      <c r="G3928" s="3">
        <v>42987</v>
      </c>
      <c r="H3928">
        <v>460</v>
      </c>
    </row>
    <row r="3929" spans="1:8">
      <c r="A3929" s="4" t="s">
        <v>4136</v>
      </c>
      <c r="B3929" s="4" t="s">
        <v>343</v>
      </c>
      <c r="C3929" s="4" t="s">
        <v>179</v>
      </c>
      <c r="D3929" s="4" t="s">
        <v>104</v>
      </c>
      <c r="E3929" s="4" t="s">
        <v>172</v>
      </c>
      <c r="F3929" s="3">
        <v>42901</v>
      </c>
      <c r="G3929" s="3">
        <v>42914</v>
      </c>
      <c r="H3929">
        <v>546</v>
      </c>
    </row>
    <row r="3930" spans="1:8">
      <c r="A3930" s="4" t="s">
        <v>4137</v>
      </c>
      <c r="B3930" s="4" t="s">
        <v>343</v>
      </c>
      <c r="C3930" s="4" t="s">
        <v>171</v>
      </c>
      <c r="D3930" s="4" t="s">
        <v>43</v>
      </c>
      <c r="E3930" s="4" t="s">
        <v>172</v>
      </c>
      <c r="F3930" s="3">
        <v>42901</v>
      </c>
      <c r="G3930" s="3">
        <v>43003</v>
      </c>
      <c r="H3930">
        <v>918</v>
      </c>
    </row>
    <row r="3931" spans="1:8">
      <c r="A3931" s="4" t="s">
        <v>4138</v>
      </c>
      <c r="B3931" s="4" t="s">
        <v>256</v>
      </c>
      <c r="C3931" s="4" t="s">
        <v>192</v>
      </c>
      <c r="D3931" s="4" t="s">
        <v>48</v>
      </c>
      <c r="E3931" s="4" t="s">
        <v>197</v>
      </c>
      <c r="F3931" s="3">
        <v>42901</v>
      </c>
      <c r="G3931" s="3">
        <v>42915</v>
      </c>
      <c r="H3931">
        <v>0</v>
      </c>
    </row>
    <row r="3932" spans="1:8">
      <c r="A3932" s="4" t="s">
        <v>4139</v>
      </c>
      <c r="B3932" s="4" t="s">
        <v>256</v>
      </c>
      <c r="C3932" s="4" t="s">
        <v>192</v>
      </c>
      <c r="D3932" s="4" t="s">
        <v>118</v>
      </c>
      <c r="E3932" s="4" t="s">
        <v>172</v>
      </c>
      <c r="F3932" s="3">
        <v>42901</v>
      </c>
      <c r="G3932" s="3">
        <v>42949</v>
      </c>
      <c r="H3932">
        <v>3018</v>
      </c>
    </row>
    <row r="3933" spans="1:8">
      <c r="A3933" s="4" t="s">
        <v>4140</v>
      </c>
      <c r="B3933" s="4" t="s">
        <v>187</v>
      </c>
      <c r="C3933" s="4" t="s">
        <v>177</v>
      </c>
      <c r="D3933" s="4" t="s">
        <v>56</v>
      </c>
      <c r="E3933" s="4" t="s">
        <v>172</v>
      </c>
      <c r="F3933" s="3">
        <v>42901</v>
      </c>
      <c r="G3933" s="3">
        <v>42971</v>
      </c>
      <c r="H3933">
        <v>52</v>
      </c>
    </row>
    <row r="3934" spans="1:8">
      <c r="A3934" s="4" t="s">
        <v>4141</v>
      </c>
      <c r="B3934" s="4" t="s">
        <v>201</v>
      </c>
      <c r="C3934" s="4" t="s">
        <v>179</v>
      </c>
      <c r="D3934" s="4" t="s">
        <v>24</v>
      </c>
      <c r="E3934" s="4" t="s">
        <v>193</v>
      </c>
      <c r="F3934" s="3">
        <v>42901</v>
      </c>
      <c r="G3934" s="3"/>
    </row>
    <row r="3935" spans="1:8">
      <c r="A3935" s="4" t="s">
        <v>4142</v>
      </c>
      <c r="B3935" s="4" t="s">
        <v>232</v>
      </c>
      <c r="C3935" s="4" t="s">
        <v>177</v>
      </c>
      <c r="D3935" s="4" t="s">
        <v>31</v>
      </c>
      <c r="E3935" s="4" t="s">
        <v>172</v>
      </c>
      <c r="F3935" s="3">
        <v>42901</v>
      </c>
      <c r="G3935" s="3">
        <v>42951</v>
      </c>
      <c r="H3935">
        <v>50</v>
      </c>
    </row>
    <row r="3936" spans="1:8">
      <c r="A3936" s="4" t="s">
        <v>4143</v>
      </c>
      <c r="B3936" s="4" t="s">
        <v>205</v>
      </c>
      <c r="C3936" s="4" t="s">
        <v>177</v>
      </c>
      <c r="D3936" s="4" t="s">
        <v>24</v>
      </c>
      <c r="E3936" s="4" t="s">
        <v>193</v>
      </c>
      <c r="F3936" s="3">
        <v>42901</v>
      </c>
      <c r="G3936" s="3"/>
    </row>
    <row r="3937" spans="1:8">
      <c r="A3937" s="4" t="s">
        <v>4144</v>
      </c>
      <c r="B3937" s="4" t="s">
        <v>226</v>
      </c>
      <c r="C3937" s="4" t="s">
        <v>179</v>
      </c>
      <c r="D3937" s="4" t="s">
        <v>123</v>
      </c>
      <c r="E3937" s="4" t="s">
        <v>172</v>
      </c>
      <c r="F3937" s="3">
        <v>42901</v>
      </c>
      <c r="G3937" s="3">
        <v>42991</v>
      </c>
      <c r="H3937">
        <v>524</v>
      </c>
    </row>
    <row r="3938" spans="1:8">
      <c r="A3938" s="4" t="s">
        <v>4145</v>
      </c>
      <c r="B3938" s="4" t="s">
        <v>226</v>
      </c>
      <c r="C3938" s="4" t="s">
        <v>192</v>
      </c>
      <c r="D3938" s="4" t="s">
        <v>123</v>
      </c>
      <c r="E3938" s="4" t="s">
        <v>172</v>
      </c>
      <c r="F3938" s="3">
        <v>42901</v>
      </c>
      <c r="G3938" s="3">
        <v>42915</v>
      </c>
      <c r="H3938">
        <v>3306</v>
      </c>
    </row>
    <row r="3939" spans="1:8">
      <c r="A3939" s="4" t="s">
        <v>4146</v>
      </c>
      <c r="B3939" s="4" t="s">
        <v>185</v>
      </c>
      <c r="C3939" s="4" t="s">
        <v>179</v>
      </c>
      <c r="D3939" s="4" t="s">
        <v>24</v>
      </c>
      <c r="E3939" s="4" t="s">
        <v>193</v>
      </c>
      <c r="F3939" s="3">
        <v>42901</v>
      </c>
      <c r="G3939" s="3"/>
    </row>
    <row r="3940" spans="1:8">
      <c r="A3940" s="4" t="s">
        <v>4147</v>
      </c>
      <c r="B3940" s="4" t="s">
        <v>185</v>
      </c>
      <c r="C3940" s="4" t="s">
        <v>177</v>
      </c>
      <c r="D3940" s="4" t="s">
        <v>75</v>
      </c>
      <c r="E3940" s="4" t="s">
        <v>172</v>
      </c>
      <c r="F3940" s="3">
        <v>42901</v>
      </c>
      <c r="G3940" s="3">
        <v>42908</v>
      </c>
      <c r="H3940">
        <v>54</v>
      </c>
    </row>
    <row r="3941" spans="1:8">
      <c r="A3941" s="4" t="s">
        <v>4148</v>
      </c>
      <c r="B3941" s="4" t="s">
        <v>185</v>
      </c>
      <c r="C3941" s="4" t="s">
        <v>177</v>
      </c>
      <c r="D3941" s="4" t="s">
        <v>76</v>
      </c>
      <c r="E3941" s="4" t="s">
        <v>172</v>
      </c>
      <c r="F3941" s="3">
        <v>42901</v>
      </c>
      <c r="G3941" s="3">
        <v>42914</v>
      </c>
      <c r="H3941">
        <v>53</v>
      </c>
    </row>
    <row r="3942" spans="1:8">
      <c r="A3942" s="4" t="s">
        <v>4149</v>
      </c>
      <c r="B3942" s="4" t="s">
        <v>235</v>
      </c>
      <c r="C3942" s="4" t="s">
        <v>179</v>
      </c>
      <c r="D3942" s="4" t="s">
        <v>127</v>
      </c>
      <c r="E3942" s="4" t="s">
        <v>172</v>
      </c>
      <c r="F3942" s="3">
        <v>42901</v>
      </c>
      <c r="G3942" s="3">
        <v>42976</v>
      </c>
      <c r="H3942">
        <v>514</v>
      </c>
    </row>
    <row r="3943" spans="1:8">
      <c r="A3943" s="4" t="s">
        <v>4150</v>
      </c>
      <c r="B3943" s="4" t="s">
        <v>181</v>
      </c>
      <c r="C3943" s="4" t="s">
        <v>192</v>
      </c>
      <c r="D3943" s="4" t="s">
        <v>24</v>
      </c>
      <c r="E3943" s="4" t="s">
        <v>193</v>
      </c>
      <c r="F3943" s="3">
        <v>42901</v>
      </c>
      <c r="G3943" s="3"/>
    </row>
    <row r="3944" spans="1:8">
      <c r="A3944" s="4" t="s">
        <v>4151</v>
      </c>
      <c r="B3944" s="4" t="s">
        <v>246</v>
      </c>
      <c r="C3944" s="4" t="s">
        <v>177</v>
      </c>
      <c r="D3944" s="4" t="s">
        <v>34</v>
      </c>
      <c r="E3944" s="4" t="s">
        <v>193</v>
      </c>
      <c r="F3944" s="3">
        <v>42902</v>
      </c>
      <c r="G3944" s="3"/>
    </row>
    <row r="3945" spans="1:8">
      <c r="A3945" s="4" t="s">
        <v>4152</v>
      </c>
      <c r="B3945" s="4" t="s">
        <v>210</v>
      </c>
      <c r="C3945" s="4" t="s">
        <v>171</v>
      </c>
      <c r="D3945" s="4" t="s">
        <v>84</v>
      </c>
      <c r="E3945" s="4" t="s">
        <v>172</v>
      </c>
      <c r="F3945" s="3">
        <v>42902</v>
      </c>
      <c r="G3945" s="3">
        <v>42911</v>
      </c>
      <c r="H3945">
        <v>985</v>
      </c>
    </row>
    <row r="3946" spans="1:8">
      <c r="A3946" s="4" t="s">
        <v>4153</v>
      </c>
      <c r="B3946" s="4" t="s">
        <v>174</v>
      </c>
      <c r="C3946" s="4" t="s">
        <v>9011</v>
      </c>
      <c r="D3946" s="4" t="s">
        <v>43</v>
      </c>
      <c r="E3946" s="4" t="s">
        <v>172</v>
      </c>
      <c r="F3946" s="3">
        <v>42902</v>
      </c>
      <c r="G3946" s="3">
        <v>42958</v>
      </c>
      <c r="H3946">
        <v>5843</v>
      </c>
    </row>
    <row r="3947" spans="1:8">
      <c r="A3947" s="4" t="s">
        <v>4154</v>
      </c>
      <c r="B3947" s="4" t="s">
        <v>174</v>
      </c>
      <c r="C3947" s="4" t="s">
        <v>9011</v>
      </c>
      <c r="D3947" s="4" t="s">
        <v>66</v>
      </c>
      <c r="E3947" s="4" t="s">
        <v>172</v>
      </c>
      <c r="F3947" s="3">
        <v>42902</v>
      </c>
      <c r="G3947" s="3">
        <v>42995</v>
      </c>
      <c r="H3947">
        <v>4577</v>
      </c>
    </row>
    <row r="3948" spans="1:8">
      <c r="A3948" s="4" t="s">
        <v>4155</v>
      </c>
      <c r="B3948" s="4" t="s">
        <v>174</v>
      </c>
      <c r="C3948" s="4" t="s">
        <v>192</v>
      </c>
      <c r="D3948" s="4" t="s">
        <v>79</v>
      </c>
      <c r="E3948" s="4" t="s">
        <v>172</v>
      </c>
      <c r="F3948" s="3">
        <v>42902</v>
      </c>
      <c r="G3948" s="3">
        <v>42910</v>
      </c>
      <c r="H3948">
        <v>3323</v>
      </c>
    </row>
    <row r="3949" spans="1:8">
      <c r="A3949" s="4" t="s">
        <v>4156</v>
      </c>
      <c r="B3949" s="4" t="s">
        <v>263</v>
      </c>
      <c r="C3949" s="4" t="s">
        <v>192</v>
      </c>
      <c r="D3949" s="4" t="s">
        <v>25</v>
      </c>
      <c r="E3949" s="4" t="s">
        <v>197</v>
      </c>
      <c r="F3949" s="3">
        <v>42902</v>
      </c>
      <c r="G3949" s="3">
        <v>42978</v>
      </c>
      <c r="H3949">
        <v>0</v>
      </c>
    </row>
    <row r="3950" spans="1:8">
      <c r="A3950" s="4" t="s">
        <v>4157</v>
      </c>
      <c r="B3950" s="4" t="s">
        <v>263</v>
      </c>
      <c r="C3950" s="4" t="s">
        <v>179</v>
      </c>
      <c r="D3950" s="4" t="s">
        <v>95</v>
      </c>
      <c r="E3950" s="4" t="s">
        <v>172</v>
      </c>
      <c r="F3950" s="3">
        <v>42902</v>
      </c>
      <c r="G3950" s="3">
        <v>42995</v>
      </c>
      <c r="H3950">
        <v>483</v>
      </c>
    </row>
    <row r="3951" spans="1:8">
      <c r="A3951" s="4" t="s">
        <v>4158</v>
      </c>
      <c r="B3951" s="4" t="s">
        <v>237</v>
      </c>
      <c r="C3951" s="4" t="s">
        <v>179</v>
      </c>
      <c r="D3951" s="4" t="s">
        <v>78</v>
      </c>
      <c r="E3951" s="4" t="s">
        <v>197</v>
      </c>
      <c r="F3951" s="3">
        <v>42902</v>
      </c>
      <c r="G3951" s="3">
        <v>42969</v>
      </c>
      <c r="H3951">
        <v>0</v>
      </c>
    </row>
    <row r="3952" spans="1:8">
      <c r="A3952" s="4" t="s">
        <v>4159</v>
      </c>
      <c r="B3952" s="4" t="s">
        <v>237</v>
      </c>
      <c r="C3952" s="4" t="s">
        <v>9011</v>
      </c>
      <c r="D3952" s="4" t="s">
        <v>121</v>
      </c>
      <c r="E3952" s="4" t="s">
        <v>172</v>
      </c>
      <c r="F3952" s="3">
        <v>42902</v>
      </c>
      <c r="G3952" s="3">
        <v>42996</v>
      </c>
      <c r="H3952">
        <v>5206</v>
      </c>
    </row>
    <row r="3953" spans="1:8">
      <c r="A3953" s="4" t="s">
        <v>4160</v>
      </c>
      <c r="B3953" s="4" t="s">
        <v>196</v>
      </c>
      <c r="C3953" s="4" t="s">
        <v>192</v>
      </c>
      <c r="D3953" s="4" t="s">
        <v>57</v>
      </c>
      <c r="E3953" s="4" t="s">
        <v>172</v>
      </c>
      <c r="F3953" s="3">
        <v>42902</v>
      </c>
      <c r="G3953" s="3">
        <v>42982</v>
      </c>
      <c r="H3953">
        <v>3621</v>
      </c>
    </row>
    <row r="3954" spans="1:8">
      <c r="A3954" s="4" t="s">
        <v>4161</v>
      </c>
      <c r="B3954" s="4" t="s">
        <v>219</v>
      </c>
      <c r="C3954" s="4" t="s">
        <v>9011</v>
      </c>
      <c r="D3954" s="4" t="s">
        <v>54</v>
      </c>
      <c r="E3954" s="4" t="s">
        <v>172</v>
      </c>
      <c r="F3954" s="3">
        <v>42902</v>
      </c>
      <c r="G3954" s="3">
        <v>42911</v>
      </c>
      <c r="H3954">
        <v>4756</v>
      </c>
    </row>
    <row r="3955" spans="1:8">
      <c r="A3955" s="4" t="s">
        <v>4162</v>
      </c>
      <c r="B3955" s="4" t="s">
        <v>256</v>
      </c>
      <c r="C3955" s="4" t="s">
        <v>171</v>
      </c>
      <c r="D3955" s="4" t="s">
        <v>79</v>
      </c>
      <c r="E3955" s="4" t="s">
        <v>197</v>
      </c>
      <c r="F3955" s="3">
        <v>42902</v>
      </c>
      <c r="G3955" s="3">
        <v>42976</v>
      </c>
      <c r="H3955">
        <v>0</v>
      </c>
    </row>
    <row r="3956" spans="1:8">
      <c r="A3956" s="4" t="s">
        <v>4163</v>
      </c>
      <c r="B3956" s="4" t="s">
        <v>256</v>
      </c>
      <c r="C3956" s="4" t="s">
        <v>192</v>
      </c>
      <c r="D3956" s="4" t="s">
        <v>109</v>
      </c>
      <c r="E3956" s="4" t="s">
        <v>172</v>
      </c>
      <c r="F3956" s="3">
        <v>42902</v>
      </c>
      <c r="G3956" s="3">
        <v>42910</v>
      </c>
      <c r="H3956">
        <v>3228</v>
      </c>
    </row>
    <row r="3957" spans="1:8">
      <c r="A3957" s="4" t="s">
        <v>4164</v>
      </c>
      <c r="B3957" s="4" t="s">
        <v>187</v>
      </c>
      <c r="C3957" s="4" t="s">
        <v>171</v>
      </c>
      <c r="D3957" s="4" t="s">
        <v>118</v>
      </c>
      <c r="E3957" s="4" t="s">
        <v>193</v>
      </c>
      <c r="F3957" s="3">
        <v>42902</v>
      </c>
      <c r="G3957" s="3"/>
    </row>
    <row r="3958" spans="1:8">
      <c r="A3958" s="4" t="s">
        <v>4165</v>
      </c>
      <c r="B3958" s="4" t="s">
        <v>189</v>
      </c>
      <c r="C3958" s="4" t="s">
        <v>171</v>
      </c>
      <c r="D3958" s="4" t="s">
        <v>29</v>
      </c>
      <c r="E3958" s="4" t="s">
        <v>172</v>
      </c>
      <c r="F3958" s="3">
        <v>42902</v>
      </c>
      <c r="G3958" s="3">
        <v>42995</v>
      </c>
      <c r="H3958">
        <v>1063</v>
      </c>
    </row>
    <row r="3959" spans="1:8">
      <c r="A3959" s="4" t="s">
        <v>4166</v>
      </c>
      <c r="B3959" s="4" t="s">
        <v>232</v>
      </c>
      <c r="C3959" s="4" t="s">
        <v>171</v>
      </c>
      <c r="D3959" s="4" t="s">
        <v>125</v>
      </c>
      <c r="E3959" s="4" t="s">
        <v>197</v>
      </c>
      <c r="F3959" s="3">
        <v>42902</v>
      </c>
      <c r="G3959" s="3">
        <v>42966</v>
      </c>
      <c r="H3959">
        <v>0</v>
      </c>
    </row>
    <row r="3960" spans="1:8">
      <c r="A3960" s="4" t="s">
        <v>4167</v>
      </c>
      <c r="B3960" s="4" t="s">
        <v>226</v>
      </c>
      <c r="C3960" s="4" t="s">
        <v>9011</v>
      </c>
      <c r="D3960" s="4" t="s">
        <v>123</v>
      </c>
      <c r="E3960" s="4" t="s">
        <v>193</v>
      </c>
      <c r="F3960" s="3">
        <v>42902</v>
      </c>
      <c r="G3960" s="3"/>
    </row>
    <row r="3961" spans="1:8">
      <c r="A3961" s="4" t="s">
        <v>4168</v>
      </c>
      <c r="B3961" s="4" t="s">
        <v>185</v>
      </c>
      <c r="C3961" s="4" t="s">
        <v>177</v>
      </c>
      <c r="D3961" s="4" t="s">
        <v>24</v>
      </c>
      <c r="E3961" s="4" t="s">
        <v>193</v>
      </c>
      <c r="F3961" s="3">
        <v>42902</v>
      </c>
      <c r="G3961" s="3"/>
    </row>
    <row r="3962" spans="1:8">
      <c r="A3962" s="4" t="s">
        <v>4169</v>
      </c>
      <c r="B3962" s="4" t="s">
        <v>216</v>
      </c>
      <c r="C3962" s="4" t="s">
        <v>177</v>
      </c>
      <c r="D3962" s="4" t="s">
        <v>24</v>
      </c>
      <c r="E3962" s="4" t="s">
        <v>193</v>
      </c>
      <c r="F3962" s="3">
        <v>42902</v>
      </c>
      <c r="G3962" s="3"/>
    </row>
    <row r="3963" spans="1:8">
      <c r="A3963" s="4" t="s">
        <v>4170</v>
      </c>
      <c r="B3963" s="4" t="s">
        <v>181</v>
      </c>
      <c r="C3963" s="4" t="s">
        <v>192</v>
      </c>
      <c r="D3963" s="4" t="s">
        <v>93</v>
      </c>
      <c r="E3963" s="4" t="s">
        <v>172</v>
      </c>
      <c r="F3963" s="3">
        <v>42902</v>
      </c>
      <c r="G3963" s="3">
        <v>42913</v>
      </c>
      <c r="H3963">
        <v>4234</v>
      </c>
    </row>
    <row r="3964" spans="1:8">
      <c r="A3964" s="4" t="s">
        <v>4171</v>
      </c>
      <c r="B3964" s="4" t="s">
        <v>246</v>
      </c>
      <c r="C3964" s="4" t="s">
        <v>171</v>
      </c>
      <c r="D3964" s="4" t="s">
        <v>99</v>
      </c>
      <c r="E3964" s="4" t="s">
        <v>172</v>
      </c>
      <c r="F3964" s="3">
        <v>42903</v>
      </c>
      <c r="G3964" s="3">
        <v>42994</v>
      </c>
      <c r="H3964">
        <v>1198</v>
      </c>
    </row>
    <row r="3965" spans="1:8">
      <c r="A3965" s="4" t="s">
        <v>4172</v>
      </c>
      <c r="B3965" s="4" t="s">
        <v>279</v>
      </c>
      <c r="C3965" s="4" t="s">
        <v>9011</v>
      </c>
      <c r="D3965" s="4" t="s">
        <v>113</v>
      </c>
      <c r="E3965" s="4" t="s">
        <v>172</v>
      </c>
      <c r="F3965" s="3">
        <v>42903</v>
      </c>
      <c r="G3965" s="3">
        <v>42987</v>
      </c>
      <c r="H3965">
        <v>4960</v>
      </c>
    </row>
    <row r="3966" spans="1:8">
      <c r="A3966" s="4" t="s">
        <v>4173</v>
      </c>
      <c r="B3966" s="4" t="s">
        <v>174</v>
      </c>
      <c r="C3966" s="4" t="s">
        <v>179</v>
      </c>
      <c r="D3966" s="4" t="s">
        <v>27</v>
      </c>
      <c r="E3966" s="4" t="s">
        <v>172</v>
      </c>
      <c r="F3966" s="3">
        <v>42903</v>
      </c>
      <c r="G3966" s="3">
        <v>42969</v>
      </c>
      <c r="H3966">
        <v>576</v>
      </c>
    </row>
    <row r="3967" spans="1:8">
      <c r="A3967" s="4" t="s">
        <v>4174</v>
      </c>
      <c r="B3967" s="4" t="s">
        <v>174</v>
      </c>
      <c r="C3967" s="4" t="s">
        <v>199</v>
      </c>
      <c r="D3967" s="4" t="s">
        <v>68</v>
      </c>
      <c r="E3967" s="4" t="s">
        <v>172</v>
      </c>
      <c r="F3967" s="3">
        <v>42903</v>
      </c>
      <c r="G3967" s="3">
        <v>42972</v>
      </c>
      <c r="H3967">
        <v>5614</v>
      </c>
    </row>
    <row r="3968" spans="1:8">
      <c r="A3968" s="4" t="s">
        <v>4175</v>
      </c>
      <c r="B3968" s="4" t="s">
        <v>174</v>
      </c>
      <c r="C3968" s="4" t="s">
        <v>192</v>
      </c>
      <c r="D3968" s="4" t="s">
        <v>111</v>
      </c>
      <c r="E3968" s="4" t="s">
        <v>172</v>
      </c>
      <c r="F3968" s="3">
        <v>42903</v>
      </c>
      <c r="G3968" s="3">
        <v>42977</v>
      </c>
      <c r="H3968">
        <v>3422</v>
      </c>
    </row>
    <row r="3969" spans="1:8">
      <c r="A3969" s="4" t="s">
        <v>4176</v>
      </c>
      <c r="B3969" s="4" t="s">
        <v>212</v>
      </c>
      <c r="C3969" s="4" t="s">
        <v>179</v>
      </c>
      <c r="D3969" s="4" t="s">
        <v>102</v>
      </c>
      <c r="E3969" s="4" t="s">
        <v>193</v>
      </c>
      <c r="F3969" s="3">
        <v>42903</v>
      </c>
      <c r="G3969" s="3"/>
    </row>
    <row r="3970" spans="1:8">
      <c r="A3970" s="4" t="s">
        <v>4177</v>
      </c>
      <c r="B3970" s="4" t="s">
        <v>191</v>
      </c>
      <c r="C3970" s="4" t="s">
        <v>192</v>
      </c>
      <c r="D3970" s="4" t="s">
        <v>24</v>
      </c>
      <c r="E3970" s="4" t="s">
        <v>193</v>
      </c>
      <c r="F3970" s="3">
        <v>42903</v>
      </c>
      <c r="G3970" s="3"/>
    </row>
    <row r="3971" spans="1:8">
      <c r="A3971" s="4" t="s">
        <v>4178</v>
      </c>
      <c r="B3971" s="4" t="s">
        <v>191</v>
      </c>
      <c r="C3971" s="4" t="s">
        <v>199</v>
      </c>
      <c r="D3971" s="4" t="s">
        <v>59</v>
      </c>
      <c r="E3971" s="4" t="s">
        <v>172</v>
      </c>
      <c r="F3971" s="3">
        <v>42903</v>
      </c>
      <c r="G3971" s="3">
        <v>42910</v>
      </c>
      <c r="H3971">
        <v>5306</v>
      </c>
    </row>
    <row r="3972" spans="1:8">
      <c r="A3972" s="4" t="s">
        <v>4179</v>
      </c>
      <c r="B3972" s="4" t="s">
        <v>219</v>
      </c>
      <c r="C3972" s="4" t="s">
        <v>179</v>
      </c>
      <c r="D3972" s="4" t="s">
        <v>24</v>
      </c>
      <c r="E3972" s="4" t="s">
        <v>193</v>
      </c>
      <c r="F3972" s="3">
        <v>42903</v>
      </c>
      <c r="G3972" s="3"/>
    </row>
    <row r="3973" spans="1:8">
      <c r="A3973" s="4" t="s">
        <v>4180</v>
      </c>
      <c r="B3973" s="4" t="s">
        <v>219</v>
      </c>
      <c r="C3973" s="4" t="s">
        <v>9011</v>
      </c>
      <c r="D3973" s="4" t="s">
        <v>24</v>
      </c>
      <c r="E3973" s="4" t="s">
        <v>193</v>
      </c>
      <c r="F3973" s="3">
        <v>42903</v>
      </c>
      <c r="G3973" s="3"/>
    </row>
    <row r="3974" spans="1:8">
      <c r="A3974" s="4" t="s">
        <v>4181</v>
      </c>
      <c r="B3974" s="4" t="s">
        <v>230</v>
      </c>
      <c r="C3974" s="4" t="s">
        <v>9011</v>
      </c>
      <c r="D3974" s="4" t="s">
        <v>56</v>
      </c>
      <c r="E3974" s="4" t="s">
        <v>193</v>
      </c>
      <c r="F3974" s="3">
        <v>42903</v>
      </c>
      <c r="G3974" s="3"/>
    </row>
    <row r="3975" spans="1:8">
      <c r="A3975" s="4" t="s">
        <v>4182</v>
      </c>
      <c r="B3975" s="4" t="s">
        <v>230</v>
      </c>
      <c r="C3975" s="4" t="s">
        <v>9011</v>
      </c>
      <c r="D3975" s="4" t="s">
        <v>62</v>
      </c>
      <c r="E3975" s="4" t="s">
        <v>197</v>
      </c>
      <c r="F3975" s="3">
        <v>42903</v>
      </c>
      <c r="G3975" s="3">
        <v>42984</v>
      </c>
      <c r="H3975">
        <v>0</v>
      </c>
    </row>
    <row r="3976" spans="1:8">
      <c r="A3976" s="4" t="s">
        <v>4183</v>
      </c>
      <c r="B3976" s="4" t="s">
        <v>256</v>
      </c>
      <c r="C3976" s="4" t="s">
        <v>177</v>
      </c>
      <c r="D3976" s="4" t="s">
        <v>47</v>
      </c>
      <c r="E3976" s="4" t="s">
        <v>172</v>
      </c>
      <c r="F3976" s="3">
        <v>42903</v>
      </c>
      <c r="G3976" s="3">
        <v>42997</v>
      </c>
      <c r="H3976">
        <v>60</v>
      </c>
    </row>
    <row r="3977" spans="1:8">
      <c r="A3977" s="4" t="s">
        <v>4184</v>
      </c>
      <c r="B3977" s="4" t="s">
        <v>187</v>
      </c>
      <c r="C3977" s="4" t="s">
        <v>179</v>
      </c>
      <c r="D3977" s="4" t="s">
        <v>24</v>
      </c>
      <c r="E3977" s="4" t="s">
        <v>193</v>
      </c>
      <c r="F3977" s="3">
        <v>42903</v>
      </c>
      <c r="G3977" s="3"/>
    </row>
    <row r="3978" spans="1:8">
      <c r="A3978" s="4" t="s">
        <v>4185</v>
      </c>
      <c r="B3978" s="4" t="s">
        <v>187</v>
      </c>
      <c r="C3978" s="4" t="s">
        <v>265</v>
      </c>
      <c r="D3978" s="4" t="s">
        <v>84</v>
      </c>
      <c r="E3978" s="4" t="s">
        <v>197</v>
      </c>
      <c r="F3978" s="3">
        <v>42903</v>
      </c>
      <c r="G3978" s="3">
        <v>42962</v>
      </c>
      <c r="H3978">
        <v>0</v>
      </c>
    </row>
    <row r="3979" spans="1:8">
      <c r="A3979" s="4" t="s">
        <v>4186</v>
      </c>
      <c r="B3979" s="4" t="s">
        <v>170</v>
      </c>
      <c r="C3979" s="4" t="s">
        <v>199</v>
      </c>
      <c r="D3979" s="4" t="s">
        <v>29</v>
      </c>
      <c r="E3979" s="4" t="s">
        <v>172</v>
      </c>
      <c r="F3979" s="3">
        <v>42903</v>
      </c>
      <c r="G3979" s="3">
        <v>42963</v>
      </c>
      <c r="H3979">
        <v>5018</v>
      </c>
    </row>
    <row r="3980" spans="1:8">
      <c r="A3980" s="4" t="s">
        <v>4187</v>
      </c>
      <c r="B3980" s="4" t="s">
        <v>185</v>
      </c>
      <c r="C3980" s="4" t="s">
        <v>179</v>
      </c>
      <c r="D3980" s="4" t="s">
        <v>24</v>
      </c>
      <c r="E3980" s="4" t="s">
        <v>193</v>
      </c>
      <c r="F3980" s="3">
        <v>42903</v>
      </c>
      <c r="G3980" s="3"/>
    </row>
    <row r="3981" spans="1:8">
      <c r="A3981" s="4" t="s">
        <v>4188</v>
      </c>
      <c r="B3981" s="4" t="s">
        <v>185</v>
      </c>
      <c r="C3981" s="4" t="s">
        <v>192</v>
      </c>
      <c r="D3981" s="4" t="s">
        <v>74</v>
      </c>
      <c r="E3981" s="4" t="s">
        <v>172</v>
      </c>
      <c r="F3981" s="3">
        <v>42903</v>
      </c>
      <c r="G3981" s="3">
        <v>42995</v>
      </c>
      <c r="H3981">
        <v>3295</v>
      </c>
    </row>
    <row r="3982" spans="1:8">
      <c r="A3982" s="4" t="s">
        <v>4189</v>
      </c>
      <c r="B3982" s="4" t="s">
        <v>183</v>
      </c>
      <c r="C3982" s="4" t="s">
        <v>177</v>
      </c>
      <c r="D3982" s="4" t="s">
        <v>104</v>
      </c>
      <c r="E3982" s="4" t="s">
        <v>172</v>
      </c>
      <c r="F3982" s="3">
        <v>42904</v>
      </c>
      <c r="G3982" s="3">
        <v>42976</v>
      </c>
      <c r="H3982">
        <v>61</v>
      </c>
    </row>
    <row r="3983" spans="1:8">
      <c r="A3983" s="4" t="s">
        <v>4190</v>
      </c>
      <c r="B3983" s="4" t="s">
        <v>261</v>
      </c>
      <c r="C3983" s="4" t="s">
        <v>199</v>
      </c>
      <c r="D3983" s="4" t="s">
        <v>88</v>
      </c>
      <c r="E3983" s="4" t="s">
        <v>197</v>
      </c>
      <c r="F3983" s="3">
        <v>42904</v>
      </c>
      <c r="G3983" s="3">
        <v>42917</v>
      </c>
      <c r="H3983">
        <v>0</v>
      </c>
    </row>
    <row r="3984" spans="1:8">
      <c r="A3984" s="4" t="s">
        <v>4191</v>
      </c>
      <c r="B3984" s="4" t="s">
        <v>246</v>
      </c>
      <c r="C3984" s="4" t="s">
        <v>171</v>
      </c>
      <c r="D3984" s="4" t="s">
        <v>106</v>
      </c>
      <c r="E3984" s="4" t="s">
        <v>193</v>
      </c>
      <c r="F3984" s="3">
        <v>42904</v>
      </c>
      <c r="G3984" s="3"/>
    </row>
    <row r="3985" spans="1:8">
      <c r="A3985" s="4" t="s">
        <v>4192</v>
      </c>
      <c r="B3985" s="4" t="s">
        <v>246</v>
      </c>
      <c r="C3985" s="4" t="s">
        <v>177</v>
      </c>
      <c r="D3985" s="4" t="s">
        <v>126</v>
      </c>
      <c r="E3985" s="4" t="s">
        <v>172</v>
      </c>
      <c r="F3985" s="3">
        <v>42904</v>
      </c>
      <c r="G3985" s="3">
        <v>43001</v>
      </c>
      <c r="H3985">
        <v>59</v>
      </c>
    </row>
    <row r="3986" spans="1:8">
      <c r="A3986" s="4" t="s">
        <v>4193</v>
      </c>
      <c r="B3986" s="4" t="s">
        <v>210</v>
      </c>
      <c r="C3986" s="4" t="s">
        <v>199</v>
      </c>
      <c r="D3986" s="4" t="s">
        <v>24</v>
      </c>
      <c r="E3986" s="4" t="s">
        <v>193</v>
      </c>
      <c r="F3986" s="3">
        <v>42904</v>
      </c>
      <c r="G3986" s="3"/>
    </row>
    <row r="3987" spans="1:8">
      <c r="A3987" s="4" t="s">
        <v>4194</v>
      </c>
      <c r="B3987" s="4" t="s">
        <v>210</v>
      </c>
      <c r="C3987" s="4" t="s">
        <v>192</v>
      </c>
      <c r="D3987" s="4" t="s">
        <v>74</v>
      </c>
      <c r="E3987" s="4" t="s">
        <v>193</v>
      </c>
      <c r="F3987" s="3">
        <v>42904</v>
      </c>
      <c r="G3987" s="3"/>
    </row>
    <row r="3988" spans="1:8">
      <c r="A3988" s="4" t="s">
        <v>4195</v>
      </c>
      <c r="B3988" s="4" t="s">
        <v>210</v>
      </c>
      <c r="C3988" s="4" t="s">
        <v>9011</v>
      </c>
      <c r="D3988" s="4" t="s">
        <v>88</v>
      </c>
      <c r="E3988" s="4" t="s">
        <v>172</v>
      </c>
      <c r="F3988" s="3">
        <v>42904</v>
      </c>
      <c r="G3988" s="3">
        <v>42912</v>
      </c>
      <c r="H3988">
        <v>3720</v>
      </c>
    </row>
    <row r="3989" spans="1:8">
      <c r="A3989" s="4" t="s">
        <v>4196</v>
      </c>
      <c r="B3989" s="4" t="s">
        <v>174</v>
      </c>
      <c r="C3989" s="4" t="s">
        <v>192</v>
      </c>
      <c r="D3989" s="4" t="s">
        <v>79</v>
      </c>
      <c r="E3989" s="4" t="s">
        <v>197</v>
      </c>
      <c r="F3989" s="3">
        <v>42904</v>
      </c>
      <c r="G3989" s="3">
        <v>42962</v>
      </c>
      <c r="H3989">
        <v>0</v>
      </c>
    </row>
    <row r="3990" spans="1:8">
      <c r="A3990" s="4" t="s">
        <v>4197</v>
      </c>
      <c r="B3990" s="4" t="s">
        <v>174</v>
      </c>
      <c r="C3990" s="4" t="s">
        <v>9011</v>
      </c>
      <c r="D3990" s="4" t="s">
        <v>61</v>
      </c>
      <c r="E3990" s="4" t="s">
        <v>172</v>
      </c>
      <c r="F3990" s="3">
        <v>42904</v>
      </c>
      <c r="G3990" s="3">
        <v>42963</v>
      </c>
      <c r="H3990">
        <v>5088</v>
      </c>
    </row>
    <row r="3991" spans="1:8">
      <c r="A3991" s="4" t="s">
        <v>4198</v>
      </c>
      <c r="B3991" s="4" t="s">
        <v>212</v>
      </c>
      <c r="C3991" s="4" t="s">
        <v>199</v>
      </c>
      <c r="D3991" s="4" t="s">
        <v>105</v>
      </c>
      <c r="E3991" s="4" t="s">
        <v>172</v>
      </c>
      <c r="F3991" s="3">
        <v>42904</v>
      </c>
      <c r="G3991" s="3">
        <v>42914</v>
      </c>
      <c r="H3991">
        <v>6666</v>
      </c>
    </row>
    <row r="3992" spans="1:8">
      <c r="A3992" s="4" t="s">
        <v>4199</v>
      </c>
      <c r="B3992" s="4" t="s">
        <v>196</v>
      </c>
      <c r="C3992" s="4" t="s">
        <v>171</v>
      </c>
      <c r="D3992" s="4" t="s">
        <v>103</v>
      </c>
      <c r="E3992" s="4" t="s">
        <v>197</v>
      </c>
      <c r="F3992" s="3">
        <v>42904</v>
      </c>
      <c r="G3992" s="3">
        <v>42949</v>
      </c>
      <c r="H3992">
        <v>0</v>
      </c>
    </row>
    <row r="3993" spans="1:8">
      <c r="A3993" s="4" t="s">
        <v>4200</v>
      </c>
      <c r="B3993" s="4" t="s">
        <v>196</v>
      </c>
      <c r="C3993" s="4" t="s">
        <v>9011</v>
      </c>
      <c r="D3993" s="4" t="s">
        <v>79</v>
      </c>
      <c r="E3993" s="4" t="s">
        <v>172</v>
      </c>
      <c r="F3993" s="3">
        <v>42904</v>
      </c>
      <c r="G3993" s="3">
        <v>42909</v>
      </c>
      <c r="H3993">
        <v>5115</v>
      </c>
    </row>
    <row r="3994" spans="1:8">
      <c r="A3994" s="4" t="s">
        <v>4201</v>
      </c>
      <c r="B3994" s="4" t="s">
        <v>191</v>
      </c>
      <c r="C3994" s="4" t="s">
        <v>192</v>
      </c>
      <c r="D3994" s="4" t="s">
        <v>65</v>
      </c>
      <c r="E3994" s="4" t="s">
        <v>193</v>
      </c>
      <c r="F3994" s="3">
        <v>42904</v>
      </c>
      <c r="G3994" s="3"/>
    </row>
    <row r="3995" spans="1:8">
      <c r="A3995" s="4" t="s">
        <v>4202</v>
      </c>
      <c r="B3995" s="4" t="s">
        <v>343</v>
      </c>
      <c r="C3995" s="4" t="s">
        <v>179</v>
      </c>
      <c r="D3995" s="4" t="s">
        <v>109</v>
      </c>
      <c r="E3995" s="4" t="s">
        <v>197</v>
      </c>
      <c r="F3995" s="3">
        <v>42904</v>
      </c>
      <c r="G3995" s="3">
        <v>42968</v>
      </c>
      <c r="H3995">
        <v>0</v>
      </c>
    </row>
    <row r="3996" spans="1:8">
      <c r="A3996" s="4" t="s">
        <v>4203</v>
      </c>
      <c r="B3996" s="4" t="s">
        <v>343</v>
      </c>
      <c r="C3996" s="4" t="s">
        <v>171</v>
      </c>
      <c r="D3996" s="4" t="s">
        <v>79</v>
      </c>
      <c r="E3996" s="4" t="s">
        <v>172</v>
      </c>
      <c r="F3996" s="3">
        <v>42904</v>
      </c>
      <c r="G3996" s="3">
        <v>42917</v>
      </c>
      <c r="H3996">
        <v>1149</v>
      </c>
    </row>
    <row r="3997" spans="1:8">
      <c r="A3997" s="4" t="s">
        <v>4204</v>
      </c>
      <c r="B3997" s="4" t="s">
        <v>343</v>
      </c>
      <c r="C3997" s="4" t="s">
        <v>9011</v>
      </c>
      <c r="D3997" s="4" t="s">
        <v>29</v>
      </c>
      <c r="E3997" s="4" t="s">
        <v>172</v>
      </c>
      <c r="F3997" s="3">
        <v>42904</v>
      </c>
      <c r="G3997" s="3">
        <v>42993</v>
      </c>
      <c r="H3997">
        <v>5220</v>
      </c>
    </row>
    <row r="3998" spans="1:8">
      <c r="A3998" s="4" t="s">
        <v>4205</v>
      </c>
      <c r="B3998" s="4" t="s">
        <v>343</v>
      </c>
      <c r="C3998" s="4" t="s">
        <v>177</v>
      </c>
      <c r="D3998" s="4" t="s">
        <v>109</v>
      </c>
      <c r="E3998" s="4" t="s">
        <v>172</v>
      </c>
      <c r="F3998" s="3">
        <v>42904</v>
      </c>
      <c r="G3998" s="3">
        <v>42908</v>
      </c>
      <c r="H3998">
        <v>60</v>
      </c>
    </row>
    <row r="3999" spans="1:8">
      <c r="A3999" s="4" t="s">
        <v>4206</v>
      </c>
      <c r="B3999" s="4" t="s">
        <v>219</v>
      </c>
      <c r="C3999" s="4" t="s">
        <v>179</v>
      </c>
      <c r="D3999" s="4" t="s">
        <v>24</v>
      </c>
      <c r="E3999" s="4" t="s">
        <v>193</v>
      </c>
      <c r="F3999" s="3">
        <v>42904</v>
      </c>
      <c r="G3999" s="3"/>
    </row>
    <row r="4000" spans="1:8">
      <c r="A4000" s="4" t="s">
        <v>4207</v>
      </c>
      <c r="B4000" s="4" t="s">
        <v>219</v>
      </c>
      <c r="C4000" s="4" t="s">
        <v>179</v>
      </c>
      <c r="D4000" s="4" t="s">
        <v>87</v>
      </c>
      <c r="E4000" s="4" t="s">
        <v>172</v>
      </c>
      <c r="F4000" s="3">
        <v>42904</v>
      </c>
      <c r="G4000" s="3">
        <v>42908</v>
      </c>
      <c r="H4000">
        <v>551</v>
      </c>
    </row>
    <row r="4001" spans="1:8">
      <c r="A4001" s="4" t="s">
        <v>4208</v>
      </c>
      <c r="B4001" s="4" t="s">
        <v>187</v>
      </c>
      <c r="C4001" s="4" t="s">
        <v>179</v>
      </c>
      <c r="D4001" s="4" t="s">
        <v>38</v>
      </c>
      <c r="E4001" s="4" t="s">
        <v>172</v>
      </c>
      <c r="F4001" s="3">
        <v>42904</v>
      </c>
      <c r="G4001" s="3">
        <v>43006</v>
      </c>
      <c r="H4001">
        <v>505</v>
      </c>
    </row>
    <row r="4002" spans="1:8">
      <c r="A4002" s="4" t="s">
        <v>4209</v>
      </c>
      <c r="B4002" s="4" t="s">
        <v>244</v>
      </c>
      <c r="C4002" s="4" t="s">
        <v>179</v>
      </c>
      <c r="D4002" s="4" t="s">
        <v>92</v>
      </c>
      <c r="E4002" s="4" t="s">
        <v>197</v>
      </c>
      <c r="F4002" s="3">
        <v>42904</v>
      </c>
      <c r="G4002" s="3">
        <v>42981</v>
      </c>
      <c r="H4002">
        <v>0</v>
      </c>
    </row>
    <row r="4003" spans="1:8">
      <c r="A4003" s="4" t="s">
        <v>4210</v>
      </c>
      <c r="B4003" s="4" t="s">
        <v>244</v>
      </c>
      <c r="C4003" s="4" t="s">
        <v>199</v>
      </c>
      <c r="D4003" s="4" t="s">
        <v>68</v>
      </c>
      <c r="E4003" s="4" t="s">
        <v>172</v>
      </c>
      <c r="F4003" s="3">
        <v>42904</v>
      </c>
      <c r="G4003" s="3">
        <v>42968</v>
      </c>
      <c r="H4003">
        <v>5472</v>
      </c>
    </row>
    <row r="4004" spans="1:8">
      <c r="A4004" s="4" t="s">
        <v>4211</v>
      </c>
      <c r="B4004" s="4" t="s">
        <v>189</v>
      </c>
      <c r="C4004" s="4" t="s">
        <v>9011</v>
      </c>
      <c r="D4004" s="4" t="s">
        <v>66</v>
      </c>
      <c r="E4004" s="4" t="s">
        <v>197</v>
      </c>
      <c r="F4004" s="3">
        <v>42904</v>
      </c>
      <c r="G4004" s="3">
        <v>42907</v>
      </c>
      <c r="H4004">
        <v>0</v>
      </c>
    </row>
    <row r="4005" spans="1:8">
      <c r="A4005" s="4" t="s">
        <v>4212</v>
      </c>
      <c r="B4005" s="4" t="s">
        <v>185</v>
      </c>
      <c r="C4005" s="4" t="s">
        <v>179</v>
      </c>
      <c r="D4005" s="4" t="s">
        <v>53</v>
      </c>
      <c r="E4005" s="4" t="s">
        <v>197</v>
      </c>
      <c r="F4005" s="3">
        <v>42904</v>
      </c>
      <c r="G4005" s="3">
        <v>42976</v>
      </c>
      <c r="H4005">
        <v>0</v>
      </c>
    </row>
    <row r="4006" spans="1:8">
      <c r="A4006" s="4" t="s">
        <v>4213</v>
      </c>
      <c r="B4006" s="4" t="s">
        <v>183</v>
      </c>
      <c r="C4006" s="4" t="s">
        <v>179</v>
      </c>
      <c r="D4006" s="4" t="s">
        <v>61</v>
      </c>
      <c r="E4006" s="4" t="s">
        <v>197</v>
      </c>
      <c r="F4006" s="3">
        <v>42905</v>
      </c>
      <c r="G4006" s="3">
        <v>42975</v>
      </c>
      <c r="H4006">
        <v>0</v>
      </c>
    </row>
    <row r="4007" spans="1:8">
      <c r="A4007" s="4" t="s">
        <v>4214</v>
      </c>
      <c r="B4007" s="4" t="s">
        <v>183</v>
      </c>
      <c r="C4007" s="4" t="s">
        <v>199</v>
      </c>
      <c r="D4007" s="4" t="s">
        <v>76</v>
      </c>
      <c r="E4007" s="4" t="s">
        <v>172</v>
      </c>
      <c r="F4007" s="3">
        <v>42905</v>
      </c>
      <c r="G4007" s="3">
        <v>42971</v>
      </c>
      <c r="H4007">
        <v>5271</v>
      </c>
    </row>
    <row r="4008" spans="1:8">
      <c r="A4008" s="4" t="s">
        <v>4215</v>
      </c>
      <c r="B4008" s="4" t="s">
        <v>261</v>
      </c>
      <c r="C4008" s="4" t="s">
        <v>177</v>
      </c>
      <c r="D4008" s="4" t="s">
        <v>31</v>
      </c>
      <c r="E4008" s="4" t="s">
        <v>172</v>
      </c>
      <c r="F4008" s="3">
        <v>42905</v>
      </c>
      <c r="G4008" s="3">
        <v>42970</v>
      </c>
      <c r="H4008">
        <v>49</v>
      </c>
    </row>
    <row r="4009" spans="1:8">
      <c r="A4009" s="4" t="s">
        <v>4216</v>
      </c>
      <c r="B4009" s="4" t="s">
        <v>246</v>
      </c>
      <c r="C4009" s="4" t="s">
        <v>192</v>
      </c>
      <c r="D4009" s="4" t="s">
        <v>96</v>
      </c>
      <c r="E4009" s="4" t="s">
        <v>197</v>
      </c>
      <c r="F4009" s="3">
        <v>42905</v>
      </c>
      <c r="G4009" s="3">
        <v>42916</v>
      </c>
      <c r="H4009">
        <v>0</v>
      </c>
    </row>
    <row r="4010" spans="1:8">
      <c r="A4010" s="4" t="s">
        <v>4217</v>
      </c>
      <c r="B4010" s="4" t="s">
        <v>279</v>
      </c>
      <c r="C4010" s="4" t="s">
        <v>171</v>
      </c>
      <c r="D4010" s="4" t="s">
        <v>24</v>
      </c>
      <c r="E4010" s="4" t="s">
        <v>193</v>
      </c>
      <c r="F4010" s="3">
        <v>42905</v>
      </c>
      <c r="G4010" s="3"/>
    </row>
    <row r="4011" spans="1:8">
      <c r="A4011" s="4" t="s">
        <v>4218</v>
      </c>
      <c r="B4011" s="4" t="s">
        <v>279</v>
      </c>
      <c r="C4011" s="4" t="s">
        <v>171</v>
      </c>
      <c r="D4011" s="4" t="s">
        <v>78</v>
      </c>
      <c r="E4011" s="4" t="s">
        <v>172</v>
      </c>
      <c r="F4011" s="3">
        <v>42905</v>
      </c>
      <c r="G4011" s="3">
        <v>42999</v>
      </c>
      <c r="H4011">
        <v>1236</v>
      </c>
    </row>
    <row r="4012" spans="1:8">
      <c r="A4012" s="4" t="s">
        <v>4219</v>
      </c>
      <c r="B4012" s="4" t="s">
        <v>210</v>
      </c>
      <c r="C4012" s="4" t="s">
        <v>9011</v>
      </c>
      <c r="D4012" s="4" t="s">
        <v>127</v>
      </c>
      <c r="E4012" s="4" t="s">
        <v>172</v>
      </c>
      <c r="F4012" s="3">
        <v>42905</v>
      </c>
      <c r="G4012" s="3">
        <v>42907</v>
      </c>
      <c r="H4012">
        <v>5388</v>
      </c>
    </row>
    <row r="4013" spans="1:8">
      <c r="A4013" s="4" t="s">
        <v>4220</v>
      </c>
      <c r="B4013" s="4" t="s">
        <v>174</v>
      </c>
      <c r="C4013" s="4" t="s">
        <v>9011</v>
      </c>
      <c r="D4013" s="4" t="s">
        <v>43</v>
      </c>
      <c r="E4013" s="4" t="s">
        <v>197</v>
      </c>
      <c r="F4013" s="3">
        <v>42905</v>
      </c>
      <c r="G4013" s="3">
        <v>42974</v>
      </c>
      <c r="H4013">
        <v>0</v>
      </c>
    </row>
    <row r="4014" spans="1:8">
      <c r="A4014" s="4" t="s">
        <v>4221</v>
      </c>
      <c r="B4014" s="4" t="s">
        <v>174</v>
      </c>
      <c r="C4014" s="4" t="s">
        <v>9011</v>
      </c>
      <c r="D4014" s="4" t="s">
        <v>61</v>
      </c>
      <c r="E4014" s="4" t="s">
        <v>172</v>
      </c>
      <c r="F4014" s="3">
        <v>42905</v>
      </c>
      <c r="G4014" s="3">
        <v>43004</v>
      </c>
      <c r="H4014">
        <v>5449</v>
      </c>
    </row>
    <row r="4015" spans="1:8">
      <c r="A4015" s="4" t="s">
        <v>4222</v>
      </c>
      <c r="B4015" s="4" t="s">
        <v>174</v>
      </c>
      <c r="C4015" s="4" t="s">
        <v>9011</v>
      </c>
      <c r="D4015" s="4" t="s">
        <v>61</v>
      </c>
      <c r="E4015" s="4" t="s">
        <v>172</v>
      </c>
      <c r="F4015" s="3">
        <v>42905</v>
      </c>
      <c r="G4015" s="3">
        <v>42911</v>
      </c>
      <c r="H4015">
        <v>5030</v>
      </c>
    </row>
    <row r="4016" spans="1:8">
      <c r="A4016" s="4" t="s">
        <v>4223</v>
      </c>
      <c r="B4016" s="4" t="s">
        <v>174</v>
      </c>
      <c r="C4016" s="4" t="s">
        <v>9011</v>
      </c>
      <c r="D4016" s="4" t="s">
        <v>76</v>
      </c>
      <c r="E4016" s="4" t="s">
        <v>172</v>
      </c>
      <c r="F4016" s="3">
        <v>42905</v>
      </c>
      <c r="G4016" s="3">
        <v>42969</v>
      </c>
      <c r="H4016">
        <v>5195</v>
      </c>
    </row>
    <row r="4017" spans="1:8">
      <c r="A4017" s="4" t="s">
        <v>4224</v>
      </c>
      <c r="B4017" s="4" t="s">
        <v>203</v>
      </c>
      <c r="C4017" s="4" t="s">
        <v>177</v>
      </c>
      <c r="D4017" s="4" t="s">
        <v>42</v>
      </c>
      <c r="E4017" s="4" t="s">
        <v>172</v>
      </c>
      <c r="F4017" s="3">
        <v>42905</v>
      </c>
      <c r="G4017" s="3">
        <v>42911</v>
      </c>
      <c r="H4017">
        <v>55</v>
      </c>
    </row>
    <row r="4018" spans="1:8">
      <c r="A4018" s="4" t="s">
        <v>4225</v>
      </c>
      <c r="B4018" s="4" t="s">
        <v>203</v>
      </c>
      <c r="C4018" s="4" t="s">
        <v>177</v>
      </c>
      <c r="D4018" s="4" t="s">
        <v>53</v>
      </c>
      <c r="E4018" s="4" t="s">
        <v>172</v>
      </c>
      <c r="F4018" s="3">
        <v>42905</v>
      </c>
      <c r="G4018" s="3">
        <v>43007</v>
      </c>
      <c r="H4018">
        <v>62</v>
      </c>
    </row>
    <row r="4019" spans="1:8">
      <c r="A4019" s="4" t="s">
        <v>4226</v>
      </c>
      <c r="B4019" s="4" t="s">
        <v>191</v>
      </c>
      <c r="C4019" s="4" t="s">
        <v>179</v>
      </c>
      <c r="D4019" s="4" t="s">
        <v>115</v>
      </c>
      <c r="E4019" s="4" t="s">
        <v>172</v>
      </c>
      <c r="F4019" s="3">
        <v>42905</v>
      </c>
      <c r="G4019" s="3">
        <v>42966</v>
      </c>
      <c r="H4019">
        <v>459</v>
      </c>
    </row>
    <row r="4020" spans="1:8">
      <c r="A4020" s="4" t="s">
        <v>4227</v>
      </c>
      <c r="B4020" s="4" t="s">
        <v>219</v>
      </c>
      <c r="C4020" s="4" t="s">
        <v>179</v>
      </c>
      <c r="D4020" s="4" t="s">
        <v>124</v>
      </c>
      <c r="E4020" s="4" t="s">
        <v>197</v>
      </c>
      <c r="F4020" s="3">
        <v>42905</v>
      </c>
      <c r="G4020" s="3">
        <v>42972</v>
      </c>
      <c r="H4020">
        <v>0</v>
      </c>
    </row>
    <row r="4021" spans="1:8">
      <c r="A4021" s="4" t="s">
        <v>4228</v>
      </c>
      <c r="B4021" s="4" t="s">
        <v>219</v>
      </c>
      <c r="C4021" s="4" t="s">
        <v>171</v>
      </c>
      <c r="D4021" s="4" t="s">
        <v>124</v>
      </c>
      <c r="E4021" s="4" t="s">
        <v>172</v>
      </c>
      <c r="F4021" s="3">
        <v>42905</v>
      </c>
      <c r="G4021" s="3">
        <v>42954</v>
      </c>
      <c r="H4021">
        <v>1097</v>
      </c>
    </row>
    <row r="4022" spans="1:8">
      <c r="A4022" s="4" t="s">
        <v>4229</v>
      </c>
      <c r="B4022" s="4" t="s">
        <v>219</v>
      </c>
      <c r="C4022" s="4" t="s">
        <v>199</v>
      </c>
      <c r="D4022" s="4" t="s">
        <v>97</v>
      </c>
      <c r="E4022" s="4" t="s">
        <v>172</v>
      </c>
      <c r="F4022" s="3">
        <v>42905</v>
      </c>
      <c r="G4022" s="3">
        <v>43007</v>
      </c>
      <c r="H4022">
        <v>5033</v>
      </c>
    </row>
    <row r="4023" spans="1:8">
      <c r="A4023" s="4" t="s">
        <v>4230</v>
      </c>
      <c r="B4023" s="4" t="s">
        <v>230</v>
      </c>
      <c r="C4023" s="4" t="s">
        <v>171</v>
      </c>
      <c r="D4023" s="4" t="s">
        <v>24</v>
      </c>
      <c r="E4023" s="4" t="s">
        <v>193</v>
      </c>
      <c r="F4023" s="3">
        <v>42905</v>
      </c>
      <c r="G4023" s="3"/>
    </row>
    <row r="4024" spans="1:8">
      <c r="A4024" s="4" t="s">
        <v>4231</v>
      </c>
      <c r="B4024" s="4" t="s">
        <v>230</v>
      </c>
      <c r="C4024" s="4" t="s">
        <v>9011</v>
      </c>
      <c r="D4024" s="4" t="s">
        <v>32</v>
      </c>
      <c r="E4024" s="4" t="s">
        <v>172</v>
      </c>
      <c r="F4024" s="3">
        <v>42905</v>
      </c>
      <c r="G4024" s="3">
        <v>43000</v>
      </c>
      <c r="H4024">
        <v>4966</v>
      </c>
    </row>
    <row r="4025" spans="1:8">
      <c r="A4025" s="4" t="s">
        <v>4232</v>
      </c>
      <c r="B4025" s="4" t="s">
        <v>230</v>
      </c>
      <c r="C4025" s="4" t="s">
        <v>177</v>
      </c>
      <c r="D4025" s="4" t="s">
        <v>59</v>
      </c>
      <c r="E4025" s="4" t="s">
        <v>172</v>
      </c>
      <c r="F4025" s="3">
        <v>42905</v>
      </c>
      <c r="G4025" s="3">
        <v>42910</v>
      </c>
      <c r="H4025">
        <v>52</v>
      </c>
    </row>
    <row r="4026" spans="1:8">
      <c r="A4026" s="4" t="s">
        <v>4233</v>
      </c>
      <c r="B4026" s="4" t="s">
        <v>187</v>
      </c>
      <c r="C4026" s="4" t="s">
        <v>177</v>
      </c>
      <c r="D4026" s="4" t="s">
        <v>49</v>
      </c>
      <c r="E4026" s="4" t="s">
        <v>172</v>
      </c>
      <c r="F4026" s="3">
        <v>42905</v>
      </c>
      <c r="G4026" s="3">
        <v>42913</v>
      </c>
      <c r="H4026">
        <v>54</v>
      </c>
    </row>
    <row r="4027" spans="1:8">
      <c r="A4027" s="4" t="s">
        <v>4234</v>
      </c>
      <c r="B4027" s="4" t="s">
        <v>201</v>
      </c>
      <c r="C4027" s="4" t="s">
        <v>9011</v>
      </c>
      <c r="D4027" s="4" t="s">
        <v>24</v>
      </c>
      <c r="E4027" s="4" t="s">
        <v>193</v>
      </c>
      <c r="F4027" s="3">
        <v>42905</v>
      </c>
      <c r="G4027" s="3"/>
    </row>
    <row r="4028" spans="1:8">
      <c r="A4028" s="4" t="s">
        <v>4235</v>
      </c>
      <c r="B4028" s="4" t="s">
        <v>201</v>
      </c>
      <c r="C4028" s="4" t="s">
        <v>199</v>
      </c>
      <c r="D4028" s="4" t="s">
        <v>56</v>
      </c>
      <c r="E4028" s="4" t="s">
        <v>172</v>
      </c>
      <c r="F4028" s="3">
        <v>42905</v>
      </c>
      <c r="G4028" s="3">
        <v>42990</v>
      </c>
      <c r="H4028">
        <v>5816</v>
      </c>
    </row>
    <row r="4029" spans="1:8">
      <c r="A4029" s="4" t="s">
        <v>4236</v>
      </c>
      <c r="B4029" s="4" t="s">
        <v>201</v>
      </c>
      <c r="C4029" s="4" t="s">
        <v>177</v>
      </c>
      <c r="D4029" s="4" t="s">
        <v>42</v>
      </c>
      <c r="E4029" s="4" t="s">
        <v>172</v>
      </c>
      <c r="F4029" s="3">
        <v>42905</v>
      </c>
      <c r="G4029" s="3">
        <v>42981</v>
      </c>
      <c r="H4029">
        <v>53</v>
      </c>
    </row>
    <row r="4030" spans="1:8">
      <c r="A4030" s="4" t="s">
        <v>4237</v>
      </c>
      <c r="B4030" s="4" t="s">
        <v>201</v>
      </c>
      <c r="C4030" s="4" t="s">
        <v>192</v>
      </c>
      <c r="D4030" s="4" t="s">
        <v>97</v>
      </c>
      <c r="E4030" s="4" t="s">
        <v>172</v>
      </c>
      <c r="F4030" s="3">
        <v>42905</v>
      </c>
      <c r="G4030" s="3">
        <v>42962</v>
      </c>
      <c r="H4030">
        <v>3994</v>
      </c>
    </row>
    <row r="4031" spans="1:8">
      <c r="A4031" s="4" t="s">
        <v>4238</v>
      </c>
      <c r="B4031" s="4" t="s">
        <v>170</v>
      </c>
      <c r="C4031" s="4" t="s">
        <v>199</v>
      </c>
      <c r="D4031" s="4" t="s">
        <v>92</v>
      </c>
      <c r="E4031" s="4" t="s">
        <v>197</v>
      </c>
      <c r="F4031" s="3">
        <v>42905</v>
      </c>
      <c r="G4031" s="3">
        <v>42914</v>
      </c>
      <c r="H4031">
        <v>0</v>
      </c>
    </row>
    <row r="4032" spans="1:8">
      <c r="A4032" s="4" t="s">
        <v>4239</v>
      </c>
      <c r="B4032" s="4" t="s">
        <v>170</v>
      </c>
      <c r="C4032" s="4" t="s">
        <v>177</v>
      </c>
      <c r="D4032" s="4" t="s">
        <v>110</v>
      </c>
      <c r="E4032" s="4" t="s">
        <v>172</v>
      </c>
      <c r="F4032" s="3">
        <v>42905</v>
      </c>
      <c r="G4032" s="3">
        <v>42982</v>
      </c>
      <c r="H4032">
        <v>57</v>
      </c>
    </row>
    <row r="4033" spans="1:8">
      <c r="A4033" s="4" t="s">
        <v>4240</v>
      </c>
      <c r="B4033" s="4" t="s">
        <v>232</v>
      </c>
      <c r="C4033" s="4" t="s">
        <v>177</v>
      </c>
      <c r="D4033" s="4" t="s">
        <v>42</v>
      </c>
      <c r="E4033" s="4" t="s">
        <v>197</v>
      </c>
      <c r="F4033" s="3">
        <v>42905</v>
      </c>
      <c r="G4033" s="3">
        <v>42918</v>
      </c>
      <c r="H4033">
        <v>0</v>
      </c>
    </row>
    <row r="4034" spans="1:8">
      <c r="A4034" s="4" t="s">
        <v>4241</v>
      </c>
      <c r="B4034" s="4" t="s">
        <v>205</v>
      </c>
      <c r="C4034" s="4" t="s">
        <v>192</v>
      </c>
      <c r="D4034" s="4" t="s">
        <v>105</v>
      </c>
      <c r="E4034" s="4" t="s">
        <v>172</v>
      </c>
      <c r="F4034" s="3">
        <v>42905</v>
      </c>
      <c r="G4034" s="3">
        <v>42952</v>
      </c>
      <c r="H4034">
        <v>3752</v>
      </c>
    </row>
    <row r="4035" spans="1:8">
      <c r="A4035" s="4" t="s">
        <v>4242</v>
      </c>
      <c r="B4035" s="4" t="s">
        <v>226</v>
      </c>
      <c r="C4035" s="4" t="s">
        <v>9011</v>
      </c>
      <c r="D4035" s="4" t="s">
        <v>42</v>
      </c>
      <c r="E4035" s="4" t="s">
        <v>172</v>
      </c>
      <c r="F4035" s="3">
        <v>42905</v>
      </c>
      <c r="G4035" s="3">
        <v>42999</v>
      </c>
      <c r="H4035">
        <v>4759</v>
      </c>
    </row>
    <row r="4036" spans="1:8">
      <c r="A4036" s="4" t="s">
        <v>4243</v>
      </c>
      <c r="B4036" s="4" t="s">
        <v>208</v>
      </c>
      <c r="C4036" s="4" t="s">
        <v>179</v>
      </c>
      <c r="D4036" s="4" t="s">
        <v>110</v>
      </c>
      <c r="E4036" s="4" t="s">
        <v>172</v>
      </c>
      <c r="F4036" s="3">
        <v>42905</v>
      </c>
      <c r="G4036" s="3">
        <v>42971</v>
      </c>
      <c r="H4036">
        <v>555</v>
      </c>
    </row>
    <row r="4037" spans="1:8">
      <c r="A4037" s="4" t="s">
        <v>4244</v>
      </c>
      <c r="B4037" s="4" t="s">
        <v>216</v>
      </c>
      <c r="C4037" s="4" t="s">
        <v>179</v>
      </c>
      <c r="D4037" s="4" t="s">
        <v>120</v>
      </c>
      <c r="E4037" s="4" t="s">
        <v>197</v>
      </c>
      <c r="F4037" s="3">
        <v>42905</v>
      </c>
      <c r="G4037" s="3">
        <v>42910</v>
      </c>
      <c r="H4037">
        <v>0</v>
      </c>
    </row>
    <row r="4038" spans="1:8">
      <c r="A4038" s="4" t="s">
        <v>4245</v>
      </c>
      <c r="B4038" s="4" t="s">
        <v>181</v>
      </c>
      <c r="C4038" s="4" t="s">
        <v>179</v>
      </c>
      <c r="D4038" s="4" t="s">
        <v>24</v>
      </c>
      <c r="E4038" s="4" t="s">
        <v>193</v>
      </c>
      <c r="F4038" s="3">
        <v>42905</v>
      </c>
      <c r="G4038" s="3"/>
    </row>
    <row r="4039" spans="1:8">
      <c r="A4039" s="4" t="s">
        <v>4246</v>
      </c>
      <c r="B4039" s="4" t="s">
        <v>181</v>
      </c>
      <c r="C4039" s="4" t="s">
        <v>171</v>
      </c>
      <c r="D4039" s="4" t="s">
        <v>84</v>
      </c>
      <c r="E4039" s="4" t="s">
        <v>172</v>
      </c>
      <c r="F4039" s="3">
        <v>42905</v>
      </c>
      <c r="G4039" s="3">
        <v>42998</v>
      </c>
      <c r="H4039">
        <v>1213</v>
      </c>
    </row>
    <row r="4040" spans="1:8">
      <c r="A4040" s="4" t="s">
        <v>4247</v>
      </c>
      <c r="B4040" s="4" t="s">
        <v>181</v>
      </c>
      <c r="C4040" s="4" t="s">
        <v>9011</v>
      </c>
      <c r="D4040" s="4" t="s">
        <v>56</v>
      </c>
      <c r="E4040" s="4" t="s">
        <v>172</v>
      </c>
      <c r="F4040" s="3">
        <v>42905</v>
      </c>
      <c r="G4040" s="3">
        <v>42986</v>
      </c>
      <c r="H4040">
        <v>4428</v>
      </c>
    </row>
    <row r="4041" spans="1:8">
      <c r="A4041" s="4" t="s">
        <v>4248</v>
      </c>
      <c r="B4041" s="4" t="s">
        <v>261</v>
      </c>
      <c r="C4041" s="4" t="s">
        <v>199</v>
      </c>
      <c r="D4041" s="4" t="s">
        <v>123</v>
      </c>
      <c r="E4041" s="4" t="s">
        <v>197</v>
      </c>
      <c r="F4041" s="3">
        <v>42906</v>
      </c>
      <c r="G4041" s="3">
        <v>42918</v>
      </c>
      <c r="H4041">
        <v>0</v>
      </c>
    </row>
    <row r="4042" spans="1:8">
      <c r="A4042" s="4" t="s">
        <v>4249</v>
      </c>
      <c r="B4042" s="4" t="s">
        <v>246</v>
      </c>
      <c r="C4042" s="4" t="s">
        <v>199</v>
      </c>
      <c r="D4042" s="4" t="s">
        <v>42</v>
      </c>
      <c r="E4042" s="4" t="s">
        <v>193</v>
      </c>
      <c r="F4042" s="3">
        <v>42906</v>
      </c>
      <c r="G4042" s="3"/>
    </row>
    <row r="4043" spans="1:8">
      <c r="A4043" s="4" t="s">
        <v>4250</v>
      </c>
      <c r="B4043" s="4" t="s">
        <v>246</v>
      </c>
      <c r="C4043" s="4" t="s">
        <v>9011</v>
      </c>
      <c r="D4043" s="4" t="s">
        <v>84</v>
      </c>
      <c r="E4043" s="4" t="s">
        <v>197</v>
      </c>
      <c r="F4043" s="3">
        <v>42906</v>
      </c>
      <c r="G4043" s="3">
        <v>42955</v>
      </c>
      <c r="H4043">
        <v>0</v>
      </c>
    </row>
    <row r="4044" spans="1:8">
      <c r="A4044" s="4" t="s">
        <v>4251</v>
      </c>
      <c r="B4044" s="4" t="s">
        <v>304</v>
      </c>
      <c r="C4044" s="4" t="s">
        <v>199</v>
      </c>
      <c r="D4044" s="4" t="s">
        <v>111</v>
      </c>
      <c r="E4044" s="4" t="s">
        <v>197</v>
      </c>
      <c r="F4044" s="3">
        <v>42906</v>
      </c>
      <c r="G4044" s="3">
        <v>42913</v>
      </c>
      <c r="H4044">
        <v>0</v>
      </c>
    </row>
    <row r="4045" spans="1:8">
      <c r="A4045" s="4" t="s">
        <v>4252</v>
      </c>
      <c r="B4045" s="4" t="s">
        <v>279</v>
      </c>
      <c r="C4045" s="4" t="s">
        <v>179</v>
      </c>
      <c r="D4045" s="4" t="s">
        <v>123</v>
      </c>
      <c r="E4045" s="4" t="s">
        <v>197</v>
      </c>
      <c r="F4045" s="3">
        <v>42906</v>
      </c>
      <c r="G4045" s="3">
        <v>42999</v>
      </c>
      <c r="H4045">
        <v>0</v>
      </c>
    </row>
    <row r="4046" spans="1:8">
      <c r="A4046" s="4" t="s">
        <v>4253</v>
      </c>
      <c r="B4046" s="4" t="s">
        <v>210</v>
      </c>
      <c r="C4046" s="4" t="s">
        <v>9011</v>
      </c>
      <c r="D4046" s="4" t="s">
        <v>80</v>
      </c>
      <c r="E4046" s="4" t="s">
        <v>197</v>
      </c>
      <c r="F4046" s="3">
        <v>42906</v>
      </c>
      <c r="G4046" s="3">
        <v>42911</v>
      </c>
      <c r="H4046">
        <v>0</v>
      </c>
    </row>
    <row r="4047" spans="1:8">
      <c r="A4047" s="4" t="s">
        <v>4254</v>
      </c>
      <c r="B4047" s="4" t="s">
        <v>210</v>
      </c>
      <c r="C4047" s="4" t="s">
        <v>177</v>
      </c>
      <c r="D4047" s="4" t="s">
        <v>82</v>
      </c>
      <c r="E4047" s="4" t="s">
        <v>172</v>
      </c>
      <c r="F4047" s="3">
        <v>42906</v>
      </c>
      <c r="G4047" s="3">
        <v>42972</v>
      </c>
      <c r="H4047">
        <v>62</v>
      </c>
    </row>
    <row r="4048" spans="1:8">
      <c r="A4048" s="4" t="s">
        <v>4255</v>
      </c>
      <c r="B4048" s="4" t="s">
        <v>174</v>
      </c>
      <c r="C4048" s="4" t="s">
        <v>9011</v>
      </c>
      <c r="D4048" s="4" t="s">
        <v>29</v>
      </c>
      <c r="E4048" s="4" t="s">
        <v>197</v>
      </c>
      <c r="F4048" s="3">
        <v>42906</v>
      </c>
      <c r="G4048" s="3">
        <v>42989</v>
      </c>
      <c r="H4048">
        <v>0</v>
      </c>
    </row>
    <row r="4049" spans="1:8">
      <c r="A4049" s="4" t="s">
        <v>4256</v>
      </c>
      <c r="B4049" s="4" t="s">
        <v>263</v>
      </c>
      <c r="C4049" s="4" t="s">
        <v>192</v>
      </c>
      <c r="D4049" s="4" t="s">
        <v>107</v>
      </c>
      <c r="E4049" s="4" t="s">
        <v>172</v>
      </c>
      <c r="F4049" s="3">
        <v>42906</v>
      </c>
      <c r="G4049" s="3">
        <v>42956</v>
      </c>
      <c r="H4049">
        <v>3546</v>
      </c>
    </row>
    <row r="4050" spans="1:8">
      <c r="A4050" s="4" t="s">
        <v>4257</v>
      </c>
      <c r="B4050" s="4" t="s">
        <v>212</v>
      </c>
      <c r="C4050" s="4" t="s">
        <v>177</v>
      </c>
      <c r="D4050" s="4" t="s">
        <v>113</v>
      </c>
      <c r="E4050" s="4" t="s">
        <v>193</v>
      </c>
      <c r="F4050" s="3">
        <v>42906</v>
      </c>
      <c r="G4050" s="3"/>
    </row>
    <row r="4051" spans="1:8">
      <c r="A4051" s="4" t="s">
        <v>4258</v>
      </c>
      <c r="B4051" s="4" t="s">
        <v>191</v>
      </c>
      <c r="C4051" s="4" t="s">
        <v>179</v>
      </c>
      <c r="D4051" s="4" t="s">
        <v>48</v>
      </c>
      <c r="E4051" s="4" t="s">
        <v>193</v>
      </c>
      <c r="F4051" s="3">
        <v>42906</v>
      </c>
      <c r="G4051" s="3"/>
    </row>
    <row r="4052" spans="1:8">
      <c r="A4052" s="4" t="s">
        <v>4259</v>
      </c>
      <c r="B4052" s="4" t="s">
        <v>191</v>
      </c>
      <c r="C4052" s="4" t="s">
        <v>177</v>
      </c>
      <c r="D4052" s="4" t="s">
        <v>24</v>
      </c>
      <c r="E4052" s="4" t="s">
        <v>193</v>
      </c>
      <c r="F4052" s="3">
        <v>42906</v>
      </c>
      <c r="G4052" s="3"/>
    </row>
    <row r="4053" spans="1:8">
      <c r="A4053" s="4" t="s">
        <v>4260</v>
      </c>
      <c r="B4053" s="4" t="s">
        <v>343</v>
      </c>
      <c r="C4053" s="4" t="s">
        <v>171</v>
      </c>
      <c r="D4053" s="4" t="s">
        <v>76</v>
      </c>
      <c r="E4053" s="4" t="s">
        <v>172</v>
      </c>
      <c r="F4053" s="3">
        <v>42906</v>
      </c>
      <c r="G4053" s="3">
        <v>42967</v>
      </c>
      <c r="H4053">
        <v>1132</v>
      </c>
    </row>
    <row r="4054" spans="1:8">
      <c r="A4054" s="4" t="s">
        <v>4261</v>
      </c>
      <c r="B4054" s="4" t="s">
        <v>219</v>
      </c>
      <c r="C4054" s="4" t="s">
        <v>192</v>
      </c>
      <c r="D4054" s="4" t="s">
        <v>24</v>
      </c>
      <c r="E4054" s="4" t="s">
        <v>193</v>
      </c>
      <c r="F4054" s="3">
        <v>42906</v>
      </c>
      <c r="G4054" s="3"/>
    </row>
    <row r="4055" spans="1:8">
      <c r="A4055" s="4" t="s">
        <v>4262</v>
      </c>
      <c r="B4055" s="4" t="s">
        <v>219</v>
      </c>
      <c r="C4055" s="4" t="s">
        <v>179</v>
      </c>
      <c r="D4055" s="4" t="s">
        <v>38</v>
      </c>
      <c r="E4055" s="4" t="s">
        <v>197</v>
      </c>
      <c r="F4055" s="3">
        <v>42906</v>
      </c>
      <c r="G4055" s="3">
        <v>42960</v>
      </c>
      <c r="H4055">
        <v>0</v>
      </c>
    </row>
    <row r="4056" spans="1:8">
      <c r="A4056" s="4" t="s">
        <v>4263</v>
      </c>
      <c r="B4056" s="4" t="s">
        <v>201</v>
      </c>
      <c r="C4056" s="4" t="s">
        <v>177</v>
      </c>
      <c r="D4056" s="4" t="s">
        <v>42</v>
      </c>
      <c r="E4056" s="4" t="s">
        <v>172</v>
      </c>
      <c r="F4056" s="3">
        <v>42906</v>
      </c>
      <c r="G4056" s="3">
        <v>42966</v>
      </c>
      <c r="H4056">
        <v>57</v>
      </c>
    </row>
    <row r="4057" spans="1:8">
      <c r="A4057" s="4" t="s">
        <v>4264</v>
      </c>
      <c r="B4057" s="4" t="s">
        <v>201</v>
      </c>
      <c r="C4057" s="4" t="s">
        <v>177</v>
      </c>
      <c r="D4057" s="4" t="s">
        <v>53</v>
      </c>
      <c r="E4057" s="4" t="s">
        <v>172</v>
      </c>
      <c r="F4057" s="3">
        <v>42906</v>
      </c>
      <c r="G4057" s="3">
        <v>42909</v>
      </c>
      <c r="H4057">
        <v>61</v>
      </c>
    </row>
    <row r="4058" spans="1:8">
      <c r="A4058" s="4" t="s">
        <v>4265</v>
      </c>
      <c r="B4058" s="4" t="s">
        <v>201</v>
      </c>
      <c r="C4058" s="4" t="s">
        <v>177</v>
      </c>
      <c r="D4058" s="4" t="s">
        <v>98</v>
      </c>
      <c r="E4058" s="4" t="s">
        <v>172</v>
      </c>
      <c r="F4058" s="3">
        <v>42906</v>
      </c>
      <c r="G4058" s="3">
        <v>42917</v>
      </c>
      <c r="H4058">
        <v>57</v>
      </c>
    </row>
    <row r="4059" spans="1:8">
      <c r="A4059" s="4" t="s">
        <v>4266</v>
      </c>
      <c r="B4059" s="4" t="s">
        <v>232</v>
      </c>
      <c r="C4059" s="4" t="s">
        <v>179</v>
      </c>
      <c r="D4059" s="4" t="s">
        <v>40</v>
      </c>
      <c r="E4059" s="4" t="s">
        <v>172</v>
      </c>
      <c r="F4059" s="3">
        <v>42906</v>
      </c>
      <c r="G4059" s="3">
        <v>42992</v>
      </c>
      <c r="H4059">
        <v>649</v>
      </c>
    </row>
    <row r="4060" spans="1:8">
      <c r="A4060" s="4" t="s">
        <v>4267</v>
      </c>
      <c r="B4060" s="4" t="s">
        <v>226</v>
      </c>
      <c r="C4060" s="4" t="s">
        <v>9011</v>
      </c>
      <c r="D4060" s="4" t="s">
        <v>24</v>
      </c>
      <c r="E4060" s="4" t="s">
        <v>193</v>
      </c>
      <c r="F4060" s="3">
        <v>42906</v>
      </c>
      <c r="G4060" s="3"/>
    </row>
    <row r="4061" spans="1:8">
      <c r="A4061" s="4" t="s">
        <v>4268</v>
      </c>
      <c r="B4061" s="4" t="s">
        <v>226</v>
      </c>
      <c r="C4061" s="4" t="s">
        <v>9011</v>
      </c>
      <c r="D4061" s="4" t="s">
        <v>52</v>
      </c>
      <c r="E4061" s="4" t="s">
        <v>197</v>
      </c>
      <c r="F4061" s="3">
        <v>42906</v>
      </c>
      <c r="G4061" s="3">
        <v>42962</v>
      </c>
      <c r="H4061">
        <v>0</v>
      </c>
    </row>
    <row r="4062" spans="1:8">
      <c r="A4062" s="4" t="s">
        <v>4269</v>
      </c>
      <c r="B4062" s="4" t="s">
        <v>208</v>
      </c>
      <c r="C4062" s="4" t="s">
        <v>199</v>
      </c>
      <c r="D4062" s="4" t="s">
        <v>57</v>
      </c>
      <c r="E4062" s="4" t="s">
        <v>172</v>
      </c>
      <c r="F4062" s="3">
        <v>42906</v>
      </c>
      <c r="G4062" s="3">
        <v>42917</v>
      </c>
      <c r="H4062">
        <v>4813</v>
      </c>
    </row>
    <row r="4063" spans="1:8">
      <c r="A4063" s="4" t="s">
        <v>4270</v>
      </c>
      <c r="B4063" s="4" t="s">
        <v>185</v>
      </c>
      <c r="C4063" s="4" t="s">
        <v>177</v>
      </c>
      <c r="D4063" s="4" t="s">
        <v>49</v>
      </c>
      <c r="E4063" s="4" t="s">
        <v>197</v>
      </c>
      <c r="F4063" s="3">
        <v>42906</v>
      </c>
      <c r="G4063" s="3">
        <v>42909</v>
      </c>
      <c r="H4063">
        <v>0</v>
      </c>
    </row>
    <row r="4064" spans="1:8">
      <c r="A4064" s="4" t="s">
        <v>4271</v>
      </c>
      <c r="B4064" s="4" t="s">
        <v>185</v>
      </c>
      <c r="C4064" s="4" t="s">
        <v>177</v>
      </c>
      <c r="D4064" s="4" t="s">
        <v>32</v>
      </c>
      <c r="E4064" s="4" t="s">
        <v>172</v>
      </c>
      <c r="F4064" s="3">
        <v>42906</v>
      </c>
      <c r="G4064" s="3">
        <v>42917</v>
      </c>
      <c r="H4064">
        <v>51</v>
      </c>
    </row>
    <row r="4065" spans="1:8">
      <c r="A4065" s="4" t="s">
        <v>4272</v>
      </c>
      <c r="B4065" s="4" t="s">
        <v>185</v>
      </c>
      <c r="C4065" s="4" t="s">
        <v>192</v>
      </c>
      <c r="D4065" s="4" t="s">
        <v>71</v>
      </c>
      <c r="E4065" s="4" t="s">
        <v>172</v>
      </c>
      <c r="F4065" s="3">
        <v>42906</v>
      </c>
      <c r="G4065" s="3">
        <v>42991</v>
      </c>
      <c r="H4065">
        <v>3241</v>
      </c>
    </row>
    <row r="4066" spans="1:8">
      <c r="A4066" s="4" t="s">
        <v>4273</v>
      </c>
      <c r="B4066" s="4" t="s">
        <v>216</v>
      </c>
      <c r="C4066" s="4" t="s">
        <v>177</v>
      </c>
      <c r="D4066" s="4" t="s">
        <v>78</v>
      </c>
      <c r="E4066" s="4" t="s">
        <v>197</v>
      </c>
      <c r="F4066" s="3">
        <v>42906</v>
      </c>
      <c r="G4066" s="3">
        <v>42951</v>
      </c>
      <c r="H4066">
        <v>0</v>
      </c>
    </row>
    <row r="4067" spans="1:8">
      <c r="A4067" s="4" t="s">
        <v>4274</v>
      </c>
      <c r="B4067" s="4" t="s">
        <v>216</v>
      </c>
      <c r="C4067" s="4" t="s">
        <v>179</v>
      </c>
      <c r="D4067" s="4" t="s">
        <v>113</v>
      </c>
      <c r="E4067" s="4" t="s">
        <v>172</v>
      </c>
      <c r="F4067" s="3">
        <v>42906</v>
      </c>
      <c r="G4067" s="3">
        <v>42990</v>
      </c>
      <c r="H4067">
        <v>592</v>
      </c>
    </row>
    <row r="4068" spans="1:8">
      <c r="A4068" s="4" t="s">
        <v>4275</v>
      </c>
      <c r="B4068" s="4" t="s">
        <v>235</v>
      </c>
      <c r="C4068" s="4" t="s">
        <v>192</v>
      </c>
      <c r="D4068" s="4" t="s">
        <v>24</v>
      </c>
      <c r="E4068" s="4" t="s">
        <v>193</v>
      </c>
      <c r="F4068" s="3">
        <v>42906</v>
      </c>
      <c r="G4068" s="3"/>
    </row>
    <row r="4069" spans="1:8">
      <c r="A4069" s="4" t="s">
        <v>4276</v>
      </c>
      <c r="B4069" s="4" t="s">
        <v>235</v>
      </c>
      <c r="C4069" s="4" t="s">
        <v>179</v>
      </c>
      <c r="D4069" s="4" t="s">
        <v>130</v>
      </c>
      <c r="E4069" s="4" t="s">
        <v>172</v>
      </c>
      <c r="F4069" s="3">
        <v>42906</v>
      </c>
      <c r="G4069" s="3">
        <v>42998</v>
      </c>
      <c r="H4069">
        <v>506</v>
      </c>
    </row>
    <row r="4070" spans="1:8">
      <c r="A4070" s="4" t="s">
        <v>4277</v>
      </c>
      <c r="B4070" s="4" t="s">
        <v>181</v>
      </c>
      <c r="C4070" s="4" t="s">
        <v>192</v>
      </c>
      <c r="D4070" s="4" t="s">
        <v>24</v>
      </c>
      <c r="E4070" s="4" t="s">
        <v>193</v>
      </c>
      <c r="F4070" s="3">
        <v>42906</v>
      </c>
      <c r="G4070" s="3"/>
    </row>
    <row r="4071" spans="1:8">
      <c r="A4071" s="4" t="s">
        <v>4278</v>
      </c>
      <c r="B4071" s="4" t="s">
        <v>181</v>
      </c>
      <c r="C4071" s="4" t="s">
        <v>179</v>
      </c>
      <c r="D4071" s="4" t="s">
        <v>86</v>
      </c>
      <c r="E4071" s="4" t="s">
        <v>197</v>
      </c>
      <c r="F4071" s="3">
        <v>42906</v>
      </c>
      <c r="G4071" s="3">
        <v>43003</v>
      </c>
      <c r="H4071">
        <v>0</v>
      </c>
    </row>
    <row r="4072" spans="1:8">
      <c r="A4072" s="4" t="s">
        <v>4279</v>
      </c>
      <c r="B4072" s="4" t="s">
        <v>183</v>
      </c>
      <c r="C4072" s="4" t="s">
        <v>192</v>
      </c>
      <c r="D4072" s="4" t="s">
        <v>41</v>
      </c>
      <c r="E4072" s="4" t="s">
        <v>172</v>
      </c>
      <c r="F4072" s="3">
        <v>42907</v>
      </c>
      <c r="G4072" s="3">
        <v>42984</v>
      </c>
      <c r="H4072">
        <v>3571</v>
      </c>
    </row>
    <row r="4073" spans="1:8">
      <c r="A4073" s="4" t="s">
        <v>4280</v>
      </c>
      <c r="B4073" s="4" t="s">
        <v>246</v>
      </c>
      <c r="C4073" s="4" t="s">
        <v>179</v>
      </c>
      <c r="D4073" s="4" t="s">
        <v>117</v>
      </c>
      <c r="E4073" s="4" t="s">
        <v>197</v>
      </c>
      <c r="F4073" s="3">
        <v>42907</v>
      </c>
      <c r="G4073" s="3">
        <v>42977</v>
      </c>
      <c r="H4073">
        <v>0</v>
      </c>
    </row>
    <row r="4074" spans="1:8">
      <c r="A4074" s="4" t="s">
        <v>4281</v>
      </c>
      <c r="B4074" s="4" t="s">
        <v>246</v>
      </c>
      <c r="C4074" s="4" t="s">
        <v>177</v>
      </c>
      <c r="D4074" s="4" t="s">
        <v>80</v>
      </c>
      <c r="E4074" s="4" t="s">
        <v>172</v>
      </c>
      <c r="F4074" s="3">
        <v>42907</v>
      </c>
      <c r="G4074" s="3">
        <v>42919</v>
      </c>
      <c r="H4074">
        <v>60</v>
      </c>
    </row>
    <row r="4075" spans="1:8">
      <c r="A4075" s="4" t="s">
        <v>4282</v>
      </c>
      <c r="B4075" s="4" t="s">
        <v>246</v>
      </c>
      <c r="C4075" s="4" t="s">
        <v>177</v>
      </c>
      <c r="D4075" s="4" t="s">
        <v>84</v>
      </c>
      <c r="E4075" s="4" t="s">
        <v>172</v>
      </c>
      <c r="F4075" s="3">
        <v>42907</v>
      </c>
      <c r="G4075" s="3">
        <v>42993</v>
      </c>
      <c r="H4075">
        <v>59</v>
      </c>
    </row>
    <row r="4076" spans="1:8">
      <c r="A4076" s="4" t="s">
        <v>4283</v>
      </c>
      <c r="B4076" s="4" t="s">
        <v>279</v>
      </c>
      <c r="C4076" s="4" t="s">
        <v>179</v>
      </c>
      <c r="D4076" s="4" t="s">
        <v>107</v>
      </c>
      <c r="E4076" s="4" t="s">
        <v>172</v>
      </c>
      <c r="F4076" s="3">
        <v>42907</v>
      </c>
      <c r="G4076" s="3">
        <v>42911</v>
      </c>
      <c r="H4076">
        <v>551</v>
      </c>
    </row>
    <row r="4077" spans="1:8">
      <c r="A4077" s="4" t="s">
        <v>4284</v>
      </c>
      <c r="B4077" s="4" t="s">
        <v>210</v>
      </c>
      <c r="C4077" s="4" t="s">
        <v>9011</v>
      </c>
      <c r="D4077" s="4" t="s">
        <v>24</v>
      </c>
      <c r="E4077" s="4" t="s">
        <v>193</v>
      </c>
      <c r="F4077" s="3">
        <v>42907</v>
      </c>
      <c r="G4077" s="3"/>
    </row>
    <row r="4078" spans="1:8">
      <c r="A4078" s="4" t="s">
        <v>4285</v>
      </c>
      <c r="B4078" s="4" t="s">
        <v>174</v>
      </c>
      <c r="C4078" s="4" t="s">
        <v>9011</v>
      </c>
      <c r="D4078" s="4" t="s">
        <v>61</v>
      </c>
      <c r="E4078" s="4" t="s">
        <v>197</v>
      </c>
      <c r="F4078" s="3">
        <v>42907</v>
      </c>
      <c r="G4078" s="3">
        <v>42917</v>
      </c>
      <c r="H4078">
        <v>0</v>
      </c>
    </row>
    <row r="4079" spans="1:8">
      <c r="A4079" s="4" t="s">
        <v>4286</v>
      </c>
      <c r="B4079" s="4" t="s">
        <v>174</v>
      </c>
      <c r="C4079" s="4" t="s">
        <v>9011</v>
      </c>
      <c r="D4079" s="4" t="s">
        <v>79</v>
      </c>
      <c r="E4079" s="4" t="s">
        <v>197</v>
      </c>
      <c r="F4079" s="3">
        <v>42907</v>
      </c>
      <c r="G4079" s="3">
        <v>42918</v>
      </c>
      <c r="H4079">
        <v>0</v>
      </c>
    </row>
    <row r="4080" spans="1:8">
      <c r="A4080" s="4" t="s">
        <v>4287</v>
      </c>
      <c r="B4080" s="4" t="s">
        <v>174</v>
      </c>
      <c r="C4080" s="4" t="s">
        <v>9011</v>
      </c>
      <c r="D4080" s="4" t="s">
        <v>79</v>
      </c>
      <c r="E4080" s="4" t="s">
        <v>172</v>
      </c>
      <c r="F4080" s="3">
        <v>42907</v>
      </c>
      <c r="G4080" s="3">
        <v>42917</v>
      </c>
      <c r="H4080">
        <v>4826</v>
      </c>
    </row>
    <row r="4081" spans="1:8">
      <c r="A4081" s="4" t="s">
        <v>4288</v>
      </c>
      <c r="B4081" s="4" t="s">
        <v>212</v>
      </c>
      <c r="C4081" s="4" t="s">
        <v>177</v>
      </c>
      <c r="D4081" s="4" t="s">
        <v>72</v>
      </c>
      <c r="E4081" s="4" t="s">
        <v>172</v>
      </c>
      <c r="F4081" s="3">
        <v>42907</v>
      </c>
      <c r="G4081" s="3">
        <v>43008</v>
      </c>
      <c r="H4081">
        <v>58</v>
      </c>
    </row>
    <row r="4082" spans="1:8">
      <c r="A4082" s="4" t="s">
        <v>4289</v>
      </c>
      <c r="B4082" s="4" t="s">
        <v>237</v>
      </c>
      <c r="C4082" s="4" t="s">
        <v>9011</v>
      </c>
      <c r="D4082" s="4" t="s">
        <v>65</v>
      </c>
      <c r="E4082" s="4" t="s">
        <v>172</v>
      </c>
      <c r="F4082" s="3">
        <v>42907</v>
      </c>
      <c r="G4082" s="3">
        <v>42912</v>
      </c>
      <c r="H4082">
        <v>5622</v>
      </c>
    </row>
    <row r="4083" spans="1:8">
      <c r="A4083" s="4" t="s">
        <v>4290</v>
      </c>
      <c r="B4083" s="4" t="s">
        <v>196</v>
      </c>
      <c r="C4083" s="4" t="s">
        <v>177</v>
      </c>
      <c r="D4083" s="4" t="s">
        <v>76</v>
      </c>
      <c r="E4083" s="4" t="s">
        <v>197</v>
      </c>
      <c r="F4083" s="3">
        <v>42907</v>
      </c>
      <c r="G4083" s="3">
        <v>42918</v>
      </c>
      <c r="H4083">
        <v>0</v>
      </c>
    </row>
    <row r="4084" spans="1:8">
      <c r="A4084" s="4" t="s">
        <v>4291</v>
      </c>
      <c r="B4084" s="4" t="s">
        <v>196</v>
      </c>
      <c r="C4084" s="4" t="s">
        <v>192</v>
      </c>
      <c r="D4084" s="4" t="s">
        <v>51</v>
      </c>
      <c r="E4084" s="4" t="s">
        <v>172</v>
      </c>
      <c r="F4084" s="3">
        <v>42907</v>
      </c>
      <c r="G4084" s="3">
        <v>42974</v>
      </c>
      <c r="H4084">
        <v>3177</v>
      </c>
    </row>
    <row r="4085" spans="1:8">
      <c r="A4085" s="4" t="s">
        <v>4292</v>
      </c>
      <c r="B4085" s="4" t="s">
        <v>219</v>
      </c>
      <c r="C4085" s="4" t="s">
        <v>177</v>
      </c>
      <c r="D4085" s="4" t="s">
        <v>53</v>
      </c>
      <c r="E4085" s="4" t="s">
        <v>172</v>
      </c>
      <c r="F4085" s="3">
        <v>42907</v>
      </c>
      <c r="G4085" s="3">
        <v>42958</v>
      </c>
      <c r="H4085">
        <v>56</v>
      </c>
    </row>
    <row r="4086" spans="1:8">
      <c r="A4086" s="4" t="s">
        <v>4293</v>
      </c>
      <c r="B4086" s="4" t="s">
        <v>230</v>
      </c>
      <c r="C4086" s="4" t="s">
        <v>9011</v>
      </c>
      <c r="D4086" s="4" t="s">
        <v>24</v>
      </c>
      <c r="E4086" s="4" t="s">
        <v>193</v>
      </c>
      <c r="F4086" s="3">
        <v>42907</v>
      </c>
      <c r="G4086" s="3"/>
    </row>
    <row r="4087" spans="1:8">
      <c r="A4087" s="4" t="s">
        <v>4294</v>
      </c>
      <c r="B4087" s="4" t="s">
        <v>201</v>
      </c>
      <c r="C4087" s="4" t="s">
        <v>171</v>
      </c>
      <c r="D4087" s="4" t="s">
        <v>82</v>
      </c>
      <c r="E4087" s="4" t="s">
        <v>172</v>
      </c>
      <c r="F4087" s="3">
        <v>42907</v>
      </c>
      <c r="G4087" s="3">
        <v>43000</v>
      </c>
      <c r="H4087">
        <v>990</v>
      </c>
    </row>
    <row r="4088" spans="1:8">
      <c r="A4088" s="4" t="s">
        <v>4295</v>
      </c>
      <c r="B4088" s="4" t="s">
        <v>189</v>
      </c>
      <c r="C4088" s="4" t="s">
        <v>179</v>
      </c>
      <c r="D4088" s="4" t="s">
        <v>92</v>
      </c>
      <c r="E4088" s="4" t="s">
        <v>172</v>
      </c>
      <c r="F4088" s="3">
        <v>42907</v>
      </c>
      <c r="G4088" s="3">
        <v>43008</v>
      </c>
      <c r="H4088">
        <v>587</v>
      </c>
    </row>
    <row r="4089" spans="1:8">
      <c r="A4089" s="4" t="s">
        <v>4296</v>
      </c>
      <c r="B4089" s="4" t="s">
        <v>226</v>
      </c>
      <c r="C4089" s="4" t="s">
        <v>199</v>
      </c>
      <c r="D4089" s="4" t="s">
        <v>31</v>
      </c>
      <c r="E4089" s="4" t="s">
        <v>172</v>
      </c>
      <c r="F4089" s="3">
        <v>42907</v>
      </c>
      <c r="G4089" s="3">
        <v>42913</v>
      </c>
      <c r="H4089">
        <v>6229</v>
      </c>
    </row>
    <row r="4090" spans="1:8">
      <c r="A4090" s="4" t="s">
        <v>4297</v>
      </c>
      <c r="B4090" s="4" t="s">
        <v>208</v>
      </c>
      <c r="C4090" s="4" t="s">
        <v>177</v>
      </c>
      <c r="D4090" s="4" t="s">
        <v>92</v>
      </c>
      <c r="E4090" s="4" t="s">
        <v>197</v>
      </c>
      <c r="F4090" s="3">
        <v>42907</v>
      </c>
      <c r="G4090" s="3">
        <v>42949</v>
      </c>
      <c r="H4090">
        <v>0</v>
      </c>
    </row>
    <row r="4091" spans="1:8">
      <c r="A4091" s="4" t="s">
        <v>4298</v>
      </c>
      <c r="B4091" s="4" t="s">
        <v>185</v>
      </c>
      <c r="C4091" s="4" t="s">
        <v>171</v>
      </c>
      <c r="D4091" s="4" t="s">
        <v>122</v>
      </c>
      <c r="E4091" s="4" t="s">
        <v>172</v>
      </c>
      <c r="F4091" s="3">
        <v>42907</v>
      </c>
      <c r="G4091" s="3">
        <v>43001</v>
      </c>
      <c r="H4091">
        <v>1027</v>
      </c>
    </row>
    <row r="4092" spans="1:8">
      <c r="A4092" s="4" t="s">
        <v>4299</v>
      </c>
      <c r="B4092" s="4" t="s">
        <v>185</v>
      </c>
      <c r="C4092" s="4" t="s">
        <v>192</v>
      </c>
      <c r="D4092" s="4" t="s">
        <v>105</v>
      </c>
      <c r="E4092" s="4" t="s">
        <v>172</v>
      </c>
      <c r="F4092" s="3">
        <v>42907</v>
      </c>
      <c r="G4092" s="3">
        <v>42909</v>
      </c>
      <c r="H4092">
        <v>3559</v>
      </c>
    </row>
    <row r="4093" spans="1:8">
      <c r="A4093" s="4" t="s">
        <v>4300</v>
      </c>
      <c r="B4093" s="4" t="s">
        <v>181</v>
      </c>
      <c r="C4093" s="4" t="s">
        <v>179</v>
      </c>
      <c r="D4093" s="4" t="s">
        <v>72</v>
      </c>
      <c r="E4093" s="4" t="s">
        <v>172</v>
      </c>
      <c r="F4093" s="3">
        <v>42907</v>
      </c>
      <c r="G4093" s="3">
        <v>42975</v>
      </c>
      <c r="H4093">
        <v>506</v>
      </c>
    </row>
    <row r="4094" spans="1:8">
      <c r="A4094" s="4" t="s">
        <v>4301</v>
      </c>
      <c r="B4094" s="4" t="s">
        <v>183</v>
      </c>
      <c r="C4094" s="4" t="s">
        <v>177</v>
      </c>
      <c r="D4094" s="4" t="s">
        <v>70</v>
      </c>
      <c r="E4094" s="4" t="s">
        <v>197</v>
      </c>
      <c r="F4094" s="3">
        <v>42908</v>
      </c>
      <c r="G4094" s="3">
        <v>42919</v>
      </c>
      <c r="H4094">
        <v>0</v>
      </c>
    </row>
    <row r="4095" spans="1:8">
      <c r="A4095" s="4" t="s">
        <v>4302</v>
      </c>
      <c r="B4095" s="4" t="s">
        <v>183</v>
      </c>
      <c r="C4095" s="4" t="s">
        <v>192</v>
      </c>
      <c r="D4095" s="4" t="s">
        <v>66</v>
      </c>
      <c r="E4095" s="4" t="s">
        <v>197</v>
      </c>
      <c r="F4095" s="3">
        <v>42908</v>
      </c>
      <c r="G4095" s="3">
        <v>42958</v>
      </c>
      <c r="H4095">
        <v>0</v>
      </c>
    </row>
    <row r="4096" spans="1:8">
      <c r="A4096" s="4" t="s">
        <v>4303</v>
      </c>
      <c r="B4096" s="4" t="s">
        <v>183</v>
      </c>
      <c r="C4096" s="4" t="s">
        <v>199</v>
      </c>
      <c r="D4096" s="4" t="s">
        <v>109</v>
      </c>
      <c r="E4096" s="4" t="s">
        <v>172</v>
      </c>
      <c r="F4096" s="3">
        <v>42908</v>
      </c>
      <c r="G4096" s="3">
        <v>42990</v>
      </c>
      <c r="H4096">
        <v>6250</v>
      </c>
    </row>
    <row r="4097" spans="1:8">
      <c r="A4097" s="4" t="s">
        <v>4304</v>
      </c>
      <c r="B4097" s="4" t="s">
        <v>304</v>
      </c>
      <c r="C4097" s="4" t="s">
        <v>192</v>
      </c>
      <c r="D4097" s="4" t="s">
        <v>76</v>
      </c>
      <c r="E4097" s="4" t="s">
        <v>172</v>
      </c>
      <c r="F4097" s="3">
        <v>42908</v>
      </c>
      <c r="G4097" s="3">
        <v>42990</v>
      </c>
      <c r="H4097">
        <v>3510</v>
      </c>
    </row>
    <row r="4098" spans="1:8">
      <c r="A4098" s="4" t="s">
        <v>4305</v>
      </c>
      <c r="B4098" s="4" t="s">
        <v>210</v>
      </c>
      <c r="C4098" s="4" t="s">
        <v>177</v>
      </c>
      <c r="D4098" s="4" t="s">
        <v>24</v>
      </c>
      <c r="E4098" s="4" t="s">
        <v>193</v>
      </c>
      <c r="F4098" s="3">
        <v>42908</v>
      </c>
      <c r="G4098" s="3"/>
    </row>
    <row r="4099" spans="1:8">
      <c r="A4099" s="4" t="s">
        <v>4306</v>
      </c>
      <c r="B4099" s="4" t="s">
        <v>210</v>
      </c>
      <c r="C4099" s="4" t="s">
        <v>171</v>
      </c>
      <c r="D4099" s="4" t="s">
        <v>120</v>
      </c>
      <c r="E4099" s="4" t="s">
        <v>172</v>
      </c>
      <c r="F4099" s="3">
        <v>42908</v>
      </c>
      <c r="G4099" s="3">
        <v>42989</v>
      </c>
      <c r="H4099">
        <v>1078</v>
      </c>
    </row>
    <row r="4100" spans="1:8">
      <c r="A4100" s="4" t="s">
        <v>4307</v>
      </c>
      <c r="B4100" s="4" t="s">
        <v>263</v>
      </c>
      <c r="C4100" s="4" t="s">
        <v>179</v>
      </c>
      <c r="D4100" s="4" t="s">
        <v>40</v>
      </c>
      <c r="E4100" s="4" t="s">
        <v>172</v>
      </c>
      <c r="F4100" s="3">
        <v>42908</v>
      </c>
      <c r="G4100" s="3">
        <v>42918</v>
      </c>
      <c r="H4100">
        <v>553</v>
      </c>
    </row>
    <row r="4101" spans="1:8">
      <c r="A4101" s="4" t="s">
        <v>4308</v>
      </c>
      <c r="B4101" s="4" t="s">
        <v>343</v>
      </c>
      <c r="C4101" s="4" t="s">
        <v>179</v>
      </c>
      <c r="D4101" s="4" t="s">
        <v>118</v>
      </c>
      <c r="E4101" s="4" t="s">
        <v>172</v>
      </c>
      <c r="F4101" s="3">
        <v>42908</v>
      </c>
      <c r="G4101" s="3">
        <v>42974</v>
      </c>
      <c r="H4101">
        <v>612</v>
      </c>
    </row>
    <row r="4102" spans="1:8">
      <c r="A4102" s="4" t="s">
        <v>4309</v>
      </c>
      <c r="B4102" s="4" t="s">
        <v>343</v>
      </c>
      <c r="C4102" s="4" t="s">
        <v>171</v>
      </c>
      <c r="D4102" s="4" t="s">
        <v>61</v>
      </c>
      <c r="E4102" s="4" t="s">
        <v>172</v>
      </c>
      <c r="F4102" s="3">
        <v>42908</v>
      </c>
      <c r="G4102" s="3">
        <v>42912</v>
      </c>
      <c r="H4102">
        <v>1033</v>
      </c>
    </row>
    <row r="4103" spans="1:8">
      <c r="A4103" s="4" t="s">
        <v>4310</v>
      </c>
      <c r="B4103" s="4" t="s">
        <v>343</v>
      </c>
      <c r="C4103" s="4" t="s">
        <v>171</v>
      </c>
      <c r="D4103" s="4" t="s">
        <v>47</v>
      </c>
      <c r="E4103" s="4" t="s">
        <v>172</v>
      </c>
      <c r="F4103" s="3">
        <v>42908</v>
      </c>
      <c r="G4103" s="3">
        <v>42991</v>
      </c>
      <c r="H4103">
        <v>1051</v>
      </c>
    </row>
    <row r="4104" spans="1:8">
      <c r="A4104" s="4" t="s">
        <v>4311</v>
      </c>
      <c r="B4104" s="4" t="s">
        <v>230</v>
      </c>
      <c r="C4104" s="4" t="s">
        <v>179</v>
      </c>
      <c r="D4104" s="4" t="s">
        <v>124</v>
      </c>
      <c r="E4104" s="4" t="s">
        <v>172</v>
      </c>
      <c r="F4104" s="3">
        <v>42908</v>
      </c>
      <c r="G4104" s="3">
        <v>43000</v>
      </c>
      <c r="H4104">
        <v>628</v>
      </c>
    </row>
    <row r="4105" spans="1:8">
      <c r="A4105" s="4" t="s">
        <v>4312</v>
      </c>
      <c r="B4105" s="4" t="s">
        <v>187</v>
      </c>
      <c r="C4105" s="4" t="s">
        <v>199</v>
      </c>
      <c r="D4105" s="4" t="s">
        <v>72</v>
      </c>
      <c r="E4105" s="4" t="s">
        <v>172</v>
      </c>
      <c r="F4105" s="3">
        <v>42908</v>
      </c>
      <c r="G4105" s="3">
        <v>42982</v>
      </c>
      <c r="H4105">
        <v>4916</v>
      </c>
    </row>
    <row r="4106" spans="1:8">
      <c r="A4106" s="4" t="s">
        <v>4313</v>
      </c>
      <c r="B4106" s="4" t="s">
        <v>244</v>
      </c>
      <c r="C4106" s="4" t="s">
        <v>192</v>
      </c>
      <c r="D4106" s="4" t="s">
        <v>109</v>
      </c>
      <c r="E4106" s="4" t="s">
        <v>172</v>
      </c>
      <c r="F4106" s="3">
        <v>42908</v>
      </c>
      <c r="G4106" s="3">
        <v>43006</v>
      </c>
      <c r="H4106">
        <v>3590</v>
      </c>
    </row>
    <row r="4107" spans="1:8">
      <c r="A4107" s="4" t="s">
        <v>4314</v>
      </c>
      <c r="B4107" s="4" t="s">
        <v>170</v>
      </c>
      <c r="C4107" s="4" t="s">
        <v>192</v>
      </c>
      <c r="D4107" s="4" t="s">
        <v>48</v>
      </c>
      <c r="E4107" s="4" t="s">
        <v>172</v>
      </c>
      <c r="F4107" s="3">
        <v>42908</v>
      </c>
      <c r="G4107" s="3">
        <v>42963</v>
      </c>
      <c r="H4107">
        <v>3207</v>
      </c>
    </row>
    <row r="4108" spans="1:8">
      <c r="A4108" s="4" t="s">
        <v>4315</v>
      </c>
      <c r="B4108" s="4" t="s">
        <v>170</v>
      </c>
      <c r="C4108" s="4" t="s">
        <v>192</v>
      </c>
      <c r="D4108" s="4" t="s">
        <v>131</v>
      </c>
      <c r="E4108" s="4" t="s">
        <v>172</v>
      </c>
      <c r="F4108" s="3">
        <v>42908</v>
      </c>
      <c r="G4108" s="3">
        <v>42999</v>
      </c>
      <c r="H4108">
        <v>2739</v>
      </c>
    </row>
    <row r="4109" spans="1:8">
      <c r="A4109" s="4" t="s">
        <v>4316</v>
      </c>
      <c r="B4109" s="4" t="s">
        <v>189</v>
      </c>
      <c r="C4109" s="4" t="s">
        <v>179</v>
      </c>
      <c r="D4109" s="4" t="s">
        <v>70</v>
      </c>
      <c r="E4109" s="4" t="s">
        <v>172</v>
      </c>
      <c r="F4109" s="3">
        <v>42908</v>
      </c>
      <c r="G4109" s="3">
        <v>42919</v>
      </c>
      <c r="H4109">
        <v>557</v>
      </c>
    </row>
    <row r="4110" spans="1:8">
      <c r="A4110" s="4" t="s">
        <v>4317</v>
      </c>
      <c r="B4110" s="4" t="s">
        <v>232</v>
      </c>
      <c r="C4110" s="4" t="s">
        <v>9011</v>
      </c>
      <c r="D4110" s="4" t="s">
        <v>125</v>
      </c>
      <c r="E4110" s="4" t="s">
        <v>172</v>
      </c>
      <c r="F4110" s="3">
        <v>42908</v>
      </c>
      <c r="G4110" s="3">
        <v>42916</v>
      </c>
      <c r="H4110">
        <v>5302</v>
      </c>
    </row>
    <row r="4111" spans="1:8">
      <c r="A4111" s="4" t="s">
        <v>4318</v>
      </c>
      <c r="B4111" s="4" t="s">
        <v>208</v>
      </c>
      <c r="C4111" s="4" t="s">
        <v>177</v>
      </c>
      <c r="D4111" s="4" t="s">
        <v>48</v>
      </c>
      <c r="E4111" s="4" t="s">
        <v>197</v>
      </c>
      <c r="F4111" s="3">
        <v>42908</v>
      </c>
      <c r="G4111" s="3">
        <v>42973</v>
      </c>
      <c r="H4111">
        <v>0</v>
      </c>
    </row>
    <row r="4112" spans="1:8">
      <c r="A4112" s="4" t="s">
        <v>4319</v>
      </c>
      <c r="B4112" s="4" t="s">
        <v>208</v>
      </c>
      <c r="C4112" s="4" t="s">
        <v>192</v>
      </c>
      <c r="D4112" s="4" t="s">
        <v>131</v>
      </c>
      <c r="E4112" s="4" t="s">
        <v>172</v>
      </c>
      <c r="F4112" s="3">
        <v>42908</v>
      </c>
      <c r="G4112" s="3">
        <v>42917</v>
      </c>
      <c r="H4112">
        <v>3465</v>
      </c>
    </row>
    <row r="4113" spans="1:8">
      <c r="A4113" s="4" t="s">
        <v>4320</v>
      </c>
      <c r="B4113" s="4" t="s">
        <v>181</v>
      </c>
      <c r="C4113" s="4" t="s">
        <v>171</v>
      </c>
      <c r="D4113" s="4" t="s">
        <v>24</v>
      </c>
      <c r="E4113" s="4" t="s">
        <v>193</v>
      </c>
      <c r="F4113" s="3">
        <v>42908</v>
      </c>
      <c r="G4113" s="3"/>
    </row>
    <row r="4114" spans="1:8">
      <c r="A4114" s="4" t="s">
        <v>4321</v>
      </c>
      <c r="B4114" s="4" t="s">
        <v>181</v>
      </c>
      <c r="C4114" s="4" t="s">
        <v>9011</v>
      </c>
      <c r="D4114" s="4" t="s">
        <v>129</v>
      </c>
      <c r="E4114" s="4" t="s">
        <v>172</v>
      </c>
      <c r="F4114" s="3">
        <v>42908</v>
      </c>
      <c r="G4114" s="3">
        <v>42984</v>
      </c>
      <c r="H4114">
        <v>4356</v>
      </c>
    </row>
    <row r="4115" spans="1:8">
      <c r="A4115" s="4" t="s">
        <v>4322</v>
      </c>
      <c r="B4115" s="4" t="s">
        <v>261</v>
      </c>
      <c r="C4115" s="4" t="s">
        <v>9011</v>
      </c>
      <c r="D4115" s="4" t="s">
        <v>65</v>
      </c>
      <c r="E4115" s="4" t="s">
        <v>172</v>
      </c>
      <c r="F4115" s="3">
        <v>42909</v>
      </c>
      <c r="G4115" s="3">
        <v>42999</v>
      </c>
      <c r="H4115">
        <v>5301</v>
      </c>
    </row>
    <row r="4116" spans="1:8">
      <c r="A4116" s="4" t="s">
        <v>4323</v>
      </c>
      <c r="B4116" s="4" t="s">
        <v>246</v>
      </c>
      <c r="C4116" s="4" t="s">
        <v>192</v>
      </c>
      <c r="D4116" s="4" t="s">
        <v>24</v>
      </c>
      <c r="E4116" s="4" t="s">
        <v>193</v>
      </c>
      <c r="F4116" s="3">
        <v>42909</v>
      </c>
      <c r="G4116" s="3"/>
    </row>
    <row r="4117" spans="1:8">
      <c r="A4117" s="4" t="s">
        <v>4324</v>
      </c>
      <c r="B4117" s="4" t="s">
        <v>304</v>
      </c>
      <c r="C4117" s="4" t="s">
        <v>192</v>
      </c>
      <c r="D4117" s="4" t="s">
        <v>100</v>
      </c>
      <c r="E4117" s="4" t="s">
        <v>197</v>
      </c>
      <c r="F4117" s="3">
        <v>42909</v>
      </c>
      <c r="G4117" s="3">
        <v>42920</v>
      </c>
      <c r="H4117">
        <v>0</v>
      </c>
    </row>
    <row r="4118" spans="1:8">
      <c r="A4118" s="4" t="s">
        <v>4325</v>
      </c>
      <c r="B4118" s="4" t="s">
        <v>304</v>
      </c>
      <c r="C4118" s="4" t="s">
        <v>177</v>
      </c>
      <c r="D4118" s="4" t="s">
        <v>119</v>
      </c>
      <c r="E4118" s="4" t="s">
        <v>172</v>
      </c>
      <c r="F4118" s="3">
        <v>42909</v>
      </c>
      <c r="G4118" s="3">
        <v>42921</v>
      </c>
      <c r="H4118">
        <v>66</v>
      </c>
    </row>
    <row r="4119" spans="1:8">
      <c r="A4119" s="4" t="s">
        <v>4326</v>
      </c>
      <c r="B4119" s="4" t="s">
        <v>279</v>
      </c>
      <c r="C4119" s="4" t="s">
        <v>179</v>
      </c>
      <c r="D4119" s="4" t="s">
        <v>121</v>
      </c>
      <c r="E4119" s="4" t="s">
        <v>197</v>
      </c>
      <c r="F4119" s="3">
        <v>42909</v>
      </c>
      <c r="G4119" s="3">
        <v>42919</v>
      </c>
      <c r="H4119">
        <v>0</v>
      </c>
    </row>
    <row r="4120" spans="1:8">
      <c r="A4120" s="4" t="s">
        <v>4327</v>
      </c>
      <c r="B4120" s="4" t="s">
        <v>279</v>
      </c>
      <c r="C4120" s="4" t="s">
        <v>9011</v>
      </c>
      <c r="D4120" s="4" t="s">
        <v>21</v>
      </c>
      <c r="E4120" s="4" t="s">
        <v>197</v>
      </c>
      <c r="F4120" s="3">
        <v>42909</v>
      </c>
      <c r="G4120" s="3">
        <v>42917</v>
      </c>
      <c r="H4120">
        <v>0</v>
      </c>
    </row>
    <row r="4121" spans="1:8">
      <c r="A4121" s="4" t="s">
        <v>4328</v>
      </c>
      <c r="B4121" s="4" t="s">
        <v>279</v>
      </c>
      <c r="C4121" s="4" t="s">
        <v>199</v>
      </c>
      <c r="D4121" s="4" t="s">
        <v>80</v>
      </c>
      <c r="E4121" s="4" t="s">
        <v>172</v>
      </c>
      <c r="F4121" s="3">
        <v>42909</v>
      </c>
      <c r="G4121" s="3">
        <v>42917</v>
      </c>
      <c r="H4121">
        <v>5640</v>
      </c>
    </row>
    <row r="4122" spans="1:8">
      <c r="A4122" s="4" t="s">
        <v>4329</v>
      </c>
      <c r="B4122" s="4" t="s">
        <v>210</v>
      </c>
      <c r="C4122" s="4" t="s">
        <v>192</v>
      </c>
      <c r="D4122" s="4" t="s">
        <v>83</v>
      </c>
      <c r="E4122" s="4" t="s">
        <v>197</v>
      </c>
      <c r="F4122" s="3">
        <v>42909</v>
      </c>
      <c r="G4122" s="3">
        <v>42977</v>
      </c>
      <c r="H4122">
        <v>0</v>
      </c>
    </row>
    <row r="4123" spans="1:8">
      <c r="A4123" s="4" t="s">
        <v>4330</v>
      </c>
      <c r="B4123" s="4" t="s">
        <v>210</v>
      </c>
      <c r="C4123" s="4" t="s">
        <v>171</v>
      </c>
      <c r="D4123" s="4" t="s">
        <v>82</v>
      </c>
      <c r="E4123" s="4" t="s">
        <v>172</v>
      </c>
      <c r="F4123" s="3">
        <v>42909</v>
      </c>
      <c r="G4123" s="3">
        <v>43006</v>
      </c>
      <c r="H4123">
        <v>1291</v>
      </c>
    </row>
    <row r="4124" spans="1:8">
      <c r="A4124" s="4" t="s">
        <v>4331</v>
      </c>
      <c r="B4124" s="4" t="s">
        <v>210</v>
      </c>
      <c r="C4124" s="4" t="s">
        <v>9011</v>
      </c>
      <c r="D4124" s="4" t="s">
        <v>88</v>
      </c>
      <c r="E4124" s="4" t="s">
        <v>172</v>
      </c>
      <c r="F4124" s="3">
        <v>42909</v>
      </c>
      <c r="G4124" s="3">
        <v>43005</v>
      </c>
      <c r="H4124">
        <v>3729</v>
      </c>
    </row>
    <row r="4125" spans="1:8">
      <c r="A4125" s="4" t="s">
        <v>4332</v>
      </c>
      <c r="B4125" s="4" t="s">
        <v>174</v>
      </c>
      <c r="C4125" s="4" t="s">
        <v>9011</v>
      </c>
      <c r="D4125" s="4" t="s">
        <v>119</v>
      </c>
      <c r="E4125" s="4" t="s">
        <v>197</v>
      </c>
      <c r="F4125" s="3">
        <v>42909</v>
      </c>
      <c r="G4125" s="3">
        <v>42970</v>
      </c>
      <c r="H4125">
        <v>0</v>
      </c>
    </row>
    <row r="4126" spans="1:8">
      <c r="A4126" s="4" t="s">
        <v>4333</v>
      </c>
      <c r="B4126" s="4" t="s">
        <v>196</v>
      </c>
      <c r="C4126" s="4" t="s">
        <v>177</v>
      </c>
      <c r="D4126" s="4" t="s">
        <v>43</v>
      </c>
      <c r="E4126" s="4" t="s">
        <v>172</v>
      </c>
      <c r="F4126" s="3">
        <v>42909</v>
      </c>
      <c r="G4126" s="3">
        <v>42919</v>
      </c>
      <c r="H4126">
        <v>49</v>
      </c>
    </row>
    <row r="4127" spans="1:8">
      <c r="A4127" s="4" t="s">
        <v>4334</v>
      </c>
      <c r="B4127" s="4" t="s">
        <v>203</v>
      </c>
      <c r="C4127" s="4" t="s">
        <v>192</v>
      </c>
      <c r="D4127" s="4" t="s">
        <v>108</v>
      </c>
      <c r="E4127" s="4" t="s">
        <v>197</v>
      </c>
      <c r="F4127" s="3">
        <v>42909</v>
      </c>
      <c r="G4127" s="3">
        <v>42919</v>
      </c>
      <c r="H4127">
        <v>0</v>
      </c>
    </row>
    <row r="4128" spans="1:8">
      <c r="A4128" s="4" t="s">
        <v>4335</v>
      </c>
      <c r="B4128" s="4" t="s">
        <v>203</v>
      </c>
      <c r="C4128" s="4" t="s">
        <v>171</v>
      </c>
      <c r="D4128" s="4" t="s">
        <v>98</v>
      </c>
      <c r="E4128" s="4" t="s">
        <v>172</v>
      </c>
      <c r="F4128" s="3">
        <v>42909</v>
      </c>
      <c r="G4128" s="3">
        <v>42990</v>
      </c>
      <c r="H4128">
        <v>1099</v>
      </c>
    </row>
    <row r="4129" spans="1:8">
      <c r="A4129" s="4" t="s">
        <v>4336</v>
      </c>
      <c r="B4129" s="4" t="s">
        <v>230</v>
      </c>
      <c r="C4129" s="4" t="s">
        <v>9011</v>
      </c>
      <c r="D4129" s="4" t="s">
        <v>86</v>
      </c>
      <c r="E4129" s="4" t="s">
        <v>197</v>
      </c>
      <c r="F4129" s="3">
        <v>42909</v>
      </c>
      <c r="G4129" s="3">
        <v>42920</v>
      </c>
      <c r="H4129">
        <v>0</v>
      </c>
    </row>
    <row r="4130" spans="1:8">
      <c r="A4130" s="4" t="s">
        <v>4337</v>
      </c>
      <c r="B4130" s="4" t="s">
        <v>256</v>
      </c>
      <c r="C4130" s="4" t="s">
        <v>192</v>
      </c>
      <c r="D4130" s="4" t="s">
        <v>42</v>
      </c>
      <c r="E4130" s="4" t="s">
        <v>197</v>
      </c>
      <c r="F4130" s="3">
        <v>42909</v>
      </c>
      <c r="G4130" s="3">
        <v>42919</v>
      </c>
      <c r="H4130">
        <v>0</v>
      </c>
    </row>
    <row r="4131" spans="1:8">
      <c r="A4131" s="4" t="s">
        <v>4338</v>
      </c>
      <c r="B4131" s="4" t="s">
        <v>244</v>
      </c>
      <c r="C4131" s="4" t="s">
        <v>192</v>
      </c>
      <c r="D4131" s="4" t="s">
        <v>85</v>
      </c>
      <c r="E4131" s="4" t="s">
        <v>197</v>
      </c>
      <c r="F4131" s="3">
        <v>42909</v>
      </c>
      <c r="G4131" s="3">
        <v>43000</v>
      </c>
      <c r="H4131">
        <v>0</v>
      </c>
    </row>
    <row r="4132" spans="1:8">
      <c r="A4132" s="4" t="s">
        <v>4339</v>
      </c>
      <c r="B4132" s="4" t="s">
        <v>189</v>
      </c>
      <c r="C4132" s="4" t="s">
        <v>171</v>
      </c>
      <c r="D4132" s="4" t="s">
        <v>42</v>
      </c>
      <c r="E4132" s="4" t="s">
        <v>172</v>
      </c>
      <c r="F4132" s="3">
        <v>42909</v>
      </c>
      <c r="G4132" s="3">
        <v>42918</v>
      </c>
      <c r="H4132">
        <v>932</v>
      </c>
    </row>
    <row r="4133" spans="1:8">
      <c r="A4133" s="4" t="s">
        <v>4340</v>
      </c>
      <c r="B4133" s="4" t="s">
        <v>232</v>
      </c>
      <c r="C4133" s="4" t="s">
        <v>179</v>
      </c>
      <c r="D4133" s="4" t="s">
        <v>107</v>
      </c>
      <c r="E4133" s="4" t="s">
        <v>197</v>
      </c>
      <c r="F4133" s="3">
        <v>42909</v>
      </c>
      <c r="G4133" s="3">
        <v>42917</v>
      </c>
      <c r="H4133">
        <v>0</v>
      </c>
    </row>
    <row r="4134" spans="1:8">
      <c r="A4134" s="4" t="s">
        <v>4341</v>
      </c>
      <c r="B4134" s="4" t="s">
        <v>232</v>
      </c>
      <c r="C4134" s="4" t="s">
        <v>171</v>
      </c>
      <c r="D4134" s="4" t="s">
        <v>50</v>
      </c>
      <c r="E4134" s="4" t="s">
        <v>172</v>
      </c>
      <c r="F4134" s="3">
        <v>42909</v>
      </c>
      <c r="G4134" s="3">
        <v>42920</v>
      </c>
      <c r="H4134">
        <v>880</v>
      </c>
    </row>
    <row r="4135" spans="1:8">
      <c r="A4135" s="4" t="s">
        <v>4342</v>
      </c>
      <c r="B4135" s="4" t="s">
        <v>232</v>
      </c>
      <c r="C4135" s="4" t="s">
        <v>9011</v>
      </c>
      <c r="D4135" s="4" t="s">
        <v>63</v>
      </c>
      <c r="E4135" s="4" t="s">
        <v>172</v>
      </c>
      <c r="F4135" s="3">
        <v>42909</v>
      </c>
      <c r="G4135" s="3">
        <v>42996</v>
      </c>
      <c r="H4135">
        <v>4801</v>
      </c>
    </row>
    <row r="4136" spans="1:8">
      <c r="A4136" s="4" t="s">
        <v>4343</v>
      </c>
      <c r="B4136" s="4" t="s">
        <v>226</v>
      </c>
      <c r="C4136" s="4" t="s">
        <v>177</v>
      </c>
      <c r="D4136" s="4" t="s">
        <v>84</v>
      </c>
      <c r="E4136" s="4" t="s">
        <v>172</v>
      </c>
      <c r="F4136" s="3">
        <v>42909</v>
      </c>
      <c r="G4136" s="3">
        <v>42917</v>
      </c>
      <c r="H4136">
        <v>59</v>
      </c>
    </row>
    <row r="4137" spans="1:8">
      <c r="A4137" s="4" t="s">
        <v>4344</v>
      </c>
      <c r="B4137" s="4" t="s">
        <v>208</v>
      </c>
      <c r="C4137" s="4" t="s">
        <v>177</v>
      </c>
      <c r="D4137" s="4" t="s">
        <v>57</v>
      </c>
      <c r="E4137" s="4" t="s">
        <v>197</v>
      </c>
      <c r="F4137" s="3">
        <v>42909</v>
      </c>
      <c r="G4137" s="3">
        <v>42921</v>
      </c>
      <c r="H4137">
        <v>0</v>
      </c>
    </row>
    <row r="4138" spans="1:8">
      <c r="A4138" s="4" t="s">
        <v>4345</v>
      </c>
      <c r="B4138" s="4" t="s">
        <v>208</v>
      </c>
      <c r="C4138" s="4" t="s">
        <v>177</v>
      </c>
      <c r="D4138" s="4" t="s">
        <v>103</v>
      </c>
      <c r="E4138" s="4" t="s">
        <v>172</v>
      </c>
      <c r="F4138" s="3">
        <v>42909</v>
      </c>
      <c r="G4138" s="3">
        <v>43007</v>
      </c>
      <c r="H4138">
        <v>52</v>
      </c>
    </row>
    <row r="4139" spans="1:8">
      <c r="A4139" s="4" t="s">
        <v>4346</v>
      </c>
      <c r="B4139" s="4" t="s">
        <v>208</v>
      </c>
      <c r="C4139" s="4" t="s">
        <v>192</v>
      </c>
      <c r="D4139" s="4" t="s">
        <v>109</v>
      </c>
      <c r="E4139" s="4" t="s">
        <v>172</v>
      </c>
      <c r="F4139" s="3">
        <v>42909</v>
      </c>
      <c r="G4139" s="3">
        <v>42999</v>
      </c>
      <c r="H4139">
        <v>2949</v>
      </c>
    </row>
    <row r="4140" spans="1:8">
      <c r="A4140" s="4" t="s">
        <v>4347</v>
      </c>
      <c r="B4140" s="4" t="s">
        <v>185</v>
      </c>
      <c r="C4140" s="4" t="s">
        <v>9011</v>
      </c>
      <c r="D4140" s="4" t="s">
        <v>49</v>
      </c>
      <c r="E4140" s="4" t="s">
        <v>197</v>
      </c>
      <c r="F4140" s="3">
        <v>42909</v>
      </c>
      <c r="G4140" s="3">
        <v>42922</v>
      </c>
      <c r="H4140">
        <v>0</v>
      </c>
    </row>
    <row r="4141" spans="1:8">
      <c r="A4141" s="4" t="s">
        <v>4348</v>
      </c>
      <c r="B4141" s="4" t="s">
        <v>216</v>
      </c>
      <c r="C4141" s="4" t="s">
        <v>177</v>
      </c>
      <c r="D4141" s="4" t="s">
        <v>25</v>
      </c>
      <c r="E4141" s="4" t="s">
        <v>193</v>
      </c>
      <c r="F4141" s="3">
        <v>42909</v>
      </c>
      <c r="G4141" s="3"/>
    </row>
    <row r="4142" spans="1:8">
      <c r="A4142" s="4" t="s">
        <v>4349</v>
      </c>
      <c r="B4142" s="4" t="s">
        <v>216</v>
      </c>
      <c r="C4142" s="4" t="s">
        <v>177</v>
      </c>
      <c r="D4142" s="4" t="s">
        <v>84</v>
      </c>
      <c r="E4142" s="4" t="s">
        <v>172</v>
      </c>
      <c r="F4142" s="3">
        <v>42909</v>
      </c>
      <c r="G4142" s="3">
        <v>42962</v>
      </c>
      <c r="H4142">
        <v>50</v>
      </c>
    </row>
    <row r="4143" spans="1:8">
      <c r="A4143" s="4" t="s">
        <v>4350</v>
      </c>
      <c r="B4143" s="4" t="s">
        <v>216</v>
      </c>
      <c r="C4143" s="4" t="s">
        <v>192</v>
      </c>
      <c r="D4143" s="4" t="s">
        <v>99</v>
      </c>
      <c r="E4143" s="4" t="s">
        <v>172</v>
      </c>
      <c r="F4143" s="3">
        <v>42909</v>
      </c>
      <c r="G4143" s="3">
        <v>42916</v>
      </c>
      <c r="H4143">
        <v>3863</v>
      </c>
    </row>
    <row r="4144" spans="1:8">
      <c r="A4144" s="4" t="s">
        <v>4351</v>
      </c>
      <c r="B4144" s="4" t="s">
        <v>181</v>
      </c>
      <c r="C4144" s="4" t="s">
        <v>9011</v>
      </c>
      <c r="D4144" s="4" t="s">
        <v>82</v>
      </c>
      <c r="E4144" s="4" t="s">
        <v>193</v>
      </c>
      <c r="F4144" s="3">
        <v>42909</v>
      </c>
      <c r="G4144" s="3"/>
    </row>
    <row r="4145" spans="1:8">
      <c r="A4145" s="4" t="s">
        <v>4352</v>
      </c>
      <c r="B4145" s="4" t="s">
        <v>181</v>
      </c>
      <c r="C4145" s="4" t="s">
        <v>179</v>
      </c>
      <c r="D4145" s="4" t="s">
        <v>62</v>
      </c>
      <c r="E4145" s="4" t="s">
        <v>197</v>
      </c>
      <c r="F4145" s="3">
        <v>42909</v>
      </c>
      <c r="G4145" s="3">
        <v>42920</v>
      </c>
      <c r="H4145">
        <v>0</v>
      </c>
    </row>
    <row r="4146" spans="1:8">
      <c r="A4146" s="4" t="s">
        <v>4353</v>
      </c>
      <c r="B4146" s="4" t="s">
        <v>183</v>
      </c>
      <c r="C4146" s="4" t="s">
        <v>177</v>
      </c>
      <c r="D4146" s="4" t="s">
        <v>109</v>
      </c>
      <c r="E4146" s="4" t="s">
        <v>172</v>
      </c>
      <c r="F4146" s="3">
        <v>42910</v>
      </c>
      <c r="G4146" s="3">
        <v>42918</v>
      </c>
      <c r="H4146">
        <v>64</v>
      </c>
    </row>
    <row r="4147" spans="1:8">
      <c r="A4147" s="4" t="s">
        <v>4354</v>
      </c>
      <c r="B4147" s="4" t="s">
        <v>261</v>
      </c>
      <c r="C4147" s="4" t="s">
        <v>199</v>
      </c>
      <c r="D4147" s="4" t="s">
        <v>24</v>
      </c>
      <c r="E4147" s="4" t="s">
        <v>193</v>
      </c>
      <c r="F4147" s="3">
        <v>42910</v>
      </c>
      <c r="G4147" s="3"/>
    </row>
    <row r="4148" spans="1:8">
      <c r="A4148" s="4" t="s">
        <v>4355</v>
      </c>
      <c r="B4148" s="4" t="s">
        <v>279</v>
      </c>
      <c r="C4148" s="4" t="s">
        <v>9011</v>
      </c>
      <c r="D4148" s="4" t="s">
        <v>24</v>
      </c>
      <c r="E4148" s="4" t="s">
        <v>193</v>
      </c>
      <c r="F4148" s="3">
        <v>42910</v>
      </c>
      <c r="G4148" s="3"/>
    </row>
    <row r="4149" spans="1:8">
      <c r="A4149" s="4" t="s">
        <v>4356</v>
      </c>
      <c r="B4149" s="4" t="s">
        <v>279</v>
      </c>
      <c r="C4149" s="4" t="s">
        <v>171</v>
      </c>
      <c r="D4149" s="4" t="s">
        <v>120</v>
      </c>
      <c r="E4149" s="4" t="s">
        <v>197</v>
      </c>
      <c r="F4149" s="3">
        <v>42910</v>
      </c>
      <c r="G4149" s="3">
        <v>42919</v>
      </c>
      <c r="H4149">
        <v>0</v>
      </c>
    </row>
    <row r="4150" spans="1:8">
      <c r="A4150" s="4" t="s">
        <v>4357</v>
      </c>
      <c r="B4150" s="4" t="s">
        <v>279</v>
      </c>
      <c r="C4150" s="4" t="s">
        <v>199</v>
      </c>
      <c r="D4150" s="4" t="s">
        <v>83</v>
      </c>
      <c r="E4150" s="4" t="s">
        <v>172</v>
      </c>
      <c r="F4150" s="3">
        <v>42910</v>
      </c>
      <c r="G4150" s="3">
        <v>42969</v>
      </c>
      <c r="H4150">
        <v>5038</v>
      </c>
    </row>
    <row r="4151" spans="1:8">
      <c r="A4151" s="4" t="s">
        <v>4358</v>
      </c>
      <c r="B4151" s="4" t="s">
        <v>279</v>
      </c>
      <c r="C4151" s="4" t="s">
        <v>9011</v>
      </c>
      <c r="D4151" s="4" t="s">
        <v>130</v>
      </c>
      <c r="E4151" s="4" t="s">
        <v>172</v>
      </c>
      <c r="F4151" s="3">
        <v>42910</v>
      </c>
      <c r="G4151" s="3">
        <v>42918</v>
      </c>
      <c r="H4151">
        <v>5088</v>
      </c>
    </row>
    <row r="4152" spans="1:8">
      <c r="A4152" s="4" t="s">
        <v>4359</v>
      </c>
      <c r="B4152" s="4" t="s">
        <v>196</v>
      </c>
      <c r="C4152" s="4" t="s">
        <v>177</v>
      </c>
      <c r="D4152" s="4" t="s">
        <v>110</v>
      </c>
      <c r="E4152" s="4" t="s">
        <v>172</v>
      </c>
      <c r="F4152" s="3">
        <v>42910</v>
      </c>
      <c r="G4152" s="3">
        <v>42961</v>
      </c>
      <c r="H4152">
        <v>48</v>
      </c>
    </row>
    <row r="4153" spans="1:8">
      <c r="A4153" s="4" t="s">
        <v>4360</v>
      </c>
      <c r="B4153" s="4" t="s">
        <v>203</v>
      </c>
      <c r="C4153" s="4" t="s">
        <v>171</v>
      </c>
      <c r="D4153" s="4" t="s">
        <v>44</v>
      </c>
      <c r="E4153" s="4" t="s">
        <v>197</v>
      </c>
      <c r="F4153" s="3">
        <v>42910</v>
      </c>
      <c r="G4153" s="3">
        <v>42920</v>
      </c>
      <c r="H4153">
        <v>0</v>
      </c>
    </row>
    <row r="4154" spans="1:8">
      <c r="A4154" s="4" t="s">
        <v>4361</v>
      </c>
      <c r="B4154" s="4" t="s">
        <v>230</v>
      </c>
      <c r="C4154" s="4" t="s">
        <v>9011</v>
      </c>
      <c r="D4154" s="4" t="s">
        <v>25</v>
      </c>
      <c r="E4154" s="4" t="s">
        <v>193</v>
      </c>
      <c r="F4154" s="3">
        <v>42910</v>
      </c>
      <c r="G4154" s="3"/>
    </row>
    <row r="4155" spans="1:8">
      <c r="A4155" s="4" t="s">
        <v>4362</v>
      </c>
      <c r="B4155" s="4" t="s">
        <v>230</v>
      </c>
      <c r="C4155" s="4" t="s">
        <v>171</v>
      </c>
      <c r="D4155" s="4" t="s">
        <v>72</v>
      </c>
      <c r="E4155" s="4" t="s">
        <v>197</v>
      </c>
      <c r="F4155" s="3">
        <v>42910</v>
      </c>
      <c r="G4155" s="3">
        <v>42986</v>
      </c>
      <c r="H4155">
        <v>0</v>
      </c>
    </row>
    <row r="4156" spans="1:8">
      <c r="A4156" s="4" t="s">
        <v>4363</v>
      </c>
      <c r="B4156" s="4" t="s">
        <v>230</v>
      </c>
      <c r="C4156" s="4" t="s">
        <v>199</v>
      </c>
      <c r="D4156" s="4" t="s">
        <v>87</v>
      </c>
      <c r="E4156" s="4" t="s">
        <v>172</v>
      </c>
      <c r="F4156" s="3">
        <v>42910</v>
      </c>
      <c r="G4156" s="3">
        <v>43008</v>
      </c>
      <c r="H4156">
        <v>5056</v>
      </c>
    </row>
    <row r="4157" spans="1:8">
      <c r="A4157" s="4" t="s">
        <v>4364</v>
      </c>
      <c r="B4157" s="4" t="s">
        <v>187</v>
      </c>
      <c r="C4157" s="4" t="s">
        <v>177</v>
      </c>
      <c r="D4157" s="4" t="s">
        <v>32</v>
      </c>
      <c r="E4157" s="4" t="s">
        <v>172</v>
      </c>
      <c r="F4157" s="3">
        <v>42910</v>
      </c>
      <c r="G4157" s="3">
        <v>42918</v>
      </c>
      <c r="H4157">
        <v>59</v>
      </c>
    </row>
    <row r="4158" spans="1:8">
      <c r="A4158" s="4" t="s">
        <v>4365</v>
      </c>
      <c r="B4158" s="4" t="s">
        <v>201</v>
      </c>
      <c r="C4158" s="4" t="s">
        <v>171</v>
      </c>
      <c r="D4158" s="4" t="s">
        <v>38</v>
      </c>
      <c r="E4158" s="4" t="s">
        <v>197</v>
      </c>
      <c r="F4158" s="3">
        <v>42910</v>
      </c>
      <c r="G4158" s="3">
        <v>42967</v>
      </c>
      <c r="H4158">
        <v>0</v>
      </c>
    </row>
    <row r="4159" spans="1:8">
      <c r="A4159" s="4" t="s">
        <v>4366</v>
      </c>
      <c r="B4159" s="4" t="s">
        <v>201</v>
      </c>
      <c r="C4159" s="4" t="s">
        <v>179</v>
      </c>
      <c r="D4159" s="4" t="s">
        <v>54</v>
      </c>
      <c r="E4159" s="4" t="s">
        <v>172</v>
      </c>
      <c r="F4159" s="3">
        <v>42910</v>
      </c>
      <c r="G4159" s="3">
        <v>42968</v>
      </c>
      <c r="H4159">
        <v>562</v>
      </c>
    </row>
    <row r="4160" spans="1:8">
      <c r="A4160" s="4" t="s">
        <v>4367</v>
      </c>
      <c r="B4160" s="4" t="s">
        <v>170</v>
      </c>
      <c r="C4160" s="4" t="s">
        <v>177</v>
      </c>
      <c r="D4160" s="4" t="s">
        <v>41</v>
      </c>
      <c r="E4160" s="4" t="s">
        <v>172</v>
      </c>
      <c r="F4160" s="3">
        <v>42910</v>
      </c>
      <c r="G4160" s="3">
        <v>42988</v>
      </c>
      <c r="H4160">
        <v>63</v>
      </c>
    </row>
    <row r="4161" spans="1:8">
      <c r="A4161" s="4" t="s">
        <v>4368</v>
      </c>
      <c r="B4161" s="4" t="s">
        <v>170</v>
      </c>
      <c r="C4161" s="4" t="s">
        <v>192</v>
      </c>
      <c r="D4161" s="4" t="s">
        <v>27</v>
      </c>
      <c r="E4161" s="4" t="s">
        <v>172</v>
      </c>
      <c r="F4161" s="3">
        <v>42910</v>
      </c>
      <c r="G4161" s="3">
        <v>42921</v>
      </c>
      <c r="H4161">
        <v>3355</v>
      </c>
    </row>
    <row r="4162" spans="1:8">
      <c r="A4162" s="4" t="s">
        <v>4369</v>
      </c>
      <c r="B4162" s="4" t="s">
        <v>185</v>
      </c>
      <c r="C4162" s="4" t="s">
        <v>177</v>
      </c>
      <c r="D4162" s="4" t="s">
        <v>24</v>
      </c>
      <c r="E4162" s="4" t="s">
        <v>193</v>
      </c>
      <c r="F4162" s="3">
        <v>42910</v>
      </c>
      <c r="G4162" s="3"/>
    </row>
    <row r="4163" spans="1:8">
      <c r="A4163" s="4" t="s">
        <v>4370</v>
      </c>
      <c r="B4163" s="4" t="s">
        <v>216</v>
      </c>
      <c r="C4163" s="4" t="s">
        <v>192</v>
      </c>
      <c r="D4163" s="4" t="s">
        <v>34</v>
      </c>
      <c r="E4163" s="4" t="s">
        <v>197</v>
      </c>
      <c r="F4163" s="3">
        <v>42910</v>
      </c>
      <c r="G4163" s="3">
        <v>42921</v>
      </c>
      <c r="H4163">
        <v>0</v>
      </c>
    </row>
    <row r="4164" spans="1:8">
      <c r="A4164" s="4" t="s">
        <v>4371</v>
      </c>
      <c r="B4164" s="4" t="s">
        <v>216</v>
      </c>
      <c r="C4164" s="4" t="s">
        <v>177</v>
      </c>
      <c r="D4164" s="4" t="s">
        <v>40</v>
      </c>
      <c r="E4164" s="4" t="s">
        <v>172</v>
      </c>
      <c r="F4164" s="3">
        <v>42910</v>
      </c>
      <c r="G4164" s="3">
        <v>42995</v>
      </c>
      <c r="H4164">
        <v>55</v>
      </c>
    </row>
    <row r="4165" spans="1:8">
      <c r="A4165" s="4" t="s">
        <v>4372</v>
      </c>
      <c r="B4165" s="4" t="s">
        <v>181</v>
      </c>
      <c r="C4165" s="4" t="s">
        <v>199</v>
      </c>
      <c r="D4165" s="4" t="s">
        <v>93</v>
      </c>
      <c r="E4165" s="4" t="s">
        <v>172</v>
      </c>
      <c r="F4165" s="3">
        <v>42910</v>
      </c>
      <c r="G4165" s="3">
        <v>43001</v>
      </c>
      <c r="H4165">
        <v>4059</v>
      </c>
    </row>
    <row r="4166" spans="1:8">
      <c r="A4166" s="4" t="s">
        <v>4373</v>
      </c>
      <c r="B4166" s="4" t="s">
        <v>246</v>
      </c>
      <c r="C4166" s="4" t="s">
        <v>192</v>
      </c>
      <c r="D4166" s="4" t="s">
        <v>35</v>
      </c>
      <c r="E4166" s="4" t="s">
        <v>197</v>
      </c>
      <c r="F4166" s="3">
        <v>42911</v>
      </c>
      <c r="G4166" s="3">
        <v>42920</v>
      </c>
      <c r="H4166">
        <v>0</v>
      </c>
    </row>
    <row r="4167" spans="1:8">
      <c r="A4167" s="4" t="s">
        <v>4374</v>
      </c>
      <c r="B4167" s="4" t="s">
        <v>304</v>
      </c>
      <c r="C4167" s="4" t="s">
        <v>171</v>
      </c>
      <c r="D4167" s="4" t="s">
        <v>41</v>
      </c>
      <c r="E4167" s="4" t="s">
        <v>172</v>
      </c>
      <c r="F4167" s="3">
        <v>42911</v>
      </c>
      <c r="G4167" s="3">
        <v>42956</v>
      </c>
      <c r="H4167">
        <v>1128</v>
      </c>
    </row>
    <row r="4168" spans="1:8">
      <c r="A4168" s="4" t="s">
        <v>4375</v>
      </c>
      <c r="B4168" s="4" t="s">
        <v>210</v>
      </c>
      <c r="C4168" s="4" t="s">
        <v>9011</v>
      </c>
      <c r="D4168" s="4" t="s">
        <v>24</v>
      </c>
      <c r="E4168" s="4" t="s">
        <v>193</v>
      </c>
      <c r="F4168" s="3">
        <v>42911</v>
      </c>
      <c r="G4168" s="3"/>
    </row>
    <row r="4169" spans="1:8">
      <c r="A4169" s="4" t="s">
        <v>4376</v>
      </c>
      <c r="B4169" s="4" t="s">
        <v>174</v>
      </c>
      <c r="C4169" s="4" t="s">
        <v>171</v>
      </c>
      <c r="D4169" s="4" t="s">
        <v>43</v>
      </c>
      <c r="E4169" s="4" t="s">
        <v>197</v>
      </c>
      <c r="F4169" s="3">
        <v>42911</v>
      </c>
      <c r="G4169" s="3">
        <v>42917</v>
      </c>
      <c r="H4169">
        <v>0</v>
      </c>
    </row>
    <row r="4170" spans="1:8">
      <c r="A4170" s="4" t="s">
        <v>4377</v>
      </c>
      <c r="B4170" s="4" t="s">
        <v>174</v>
      </c>
      <c r="C4170" s="4" t="s">
        <v>199</v>
      </c>
      <c r="D4170" s="4" t="s">
        <v>103</v>
      </c>
      <c r="E4170" s="4" t="s">
        <v>172</v>
      </c>
      <c r="F4170" s="3">
        <v>42911</v>
      </c>
      <c r="G4170" s="3">
        <v>42924</v>
      </c>
      <c r="H4170">
        <v>5536</v>
      </c>
    </row>
    <row r="4171" spans="1:8">
      <c r="A4171" s="4" t="s">
        <v>4378</v>
      </c>
      <c r="B4171" s="4" t="s">
        <v>174</v>
      </c>
      <c r="C4171" s="4" t="s">
        <v>9011</v>
      </c>
      <c r="D4171" s="4" t="s">
        <v>66</v>
      </c>
      <c r="E4171" s="4" t="s">
        <v>172</v>
      </c>
      <c r="F4171" s="3">
        <v>42911</v>
      </c>
      <c r="G4171" s="3">
        <v>42981</v>
      </c>
      <c r="H4171">
        <v>4964</v>
      </c>
    </row>
    <row r="4172" spans="1:8">
      <c r="A4172" s="4" t="s">
        <v>4379</v>
      </c>
      <c r="B4172" s="4" t="s">
        <v>174</v>
      </c>
      <c r="C4172" s="4" t="s">
        <v>177</v>
      </c>
      <c r="D4172" s="4" t="s">
        <v>48</v>
      </c>
      <c r="E4172" s="4" t="s">
        <v>172</v>
      </c>
      <c r="F4172" s="3">
        <v>42911</v>
      </c>
      <c r="G4172" s="3">
        <v>42919</v>
      </c>
      <c r="H4172">
        <v>54</v>
      </c>
    </row>
    <row r="4173" spans="1:8">
      <c r="A4173" s="4" t="s">
        <v>4380</v>
      </c>
      <c r="B4173" s="4" t="s">
        <v>174</v>
      </c>
      <c r="C4173" s="4" t="s">
        <v>177</v>
      </c>
      <c r="D4173" s="4" t="s">
        <v>103</v>
      </c>
      <c r="E4173" s="4" t="s">
        <v>172</v>
      </c>
      <c r="F4173" s="3">
        <v>42911</v>
      </c>
      <c r="G4173" s="3">
        <v>42949</v>
      </c>
      <c r="H4173">
        <v>56</v>
      </c>
    </row>
    <row r="4174" spans="1:8">
      <c r="A4174" s="4" t="s">
        <v>4381</v>
      </c>
      <c r="B4174" s="4" t="s">
        <v>263</v>
      </c>
      <c r="C4174" s="4" t="s">
        <v>199</v>
      </c>
      <c r="D4174" s="4" t="s">
        <v>121</v>
      </c>
      <c r="E4174" s="4" t="s">
        <v>197</v>
      </c>
      <c r="F4174" s="3">
        <v>42911</v>
      </c>
      <c r="G4174" s="3">
        <v>42918</v>
      </c>
      <c r="H4174">
        <v>0</v>
      </c>
    </row>
    <row r="4175" spans="1:8">
      <c r="A4175" s="4" t="s">
        <v>4382</v>
      </c>
      <c r="B4175" s="4" t="s">
        <v>263</v>
      </c>
      <c r="C4175" s="4" t="s">
        <v>9011</v>
      </c>
      <c r="D4175" s="4" t="s">
        <v>65</v>
      </c>
      <c r="E4175" s="4" t="s">
        <v>197</v>
      </c>
      <c r="F4175" s="3">
        <v>42911</v>
      </c>
      <c r="G4175" s="3">
        <v>42966</v>
      </c>
      <c r="H4175">
        <v>0</v>
      </c>
    </row>
    <row r="4176" spans="1:8">
      <c r="A4176" s="4" t="s">
        <v>4383</v>
      </c>
      <c r="B4176" s="4" t="s">
        <v>263</v>
      </c>
      <c r="C4176" s="4" t="s">
        <v>192</v>
      </c>
      <c r="D4176" s="4" t="s">
        <v>130</v>
      </c>
      <c r="E4176" s="4" t="s">
        <v>172</v>
      </c>
      <c r="F4176" s="3">
        <v>42911</v>
      </c>
      <c r="G4176" s="3">
        <v>42921</v>
      </c>
      <c r="H4176">
        <v>3423</v>
      </c>
    </row>
    <row r="4177" spans="1:8">
      <c r="A4177" s="4" t="s">
        <v>4384</v>
      </c>
      <c r="B4177" s="4" t="s">
        <v>212</v>
      </c>
      <c r="C4177" s="4" t="s">
        <v>177</v>
      </c>
      <c r="D4177" s="4" t="s">
        <v>81</v>
      </c>
      <c r="E4177" s="4" t="s">
        <v>197</v>
      </c>
      <c r="F4177" s="3">
        <v>42911</v>
      </c>
      <c r="G4177" s="3">
        <v>42991</v>
      </c>
      <c r="H4177">
        <v>0</v>
      </c>
    </row>
    <row r="4178" spans="1:8">
      <c r="A4178" s="4" t="s">
        <v>4385</v>
      </c>
      <c r="B4178" s="4" t="s">
        <v>237</v>
      </c>
      <c r="C4178" s="4" t="s">
        <v>192</v>
      </c>
      <c r="D4178" s="4" t="s">
        <v>120</v>
      </c>
      <c r="E4178" s="4" t="s">
        <v>197</v>
      </c>
      <c r="F4178" s="3">
        <v>42911</v>
      </c>
      <c r="G4178" s="3">
        <v>42923</v>
      </c>
      <c r="H4178">
        <v>0</v>
      </c>
    </row>
    <row r="4179" spans="1:8">
      <c r="A4179" s="4" t="s">
        <v>4386</v>
      </c>
      <c r="B4179" s="4" t="s">
        <v>196</v>
      </c>
      <c r="C4179" s="4" t="s">
        <v>199</v>
      </c>
      <c r="D4179" s="4" t="s">
        <v>37</v>
      </c>
      <c r="E4179" s="4" t="s">
        <v>197</v>
      </c>
      <c r="F4179" s="3">
        <v>42911</v>
      </c>
      <c r="G4179" s="3">
        <v>42919</v>
      </c>
      <c r="H4179">
        <v>0</v>
      </c>
    </row>
    <row r="4180" spans="1:8">
      <c r="A4180" s="4" t="s">
        <v>4387</v>
      </c>
      <c r="B4180" s="4" t="s">
        <v>196</v>
      </c>
      <c r="C4180" s="4" t="s">
        <v>171</v>
      </c>
      <c r="D4180" s="4" t="s">
        <v>100</v>
      </c>
      <c r="E4180" s="4" t="s">
        <v>172</v>
      </c>
      <c r="F4180" s="3">
        <v>42911</v>
      </c>
      <c r="G4180" s="3">
        <v>42992</v>
      </c>
      <c r="H4180">
        <v>1102</v>
      </c>
    </row>
    <row r="4181" spans="1:8">
      <c r="A4181" s="4" t="s">
        <v>4388</v>
      </c>
      <c r="B4181" s="4" t="s">
        <v>219</v>
      </c>
      <c r="C4181" s="4" t="s">
        <v>179</v>
      </c>
      <c r="D4181" s="4" t="s">
        <v>71</v>
      </c>
      <c r="E4181" s="4" t="s">
        <v>172</v>
      </c>
      <c r="F4181" s="3">
        <v>42911</v>
      </c>
      <c r="G4181" s="3">
        <v>43000</v>
      </c>
      <c r="H4181">
        <v>519</v>
      </c>
    </row>
    <row r="4182" spans="1:8">
      <c r="A4182" s="4" t="s">
        <v>4389</v>
      </c>
      <c r="B4182" s="4" t="s">
        <v>230</v>
      </c>
      <c r="C4182" s="4" t="s">
        <v>199</v>
      </c>
      <c r="D4182" s="4" t="s">
        <v>75</v>
      </c>
      <c r="E4182" s="4" t="s">
        <v>197</v>
      </c>
      <c r="F4182" s="3">
        <v>42911</v>
      </c>
      <c r="G4182" s="3">
        <v>42918</v>
      </c>
      <c r="H4182">
        <v>0</v>
      </c>
    </row>
    <row r="4183" spans="1:8">
      <c r="A4183" s="4" t="s">
        <v>4390</v>
      </c>
      <c r="B4183" s="4" t="s">
        <v>230</v>
      </c>
      <c r="C4183" s="4" t="s">
        <v>177</v>
      </c>
      <c r="D4183" s="4" t="s">
        <v>75</v>
      </c>
      <c r="E4183" s="4" t="s">
        <v>197</v>
      </c>
      <c r="F4183" s="3">
        <v>42911</v>
      </c>
      <c r="G4183" s="3">
        <v>42974</v>
      </c>
      <c r="H4183">
        <v>0</v>
      </c>
    </row>
    <row r="4184" spans="1:8">
      <c r="A4184" s="4" t="s">
        <v>4391</v>
      </c>
      <c r="B4184" s="4" t="s">
        <v>256</v>
      </c>
      <c r="C4184" s="4" t="s">
        <v>171</v>
      </c>
      <c r="D4184" s="4" t="s">
        <v>79</v>
      </c>
      <c r="E4184" s="4" t="s">
        <v>197</v>
      </c>
      <c r="F4184" s="3">
        <v>42911</v>
      </c>
      <c r="G4184" s="3">
        <v>42974</v>
      </c>
      <c r="H4184">
        <v>0</v>
      </c>
    </row>
    <row r="4185" spans="1:8">
      <c r="A4185" s="4" t="s">
        <v>4392</v>
      </c>
      <c r="B4185" s="4" t="s">
        <v>256</v>
      </c>
      <c r="C4185" s="4" t="s">
        <v>192</v>
      </c>
      <c r="D4185" s="4" t="s">
        <v>29</v>
      </c>
      <c r="E4185" s="4" t="s">
        <v>197</v>
      </c>
      <c r="F4185" s="3">
        <v>42911</v>
      </c>
      <c r="G4185" s="3">
        <v>42920</v>
      </c>
      <c r="H4185">
        <v>0</v>
      </c>
    </row>
    <row r="4186" spans="1:8">
      <c r="A4186" s="4" t="s">
        <v>4393</v>
      </c>
      <c r="B4186" s="4" t="s">
        <v>256</v>
      </c>
      <c r="C4186" s="4" t="s">
        <v>199</v>
      </c>
      <c r="D4186" s="4" t="s">
        <v>79</v>
      </c>
      <c r="E4186" s="4" t="s">
        <v>172</v>
      </c>
      <c r="F4186" s="3">
        <v>42911</v>
      </c>
      <c r="G4186" s="3">
        <v>42919</v>
      </c>
      <c r="H4186">
        <v>5536</v>
      </c>
    </row>
    <row r="4187" spans="1:8">
      <c r="A4187" s="4" t="s">
        <v>4394</v>
      </c>
      <c r="B4187" s="4" t="s">
        <v>244</v>
      </c>
      <c r="C4187" s="4" t="s">
        <v>199</v>
      </c>
      <c r="D4187" s="4" t="s">
        <v>27</v>
      </c>
      <c r="E4187" s="4" t="s">
        <v>197</v>
      </c>
      <c r="F4187" s="3">
        <v>42911</v>
      </c>
      <c r="G4187" s="3">
        <v>42961</v>
      </c>
      <c r="H4187">
        <v>0</v>
      </c>
    </row>
    <row r="4188" spans="1:8">
      <c r="A4188" s="4" t="s">
        <v>4395</v>
      </c>
      <c r="B4188" s="4" t="s">
        <v>244</v>
      </c>
      <c r="C4188" s="4" t="s">
        <v>171</v>
      </c>
      <c r="D4188" s="4" t="s">
        <v>92</v>
      </c>
      <c r="E4188" s="4" t="s">
        <v>172</v>
      </c>
      <c r="F4188" s="3">
        <v>42911</v>
      </c>
      <c r="G4188" s="3">
        <v>42918</v>
      </c>
      <c r="H4188">
        <v>839</v>
      </c>
    </row>
    <row r="4189" spans="1:8">
      <c r="A4189" s="4" t="s">
        <v>4396</v>
      </c>
      <c r="B4189" s="4" t="s">
        <v>201</v>
      </c>
      <c r="C4189" s="4" t="s">
        <v>179</v>
      </c>
      <c r="D4189" s="4" t="s">
        <v>44</v>
      </c>
      <c r="E4189" s="4" t="s">
        <v>172</v>
      </c>
      <c r="F4189" s="3">
        <v>42911</v>
      </c>
      <c r="G4189" s="3">
        <v>42984</v>
      </c>
      <c r="H4189">
        <v>500</v>
      </c>
    </row>
    <row r="4190" spans="1:8">
      <c r="A4190" s="4" t="s">
        <v>4397</v>
      </c>
      <c r="B4190" s="4" t="s">
        <v>170</v>
      </c>
      <c r="C4190" s="4" t="s">
        <v>192</v>
      </c>
      <c r="D4190" s="4" t="s">
        <v>100</v>
      </c>
      <c r="E4190" s="4" t="s">
        <v>172</v>
      </c>
      <c r="F4190" s="3">
        <v>42911</v>
      </c>
      <c r="G4190" s="3">
        <v>43002</v>
      </c>
      <c r="H4190">
        <v>3679</v>
      </c>
    </row>
    <row r="4191" spans="1:8">
      <c r="A4191" s="4" t="s">
        <v>4398</v>
      </c>
      <c r="B4191" s="4" t="s">
        <v>189</v>
      </c>
      <c r="C4191" s="4" t="s">
        <v>171</v>
      </c>
      <c r="D4191" s="4" t="s">
        <v>119</v>
      </c>
      <c r="E4191" s="4" t="s">
        <v>197</v>
      </c>
      <c r="F4191" s="3">
        <v>42911</v>
      </c>
      <c r="G4191" s="3">
        <v>42921</v>
      </c>
      <c r="H4191">
        <v>0</v>
      </c>
    </row>
    <row r="4192" spans="1:8">
      <c r="A4192" s="4" t="s">
        <v>4399</v>
      </c>
      <c r="B4192" s="4" t="s">
        <v>232</v>
      </c>
      <c r="C4192" s="4" t="s">
        <v>9011</v>
      </c>
      <c r="D4192" s="4" t="s">
        <v>99</v>
      </c>
      <c r="E4192" s="4" t="s">
        <v>197</v>
      </c>
      <c r="F4192" s="3">
        <v>42911</v>
      </c>
      <c r="G4192" s="3">
        <v>42920</v>
      </c>
      <c r="H4192">
        <v>0</v>
      </c>
    </row>
    <row r="4193" spans="1:8">
      <c r="A4193" s="4" t="s">
        <v>4400</v>
      </c>
      <c r="B4193" s="4" t="s">
        <v>205</v>
      </c>
      <c r="C4193" s="4" t="s">
        <v>179</v>
      </c>
      <c r="D4193" s="4" t="s">
        <v>24</v>
      </c>
      <c r="E4193" s="4" t="s">
        <v>193</v>
      </c>
      <c r="F4193" s="3">
        <v>42911</v>
      </c>
      <c r="G4193" s="3"/>
    </row>
    <row r="4194" spans="1:8">
      <c r="A4194" s="4" t="s">
        <v>4401</v>
      </c>
      <c r="B4194" s="4" t="s">
        <v>226</v>
      </c>
      <c r="C4194" s="4" t="s">
        <v>179</v>
      </c>
      <c r="D4194" s="4" t="s">
        <v>103</v>
      </c>
      <c r="E4194" s="4" t="s">
        <v>193</v>
      </c>
      <c r="F4194" s="3">
        <v>42911</v>
      </c>
      <c r="G4194" s="3"/>
    </row>
    <row r="4195" spans="1:8">
      <c r="A4195" s="4" t="s">
        <v>4402</v>
      </c>
      <c r="B4195" s="4" t="s">
        <v>208</v>
      </c>
      <c r="C4195" s="4" t="s">
        <v>177</v>
      </c>
      <c r="D4195" s="4" t="s">
        <v>41</v>
      </c>
      <c r="E4195" s="4" t="s">
        <v>197</v>
      </c>
      <c r="F4195" s="3">
        <v>42911</v>
      </c>
      <c r="G4195" s="3">
        <v>42954</v>
      </c>
      <c r="H4195">
        <v>0</v>
      </c>
    </row>
    <row r="4196" spans="1:8">
      <c r="A4196" s="4" t="s">
        <v>4403</v>
      </c>
      <c r="B4196" s="4" t="s">
        <v>185</v>
      </c>
      <c r="C4196" s="4" t="s">
        <v>199</v>
      </c>
      <c r="D4196" s="4" t="s">
        <v>24</v>
      </c>
      <c r="E4196" s="4" t="s">
        <v>193</v>
      </c>
      <c r="F4196" s="3">
        <v>42911</v>
      </c>
      <c r="G4196" s="3"/>
    </row>
    <row r="4197" spans="1:8">
      <c r="A4197" s="4" t="s">
        <v>4404</v>
      </c>
      <c r="B4197" s="4" t="s">
        <v>185</v>
      </c>
      <c r="C4197" s="4" t="s">
        <v>9011</v>
      </c>
      <c r="D4197" s="4" t="s">
        <v>24</v>
      </c>
      <c r="E4197" s="4" t="s">
        <v>193</v>
      </c>
      <c r="F4197" s="3">
        <v>42911</v>
      </c>
      <c r="G4197" s="3"/>
    </row>
    <row r="4198" spans="1:8">
      <c r="A4198" s="4" t="s">
        <v>4405</v>
      </c>
      <c r="B4198" s="4" t="s">
        <v>185</v>
      </c>
      <c r="C4198" s="4" t="s">
        <v>179</v>
      </c>
      <c r="D4198" s="4" t="s">
        <v>105</v>
      </c>
      <c r="E4198" s="4" t="s">
        <v>197</v>
      </c>
      <c r="F4198" s="3">
        <v>42911</v>
      </c>
      <c r="G4198" s="3">
        <v>42920</v>
      </c>
      <c r="H4198">
        <v>0</v>
      </c>
    </row>
    <row r="4199" spans="1:8">
      <c r="A4199" s="4" t="s">
        <v>4406</v>
      </c>
      <c r="B4199" s="4" t="s">
        <v>185</v>
      </c>
      <c r="C4199" s="4" t="s">
        <v>199</v>
      </c>
      <c r="D4199" s="4" t="s">
        <v>32</v>
      </c>
      <c r="E4199" s="4" t="s">
        <v>197</v>
      </c>
      <c r="F4199" s="3">
        <v>42911</v>
      </c>
      <c r="G4199" s="3">
        <v>42918</v>
      </c>
      <c r="H4199">
        <v>0</v>
      </c>
    </row>
    <row r="4200" spans="1:8">
      <c r="A4200" s="4" t="s">
        <v>4407</v>
      </c>
      <c r="B4200" s="4" t="s">
        <v>185</v>
      </c>
      <c r="C4200" s="4" t="s">
        <v>192</v>
      </c>
      <c r="D4200" s="4" t="s">
        <v>71</v>
      </c>
      <c r="E4200" s="4" t="s">
        <v>172</v>
      </c>
      <c r="F4200" s="3">
        <v>42911</v>
      </c>
      <c r="G4200" s="3">
        <v>42916</v>
      </c>
      <c r="H4200">
        <v>3815</v>
      </c>
    </row>
    <row r="4201" spans="1:8">
      <c r="A4201" s="4" t="s">
        <v>4408</v>
      </c>
      <c r="B4201" s="4" t="s">
        <v>185</v>
      </c>
      <c r="C4201" s="4" t="s">
        <v>192</v>
      </c>
      <c r="D4201" s="4" t="s">
        <v>115</v>
      </c>
      <c r="E4201" s="4" t="s">
        <v>172</v>
      </c>
      <c r="F4201" s="3">
        <v>42911</v>
      </c>
      <c r="G4201" s="3">
        <v>42913</v>
      </c>
      <c r="H4201">
        <v>2753</v>
      </c>
    </row>
    <row r="4202" spans="1:8">
      <c r="A4202" s="4" t="s">
        <v>4409</v>
      </c>
      <c r="B4202" s="4" t="s">
        <v>216</v>
      </c>
      <c r="C4202" s="4" t="s">
        <v>177</v>
      </c>
      <c r="D4202" s="4" t="s">
        <v>24</v>
      </c>
      <c r="E4202" s="4" t="s">
        <v>193</v>
      </c>
      <c r="F4202" s="3">
        <v>42911</v>
      </c>
      <c r="G4202" s="3"/>
    </row>
    <row r="4203" spans="1:8">
      <c r="A4203" s="4" t="s">
        <v>4410</v>
      </c>
      <c r="B4203" s="4" t="s">
        <v>216</v>
      </c>
      <c r="C4203" s="4" t="s">
        <v>177</v>
      </c>
      <c r="D4203" s="4" t="s">
        <v>123</v>
      </c>
      <c r="E4203" s="4" t="s">
        <v>172</v>
      </c>
      <c r="F4203" s="3">
        <v>42911</v>
      </c>
      <c r="G4203" s="3">
        <v>42918</v>
      </c>
      <c r="H4203">
        <v>60</v>
      </c>
    </row>
    <row r="4204" spans="1:8">
      <c r="A4204" s="4" t="s">
        <v>4411</v>
      </c>
      <c r="B4204" s="4" t="s">
        <v>181</v>
      </c>
      <c r="C4204" s="4" t="s">
        <v>179</v>
      </c>
      <c r="D4204" s="4" t="s">
        <v>82</v>
      </c>
      <c r="E4204" s="4" t="s">
        <v>197</v>
      </c>
      <c r="F4204" s="3">
        <v>42911</v>
      </c>
      <c r="G4204" s="3">
        <v>42918</v>
      </c>
      <c r="H4204">
        <v>0</v>
      </c>
    </row>
    <row r="4205" spans="1:8">
      <c r="A4205" s="4" t="s">
        <v>4412</v>
      </c>
      <c r="B4205" s="4" t="s">
        <v>181</v>
      </c>
      <c r="C4205" s="4" t="s">
        <v>171</v>
      </c>
      <c r="D4205" s="4" t="s">
        <v>102</v>
      </c>
      <c r="E4205" s="4" t="s">
        <v>172</v>
      </c>
      <c r="F4205" s="3">
        <v>42911</v>
      </c>
      <c r="G4205" s="3">
        <v>42919</v>
      </c>
      <c r="H4205">
        <v>1137</v>
      </c>
    </row>
    <row r="4206" spans="1:8">
      <c r="A4206" s="4" t="s">
        <v>4413</v>
      </c>
      <c r="B4206" s="4" t="s">
        <v>261</v>
      </c>
      <c r="C4206" s="4" t="s">
        <v>199</v>
      </c>
      <c r="D4206" s="4" t="s">
        <v>125</v>
      </c>
      <c r="E4206" s="4" t="s">
        <v>172</v>
      </c>
      <c r="F4206" s="3">
        <v>42912</v>
      </c>
      <c r="G4206" s="3">
        <v>42920</v>
      </c>
      <c r="H4206">
        <v>5201</v>
      </c>
    </row>
    <row r="4207" spans="1:8">
      <c r="A4207" s="4" t="s">
        <v>4414</v>
      </c>
      <c r="B4207" s="4" t="s">
        <v>246</v>
      </c>
      <c r="C4207" s="4" t="s">
        <v>179</v>
      </c>
      <c r="D4207" s="4" t="s">
        <v>88</v>
      </c>
      <c r="E4207" s="4" t="s">
        <v>197</v>
      </c>
      <c r="F4207" s="3">
        <v>42912</v>
      </c>
      <c r="G4207" s="3">
        <v>43005</v>
      </c>
      <c r="H4207">
        <v>0</v>
      </c>
    </row>
    <row r="4208" spans="1:8">
      <c r="A4208" s="4" t="s">
        <v>4415</v>
      </c>
      <c r="B4208" s="4" t="s">
        <v>246</v>
      </c>
      <c r="C4208" s="4" t="s">
        <v>192</v>
      </c>
      <c r="D4208" s="4" t="s">
        <v>34</v>
      </c>
      <c r="E4208" s="4" t="s">
        <v>197</v>
      </c>
      <c r="F4208" s="3">
        <v>42912</v>
      </c>
      <c r="G4208" s="3">
        <v>42919</v>
      </c>
      <c r="H4208">
        <v>0</v>
      </c>
    </row>
    <row r="4209" spans="1:8">
      <c r="A4209" s="4" t="s">
        <v>4416</v>
      </c>
      <c r="B4209" s="4" t="s">
        <v>304</v>
      </c>
      <c r="C4209" s="4" t="s">
        <v>179</v>
      </c>
      <c r="D4209" s="4" t="s">
        <v>118</v>
      </c>
      <c r="E4209" s="4" t="s">
        <v>172</v>
      </c>
      <c r="F4209" s="3">
        <v>42912</v>
      </c>
      <c r="G4209" s="3">
        <v>42922</v>
      </c>
      <c r="H4209">
        <v>612</v>
      </c>
    </row>
    <row r="4210" spans="1:8">
      <c r="A4210" s="4" t="s">
        <v>4417</v>
      </c>
      <c r="B4210" s="4" t="s">
        <v>279</v>
      </c>
      <c r="C4210" s="4" t="s">
        <v>199</v>
      </c>
      <c r="D4210" s="4" t="s">
        <v>50</v>
      </c>
      <c r="E4210" s="4" t="s">
        <v>172</v>
      </c>
      <c r="F4210" s="3">
        <v>42912</v>
      </c>
      <c r="G4210" s="3">
        <v>42989</v>
      </c>
      <c r="H4210">
        <v>4905</v>
      </c>
    </row>
    <row r="4211" spans="1:8">
      <c r="A4211" s="4" t="s">
        <v>4418</v>
      </c>
      <c r="B4211" s="4" t="s">
        <v>210</v>
      </c>
      <c r="C4211" s="4" t="s">
        <v>192</v>
      </c>
      <c r="D4211" s="4" t="s">
        <v>24</v>
      </c>
      <c r="E4211" s="4" t="s">
        <v>193</v>
      </c>
      <c r="F4211" s="3">
        <v>42912</v>
      </c>
      <c r="G4211" s="3"/>
    </row>
    <row r="4212" spans="1:8">
      <c r="A4212" s="4" t="s">
        <v>4419</v>
      </c>
      <c r="B4212" s="4" t="s">
        <v>210</v>
      </c>
      <c r="C4212" s="4" t="s">
        <v>177</v>
      </c>
      <c r="D4212" s="4" t="s">
        <v>117</v>
      </c>
      <c r="E4212" s="4" t="s">
        <v>197</v>
      </c>
      <c r="F4212" s="3">
        <v>42912</v>
      </c>
      <c r="G4212" s="3">
        <v>42923</v>
      </c>
      <c r="H4212">
        <v>0</v>
      </c>
    </row>
    <row r="4213" spans="1:8">
      <c r="A4213" s="4" t="s">
        <v>4420</v>
      </c>
      <c r="B4213" s="4" t="s">
        <v>174</v>
      </c>
      <c r="C4213" s="4" t="s">
        <v>9011</v>
      </c>
      <c r="D4213" s="4" t="s">
        <v>111</v>
      </c>
      <c r="E4213" s="4" t="s">
        <v>197</v>
      </c>
      <c r="F4213" s="3">
        <v>42912</v>
      </c>
      <c r="G4213" s="3">
        <v>42919</v>
      </c>
      <c r="H4213">
        <v>0</v>
      </c>
    </row>
    <row r="4214" spans="1:8">
      <c r="A4214" s="4" t="s">
        <v>4421</v>
      </c>
      <c r="B4214" s="4" t="s">
        <v>174</v>
      </c>
      <c r="C4214" s="4" t="s">
        <v>171</v>
      </c>
      <c r="D4214" s="4" t="s">
        <v>111</v>
      </c>
      <c r="E4214" s="4" t="s">
        <v>172</v>
      </c>
      <c r="F4214" s="3">
        <v>42912</v>
      </c>
      <c r="G4214" s="3">
        <v>42978</v>
      </c>
      <c r="H4214">
        <v>1028</v>
      </c>
    </row>
    <row r="4215" spans="1:8">
      <c r="A4215" s="4" t="s">
        <v>4422</v>
      </c>
      <c r="B4215" s="4" t="s">
        <v>174</v>
      </c>
      <c r="C4215" s="4" t="s">
        <v>199</v>
      </c>
      <c r="D4215" s="4" t="s">
        <v>41</v>
      </c>
      <c r="E4215" s="4" t="s">
        <v>172</v>
      </c>
      <c r="F4215" s="3">
        <v>42912</v>
      </c>
      <c r="G4215" s="3">
        <v>42990</v>
      </c>
      <c r="H4215">
        <v>4430</v>
      </c>
    </row>
    <row r="4216" spans="1:8">
      <c r="A4216" s="4" t="s">
        <v>4423</v>
      </c>
      <c r="B4216" s="4" t="s">
        <v>263</v>
      </c>
      <c r="C4216" s="4" t="s">
        <v>171</v>
      </c>
      <c r="D4216" s="4" t="s">
        <v>50</v>
      </c>
      <c r="E4216" s="4" t="s">
        <v>197</v>
      </c>
      <c r="F4216" s="3">
        <v>42912</v>
      </c>
      <c r="G4216" s="3">
        <v>42996</v>
      </c>
      <c r="H4216">
        <v>0</v>
      </c>
    </row>
    <row r="4217" spans="1:8">
      <c r="A4217" s="4" t="s">
        <v>4424</v>
      </c>
      <c r="B4217" s="4" t="s">
        <v>263</v>
      </c>
      <c r="C4217" s="4" t="s">
        <v>171</v>
      </c>
      <c r="D4217" s="4" t="s">
        <v>96</v>
      </c>
      <c r="E4217" s="4" t="s">
        <v>197</v>
      </c>
      <c r="F4217" s="3">
        <v>42912</v>
      </c>
      <c r="G4217" s="3">
        <v>42925</v>
      </c>
      <c r="H4217">
        <v>0</v>
      </c>
    </row>
    <row r="4218" spans="1:8">
      <c r="A4218" s="4" t="s">
        <v>4425</v>
      </c>
      <c r="B4218" s="4" t="s">
        <v>263</v>
      </c>
      <c r="C4218" s="4" t="s">
        <v>9011</v>
      </c>
      <c r="D4218" s="4" t="s">
        <v>126</v>
      </c>
      <c r="E4218" s="4" t="s">
        <v>197</v>
      </c>
      <c r="F4218" s="3">
        <v>42912</v>
      </c>
      <c r="G4218" s="3">
        <v>42919</v>
      </c>
      <c r="H4218">
        <v>0</v>
      </c>
    </row>
    <row r="4219" spans="1:8">
      <c r="A4219" s="4" t="s">
        <v>4426</v>
      </c>
      <c r="B4219" s="4" t="s">
        <v>263</v>
      </c>
      <c r="C4219" s="4" t="s">
        <v>179</v>
      </c>
      <c r="D4219" s="4" t="s">
        <v>31</v>
      </c>
      <c r="E4219" s="4" t="s">
        <v>172</v>
      </c>
      <c r="F4219" s="3">
        <v>42912</v>
      </c>
      <c r="G4219" s="3">
        <v>42922</v>
      </c>
      <c r="H4219">
        <v>541</v>
      </c>
    </row>
    <row r="4220" spans="1:8">
      <c r="A4220" s="4" t="s">
        <v>4427</v>
      </c>
      <c r="B4220" s="4" t="s">
        <v>212</v>
      </c>
      <c r="C4220" s="4" t="s">
        <v>9011</v>
      </c>
      <c r="D4220" s="4" t="s">
        <v>74</v>
      </c>
      <c r="E4220" s="4" t="s">
        <v>197</v>
      </c>
      <c r="F4220" s="3">
        <v>42912</v>
      </c>
      <c r="G4220" s="3">
        <v>42921</v>
      </c>
      <c r="H4220">
        <v>0</v>
      </c>
    </row>
    <row r="4221" spans="1:8">
      <c r="A4221" s="4" t="s">
        <v>4428</v>
      </c>
      <c r="B4221" s="4" t="s">
        <v>196</v>
      </c>
      <c r="C4221" s="4" t="s">
        <v>9011</v>
      </c>
      <c r="D4221" s="4" t="s">
        <v>37</v>
      </c>
      <c r="E4221" s="4" t="s">
        <v>172</v>
      </c>
      <c r="F4221" s="3">
        <v>42912</v>
      </c>
      <c r="G4221" s="3">
        <v>42918</v>
      </c>
      <c r="H4221">
        <v>5081</v>
      </c>
    </row>
    <row r="4222" spans="1:8">
      <c r="A4222" s="4" t="s">
        <v>4429</v>
      </c>
      <c r="B4222" s="4" t="s">
        <v>196</v>
      </c>
      <c r="C4222" s="4" t="s">
        <v>192</v>
      </c>
      <c r="D4222" s="4" t="s">
        <v>100</v>
      </c>
      <c r="E4222" s="4" t="s">
        <v>172</v>
      </c>
      <c r="F4222" s="3">
        <v>42912</v>
      </c>
      <c r="G4222" s="3">
        <v>42914</v>
      </c>
      <c r="H4222">
        <v>3478</v>
      </c>
    </row>
    <row r="4223" spans="1:8">
      <c r="A4223" s="4" t="s">
        <v>4430</v>
      </c>
      <c r="B4223" s="4" t="s">
        <v>191</v>
      </c>
      <c r="C4223" s="4" t="s">
        <v>9011</v>
      </c>
      <c r="D4223" s="4" t="s">
        <v>81</v>
      </c>
      <c r="E4223" s="4" t="s">
        <v>172</v>
      </c>
      <c r="F4223" s="3">
        <v>42912</v>
      </c>
      <c r="G4223" s="3">
        <v>42993</v>
      </c>
      <c r="H4223">
        <v>5541</v>
      </c>
    </row>
    <row r="4224" spans="1:8">
      <c r="A4224" s="4" t="s">
        <v>4431</v>
      </c>
      <c r="B4224" s="4" t="s">
        <v>343</v>
      </c>
      <c r="C4224" s="4" t="s">
        <v>179</v>
      </c>
      <c r="D4224" s="4" t="s">
        <v>37</v>
      </c>
      <c r="E4224" s="4" t="s">
        <v>172</v>
      </c>
      <c r="F4224" s="3">
        <v>42912</v>
      </c>
      <c r="G4224" s="3">
        <v>42919</v>
      </c>
      <c r="H4224">
        <v>504</v>
      </c>
    </row>
    <row r="4225" spans="1:8">
      <c r="A4225" s="4" t="s">
        <v>4432</v>
      </c>
      <c r="B4225" s="4" t="s">
        <v>230</v>
      </c>
      <c r="C4225" s="4" t="s">
        <v>171</v>
      </c>
      <c r="D4225" s="4" t="s">
        <v>24</v>
      </c>
      <c r="E4225" s="4" t="s">
        <v>193</v>
      </c>
      <c r="F4225" s="3">
        <v>42912</v>
      </c>
      <c r="G4225" s="3"/>
    </row>
    <row r="4226" spans="1:8">
      <c r="A4226" s="4" t="s">
        <v>4433</v>
      </c>
      <c r="B4226" s="4" t="s">
        <v>256</v>
      </c>
      <c r="C4226" s="4" t="s">
        <v>179</v>
      </c>
      <c r="D4226" s="4" t="s">
        <v>29</v>
      </c>
      <c r="E4226" s="4" t="s">
        <v>197</v>
      </c>
      <c r="F4226" s="3">
        <v>42912</v>
      </c>
      <c r="G4226" s="3">
        <v>42957</v>
      </c>
      <c r="H4226">
        <v>0</v>
      </c>
    </row>
    <row r="4227" spans="1:8">
      <c r="A4227" s="4" t="s">
        <v>4434</v>
      </c>
      <c r="B4227" s="4" t="s">
        <v>256</v>
      </c>
      <c r="C4227" s="4" t="s">
        <v>179</v>
      </c>
      <c r="D4227" s="4" t="s">
        <v>51</v>
      </c>
      <c r="E4227" s="4" t="s">
        <v>197</v>
      </c>
      <c r="F4227" s="3">
        <v>42912</v>
      </c>
      <c r="G4227" s="3">
        <v>42919</v>
      </c>
      <c r="H4227">
        <v>0</v>
      </c>
    </row>
    <row r="4228" spans="1:8">
      <c r="A4228" s="4" t="s">
        <v>4435</v>
      </c>
      <c r="B4228" s="4" t="s">
        <v>187</v>
      </c>
      <c r="C4228" s="4" t="s">
        <v>192</v>
      </c>
      <c r="D4228" s="4" t="s">
        <v>62</v>
      </c>
      <c r="E4228" s="4" t="s">
        <v>172</v>
      </c>
      <c r="F4228" s="3">
        <v>42912</v>
      </c>
      <c r="G4228" s="3">
        <v>42971</v>
      </c>
      <c r="H4228">
        <v>3838</v>
      </c>
    </row>
    <row r="4229" spans="1:8">
      <c r="A4229" s="4" t="s">
        <v>4436</v>
      </c>
      <c r="B4229" s="4" t="s">
        <v>244</v>
      </c>
      <c r="C4229" s="4" t="s">
        <v>199</v>
      </c>
      <c r="D4229" s="4" t="s">
        <v>106</v>
      </c>
      <c r="E4229" s="4" t="s">
        <v>172</v>
      </c>
      <c r="F4229" s="3">
        <v>42912</v>
      </c>
      <c r="G4229" s="3">
        <v>42973</v>
      </c>
      <c r="H4229">
        <v>5217</v>
      </c>
    </row>
    <row r="4230" spans="1:8">
      <c r="A4230" s="4" t="s">
        <v>4437</v>
      </c>
      <c r="B4230" s="4" t="s">
        <v>244</v>
      </c>
      <c r="C4230" s="4" t="s">
        <v>199</v>
      </c>
      <c r="D4230" s="4" t="s">
        <v>111</v>
      </c>
      <c r="E4230" s="4" t="s">
        <v>172</v>
      </c>
      <c r="F4230" s="3">
        <v>42912</v>
      </c>
      <c r="G4230" s="3">
        <v>42921</v>
      </c>
      <c r="H4230">
        <v>4181</v>
      </c>
    </row>
    <row r="4231" spans="1:8">
      <c r="A4231" s="4" t="s">
        <v>4438</v>
      </c>
      <c r="B4231" s="4" t="s">
        <v>201</v>
      </c>
      <c r="C4231" s="4" t="s">
        <v>179</v>
      </c>
      <c r="D4231" s="4" t="s">
        <v>75</v>
      </c>
      <c r="E4231" s="4" t="s">
        <v>172</v>
      </c>
      <c r="F4231" s="3">
        <v>42912</v>
      </c>
      <c r="G4231" s="3">
        <v>42922</v>
      </c>
      <c r="H4231">
        <v>518</v>
      </c>
    </row>
    <row r="4232" spans="1:8">
      <c r="A4232" s="4" t="s">
        <v>4439</v>
      </c>
      <c r="B4232" s="4" t="s">
        <v>170</v>
      </c>
      <c r="C4232" s="4" t="s">
        <v>179</v>
      </c>
      <c r="D4232" s="4" t="s">
        <v>111</v>
      </c>
      <c r="E4232" s="4" t="s">
        <v>172</v>
      </c>
      <c r="F4232" s="3">
        <v>42912</v>
      </c>
      <c r="G4232" s="3">
        <v>42995</v>
      </c>
      <c r="H4232">
        <v>533</v>
      </c>
    </row>
    <row r="4233" spans="1:8">
      <c r="A4233" s="4" t="s">
        <v>4440</v>
      </c>
      <c r="B4233" s="4" t="s">
        <v>205</v>
      </c>
      <c r="C4233" s="4" t="s">
        <v>192</v>
      </c>
      <c r="D4233" s="4" t="s">
        <v>108</v>
      </c>
      <c r="E4233" s="4" t="s">
        <v>172</v>
      </c>
      <c r="F4233" s="3">
        <v>42912</v>
      </c>
      <c r="G4233" s="3">
        <v>42950</v>
      </c>
      <c r="H4233">
        <v>3855</v>
      </c>
    </row>
    <row r="4234" spans="1:8">
      <c r="A4234" s="4" t="s">
        <v>4441</v>
      </c>
      <c r="B4234" s="4" t="s">
        <v>185</v>
      </c>
      <c r="C4234" s="4" t="s">
        <v>179</v>
      </c>
      <c r="D4234" s="4" t="s">
        <v>98</v>
      </c>
      <c r="E4234" s="4" t="s">
        <v>197</v>
      </c>
      <c r="F4234" s="3">
        <v>42912</v>
      </c>
      <c r="G4234" s="3">
        <v>42923</v>
      </c>
      <c r="H4234">
        <v>0</v>
      </c>
    </row>
    <row r="4235" spans="1:8">
      <c r="A4235" s="4" t="s">
        <v>4442</v>
      </c>
      <c r="B4235" s="4" t="s">
        <v>181</v>
      </c>
      <c r="C4235" s="4" t="s">
        <v>9011</v>
      </c>
      <c r="D4235" s="4" t="s">
        <v>99</v>
      </c>
      <c r="E4235" s="4" t="s">
        <v>193</v>
      </c>
      <c r="F4235" s="3">
        <v>42912</v>
      </c>
      <c r="G4235" s="3"/>
    </row>
    <row r="4236" spans="1:8">
      <c r="A4236" s="4" t="s">
        <v>4443</v>
      </c>
      <c r="B4236" s="4" t="s">
        <v>181</v>
      </c>
      <c r="C4236" s="4" t="s">
        <v>179</v>
      </c>
      <c r="D4236" s="4" t="s">
        <v>90</v>
      </c>
      <c r="E4236" s="4" t="s">
        <v>172</v>
      </c>
      <c r="F4236" s="3">
        <v>42912</v>
      </c>
      <c r="G4236" s="3">
        <v>42920</v>
      </c>
      <c r="H4236">
        <v>617</v>
      </c>
    </row>
    <row r="4237" spans="1:8">
      <c r="A4237" s="4" t="s">
        <v>4444</v>
      </c>
      <c r="B4237" s="4" t="s">
        <v>183</v>
      </c>
      <c r="C4237" s="4" t="s">
        <v>171</v>
      </c>
      <c r="D4237" s="4" t="s">
        <v>92</v>
      </c>
      <c r="E4237" s="4" t="s">
        <v>172</v>
      </c>
      <c r="F4237" s="3">
        <v>42913</v>
      </c>
      <c r="G4237" s="3">
        <v>42922</v>
      </c>
      <c r="H4237">
        <v>991</v>
      </c>
    </row>
    <row r="4238" spans="1:8">
      <c r="A4238" s="4" t="s">
        <v>4445</v>
      </c>
      <c r="B4238" s="4" t="s">
        <v>246</v>
      </c>
      <c r="C4238" s="4" t="s">
        <v>9011</v>
      </c>
      <c r="D4238" s="4" t="s">
        <v>96</v>
      </c>
      <c r="E4238" s="4" t="s">
        <v>197</v>
      </c>
      <c r="F4238" s="3">
        <v>42913</v>
      </c>
      <c r="G4238" s="3">
        <v>42971</v>
      </c>
      <c r="H4238">
        <v>0</v>
      </c>
    </row>
    <row r="4239" spans="1:8">
      <c r="A4239" s="4" t="s">
        <v>4446</v>
      </c>
      <c r="B4239" s="4" t="s">
        <v>304</v>
      </c>
      <c r="C4239" s="4" t="s">
        <v>179</v>
      </c>
      <c r="D4239" s="4" t="s">
        <v>48</v>
      </c>
      <c r="E4239" s="4" t="s">
        <v>172</v>
      </c>
      <c r="F4239" s="3">
        <v>42913</v>
      </c>
      <c r="G4239" s="3">
        <v>42948</v>
      </c>
      <c r="H4239">
        <v>513</v>
      </c>
    </row>
    <row r="4240" spans="1:8">
      <c r="A4240" s="4" t="s">
        <v>4447</v>
      </c>
      <c r="B4240" s="4" t="s">
        <v>279</v>
      </c>
      <c r="C4240" s="4" t="s">
        <v>199</v>
      </c>
      <c r="D4240" s="4" t="s">
        <v>63</v>
      </c>
      <c r="E4240" s="4" t="s">
        <v>172</v>
      </c>
      <c r="F4240" s="3">
        <v>42913</v>
      </c>
      <c r="G4240" s="3">
        <v>42923</v>
      </c>
      <c r="H4240">
        <v>5121</v>
      </c>
    </row>
    <row r="4241" spans="1:8">
      <c r="A4241" s="4" t="s">
        <v>4448</v>
      </c>
      <c r="B4241" s="4" t="s">
        <v>210</v>
      </c>
      <c r="C4241" s="4" t="s">
        <v>9011</v>
      </c>
      <c r="D4241" s="4" t="s">
        <v>24</v>
      </c>
      <c r="E4241" s="4" t="s">
        <v>193</v>
      </c>
      <c r="F4241" s="3">
        <v>42913</v>
      </c>
      <c r="G4241" s="3"/>
    </row>
    <row r="4242" spans="1:8">
      <c r="A4242" s="4" t="s">
        <v>4449</v>
      </c>
      <c r="B4242" s="4" t="s">
        <v>210</v>
      </c>
      <c r="C4242" s="4" t="s">
        <v>192</v>
      </c>
      <c r="D4242" s="4" t="s">
        <v>82</v>
      </c>
      <c r="E4242" s="4" t="s">
        <v>197</v>
      </c>
      <c r="F4242" s="3">
        <v>42913</v>
      </c>
      <c r="G4242" s="3">
        <v>42917</v>
      </c>
      <c r="H4242">
        <v>0</v>
      </c>
    </row>
    <row r="4243" spans="1:8">
      <c r="A4243" s="4" t="s">
        <v>4450</v>
      </c>
      <c r="B4243" s="4" t="s">
        <v>174</v>
      </c>
      <c r="C4243" s="4" t="s">
        <v>179</v>
      </c>
      <c r="D4243" s="4" t="s">
        <v>42</v>
      </c>
      <c r="E4243" s="4" t="s">
        <v>197</v>
      </c>
      <c r="F4243" s="3">
        <v>42913</v>
      </c>
      <c r="G4243" s="3">
        <v>42922</v>
      </c>
      <c r="H4243">
        <v>0</v>
      </c>
    </row>
    <row r="4244" spans="1:8">
      <c r="A4244" s="4" t="s">
        <v>4451</v>
      </c>
      <c r="B4244" s="4" t="s">
        <v>174</v>
      </c>
      <c r="C4244" s="4" t="s">
        <v>9011</v>
      </c>
      <c r="D4244" s="4" t="s">
        <v>131</v>
      </c>
      <c r="E4244" s="4" t="s">
        <v>172</v>
      </c>
      <c r="F4244" s="3">
        <v>42913</v>
      </c>
      <c r="G4244" s="3">
        <v>42922</v>
      </c>
      <c r="H4244">
        <v>4635</v>
      </c>
    </row>
    <row r="4245" spans="1:8">
      <c r="A4245" s="4" t="s">
        <v>4452</v>
      </c>
      <c r="B4245" s="4" t="s">
        <v>263</v>
      </c>
      <c r="C4245" s="4" t="s">
        <v>199</v>
      </c>
      <c r="D4245" s="4" t="s">
        <v>130</v>
      </c>
      <c r="E4245" s="4" t="s">
        <v>197</v>
      </c>
      <c r="F4245" s="3">
        <v>42913</v>
      </c>
      <c r="G4245" s="3">
        <v>42986</v>
      </c>
      <c r="H4245">
        <v>0</v>
      </c>
    </row>
    <row r="4246" spans="1:8">
      <c r="A4246" s="4" t="s">
        <v>4453</v>
      </c>
      <c r="B4246" s="4" t="s">
        <v>237</v>
      </c>
      <c r="C4246" s="4" t="s">
        <v>179</v>
      </c>
      <c r="D4246" s="4" t="s">
        <v>80</v>
      </c>
      <c r="E4246" s="4" t="s">
        <v>172</v>
      </c>
      <c r="F4246" s="3">
        <v>42913</v>
      </c>
      <c r="G4246" s="3">
        <v>42998</v>
      </c>
      <c r="H4246">
        <v>470</v>
      </c>
    </row>
    <row r="4247" spans="1:8">
      <c r="A4247" s="4" t="s">
        <v>4454</v>
      </c>
      <c r="B4247" s="4" t="s">
        <v>196</v>
      </c>
      <c r="C4247" s="4" t="s">
        <v>177</v>
      </c>
      <c r="D4247" s="4" t="s">
        <v>79</v>
      </c>
      <c r="E4247" s="4" t="s">
        <v>197</v>
      </c>
      <c r="F4247" s="3">
        <v>42913</v>
      </c>
      <c r="G4247" s="3">
        <v>42979</v>
      </c>
      <c r="H4247">
        <v>0</v>
      </c>
    </row>
    <row r="4248" spans="1:8">
      <c r="A4248" s="4" t="s">
        <v>4455</v>
      </c>
      <c r="B4248" s="4" t="s">
        <v>196</v>
      </c>
      <c r="C4248" s="4" t="s">
        <v>199</v>
      </c>
      <c r="D4248" s="4" t="s">
        <v>119</v>
      </c>
      <c r="E4248" s="4" t="s">
        <v>172</v>
      </c>
      <c r="F4248" s="3">
        <v>42913</v>
      </c>
      <c r="G4248" s="3">
        <v>42995</v>
      </c>
      <c r="H4248">
        <v>6193</v>
      </c>
    </row>
    <row r="4249" spans="1:8">
      <c r="A4249" s="4" t="s">
        <v>4456</v>
      </c>
      <c r="B4249" s="4" t="s">
        <v>191</v>
      </c>
      <c r="C4249" s="4" t="s">
        <v>9011</v>
      </c>
      <c r="D4249" s="4" t="s">
        <v>54</v>
      </c>
      <c r="E4249" s="4" t="s">
        <v>172</v>
      </c>
      <c r="F4249" s="3">
        <v>42913</v>
      </c>
      <c r="G4249" s="3">
        <v>42994</v>
      </c>
      <c r="H4249">
        <v>4277</v>
      </c>
    </row>
    <row r="4250" spans="1:8">
      <c r="A4250" s="4" t="s">
        <v>4457</v>
      </c>
      <c r="B4250" s="4" t="s">
        <v>219</v>
      </c>
      <c r="C4250" s="4" t="s">
        <v>177</v>
      </c>
      <c r="D4250" s="4" t="s">
        <v>32</v>
      </c>
      <c r="E4250" s="4" t="s">
        <v>172</v>
      </c>
      <c r="F4250" s="3">
        <v>42913</v>
      </c>
      <c r="G4250" s="3">
        <v>42923</v>
      </c>
      <c r="H4250">
        <v>59</v>
      </c>
    </row>
    <row r="4251" spans="1:8">
      <c r="A4251" s="4" t="s">
        <v>4458</v>
      </c>
      <c r="B4251" s="4" t="s">
        <v>230</v>
      </c>
      <c r="C4251" s="4" t="s">
        <v>9011</v>
      </c>
      <c r="D4251" s="4" t="s">
        <v>122</v>
      </c>
      <c r="E4251" s="4" t="s">
        <v>197</v>
      </c>
      <c r="F4251" s="3">
        <v>42913</v>
      </c>
      <c r="G4251" s="3">
        <v>42986</v>
      </c>
      <c r="H4251">
        <v>0</v>
      </c>
    </row>
    <row r="4252" spans="1:8">
      <c r="A4252" s="4" t="s">
        <v>4459</v>
      </c>
      <c r="B4252" s="4" t="s">
        <v>187</v>
      </c>
      <c r="C4252" s="4" t="s">
        <v>179</v>
      </c>
      <c r="D4252" s="4" t="s">
        <v>42</v>
      </c>
      <c r="E4252" s="4" t="s">
        <v>197</v>
      </c>
      <c r="F4252" s="3">
        <v>42913</v>
      </c>
      <c r="G4252" s="3">
        <v>42922</v>
      </c>
      <c r="H4252">
        <v>0</v>
      </c>
    </row>
    <row r="4253" spans="1:8">
      <c r="A4253" s="4" t="s">
        <v>4460</v>
      </c>
      <c r="B4253" s="4" t="s">
        <v>187</v>
      </c>
      <c r="C4253" s="4" t="s">
        <v>9011</v>
      </c>
      <c r="D4253" s="4" t="s">
        <v>72</v>
      </c>
      <c r="E4253" s="4" t="s">
        <v>197</v>
      </c>
      <c r="F4253" s="3">
        <v>42913</v>
      </c>
      <c r="G4253" s="3">
        <v>42921</v>
      </c>
      <c r="H4253">
        <v>0</v>
      </c>
    </row>
    <row r="4254" spans="1:8">
      <c r="A4254" s="4" t="s">
        <v>4461</v>
      </c>
      <c r="B4254" s="4" t="s">
        <v>244</v>
      </c>
      <c r="C4254" s="4" t="s">
        <v>171</v>
      </c>
      <c r="D4254" s="4" t="s">
        <v>68</v>
      </c>
      <c r="E4254" s="4" t="s">
        <v>172</v>
      </c>
      <c r="F4254" s="3">
        <v>42913</v>
      </c>
      <c r="G4254" s="3">
        <v>42918</v>
      </c>
      <c r="H4254">
        <v>1176</v>
      </c>
    </row>
    <row r="4255" spans="1:8">
      <c r="A4255" s="4" t="s">
        <v>4462</v>
      </c>
      <c r="B4255" s="4" t="s">
        <v>170</v>
      </c>
      <c r="C4255" s="4" t="s">
        <v>199</v>
      </c>
      <c r="D4255" s="4" t="s">
        <v>57</v>
      </c>
      <c r="E4255" s="4" t="s">
        <v>197</v>
      </c>
      <c r="F4255" s="3">
        <v>42913</v>
      </c>
      <c r="G4255" s="3">
        <v>42924</v>
      </c>
      <c r="H4255">
        <v>0</v>
      </c>
    </row>
    <row r="4256" spans="1:8">
      <c r="A4256" s="4" t="s">
        <v>4463</v>
      </c>
      <c r="B4256" s="4" t="s">
        <v>170</v>
      </c>
      <c r="C4256" s="4" t="s">
        <v>179</v>
      </c>
      <c r="D4256" s="4" t="s">
        <v>110</v>
      </c>
      <c r="E4256" s="4" t="s">
        <v>172</v>
      </c>
      <c r="F4256" s="3">
        <v>42913</v>
      </c>
      <c r="G4256" s="3">
        <v>42921</v>
      </c>
      <c r="H4256">
        <v>541</v>
      </c>
    </row>
    <row r="4257" spans="1:8">
      <c r="A4257" s="4" t="s">
        <v>4464</v>
      </c>
      <c r="B4257" s="4" t="s">
        <v>189</v>
      </c>
      <c r="C4257" s="4" t="s">
        <v>199</v>
      </c>
      <c r="D4257" s="4" t="s">
        <v>48</v>
      </c>
      <c r="E4257" s="4" t="s">
        <v>172</v>
      </c>
      <c r="F4257" s="3">
        <v>42913</v>
      </c>
      <c r="G4257" s="3">
        <v>42917</v>
      </c>
      <c r="H4257">
        <v>4766</v>
      </c>
    </row>
    <row r="4258" spans="1:8">
      <c r="A4258" s="4" t="s">
        <v>4465</v>
      </c>
      <c r="B4258" s="4" t="s">
        <v>232</v>
      </c>
      <c r="C4258" s="4" t="s">
        <v>192</v>
      </c>
      <c r="D4258" s="4" t="s">
        <v>80</v>
      </c>
      <c r="E4258" s="4" t="s">
        <v>197</v>
      </c>
      <c r="F4258" s="3">
        <v>42913</v>
      </c>
      <c r="G4258" s="3">
        <v>42984</v>
      </c>
      <c r="H4258">
        <v>0</v>
      </c>
    </row>
    <row r="4259" spans="1:8">
      <c r="A4259" s="4" t="s">
        <v>4466</v>
      </c>
      <c r="B4259" s="4" t="s">
        <v>232</v>
      </c>
      <c r="C4259" s="4" t="s">
        <v>9011</v>
      </c>
      <c r="D4259" s="4" t="s">
        <v>121</v>
      </c>
      <c r="E4259" s="4" t="s">
        <v>172</v>
      </c>
      <c r="F4259" s="3">
        <v>42913</v>
      </c>
      <c r="G4259" s="3">
        <v>42917</v>
      </c>
      <c r="H4259">
        <v>4785</v>
      </c>
    </row>
    <row r="4260" spans="1:8">
      <c r="A4260" s="4" t="s">
        <v>4467</v>
      </c>
      <c r="B4260" s="4" t="s">
        <v>208</v>
      </c>
      <c r="C4260" s="4" t="s">
        <v>192</v>
      </c>
      <c r="D4260" s="4" t="s">
        <v>100</v>
      </c>
      <c r="E4260" s="4" t="s">
        <v>172</v>
      </c>
      <c r="F4260" s="3">
        <v>42913</v>
      </c>
      <c r="G4260" s="3">
        <v>42990</v>
      </c>
      <c r="H4260">
        <v>3046</v>
      </c>
    </row>
    <row r="4261" spans="1:8">
      <c r="A4261" s="4" t="s">
        <v>4468</v>
      </c>
      <c r="B4261" s="4" t="s">
        <v>208</v>
      </c>
      <c r="C4261" s="4" t="s">
        <v>192</v>
      </c>
      <c r="D4261" s="4" t="s">
        <v>103</v>
      </c>
      <c r="E4261" s="4" t="s">
        <v>172</v>
      </c>
      <c r="F4261" s="3">
        <v>42913</v>
      </c>
      <c r="G4261" s="3">
        <v>42920</v>
      </c>
      <c r="H4261">
        <v>3548</v>
      </c>
    </row>
    <row r="4262" spans="1:8">
      <c r="A4262" s="4" t="s">
        <v>4469</v>
      </c>
      <c r="B4262" s="4" t="s">
        <v>185</v>
      </c>
      <c r="C4262" s="4" t="s">
        <v>192</v>
      </c>
      <c r="D4262" s="4" t="s">
        <v>102</v>
      </c>
      <c r="E4262" s="4" t="s">
        <v>197</v>
      </c>
      <c r="F4262" s="3">
        <v>42913</v>
      </c>
      <c r="G4262" s="3">
        <v>42922</v>
      </c>
      <c r="H4262">
        <v>0</v>
      </c>
    </row>
    <row r="4263" spans="1:8">
      <c r="A4263" s="4" t="s">
        <v>4470</v>
      </c>
      <c r="B4263" s="4" t="s">
        <v>185</v>
      </c>
      <c r="C4263" s="4" t="s">
        <v>192</v>
      </c>
      <c r="D4263" s="4" t="s">
        <v>102</v>
      </c>
      <c r="E4263" s="4" t="s">
        <v>172</v>
      </c>
      <c r="F4263" s="3">
        <v>42913</v>
      </c>
      <c r="G4263" s="3">
        <v>42923</v>
      </c>
      <c r="H4263">
        <v>3615</v>
      </c>
    </row>
    <row r="4264" spans="1:8">
      <c r="A4264" s="4" t="s">
        <v>4471</v>
      </c>
      <c r="B4264" s="4" t="s">
        <v>216</v>
      </c>
      <c r="C4264" s="4" t="s">
        <v>9011</v>
      </c>
      <c r="D4264" s="4" t="s">
        <v>24</v>
      </c>
      <c r="E4264" s="4" t="s">
        <v>193</v>
      </c>
      <c r="F4264" s="3">
        <v>42913</v>
      </c>
      <c r="G4264" s="3"/>
    </row>
    <row r="4265" spans="1:8">
      <c r="A4265" s="4" t="s">
        <v>4472</v>
      </c>
      <c r="B4265" s="4" t="s">
        <v>183</v>
      </c>
      <c r="C4265" s="4" t="s">
        <v>179</v>
      </c>
      <c r="D4265" s="4" t="s">
        <v>66</v>
      </c>
      <c r="E4265" s="4" t="s">
        <v>172</v>
      </c>
      <c r="F4265" s="3">
        <v>42914</v>
      </c>
      <c r="G4265" s="3">
        <v>42989</v>
      </c>
      <c r="H4265">
        <v>631</v>
      </c>
    </row>
    <row r="4266" spans="1:8">
      <c r="A4266" s="4" t="s">
        <v>4473</v>
      </c>
      <c r="B4266" s="4" t="s">
        <v>246</v>
      </c>
      <c r="C4266" s="4" t="s">
        <v>179</v>
      </c>
      <c r="D4266" s="4" t="s">
        <v>82</v>
      </c>
      <c r="E4266" s="4" t="s">
        <v>197</v>
      </c>
      <c r="F4266" s="3">
        <v>42914</v>
      </c>
      <c r="G4266" s="3">
        <v>42917</v>
      </c>
      <c r="H4266">
        <v>0</v>
      </c>
    </row>
    <row r="4267" spans="1:8">
      <c r="A4267" s="4" t="s">
        <v>4474</v>
      </c>
      <c r="B4267" s="4" t="s">
        <v>304</v>
      </c>
      <c r="C4267" s="4" t="s">
        <v>179</v>
      </c>
      <c r="D4267" s="4" t="s">
        <v>76</v>
      </c>
      <c r="E4267" s="4" t="s">
        <v>197</v>
      </c>
      <c r="F4267" s="3">
        <v>42914</v>
      </c>
      <c r="G4267" s="3">
        <v>42958</v>
      </c>
      <c r="H4267">
        <v>0</v>
      </c>
    </row>
    <row r="4268" spans="1:8">
      <c r="A4268" s="4" t="s">
        <v>4475</v>
      </c>
      <c r="B4268" s="4" t="s">
        <v>304</v>
      </c>
      <c r="C4268" s="4" t="s">
        <v>177</v>
      </c>
      <c r="D4268" s="4" t="s">
        <v>66</v>
      </c>
      <c r="E4268" s="4" t="s">
        <v>197</v>
      </c>
      <c r="F4268" s="3">
        <v>42914</v>
      </c>
      <c r="G4268" s="3">
        <v>42923</v>
      </c>
      <c r="H4268">
        <v>0</v>
      </c>
    </row>
    <row r="4269" spans="1:8">
      <c r="A4269" s="4" t="s">
        <v>4476</v>
      </c>
      <c r="B4269" s="4" t="s">
        <v>210</v>
      </c>
      <c r="C4269" s="4" t="s">
        <v>9011</v>
      </c>
      <c r="D4269" s="4" t="s">
        <v>40</v>
      </c>
      <c r="E4269" s="4" t="s">
        <v>197</v>
      </c>
      <c r="F4269" s="3">
        <v>42914</v>
      </c>
      <c r="G4269" s="3">
        <v>42961</v>
      </c>
      <c r="H4269">
        <v>0</v>
      </c>
    </row>
    <row r="4270" spans="1:8">
      <c r="A4270" s="4" t="s">
        <v>4477</v>
      </c>
      <c r="B4270" s="4" t="s">
        <v>174</v>
      </c>
      <c r="C4270" s="4" t="s">
        <v>9011</v>
      </c>
      <c r="D4270" s="4" t="s">
        <v>42</v>
      </c>
      <c r="E4270" s="4" t="s">
        <v>197</v>
      </c>
      <c r="F4270" s="3">
        <v>42914</v>
      </c>
      <c r="G4270" s="3">
        <v>42923</v>
      </c>
      <c r="H4270">
        <v>0</v>
      </c>
    </row>
    <row r="4271" spans="1:8">
      <c r="A4271" s="4" t="s">
        <v>4478</v>
      </c>
      <c r="B4271" s="4" t="s">
        <v>174</v>
      </c>
      <c r="C4271" s="4" t="s">
        <v>9011</v>
      </c>
      <c r="D4271" s="4" t="s">
        <v>109</v>
      </c>
      <c r="E4271" s="4" t="s">
        <v>197</v>
      </c>
      <c r="F4271" s="3">
        <v>42914</v>
      </c>
      <c r="G4271" s="3">
        <v>42922</v>
      </c>
      <c r="H4271">
        <v>0</v>
      </c>
    </row>
    <row r="4272" spans="1:8">
      <c r="A4272" s="4" t="s">
        <v>4479</v>
      </c>
      <c r="B4272" s="4" t="s">
        <v>174</v>
      </c>
      <c r="C4272" s="4" t="s">
        <v>9011</v>
      </c>
      <c r="D4272" s="4" t="s">
        <v>111</v>
      </c>
      <c r="E4272" s="4" t="s">
        <v>172</v>
      </c>
      <c r="F4272" s="3">
        <v>42914</v>
      </c>
      <c r="G4272" s="3">
        <v>42923</v>
      </c>
      <c r="H4272">
        <v>4162</v>
      </c>
    </row>
    <row r="4273" spans="1:8">
      <c r="A4273" s="4" t="s">
        <v>4480</v>
      </c>
      <c r="B4273" s="4" t="s">
        <v>174</v>
      </c>
      <c r="C4273" s="4" t="s">
        <v>177</v>
      </c>
      <c r="D4273" s="4" t="s">
        <v>118</v>
      </c>
      <c r="E4273" s="4" t="s">
        <v>172</v>
      </c>
      <c r="F4273" s="3">
        <v>42914</v>
      </c>
      <c r="G4273" s="3">
        <v>43007</v>
      </c>
      <c r="H4273">
        <v>54</v>
      </c>
    </row>
    <row r="4274" spans="1:8">
      <c r="A4274" s="4" t="s">
        <v>4481</v>
      </c>
      <c r="B4274" s="4" t="s">
        <v>263</v>
      </c>
      <c r="C4274" s="4" t="s">
        <v>9011</v>
      </c>
      <c r="D4274" s="4" t="s">
        <v>80</v>
      </c>
      <c r="E4274" s="4" t="s">
        <v>172</v>
      </c>
      <c r="F4274" s="3">
        <v>42914</v>
      </c>
      <c r="G4274" s="3">
        <v>42918</v>
      </c>
      <c r="H4274">
        <v>5064</v>
      </c>
    </row>
    <row r="4275" spans="1:8">
      <c r="A4275" s="4" t="s">
        <v>4482</v>
      </c>
      <c r="B4275" s="4" t="s">
        <v>212</v>
      </c>
      <c r="C4275" s="4" t="s">
        <v>192</v>
      </c>
      <c r="D4275" s="4" t="s">
        <v>82</v>
      </c>
      <c r="E4275" s="4" t="s">
        <v>197</v>
      </c>
      <c r="F4275" s="3">
        <v>42914</v>
      </c>
      <c r="G4275" s="3">
        <v>42923</v>
      </c>
      <c r="H4275">
        <v>0</v>
      </c>
    </row>
    <row r="4276" spans="1:8">
      <c r="A4276" s="4" t="s">
        <v>4483</v>
      </c>
      <c r="B4276" s="4" t="s">
        <v>196</v>
      </c>
      <c r="C4276" s="4" t="s">
        <v>171</v>
      </c>
      <c r="D4276" s="4" t="s">
        <v>85</v>
      </c>
      <c r="E4276" s="4" t="s">
        <v>197</v>
      </c>
      <c r="F4276" s="3">
        <v>42914</v>
      </c>
      <c r="G4276" s="3">
        <v>42976</v>
      </c>
      <c r="H4276">
        <v>0</v>
      </c>
    </row>
    <row r="4277" spans="1:8">
      <c r="A4277" s="4" t="s">
        <v>4484</v>
      </c>
      <c r="B4277" s="4" t="s">
        <v>196</v>
      </c>
      <c r="C4277" s="4" t="s">
        <v>177</v>
      </c>
      <c r="D4277" s="4" t="s">
        <v>85</v>
      </c>
      <c r="E4277" s="4" t="s">
        <v>197</v>
      </c>
      <c r="F4277" s="3">
        <v>42914</v>
      </c>
      <c r="G4277" s="3">
        <v>42925</v>
      </c>
      <c r="H4277">
        <v>0</v>
      </c>
    </row>
    <row r="4278" spans="1:8">
      <c r="A4278" s="4" t="s">
        <v>4485</v>
      </c>
      <c r="B4278" s="4" t="s">
        <v>196</v>
      </c>
      <c r="C4278" s="4" t="s">
        <v>192</v>
      </c>
      <c r="D4278" s="4" t="s">
        <v>43</v>
      </c>
      <c r="E4278" s="4" t="s">
        <v>172</v>
      </c>
      <c r="F4278" s="3">
        <v>42914</v>
      </c>
      <c r="G4278" s="3">
        <v>42923</v>
      </c>
      <c r="H4278">
        <v>3865</v>
      </c>
    </row>
    <row r="4279" spans="1:8">
      <c r="A4279" s="4" t="s">
        <v>4486</v>
      </c>
      <c r="B4279" s="4" t="s">
        <v>203</v>
      </c>
      <c r="C4279" s="4" t="s">
        <v>192</v>
      </c>
      <c r="D4279" s="4" t="s">
        <v>84</v>
      </c>
      <c r="E4279" s="4" t="s">
        <v>197</v>
      </c>
      <c r="F4279" s="3">
        <v>42914</v>
      </c>
      <c r="G4279" s="3">
        <v>42992</v>
      </c>
      <c r="H4279">
        <v>0</v>
      </c>
    </row>
    <row r="4280" spans="1:8">
      <c r="A4280" s="4" t="s">
        <v>4487</v>
      </c>
      <c r="B4280" s="4" t="s">
        <v>191</v>
      </c>
      <c r="C4280" s="4" t="s">
        <v>9011</v>
      </c>
      <c r="D4280" s="4" t="s">
        <v>97</v>
      </c>
      <c r="E4280" s="4" t="s">
        <v>197</v>
      </c>
      <c r="F4280" s="3">
        <v>42914</v>
      </c>
      <c r="G4280" s="3">
        <v>42920</v>
      </c>
      <c r="H4280">
        <v>0</v>
      </c>
    </row>
    <row r="4281" spans="1:8">
      <c r="A4281" s="4" t="s">
        <v>4488</v>
      </c>
      <c r="B4281" s="4" t="s">
        <v>191</v>
      </c>
      <c r="C4281" s="4" t="s">
        <v>179</v>
      </c>
      <c r="D4281" s="4" t="s">
        <v>122</v>
      </c>
      <c r="E4281" s="4" t="s">
        <v>172</v>
      </c>
      <c r="F4281" s="3">
        <v>42914</v>
      </c>
      <c r="G4281" s="3">
        <v>42957</v>
      </c>
      <c r="H4281">
        <v>553</v>
      </c>
    </row>
    <row r="4282" spans="1:8">
      <c r="A4282" s="4" t="s">
        <v>4489</v>
      </c>
      <c r="B4282" s="4" t="s">
        <v>343</v>
      </c>
      <c r="C4282" s="4" t="s">
        <v>171</v>
      </c>
      <c r="D4282" s="4" t="s">
        <v>57</v>
      </c>
      <c r="E4282" s="4" t="s">
        <v>197</v>
      </c>
      <c r="F4282" s="3">
        <v>42914</v>
      </c>
      <c r="G4282" s="3">
        <v>42919</v>
      </c>
      <c r="H4282">
        <v>0</v>
      </c>
    </row>
    <row r="4283" spans="1:8">
      <c r="A4283" s="4" t="s">
        <v>4490</v>
      </c>
      <c r="B4283" s="4" t="s">
        <v>343</v>
      </c>
      <c r="C4283" s="4" t="s">
        <v>192</v>
      </c>
      <c r="D4283" s="4" t="s">
        <v>51</v>
      </c>
      <c r="E4283" s="4" t="s">
        <v>197</v>
      </c>
      <c r="F4283" s="3">
        <v>42914</v>
      </c>
      <c r="G4283" s="3">
        <v>42921</v>
      </c>
      <c r="H4283">
        <v>0</v>
      </c>
    </row>
    <row r="4284" spans="1:8">
      <c r="A4284" s="4" t="s">
        <v>4491</v>
      </c>
      <c r="B4284" s="4" t="s">
        <v>343</v>
      </c>
      <c r="C4284" s="4" t="s">
        <v>179</v>
      </c>
      <c r="D4284" s="4" t="s">
        <v>103</v>
      </c>
      <c r="E4284" s="4" t="s">
        <v>172</v>
      </c>
      <c r="F4284" s="3">
        <v>42914</v>
      </c>
      <c r="G4284" s="3">
        <v>42980</v>
      </c>
      <c r="H4284">
        <v>501</v>
      </c>
    </row>
    <row r="4285" spans="1:8">
      <c r="A4285" s="4" t="s">
        <v>4492</v>
      </c>
      <c r="B4285" s="4" t="s">
        <v>230</v>
      </c>
      <c r="C4285" s="4" t="s">
        <v>179</v>
      </c>
      <c r="D4285" s="4" t="s">
        <v>81</v>
      </c>
      <c r="E4285" s="4" t="s">
        <v>172</v>
      </c>
      <c r="F4285" s="3">
        <v>42914</v>
      </c>
      <c r="G4285" s="3">
        <v>43005</v>
      </c>
      <c r="H4285">
        <v>539</v>
      </c>
    </row>
    <row r="4286" spans="1:8">
      <c r="A4286" s="4" t="s">
        <v>4493</v>
      </c>
      <c r="B4286" s="4" t="s">
        <v>230</v>
      </c>
      <c r="C4286" s="4" t="s">
        <v>171</v>
      </c>
      <c r="D4286" s="4" t="s">
        <v>108</v>
      </c>
      <c r="E4286" s="4" t="s">
        <v>172</v>
      </c>
      <c r="F4286" s="3">
        <v>42914</v>
      </c>
      <c r="G4286" s="3">
        <v>42920</v>
      </c>
      <c r="H4286">
        <v>1028</v>
      </c>
    </row>
    <row r="4287" spans="1:8">
      <c r="A4287" s="4" t="s">
        <v>4494</v>
      </c>
      <c r="B4287" s="4" t="s">
        <v>230</v>
      </c>
      <c r="C4287" s="4" t="s">
        <v>9011</v>
      </c>
      <c r="D4287" s="4" t="s">
        <v>90</v>
      </c>
      <c r="E4287" s="4" t="s">
        <v>172</v>
      </c>
      <c r="F4287" s="3">
        <v>42914</v>
      </c>
      <c r="G4287" s="3">
        <v>42991</v>
      </c>
      <c r="H4287">
        <v>3951</v>
      </c>
    </row>
    <row r="4288" spans="1:8">
      <c r="A4288" s="4" t="s">
        <v>4495</v>
      </c>
      <c r="B4288" s="4" t="s">
        <v>256</v>
      </c>
      <c r="C4288" s="4" t="s">
        <v>179</v>
      </c>
      <c r="D4288" s="4" t="s">
        <v>57</v>
      </c>
      <c r="E4288" s="4" t="s">
        <v>172</v>
      </c>
      <c r="F4288" s="3">
        <v>42914</v>
      </c>
      <c r="G4288" s="3">
        <v>42958</v>
      </c>
      <c r="H4288">
        <v>560</v>
      </c>
    </row>
    <row r="4289" spans="1:8">
      <c r="A4289" s="4" t="s">
        <v>4496</v>
      </c>
      <c r="B4289" s="4" t="s">
        <v>187</v>
      </c>
      <c r="C4289" s="4" t="s">
        <v>199</v>
      </c>
      <c r="D4289" s="4" t="s">
        <v>71</v>
      </c>
      <c r="E4289" s="4" t="s">
        <v>197</v>
      </c>
      <c r="F4289" s="3">
        <v>42914</v>
      </c>
      <c r="G4289" s="3">
        <v>42921</v>
      </c>
      <c r="H4289">
        <v>0</v>
      </c>
    </row>
    <row r="4290" spans="1:8">
      <c r="A4290" s="4" t="s">
        <v>4497</v>
      </c>
      <c r="B4290" s="4" t="s">
        <v>170</v>
      </c>
      <c r="C4290" s="4" t="s">
        <v>199</v>
      </c>
      <c r="D4290" s="4" t="s">
        <v>27</v>
      </c>
      <c r="E4290" s="4" t="s">
        <v>197</v>
      </c>
      <c r="F4290" s="3">
        <v>42914</v>
      </c>
      <c r="G4290" s="3">
        <v>42971</v>
      </c>
      <c r="H4290">
        <v>0</v>
      </c>
    </row>
    <row r="4291" spans="1:8">
      <c r="A4291" s="4" t="s">
        <v>4498</v>
      </c>
      <c r="B4291" s="4" t="s">
        <v>170</v>
      </c>
      <c r="C4291" s="4" t="s">
        <v>179</v>
      </c>
      <c r="D4291" s="4" t="s">
        <v>79</v>
      </c>
      <c r="E4291" s="4" t="s">
        <v>172</v>
      </c>
      <c r="F4291" s="3">
        <v>42914</v>
      </c>
      <c r="G4291" s="3">
        <v>43008</v>
      </c>
      <c r="H4291">
        <v>530</v>
      </c>
    </row>
    <row r="4292" spans="1:8">
      <c r="A4292" s="4" t="s">
        <v>4499</v>
      </c>
      <c r="B4292" s="4" t="s">
        <v>226</v>
      </c>
      <c r="C4292" s="4" t="s">
        <v>192</v>
      </c>
      <c r="D4292" s="4" t="s">
        <v>24</v>
      </c>
      <c r="E4292" s="4" t="s">
        <v>193</v>
      </c>
      <c r="F4292" s="3">
        <v>42914</v>
      </c>
      <c r="G4292" s="3"/>
    </row>
    <row r="4293" spans="1:8">
      <c r="A4293" s="4" t="s">
        <v>4500</v>
      </c>
      <c r="B4293" s="4" t="s">
        <v>208</v>
      </c>
      <c r="C4293" s="4" t="s">
        <v>179</v>
      </c>
      <c r="D4293" s="4" t="s">
        <v>51</v>
      </c>
      <c r="E4293" s="4" t="s">
        <v>172</v>
      </c>
      <c r="F4293" s="3">
        <v>42914</v>
      </c>
      <c r="G4293" s="3">
        <v>42918</v>
      </c>
      <c r="H4293">
        <v>462</v>
      </c>
    </row>
    <row r="4294" spans="1:8">
      <c r="A4294" s="4" t="s">
        <v>4501</v>
      </c>
      <c r="B4294" s="4" t="s">
        <v>185</v>
      </c>
      <c r="C4294" s="4" t="s">
        <v>171</v>
      </c>
      <c r="D4294" s="4" t="s">
        <v>32</v>
      </c>
      <c r="E4294" s="4" t="s">
        <v>172</v>
      </c>
      <c r="F4294" s="3">
        <v>42914</v>
      </c>
      <c r="G4294" s="3">
        <v>42985</v>
      </c>
      <c r="H4294">
        <v>1211</v>
      </c>
    </row>
    <row r="4295" spans="1:8">
      <c r="A4295" s="4" t="s">
        <v>4502</v>
      </c>
      <c r="B4295" s="4" t="s">
        <v>185</v>
      </c>
      <c r="C4295" s="4" t="s">
        <v>9011</v>
      </c>
      <c r="D4295" s="4" t="s">
        <v>105</v>
      </c>
      <c r="E4295" s="4" t="s">
        <v>172</v>
      </c>
      <c r="F4295" s="3">
        <v>42914</v>
      </c>
      <c r="G4295" s="3">
        <v>42919</v>
      </c>
      <c r="H4295">
        <v>4264</v>
      </c>
    </row>
    <row r="4296" spans="1:8">
      <c r="A4296" s="4" t="s">
        <v>4503</v>
      </c>
      <c r="B4296" s="4" t="s">
        <v>185</v>
      </c>
      <c r="C4296" s="4" t="s">
        <v>192</v>
      </c>
      <c r="D4296" s="4" t="s">
        <v>54</v>
      </c>
      <c r="E4296" s="4" t="s">
        <v>172</v>
      </c>
      <c r="F4296" s="3">
        <v>42914</v>
      </c>
      <c r="G4296" s="3">
        <v>42987</v>
      </c>
      <c r="H4296">
        <v>3104</v>
      </c>
    </row>
    <row r="4297" spans="1:8">
      <c r="A4297" s="4" t="s">
        <v>4504</v>
      </c>
      <c r="B4297" s="4" t="s">
        <v>216</v>
      </c>
      <c r="C4297" s="4" t="s">
        <v>192</v>
      </c>
      <c r="D4297" s="4" t="s">
        <v>90</v>
      </c>
      <c r="E4297" s="4" t="s">
        <v>193</v>
      </c>
      <c r="F4297" s="3">
        <v>42914</v>
      </c>
      <c r="G4297" s="3"/>
    </row>
    <row r="4298" spans="1:8">
      <c r="A4298" s="4" t="s">
        <v>4505</v>
      </c>
      <c r="B4298" s="4" t="s">
        <v>216</v>
      </c>
      <c r="C4298" s="4" t="s">
        <v>177</v>
      </c>
      <c r="D4298" s="4" t="s">
        <v>65</v>
      </c>
      <c r="E4298" s="4" t="s">
        <v>172</v>
      </c>
      <c r="F4298" s="3">
        <v>42914</v>
      </c>
      <c r="G4298" s="3">
        <v>43008</v>
      </c>
      <c r="H4298">
        <v>56</v>
      </c>
    </row>
    <row r="4299" spans="1:8">
      <c r="A4299" s="4" t="s">
        <v>4506</v>
      </c>
      <c r="B4299" s="4" t="s">
        <v>183</v>
      </c>
      <c r="C4299" s="4" t="s">
        <v>171</v>
      </c>
      <c r="D4299" s="4" t="s">
        <v>27</v>
      </c>
      <c r="E4299" s="4" t="s">
        <v>172</v>
      </c>
      <c r="F4299" s="3">
        <v>42915</v>
      </c>
      <c r="G4299" s="3">
        <v>42926</v>
      </c>
      <c r="H4299">
        <v>1047</v>
      </c>
    </row>
    <row r="4300" spans="1:8">
      <c r="A4300" s="4" t="s">
        <v>4507</v>
      </c>
      <c r="B4300" s="4" t="s">
        <v>246</v>
      </c>
      <c r="C4300" s="4" t="s">
        <v>192</v>
      </c>
      <c r="D4300" s="4" t="s">
        <v>80</v>
      </c>
      <c r="E4300" s="4" t="s">
        <v>197</v>
      </c>
      <c r="F4300" s="3">
        <v>42915</v>
      </c>
      <c r="G4300" s="3">
        <v>42924</v>
      </c>
      <c r="H4300">
        <v>0</v>
      </c>
    </row>
    <row r="4301" spans="1:8">
      <c r="A4301" s="4" t="s">
        <v>4508</v>
      </c>
      <c r="B4301" s="4" t="s">
        <v>279</v>
      </c>
      <c r="C4301" s="4" t="s">
        <v>171</v>
      </c>
      <c r="D4301" s="4" t="s">
        <v>24</v>
      </c>
      <c r="E4301" s="4" t="s">
        <v>193</v>
      </c>
      <c r="F4301" s="3">
        <v>42915</v>
      </c>
      <c r="G4301" s="3"/>
    </row>
    <row r="4302" spans="1:8">
      <c r="A4302" s="4" t="s">
        <v>4509</v>
      </c>
      <c r="B4302" s="4" t="s">
        <v>174</v>
      </c>
      <c r="C4302" s="4" t="s">
        <v>9011</v>
      </c>
      <c r="D4302" s="4" t="s">
        <v>110</v>
      </c>
      <c r="E4302" s="4" t="s">
        <v>197</v>
      </c>
      <c r="F4302" s="3">
        <v>42915</v>
      </c>
      <c r="G4302" s="3">
        <v>42922</v>
      </c>
      <c r="H4302">
        <v>0</v>
      </c>
    </row>
    <row r="4303" spans="1:8">
      <c r="A4303" s="4" t="s">
        <v>4510</v>
      </c>
      <c r="B4303" s="4" t="s">
        <v>174</v>
      </c>
      <c r="C4303" s="4" t="s">
        <v>9011</v>
      </c>
      <c r="D4303" s="4" t="s">
        <v>92</v>
      </c>
      <c r="E4303" s="4" t="s">
        <v>172</v>
      </c>
      <c r="F4303" s="3">
        <v>42915</v>
      </c>
      <c r="G4303" s="3">
        <v>42924</v>
      </c>
      <c r="H4303">
        <v>5321</v>
      </c>
    </row>
    <row r="4304" spans="1:8">
      <c r="A4304" s="4" t="s">
        <v>4511</v>
      </c>
      <c r="B4304" s="4" t="s">
        <v>174</v>
      </c>
      <c r="C4304" s="4" t="s">
        <v>177</v>
      </c>
      <c r="D4304" s="4" t="s">
        <v>68</v>
      </c>
      <c r="E4304" s="4" t="s">
        <v>172</v>
      </c>
      <c r="F4304" s="3">
        <v>42915</v>
      </c>
      <c r="G4304" s="3">
        <v>42922</v>
      </c>
      <c r="H4304">
        <v>57</v>
      </c>
    </row>
    <row r="4305" spans="1:8">
      <c r="A4305" s="4" t="s">
        <v>4512</v>
      </c>
      <c r="B4305" s="4" t="s">
        <v>237</v>
      </c>
      <c r="C4305" s="4" t="s">
        <v>171</v>
      </c>
      <c r="D4305" s="4" t="s">
        <v>82</v>
      </c>
      <c r="E4305" s="4" t="s">
        <v>172</v>
      </c>
      <c r="F4305" s="3">
        <v>42915</v>
      </c>
      <c r="G4305" s="3">
        <v>42924</v>
      </c>
      <c r="H4305">
        <v>950</v>
      </c>
    </row>
    <row r="4306" spans="1:8">
      <c r="A4306" s="4" t="s">
        <v>4513</v>
      </c>
      <c r="B4306" s="4" t="s">
        <v>237</v>
      </c>
      <c r="C4306" s="4" t="s">
        <v>177</v>
      </c>
      <c r="D4306" s="4" t="s">
        <v>88</v>
      </c>
      <c r="E4306" s="4" t="s">
        <v>172</v>
      </c>
      <c r="F4306" s="3">
        <v>42915</v>
      </c>
      <c r="G4306" s="3">
        <v>42985</v>
      </c>
      <c r="H4306">
        <v>61</v>
      </c>
    </row>
    <row r="4307" spans="1:8">
      <c r="A4307" s="4" t="s">
        <v>4514</v>
      </c>
      <c r="B4307" s="4" t="s">
        <v>237</v>
      </c>
      <c r="C4307" s="4" t="s">
        <v>177</v>
      </c>
      <c r="D4307" s="4" t="s">
        <v>123</v>
      </c>
      <c r="E4307" s="4" t="s">
        <v>172</v>
      </c>
      <c r="F4307" s="3">
        <v>42915</v>
      </c>
      <c r="G4307" s="3">
        <v>42924</v>
      </c>
      <c r="H4307">
        <v>62</v>
      </c>
    </row>
    <row r="4308" spans="1:8">
      <c r="A4308" s="4" t="s">
        <v>4515</v>
      </c>
      <c r="B4308" s="4" t="s">
        <v>196</v>
      </c>
      <c r="C4308" s="4" t="s">
        <v>171</v>
      </c>
      <c r="D4308" s="4" t="s">
        <v>79</v>
      </c>
      <c r="E4308" s="4" t="s">
        <v>172</v>
      </c>
      <c r="F4308" s="3">
        <v>42915</v>
      </c>
      <c r="G4308" s="3">
        <v>42923</v>
      </c>
      <c r="H4308">
        <v>1105</v>
      </c>
    </row>
    <row r="4309" spans="1:8">
      <c r="A4309" s="4" t="s">
        <v>4516</v>
      </c>
      <c r="B4309" s="4" t="s">
        <v>343</v>
      </c>
      <c r="C4309" s="4" t="s">
        <v>171</v>
      </c>
      <c r="D4309" s="4" t="s">
        <v>103</v>
      </c>
      <c r="E4309" s="4" t="s">
        <v>172</v>
      </c>
      <c r="F4309" s="3">
        <v>42915</v>
      </c>
      <c r="G4309" s="3">
        <v>42980</v>
      </c>
      <c r="H4309">
        <v>835</v>
      </c>
    </row>
    <row r="4310" spans="1:8">
      <c r="A4310" s="4" t="s">
        <v>4517</v>
      </c>
      <c r="B4310" s="4" t="s">
        <v>219</v>
      </c>
      <c r="C4310" s="4" t="s">
        <v>171</v>
      </c>
      <c r="D4310" s="4" t="s">
        <v>102</v>
      </c>
      <c r="E4310" s="4" t="s">
        <v>172</v>
      </c>
      <c r="F4310" s="3">
        <v>42915</v>
      </c>
      <c r="G4310" s="3">
        <v>42975</v>
      </c>
      <c r="H4310">
        <v>1104</v>
      </c>
    </row>
    <row r="4311" spans="1:8">
      <c r="A4311" s="4" t="s">
        <v>4518</v>
      </c>
      <c r="B4311" s="4" t="s">
        <v>219</v>
      </c>
      <c r="C4311" s="4" t="s">
        <v>192</v>
      </c>
      <c r="D4311" s="4" t="s">
        <v>82</v>
      </c>
      <c r="E4311" s="4" t="s">
        <v>172</v>
      </c>
      <c r="F4311" s="3">
        <v>42915</v>
      </c>
      <c r="G4311" s="3">
        <v>42990</v>
      </c>
      <c r="H4311">
        <v>3464</v>
      </c>
    </row>
    <row r="4312" spans="1:8">
      <c r="A4312" s="4" t="s">
        <v>4519</v>
      </c>
      <c r="B4312" s="4" t="s">
        <v>230</v>
      </c>
      <c r="C4312" s="4" t="s">
        <v>179</v>
      </c>
      <c r="D4312" s="4" t="s">
        <v>24</v>
      </c>
      <c r="E4312" s="4" t="s">
        <v>193</v>
      </c>
      <c r="F4312" s="3">
        <v>42915</v>
      </c>
      <c r="G4312" s="3"/>
    </row>
    <row r="4313" spans="1:8">
      <c r="A4313" s="4" t="s">
        <v>4520</v>
      </c>
      <c r="B4313" s="4" t="s">
        <v>230</v>
      </c>
      <c r="C4313" s="4" t="s">
        <v>179</v>
      </c>
      <c r="D4313" s="4" t="s">
        <v>56</v>
      </c>
      <c r="E4313" s="4" t="s">
        <v>197</v>
      </c>
      <c r="F4313" s="3">
        <v>42915</v>
      </c>
      <c r="G4313" s="3">
        <v>42922</v>
      </c>
      <c r="H4313">
        <v>0</v>
      </c>
    </row>
    <row r="4314" spans="1:8">
      <c r="A4314" s="4" t="s">
        <v>4521</v>
      </c>
      <c r="B4314" s="4" t="s">
        <v>256</v>
      </c>
      <c r="C4314" s="4" t="s">
        <v>177</v>
      </c>
      <c r="D4314" s="4" t="s">
        <v>106</v>
      </c>
      <c r="E4314" s="4" t="s">
        <v>197</v>
      </c>
      <c r="F4314" s="3">
        <v>42915</v>
      </c>
      <c r="G4314" s="3">
        <v>42978</v>
      </c>
      <c r="H4314">
        <v>0</v>
      </c>
    </row>
    <row r="4315" spans="1:8">
      <c r="A4315" s="4" t="s">
        <v>4522</v>
      </c>
      <c r="B4315" s="4" t="s">
        <v>256</v>
      </c>
      <c r="C4315" s="4" t="s">
        <v>192</v>
      </c>
      <c r="D4315" s="4" t="s">
        <v>111</v>
      </c>
      <c r="E4315" s="4" t="s">
        <v>197</v>
      </c>
      <c r="F4315" s="3">
        <v>42915</v>
      </c>
      <c r="G4315" s="3">
        <v>42922</v>
      </c>
      <c r="H4315">
        <v>0</v>
      </c>
    </row>
    <row r="4316" spans="1:8">
      <c r="A4316" s="4" t="s">
        <v>4523</v>
      </c>
      <c r="B4316" s="4" t="s">
        <v>187</v>
      </c>
      <c r="C4316" s="4" t="s">
        <v>9011</v>
      </c>
      <c r="D4316" s="4" t="s">
        <v>24</v>
      </c>
      <c r="E4316" s="4" t="s">
        <v>193</v>
      </c>
      <c r="F4316" s="3">
        <v>42915</v>
      </c>
      <c r="G4316" s="3"/>
    </row>
    <row r="4317" spans="1:8">
      <c r="A4317" s="4" t="s">
        <v>4524</v>
      </c>
      <c r="B4317" s="4" t="s">
        <v>187</v>
      </c>
      <c r="C4317" s="4" t="s">
        <v>179</v>
      </c>
      <c r="D4317" s="4" t="s">
        <v>76</v>
      </c>
      <c r="E4317" s="4" t="s">
        <v>197</v>
      </c>
      <c r="F4317" s="3">
        <v>42915</v>
      </c>
      <c r="G4317" s="3">
        <v>42926</v>
      </c>
      <c r="H4317">
        <v>0</v>
      </c>
    </row>
    <row r="4318" spans="1:8">
      <c r="A4318" s="4" t="s">
        <v>4525</v>
      </c>
      <c r="B4318" s="4" t="s">
        <v>187</v>
      </c>
      <c r="C4318" s="4" t="s">
        <v>177</v>
      </c>
      <c r="D4318" s="4" t="s">
        <v>42</v>
      </c>
      <c r="E4318" s="4" t="s">
        <v>197</v>
      </c>
      <c r="F4318" s="3">
        <v>42915</v>
      </c>
      <c r="G4318" s="3">
        <v>42922</v>
      </c>
      <c r="H4318">
        <v>0</v>
      </c>
    </row>
    <row r="4319" spans="1:8">
      <c r="A4319" s="4" t="s">
        <v>4526</v>
      </c>
      <c r="B4319" s="4" t="s">
        <v>187</v>
      </c>
      <c r="C4319" s="4" t="s">
        <v>177</v>
      </c>
      <c r="D4319" s="4" t="s">
        <v>108</v>
      </c>
      <c r="E4319" s="4" t="s">
        <v>197</v>
      </c>
      <c r="F4319" s="3">
        <v>42915</v>
      </c>
      <c r="G4319" s="3">
        <v>42922</v>
      </c>
      <c r="H4319">
        <v>0</v>
      </c>
    </row>
    <row r="4320" spans="1:8">
      <c r="A4320" s="4" t="s">
        <v>4527</v>
      </c>
      <c r="B4320" s="4" t="s">
        <v>201</v>
      </c>
      <c r="C4320" s="4" t="s">
        <v>9011</v>
      </c>
      <c r="D4320" s="4" t="s">
        <v>44</v>
      </c>
      <c r="E4320" s="4" t="s">
        <v>197</v>
      </c>
      <c r="F4320" s="3">
        <v>42915</v>
      </c>
      <c r="G4320" s="3">
        <v>42926</v>
      </c>
      <c r="H4320">
        <v>0</v>
      </c>
    </row>
    <row r="4321" spans="1:8">
      <c r="A4321" s="4" t="s">
        <v>4528</v>
      </c>
      <c r="B4321" s="4" t="s">
        <v>170</v>
      </c>
      <c r="C4321" s="4" t="s">
        <v>192</v>
      </c>
      <c r="D4321" s="4" t="s">
        <v>104</v>
      </c>
      <c r="E4321" s="4" t="s">
        <v>172</v>
      </c>
      <c r="F4321" s="3">
        <v>42915</v>
      </c>
      <c r="G4321" s="3">
        <v>42922</v>
      </c>
      <c r="H4321">
        <v>3676</v>
      </c>
    </row>
    <row r="4322" spans="1:8">
      <c r="A4322" s="4" t="s">
        <v>4529</v>
      </c>
      <c r="B4322" s="4" t="s">
        <v>189</v>
      </c>
      <c r="C4322" s="4" t="s">
        <v>9011</v>
      </c>
      <c r="D4322" s="4" t="s">
        <v>85</v>
      </c>
      <c r="E4322" s="4" t="s">
        <v>197</v>
      </c>
      <c r="F4322" s="3">
        <v>42915</v>
      </c>
      <c r="G4322" s="3">
        <v>42924</v>
      </c>
      <c r="H4322">
        <v>0</v>
      </c>
    </row>
    <row r="4323" spans="1:8">
      <c r="A4323" s="4" t="s">
        <v>4530</v>
      </c>
      <c r="B4323" s="4" t="s">
        <v>189</v>
      </c>
      <c r="C4323" s="4" t="s">
        <v>179</v>
      </c>
      <c r="D4323" s="4" t="s">
        <v>119</v>
      </c>
      <c r="E4323" s="4" t="s">
        <v>172</v>
      </c>
      <c r="F4323" s="3">
        <v>42915</v>
      </c>
      <c r="G4323" s="3">
        <v>42956</v>
      </c>
      <c r="H4323">
        <v>568</v>
      </c>
    </row>
    <row r="4324" spans="1:8">
      <c r="A4324" s="4" t="s">
        <v>4531</v>
      </c>
      <c r="B4324" s="4" t="s">
        <v>232</v>
      </c>
      <c r="C4324" s="4" t="s">
        <v>9011</v>
      </c>
      <c r="D4324" s="4" t="s">
        <v>99</v>
      </c>
      <c r="E4324" s="4" t="s">
        <v>172</v>
      </c>
      <c r="F4324" s="3">
        <v>42915</v>
      </c>
      <c r="G4324" s="3">
        <v>42925</v>
      </c>
      <c r="H4324">
        <v>4837</v>
      </c>
    </row>
    <row r="4325" spans="1:8">
      <c r="A4325" s="4" t="s">
        <v>4532</v>
      </c>
      <c r="B4325" s="4" t="s">
        <v>205</v>
      </c>
      <c r="C4325" s="4" t="s">
        <v>9011</v>
      </c>
      <c r="D4325" s="4" t="s">
        <v>56</v>
      </c>
      <c r="E4325" s="4" t="s">
        <v>172</v>
      </c>
      <c r="F4325" s="3">
        <v>42915</v>
      </c>
      <c r="G4325" s="3">
        <v>42966</v>
      </c>
      <c r="H4325">
        <v>4936</v>
      </c>
    </row>
    <row r="4326" spans="1:8">
      <c r="A4326" s="4" t="s">
        <v>4533</v>
      </c>
      <c r="B4326" s="4" t="s">
        <v>205</v>
      </c>
      <c r="C4326" s="4" t="s">
        <v>177</v>
      </c>
      <c r="D4326" s="4" t="s">
        <v>74</v>
      </c>
      <c r="E4326" s="4" t="s">
        <v>172</v>
      </c>
      <c r="F4326" s="3">
        <v>42915</v>
      </c>
      <c r="G4326" s="3">
        <v>42981</v>
      </c>
      <c r="H4326">
        <v>55</v>
      </c>
    </row>
    <row r="4327" spans="1:8">
      <c r="A4327" s="4" t="s">
        <v>4534</v>
      </c>
      <c r="B4327" s="4" t="s">
        <v>208</v>
      </c>
      <c r="C4327" s="4" t="s">
        <v>179</v>
      </c>
      <c r="D4327" s="4" t="s">
        <v>85</v>
      </c>
      <c r="E4327" s="4" t="s">
        <v>172</v>
      </c>
      <c r="F4327" s="3">
        <v>42915</v>
      </c>
      <c r="G4327" s="3">
        <v>42926</v>
      </c>
      <c r="H4327">
        <v>466</v>
      </c>
    </row>
    <row r="4328" spans="1:8">
      <c r="A4328" s="4" t="s">
        <v>4535</v>
      </c>
      <c r="B4328" s="4" t="s">
        <v>185</v>
      </c>
      <c r="C4328" s="4" t="s">
        <v>192</v>
      </c>
      <c r="D4328" s="4" t="s">
        <v>24</v>
      </c>
      <c r="E4328" s="4" t="s">
        <v>193</v>
      </c>
      <c r="F4328" s="3">
        <v>42915</v>
      </c>
      <c r="G4328" s="3"/>
    </row>
    <row r="4329" spans="1:8">
      <c r="A4329" s="4" t="s">
        <v>4536</v>
      </c>
      <c r="B4329" s="4" t="s">
        <v>185</v>
      </c>
      <c r="C4329" s="4" t="s">
        <v>177</v>
      </c>
      <c r="D4329" s="4" t="s">
        <v>59</v>
      </c>
      <c r="E4329" s="4" t="s">
        <v>197</v>
      </c>
      <c r="F4329" s="3">
        <v>42915</v>
      </c>
      <c r="G4329" s="3">
        <v>42921</v>
      </c>
      <c r="H4329">
        <v>0</v>
      </c>
    </row>
    <row r="4330" spans="1:8">
      <c r="A4330" s="4" t="s">
        <v>4537</v>
      </c>
      <c r="B4330" s="4" t="s">
        <v>185</v>
      </c>
      <c r="C4330" s="4" t="s">
        <v>9011</v>
      </c>
      <c r="D4330" s="4" t="s">
        <v>93</v>
      </c>
      <c r="E4330" s="4" t="s">
        <v>172</v>
      </c>
      <c r="F4330" s="3">
        <v>42915</v>
      </c>
      <c r="G4330" s="3">
        <v>42920</v>
      </c>
      <c r="H4330">
        <v>4856</v>
      </c>
    </row>
    <row r="4331" spans="1:8">
      <c r="A4331" s="4" t="s">
        <v>4538</v>
      </c>
      <c r="B4331" s="4" t="s">
        <v>185</v>
      </c>
      <c r="C4331" s="4" t="s">
        <v>192</v>
      </c>
      <c r="D4331" s="4" t="s">
        <v>97</v>
      </c>
      <c r="E4331" s="4" t="s">
        <v>172</v>
      </c>
      <c r="F4331" s="3">
        <v>42915</v>
      </c>
      <c r="G4331" s="3">
        <v>42924</v>
      </c>
      <c r="H4331">
        <v>3562</v>
      </c>
    </row>
    <row r="4332" spans="1:8">
      <c r="A4332" s="4" t="s">
        <v>4539</v>
      </c>
      <c r="B4332" s="4" t="s">
        <v>216</v>
      </c>
      <c r="C4332" s="4" t="s">
        <v>9011</v>
      </c>
      <c r="D4332" s="4" t="s">
        <v>88</v>
      </c>
      <c r="E4332" s="4" t="s">
        <v>172</v>
      </c>
      <c r="F4332" s="3">
        <v>42915</v>
      </c>
      <c r="G4332" s="3">
        <v>42925</v>
      </c>
      <c r="H4332">
        <v>5159</v>
      </c>
    </row>
    <row r="4333" spans="1:8">
      <c r="A4333" s="4" t="s">
        <v>4540</v>
      </c>
      <c r="B4333" s="4" t="s">
        <v>216</v>
      </c>
      <c r="C4333" s="4" t="s">
        <v>192</v>
      </c>
      <c r="D4333" s="4" t="s">
        <v>83</v>
      </c>
      <c r="E4333" s="4" t="s">
        <v>172</v>
      </c>
      <c r="F4333" s="3">
        <v>42915</v>
      </c>
      <c r="G4333" s="3">
        <v>42927</v>
      </c>
      <c r="H4333">
        <v>3172</v>
      </c>
    </row>
    <row r="4334" spans="1:8">
      <c r="A4334" s="4" t="s">
        <v>4541</v>
      </c>
      <c r="B4334" s="4" t="s">
        <v>235</v>
      </c>
      <c r="C4334" s="4" t="s">
        <v>192</v>
      </c>
      <c r="D4334" s="4" t="s">
        <v>83</v>
      </c>
      <c r="E4334" s="4" t="s">
        <v>172</v>
      </c>
      <c r="F4334" s="3">
        <v>42915</v>
      </c>
      <c r="G4334" s="3">
        <v>42988</v>
      </c>
      <c r="H4334">
        <v>3350</v>
      </c>
    </row>
    <row r="4335" spans="1:8">
      <c r="A4335" s="4" t="s">
        <v>4542</v>
      </c>
      <c r="B4335" s="4" t="s">
        <v>181</v>
      </c>
      <c r="C4335" s="4" t="s">
        <v>179</v>
      </c>
      <c r="D4335" s="4" t="s">
        <v>71</v>
      </c>
      <c r="E4335" s="4" t="s">
        <v>172</v>
      </c>
      <c r="F4335" s="3">
        <v>42915</v>
      </c>
      <c r="G4335" s="3">
        <v>42926</v>
      </c>
      <c r="H4335">
        <v>595</v>
      </c>
    </row>
    <row r="4336" spans="1:8">
      <c r="A4336" s="4" t="s">
        <v>4543</v>
      </c>
      <c r="B4336" s="4" t="s">
        <v>183</v>
      </c>
      <c r="C4336" s="4" t="s">
        <v>179</v>
      </c>
      <c r="D4336" s="4" t="s">
        <v>27</v>
      </c>
      <c r="E4336" s="4" t="s">
        <v>172</v>
      </c>
      <c r="F4336" s="3">
        <v>42916</v>
      </c>
      <c r="G4336" s="3">
        <v>43005</v>
      </c>
      <c r="H4336">
        <v>560</v>
      </c>
    </row>
    <row r="4337" spans="1:8">
      <c r="A4337" s="4" t="s">
        <v>4544</v>
      </c>
      <c r="B4337" s="4" t="s">
        <v>261</v>
      </c>
      <c r="C4337" s="4" t="s">
        <v>171</v>
      </c>
      <c r="D4337" s="4" t="s">
        <v>24</v>
      </c>
      <c r="E4337" s="4" t="s">
        <v>193</v>
      </c>
      <c r="F4337" s="3">
        <v>42916</v>
      </c>
      <c r="G4337" s="3"/>
    </row>
    <row r="4338" spans="1:8">
      <c r="A4338" s="4" t="s">
        <v>4545</v>
      </c>
      <c r="B4338" s="4" t="s">
        <v>261</v>
      </c>
      <c r="C4338" s="4" t="s">
        <v>171</v>
      </c>
      <c r="D4338" s="4" t="s">
        <v>125</v>
      </c>
      <c r="E4338" s="4" t="s">
        <v>172</v>
      </c>
      <c r="F4338" s="3">
        <v>42916</v>
      </c>
      <c r="G4338" s="3">
        <v>42918</v>
      </c>
      <c r="H4338">
        <v>1167</v>
      </c>
    </row>
    <row r="4339" spans="1:8">
      <c r="A4339" s="4" t="s">
        <v>4546</v>
      </c>
      <c r="B4339" s="4" t="s">
        <v>246</v>
      </c>
      <c r="C4339" s="4" t="s">
        <v>199</v>
      </c>
      <c r="D4339" s="4" t="s">
        <v>78</v>
      </c>
      <c r="E4339" s="4" t="s">
        <v>197</v>
      </c>
      <c r="F4339" s="3">
        <v>42916</v>
      </c>
      <c r="G4339" s="3">
        <v>42926</v>
      </c>
      <c r="H4339">
        <v>0</v>
      </c>
    </row>
    <row r="4340" spans="1:8">
      <c r="A4340" s="4" t="s">
        <v>4547</v>
      </c>
      <c r="B4340" s="4" t="s">
        <v>246</v>
      </c>
      <c r="C4340" s="4" t="s">
        <v>192</v>
      </c>
      <c r="D4340" s="4" t="s">
        <v>25</v>
      </c>
      <c r="E4340" s="4" t="s">
        <v>172</v>
      </c>
      <c r="F4340" s="3">
        <v>42916</v>
      </c>
      <c r="G4340" s="3">
        <v>43004</v>
      </c>
      <c r="H4340">
        <v>3280</v>
      </c>
    </row>
    <row r="4341" spans="1:8">
      <c r="A4341" s="4" t="s">
        <v>4548</v>
      </c>
      <c r="B4341" s="4" t="s">
        <v>304</v>
      </c>
      <c r="C4341" s="4" t="s">
        <v>192</v>
      </c>
      <c r="D4341" s="4" t="s">
        <v>66</v>
      </c>
      <c r="E4341" s="4" t="s">
        <v>172</v>
      </c>
      <c r="F4341" s="3">
        <v>42916</v>
      </c>
      <c r="G4341" s="3">
        <v>42993</v>
      </c>
      <c r="H4341">
        <v>3427</v>
      </c>
    </row>
    <row r="4342" spans="1:8">
      <c r="A4342" s="4" t="s">
        <v>4549</v>
      </c>
      <c r="B4342" s="4" t="s">
        <v>279</v>
      </c>
      <c r="C4342" s="4" t="s">
        <v>179</v>
      </c>
      <c r="D4342" s="4" t="s">
        <v>107</v>
      </c>
      <c r="E4342" s="4" t="s">
        <v>197</v>
      </c>
      <c r="F4342" s="3">
        <v>42916</v>
      </c>
      <c r="G4342" s="3">
        <v>42928</v>
      </c>
      <c r="H4342">
        <v>0</v>
      </c>
    </row>
    <row r="4343" spans="1:8">
      <c r="A4343" s="4" t="s">
        <v>4550</v>
      </c>
      <c r="B4343" s="4" t="s">
        <v>210</v>
      </c>
      <c r="C4343" s="4" t="s">
        <v>171</v>
      </c>
      <c r="D4343" s="4" t="s">
        <v>99</v>
      </c>
      <c r="E4343" s="4" t="s">
        <v>197</v>
      </c>
      <c r="F4343" s="3">
        <v>42916</v>
      </c>
      <c r="G4343" s="3">
        <v>42924</v>
      </c>
      <c r="H4343">
        <v>0</v>
      </c>
    </row>
    <row r="4344" spans="1:8">
      <c r="A4344" s="4" t="s">
        <v>4551</v>
      </c>
      <c r="B4344" s="4" t="s">
        <v>210</v>
      </c>
      <c r="C4344" s="4" t="s">
        <v>171</v>
      </c>
      <c r="D4344" s="4" t="s">
        <v>80</v>
      </c>
      <c r="E4344" s="4" t="s">
        <v>172</v>
      </c>
      <c r="F4344" s="3">
        <v>42916</v>
      </c>
      <c r="G4344" s="3">
        <v>43005</v>
      </c>
      <c r="H4344">
        <v>940</v>
      </c>
    </row>
    <row r="4345" spans="1:8">
      <c r="A4345" s="4" t="s">
        <v>4552</v>
      </c>
      <c r="B4345" s="4" t="s">
        <v>174</v>
      </c>
      <c r="C4345" s="4" t="s">
        <v>179</v>
      </c>
      <c r="D4345" s="4" t="s">
        <v>92</v>
      </c>
      <c r="E4345" s="4" t="s">
        <v>172</v>
      </c>
      <c r="F4345" s="3">
        <v>42916</v>
      </c>
      <c r="G4345" s="3">
        <v>43007</v>
      </c>
      <c r="H4345">
        <v>565</v>
      </c>
    </row>
    <row r="4346" spans="1:8">
      <c r="A4346" s="4" t="s">
        <v>4553</v>
      </c>
      <c r="B4346" s="4" t="s">
        <v>174</v>
      </c>
      <c r="C4346" s="4" t="s">
        <v>9011</v>
      </c>
      <c r="D4346" s="4" t="s">
        <v>43</v>
      </c>
      <c r="E4346" s="4" t="s">
        <v>172</v>
      </c>
      <c r="F4346" s="3">
        <v>42916</v>
      </c>
      <c r="G4346" s="3">
        <v>42922</v>
      </c>
      <c r="H4346">
        <v>4749</v>
      </c>
    </row>
    <row r="4347" spans="1:8">
      <c r="A4347" s="4" t="s">
        <v>4554</v>
      </c>
      <c r="B4347" s="4" t="s">
        <v>212</v>
      </c>
      <c r="C4347" s="4" t="s">
        <v>177</v>
      </c>
      <c r="D4347" s="4" t="s">
        <v>86</v>
      </c>
      <c r="E4347" s="4" t="s">
        <v>172</v>
      </c>
      <c r="F4347" s="3">
        <v>42916</v>
      </c>
      <c r="G4347" s="3">
        <v>42925</v>
      </c>
      <c r="H4347">
        <v>51</v>
      </c>
    </row>
    <row r="4348" spans="1:8">
      <c r="A4348" s="4" t="s">
        <v>4555</v>
      </c>
      <c r="B4348" s="4" t="s">
        <v>196</v>
      </c>
      <c r="C4348" s="4" t="s">
        <v>177</v>
      </c>
      <c r="D4348" s="4" t="s">
        <v>110</v>
      </c>
      <c r="E4348" s="4" t="s">
        <v>197</v>
      </c>
      <c r="F4348" s="3">
        <v>42916</v>
      </c>
      <c r="G4348" s="3">
        <v>42975</v>
      </c>
      <c r="H4348">
        <v>0</v>
      </c>
    </row>
    <row r="4349" spans="1:8">
      <c r="A4349" s="4" t="s">
        <v>4556</v>
      </c>
      <c r="B4349" s="4" t="s">
        <v>191</v>
      </c>
      <c r="C4349" s="4" t="s">
        <v>171</v>
      </c>
      <c r="D4349" s="4" t="s">
        <v>24</v>
      </c>
      <c r="E4349" s="4" t="s">
        <v>193</v>
      </c>
      <c r="F4349" s="3">
        <v>42916</v>
      </c>
      <c r="G4349" s="3"/>
    </row>
    <row r="4350" spans="1:8">
      <c r="A4350" s="4" t="s">
        <v>4557</v>
      </c>
      <c r="B4350" s="4" t="s">
        <v>191</v>
      </c>
      <c r="C4350" s="4" t="s">
        <v>9011</v>
      </c>
      <c r="D4350" s="4" t="s">
        <v>124</v>
      </c>
      <c r="E4350" s="4" t="s">
        <v>197</v>
      </c>
      <c r="F4350" s="3">
        <v>42916</v>
      </c>
      <c r="G4350" s="3">
        <v>42924</v>
      </c>
      <c r="H4350">
        <v>0</v>
      </c>
    </row>
    <row r="4351" spans="1:8">
      <c r="A4351" s="4" t="s">
        <v>4558</v>
      </c>
      <c r="B4351" s="4" t="s">
        <v>343</v>
      </c>
      <c r="C4351" s="4" t="s">
        <v>179</v>
      </c>
      <c r="D4351" s="4" t="s">
        <v>92</v>
      </c>
      <c r="E4351" s="4" t="s">
        <v>197</v>
      </c>
      <c r="F4351" s="3">
        <v>42916</v>
      </c>
      <c r="G4351" s="3">
        <v>42923</v>
      </c>
      <c r="H4351">
        <v>0</v>
      </c>
    </row>
    <row r="4352" spans="1:8">
      <c r="A4352" s="4" t="s">
        <v>4559</v>
      </c>
      <c r="B4352" s="4" t="s">
        <v>187</v>
      </c>
      <c r="C4352" s="4" t="s">
        <v>177</v>
      </c>
      <c r="D4352" s="4" t="s">
        <v>49</v>
      </c>
      <c r="E4352" s="4" t="s">
        <v>197</v>
      </c>
      <c r="F4352" s="3">
        <v>42916</v>
      </c>
      <c r="G4352" s="3">
        <v>42917</v>
      </c>
      <c r="H4352">
        <v>0</v>
      </c>
    </row>
    <row r="4353" spans="1:8">
      <c r="A4353" s="4" t="s">
        <v>4560</v>
      </c>
      <c r="B4353" s="4" t="s">
        <v>244</v>
      </c>
      <c r="C4353" s="4" t="s">
        <v>192</v>
      </c>
      <c r="D4353" s="4" t="s">
        <v>85</v>
      </c>
      <c r="E4353" s="4" t="s">
        <v>172</v>
      </c>
      <c r="F4353" s="3">
        <v>42916</v>
      </c>
      <c r="G4353" s="3">
        <v>42925</v>
      </c>
      <c r="H4353">
        <v>3699</v>
      </c>
    </row>
    <row r="4354" spans="1:8">
      <c r="A4354" s="4" t="s">
        <v>4561</v>
      </c>
      <c r="B4354" s="4" t="s">
        <v>201</v>
      </c>
      <c r="C4354" s="4" t="s">
        <v>199</v>
      </c>
      <c r="D4354" s="4" t="s">
        <v>38</v>
      </c>
      <c r="E4354" s="4" t="s">
        <v>172</v>
      </c>
      <c r="F4354" s="3">
        <v>42916</v>
      </c>
      <c r="G4354" s="3">
        <v>42923</v>
      </c>
      <c r="H4354">
        <v>5909</v>
      </c>
    </row>
    <row r="4355" spans="1:8">
      <c r="A4355" s="4" t="s">
        <v>4562</v>
      </c>
      <c r="B4355" s="4" t="s">
        <v>170</v>
      </c>
      <c r="C4355" s="4" t="s">
        <v>179</v>
      </c>
      <c r="D4355" s="4" t="s">
        <v>42</v>
      </c>
      <c r="E4355" s="4" t="s">
        <v>197</v>
      </c>
      <c r="F4355" s="3">
        <v>42916</v>
      </c>
      <c r="G4355" s="3">
        <v>43040</v>
      </c>
      <c r="H4355">
        <v>0</v>
      </c>
    </row>
    <row r="4356" spans="1:8">
      <c r="A4356" s="4" t="s">
        <v>4563</v>
      </c>
      <c r="B4356" s="4" t="s">
        <v>189</v>
      </c>
      <c r="C4356" s="4" t="s">
        <v>9011</v>
      </c>
      <c r="D4356" s="4" t="s">
        <v>51</v>
      </c>
      <c r="E4356" s="4" t="s">
        <v>197</v>
      </c>
      <c r="F4356" s="3">
        <v>42916</v>
      </c>
      <c r="G4356" s="3">
        <v>42917</v>
      </c>
      <c r="H4356">
        <v>0</v>
      </c>
    </row>
    <row r="4357" spans="1:8">
      <c r="A4357" s="4" t="s">
        <v>4564</v>
      </c>
      <c r="B4357" s="4" t="s">
        <v>232</v>
      </c>
      <c r="C4357" s="4" t="s">
        <v>199</v>
      </c>
      <c r="D4357" s="4" t="s">
        <v>42</v>
      </c>
      <c r="E4357" s="4" t="s">
        <v>197</v>
      </c>
      <c r="F4357" s="3">
        <v>42916</v>
      </c>
      <c r="G4357" s="3">
        <v>42923</v>
      </c>
      <c r="H4357">
        <v>0</v>
      </c>
    </row>
    <row r="4358" spans="1:8">
      <c r="A4358" s="4" t="s">
        <v>4565</v>
      </c>
      <c r="B4358" s="4" t="s">
        <v>232</v>
      </c>
      <c r="C4358" s="4" t="s">
        <v>199</v>
      </c>
      <c r="D4358" s="4" t="s">
        <v>40</v>
      </c>
      <c r="E4358" s="4" t="s">
        <v>172</v>
      </c>
      <c r="F4358" s="3">
        <v>42916</v>
      </c>
      <c r="G4358" s="3">
        <v>42997</v>
      </c>
      <c r="H4358">
        <v>5927</v>
      </c>
    </row>
    <row r="4359" spans="1:8">
      <c r="A4359" s="4" t="s">
        <v>4566</v>
      </c>
      <c r="B4359" s="4" t="s">
        <v>232</v>
      </c>
      <c r="C4359" s="4" t="s">
        <v>177</v>
      </c>
      <c r="D4359" s="4" t="s">
        <v>34</v>
      </c>
      <c r="E4359" s="4" t="s">
        <v>172</v>
      </c>
      <c r="F4359" s="3">
        <v>42916</v>
      </c>
      <c r="G4359" s="3">
        <v>42996</v>
      </c>
      <c r="H4359">
        <v>60</v>
      </c>
    </row>
    <row r="4360" spans="1:8">
      <c r="A4360" s="4" t="s">
        <v>4567</v>
      </c>
      <c r="B4360" s="4" t="s">
        <v>232</v>
      </c>
      <c r="C4360" s="4" t="s">
        <v>192</v>
      </c>
      <c r="D4360" s="4" t="s">
        <v>127</v>
      </c>
      <c r="E4360" s="4" t="s">
        <v>172</v>
      </c>
      <c r="F4360" s="3">
        <v>42916</v>
      </c>
      <c r="G4360" s="3">
        <v>42927</v>
      </c>
      <c r="H4360">
        <v>3351</v>
      </c>
    </row>
    <row r="4361" spans="1:8">
      <c r="A4361" s="4" t="s">
        <v>4568</v>
      </c>
      <c r="B4361" s="4" t="s">
        <v>205</v>
      </c>
      <c r="C4361" s="4" t="s">
        <v>177</v>
      </c>
      <c r="D4361" s="4" t="s">
        <v>90</v>
      </c>
      <c r="E4361" s="4" t="s">
        <v>172</v>
      </c>
      <c r="F4361" s="3">
        <v>42916</v>
      </c>
      <c r="G4361" s="3">
        <v>42925</v>
      </c>
      <c r="H4361">
        <v>64</v>
      </c>
    </row>
    <row r="4362" spans="1:8">
      <c r="A4362" s="4" t="s">
        <v>4569</v>
      </c>
      <c r="B4362" s="4" t="s">
        <v>226</v>
      </c>
      <c r="C4362" s="4" t="s">
        <v>192</v>
      </c>
      <c r="D4362" s="4" t="s">
        <v>50</v>
      </c>
      <c r="E4362" s="4" t="s">
        <v>197</v>
      </c>
      <c r="F4362" s="3">
        <v>42916</v>
      </c>
      <c r="G4362" s="3">
        <v>42918</v>
      </c>
      <c r="H4362">
        <v>0</v>
      </c>
    </row>
    <row r="4363" spans="1:8">
      <c r="A4363" s="4" t="s">
        <v>4570</v>
      </c>
      <c r="B4363" s="4" t="s">
        <v>208</v>
      </c>
      <c r="C4363" s="4" t="s">
        <v>177</v>
      </c>
      <c r="D4363" s="4" t="s">
        <v>45</v>
      </c>
      <c r="E4363" s="4" t="s">
        <v>172</v>
      </c>
      <c r="F4363" s="3">
        <v>42916</v>
      </c>
      <c r="G4363" s="3">
        <v>42927</v>
      </c>
      <c r="H4363">
        <v>47</v>
      </c>
    </row>
    <row r="4364" spans="1:8">
      <c r="A4364" s="4" t="s">
        <v>4571</v>
      </c>
      <c r="B4364" s="4" t="s">
        <v>208</v>
      </c>
      <c r="C4364" s="4" t="s">
        <v>177</v>
      </c>
      <c r="D4364" s="4" t="s">
        <v>51</v>
      </c>
      <c r="E4364" s="4" t="s">
        <v>172</v>
      </c>
      <c r="F4364" s="3">
        <v>42916</v>
      </c>
      <c r="G4364" s="3">
        <v>42917</v>
      </c>
      <c r="H4364">
        <v>53</v>
      </c>
    </row>
    <row r="4365" spans="1:8">
      <c r="A4365" s="4" t="s">
        <v>4572</v>
      </c>
      <c r="B4365" s="4" t="s">
        <v>185</v>
      </c>
      <c r="C4365" s="4" t="s">
        <v>179</v>
      </c>
      <c r="D4365" s="4" t="s">
        <v>124</v>
      </c>
      <c r="E4365" s="4" t="s">
        <v>197</v>
      </c>
      <c r="F4365" s="3">
        <v>42916</v>
      </c>
      <c r="G4365" s="3">
        <v>42928</v>
      </c>
      <c r="H4365">
        <v>0</v>
      </c>
    </row>
    <row r="4366" spans="1:8">
      <c r="A4366" s="4" t="s">
        <v>4573</v>
      </c>
      <c r="B4366" s="4" t="s">
        <v>216</v>
      </c>
      <c r="C4366" s="4" t="s">
        <v>179</v>
      </c>
      <c r="D4366" s="4" t="s">
        <v>21</v>
      </c>
      <c r="E4366" s="4" t="s">
        <v>197</v>
      </c>
      <c r="F4366" s="3">
        <v>42916</v>
      </c>
      <c r="G4366" s="3">
        <v>43001</v>
      </c>
      <c r="H4366">
        <v>0</v>
      </c>
    </row>
    <row r="4367" spans="1:8">
      <c r="A4367" s="4" t="s">
        <v>4574</v>
      </c>
      <c r="B4367" s="4" t="s">
        <v>261</v>
      </c>
      <c r="C4367" s="4" t="s">
        <v>171</v>
      </c>
      <c r="D4367" s="4" t="s">
        <v>111</v>
      </c>
      <c r="E4367" s="4" t="s">
        <v>193</v>
      </c>
      <c r="F4367" s="3">
        <v>42917</v>
      </c>
      <c r="G4367" s="3"/>
    </row>
    <row r="4368" spans="1:8">
      <c r="A4368" s="4" t="s">
        <v>4575</v>
      </c>
      <c r="B4368" s="4" t="s">
        <v>261</v>
      </c>
      <c r="C4368" s="4" t="s">
        <v>171</v>
      </c>
      <c r="D4368" s="4" t="s">
        <v>21</v>
      </c>
      <c r="E4368" s="4" t="s">
        <v>197</v>
      </c>
      <c r="F4368" s="3">
        <v>42917</v>
      </c>
      <c r="G4368" s="3">
        <v>42962</v>
      </c>
      <c r="H4368">
        <v>0</v>
      </c>
    </row>
    <row r="4369" spans="1:8">
      <c r="A4369" s="4" t="s">
        <v>4576</v>
      </c>
      <c r="B4369" s="4" t="s">
        <v>304</v>
      </c>
      <c r="C4369" s="4" t="s">
        <v>199</v>
      </c>
      <c r="D4369" s="4" t="s">
        <v>68</v>
      </c>
      <c r="E4369" s="4" t="s">
        <v>172</v>
      </c>
      <c r="F4369" s="3">
        <v>42917</v>
      </c>
      <c r="G4369" s="3">
        <v>42927</v>
      </c>
      <c r="H4369">
        <v>4391</v>
      </c>
    </row>
    <row r="4370" spans="1:8">
      <c r="A4370" s="4" t="s">
        <v>4577</v>
      </c>
      <c r="B4370" s="4" t="s">
        <v>279</v>
      </c>
      <c r="C4370" s="4" t="s">
        <v>199</v>
      </c>
      <c r="D4370" s="4" t="s">
        <v>24</v>
      </c>
      <c r="E4370" s="4" t="s">
        <v>193</v>
      </c>
      <c r="F4370" s="3">
        <v>42917</v>
      </c>
      <c r="G4370" s="3"/>
    </row>
    <row r="4371" spans="1:8">
      <c r="A4371" s="4" t="s">
        <v>4578</v>
      </c>
      <c r="B4371" s="4" t="s">
        <v>279</v>
      </c>
      <c r="C4371" s="4" t="s">
        <v>192</v>
      </c>
      <c r="D4371" s="4" t="s">
        <v>24</v>
      </c>
      <c r="E4371" s="4" t="s">
        <v>193</v>
      </c>
      <c r="F4371" s="3">
        <v>42917</v>
      </c>
      <c r="G4371" s="3"/>
    </row>
    <row r="4372" spans="1:8">
      <c r="A4372" s="4" t="s">
        <v>4579</v>
      </c>
      <c r="B4372" s="4" t="s">
        <v>174</v>
      </c>
      <c r="C4372" s="4" t="s">
        <v>171</v>
      </c>
      <c r="D4372" s="4" t="s">
        <v>110</v>
      </c>
      <c r="E4372" s="4" t="s">
        <v>172</v>
      </c>
      <c r="F4372" s="3">
        <v>42917</v>
      </c>
      <c r="G4372" s="3">
        <v>42927</v>
      </c>
      <c r="H4372">
        <v>1308</v>
      </c>
    </row>
    <row r="4373" spans="1:8">
      <c r="A4373" s="4" t="s">
        <v>4580</v>
      </c>
      <c r="B4373" s="4" t="s">
        <v>174</v>
      </c>
      <c r="C4373" s="4" t="s">
        <v>9011</v>
      </c>
      <c r="D4373" s="4" t="s">
        <v>100</v>
      </c>
      <c r="E4373" s="4" t="s">
        <v>172</v>
      </c>
      <c r="F4373" s="3">
        <v>42917</v>
      </c>
      <c r="G4373" s="3">
        <v>43001</v>
      </c>
      <c r="H4373">
        <v>4888</v>
      </c>
    </row>
    <row r="4374" spans="1:8">
      <c r="A4374" s="4" t="s">
        <v>4581</v>
      </c>
      <c r="B4374" s="4" t="s">
        <v>263</v>
      </c>
      <c r="C4374" s="4" t="s">
        <v>179</v>
      </c>
      <c r="D4374" s="4" t="s">
        <v>42</v>
      </c>
      <c r="E4374" s="4" t="s">
        <v>172</v>
      </c>
      <c r="F4374" s="3">
        <v>42917</v>
      </c>
      <c r="G4374" s="3">
        <v>43003</v>
      </c>
      <c r="H4374">
        <v>535</v>
      </c>
    </row>
    <row r="4375" spans="1:8">
      <c r="A4375" s="4" t="s">
        <v>4582</v>
      </c>
      <c r="B4375" s="4" t="s">
        <v>212</v>
      </c>
      <c r="C4375" s="4" t="s">
        <v>199</v>
      </c>
      <c r="D4375" s="4" t="s">
        <v>44</v>
      </c>
      <c r="E4375" s="4" t="s">
        <v>197</v>
      </c>
      <c r="F4375" s="3">
        <v>42917</v>
      </c>
      <c r="G4375" s="3">
        <v>43042</v>
      </c>
      <c r="H4375">
        <v>0</v>
      </c>
    </row>
    <row r="4376" spans="1:8">
      <c r="A4376" s="4" t="s">
        <v>4583</v>
      </c>
      <c r="B4376" s="4" t="s">
        <v>237</v>
      </c>
      <c r="C4376" s="4" t="s">
        <v>177</v>
      </c>
      <c r="D4376" s="4" t="s">
        <v>25</v>
      </c>
      <c r="E4376" s="4" t="s">
        <v>197</v>
      </c>
      <c r="F4376" s="3">
        <v>42917</v>
      </c>
      <c r="G4376" s="3">
        <v>42994</v>
      </c>
      <c r="H4376">
        <v>0</v>
      </c>
    </row>
    <row r="4377" spans="1:8">
      <c r="A4377" s="4" t="s">
        <v>4584</v>
      </c>
      <c r="B4377" s="4" t="s">
        <v>196</v>
      </c>
      <c r="C4377" s="4" t="s">
        <v>192</v>
      </c>
      <c r="D4377" s="4" t="s">
        <v>79</v>
      </c>
      <c r="E4377" s="4" t="s">
        <v>172</v>
      </c>
      <c r="F4377" s="3">
        <v>42917</v>
      </c>
      <c r="G4377" s="3">
        <v>42922</v>
      </c>
      <c r="H4377">
        <v>3252</v>
      </c>
    </row>
    <row r="4378" spans="1:8">
      <c r="A4378" s="4" t="s">
        <v>4585</v>
      </c>
      <c r="B4378" s="4" t="s">
        <v>203</v>
      </c>
      <c r="C4378" s="4" t="s">
        <v>171</v>
      </c>
      <c r="D4378" s="4" t="s">
        <v>24</v>
      </c>
      <c r="E4378" s="4" t="s">
        <v>193</v>
      </c>
      <c r="F4378" s="3">
        <v>42917</v>
      </c>
      <c r="G4378" s="3"/>
    </row>
    <row r="4379" spans="1:8">
      <c r="A4379" s="4" t="s">
        <v>4586</v>
      </c>
      <c r="B4379" s="4" t="s">
        <v>343</v>
      </c>
      <c r="C4379" s="4" t="s">
        <v>179</v>
      </c>
      <c r="D4379" s="4" t="s">
        <v>76</v>
      </c>
      <c r="E4379" s="4" t="s">
        <v>197</v>
      </c>
      <c r="F4379" s="3">
        <v>42917</v>
      </c>
      <c r="G4379" s="3">
        <v>42919</v>
      </c>
      <c r="H4379">
        <v>0</v>
      </c>
    </row>
    <row r="4380" spans="1:8">
      <c r="A4380" s="4" t="s">
        <v>4587</v>
      </c>
      <c r="B4380" s="4" t="s">
        <v>343</v>
      </c>
      <c r="C4380" s="4" t="s">
        <v>177</v>
      </c>
      <c r="D4380" s="4" t="s">
        <v>118</v>
      </c>
      <c r="E4380" s="4" t="s">
        <v>197</v>
      </c>
      <c r="F4380" s="3">
        <v>42917</v>
      </c>
      <c r="G4380" s="3">
        <v>42974</v>
      </c>
      <c r="H4380">
        <v>0</v>
      </c>
    </row>
    <row r="4381" spans="1:8">
      <c r="A4381" s="4" t="s">
        <v>4588</v>
      </c>
      <c r="B4381" s="4" t="s">
        <v>343</v>
      </c>
      <c r="C4381" s="4" t="s">
        <v>179</v>
      </c>
      <c r="D4381" s="4" t="s">
        <v>106</v>
      </c>
      <c r="E4381" s="4" t="s">
        <v>172</v>
      </c>
      <c r="F4381" s="3">
        <v>42917</v>
      </c>
      <c r="G4381" s="3">
        <v>42927</v>
      </c>
      <c r="H4381">
        <v>574</v>
      </c>
    </row>
    <row r="4382" spans="1:8">
      <c r="A4382" s="4" t="s">
        <v>4589</v>
      </c>
      <c r="B4382" s="4" t="s">
        <v>343</v>
      </c>
      <c r="C4382" s="4" t="s">
        <v>171</v>
      </c>
      <c r="D4382" s="4" t="s">
        <v>41</v>
      </c>
      <c r="E4382" s="4" t="s">
        <v>172</v>
      </c>
      <c r="F4382" s="3">
        <v>42917</v>
      </c>
      <c r="G4382" s="3">
        <v>42958</v>
      </c>
      <c r="H4382">
        <v>1012</v>
      </c>
    </row>
    <row r="4383" spans="1:8">
      <c r="A4383" s="4" t="s">
        <v>4590</v>
      </c>
      <c r="B4383" s="4" t="s">
        <v>230</v>
      </c>
      <c r="C4383" s="4" t="s">
        <v>9011</v>
      </c>
      <c r="D4383" s="4" t="s">
        <v>44</v>
      </c>
      <c r="E4383" s="4" t="s">
        <v>193</v>
      </c>
      <c r="F4383" s="3">
        <v>42917</v>
      </c>
      <c r="G4383" s="3"/>
    </row>
    <row r="4384" spans="1:8">
      <c r="A4384" s="4" t="s">
        <v>4591</v>
      </c>
      <c r="B4384" s="4" t="s">
        <v>230</v>
      </c>
      <c r="C4384" s="4" t="s">
        <v>179</v>
      </c>
      <c r="D4384" s="4" t="s">
        <v>44</v>
      </c>
      <c r="E4384" s="4" t="s">
        <v>172</v>
      </c>
      <c r="F4384" s="3">
        <v>42917</v>
      </c>
      <c r="G4384" s="3">
        <v>42923</v>
      </c>
      <c r="H4384">
        <v>576</v>
      </c>
    </row>
    <row r="4385" spans="1:8">
      <c r="A4385" s="4" t="s">
        <v>4592</v>
      </c>
      <c r="B4385" s="4" t="s">
        <v>256</v>
      </c>
      <c r="C4385" s="4" t="s">
        <v>192</v>
      </c>
      <c r="D4385" s="4" t="s">
        <v>79</v>
      </c>
      <c r="E4385" s="4" t="s">
        <v>197</v>
      </c>
      <c r="F4385" s="3">
        <v>42917</v>
      </c>
      <c r="G4385" s="3">
        <v>42919</v>
      </c>
      <c r="H4385">
        <v>0</v>
      </c>
    </row>
    <row r="4386" spans="1:8">
      <c r="A4386" s="4" t="s">
        <v>4593</v>
      </c>
      <c r="B4386" s="4" t="s">
        <v>187</v>
      </c>
      <c r="C4386" s="4" t="s">
        <v>177</v>
      </c>
      <c r="D4386" s="4" t="s">
        <v>56</v>
      </c>
      <c r="E4386" s="4" t="s">
        <v>197</v>
      </c>
      <c r="F4386" s="3">
        <v>42917</v>
      </c>
      <c r="G4386" s="3">
        <v>42919</v>
      </c>
      <c r="H4386">
        <v>0</v>
      </c>
    </row>
    <row r="4387" spans="1:8">
      <c r="A4387" s="4" t="s">
        <v>4594</v>
      </c>
      <c r="B4387" s="4" t="s">
        <v>187</v>
      </c>
      <c r="C4387" s="4" t="s">
        <v>192</v>
      </c>
      <c r="D4387" s="4" t="s">
        <v>76</v>
      </c>
      <c r="E4387" s="4" t="s">
        <v>197</v>
      </c>
      <c r="F4387" s="3">
        <v>42917</v>
      </c>
      <c r="G4387" s="3">
        <v>42924</v>
      </c>
      <c r="H4387">
        <v>0</v>
      </c>
    </row>
    <row r="4388" spans="1:8">
      <c r="A4388" s="4" t="s">
        <v>4595</v>
      </c>
      <c r="B4388" s="4" t="s">
        <v>187</v>
      </c>
      <c r="C4388" s="4" t="s">
        <v>179</v>
      </c>
      <c r="D4388" s="4" t="s">
        <v>81</v>
      </c>
      <c r="E4388" s="4" t="s">
        <v>172</v>
      </c>
      <c r="F4388" s="3">
        <v>42917</v>
      </c>
      <c r="G4388" s="3">
        <v>42928</v>
      </c>
      <c r="H4388">
        <v>592</v>
      </c>
    </row>
    <row r="4389" spans="1:8">
      <c r="A4389" s="4" t="s">
        <v>4596</v>
      </c>
      <c r="B4389" s="4" t="s">
        <v>187</v>
      </c>
      <c r="C4389" s="4" t="s">
        <v>9011</v>
      </c>
      <c r="D4389" s="4" t="s">
        <v>49</v>
      </c>
      <c r="E4389" s="4" t="s">
        <v>172</v>
      </c>
      <c r="F4389" s="3">
        <v>42917</v>
      </c>
      <c r="G4389" s="3">
        <v>42925</v>
      </c>
      <c r="H4389">
        <v>4859</v>
      </c>
    </row>
    <row r="4390" spans="1:8">
      <c r="A4390" s="4" t="s">
        <v>4597</v>
      </c>
      <c r="B4390" s="4" t="s">
        <v>187</v>
      </c>
      <c r="C4390" s="4" t="s">
        <v>177</v>
      </c>
      <c r="D4390" s="4" t="s">
        <v>72</v>
      </c>
      <c r="E4390" s="4" t="s">
        <v>172</v>
      </c>
      <c r="F4390" s="3">
        <v>42917</v>
      </c>
      <c r="G4390" s="3">
        <v>42918</v>
      </c>
      <c r="H4390">
        <v>50</v>
      </c>
    </row>
    <row r="4391" spans="1:8">
      <c r="A4391" s="4" t="s">
        <v>4598</v>
      </c>
      <c r="B4391" s="4" t="s">
        <v>187</v>
      </c>
      <c r="C4391" s="4" t="s">
        <v>192</v>
      </c>
      <c r="D4391" s="4" t="s">
        <v>84</v>
      </c>
      <c r="E4391" s="4" t="s">
        <v>172</v>
      </c>
      <c r="F4391" s="3">
        <v>42917</v>
      </c>
      <c r="G4391" s="3">
        <v>43008</v>
      </c>
      <c r="H4391">
        <v>3225</v>
      </c>
    </row>
    <row r="4392" spans="1:8">
      <c r="A4392" s="4" t="s">
        <v>4599</v>
      </c>
      <c r="B4392" s="4" t="s">
        <v>244</v>
      </c>
      <c r="C4392" s="4" t="s">
        <v>199</v>
      </c>
      <c r="D4392" s="4" t="s">
        <v>109</v>
      </c>
      <c r="E4392" s="4" t="s">
        <v>172</v>
      </c>
      <c r="F4392" s="3">
        <v>42917</v>
      </c>
      <c r="G4392" s="3">
        <v>42925</v>
      </c>
      <c r="H4392">
        <v>5422</v>
      </c>
    </row>
    <row r="4393" spans="1:8">
      <c r="A4393" s="4" t="s">
        <v>4600</v>
      </c>
      <c r="B4393" s="4" t="s">
        <v>244</v>
      </c>
      <c r="C4393" s="4" t="s">
        <v>192</v>
      </c>
      <c r="D4393" s="4" t="s">
        <v>48</v>
      </c>
      <c r="E4393" s="4" t="s">
        <v>172</v>
      </c>
      <c r="F4393" s="3">
        <v>42917</v>
      </c>
      <c r="G4393" s="3">
        <v>42927</v>
      </c>
      <c r="H4393">
        <v>3657</v>
      </c>
    </row>
    <row r="4394" spans="1:8">
      <c r="A4394" s="4" t="s">
        <v>4601</v>
      </c>
      <c r="B4394" s="4" t="s">
        <v>201</v>
      </c>
      <c r="C4394" s="4" t="s">
        <v>171</v>
      </c>
      <c r="D4394" s="4" t="s">
        <v>53</v>
      </c>
      <c r="E4394" s="4" t="s">
        <v>197</v>
      </c>
      <c r="F4394" s="3">
        <v>42917</v>
      </c>
      <c r="G4394" s="3">
        <v>42923</v>
      </c>
      <c r="H4394">
        <v>0</v>
      </c>
    </row>
    <row r="4395" spans="1:8">
      <c r="A4395" s="4" t="s">
        <v>4602</v>
      </c>
      <c r="B4395" s="4" t="s">
        <v>201</v>
      </c>
      <c r="C4395" s="4" t="s">
        <v>199</v>
      </c>
      <c r="D4395" s="4" t="s">
        <v>71</v>
      </c>
      <c r="E4395" s="4" t="s">
        <v>172</v>
      </c>
      <c r="F4395" s="3">
        <v>42917</v>
      </c>
      <c r="G4395" s="3">
        <v>42926</v>
      </c>
      <c r="H4395">
        <v>4974</v>
      </c>
    </row>
    <row r="4396" spans="1:8">
      <c r="A4396" s="4" t="s">
        <v>4603</v>
      </c>
      <c r="B4396" s="4" t="s">
        <v>201</v>
      </c>
      <c r="C4396" s="4" t="s">
        <v>9011</v>
      </c>
      <c r="D4396" s="4" t="s">
        <v>87</v>
      </c>
      <c r="E4396" s="4" t="s">
        <v>172</v>
      </c>
      <c r="F4396" s="3">
        <v>42917</v>
      </c>
      <c r="G4396" s="3">
        <v>42954</v>
      </c>
      <c r="H4396">
        <v>4689</v>
      </c>
    </row>
    <row r="4397" spans="1:8">
      <c r="A4397" s="4" t="s">
        <v>4604</v>
      </c>
      <c r="B4397" s="4" t="s">
        <v>189</v>
      </c>
      <c r="C4397" s="4" t="s">
        <v>171</v>
      </c>
      <c r="D4397" s="4" t="s">
        <v>118</v>
      </c>
      <c r="E4397" s="4" t="s">
        <v>197</v>
      </c>
      <c r="F4397" s="3">
        <v>42917</v>
      </c>
      <c r="G4397" s="3">
        <v>42926</v>
      </c>
      <c r="H4397">
        <v>0</v>
      </c>
    </row>
    <row r="4398" spans="1:8">
      <c r="A4398" s="4" t="s">
        <v>4605</v>
      </c>
      <c r="B4398" s="4" t="s">
        <v>189</v>
      </c>
      <c r="C4398" s="4" t="s">
        <v>177</v>
      </c>
      <c r="D4398" s="4" t="s">
        <v>92</v>
      </c>
      <c r="E4398" s="4" t="s">
        <v>172</v>
      </c>
      <c r="F4398" s="3">
        <v>42917</v>
      </c>
      <c r="G4398" s="3">
        <v>42928</v>
      </c>
      <c r="H4398">
        <v>50</v>
      </c>
    </row>
    <row r="4399" spans="1:8">
      <c r="A4399" s="4" t="s">
        <v>4606</v>
      </c>
      <c r="B4399" s="4" t="s">
        <v>232</v>
      </c>
      <c r="C4399" s="4" t="s">
        <v>9011</v>
      </c>
      <c r="D4399" s="4" t="s">
        <v>88</v>
      </c>
      <c r="E4399" s="4" t="s">
        <v>197</v>
      </c>
      <c r="F4399" s="3">
        <v>42917</v>
      </c>
      <c r="G4399" s="3">
        <v>42919</v>
      </c>
      <c r="H4399">
        <v>0</v>
      </c>
    </row>
    <row r="4400" spans="1:8">
      <c r="A4400" s="4" t="s">
        <v>4607</v>
      </c>
      <c r="B4400" s="4" t="s">
        <v>232</v>
      </c>
      <c r="C4400" s="4" t="s">
        <v>9011</v>
      </c>
      <c r="D4400" s="4" t="s">
        <v>82</v>
      </c>
      <c r="E4400" s="4" t="s">
        <v>172</v>
      </c>
      <c r="F4400" s="3">
        <v>42917</v>
      </c>
      <c r="G4400" s="3">
        <v>42970</v>
      </c>
      <c r="H4400">
        <v>4611</v>
      </c>
    </row>
    <row r="4401" spans="1:8">
      <c r="A4401" s="4" t="s">
        <v>4608</v>
      </c>
      <c r="B4401" s="4" t="s">
        <v>226</v>
      </c>
      <c r="C4401" s="4" t="s">
        <v>192</v>
      </c>
      <c r="D4401" s="4" t="s">
        <v>24</v>
      </c>
      <c r="E4401" s="4" t="s">
        <v>193</v>
      </c>
      <c r="F4401" s="3">
        <v>42917</v>
      </c>
      <c r="G4401" s="3"/>
    </row>
    <row r="4402" spans="1:8">
      <c r="A4402" s="4" t="s">
        <v>4609</v>
      </c>
      <c r="B4402" s="4" t="s">
        <v>208</v>
      </c>
      <c r="C4402" s="4" t="s">
        <v>192</v>
      </c>
      <c r="D4402" s="4" t="s">
        <v>109</v>
      </c>
      <c r="E4402" s="4" t="s">
        <v>197</v>
      </c>
      <c r="F4402" s="3">
        <v>42917</v>
      </c>
      <c r="G4402" s="3">
        <v>42929</v>
      </c>
      <c r="H4402">
        <v>0</v>
      </c>
    </row>
    <row r="4403" spans="1:8">
      <c r="A4403" s="4" t="s">
        <v>4610</v>
      </c>
      <c r="B4403" s="4" t="s">
        <v>185</v>
      </c>
      <c r="C4403" s="4" t="s">
        <v>179</v>
      </c>
      <c r="D4403" s="4" t="s">
        <v>24</v>
      </c>
      <c r="E4403" s="4" t="s">
        <v>193</v>
      </c>
      <c r="F4403" s="3">
        <v>42917</v>
      </c>
      <c r="G4403" s="3"/>
    </row>
    <row r="4404" spans="1:8">
      <c r="A4404" s="4" t="s">
        <v>4611</v>
      </c>
      <c r="B4404" s="4" t="s">
        <v>185</v>
      </c>
      <c r="C4404" s="4" t="s">
        <v>179</v>
      </c>
      <c r="D4404" s="4" t="s">
        <v>82</v>
      </c>
      <c r="E4404" s="4" t="s">
        <v>172</v>
      </c>
      <c r="F4404" s="3">
        <v>42917</v>
      </c>
      <c r="G4404" s="3">
        <v>42927</v>
      </c>
      <c r="H4404">
        <v>571</v>
      </c>
    </row>
    <row r="4405" spans="1:8">
      <c r="A4405" s="4" t="s">
        <v>4612</v>
      </c>
      <c r="B4405" s="4" t="s">
        <v>216</v>
      </c>
      <c r="C4405" s="4" t="s">
        <v>177</v>
      </c>
      <c r="D4405" s="4" t="s">
        <v>120</v>
      </c>
      <c r="E4405" s="4" t="s">
        <v>197</v>
      </c>
      <c r="F4405" s="3">
        <v>42917</v>
      </c>
      <c r="G4405" s="3">
        <v>42919</v>
      </c>
      <c r="H4405">
        <v>0</v>
      </c>
    </row>
    <row r="4406" spans="1:8">
      <c r="A4406" s="4" t="s">
        <v>4613</v>
      </c>
      <c r="B4406" s="4" t="s">
        <v>235</v>
      </c>
      <c r="C4406" s="4" t="s">
        <v>199</v>
      </c>
      <c r="D4406" s="4" t="s">
        <v>25</v>
      </c>
      <c r="E4406" s="4" t="s">
        <v>197</v>
      </c>
      <c r="F4406" s="3">
        <v>42917</v>
      </c>
      <c r="G4406" s="3">
        <v>42953</v>
      </c>
      <c r="H4406">
        <v>0</v>
      </c>
    </row>
    <row r="4407" spans="1:8">
      <c r="A4407" s="4" t="s">
        <v>4614</v>
      </c>
      <c r="B4407" s="4" t="s">
        <v>183</v>
      </c>
      <c r="C4407" s="4" t="s">
        <v>171</v>
      </c>
      <c r="D4407" s="4" t="s">
        <v>29</v>
      </c>
      <c r="E4407" s="4" t="s">
        <v>197</v>
      </c>
      <c r="F4407" s="3">
        <v>42918</v>
      </c>
      <c r="G4407" s="3">
        <v>42926</v>
      </c>
      <c r="H4407">
        <v>0</v>
      </c>
    </row>
    <row r="4408" spans="1:8">
      <c r="A4408" s="4" t="s">
        <v>4615</v>
      </c>
      <c r="B4408" s="4" t="s">
        <v>183</v>
      </c>
      <c r="C4408" s="4" t="s">
        <v>192</v>
      </c>
      <c r="D4408" s="4" t="s">
        <v>109</v>
      </c>
      <c r="E4408" s="4" t="s">
        <v>197</v>
      </c>
      <c r="F4408" s="3">
        <v>42918</v>
      </c>
      <c r="G4408" s="3">
        <v>42929</v>
      </c>
      <c r="H4408">
        <v>0</v>
      </c>
    </row>
    <row r="4409" spans="1:8">
      <c r="A4409" s="4" t="s">
        <v>4616</v>
      </c>
      <c r="B4409" s="4" t="s">
        <v>183</v>
      </c>
      <c r="C4409" s="4" t="s">
        <v>171</v>
      </c>
      <c r="D4409" s="4" t="s">
        <v>110</v>
      </c>
      <c r="E4409" s="4" t="s">
        <v>172</v>
      </c>
      <c r="F4409" s="3">
        <v>42918</v>
      </c>
      <c r="G4409" s="3">
        <v>42925</v>
      </c>
      <c r="H4409">
        <v>1180</v>
      </c>
    </row>
    <row r="4410" spans="1:8">
      <c r="A4410" s="4" t="s">
        <v>4617</v>
      </c>
      <c r="B4410" s="4" t="s">
        <v>261</v>
      </c>
      <c r="C4410" s="4" t="s">
        <v>9011</v>
      </c>
      <c r="D4410" s="4" t="s">
        <v>24</v>
      </c>
      <c r="E4410" s="4" t="s">
        <v>193</v>
      </c>
      <c r="F4410" s="3">
        <v>42918</v>
      </c>
      <c r="G4410" s="3"/>
    </row>
    <row r="4411" spans="1:8">
      <c r="A4411" s="4" t="s">
        <v>4618</v>
      </c>
      <c r="B4411" s="4" t="s">
        <v>261</v>
      </c>
      <c r="C4411" s="4" t="s">
        <v>199</v>
      </c>
      <c r="D4411" s="4" t="s">
        <v>121</v>
      </c>
      <c r="E4411" s="4" t="s">
        <v>197</v>
      </c>
      <c r="F4411" s="3">
        <v>42918</v>
      </c>
      <c r="G4411" s="3">
        <v>42995</v>
      </c>
      <c r="H4411">
        <v>0</v>
      </c>
    </row>
    <row r="4412" spans="1:8">
      <c r="A4412" s="4" t="s">
        <v>4619</v>
      </c>
      <c r="B4412" s="4" t="s">
        <v>246</v>
      </c>
      <c r="C4412" s="4" t="s">
        <v>179</v>
      </c>
      <c r="D4412" s="4" t="s">
        <v>31</v>
      </c>
      <c r="E4412" s="4" t="s">
        <v>197</v>
      </c>
      <c r="F4412" s="3">
        <v>42918</v>
      </c>
      <c r="G4412" s="3">
        <v>42919</v>
      </c>
      <c r="H4412">
        <v>0</v>
      </c>
    </row>
    <row r="4413" spans="1:8">
      <c r="A4413" s="4" t="s">
        <v>4620</v>
      </c>
      <c r="B4413" s="4" t="s">
        <v>246</v>
      </c>
      <c r="C4413" s="4" t="s">
        <v>199</v>
      </c>
      <c r="D4413" s="4" t="s">
        <v>126</v>
      </c>
      <c r="E4413" s="4" t="s">
        <v>172</v>
      </c>
      <c r="F4413" s="3">
        <v>42918</v>
      </c>
      <c r="G4413" s="3">
        <v>42920</v>
      </c>
      <c r="H4413">
        <v>5274</v>
      </c>
    </row>
    <row r="4414" spans="1:8">
      <c r="A4414" s="4" t="s">
        <v>4621</v>
      </c>
      <c r="B4414" s="4" t="s">
        <v>304</v>
      </c>
      <c r="C4414" s="4" t="s">
        <v>179</v>
      </c>
      <c r="D4414" s="4" t="s">
        <v>104</v>
      </c>
      <c r="E4414" s="4" t="s">
        <v>172</v>
      </c>
      <c r="F4414" s="3">
        <v>42918</v>
      </c>
      <c r="G4414" s="3">
        <v>42920</v>
      </c>
      <c r="H4414">
        <v>480</v>
      </c>
    </row>
    <row r="4415" spans="1:8">
      <c r="A4415" s="4" t="s">
        <v>4622</v>
      </c>
      <c r="B4415" s="4" t="s">
        <v>279</v>
      </c>
      <c r="C4415" s="4" t="s">
        <v>9011</v>
      </c>
      <c r="D4415" s="4" t="s">
        <v>24</v>
      </c>
      <c r="E4415" s="4" t="s">
        <v>193</v>
      </c>
      <c r="F4415" s="3">
        <v>42918</v>
      </c>
      <c r="G4415" s="3"/>
    </row>
    <row r="4416" spans="1:8">
      <c r="A4416" s="4" t="s">
        <v>4623</v>
      </c>
      <c r="B4416" s="4" t="s">
        <v>279</v>
      </c>
      <c r="C4416" s="4" t="s">
        <v>9011</v>
      </c>
      <c r="D4416" s="4" t="s">
        <v>95</v>
      </c>
      <c r="E4416" s="4" t="s">
        <v>172</v>
      </c>
      <c r="F4416" s="3">
        <v>42918</v>
      </c>
      <c r="G4416" s="3">
        <v>42924</v>
      </c>
      <c r="H4416">
        <v>4830</v>
      </c>
    </row>
    <row r="4417" spans="1:8">
      <c r="A4417" s="4" t="s">
        <v>4624</v>
      </c>
      <c r="B4417" s="4" t="s">
        <v>210</v>
      </c>
      <c r="C4417" s="4" t="s">
        <v>171</v>
      </c>
      <c r="D4417" s="4" t="s">
        <v>42</v>
      </c>
      <c r="E4417" s="4" t="s">
        <v>193</v>
      </c>
      <c r="F4417" s="3">
        <v>42918</v>
      </c>
      <c r="G4417" s="3"/>
    </row>
    <row r="4418" spans="1:8">
      <c r="A4418" s="4" t="s">
        <v>4625</v>
      </c>
      <c r="B4418" s="4" t="s">
        <v>210</v>
      </c>
      <c r="C4418" s="4" t="s">
        <v>199</v>
      </c>
      <c r="D4418" s="4" t="s">
        <v>34</v>
      </c>
      <c r="E4418" s="4" t="s">
        <v>197</v>
      </c>
      <c r="F4418" s="3">
        <v>42918</v>
      </c>
      <c r="G4418" s="3">
        <v>42919</v>
      </c>
      <c r="H4418">
        <v>0</v>
      </c>
    </row>
    <row r="4419" spans="1:8">
      <c r="A4419" s="4" t="s">
        <v>4626</v>
      </c>
      <c r="B4419" s="4" t="s">
        <v>174</v>
      </c>
      <c r="C4419" s="4" t="s">
        <v>199</v>
      </c>
      <c r="D4419" s="4" t="s">
        <v>57</v>
      </c>
      <c r="E4419" s="4" t="s">
        <v>172</v>
      </c>
      <c r="F4419" s="3">
        <v>42918</v>
      </c>
      <c r="G4419" s="3">
        <v>42920</v>
      </c>
      <c r="H4419">
        <v>5333</v>
      </c>
    </row>
    <row r="4420" spans="1:8">
      <c r="A4420" s="4" t="s">
        <v>4627</v>
      </c>
      <c r="B4420" s="4" t="s">
        <v>212</v>
      </c>
      <c r="C4420" s="4" t="s">
        <v>177</v>
      </c>
      <c r="D4420" s="4" t="s">
        <v>24</v>
      </c>
      <c r="E4420" s="4" t="s">
        <v>193</v>
      </c>
      <c r="F4420" s="3">
        <v>42918</v>
      </c>
      <c r="G4420" s="3"/>
    </row>
    <row r="4421" spans="1:8">
      <c r="A4421" s="4" t="s">
        <v>4628</v>
      </c>
      <c r="B4421" s="4" t="s">
        <v>212</v>
      </c>
      <c r="C4421" s="4" t="s">
        <v>192</v>
      </c>
      <c r="D4421" s="4" t="s">
        <v>42</v>
      </c>
      <c r="E4421" s="4" t="s">
        <v>197</v>
      </c>
      <c r="F4421" s="3">
        <v>42918</v>
      </c>
      <c r="G4421" s="3">
        <v>42927</v>
      </c>
      <c r="H4421">
        <v>0</v>
      </c>
    </row>
    <row r="4422" spans="1:8">
      <c r="A4422" s="4" t="s">
        <v>4629</v>
      </c>
      <c r="B4422" s="4" t="s">
        <v>196</v>
      </c>
      <c r="C4422" s="4" t="s">
        <v>199</v>
      </c>
      <c r="D4422" s="4" t="s">
        <v>109</v>
      </c>
      <c r="E4422" s="4" t="s">
        <v>197</v>
      </c>
      <c r="F4422" s="3">
        <v>42918</v>
      </c>
      <c r="G4422" s="3">
        <v>42971</v>
      </c>
      <c r="H4422">
        <v>0</v>
      </c>
    </row>
    <row r="4423" spans="1:8">
      <c r="A4423" s="4" t="s">
        <v>4630</v>
      </c>
      <c r="B4423" s="4" t="s">
        <v>196</v>
      </c>
      <c r="C4423" s="4" t="s">
        <v>192</v>
      </c>
      <c r="D4423" s="4" t="s">
        <v>41</v>
      </c>
      <c r="E4423" s="4" t="s">
        <v>197</v>
      </c>
      <c r="F4423" s="3">
        <v>42918</v>
      </c>
      <c r="G4423" s="3">
        <v>42919</v>
      </c>
      <c r="H4423">
        <v>0</v>
      </c>
    </row>
    <row r="4424" spans="1:8">
      <c r="A4424" s="4" t="s">
        <v>4631</v>
      </c>
      <c r="B4424" s="4" t="s">
        <v>191</v>
      </c>
      <c r="C4424" s="4" t="s">
        <v>199</v>
      </c>
      <c r="D4424" s="4" t="s">
        <v>75</v>
      </c>
      <c r="E4424" s="4" t="s">
        <v>172</v>
      </c>
      <c r="F4424" s="3">
        <v>42918</v>
      </c>
      <c r="G4424" s="3">
        <v>42994</v>
      </c>
      <c r="H4424">
        <v>6192</v>
      </c>
    </row>
    <row r="4425" spans="1:8">
      <c r="A4425" s="4" t="s">
        <v>4632</v>
      </c>
      <c r="B4425" s="4" t="s">
        <v>219</v>
      </c>
      <c r="C4425" s="4" t="s">
        <v>9011</v>
      </c>
      <c r="D4425" s="4" t="s">
        <v>24</v>
      </c>
      <c r="E4425" s="4" t="s">
        <v>193</v>
      </c>
      <c r="F4425" s="3">
        <v>42918</v>
      </c>
      <c r="G4425" s="3"/>
    </row>
    <row r="4426" spans="1:8">
      <c r="A4426" s="4" t="s">
        <v>4633</v>
      </c>
      <c r="B4426" s="4" t="s">
        <v>219</v>
      </c>
      <c r="C4426" s="4" t="s">
        <v>179</v>
      </c>
      <c r="D4426" s="4" t="s">
        <v>102</v>
      </c>
      <c r="E4426" s="4" t="s">
        <v>197</v>
      </c>
      <c r="F4426" s="3">
        <v>42918</v>
      </c>
      <c r="G4426" s="3">
        <v>42963</v>
      </c>
      <c r="H4426">
        <v>0</v>
      </c>
    </row>
    <row r="4427" spans="1:8">
      <c r="A4427" s="4" t="s">
        <v>4634</v>
      </c>
      <c r="B4427" s="4" t="s">
        <v>219</v>
      </c>
      <c r="C4427" s="4" t="s">
        <v>179</v>
      </c>
      <c r="D4427" s="4" t="s">
        <v>97</v>
      </c>
      <c r="E4427" s="4" t="s">
        <v>172</v>
      </c>
      <c r="F4427" s="3">
        <v>42918</v>
      </c>
      <c r="G4427" s="3">
        <v>42958</v>
      </c>
      <c r="H4427">
        <v>490</v>
      </c>
    </row>
    <row r="4428" spans="1:8">
      <c r="A4428" s="4" t="s">
        <v>4635</v>
      </c>
      <c r="B4428" s="4" t="s">
        <v>230</v>
      </c>
      <c r="C4428" s="4" t="s">
        <v>171</v>
      </c>
      <c r="D4428" s="4" t="s">
        <v>25</v>
      </c>
      <c r="E4428" s="4" t="s">
        <v>193</v>
      </c>
      <c r="F4428" s="3">
        <v>42918</v>
      </c>
      <c r="G4428" s="3"/>
    </row>
    <row r="4429" spans="1:8">
      <c r="A4429" s="4" t="s">
        <v>4636</v>
      </c>
      <c r="B4429" s="4" t="s">
        <v>256</v>
      </c>
      <c r="C4429" s="4" t="s">
        <v>179</v>
      </c>
      <c r="D4429" s="4" t="s">
        <v>103</v>
      </c>
      <c r="E4429" s="4" t="s">
        <v>197</v>
      </c>
      <c r="F4429" s="3">
        <v>42918</v>
      </c>
      <c r="G4429" s="3">
        <v>42920</v>
      </c>
      <c r="H4429">
        <v>0</v>
      </c>
    </row>
    <row r="4430" spans="1:8">
      <c r="A4430" s="4" t="s">
        <v>4637</v>
      </c>
      <c r="B4430" s="4" t="s">
        <v>187</v>
      </c>
      <c r="C4430" s="4" t="s">
        <v>179</v>
      </c>
      <c r="D4430" s="4" t="s">
        <v>84</v>
      </c>
      <c r="E4430" s="4" t="s">
        <v>197</v>
      </c>
      <c r="F4430" s="3">
        <v>42918</v>
      </c>
      <c r="G4430" s="3">
        <v>42925</v>
      </c>
      <c r="H4430">
        <v>0</v>
      </c>
    </row>
    <row r="4431" spans="1:8">
      <c r="A4431" s="4" t="s">
        <v>4638</v>
      </c>
      <c r="B4431" s="4" t="s">
        <v>189</v>
      </c>
      <c r="C4431" s="4" t="s">
        <v>171</v>
      </c>
      <c r="D4431" s="4" t="s">
        <v>61</v>
      </c>
      <c r="E4431" s="4" t="s">
        <v>172</v>
      </c>
      <c r="F4431" s="3">
        <v>42918</v>
      </c>
      <c r="G4431" s="3">
        <v>43001</v>
      </c>
      <c r="H4431">
        <v>1157</v>
      </c>
    </row>
    <row r="4432" spans="1:8">
      <c r="A4432" s="4" t="s">
        <v>4639</v>
      </c>
      <c r="B4432" s="4" t="s">
        <v>185</v>
      </c>
      <c r="C4432" s="4" t="s">
        <v>192</v>
      </c>
      <c r="D4432" s="4" t="s">
        <v>53</v>
      </c>
      <c r="E4432" s="4" t="s">
        <v>197</v>
      </c>
      <c r="F4432" s="3">
        <v>42918</v>
      </c>
      <c r="G4432" s="3">
        <v>42978</v>
      </c>
      <c r="H4432">
        <v>0</v>
      </c>
    </row>
    <row r="4433" spans="1:8">
      <c r="A4433" s="4" t="s">
        <v>4640</v>
      </c>
      <c r="B4433" s="4" t="s">
        <v>185</v>
      </c>
      <c r="C4433" s="4" t="s">
        <v>192</v>
      </c>
      <c r="D4433" s="4" t="s">
        <v>87</v>
      </c>
      <c r="E4433" s="4" t="s">
        <v>197</v>
      </c>
      <c r="F4433" s="3">
        <v>42918</v>
      </c>
      <c r="G4433" s="3">
        <v>42919</v>
      </c>
      <c r="H4433">
        <v>0</v>
      </c>
    </row>
    <row r="4434" spans="1:8">
      <c r="A4434" s="4" t="s">
        <v>4641</v>
      </c>
      <c r="B4434" s="4" t="s">
        <v>216</v>
      </c>
      <c r="C4434" s="4" t="s">
        <v>177</v>
      </c>
      <c r="D4434" s="4" t="s">
        <v>125</v>
      </c>
      <c r="E4434" s="4" t="s">
        <v>172</v>
      </c>
      <c r="F4434" s="3">
        <v>42918</v>
      </c>
      <c r="G4434" s="3">
        <v>42929</v>
      </c>
      <c r="H4434">
        <v>55</v>
      </c>
    </row>
    <row r="4435" spans="1:8">
      <c r="A4435" s="4" t="s">
        <v>4642</v>
      </c>
      <c r="B4435" s="4" t="s">
        <v>181</v>
      </c>
      <c r="C4435" s="4" t="s">
        <v>192</v>
      </c>
      <c r="D4435" s="4" t="s">
        <v>115</v>
      </c>
      <c r="E4435" s="4" t="s">
        <v>197</v>
      </c>
      <c r="F4435" s="3">
        <v>42918</v>
      </c>
      <c r="G4435" s="3">
        <v>42922</v>
      </c>
      <c r="H4435">
        <v>0</v>
      </c>
    </row>
    <row r="4436" spans="1:8">
      <c r="A4436" s="4" t="s">
        <v>4643</v>
      </c>
      <c r="B4436" s="4" t="s">
        <v>181</v>
      </c>
      <c r="C4436" s="4" t="s">
        <v>9011</v>
      </c>
      <c r="D4436" s="4" t="s">
        <v>49</v>
      </c>
      <c r="E4436" s="4" t="s">
        <v>172</v>
      </c>
      <c r="F4436" s="3">
        <v>42918</v>
      </c>
      <c r="G4436" s="3">
        <v>42973</v>
      </c>
      <c r="H4436">
        <v>4655</v>
      </c>
    </row>
    <row r="4437" spans="1:8">
      <c r="A4437" s="4" t="s">
        <v>4644</v>
      </c>
      <c r="B4437" s="4" t="s">
        <v>261</v>
      </c>
      <c r="C4437" s="4" t="s">
        <v>9011</v>
      </c>
      <c r="D4437" s="4" t="s">
        <v>40</v>
      </c>
      <c r="E4437" s="4" t="s">
        <v>172</v>
      </c>
      <c r="F4437" s="3">
        <v>42919</v>
      </c>
      <c r="G4437" s="3">
        <v>42973</v>
      </c>
      <c r="H4437">
        <v>5833</v>
      </c>
    </row>
    <row r="4438" spans="1:8">
      <c r="A4438" s="4" t="s">
        <v>4645</v>
      </c>
      <c r="B4438" s="4" t="s">
        <v>304</v>
      </c>
      <c r="C4438" s="4" t="s">
        <v>177</v>
      </c>
      <c r="D4438" s="4" t="s">
        <v>42</v>
      </c>
      <c r="E4438" s="4" t="s">
        <v>172</v>
      </c>
      <c r="F4438" s="3">
        <v>42919</v>
      </c>
      <c r="G4438" s="3">
        <v>43001</v>
      </c>
      <c r="H4438">
        <v>47</v>
      </c>
    </row>
    <row r="4439" spans="1:8">
      <c r="A4439" s="4" t="s">
        <v>4646</v>
      </c>
      <c r="B4439" s="4" t="s">
        <v>304</v>
      </c>
      <c r="C4439" s="4" t="s">
        <v>177</v>
      </c>
      <c r="D4439" s="4" t="s">
        <v>92</v>
      </c>
      <c r="E4439" s="4" t="s">
        <v>172</v>
      </c>
      <c r="F4439" s="3">
        <v>42919</v>
      </c>
      <c r="G4439" s="3">
        <v>42978</v>
      </c>
      <c r="H4439">
        <v>51</v>
      </c>
    </row>
    <row r="4440" spans="1:8">
      <c r="A4440" s="4" t="s">
        <v>4647</v>
      </c>
      <c r="B4440" s="4" t="s">
        <v>174</v>
      </c>
      <c r="C4440" s="4" t="s">
        <v>9011</v>
      </c>
      <c r="D4440" s="4" t="s">
        <v>47</v>
      </c>
      <c r="E4440" s="4" t="s">
        <v>197</v>
      </c>
      <c r="F4440" s="3">
        <v>42919</v>
      </c>
      <c r="G4440" s="3">
        <v>42920</v>
      </c>
      <c r="H4440">
        <v>0</v>
      </c>
    </row>
    <row r="4441" spans="1:8">
      <c r="A4441" s="4" t="s">
        <v>4648</v>
      </c>
      <c r="B4441" s="4" t="s">
        <v>174</v>
      </c>
      <c r="C4441" s="4" t="s">
        <v>192</v>
      </c>
      <c r="D4441" s="4" t="s">
        <v>70</v>
      </c>
      <c r="E4441" s="4" t="s">
        <v>197</v>
      </c>
      <c r="F4441" s="3">
        <v>42919</v>
      </c>
      <c r="G4441" s="3">
        <v>42928</v>
      </c>
      <c r="H4441">
        <v>0</v>
      </c>
    </row>
    <row r="4442" spans="1:8">
      <c r="A4442" s="4" t="s">
        <v>4649</v>
      </c>
      <c r="B4442" s="4" t="s">
        <v>263</v>
      </c>
      <c r="C4442" s="4" t="s">
        <v>179</v>
      </c>
      <c r="D4442" s="4" t="s">
        <v>78</v>
      </c>
      <c r="E4442" s="4" t="s">
        <v>197</v>
      </c>
      <c r="F4442" s="3">
        <v>42919</v>
      </c>
      <c r="G4442" s="3">
        <v>43003</v>
      </c>
      <c r="H4442">
        <v>0</v>
      </c>
    </row>
    <row r="4443" spans="1:8">
      <c r="A4443" s="4" t="s">
        <v>4650</v>
      </c>
      <c r="B4443" s="4" t="s">
        <v>263</v>
      </c>
      <c r="C4443" s="4" t="s">
        <v>199</v>
      </c>
      <c r="D4443" s="4" t="s">
        <v>99</v>
      </c>
      <c r="E4443" s="4" t="s">
        <v>197</v>
      </c>
      <c r="F4443" s="3">
        <v>42919</v>
      </c>
      <c r="G4443" s="3">
        <v>42988</v>
      </c>
      <c r="H4443">
        <v>0</v>
      </c>
    </row>
    <row r="4444" spans="1:8">
      <c r="A4444" s="4" t="s">
        <v>4651</v>
      </c>
      <c r="B4444" s="4" t="s">
        <v>263</v>
      </c>
      <c r="C4444" s="4" t="s">
        <v>179</v>
      </c>
      <c r="D4444" s="4" t="s">
        <v>82</v>
      </c>
      <c r="E4444" s="4" t="s">
        <v>172</v>
      </c>
      <c r="F4444" s="3">
        <v>42919</v>
      </c>
      <c r="G4444" s="3">
        <v>42928</v>
      </c>
      <c r="H4444">
        <v>540</v>
      </c>
    </row>
    <row r="4445" spans="1:8">
      <c r="A4445" s="4" t="s">
        <v>4652</v>
      </c>
      <c r="B4445" s="4" t="s">
        <v>263</v>
      </c>
      <c r="C4445" s="4" t="s">
        <v>199</v>
      </c>
      <c r="D4445" s="4" t="s">
        <v>84</v>
      </c>
      <c r="E4445" s="4" t="s">
        <v>172</v>
      </c>
      <c r="F4445" s="3">
        <v>42919</v>
      </c>
      <c r="G4445" s="3">
        <v>42920</v>
      </c>
      <c r="H4445">
        <v>4915</v>
      </c>
    </row>
    <row r="4446" spans="1:8">
      <c r="A4446" s="4" t="s">
        <v>4653</v>
      </c>
      <c r="B4446" s="4" t="s">
        <v>191</v>
      </c>
      <c r="C4446" s="4" t="s">
        <v>199</v>
      </c>
      <c r="D4446" s="4" t="s">
        <v>102</v>
      </c>
      <c r="E4446" s="4" t="s">
        <v>197</v>
      </c>
      <c r="F4446" s="3">
        <v>42919</v>
      </c>
      <c r="G4446" s="3">
        <v>42920</v>
      </c>
      <c r="H4446">
        <v>0</v>
      </c>
    </row>
    <row r="4447" spans="1:8">
      <c r="A4447" s="4" t="s">
        <v>4654</v>
      </c>
      <c r="B4447" s="4" t="s">
        <v>191</v>
      </c>
      <c r="C4447" s="4" t="s">
        <v>199</v>
      </c>
      <c r="D4447" s="4" t="s">
        <v>108</v>
      </c>
      <c r="E4447" s="4" t="s">
        <v>197</v>
      </c>
      <c r="F4447" s="3">
        <v>42919</v>
      </c>
      <c r="G4447" s="3">
        <v>42921</v>
      </c>
      <c r="H4447">
        <v>0</v>
      </c>
    </row>
    <row r="4448" spans="1:8">
      <c r="A4448" s="4" t="s">
        <v>4655</v>
      </c>
      <c r="B4448" s="4" t="s">
        <v>191</v>
      </c>
      <c r="C4448" s="4" t="s">
        <v>199</v>
      </c>
      <c r="D4448" s="4" t="s">
        <v>115</v>
      </c>
      <c r="E4448" s="4" t="s">
        <v>197</v>
      </c>
      <c r="F4448" s="3">
        <v>42919</v>
      </c>
      <c r="G4448" s="3">
        <v>42926</v>
      </c>
      <c r="H4448">
        <v>0</v>
      </c>
    </row>
    <row r="4449" spans="1:8">
      <c r="A4449" s="4" t="s">
        <v>4656</v>
      </c>
      <c r="B4449" s="4" t="s">
        <v>191</v>
      </c>
      <c r="C4449" s="4" t="s">
        <v>199</v>
      </c>
      <c r="D4449" s="4" t="s">
        <v>87</v>
      </c>
      <c r="E4449" s="4" t="s">
        <v>172</v>
      </c>
      <c r="F4449" s="3">
        <v>42919</v>
      </c>
      <c r="G4449" s="3">
        <v>43005</v>
      </c>
      <c r="H4449">
        <v>6693</v>
      </c>
    </row>
    <row r="4450" spans="1:8">
      <c r="A4450" s="4" t="s">
        <v>4657</v>
      </c>
      <c r="B4450" s="4" t="s">
        <v>343</v>
      </c>
      <c r="C4450" s="4" t="s">
        <v>192</v>
      </c>
      <c r="D4450" s="4" t="s">
        <v>76</v>
      </c>
      <c r="E4450" s="4" t="s">
        <v>172</v>
      </c>
      <c r="F4450" s="3">
        <v>42919</v>
      </c>
      <c r="G4450" s="3">
        <v>42921</v>
      </c>
      <c r="H4450">
        <v>3101</v>
      </c>
    </row>
    <row r="4451" spans="1:8">
      <c r="A4451" s="4" t="s">
        <v>4658</v>
      </c>
      <c r="B4451" s="4" t="s">
        <v>219</v>
      </c>
      <c r="C4451" s="4" t="s">
        <v>171</v>
      </c>
      <c r="D4451" s="4" t="s">
        <v>124</v>
      </c>
      <c r="E4451" s="4" t="s">
        <v>197</v>
      </c>
      <c r="F4451" s="3">
        <v>42919</v>
      </c>
      <c r="G4451" s="3">
        <v>42962</v>
      </c>
      <c r="H4451">
        <v>0</v>
      </c>
    </row>
    <row r="4452" spans="1:8">
      <c r="A4452" s="4" t="s">
        <v>4659</v>
      </c>
      <c r="B4452" s="4" t="s">
        <v>219</v>
      </c>
      <c r="C4452" s="4" t="s">
        <v>177</v>
      </c>
      <c r="D4452" s="4" t="s">
        <v>75</v>
      </c>
      <c r="E4452" s="4" t="s">
        <v>172</v>
      </c>
      <c r="F4452" s="3">
        <v>42919</v>
      </c>
      <c r="G4452" s="3">
        <v>42980</v>
      </c>
      <c r="H4452">
        <v>56</v>
      </c>
    </row>
    <row r="4453" spans="1:8">
      <c r="A4453" s="4" t="s">
        <v>4660</v>
      </c>
      <c r="B4453" s="4" t="s">
        <v>230</v>
      </c>
      <c r="C4453" s="4" t="s">
        <v>179</v>
      </c>
      <c r="D4453" s="4" t="s">
        <v>24</v>
      </c>
      <c r="E4453" s="4" t="s">
        <v>193</v>
      </c>
      <c r="F4453" s="3">
        <v>42919</v>
      </c>
      <c r="G4453" s="3"/>
    </row>
    <row r="4454" spans="1:8">
      <c r="A4454" s="4" t="s">
        <v>4661</v>
      </c>
      <c r="B4454" s="4" t="s">
        <v>230</v>
      </c>
      <c r="C4454" s="4" t="s">
        <v>171</v>
      </c>
      <c r="D4454" s="4" t="s">
        <v>38</v>
      </c>
      <c r="E4454" s="4" t="s">
        <v>172</v>
      </c>
      <c r="F4454" s="3">
        <v>42919</v>
      </c>
      <c r="G4454" s="3">
        <v>42928</v>
      </c>
      <c r="H4454">
        <v>935</v>
      </c>
    </row>
    <row r="4455" spans="1:8">
      <c r="A4455" s="4" t="s">
        <v>4662</v>
      </c>
      <c r="B4455" s="4" t="s">
        <v>230</v>
      </c>
      <c r="C4455" s="4" t="s">
        <v>171</v>
      </c>
      <c r="D4455" s="4" t="s">
        <v>108</v>
      </c>
      <c r="E4455" s="4" t="s">
        <v>172</v>
      </c>
      <c r="F4455" s="3">
        <v>42919</v>
      </c>
      <c r="G4455" s="3">
        <v>42929</v>
      </c>
      <c r="H4455">
        <v>1133</v>
      </c>
    </row>
    <row r="4456" spans="1:8">
      <c r="A4456" s="4" t="s">
        <v>4663</v>
      </c>
      <c r="B4456" s="4" t="s">
        <v>230</v>
      </c>
      <c r="C4456" s="4" t="s">
        <v>9011</v>
      </c>
      <c r="D4456" s="4" t="s">
        <v>124</v>
      </c>
      <c r="E4456" s="4" t="s">
        <v>172</v>
      </c>
      <c r="F4456" s="3">
        <v>42919</v>
      </c>
      <c r="G4456" s="3">
        <v>42959</v>
      </c>
      <c r="H4456">
        <v>4904</v>
      </c>
    </row>
    <row r="4457" spans="1:8">
      <c r="A4457" s="4" t="s">
        <v>4664</v>
      </c>
      <c r="B4457" s="4" t="s">
        <v>256</v>
      </c>
      <c r="C4457" s="4" t="s">
        <v>192</v>
      </c>
      <c r="D4457" s="4" t="s">
        <v>29</v>
      </c>
      <c r="E4457" s="4" t="s">
        <v>172</v>
      </c>
      <c r="F4457" s="3">
        <v>42919</v>
      </c>
      <c r="G4457" s="3">
        <v>43001</v>
      </c>
      <c r="H4457">
        <v>2857</v>
      </c>
    </row>
    <row r="4458" spans="1:8">
      <c r="A4458" s="4" t="s">
        <v>4665</v>
      </c>
      <c r="B4458" s="4" t="s">
        <v>256</v>
      </c>
      <c r="C4458" s="4" t="s">
        <v>192</v>
      </c>
      <c r="D4458" s="4" t="s">
        <v>51</v>
      </c>
      <c r="E4458" s="4" t="s">
        <v>172</v>
      </c>
      <c r="F4458" s="3">
        <v>42919</v>
      </c>
      <c r="G4458" s="3">
        <v>42980</v>
      </c>
      <c r="H4458">
        <v>3118</v>
      </c>
    </row>
    <row r="4459" spans="1:8">
      <c r="A4459" s="4" t="s">
        <v>4666</v>
      </c>
      <c r="B4459" s="4" t="s">
        <v>244</v>
      </c>
      <c r="C4459" s="4" t="s">
        <v>171</v>
      </c>
      <c r="D4459" s="4" t="s">
        <v>61</v>
      </c>
      <c r="E4459" s="4" t="s">
        <v>172</v>
      </c>
      <c r="F4459" s="3">
        <v>42919</v>
      </c>
      <c r="G4459" s="3">
        <v>42927</v>
      </c>
      <c r="H4459">
        <v>1204</v>
      </c>
    </row>
    <row r="4460" spans="1:8">
      <c r="A4460" s="4" t="s">
        <v>4667</v>
      </c>
      <c r="B4460" s="4" t="s">
        <v>201</v>
      </c>
      <c r="C4460" s="4" t="s">
        <v>192</v>
      </c>
      <c r="D4460" s="4" t="s">
        <v>124</v>
      </c>
      <c r="E4460" s="4" t="s">
        <v>197</v>
      </c>
      <c r="F4460" s="3">
        <v>42919</v>
      </c>
      <c r="G4460" s="3">
        <v>42925</v>
      </c>
      <c r="H4460">
        <v>0</v>
      </c>
    </row>
    <row r="4461" spans="1:8">
      <c r="A4461" s="4" t="s">
        <v>4668</v>
      </c>
      <c r="B4461" s="4" t="s">
        <v>170</v>
      </c>
      <c r="C4461" s="4" t="s">
        <v>179</v>
      </c>
      <c r="D4461" s="4" t="s">
        <v>43</v>
      </c>
      <c r="E4461" s="4" t="s">
        <v>172</v>
      </c>
      <c r="F4461" s="3">
        <v>42919</v>
      </c>
      <c r="G4461" s="3">
        <v>42984</v>
      </c>
      <c r="H4461">
        <v>376</v>
      </c>
    </row>
    <row r="4462" spans="1:8">
      <c r="A4462" s="4" t="s">
        <v>4669</v>
      </c>
      <c r="B4462" s="4" t="s">
        <v>208</v>
      </c>
      <c r="C4462" s="4" t="s">
        <v>179</v>
      </c>
      <c r="D4462" s="4" t="s">
        <v>118</v>
      </c>
      <c r="E4462" s="4" t="s">
        <v>172</v>
      </c>
      <c r="F4462" s="3">
        <v>42919</v>
      </c>
      <c r="G4462" s="3">
        <v>43041</v>
      </c>
      <c r="H4462">
        <v>511</v>
      </c>
    </row>
    <row r="4463" spans="1:8">
      <c r="A4463" s="4" t="s">
        <v>4670</v>
      </c>
      <c r="B4463" s="4" t="s">
        <v>185</v>
      </c>
      <c r="C4463" s="4" t="s">
        <v>179</v>
      </c>
      <c r="D4463" s="4" t="s">
        <v>87</v>
      </c>
      <c r="E4463" s="4" t="s">
        <v>172</v>
      </c>
      <c r="F4463" s="3">
        <v>42919</v>
      </c>
      <c r="G4463" s="3">
        <v>42930</v>
      </c>
      <c r="H4463">
        <v>491</v>
      </c>
    </row>
    <row r="4464" spans="1:8">
      <c r="A4464" s="4" t="s">
        <v>4671</v>
      </c>
      <c r="B4464" s="4" t="s">
        <v>216</v>
      </c>
      <c r="C4464" s="4" t="s">
        <v>177</v>
      </c>
      <c r="D4464" s="4" t="s">
        <v>52</v>
      </c>
      <c r="E4464" s="4" t="s">
        <v>197</v>
      </c>
      <c r="F4464" s="3">
        <v>42919</v>
      </c>
      <c r="G4464" s="3">
        <v>42932</v>
      </c>
      <c r="H4464">
        <v>0</v>
      </c>
    </row>
    <row r="4465" spans="1:8">
      <c r="A4465" s="4" t="s">
        <v>4672</v>
      </c>
      <c r="B4465" s="4" t="s">
        <v>235</v>
      </c>
      <c r="C4465" s="4" t="s">
        <v>192</v>
      </c>
      <c r="D4465" s="4" t="s">
        <v>25</v>
      </c>
      <c r="E4465" s="4" t="s">
        <v>197</v>
      </c>
      <c r="F4465" s="3">
        <v>42919</v>
      </c>
      <c r="G4465" s="3">
        <v>42928</v>
      </c>
      <c r="H4465">
        <v>0</v>
      </c>
    </row>
    <row r="4466" spans="1:8">
      <c r="A4466" s="4" t="s">
        <v>4673</v>
      </c>
      <c r="B4466" s="4" t="s">
        <v>235</v>
      </c>
      <c r="C4466" s="4" t="s">
        <v>192</v>
      </c>
      <c r="D4466" s="4" t="s">
        <v>50</v>
      </c>
      <c r="E4466" s="4" t="s">
        <v>172</v>
      </c>
      <c r="F4466" s="3">
        <v>42919</v>
      </c>
      <c r="G4466" s="3">
        <v>42985</v>
      </c>
      <c r="H4466">
        <v>3101</v>
      </c>
    </row>
    <row r="4467" spans="1:8">
      <c r="A4467" s="4" t="s">
        <v>4674</v>
      </c>
      <c r="B4467" s="4" t="s">
        <v>181</v>
      </c>
      <c r="C4467" s="4" t="s">
        <v>177</v>
      </c>
      <c r="D4467" s="4" t="s">
        <v>124</v>
      </c>
      <c r="E4467" s="4" t="s">
        <v>197</v>
      </c>
      <c r="F4467" s="3">
        <v>42919</v>
      </c>
      <c r="G4467" s="3">
        <v>42969</v>
      </c>
      <c r="H4467">
        <v>0</v>
      </c>
    </row>
    <row r="4468" spans="1:8">
      <c r="A4468" s="4" t="s">
        <v>4675</v>
      </c>
      <c r="B4468" s="4" t="s">
        <v>183</v>
      </c>
      <c r="C4468" s="4" t="s">
        <v>199</v>
      </c>
      <c r="D4468" s="4" t="s">
        <v>37</v>
      </c>
      <c r="E4468" s="4" t="s">
        <v>197</v>
      </c>
      <c r="F4468" s="3">
        <v>42920</v>
      </c>
      <c r="G4468" s="3">
        <v>42930</v>
      </c>
      <c r="H4468">
        <v>0</v>
      </c>
    </row>
    <row r="4469" spans="1:8">
      <c r="A4469" s="4" t="s">
        <v>4676</v>
      </c>
      <c r="B4469" s="4" t="s">
        <v>183</v>
      </c>
      <c r="C4469" s="4" t="s">
        <v>177</v>
      </c>
      <c r="D4469" s="4" t="s">
        <v>51</v>
      </c>
      <c r="E4469" s="4" t="s">
        <v>172</v>
      </c>
      <c r="F4469" s="3">
        <v>42920</v>
      </c>
      <c r="G4469" s="3">
        <v>42922</v>
      </c>
      <c r="H4469">
        <v>56</v>
      </c>
    </row>
    <row r="4470" spans="1:8">
      <c r="A4470" s="4" t="s">
        <v>4677</v>
      </c>
      <c r="B4470" s="4" t="s">
        <v>246</v>
      </c>
      <c r="C4470" s="4" t="s">
        <v>199</v>
      </c>
      <c r="D4470" s="4" t="s">
        <v>106</v>
      </c>
      <c r="E4470" s="4" t="s">
        <v>193</v>
      </c>
      <c r="F4470" s="3">
        <v>42920</v>
      </c>
      <c r="G4470" s="3"/>
    </row>
    <row r="4471" spans="1:8">
      <c r="A4471" s="4" t="s">
        <v>4678</v>
      </c>
      <c r="B4471" s="4" t="s">
        <v>246</v>
      </c>
      <c r="C4471" s="4" t="s">
        <v>179</v>
      </c>
      <c r="D4471" s="4" t="s">
        <v>96</v>
      </c>
      <c r="E4471" s="4" t="s">
        <v>197</v>
      </c>
      <c r="F4471" s="3">
        <v>42920</v>
      </c>
      <c r="G4471" s="3">
        <v>42989</v>
      </c>
      <c r="H4471">
        <v>0</v>
      </c>
    </row>
    <row r="4472" spans="1:8">
      <c r="A4472" s="4" t="s">
        <v>4679</v>
      </c>
      <c r="B4472" s="4" t="s">
        <v>174</v>
      </c>
      <c r="C4472" s="4" t="s">
        <v>171</v>
      </c>
      <c r="D4472" s="4" t="s">
        <v>47</v>
      </c>
      <c r="E4472" s="4" t="s">
        <v>197</v>
      </c>
      <c r="F4472" s="3">
        <v>42920</v>
      </c>
      <c r="G4472" s="3">
        <v>42928</v>
      </c>
      <c r="H4472">
        <v>0</v>
      </c>
    </row>
    <row r="4473" spans="1:8">
      <c r="A4473" s="4" t="s">
        <v>4680</v>
      </c>
      <c r="B4473" s="4" t="s">
        <v>174</v>
      </c>
      <c r="C4473" s="4" t="s">
        <v>171</v>
      </c>
      <c r="D4473" s="4" t="s">
        <v>103</v>
      </c>
      <c r="E4473" s="4" t="s">
        <v>172</v>
      </c>
      <c r="F4473" s="3">
        <v>42920</v>
      </c>
      <c r="G4473" s="3">
        <v>42983</v>
      </c>
      <c r="H4473">
        <v>1300</v>
      </c>
    </row>
    <row r="4474" spans="1:8">
      <c r="A4474" s="4" t="s">
        <v>4681</v>
      </c>
      <c r="B4474" s="4" t="s">
        <v>174</v>
      </c>
      <c r="C4474" s="4" t="s">
        <v>9011</v>
      </c>
      <c r="D4474" s="4" t="s">
        <v>104</v>
      </c>
      <c r="E4474" s="4" t="s">
        <v>172</v>
      </c>
      <c r="F4474" s="3">
        <v>42920</v>
      </c>
      <c r="G4474" s="3">
        <v>42921</v>
      </c>
      <c r="H4474">
        <v>4544</v>
      </c>
    </row>
    <row r="4475" spans="1:8">
      <c r="A4475" s="4" t="s">
        <v>4682</v>
      </c>
      <c r="B4475" s="4" t="s">
        <v>263</v>
      </c>
      <c r="C4475" s="4" t="s">
        <v>179</v>
      </c>
      <c r="D4475" s="4" t="s">
        <v>88</v>
      </c>
      <c r="E4475" s="4" t="s">
        <v>197</v>
      </c>
      <c r="F4475" s="3">
        <v>42920</v>
      </c>
      <c r="G4475" s="3">
        <v>42921</v>
      </c>
      <c r="H4475">
        <v>0</v>
      </c>
    </row>
    <row r="4476" spans="1:8">
      <c r="A4476" s="4" t="s">
        <v>4683</v>
      </c>
      <c r="B4476" s="4" t="s">
        <v>263</v>
      </c>
      <c r="C4476" s="4" t="s">
        <v>179</v>
      </c>
      <c r="D4476" s="4" t="s">
        <v>99</v>
      </c>
      <c r="E4476" s="4" t="s">
        <v>197</v>
      </c>
      <c r="F4476" s="3">
        <v>42920</v>
      </c>
      <c r="G4476" s="3">
        <v>43004</v>
      </c>
      <c r="H4476">
        <v>0</v>
      </c>
    </row>
    <row r="4477" spans="1:8">
      <c r="A4477" s="4" t="s">
        <v>4684</v>
      </c>
      <c r="B4477" s="4" t="s">
        <v>263</v>
      </c>
      <c r="C4477" s="4" t="s">
        <v>179</v>
      </c>
      <c r="D4477" s="4" t="s">
        <v>25</v>
      </c>
      <c r="E4477" s="4" t="s">
        <v>172</v>
      </c>
      <c r="F4477" s="3">
        <v>42920</v>
      </c>
      <c r="G4477" s="3">
        <v>43001</v>
      </c>
      <c r="H4477">
        <v>531</v>
      </c>
    </row>
    <row r="4478" spans="1:8">
      <c r="A4478" s="4" t="s">
        <v>4685</v>
      </c>
      <c r="B4478" s="4" t="s">
        <v>263</v>
      </c>
      <c r="C4478" s="4" t="s">
        <v>9011</v>
      </c>
      <c r="D4478" s="4" t="s">
        <v>35</v>
      </c>
      <c r="E4478" s="4" t="s">
        <v>172</v>
      </c>
      <c r="F4478" s="3">
        <v>42920</v>
      </c>
      <c r="G4478" s="3">
        <v>42929</v>
      </c>
      <c r="H4478">
        <v>4669</v>
      </c>
    </row>
    <row r="4479" spans="1:8">
      <c r="A4479" s="4" t="s">
        <v>4686</v>
      </c>
      <c r="B4479" s="4" t="s">
        <v>196</v>
      </c>
      <c r="C4479" s="4" t="s">
        <v>177</v>
      </c>
      <c r="D4479" s="4" t="s">
        <v>47</v>
      </c>
      <c r="E4479" s="4" t="s">
        <v>197</v>
      </c>
      <c r="F4479" s="3">
        <v>42920</v>
      </c>
      <c r="G4479" s="3">
        <v>43042</v>
      </c>
      <c r="H4479">
        <v>0</v>
      </c>
    </row>
    <row r="4480" spans="1:8">
      <c r="A4480" s="4" t="s">
        <v>4687</v>
      </c>
      <c r="B4480" s="4" t="s">
        <v>219</v>
      </c>
      <c r="C4480" s="4" t="s">
        <v>9011</v>
      </c>
      <c r="D4480" s="4" t="s">
        <v>71</v>
      </c>
      <c r="E4480" s="4" t="s">
        <v>197</v>
      </c>
      <c r="F4480" s="3">
        <v>42920</v>
      </c>
      <c r="G4480" s="3">
        <v>42922</v>
      </c>
      <c r="H4480">
        <v>0</v>
      </c>
    </row>
    <row r="4481" spans="1:8">
      <c r="A4481" s="4" t="s">
        <v>4688</v>
      </c>
      <c r="B4481" s="4" t="s">
        <v>230</v>
      </c>
      <c r="C4481" s="4" t="s">
        <v>192</v>
      </c>
      <c r="D4481" s="4" t="s">
        <v>24</v>
      </c>
      <c r="E4481" s="4" t="s">
        <v>193</v>
      </c>
      <c r="F4481" s="3">
        <v>42920</v>
      </c>
      <c r="G4481" s="3"/>
    </row>
    <row r="4482" spans="1:8">
      <c r="A4482" s="4" t="s">
        <v>4689</v>
      </c>
      <c r="B4482" s="4" t="s">
        <v>230</v>
      </c>
      <c r="C4482" s="4" t="s">
        <v>179</v>
      </c>
      <c r="D4482" s="4" t="s">
        <v>44</v>
      </c>
      <c r="E4482" s="4" t="s">
        <v>197</v>
      </c>
      <c r="F4482" s="3">
        <v>42920</v>
      </c>
      <c r="G4482" s="3">
        <v>42927</v>
      </c>
      <c r="H4482">
        <v>0</v>
      </c>
    </row>
    <row r="4483" spans="1:8">
      <c r="A4483" s="4" t="s">
        <v>4690</v>
      </c>
      <c r="B4483" s="4" t="s">
        <v>230</v>
      </c>
      <c r="C4483" s="4" t="s">
        <v>171</v>
      </c>
      <c r="D4483" s="4" t="s">
        <v>72</v>
      </c>
      <c r="E4483" s="4" t="s">
        <v>197</v>
      </c>
      <c r="F4483" s="3">
        <v>42920</v>
      </c>
      <c r="G4483" s="3">
        <v>42926</v>
      </c>
      <c r="H4483">
        <v>0</v>
      </c>
    </row>
    <row r="4484" spans="1:8">
      <c r="A4484" s="4" t="s">
        <v>4691</v>
      </c>
      <c r="B4484" s="4" t="s">
        <v>187</v>
      </c>
      <c r="C4484" s="4" t="s">
        <v>179</v>
      </c>
      <c r="D4484" s="4" t="s">
        <v>97</v>
      </c>
      <c r="E4484" s="4" t="s">
        <v>197</v>
      </c>
      <c r="F4484" s="3">
        <v>42920</v>
      </c>
      <c r="G4484" s="3">
        <v>42997</v>
      </c>
      <c r="H4484">
        <v>0</v>
      </c>
    </row>
    <row r="4485" spans="1:8">
      <c r="A4485" s="4" t="s">
        <v>4692</v>
      </c>
      <c r="B4485" s="4" t="s">
        <v>201</v>
      </c>
      <c r="C4485" s="4" t="s">
        <v>177</v>
      </c>
      <c r="D4485" s="4" t="s">
        <v>24</v>
      </c>
      <c r="E4485" s="4" t="s">
        <v>193</v>
      </c>
      <c r="F4485" s="3">
        <v>42920</v>
      </c>
      <c r="G4485" s="3"/>
    </row>
    <row r="4486" spans="1:8">
      <c r="A4486" s="4" t="s">
        <v>4693</v>
      </c>
      <c r="B4486" s="4" t="s">
        <v>170</v>
      </c>
      <c r="C4486" s="4" t="s">
        <v>177</v>
      </c>
      <c r="D4486" s="4" t="s">
        <v>76</v>
      </c>
      <c r="E4486" s="4" t="s">
        <v>197</v>
      </c>
      <c r="F4486" s="3">
        <v>42920</v>
      </c>
      <c r="G4486" s="3">
        <v>42927</v>
      </c>
      <c r="H4486">
        <v>0</v>
      </c>
    </row>
    <row r="4487" spans="1:8">
      <c r="A4487" s="4" t="s">
        <v>4694</v>
      </c>
      <c r="B4487" s="4" t="s">
        <v>170</v>
      </c>
      <c r="C4487" s="4" t="s">
        <v>179</v>
      </c>
      <c r="D4487" s="4" t="s">
        <v>48</v>
      </c>
      <c r="E4487" s="4" t="s">
        <v>172</v>
      </c>
      <c r="F4487" s="3">
        <v>42920</v>
      </c>
      <c r="G4487" s="3">
        <v>43003</v>
      </c>
      <c r="H4487">
        <v>475</v>
      </c>
    </row>
    <row r="4488" spans="1:8">
      <c r="A4488" s="4" t="s">
        <v>4695</v>
      </c>
      <c r="B4488" s="4" t="s">
        <v>170</v>
      </c>
      <c r="C4488" s="4" t="s">
        <v>171</v>
      </c>
      <c r="D4488" s="4" t="s">
        <v>103</v>
      </c>
      <c r="E4488" s="4" t="s">
        <v>172</v>
      </c>
      <c r="F4488" s="3">
        <v>42920</v>
      </c>
      <c r="G4488" s="3">
        <v>42921</v>
      </c>
      <c r="H4488">
        <v>1102</v>
      </c>
    </row>
    <row r="4489" spans="1:8">
      <c r="A4489" s="4" t="s">
        <v>4696</v>
      </c>
      <c r="B4489" s="4" t="s">
        <v>170</v>
      </c>
      <c r="C4489" s="4" t="s">
        <v>177</v>
      </c>
      <c r="D4489" s="4" t="s">
        <v>131</v>
      </c>
      <c r="E4489" s="4" t="s">
        <v>172</v>
      </c>
      <c r="F4489" s="3">
        <v>42920</v>
      </c>
      <c r="G4489" s="3">
        <v>42925</v>
      </c>
      <c r="H4489">
        <v>55</v>
      </c>
    </row>
    <row r="4490" spans="1:8">
      <c r="A4490" s="4" t="s">
        <v>4697</v>
      </c>
      <c r="B4490" s="4" t="s">
        <v>189</v>
      </c>
      <c r="C4490" s="4" t="s">
        <v>179</v>
      </c>
      <c r="D4490" s="4" t="s">
        <v>119</v>
      </c>
      <c r="E4490" s="4" t="s">
        <v>197</v>
      </c>
      <c r="F4490" s="3">
        <v>42920</v>
      </c>
      <c r="G4490" s="3">
        <v>42931</v>
      </c>
      <c r="H4490">
        <v>0</v>
      </c>
    </row>
    <row r="4491" spans="1:8">
      <c r="A4491" s="4" t="s">
        <v>4698</v>
      </c>
      <c r="B4491" s="4" t="s">
        <v>208</v>
      </c>
      <c r="C4491" s="4" t="s">
        <v>177</v>
      </c>
      <c r="D4491" s="4" t="s">
        <v>106</v>
      </c>
      <c r="E4491" s="4" t="s">
        <v>197</v>
      </c>
      <c r="F4491" s="3">
        <v>42920</v>
      </c>
      <c r="G4491" s="3">
        <v>42922</v>
      </c>
      <c r="H4491">
        <v>0</v>
      </c>
    </row>
    <row r="4492" spans="1:8">
      <c r="A4492" s="4" t="s">
        <v>4699</v>
      </c>
      <c r="B4492" s="4" t="s">
        <v>208</v>
      </c>
      <c r="C4492" s="4" t="s">
        <v>177</v>
      </c>
      <c r="D4492" s="4" t="s">
        <v>37</v>
      </c>
      <c r="E4492" s="4" t="s">
        <v>172</v>
      </c>
      <c r="F4492" s="3">
        <v>42920</v>
      </c>
      <c r="G4492" s="3">
        <v>42921</v>
      </c>
      <c r="H4492">
        <v>63</v>
      </c>
    </row>
    <row r="4493" spans="1:8">
      <c r="A4493" s="4" t="s">
        <v>4700</v>
      </c>
      <c r="B4493" s="4" t="s">
        <v>185</v>
      </c>
      <c r="C4493" s="4" t="s">
        <v>192</v>
      </c>
      <c r="D4493" s="4" t="s">
        <v>82</v>
      </c>
      <c r="E4493" s="4" t="s">
        <v>197</v>
      </c>
      <c r="F4493" s="3">
        <v>42920</v>
      </c>
      <c r="G4493" s="3">
        <v>42928</v>
      </c>
      <c r="H4493">
        <v>0</v>
      </c>
    </row>
    <row r="4494" spans="1:8">
      <c r="A4494" s="4" t="s">
        <v>4701</v>
      </c>
      <c r="B4494" s="4" t="s">
        <v>185</v>
      </c>
      <c r="C4494" s="4" t="s">
        <v>199</v>
      </c>
      <c r="D4494" s="4" t="s">
        <v>98</v>
      </c>
      <c r="E4494" s="4" t="s">
        <v>172</v>
      </c>
      <c r="F4494" s="3">
        <v>42920</v>
      </c>
      <c r="G4494" s="3">
        <v>42930</v>
      </c>
      <c r="H4494">
        <v>5971</v>
      </c>
    </row>
    <row r="4495" spans="1:8">
      <c r="A4495" s="4" t="s">
        <v>4702</v>
      </c>
      <c r="B4495" s="4" t="s">
        <v>235</v>
      </c>
      <c r="C4495" s="4" t="s">
        <v>199</v>
      </c>
      <c r="D4495" s="4" t="s">
        <v>63</v>
      </c>
      <c r="E4495" s="4" t="s">
        <v>172</v>
      </c>
      <c r="F4495" s="3">
        <v>42920</v>
      </c>
      <c r="G4495" s="3">
        <v>42974</v>
      </c>
      <c r="H4495">
        <v>5710</v>
      </c>
    </row>
    <row r="4496" spans="1:8">
      <c r="A4496" s="4" t="s">
        <v>4703</v>
      </c>
      <c r="B4496" s="4" t="s">
        <v>181</v>
      </c>
      <c r="C4496" s="4" t="s">
        <v>9011</v>
      </c>
      <c r="D4496" s="4" t="s">
        <v>102</v>
      </c>
      <c r="E4496" s="4" t="s">
        <v>197</v>
      </c>
      <c r="F4496" s="3">
        <v>42920</v>
      </c>
      <c r="G4496" s="3">
        <v>42925</v>
      </c>
      <c r="H4496">
        <v>0</v>
      </c>
    </row>
    <row r="4497" spans="1:8">
      <c r="A4497" s="4" t="s">
        <v>4704</v>
      </c>
      <c r="B4497" s="4" t="s">
        <v>181</v>
      </c>
      <c r="C4497" s="4" t="s">
        <v>177</v>
      </c>
      <c r="D4497" s="4" t="s">
        <v>97</v>
      </c>
      <c r="E4497" s="4" t="s">
        <v>172</v>
      </c>
      <c r="F4497" s="3">
        <v>42920</v>
      </c>
      <c r="G4497" s="3">
        <v>42999</v>
      </c>
      <c r="H4497">
        <v>52</v>
      </c>
    </row>
    <row r="4498" spans="1:8">
      <c r="A4498" s="4" t="s">
        <v>4705</v>
      </c>
      <c r="B4498" s="4" t="s">
        <v>183</v>
      </c>
      <c r="C4498" s="4" t="s">
        <v>179</v>
      </c>
      <c r="D4498" s="4" t="s">
        <v>48</v>
      </c>
      <c r="E4498" s="4" t="s">
        <v>172</v>
      </c>
      <c r="F4498" s="3">
        <v>42921</v>
      </c>
      <c r="G4498" s="3">
        <v>42975</v>
      </c>
      <c r="H4498">
        <v>522</v>
      </c>
    </row>
    <row r="4499" spans="1:8">
      <c r="A4499" s="4" t="s">
        <v>4706</v>
      </c>
      <c r="B4499" s="4" t="s">
        <v>246</v>
      </c>
      <c r="C4499" s="4" t="s">
        <v>179</v>
      </c>
      <c r="D4499" s="4" t="s">
        <v>24</v>
      </c>
      <c r="E4499" s="4" t="s">
        <v>193</v>
      </c>
      <c r="F4499" s="3">
        <v>42921</v>
      </c>
      <c r="G4499" s="3"/>
    </row>
    <row r="4500" spans="1:8">
      <c r="A4500" s="4" t="s">
        <v>4707</v>
      </c>
      <c r="B4500" s="4" t="s">
        <v>246</v>
      </c>
      <c r="C4500" s="4" t="s">
        <v>171</v>
      </c>
      <c r="D4500" s="4" t="s">
        <v>80</v>
      </c>
      <c r="E4500" s="4" t="s">
        <v>197</v>
      </c>
      <c r="F4500" s="3">
        <v>42921</v>
      </c>
      <c r="G4500" s="3">
        <v>42928</v>
      </c>
      <c r="H4500">
        <v>0</v>
      </c>
    </row>
    <row r="4501" spans="1:8">
      <c r="A4501" s="4" t="s">
        <v>4708</v>
      </c>
      <c r="B4501" s="4" t="s">
        <v>246</v>
      </c>
      <c r="C4501" s="4" t="s">
        <v>199</v>
      </c>
      <c r="D4501" s="4" t="s">
        <v>126</v>
      </c>
      <c r="E4501" s="4" t="s">
        <v>197</v>
      </c>
      <c r="F4501" s="3">
        <v>42921</v>
      </c>
      <c r="G4501" s="3">
        <v>42929</v>
      </c>
      <c r="H4501">
        <v>0</v>
      </c>
    </row>
    <row r="4502" spans="1:8">
      <c r="A4502" s="4" t="s">
        <v>4709</v>
      </c>
      <c r="B4502" s="4" t="s">
        <v>246</v>
      </c>
      <c r="C4502" s="4" t="s">
        <v>171</v>
      </c>
      <c r="D4502" s="4" t="s">
        <v>25</v>
      </c>
      <c r="E4502" s="4" t="s">
        <v>172</v>
      </c>
      <c r="F4502" s="3">
        <v>42921</v>
      </c>
      <c r="G4502" s="3">
        <v>42930</v>
      </c>
      <c r="H4502">
        <v>1109</v>
      </c>
    </row>
    <row r="4503" spans="1:8">
      <c r="A4503" s="4" t="s">
        <v>4710</v>
      </c>
      <c r="B4503" s="4" t="s">
        <v>246</v>
      </c>
      <c r="C4503" s="4" t="s">
        <v>192</v>
      </c>
      <c r="D4503" s="4" t="s">
        <v>117</v>
      </c>
      <c r="E4503" s="4" t="s">
        <v>172</v>
      </c>
      <c r="F4503" s="3">
        <v>42921</v>
      </c>
      <c r="G4503" s="3">
        <v>42922</v>
      </c>
      <c r="H4503">
        <v>3508</v>
      </c>
    </row>
    <row r="4504" spans="1:8">
      <c r="A4504" s="4" t="s">
        <v>4711</v>
      </c>
      <c r="B4504" s="4" t="s">
        <v>279</v>
      </c>
      <c r="C4504" s="4" t="s">
        <v>199</v>
      </c>
      <c r="D4504" s="4" t="s">
        <v>34</v>
      </c>
      <c r="E4504" s="4" t="s">
        <v>197</v>
      </c>
      <c r="F4504" s="3">
        <v>42921</v>
      </c>
      <c r="G4504" s="3">
        <v>42930</v>
      </c>
      <c r="H4504">
        <v>0</v>
      </c>
    </row>
    <row r="4505" spans="1:8">
      <c r="A4505" s="4" t="s">
        <v>4712</v>
      </c>
      <c r="B4505" s="4" t="s">
        <v>210</v>
      </c>
      <c r="C4505" s="4" t="s">
        <v>171</v>
      </c>
      <c r="D4505" s="4" t="s">
        <v>99</v>
      </c>
      <c r="E4505" s="4" t="s">
        <v>197</v>
      </c>
      <c r="F4505" s="3">
        <v>42921</v>
      </c>
      <c r="G4505" s="3">
        <v>42932</v>
      </c>
      <c r="H4505">
        <v>0</v>
      </c>
    </row>
    <row r="4506" spans="1:8">
      <c r="A4506" s="4" t="s">
        <v>4713</v>
      </c>
      <c r="B4506" s="4" t="s">
        <v>174</v>
      </c>
      <c r="C4506" s="4" t="s">
        <v>9011</v>
      </c>
      <c r="D4506" s="4" t="s">
        <v>76</v>
      </c>
      <c r="E4506" s="4" t="s">
        <v>172</v>
      </c>
      <c r="F4506" s="3">
        <v>42921</v>
      </c>
      <c r="G4506" s="3">
        <v>42976</v>
      </c>
      <c r="H4506">
        <v>4346</v>
      </c>
    </row>
    <row r="4507" spans="1:8">
      <c r="A4507" s="4" t="s">
        <v>4714</v>
      </c>
      <c r="B4507" s="4" t="s">
        <v>263</v>
      </c>
      <c r="C4507" s="4" t="s">
        <v>179</v>
      </c>
      <c r="D4507" s="4" t="s">
        <v>83</v>
      </c>
      <c r="E4507" s="4" t="s">
        <v>197</v>
      </c>
      <c r="F4507" s="3">
        <v>42921</v>
      </c>
      <c r="G4507" s="3">
        <v>42922</v>
      </c>
      <c r="H4507">
        <v>0</v>
      </c>
    </row>
    <row r="4508" spans="1:8">
      <c r="A4508" s="4" t="s">
        <v>4715</v>
      </c>
      <c r="B4508" s="4" t="s">
        <v>263</v>
      </c>
      <c r="C4508" s="4" t="s">
        <v>9011</v>
      </c>
      <c r="D4508" s="4" t="s">
        <v>123</v>
      </c>
      <c r="E4508" s="4" t="s">
        <v>197</v>
      </c>
      <c r="F4508" s="3">
        <v>42921</v>
      </c>
      <c r="G4508" s="3">
        <v>42925</v>
      </c>
      <c r="H4508">
        <v>0</v>
      </c>
    </row>
    <row r="4509" spans="1:8">
      <c r="A4509" s="4" t="s">
        <v>4716</v>
      </c>
      <c r="B4509" s="4" t="s">
        <v>263</v>
      </c>
      <c r="C4509" s="4" t="s">
        <v>9011</v>
      </c>
      <c r="D4509" s="4" t="s">
        <v>120</v>
      </c>
      <c r="E4509" s="4" t="s">
        <v>172</v>
      </c>
      <c r="F4509" s="3">
        <v>42921</v>
      </c>
      <c r="G4509" s="3">
        <v>42957</v>
      </c>
      <c r="H4509">
        <v>4565</v>
      </c>
    </row>
    <row r="4510" spans="1:8">
      <c r="A4510" s="4" t="s">
        <v>4717</v>
      </c>
      <c r="B4510" s="4" t="s">
        <v>237</v>
      </c>
      <c r="C4510" s="4" t="s">
        <v>171</v>
      </c>
      <c r="D4510" s="4" t="s">
        <v>121</v>
      </c>
      <c r="E4510" s="4" t="s">
        <v>172</v>
      </c>
      <c r="F4510" s="3">
        <v>42921</v>
      </c>
      <c r="G4510" s="3">
        <v>43007</v>
      </c>
      <c r="H4510">
        <v>1319</v>
      </c>
    </row>
    <row r="4511" spans="1:8">
      <c r="A4511" s="4" t="s">
        <v>4718</v>
      </c>
      <c r="B4511" s="4" t="s">
        <v>191</v>
      </c>
      <c r="C4511" s="4" t="s">
        <v>9011</v>
      </c>
      <c r="D4511" s="4" t="s">
        <v>76</v>
      </c>
      <c r="E4511" s="4" t="s">
        <v>172</v>
      </c>
      <c r="F4511" s="3">
        <v>42921</v>
      </c>
      <c r="G4511" s="3">
        <v>42922</v>
      </c>
      <c r="H4511">
        <v>5157</v>
      </c>
    </row>
    <row r="4512" spans="1:8">
      <c r="A4512" s="4" t="s">
        <v>4719</v>
      </c>
      <c r="B4512" s="4" t="s">
        <v>343</v>
      </c>
      <c r="C4512" s="4" t="s">
        <v>192</v>
      </c>
      <c r="D4512" s="4" t="s">
        <v>51</v>
      </c>
      <c r="E4512" s="4" t="s">
        <v>197</v>
      </c>
      <c r="F4512" s="3">
        <v>42921</v>
      </c>
      <c r="G4512" s="3">
        <v>42922</v>
      </c>
      <c r="H4512">
        <v>0</v>
      </c>
    </row>
    <row r="4513" spans="1:8">
      <c r="A4513" s="4" t="s">
        <v>4720</v>
      </c>
      <c r="B4513" s="4" t="s">
        <v>343</v>
      </c>
      <c r="C4513" s="4" t="s">
        <v>9011</v>
      </c>
      <c r="D4513" s="4" t="s">
        <v>68</v>
      </c>
      <c r="E4513" s="4" t="s">
        <v>172</v>
      </c>
      <c r="F4513" s="3">
        <v>42921</v>
      </c>
      <c r="G4513" s="3">
        <v>42933</v>
      </c>
      <c r="H4513">
        <v>4213</v>
      </c>
    </row>
    <row r="4514" spans="1:8">
      <c r="A4514" s="4" t="s">
        <v>4721</v>
      </c>
      <c r="B4514" s="4" t="s">
        <v>219</v>
      </c>
      <c r="C4514" s="4" t="s">
        <v>179</v>
      </c>
      <c r="D4514" s="4" t="s">
        <v>24</v>
      </c>
      <c r="E4514" s="4" t="s">
        <v>193</v>
      </c>
      <c r="F4514" s="3">
        <v>42921</v>
      </c>
      <c r="G4514" s="3"/>
    </row>
    <row r="4515" spans="1:8">
      <c r="A4515" s="4" t="s">
        <v>4722</v>
      </c>
      <c r="B4515" s="4" t="s">
        <v>219</v>
      </c>
      <c r="C4515" s="4" t="s">
        <v>171</v>
      </c>
      <c r="D4515" s="4" t="s">
        <v>84</v>
      </c>
      <c r="E4515" s="4" t="s">
        <v>172</v>
      </c>
      <c r="F4515" s="3">
        <v>42921</v>
      </c>
      <c r="G4515" s="3">
        <v>42928</v>
      </c>
      <c r="H4515">
        <v>1230</v>
      </c>
    </row>
    <row r="4516" spans="1:8">
      <c r="A4516" s="4" t="s">
        <v>4723</v>
      </c>
      <c r="B4516" s="4" t="s">
        <v>230</v>
      </c>
      <c r="C4516" s="4" t="s">
        <v>199</v>
      </c>
      <c r="D4516" s="4" t="s">
        <v>44</v>
      </c>
      <c r="E4516" s="4" t="s">
        <v>193</v>
      </c>
      <c r="F4516" s="3">
        <v>42921</v>
      </c>
      <c r="G4516" s="3"/>
    </row>
    <row r="4517" spans="1:8">
      <c r="A4517" s="4" t="s">
        <v>4724</v>
      </c>
      <c r="B4517" s="4" t="s">
        <v>230</v>
      </c>
      <c r="C4517" s="4" t="s">
        <v>179</v>
      </c>
      <c r="D4517" s="4" t="s">
        <v>115</v>
      </c>
      <c r="E4517" s="4" t="s">
        <v>172</v>
      </c>
      <c r="F4517" s="3">
        <v>42921</v>
      </c>
      <c r="G4517" s="3">
        <v>42931</v>
      </c>
      <c r="H4517">
        <v>443</v>
      </c>
    </row>
    <row r="4518" spans="1:8">
      <c r="A4518" s="4" t="s">
        <v>4725</v>
      </c>
      <c r="B4518" s="4" t="s">
        <v>230</v>
      </c>
      <c r="C4518" s="4" t="s">
        <v>171</v>
      </c>
      <c r="D4518" s="4" t="s">
        <v>129</v>
      </c>
      <c r="E4518" s="4" t="s">
        <v>172</v>
      </c>
      <c r="F4518" s="3">
        <v>42921</v>
      </c>
      <c r="G4518" s="3">
        <v>43004</v>
      </c>
      <c r="H4518">
        <v>1043</v>
      </c>
    </row>
    <row r="4519" spans="1:8">
      <c r="A4519" s="4" t="s">
        <v>4726</v>
      </c>
      <c r="B4519" s="4" t="s">
        <v>256</v>
      </c>
      <c r="C4519" s="4" t="s">
        <v>179</v>
      </c>
      <c r="D4519" s="4" t="s">
        <v>45</v>
      </c>
      <c r="E4519" s="4" t="s">
        <v>197</v>
      </c>
      <c r="F4519" s="3">
        <v>42921</v>
      </c>
      <c r="G4519" s="3">
        <v>42923</v>
      </c>
      <c r="H4519">
        <v>0</v>
      </c>
    </row>
    <row r="4520" spans="1:8">
      <c r="A4520" s="4" t="s">
        <v>4727</v>
      </c>
      <c r="B4520" s="4" t="s">
        <v>187</v>
      </c>
      <c r="C4520" s="4" t="s">
        <v>177</v>
      </c>
      <c r="D4520" s="4" t="s">
        <v>74</v>
      </c>
      <c r="E4520" s="4" t="s">
        <v>197</v>
      </c>
      <c r="F4520" s="3">
        <v>42921</v>
      </c>
      <c r="G4520" s="3">
        <v>42970</v>
      </c>
      <c r="H4520">
        <v>0</v>
      </c>
    </row>
    <row r="4521" spans="1:8">
      <c r="A4521" s="4" t="s">
        <v>4728</v>
      </c>
      <c r="B4521" s="4" t="s">
        <v>244</v>
      </c>
      <c r="C4521" s="4" t="s">
        <v>192</v>
      </c>
      <c r="D4521" s="4" t="s">
        <v>68</v>
      </c>
      <c r="E4521" s="4" t="s">
        <v>197</v>
      </c>
      <c r="F4521" s="3">
        <v>42921</v>
      </c>
      <c r="G4521" s="3">
        <v>42929</v>
      </c>
      <c r="H4521">
        <v>0</v>
      </c>
    </row>
    <row r="4522" spans="1:8">
      <c r="A4522" s="4" t="s">
        <v>4729</v>
      </c>
      <c r="B4522" s="4" t="s">
        <v>244</v>
      </c>
      <c r="C4522" s="4" t="s">
        <v>192</v>
      </c>
      <c r="D4522" s="4" t="s">
        <v>41</v>
      </c>
      <c r="E4522" s="4" t="s">
        <v>172</v>
      </c>
      <c r="F4522" s="3">
        <v>42921</v>
      </c>
      <c r="G4522" s="3">
        <v>42955</v>
      </c>
      <c r="H4522">
        <v>3458</v>
      </c>
    </row>
    <row r="4523" spans="1:8">
      <c r="A4523" s="4" t="s">
        <v>4730</v>
      </c>
      <c r="B4523" s="4" t="s">
        <v>201</v>
      </c>
      <c r="C4523" s="4" t="s">
        <v>199</v>
      </c>
      <c r="D4523" s="4" t="s">
        <v>129</v>
      </c>
      <c r="E4523" s="4" t="s">
        <v>197</v>
      </c>
      <c r="F4523" s="3">
        <v>42921</v>
      </c>
      <c r="G4523" s="3">
        <v>42929</v>
      </c>
      <c r="H4523">
        <v>0</v>
      </c>
    </row>
    <row r="4524" spans="1:8">
      <c r="A4524" s="4" t="s">
        <v>4731</v>
      </c>
      <c r="B4524" s="4" t="s">
        <v>205</v>
      </c>
      <c r="C4524" s="4" t="s">
        <v>177</v>
      </c>
      <c r="D4524" s="4" t="s">
        <v>98</v>
      </c>
      <c r="E4524" s="4" t="s">
        <v>197</v>
      </c>
      <c r="F4524" s="3">
        <v>42921</v>
      </c>
      <c r="G4524" s="3">
        <v>42923</v>
      </c>
      <c r="H4524">
        <v>0</v>
      </c>
    </row>
    <row r="4525" spans="1:8">
      <c r="A4525" s="4" t="s">
        <v>4732</v>
      </c>
      <c r="B4525" s="4" t="s">
        <v>226</v>
      </c>
      <c r="C4525" s="4" t="s">
        <v>192</v>
      </c>
      <c r="D4525" s="4" t="s">
        <v>83</v>
      </c>
      <c r="E4525" s="4" t="s">
        <v>193</v>
      </c>
      <c r="F4525" s="3">
        <v>42921</v>
      </c>
      <c r="G4525" s="3"/>
    </row>
    <row r="4526" spans="1:8">
      <c r="A4526" s="4" t="s">
        <v>4733</v>
      </c>
      <c r="B4526" s="4" t="s">
        <v>226</v>
      </c>
      <c r="C4526" s="4" t="s">
        <v>177</v>
      </c>
      <c r="D4526" s="4" t="s">
        <v>82</v>
      </c>
      <c r="E4526" s="4" t="s">
        <v>172</v>
      </c>
      <c r="F4526" s="3">
        <v>42921</v>
      </c>
      <c r="G4526" s="3">
        <v>42930</v>
      </c>
      <c r="H4526">
        <v>58</v>
      </c>
    </row>
    <row r="4527" spans="1:8">
      <c r="A4527" s="4" t="s">
        <v>4734</v>
      </c>
      <c r="B4527" s="4" t="s">
        <v>208</v>
      </c>
      <c r="C4527" s="4" t="s">
        <v>177</v>
      </c>
      <c r="D4527" s="4" t="s">
        <v>41</v>
      </c>
      <c r="E4527" s="4" t="s">
        <v>197</v>
      </c>
      <c r="F4527" s="3">
        <v>42921</v>
      </c>
      <c r="G4527" s="3">
        <v>42926</v>
      </c>
      <c r="H4527">
        <v>0</v>
      </c>
    </row>
    <row r="4528" spans="1:8">
      <c r="A4528" s="4" t="s">
        <v>4735</v>
      </c>
      <c r="B4528" s="4" t="s">
        <v>185</v>
      </c>
      <c r="C4528" s="4" t="s">
        <v>179</v>
      </c>
      <c r="D4528" s="4" t="s">
        <v>76</v>
      </c>
      <c r="E4528" s="4" t="s">
        <v>197</v>
      </c>
      <c r="F4528" s="3">
        <v>42921</v>
      </c>
      <c r="G4528" s="3">
        <v>42922</v>
      </c>
      <c r="H4528">
        <v>0</v>
      </c>
    </row>
    <row r="4529" spans="1:8">
      <c r="A4529" s="4" t="s">
        <v>4736</v>
      </c>
      <c r="B4529" s="4" t="s">
        <v>181</v>
      </c>
      <c r="C4529" s="4" t="s">
        <v>9011</v>
      </c>
      <c r="D4529" s="4" t="s">
        <v>38</v>
      </c>
      <c r="E4529" s="4" t="s">
        <v>197</v>
      </c>
      <c r="F4529" s="3">
        <v>42921</v>
      </c>
      <c r="G4529" s="3">
        <v>42933</v>
      </c>
      <c r="H4529">
        <v>0</v>
      </c>
    </row>
    <row r="4530" spans="1:8">
      <c r="A4530" s="4" t="s">
        <v>4737</v>
      </c>
      <c r="B4530" s="4" t="s">
        <v>181</v>
      </c>
      <c r="C4530" s="4" t="s">
        <v>179</v>
      </c>
      <c r="D4530" s="4" t="s">
        <v>124</v>
      </c>
      <c r="E4530" s="4" t="s">
        <v>172</v>
      </c>
      <c r="F4530" s="3">
        <v>42921</v>
      </c>
      <c r="G4530" s="3">
        <v>42998</v>
      </c>
      <c r="H4530">
        <v>658</v>
      </c>
    </row>
    <row r="4531" spans="1:8">
      <c r="A4531" s="4" t="s">
        <v>4738</v>
      </c>
      <c r="B4531" s="4" t="s">
        <v>183</v>
      </c>
      <c r="C4531" s="4" t="s">
        <v>199</v>
      </c>
      <c r="D4531" s="4" t="s">
        <v>119</v>
      </c>
      <c r="E4531" s="4" t="s">
        <v>197</v>
      </c>
      <c r="F4531" s="3">
        <v>42922</v>
      </c>
      <c r="G4531" s="3">
        <v>42932</v>
      </c>
      <c r="H4531">
        <v>0</v>
      </c>
    </row>
    <row r="4532" spans="1:8">
      <c r="A4532" s="4" t="s">
        <v>4739</v>
      </c>
      <c r="B4532" s="4" t="s">
        <v>246</v>
      </c>
      <c r="C4532" s="4" t="s">
        <v>199</v>
      </c>
      <c r="D4532" s="4" t="s">
        <v>52</v>
      </c>
      <c r="E4532" s="4" t="s">
        <v>197</v>
      </c>
      <c r="F4532" s="3">
        <v>42922</v>
      </c>
      <c r="G4532" s="3">
        <v>42923</v>
      </c>
      <c r="H4532">
        <v>0</v>
      </c>
    </row>
    <row r="4533" spans="1:8">
      <c r="A4533" s="4" t="s">
        <v>4740</v>
      </c>
      <c r="B4533" s="4" t="s">
        <v>246</v>
      </c>
      <c r="C4533" s="4" t="s">
        <v>199</v>
      </c>
      <c r="D4533" s="4" t="s">
        <v>99</v>
      </c>
      <c r="E4533" s="4" t="s">
        <v>172</v>
      </c>
      <c r="F4533" s="3">
        <v>42922</v>
      </c>
      <c r="G4533" s="3">
        <v>42979</v>
      </c>
      <c r="H4533">
        <v>4791</v>
      </c>
    </row>
    <row r="4534" spans="1:8">
      <c r="A4534" s="4" t="s">
        <v>4741</v>
      </c>
      <c r="B4534" s="4" t="s">
        <v>304</v>
      </c>
      <c r="C4534" s="4" t="s">
        <v>179</v>
      </c>
      <c r="D4534" s="4" t="s">
        <v>47</v>
      </c>
      <c r="E4534" s="4" t="s">
        <v>172</v>
      </c>
      <c r="F4534" s="3">
        <v>42922</v>
      </c>
      <c r="G4534" s="3">
        <v>42924</v>
      </c>
      <c r="H4534">
        <v>590</v>
      </c>
    </row>
    <row r="4535" spans="1:8">
      <c r="A4535" s="4" t="s">
        <v>4742</v>
      </c>
      <c r="B4535" s="4" t="s">
        <v>304</v>
      </c>
      <c r="C4535" s="4" t="s">
        <v>199</v>
      </c>
      <c r="D4535" s="4" t="s">
        <v>79</v>
      </c>
      <c r="E4535" s="4" t="s">
        <v>172</v>
      </c>
      <c r="F4535" s="3">
        <v>42922</v>
      </c>
      <c r="G4535" s="3">
        <v>42930</v>
      </c>
      <c r="H4535">
        <v>5629</v>
      </c>
    </row>
    <row r="4536" spans="1:8">
      <c r="A4536" s="4" t="s">
        <v>4743</v>
      </c>
      <c r="B4536" s="4" t="s">
        <v>279</v>
      </c>
      <c r="C4536" s="4" t="s">
        <v>171</v>
      </c>
      <c r="D4536" s="4" t="s">
        <v>24</v>
      </c>
      <c r="E4536" s="4" t="s">
        <v>193</v>
      </c>
      <c r="F4536" s="3">
        <v>42922</v>
      </c>
      <c r="G4536" s="3"/>
    </row>
    <row r="4537" spans="1:8">
      <c r="A4537" s="4" t="s">
        <v>4744</v>
      </c>
      <c r="B4537" s="4" t="s">
        <v>279</v>
      </c>
      <c r="C4537" s="4" t="s">
        <v>9011</v>
      </c>
      <c r="D4537" s="4" t="s">
        <v>121</v>
      </c>
      <c r="E4537" s="4" t="s">
        <v>197</v>
      </c>
      <c r="F4537" s="3">
        <v>42922</v>
      </c>
      <c r="G4537" s="3">
        <v>42931</v>
      </c>
      <c r="H4537">
        <v>0</v>
      </c>
    </row>
    <row r="4538" spans="1:8">
      <c r="A4538" s="4" t="s">
        <v>4745</v>
      </c>
      <c r="B4538" s="4" t="s">
        <v>210</v>
      </c>
      <c r="C4538" s="4" t="s">
        <v>192</v>
      </c>
      <c r="D4538" s="4" t="s">
        <v>24</v>
      </c>
      <c r="E4538" s="4" t="s">
        <v>193</v>
      </c>
      <c r="F4538" s="3">
        <v>42922</v>
      </c>
      <c r="G4538" s="3"/>
    </row>
    <row r="4539" spans="1:8">
      <c r="A4539" s="4" t="s">
        <v>4746</v>
      </c>
      <c r="B4539" s="4" t="s">
        <v>210</v>
      </c>
      <c r="C4539" s="4" t="s">
        <v>199</v>
      </c>
      <c r="D4539" s="4" t="s">
        <v>40</v>
      </c>
      <c r="E4539" s="4" t="s">
        <v>197</v>
      </c>
      <c r="F4539" s="3">
        <v>42922</v>
      </c>
      <c r="G4539" s="3">
        <v>42934</v>
      </c>
      <c r="H4539">
        <v>0</v>
      </c>
    </row>
    <row r="4540" spans="1:8">
      <c r="A4540" s="4" t="s">
        <v>4747</v>
      </c>
      <c r="B4540" s="4" t="s">
        <v>210</v>
      </c>
      <c r="C4540" s="4" t="s">
        <v>9011</v>
      </c>
      <c r="D4540" s="4" t="s">
        <v>123</v>
      </c>
      <c r="E4540" s="4" t="s">
        <v>197</v>
      </c>
      <c r="F4540" s="3">
        <v>42922</v>
      </c>
      <c r="G4540" s="3">
        <v>42923</v>
      </c>
      <c r="H4540">
        <v>0</v>
      </c>
    </row>
    <row r="4541" spans="1:8">
      <c r="A4541" s="4" t="s">
        <v>4748</v>
      </c>
      <c r="B4541" s="4" t="s">
        <v>174</v>
      </c>
      <c r="C4541" s="4" t="s">
        <v>9011</v>
      </c>
      <c r="D4541" s="4" t="s">
        <v>111</v>
      </c>
      <c r="E4541" s="4" t="s">
        <v>172</v>
      </c>
      <c r="F4541" s="3">
        <v>42922</v>
      </c>
      <c r="G4541" s="3">
        <v>42990</v>
      </c>
      <c r="H4541">
        <v>4323</v>
      </c>
    </row>
    <row r="4542" spans="1:8">
      <c r="A4542" s="4" t="s">
        <v>4749</v>
      </c>
      <c r="B4542" s="4" t="s">
        <v>174</v>
      </c>
      <c r="C4542" s="4" t="s">
        <v>9011</v>
      </c>
      <c r="D4542" s="4" t="s">
        <v>119</v>
      </c>
      <c r="E4542" s="4" t="s">
        <v>172</v>
      </c>
      <c r="F4542" s="3">
        <v>42922</v>
      </c>
      <c r="G4542" s="3">
        <v>42928</v>
      </c>
      <c r="H4542">
        <v>5085</v>
      </c>
    </row>
    <row r="4543" spans="1:8">
      <c r="A4543" s="4" t="s">
        <v>4750</v>
      </c>
      <c r="B4543" s="4" t="s">
        <v>263</v>
      </c>
      <c r="C4543" s="4" t="s">
        <v>192</v>
      </c>
      <c r="D4543" s="4" t="s">
        <v>130</v>
      </c>
      <c r="E4543" s="4" t="s">
        <v>172</v>
      </c>
      <c r="F4543" s="3">
        <v>42922</v>
      </c>
      <c r="G4543" s="3">
        <v>42933</v>
      </c>
      <c r="H4543">
        <v>2996</v>
      </c>
    </row>
    <row r="4544" spans="1:8">
      <c r="A4544" s="4" t="s">
        <v>4751</v>
      </c>
      <c r="B4544" s="4" t="s">
        <v>237</v>
      </c>
      <c r="C4544" s="4" t="s">
        <v>9011</v>
      </c>
      <c r="D4544" s="4" t="s">
        <v>42</v>
      </c>
      <c r="E4544" s="4" t="s">
        <v>172</v>
      </c>
      <c r="F4544" s="3">
        <v>42922</v>
      </c>
      <c r="G4544" s="3">
        <v>42930</v>
      </c>
      <c r="H4544">
        <v>4682</v>
      </c>
    </row>
    <row r="4545" spans="1:8">
      <c r="A4545" s="4" t="s">
        <v>4752</v>
      </c>
      <c r="B4545" s="4" t="s">
        <v>203</v>
      </c>
      <c r="C4545" s="4" t="s">
        <v>192</v>
      </c>
      <c r="D4545" s="4" t="s">
        <v>56</v>
      </c>
      <c r="E4545" s="4" t="s">
        <v>172</v>
      </c>
      <c r="F4545" s="3">
        <v>42922</v>
      </c>
      <c r="G4545" s="3">
        <v>42930</v>
      </c>
      <c r="H4545">
        <v>3250</v>
      </c>
    </row>
    <row r="4546" spans="1:8">
      <c r="A4546" s="4" t="s">
        <v>4753</v>
      </c>
      <c r="B4546" s="4" t="s">
        <v>219</v>
      </c>
      <c r="C4546" s="4" t="s">
        <v>179</v>
      </c>
      <c r="D4546" s="4" t="s">
        <v>72</v>
      </c>
      <c r="E4546" s="4" t="s">
        <v>197</v>
      </c>
      <c r="F4546" s="3">
        <v>42922</v>
      </c>
      <c r="G4546" s="3">
        <v>42928</v>
      </c>
      <c r="H4546">
        <v>0</v>
      </c>
    </row>
    <row r="4547" spans="1:8">
      <c r="A4547" s="4" t="s">
        <v>4754</v>
      </c>
      <c r="B4547" s="4" t="s">
        <v>230</v>
      </c>
      <c r="C4547" s="4" t="s">
        <v>9011</v>
      </c>
      <c r="D4547" s="4" t="s">
        <v>82</v>
      </c>
      <c r="E4547" s="4" t="s">
        <v>197</v>
      </c>
      <c r="F4547" s="3">
        <v>42922</v>
      </c>
      <c r="G4547" s="3">
        <v>42932</v>
      </c>
      <c r="H4547">
        <v>0</v>
      </c>
    </row>
    <row r="4548" spans="1:8">
      <c r="A4548" s="4" t="s">
        <v>4755</v>
      </c>
      <c r="B4548" s="4" t="s">
        <v>230</v>
      </c>
      <c r="C4548" s="4" t="s">
        <v>9011</v>
      </c>
      <c r="D4548" s="4" t="s">
        <v>82</v>
      </c>
      <c r="E4548" s="4" t="s">
        <v>172</v>
      </c>
      <c r="F4548" s="3">
        <v>42922</v>
      </c>
      <c r="G4548" s="3">
        <v>42984</v>
      </c>
      <c r="H4548">
        <v>5323</v>
      </c>
    </row>
    <row r="4549" spans="1:8">
      <c r="A4549" s="4" t="s">
        <v>4756</v>
      </c>
      <c r="B4549" s="4" t="s">
        <v>244</v>
      </c>
      <c r="C4549" s="4" t="s">
        <v>179</v>
      </c>
      <c r="D4549" s="4" t="s">
        <v>42</v>
      </c>
      <c r="E4549" s="4" t="s">
        <v>197</v>
      </c>
      <c r="F4549" s="3">
        <v>42922</v>
      </c>
      <c r="G4549" s="3">
        <v>42923</v>
      </c>
      <c r="H4549">
        <v>0</v>
      </c>
    </row>
    <row r="4550" spans="1:8">
      <c r="A4550" s="4" t="s">
        <v>4757</v>
      </c>
      <c r="B4550" s="4" t="s">
        <v>244</v>
      </c>
      <c r="C4550" s="4" t="s">
        <v>199</v>
      </c>
      <c r="D4550" s="4" t="s">
        <v>61</v>
      </c>
      <c r="E4550" s="4" t="s">
        <v>172</v>
      </c>
      <c r="F4550" s="3">
        <v>42922</v>
      </c>
      <c r="G4550" s="3">
        <v>42923</v>
      </c>
      <c r="H4550">
        <v>5966</v>
      </c>
    </row>
    <row r="4551" spans="1:8">
      <c r="A4551" s="4" t="s">
        <v>4758</v>
      </c>
      <c r="B4551" s="4" t="s">
        <v>201</v>
      </c>
      <c r="C4551" s="4" t="s">
        <v>9011</v>
      </c>
      <c r="D4551" s="4" t="s">
        <v>24</v>
      </c>
      <c r="E4551" s="4" t="s">
        <v>193</v>
      </c>
      <c r="F4551" s="3">
        <v>42922</v>
      </c>
      <c r="G4551" s="3"/>
    </row>
    <row r="4552" spans="1:8">
      <c r="A4552" s="4" t="s">
        <v>4759</v>
      </c>
      <c r="B4552" s="4" t="s">
        <v>201</v>
      </c>
      <c r="C4552" s="4" t="s">
        <v>192</v>
      </c>
      <c r="D4552" s="4" t="s">
        <v>86</v>
      </c>
      <c r="E4552" s="4" t="s">
        <v>172</v>
      </c>
      <c r="F4552" s="3">
        <v>42922</v>
      </c>
      <c r="G4552" s="3">
        <v>42932</v>
      </c>
      <c r="H4552">
        <v>3452</v>
      </c>
    </row>
    <row r="4553" spans="1:8">
      <c r="A4553" s="4" t="s">
        <v>4760</v>
      </c>
      <c r="B4553" s="4" t="s">
        <v>170</v>
      </c>
      <c r="C4553" s="4" t="s">
        <v>177</v>
      </c>
      <c r="D4553" s="4" t="s">
        <v>118</v>
      </c>
      <c r="E4553" s="4" t="s">
        <v>197</v>
      </c>
      <c r="F4553" s="3">
        <v>42922</v>
      </c>
      <c r="G4553" s="3">
        <v>42933</v>
      </c>
      <c r="H4553">
        <v>0</v>
      </c>
    </row>
    <row r="4554" spans="1:8">
      <c r="A4554" s="4" t="s">
        <v>4761</v>
      </c>
      <c r="B4554" s="4" t="s">
        <v>170</v>
      </c>
      <c r="C4554" s="4" t="s">
        <v>192</v>
      </c>
      <c r="D4554" s="4" t="s">
        <v>109</v>
      </c>
      <c r="E4554" s="4" t="s">
        <v>197</v>
      </c>
      <c r="F4554" s="3">
        <v>42922</v>
      </c>
      <c r="G4554" s="3">
        <v>42929</v>
      </c>
      <c r="H4554">
        <v>0</v>
      </c>
    </row>
    <row r="4555" spans="1:8">
      <c r="A4555" s="4" t="s">
        <v>4762</v>
      </c>
      <c r="B4555" s="4" t="s">
        <v>205</v>
      </c>
      <c r="C4555" s="4" t="s">
        <v>179</v>
      </c>
      <c r="D4555" s="4" t="s">
        <v>86</v>
      </c>
      <c r="E4555" s="4" t="s">
        <v>197</v>
      </c>
      <c r="F4555" s="3">
        <v>42922</v>
      </c>
      <c r="G4555" s="3">
        <v>42927</v>
      </c>
      <c r="H4555">
        <v>0</v>
      </c>
    </row>
    <row r="4556" spans="1:8">
      <c r="A4556" s="4" t="s">
        <v>4763</v>
      </c>
      <c r="B4556" s="4" t="s">
        <v>185</v>
      </c>
      <c r="C4556" s="4" t="s">
        <v>179</v>
      </c>
      <c r="D4556" s="4" t="s">
        <v>54</v>
      </c>
      <c r="E4556" s="4" t="s">
        <v>172</v>
      </c>
      <c r="F4556" s="3">
        <v>42922</v>
      </c>
      <c r="G4556" s="3">
        <v>42929</v>
      </c>
      <c r="H4556">
        <v>583</v>
      </c>
    </row>
    <row r="4557" spans="1:8">
      <c r="A4557" s="4" t="s">
        <v>4764</v>
      </c>
      <c r="B4557" s="4" t="s">
        <v>216</v>
      </c>
      <c r="C4557" s="4" t="s">
        <v>177</v>
      </c>
      <c r="D4557" s="4" t="s">
        <v>95</v>
      </c>
      <c r="E4557" s="4" t="s">
        <v>197</v>
      </c>
      <c r="F4557" s="3">
        <v>42922</v>
      </c>
      <c r="G4557" s="3">
        <v>42932</v>
      </c>
      <c r="H4557">
        <v>0</v>
      </c>
    </row>
    <row r="4558" spans="1:8">
      <c r="A4558" s="4" t="s">
        <v>4765</v>
      </c>
      <c r="B4558" s="4" t="s">
        <v>181</v>
      </c>
      <c r="C4558" s="4" t="s">
        <v>171</v>
      </c>
      <c r="D4558" s="4" t="s">
        <v>71</v>
      </c>
      <c r="E4558" s="4" t="s">
        <v>197</v>
      </c>
      <c r="F4558" s="3">
        <v>42922</v>
      </c>
      <c r="G4558" s="3">
        <v>42929</v>
      </c>
      <c r="H4558">
        <v>0</v>
      </c>
    </row>
    <row r="4559" spans="1:8">
      <c r="A4559" s="4" t="s">
        <v>4766</v>
      </c>
      <c r="B4559" s="4" t="s">
        <v>181</v>
      </c>
      <c r="C4559" s="4" t="s">
        <v>179</v>
      </c>
      <c r="D4559" s="4" t="s">
        <v>81</v>
      </c>
      <c r="E4559" s="4" t="s">
        <v>172</v>
      </c>
      <c r="F4559" s="3">
        <v>42922</v>
      </c>
      <c r="G4559" s="3">
        <v>43005</v>
      </c>
      <c r="H4559">
        <v>507</v>
      </c>
    </row>
    <row r="4560" spans="1:8">
      <c r="A4560" s="4" t="s">
        <v>4767</v>
      </c>
      <c r="B4560" s="4" t="s">
        <v>183</v>
      </c>
      <c r="C4560" s="4" t="s">
        <v>179</v>
      </c>
      <c r="D4560" s="4" t="s">
        <v>47</v>
      </c>
      <c r="E4560" s="4" t="s">
        <v>197</v>
      </c>
      <c r="F4560" s="3">
        <v>42923</v>
      </c>
      <c r="G4560" s="3">
        <v>42931</v>
      </c>
      <c r="H4560">
        <v>0</v>
      </c>
    </row>
    <row r="4561" spans="1:8">
      <c r="A4561" s="4" t="s">
        <v>4768</v>
      </c>
      <c r="B4561" s="4" t="s">
        <v>183</v>
      </c>
      <c r="C4561" s="4" t="s">
        <v>177</v>
      </c>
      <c r="D4561" s="4" t="s">
        <v>100</v>
      </c>
      <c r="E4561" s="4" t="s">
        <v>197</v>
      </c>
      <c r="F4561" s="3">
        <v>42923</v>
      </c>
      <c r="G4561" s="3">
        <v>42929</v>
      </c>
      <c r="H4561">
        <v>0</v>
      </c>
    </row>
    <row r="4562" spans="1:8">
      <c r="A4562" s="4" t="s">
        <v>4769</v>
      </c>
      <c r="B4562" s="4" t="s">
        <v>261</v>
      </c>
      <c r="C4562" s="4" t="s">
        <v>9011</v>
      </c>
      <c r="D4562" s="4" t="s">
        <v>24</v>
      </c>
      <c r="E4562" s="4" t="s">
        <v>193</v>
      </c>
      <c r="F4562" s="3">
        <v>42923</v>
      </c>
      <c r="G4562" s="3"/>
    </row>
    <row r="4563" spans="1:8">
      <c r="A4563" s="4" t="s">
        <v>4770</v>
      </c>
      <c r="B4563" s="4" t="s">
        <v>261</v>
      </c>
      <c r="C4563" s="4" t="s">
        <v>179</v>
      </c>
      <c r="D4563" s="4" t="s">
        <v>25</v>
      </c>
      <c r="E4563" s="4" t="s">
        <v>172</v>
      </c>
      <c r="F4563" s="3">
        <v>42923</v>
      </c>
      <c r="G4563" s="3">
        <v>42925</v>
      </c>
      <c r="H4563">
        <v>574</v>
      </c>
    </row>
    <row r="4564" spans="1:8">
      <c r="A4564" s="4" t="s">
        <v>4771</v>
      </c>
      <c r="B4564" s="4" t="s">
        <v>246</v>
      </c>
      <c r="C4564" s="4" t="s">
        <v>171</v>
      </c>
      <c r="D4564" s="4" t="s">
        <v>120</v>
      </c>
      <c r="E4564" s="4" t="s">
        <v>193</v>
      </c>
      <c r="F4564" s="3">
        <v>42923</v>
      </c>
      <c r="G4564" s="3"/>
    </row>
    <row r="4565" spans="1:8">
      <c r="A4565" s="4" t="s">
        <v>4772</v>
      </c>
      <c r="B4565" s="4" t="s">
        <v>246</v>
      </c>
      <c r="C4565" s="4" t="s">
        <v>177</v>
      </c>
      <c r="D4565" s="4" t="s">
        <v>96</v>
      </c>
      <c r="E4565" s="4" t="s">
        <v>172</v>
      </c>
      <c r="F4565" s="3">
        <v>42923</v>
      </c>
      <c r="G4565" s="3">
        <v>42985</v>
      </c>
      <c r="H4565">
        <v>48</v>
      </c>
    </row>
    <row r="4566" spans="1:8">
      <c r="A4566" s="4" t="s">
        <v>4773</v>
      </c>
      <c r="B4566" s="4" t="s">
        <v>304</v>
      </c>
      <c r="C4566" s="4" t="s">
        <v>177</v>
      </c>
      <c r="D4566" s="4" t="s">
        <v>110</v>
      </c>
      <c r="E4566" s="4" t="s">
        <v>197</v>
      </c>
      <c r="F4566" s="3">
        <v>42923</v>
      </c>
      <c r="G4566" s="3">
        <v>42933</v>
      </c>
      <c r="H4566">
        <v>0</v>
      </c>
    </row>
    <row r="4567" spans="1:8">
      <c r="A4567" s="4" t="s">
        <v>4774</v>
      </c>
      <c r="B4567" s="4" t="s">
        <v>304</v>
      </c>
      <c r="C4567" s="4" t="s">
        <v>179</v>
      </c>
      <c r="D4567" s="4" t="s">
        <v>79</v>
      </c>
      <c r="E4567" s="4" t="s">
        <v>172</v>
      </c>
      <c r="F4567" s="3">
        <v>42923</v>
      </c>
      <c r="G4567" s="3">
        <v>42931</v>
      </c>
      <c r="H4567">
        <v>458</v>
      </c>
    </row>
    <row r="4568" spans="1:8">
      <c r="A4568" s="4" t="s">
        <v>4775</v>
      </c>
      <c r="B4568" s="4" t="s">
        <v>304</v>
      </c>
      <c r="C4568" s="4" t="s">
        <v>199</v>
      </c>
      <c r="D4568" s="4" t="s">
        <v>41</v>
      </c>
      <c r="E4568" s="4" t="s">
        <v>172</v>
      </c>
      <c r="F4568" s="3">
        <v>42923</v>
      </c>
      <c r="G4568" s="3">
        <v>42996</v>
      </c>
      <c r="H4568">
        <v>5455</v>
      </c>
    </row>
    <row r="4569" spans="1:8">
      <c r="A4569" s="4" t="s">
        <v>4776</v>
      </c>
      <c r="B4569" s="4" t="s">
        <v>279</v>
      </c>
      <c r="C4569" s="4" t="s">
        <v>179</v>
      </c>
      <c r="D4569" s="4" t="s">
        <v>107</v>
      </c>
      <c r="E4569" s="4" t="s">
        <v>197</v>
      </c>
      <c r="F4569" s="3">
        <v>42923</v>
      </c>
      <c r="G4569" s="3">
        <v>42930</v>
      </c>
      <c r="H4569">
        <v>0</v>
      </c>
    </row>
    <row r="4570" spans="1:8">
      <c r="A4570" s="4" t="s">
        <v>4777</v>
      </c>
      <c r="B4570" s="4" t="s">
        <v>279</v>
      </c>
      <c r="C4570" s="4" t="s">
        <v>199</v>
      </c>
      <c r="D4570" s="4" t="s">
        <v>82</v>
      </c>
      <c r="E4570" s="4" t="s">
        <v>172</v>
      </c>
      <c r="F4570" s="3">
        <v>42923</v>
      </c>
      <c r="G4570" s="3">
        <v>42995</v>
      </c>
      <c r="H4570">
        <v>5666</v>
      </c>
    </row>
    <row r="4571" spans="1:8">
      <c r="A4571" s="4" t="s">
        <v>4778</v>
      </c>
      <c r="B4571" s="4" t="s">
        <v>210</v>
      </c>
      <c r="C4571" s="4" t="s">
        <v>171</v>
      </c>
      <c r="D4571" s="4" t="s">
        <v>34</v>
      </c>
      <c r="E4571" s="4" t="s">
        <v>172</v>
      </c>
      <c r="F4571" s="3">
        <v>42923</v>
      </c>
      <c r="G4571" s="3">
        <v>42925</v>
      </c>
      <c r="H4571">
        <v>1107</v>
      </c>
    </row>
    <row r="4572" spans="1:8">
      <c r="A4572" s="4" t="s">
        <v>4779</v>
      </c>
      <c r="B4572" s="4" t="s">
        <v>210</v>
      </c>
      <c r="C4572" s="4" t="s">
        <v>9011</v>
      </c>
      <c r="D4572" s="4" t="s">
        <v>21</v>
      </c>
      <c r="E4572" s="4" t="s">
        <v>172</v>
      </c>
      <c r="F4572" s="3">
        <v>42923</v>
      </c>
      <c r="G4572" s="3">
        <v>42924</v>
      </c>
      <c r="H4572">
        <v>4089</v>
      </c>
    </row>
    <row r="4573" spans="1:8">
      <c r="A4573" s="4" t="s">
        <v>4780</v>
      </c>
      <c r="B4573" s="4" t="s">
        <v>263</v>
      </c>
      <c r="C4573" s="4" t="s">
        <v>179</v>
      </c>
      <c r="D4573" s="4" t="s">
        <v>95</v>
      </c>
      <c r="E4573" s="4" t="s">
        <v>172</v>
      </c>
      <c r="F4573" s="3">
        <v>42923</v>
      </c>
      <c r="G4573" s="3">
        <v>42986</v>
      </c>
      <c r="H4573">
        <v>498</v>
      </c>
    </row>
    <row r="4574" spans="1:8">
      <c r="A4574" s="4" t="s">
        <v>4781</v>
      </c>
      <c r="B4574" s="4" t="s">
        <v>212</v>
      </c>
      <c r="C4574" s="4" t="s">
        <v>192</v>
      </c>
      <c r="D4574" s="4" t="s">
        <v>75</v>
      </c>
      <c r="E4574" s="4" t="s">
        <v>197</v>
      </c>
      <c r="F4574" s="3">
        <v>42923</v>
      </c>
      <c r="G4574" s="3">
        <v>42985</v>
      </c>
      <c r="H4574">
        <v>0</v>
      </c>
    </row>
    <row r="4575" spans="1:8">
      <c r="A4575" s="4" t="s">
        <v>4782</v>
      </c>
      <c r="B4575" s="4" t="s">
        <v>343</v>
      </c>
      <c r="C4575" s="4" t="s">
        <v>177</v>
      </c>
      <c r="D4575" s="4" t="s">
        <v>51</v>
      </c>
      <c r="E4575" s="4" t="s">
        <v>172</v>
      </c>
      <c r="F4575" s="3">
        <v>42923</v>
      </c>
      <c r="G4575" s="3">
        <v>42927</v>
      </c>
      <c r="H4575">
        <v>64</v>
      </c>
    </row>
    <row r="4576" spans="1:8">
      <c r="A4576" s="4" t="s">
        <v>4783</v>
      </c>
      <c r="B4576" s="4" t="s">
        <v>219</v>
      </c>
      <c r="C4576" s="4" t="s">
        <v>192</v>
      </c>
      <c r="D4576" s="4" t="s">
        <v>122</v>
      </c>
      <c r="E4576" s="4" t="s">
        <v>197</v>
      </c>
      <c r="F4576" s="3">
        <v>42923</v>
      </c>
      <c r="G4576" s="3">
        <v>42925</v>
      </c>
      <c r="H4576">
        <v>0</v>
      </c>
    </row>
    <row r="4577" spans="1:8">
      <c r="A4577" s="4" t="s">
        <v>4784</v>
      </c>
      <c r="B4577" s="4" t="s">
        <v>230</v>
      </c>
      <c r="C4577" s="4" t="s">
        <v>199</v>
      </c>
      <c r="D4577" s="4" t="s">
        <v>43</v>
      </c>
      <c r="E4577" s="4" t="s">
        <v>193</v>
      </c>
      <c r="F4577" s="3">
        <v>42923</v>
      </c>
      <c r="G4577" s="3"/>
    </row>
    <row r="4578" spans="1:8">
      <c r="A4578" s="4" t="s">
        <v>4785</v>
      </c>
      <c r="B4578" s="4" t="s">
        <v>230</v>
      </c>
      <c r="C4578" s="4" t="s">
        <v>179</v>
      </c>
      <c r="D4578" s="4" t="s">
        <v>84</v>
      </c>
      <c r="E4578" s="4" t="s">
        <v>197</v>
      </c>
      <c r="F4578" s="3">
        <v>42923</v>
      </c>
      <c r="G4578" s="3">
        <v>42925</v>
      </c>
      <c r="H4578">
        <v>0</v>
      </c>
    </row>
    <row r="4579" spans="1:8">
      <c r="A4579" s="4" t="s">
        <v>4786</v>
      </c>
      <c r="B4579" s="4" t="s">
        <v>230</v>
      </c>
      <c r="C4579" s="4" t="s">
        <v>179</v>
      </c>
      <c r="D4579" s="4" t="s">
        <v>59</v>
      </c>
      <c r="E4579" s="4" t="s">
        <v>172</v>
      </c>
      <c r="F4579" s="3">
        <v>42923</v>
      </c>
      <c r="G4579" s="3">
        <v>42925</v>
      </c>
      <c r="H4579">
        <v>565</v>
      </c>
    </row>
    <row r="4580" spans="1:8">
      <c r="A4580" s="4" t="s">
        <v>4787</v>
      </c>
      <c r="B4580" s="4" t="s">
        <v>230</v>
      </c>
      <c r="C4580" s="4" t="s">
        <v>179</v>
      </c>
      <c r="D4580" s="4" t="s">
        <v>82</v>
      </c>
      <c r="E4580" s="4" t="s">
        <v>172</v>
      </c>
      <c r="F4580" s="3">
        <v>42923</v>
      </c>
      <c r="G4580" s="3">
        <v>42933</v>
      </c>
      <c r="H4580">
        <v>579</v>
      </c>
    </row>
    <row r="4581" spans="1:8">
      <c r="A4581" s="4" t="s">
        <v>4788</v>
      </c>
      <c r="B4581" s="4" t="s">
        <v>256</v>
      </c>
      <c r="C4581" s="4" t="s">
        <v>177</v>
      </c>
      <c r="D4581" s="4" t="s">
        <v>76</v>
      </c>
      <c r="E4581" s="4" t="s">
        <v>172</v>
      </c>
      <c r="F4581" s="3">
        <v>42923</v>
      </c>
      <c r="G4581" s="3">
        <v>42989</v>
      </c>
      <c r="H4581">
        <v>56</v>
      </c>
    </row>
    <row r="4582" spans="1:8">
      <c r="A4582" s="4" t="s">
        <v>4789</v>
      </c>
      <c r="B4582" s="4" t="s">
        <v>187</v>
      </c>
      <c r="C4582" s="4" t="s">
        <v>9011</v>
      </c>
      <c r="D4582" s="4" t="s">
        <v>105</v>
      </c>
      <c r="E4582" s="4" t="s">
        <v>172</v>
      </c>
      <c r="F4582" s="3">
        <v>42923</v>
      </c>
      <c r="G4582" s="3">
        <v>42983</v>
      </c>
      <c r="H4582">
        <v>4063</v>
      </c>
    </row>
    <row r="4583" spans="1:8">
      <c r="A4583" s="4" t="s">
        <v>4790</v>
      </c>
      <c r="B4583" s="4" t="s">
        <v>244</v>
      </c>
      <c r="C4583" s="4" t="s">
        <v>171</v>
      </c>
      <c r="D4583" s="4" t="s">
        <v>47</v>
      </c>
      <c r="E4583" s="4" t="s">
        <v>172</v>
      </c>
      <c r="F4583" s="3">
        <v>42923</v>
      </c>
      <c r="G4583" s="3">
        <v>42933</v>
      </c>
      <c r="H4583">
        <v>1193</v>
      </c>
    </row>
    <row r="4584" spans="1:8">
      <c r="A4584" s="4" t="s">
        <v>4791</v>
      </c>
      <c r="B4584" s="4" t="s">
        <v>170</v>
      </c>
      <c r="C4584" s="4" t="s">
        <v>179</v>
      </c>
      <c r="D4584" s="4" t="s">
        <v>106</v>
      </c>
      <c r="E4584" s="4" t="s">
        <v>197</v>
      </c>
      <c r="F4584" s="3">
        <v>42923</v>
      </c>
      <c r="G4584" s="3">
        <v>42931</v>
      </c>
      <c r="H4584">
        <v>0</v>
      </c>
    </row>
    <row r="4585" spans="1:8">
      <c r="A4585" s="4" t="s">
        <v>4792</v>
      </c>
      <c r="B4585" s="4" t="s">
        <v>189</v>
      </c>
      <c r="C4585" s="4" t="s">
        <v>171</v>
      </c>
      <c r="D4585" s="4" t="s">
        <v>27</v>
      </c>
      <c r="E4585" s="4" t="s">
        <v>172</v>
      </c>
      <c r="F4585" s="3">
        <v>42923</v>
      </c>
      <c r="G4585" s="3">
        <v>42927</v>
      </c>
      <c r="H4585">
        <v>1088</v>
      </c>
    </row>
    <row r="4586" spans="1:8">
      <c r="A4586" s="4" t="s">
        <v>4793</v>
      </c>
      <c r="B4586" s="4" t="s">
        <v>232</v>
      </c>
      <c r="C4586" s="4" t="s">
        <v>171</v>
      </c>
      <c r="D4586" s="4" t="s">
        <v>123</v>
      </c>
      <c r="E4586" s="4" t="s">
        <v>197</v>
      </c>
      <c r="F4586" s="3">
        <v>42923</v>
      </c>
      <c r="G4586" s="3">
        <v>42995</v>
      </c>
      <c r="H4586">
        <v>0</v>
      </c>
    </row>
    <row r="4587" spans="1:8">
      <c r="A4587" s="4" t="s">
        <v>4794</v>
      </c>
      <c r="B4587" s="4" t="s">
        <v>205</v>
      </c>
      <c r="C4587" s="4" t="s">
        <v>177</v>
      </c>
      <c r="D4587" s="4" t="s">
        <v>122</v>
      </c>
      <c r="E4587" s="4" t="s">
        <v>172</v>
      </c>
      <c r="F4587" s="3">
        <v>42923</v>
      </c>
      <c r="G4587" s="3">
        <v>42989</v>
      </c>
      <c r="H4587">
        <v>58</v>
      </c>
    </row>
    <row r="4588" spans="1:8">
      <c r="A4588" s="4" t="s">
        <v>4795</v>
      </c>
      <c r="B4588" s="4" t="s">
        <v>226</v>
      </c>
      <c r="C4588" s="4" t="s">
        <v>199</v>
      </c>
      <c r="D4588" s="4" t="s">
        <v>24</v>
      </c>
      <c r="E4588" s="4" t="s">
        <v>193</v>
      </c>
      <c r="F4588" s="3">
        <v>42923</v>
      </c>
      <c r="G4588" s="3"/>
    </row>
    <row r="4589" spans="1:8">
      <c r="A4589" s="4" t="s">
        <v>4796</v>
      </c>
      <c r="B4589" s="4" t="s">
        <v>185</v>
      </c>
      <c r="C4589" s="4" t="s">
        <v>192</v>
      </c>
      <c r="D4589" s="4" t="s">
        <v>62</v>
      </c>
      <c r="E4589" s="4" t="s">
        <v>197</v>
      </c>
      <c r="F4589" s="3">
        <v>42923</v>
      </c>
      <c r="G4589" s="3">
        <v>42925</v>
      </c>
      <c r="H4589">
        <v>0</v>
      </c>
    </row>
    <row r="4590" spans="1:8">
      <c r="A4590" s="4" t="s">
        <v>4797</v>
      </c>
      <c r="B4590" s="4" t="s">
        <v>185</v>
      </c>
      <c r="C4590" s="4" t="s">
        <v>199</v>
      </c>
      <c r="D4590" s="4" t="s">
        <v>72</v>
      </c>
      <c r="E4590" s="4" t="s">
        <v>172</v>
      </c>
      <c r="F4590" s="3">
        <v>42923</v>
      </c>
      <c r="G4590" s="3">
        <v>42929</v>
      </c>
      <c r="H4590">
        <v>4466</v>
      </c>
    </row>
    <row r="4591" spans="1:8">
      <c r="A4591" s="4" t="s">
        <v>4798</v>
      </c>
      <c r="B4591" s="4" t="s">
        <v>216</v>
      </c>
      <c r="C4591" s="4" t="s">
        <v>177</v>
      </c>
      <c r="D4591" s="4" t="s">
        <v>24</v>
      </c>
      <c r="E4591" s="4" t="s">
        <v>193</v>
      </c>
      <c r="F4591" s="3">
        <v>42923</v>
      </c>
      <c r="G4591" s="3"/>
    </row>
    <row r="4592" spans="1:8">
      <c r="A4592" s="4" t="s">
        <v>4799</v>
      </c>
      <c r="B4592" s="4" t="s">
        <v>216</v>
      </c>
      <c r="C4592" s="4" t="s">
        <v>179</v>
      </c>
      <c r="D4592" s="4" t="s">
        <v>83</v>
      </c>
      <c r="E4592" s="4" t="s">
        <v>197</v>
      </c>
      <c r="F4592" s="3">
        <v>42923</v>
      </c>
      <c r="G4592" s="3">
        <v>42930</v>
      </c>
      <c r="H4592">
        <v>0</v>
      </c>
    </row>
    <row r="4593" spans="1:8">
      <c r="A4593" s="4" t="s">
        <v>4800</v>
      </c>
      <c r="B4593" s="4" t="s">
        <v>216</v>
      </c>
      <c r="C4593" s="4" t="s">
        <v>192</v>
      </c>
      <c r="D4593" s="4" t="s">
        <v>123</v>
      </c>
      <c r="E4593" s="4" t="s">
        <v>197</v>
      </c>
      <c r="F4593" s="3">
        <v>42923</v>
      </c>
      <c r="G4593" s="3">
        <v>42931</v>
      </c>
      <c r="H4593">
        <v>0</v>
      </c>
    </row>
    <row r="4594" spans="1:8">
      <c r="A4594" s="4" t="s">
        <v>4801</v>
      </c>
      <c r="B4594" s="4" t="s">
        <v>183</v>
      </c>
      <c r="C4594" s="4" t="s">
        <v>177</v>
      </c>
      <c r="D4594" s="4" t="s">
        <v>70</v>
      </c>
      <c r="E4594" s="4" t="s">
        <v>172</v>
      </c>
      <c r="F4594" s="3">
        <v>42924</v>
      </c>
      <c r="G4594" s="3">
        <v>43045</v>
      </c>
      <c r="H4594">
        <v>55</v>
      </c>
    </row>
    <row r="4595" spans="1:8">
      <c r="A4595" s="4" t="s">
        <v>4802</v>
      </c>
      <c r="B4595" s="4" t="s">
        <v>261</v>
      </c>
      <c r="C4595" s="4" t="s">
        <v>179</v>
      </c>
      <c r="D4595" s="4" t="s">
        <v>57</v>
      </c>
      <c r="E4595" s="4" t="s">
        <v>193</v>
      </c>
      <c r="F4595" s="3">
        <v>42924</v>
      </c>
      <c r="G4595" s="3"/>
    </row>
    <row r="4596" spans="1:8">
      <c r="A4596" s="4" t="s">
        <v>4803</v>
      </c>
      <c r="B4596" s="4" t="s">
        <v>246</v>
      </c>
      <c r="C4596" s="4" t="s">
        <v>171</v>
      </c>
      <c r="D4596" s="4" t="s">
        <v>52</v>
      </c>
      <c r="E4596" s="4" t="s">
        <v>197</v>
      </c>
      <c r="F4596" s="3">
        <v>42924</v>
      </c>
      <c r="G4596" s="3">
        <v>42931</v>
      </c>
      <c r="H4596">
        <v>0</v>
      </c>
    </row>
    <row r="4597" spans="1:8">
      <c r="A4597" s="4" t="s">
        <v>4804</v>
      </c>
      <c r="B4597" s="4" t="s">
        <v>246</v>
      </c>
      <c r="C4597" s="4" t="s">
        <v>171</v>
      </c>
      <c r="D4597" s="4" t="s">
        <v>84</v>
      </c>
      <c r="E4597" s="4" t="s">
        <v>172</v>
      </c>
      <c r="F4597" s="3">
        <v>42924</v>
      </c>
      <c r="G4597" s="3">
        <v>42932</v>
      </c>
      <c r="H4597">
        <v>861</v>
      </c>
    </row>
    <row r="4598" spans="1:8">
      <c r="A4598" s="4" t="s">
        <v>4805</v>
      </c>
      <c r="B4598" s="4" t="s">
        <v>279</v>
      </c>
      <c r="C4598" s="4" t="s">
        <v>179</v>
      </c>
      <c r="D4598" s="4" t="s">
        <v>21</v>
      </c>
      <c r="E4598" s="4" t="s">
        <v>193</v>
      </c>
      <c r="F4598" s="3">
        <v>42924</v>
      </c>
      <c r="G4598" s="3"/>
    </row>
    <row r="4599" spans="1:8">
      <c r="A4599" s="4" t="s">
        <v>4806</v>
      </c>
      <c r="B4599" s="4" t="s">
        <v>279</v>
      </c>
      <c r="C4599" s="4" t="s">
        <v>192</v>
      </c>
      <c r="D4599" s="4" t="s">
        <v>99</v>
      </c>
      <c r="E4599" s="4" t="s">
        <v>197</v>
      </c>
      <c r="F4599" s="3">
        <v>42924</v>
      </c>
      <c r="G4599" s="3">
        <v>42925</v>
      </c>
      <c r="H4599">
        <v>0</v>
      </c>
    </row>
    <row r="4600" spans="1:8">
      <c r="A4600" s="4" t="s">
        <v>4807</v>
      </c>
      <c r="B4600" s="4" t="s">
        <v>279</v>
      </c>
      <c r="C4600" s="4" t="s">
        <v>9011</v>
      </c>
      <c r="D4600" s="4" t="s">
        <v>120</v>
      </c>
      <c r="E4600" s="4" t="s">
        <v>172</v>
      </c>
      <c r="F4600" s="3">
        <v>42924</v>
      </c>
      <c r="G4600" s="3">
        <v>42935</v>
      </c>
      <c r="H4600">
        <v>5137</v>
      </c>
    </row>
    <row r="4601" spans="1:8">
      <c r="A4601" s="4" t="s">
        <v>4808</v>
      </c>
      <c r="B4601" s="4" t="s">
        <v>174</v>
      </c>
      <c r="C4601" s="4" t="s">
        <v>177</v>
      </c>
      <c r="D4601" s="4" t="s">
        <v>27</v>
      </c>
      <c r="E4601" s="4" t="s">
        <v>172</v>
      </c>
      <c r="F4601" s="3">
        <v>42924</v>
      </c>
      <c r="G4601" s="3">
        <v>42932</v>
      </c>
      <c r="H4601">
        <v>54</v>
      </c>
    </row>
    <row r="4602" spans="1:8">
      <c r="A4602" s="4" t="s">
        <v>4809</v>
      </c>
      <c r="B4602" s="4" t="s">
        <v>263</v>
      </c>
      <c r="C4602" s="4" t="s">
        <v>171</v>
      </c>
      <c r="D4602" s="4" t="s">
        <v>83</v>
      </c>
      <c r="E4602" s="4" t="s">
        <v>172</v>
      </c>
      <c r="F4602" s="3">
        <v>42924</v>
      </c>
      <c r="G4602" s="3">
        <v>42930</v>
      </c>
      <c r="H4602">
        <v>1020</v>
      </c>
    </row>
    <row r="4603" spans="1:8">
      <c r="A4603" s="4" t="s">
        <v>4810</v>
      </c>
      <c r="B4603" s="4" t="s">
        <v>263</v>
      </c>
      <c r="C4603" s="4" t="s">
        <v>171</v>
      </c>
      <c r="D4603" s="4" t="s">
        <v>125</v>
      </c>
      <c r="E4603" s="4" t="s">
        <v>172</v>
      </c>
      <c r="F4603" s="3">
        <v>42924</v>
      </c>
      <c r="G4603" s="3">
        <v>43006</v>
      </c>
      <c r="H4603">
        <v>1136</v>
      </c>
    </row>
    <row r="4604" spans="1:8">
      <c r="A4604" s="4" t="s">
        <v>4811</v>
      </c>
      <c r="B4604" s="4" t="s">
        <v>263</v>
      </c>
      <c r="C4604" s="4" t="s">
        <v>177</v>
      </c>
      <c r="D4604" s="4" t="s">
        <v>84</v>
      </c>
      <c r="E4604" s="4" t="s">
        <v>172</v>
      </c>
      <c r="F4604" s="3">
        <v>42924</v>
      </c>
      <c r="G4604" s="3">
        <v>42930</v>
      </c>
      <c r="H4604">
        <v>55</v>
      </c>
    </row>
    <row r="4605" spans="1:8">
      <c r="A4605" s="4" t="s">
        <v>4812</v>
      </c>
      <c r="B4605" s="4" t="s">
        <v>212</v>
      </c>
      <c r="C4605" s="4" t="s">
        <v>9011</v>
      </c>
      <c r="D4605" s="4" t="s">
        <v>74</v>
      </c>
      <c r="E4605" s="4" t="s">
        <v>172</v>
      </c>
      <c r="F4605" s="3">
        <v>42924</v>
      </c>
      <c r="G4605" s="3">
        <v>42987</v>
      </c>
      <c r="H4605">
        <v>5097</v>
      </c>
    </row>
    <row r="4606" spans="1:8">
      <c r="A4606" s="4" t="s">
        <v>4813</v>
      </c>
      <c r="B4606" s="4" t="s">
        <v>237</v>
      </c>
      <c r="C4606" s="4" t="s">
        <v>179</v>
      </c>
      <c r="D4606" s="4" t="s">
        <v>83</v>
      </c>
      <c r="E4606" s="4" t="s">
        <v>172</v>
      </c>
      <c r="F4606" s="3">
        <v>42924</v>
      </c>
      <c r="G4606" s="3">
        <v>42925</v>
      </c>
      <c r="H4606">
        <v>483</v>
      </c>
    </row>
    <row r="4607" spans="1:8">
      <c r="A4607" s="4" t="s">
        <v>4814</v>
      </c>
      <c r="B4607" s="4" t="s">
        <v>191</v>
      </c>
      <c r="C4607" s="4" t="s">
        <v>179</v>
      </c>
      <c r="D4607" s="4" t="s">
        <v>24</v>
      </c>
      <c r="E4607" s="4" t="s">
        <v>193</v>
      </c>
      <c r="F4607" s="3">
        <v>42924</v>
      </c>
      <c r="G4607" s="3"/>
    </row>
    <row r="4608" spans="1:8">
      <c r="A4608" s="4" t="s">
        <v>4815</v>
      </c>
      <c r="B4608" s="4" t="s">
        <v>191</v>
      </c>
      <c r="C4608" s="4" t="s">
        <v>179</v>
      </c>
      <c r="D4608" s="4" t="s">
        <v>129</v>
      </c>
      <c r="E4608" s="4" t="s">
        <v>172</v>
      </c>
      <c r="F4608" s="3">
        <v>42924</v>
      </c>
      <c r="G4608" s="3">
        <v>42976</v>
      </c>
      <c r="H4608">
        <v>587</v>
      </c>
    </row>
    <row r="4609" spans="1:8">
      <c r="A4609" s="4" t="s">
        <v>4816</v>
      </c>
      <c r="B4609" s="4" t="s">
        <v>191</v>
      </c>
      <c r="C4609" s="4" t="s">
        <v>199</v>
      </c>
      <c r="D4609" s="4" t="s">
        <v>82</v>
      </c>
      <c r="E4609" s="4" t="s">
        <v>172</v>
      </c>
      <c r="F4609" s="3">
        <v>42924</v>
      </c>
      <c r="G4609" s="3">
        <v>42932</v>
      </c>
      <c r="H4609">
        <v>5284</v>
      </c>
    </row>
    <row r="4610" spans="1:8">
      <c r="A4610" s="4" t="s">
        <v>4817</v>
      </c>
      <c r="B4610" s="4" t="s">
        <v>343</v>
      </c>
      <c r="C4610" s="4" t="s">
        <v>179</v>
      </c>
      <c r="D4610" s="4" t="s">
        <v>106</v>
      </c>
      <c r="E4610" s="4" t="s">
        <v>197</v>
      </c>
      <c r="F4610" s="3">
        <v>42924</v>
      </c>
      <c r="G4610" s="3">
        <v>42925</v>
      </c>
      <c r="H4610">
        <v>0</v>
      </c>
    </row>
    <row r="4611" spans="1:8">
      <c r="A4611" s="4" t="s">
        <v>4818</v>
      </c>
      <c r="B4611" s="4" t="s">
        <v>343</v>
      </c>
      <c r="C4611" s="4" t="s">
        <v>179</v>
      </c>
      <c r="D4611" s="4" t="s">
        <v>92</v>
      </c>
      <c r="E4611" s="4" t="s">
        <v>197</v>
      </c>
      <c r="F4611" s="3">
        <v>42924</v>
      </c>
      <c r="G4611" s="3">
        <v>42990</v>
      </c>
      <c r="H4611">
        <v>0</v>
      </c>
    </row>
    <row r="4612" spans="1:8">
      <c r="A4612" s="4" t="s">
        <v>4819</v>
      </c>
      <c r="B4612" s="4" t="s">
        <v>230</v>
      </c>
      <c r="C4612" s="4" t="s">
        <v>192</v>
      </c>
      <c r="D4612" s="4" t="s">
        <v>124</v>
      </c>
      <c r="E4612" s="4" t="s">
        <v>197</v>
      </c>
      <c r="F4612" s="3">
        <v>42924</v>
      </c>
      <c r="G4612" s="3">
        <v>43006</v>
      </c>
      <c r="H4612">
        <v>0</v>
      </c>
    </row>
    <row r="4613" spans="1:8">
      <c r="A4613" s="4" t="s">
        <v>4820</v>
      </c>
      <c r="B4613" s="4" t="s">
        <v>230</v>
      </c>
      <c r="C4613" s="4" t="s">
        <v>171</v>
      </c>
      <c r="D4613" s="4" t="s">
        <v>72</v>
      </c>
      <c r="E4613" s="4" t="s">
        <v>172</v>
      </c>
      <c r="F4613" s="3">
        <v>42924</v>
      </c>
      <c r="G4613" s="3">
        <v>42925</v>
      </c>
      <c r="H4613">
        <v>993</v>
      </c>
    </row>
    <row r="4614" spans="1:8">
      <c r="A4614" s="4" t="s">
        <v>4821</v>
      </c>
      <c r="B4614" s="4" t="s">
        <v>187</v>
      </c>
      <c r="C4614" s="4" t="s">
        <v>179</v>
      </c>
      <c r="D4614" s="4" t="s">
        <v>74</v>
      </c>
      <c r="E4614" s="4" t="s">
        <v>197</v>
      </c>
      <c r="F4614" s="3">
        <v>42924</v>
      </c>
      <c r="G4614" s="3">
        <v>42931</v>
      </c>
      <c r="H4614">
        <v>0</v>
      </c>
    </row>
    <row r="4615" spans="1:8">
      <c r="A4615" s="4" t="s">
        <v>4822</v>
      </c>
      <c r="B4615" s="4" t="s">
        <v>201</v>
      </c>
      <c r="C4615" s="4" t="s">
        <v>9011</v>
      </c>
      <c r="D4615" s="4" t="s">
        <v>59</v>
      </c>
      <c r="E4615" s="4" t="s">
        <v>172</v>
      </c>
      <c r="F4615" s="3">
        <v>42924</v>
      </c>
      <c r="G4615" s="3">
        <v>42997</v>
      </c>
      <c r="H4615">
        <v>4642</v>
      </c>
    </row>
    <row r="4616" spans="1:8">
      <c r="A4616" s="4" t="s">
        <v>4823</v>
      </c>
      <c r="B4616" s="4" t="s">
        <v>232</v>
      </c>
      <c r="C4616" s="4" t="s">
        <v>9011</v>
      </c>
      <c r="D4616" s="4" t="s">
        <v>120</v>
      </c>
      <c r="E4616" s="4" t="s">
        <v>197</v>
      </c>
      <c r="F4616" s="3">
        <v>42924</v>
      </c>
      <c r="G4616" s="3">
        <v>42933</v>
      </c>
      <c r="H4616">
        <v>0</v>
      </c>
    </row>
    <row r="4617" spans="1:8">
      <c r="A4617" s="4" t="s">
        <v>4824</v>
      </c>
      <c r="B4617" s="4" t="s">
        <v>232</v>
      </c>
      <c r="C4617" s="4" t="s">
        <v>9011</v>
      </c>
      <c r="D4617" s="4" t="s">
        <v>82</v>
      </c>
      <c r="E4617" s="4" t="s">
        <v>172</v>
      </c>
      <c r="F4617" s="3">
        <v>42924</v>
      </c>
      <c r="G4617" s="3">
        <v>42931</v>
      </c>
      <c r="H4617">
        <v>4530</v>
      </c>
    </row>
    <row r="4618" spans="1:8">
      <c r="A4618" s="4" t="s">
        <v>4825</v>
      </c>
      <c r="B4618" s="4" t="s">
        <v>205</v>
      </c>
      <c r="C4618" s="4" t="s">
        <v>177</v>
      </c>
      <c r="D4618" s="4" t="s">
        <v>124</v>
      </c>
      <c r="E4618" s="4" t="s">
        <v>197</v>
      </c>
      <c r="F4618" s="3">
        <v>42924</v>
      </c>
      <c r="G4618" s="3">
        <v>42926</v>
      </c>
      <c r="H4618">
        <v>0</v>
      </c>
    </row>
    <row r="4619" spans="1:8">
      <c r="A4619" s="4" t="s">
        <v>4826</v>
      </c>
      <c r="B4619" s="4" t="s">
        <v>226</v>
      </c>
      <c r="C4619" s="4" t="s">
        <v>192</v>
      </c>
      <c r="D4619" s="4" t="s">
        <v>123</v>
      </c>
      <c r="E4619" s="4" t="s">
        <v>172</v>
      </c>
      <c r="F4619" s="3">
        <v>42924</v>
      </c>
      <c r="G4619" s="3">
        <v>42925</v>
      </c>
      <c r="H4619">
        <v>3569</v>
      </c>
    </row>
    <row r="4620" spans="1:8">
      <c r="A4620" s="4" t="s">
        <v>4827</v>
      </c>
      <c r="B4620" s="4" t="s">
        <v>185</v>
      </c>
      <c r="C4620" s="4" t="s">
        <v>192</v>
      </c>
      <c r="D4620" s="4" t="s">
        <v>76</v>
      </c>
      <c r="E4620" s="4" t="s">
        <v>172</v>
      </c>
      <c r="F4620" s="3">
        <v>42924</v>
      </c>
      <c r="G4620" s="3">
        <v>42978</v>
      </c>
      <c r="H4620">
        <v>3276</v>
      </c>
    </row>
    <row r="4621" spans="1:8">
      <c r="A4621" s="4" t="s">
        <v>4828</v>
      </c>
      <c r="B4621" s="4" t="s">
        <v>216</v>
      </c>
      <c r="C4621" s="4" t="s">
        <v>171</v>
      </c>
      <c r="D4621" s="4" t="s">
        <v>24</v>
      </c>
      <c r="E4621" s="4" t="s">
        <v>193</v>
      </c>
      <c r="F4621" s="3">
        <v>42924</v>
      </c>
      <c r="G4621" s="3"/>
    </row>
    <row r="4622" spans="1:8">
      <c r="A4622" s="4" t="s">
        <v>4829</v>
      </c>
      <c r="B4622" s="4" t="s">
        <v>216</v>
      </c>
      <c r="C4622" s="4" t="s">
        <v>177</v>
      </c>
      <c r="D4622" s="4" t="s">
        <v>99</v>
      </c>
      <c r="E4622" s="4" t="s">
        <v>193</v>
      </c>
      <c r="F4622" s="3">
        <v>42924</v>
      </c>
      <c r="G4622" s="3"/>
    </row>
    <row r="4623" spans="1:8">
      <c r="A4623" s="4" t="s">
        <v>4830</v>
      </c>
      <c r="B4623" s="4" t="s">
        <v>216</v>
      </c>
      <c r="C4623" s="4" t="s">
        <v>192</v>
      </c>
      <c r="D4623" s="4" t="s">
        <v>88</v>
      </c>
      <c r="E4623" s="4" t="s">
        <v>197</v>
      </c>
      <c r="F4623" s="3">
        <v>42924</v>
      </c>
      <c r="G4623" s="3">
        <v>42926</v>
      </c>
      <c r="H4623">
        <v>0</v>
      </c>
    </row>
    <row r="4624" spans="1:8">
      <c r="A4624" s="4" t="s">
        <v>4831</v>
      </c>
      <c r="B4624" s="4" t="s">
        <v>181</v>
      </c>
      <c r="C4624" s="4" t="s">
        <v>179</v>
      </c>
      <c r="D4624" s="4" t="s">
        <v>59</v>
      </c>
      <c r="E4624" s="4" t="s">
        <v>197</v>
      </c>
      <c r="F4624" s="3">
        <v>42924</v>
      </c>
      <c r="G4624" s="3">
        <v>42932</v>
      </c>
      <c r="H4624">
        <v>0</v>
      </c>
    </row>
    <row r="4625" spans="1:8">
      <c r="A4625" s="4" t="s">
        <v>4832</v>
      </c>
      <c r="B4625" s="4" t="s">
        <v>181</v>
      </c>
      <c r="C4625" s="4" t="s">
        <v>171</v>
      </c>
      <c r="D4625" s="4" t="s">
        <v>72</v>
      </c>
      <c r="E4625" s="4" t="s">
        <v>197</v>
      </c>
      <c r="F4625" s="3">
        <v>42924</v>
      </c>
      <c r="G4625" s="3">
        <v>42932</v>
      </c>
      <c r="H4625">
        <v>0</v>
      </c>
    </row>
    <row r="4626" spans="1:8">
      <c r="A4626" s="4" t="s">
        <v>4833</v>
      </c>
      <c r="B4626" s="4" t="s">
        <v>181</v>
      </c>
      <c r="C4626" s="4" t="s">
        <v>199</v>
      </c>
      <c r="D4626" s="4" t="s">
        <v>49</v>
      </c>
      <c r="E4626" s="4" t="s">
        <v>197</v>
      </c>
      <c r="F4626" s="3">
        <v>42924</v>
      </c>
      <c r="G4626" s="3">
        <v>42933</v>
      </c>
      <c r="H4626">
        <v>0</v>
      </c>
    </row>
    <row r="4627" spans="1:8">
      <c r="A4627" s="4" t="s">
        <v>4834</v>
      </c>
      <c r="B4627" s="4" t="s">
        <v>181</v>
      </c>
      <c r="C4627" s="4" t="s">
        <v>199</v>
      </c>
      <c r="D4627" s="4" t="s">
        <v>102</v>
      </c>
      <c r="E4627" s="4" t="s">
        <v>197</v>
      </c>
      <c r="F4627" s="3">
        <v>42924</v>
      </c>
      <c r="G4627" s="3">
        <v>42931</v>
      </c>
      <c r="H4627">
        <v>0</v>
      </c>
    </row>
    <row r="4628" spans="1:8">
      <c r="A4628" s="4" t="s">
        <v>4835</v>
      </c>
      <c r="B4628" s="4" t="s">
        <v>181</v>
      </c>
      <c r="C4628" s="4" t="s">
        <v>9011</v>
      </c>
      <c r="D4628" s="4" t="s">
        <v>75</v>
      </c>
      <c r="E4628" s="4" t="s">
        <v>197</v>
      </c>
      <c r="F4628" s="3">
        <v>42924</v>
      </c>
      <c r="G4628" s="3">
        <v>43048</v>
      </c>
      <c r="H4628">
        <v>0</v>
      </c>
    </row>
    <row r="4629" spans="1:8">
      <c r="A4629" s="4" t="s">
        <v>4836</v>
      </c>
      <c r="B4629" s="4" t="s">
        <v>181</v>
      </c>
      <c r="C4629" s="4" t="s">
        <v>199</v>
      </c>
      <c r="D4629" s="4" t="s">
        <v>82</v>
      </c>
      <c r="E4629" s="4" t="s">
        <v>172</v>
      </c>
      <c r="F4629" s="3">
        <v>42924</v>
      </c>
      <c r="G4629" s="3">
        <v>42933</v>
      </c>
      <c r="H4629">
        <v>5576</v>
      </c>
    </row>
    <row r="4630" spans="1:8">
      <c r="A4630" s="4" t="s">
        <v>4837</v>
      </c>
      <c r="B4630" s="4" t="s">
        <v>183</v>
      </c>
      <c r="C4630" s="4" t="s">
        <v>179</v>
      </c>
      <c r="D4630" s="4" t="s">
        <v>66</v>
      </c>
      <c r="E4630" s="4" t="s">
        <v>172</v>
      </c>
      <c r="F4630" s="3">
        <v>42925</v>
      </c>
      <c r="G4630" s="3">
        <v>42994</v>
      </c>
      <c r="H4630">
        <v>460</v>
      </c>
    </row>
    <row r="4631" spans="1:8">
      <c r="A4631" s="4" t="s">
        <v>4838</v>
      </c>
      <c r="B4631" s="4" t="s">
        <v>261</v>
      </c>
      <c r="C4631" s="4" t="s">
        <v>179</v>
      </c>
      <c r="D4631" s="4" t="s">
        <v>126</v>
      </c>
      <c r="E4631" s="4" t="s">
        <v>172</v>
      </c>
      <c r="F4631" s="3">
        <v>42925</v>
      </c>
      <c r="G4631" s="3">
        <v>42932</v>
      </c>
      <c r="H4631">
        <v>457</v>
      </c>
    </row>
    <row r="4632" spans="1:8">
      <c r="A4632" s="4" t="s">
        <v>4839</v>
      </c>
      <c r="B4632" s="4" t="s">
        <v>246</v>
      </c>
      <c r="C4632" s="4" t="s">
        <v>199</v>
      </c>
      <c r="D4632" s="4" t="s">
        <v>24</v>
      </c>
      <c r="E4632" s="4" t="s">
        <v>193</v>
      </c>
      <c r="F4632" s="3">
        <v>42925</v>
      </c>
      <c r="G4632" s="3"/>
    </row>
    <row r="4633" spans="1:8">
      <c r="A4633" s="4" t="s">
        <v>4840</v>
      </c>
      <c r="B4633" s="4" t="s">
        <v>246</v>
      </c>
      <c r="C4633" s="4" t="s">
        <v>192</v>
      </c>
      <c r="D4633" s="4" t="s">
        <v>107</v>
      </c>
      <c r="E4633" s="4" t="s">
        <v>197</v>
      </c>
      <c r="F4633" s="3">
        <v>42925</v>
      </c>
      <c r="G4633" s="3">
        <v>42931</v>
      </c>
      <c r="H4633">
        <v>0</v>
      </c>
    </row>
    <row r="4634" spans="1:8">
      <c r="A4634" s="4" t="s">
        <v>4841</v>
      </c>
      <c r="B4634" s="4" t="s">
        <v>279</v>
      </c>
      <c r="C4634" s="4" t="s">
        <v>179</v>
      </c>
      <c r="D4634" s="4" t="s">
        <v>65</v>
      </c>
      <c r="E4634" s="4" t="s">
        <v>172</v>
      </c>
      <c r="F4634" s="3">
        <v>42925</v>
      </c>
      <c r="G4634" s="3">
        <v>42926</v>
      </c>
      <c r="H4634">
        <v>665</v>
      </c>
    </row>
    <row r="4635" spans="1:8">
      <c r="A4635" s="4" t="s">
        <v>4842</v>
      </c>
      <c r="B4635" s="4" t="s">
        <v>279</v>
      </c>
      <c r="C4635" s="4" t="s">
        <v>171</v>
      </c>
      <c r="D4635" s="4" t="s">
        <v>126</v>
      </c>
      <c r="E4635" s="4" t="s">
        <v>172</v>
      </c>
      <c r="F4635" s="3">
        <v>42925</v>
      </c>
      <c r="G4635" s="3">
        <v>42931</v>
      </c>
      <c r="H4635">
        <v>1122</v>
      </c>
    </row>
    <row r="4636" spans="1:8">
      <c r="A4636" s="4" t="s">
        <v>4843</v>
      </c>
      <c r="B4636" s="4" t="s">
        <v>279</v>
      </c>
      <c r="C4636" s="4" t="s">
        <v>199</v>
      </c>
      <c r="D4636" s="4" t="s">
        <v>120</v>
      </c>
      <c r="E4636" s="4" t="s">
        <v>172</v>
      </c>
      <c r="F4636" s="3">
        <v>42925</v>
      </c>
      <c r="G4636" s="3">
        <v>42934</v>
      </c>
      <c r="H4636">
        <v>5578</v>
      </c>
    </row>
    <row r="4637" spans="1:8">
      <c r="A4637" s="4" t="s">
        <v>4844</v>
      </c>
      <c r="B4637" s="4" t="s">
        <v>210</v>
      </c>
      <c r="C4637" s="4" t="s">
        <v>9011</v>
      </c>
      <c r="D4637" s="4" t="s">
        <v>27</v>
      </c>
      <c r="E4637" s="4" t="s">
        <v>193</v>
      </c>
      <c r="F4637" s="3">
        <v>42925</v>
      </c>
      <c r="G4637" s="3"/>
    </row>
    <row r="4638" spans="1:8">
      <c r="A4638" s="4" t="s">
        <v>4845</v>
      </c>
      <c r="B4638" s="4" t="s">
        <v>174</v>
      </c>
      <c r="C4638" s="4" t="s">
        <v>179</v>
      </c>
      <c r="D4638" s="4" t="s">
        <v>104</v>
      </c>
      <c r="E4638" s="4" t="s">
        <v>172</v>
      </c>
      <c r="F4638" s="3">
        <v>42925</v>
      </c>
      <c r="G4638" s="3">
        <v>42986</v>
      </c>
      <c r="H4638">
        <v>460</v>
      </c>
    </row>
    <row r="4639" spans="1:8">
      <c r="A4639" s="4" t="s">
        <v>4846</v>
      </c>
      <c r="B4639" s="4" t="s">
        <v>263</v>
      </c>
      <c r="C4639" s="4" t="s">
        <v>171</v>
      </c>
      <c r="D4639" s="4" t="s">
        <v>52</v>
      </c>
      <c r="E4639" s="4" t="s">
        <v>172</v>
      </c>
      <c r="F4639" s="3">
        <v>42925</v>
      </c>
      <c r="G4639" s="3">
        <v>42978</v>
      </c>
      <c r="H4639">
        <v>1133</v>
      </c>
    </row>
    <row r="4640" spans="1:8">
      <c r="A4640" s="4" t="s">
        <v>4847</v>
      </c>
      <c r="B4640" s="4" t="s">
        <v>263</v>
      </c>
      <c r="C4640" s="4" t="s">
        <v>171</v>
      </c>
      <c r="D4640" s="4" t="s">
        <v>65</v>
      </c>
      <c r="E4640" s="4" t="s">
        <v>172</v>
      </c>
      <c r="F4640" s="3">
        <v>42925</v>
      </c>
      <c r="G4640" s="3">
        <v>42996</v>
      </c>
      <c r="H4640">
        <v>1194</v>
      </c>
    </row>
    <row r="4641" spans="1:8">
      <c r="A4641" s="4" t="s">
        <v>4848</v>
      </c>
      <c r="B4641" s="4" t="s">
        <v>263</v>
      </c>
      <c r="C4641" s="4" t="s">
        <v>199</v>
      </c>
      <c r="D4641" s="4" t="s">
        <v>125</v>
      </c>
      <c r="E4641" s="4" t="s">
        <v>172</v>
      </c>
      <c r="F4641" s="3">
        <v>42925</v>
      </c>
      <c r="G4641" s="3">
        <v>42994</v>
      </c>
      <c r="H4641">
        <v>5861</v>
      </c>
    </row>
    <row r="4642" spans="1:8">
      <c r="A4642" s="4" t="s">
        <v>4849</v>
      </c>
      <c r="B4642" s="4" t="s">
        <v>212</v>
      </c>
      <c r="C4642" s="4" t="s">
        <v>171</v>
      </c>
      <c r="D4642" s="4" t="s">
        <v>24</v>
      </c>
      <c r="E4642" s="4" t="s">
        <v>193</v>
      </c>
      <c r="F4642" s="3">
        <v>42925</v>
      </c>
      <c r="G4642" s="3"/>
    </row>
    <row r="4643" spans="1:8">
      <c r="A4643" s="4" t="s">
        <v>4850</v>
      </c>
      <c r="B4643" s="4" t="s">
        <v>196</v>
      </c>
      <c r="C4643" s="4" t="s">
        <v>179</v>
      </c>
      <c r="D4643" s="4" t="s">
        <v>51</v>
      </c>
      <c r="E4643" s="4" t="s">
        <v>197</v>
      </c>
      <c r="F4643" s="3">
        <v>42925</v>
      </c>
      <c r="G4643" s="3">
        <v>42933</v>
      </c>
      <c r="H4643">
        <v>0</v>
      </c>
    </row>
    <row r="4644" spans="1:8">
      <c r="A4644" s="4" t="s">
        <v>4851</v>
      </c>
      <c r="B4644" s="4" t="s">
        <v>196</v>
      </c>
      <c r="C4644" s="4" t="s">
        <v>171</v>
      </c>
      <c r="D4644" s="4" t="s">
        <v>109</v>
      </c>
      <c r="E4644" s="4" t="s">
        <v>172</v>
      </c>
      <c r="F4644" s="3">
        <v>42925</v>
      </c>
      <c r="G4644" s="3">
        <v>42975</v>
      </c>
      <c r="H4644">
        <v>1194</v>
      </c>
    </row>
    <row r="4645" spans="1:8">
      <c r="A4645" s="4" t="s">
        <v>4852</v>
      </c>
      <c r="B4645" s="4" t="s">
        <v>196</v>
      </c>
      <c r="C4645" s="4" t="s">
        <v>9011</v>
      </c>
      <c r="D4645" s="4" t="s">
        <v>61</v>
      </c>
      <c r="E4645" s="4" t="s">
        <v>172</v>
      </c>
      <c r="F4645" s="3">
        <v>42925</v>
      </c>
      <c r="G4645" s="3">
        <v>42927</v>
      </c>
      <c r="H4645">
        <v>4440</v>
      </c>
    </row>
    <row r="4646" spans="1:8">
      <c r="A4646" s="4" t="s">
        <v>4853</v>
      </c>
      <c r="B4646" s="4" t="s">
        <v>343</v>
      </c>
      <c r="C4646" s="4" t="s">
        <v>177</v>
      </c>
      <c r="D4646" s="4" t="s">
        <v>37</v>
      </c>
      <c r="E4646" s="4" t="s">
        <v>172</v>
      </c>
      <c r="F4646" s="3">
        <v>42925</v>
      </c>
      <c r="G4646" s="3">
        <v>42935</v>
      </c>
      <c r="H4646">
        <v>53</v>
      </c>
    </row>
    <row r="4647" spans="1:8">
      <c r="A4647" s="4" t="s">
        <v>4854</v>
      </c>
      <c r="B4647" s="4" t="s">
        <v>219</v>
      </c>
      <c r="C4647" s="4" t="s">
        <v>179</v>
      </c>
      <c r="D4647" s="4" t="s">
        <v>56</v>
      </c>
      <c r="E4647" s="4" t="s">
        <v>197</v>
      </c>
      <c r="F4647" s="3">
        <v>42925</v>
      </c>
      <c r="G4647" s="3">
        <v>42930</v>
      </c>
      <c r="H4647">
        <v>0</v>
      </c>
    </row>
    <row r="4648" spans="1:8">
      <c r="A4648" s="4" t="s">
        <v>4855</v>
      </c>
      <c r="B4648" s="4" t="s">
        <v>256</v>
      </c>
      <c r="C4648" s="4" t="s">
        <v>171</v>
      </c>
      <c r="D4648" s="4" t="s">
        <v>47</v>
      </c>
      <c r="E4648" s="4" t="s">
        <v>172</v>
      </c>
      <c r="F4648" s="3">
        <v>42925</v>
      </c>
      <c r="G4648" s="3">
        <v>42929</v>
      </c>
      <c r="H4648">
        <v>1192</v>
      </c>
    </row>
    <row r="4649" spans="1:8">
      <c r="A4649" s="4" t="s">
        <v>4856</v>
      </c>
      <c r="B4649" s="4" t="s">
        <v>244</v>
      </c>
      <c r="C4649" s="4" t="s">
        <v>177</v>
      </c>
      <c r="D4649" s="4" t="s">
        <v>43</v>
      </c>
      <c r="E4649" s="4" t="s">
        <v>172</v>
      </c>
      <c r="F4649" s="3">
        <v>42925</v>
      </c>
      <c r="G4649" s="3">
        <v>42979</v>
      </c>
      <c r="H4649">
        <v>54</v>
      </c>
    </row>
    <row r="4650" spans="1:8">
      <c r="A4650" s="4" t="s">
        <v>4857</v>
      </c>
      <c r="B4650" s="4" t="s">
        <v>170</v>
      </c>
      <c r="C4650" s="4" t="s">
        <v>192</v>
      </c>
      <c r="D4650" s="4" t="s">
        <v>103</v>
      </c>
      <c r="E4650" s="4" t="s">
        <v>197</v>
      </c>
      <c r="F4650" s="3">
        <v>42925</v>
      </c>
      <c r="G4650" s="3">
        <v>42929</v>
      </c>
      <c r="H4650">
        <v>0</v>
      </c>
    </row>
    <row r="4651" spans="1:8">
      <c r="A4651" s="4" t="s">
        <v>4858</v>
      </c>
      <c r="B4651" s="4" t="s">
        <v>170</v>
      </c>
      <c r="C4651" s="4" t="s">
        <v>199</v>
      </c>
      <c r="D4651" s="4" t="s">
        <v>92</v>
      </c>
      <c r="E4651" s="4" t="s">
        <v>172</v>
      </c>
      <c r="F4651" s="3">
        <v>42925</v>
      </c>
      <c r="G4651" s="3">
        <v>42934</v>
      </c>
      <c r="H4651">
        <v>4651</v>
      </c>
    </row>
    <row r="4652" spans="1:8">
      <c r="A4652" s="4" t="s">
        <v>4859</v>
      </c>
      <c r="B4652" s="4" t="s">
        <v>189</v>
      </c>
      <c r="C4652" s="4" t="s">
        <v>199</v>
      </c>
      <c r="D4652" s="4" t="s">
        <v>100</v>
      </c>
      <c r="E4652" s="4" t="s">
        <v>197</v>
      </c>
      <c r="F4652" s="3">
        <v>42925</v>
      </c>
      <c r="G4652" s="3">
        <v>42935</v>
      </c>
      <c r="H4652">
        <v>0</v>
      </c>
    </row>
    <row r="4653" spans="1:8">
      <c r="A4653" s="4" t="s">
        <v>4860</v>
      </c>
      <c r="B4653" s="4" t="s">
        <v>189</v>
      </c>
      <c r="C4653" s="4" t="s">
        <v>199</v>
      </c>
      <c r="D4653" s="4" t="s">
        <v>27</v>
      </c>
      <c r="E4653" s="4" t="s">
        <v>172</v>
      </c>
      <c r="F4653" s="3">
        <v>42925</v>
      </c>
      <c r="G4653" s="3">
        <v>43002</v>
      </c>
      <c r="H4653">
        <v>5944</v>
      </c>
    </row>
    <row r="4654" spans="1:8">
      <c r="A4654" s="4" t="s">
        <v>4861</v>
      </c>
      <c r="B4654" s="4" t="s">
        <v>232</v>
      </c>
      <c r="C4654" s="4" t="s">
        <v>192</v>
      </c>
      <c r="D4654" s="4" t="s">
        <v>65</v>
      </c>
      <c r="E4654" s="4" t="s">
        <v>197</v>
      </c>
      <c r="F4654" s="3">
        <v>42925</v>
      </c>
      <c r="G4654" s="3">
        <v>42933</v>
      </c>
      <c r="H4654">
        <v>0</v>
      </c>
    </row>
    <row r="4655" spans="1:8">
      <c r="A4655" s="4" t="s">
        <v>4862</v>
      </c>
      <c r="B4655" s="4" t="s">
        <v>205</v>
      </c>
      <c r="C4655" s="4" t="s">
        <v>9011</v>
      </c>
      <c r="D4655" s="4" t="s">
        <v>110</v>
      </c>
      <c r="E4655" s="4" t="s">
        <v>193</v>
      </c>
      <c r="F4655" s="3">
        <v>42925</v>
      </c>
      <c r="G4655" s="3"/>
    </row>
    <row r="4656" spans="1:8">
      <c r="A4656" s="4" t="s">
        <v>4863</v>
      </c>
      <c r="B4656" s="4" t="s">
        <v>205</v>
      </c>
      <c r="C4656" s="4" t="s">
        <v>192</v>
      </c>
      <c r="D4656" s="4" t="s">
        <v>24</v>
      </c>
      <c r="E4656" s="4" t="s">
        <v>193</v>
      </c>
      <c r="F4656" s="3">
        <v>42925</v>
      </c>
      <c r="G4656" s="3"/>
    </row>
    <row r="4657" spans="1:8">
      <c r="A4657" s="4" t="s">
        <v>4864</v>
      </c>
      <c r="B4657" s="4" t="s">
        <v>185</v>
      </c>
      <c r="C4657" s="4" t="s">
        <v>192</v>
      </c>
      <c r="D4657" s="4" t="s">
        <v>72</v>
      </c>
      <c r="E4657" s="4" t="s">
        <v>197</v>
      </c>
      <c r="F4657" s="3">
        <v>42925</v>
      </c>
      <c r="G4657" s="3">
        <v>42933</v>
      </c>
      <c r="H4657">
        <v>0</v>
      </c>
    </row>
    <row r="4658" spans="1:8">
      <c r="A4658" s="4" t="s">
        <v>4865</v>
      </c>
      <c r="B4658" s="4" t="s">
        <v>181</v>
      </c>
      <c r="C4658" s="4" t="s">
        <v>9011</v>
      </c>
      <c r="D4658" s="4" t="s">
        <v>24</v>
      </c>
      <c r="E4658" s="4" t="s">
        <v>193</v>
      </c>
      <c r="F4658" s="3">
        <v>42925</v>
      </c>
      <c r="G4658" s="3"/>
    </row>
    <row r="4659" spans="1:8">
      <c r="A4659" s="4" t="s">
        <v>4866</v>
      </c>
      <c r="B4659" s="4" t="s">
        <v>183</v>
      </c>
      <c r="C4659" s="4" t="s">
        <v>171</v>
      </c>
      <c r="D4659" s="4" t="s">
        <v>48</v>
      </c>
      <c r="E4659" s="4" t="s">
        <v>172</v>
      </c>
      <c r="F4659" s="3">
        <v>42926</v>
      </c>
      <c r="G4659" s="3">
        <v>42933</v>
      </c>
      <c r="H4659">
        <v>962</v>
      </c>
    </row>
    <row r="4660" spans="1:8">
      <c r="A4660" s="4" t="s">
        <v>4867</v>
      </c>
      <c r="B4660" s="4" t="s">
        <v>261</v>
      </c>
      <c r="C4660" s="4" t="s">
        <v>171</v>
      </c>
      <c r="D4660" s="4" t="s">
        <v>107</v>
      </c>
      <c r="E4660" s="4" t="s">
        <v>172</v>
      </c>
      <c r="F4660" s="3">
        <v>42926</v>
      </c>
      <c r="G4660" s="3">
        <v>42937</v>
      </c>
      <c r="H4660">
        <v>1063</v>
      </c>
    </row>
    <row r="4661" spans="1:8">
      <c r="A4661" s="4" t="s">
        <v>4868</v>
      </c>
      <c r="B4661" s="4" t="s">
        <v>246</v>
      </c>
      <c r="C4661" s="4" t="s">
        <v>192</v>
      </c>
      <c r="D4661" s="4" t="s">
        <v>127</v>
      </c>
      <c r="E4661" s="4" t="s">
        <v>197</v>
      </c>
      <c r="F4661" s="3">
        <v>42926</v>
      </c>
      <c r="G4661" s="3">
        <v>42939</v>
      </c>
      <c r="H4661">
        <v>0</v>
      </c>
    </row>
    <row r="4662" spans="1:8">
      <c r="A4662" s="4" t="s">
        <v>4869</v>
      </c>
      <c r="B4662" s="4" t="s">
        <v>304</v>
      </c>
      <c r="C4662" s="4" t="s">
        <v>179</v>
      </c>
      <c r="D4662" s="4" t="s">
        <v>70</v>
      </c>
      <c r="E4662" s="4" t="s">
        <v>197</v>
      </c>
      <c r="F4662" s="3">
        <v>42926</v>
      </c>
      <c r="G4662" s="3">
        <v>42939</v>
      </c>
      <c r="H4662">
        <v>0</v>
      </c>
    </row>
    <row r="4663" spans="1:8">
      <c r="A4663" s="4" t="s">
        <v>4870</v>
      </c>
      <c r="B4663" s="4" t="s">
        <v>174</v>
      </c>
      <c r="C4663" s="4" t="s">
        <v>171</v>
      </c>
      <c r="D4663" s="4" t="s">
        <v>37</v>
      </c>
      <c r="E4663" s="4" t="s">
        <v>197</v>
      </c>
      <c r="F4663" s="3">
        <v>42926</v>
      </c>
      <c r="G4663" s="3">
        <v>42928</v>
      </c>
      <c r="H4663">
        <v>0</v>
      </c>
    </row>
    <row r="4664" spans="1:8">
      <c r="A4664" s="4" t="s">
        <v>4871</v>
      </c>
      <c r="B4664" s="4" t="s">
        <v>174</v>
      </c>
      <c r="C4664" s="4" t="s">
        <v>177</v>
      </c>
      <c r="D4664" s="4" t="s">
        <v>111</v>
      </c>
      <c r="E4664" s="4" t="s">
        <v>197</v>
      </c>
      <c r="F4664" s="3">
        <v>42926</v>
      </c>
      <c r="G4664" s="3">
        <v>42933</v>
      </c>
      <c r="H4664">
        <v>0</v>
      </c>
    </row>
    <row r="4665" spans="1:8">
      <c r="A4665" s="4" t="s">
        <v>4872</v>
      </c>
      <c r="B4665" s="4" t="s">
        <v>174</v>
      </c>
      <c r="C4665" s="4" t="s">
        <v>192</v>
      </c>
      <c r="D4665" s="4" t="s">
        <v>48</v>
      </c>
      <c r="E4665" s="4" t="s">
        <v>172</v>
      </c>
      <c r="F4665" s="3">
        <v>42926</v>
      </c>
      <c r="G4665" s="3">
        <v>42981</v>
      </c>
      <c r="H4665">
        <v>2572</v>
      </c>
    </row>
    <row r="4666" spans="1:8">
      <c r="A4666" s="4" t="s">
        <v>4873</v>
      </c>
      <c r="B4666" s="4" t="s">
        <v>196</v>
      </c>
      <c r="C4666" s="4" t="s">
        <v>9011</v>
      </c>
      <c r="D4666" s="4" t="s">
        <v>68</v>
      </c>
      <c r="E4666" s="4" t="s">
        <v>197</v>
      </c>
      <c r="F4666" s="3">
        <v>42926</v>
      </c>
      <c r="G4666" s="3">
        <v>42927</v>
      </c>
      <c r="H4666">
        <v>0</v>
      </c>
    </row>
    <row r="4667" spans="1:8">
      <c r="A4667" s="4" t="s">
        <v>4874</v>
      </c>
      <c r="B4667" s="4" t="s">
        <v>196</v>
      </c>
      <c r="C4667" s="4" t="s">
        <v>9011</v>
      </c>
      <c r="D4667" s="4" t="s">
        <v>92</v>
      </c>
      <c r="E4667" s="4" t="s">
        <v>172</v>
      </c>
      <c r="F4667" s="3">
        <v>42926</v>
      </c>
      <c r="G4667" s="3">
        <v>42934</v>
      </c>
      <c r="H4667">
        <v>4631</v>
      </c>
    </row>
    <row r="4668" spans="1:8">
      <c r="A4668" s="4" t="s">
        <v>4875</v>
      </c>
      <c r="B4668" s="4" t="s">
        <v>196</v>
      </c>
      <c r="C4668" s="4" t="s">
        <v>192</v>
      </c>
      <c r="D4668" s="4" t="s">
        <v>79</v>
      </c>
      <c r="E4668" s="4" t="s">
        <v>172</v>
      </c>
      <c r="F4668" s="3">
        <v>42926</v>
      </c>
      <c r="G4668" s="3">
        <v>42935</v>
      </c>
      <c r="H4668">
        <v>3230</v>
      </c>
    </row>
    <row r="4669" spans="1:8">
      <c r="A4669" s="4" t="s">
        <v>4876</v>
      </c>
      <c r="B4669" s="4" t="s">
        <v>203</v>
      </c>
      <c r="C4669" s="4" t="s">
        <v>177</v>
      </c>
      <c r="D4669" s="4" t="s">
        <v>42</v>
      </c>
      <c r="E4669" s="4" t="s">
        <v>172</v>
      </c>
      <c r="F4669" s="3">
        <v>42926</v>
      </c>
      <c r="G4669" s="3">
        <v>42935</v>
      </c>
      <c r="H4669">
        <v>59</v>
      </c>
    </row>
    <row r="4670" spans="1:8">
      <c r="A4670" s="4" t="s">
        <v>4877</v>
      </c>
      <c r="B4670" s="4" t="s">
        <v>191</v>
      </c>
      <c r="C4670" s="4" t="s">
        <v>192</v>
      </c>
      <c r="D4670" s="4" t="s">
        <v>86</v>
      </c>
      <c r="E4670" s="4" t="s">
        <v>172</v>
      </c>
      <c r="F4670" s="3">
        <v>42926</v>
      </c>
      <c r="G4670" s="3">
        <v>43042</v>
      </c>
      <c r="H4670">
        <v>3624</v>
      </c>
    </row>
    <row r="4671" spans="1:8">
      <c r="A4671" s="4" t="s">
        <v>4878</v>
      </c>
      <c r="B4671" s="4" t="s">
        <v>219</v>
      </c>
      <c r="C4671" s="4" t="s">
        <v>171</v>
      </c>
      <c r="D4671" s="4" t="s">
        <v>86</v>
      </c>
      <c r="E4671" s="4" t="s">
        <v>197</v>
      </c>
      <c r="F4671" s="3">
        <v>42926</v>
      </c>
      <c r="G4671" s="3">
        <v>43050</v>
      </c>
      <c r="H4671">
        <v>0</v>
      </c>
    </row>
    <row r="4672" spans="1:8">
      <c r="A4672" s="4" t="s">
        <v>4879</v>
      </c>
      <c r="B4672" s="4" t="s">
        <v>219</v>
      </c>
      <c r="C4672" s="4" t="s">
        <v>9011</v>
      </c>
      <c r="D4672" s="4" t="s">
        <v>62</v>
      </c>
      <c r="E4672" s="4" t="s">
        <v>197</v>
      </c>
      <c r="F4672" s="3">
        <v>42926</v>
      </c>
      <c r="G4672" s="3">
        <v>42928</v>
      </c>
      <c r="H4672">
        <v>0</v>
      </c>
    </row>
    <row r="4673" spans="1:8">
      <c r="A4673" s="4" t="s">
        <v>4880</v>
      </c>
      <c r="B4673" s="4" t="s">
        <v>219</v>
      </c>
      <c r="C4673" s="4" t="s">
        <v>199</v>
      </c>
      <c r="D4673" s="4" t="s">
        <v>75</v>
      </c>
      <c r="E4673" s="4" t="s">
        <v>172</v>
      </c>
      <c r="F4673" s="3">
        <v>42926</v>
      </c>
      <c r="G4673" s="3">
        <v>43000</v>
      </c>
      <c r="H4673">
        <v>5848</v>
      </c>
    </row>
    <row r="4674" spans="1:8">
      <c r="A4674" s="4" t="s">
        <v>4881</v>
      </c>
      <c r="B4674" s="4" t="s">
        <v>219</v>
      </c>
      <c r="C4674" s="4" t="s">
        <v>177</v>
      </c>
      <c r="D4674" s="4" t="s">
        <v>44</v>
      </c>
      <c r="E4674" s="4" t="s">
        <v>172</v>
      </c>
      <c r="F4674" s="3">
        <v>42926</v>
      </c>
      <c r="G4674" s="3">
        <v>42927</v>
      </c>
      <c r="H4674">
        <v>42</v>
      </c>
    </row>
    <row r="4675" spans="1:8">
      <c r="A4675" s="4" t="s">
        <v>4882</v>
      </c>
      <c r="B4675" s="4" t="s">
        <v>230</v>
      </c>
      <c r="C4675" s="4" t="s">
        <v>199</v>
      </c>
      <c r="D4675" s="4" t="s">
        <v>115</v>
      </c>
      <c r="E4675" s="4" t="s">
        <v>197</v>
      </c>
      <c r="F4675" s="3">
        <v>42926</v>
      </c>
      <c r="G4675" s="3">
        <v>42928</v>
      </c>
      <c r="H4675">
        <v>0</v>
      </c>
    </row>
    <row r="4676" spans="1:8">
      <c r="A4676" s="4" t="s">
        <v>4883</v>
      </c>
      <c r="B4676" s="4" t="s">
        <v>230</v>
      </c>
      <c r="C4676" s="4" t="s">
        <v>9011</v>
      </c>
      <c r="D4676" s="4" t="s">
        <v>90</v>
      </c>
      <c r="E4676" s="4" t="s">
        <v>197</v>
      </c>
      <c r="F4676" s="3">
        <v>42926</v>
      </c>
      <c r="G4676" s="3">
        <v>42933</v>
      </c>
      <c r="H4676">
        <v>0</v>
      </c>
    </row>
    <row r="4677" spans="1:8">
      <c r="A4677" s="4" t="s">
        <v>4884</v>
      </c>
      <c r="B4677" s="4" t="s">
        <v>187</v>
      </c>
      <c r="C4677" s="4" t="s">
        <v>199</v>
      </c>
      <c r="D4677" s="4" t="s">
        <v>75</v>
      </c>
      <c r="E4677" s="4" t="s">
        <v>197</v>
      </c>
      <c r="F4677" s="3">
        <v>42926</v>
      </c>
      <c r="G4677" s="3">
        <v>42976</v>
      </c>
      <c r="H4677">
        <v>0</v>
      </c>
    </row>
    <row r="4678" spans="1:8">
      <c r="A4678" s="4" t="s">
        <v>4885</v>
      </c>
      <c r="B4678" s="4" t="s">
        <v>244</v>
      </c>
      <c r="C4678" s="4" t="s">
        <v>192</v>
      </c>
      <c r="D4678" s="4" t="s">
        <v>100</v>
      </c>
      <c r="E4678" s="4" t="s">
        <v>197</v>
      </c>
      <c r="F4678" s="3">
        <v>42926</v>
      </c>
      <c r="G4678" s="3">
        <v>42928</v>
      </c>
      <c r="H4678">
        <v>0</v>
      </c>
    </row>
    <row r="4679" spans="1:8">
      <c r="A4679" s="4" t="s">
        <v>4886</v>
      </c>
      <c r="B4679" s="4" t="s">
        <v>170</v>
      </c>
      <c r="C4679" s="4" t="s">
        <v>177</v>
      </c>
      <c r="D4679" s="4" t="s">
        <v>37</v>
      </c>
      <c r="E4679" s="4" t="s">
        <v>197</v>
      </c>
      <c r="F4679" s="3">
        <v>42926</v>
      </c>
      <c r="G4679" s="3">
        <v>42937</v>
      </c>
      <c r="H4679">
        <v>0</v>
      </c>
    </row>
    <row r="4680" spans="1:8">
      <c r="A4680" s="4" t="s">
        <v>4887</v>
      </c>
      <c r="B4680" s="4" t="s">
        <v>170</v>
      </c>
      <c r="C4680" s="4" t="s">
        <v>179</v>
      </c>
      <c r="D4680" s="4" t="s">
        <v>79</v>
      </c>
      <c r="E4680" s="4" t="s">
        <v>172</v>
      </c>
      <c r="F4680" s="3">
        <v>42926</v>
      </c>
      <c r="G4680" s="3">
        <v>42935</v>
      </c>
      <c r="H4680">
        <v>588</v>
      </c>
    </row>
    <row r="4681" spans="1:8">
      <c r="A4681" s="4" t="s">
        <v>4888</v>
      </c>
      <c r="B4681" s="4" t="s">
        <v>232</v>
      </c>
      <c r="C4681" s="4" t="s">
        <v>171</v>
      </c>
      <c r="D4681" s="4" t="s">
        <v>127</v>
      </c>
      <c r="E4681" s="4" t="s">
        <v>197</v>
      </c>
      <c r="F4681" s="3">
        <v>42926</v>
      </c>
      <c r="G4681" s="3">
        <v>42934</v>
      </c>
      <c r="H4681">
        <v>0</v>
      </c>
    </row>
    <row r="4682" spans="1:8">
      <c r="A4682" s="4" t="s">
        <v>4889</v>
      </c>
      <c r="B4682" s="4" t="s">
        <v>232</v>
      </c>
      <c r="C4682" s="4" t="s">
        <v>177</v>
      </c>
      <c r="D4682" s="4" t="s">
        <v>125</v>
      </c>
      <c r="E4682" s="4" t="s">
        <v>172</v>
      </c>
      <c r="F4682" s="3">
        <v>42926</v>
      </c>
      <c r="G4682" s="3">
        <v>42933</v>
      </c>
      <c r="H4682">
        <v>54</v>
      </c>
    </row>
    <row r="4683" spans="1:8">
      <c r="A4683" s="4" t="s">
        <v>4890</v>
      </c>
      <c r="B4683" s="4" t="s">
        <v>226</v>
      </c>
      <c r="C4683" s="4" t="s">
        <v>9011</v>
      </c>
      <c r="D4683" s="4" t="s">
        <v>24</v>
      </c>
      <c r="E4683" s="4" t="s">
        <v>193</v>
      </c>
      <c r="F4683" s="3">
        <v>42926</v>
      </c>
      <c r="G4683" s="3"/>
    </row>
    <row r="4684" spans="1:8">
      <c r="A4684" s="4" t="s">
        <v>4891</v>
      </c>
      <c r="B4684" s="4" t="s">
        <v>185</v>
      </c>
      <c r="C4684" s="4" t="s">
        <v>9011</v>
      </c>
      <c r="D4684" s="4" t="s">
        <v>108</v>
      </c>
      <c r="E4684" s="4" t="s">
        <v>172</v>
      </c>
      <c r="F4684" s="3">
        <v>42926</v>
      </c>
      <c r="G4684" s="3">
        <v>42984</v>
      </c>
      <c r="H4684">
        <v>5099</v>
      </c>
    </row>
    <row r="4685" spans="1:8">
      <c r="A4685" s="4" t="s">
        <v>4892</v>
      </c>
      <c r="B4685" s="4" t="s">
        <v>216</v>
      </c>
      <c r="C4685" s="4" t="s">
        <v>179</v>
      </c>
      <c r="D4685" s="4" t="s">
        <v>24</v>
      </c>
      <c r="E4685" s="4" t="s">
        <v>193</v>
      </c>
      <c r="F4685" s="3">
        <v>42926</v>
      </c>
      <c r="G4685" s="3"/>
    </row>
    <row r="4686" spans="1:8">
      <c r="A4686" s="4" t="s">
        <v>4893</v>
      </c>
      <c r="B4686" s="4" t="s">
        <v>181</v>
      </c>
      <c r="C4686" s="4" t="s">
        <v>199</v>
      </c>
      <c r="D4686" s="4" t="s">
        <v>97</v>
      </c>
      <c r="E4686" s="4" t="s">
        <v>197</v>
      </c>
      <c r="F4686" s="3">
        <v>42926</v>
      </c>
      <c r="G4686" s="3">
        <v>42931</v>
      </c>
      <c r="H4686">
        <v>0</v>
      </c>
    </row>
    <row r="4687" spans="1:8">
      <c r="A4687" s="4" t="s">
        <v>4894</v>
      </c>
      <c r="B4687" s="4" t="s">
        <v>261</v>
      </c>
      <c r="C4687" s="4" t="s">
        <v>192</v>
      </c>
      <c r="D4687" s="4" t="s">
        <v>84</v>
      </c>
      <c r="E4687" s="4" t="s">
        <v>197</v>
      </c>
      <c r="F4687" s="3">
        <v>42927</v>
      </c>
      <c r="G4687" s="3">
        <v>42937</v>
      </c>
      <c r="H4687">
        <v>0</v>
      </c>
    </row>
    <row r="4688" spans="1:8">
      <c r="A4688" s="4" t="s">
        <v>4895</v>
      </c>
      <c r="B4688" s="4" t="s">
        <v>246</v>
      </c>
      <c r="C4688" s="4" t="s">
        <v>199</v>
      </c>
      <c r="D4688" s="4" t="s">
        <v>24</v>
      </c>
      <c r="E4688" s="4" t="s">
        <v>193</v>
      </c>
      <c r="F4688" s="3">
        <v>42927</v>
      </c>
      <c r="G4688" s="3"/>
    </row>
    <row r="4689" spans="1:8">
      <c r="A4689" s="4" t="s">
        <v>4896</v>
      </c>
      <c r="B4689" s="4" t="s">
        <v>304</v>
      </c>
      <c r="C4689" s="4" t="s">
        <v>179</v>
      </c>
      <c r="D4689" s="4" t="s">
        <v>106</v>
      </c>
      <c r="E4689" s="4" t="s">
        <v>197</v>
      </c>
      <c r="F4689" s="3">
        <v>42927</v>
      </c>
      <c r="G4689" s="3">
        <v>42994</v>
      </c>
      <c r="H4689">
        <v>0</v>
      </c>
    </row>
    <row r="4690" spans="1:8">
      <c r="A4690" s="4" t="s">
        <v>4897</v>
      </c>
      <c r="B4690" s="4" t="s">
        <v>304</v>
      </c>
      <c r="C4690" s="4" t="s">
        <v>171</v>
      </c>
      <c r="D4690" s="4" t="s">
        <v>119</v>
      </c>
      <c r="E4690" s="4" t="s">
        <v>197</v>
      </c>
      <c r="F4690" s="3">
        <v>42927</v>
      </c>
      <c r="G4690" s="3">
        <v>42929</v>
      </c>
      <c r="H4690">
        <v>0</v>
      </c>
    </row>
    <row r="4691" spans="1:8">
      <c r="A4691" s="4" t="s">
        <v>4898</v>
      </c>
      <c r="B4691" s="4" t="s">
        <v>279</v>
      </c>
      <c r="C4691" s="4" t="s">
        <v>192</v>
      </c>
      <c r="D4691" s="4" t="s">
        <v>107</v>
      </c>
      <c r="E4691" s="4" t="s">
        <v>197</v>
      </c>
      <c r="F4691" s="3">
        <v>42927</v>
      </c>
      <c r="G4691" s="3">
        <v>42929</v>
      </c>
      <c r="H4691">
        <v>0</v>
      </c>
    </row>
    <row r="4692" spans="1:8">
      <c r="A4692" s="4" t="s">
        <v>4899</v>
      </c>
      <c r="B4692" s="4" t="s">
        <v>210</v>
      </c>
      <c r="C4692" s="4" t="s">
        <v>9011</v>
      </c>
      <c r="D4692" s="4" t="s">
        <v>107</v>
      </c>
      <c r="E4692" s="4" t="s">
        <v>197</v>
      </c>
      <c r="F4692" s="3">
        <v>42927</v>
      </c>
      <c r="G4692" s="3">
        <v>42965</v>
      </c>
      <c r="H4692">
        <v>0</v>
      </c>
    </row>
    <row r="4693" spans="1:8">
      <c r="A4693" s="4" t="s">
        <v>4900</v>
      </c>
      <c r="B4693" s="4" t="s">
        <v>210</v>
      </c>
      <c r="C4693" s="4" t="s">
        <v>199</v>
      </c>
      <c r="D4693" s="4" t="s">
        <v>78</v>
      </c>
      <c r="E4693" s="4" t="s">
        <v>172</v>
      </c>
      <c r="F4693" s="3">
        <v>42927</v>
      </c>
      <c r="G4693" s="3">
        <v>42935</v>
      </c>
      <c r="H4693">
        <v>4881</v>
      </c>
    </row>
    <row r="4694" spans="1:8">
      <c r="A4694" s="4" t="s">
        <v>4901</v>
      </c>
      <c r="B4694" s="4" t="s">
        <v>174</v>
      </c>
      <c r="C4694" s="4" t="s">
        <v>179</v>
      </c>
      <c r="D4694" s="4" t="s">
        <v>29</v>
      </c>
      <c r="E4694" s="4" t="s">
        <v>197</v>
      </c>
      <c r="F4694" s="3">
        <v>42927</v>
      </c>
      <c r="G4694" s="3">
        <v>43048</v>
      </c>
      <c r="H4694">
        <v>0</v>
      </c>
    </row>
    <row r="4695" spans="1:8">
      <c r="A4695" s="4" t="s">
        <v>4902</v>
      </c>
      <c r="B4695" s="4" t="s">
        <v>174</v>
      </c>
      <c r="C4695" s="4" t="s">
        <v>9011</v>
      </c>
      <c r="D4695" s="4" t="s">
        <v>41</v>
      </c>
      <c r="E4695" s="4" t="s">
        <v>197</v>
      </c>
      <c r="F4695" s="3">
        <v>42927</v>
      </c>
      <c r="G4695" s="3">
        <v>42928</v>
      </c>
      <c r="H4695">
        <v>0</v>
      </c>
    </row>
    <row r="4696" spans="1:8">
      <c r="A4696" s="4" t="s">
        <v>4903</v>
      </c>
      <c r="B4696" s="4" t="s">
        <v>174</v>
      </c>
      <c r="C4696" s="4" t="s">
        <v>9011</v>
      </c>
      <c r="D4696" s="4" t="s">
        <v>109</v>
      </c>
      <c r="E4696" s="4" t="s">
        <v>197</v>
      </c>
      <c r="F4696" s="3">
        <v>42927</v>
      </c>
      <c r="G4696" s="3">
        <v>42934</v>
      </c>
      <c r="H4696">
        <v>0</v>
      </c>
    </row>
    <row r="4697" spans="1:8">
      <c r="A4697" s="4" t="s">
        <v>4904</v>
      </c>
      <c r="B4697" s="4" t="s">
        <v>196</v>
      </c>
      <c r="C4697" s="4" t="s">
        <v>192</v>
      </c>
      <c r="D4697" s="4" t="s">
        <v>66</v>
      </c>
      <c r="E4697" s="4" t="s">
        <v>172</v>
      </c>
      <c r="F4697" s="3">
        <v>42927</v>
      </c>
      <c r="G4697" s="3">
        <v>42928</v>
      </c>
      <c r="H4697">
        <v>2878</v>
      </c>
    </row>
    <row r="4698" spans="1:8">
      <c r="A4698" s="4" t="s">
        <v>4905</v>
      </c>
      <c r="B4698" s="4" t="s">
        <v>203</v>
      </c>
      <c r="C4698" s="4" t="s">
        <v>177</v>
      </c>
      <c r="D4698" s="4" t="s">
        <v>122</v>
      </c>
      <c r="E4698" s="4" t="s">
        <v>197</v>
      </c>
      <c r="F4698" s="3">
        <v>42927</v>
      </c>
      <c r="G4698" s="3">
        <v>42928</v>
      </c>
      <c r="H4698">
        <v>0</v>
      </c>
    </row>
    <row r="4699" spans="1:8">
      <c r="A4699" s="4" t="s">
        <v>4906</v>
      </c>
      <c r="B4699" s="4" t="s">
        <v>203</v>
      </c>
      <c r="C4699" s="4" t="s">
        <v>192</v>
      </c>
      <c r="D4699" s="4" t="s">
        <v>59</v>
      </c>
      <c r="E4699" s="4" t="s">
        <v>172</v>
      </c>
      <c r="F4699" s="3">
        <v>42927</v>
      </c>
      <c r="G4699" s="3">
        <v>42986</v>
      </c>
      <c r="H4699">
        <v>3121</v>
      </c>
    </row>
    <row r="4700" spans="1:8">
      <c r="A4700" s="4" t="s">
        <v>4907</v>
      </c>
      <c r="B4700" s="4" t="s">
        <v>191</v>
      </c>
      <c r="C4700" s="4" t="s">
        <v>199</v>
      </c>
      <c r="D4700" s="4" t="s">
        <v>62</v>
      </c>
      <c r="E4700" s="4" t="s">
        <v>197</v>
      </c>
      <c r="F4700" s="3">
        <v>42927</v>
      </c>
      <c r="G4700" s="3">
        <v>42928</v>
      </c>
      <c r="H4700">
        <v>0</v>
      </c>
    </row>
    <row r="4701" spans="1:8">
      <c r="A4701" s="4" t="s">
        <v>4908</v>
      </c>
      <c r="B4701" s="4" t="s">
        <v>191</v>
      </c>
      <c r="C4701" s="4" t="s">
        <v>177</v>
      </c>
      <c r="D4701" s="4" t="s">
        <v>71</v>
      </c>
      <c r="E4701" s="4" t="s">
        <v>172</v>
      </c>
      <c r="F4701" s="3">
        <v>42927</v>
      </c>
      <c r="G4701" s="3">
        <v>42934</v>
      </c>
      <c r="H4701">
        <v>57</v>
      </c>
    </row>
    <row r="4702" spans="1:8">
      <c r="A4702" s="4" t="s">
        <v>4909</v>
      </c>
      <c r="B4702" s="4" t="s">
        <v>343</v>
      </c>
      <c r="C4702" s="4" t="s">
        <v>179</v>
      </c>
      <c r="D4702" s="4" t="s">
        <v>119</v>
      </c>
      <c r="E4702" s="4" t="s">
        <v>172</v>
      </c>
      <c r="F4702" s="3">
        <v>42927</v>
      </c>
      <c r="G4702" s="3">
        <v>42928</v>
      </c>
      <c r="H4702">
        <v>576</v>
      </c>
    </row>
    <row r="4703" spans="1:8">
      <c r="A4703" s="4" t="s">
        <v>4910</v>
      </c>
      <c r="B4703" s="4" t="s">
        <v>343</v>
      </c>
      <c r="C4703" s="4" t="s">
        <v>171</v>
      </c>
      <c r="D4703" s="4" t="s">
        <v>85</v>
      </c>
      <c r="E4703" s="4" t="s">
        <v>172</v>
      </c>
      <c r="F4703" s="3">
        <v>42927</v>
      </c>
      <c r="G4703" s="3">
        <v>42934</v>
      </c>
      <c r="H4703">
        <v>1258</v>
      </c>
    </row>
    <row r="4704" spans="1:8">
      <c r="A4704" s="4" t="s">
        <v>4911</v>
      </c>
      <c r="B4704" s="4" t="s">
        <v>219</v>
      </c>
      <c r="C4704" s="4" t="s">
        <v>171</v>
      </c>
      <c r="D4704" s="4" t="s">
        <v>108</v>
      </c>
      <c r="E4704" s="4" t="s">
        <v>197</v>
      </c>
      <c r="F4704" s="3">
        <v>42927</v>
      </c>
      <c r="G4704" s="3">
        <v>42969</v>
      </c>
      <c r="H4704">
        <v>0</v>
      </c>
    </row>
    <row r="4705" spans="1:8">
      <c r="A4705" s="4" t="s">
        <v>4912</v>
      </c>
      <c r="B4705" s="4" t="s">
        <v>230</v>
      </c>
      <c r="C4705" s="4" t="s">
        <v>199</v>
      </c>
      <c r="D4705" s="4" t="s">
        <v>24</v>
      </c>
      <c r="E4705" s="4" t="s">
        <v>193</v>
      </c>
      <c r="F4705" s="3">
        <v>42927</v>
      </c>
      <c r="G4705" s="3"/>
    </row>
    <row r="4706" spans="1:8">
      <c r="A4706" s="4" t="s">
        <v>4913</v>
      </c>
      <c r="B4706" s="4" t="s">
        <v>230</v>
      </c>
      <c r="C4706" s="4" t="s">
        <v>179</v>
      </c>
      <c r="D4706" s="4" t="s">
        <v>49</v>
      </c>
      <c r="E4706" s="4" t="s">
        <v>197</v>
      </c>
      <c r="F4706" s="3">
        <v>42927</v>
      </c>
      <c r="G4706" s="3">
        <v>43007</v>
      </c>
      <c r="H4706">
        <v>0</v>
      </c>
    </row>
    <row r="4707" spans="1:8">
      <c r="A4707" s="4" t="s">
        <v>4914</v>
      </c>
      <c r="B4707" s="4" t="s">
        <v>230</v>
      </c>
      <c r="C4707" s="4" t="s">
        <v>179</v>
      </c>
      <c r="D4707" s="4" t="s">
        <v>76</v>
      </c>
      <c r="E4707" s="4" t="s">
        <v>172</v>
      </c>
      <c r="F4707" s="3">
        <v>42927</v>
      </c>
      <c r="G4707" s="3">
        <v>42936</v>
      </c>
      <c r="H4707">
        <v>491</v>
      </c>
    </row>
    <row r="4708" spans="1:8">
      <c r="A4708" s="4" t="s">
        <v>4915</v>
      </c>
      <c r="B4708" s="4" t="s">
        <v>187</v>
      </c>
      <c r="C4708" s="4" t="s">
        <v>179</v>
      </c>
      <c r="D4708" s="4" t="s">
        <v>115</v>
      </c>
      <c r="E4708" s="4" t="s">
        <v>172</v>
      </c>
      <c r="F4708" s="3">
        <v>42927</v>
      </c>
      <c r="G4708" s="3">
        <v>42970</v>
      </c>
      <c r="H4708">
        <v>494</v>
      </c>
    </row>
    <row r="4709" spans="1:8">
      <c r="A4709" s="4" t="s">
        <v>4916</v>
      </c>
      <c r="B4709" s="4" t="s">
        <v>201</v>
      </c>
      <c r="C4709" s="4" t="s">
        <v>9011</v>
      </c>
      <c r="D4709" s="4" t="s">
        <v>44</v>
      </c>
      <c r="E4709" s="4" t="s">
        <v>197</v>
      </c>
      <c r="F4709" s="3">
        <v>42927</v>
      </c>
      <c r="G4709" s="3">
        <v>42936</v>
      </c>
      <c r="H4709">
        <v>0</v>
      </c>
    </row>
    <row r="4710" spans="1:8">
      <c r="A4710" s="4" t="s">
        <v>4917</v>
      </c>
      <c r="B4710" s="4" t="s">
        <v>201</v>
      </c>
      <c r="C4710" s="4" t="s">
        <v>171</v>
      </c>
      <c r="D4710" s="4" t="s">
        <v>129</v>
      </c>
      <c r="E4710" s="4" t="s">
        <v>172</v>
      </c>
      <c r="F4710" s="3">
        <v>42927</v>
      </c>
      <c r="G4710" s="3">
        <v>42997</v>
      </c>
      <c r="H4710">
        <v>882</v>
      </c>
    </row>
    <row r="4711" spans="1:8">
      <c r="A4711" s="4" t="s">
        <v>4918</v>
      </c>
      <c r="B4711" s="4" t="s">
        <v>232</v>
      </c>
      <c r="C4711" s="4" t="s">
        <v>171</v>
      </c>
      <c r="D4711" s="4" t="s">
        <v>84</v>
      </c>
      <c r="E4711" s="4" t="s">
        <v>172</v>
      </c>
      <c r="F4711" s="3">
        <v>42927</v>
      </c>
      <c r="G4711" s="3">
        <v>42936</v>
      </c>
      <c r="H4711">
        <v>1076</v>
      </c>
    </row>
    <row r="4712" spans="1:8">
      <c r="A4712" s="4" t="s">
        <v>4919</v>
      </c>
      <c r="B4712" s="4" t="s">
        <v>205</v>
      </c>
      <c r="C4712" s="4" t="s">
        <v>265</v>
      </c>
      <c r="D4712" s="4" t="s">
        <v>38</v>
      </c>
      <c r="E4712" s="4" t="s">
        <v>197</v>
      </c>
      <c r="F4712" s="3">
        <v>42927</v>
      </c>
      <c r="G4712" s="3">
        <v>42934</v>
      </c>
      <c r="H4712">
        <v>0</v>
      </c>
    </row>
    <row r="4713" spans="1:8">
      <c r="A4713" s="4" t="s">
        <v>4920</v>
      </c>
      <c r="B4713" s="4" t="s">
        <v>205</v>
      </c>
      <c r="C4713" s="4" t="s">
        <v>177</v>
      </c>
      <c r="D4713" s="4" t="s">
        <v>44</v>
      </c>
      <c r="E4713" s="4" t="s">
        <v>197</v>
      </c>
      <c r="F4713" s="3">
        <v>42927</v>
      </c>
      <c r="G4713" s="3">
        <v>42999</v>
      </c>
      <c r="H4713">
        <v>0</v>
      </c>
    </row>
    <row r="4714" spans="1:8">
      <c r="A4714" s="4" t="s">
        <v>4921</v>
      </c>
      <c r="B4714" s="4" t="s">
        <v>205</v>
      </c>
      <c r="C4714" s="4" t="s">
        <v>177</v>
      </c>
      <c r="D4714" s="4" t="s">
        <v>129</v>
      </c>
      <c r="E4714" s="4" t="s">
        <v>172</v>
      </c>
      <c r="F4714" s="3">
        <v>42927</v>
      </c>
      <c r="G4714" s="3">
        <v>42935</v>
      </c>
      <c r="H4714">
        <v>57</v>
      </c>
    </row>
    <row r="4715" spans="1:8">
      <c r="A4715" s="4" t="s">
        <v>4922</v>
      </c>
      <c r="B4715" s="4" t="s">
        <v>185</v>
      </c>
      <c r="C4715" s="4" t="s">
        <v>179</v>
      </c>
      <c r="D4715" s="4" t="s">
        <v>90</v>
      </c>
      <c r="E4715" s="4" t="s">
        <v>197</v>
      </c>
      <c r="F4715" s="3">
        <v>42927</v>
      </c>
      <c r="G4715" s="3">
        <v>42929</v>
      </c>
      <c r="H4715">
        <v>0</v>
      </c>
    </row>
    <row r="4716" spans="1:8">
      <c r="A4716" s="4" t="s">
        <v>4923</v>
      </c>
      <c r="B4716" s="4" t="s">
        <v>185</v>
      </c>
      <c r="C4716" s="4" t="s">
        <v>192</v>
      </c>
      <c r="D4716" s="4" t="s">
        <v>38</v>
      </c>
      <c r="E4716" s="4" t="s">
        <v>197</v>
      </c>
      <c r="F4716" s="3">
        <v>42927</v>
      </c>
      <c r="G4716" s="3">
        <v>43044</v>
      </c>
      <c r="H4716">
        <v>0</v>
      </c>
    </row>
    <row r="4717" spans="1:8">
      <c r="A4717" s="4" t="s">
        <v>4924</v>
      </c>
      <c r="B4717" s="4" t="s">
        <v>185</v>
      </c>
      <c r="C4717" s="4" t="s">
        <v>192</v>
      </c>
      <c r="D4717" s="4" t="s">
        <v>56</v>
      </c>
      <c r="E4717" s="4" t="s">
        <v>197</v>
      </c>
      <c r="F4717" s="3">
        <v>42927</v>
      </c>
      <c r="G4717" s="3">
        <v>42928</v>
      </c>
      <c r="H4717">
        <v>0</v>
      </c>
    </row>
    <row r="4718" spans="1:8">
      <c r="A4718" s="4" t="s">
        <v>4925</v>
      </c>
      <c r="B4718" s="4" t="s">
        <v>183</v>
      </c>
      <c r="C4718" s="4" t="s">
        <v>171</v>
      </c>
      <c r="D4718" s="4" t="s">
        <v>29</v>
      </c>
      <c r="E4718" s="4" t="s">
        <v>197</v>
      </c>
      <c r="F4718" s="3">
        <v>42928</v>
      </c>
      <c r="G4718" s="3">
        <v>42978</v>
      </c>
      <c r="H4718">
        <v>0</v>
      </c>
    </row>
    <row r="4719" spans="1:8">
      <c r="A4719" s="4" t="s">
        <v>4926</v>
      </c>
      <c r="B4719" s="4" t="s">
        <v>261</v>
      </c>
      <c r="C4719" s="4" t="s">
        <v>171</v>
      </c>
      <c r="D4719" s="4" t="s">
        <v>99</v>
      </c>
      <c r="E4719" s="4" t="s">
        <v>172</v>
      </c>
      <c r="F4719" s="3">
        <v>42928</v>
      </c>
      <c r="G4719" s="3">
        <v>43006</v>
      </c>
      <c r="H4719">
        <v>1100</v>
      </c>
    </row>
    <row r="4720" spans="1:8">
      <c r="A4720" s="4" t="s">
        <v>4927</v>
      </c>
      <c r="B4720" s="4" t="s">
        <v>246</v>
      </c>
      <c r="C4720" s="4" t="s">
        <v>192</v>
      </c>
      <c r="D4720" s="4" t="s">
        <v>50</v>
      </c>
      <c r="E4720" s="4" t="s">
        <v>172</v>
      </c>
      <c r="F4720" s="3">
        <v>42928</v>
      </c>
      <c r="G4720" s="3">
        <v>42996</v>
      </c>
      <c r="H4720">
        <v>3630</v>
      </c>
    </row>
    <row r="4721" spans="1:8">
      <c r="A4721" s="4" t="s">
        <v>4928</v>
      </c>
      <c r="B4721" s="4" t="s">
        <v>279</v>
      </c>
      <c r="C4721" s="4" t="s">
        <v>177</v>
      </c>
      <c r="D4721" s="4" t="s">
        <v>24</v>
      </c>
      <c r="E4721" s="4" t="s">
        <v>193</v>
      </c>
      <c r="F4721" s="3">
        <v>42928</v>
      </c>
      <c r="G4721" s="3"/>
    </row>
    <row r="4722" spans="1:8">
      <c r="A4722" s="4" t="s">
        <v>4929</v>
      </c>
      <c r="B4722" s="4" t="s">
        <v>210</v>
      </c>
      <c r="C4722" s="4" t="s">
        <v>179</v>
      </c>
      <c r="D4722" s="4" t="s">
        <v>51</v>
      </c>
      <c r="E4722" s="4" t="s">
        <v>193</v>
      </c>
      <c r="F4722" s="3">
        <v>42928</v>
      </c>
      <c r="G4722" s="3"/>
    </row>
    <row r="4723" spans="1:8">
      <c r="A4723" s="4" t="s">
        <v>4930</v>
      </c>
      <c r="B4723" s="4" t="s">
        <v>174</v>
      </c>
      <c r="C4723" s="4" t="s">
        <v>9011</v>
      </c>
      <c r="D4723" s="4" t="s">
        <v>29</v>
      </c>
      <c r="E4723" s="4" t="s">
        <v>197</v>
      </c>
      <c r="F4723" s="3">
        <v>42928</v>
      </c>
      <c r="G4723" s="3">
        <v>42939</v>
      </c>
      <c r="H4723">
        <v>0</v>
      </c>
    </row>
    <row r="4724" spans="1:8">
      <c r="A4724" s="4" t="s">
        <v>4931</v>
      </c>
      <c r="B4724" s="4" t="s">
        <v>174</v>
      </c>
      <c r="C4724" s="4" t="s">
        <v>192</v>
      </c>
      <c r="D4724" s="4" t="s">
        <v>27</v>
      </c>
      <c r="E4724" s="4" t="s">
        <v>197</v>
      </c>
      <c r="F4724" s="3">
        <v>42928</v>
      </c>
      <c r="G4724" s="3">
        <v>42937</v>
      </c>
      <c r="H4724">
        <v>0</v>
      </c>
    </row>
    <row r="4725" spans="1:8">
      <c r="A4725" s="4" t="s">
        <v>4932</v>
      </c>
      <c r="B4725" s="4" t="s">
        <v>263</v>
      </c>
      <c r="C4725" s="4" t="s">
        <v>171</v>
      </c>
      <c r="D4725" s="4" t="s">
        <v>95</v>
      </c>
      <c r="E4725" s="4" t="s">
        <v>197</v>
      </c>
      <c r="F4725" s="3">
        <v>42928</v>
      </c>
      <c r="G4725" s="3">
        <v>43005</v>
      </c>
      <c r="H4725">
        <v>0</v>
      </c>
    </row>
    <row r="4726" spans="1:8">
      <c r="A4726" s="4" t="s">
        <v>4933</v>
      </c>
      <c r="B4726" s="4" t="s">
        <v>263</v>
      </c>
      <c r="C4726" s="4" t="s">
        <v>199</v>
      </c>
      <c r="D4726" s="4" t="s">
        <v>40</v>
      </c>
      <c r="E4726" s="4" t="s">
        <v>197</v>
      </c>
      <c r="F4726" s="3">
        <v>42928</v>
      </c>
      <c r="G4726" s="3">
        <v>43006</v>
      </c>
      <c r="H4726">
        <v>0</v>
      </c>
    </row>
    <row r="4727" spans="1:8">
      <c r="A4727" s="4" t="s">
        <v>4934</v>
      </c>
      <c r="B4727" s="4" t="s">
        <v>196</v>
      </c>
      <c r="C4727" s="4" t="s">
        <v>9011</v>
      </c>
      <c r="D4727" s="4" t="s">
        <v>42</v>
      </c>
      <c r="E4727" s="4" t="s">
        <v>197</v>
      </c>
      <c r="F4727" s="3">
        <v>42928</v>
      </c>
      <c r="G4727" s="3">
        <v>42929</v>
      </c>
      <c r="H4727">
        <v>0</v>
      </c>
    </row>
    <row r="4728" spans="1:8">
      <c r="A4728" s="4" t="s">
        <v>4935</v>
      </c>
      <c r="B4728" s="4" t="s">
        <v>203</v>
      </c>
      <c r="C4728" s="4" t="s">
        <v>192</v>
      </c>
      <c r="D4728" s="4" t="s">
        <v>38</v>
      </c>
      <c r="E4728" s="4" t="s">
        <v>197</v>
      </c>
      <c r="F4728" s="3">
        <v>42928</v>
      </c>
      <c r="G4728" s="3">
        <v>42941</v>
      </c>
      <c r="H4728">
        <v>0</v>
      </c>
    </row>
    <row r="4729" spans="1:8">
      <c r="A4729" s="4" t="s">
        <v>4936</v>
      </c>
      <c r="B4729" s="4" t="s">
        <v>203</v>
      </c>
      <c r="C4729" s="4" t="s">
        <v>192</v>
      </c>
      <c r="D4729" s="4" t="s">
        <v>115</v>
      </c>
      <c r="E4729" s="4" t="s">
        <v>172</v>
      </c>
      <c r="F4729" s="3">
        <v>42928</v>
      </c>
      <c r="G4729" s="3">
        <v>42939</v>
      </c>
      <c r="H4729">
        <v>3741</v>
      </c>
    </row>
    <row r="4730" spans="1:8">
      <c r="A4730" s="4" t="s">
        <v>4937</v>
      </c>
      <c r="B4730" s="4" t="s">
        <v>203</v>
      </c>
      <c r="C4730" s="4" t="s">
        <v>192</v>
      </c>
      <c r="D4730" s="4" t="s">
        <v>124</v>
      </c>
      <c r="E4730" s="4" t="s">
        <v>172</v>
      </c>
      <c r="F4730" s="3">
        <v>42928</v>
      </c>
      <c r="G4730" s="3">
        <v>42930</v>
      </c>
      <c r="H4730">
        <v>2905</v>
      </c>
    </row>
    <row r="4731" spans="1:8">
      <c r="A4731" s="4" t="s">
        <v>4938</v>
      </c>
      <c r="B4731" s="4" t="s">
        <v>191</v>
      </c>
      <c r="C4731" s="4" t="s">
        <v>171</v>
      </c>
      <c r="D4731" s="4" t="s">
        <v>108</v>
      </c>
      <c r="E4731" s="4" t="s">
        <v>197</v>
      </c>
      <c r="F4731" s="3">
        <v>42928</v>
      </c>
      <c r="G4731" s="3">
        <v>42941</v>
      </c>
      <c r="H4731">
        <v>0</v>
      </c>
    </row>
    <row r="4732" spans="1:8">
      <c r="A4732" s="4" t="s">
        <v>4939</v>
      </c>
      <c r="B4732" s="4" t="s">
        <v>201</v>
      </c>
      <c r="C4732" s="4" t="s">
        <v>171</v>
      </c>
      <c r="D4732" s="4" t="s">
        <v>59</v>
      </c>
      <c r="E4732" s="4" t="s">
        <v>172</v>
      </c>
      <c r="F4732" s="3">
        <v>42928</v>
      </c>
      <c r="G4732" s="3">
        <v>42992</v>
      </c>
      <c r="H4732">
        <v>1023</v>
      </c>
    </row>
    <row r="4733" spans="1:8">
      <c r="A4733" s="4" t="s">
        <v>4940</v>
      </c>
      <c r="B4733" s="4" t="s">
        <v>201</v>
      </c>
      <c r="C4733" s="4" t="s">
        <v>192</v>
      </c>
      <c r="D4733" s="4" t="s">
        <v>124</v>
      </c>
      <c r="E4733" s="4" t="s">
        <v>172</v>
      </c>
      <c r="F4733" s="3">
        <v>42928</v>
      </c>
      <c r="G4733" s="3">
        <v>43002</v>
      </c>
      <c r="H4733">
        <v>3257</v>
      </c>
    </row>
    <row r="4734" spans="1:8">
      <c r="A4734" s="4" t="s">
        <v>4941</v>
      </c>
      <c r="B4734" s="4" t="s">
        <v>170</v>
      </c>
      <c r="C4734" s="4" t="s">
        <v>199</v>
      </c>
      <c r="D4734" s="4" t="s">
        <v>41</v>
      </c>
      <c r="E4734" s="4" t="s">
        <v>197</v>
      </c>
      <c r="F4734" s="3">
        <v>42928</v>
      </c>
      <c r="G4734" s="3">
        <v>42936</v>
      </c>
      <c r="H4734">
        <v>0</v>
      </c>
    </row>
    <row r="4735" spans="1:8">
      <c r="A4735" s="4" t="s">
        <v>4942</v>
      </c>
      <c r="B4735" s="4" t="s">
        <v>189</v>
      </c>
      <c r="C4735" s="4" t="s">
        <v>171</v>
      </c>
      <c r="D4735" s="4" t="s">
        <v>111</v>
      </c>
      <c r="E4735" s="4" t="s">
        <v>172</v>
      </c>
      <c r="F4735" s="3">
        <v>42928</v>
      </c>
      <c r="G4735" s="3">
        <v>42967</v>
      </c>
      <c r="H4735">
        <v>960</v>
      </c>
    </row>
    <row r="4736" spans="1:8">
      <c r="A4736" s="4" t="s">
        <v>4943</v>
      </c>
      <c r="B4736" s="4" t="s">
        <v>232</v>
      </c>
      <c r="C4736" s="4" t="s">
        <v>9011</v>
      </c>
      <c r="D4736" s="4" t="s">
        <v>107</v>
      </c>
      <c r="E4736" s="4" t="s">
        <v>197</v>
      </c>
      <c r="F4736" s="3">
        <v>42928</v>
      </c>
      <c r="G4736" s="3">
        <v>42930</v>
      </c>
      <c r="H4736">
        <v>0</v>
      </c>
    </row>
    <row r="4737" spans="1:8">
      <c r="A4737" s="4" t="s">
        <v>4944</v>
      </c>
      <c r="B4737" s="4" t="s">
        <v>232</v>
      </c>
      <c r="C4737" s="4" t="s">
        <v>199</v>
      </c>
      <c r="D4737" s="4" t="s">
        <v>107</v>
      </c>
      <c r="E4737" s="4" t="s">
        <v>172</v>
      </c>
      <c r="F4737" s="3">
        <v>42928</v>
      </c>
      <c r="G4737" s="3">
        <v>42934</v>
      </c>
      <c r="H4737">
        <v>5538</v>
      </c>
    </row>
    <row r="4738" spans="1:8">
      <c r="A4738" s="4" t="s">
        <v>4945</v>
      </c>
      <c r="B4738" s="4" t="s">
        <v>181</v>
      </c>
      <c r="C4738" s="4" t="s">
        <v>179</v>
      </c>
      <c r="D4738" s="4" t="s">
        <v>24</v>
      </c>
      <c r="E4738" s="4" t="s">
        <v>193</v>
      </c>
      <c r="F4738" s="3">
        <v>42928</v>
      </c>
      <c r="G4738" s="3"/>
    </row>
    <row r="4739" spans="1:8">
      <c r="A4739" s="4" t="s">
        <v>4946</v>
      </c>
      <c r="B4739" s="4" t="s">
        <v>261</v>
      </c>
      <c r="C4739" s="4" t="s">
        <v>192</v>
      </c>
      <c r="D4739" s="4" t="s">
        <v>82</v>
      </c>
      <c r="E4739" s="4" t="s">
        <v>172</v>
      </c>
      <c r="F4739" s="3">
        <v>42929</v>
      </c>
      <c r="G4739" s="3">
        <v>42939</v>
      </c>
      <c r="H4739">
        <v>3420</v>
      </c>
    </row>
    <row r="4740" spans="1:8">
      <c r="A4740" s="4" t="s">
        <v>4947</v>
      </c>
      <c r="B4740" s="4" t="s">
        <v>174</v>
      </c>
      <c r="C4740" s="4" t="s">
        <v>9011</v>
      </c>
      <c r="D4740" s="4" t="s">
        <v>119</v>
      </c>
      <c r="E4740" s="4" t="s">
        <v>197</v>
      </c>
      <c r="F4740" s="3">
        <v>42929</v>
      </c>
      <c r="G4740" s="3">
        <v>42935</v>
      </c>
      <c r="H4740">
        <v>0</v>
      </c>
    </row>
    <row r="4741" spans="1:8">
      <c r="A4741" s="4" t="s">
        <v>4948</v>
      </c>
      <c r="B4741" s="4" t="s">
        <v>174</v>
      </c>
      <c r="C4741" s="4" t="s">
        <v>9011</v>
      </c>
      <c r="D4741" s="4" t="s">
        <v>29</v>
      </c>
      <c r="E4741" s="4" t="s">
        <v>172</v>
      </c>
      <c r="F4741" s="3">
        <v>42929</v>
      </c>
      <c r="G4741" s="3">
        <v>42932</v>
      </c>
      <c r="H4741">
        <v>5382</v>
      </c>
    </row>
    <row r="4742" spans="1:8">
      <c r="A4742" s="4" t="s">
        <v>4949</v>
      </c>
      <c r="B4742" s="4" t="s">
        <v>212</v>
      </c>
      <c r="C4742" s="4" t="s">
        <v>177</v>
      </c>
      <c r="D4742" s="4" t="s">
        <v>56</v>
      </c>
      <c r="E4742" s="4" t="s">
        <v>197</v>
      </c>
      <c r="F4742" s="3">
        <v>42929</v>
      </c>
      <c r="G4742" s="3">
        <v>42940</v>
      </c>
      <c r="H4742">
        <v>0</v>
      </c>
    </row>
    <row r="4743" spans="1:8">
      <c r="A4743" s="4" t="s">
        <v>4950</v>
      </c>
      <c r="B4743" s="4" t="s">
        <v>212</v>
      </c>
      <c r="C4743" s="4" t="s">
        <v>9011</v>
      </c>
      <c r="D4743" s="4" t="s">
        <v>54</v>
      </c>
      <c r="E4743" s="4" t="s">
        <v>172</v>
      </c>
      <c r="F4743" s="3">
        <v>42929</v>
      </c>
      <c r="G4743" s="3">
        <v>42934</v>
      </c>
      <c r="H4743">
        <v>5703</v>
      </c>
    </row>
    <row r="4744" spans="1:8">
      <c r="A4744" s="4" t="s">
        <v>4951</v>
      </c>
      <c r="B4744" s="4" t="s">
        <v>237</v>
      </c>
      <c r="C4744" s="4" t="s">
        <v>192</v>
      </c>
      <c r="D4744" s="4" t="s">
        <v>88</v>
      </c>
      <c r="E4744" s="4" t="s">
        <v>172</v>
      </c>
      <c r="F4744" s="3">
        <v>42929</v>
      </c>
      <c r="G4744" s="3">
        <v>43008</v>
      </c>
      <c r="H4744">
        <v>3340</v>
      </c>
    </row>
    <row r="4745" spans="1:8">
      <c r="A4745" s="4" t="s">
        <v>4952</v>
      </c>
      <c r="B4745" s="4" t="s">
        <v>203</v>
      </c>
      <c r="C4745" s="4" t="s">
        <v>192</v>
      </c>
      <c r="D4745" s="4" t="s">
        <v>76</v>
      </c>
      <c r="E4745" s="4" t="s">
        <v>197</v>
      </c>
      <c r="F4745" s="3">
        <v>42929</v>
      </c>
      <c r="G4745" s="3">
        <v>42931</v>
      </c>
      <c r="H4745">
        <v>0</v>
      </c>
    </row>
    <row r="4746" spans="1:8">
      <c r="A4746" s="4" t="s">
        <v>4953</v>
      </c>
      <c r="B4746" s="4" t="s">
        <v>230</v>
      </c>
      <c r="C4746" s="4" t="s">
        <v>171</v>
      </c>
      <c r="D4746" s="4" t="s">
        <v>90</v>
      </c>
      <c r="E4746" s="4" t="s">
        <v>172</v>
      </c>
      <c r="F4746" s="3">
        <v>42929</v>
      </c>
      <c r="G4746" s="3">
        <v>42956</v>
      </c>
      <c r="H4746">
        <v>1014</v>
      </c>
    </row>
    <row r="4747" spans="1:8">
      <c r="A4747" s="4" t="s">
        <v>4954</v>
      </c>
      <c r="B4747" s="4" t="s">
        <v>256</v>
      </c>
      <c r="C4747" s="4" t="s">
        <v>179</v>
      </c>
      <c r="D4747" s="4" t="s">
        <v>47</v>
      </c>
      <c r="E4747" s="4" t="s">
        <v>172</v>
      </c>
      <c r="F4747" s="3">
        <v>42929</v>
      </c>
      <c r="G4747" s="3">
        <v>42935</v>
      </c>
      <c r="H4747">
        <v>536</v>
      </c>
    </row>
    <row r="4748" spans="1:8">
      <c r="A4748" s="4" t="s">
        <v>4955</v>
      </c>
      <c r="B4748" s="4" t="s">
        <v>187</v>
      </c>
      <c r="C4748" s="4" t="s">
        <v>171</v>
      </c>
      <c r="D4748" s="4" t="s">
        <v>84</v>
      </c>
      <c r="E4748" s="4" t="s">
        <v>197</v>
      </c>
      <c r="F4748" s="3">
        <v>42929</v>
      </c>
      <c r="G4748" s="3">
        <v>42930</v>
      </c>
      <c r="H4748">
        <v>0</v>
      </c>
    </row>
    <row r="4749" spans="1:8">
      <c r="A4749" s="4" t="s">
        <v>4956</v>
      </c>
      <c r="B4749" s="4" t="s">
        <v>189</v>
      </c>
      <c r="C4749" s="4" t="s">
        <v>179</v>
      </c>
      <c r="D4749" s="4" t="s">
        <v>41</v>
      </c>
      <c r="E4749" s="4" t="s">
        <v>172</v>
      </c>
      <c r="F4749" s="3">
        <v>42929</v>
      </c>
      <c r="G4749" s="3">
        <v>42940</v>
      </c>
      <c r="H4749">
        <v>550</v>
      </c>
    </row>
    <row r="4750" spans="1:8">
      <c r="A4750" s="4" t="s">
        <v>4957</v>
      </c>
      <c r="B4750" s="4" t="s">
        <v>189</v>
      </c>
      <c r="C4750" s="4" t="s">
        <v>179</v>
      </c>
      <c r="D4750" s="4" t="s">
        <v>70</v>
      </c>
      <c r="E4750" s="4" t="s">
        <v>172</v>
      </c>
      <c r="F4750" s="3">
        <v>42929</v>
      </c>
      <c r="G4750" s="3">
        <v>43006</v>
      </c>
      <c r="H4750">
        <v>469</v>
      </c>
    </row>
    <row r="4751" spans="1:8">
      <c r="A4751" s="4" t="s">
        <v>4958</v>
      </c>
      <c r="B4751" s="4" t="s">
        <v>189</v>
      </c>
      <c r="C4751" s="4" t="s">
        <v>179</v>
      </c>
      <c r="D4751" s="4" t="s">
        <v>103</v>
      </c>
      <c r="E4751" s="4" t="s">
        <v>172</v>
      </c>
      <c r="F4751" s="3">
        <v>42929</v>
      </c>
      <c r="G4751" s="3">
        <v>42930</v>
      </c>
      <c r="H4751">
        <v>585</v>
      </c>
    </row>
    <row r="4752" spans="1:8">
      <c r="A4752" s="4" t="s">
        <v>4959</v>
      </c>
      <c r="B4752" s="4" t="s">
        <v>189</v>
      </c>
      <c r="C4752" s="4" t="s">
        <v>171</v>
      </c>
      <c r="D4752" s="4" t="s">
        <v>106</v>
      </c>
      <c r="E4752" s="4" t="s">
        <v>172</v>
      </c>
      <c r="F4752" s="3">
        <v>42929</v>
      </c>
      <c r="G4752" s="3">
        <v>42976</v>
      </c>
      <c r="H4752">
        <v>943</v>
      </c>
    </row>
    <row r="4753" spans="1:8">
      <c r="A4753" s="4" t="s">
        <v>4960</v>
      </c>
      <c r="B4753" s="4" t="s">
        <v>232</v>
      </c>
      <c r="C4753" s="4" t="s">
        <v>179</v>
      </c>
      <c r="D4753" s="4" t="s">
        <v>31</v>
      </c>
      <c r="E4753" s="4" t="s">
        <v>197</v>
      </c>
      <c r="F4753" s="3">
        <v>42929</v>
      </c>
      <c r="G4753" s="3">
        <v>42937</v>
      </c>
      <c r="H4753">
        <v>0</v>
      </c>
    </row>
    <row r="4754" spans="1:8">
      <c r="A4754" s="4" t="s">
        <v>4961</v>
      </c>
      <c r="B4754" s="4" t="s">
        <v>232</v>
      </c>
      <c r="C4754" s="4" t="s">
        <v>171</v>
      </c>
      <c r="D4754" s="4" t="s">
        <v>99</v>
      </c>
      <c r="E4754" s="4" t="s">
        <v>172</v>
      </c>
      <c r="F4754" s="3">
        <v>42929</v>
      </c>
      <c r="G4754" s="3">
        <v>42948</v>
      </c>
      <c r="H4754">
        <v>1319</v>
      </c>
    </row>
    <row r="4755" spans="1:8">
      <c r="A4755" s="4" t="s">
        <v>4962</v>
      </c>
      <c r="B4755" s="4" t="s">
        <v>232</v>
      </c>
      <c r="C4755" s="4" t="s">
        <v>9011</v>
      </c>
      <c r="D4755" s="4" t="s">
        <v>35</v>
      </c>
      <c r="E4755" s="4" t="s">
        <v>172</v>
      </c>
      <c r="F4755" s="3">
        <v>42929</v>
      </c>
      <c r="G4755" s="3">
        <v>42938</v>
      </c>
      <c r="H4755">
        <v>5873</v>
      </c>
    </row>
    <row r="4756" spans="1:8">
      <c r="A4756" s="4" t="s">
        <v>4963</v>
      </c>
      <c r="B4756" s="4" t="s">
        <v>226</v>
      </c>
      <c r="C4756" s="4" t="s">
        <v>177</v>
      </c>
      <c r="D4756" s="4" t="s">
        <v>24</v>
      </c>
      <c r="E4756" s="4" t="s">
        <v>193</v>
      </c>
      <c r="F4756" s="3">
        <v>42929</v>
      </c>
      <c r="G4756" s="3"/>
    </row>
    <row r="4757" spans="1:8">
      <c r="A4757" s="4" t="s">
        <v>4964</v>
      </c>
      <c r="B4757" s="4" t="s">
        <v>185</v>
      </c>
      <c r="C4757" s="4" t="s">
        <v>192</v>
      </c>
      <c r="D4757" s="4" t="s">
        <v>82</v>
      </c>
      <c r="E4757" s="4" t="s">
        <v>197</v>
      </c>
      <c r="F4757" s="3">
        <v>42929</v>
      </c>
      <c r="G4757" s="3">
        <v>42975</v>
      </c>
      <c r="H4757">
        <v>0</v>
      </c>
    </row>
    <row r="4758" spans="1:8">
      <c r="A4758" s="4" t="s">
        <v>4965</v>
      </c>
      <c r="B4758" s="4" t="s">
        <v>181</v>
      </c>
      <c r="C4758" s="4" t="s">
        <v>171</v>
      </c>
      <c r="D4758" s="4" t="s">
        <v>87</v>
      </c>
      <c r="E4758" s="4" t="s">
        <v>197</v>
      </c>
      <c r="F4758" s="3">
        <v>42929</v>
      </c>
      <c r="G4758" s="3">
        <v>42931</v>
      </c>
      <c r="H4758">
        <v>0</v>
      </c>
    </row>
    <row r="4759" spans="1:8">
      <c r="A4759" s="4" t="s">
        <v>4966</v>
      </c>
      <c r="B4759" s="4" t="s">
        <v>183</v>
      </c>
      <c r="C4759" s="4" t="s">
        <v>177</v>
      </c>
      <c r="D4759" s="4" t="s">
        <v>119</v>
      </c>
      <c r="E4759" s="4" t="s">
        <v>172</v>
      </c>
      <c r="F4759" s="3">
        <v>42930</v>
      </c>
      <c r="G4759" s="3">
        <v>42933</v>
      </c>
      <c r="H4759">
        <v>44</v>
      </c>
    </row>
    <row r="4760" spans="1:8">
      <c r="A4760" s="4" t="s">
        <v>4967</v>
      </c>
      <c r="B4760" s="4" t="s">
        <v>261</v>
      </c>
      <c r="C4760" s="4" t="s">
        <v>192</v>
      </c>
      <c r="D4760" s="4" t="s">
        <v>99</v>
      </c>
      <c r="E4760" s="4" t="s">
        <v>197</v>
      </c>
      <c r="F4760" s="3">
        <v>42930</v>
      </c>
      <c r="G4760" s="3">
        <v>42942</v>
      </c>
      <c r="H4760">
        <v>0</v>
      </c>
    </row>
    <row r="4761" spans="1:8">
      <c r="A4761" s="4" t="s">
        <v>4968</v>
      </c>
      <c r="B4761" s="4" t="s">
        <v>261</v>
      </c>
      <c r="C4761" s="4" t="s">
        <v>9011</v>
      </c>
      <c r="D4761" s="4" t="s">
        <v>88</v>
      </c>
      <c r="E4761" s="4" t="s">
        <v>172</v>
      </c>
      <c r="F4761" s="3">
        <v>42930</v>
      </c>
      <c r="G4761" s="3">
        <v>42992</v>
      </c>
      <c r="H4761">
        <v>3834</v>
      </c>
    </row>
    <row r="4762" spans="1:8">
      <c r="A4762" s="4" t="s">
        <v>4969</v>
      </c>
      <c r="B4762" s="4" t="s">
        <v>246</v>
      </c>
      <c r="C4762" s="4" t="s">
        <v>171</v>
      </c>
      <c r="D4762" s="4" t="s">
        <v>126</v>
      </c>
      <c r="E4762" s="4" t="s">
        <v>197</v>
      </c>
      <c r="F4762" s="3">
        <v>42930</v>
      </c>
      <c r="G4762" s="3">
        <v>42937</v>
      </c>
      <c r="H4762">
        <v>0</v>
      </c>
    </row>
    <row r="4763" spans="1:8">
      <c r="A4763" s="4" t="s">
        <v>4970</v>
      </c>
      <c r="B4763" s="4" t="s">
        <v>246</v>
      </c>
      <c r="C4763" s="4" t="s">
        <v>199</v>
      </c>
      <c r="D4763" s="4" t="s">
        <v>80</v>
      </c>
      <c r="E4763" s="4" t="s">
        <v>197</v>
      </c>
      <c r="F4763" s="3">
        <v>42930</v>
      </c>
      <c r="G4763" s="3">
        <v>42931</v>
      </c>
      <c r="H4763">
        <v>0</v>
      </c>
    </row>
    <row r="4764" spans="1:8">
      <c r="A4764" s="4" t="s">
        <v>4971</v>
      </c>
      <c r="B4764" s="4" t="s">
        <v>304</v>
      </c>
      <c r="C4764" s="4" t="s">
        <v>199</v>
      </c>
      <c r="D4764" s="4" t="s">
        <v>47</v>
      </c>
      <c r="E4764" s="4" t="s">
        <v>172</v>
      </c>
      <c r="F4764" s="3">
        <v>42930</v>
      </c>
      <c r="G4764" s="3">
        <v>42932</v>
      </c>
      <c r="H4764">
        <v>5537</v>
      </c>
    </row>
    <row r="4765" spans="1:8">
      <c r="A4765" s="4" t="s">
        <v>4972</v>
      </c>
      <c r="B4765" s="4" t="s">
        <v>279</v>
      </c>
      <c r="C4765" s="4" t="s">
        <v>179</v>
      </c>
      <c r="D4765" s="4" t="s">
        <v>52</v>
      </c>
      <c r="E4765" s="4" t="s">
        <v>172</v>
      </c>
      <c r="F4765" s="3">
        <v>42930</v>
      </c>
      <c r="G4765" s="3">
        <v>42993</v>
      </c>
      <c r="H4765">
        <v>530</v>
      </c>
    </row>
    <row r="4766" spans="1:8">
      <c r="A4766" s="4" t="s">
        <v>4973</v>
      </c>
      <c r="B4766" s="4" t="s">
        <v>279</v>
      </c>
      <c r="C4766" s="4" t="s">
        <v>199</v>
      </c>
      <c r="D4766" s="4" t="s">
        <v>84</v>
      </c>
      <c r="E4766" s="4" t="s">
        <v>172</v>
      </c>
      <c r="F4766" s="3">
        <v>42930</v>
      </c>
      <c r="G4766" s="3">
        <v>43001</v>
      </c>
      <c r="H4766">
        <v>4989</v>
      </c>
    </row>
    <row r="4767" spans="1:8">
      <c r="A4767" s="4" t="s">
        <v>4974</v>
      </c>
      <c r="B4767" s="4" t="s">
        <v>174</v>
      </c>
      <c r="C4767" s="4" t="s">
        <v>199</v>
      </c>
      <c r="D4767" s="4" t="s">
        <v>111</v>
      </c>
      <c r="E4767" s="4" t="s">
        <v>197</v>
      </c>
      <c r="F4767" s="3">
        <v>42930</v>
      </c>
      <c r="G4767" s="3">
        <v>42941</v>
      </c>
      <c r="H4767">
        <v>0</v>
      </c>
    </row>
    <row r="4768" spans="1:8">
      <c r="A4768" s="4" t="s">
        <v>4975</v>
      </c>
      <c r="B4768" s="4" t="s">
        <v>174</v>
      </c>
      <c r="C4768" s="4" t="s">
        <v>171</v>
      </c>
      <c r="D4768" s="4" t="s">
        <v>110</v>
      </c>
      <c r="E4768" s="4" t="s">
        <v>172</v>
      </c>
      <c r="F4768" s="3">
        <v>42930</v>
      </c>
      <c r="G4768" s="3">
        <v>42942</v>
      </c>
      <c r="H4768">
        <v>1144</v>
      </c>
    </row>
    <row r="4769" spans="1:8">
      <c r="A4769" s="4" t="s">
        <v>4976</v>
      </c>
      <c r="B4769" s="4" t="s">
        <v>263</v>
      </c>
      <c r="C4769" s="4" t="s">
        <v>179</v>
      </c>
      <c r="D4769" s="4" t="s">
        <v>84</v>
      </c>
      <c r="E4769" s="4" t="s">
        <v>197</v>
      </c>
      <c r="F4769" s="3">
        <v>42930</v>
      </c>
      <c r="G4769" s="3">
        <v>42931</v>
      </c>
      <c r="H4769">
        <v>0</v>
      </c>
    </row>
    <row r="4770" spans="1:8">
      <c r="A4770" s="4" t="s">
        <v>4977</v>
      </c>
      <c r="B4770" s="4" t="s">
        <v>212</v>
      </c>
      <c r="C4770" s="4" t="s">
        <v>192</v>
      </c>
      <c r="D4770" s="4" t="s">
        <v>122</v>
      </c>
      <c r="E4770" s="4" t="s">
        <v>197</v>
      </c>
      <c r="F4770" s="3">
        <v>42930</v>
      </c>
      <c r="G4770" s="3">
        <v>42986</v>
      </c>
      <c r="H4770">
        <v>0</v>
      </c>
    </row>
    <row r="4771" spans="1:8">
      <c r="A4771" s="4" t="s">
        <v>4978</v>
      </c>
      <c r="B4771" s="4" t="s">
        <v>203</v>
      </c>
      <c r="C4771" s="4" t="s">
        <v>192</v>
      </c>
      <c r="D4771" s="4" t="s">
        <v>122</v>
      </c>
      <c r="E4771" s="4" t="s">
        <v>172</v>
      </c>
      <c r="F4771" s="3">
        <v>42930</v>
      </c>
      <c r="G4771" s="3">
        <v>42931</v>
      </c>
      <c r="H4771">
        <v>3362</v>
      </c>
    </row>
    <row r="4772" spans="1:8">
      <c r="A4772" s="4" t="s">
        <v>4979</v>
      </c>
      <c r="B4772" s="4" t="s">
        <v>191</v>
      </c>
      <c r="C4772" s="4" t="s">
        <v>9011</v>
      </c>
      <c r="D4772" s="4" t="s">
        <v>72</v>
      </c>
      <c r="E4772" s="4" t="s">
        <v>197</v>
      </c>
      <c r="F4772" s="3">
        <v>42930</v>
      </c>
      <c r="G4772" s="3">
        <v>42941</v>
      </c>
      <c r="H4772">
        <v>0</v>
      </c>
    </row>
    <row r="4773" spans="1:8">
      <c r="A4773" s="4" t="s">
        <v>4980</v>
      </c>
      <c r="B4773" s="4" t="s">
        <v>191</v>
      </c>
      <c r="C4773" s="4" t="s">
        <v>199</v>
      </c>
      <c r="D4773" s="4" t="s">
        <v>71</v>
      </c>
      <c r="E4773" s="4" t="s">
        <v>172</v>
      </c>
      <c r="F4773" s="3">
        <v>42930</v>
      </c>
      <c r="G4773" s="3">
        <v>42937</v>
      </c>
      <c r="H4773">
        <v>5013</v>
      </c>
    </row>
    <row r="4774" spans="1:8">
      <c r="A4774" s="4" t="s">
        <v>4981</v>
      </c>
      <c r="B4774" s="4" t="s">
        <v>219</v>
      </c>
      <c r="C4774" s="4" t="s">
        <v>179</v>
      </c>
      <c r="D4774" s="4" t="s">
        <v>24</v>
      </c>
      <c r="E4774" s="4" t="s">
        <v>193</v>
      </c>
      <c r="F4774" s="3">
        <v>42930</v>
      </c>
      <c r="G4774" s="3"/>
    </row>
    <row r="4775" spans="1:8">
      <c r="A4775" s="4" t="s">
        <v>4982</v>
      </c>
      <c r="B4775" s="4" t="s">
        <v>219</v>
      </c>
      <c r="C4775" s="4" t="s">
        <v>179</v>
      </c>
      <c r="D4775" s="4" t="s">
        <v>75</v>
      </c>
      <c r="E4775" s="4" t="s">
        <v>197</v>
      </c>
      <c r="F4775" s="3">
        <v>42930</v>
      </c>
      <c r="G4775" s="3">
        <v>42931</v>
      </c>
      <c r="H4775">
        <v>0</v>
      </c>
    </row>
    <row r="4776" spans="1:8">
      <c r="A4776" s="4" t="s">
        <v>4983</v>
      </c>
      <c r="B4776" s="4" t="s">
        <v>230</v>
      </c>
      <c r="C4776" s="4" t="s">
        <v>171</v>
      </c>
      <c r="D4776" s="4" t="s">
        <v>32</v>
      </c>
      <c r="E4776" s="4" t="s">
        <v>197</v>
      </c>
      <c r="F4776" s="3">
        <v>42930</v>
      </c>
      <c r="G4776" s="3">
        <v>42932</v>
      </c>
      <c r="H4776">
        <v>0</v>
      </c>
    </row>
    <row r="4777" spans="1:8">
      <c r="A4777" s="4" t="s">
        <v>4984</v>
      </c>
      <c r="B4777" s="4" t="s">
        <v>230</v>
      </c>
      <c r="C4777" s="4" t="s">
        <v>179</v>
      </c>
      <c r="D4777" s="4" t="s">
        <v>98</v>
      </c>
      <c r="E4777" s="4" t="s">
        <v>172</v>
      </c>
      <c r="F4777" s="3">
        <v>42930</v>
      </c>
      <c r="G4777" s="3">
        <v>42974</v>
      </c>
      <c r="H4777">
        <v>431</v>
      </c>
    </row>
    <row r="4778" spans="1:8">
      <c r="A4778" s="4" t="s">
        <v>4985</v>
      </c>
      <c r="B4778" s="4" t="s">
        <v>230</v>
      </c>
      <c r="C4778" s="4" t="s">
        <v>9011</v>
      </c>
      <c r="D4778" s="4" t="s">
        <v>74</v>
      </c>
      <c r="E4778" s="4" t="s">
        <v>172</v>
      </c>
      <c r="F4778" s="3">
        <v>42930</v>
      </c>
      <c r="G4778" s="3">
        <v>42940</v>
      </c>
      <c r="H4778">
        <v>5161</v>
      </c>
    </row>
    <row r="4779" spans="1:8">
      <c r="A4779" s="4" t="s">
        <v>4986</v>
      </c>
      <c r="B4779" s="4" t="s">
        <v>256</v>
      </c>
      <c r="C4779" s="4" t="s">
        <v>179</v>
      </c>
      <c r="D4779" s="4" t="s">
        <v>66</v>
      </c>
      <c r="E4779" s="4" t="s">
        <v>172</v>
      </c>
      <c r="F4779" s="3">
        <v>42930</v>
      </c>
      <c r="G4779" s="3">
        <v>42932</v>
      </c>
      <c r="H4779">
        <v>579</v>
      </c>
    </row>
    <row r="4780" spans="1:8">
      <c r="A4780" s="4" t="s">
        <v>4987</v>
      </c>
      <c r="B4780" s="4" t="s">
        <v>256</v>
      </c>
      <c r="C4780" s="4" t="s">
        <v>192</v>
      </c>
      <c r="D4780" s="4" t="s">
        <v>92</v>
      </c>
      <c r="E4780" s="4" t="s">
        <v>172</v>
      </c>
      <c r="F4780" s="3">
        <v>42930</v>
      </c>
      <c r="G4780" s="3">
        <v>42940</v>
      </c>
      <c r="H4780">
        <v>3411</v>
      </c>
    </row>
    <row r="4781" spans="1:8">
      <c r="A4781" s="4" t="s">
        <v>4988</v>
      </c>
      <c r="B4781" s="4" t="s">
        <v>187</v>
      </c>
      <c r="C4781" s="4" t="s">
        <v>177</v>
      </c>
      <c r="D4781" s="4" t="s">
        <v>122</v>
      </c>
      <c r="E4781" s="4" t="s">
        <v>197</v>
      </c>
      <c r="F4781" s="3">
        <v>42930</v>
      </c>
      <c r="G4781" s="3">
        <v>42989</v>
      </c>
      <c r="H4781">
        <v>0</v>
      </c>
    </row>
    <row r="4782" spans="1:8">
      <c r="A4782" s="4" t="s">
        <v>4989</v>
      </c>
      <c r="B4782" s="4" t="s">
        <v>187</v>
      </c>
      <c r="C4782" s="4" t="s">
        <v>192</v>
      </c>
      <c r="D4782" s="4" t="s">
        <v>98</v>
      </c>
      <c r="E4782" s="4" t="s">
        <v>172</v>
      </c>
      <c r="F4782" s="3">
        <v>42930</v>
      </c>
      <c r="G4782" s="3">
        <v>42931</v>
      </c>
      <c r="H4782">
        <v>3973</v>
      </c>
    </row>
    <row r="4783" spans="1:8">
      <c r="A4783" s="4" t="s">
        <v>4990</v>
      </c>
      <c r="B4783" s="4" t="s">
        <v>189</v>
      </c>
      <c r="C4783" s="4" t="s">
        <v>192</v>
      </c>
      <c r="D4783" s="4" t="s">
        <v>103</v>
      </c>
      <c r="E4783" s="4" t="s">
        <v>197</v>
      </c>
      <c r="F4783" s="3">
        <v>42930</v>
      </c>
      <c r="G4783" s="3">
        <v>43048</v>
      </c>
      <c r="H4783">
        <v>0</v>
      </c>
    </row>
    <row r="4784" spans="1:8">
      <c r="A4784" s="4" t="s">
        <v>4991</v>
      </c>
      <c r="B4784" s="4" t="s">
        <v>232</v>
      </c>
      <c r="C4784" s="4" t="s">
        <v>171</v>
      </c>
      <c r="D4784" s="4" t="s">
        <v>126</v>
      </c>
      <c r="E4784" s="4" t="s">
        <v>172</v>
      </c>
      <c r="F4784" s="3">
        <v>42930</v>
      </c>
      <c r="G4784" s="3">
        <v>42931</v>
      </c>
      <c r="H4784">
        <v>1029</v>
      </c>
    </row>
    <row r="4785" spans="1:8">
      <c r="A4785" s="4" t="s">
        <v>4992</v>
      </c>
      <c r="B4785" s="4" t="s">
        <v>226</v>
      </c>
      <c r="C4785" s="4" t="s">
        <v>177</v>
      </c>
      <c r="D4785" s="4" t="s">
        <v>65</v>
      </c>
      <c r="E4785" s="4" t="s">
        <v>172</v>
      </c>
      <c r="F4785" s="3">
        <v>42930</v>
      </c>
      <c r="G4785" s="3">
        <v>42939</v>
      </c>
      <c r="H4785">
        <v>59</v>
      </c>
    </row>
    <row r="4786" spans="1:8">
      <c r="A4786" s="4" t="s">
        <v>4993</v>
      </c>
      <c r="B4786" s="4" t="s">
        <v>208</v>
      </c>
      <c r="C4786" s="4" t="s">
        <v>177</v>
      </c>
      <c r="D4786" s="4" t="s">
        <v>68</v>
      </c>
      <c r="E4786" s="4" t="s">
        <v>197</v>
      </c>
      <c r="F4786" s="3">
        <v>42930</v>
      </c>
      <c r="G4786" s="3">
        <v>42938</v>
      </c>
      <c r="H4786">
        <v>0</v>
      </c>
    </row>
    <row r="4787" spans="1:8">
      <c r="A4787" s="4" t="s">
        <v>4994</v>
      </c>
      <c r="B4787" s="4" t="s">
        <v>185</v>
      </c>
      <c r="C4787" s="4" t="s">
        <v>177</v>
      </c>
      <c r="D4787" s="4" t="s">
        <v>24</v>
      </c>
      <c r="E4787" s="4" t="s">
        <v>193</v>
      </c>
      <c r="F4787" s="3">
        <v>42930</v>
      </c>
      <c r="G4787" s="3"/>
    </row>
    <row r="4788" spans="1:8">
      <c r="A4788" s="4" t="s">
        <v>4995</v>
      </c>
      <c r="B4788" s="4" t="s">
        <v>185</v>
      </c>
      <c r="C4788" s="4" t="s">
        <v>179</v>
      </c>
      <c r="D4788" s="4" t="s">
        <v>71</v>
      </c>
      <c r="E4788" s="4" t="s">
        <v>172</v>
      </c>
      <c r="F4788" s="3">
        <v>42930</v>
      </c>
      <c r="G4788" s="3">
        <v>43007</v>
      </c>
      <c r="H4788">
        <v>534</v>
      </c>
    </row>
    <row r="4789" spans="1:8">
      <c r="A4789" s="4" t="s">
        <v>4996</v>
      </c>
      <c r="B4789" s="4" t="s">
        <v>216</v>
      </c>
      <c r="C4789" s="4" t="s">
        <v>177</v>
      </c>
      <c r="D4789" s="4" t="s">
        <v>80</v>
      </c>
      <c r="E4789" s="4" t="s">
        <v>172</v>
      </c>
      <c r="F4789" s="3">
        <v>42930</v>
      </c>
      <c r="G4789" s="3">
        <v>42931</v>
      </c>
      <c r="H4789">
        <v>48</v>
      </c>
    </row>
    <row r="4790" spans="1:8">
      <c r="A4790" s="4" t="s">
        <v>4997</v>
      </c>
      <c r="B4790" s="4" t="s">
        <v>181</v>
      </c>
      <c r="C4790" s="4" t="s">
        <v>177</v>
      </c>
      <c r="D4790" s="4" t="s">
        <v>59</v>
      </c>
      <c r="E4790" s="4" t="s">
        <v>172</v>
      </c>
      <c r="F4790" s="3">
        <v>42930</v>
      </c>
      <c r="G4790" s="3">
        <v>42941</v>
      </c>
      <c r="H4790">
        <v>57</v>
      </c>
    </row>
    <row r="4791" spans="1:8">
      <c r="A4791" s="4" t="s">
        <v>4998</v>
      </c>
      <c r="B4791" s="4" t="s">
        <v>210</v>
      </c>
      <c r="C4791" s="4" t="s">
        <v>199</v>
      </c>
      <c r="D4791" s="4" t="s">
        <v>52</v>
      </c>
      <c r="E4791" s="4" t="s">
        <v>197</v>
      </c>
      <c r="F4791" s="3">
        <v>42931</v>
      </c>
      <c r="G4791" s="3">
        <v>42933</v>
      </c>
      <c r="H4791">
        <v>0</v>
      </c>
    </row>
    <row r="4792" spans="1:8">
      <c r="A4792" s="4" t="s">
        <v>4999</v>
      </c>
      <c r="B4792" s="4" t="s">
        <v>174</v>
      </c>
      <c r="C4792" s="4" t="s">
        <v>199</v>
      </c>
      <c r="D4792" s="4" t="s">
        <v>109</v>
      </c>
      <c r="E4792" s="4" t="s">
        <v>172</v>
      </c>
      <c r="F4792" s="3">
        <v>42931</v>
      </c>
      <c r="G4792" s="3">
        <v>43050</v>
      </c>
      <c r="H4792">
        <v>4009</v>
      </c>
    </row>
    <row r="4793" spans="1:8">
      <c r="A4793" s="4" t="s">
        <v>5000</v>
      </c>
      <c r="B4793" s="4" t="s">
        <v>174</v>
      </c>
      <c r="C4793" s="4" t="s">
        <v>192</v>
      </c>
      <c r="D4793" s="4" t="s">
        <v>45</v>
      </c>
      <c r="E4793" s="4" t="s">
        <v>172</v>
      </c>
      <c r="F4793" s="3">
        <v>42931</v>
      </c>
      <c r="G4793" s="3">
        <v>42981</v>
      </c>
      <c r="H4793">
        <v>3255</v>
      </c>
    </row>
    <row r="4794" spans="1:8">
      <c r="A4794" s="4" t="s">
        <v>5001</v>
      </c>
      <c r="B4794" s="4" t="s">
        <v>263</v>
      </c>
      <c r="C4794" s="4" t="s">
        <v>192</v>
      </c>
      <c r="D4794" s="4" t="s">
        <v>42</v>
      </c>
      <c r="E4794" s="4" t="s">
        <v>172</v>
      </c>
      <c r="F4794" s="3">
        <v>42931</v>
      </c>
      <c r="G4794" s="3">
        <v>42941</v>
      </c>
      <c r="H4794">
        <v>3724</v>
      </c>
    </row>
    <row r="4795" spans="1:8">
      <c r="A4795" s="4" t="s">
        <v>5002</v>
      </c>
      <c r="B4795" s="4" t="s">
        <v>212</v>
      </c>
      <c r="C4795" s="4" t="s">
        <v>192</v>
      </c>
      <c r="D4795" s="4" t="s">
        <v>44</v>
      </c>
      <c r="E4795" s="4" t="s">
        <v>197</v>
      </c>
      <c r="F4795" s="3">
        <v>42931</v>
      </c>
      <c r="G4795" s="3">
        <v>42932</v>
      </c>
      <c r="H4795">
        <v>0</v>
      </c>
    </row>
    <row r="4796" spans="1:8">
      <c r="A4796" s="4" t="s">
        <v>5003</v>
      </c>
      <c r="B4796" s="4" t="s">
        <v>203</v>
      </c>
      <c r="C4796" s="4" t="s">
        <v>171</v>
      </c>
      <c r="D4796" s="4" t="s">
        <v>53</v>
      </c>
      <c r="E4796" s="4" t="s">
        <v>197</v>
      </c>
      <c r="F4796" s="3">
        <v>42931</v>
      </c>
      <c r="G4796" s="3">
        <v>42940</v>
      </c>
      <c r="H4796">
        <v>0</v>
      </c>
    </row>
    <row r="4797" spans="1:8">
      <c r="A4797" s="4" t="s">
        <v>5004</v>
      </c>
      <c r="B4797" s="4" t="s">
        <v>191</v>
      </c>
      <c r="C4797" s="4" t="s">
        <v>171</v>
      </c>
      <c r="D4797" s="4" t="s">
        <v>62</v>
      </c>
      <c r="E4797" s="4" t="s">
        <v>197</v>
      </c>
      <c r="F4797" s="3">
        <v>42931</v>
      </c>
      <c r="G4797" s="3">
        <v>42973</v>
      </c>
      <c r="H4797">
        <v>0</v>
      </c>
    </row>
    <row r="4798" spans="1:8">
      <c r="A4798" s="4" t="s">
        <v>5005</v>
      </c>
      <c r="B4798" s="4" t="s">
        <v>343</v>
      </c>
      <c r="C4798" s="4" t="s">
        <v>177</v>
      </c>
      <c r="D4798" s="4" t="s">
        <v>104</v>
      </c>
      <c r="E4798" s="4" t="s">
        <v>197</v>
      </c>
      <c r="F4798" s="3">
        <v>42931</v>
      </c>
      <c r="G4798" s="3">
        <v>43043</v>
      </c>
      <c r="H4798">
        <v>0</v>
      </c>
    </row>
    <row r="4799" spans="1:8">
      <c r="A4799" s="4" t="s">
        <v>5006</v>
      </c>
      <c r="B4799" s="4" t="s">
        <v>230</v>
      </c>
      <c r="C4799" s="4" t="s">
        <v>199</v>
      </c>
      <c r="D4799" s="4" t="s">
        <v>86</v>
      </c>
      <c r="E4799" s="4" t="s">
        <v>197</v>
      </c>
      <c r="F4799" s="3">
        <v>42931</v>
      </c>
      <c r="G4799" s="3">
        <v>42938</v>
      </c>
      <c r="H4799">
        <v>0</v>
      </c>
    </row>
    <row r="4800" spans="1:8">
      <c r="A4800" s="4" t="s">
        <v>5007</v>
      </c>
      <c r="B4800" s="4" t="s">
        <v>256</v>
      </c>
      <c r="C4800" s="4" t="s">
        <v>177</v>
      </c>
      <c r="D4800" s="4" t="s">
        <v>70</v>
      </c>
      <c r="E4800" s="4" t="s">
        <v>197</v>
      </c>
      <c r="F4800" s="3">
        <v>42931</v>
      </c>
      <c r="G4800" s="3">
        <v>42932</v>
      </c>
      <c r="H4800">
        <v>0</v>
      </c>
    </row>
    <row r="4801" spans="1:8">
      <c r="A4801" s="4" t="s">
        <v>5008</v>
      </c>
      <c r="B4801" s="4" t="s">
        <v>187</v>
      </c>
      <c r="C4801" s="4" t="s">
        <v>192</v>
      </c>
      <c r="D4801" s="4" t="s">
        <v>54</v>
      </c>
      <c r="E4801" s="4" t="s">
        <v>197</v>
      </c>
      <c r="F4801" s="3">
        <v>42931</v>
      </c>
      <c r="G4801" s="3">
        <v>42933</v>
      </c>
      <c r="H4801">
        <v>0</v>
      </c>
    </row>
    <row r="4802" spans="1:8">
      <c r="A4802" s="4" t="s">
        <v>5009</v>
      </c>
      <c r="B4802" s="4" t="s">
        <v>187</v>
      </c>
      <c r="C4802" s="4" t="s">
        <v>192</v>
      </c>
      <c r="D4802" s="4" t="s">
        <v>38</v>
      </c>
      <c r="E4802" s="4" t="s">
        <v>172</v>
      </c>
      <c r="F4802" s="3">
        <v>42931</v>
      </c>
      <c r="G4802" s="3">
        <v>42974</v>
      </c>
      <c r="H4802">
        <v>2791</v>
      </c>
    </row>
    <row r="4803" spans="1:8">
      <c r="A4803" s="4" t="s">
        <v>5010</v>
      </c>
      <c r="B4803" s="4" t="s">
        <v>201</v>
      </c>
      <c r="C4803" s="4" t="s">
        <v>171</v>
      </c>
      <c r="D4803" s="4" t="s">
        <v>24</v>
      </c>
      <c r="E4803" s="4" t="s">
        <v>193</v>
      </c>
      <c r="F4803" s="3">
        <v>42931</v>
      </c>
      <c r="G4803" s="3"/>
    </row>
    <row r="4804" spans="1:8">
      <c r="A4804" s="4" t="s">
        <v>5011</v>
      </c>
      <c r="B4804" s="4" t="s">
        <v>189</v>
      </c>
      <c r="C4804" s="4" t="s">
        <v>192</v>
      </c>
      <c r="D4804" s="4" t="s">
        <v>37</v>
      </c>
      <c r="E4804" s="4" t="s">
        <v>172</v>
      </c>
      <c r="F4804" s="3">
        <v>42931</v>
      </c>
      <c r="G4804" s="3">
        <v>42980</v>
      </c>
      <c r="H4804">
        <v>3501</v>
      </c>
    </row>
    <row r="4805" spans="1:8">
      <c r="A4805" s="4" t="s">
        <v>5012</v>
      </c>
      <c r="B4805" s="4" t="s">
        <v>232</v>
      </c>
      <c r="C4805" s="4" t="s">
        <v>199</v>
      </c>
      <c r="D4805" s="4" t="s">
        <v>125</v>
      </c>
      <c r="E4805" s="4" t="s">
        <v>197</v>
      </c>
      <c r="F4805" s="3">
        <v>42931</v>
      </c>
      <c r="G4805" s="3">
        <v>42943</v>
      </c>
      <c r="H4805">
        <v>0</v>
      </c>
    </row>
    <row r="4806" spans="1:8">
      <c r="A4806" s="4" t="s">
        <v>5013</v>
      </c>
      <c r="B4806" s="4" t="s">
        <v>232</v>
      </c>
      <c r="C4806" s="4" t="s">
        <v>179</v>
      </c>
      <c r="D4806" s="4" t="s">
        <v>63</v>
      </c>
      <c r="E4806" s="4" t="s">
        <v>172</v>
      </c>
      <c r="F4806" s="3">
        <v>42931</v>
      </c>
      <c r="G4806" s="3">
        <v>42932</v>
      </c>
      <c r="H4806">
        <v>555</v>
      </c>
    </row>
    <row r="4807" spans="1:8">
      <c r="A4807" s="4" t="s">
        <v>5014</v>
      </c>
      <c r="B4807" s="4" t="s">
        <v>205</v>
      </c>
      <c r="C4807" s="4" t="s">
        <v>177</v>
      </c>
      <c r="D4807" s="4" t="s">
        <v>24</v>
      </c>
      <c r="E4807" s="4" t="s">
        <v>193</v>
      </c>
      <c r="F4807" s="3">
        <v>42931</v>
      </c>
      <c r="G4807" s="3"/>
    </row>
    <row r="4808" spans="1:8">
      <c r="A4808" s="4" t="s">
        <v>5015</v>
      </c>
      <c r="B4808" s="4" t="s">
        <v>205</v>
      </c>
      <c r="C4808" s="4" t="s">
        <v>179</v>
      </c>
      <c r="D4808" s="4" t="s">
        <v>87</v>
      </c>
      <c r="E4808" s="4" t="s">
        <v>172</v>
      </c>
      <c r="F4808" s="3">
        <v>42931</v>
      </c>
      <c r="G4808" s="3">
        <v>42939</v>
      </c>
      <c r="H4808">
        <v>650</v>
      </c>
    </row>
    <row r="4809" spans="1:8">
      <c r="A4809" s="4" t="s">
        <v>5016</v>
      </c>
      <c r="B4809" s="4" t="s">
        <v>185</v>
      </c>
      <c r="C4809" s="4" t="s">
        <v>179</v>
      </c>
      <c r="D4809" s="4" t="s">
        <v>90</v>
      </c>
      <c r="E4809" s="4" t="s">
        <v>197</v>
      </c>
      <c r="F4809" s="3">
        <v>42931</v>
      </c>
      <c r="G4809" s="3">
        <v>42942</v>
      </c>
      <c r="H4809">
        <v>0</v>
      </c>
    </row>
    <row r="4810" spans="1:8">
      <c r="A4810" s="4" t="s">
        <v>5017</v>
      </c>
      <c r="B4810" s="4" t="s">
        <v>185</v>
      </c>
      <c r="C4810" s="4" t="s">
        <v>177</v>
      </c>
      <c r="D4810" s="4" t="s">
        <v>84</v>
      </c>
      <c r="E4810" s="4" t="s">
        <v>172</v>
      </c>
      <c r="F4810" s="3">
        <v>42931</v>
      </c>
      <c r="G4810" s="3">
        <v>42937</v>
      </c>
      <c r="H4810">
        <v>61</v>
      </c>
    </row>
    <row r="4811" spans="1:8">
      <c r="A4811" s="4" t="s">
        <v>5018</v>
      </c>
      <c r="B4811" s="4" t="s">
        <v>185</v>
      </c>
      <c r="C4811" s="4" t="s">
        <v>177</v>
      </c>
      <c r="D4811" s="4" t="s">
        <v>93</v>
      </c>
      <c r="E4811" s="4" t="s">
        <v>172</v>
      </c>
      <c r="F4811" s="3">
        <v>42931</v>
      </c>
      <c r="G4811" s="3">
        <v>42933</v>
      </c>
      <c r="H4811">
        <v>54</v>
      </c>
    </row>
    <row r="4812" spans="1:8">
      <c r="A4812" s="4" t="s">
        <v>5019</v>
      </c>
      <c r="B4812" s="4" t="s">
        <v>216</v>
      </c>
      <c r="C4812" s="4" t="s">
        <v>177</v>
      </c>
      <c r="D4812" s="4" t="s">
        <v>42</v>
      </c>
      <c r="E4812" s="4" t="s">
        <v>197</v>
      </c>
      <c r="F4812" s="3">
        <v>42931</v>
      </c>
      <c r="G4812" s="3">
        <v>42938</v>
      </c>
      <c r="H4812">
        <v>0</v>
      </c>
    </row>
    <row r="4813" spans="1:8">
      <c r="A4813" s="4" t="s">
        <v>5020</v>
      </c>
      <c r="B4813" s="4" t="s">
        <v>235</v>
      </c>
      <c r="C4813" s="4" t="s">
        <v>192</v>
      </c>
      <c r="D4813" s="4" t="s">
        <v>107</v>
      </c>
      <c r="E4813" s="4" t="s">
        <v>197</v>
      </c>
      <c r="F4813" s="3">
        <v>42931</v>
      </c>
      <c r="G4813" s="3">
        <v>42939</v>
      </c>
      <c r="H4813">
        <v>0</v>
      </c>
    </row>
    <row r="4814" spans="1:8">
      <c r="A4814" s="4" t="s">
        <v>5021</v>
      </c>
      <c r="B4814" s="4" t="s">
        <v>183</v>
      </c>
      <c r="C4814" s="4" t="s">
        <v>179</v>
      </c>
      <c r="D4814" s="4" t="s">
        <v>104</v>
      </c>
      <c r="E4814" s="4" t="s">
        <v>197</v>
      </c>
      <c r="F4814" s="3">
        <v>42932</v>
      </c>
      <c r="G4814" s="3">
        <v>42940</v>
      </c>
      <c r="H4814">
        <v>0</v>
      </c>
    </row>
    <row r="4815" spans="1:8">
      <c r="A4815" s="4" t="s">
        <v>5022</v>
      </c>
      <c r="B4815" s="4" t="s">
        <v>183</v>
      </c>
      <c r="C4815" s="4" t="s">
        <v>192</v>
      </c>
      <c r="D4815" s="4" t="s">
        <v>61</v>
      </c>
      <c r="E4815" s="4" t="s">
        <v>197</v>
      </c>
      <c r="F4815" s="3">
        <v>42932</v>
      </c>
      <c r="G4815" s="3">
        <v>42933</v>
      </c>
      <c r="H4815">
        <v>0</v>
      </c>
    </row>
    <row r="4816" spans="1:8">
      <c r="A4816" s="4" t="s">
        <v>5023</v>
      </c>
      <c r="B4816" s="4" t="s">
        <v>183</v>
      </c>
      <c r="C4816" s="4" t="s">
        <v>177</v>
      </c>
      <c r="D4816" s="4" t="s">
        <v>100</v>
      </c>
      <c r="E4816" s="4" t="s">
        <v>172</v>
      </c>
      <c r="F4816" s="3">
        <v>42932</v>
      </c>
      <c r="G4816" s="3">
        <v>42941</v>
      </c>
      <c r="H4816">
        <v>59</v>
      </c>
    </row>
    <row r="4817" spans="1:8">
      <c r="A4817" s="4" t="s">
        <v>5024</v>
      </c>
      <c r="B4817" s="4" t="s">
        <v>261</v>
      </c>
      <c r="C4817" s="4" t="s">
        <v>179</v>
      </c>
      <c r="D4817" s="4" t="s">
        <v>115</v>
      </c>
      <c r="E4817" s="4" t="s">
        <v>193</v>
      </c>
      <c r="F4817" s="3">
        <v>42932</v>
      </c>
      <c r="G4817" s="3"/>
    </row>
    <row r="4818" spans="1:8">
      <c r="A4818" s="4" t="s">
        <v>5025</v>
      </c>
      <c r="B4818" s="4" t="s">
        <v>246</v>
      </c>
      <c r="C4818" s="4" t="s">
        <v>9011</v>
      </c>
      <c r="D4818" s="4" t="s">
        <v>21</v>
      </c>
      <c r="E4818" s="4" t="s">
        <v>172</v>
      </c>
      <c r="F4818" s="3">
        <v>42932</v>
      </c>
      <c r="G4818" s="3">
        <v>42944</v>
      </c>
      <c r="H4818">
        <v>5318</v>
      </c>
    </row>
    <row r="4819" spans="1:8">
      <c r="A4819" s="4" t="s">
        <v>5026</v>
      </c>
      <c r="B4819" s="4" t="s">
        <v>304</v>
      </c>
      <c r="C4819" s="4" t="s">
        <v>199</v>
      </c>
      <c r="D4819" s="4" t="s">
        <v>43</v>
      </c>
      <c r="E4819" s="4" t="s">
        <v>172</v>
      </c>
      <c r="F4819" s="3">
        <v>42932</v>
      </c>
      <c r="G4819" s="3">
        <v>43008</v>
      </c>
      <c r="H4819">
        <v>5753</v>
      </c>
    </row>
    <row r="4820" spans="1:8">
      <c r="A4820" s="4" t="s">
        <v>5027</v>
      </c>
      <c r="B4820" s="4" t="s">
        <v>304</v>
      </c>
      <c r="C4820" s="4" t="s">
        <v>177</v>
      </c>
      <c r="D4820" s="4" t="s">
        <v>85</v>
      </c>
      <c r="E4820" s="4" t="s">
        <v>172</v>
      </c>
      <c r="F4820" s="3">
        <v>42932</v>
      </c>
      <c r="G4820" s="3">
        <v>42940</v>
      </c>
      <c r="H4820">
        <v>62</v>
      </c>
    </row>
    <row r="4821" spans="1:8">
      <c r="A4821" s="4" t="s">
        <v>5028</v>
      </c>
      <c r="B4821" s="4" t="s">
        <v>304</v>
      </c>
      <c r="C4821" s="4" t="s">
        <v>192</v>
      </c>
      <c r="D4821" s="4" t="s">
        <v>79</v>
      </c>
      <c r="E4821" s="4" t="s">
        <v>172</v>
      </c>
      <c r="F4821" s="3">
        <v>42932</v>
      </c>
      <c r="G4821" s="3">
        <v>42959</v>
      </c>
      <c r="H4821">
        <v>3146</v>
      </c>
    </row>
    <row r="4822" spans="1:8">
      <c r="A4822" s="4" t="s">
        <v>5029</v>
      </c>
      <c r="B4822" s="4" t="s">
        <v>174</v>
      </c>
      <c r="C4822" s="4" t="s">
        <v>179</v>
      </c>
      <c r="D4822" s="4" t="s">
        <v>104</v>
      </c>
      <c r="E4822" s="4" t="s">
        <v>172</v>
      </c>
      <c r="F4822" s="3">
        <v>42932</v>
      </c>
      <c r="G4822" s="3">
        <v>42934</v>
      </c>
      <c r="H4822">
        <v>538</v>
      </c>
    </row>
    <row r="4823" spans="1:8">
      <c r="A4823" s="4" t="s">
        <v>5030</v>
      </c>
      <c r="B4823" s="4" t="s">
        <v>174</v>
      </c>
      <c r="C4823" s="4" t="s">
        <v>171</v>
      </c>
      <c r="D4823" s="4" t="s">
        <v>27</v>
      </c>
      <c r="E4823" s="4" t="s">
        <v>172</v>
      </c>
      <c r="F4823" s="3">
        <v>42932</v>
      </c>
      <c r="G4823" s="3">
        <v>42996</v>
      </c>
      <c r="H4823">
        <v>1071</v>
      </c>
    </row>
    <row r="4824" spans="1:8">
      <c r="A4824" s="4" t="s">
        <v>5031</v>
      </c>
      <c r="B4824" s="4" t="s">
        <v>174</v>
      </c>
      <c r="C4824" s="4" t="s">
        <v>9011</v>
      </c>
      <c r="D4824" s="4" t="s">
        <v>27</v>
      </c>
      <c r="E4824" s="4" t="s">
        <v>172</v>
      </c>
      <c r="F4824" s="3">
        <v>42932</v>
      </c>
      <c r="G4824" s="3">
        <v>42933</v>
      </c>
      <c r="H4824">
        <v>4488</v>
      </c>
    </row>
    <row r="4825" spans="1:8">
      <c r="A4825" s="4" t="s">
        <v>5032</v>
      </c>
      <c r="B4825" s="4" t="s">
        <v>174</v>
      </c>
      <c r="C4825" s="4" t="s">
        <v>192</v>
      </c>
      <c r="D4825" s="4" t="s">
        <v>79</v>
      </c>
      <c r="E4825" s="4" t="s">
        <v>172</v>
      </c>
      <c r="F4825" s="3">
        <v>42932</v>
      </c>
      <c r="G4825" s="3">
        <v>42949</v>
      </c>
      <c r="H4825">
        <v>2837</v>
      </c>
    </row>
    <row r="4826" spans="1:8">
      <c r="A4826" s="4" t="s">
        <v>5033</v>
      </c>
      <c r="B4826" s="4" t="s">
        <v>263</v>
      </c>
      <c r="C4826" s="4" t="s">
        <v>192</v>
      </c>
      <c r="D4826" s="4" t="s">
        <v>82</v>
      </c>
      <c r="E4826" s="4" t="s">
        <v>172</v>
      </c>
      <c r="F4826" s="3">
        <v>42932</v>
      </c>
      <c r="G4826" s="3">
        <v>43008</v>
      </c>
      <c r="H4826">
        <v>3593</v>
      </c>
    </row>
    <row r="4827" spans="1:8">
      <c r="A4827" s="4" t="s">
        <v>5034</v>
      </c>
      <c r="B4827" s="4" t="s">
        <v>212</v>
      </c>
      <c r="C4827" s="4" t="s">
        <v>179</v>
      </c>
      <c r="D4827" s="4" t="s">
        <v>76</v>
      </c>
      <c r="E4827" s="4" t="s">
        <v>172</v>
      </c>
      <c r="F4827" s="3">
        <v>42932</v>
      </c>
      <c r="G4827" s="3">
        <v>43006</v>
      </c>
      <c r="H4827">
        <v>583</v>
      </c>
    </row>
    <row r="4828" spans="1:8">
      <c r="A4828" s="4" t="s">
        <v>5035</v>
      </c>
      <c r="B4828" s="4" t="s">
        <v>203</v>
      </c>
      <c r="C4828" s="4" t="s">
        <v>199</v>
      </c>
      <c r="D4828" s="4" t="s">
        <v>24</v>
      </c>
      <c r="E4828" s="4" t="s">
        <v>193</v>
      </c>
      <c r="F4828" s="3">
        <v>42932</v>
      </c>
      <c r="G4828" s="3"/>
    </row>
    <row r="4829" spans="1:8">
      <c r="A4829" s="4" t="s">
        <v>5036</v>
      </c>
      <c r="B4829" s="4" t="s">
        <v>343</v>
      </c>
      <c r="C4829" s="4" t="s">
        <v>179</v>
      </c>
      <c r="D4829" s="4" t="s">
        <v>79</v>
      </c>
      <c r="E4829" s="4" t="s">
        <v>197</v>
      </c>
      <c r="F4829" s="3">
        <v>42932</v>
      </c>
      <c r="G4829" s="3">
        <v>42941</v>
      </c>
      <c r="H4829">
        <v>0</v>
      </c>
    </row>
    <row r="4830" spans="1:8">
      <c r="A4830" s="4" t="s">
        <v>5037</v>
      </c>
      <c r="B4830" s="4" t="s">
        <v>343</v>
      </c>
      <c r="C4830" s="4" t="s">
        <v>192</v>
      </c>
      <c r="D4830" s="4" t="s">
        <v>66</v>
      </c>
      <c r="E4830" s="4" t="s">
        <v>197</v>
      </c>
      <c r="F4830" s="3">
        <v>42932</v>
      </c>
      <c r="G4830" s="3">
        <v>42944</v>
      </c>
      <c r="H4830">
        <v>0</v>
      </c>
    </row>
    <row r="4831" spans="1:8">
      <c r="A4831" s="4" t="s">
        <v>5038</v>
      </c>
      <c r="B4831" s="4" t="s">
        <v>219</v>
      </c>
      <c r="C4831" s="4" t="s">
        <v>9011</v>
      </c>
      <c r="D4831" s="4" t="s">
        <v>105</v>
      </c>
      <c r="E4831" s="4" t="s">
        <v>197</v>
      </c>
      <c r="F4831" s="3">
        <v>42932</v>
      </c>
      <c r="G4831" s="3">
        <v>42939</v>
      </c>
      <c r="H4831">
        <v>0</v>
      </c>
    </row>
    <row r="4832" spans="1:8">
      <c r="A4832" s="4" t="s">
        <v>5039</v>
      </c>
      <c r="B4832" s="4" t="s">
        <v>219</v>
      </c>
      <c r="C4832" s="4" t="s">
        <v>192</v>
      </c>
      <c r="D4832" s="4" t="s">
        <v>86</v>
      </c>
      <c r="E4832" s="4" t="s">
        <v>197</v>
      </c>
      <c r="F4832" s="3">
        <v>42932</v>
      </c>
      <c r="G4832" s="3">
        <v>42938</v>
      </c>
      <c r="H4832">
        <v>0</v>
      </c>
    </row>
    <row r="4833" spans="1:8">
      <c r="A4833" s="4" t="s">
        <v>5040</v>
      </c>
      <c r="B4833" s="4" t="s">
        <v>219</v>
      </c>
      <c r="C4833" s="4" t="s">
        <v>171</v>
      </c>
      <c r="D4833" s="4" t="s">
        <v>108</v>
      </c>
      <c r="E4833" s="4" t="s">
        <v>172</v>
      </c>
      <c r="F4833" s="3">
        <v>42932</v>
      </c>
      <c r="G4833" s="3">
        <v>42937</v>
      </c>
      <c r="H4833">
        <v>1109</v>
      </c>
    </row>
    <row r="4834" spans="1:8">
      <c r="A4834" s="4" t="s">
        <v>5041</v>
      </c>
      <c r="B4834" s="4" t="s">
        <v>219</v>
      </c>
      <c r="C4834" s="4" t="s">
        <v>171</v>
      </c>
      <c r="D4834" s="4" t="s">
        <v>129</v>
      </c>
      <c r="E4834" s="4" t="s">
        <v>172</v>
      </c>
      <c r="F4834" s="3">
        <v>42932</v>
      </c>
      <c r="G4834" s="3">
        <v>42939</v>
      </c>
      <c r="H4834">
        <v>1106</v>
      </c>
    </row>
    <row r="4835" spans="1:8">
      <c r="A4835" s="4" t="s">
        <v>5042</v>
      </c>
      <c r="B4835" s="4" t="s">
        <v>230</v>
      </c>
      <c r="C4835" s="4" t="s">
        <v>199</v>
      </c>
      <c r="D4835" s="4" t="s">
        <v>98</v>
      </c>
      <c r="E4835" s="4" t="s">
        <v>197</v>
      </c>
      <c r="F4835" s="3">
        <v>42932</v>
      </c>
      <c r="G4835" s="3">
        <v>42940</v>
      </c>
      <c r="H4835">
        <v>0</v>
      </c>
    </row>
    <row r="4836" spans="1:8">
      <c r="A4836" s="4" t="s">
        <v>5043</v>
      </c>
      <c r="B4836" s="4" t="s">
        <v>230</v>
      </c>
      <c r="C4836" s="4" t="s">
        <v>199</v>
      </c>
      <c r="D4836" s="4" t="s">
        <v>86</v>
      </c>
      <c r="E4836" s="4" t="s">
        <v>172</v>
      </c>
      <c r="F4836" s="3">
        <v>42932</v>
      </c>
      <c r="G4836" s="3">
        <v>42942</v>
      </c>
      <c r="H4836">
        <v>5008</v>
      </c>
    </row>
    <row r="4837" spans="1:8">
      <c r="A4837" s="4" t="s">
        <v>5044</v>
      </c>
      <c r="B4837" s="4" t="s">
        <v>230</v>
      </c>
      <c r="C4837" s="4" t="s">
        <v>9011</v>
      </c>
      <c r="D4837" s="4" t="s">
        <v>124</v>
      </c>
      <c r="E4837" s="4" t="s">
        <v>172</v>
      </c>
      <c r="F4837" s="3">
        <v>42932</v>
      </c>
      <c r="G4837" s="3">
        <v>42935</v>
      </c>
      <c r="H4837">
        <v>5621</v>
      </c>
    </row>
    <row r="4838" spans="1:8">
      <c r="A4838" s="4" t="s">
        <v>5045</v>
      </c>
      <c r="B4838" s="4" t="s">
        <v>256</v>
      </c>
      <c r="C4838" s="4" t="s">
        <v>179</v>
      </c>
      <c r="D4838" s="4" t="s">
        <v>100</v>
      </c>
      <c r="E4838" s="4" t="s">
        <v>172</v>
      </c>
      <c r="F4838" s="3">
        <v>42932</v>
      </c>
      <c r="G4838" s="3">
        <v>42933</v>
      </c>
      <c r="H4838">
        <v>550</v>
      </c>
    </row>
    <row r="4839" spans="1:8">
      <c r="A4839" s="4" t="s">
        <v>5046</v>
      </c>
      <c r="B4839" s="4" t="s">
        <v>170</v>
      </c>
      <c r="C4839" s="4" t="s">
        <v>179</v>
      </c>
      <c r="D4839" s="4" t="s">
        <v>100</v>
      </c>
      <c r="E4839" s="4" t="s">
        <v>172</v>
      </c>
      <c r="F4839" s="3">
        <v>42932</v>
      </c>
      <c r="G4839" s="3">
        <v>42981</v>
      </c>
      <c r="H4839">
        <v>574</v>
      </c>
    </row>
    <row r="4840" spans="1:8">
      <c r="A4840" s="4" t="s">
        <v>5047</v>
      </c>
      <c r="B4840" s="4" t="s">
        <v>205</v>
      </c>
      <c r="C4840" s="4" t="s">
        <v>192</v>
      </c>
      <c r="D4840" s="4" t="s">
        <v>76</v>
      </c>
      <c r="E4840" s="4" t="s">
        <v>197</v>
      </c>
      <c r="F4840" s="3">
        <v>42932</v>
      </c>
      <c r="G4840" s="3">
        <v>42940</v>
      </c>
      <c r="H4840">
        <v>0</v>
      </c>
    </row>
    <row r="4841" spans="1:8">
      <c r="A4841" s="4" t="s">
        <v>5048</v>
      </c>
      <c r="B4841" s="4" t="s">
        <v>235</v>
      </c>
      <c r="C4841" s="4" t="s">
        <v>177</v>
      </c>
      <c r="D4841" s="4" t="s">
        <v>83</v>
      </c>
      <c r="E4841" s="4" t="s">
        <v>172</v>
      </c>
      <c r="F4841" s="3">
        <v>42932</v>
      </c>
      <c r="G4841" s="3">
        <v>42941</v>
      </c>
      <c r="H4841">
        <v>52</v>
      </c>
    </row>
    <row r="4842" spans="1:8">
      <c r="A4842" s="4" t="s">
        <v>5049</v>
      </c>
      <c r="B4842" s="4" t="s">
        <v>181</v>
      </c>
      <c r="C4842" s="4" t="s">
        <v>179</v>
      </c>
      <c r="D4842" s="4" t="s">
        <v>122</v>
      </c>
      <c r="E4842" s="4" t="s">
        <v>172</v>
      </c>
      <c r="F4842" s="3">
        <v>42932</v>
      </c>
      <c r="G4842" s="3">
        <v>42993</v>
      </c>
      <c r="H4842">
        <v>477</v>
      </c>
    </row>
    <row r="4843" spans="1:8">
      <c r="A4843" s="4" t="s">
        <v>5050</v>
      </c>
      <c r="B4843" s="4" t="s">
        <v>183</v>
      </c>
      <c r="C4843" s="4" t="s">
        <v>179</v>
      </c>
      <c r="D4843" s="4" t="s">
        <v>27</v>
      </c>
      <c r="E4843" s="4" t="s">
        <v>197</v>
      </c>
      <c r="F4843" s="3">
        <v>42933</v>
      </c>
      <c r="G4843" s="3">
        <v>42942</v>
      </c>
      <c r="H4843">
        <v>0</v>
      </c>
    </row>
    <row r="4844" spans="1:8">
      <c r="A4844" s="4" t="s">
        <v>5051</v>
      </c>
      <c r="B4844" s="4" t="s">
        <v>183</v>
      </c>
      <c r="C4844" s="4" t="s">
        <v>177</v>
      </c>
      <c r="D4844" s="4" t="s">
        <v>111</v>
      </c>
      <c r="E4844" s="4" t="s">
        <v>197</v>
      </c>
      <c r="F4844" s="3">
        <v>42933</v>
      </c>
      <c r="G4844" s="3">
        <v>42938</v>
      </c>
      <c r="H4844">
        <v>0</v>
      </c>
    </row>
    <row r="4845" spans="1:8">
      <c r="A4845" s="4" t="s">
        <v>5052</v>
      </c>
      <c r="B4845" s="4" t="s">
        <v>261</v>
      </c>
      <c r="C4845" s="4" t="s">
        <v>179</v>
      </c>
      <c r="D4845" s="4" t="s">
        <v>83</v>
      </c>
      <c r="E4845" s="4" t="s">
        <v>193</v>
      </c>
      <c r="F4845" s="3">
        <v>42933</v>
      </c>
      <c r="G4845" s="3"/>
    </row>
    <row r="4846" spans="1:8">
      <c r="A4846" s="4" t="s">
        <v>5053</v>
      </c>
      <c r="B4846" s="4" t="s">
        <v>261</v>
      </c>
      <c r="C4846" s="4" t="s">
        <v>177</v>
      </c>
      <c r="D4846" s="4" t="s">
        <v>24</v>
      </c>
      <c r="E4846" s="4" t="s">
        <v>193</v>
      </c>
      <c r="F4846" s="3">
        <v>42933</v>
      </c>
      <c r="G4846" s="3"/>
    </row>
    <row r="4847" spans="1:8">
      <c r="A4847" s="4" t="s">
        <v>5054</v>
      </c>
      <c r="B4847" s="4" t="s">
        <v>246</v>
      </c>
      <c r="C4847" s="4" t="s">
        <v>192</v>
      </c>
      <c r="D4847" s="4" t="s">
        <v>24</v>
      </c>
      <c r="E4847" s="4" t="s">
        <v>193</v>
      </c>
      <c r="F4847" s="3">
        <v>42933</v>
      </c>
      <c r="G4847" s="3"/>
    </row>
    <row r="4848" spans="1:8">
      <c r="A4848" s="4" t="s">
        <v>5055</v>
      </c>
      <c r="B4848" s="4" t="s">
        <v>246</v>
      </c>
      <c r="C4848" s="4" t="s">
        <v>192</v>
      </c>
      <c r="D4848" s="4" t="s">
        <v>107</v>
      </c>
      <c r="E4848" s="4" t="s">
        <v>197</v>
      </c>
      <c r="F4848" s="3">
        <v>42933</v>
      </c>
      <c r="G4848" s="3">
        <v>42944</v>
      </c>
      <c r="H4848">
        <v>0</v>
      </c>
    </row>
    <row r="4849" spans="1:8">
      <c r="A4849" s="4" t="s">
        <v>5056</v>
      </c>
      <c r="B4849" s="4" t="s">
        <v>246</v>
      </c>
      <c r="C4849" s="4" t="s">
        <v>171</v>
      </c>
      <c r="D4849" s="4" t="s">
        <v>99</v>
      </c>
      <c r="E4849" s="4" t="s">
        <v>172</v>
      </c>
      <c r="F4849" s="3">
        <v>42933</v>
      </c>
      <c r="G4849" s="3">
        <v>42936</v>
      </c>
      <c r="H4849">
        <v>1202</v>
      </c>
    </row>
    <row r="4850" spans="1:8">
      <c r="A4850" s="4" t="s">
        <v>5057</v>
      </c>
      <c r="B4850" s="4" t="s">
        <v>304</v>
      </c>
      <c r="C4850" s="4" t="s">
        <v>192</v>
      </c>
      <c r="D4850" s="4" t="s">
        <v>61</v>
      </c>
      <c r="E4850" s="4" t="s">
        <v>197</v>
      </c>
      <c r="F4850" s="3">
        <v>42933</v>
      </c>
      <c r="G4850" s="3">
        <v>42952</v>
      </c>
      <c r="H4850">
        <v>0</v>
      </c>
    </row>
    <row r="4851" spans="1:8">
      <c r="A4851" s="4" t="s">
        <v>5058</v>
      </c>
      <c r="B4851" s="4" t="s">
        <v>304</v>
      </c>
      <c r="C4851" s="4" t="s">
        <v>177</v>
      </c>
      <c r="D4851" s="4" t="s">
        <v>61</v>
      </c>
      <c r="E4851" s="4" t="s">
        <v>172</v>
      </c>
      <c r="F4851" s="3">
        <v>42933</v>
      </c>
      <c r="G4851" s="3">
        <v>43042</v>
      </c>
      <c r="H4851">
        <v>51</v>
      </c>
    </row>
    <row r="4852" spans="1:8">
      <c r="A4852" s="4" t="s">
        <v>5059</v>
      </c>
      <c r="B4852" s="4" t="s">
        <v>210</v>
      </c>
      <c r="C4852" s="4" t="s">
        <v>171</v>
      </c>
      <c r="D4852" s="4" t="s">
        <v>82</v>
      </c>
      <c r="E4852" s="4" t="s">
        <v>197</v>
      </c>
      <c r="F4852" s="3">
        <v>42933</v>
      </c>
      <c r="G4852" s="3">
        <v>42934</v>
      </c>
      <c r="H4852">
        <v>0</v>
      </c>
    </row>
    <row r="4853" spans="1:8">
      <c r="A4853" s="4" t="s">
        <v>5060</v>
      </c>
      <c r="B4853" s="4" t="s">
        <v>174</v>
      </c>
      <c r="C4853" s="4" t="s">
        <v>171</v>
      </c>
      <c r="D4853" s="4" t="s">
        <v>57</v>
      </c>
      <c r="E4853" s="4" t="s">
        <v>197</v>
      </c>
      <c r="F4853" s="3">
        <v>42933</v>
      </c>
      <c r="G4853" s="3">
        <v>42934</v>
      </c>
      <c r="H4853">
        <v>0</v>
      </c>
    </row>
    <row r="4854" spans="1:8">
      <c r="A4854" s="4" t="s">
        <v>5061</v>
      </c>
      <c r="B4854" s="4" t="s">
        <v>174</v>
      </c>
      <c r="C4854" s="4" t="s">
        <v>9011</v>
      </c>
      <c r="D4854" s="4" t="s">
        <v>104</v>
      </c>
      <c r="E4854" s="4" t="s">
        <v>197</v>
      </c>
      <c r="F4854" s="3">
        <v>42933</v>
      </c>
      <c r="G4854" s="3">
        <v>42944</v>
      </c>
      <c r="H4854">
        <v>0</v>
      </c>
    </row>
    <row r="4855" spans="1:8">
      <c r="A4855" s="4" t="s">
        <v>5062</v>
      </c>
      <c r="B4855" s="4" t="s">
        <v>174</v>
      </c>
      <c r="C4855" s="4" t="s">
        <v>171</v>
      </c>
      <c r="D4855" s="4" t="s">
        <v>106</v>
      </c>
      <c r="E4855" s="4" t="s">
        <v>172</v>
      </c>
      <c r="F4855" s="3">
        <v>42933</v>
      </c>
      <c r="G4855" s="3">
        <v>42994</v>
      </c>
      <c r="H4855">
        <v>1203</v>
      </c>
    </row>
    <row r="4856" spans="1:8">
      <c r="A4856" s="4" t="s">
        <v>5063</v>
      </c>
      <c r="B4856" s="4" t="s">
        <v>174</v>
      </c>
      <c r="C4856" s="4" t="s">
        <v>9011</v>
      </c>
      <c r="D4856" s="4" t="s">
        <v>79</v>
      </c>
      <c r="E4856" s="4" t="s">
        <v>172</v>
      </c>
      <c r="F4856" s="3">
        <v>42933</v>
      </c>
      <c r="G4856" s="3">
        <v>42935</v>
      </c>
      <c r="H4856">
        <v>5673</v>
      </c>
    </row>
    <row r="4857" spans="1:8">
      <c r="A4857" s="4" t="s">
        <v>5064</v>
      </c>
      <c r="B4857" s="4" t="s">
        <v>263</v>
      </c>
      <c r="C4857" s="4" t="s">
        <v>199</v>
      </c>
      <c r="D4857" s="4" t="s">
        <v>65</v>
      </c>
      <c r="E4857" s="4" t="s">
        <v>172</v>
      </c>
      <c r="F4857" s="3">
        <v>42933</v>
      </c>
      <c r="G4857" s="3">
        <v>42986</v>
      </c>
      <c r="H4857">
        <v>6205</v>
      </c>
    </row>
    <row r="4858" spans="1:8">
      <c r="A4858" s="4" t="s">
        <v>5065</v>
      </c>
      <c r="B4858" s="4" t="s">
        <v>212</v>
      </c>
      <c r="C4858" s="4" t="s">
        <v>192</v>
      </c>
      <c r="D4858" s="4" t="s">
        <v>24</v>
      </c>
      <c r="E4858" s="4" t="s">
        <v>193</v>
      </c>
      <c r="F4858" s="3">
        <v>42933</v>
      </c>
      <c r="G4858" s="3"/>
    </row>
    <row r="4859" spans="1:8">
      <c r="A4859" s="4" t="s">
        <v>5066</v>
      </c>
      <c r="B4859" s="4" t="s">
        <v>212</v>
      </c>
      <c r="C4859" s="4" t="s">
        <v>199</v>
      </c>
      <c r="D4859" s="4" t="s">
        <v>56</v>
      </c>
      <c r="E4859" s="4" t="s">
        <v>197</v>
      </c>
      <c r="F4859" s="3">
        <v>42933</v>
      </c>
      <c r="G4859" s="3">
        <v>42950</v>
      </c>
      <c r="H4859">
        <v>0</v>
      </c>
    </row>
    <row r="4860" spans="1:8">
      <c r="A4860" s="4" t="s">
        <v>5067</v>
      </c>
      <c r="B4860" s="4" t="s">
        <v>203</v>
      </c>
      <c r="C4860" s="4" t="s">
        <v>192</v>
      </c>
      <c r="D4860" s="4" t="s">
        <v>38</v>
      </c>
      <c r="E4860" s="4" t="s">
        <v>172</v>
      </c>
      <c r="F4860" s="3">
        <v>42933</v>
      </c>
      <c r="G4860" s="3">
        <v>42940</v>
      </c>
      <c r="H4860">
        <v>3363</v>
      </c>
    </row>
    <row r="4861" spans="1:8">
      <c r="A4861" s="4" t="s">
        <v>5068</v>
      </c>
      <c r="B4861" s="4" t="s">
        <v>203</v>
      </c>
      <c r="C4861" s="4" t="s">
        <v>192</v>
      </c>
      <c r="D4861" s="4" t="s">
        <v>84</v>
      </c>
      <c r="E4861" s="4" t="s">
        <v>172</v>
      </c>
      <c r="F4861" s="3">
        <v>42933</v>
      </c>
      <c r="G4861" s="3">
        <v>43042</v>
      </c>
      <c r="H4861">
        <v>3700</v>
      </c>
    </row>
    <row r="4862" spans="1:8">
      <c r="A4862" s="4" t="s">
        <v>5069</v>
      </c>
      <c r="B4862" s="4" t="s">
        <v>191</v>
      </c>
      <c r="C4862" s="4" t="s">
        <v>9011</v>
      </c>
      <c r="D4862" s="4" t="s">
        <v>82</v>
      </c>
      <c r="E4862" s="4" t="s">
        <v>197</v>
      </c>
      <c r="F4862" s="3">
        <v>42933</v>
      </c>
      <c r="G4862" s="3">
        <v>43040</v>
      </c>
      <c r="H4862">
        <v>0</v>
      </c>
    </row>
    <row r="4863" spans="1:8">
      <c r="A4863" s="4" t="s">
        <v>5070</v>
      </c>
      <c r="B4863" s="4" t="s">
        <v>343</v>
      </c>
      <c r="C4863" s="4" t="s">
        <v>179</v>
      </c>
      <c r="D4863" s="4" t="s">
        <v>41</v>
      </c>
      <c r="E4863" s="4" t="s">
        <v>172</v>
      </c>
      <c r="F4863" s="3">
        <v>42933</v>
      </c>
      <c r="G4863" s="3">
        <v>43001</v>
      </c>
      <c r="H4863">
        <v>546</v>
      </c>
    </row>
    <row r="4864" spans="1:8">
      <c r="A4864" s="4" t="s">
        <v>5071</v>
      </c>
      <c r="B4864" s="4" t="s">
        <v>343</v>
      </c>
      <c r="C4864" s="4" t="s">
        <v>179</v>
      </c>
      <c r="D4864" s="4" t="s">
        <v>118</v>
      </c>
      <c r="E4864" s="4" t="s">
        <v>172</v>
      </c>
      <c r="F4864" s="3">
        <v>42933</v>
      </c>
      <c r="G4864" s="3">
        <v>42940</v>
      </c>
      <c r="H4864">
        <v>617</v>
      </c>
    </row>
    <row r="4865" spans="1:8">
      <c r="A4865" s="4" t="s">
        <v>5072</v>
      </c>
      <c r="B4865" s="4" t="s">
        <v>343</v>
      </c>
      <c r="C4865" s="4" t="s">
        <v>179</v>
      </c>
      <c r="D4865" s="4" t="s">
        <v>92</v>
      </c>
      <c r="E4865" s="4" t="s">
        <v>172</v>
      </c>
      <c r="F4865" s="3">
        <v>42933</v>
      </c>
      <c r="G4865" s="3">
        <v>42942</v>
      </c>
      <c r="H4865">
        <v>490</v>
      </c>
    </row>
    <row r="4866" spans="1:8">
      <c r="A4866" s="4" t="s">
        <v>5073</v>
      </c>
      <c r="B4866" s="4" t="s">
        <v>219</v>
      </c>
      <c r="C4866" s="4" t="s">
        <v>179</v>
      </c>
      <c r="D4866" s="4" t="s">
        <v>84</v>
      </c>
      <c r="E4866" s="4" t="s">
        <v>197</v>
      </c>
      <c r="F4866" s="3">
        <v>42933</v>
      </c>
      <c r="G4866" s="3">
        <v>42935</v>
      </c>
      <c r="H4866">
        <v>0</v>
      </c>
    </row>
    <row r="4867" spans="1:8">
      <c r="A4867" s="4" t="s">
        <v>5074</v>
      </c>
      <c r="B4867" s="4" t="s">
        <v>219</v>
      </c>
      <c r="C4867" s="4" t="s">
        <v>179</v>
      </c>
      <c r="D4867" s="4" t="s">
        <v>90</v>
      </c>
      <c r="E4867" s="4" t="s">
        <v>197</v>
      </c>
      <c r="F4867" s="3">
        <v>42933</v>
      </c>
      <c r="G4867" s="3">
        <v>42937</v>
      </c>
      <c r="H4867">
        <v>0</v>
      </c>
    </row>
    <row r="4868" spans="1:8">
      <c r="A4868" s="4" t="s">
        <v>5075</v>
      </c>
      <c r="B4868" s="4" t="s">
        <v>230</v>
      </c>
      <c r="C4868" s="4" t="s">
        <v>192</v>
      </c>
      <c r="D4868" s="4" t="s">
        <v>82</v>
      </c>
      <c r="E4868" s="4" t="s">
        <v>172</v>
      </c>
      <c r="F4868" s="3">
        <v>42933</v>
      </c>
      <c r="G4868" s="3">
        <v>42942</v>
      </c>
      <c r="H4868">
        <v>3665</v>
      </c>
    </row>
    <row r="4869" spans="1:8">
      <c r="A4869" s="4" t="s">
        <v>5076</v>
      </c>
      <c r="B4869" s="4" t="s">
        <v>256</v>
      </c>
      <c r="C4869" s="4" t="s">
        <v>171</v>
      </c>
      <c r="D4869" s="4" t="s">
        <v>92</v>
      </c>
      <c r="E4869" s="4" t="s">
        <v>197</v>
      </c>
      <c r="F4869" s="3">
        <v>42933</v>
      </c>
      <c r="G4869" s="3">
        <v>42940</v>
      </c>
      <c r="H4869">
        <v>0</v>
      </c>
    </row>
    <row r="4870" spans="1:8">
      <c r="A4870" s="4" t="s">
        <v>5077</v>
      </c>
      <c r="B4870" s="4" t="s">
        <v>187</v>
      </c>
      <c r="C4870" s="4" t="s">
        <v>192</v>
      </c>
      <c r="D4870" s="4" t="s">
        <v>75</v>
      </c>
      <c r="E4870" s="4" t="s">
        <v>197</v>
      </c>
      <c r="F4870" s="3">
        <v>42933</v>
      </c>
      <c r="G4870" s="3">
        <v>42934</v>
      </c>
      <c r="H4870">
        <v>0</v>
      </c>
    </row>
    <row r="4871" spans="1:8">
      <c r="A4871" s="4" t="s">
        <v>5078</v>
      </c>
      <c r="B4871" s="4" t="s">
        <v>244</v>
      </c>
      <c r="C4871" s="4" t="s">
        <v>177</v>
      </c>
      <c r="D4871" s="4" t="s">
        <v>100</v>
      </c>
      <c r="E4871" s="4" t="s">
        <v>172</v>
      </c>
      <c r="F4871" s="3">
        <v>42933</v>
      </c>
      <c r="G4871" s="3">
        <v>42942</v>
      </c>
      <c r="H4871">
        <v>53</v>
      </c>
    </row>
    <row r="4872" spans="1:8">
      <c r="A4872" s="4" t="s">
        <v>5079</v>
      </c>
      <c r="B4872" s="4" t="s">
        <v>201</v>
      </c>
      <c r="C4872" s="4" t="s">
        <v>171</v>
      </c>
      <c r="D4872" s="4" t="s">
        <v>59</v>
      </c>
      <c r="E4872" s="4" t="s">
        <v>197</v>
      </c>
      <c r="F4872" s="3">
        <v>42933</v>
      </c>
      <c r="G4872" s="3">
        <v>43006</v>
      </c>
      <c r="H4872">
        <v>0</v>
      </c>
    </row>
    <row r="4873" spans="1:8">
      <c r="A4873" s="4" t="s">
        <v>5080</v>
      </c>
      <c r="B4873" s="4" t="s">
        <v>201</v>
      </c>
      <c r="C4873" s="4" t="s">
        <v>171</v>
      </c>
      <c r="D4873" s="4" t="s">
        <v>108</v>
      </c>
      <c r="E4873" s="4" t="s">
        <v>172</v>
      </c>
      <c r="F4873" s="3">
        <v>42933</v>
      </c>
      <c r="G4873" s="3">
        <v>43052</v>
      </c>
      <c r="H4873">
        <v>1075</v>
      </c>
    </row>
    <row r="4874" spans="1:8">
      <c r="A4874" s="4" t="s">
        <v>5081</v>
      </c>
      <c r="B4874" s="4" t="s">
        <v>201</v>
      </c>
      <c r="C4874" s="4" t="s">
        <v>9011</v>
      </c>
      <c r="D4874" s="4" t="s">
        <v>56</v>
      </c>
      <c r="E4874" s="4" t="s">
        <v>172</v>
      </c>
      <c r="F4874" s="3">
        <v>42933</v>
      </c>
      <c r="G4874" s="3">
        <v>42941</v>
      </c>
      <c r="H4874">
        <v>4683</v>
      </c>
    </row>
    <row r="4875" spans="1:8">
      <c r="A4875" s="4" t="s">
        <v>5082</v>
      </c>
      <c r="B4875" s="4" t="s">
        <v>189</v>
      </c>
      <c r="C4875" s="4" t="s">
        <v>171</v>
      </c>
      <c r="D4875" s="4" t="s">
        <v>110</v>
      </c>
      <c r="E4875" s="4" t="s">
        <v>172</v>
      </c>
      <c r="F4875" s="3">
        <v>42933</v>
      </c>
      <c r="G4875" s="3">
        <v>42943</v>
      </c>
      <c r="H4875">
        <v>1114</v>
      </c>
    </row>
    <row r="4876" spans="1:8">
      <c r="A4876" s="4" t="s">
        <v>5083</v>
      </c>
      <c r="B4876" s="4" t="s">
        <v>232</v>
      </c>
      <c r="C4876" s="4" t="s">
        <v>9011</v>
      </c>
      <c r="D4876" s="4" t="s">
        <v>25</v>
      </c>
      <c r="E4876" s="4" t="s">
        <v>172</v>
      </c>
      <c r="F4876" s="3">
        <v>42933</v>
      </c>
      <c r="G4876" s="3">
        <v>43056</v>
      </c>
      <c r="H4876">
        <v>5452</v>
      </c>
    </row>
    <row r="4877" spans="1:8">
      <c r="A4877" s="4" t="s">
        <v>5084</v>
      </c>
      <c r="B4877" s="4" t="s">
        <v>205</v>
      </c>
      <c r="C4877" s="4" t="s">
        <v>9011</v>
      </c>
      <c r="D4877" s="4" t="s">
        <v>74</v>
      </c>
      <c r="E4877" s="4" t="s">
        <v>172</v>
      </c>
      <c r="F4877" s="3">
        <v>42933</v>
      </c>
      <c r="G4877" s="3">
        <v>42985</v>
      </c>
      <c r="H4877">
        <v>5561</v>
      </c>
    </row>
    <row r="4878" spans="1:8">
      <c r="A4878" s="4" t="s">
        <v>5085</v>
      </c>
      <c r="B4878" s="4" t="s">
        <v>226</v>
      </c>
      <c r="C4878" s="4" t="s">
        <v>177</v>
      </c>
      <c r="D4878" s="4" t="s">
        <v>99</v>
      </c>
      <c r="E4878" s="4" t="s">
        <v>172</v>
      </c>
      <c r="F4878" s="3">
        <v>42933</v>
      </c>
      <c r="G4878" s="3">
        <v>42941</v>
      </c>
      <c r="H4878">
        <v>57</v>
      </c>
    </row>
    <row r="4879" spans="1:8">
      <c r="A4879" s="4" t="s">
        <v>5086</v>
      </c>
      <c r="B4879" s="4" t="s">
        <v>208</v>
      </c>
      <c r="C4879" s="4" t="s">
        <v>177</v>
      </c>
      <c r="D4879" s="4" t="s">
        <v>111</v>
      </c>
      <c r="E4879" s="4" t="s">
        <v>197</v>
      </c>
      <c r="F4879" s="3">
        <v>42933</v>
      </c>
      <c r="G4879" s="3">
        <v>42950</v>
      </c>
      <c r="H4879">
        <v>0</v>
      </c>
    </row>
    <row r="4880" spans="1:8">
      <c r="A4880" s="4" t="s">
        <v>5087</v>
      </c>
      <c r="B4880" s="4" t="s">
        <v>185</v>
      </c>
      <c r="C4880" s="4" t="s">
        <v>199</v>
      </c>
      <c r="D4880" s="4" t="s">
        <v>56</v>
      </c>
      <c r="E4880" s="4" t="s">
        <v>193</v>
      </c>
      <c r="F4880" s="3">
        <v>42933</v>
      </c>
      <c r="G4880" s="3"/>
    </row>
    <row r="4881" spans="1:8">
      <c r="A4881" s="4" t="s">
        <v>5088</v>
      </c>
      <c r="B4881" s="4" t="s">
        <v>185</v>
      </c>
      <c r="C4881" s="4" t="s">
        <v>9011</v>
      </c>
      <c r="D4881" s="4" t="s">
        <v>82</v>
      </c>
      <c r="E4881" s="4" t="s">
        <v>197</v>
      </c>
      <c r="F4881" s="3">
        <v>42933</v>
      </c>
      <c r="G4881" s="3">
        <v>43000</v>
      </c>
      <c r="H4881">
        <v>0</v>
      </c>
    </row>
    <row r="4882" spans="1:8">
      <c r="A4882" s="4" t="s">
        <v>5089</v>
      </c>
      <c r="B4882" s="4" t="s">
        <v>185</v>
      </c>
      <c r="C4882" s="4" t="s">
        <v>192</v>
      </c>
      <c r="D4882" s="4" t="s">
        <v>38</v>
      </c>
      <c r="E4882" s="4" t="s">
        <v>197</v>
      </c>
      <c r="F4882" s="3">
        <v>42933</v>
      </c>
      <c r="G4882" s="3">
        <v>42945</v>
      </c>
      <c r="H4882">
        <v>0</v>
      </c>
    </row>
    <row r="4883" spans="1:8">
      <c r="A4883" s="4" t="s">
        <v>5090</v>
      </c>
      <c r="B4883" s="4" t="s">
        <v>185</v>
      </c>
      <c r="C4883" s="4" t="s">
        <v>179</v>
      </c>
      <c r="D4883" s="4" t="s">
        <v>71</v>
      </c>
      <c r="E4883" s="4" t="s">
        <v>172</v>
      </c>
      <c r="F4883" s="3">
        <v>42933</v>
      </c>
      <c r="G4883" s="3">
        <v>42934</v>
      </c>
      <c r="H4883">
        <v>496</v>
      </c>
    </row>
    <row r="4884" spans="1:8">
      <c r="A4884" s="4" t="s">
        <v>5091</v>
      </c>
      <c r="B4884" s="4" t="s">
        <v>185</v>
      </c>
      <c r="C4884" s="4" t="s">
        <v>9011</v>
      </c>
      <c r="D4884" s="4" t="s">
        <v>87</v>
      </c>
      <c r="E4884" s="4" t="s">
        <v>172</v>
      </c>
      <c r="F4884" s="3">
        <v>42933</v>
      </c>
      <c r="G4884" s="3">
        <v>42995</v>
      </c>
      <c r="H4884">
        <v>5054</v>
      </c>
    </row>
    <row r="4885" spans="1:8">
      <c r="A4885" s="4" t="s">
        <v>5092</v>
      </c>
      <c r="B4885" s="4" t="s">
        <v>216</v>
      </c>
      <c r="C4885" s="4" t="s">
        <v>177</v>
      </c>
      <c r="D4885" s="4" t="s">
        <v>34</v>
      </c>
      <c r="E4885" s="4" t="s">
        <v>197</v>
      </c>
      <c r="F4885" s="3">
        <v>42933</v>
      </c>
      <c r="G4885" s="3">
        <v>42934</v>
      </c>
      <c r="H4885">
        <v>0</v>
      </c>
    </row>
    <row r="4886" spans="1:8">
      <c r="A4886" s="4" t="s">
        <v>5093</v>
      </c>
      <c r="B4886" s="4" t="s">
        <v>216</v>
      </c>
      <c r="C4886" s="4" t="s">
        <v>177</v>
      </c>
      <c r="D4886" s="4" t="s">
        <v>65</v>
      </c>
      <c r="E4886" s="4" t="s">
        <v>172</v>
      </c>
      <c r="F4886" s="3">
        <v>42933</v>
      </c>
      <c r="G4886" s="3">
        <v>42967</v>
      </c>
      <c r="H4886">
        <v>55</v>
      </c>
    </row>
    <row r="4887" spans="1:8">
      <c r="A4887" s="4" t="s">
        <v>5094</v>
      </c>
      <c r="B4887" s="4" t="s">
        <v>181</v>
      </c>
      <c r="C4887" s="4" t="s">
        <v>171</v>
      </c>
      <c r="D4887" s="4" t="s">
        <v>87</v>
      </c>
      <c r="E4887" s="4" t="s">
        <v>197</v>
      </c>
      <c r="F4887" s="3">
        <v>42933</v>
      </c>
      <c r="G4887" s="3">
        <v>42942</v>
      </c>
      <c r="H4887">
        <v>0</v>
      </c>
    </row>
    <row r="4888" spans="1:8">
      <c r="A4888" s="4" t="s">
        <v>5095</v>
      </c>
      <c r="B4888" s="4" t="s">
        <v>181</v>
      </c>
      <c r="C4888" s="4" t="s">
        <v>9011</v>
      </c>
      <c r="D4888" s="4" t="s">
        <v>122</v>
      </c>
      <c r="E4888" s="4" t="s">
        <v>197</v>
      </c>
      <c r="F4888" s="3">
        <v>42933</v>
      </c>
      <c r="G4888" s="3">
        <v>42943</v>
      </c>
      <c r="H4888">
        <v>0</v>
      </c>
    </row>
    <row r="4889" spans="1:8">
      <c r="A4889" s="4" t="s">
        <v>5096</v>
      </c>
      <c r="B4889" s="4" t="s">
        <v>181</v>
      </c>
      <c r="C4889" s="4" t="s">
        <v>171</v>
      </c>
      <c r="D4889" s="4" t="s">
        <v>108</v>
      </c>
      <c r="E4889" s="4" t="s">
        <v>172</v>
      </c>
      <c r="F4889" s="3">
        <v>42933</v>
      </c>
      <c r="G4889" s="3">
        <v>42999</v>
      </c>
      <c r="H4889">
        <v>1064</v>
      </c>
    </row>
    <row r="4890" spans="1:8">
      <c r="A4890" s="4" t="s">
        <v>5097</v>
      </c>
      <c r="B4890" s="4" t="s">
        <v>181</v>
      </c>
      <c r="C4890" s="4" t="s">
        <v>9011</v>
      </c>
      <c r="D4890" s="4" t="s">
        <v>71</v>
      </c>
      <c r="E4890" s="4" t="s">
        <v>172</v>
      </c>
      <c r="F4890" s="3">
        <v>42933</v>
      </c>
      <c r="G4890" s="3">
        <v>42944</v>
      </c>
      <c r="H4890">
        <v>5268</v>
      </c>
    </row>
    <row r="4891" spans="1:8">
      <c r="A4891" s="4" t="s">
        <v>5098</v>
      </c>
      <c r="B4891" s="4" t="s">
        <v>183</v>
      </c>
      <c r="C4891" s="4" t="s">
        <v>177</v>
      </c>
      <c r="D4891" s="4" t="s">
        <v>42</v>
      </c>
      <c r="E4891" s="4" t="s">
        <v>172</v>
      </c>
      <c r="F4891" s="3">
        <v>42934</v>
      </c>
      <c r="G4891" s="3">
        <v>42943</v>
      </c>
      <c r="H4891">
        <v>54</v>
      </c>
    </row>
    <row r="4892" spans="1:8">
      <c r="A4892" s="4" t="s">
        <v>5099</v>
      </c>
      <c r="B4892" s="4" t="s">
        <v>246</v>
      </c>
      <c r="C4892" s="4" t="s">
        <v>192</v>
      </c>
      <c r="D4892" s="4" t="s">
        <v>96</v>
      </c>
      <c r="E4892" s="4" t="s">
        <v>172</v>
      </c>
      <c r="F4892" s="3">
        <v>42934</v>
      </c>
      <c r="G4892" s="3">
        <v>42944</v>
      </c>
      <c r="H4892">
        <v>3407</v>
      </c>
    </row>
    <row r="4893" spans="1:8">
      <c r="A4893" s="4" t="s">
        <v>5100</v>
      </c>
      <c r="B4893" s="4" t="s">
        <v>279</v>
      </c>
      <c r="C4893" s="4" t="s">
        <v>171</v>
      </c>
      <c r="D4893" s="4" t="s">
        <v>24</v>
      </c>
      <c r="E4893" s="4" t="s">
        <v>193</v>
      </c>
      <c r="F4893" s="3">
        <v>42934</v>
      </c>
      <c r="G4893" s="3"/>
    </row>
    <row r="4894" spans="1:8">
      <c r="A4894" s="4" t="s">
        <v>5101</v>
      </c>
      <c r="B4894" s="4" t="s">
        <v>210</v>
      </c>
      <c r="C4894" s="4" t="s">
        <v>179</v>
      </c>
      <c r="D4894" s="4" t="s">
        <v>35</v>
      </c>
      <c r="E4894" s="4" t="s">
        <v>197</v>
      </c>
      <c r="F4894" s="3">
        <v>42934</v>
      </c>
      <c r="G4894" s="3">
        <v>42952</v>
      </c>
      <c r="H4894">
        <v>0</v>
      </c>
    </row>
    <row r="4895" spans="1:8">
      <c r="A4895" s="4" t="s">
        <v>5102</v>
      </c>
      <c r="B4895" s="4" t="s">
        <v>174</v>
      </c>
      <c r="C4895" s="4" t="s">
        <v>9011</v>
      </c>
      <c r="D4895" s="4" t="s">
        <v>104</v>
      </c>
      <c r="E4895" s="4" t="s">
        <v>197</v>
      </c>
      <c r="F4895" s="3">
        <v>42934</v>
      </c>
      <c r="G4895" s="3">
        <v>42977</v>
      </c>
      <c r="H4895">
        <v>0</v>
      </c>
    </row>
    <row r="4896" spans="1:8">
      <c r="A4896" s="4" t="s">
        <v>5103</v>
      </c>
      <c r="B4896" s="4" t="s">
        <v>174</v>
      </c>
      <c r="C4896" s="4" t="s">
        <v>177</v>
      </c>
      <c r="D4896" s="4" t="s">
        <v>45</v>
      </c>
      <c r="E4896" s="4" t="s">
        <v>197</v>
      </c>
      <c r="F4896" s="3">
        <v>42934</v>
      </c>
      <c r="G4896" s="3">
        <v>42942</v>
      </c>
      <c r="H4896">
        <v>0</v>
      </c>
    </row>
    <row r="4897" spans="1:8">
      <c r="A4897" s="4" t="s">
        <v>5104</v>
      </c>
      <c r="B4897" s="4" t="s">
        <v>174</v>
      </c>
      <c r="C4897" s="4" t="s">
        <v>171</v>
      </c>
      <c r="D4897" s="4" t="s">
        <v>119</v>
      </c>
      <c r="E4897" s="4" t="s">
        <v>172</v>
      </c>
      <c r="F4897" s="3">
        <v>42934</v>
      </c>
      <c r="G4897" s="3">
        <v>42935</v>
      </c>
      <c r="H4897">
        <v>752</v>
      </c>
    </row>
    <row r="4898" spans="1:8">
      <c r="A4898" s="4" t="s">
        <v>5105</v>
      </c>
      <c r="B4898" s="4" t="s">
        <v>174</v>
      </c>
      <c r="C4898" s="4" t="s">
        <v>192</v>
      </c>
      <c r="D4898" s="4" t="s">
        <v>110</v>
      </c>
      <c r="E4898" s="4" t="s">
        <v>172</v>
      </c>
      <c r="F4898" s="3">
        <v>42934</v>
      </c>
      <c r="G4898" s="3">
        <v>42981</v>
      </c>
      <c r="H4898">
        <v>3727</v>
      </c>
    </row>
    <row r="4899" spans="1:8">
      <c r="A4899" s="4" t="s">
        <v>5106</v>
      </c>
      <c r="B4899" s="4" t="s">
        <v>212</v>
      </c>
      <c r="C4899" s="4" t="s">
        <v>177</v>
      </c>
      <c r="D4899" s="4" t="s">
        <v>42</v>
      </c>
      <c r="E4899" s="4" t="s">
        <v>197</v>
      </c>
      <c r="F4899" s="3">
        <v>42934</v>
      </c>
      <c r="G4899" s="3">
        <v>42947</v>
      </c>
      <c r="H4899">
        <v>0</v>
      </c>
    </row>
    <row r="4900" spans="1:8">
      <c r="A4900" s="4" t="s">
        <v>5107</v>
      </c>
      <c r="B4900" s="4" t="s">
        <v>212</v>
      </c>
      <c r="C4900" s="4" t="s">
        <v>179</v>
      </c>
      <c r="D4900" s="4" t="s">
        <v>129</v>
      </c>
      <c r="E4900" s="4" t="s">
        <v>172</v>
      </c>
      <c r="F4900" s="3">
        <v>42934</v>
      </c>
      <c r="G4900" s="3">
        <v>42944</v>
      </c>
      <c r="H4900">
        <v>532</v>
      </c>
    </row>
    <row r="4901" spans="1:8">
      <c r="A4901" s="4" t="s">
        <v>5108</v>
      </c>
      <c r="B4901" s="4" t="s">
        <v>237</v>
      </c>
      <c r="C4901" s="4" t="s">
        <v>199</v>
      </c>
      <c r="D4901" s="4" t="s">
        <v>123</v>
      </c>
      <c r="E4901" s="4" t="s">
        <v>197</v>
      </c>
      <c r="F4901" s="3">
        <v>42934</v>
      </c>
      <c r="G4901" s="3">
        <v>42946</v>
      </c>
      <c r="H4901">
        <v>0</v>
      </c>
    </row>
    <row r="4902" spans="1:8">
      <c r="A4902" s="4" t="s">
        <v>5109</v>
      </c>
      <c r="B4902" s="4" t="s">
        <v>196</v>
      </c>
      <c r="C4902" s="4" t="s">
        <v>199</v>
      </c>
      <c r="D4902" s="4" t="s">
        <v>76</v>
      </c>
      <c r="E4902" s="4" t="s">
        <v>197</v>
      </c>
      <c r="F4902" s="3">
        <v>42934</v>
      </c>
      <c r="G4902" s="3">
        <v>42939</v>
      </c>
      <c r="H4902">
        <v>0</v>
      </c>
    </row>
    <row r="4903" spans="1:8">
      <c r="A4903" s="4" t="s">
        <v>5110</v>
      </c>
      <c r="B4903" s="4" t="s">
        <v>196</v>
      </c>
      <c r="C4903" s="4" t="s">
        <v>199</v>
      </c>
      <c r="D4903" s="4" t="s">
        <v>47</v>
      </c>
      <c r="E4903" s="4" t="s">
        <v>197</v>
      </c>
      <c r="F4903" s="3">
        <v>42934</v>
      </c>
      <c r="G4903" s="3">
        <v>42954</v>
      </c>
      <c r="H4903">
        <v>0</v>
      </c>
    </row>
    <row r="4904" spans="1:8">
      <c r="A4904" s="4" t="s">
        <v>5111</v>
      </c>
      <c r="B4904" s="4" t="s">
        <v>196</v>
      </c>
      <c r="C4904" s="4" t="s">
        <v>192</v>
      </c>
      <c r="D4904" s="4" t="s">
        <v>42</v>
      </c>
      <c r="E4904" s="4" t="s">
        <v>172</v>
      </c>
      <c r="F4904" s="3">
        <v>42934</v>
      </c>
      <c r="G4904" s="3">
        <v>43005</v>
      </c>
      <c r="H4904">
        <v>3139</v>
      </c>
    </row>
    <row r="4905" spans="1:8">
      <c r="A4905" s="4" t="s">
        <v>5112</v>
      </c>
      <c r="B4905" s="4" t="s">
        <v>203</v>
      </c>
      <c r="C4905" s="4" t="s">
        <v>192</v>
      </c>
      <c r="D4905" s="4" t="s">
        <v>59</v>
      </c>
      <c r="E4905" s="4" t="s">
        <v>172</v>
      </c>
      <c r="F4905" s="3">
        <v>42934</v>
      </c>
      <c r="G4905" s="3">
        <v>42944</v>
      </c>
      <c r="H4905">
        <v>3403</v>
      </c>
    </row>
    <row r="4906" spans="1:8">
      <c r="A4906" s="4" t="s">
        <v>5113</v>
      </c>
      <c r="B4906" s="4" t="s">
        <v>191</v>
      </c>
      <c r="C4906" s="4" t="s">
        <v>192</v>
      </c>
      <c r="D4906" s="4" t="s">
        <v>24</v>
      </c>
      <c r="E4906" s="4" t="s">
        <v>193</v>
      </c>
      <c r="F4906" s="3">
        <v>42934</v>
      </c>
      <c r="G4906" s="3"/>
    </row>
    <row r="4907" spans="1:8">
      <c r="A4907" s="4" t="s">
        <v>5114</v>
      </c>
      <c r="B4907" s="4" t="s">
        <v>191</v>
      </c>
      <c r="C4907" s="4" t="s">
        <v>199</v>
      </c>
      <c r="D4907" s="4" t="s">
        <v>98</v>
      </c>
      <c r="E4907" s="4" t="s">
        <v>172</v>
      </c>
      <c r="F4907" s="3">
        <v>42934</v>
      </c>
      <c r="G4907" s="3">
        <v>42943</v>
      </c>
      <c r="H4907">
        <v>5440</v>
      </c>
    </row>
    <row r="4908" spans="1:8">
      <c r="A4908" s="4" t="s">
        <v>5115</v>
      </c>
      <c r="B4908" s="4" t="s">
        <v>244</v>
      </c>
      <c r="C4908" s="4" t="s">
        <v>199</v>
      </c>
      <c r="D4908" s="4" t="s">
        <v>68</v>
      </c>
      <c r="E4908" s="4" t="s">
        <v>172</v>
      </c>
      <c r="F4908" s="3">
        <v>42934</v>
      </c>
      <c r="G4908" s="3">
        <v>42942</v>
      </c>
      <c r="H4908">
        <v>5698</v>
      </c>
    </row>
    <row r="4909" spans="1:8">
      <c r="A4909" s="4" t="s">
        <v>5116</v>
      </c>
      <c r="B4909" s="4" t="s">
        <v>201</v>
      </c>
      <c r="C4909" s="4" t="s">
        <v>171</v>
      </c>
      <c r="D4909" s="4" t="s">
        <v>24</v>
      </c>
      <c r="E4909" s="4" t="s">
        <v>193</v>
      </c>
      <c r="F4909" s="3">
        <v>42934</v>
      </c>
      <c r="G4909" s="3"/>
    </row>
    <row r="4910" spans="1:8">
      <c r="A4910" s="4" t="s">
        <v>5117</v>
      </c>
      <c r="B4910" s="4" t="s">
        <v>170</v>
      </c>
      <c r="C4910" s="4" t="s">
        <v>199</v>
      </c>
      <c r="D4910" s="4" t="s">
        <v>111</v>
      </c>
      <c r="E4910" s="4" t="s">
        <v>197</v>
      </c>
      <c r="F4910" s="3">
        <v>42934</v>
      </c>
      <c r="G4910" s="3">
        <v>42935</v>
      </c>
      <c r="H4910">
        <v>0</v>
      </c>
    </row>
    <row r="4911" spans="1:8">
      <c r="A4911" s="4" t="s">
        <v>5118</v>
      </c>
      <c r="B4911" s="4" t="s">
        <v>170</v>
      </c>
      <c r="C4911" s="4" t="s">
        <v>179</v>
      </c>
      <c r="D4911" s="4" t="s">
        <v>66</v>
      </c>
      <c r="E4911" s="4" t="s">
        <v>172</v>
      </c>
      <c r="F4911" s="3">
        <v>42934</v>
      </c>
      <c r="G4911" s="3">
        <v>42944</v>
      </c>
      <c r="H4911">
        <v>563</v>
      </c>
    </row>
    <row r="4912" spans="1:8">
      <c r="A4912" s="4" t="s">
        <v>5119</v>
      </c>
      <c r="B4912" s="4" t="s">
        <v>189</v>
      </c>
      <c r="C4912" s="4" t="s">
        <v>179</v>
      </c>
      <c r="D4912" s="4" t="s">
        <v>109</v>
      </c>
      <c r="E4912" s="4" t="s">
        <v>197</v>
      </c>
      <c r="F4912" s="3">
        <v>42934</v>
      </c>
      <c r="G4912" s="3">
        <v>42944</v>
      </c>
      <c r="H4912">
        <v>0</v>
      </c>
    </row>
    <row r="4913" spans="1:8">
      <c r="A4913" s="4" t="s">
        <v>5120</v>
      </c>
      <c r="B4913" s="4" t="s">
        <v>226</v>
      </c>
      <c r="C4913" s="4" t="s">
        <v>179</v>
      </c>
      <c r="D4913" s="4" t="s">
        <v>82</v>
      </c>
      <c r="E4913" s="4" t="s">
        <v>197</v>
      </c>
      <c r="F4913" s="3">
        <v>42934</v>
      </c>
      <c r="G4913" s="3">
        <v>42942</v>
      </c>
      <c r="H4913">
        <v>0</v>
      </c>
    </row>
    <row r="4914" spans="1:8">
      <c r="A4914" s="4" t="s">
        <v>5121</v>
      </c>
      <c r="B4914" s="4" t="s">
        <v>185</v>
      </c>
      <c r="C4914" s="4" t="s">
        <v>177</v>
      </c>
      <c r="D4914" s="4" t="s">
        <v>84</v>
      </c>
      <c r="E4914" s="4" t="s">
        <v>197</v>
      </c>
      <c r="F4914" s="3">
        <v>42934</v>
      </c>
      <c r="G4914" s="3">
        <v>42941</v>
      </c>
      <c r="H4914">
        <v>0</v>
      </c>
    </row>
    <row r="4915" spans="1:8">
      <c r="A4915" s="4" t="s">
        <v>5122</v>
      </c>
      <c r="B4915" s="4" t="s">
        <v>185</v>
      </c>
      <c r="C4915" s="4" t="s">
        <v>199</v>
      </c>
      <c r="D4915" s="4" t="s">
        <v>56</v>
      </c>
      <c r="E4915" s="4" t="s">
        <v>172</v>
      </c>
      <c r="F4915" s="3">
        <v>42934</v>
      </c>
      <c r="G4915" s="3">
        <v>42943</v>
      </c>
      <c r="H4915">
        <v>4673</v>
      </c>
    </row>
    <row r="4916" spans="1:8">
      <c r="A4916" s="4" t="s">
        <v>5123</v>
      </c>
      <c r="B4916" s="4" t="s">
        <v>185</v>
      </c>
      <c r="C4916" s="4" t="s">
        <v>192</v>
      </c>
      <c r="D4916" s="4" t="s">
        <v>84</v>
      </c>
      <c r="E4916" s="4" t="s">
        <v>172</v>
      </c>
      <c r="F4916" s="3">
        <v>42934</v>
      </c>
      <c r="G4916" s="3">
        <v>42944</v>
      </c>
      <c r="H4916">
        <v>3405</v>
      </c>
    </row>
    <row r="4917" spans="1:8">
      <c r="A4917" s="4" t="s">
        <v>5124</v>
      </c>
      <c r="B4917" s="4" t="s">
        <v>216</v>
      </c>
      <c r="C4917" s="4" t="s">
        <v>179</v>
      </c>
      <c r="D4917" s="4" t="s">
        <v>24</v>
      </c>
      <c r="E4917" s="4" t="s">
        <v>193</v>
      </c>
      <c r="F4917" s="3">
        <v>42934</v>
      </c>
      <c r="G4917" s="3"/>
    </row>
    <row r="4918" spans="1:8">
      <c r="A4918" s="4" t="s">
        <v>5125</v>
      </c>
      <c r="B4918" s="4" t="s">
        <v>216</v>
      </c>
      <c r="C4918" s="4" t="s">
        <v>179</v>
      </c>
      <c r="D4918" s="4" t="s">
        <v>120</v>
      </c>
      <c r="E4918" s="4" t="s">
        <v>172</v>
      </c>
      <c r="F4918" s="3">
        <v>42934</v>
      </c>
      <c r="G4918" s="3">
        <v>43054</v>
      </c>
      <c r="H4918">
        <v>566</v>
      </c>
    </row>
    <row r="4919" spans="1:8">
      <c r="A4919" s="4" t="s">
        <v>5126</v>
      </c>
      <c r="B4919" s="4" t="s">
        <v>235</v>
      </c>
      <c r="C4919" s="4" t="s">
        <v>199</v>
      </c>
      <c r="D4919" s="4" t="s">
        <v>84</v>
      </c>
      <c r="E4919" s="4" t="s">
        <v>172</v>
      </c>
      <c r="F4919" s="3">
        <v>42934</v>
      </c>
      <c r="G4919" s="3">
        <v>43045</v>
      </c>
      <c r="H4919">
        <v>5559</v>
      </c>
    </row>
    <row r="4920" spans="1:8">
      <c r="A4920" s="4" t="s">
        <v>5127</v>
      </c>
      <c r="B4920" s="4" t="s">
        <v>181</v>
      </c>
      <c r="C4920" s="4" t="s">
        <v>9011</v>
      </c>
      <c r="D4920" s="4" t="s">
        <v>105</v>
      </c>
      <c r="E4920" s="4" t="s">
        <v>197</v>
      </c>
      <c r="F4920" s="3">
        <v>42934</v>
      </c>
      <c r="G4920" s="3">
        <v>42941</v>
      </c>
      <c r="H4920">
        <v>0</v>
      </c>
    </row>
    <row r="4921" spans="1:8">
      <c r="A4921" s="4" t="s">
        <v>5128</v>
      </c>
      <c r="B4921" s="4" t="s">
        <v>181</v>
      </c>
      <c r="C4921" s="4" t="s">
        <v>9011</v>
      </c>
      <c r="D4921" s="4" t="s">
        <v>71</v>
      </c>
      <c r="E4921" s="4" t="s">
        <v>172</v>
      </c>
      <c r="F4921" s="3">
        <v>42934</v>
      </c>
      <c r="G4921" s="3">
        <v>42994</v>
      </c>
      <c r="H4921">
        <v>4797</v>
      </c>
    </row>
    <row r="4922" spans="1:8">
      <c r="A4922" s="4" t="s">
        <v>5129</v>
      </c>
      <c r="B4922" s="4" t="s">
        <v>183</v>
      </c>
      <c r="C4922" s="4" t="s">
        <v>179</v>
      </c>
      <c r="D4922" s="4" t="s">
        <v>24</v>
      </c>
      <c r="E4922" s="4" t="s">
        <v>193</v>
      </c>
      <c r="F4922" s="3">
        <v>42935</v>
      </c>
      <c r="G4922" s="3"/>
    </row>
    <row r="4923" spans="1:8">
      <c r="A4923" s="4" t="s">
        <v>5130</v>
      </c>
      <c r="B4923" s="4" t="s">
        <v>183</v>
      </c>
      <c r="C4923" s="4" t="s">
        <v>177</v>
      </c>
      <c r="D4923" s="4" t="s">
        <v>51</v>
      </c>
      <c r="E4923" s="4" t="s">
        <v>193</v>
      </c>
      <c r="F4923" s="3">
        <v>42935</v>
      </c>
      <c r="G4923" s="3"/>
    </row>
    <row r="4924" spans="1:8">
      <c r="A4924" s="4" t="s">
        <v>5131</v>
      </c>
      <c r="B4924" s="4" t="s">
        <v>183</v>
      </c>
      <c r="C4924" s="4" t="s">
        <v>177</v>
      </c>
      <c r="D4924" s="4" t="s">
        <v>85</v>
      </c>
      <c r="E4924" s="4" t="s">
        <v>193</v>
      </c>
      <c r="F4924" s="3">
        <v>42935</v>
      </c>
      <c r="G4924" s="3"/>
    </row>
    <row r="4925" spans="1:8">
      <c r="A4925" s="4" t="s">
        <v>5132</v>
      </c>
      <c r="B4925" s="4" t="s">
        <v>183</v>
      </c>
      <c r="C4925" s="4" t="s">
        <v>177</v>
      </c>
      <c r="D4925" s="4" t="s">
        <v>51</v>
      </c>
      <c r="E4925" s="4" t="s">
        <v>197</v>
      </c>
      <c r="F4925" s="3">
        <v>42935</v>
      </c>
      <c r="G4925" s="3">
        <v>42946</v>
      </c>
      <c r="H4925">
        <v>0</v>
      </c>
    </row>
    <row r="4926" spans="1:8">
      <c r="A4926" s="4" t="s">
        <v>5133</v>
      </c>
      <c r="B4926" s="4" t="s">
        <v>183</v>
      </c>
      <c r="C4926" s="4" t="s">
        <v>177</v>
      </c>
      <c r="D4926" s="4" t="s">
        <v>27</v>
      </c>
      <c r="E4926" s="4" t="s">
        <v>172</v>
      </c>
      <c r="F4926" s="3">
        <v>42935</v>
      </c>
      <c r="G4926" s="3">
        <v>42941</v>
      </c>
      <c r="H4926">
        <v>53</v>
      </c>
    </row>
    <row r="4927" spans="1:8">
      <c r="A4927" s="4" t="s">
        <v>5134</v>
      </c>
      <c r="B4927" s="4" t="s">
        <v>246</v>
      </c>
      <c r="C4927" s="4" t="s">
        <v>192</v>
      </c>
      <c r="D4927" s="4" t="s">
        <v>130</v>
      </c>
      <c r="E4927" s="4" t="s">
        <v>197</v>
      </c>
      <c r="F4927" s="3">
        <v>42935</v>
      </c>
      <c r="G4927" s="3">
        <v>43005</v>
      </c>
      <c r="H4927">
        <v>0</v>
      </c>
    </row>
    <row r="4928" spans="1:8">
      <c r="A4928" s="4" t="s">
        <v>5135</v>
      </c>
      <c r="B4928" s="4" t="s">
        <v>304</v>
      </c>
      <c r="C4928" s="4" t="s">
        <v>177</v>
      </c>
      <c r="D4928" s="4" t="s">
        <v>24</v>
      </c>
      <c r="E4928" s="4" t="s">
        <v>193</v>
      </c>
      <c r="F4928" s="3">
        <v>42935</v>
      </c>
      <c r="G4928" s="3"/>
    </row>
    <row r="4929" spans="1:8">
      <c r="A4929" s="4" t="s">
        <v>5136</v>
      </c>
      <c r="B4929" s="4" t="s">
        <v>304</v>
      </c>
      <c r="C4929" s="4" t="s">
        <v>177</v>
      </c>
      <c r="D4929" s="4" t="s">
        <v>24</v>
      </c>
      <c r="E4929" s="4" t="s">
        <v>193</v>
      </c>
      <c r="F4929" s="3">
        <v>42935</v>
      </c>
      <c r="G4929" s="3"/>
    </row>
    <row r="4930" spans="1:8">
      <c r="A4930" s="4" t="s">
        <v>5137</v>
      </c>
      <c r="B4930" s="4" t="s">
        <v>279</v>
      </c>
      <c r="C4930" s="4" t="s">
        <v>171</v>
      </c>
      <c r="D4930" s="4" t="s">
        <v>50</v>
      </c>
      <c r="E4930" s="4" t="s">
        <v>172</v>
      </c>
      <c r="F4930" s="3">
        <v>42935</v>
      </c>
      <c r="G4930" s="3">
        <v>42946</v>
      </c>
      <c r="H4930">
        <v>955</v>
      </c>
    </row>
    <row r="4931" spans="1:8">
      <c r="A4931" s="4" t="s">
        <v>5138</v>
      </c>
      <c r="B4931" s="4" t="s">
        <v>210</v>
      </c>
      <c r="C4931" s="4" t="s">
        <v>199</v>
      </c>
      <c r="D4931" s="4" t="s">
        <v>125</v>
      </c>
      <c r="E4931" s="4" t="s">
        <v>197</v>
      </c>
      <c r="F4931" s="3">
        <v>42935</v>
      </c>
      <c r="G4931" s="3">
        <v>42946</v>
      </c>
      <c r="H4931">
        <v>0</v>
      </c>
    </row>
    <row r="4932" spans="1:8">
      <c r="A4932" s="4" t="s">
        <v>5139</v>
      </c>
      <c r="B4932" s="4" t="s">
        <v>174</v>
      </c>
      <c r="C4932" s="4" t="s">
        <v>179</v>
      </c>
      <c r="D4932" s="4" t="s">
        <v>24</v>
      </c>
      <c r="E4932" s="4" t="s">
        <v>193</v>
      </c>
      <c r="F4932" s="3">
        <v>42935</v>
      </c>
      <c r="G4932" s="3"/>
    </row>
    <row r="4933" spans="1:8">
      <c r="A4933" s="4" t="s">
        <v>5140</v>
      </c>
      <c r="B4933" s="4" t="s">
        <v>174</v>
      </c>
      <c r="C4933" s="4" t="s">
        <v>199</v>
      </c>
      <c r="D4933" s="4" t="s">
        <v>79</v>
      </c>
      <c r="E4933" s="4" t="s">
        <v>193</v>
      </c>
      <c r="F4933" s="3">
        <v>42935</v>
      </c>
      <c r="G4933" s="3"/>
    </row>
    <row r="4934" spans="1:8">
      <c r="A4934" s="4" t="s">
        <v>5141</v>
      </c>
      <c r="B4934" s="4" t="s">
        <v>174</v>
      </c>
      <c r="C4934" s="4" t="s">
        <v>9011</v>
      </c>
      <c r="D4934" s="4" t="s">
        <v>24</v>
      </c>
      <c r="E4934" s="4" t="s">
        <v>193</v>
      </c>
      <c r="F4934" s="3">
        <v>42935</v>
      </c>
      <c r="G4934" s="3"/>
    </row>
    <row r="4935" spans="1:8">
      <c r="A4935" s="4" t="s">
        <v>5142</v>
      </c>
      <c r="B4935" s="4" t="s">
        <v>174</v>
      </c>
      <c r="C4935" s="4" t="s">
        <v>9011</v>
      </c>
      <c r="D4935" s="4" t="s">
        <v>27</v>
      </c>
      <c r="E4935" s="4" t="s">
        <v>197</v>
      </c>
      <c r="F4935" s="3">
        <v>42935</v>
      </c>
      <c r="G4935" s="3">
        <v>42938</v>
      </c>
      <c r="H4935">
        <v>0</v>
      </c>
    </row>
    <row r="4936" spans="1:8">
      <c r="A4936" s="4" t="s">
        <v>5143</v>
      </c>
      <c r="B4936" s="4" t="s">
        <v>174</v>
      </c>
      <c r="C4936" s="4" t="s">
        <v>171</v>
      </c>
      <c r="D4936" s="4" t="s">
        <v>68</v>
      </c>
      <c r="E4936" s="4" t="s">
        <v>172</v>
      </c>
      <c r="F4936" s="3">
        <v>42935</v>
      </c>
      <c r="G4936" s="3">
        <v>42950</v>
      </c>
      <c r="H4936">
        <v>1060</v>
      </c>
    </row>
    <row r="4937" spans="1:8">
      <c r="A4937" s="4" t="s">
        <v>5144</v>
      </c>
      <c r="B4937" s="4" t="s">
        <v>174</v>
      </c>
      <c r="C4937" s="4" t="s">
        <v>9011</v>
      </c>
      <c r="D4937" s="4" t="s">
        <v>70</v>
      </c>
      <c r="E4937" s="4" t="s">
        <v>172</v>
      </c>
      <c r="F4937" s="3">
        <v>42935</v>
      </c>
      <c r="G4937" s="3">
        <v>42942</v>
      </c>
      <c r="H4937">
        <v>5401</v>
      </c>
    </row>
    <row r="4938" spans="1:8">
      <c r="A4938" s="4" t="s">
        <v>5145</v>
      </c>
      <c r="B4938" s="4" t="s">
        <v>212</v>
      </c>
      <c r="C4938" s="4" t="s">
        <v>9011</v>
      </c>
      <c r="D4938" s="4" t="s">
        <v>24</v>
      </c>
      <c r="E4938" s="4" t="s">
        <v>193</v>
      </c>
      <c r="F4938" s="3">
        <v>42935</v>
      </c>
      <c r="G4938" s="3"/>
    </row>
    <row r="4939" spans="1:8">
      <c r="A4939" s="4" t="s">
        <v>5146</v>
      </c>
      <c r="B4939" s="4" t="s">
        <v>237</v>
      </c>
      <c r="C4939" s="4" t="s">
        <v>199</v>
      </c>
      <c r="D4939" s="4" t="s">
        <v>82</v>
      </c>
      <c r="E4939" s="4" t="s">
        <v>172</v>
      </c>
      <c r="F4939" s="3">
        <v>42935</v>
      </c>
      <c r="G4939" s="3">
        <v>42942</v>
      </c>
      <c r="H4939">
        <v>4895</v>
      </c>
    </row>
    <row r="4940" spans="1:8">
      <c r="A4940" s="4" t="s">
        <v>5147</v>
      </c>
      <c r="B4940" s="4" t="s">
        <v>196</v>
      </c>
      <c r="C4940" s="4" t="s">
        <v>199</v>
      </c>
      <c r="D4940" s="4" t="s">
        <v>119</v>
      </c>
      <c r="E4940" s="4" t="s">
        <v>172</v>
      </c>
      <c r="F4940" s="3">
        <v>42935</v>
      </c>
      <c r="G4940" s="3">
        <v>42937</v>
      </c>
      <c r="H4940">
        <v>4907</v>
      </c>
    </row>
    <row r="4941" spans="1:8">
      <c r="A4941" s="4" t="s">
        <v>5148</v>
      </c>
      <c r="B4941" s="4" t="s">
        <v>203</v>
      </c>
      <c r="C4941" s="4" t="s">
        <v>177</v>
      </c>
      <c r="D4941" s="4" t="s">
        <v>123</v>
      </c>
      <c r="E4941" s="4" t="s">
        <v>193</v>
      </c>
      <c r="F4941" s="3">
        <v>42935</v>
      </c>
      <c r="G4941" s="3"/>
    </row>
    <row r="4942" spans="1:8">
      <c r="A4942" s="4" t="s">
        <v>5149</v>
      </c>
      <c r="B4942" s="4" t="s">
        <v>203</v>
      </c>
      <c r="C4942" s="4" t="s">
        <v>192</v>
      </c>
      <c r="D4942" s="4" t="s">
        <v>124</v>
      </c>
      <c r="E4942" s="4" t="s">
        <v>197</v>
      </c>
      <c r="F4942" s="3">
        <v>42935</v>
      </c>
      <c r="G4942" s="3">
        <v>42945</v>
      </c>
      <c r="H4942">
        <v>0</v>
      </c>
    </row>
    <row r="4943" spans="1:8">
      <c r="A4943" s="4" t="s">
        <v>5150</v>
      </c>
      <c r="B4943" s="4" t="s">
        <v>203</v>
      </c>
      <c r="C4943" s="4" t="s">
        <v>171</v>
      </c>
      <c r="D4943" s="4" t="s">
        <v>115</v>
      </c>
      <c r="E4943" s="4" t="s">
        <v>172</v>
      </c>
      <c r="F4943" s="3">
        <v>42935</v>
      </c>
      <c r="G4943" s="3">
        <v>43008</v>
      </c>
      <c r="H4943">
        <v>1170</v>
      </c>
    </row>
    <row r="4944" spans="1:8">
      <c r="A4944" s="4" t="s">
        <v>5151</v>
      </c>
      <c r="B4944" s="4" t="s">
        <v>203</v>
      </c>
      <c r="C4944" s="4" t="s">
        <v>192</v>
      </c>
      <c r="D4944" s="4" t="s">
        <v>54</v>
      </c>
      <c r="E4944" s="4" t="s">
        <v>172</v>
      </c>
      <c r="F4944" s="3">
        <v>42935</v>
      </c>
      <c r="G4944" s="3">
        <v>42944</v>
      </c>
      <c r="H4944">
        <v>2718</v>
      </c>
    </row>
    <row r="4945" spans="1:8">
      <c r="A4945" s="4" t="s">
        <v>5152</v>
      </c>
      <c r="B4945" s="4" t="s">
        <v>191</v>
      </c>
      <c r="C4945" s="4" t="s">
        <v>177</v>
      </c>
      <c r="D4945" s="4" t="s">
        <v>98</v>
      </c>
      <c r="E4945" s="4" t="s">
        <v>197</v>
      </c>
      <c r="F4945" s="3">
        <v>42935</v>
      </c>
      <c r="G4945" s="3">
        <v>42977</v>
      </c>
      <c r="H4945">
        <v>0</v>
      </c>
    </row>
    <row r="4946" spans="1:8">
      <c r="A4946" s="4" t="s">
        <v>5153</v>
      </c>
      <c r="B4946" s="4" t="s">
        <v>343</v>
      </c>
      <c r="C4946" s="4" t="s">
        <v>9011</v>
      </c>
      <c r="D4946" s="4" t="s">
        <v>47</v>
      </c>
      <c r="E4946" s="4" t="s">
        <v>193</v>
      </c>
      <c r="F4946" s="3">
        <v>42935</v>
      </c>
      <c r="G4946" s="3"/>
    </row>
    <row r="4947" spans="1:8">
      <c r="A4947" s="4" t="s">
        <v>5154</v>
      </c>
      <c r="B4947" s="4" t="s">
        <v>219</v>
      </c>
      <c r="C4947" s="4" t="s">
        <v>179</v>
      </c>
      <c r="D4947" s="4" t="s">
        <v>82</v>
      </c>
      <c r="E4947" s="4" t="s">
        <v>197</v>
      </c>
      <c r="F4947" s="3">
        <v>42935</v>
      </c>
      <c r="G4947" s="3">
        <v>43043</v>
      </c>
      <c r="H4947">
        <v>0</v>
      </c>
    </row>
    <row r="4948" spans="1:8">
      <c r="A4948" s="4" t="s">
        <v>5155</v>
      </c>
      <c r="B4948" s="4" t="s">
        <v>230</v>
      </c>
      <c r="C4948" s="4" t="s">
        <v>179</v>
      </c>
      <c r="D4948" s="4" t="s">
        <v>72</v>
      </c>
      <c r="E4948" s="4" t="s">
        <v>197</v>
      </c>
      <c r="F4948" s="3">
        <v>42935</v>
      </c>
      <c r="G4948" s="3">
        <v>42946</v>
      </c>
      <c r="H4948">
        <v>0</v>
      </c>
    </row>
    <row r="4949" spans="1:8">
      <c r="A4949" s="4" t="s">
        <v>5156</v>
      </c>
      <c r="B4949" s="4" t="s">
        <v>230</v>
      </c>
      <c r="C4949" s="4" t="s">
        <v>177</v>
      </c>
      <c r="D4949" s="4" t="s">
        <v>97</v>
      </c>
      <c r="E4949" s="4" t="s">
        <v>197</v>
      </c>
      <c r="F4949" s="3">
        <v>42935</v>
      </c>
      <c r="G4949" s="3">
        <v>42937</v>
      </c>
      <c r="H4949">
        <v>0</v>
      </c>
    </row>
    <row r="4950" spans="1:8">
      <c r="A4950" s="4" t="s">
        <v>5157</v>
      </c>
      <c r="B4950" s="4" t="s">
        <v>230</v>
      </c>
      <c r="C4950" s="4" t="s">
        <v>179</v>
      </c>
      <c r="D4950" s="4" t="s">
        <v>71</v>
      </c>
      <c r="E4950" s="4" t="s">
        <v>172</v>
      </c>
      <c r="F4950" s="3">
        <v>42935</v>
      </c>
      <c r="G4950" s="3">
        <v>42955</v>
      </c>
      <c r="H4950">
        <v>624</v>
      </c>
    </row>
    <row r="4951" spans="1:8">
      <c r="A4951" s="4" t="s">
        <v>5158</v>
      </c>
      <c r="B4951" s="4" t="s">
        <v>256</v>
      </c>
      <c r="C4951" s="4" t="s">
        <v>171</v>
      </c>
      <c r="D4951" s="4" t="s">
        <v>85</v>
      </c>
      <c r="E4951" s="4" t="s">
        <v>193</v>
      </c>
      <c r="F4951" s="3">
        <v>42935</v>
      </c>
      <c r="G4951" s="3"/>
    </row>
    <row r="4952" spans="1:8">
      <c r="A4952" s="4" t="s">
        <v>5159</v>
      </c>
      <c r="B4952" s="4" t="s">
        <v>256</v>
      </c>
      <c r="C4952" s="4" t="s">
        <v>177</v>
      </c>
      <c r="D4952" s="4" t="s">
        <v>24</v>
      </c>
      <c r="E4952" s="4" t="s">
        <v>193</v>
      </c>
      <c r="F4952" s="3">
        <v>42935</v>
      </c>
      <c r="G4952" s="3"/>
    </row>
    <row r="4953" spans="1:8">
      <c r="A4953" s="4" t="s">
        <v>5160</v>
      </c>
      <c r="B4953" s="4" t="s">
        <v>256</v>
      </c>
      <c r="C4953" s="4" t="s">
        <v>199</v>
      </c>
      <c r="D4953" s="4" t="s">
        <v>79</v>
      </c>
      <c r="E4953" s="4" t="s">
        <v>197</v>
      </c>
      <c r="F4953" s="3">
        <v>42935</v>
      </c>
      <c r="G4953" s="3">
        <v>42946</v>
      </c>
      <c r="H4953">
        <v>0</v>
      </c>
    </row>
    <row r="4954" spans="1:8">
      <c r="A4954" s="4" t="s">
        <v>5161</v>
      </c>
      <c r="B4954" s="4" t="s">
        <v>256</v>
      </c>
      <c r="C4954" s="4" t="s">
        <v>192</v>
      </c>
      <c r="D4954" s="4" t="s">
        <v>37</v>
      </c>
      <c r="E4954" s="4" t="s">
        <v>197</v>
      </c>
      <c r="F4954" s="3">
        <v>42935</v>
      </c>
      <c r="G4954" s="3">
        <v>42949</v>
      </c>
      <c r="H4954">
        <v>0</v>
      </c>
    </row>
    <row r="4955" spans="1:8">
      <c r="A4955" s="4" t="s">
        <v>5162</v>
      </c>
      <c r="B4955" s="4" t="s">
        <v>256</v>
      </c>
      <c r="C4955" s="4" t="s">
        <v>179</v>
      </c>
      <c r="D4955" s="4" t="s">
        <v>66</v>
      </c>
      <c r="E4955" s="4" t="s">
        <v>172</v>
      </c>
      <c r="F4955" s="3">
        <v>42935</v>
      </c>
      <c r="G4955" s="3">
        <v>42945</v>
      </c>
      <c r="H4955">
        <v>537</v>
      </c>
    </row>
    <row r="4956" spans="1:8">
      <c r="A4956" s="4" t="s">
        <v>5163</v>
      </c>
      <c r="B4956" s="4" t="s">
        <v>256</v>
      </c>
      <c r="C4956" s="4" t="s">
        <v>171</v>
      </c>
      <c r="D4956" s="4" t="s">
        <v>51</v>
      </c>
      <c r="E4956" s="4" t="s">
        <v>172</v>
      </c>
      <c r="F4956" s="3">
        <v>42935</v>
      </c>
      <c r="G4956" s="3">
        <v>42946</v>
      </c>
      <c r="H4956">
        <v>1089</v>
      </c>
    </row>
    <row r="4957" spans="1:8">
      <c r="A4957" s="4" t="s">
        <v>5164</v>
      </c>
      <c r="B4957" s="4" t="s">
        <v>256</v>
      </c>
      <c r="C4957" s="4" t="s">
        <v>192</v>
      </c>
      <c r="D4957" s="4" t="s">
        <v>41</v>
      </c>
      <c r="E4957" s="4" t="s">
        <v>172</v>
      </c>
      <c r="F4957" s="3">
        <v>42935</v>
      </c>
      <c r="G4957" s="3">
        <v>42943</v>
      </c>
      <c r="H4957">
        <v>3352</v>
      </c>
    </row>
    <row r="4958" spans="1:8">
      <c r="A4958" s="4" t="s">
        <v>5165</v>
      </c>
      <c r="B4958" s="4" t="s">
        <v>187</v>
      </c>
      <c r="C4958" s="4" t="s">
        <v>9011</v>
      </c>
      <c r="D4958" s="4" t="s">
        <v>102</v>
      </c>
      <c r="E4958" s="4" t="s">
        <v>197</v>
      </c>
      <c r="F4958" s="3">
        <v>42935</v>
      </c>
      <c r="G4958" s="3">
        <v>43040</v>
      </c>
      <c r="H4958">
        <v>0</v>
      </c>
    </row>
    <row r="4959" spans="1:8">
      <c r="A4959" s="4" t="s">
        <v>5166</v>
      </c>
      <c r="B4959" s="4" t="s">
        <v>187</v>
      </c>
      <c r="C4959" s="4" t="s">
        <v>179</v>
      </c>
      <c r="D4959" s="4" t="s">
        <v>108</v>
      </c>
      <c r="E4959" s="4" t="s">
        <v>172</v>
      </c>
      <c r="F4959" s="3">
        <v>42935</v>
      </c>
      <c r="G4959" s="3">
        <v>42939</v>
      </c>
      <c r="H4959">
        <v>535</v>
      </c>
    </row>
    <row r="4960" spans="1:8">
      <c r="A4960" s="4" t="s">
        <v>5167</v>
      </c>
      <c r="B4960" s="4" t="s">
        <v>244</v>
      </c>
      <c r="C4960" s="4" t="s">
        <v>199</v>
      </c>
      <c r="D4960" s="4" t="s">
        <v>95</v>
      </c>
      <c r="E4960" s="4" t="s">
        <v>193</v>
      </c>
      <c r="F4960" s="3">
        <v>42935</v>
      </c>
      <c r="G4960" s="3"/>
    </row>
    <row r="4961" spans="1:8">
      <c r="A4961" s="4" t="s">
        <v>5168</v>
      </c>
      <c r="B4961" s="4" t="s">
        <v>244</v>
      </c>
      <c r="C4961" s="4" t="s">
        <v>192</v>
      </c>
      <c r="D4961" s="4" t="s">
        <v>24</v>
      </c>
      <c r="E4961" s="4" t="s">
        <v>193</v>
      </c>
      <c r="F4961" s="3">
        <v>42935</v>
      </c>
      <c r="G4961" s="3"/>
    </row>
    <row r="4962" spans="1:8">
      <c r="A4962" s="4" t="s">
        <v>5169</v>
      </c>
      <c r="B4962" s="4" t="s">
        <v>244</v>
      </c>
      <c r="C4962" s="4" t="s">
        <v>179</v>
      </c>
      <c r="D4962" s="4" t="s">
        <v>100</v>
      </c>
      <c r="E4962" s="4" t="s">
        <v>172</v>
      </c>
      <c r="F4962" s="3">
        <v>42935</v>
      </c>
      <c r="G4962" s="3">
        <v>43003</v>
      </c>
      <c r="H4962">
        <v>571</v>
      </c>
    </row>
    <row r="4963" spans="1:8">
      <c r="A4963" s="4" t="s">
        <v>5170</v>
      </c>
      <c r="B4963" s="4" t="s">
        <v>201</v>
      </c>
      <c r="C4963" s="4" t="s">
        <v>192</v>
      </c>
      <c r="D4963" s="4" t="s">
        <v>38</v>
      </c>
      <c r="E4963" s="4" t="s">
        <v>172</v>
      </c>
      <c r="F4963" s="3">
        <v>42935</v>
      </c>
      <c r="G4963" s="3">
        <v>43007</v>
      </c>
      <c r="H4963">
        <v>3535</v>
      </c>
    </row>
    <row r="4964" spans="1:8">
      <c r="A4964" s="4" t="s">
        <v>5171</v>
      </c>
      <c r="B4964" s="4" t="s">
        <v>170</v>
      </c>
      <c r="C4964" s="4" t="s">
        <v>179</v>
      </c>
      <c r="D4964" s="4" t="s">
        <v>24</v>
      </c>
      <c r="E4964" s="4" t="s">
        <v>193</v>
      </c>
      <c r="F4964" s="3">
        <v>42935</v>
      </c>
      <c r="G4964" s="3"/>
    </row>
    <row r="4965" spans="1:8">
      <c r="A4965" s="4" t="s">
        <v>5172</v>
      </c>
      <c r="B4965" s="4" t="s">
        <v>170</v>
      </c>
      <c r="C4965" s="4" t="s">
        <v>192</v>
      </c>
      <c r="D4965" s="4" t="s">
        <v>29</v>
      </c>
      <c r="E4965" s="4" t="s">
        <v>172</v>
      </c>
      <c r="F4965" s="3">
        <v>42935</v>
      </c>
      <c r="G4965" s="3">
        <v>42943</v>
      </c>
      <c r="H4965">
        <v>3985</v>
      </c>
    </row>
    <row r="4966" spans="1:8">
      <c r="A4966" s="4" t="s">
        <v>5173</v>
      </c>
      <c r="B4966" s="4" t="s">
        <v>189</v>
      </c>
      <c r="C4966" s="4" t="s">
        <v>179</v>
      </c>
      <c r="D4966" s="4" t="s">
        <v>75</v>
      </c>
      <c r="E4966" s="4" t="s">
        <v>193</v>
      </c>
      <c r="F4966" s="3">
        <v>42935</v>
      </c>
      <c r="G4966" s="3"/>
    </row>
    <row r="4967" spans="1:8">
      <c r="A4967" s="4" t="s">
        <v>5174</v>
      </c>
      <c r="B4967" s="4" t="s">
        <v>226</v>
      </c>
      <c r="C4967" s="4" t="s">
        <v>192</v>
      </c>
      <c r="D4967" s="4" t="s">
        <v>40</v>
      </c>
      <c r="E4967" s="4" t="s">
        <v>172</v>
      </c>
      <c r="F4967" s="3">
        <v>42935</v>
      </c>
      <c r="G4967" s="3">
        <v>42937</v>
      </c>
      <c r="H4967">
        <v>3568</v>
      </c>
    </row>
    <row r="4968" spans="1:8">
      <c r="A4968" s="4" t="s">
        <v>5175</v>
      </c>
      <c r="B4968" s="4" t="s">
        <v>208</v>
      </c>
      <c r="C4968" s="4" t="s">
        <v>179</v>
      </c>
      <c r="D4968" s="4" t="s">
        <v>24</v>
      </c>
      <c r="E4968" s="4" t="s">
        <v>193</v>
      </c>
      <c r="F4968" s="3">
        <v>42935</v>
      </c>
      <c r="G4968" s="3"/>
    </row>
    <row r="4969" spans="1:8">
      <c r="A4969" s="4" t="s">
        <v>5176</v>
      </c>
      <c r="B4969" s="4" t="s">
        <v>208</v>
      </c>
      <c r="C4969" s="4" t="s">
        <v>177</v>
      </c>
      <c r="D4969" s="4" t="s">
        <v>29</v>
      </c>
      <c r="E4969" s="4" t="s">
        <v>197</v>
      </c>
      <c r="F4969" s="3">
        <v>42935</v>
      </c>
      <c r="G4969" s="3">
        <v>42945</v>
      </c>
      <c r="H4969">
        <v>0</v>
      </c>
    </row>
    <row r="4970" spans="1:8">
      <c r="A4970" s="4" t="s">
        <v>5177</v>
      </c>
      <c r="B4970" s="4" t="s">
        <v>208</v>
      </c>
      <c r="C4970" s="4" t="s">
        <v>177</v>
      </c>
      <c r="D4970" s="4" t="s">
        <v>61</v>
      </c>
      <c r="E4970" s="4" t="s">
        <v>172</v>
      </c>
      <c r="F4970" s="3">
        <v>42935</v>
      </c>
      <c r="G4970" s="3">
        <v>42943</v>
      </c>
      <c r="H4970">
        <v>65</v>
      </c>
    </row>
    <row r="4971" spans="1:8">
      <c r="A4971" s="4" t="s">
        <v>5178</v>
      </c>
      <c r="B4971" s="4" t="s">
        <v>208</v>
      </c>
      <c r="C4971" s="4" t="s">
        <v>177</v>
      </c>
      <c r="D4971" s="4" t="s">
        <v>61</v>
      </c>
      <c r="E4971" s="4" t="s">
        <v>172</v>
      </c>
      <c r="F4971" s="3">
        <v>42935</v>
      </c>
      <c r="G4971" s="3">
        <v>42941</v>
      </c>
      <c r="H4971">
        <v>47</v>
      </c>
    </row>
    <row r="4972" spans="1:8">
      <c r="A4972" s="4" t="s">
        <v>5179</v>
      </c>
      <c r="B4972" s="4" t="s">
        <v>185</v>
      </c>
      <c r="C4972" s="4" t="s">
        <v>9011</v>
      </c>
      <c r="D4972" s="4" t="s">
        <v>72</v>
      </c>
      <c r="E4972" s="4" t="s">
        <v>193</v>
      </c>
      <c r="F4972" s="3">
        <v>42935</v>
      </c>
      <c r="G4972" s="3"/>
    </row>
    <row r="4973" spans="1:8">
      <c r="A4973" s="4" t="s">
        <v>5180</v>
      </c>
      <c r="B4973" s="4" t="s">
        <v>216</v>
      </c>
      <c r="C4973" s="4" t="s">
        <v>192</v>
      </c>
      <c r="D4973" s="4" t="s">
        <v>87</v>
      </c>
      <c r="E4973" s="4" t="s">
        <v>193</v>
      </c>
      <c r="F4973" s="3">
        <v>42935</v>
      </c>
      <c r="G4973" s="3"/>
    </row>
    <row r="4974" spans="1:8">
      <c r="A4974" s="4" t="s">
        <v>5181</v>
      </c>
      <c r="B4974" s="4" t="s">
        <v>183</v>
      </c>
      <c r="C4974" s="4" t="s">
        <v>171</v>
      </c>
      <c r="D4974" s="4" t="s">
        <v>24</v>
      </c>
      <c r="E4974" s="4" t="s">
        <v>193</v>
      </c>
      <c r="F4974" s="3">
        <v>42936</v>
      </c>
      <c r="G4974" s="3"/>
    </row>
    <row r="4975" spans="1:8">
      <c r="A4975" s="4" t="s">
        <v>5182</v>
      </c>
      <c r="B4975" s="4" t="s">
        <v>183</v>
      </c>
      <c r="C4975" s="4" t="s">
        <v>199</v>
      </c>
      <c r="D4975" s="4" t="s">
        <v>74</v>
      </c>
      <c r="E4975" s="4" t="s">
        <v>193</v>
      </c>
      <c r="F4975" s="3">
        <v>42936</v>
      </c>
      <c r="G4975" s="3"/>
    </row>
    <row r="4976" spans="1:8">
      <c r="A4976" s="4" t="s">
        <v>5183</v>
      </c>
      <c r="B4976" s="4" t="s">
        <v>183</v>
      </c>
      <c r="C4976" s="4" t="s">
        <v>199</v>
      </c>
      <c r="D4976" s="4" t="s">
        <v>86</v>
      </c>
      <c r="E4976" s="4" t="s">
        <v>193</v>
      </c>
      <c r="F4976" s="3">
        <v>42936</v>
      </c>
      <c r="G4976" s="3"/>
    </row>
    <row r="4977" spans="1:8">
      <c r="A4977" s="4" t="s">
        <v>5184</v>
      </c>
      <c r="B4977" s="4" t="s">
        <v>183</v>
      </c>
      <c r="C4977" s="4" t="s">
        <v>177</v>
      </c>
      <c r="D4977" s="4" t="s">
        <v>107</v>
      </c>
      <c r="E4977" s="4" t="s">
        <v>193</v>
      </c>
      <c r="F4977" s="3">
        <v>42936</v>
      </c>
      <c r="G4977" s="3"/>
    </row>
    <row r="4978" spans="1:8">
      <c r="A4978" s="4" t="s">
        <v>5185</v>
      </c>
      <c r="B4978" s="4" t="s">
        <v>183</v>
      </c>
      <c r="C4978" s="4" t="s">
        <v>177</v>
      </c>
      <c r="D4978" s="4" t="s">
        <v>24</v>
      </c>
      <c r="E4978" s="4" t="s">
        <v>193</v>
      </c>
      <c r="F4978" s="3">
        <v>42936</v>
      </c>
      <c r="G4978" s="3"/>
    </row>
    <row r="4979" spans="1:8">
      <c r="A4979" s="4" t="s">
        <v>5186</v>
      </c>
      <c r="B4979" s="4" t="s">
        <v>183</v>
      </c>
      <c r="C4979" s="4" t="s">
        <v>171</v>
      </c>
      <c r="D4979" s="4" t="s">
        <v>103</v>
      </c>
      <c r="E4979" s="4" t="s">
        <v>197</v>
      </c>
      <c r="F4979" s="3">
        <v>42936</v>
      </c>
      <c r="G4979" s="3">
        <v>43050</v>
      </c>
      <c r="H4979">
        <v>0</v>
      </c>
    </row>
    <row r="4980" spans="1:8">
      <c r="A4980" s="4" t="s">
        <v>5187</v>
      </c>
      <c r="B4980" s="4" t="s">
        <v>183</v>
      </c>
      <c r="C4980" s="4" t="s">
        <v>171</v>
      </c>
      <c r="D4980" s="4" t="s">
        <v>103</v>
      </c>
      <c r="E4980" s="4" t="s">
        <v>172</v>
      </c>
      <c r="F4980" s="3">
        <v>42936</v>
      </c>
      <c r="G4980" s="3">
        <v>42937</v>
      </c>
      <c r="H4980">
        <v>1160</v>
      </c>
    </row>
    <row r="4981" spans="1:8">
      <c r="A4981" s="4" t="s">
        <v>5188</v>
      </c>
      <c r="B4981" s="4" t="s">
        <v>183</v>
      </c>
      <c r="C4981" s="4" t="s">
        <v>199</v>
      </c>
      <c r="D4981" s="4" t="s">
        <v>109</v>
      </c>
      <c r="E4981" s="4" t="s">
        <v>172</v>
      </c>
      <c r="F4981" s="3">
        <v>42936</v>
      </c>
      <c r="G4981" s="3">
        <v>42970</v>
      </c>
      <c r="H4981">
        <v>5847</v>
      </c>
    </row>
    <row r="4982" spans="1:8">
      <c r="A4982" s="4" t="s">
        <v>5189</v>
      </c>
      <c r="B4982" s="4" t="s">
        <v>261</v>
      </c>
      <c r="C4982" s="4" t="s">
        <v>192</v>
      </c>
      <c r="D4982" s="4" t="s">
        <v>82</v>
      </c>
      <c r="E4982" s="4" t="s">
        <v>197</v>
      </c>
      <c r="F4982" s="3">
        <v>42936</v>
      </c>
      <c r="G4982" s="3">
        <v>42946</v>
      </c>
      <c r="H4982">
        <v>0</v>
      </c>
    </row>
    <row r="4983" spans="1:8">
      <c r="A4983" s="4" t="s">
        <v>5190</v>
      </c>
      <c r="B4983" s="4" t="s">
        <v>261</v>
      </c>
      <c r="C4983" s="4" t="s">
        <v>171</v>
      </c>
      <c r="D4983" s="4" t="s">
        <v>125</v>
      </c>
      <c r="E4983" s="4" t="s">
        <v>172</v>
      </c>
      <c r="F4983" s="3">
        <v>42936</v>
      </c>
      <c r="G4983" s="3">
        <v>42998</v>
      </c>
      <c r="H4983">
        <v>1029</v>
      </c>
    </row>
    <row r="4984" spans="1:8">
      <c r="A4984" s="4" t="s">
        <v>5191</v>
      </c>
      <c r="B4984" s="4" t="s">
        <v>279</v>
      </c>
      <c r="C4984" s="4" t="s">
        <v>199</v>
      </c>
      <c r="D4984" s="4" t="s">
        <v>95</v>
      </c>
      <c r="E4984" s="4" t="s">
        <v>197</v>
      </c>
      <c r="F4984" s="3">
        <v>42936</v>
      </c>
      <c r="G4984" s="3">
        <v>42937</v>
      </c>
      <c r="H4984">
        <v>0</v>
      </c>
    </row>
    <row r="4985" spans="1:8">
      <c r="A4985" s="4" t="s">
        <v>5192</v>
      </c>
      <c r="B4985" s="4" t="s">
        <v>279</v>
      </c>
      <c r="C4985" s="4" t="s">
        <v>9011</v>
      </c>
      <c r="D4985" s="4" t="s">
        <v>50</v>
      </c>
      <c r="E4985" s="4" t="s">
        <v>197</v>
      </c>
      <c r="F4985" s="3">
        <v>42936</v>
      </c>
      <c r="G4985" s="3">
        <v>42947</v>
      </c>
      <c r="H4985">
        <v>0</v>
      </c>
    </row>
    <row r="4986" spans="1:8">
      <c r="A4986" s="4" t="s">
        <v>5193</v>
      </c>
      <c r="B4986" s="4" t="s">
        <v>210</v>
      </c>
      <c r="C4986" s="4" t="s">
        <v>171</v>
      </c>
      <c r="D4986" s="4" t="s">
        <v>24</v>
      </c>
      <c r="E4986" s="4" t="s">
        <v>193</v>
      </c>
      <c r="F4986" s="3">
        <v>42936</v>
      </c>
      <c r="G4986" s="3"/>
    </row>
    <row r="4987" spans="1:8">
      <c r="A4987" s="4" t="s">
        <v>5194</v>
      </c>
      <c r="B4987" s="4" t="s">
        <v>210</v>
      </c>
      <c r="C4987" s="4" t="s">
        <v>192</v>
      </c>
      <c r="D4987" s="4" t="s">
        <v>84</v>
      </c>
      <c r="E4987" s="4" t="s">
        <v>197</v>
      </c>
      <c r="F4987" s="3">
        <v>42936</v>
      </c>
      <c r="G4987" s="3">
        <v>43048</v>
      </c>
      <c r="H4987">
        <v>0</v>
      </c>
    </row>
    <row r="4988" spans="1:8">
      <c r="A4988" s="4" t="s">
        <v>5195</v>
      </c>
      <c r="B4988" s="4" t="s">
        <v>174</v>
      </c>
      <c r="C4988" s="4" t="s">
        <v>171</v>
      </c>
      <c r="D4988" s="4" t="s">
        <v>24</v>
      </c>
      <c r="E4988" s="4" t="s">
        <v>193</v>
      </c>
      <c r="F4988" s="3">
        <v>42936</v>
      </c>
      <c r="G4988" s="3"/>
    </row>
    <row r="4989" spans="1:8">
      <c r="A4989" s="4" t="s">
        <v>5196</v>
      </c>
      <c r="B4989" s="4" t="s">
        <v>174</v>
      </c>
      <c r="C4989" s="4" t="s">
        <v>171</v>
      </c>
      <c r="D4989" s="4" t="s">
        <v>24</v>
      </c>
      <c r="E4989" s="4" t="s">
        <v>193</v>
      </c>
      <c r="F4989" s="3">
        <v>42936</v>
      </c>
      <c r="G4989" s="3"/>
    </row>
    <row r="4990" spans="1:8">
      <c r="A4990" s="4" t="s">
        <v>5197</v>
      </c>
      <c r="B4990" s="4" t="s">
        <v>174</v>
      </c>
      <c r="C4990" s="4" t="s">
        <v>9011</v>
      </c>
      <c r="D4990" s="4" t="s">
        <v>24</v>
      </c>
      <c r="E4990" s="4" t="s">
        <v>193</v>
      </c>
      <c r="F4990" s="3">
        <v>42936</v>
      </c>
      <c r="G4990" s="3"/>
    </row>
    <row r="4991" spans="1:8">
      <c r="A4991" s="4" t="s">
        <v>5198</v>
      </c>
      <c r="B4991" s="4" t="s">
        <v>174</v>
      </c>
      <c r="C4991" s="4" t="s">
        <v>9011</v>
      </c>
      <c r="D4991" s="4" t="s">
        <v>61</v>
      </c>
      <c r="E4991" s="4" t="s">
        <v>197</v>
      </c>
      <c r="F4991" s="3">
        <v>42936</v>
      </c>
      <c r="G4991" s="3">
        <v>42944</v>
      </c>
      <c r="H4991">
        <v>0</v>
      </c>
    </row>
    <row r="4992" spans="1:8">
      <c r="A4992" s="4" t="s">
        <v>5199</v>
      </c>
      <c r="B4992" s="4" t="s">
        <v>174</v>
      </c>
      <c r="C4992" s="4" t="s">
        <v>9011</v>
      </c>
      <c r="D4992" s="4" t="s">
        <v>70</v>
      </c>
      <c r="E4992" s="4" t="s">
        <v>197</v>
      </c>
      <c r="F4992" s="3">
        <v>42936</v>
      </c>
      <c r="G4992" s="3">
        <v>42944</v>
      </c>
      <c r="H4992">
        <v>0</v>
      </c>
    </row>
    <row r="4993" spans="1:8">
      <c r="A4993" s="4" t="s">
        <v>5200</v>
      </c>
      <c r="B4993" s="4" t="s">
        <v>174</v>
      </c>
      <c r="C4993" s="4" t="s">
        <v>9011</v>
      </c>
      <c r="D4993" s="4" t="s">
        <v>100</v>
      </c>
      <c r="E4993" s="4" t="s">
        <v>197</v>
      </c>
      <c r="F4993" s="3">
        <v>42936</v>
      </c>
      <c r="G4993" s="3">
        <v>42951</v>
      </c>
      <c r="H4993">
        <v>0</v>
      </c>
    </row>
    <row r="4994" spans="1:8">
      <c r="A4994" s="4" t="s">
        <v>5201</v>
      </c>
      <c r="B4994" s="4" t="s">
        <v>174</v>
      </c>
      <c r="C4994" s="4" t="s">
        <v>9011</v>
      </c>
      <c r="D4994" s="4" t="s">
        <v>109</v>
      </c>
      <c r="E4994" s="4" t="s">
        <v>197</v>
      </c>
      <c r="F4994" s="3">
        <v>42936</v>
      </c>
      <c r="G4994" s="3">
        <v>42944</v>
      </c>
      <c r="H4994">
        <v>0</v>
      </c>
    </row>
    <row r="4995" spans="1:8">
      <c r="A4995" s="4" t="s">
        <v>5202</v>
      </c>
      <c r="B4995" s="4" t="s">
        <v>174</v>
      </c>
      <c r="C4995" s="4" t="s">
        <v>192</v>
      </c>
      <c r="D4995" s="4" t="s">
        <v>29</v>
      </c>
      <c r="E4995" s="4" t="s">
        <v>197</v>
      </c>
      <c r="F4995" s="3">
        <v>42936</v>
      </c>
      <c r="G4995" s="3">
        <v>42939</v>
      </c>
      <c r="H4995">
        <v>0</v>
      </c>
    </row>
    <row r="4996" spans="1:8">
      <c r="A4996" s="4" t="s">
        <v>5203</v>
      </c>
      <c r="B4996" s="4" t="s">
        <v>174</v>
      </c>
      <c r="C4996" s="4" t="s">
        <v>9011</v>
      </c>
      <c r="D4996" s="4" t="s">
        <v>119</v>
      </c>
      <c r="E4996" s="4" t="s">
        <v>172</v>
      </c>
      <c r="F4996" s="3">
        <v>42936</v>
      </c>
      <c r="G4996" s="3">
        <v>42964</v>
      </c>
      <c r="H4996">
        <v>5058</v>
      </c>
    </row>
    <row r="4997" spans="1:8">
      <c r="A4997" s="4" t="s">
        <v>5204</v>
      </c>
      <c r="B4997" s="4" t="s">
        <v>263</v>
      </c>
      <c r="C4997" s="4" t="s">
        <v>171</v>
      </c>
      <c r="D4997" s="4" t="s">
        <v>65</v>
      </c>
      <c r="E4997" s="4" t="s">
        <v>197</v>
      </c>
      <c r="F4997" s="3">
        <v>42936</v>
      </c>
      <c r="G4997" s="3">
        <v>42999</v>
      </c>
      <c r="H4997">
        <v>0</v>
      </c>
    </row>
    <row r="4998" spans="1:8">
      <c r="A4998" s="4" t="s">
        <v>5205</v>
      </c>
      <c r="B4998" s="4" t="s">
        <v>263</v>
      </c>
      <c r="C4998" s="4" t="s">
        <v>9011</v>
      </c>
      <c r="D4998" s="4" t="s">
        <v>107</v>
      </c>
      <c r="E4998" s="4" t="s">
        <v>197</v>
      </c>
      <c r="F4998" s="3">
        <v>42936</v>
      </c>
      <c r="G4998" s="3">
        <v>43005</v>
      </c>
      <c r="H4998">
        <v>0</v>
      </c>
    </row>
    <row r="4999" spans="1:8">
      <c r="A4999" s="4" t="s">
        <v>5206</v>
      </c>
      <c r="B4999" s="4" t="s">
        <v>263</v>
      </c>
      <c r="C4999" s="4" t="s">
        <v>9011</v>
      </c>
      <c r="D4999" s="4" t="s">
        <v>126</v>
      </c>
      <c r="E4999" s="4" t="s">
        <v>197</v>
      </c>
      <c r="F4999" s="3">
        <v>42936</v>
      </c>
      <c r="G4999" s="3">
        <v>42944</v>
      </c>
      <c r="H4999">
        <v>0</v>
      </c>
    </row>
    <row r="5000" spans="1:8">
      <c r="A5000" s="4" t="s">
        <v>5207</v>
      </c>
      <c r="B5000" s="4" t="s">
        <v>196</v>
      </c>
      <c r="C5000" s="4" t="s">
        <v>192</v>
      </c>
      <c r="D5000" s="4" t="s">
        <v>100</v>
      </c>
      <c r="E5000" s="4" t="s">
        <v>172</v>
      </c>
      <c r="F5000" s="3">
        <v>42936</v>
      </c>
      <c r="G5000" s="3">
        <v>43053</v>
      </c>
      <c r="H5000">
        <v>3552</v>
      </c>
    </row>
    <row r="5001" spans="1:8">
      <c r="A5001" s="4" t="s">
        <v>5208</v>
      </c>
      <c r="B5001" s="4" t="s">
        <v>203</v>
      </c>
      <c r="C5001" s="4" t="s">
        <v>171</v>
      </c>
      <c r="D5001" s="4" t="s">
        <v>85</v>
      </c>
      <c r="E5001" s="4" t="s">
        <v>193</v>
      </c>
      <c r="F5001" s="3">
        <v>42936</v>
      </c>
      <c r="G5001" s="3"/>
    </row>
    <row r="5002" spans="1:8">
      <c r="A5002" s="4" t="s">
        <v>5209</v>
      </c>
      <c r="B5002" s="4" t="s">
        <v>203</v>
      </c>
      <c r="C5002" s="4" t="s">
        <v>199</v>
      </c>
      <c r="D5002" s="4" t="s">
        <v>82</v>
      </c>
      <c r="E5002" s="4" t="s">
        <v>172</v>
      </c>
      <c r="F5002" s="3">
        <v>42936</v>
      </c>
      <c r="G5002" s="3">
        <v>43047</v>
      </c>
      <c r="H5002">
        <v>5526</v>
      </c>
    </row>
    <row r="5003" spans="1:8">
      <c r="A5003" s="4" t="s">
        <v>5210</v>
      </c>
      <c r="B5003" s="4" t="s">
        <v>343</v>
      </c>
      <c r="C5003" s="4" t="s">
        <v>179</v>
      </c>
      <c r="D5003" s="4" t="s">
        <v>38</v>
      </c>
      <c r="E5003" s="4" t="s">
        <v>193</v>
      </c>
      <c r="F5003" s="3">
        <v>42936</v>
      </c>
      <c r="G5003" s="3"/>
    </row>
    <row r="5004" spans="1:8">
      <c r="A5004" s="4" t="s">
        <v>5211</v>
      </c>
      <c r="B5004" s="4" t="s">
        <v>343</v>
      </c>
      <c r="C5004" s="4" t="s">
        <v>179</v>
      </c>
      <c r="D5004" s="4" t="s">
        <v>24</v>
      </c>
      <c r="E5004" s="4" t="s">
        <v>193</v>
      </c>
      <c r="F5004" s="3">
        <v>42936</v>
      </c>
      <c r="G5004" s="3"/>
    </row>
    <row r="5005" spans="1:8">
      <c r="A5005" s="4" t="s">
        <v>5212</v>
      </c>
      <c r="B5005" s="4" t="s">
        <v>343</v>
      </c>
      <c r="C5005" s="4" t="s">
        <v>179</v>
      </c>
      <c r="D5005" s="4" t="s">
        <v>24</v>
      </c>
      <c r="E5005" s="4" t="s">
        <v>193</v>
      </c>
      <c r="F5005" s="3">
        <v>42936</v>
      </c>
      <c r="G5005" s="3"/>
    </row>
    <row r="5006" spans="1:8">
      <c r="A5006" s="4" t="s">
        <v>5213</v>
      </c>
      <c r="B5006" s="4" t="s">
        <v>343</v>
      </c>
      <c r="C5006" s="4" t="s">
        <v>179</v>
      </c>
      <c r="D5006" s="4" t="s">
        <v>24</v>
      </c>
      <c r="E5006" s="4" t="s">
        <v>193</v>
      </c>
      <c r="F5006" s="3">
        <v>42936</v>
      </c>
      <c r="G5006" s="3"/>
    </row>
    <row r="5007" spans="1:8">
      <c r="A5007" s="4" t="s">
        <v>5214</v>
      </c>
      <c r="B5007" s="4" t="s">
        <v>343</v>
      </c>
      <c r="C5007" s="4" t="s">
        <v>171</v>
      </c>
      <c r="D5007" s="4" t="s">
        <v>65</v>
      </c>
      <c r="E5007" s="4" t="s">
        <v>193</v>
      </c>
      <c r="F5007" s="3">
        <v>42936</v>
      </c>
      <c r="G5007" s="3"/>
    </row>
    <row r="5008" spans="1:8">
      <c r="A5008" s="4" t="s">
        <v>5215</v>
      </c>
      <c r="B5008" s="4" t="s">
        <v>343</v>
      </c>
      <c r="C5008" s="4" t="s">
        <v>171</v>
      </c>
      <c r="D5008" s="4" t="s">
        <v>24</v>
      </c>
      <c r="E5008" s="4" t="s">
        <v>193</v>
      </c>
      <c r="F5008" s="3">
        <v>42936</v>
      </c>
      <c r="G5008" s="3"/>
    </row>
    <row r="5009" spans="1:8">
      <c r="A5009" s="4" t="s">
        <v>5216</v>
      </c>
      <c r="B5009" s="4" t="s">
        <v>343</v>
      </c>
      <c r="C5009" s="4" t="s">
        <v>9011</v>
      </c>
      <c r="D5009" s="4" t="s">
        <v>24</v>
      </c>
      <c r="E5009" s="4" t="s">
        <v>193</v>
      </c>
      <c r="F5009" s="3">
        <v>42936</v>
      </c>
      <c r="G5009" s="3"/>
    </row>
    <row r="5010" spans="1:8">
      <c r="A5010" s="4" t="s">
        <v>5217</v>
      </c>
      <c r="B5010" s="4" t="s">
        <v>343</v>
      </c>
      <c r="C5010" s="4" t="s">
        <v>177</v>
      </c>
      <c r="D5010" s="4" t="s">
        <v>24</v>
      </c>
      <c r="E5010" s="4" t="s">
        <v>193</v>
      </c>
      <c r="F5010" s="3">
        <v>42936</v>
      </c>
      <c r="G5010" s="3"/>
    </row>
    <row r="5011" spans="1:8">
      <c r="A5011" s="4" t="s">
        <v>5218</v>
      </c>
      <c r="B5011" s="4" t="s">
        <v>219</v>
      </c>
      <c r="C5011" s="4" t="s">
        <v>192</v>
      </c>
      <c r="D5011" s="4" t="s">
        <v>83</v>
      </c>
      <c r="E5011" s="4" t="s">
        <v>193</v>
      </c>
      <c r="F5011" s="3">
        <v>42936</v>
      </c>
      <c r="G5011" s="3"/>
    </row>
    <row r="5012" spans="1:8">
      <c r="A5012" s="4" t="s">
        <v>5219</v>
      </c>
      <c r="B5012" s="4" t="s">
        <v>230</v>
      </c>
      <c r="C5012" s="4" t="s">
        <v>9011</v>
      </c>
      <c r="D5012" s="4" t="s">
        <v>97</v>
      </c>
      <c r="E5012" s="4" t="s">
        <v>172</v>
      </c>
      <c r="F5012" s="3">
        <v>42936</v>
      </c>
      <c r="G5012" s="3">
        <v>42942</v>
      </c>
      <c r="H5012">
        <v>4428</v>
      </c>
    </row>
    <row r="5013" spans="1:8">
      <c r="A5013" s="4" t="s">
        <v>5220</v>
      </c>
      <c r="B5013" s="4" t="s">
        <v>244</v>
      </c>
      <c r="C5013" s="4" t="s">
        <v>9011</v>
      </c>
      <c r="D5013" s="4" t="s">
        <v>113</v>
      </c>
      <c r="E5013" s="4" t="s">
        <v>193</v>
      </c>
      <c r="F5013" s="3">
        <v>42936</v>
      </c>
      <c r="G5013" s="3"/>
    </row>
    <row r="5014" spans="1:8">
      <c r="A5014" s="4" t="s">
        <v>5221</v>
      </c>
      <c r="B5014" s="4" t="s">
        <v>201</v>
      </c>
      <c r="C5014" s="4" t="s">
        <v>179</v>
      </c>
      <c r="D5014" s="4" t="s">
        <v>108</v>
      </c>
      <c r="E5014" s="4" t="s">
        <v>172</v>
      </c>
      <c r="F5014" s="3">
        <v>42936</v>
      </c>
      <c r="G5014" s="3">
        <v>42943</v>
      </c>
      <c r="H5014">
        <v>523</v>
      </c>
    </row>
    <row r="5015" spans="1:8">
      <c r="A5015" s="4" t="s">
        <v>5222</v>
      </c>
      <c r="B5015" s="4" t="s">
        <v>170</v>
      </c>
      <c r="C5015" s="4" t="s">
        <v>179</v>
      </c>
      <c r="D5015" s="4" t="s">
        <v>24</v>
      </c>
      <c r="E5015" s="4" t="s">
        <v>193</v>
      </c>
      <c r="F5015" s="3">
        <v>42936</v>
      </c>
      <c r="G5015" s="3"/>
    </row>
    <row r="5016" spans="1:8">
      <c r="A5016" s="4" t="s">
        <v>5223</v>
      </c>
      <c r="B5016" s="4" t="s">
        <v>170</v>
      </c>
      <c r="C5016" s="4" t="s">
        <v>199</v>
      </c>
      <c r="D5016" s="4" t="s">
        <v>66</v>
      </c>
      <c r="E5016" s="4" t="s">
        <v>193</v>
      </c>
      <c r="F5016" s="3">
        <v>42936</v>
      </c>
      <c r="G5016" s="3"/>
    </row>
    <row r="5017" spans="1:8">
      <c r="A5017" s="4" t="s">
        <v>5224</v>
      </c>
      <c r="B5017" s="4" t="s">
        <v>189</v>
      </c>
      <c r="C5017" s="4" t="s">
        <v>171</v>
      </c>
      <c r="D5017" s="4" t="s">
        <v>24</v>
      </c>
      <c r="E5017" s="4" t="s">
        <v>193</v>
      </c>
      <c r="F5017" s="3">
        <v>42936</v>
      </c>
      <c r="G5017" s="3"/>
    </row>
    <row r="5018" spans="1:8">
      <c r="A5018" s="4" t="s">
        <v>5225</v>
      </c>
      <c r="B5018" s="4" t="s">
        <v>189</v>
      </c>
      <c r="C5018" s="4" t="s">
        <v>199</v>
      </c>
      <c r="D5018" s="4" t="s">
        <v>32</v>
      </c>
      <c r="E5018" s="4" t="s">
        <v>193</v>
      </c>
      <c r="F5018" s="3">
        <v>42936</v>
      </c>
      <c r="G5018" s="3"/>
    </row>
    <row r="5019" spans="1:8">
      <c r="A5019" s="4" t="s">
        <v>5226</v>
      </c>
      <c r="B5019" s="4" t="s">
        <v>232</v>
      </c>
      <c r="C5019" s="4" t="s">
        <v>171</v>
      </c>
      <c r="D5019" s="4" t="s">
        <v>88</v>
      </c>
      <c r="E5019" s="4" t="s">
        <v>197</v>
      </c>
      <c r="F5019" s="3">
        <v>42936</v>
      </c>
      <c r="G5019" s="3">
        <v>42938</v>
      </c>
      <c r="H5019">
        <v>0</v>
      </c>
    </row>
    <row r="5020" spans="1:8">
      <c r="A5020" s="4" t="s">
        <v>5227</v>
      </c>
      <c r="B5020" s="4" t="s">
        <v>232</v>
      </c>
      <c r="C5020" s="4" t="s">
        <v>199</v>
      </c>
      <c r="D5020" s="4" t="s">
        <v>99</v>
      </c>
      <c r="E5020" s="4" t="s">
        <v>197</v>
      </c>
      <c r="F5020" s="3">
        <v>42936</v>
      </c>
      <c r="G5020" s="3">
        <v>42946</v>
      </c>
      <c r="H5020">
        <v>0</v>
      </c>
    </row>
    <row r="5021" spans="1:8">
      <c r="A5021" s="4" t="s">
        <v>5228</v>
      </c>
      <c r="B5021" s="4" t="s">
        <v>226</v>
      </c>
      <c r="C5021" s="4" t="s">
        <v>9011</v>
      </c>
      <c r="D5021" s="4" t="s">
        <v>88</v>
      </c>
      <c r="E5021" s="4" t="s">
        <v>172</v>
      </c>
      <c r="F5021" s="3">
        <v>42936</v>
      </c>
      <c r="G5021" s="3">
        <v>42947</v>
      </c>
      <c r="H5021">
        <v>5392</v>
      </c>
    </row>
    <row r="5022" spans="1:8">
      <c r="A5022" s="4" t="s">
        <v>5229</v>
      </c>
      <c r="B5022" s="4" t="s">
        <v>185</v>
      </c>
      <c r="C5022" s="4" t="s">
        <v>179</v>
      </c>
      <c r="D5022" s="4" t="s">
        <v>59</v>
      </c>
      <c r="E5022" s="4" t="s">
        <v>197</v>
      </c>
      <c r="F5022" s="3">
        <v>42936</v>
      </c>
      <c r="G5022" s="3">
        <v>42943</v>
      </c>
      <c r="H5022">
        <v>0</v>
      </c>
    </row>
    <row r="5023" spans="1:8">
      <c r="A5023" s="4" t="s">
        <v>5230</v>
      </c>
      <c r="B5023" s="4" t="s">
        <v>216</v>
      </c>
      <c r="C5023" s="4" t="s">
        <v>177</v>
      </c>
      <c r="D5023" s="4" t="s">
        <v>127</v>
      </c>
      <c r="E5023" s="4" t="s">
        <v>172</v>
      </c>
      <c r="F5023" s="3">
        <v>42936</v>
      </c>
      <c r="G5023" s="3">
        <v>42944</v>
      </c>
      <c r="H5023">
        <v>55</v>
      </c>
    </row>
    <row r="5024" spans="1:8">
      <c r="A5024" s="4" t="s">
        <v>5231</v>
      </c>
      <c r="B5024" s="4" t="s">
        <v>235</v>
      </c>
      <c r="C5024" s="4" t="s">
        <v>171</v>
      </c>
      <c r="D5024" s="4" t="s">
        <v>99</v>
      </c>
      <c r="E5024" s="4" t="s">
        <v>193</v>
      </c>
      <c r="F5024" s="3">
        <v>42936</v>
      </c>
      <c r="G5024" s="3"/>
    </row>
    <row r="5025" spans="1:8">
      <c r="A5025" s="4" t="s">
        <v>5232</v>
      </c>
      <c r="B5025" s="4" t="s">
        <v>183</v>
      </c>
      <c r="C5025" s="4" t="s">
        <v>171</v>
      </c>
      <c r="D5025" s="4" t="s">
        <v>24</v>
      </c>
      <c r="E5025" s="4" t="s">
        <v>193</v>
      </c>
      <c r="F5025" s="3">
        <v>42937</v>
      </c>
      <c r="G5025" s="3"/>
    </row>
    <row r="5026" spans="1:8">
      <c r="A5026" s="4" t="s">
        <v>5233</v>
      </c>
      <c r="B5026" s="4" t="s">
        <v>183</v>
      </c>
      <c r="C5026" s="4" t="s">
        <v>192</v>
      </c>
      <c r="D5026" s="4" t="s">
        <v>75</v>
      </c>
      <c r="E5026" s="4" t="s">
        <v>193</v>
      </c>
      <c r="F5026" s="3">
        <v>42937</v>
      </c>
      <c r="G5026" s="3"/>
    </row>
    <row r="5027" spans="1:8">
      <c r="A5027" s="4" t="s">
        <v>5234</v>
      </c>
      <c r="B5027" s="4" t="s">
        <v>183</v>
      </c>
      <c r="C5027" s="4" t="s">
        <v>179</v>
      </c>
      <c r="D5027" s="4" t="s">
        <v>119</v>
      </c>
      <c r="E5027" s="4" t="s">
        <v>197</v>
      </c>
      <c r="F5027" s="3">
        <v>42937</v>
      </c>
      <c r="G5027" s="3">
        <v>43045</v>
      </c>
      <c r="H5027">
        <v>0</v>
      </c>
    </row>
    <row r="5028" spans="1:8">
      <c r="A5028" s="4" t="s">
        <v>5235</v>
      </c>
      <c r="B5028" s="4" t="s">
        <v>261</v>
      </c>
      <c r="C5028" s="4" t="s">
        <v>9011</v>
      </c>
      <c r="D5028" s="4" t="s">
        <v>65</v>
      </c>
      <c r="E5028" s="4" t="s">
        <v>172</v>
      </c>
      <c r="F5028" s="3">
        <v>42937</v>
      </c>
      <c r="G5028" s="3">
        <v>43059</v>
      </c>
      <c r="H5028">
        <v>4197</v>
      </c>
    </row>
    <row r="5029" spans="1:8">
      <c r="A5029" s="4" t="s">
        <v>5236</v>
      </c>
      <c r="B5029" s="4" t="s">
        <v>261</v>
      </c>
      <c r="C5029" s="4" t="s">
        <v>192</v>
      </c>
      <c r="D5029" s="4" t="s">
        <v>88</v>
      </c>
      <c r="E5029" s="4" t="s">
        <v>172</v>
      </c>
      <c r="F5029" s="3">
        <v>42937</v>
      </c>
      <c r="G5029" s="3">
        <v>42996</v>
      </c>
      <c r="H5029">
        <v>3830</v>
      </c>
    </row>
    <row r="5030" spans="1:8">
      <c r="A5030" s="4" t="s">
        <v>5237</v>
      </c>
      <c r="B5030" s="4" t="s">
        <v>246</v>
      </c>
      <c r="C5030" s="4" t="s">
        <v>179</v>
      </c>
      <c r="D5030" s="4" t="s">
        <v>52</v>
      </c>
      <c r="E5030" s="4" t="s">
        <v>172</v>
      </c>
      <c r="F5030" s="3">
        <v>42937</v>
      </c>
      <c r="G5030" s="3">
        <v>42946</v>
      </c>
      <c r="H5030">
        <v>494</v>
      </c>
    </row>
    <row r="5031" spans="1:8">
      <c r="A5031" s="4" t="s">
        <v>5238</v>
      </c>
      <c r="B5031" s="4" t="s">
        <v>304</v>
      </c>
      <c r="C5031" s="4" t="s">
        <v>171</v>
      </c>
      <c r="D5031" s="4" t="s">
        <v>24</v>
      </c>
      <c r="E5031" s="4" t="s">
        <v>193</v>
      </c>
      <c r="F5031" s="3">
        <v>42937</v>
      </c>
      <c r="G5031" s="3"/>
    </row>
    <row r="5032" spans="1:8">
      <c r="A5032" s="4" t="s">
        <v>5239</v>
      </c>
      <c r="B5032" s="4" t="s">
        <v>304</v>
      </c>
      <c r="C5032" s="4" t="s">
        <v>171</v>
      </c>
      <c r="D5032" s="4" t="s">
        <v>24</v>
      </c>
      <c r="E5032" s="4" t="s">
        <v>193</v>
      </c>
      <c r="F5032" s="3">
        <v>42937</v>
      </c>
      <c r="G5032" s="3"/>
    </row>
    <row r="5033" spans="1:8">
      <c r="A5033" s="4" t="s">
        <v>5240</v>
      </c>
      <c r="B5033" s="4" t="s">
        <v>304</v>
      </c>
      <c r="C5033" s="4" t="s">
        <v>177</v>
      </c>
      <c r="D5033" s="4" t="s">
        <v>24</v>
      </c>
      <c r="E5033" s="4" t="s">
        <v>193</v>
      </c>
      <c r="F5033" s="3">
        <v>42937</v>
      </c>
      <c r="G5033" s="3"/>
    </row>
    <row r="5034" spans="1:8">
      <c r="A5034" s="4" t="s">
        <v>5241</v>
      </c>
      <c r="B5034" s="4" t="s">
        <v>210</v>
      </c>
      <c r="C5034" s="4" t="s">
        <v>199</v>
      </c>
      <c r="D5034" s="4" t="s">
        <v>84</v>
      </c>
      <c r="E5034" s="4" t="s">
        <v>172</v>
      </c>
      <c r="F5034" s="3">
        <v>42937</v>
      </c>
      <c r="G5034" s="3">
        <v>42938</v>
      </c>
      <c r="H5034">
        <v>5118</v>
      </c>
    </row>
    <row r="5035" spans="1:8">
      <c r="A5035" s="4" t="s">
        <v>5242</v>
      </c>
      <c r="B5035" s="4" t="s">
        <v>174</v>
      </c>
      <c r="C5035" s="4" t="s">
        <v>9011</v>
      </c>
      <c r="D5035" s="4" t="s">
        <v>24</v>
      </c>
      <c r="E5035" s="4" t="s">
        <v>193</v>
      </c>
      <c r="F5035" s="3">
        <v>42937</v>
      </c>
      <c r="G5035" s="3"/>
    </row>
    <row r="5036" spans="1:8">
      <c r="A5036" s="4" t="s">
        <v>5243</v>
      </c>
      <c r="B5036" s="4" t="s">
        <v>174</v>
      </c>
      <c r="C5036" s="4" t="s">
        <v>9011</v>
      </c>
      <c r="D5036" s="4" t="s">
        <v>24</v>
      </c>
      <c r="E5036" s="4" t="s">
        <v>193</v>
      </c>
      <c r="F5036" s="3">
        <v>42937</v>
      </c>
      <c r="G5036" s="3"/>
    </row>
    <row r="5037" spans="1:8">
      <c r="A5037" s="4" t="s">
        <v>5244</v>
      </c>
      <c r="B5037" s="4" t="s">
        <v>174</v>
      </c>
      <c r="C5037" s="4" t="s">
        <v>177</v>
      </c>
      <c r="D5037" s="4" t="s">
        <v>25</v>
      </c>
      <c r="E5037" s="4" t="s">
        <v>193</v>
      </c>
      <c r="F5037" s="3">
        <v>42937</v>
      </c>
      <c r="G5037" s="3"/>
    </row>
    <row r="5038" spans="1:8">
      <c r="A5038" s="4" t="s">
        <v>5245</v>
      </c>
      <c r="B5038" s="4" t="s">
        <v>174</v>
      </c>
      <c r="C5038" s="4" t="s">
        <v>192</v>
      </c>
      <c r="D5038" s="4" t="s">
        <v>35</v>
      </c>
      <c r="E5038" s="4" t="s">
        <v>193</v>
      </c>
      <c r="F5038" s="3">
        <v>42937</v>
      </c>
      <c r="G5038" s="3"/>
    </row>
    <row r="5039" spans="1:8">
      <c r="A5039" s="4" t="s">
        <v>5246</v>
      </c>
      <c r="B5039" s="4" t="s">
        <v>174</v>
      </c>
      <c r="C5039" s="4" t="s">
        <v>192</v>
      </c>
      <c r="D5039" s="4" t="s">
        <v>105</v>
      </c>
      <c r="E5039" s="4" t="s">
        <v>193</v>
      </c>
      <c r="F5039" s="3">
        <v>42937</v>
      </c>
      <c r="G5039" s="3"/>
    </row>
    <row r="5040" spans="1:8">
      <c r="A5040" s="4" t="s">
        <v>5247</v>
      </c>
      <c r="B5040" s="4" t="s">
        <v>174</v>
      </c>
      <c r="C5040" s="4" t="s">
        <v>171</v>
      </c>
      <c r="D5040" s="4" t="s">
        <v>118</v>
      </c>
      <c r="E5040" s="4" t="s">
        <v>172</v>
      </c>
      <c r="F5040" s="3">
        <v>42937</v>
      </c>
      <c r="G5040" s="3">
        <v>42944</v>
      </c>
      <c r="H5040">
        <v>1000</v>
      </c>
    </row>
    <row r="5041" spans="1:8">
      <c r="A5041" s="4" t="s">
        <v>5248</v>
      </c>
      <c r="B5041" s="4" t="s">
        <v>174</v>
      </c>
      <c r="C5041" s="4" t="s">
        <v>9011</v>
      </c>
      <c r="D5041" s="4" t="s">
        <v>43</v>
      </c>
      <c r="E5041" s="4" t="s">
        <v>172</v>
      </c>
      <c r="F5041" s="3">
        <v>42937</v>
      </c>
      <c r="G5041" s="3">
        <v>42942</v>
      </c>
      <c r="H5041">
        <v>5347</v>
      </c>
    </row>
    <row r="5042" spans="1:8">
      <c r="A5042" s="4" t="s">
        <v>5249</v>
      </c>
      <c r="B5042" s="4" t="s">
        <v>263</v>
      </c>
      <c r="C5042" s="4" t="s">
        <v>179</v>
      </c>
      <c r="D5042" s="4" t="s">
        <v>63</v>
      </c>
      <c r="E5042" s="4" t="s">
        <v>197</v>
      </c>
      <c r="F5042" s="3">
        <v>42937</v>
      </c>
      <c r="G5042" s="3">
        <v>42938</v>
      </c>
      <c r="H5042">
        <v>0</v>
      </c>
    </row>
    <row r="5043" spans="1:8">
      <c r="A5043" s="4" t="s">
        <v>5250</v>
      </c>
      <c r="B5043" s="4" t="s">
        <v>263</v>
      </c>
      <c r="C5043" s="4" t="s">
        <v>179</v>
      </c>
      <c r="D5043" s="4" t="s">
        <v>113</v>
      </c>
      <c r="E5043" s="4" t="s">
        <v>197</v>
      </c>
      <c r="F5043" s="3">
        <v>42937</v>
      </c>
      <c r="G5043" s="3">
        <v>42945</v>
      </c>
      <c r="H5043">
        <v>0</v>
      </c>
    </row>
    <row r="5044" spans="1:8">
      <c r="A5044" s="4" t="s">
        <v>5251</v>
      </c>
      <c r="B5044" s="4" t="s">
        <v>263</v>
      </c>
      <c r="C5044" s="4" t="s">
        <v>199</v>
      </c>
      <c r="D5044" s="4" t="s">
        <v>99</v>
      </c>
      <c r="E5044" s="4" t="s">
        <v>172</v>
      </c>
      <c r="F5044" s="3">
        <v>42937</v>
      </c>
      <c r="G5044" s="3">
        <v>42970</v>
      </c>
      <c r="H5044">
        <v>5340</v>
      </c>
    </row>
    <row r="5045" spans="1:8">
      <c r="A5045" s="4" t="s">
        <v>5252</v>
      </c>
      <c r="B5045" s="4" t="s">
        <v>196</v>
      </c>
      <c r="C5045" s="4" t="s">
        <v>179</v>
      </c>
      <c r="D5045" s="4" t="s">
        <v>24</v>
      </c>
      <c r="E5045" s="4" t="s">
        <v>193</v>
      </c>
      <c r="F5045" s="3">
        <v>42937</v>
      </c>
      <c r="G5045" s="3"/>
    </row>
    <row r="5046" spans="1:8">
      <c r="A5046" s="4" t="s">
        <v>5253</v>
      </c>
      <c r="B5046" s="4" t="s">
        <v>196</v>
      </c>
      <c r="C5046" s="4" t="s">
        <v>177</v>
      </c>
      <c r="D5046" s="4" t="s">
        <v>107</v>
      </c>
      <c r="E5046" s="4" t="s">
        <v>193</v>
      </c>
      <c r="F5046" s="3">
        <v>42937</v>
      </c>
      <c r="G5046" s="3"/>
    </row>
    <row r="5047" spans="1:8">
      <c r="A5047" s="4" t="s">
        <v>5254</v>
      </c>
      <c r="B5047" s="4" t="s">
        <v>196</v>
      </c>
      <c r="C5047" s="4" t="s">
        <v>192</v>
      </c>
      <c r="D5047" s="4" t="s">
        <v>24</v>
      </c>
      <c r="E5047" s="4" t="s">
        <v>193</v>
      </c>
      <c r="F5047" s="3">
        <v>42937</v>
      </c>
      <c r="G5047" s="3"/>
    </row>
    <row r="5048" spans="1:8">
      <c r="A5048" s="4" t="s">
        <v>5255</v>
      </c>
      <c r="B5048" s="4" t="s">
        <v>196</v>
      </c>
      <c r="C5048" s="4" t="s">
        <v>179</v>
      </c>
      <c r="D5048" s="4" t="s">
        <v>111</v>
      </c>
      <c r="E5048" s="4" t="s">
        <v>197</v>
      </c>
      <c r="F5048" s="3">
        <v>42937</v>
      </c>
      <c r="G5048" s="3">
        <v>43056</v>
      </c>
      <c r="H5048">
        <v>0</v>
      </c>
    </row>
    <row r="5049" spans="1:8">
      <c r="A5049" s="4" t="s">
        <v>5256</v>
      </c>
      <c r="B5049" s="4" t="s">
        <v>196</v>
      </c>
      <c r="C5049" s="4" t="s">
        <v>192</v>
      </c>
      <c r="D5049" s="4" t="s">
        <v>109</v>
      </c>
      <c r="E5049" s="4" t="s">
        <v>172</v>
      </c>
      <c r="F5049" s="3">
        <v>42937</v>
      </c>
      <c r="G5049" s="3">
        <v>42947</v>
      </c>
      <c r="H5049">
        <v>2970</v>
      </c>
    </row>
    <row r="5050" spans="1:8">
      <c r="A5050" s="4" t="s">
        <v>5257</v>
      </c>
      <c r="B5050" s="4" t="s">
        <v>191</v>
      </c>
      <c r="C5050" s="4" t="s">
        <v>9011</v>
      </c>
      <c r="D5050" s="4" t="s">
        <v>102</v>
      </c>
      <c r="E5050" s="4" t="s">
        <v>197</v>
      </c>
      <c r="F5050" s="3">
        <v>42937</v>
      </c>
      <c r="G5050" s="3">
        <v>42944</v>
      </c>
      <c r="H5050">
        <v>0</v>
      </c>
    </row>
    <row r="5051" spans="1:8">
      <c r="A5051" s="4" t="s">
        <v>5258</v>
      </c>
      <c r="B5051" s="4" t="s">
        <v>343</v>
      </c>
      <c r="C5051" s="4" t="s">
        <v>179</v>
      </c>
      <c r="D5051" s="4" t="s">
        <v>109</v>
      </c>
      <c r="E5051" s="4" t="s">
        <v>193</v>
      </c>
      <c r="F5051" s="3">
        <v>42937</v>
      </c>
      <c r="G5051" s="3"/>
    </row>
    <row r="5052" spans="1:8">
      <c r="A5052" s="4" t="s">
        <v>5259</v>
      </c>
      <c r="B5052" s="4" t="s">
        <v>343</v>
      </c>
      <c r="C5052" s="4" t="s">
        <v>171</v>
      </c>
      <c r="D5052" s="4" t="s">
        <v>24</v>
      </c>
      <c r="E5052" s="4" t="s">
        <v>193</v>
      </c>
      <c r="F5052" s="3">
        <v>42937</v>
      </c>
      <c r="G5052" s="3"/>
    </row>
    <row r="5053" spans="1:8">
      <c r="A5053" s="4" t="s">
        <v>5260</v>
      </c>
      <c r="B5053" s="4" t="s">
        <v>343</v>
      </c>
      <c r="C5053" s="4" t="s">
        <v>171</v>
      </c>
      <c r="D5053" s="4" t="s">
        <v>24</v>
      </c>
      <c r="E5053" s="4" t="s">
        <v>193</v>
      </c>
      <c r="F5053" s="3">
        <v>42937</v>
      </c>
      <c r="G5053" s="3"/>
    </row>
    <row r="5054" spans="1:8">
      <c r="A5054" s="4" t="s">
        <v>5261</v>
      </c>
      <c r="B5054" s="4" t="s">
        <v>219</v>
      </c>
      <c r="C5054" s="4" t="s">
        <v>179</v>
      </c>
      <c r="D5054" s="4" t="s">
        <v>24</v>
      </c>
      <c r="E5054" s="4" t="s">
        <v>193</v>
      </c>
      <c r="F5054" s="3">
        <v>42937</v>
      </c>
      <c r="G5054" s="3"/>
    </row>
    <row r="5055" spans="1:8">
      <c r="A5055" s="4" t="s">
        <v>5262</v>
      </c>
      <c r="B5055" s="4" t="s">
        <v>230</v>
      </c>
      <c r="C5055" s="4" t="s">
        <v>171</v>
      </c>
      <c r="D5055" s="4" t="s">
        <v>56</v>
      </c>
      <c r="E5055" s="4" t="s">
        <v>172</v>
      </c>
      <c r="F5055" s="3">
        <v>42937</v>
      </c>
      <c r="G5055" s="3">
        <v>42946</v>
      </c>
      <c r="H5055">
        <v>997</v>
      </c>
    </row>
    <row r="5056" spans="1:8">
      <c r="A5056" s="4" t="s">
        <v>5263</v>
      </c>
      <c r="B5056" s="4" t="s">
        <v>256</v>
      </c>
      <c r="C5056" s="4" t="s">
        <v>177</v>
      </c>
      <c r="D5056" s="4" t="s">
        <v>24</v>
      </c>
      <c r="E5056" s="4" t="s">
        <v>193</v>
      </c>
      <c r="F5056" s="3">
        <v>42937</v>
      </c>
      <c r="G5056" s="3"/>
    </row>
    <row r="5057" spans="1:8">
      <c r="A5057" s="4" t="s">
        <v>5264</v>
      </c>
      <c r="B5057" s="4" t="s">
        <v>256</v>
      </c>
      <c r="C5057" s="4" t="s">
        <v>171</v>
      </c>
      <c r="D5057" s="4" t="s">
        <v>61</v>
      </c>
      <c r="E5057" s="4" t="s">
        <v>197</v>
      </c>
      <c r="F5057" s="3">
        <v>42937</v>
      </c>
      <c r="G5057" s="3">
        <v>42945</v>
      </c>
      <c r="H5057">
        <v>0</v>
      </c>
    </row>
    <row r="5058" spans="1:8">
      <c r="A5058" s="4" t="s">
        <v>5265</v>
      </c>
      <c r="B5058" s="4" t="s">
        <v>256</v>
      </c>
      <c r="C5058" s="4" t="s">
        <v>192</v>
      </c>
      <c r="D5058" s="4" t="s">
        <v>109</v>
      </c>
      <c r="E5058" s="4" t="s">
        <v>197</v>
      </c>
      <c r="F5058" s="3">
        <v>42937</v>
      </c>
      <c r="G5058" s="3">
        <v>42946</v>
      </c>
      <c r="H5058">
        <v>0</v>
      </c>
    </row>
    <row r="5059" spans="1:8">
      <c r="A5059" s="4" t="s">
        <v>5266</v>
      </c>
      <c r="B5059" s="4" t="s">
        <v>244</v>
      </c>
      <c r="C5059" s="4" t="s">
        <v>171</v>
      </c>
      <c r="D5059" s="4" t="s">
        <v>119</v>
      </c>
      <c r="E5059" s="4" t="s">
        <v>193</v>
      </c>
      <c r="F5059" s="3">
        <v>42937</v>
      </c>
      <c r="G5059" s="3"/>
    </row>
    <row r="5060" spans="1:8">
      <c r="A5060" s="4" t="s">
        <v>5267</v>
      </c>
      <c r="B5060" s="4" t="s">
        <v>244</v>
      </c>
      <c r="C5060" s="4" t="s">
        <v>199</v>
      </c>
      <c r="D5060" s="4" t="s">
        <v>107</v>
      </c>
      <c r="E5060" s="4" t="s">
        <v>193</v>
      </c>
      <c r="F5060" s="3">
        <v>42937</v>
      </c>
      <c r="G5060" s="3"/>
    </row>
    <row r="5061" spans="1:8">
      <c r="A5061" s="4" t="s">
        <v>5268</v>
      </c>
      <c r="B5061" s="4" t="s">
        <v>201</v>
      </c>
      <c r="C5061" s="4" t="s">
        <v>171</v>
      </c>
      <c r="D5061" s="4" t="s">
        <v>24</v>
      </c>
      <c r="E5061" s="4" t="s">
        <v>193</v>
      </c>
      <c r="F5061" s="3">
        <v>42937</v>
      </c>
      <c r="G5061" s="3"/>
    </row>
    <row r="5062" spans="1:8">
      <c r="A5062" s="4" t="s">
        <v>5269</v>
      </c>
      <c r="B5062" s="4" t="s">
        <v>201</v>
      </c>
      <c r="C5062" s="4" t="s">
        <v>9011</v>
      </c>
      <c r="D5062" s="4" t="s">
        <v>24</v>
      </c>
      <c r="E5062" s="4" t="s">
        <v>193</v>
      </c>
      <c r="F5062" s="3">
        <v>42937</v>
      </c>
      <c r="G5062" s="3"/>
    </row>
    <row r="5063" spans="1:8">
      <c r="A5063" s="4" t="s">
        <v>5270</v>
      </c>
      <c r="B5063" s="4" t="s">
        <v>170</v>
      </c>
      <c r="C5063" s="4" t="s">
        <v>177</v>
      </c>
      <c r="D5063" s="4" t="s">
        <v>24</v>
      </c>
      <c r="E5063" s="4" t="s">
        <v>193</v>
      </c>
      <c r="F5063" s="3">
        <v>42937</v>
      </c>
      <c r="G5063" s="3"/>
    </row>
    <row r="5064" spans="1:8">
      <c r="A5064" s="4" t="s">
        <v>5271</v>
      </c>
      <c r="B5064" s="4" t="s">
        <v>170</v>
      </c>
      <c r="C5064" s="4" t="s">
        <v>179</v>
      </c>
      <c r="D5064" s="4" t="s">
        <v>57</v>
      </c>
      <c r="E5064" s="4" t="s">
        <v>172</v>
      </c>
      <c r="F5064" s="3">
        <v>42937</v>
      </c>
      <c r="G5064" s="3">
        <v>42946</v>
      </c>
      <c r="H5064">
        <v>526</v>
      </c>
    </row>
    <row r="5065" spans="1:8">
      <c r="A5065" s="4" t="s">
        <v>5272</v>
      </c>
      <c r="B5065" s="4" t="s">
        <v>189</v>
      </c>
      <c r="C5065" s="4" t="s">
        <v>199</v>
      </c>
      <c r="D5065" s="4" t="s">
        <v>41</v>
      </c>
      <c r="E5065" s="4" t="s">
        <v>197</v>
      </c>
      <c r="F5065" s="3">
        <v>42937</v>
      </c>
      <c r="G5065" s="3">
        <v>42944</v>
      </c>
      <c r="H5065">
        <v>0</v>
      </c>
    </row>
    <row r="5066" spans="1:8">
      <c r="A5066" s="4" t="s">
        <v>5273</v>
      </c>
      <c r="B5066" s="4" t="s">
        <v>189</v>
      </c>
      <c r="C5066" s="4" t="s">
        <v>179</v>
      </c>
      <c r="D5066" s="4" t="s">
        <v>51</v>
      </c>
      <c r="E5066" s="4" t="s">
        <v>172</v>
      </c>
      <c r="F5066" s="3">
        <v>42937</v>
      </c>
      <c r="G5066" s="3">
        <v>42946</v>
      </c>
      <c r="H5066">
        <v>418</v>
      </c>
    </row>
    <row r="5067" spans="1:8">
      <c r="A5067" s="4" t="s">
        <v>5274</v>
      </c>
      <c r="B5067" s="4" t="s">
        <v>189</v>
      </c>
      <c r="C5067" s="4" t="s">
        <v>177</v>
      </c>
      <c r="D5067" s="4" t="s">
        <v>111</v>
      </c>
      <c r="E5067" s="4" t="s">
        <v>172</v>
      </c>
      <c r="F5067" s="3">
        <v>42937</v>
      </c>
      <c r="G5067" s="3">
        <v>42944</v>
      </c>
      <c r="H5067">
        <v>54</v>
      </c>
    </row>
    <row r="5068" spans="1:8">
      <c r="A5068" s="4" t="s">
        <v>5275</v>
      </c>
      <c r="B5068" s="4" t="s">
        <v>205</v>
      </c>
      <c r="C5068" s="4" t="s">
        <v>179</v>
      </c>
      <c r="D5068" s="4" t="s">
        <v>74</v>
      </c>
      <c r="E5068" s="4" t="s">
        <v>172</v>
      </c>
      <c r="F5068" s="3">
        <v>42937</v>
      </c>
      <c r="G5068" s="3">
        <v>42985</v>
      </c>
      <c r="H5068">
        <v>622</v>
      </c>
    </row>
    <row r="5069" spans="1:8">
      <c r="A5069" s="4" t="s">
        <v>5276</v>
      </c>
      <c r="B5069" s="4" t="s">
        <v>226</v>
      </c>
      <c r="C5069" s="4" t="s">
        <v>199</v>
      </c>
      <c r="D5069" s="4" t="s">
        <v>120</v>
      </c>
      <c r="E5069" s="4" t="s">
        <v>172</v>
      </c>
      <c r="F5069" s="3">
        <v>42937</v>
      </c>
      <c r="G5069" s="3">
        <v>42970</v>
      </c>
      <c r="H5069">
        <v>4930</v>
      </c>
    </row>
    <row r="5070" spans="1:8">
      <c r="A5070" s="4" t="s">
        <v>5277</v>
      </c>
      <c r="B5070" s="4" t="s">
        <v>208</v>
      </c>
      <c r="C5070" s="4" t="s">
        <v>199</v>
      </c>
      <c r="D5070" s="4" t="s">
        <v>24</v>
      </c>
      <c r="E5070" s="4" t="s">
        <v>193</v>
      </c>
      <c r="F5070" s="3">
        <v>42937</v>
      </c>
      <c r="G5070" s="3"/>
    </row>
    <row r="5071" spans="1:8">
      <c r="A5071" s="4" t="s">
        <v>5278</v>
      </c>
      <c r="B5071" s="4" t="s">
        <v>208</v>
      </c>
      <c r="C5071" s="4" t="s">
        <v>177</v>
      </c>
      <c r="D5071" s="4" t="s">
        <v>76</v>
      </c>
      <c r="E5071" s="4" t="s">
        <v>193</v>
      </c>
      <c r="F5071" s="3">
        <v>42937</v>
      </c>
      <c r="G5071" s="3"/>
    </row>
    <row r="5072" spans="1:8">
      <c r="A5072" s="4" t="s">
        <v>5279</v>
      </c>
      <c r="B5072" s="4" t="s">
        <v>208</v>
      </c>
      <c r="C5072" s="4" t="s">
        <v>177</v>
      </c>
      <c r="D5072" s="4" t="s">
        <v>106</v>
      </c>
      <c r="E5072" s="4" t="s">
        <v>172</v>
      </c>
      <c r="F5072" s="3">
        <v>42937</v>
      </c>
      <c r="G5072" s="3">
        <v>42944</v>
      </c>
      <c r="H5072">
        <v>51</v>
      </c>
    </row>
    <row r="5073" spans="1:8">
      <c r="A5073" s="4" t="s">
        <v>5280</v>
      </c>
      <c r="B5073" s="4" t="s">
        <v>208</v>
      </c>
      <c r="C5073" s="4" t="s">
        <v>192</v>
      </c>
      <c r="D5073" s="4" t="s">
        <v>27</v>
      </c>
      <c r="E5073" s="4" t="s">
        <v>172</v>
      </c>
      <c r="F5073" s="3">
        <v>42937</v>
      </c>
      <c r="G5073" s="3">
        <v>42946</v>
      </c>
      <c r="H5073">
        <v>3167</v>
      </c>
    </row>
    <row r="5074" spans="1:8">
      <c r="A5074" s="4" t="s">
        <v>5281</v>
      </c>
      <c r="B5074" s="4" t="s">
        <v>208</v>
      </c>
      <c r="C5074" s="4" t="s">
        <v>192</v>
      </c>
      <c r="D5074" s="4" t="s">
        <v>68</v>
      </c>
      <c r="E5074" s="4" t="s">
        <v>172</v>
      </c>
      <c r="F5074" s="3">
        <v>42937</v>
      </c>
      <c r="G5074" s="3">
        <v>43005</v>
      </c>
      <c r="H5074">
        <v>3038</v>
      </c>
    </row>
    <row r="5075" spans="1:8">
      <c r="A5075" s="4" t="s">
        <v>5282</v>
      </c>
      <c r="B5075" s="4" t="s">
        <v>185</v>
      </c>
      <c r="C5075" s="4" t="s">
        <v>9011</v>
      </c>
      <c r="D5075" s="4" t="s">
        <v>120</v>
      </c>
      <c r="E5075" s="4" t="s">
        <v>193</v>
      </c>
      <c r="F5075" s="3">
        <v>42937</v>
      </c>
      <c r="G5075" s="3"/>
    </row>
    <row r="5076" spans="1:8">
      <c r="A5076" s="4" t="s">
        <v>5283</v>
      </c>
      <c r="B5076" s="4" t="s">
        <v>185</v>
      </c>
      <c r="C5076" s="4" t="s">
        <v>9011</v>
      </c>
      <c r="D5076" s="4" t="s">
        <v>24</v>
      </c>
      <c r="E5076" s="4" t="s">
        <v>193</v>
      </c>
      <c r="F5076" s="3">
        <v>42937</v>
      </c>
      <c r="G5076" s="3"/>
    </row>
    <row r="5077" spans="1:8">
      <c r="A5077" s="4" t="s">
        <v>5284</v>
      </c>
      <c r="B5077" s="4" t="s">
        <v>185</v>
      </c>
      <c r="C5077" s="4" t="s">
        <v>192</v>
      </c>
      <c r="D5077" s="4" t="s">
        <v>122</v>
      </c>
      <c r="E5077" s="4" t="s">
        <v>172</v>
      </c>
      <c r="F5077" s="3">
        <v>42937</v>
      </c>
      <c r="G5077" s="3">
        <v>43002</v>
      </c>
      <c r="H5077">
        <v>2851</v>
      </c>
    </row>
    <row r="5078" spans="1:8">
      <c r="A5078" s="4" t="s">
        <v>5285</v>
      </c>
      <c r="B5078" s="4" t="s">
        <v>216</v>
      </c>
      <c r="C5078" s="4" t="s">
        <v>171</v>
      </c>
      <c r="D5078" s="4" t="s">
        <v>38</v>
      </c>
      <c r="E5078" s="4" t="s">
        <v>193</v>
      </c>
      <c r="F5078" s="3">
        <v>42937</v>
      </c>
      <c r="G5078" s="3"/>
    </row>
    <row r="5079" spans="1:8">
      <c r="A5079" s="4" t="s">
        <v>5286</v>
      </c>
      <c r="B5079" s="4" t="s">
        <v>181</v>
      </c>
      <c r="C5079" s="4" t="s">
        <v>179</v>
      </c>
      <c r="D5079" s="4" t="s">
        <v>24</v>
      </c>
      <c r="E5079" s="4" t="s">
        <v>193</v>
      </c>
      <c r="F5079" s="3">
        <v>42937</v>
      </c>
      <c r="G5079" s="3"/>
    </row>
    <row r="5080" spans="1:8">
      <c r="A5080" s="4" t="s">
        <v>5287</v>
      </c>
      <c r="B5080" s="4" t="s">
        <v>181</v>
      </c>
      <c r="C5080" s="4" t="s">
        <v>179</v>
      </c>
      <c r="D5080" s="4" t="s">
        <v>24</v>
      </c>
      <c r="E5080" s="4" t="s">
        <v>193</v>
      </c>
      <c r="F5080" s="3">
        <v>42937</v>
      </c>
      <c r="G5080" s="3"/>
    </row>
    <row r="5081" spans="1:8">
      <c r="A5081" s="4" t="s">
        <v>5288</v>
      </c>
      <c r="B5081" s="4" t="s">
        <v>181</v>
      </c>
      <c r="C5081" s="4" t="s">
        <v>179</v>
      </c>
      <c r="D5081" s="4" t="s">
        <v>24</v>
      </c>
      <c r="E5081" s="4" t="s">
        <v>193</v>
      </c>
      <c r="F5081" s="3">
        <v>42937</v>
      </c>
      <c r="G5081" s="3"/>
    </row>
    <row r="5082" spans="1:8">
      <c r="A5082" s="4" t="s">
        <v>5289</v>
      </c>
      <c r="B5082" s="4" t="s">
        <v>181</v>
      </c>
      <c r="C5082" s="4" t="s">
        <v>179</v>
      </c>
      <c r="D5082" s="4" t="s">
        <v>44</v>
      </c>
      <c r="E5082" s="4" t="s">
        <v>197</v>
      </c>
      <c r="F5082" s="3">
        <v>42937</v>
      </c>
      <c r="G5082" s="3">
        <v>43057</v>
      </c>
      <c r="H5082">
        <v>0</v>
      </c>
    </row>
    <row r="5083" spans="1:8">
      <c r="A5083" s="4" t="s">
        <v>5290</v>
      </c>
      <c r="B5083" s="4" t="s">
        <v>181</v>
      </c>
      <c r="C5083" s="4" t="s">
        <v>9011</v>
      </c>
      <c r="D5083" s="4" t="s">
        <v>49</v>
      </c>
      <c r="E5083" s="4" t="s">
        <v>172</v>
      </c>
      <c r="F5083" s="3">
        <v>42937</v>
      </c>
      <c r="G5083" s="3">
        <v>42938</v>
      </c>
      <c r="H5083">
        <v>5283</v>
      </c>
    </row>
    <row r="5084" spans="1:8">
      <c r="A5084" s="4" t="s">
        <v>5291</v>
      </c>
      <c r="B5084" s="4" t="s">
        <v>181</v>
      </c>
      <c r="C5084" s="4" t="s">
        <v>177</v>
      </c>
      <c r="D5084" s="4" t="s">
        <v>49</v>
      </c>
      <c r="E5084" s="4" t="s">
        <v>172</v>
      </c>
      <c r="F5084" s="3">
        <v>42937</v>
      </c>
      <c r="G5084" s="3">
        <v>42939</v>
      </c>
      <c r="H5084">
        <v>49</v>
      </c>
    </row>
    <row r="5085" spans="1:8">
      <c r="A5085" s="4" t="s">
        <v>5292</v>
      </c>
      <c r="B5085" s="4" t="s">
        <v>183</v>
      </c>
      <c r="C5085" s="4" t="s">
        <v>179</v>
      </c>
      <c r="D5085" s="4" t="s">
        <v>24</v>
      </c>
      <c r="E5085" s="4" t="s">
        <v>193</v>
      </c>
      <c r="F5085" s="3">
        <v>42938</v>
      </c>
      <c r="G5085" s="3"/>
    </row>
    <row r="5086" spans="1:8">
      <c r="A5086" s="4" t="s">
        <v>5293</v>
      </c>
      <c r="B5086" s="4" t="s">
        <v>183</v>
      </c>
      <c r="C5086" s="4" t="s">
        <v>199</v>
      </c>
      <c r="D5086" s="4" t="s">
        <v>24</v>
      </c>
      <c r="E5086" s="4" t="s">
        <v>193</v>
      </c>
      <c r="F5086" s="3">
        <v>42938</v>
      </c>
      <c r="G5086" s="3"/>
    </row>
    <row r="5087" spans="1:8">
      <c r="A5087" s="4" t="s">
        <v>5294</v>
      </c>
      <c r="B5087" s="4" t="s">
        <v>183</v>
      </c>
      <c r="C5087" s="4" t="s">
        <v>177</v>
      </c>
      <c r="D5087" s="4" t="s">
        <v>108</v>
      </c>
      <c r="E5087" s="4" t="s">
        <v>193</v>
      </c>
      <c r="F5087" s="3">
        <v>42938</v>
      </c>
      <c r="G5087" s="3"/>
    </row>
    <row r="5088" spans="1:8">
      <c r="A5088" s="4" t="s">
        <v>5295</v>
      </c>
      <c r="B5088" s="4" t="s">
        <v>183</v>
      </c>
      <c r="C5088" s="4" t="s">
        <v>177</v>
      </c>
      <c r="D5088" s="4" t="s">
        <v>24</v>
      </c>
      <c r="E5088" s="4" t="s">
        <v>193</v>
      </c>
      <c r="F5088" s="3">
        <v>42938</v>
      </c>
      <c r="G5088" s="3"/>
    </row>
    <row r="5089" spans="1:8">
      <c r="A5089" s="4" t="s">
        <v>5296</v>
      </c>
      <c r="B5089" s="4" t="s">
        <v>183</v>
      </c>
      <c r="C5089" s="4" t="s">
        <v>177</v>
      </c>
      <c r="D5089" s="4" t="s">
        <v>24</v>
      </c>
      <c r="E5089" s="4" t="s">
        <v>193</v>
      </c>
      <c r="F5089" s="3">
        <v>42938</v>
      </c>
      <c r="G5089" s="3"/>
    </row>
    <row r="5090" spans="1:8">
      <c r="A5090" s="4" t="s">
        <v>5297</v>
      </c>
      <c r="B5090" s="4" t="s">
        <v>183</v>
      </c>
      <c r="C5090" s="4" t="s">
        <v>177</v>
      </c>
      <c r="D5090" s="4" t="s">
        <v>24</v>
      </c>
      <c r="E5090" s="4" t="s">
        <v>193</v>
      </c>
      <c r="F5090" s="3">
        <v>42938</v>
      </c>
      <c r="G5090" s="3"/>
    </row>
    <row r="5091" spans="1:8">
      <c r="A5091" s="4" t="s">
        <v>5298</v>
      </c>
      <c r="B5091" s="4" t="s">
        <v>183</v>
      </c>
      <c r="C5091" s="4" t="s">
        <v>192</v>
      </c>
      <c r="D5091" s="4" t="s">
        <v>24</v>
      </c>
      <c r="E5091" s="4" t="s">
        <v>193</v>
      </c>
      <c r="F5091" s="3">
        <v>42938</v>
      </c>
      <c r="G5091" s="3"/>
    </row>
    <row r="5092" spans="1:8">
      <c r="A5092" s="4" t="s">
        <v>5299</v>
      </c>
      <c r="B5092" s="4" t="s">
        <v>183</v>
      </c>
      <c r="C5092" s="4" t="s">
        <v>171</v>
      </c>
      <c r="D5092" s="4" t="s">
        <v>42</v>
      </c>
      <c r="E5092" s="4" t="s">
        <v>197</v>
      </c>
      <c r="F5092" s="3">
        <v>42938</v>
      </c>
      <c r="G5092" s="3">
        <v>42945</v>
      </c>
      <c r="H5092">
        <v>0</v>
      </c>
    </row>
    <row r="5093" spans="1:8">
      <c r="A5093" s="4" t="s">
        <v>5300</v>
      </c>
      <c r="B5093" s="4" t="s">
        <v>183</v>
      </c>
      <c r="C5093" s="4" t="s">
        <v>192</v>
      </c>
      <c r="D5093" s="4" t="s">
        <v>110</v>
      </c>
      <c r="E5093" s="4" t="s">
        <v>197</v>
      </c>
      <c r="F5093" s="3">
        <v>42938</v>
      </c>
      <c r="G5093" s="3">
        <v>43042</v>
      </c>
      <c r="H5093">
        <v>0</v>
      </c>
    </row>
    <row r="5094" spans="1:8">
      <c r="A5094" s="4" t="s">
        <v>5301</v>
      </c>
      <c r="B5094" s="4" t="s">
        <v>246</v>
      </c>
      <c r="C5094" s="4" t="s">
        <v>171</v>
      </c>
      <c r="D5094" s="4" t="s">
        <v>123</v>
      </c>
      <c r="E5094" s="4" t="s">
        <v>197</v>
      </c>
      <c r="F5094" s="3">
        <v>42938</v>
      </c>
      <c r="G5094" s="3">
        <v>42990</v>
      </c>
      <c r="H5094">
        <v>0</v>
      </c>
    </row>
    <row r="5095" spans="1:8">
      <c r="A5095" s="4" t="s">
        <v>5302</v>
      </c>
      <c r="B5095" s="4" t="s">
        <v>246</v>
      </c>
      <c r="C5095" s="4" t="s">
        <v>177</v>
      </c>
      <c r="D5095" s="4" t="s">
        <v>65</v>
      </c>
      <c r="E5095" s="4" t="s">
        <v>197</v>
      </c>
      <c r="F5095" s="3">
        <v>42938</v>
      </c>
      <c r="G5095" s="3">
        <v>42943</v>
      </c>
      <c r="H5095">
        <v>0</v>
      </c>
    </row>
    <row r="5096" spans="1:8">
      <c r="A5096" s="4" t="s">
        <v>5303</v>
      </c>
      <c r="B5096" s="4" t="s">
        <v>246</v>
      </c>
      <c r="C5096" s="4" t="s">
        <v>192</v>
      </c>
      <c r="D5096" s="4" t="s">
        <v>78</v>
      </c>
      <c r="E5096" s="4" t="s">
        <v>172</v>
      </c>
      <c r="F5096" s="3">
        <v>42938</v>
      </c>
      <c r="G5096" s="3">
        <v>42939</v>
      </c>
      <c r="H5096">
        <v>3684</v>
      </c>
    </row>
    <row r="5097" spans="1:8">
      <c r="A5097" s="4" t="s">
        <v>5304</v>
      </c>
      <c r="B5097" s="4" t="s">
        <v>246</v>
      </c>
      <c r="C5097" s="4" t="s">
        <v>192</v>
      </c>
      <c r="D5097" s="4" t="s">
        <v>107</v>
      </c>
      <c r="E5097" s="4" t="s">
        <v>172</v>
      </c>
      <c r="F5097" s="3">
        <v>42938</v>
      </c>
      <c r="G5097" s="3">
        <v>43062</v>
      </c>
      <c r="H5097">
        <v>2986</v>
      </c>
    </row>
    <row r="5098" spans="1:8">
      <c r="A5098" s="4" t="s">
        <v>5305</v>
      </c>
      <c r="B5098" s="4" t="s">
        <v>304</v>
      </c>
      <c r="C5098" s="4" t="s">
        <v>179</v>
      </c>
      <c r="D5098" s="4" t="s">
        <v>24</v>
      </c>
      <c r="E5098" s="4" t="s">
        <v>193</v>
      </c>
      <c r="F5098" s="3">
        <v>42938</v>
      </c>
      <c r="G5098" s="3"/>
    </row>
    <row r="5099" spans="1:8">
      <c r="A5099" s="4" t="s">
        <v>5306</v>
      </c>
      <c r="B5099" s="4" t="s">
        <v>304</v>
      </c>
      <c r="C5099" s="4" t="s">
        <v>171</v>
      </c>
      <c r="D5099" s="4" t="s">
        <v>24</v>
      </c>
      <c r="E5099" s="4" t="s">
        <v>193</v>
      </c>
      <c r="F5099" s="3">
        <v>42938</v>
      </c>
      <c r="G5099" s="3"/>
    </row>
    <row r="5100" spans="1:8">
      <c r="A5100" s="4" t="s">
        <v>5307</v>
      </c>
      <c r="B5100" s="4" t="s">
        <v>304</v>
      </c>
      <c r="C5100" s="4" t="s">
        <v>192</v>
      </c>
      <c r="D5100" s="4" t="s">
        <v>119</v>
      </c>
      <c r="E5100" s="4" t="s">
        <v>193</v>
      </c>
      <c r="F5100" s="3">
        <v>42938</v>
      </c>
      <c r="G5100" s="3"/>
    </row>
    <row r="5101" spans="1:8">
      <c r="A5101" s="4" t="s">
        <v>5308</v>
      </c>
      <c r="B5101" s="4" t="s">
        <v>304</v>
      </c>
      <c r="C5101" s="4" t="s">
        <v>177</v>
      </c>
      <c r="D5101" s="4" t="s">
        <v>109</v>
      </c>
      <c r="E5101" s="4" t="s">
        <v>172</v>
      </c>
      <c r="F5101" s="3">
        <v>42938</v>
      </c>
      <c r="G5101" s="3">
        <v>42939</v>
      </c>
      <c r="H5101">
        <v>50</v>
      </c>
    </row>
    <row r="5102" spans="1:8">
      <c r="A5102" s="4" t="s">
        <v>5309</v>
      </c>
      <c r="B5102" s="4" t="s">
        <v>279</v>
      </c>
      <c r="C5102" s="4" t="s">
        <v>9011</v>
      </c>
      <c r="D5102" s="4" t="s">
        <v>52</v>
      </c>
      <c r="E5102" s="4" t="s">
        <v>197</v>
      </c>
      <c r="F5102" s="3">
        <v>42938</v>
      </c>
      <c r="G5102" s="3">
        <v>42949</v>
      </c>
      <c r="H5102">
        <v>0</v>
      </c>
    </row>
    <row r="5103" spans="1:8">
      <c r="A5103" s="4" t="s">
        <v>5310</v>
      </c>
      <c r="B5103" s="4" t="s">
        <v>279</v>
      </c>
      <c r="C5103" s="4" t="s">
        <v>9011</v>
      </c>
      <c r="D5103" s="4" t="s">
        <v>63</v>
      </c>
      <c r="E5103" s="4" t="s">
        <v>197</v>
      </c>
      <c r="F5103" s="3">
        <v>42938</v>
      </c>
      <c r="G5103" s="3">
        <v>42945</v>
      </c>
      <c r="H5103">
        <v>0</v>
      </c>
    </row>
    <row r="5104" spans="1:8">
      <c r="A5104" s="4" t="s">
        <v>5311</v>
      </c>
      <c r="B5104" s="4" t="s">
        <v>174</v>
      </c>
      <c r="C5104" s="4" t="s">
        <v>179</v>
      </c>
      <c r="D5104" s="4" t="s">
        <v>24</v>
      </c>
      <c r="E5104" s="4" t="s">
        <v>193</v>
      </c>
      <c r="F5104" s="3">
        <v>42938</v>
      </c>
      <c r="G5104" s="3"/>
    </row>
    <row r="5105" spans="1:8">
      <c r="A5105" s="4" t="s">
        <v>5312</v>
      </c>
      <c r="B5105" s="4" t="s">
        <v>174</v>
      </c>
      <c r="C5105" s="4" t="s">
        <v>171</v>
      </c>
      <c r="D5105" s="4" t="s">
        <v>24</v>
      </c>
      <c r="E5105" s="4" t="s">
        <v>193</v>
      </c>
      <c r="F5105" s="3">
        <v>42938</v>
      </c>
      <c r="G5105" s="3"/>
    </row>
    <row r="5106" spans="1:8">
      <c r="A5106" s="4" t="s">
        <v>5313</v>
      </c>
      <c r="B5106" s="4" t="s">
        <v>174</v>
      </c>
      <c r="C5106" s="4" t="s">
        <v>9011</v>
      </c>
      <c r="D5106" s="4" t="s">
        <v>24</v>
      </c>
      <c r="E5106" s="4" t="s">
        <v>193</v>
      </c>
      <c r="F5106" s="3">
        <v>42938</v>
      </c>
      <c r="G5106" s="3"/>
    </row>
    <row r="5107" spans="1:8">
      <c r="A5107" s="4" t="s">
        <v>5314</v>
      </c>
      <c r="B5107" s="4" t="s">
        <v>174</v>
      </c>
      <c r="C5107" s="4" t="s">
        <v>177</v>
      </c>
      <c r="D5107" s="4" t="s">
        <v>24</v>
      </c>
      <c r="E5107" s="4" t="s">
        <v>193</v>
      </c>
      <c r="F5107" s="3">
        <v>42938</v>
      </c>
      <c r="G5107" s="3"/>
    </row>
    <row r="5108" spans="1:8">
      <c r="A5108" s="4" t="s">
        <v>5315</v>
      </c>
      <c r="B5108" s="4" t="s">
        <v>174</v>
      </c>
      <c r="C5108" s="4" t="s">
        <v>9011</v>
      </c>
      <c r="D5108" s="4" t="s">
        <v>111</v>
      </c>
      <c r="E5108" s="4" t="s">
        <v>197</v>
      </c>
      <c r="F5108" s="3">
        <v>42938</v>
      </c>
      <c r="G5108" s="3">
        <v>42940</v>
      </c>
      <c r="H5108">
        <v>0</v>
      </c>
    </row>
    <row r="5109" spans="1:8">
      <c r="A5109" s="4" t="s">
        <v>5316</v>
      </c>
      <c r="B5109" s="4" t="s">
        <v>174</v>
      </c>
      <c r="C5109" s="4" t="s">
        <v>171</v>
      </c>
      <c r="D5109" s="4" t="s">
        <v>70</v>
      </c>
      <c r="E5109" s="4" t="s">
        <v>172</v>
      </c>
      <c r="F5109" s="3">
        <v>42938</v>
      </c>
      <c r="G5109" s="3">
        <v>42945</v>
      </c>
      <c r="H5109">
        <v>927</v>
      </c>
    </row>
    <row r="5110" spans="1:8">
      <c r="A5110" s="4" t="s">
        <v>5317</v>
      </c>
      <c r="B5110" s="4" t="s">
        <v>174</v>
      </c>
      <c r="C5110" s="4" t="s">
        <v>9011</v>
      </c>
      <c r="D5110" s="4" t="s">
        <v>45</v>
      </c>
      <c r="E5110" s="4" t="s">
        <v>172</v>
      </c>
      <c r="F5110" s="3">
        <v>42938</v>
      </c>
      <c r="G5110" s="3">
        <v>42983</v>
      </c>
      <c r="H5110">
        <v>5113</v>
      </c>
    </row>
    <row r="5111" spans="1:8">
      <c r="A5111" s="4" t="s">
        <v>5318</v>
      </c>
      <c r="B5111" s="4" t="s">
        <v>212</v>
      </c>
      <c r="C5111" s="4" t="s">
        <v>177</v>
      </c>
      <c r="D5111" s="4" t="s">
        <v>32</v>
      </c>
      <c r="E5111" s="4" t="s">
        <v>172</v>
      </c>
      <c r="F5111" s="3">
        <v>42938</v>
      </c>
      <c r="G5111" s="3">
        <v>42939</v>
      </c>
      <c r="H5111">
        <v>51</v>
      </c>
    </row>
    <row r="5112" spans="1:8">
      <c r="A5112" s="4" t="s">
        <v>5319</v>
      </c>
      <c r="B5112" s="4" t="s">
        <v>196</v>
      </c>
      <c r="C5112" s="4" t="s">
        <v>179</v>
      </c>
      <c r="D5112" s="4" t="s">
        <v>24</v>
      </c>
      <c r="E5112" s="4" t="s">
        <v>193</v>
      </c>
      <c r="F5112" s="3">
        <v>42938</v>
      </c>
      <c r="G5112" s="3"/>
    </row>
    <row r="5113" spans="1:8">
      <c r="A5113" s="4" t="s">
        <v>5320</v>
      </c>
      <c r="B5113" s="4" t="s">
        <v>196</v>
      </c>
      <c r="C5113" s="4" t="s">
        <v>171</v>
      </c>
      <c r="D5113" s="4" t="s">
        <v>61</v>
      </c>
      <c r="E5113" s="4" t="s">
        <v>193</v>
      </c>
      <c r="F5113" s="3">
        <v>42938</v>
      </c>
      <c r="G5113" s="3"/>
    </row>
    <row r="5114" spans="1:8">
      <c r="A5114" s="4" t="s">
        <v>5321</v>
      </c>
      <c r="B5114" s="4" t="s">
        <v>196</v>
      </c>
      <c r="C5114" s="4" t="s">
        <v>177</v>
      </c>
      <c r="D5114" s="4" t="s">
        <v>96</v>
      </c>
      <c r="E5114" s="4" t="s">
        <v>193</v>
      </c>
      <c r="F5114" s="3">
        <v>42938</v>
      </c>
      <c r="G5114" s="3"/>
    </row>
    <row r="5115" spans="1:8">
      <c r="A5115" s="4" t="s">
        <v>5322</v>
      </c>
      <c r="B5115" s="4" t="s">
        <v>196</v>
      </c>
      <c r="C5115" s="4" t="s">
        <v>177</v>
      </c>
      <c r="D5115" s="4" t="s">
        <v>24</v>
      </c>
      <c r="E5115" s="4" t="s">
        <v>193</v>
      </c>
      <c r="F5115" s="3">
        <v>42938</v>
      </c>
      <c r="G5115" s="3"/>
    </row>
    <row r="5116" spans="1:8">
      <c r="A5116" s="4" t="s">
        <v>5323</v>
      </c>
      <c r="B5116" s="4" t="s">
        <v>196</v>
      </c>
      <c r="C5116" s="4" t="s">
        <v>192</v>
      </c>
      <c r="D5116" s="4" t="s">
        <v>88</v>
      </c>
      <c r="E5116" s="4" t="s">
        <v>193</v>
      </c>
      <c r="F5116" s="3">
        <v>42938</v>
      </c>
      <c r="G5116" s="3"/>
    </row>
    <row r="5117" spans="1:8">
      <c r="A5117" s="4" t="s">
        <v>5324</v>
      </c>
      <c r="B5117" s="4" t="s">
        <v>203</v>
      </c>
      <c r="C5117" s="4" t="s">
        <v>177</v>
      </c>
      <c r="D5117" s="4" t="s">
        <v>59</v>
      </c>
      <c r="E5117" s="4" t="s">
        <v>172</v>
      </c>
      <c r="F5117" s="3">
        <v>42938</v>
      </c>
      <c r="G5117" s="3">
        <v>42992</v>
      </c>
      <c r="H5117">
        <v>64</v>
      </c>
    </row>
    <row r="5118" spans="1:8">
      <c r="A5118" s="4" t="s">
        <v>5325</v>
      </c>
      <c r="B5118" s="4" t="s">
        <v>191</v>
      </c>
      <c r="C5118" s="4" t="s">
        <v>177</v>
      </c>
      <c r="D5118" s="4" t="s">
        <v>24</v>
      </c>
      <c r="E5118" s="4" t="s">
        <v>193</v>
      </c>
      <c r="F5118" s="3">
        <v>42938</v>
      </c>
      <c r="G5118" s="3"/>
    </row>
    <row r="5119" spans="1:8">
      <c r="A5119" s="4" t="s">
        <v>5326</v>
      </c>
      <c r="B5119" s="4" t="s">
        <v>343</v>
      </c>
      <c r="C5119" s="4" t="s">
        <v>171</v>
      </c>
      <c r="D5119" s="4" t="s">
        <v>24</v>
      </c>
      <c r="E5119" s="4" t="s">
        <v>193</v>
      </c>
      <c r="F5119" s="3">
        <v>42938</v>
      </c>
      <c r="G5119" s="3"/>
    </row>
    <row r="5120" spans="1:8">
      <c r="A5120" s="4" t="s">
        <v>5327</v>
      </c>
      <c r="B5120" s="4" t="s">
        <v>343</v>
      </c>
      <c r="C5120" s="4" t="s">
        <v>179</v>
      </c>
      <c r="D5120" s="4" t="s">
        <v>104</v>
      </c>
      <c r="E5120" s="4" t="s">
        <v>197</v>
      </c>
      <c r="F5120" s="3">
        <v>42938</v>
      </c>
      <c r="G5120" s="3">
        <v>43044</v>
      </c>
      <c r="H5120">
        <v>0</v>
      </c>
    </row>
    <row r="5121" spans="1:8">
      <c r="A5121" s="4" t="s">
        <v>5328</v>
      </c>
      <c r="B5121" s="4" t="s">
        <v>343</v>
      </c>
      <c r="C5121" s="4" t="s">
        <v>171</v>
      </c>
      <c r="D5121" s="4" t="s">
        <v>48</v>
      </c>
      <c r="E5121" s="4" t="s">
        <v>197</v>
      </c>
      <c r="F5121" s="3">
        <v>42938</v>
      </c>
      <c r="G5121" s="3">
        <v>42940</v>
      </c>
      <c r="H5121">
        <v>0</v>
      </c>
    </row>
    <row r="5122" spans="1:8">
      <c r="A5122" s="4" t="s">
        <v>5329</v>
      </c>
      <c r="B5122" s="4" t="s">
        <v>343</v>
      </c>
      <c r="C5122" s="4" t="s">
        <v>9011</v>
      </c>
      <c r="D5122" s="4" t="s">
        <v>76</v>
      </c>
      <c r="E5122" s="4" t="s">
        <v>197</v>
      </c>
      <c r="F5122" s="3">
        <v>42938</v>
      </c>
      <c r="G5122" s="3">
        <v>43051</v>
      </c>
      <c r="H5122">
        <v>0</v>
      </c>
    </row>
    <row r="5123" spans="1:8">
      <c r="A5123" s="4" t="s">
        <v>5330</v>
      </c>
      <c r="B5123" s="4" t="s">
        <v>230</v>
      </c>
      <c r="C5123" s="4" t="s">
        <v>179</v>
      </c>
      <c r="D5123" s="4" t="s">
        <v>84</v>
      </c>
      <c r="E5123" s="4" t="s">
        <v>172</v>
      </c>
      <c r="F5123" s="3">
        <v>42938</v>
      </c>
      <c r="G5123" s="3">
        <v>42939</v>
      </c>
      <c r="H5123">
        <v>442</v>
      </c>
    </row>
    <row r="5124" spans="1:8">
      <c r="A5124" s="4" t="s">
        <v>5331</v>
      </c>
      <c r="B5124" s="4" t="s">
        <v>256</v>
      </c>
      <c r="C5124" s="4" t="s">
        <v>179</v>
      </c>
      <c r="D5124" s="4" t="s">
        <v>24</v>
      </c>
      <c r="E5124" s="4" t="s">
        <v>193</v>
      </c>
      <c r="F5124" s="3">
        <v>42938</v>
      </c>
      <c r="G5124" s="3"/>
    </row>
    <row r="5125" spans="1:8">
      <c r="A5125" s="4" t="s">
        <v>5332</v>
      </c>
      <c r="B5125" s="4" t="s">
        <v>256</v>
      </c>
      <c r="C5125" s="4" t="s">
        <v>171</v>
      </c>
      <c r="D5125" s="4" t="s">
        <v>24</v>
      </c>
      <c r="E5125" s="4" t="s">
        <v>193</v>
      </c>
      <c r="F5125" s="3">
        <v>42938</v>
      </c>
      <c r="G5125" s="3"/>
    </row>
    <row r="5126" spans="1:8">
      <c r="A5126" s="4" t="s">
        <v>5333</v>
      </c>
      <c r="B5126" s="4" t="s">
        <v>256</v>
      </c>
      <c r="C5126" s="4" t="s">
        <v>199</v>
      </c>
      <c r="D5126" s="4" t="s">
        <v>24</v>
      </c>
      <c r="E5126" s="4" t="s">
        <v>193</v>
      </c>
      <c r="F5126" s="3">
        <v>42938</v>
      </c>
      <c r="G5126" s="3"/>
    </row>
    <row r="5127" spans="1:8">
      <c r="A5127" s="4" t="s">
        <v>5334</v>
      </c>
      <c r="B5127" s="4" t="s">
        <v>256</v>
      </c>
      <c r="C5127" s="4" t="s">
        <v>192</v>
      </c>
      <c r="D5127" s="4" t="s">
        <v>24</v>
      </c>
      <c r="E5127" s="4" t="s">
        <v>193</v>
      </c>
      <c r="F5127" s="3">
        <v>42938</v>
      </c>
      <c r="G5127" s="3"/>
    </row>
    <row r="5128" spans="1:8">
      <c r="A5128" s="4" t="s">
        <v>5335</v>
      </c>
      <c r="B5128" s="4" t="s">
        <v>187</v>
      </c>
      <c r="C5128" s="4" t="s">
        <v>9011</v>
      </c>
      <c r="D5128" s="4" t="s">
        <v>53</v>
      </c>
      <c r="E5128" s="4" t="s">
        <v>197</v>
      </c>
      <c r="F5128" s="3">
        <v>42938</v>
      </c>
      <c r="G5128" s="3">
        <v>42946</v>
      </c>
      <c r="H5128">
        <v>0</v>
      </c>
    </row>
    <row r="5129" spans="1:8">
      <c r="A5129" s="4" t="s">
        <v>5336</v>
      </c>
      <c r="B5129" s="4" t="s">
        <v>187</v>
      </c>
      <c r="C5129" s="4" t="s">
        <v>192</v>
      </c>
      <c r="D5129" s="4" t="s">
        <v>32</v>
      </c>
      <c r="E5129" s="4" t="s">
        <v>172</v>
      </c>
      <c r="F5129" s="3">
        <v>42938</v>
      </c>
      <c r="G5129" s="3">
        <v>43008</v>
      </c>
      <c r="H5129">
        <v>3015</v>
      </c>
    </row>
    <row r="5130" spans="1:8">
      <c r="A5130" s="4" t="s">
        <v>5337</v>
      </c>
      <c r="B5130" s="4" t="s">
        <v>244</v>
      </c>
      <c r="C5130" s="4" t="s">
        <v>192</v>
      </c>
      <c r="D5130" s="4" t="s">
        <v>37</v>
      </c>
      <c r="E5130" s="4" t="s">
        <v>197</v>
      </c>
      <c r="F5130" s="3">
        <v>42938</v>
      </c>
      <c r="G5130" s="3">
        <v>42940</v>
      </c>
      <c r="H5130">
        <v>0</v>
      </c>
    </row>
    <row r="5131" spans="1:8">
      <c r="A5131" s="4" t="s">
        <v>5338</v>
      </c>
      <c r="B5131" s="4" t="s">
        <v>201</v>
      </c>
      <c r="C5131" s="4" t="s">
        <v>199</v>
      </c>
      <c r="D5131" s="4" t="s">
        <v>122</v>
      </c>
      <c r="E5131" s="4" t="s">
        <v>197</v>
      </c>
      <c r="F5131" s="3">
        <v>42938</v>
      </c>
      <c r="G5131" s="3">
        <v>42939</v>
      </c>
      <c r="H5131">
        <v>0</v>
      </c>
    </row>
    <row r="5132" spans="1:8">
      <c r="A5132" s="4" t="s">
        <v>5339</v>
      </c>
      <c r="B5132" s="4" t="s">
        <v>170</v>
      </c>
      <c r="C5132" s="4" t="s">
        <v>177</v>
      </c>
      <c r="D5132" s="4" t="s">
        <v>83</v>
      </c>
      <c r="E5132" s="4" t="s">
        <v>193</v>
      </c>
      <c r="F5132" s="3">
        <v>42938</v>
      </c>
      <c r="G5132" s="3"/>
    </row>
    <row r="5133" spans="1:8">
      <c r="A5133" s="4" t="s">
        <v>5340</v>
      </c>
      <c r="B5133" s="4" t="s">
        <v>170</v>
      </c>
      <c r="C5133" s="4" t="s">
        <v>177</v>
      </c>
      <c r="D5133" s="4" t="s">
        <v>24</v>
      </c>
      <c r="E5133" s="4" t="s">
        <v>193</v>
      </c>
      <c r="F5133" s="3">
        <v>42938</v>
      </c>
      <c r="G5133" s="3"/>
    </row>
    <row r="5134" spans="1:8">
      <c r="A5134" s="4" t="s">
        <v>5341</v>
      </c>
      <c r="B5134" s="4" t="s">
        <v>170</v>
      </c>
      <c r="C5134" s="4" t="s">
        <v>192</v>
      </c>
      <c r="D5134" s="4" t="s">
        <v>24</v>
      </c>
      <c r="E5134" s="4" t="s">
        <v>193</v>
      </c>
      <c r="F5134" s="3">
        <v>42938</v>
      </c>
      <c r="G5134" s="3"/>
    </row>
    <row r="5135" spans="1:8">
      <c r="A5135" s="4" t="s">
        <v>5342</v>
      </c>
      <c r="B5135" s="4" t="s">
        <v>170</v>
      </c>
      <c r="C5135" s="4" t="s">
        <v>192</v>
      </c>
      <c r="D5135" s="4" t="s">
        <v>24</v>
      </c>
      <c r="E5135" s="4" t="s">
        <v>193</v>
      </c>
      <c r="F5135" s="3">
        <v>42938</v>
      </c>
      <c r="G5135" s="3"/>
    </row>
    <row r="5136" spans="1:8">
      <c r="A5136" s="4" t="s">
        <v>5343</v>
      </c>
      <c r="B5136" s="4" t="s">
        <v>170</v>
      </c>
      <c r="C5136" s="4" t="s">
        <v>192</v>
      </c>
      <c r="D5136" s="4" t="s">
        <v>24</v>
      </c>
      <c r="E5136" s="4" t="s">
        <v>193</v>
      </c>
      <c r="F5136" s="3">
        <v>42938</v>
      </c>
      <c r="G5136" s="3"/>
    </row>
    <row r="5137" spans="1:8">
      <c r="A5137" s="4" t="s">
        <v>5344</v>
      </c>
      <c r="B5137" s="4" t="s">
        <v>170</v>
      </c>
      <c r="C5137" s="4" t="s">
        <v>192</v>
      </c>
      <c r="D5137" s="4" t="s">
        <v>42</v>
      </c>
      <c r="E5137" s="4" t="s">
        <v>197</v>
      </c>
      <c r="F5137" s="3">
        <v>42938</v>
      </c>
      <c r="G5137" s="3">
        <v>42939</v>
      </c>
      <c r="H5137">
        <v>0</v>
      </c>
    </row>
    <row r="5138" spans="1:8">
      <c r="A5138" s="4" t="s">
        <v>5345</v>
      </c>
      <c r="B5138" s="4" t="s">
        <v>170</v>
      </c>
      <c r="C5138" s="4" t="s">
        <v>171</v>
      </c>
      <c r="D5138" s="4" t="s">
        <v>109</v>
      </c>
      <c r="E5138" s="4" t="s">
        <v>172</v>
      </c>
      <c r="F5138" s="3">
        <v>42938</v>
      </c>
      <c r="G5138" s="3">
        <v>42939</v>
      </c>
      <c r="H5138">
        <v>1174</v>
      </c>
    </row>
    <row r="5139" spans="1:8">
      <c r="A5139" s="4" t="s">
        <v>5346</v>
      </c>
      <c r="B5139" s="4" t="s">
        <v>189</v>
      </c>
      <c r="C5139" s="4" t="s">
        <v>192</v>
      </c>
      <c r="D5139" s="4" t="s">
        <v>100</v>
      </c>
      <c r="E5139" s="4" t="s">
        <v>172</v>
      </c>
      <c r="F5139" s="3">
        <v>42938</v>
      </c>
      <c r="G5139" s="3">
        <v>43006</v>
      </c>
      <c r="H5139">
        <v>3696</v>
      </c>
    </row>
    <row r="5140" spans="1:8">
      <c r="A5140" s="4" t="s">
        <v>5347</v>
      </c>
      <c r="B5140" s="4" t="s">
        <v>232</v>
      </c>
      <c r="C5140" s="4" t="s">
        <v>179</v>
      </c>
      <c r="D5140" s="4" t="s">
        <v>88</v>
      </c>
      <c r="E5140" s="4" t="s">
        <v>197</v>
      </c>
      <c r="F5140" s="3">
        <v>42938</v>
      </c>
      <c r="G5140" s="3">
        <v>42946</v>
      </c>
      <c r="H5140">
        <v>0</v>
      </c>
    </row>
    <row r="5141" spans="1:8">
      <c r="A5141" s="4" t="s">
        <v>5348</v>
      </c>
      <c r="B5141" s="4" t="s">
        <v>232</v>
      </c>
      <c r="C5141" s="4" t="s">
        <v>192</v>
      </c>
      <c r="D5141" s="4" t="s">
        <v>25</v>
      </c>
      <c r="E5141" s="4" t="s">
        <v>172</v>
      </c>
      <c r="F5141" s="3">
        <v>42938</v>
      </c>
      <c r="G5141" s="3">
        <v>43042</v>
      </c>
      <c r="H5141">
        <v>3252</v>
      </c>
    </row>
    <row r="5142" spans="1:8">
      <c r="A5142" s="4" t="s">
        <v>5349</v>
      </c>
      <c r="B5142" s="4" t="s">
        <v>208</v>
      </c>
      <c r="C5142" s="4" t="s">
        <v>177</v>
      </c>
      <c r="D5142" s="4" t="s">
        <v>24</v>
      </c>
      <c r="E5142" s="4" t="s">
        <v>193</v>
      </c>
      <c r="F5142" s="3">
        <v>42938</v>
      </c>
      <c r="G5142" s="3"/>
    </row>
    <row r="5143" spans="1:8">
      <c r="A5143" s="4" t="s">
        <v>5350</v>
      </c>
      <c r="B5143" s="4" t="s">
        <v>208</v>
      </c>
      <c r="C5143" s="4" t="s">
        <v>177</v>
      </c>
      <c r="D5143" s="4" t="s">
        <v>24</v>
      </c>
      <c r="E5143" s="4" t="s">
        <v>193</v>
      </c>
      <c r="F5143" s="3">
        <v>42938</v>
      </c>
      <c r="G5143" s="3"/>
    </row>
    <row r="5144" spans="1:8">
      <c r="A5144" s="4" t="s">
        <v>5351</v>
      </c>
      <c r="B5144" s="4" t="s">
        <v>208</v>
      </c>
      <c r="C5144" s="4" t="s">
        <v>177</v>
      </c>
      <c r="D5144" s="4" t="s">
        <v>24</v>
      </c>
      <c r="E5144" s="4" t="s">
        <v>193</v>
      </c>
      <c r="F5144" s="3">
        <v>42938</v>
      </c>
      <c r="G5144" s="3"/>
    </row>
    <row r="5145" spans="1:8">
      <c r="A5145" s="4" t="s">
        <v>5352</v>
      </c>
      <c r="B5145" s="4" t="s">
        <v>208</v>
      </c>
      <c r="C5145" s="4" t="s">
        <v>192</v>
      </c>
      <c r="D5145" s="4" t="s">
        <v>24</v>
      </c>
      <c r="E5145" s="4" t="s">
        <v>193</v>
      </c>
      <c r="F5145" s="3">
        <v>42938</v>
      </c>
      <c r="G5145" s="3"/>
    </row>
    <row r="5146" spans="1:8">
      <c r="A5146" s="4" t="s">
        <v>5353</v>
      </c>
      <c r="B5146" s="4" t="s">
        <v>208</v>
      </c>
      <c r="C5146" s="4" t="s">
        <v>177</v>
      </c>
      <c r="D5146" s="4" t="s">
        <v>66</v>
      </c>
      <c r="E5146" s="4" t="s">
        <v>197</v>
      </c>
      <c r="F5146" s="3">
        <v>42938</v>
      </c>
      <c r="G5146" s="3">
        <v>43043</v>
      </c>
      <c r="H5146">
        <v>0</v>
      </c>
    </row>
    <row r="5147" spans="1:8">
      <c r="A5147" s="4" t="s">
        <v>5354</v>
      </c>
      <c r="B5147" s="4" t="s">
        <v>208</v>
      </c>
      <c r="C5147" s="4" t="s">
        <v>177</v>
      </c>
      <c r="D5147" s="4" t="s">
        <v>68</v>
      </c>
      <c r="E5147" s="4" t="s">
        <v>197</v>
      </c>
      <c r="F5147" s="3">
        <v>42938</v>
      </c>
      <c r="G5147" s="3">
        <v>42939</v>
      </c>
      <c r="H5147">
        <v>0</v>
      </c>
    </row>
    <row r="5148" spans="1:8">
      <c r="A5148" s="4" t="s">
        <v>5355</v>
      </c>
      <c r="B5148" s="4" t="s">
        <v>185</v>
      </c>
      <c r="C5148" s="4" t="s">
        <v>9011</v>
      </c>
      <c r="D5148" s="4" t="s">
        <v>49</v>
      </c>
      <c r="E5148" s="4" t="s">
        <v>197</v>
      </c>
      <c r="F5148" s="3">
        <v>42938</v>
      </c>
      <c r="G5148" s="3">
        <v>42939</v>
      </c>
      <c r="H5148">
        <v>0</v>
      </c>
    </row>
    <row r="5149" spans="1:8">
      <c r="A5149" s="4" t="s">
        <v>5356</v>
      </c>
      <c r="B5149" s="4" t="s">
        <v>185</v>
      </c>
      <c r="C5149" s="4" t="s">
        <v>177</v>
      </c>
      <c r="D5149" s="4" t="s">
        <v>76</v>
      </c>
      <c r="E5149" s="4" t="s">
        <v>172</v>
      </c>
      <c r="F5149" s="3">
        <v>42938</v>
      </c>
      <c r="G5149" s="3">
        <v>43001</v>
      </c>
      <c r="H5149">
        <v>65</v>
      </c>
    </row>
    <row r="5150" spans="1:8">
      <c r="A5150" s="4" t="s">
        <v>5357</v>
      </c>
      <c r="B5150" s="4" t="s">
        <v>181</v>
      </c>
      <c r="C5150" s="4" t="s">
        <v>171</v>
      </c>
      <c r="D5150" s="4" t="s">
        <v>110</v>
      </c>
      <c r="E5150" s="4" t="s">
        <v>193</v>
      </c>
      <c r="F5150" s="3">
        <v>42938</v>
      </c>
      <c r="G5150" s="3"/>
    </row>
    <row r="5151" spans="1:8">
      <c r="A5151" s="4" t="s">
        <v>5358</v>
      </c>
      <c r="B5151" s="4" t="s">
        <v>183</v>
      </c>
      <c r="C5151" s="4" t="s">
        <v>177</v>
      </c>
      <c r="D5151" s="4" t="s">
        <v>24</v>
      </c>
      <c r="E5151" s="4" t="s">
        <v>193</v>
      </c>
      <c r="F5151" s="3">
        <v>42939</v>
      </c>
      <c r="G5151" s="3"/>
    </row>
    <row r="5152" spans="1:8">
      <c r="A5152" s="4" t="s">
        <v>5359</v>
      </c>
      <c r="B5152" s="4" t="s">
        <v>183</v>
      </c>
      <c r="C5152" s="4" t="s">
        <v>177</v>
      </c>
      <c r="D5152" s="4" t="s">
        <v>24</v>
      </c>
      <c r="E5152" s="4" t="s">
        <v>193</v>
      </c>
      <c r="F5152" s="3">
        <v>42939</v>
      </c>
      <c r="G5152" s="3"/>
    </row>
    <row r="5153" spans="1:8">
      <c r="A5153" s="4" t="s">
        <v>5360</v>
      </c>
      <c r="B5153" s="4" t="s">
        <v>183</v>
      </c>
      <c r="C5153" s="4" t="s">
        <v>192</v>
      </c>
      <c r="D5153" s="4" t="s">
        <v>24</v>
      </c>
      <c r="E5153" s="4" t="s">
        <v>193</v>
      </c>
      <c r="F5153" s="3">
        <v>42939</v>
      </c>
      <c r="G5153" s="3"/>
    </row>
    <row r="5154" spans="1:8">
      <c r="A5154" s="4" t="s">
        <v>5361</v>
      </c>
      <c r="B5154" s="4" t="s">
        <v>246</v>
      </c>
      <c r="C5154" s="4" t="s">
        <v>199</v>
      </c>
      <c r="D5154" s="4" t="s">
        <v>24</v>
      </c>
      <c r="E5154" s="4" t="s">
        <v>193</v>
      </c>
      <c r="F5154" s="3">
        <v>42939</v>
      </c>
      <c r="G5154" s="3"/>
    </row>
    <row r="5155" spans="1:8">
      <c r="A5155" s="4" t="s">
        <v>5362</v>
      </c>
      <c r="B5155" s="4" t="s">
        <v>246</v>
      </c>
      <c r="C5155" s="4" t="s">
        <v>171</v>
      </c>
      <c r="D5155" s="4" t="s">
        <v>125</v>
      </c>
      <c r="E5155" s="4" t="s">
        <v>172</v>
      </c>
      <c r="F5155" s="3">
        <v>42939</v>
      </c>
      <c r="G5155" s="3">
        <v>42983</v>
      </c>
      <c r="H5155">
        <v>904</v>
      </c>
    </row>
    <row r="5156" spans="1:8">
      <c r="A5156" s="4" t="s">
        <v>5363</v>
      </c>
      <c r="B5156" s="4" t="s">
        <v>304</v>
      </c>
      <c r="C5156" s="4" t="s">
        <v>179</v>
      </c>
      <c r="D5156" s="4" t="s">
        <v>118</v>
      </c>
      <c r="E5156" s="4" t="s">
        <v>172</v>
      </c>
      <c r="F5156" s="3">
        <v>42939</v>
      </c>
      <c r="G5156" s="3">
        <v>42940</v>
      </c>
      <c r="H5156">
        <v>541</v>
      </c>
    </row>
    <row r="5157" spans="1:8">
      <c r="A5157" s="4" t="s">
        <v>5364</v>
      </c>
      <c r="B5157" s="4" t="s">
        <v>279</v>
      </c>
      <c r="C5157" s="4" t="s">
        <v>179</v>
      </c>
      <c r="D5157" s="4" t="s">
        <v>83</v>
      </c>
      <c r="E5157" s="4" t="s">
        <v>172</v>
      </c>
      <c r="F5157" s="3">
        <v>42939</v>
      </c>
      <c r="G5157" s="3">
        <v>42941</v>
      </c>
      <c r="H5157">
        <v>630</v>
      </c>
    </row>
    <row r="5158" spans="1:8">
      <c r="A5158" s="4" t="s">
        <v>5365</v>
      </c>
      <c r="B5158" s="4" t="s">
        <v>210</v>
      </c>
      <c r="C5158" s="4" t="s">
        <v>171</v>
      </c>
      <c r="D5158" s="4" t="s">
        <v>123</v>
      </c>
      <c r="E5158" s="4" t="s">
        <v>172</v>
      </c>
      <c r="F5158" s="3">
        <v>42939</v>
      </c>
      <c r="G5158" s="3">
        <v>42946</v>
      </c>
      <c r="H5158">
        <v>1231</v>
      </c>
    </row>
    <row r="5159" spans="1:8">
      <c r="A5159" s="4" t="s">
        <v>5366</v>
      </c>
      <c r="B5159" s="4" t="s">
        <v>174</v>
      </c>
      <c r="C5159" s="4" t="s">
        <v>179</v>
      </c>
      <c r="D5159" s="4" t="s">
        <v>24</v>
      </c>
      <c r="E5159" s="4" t="s">
        <v>193</v>
      </c>
      <c r="F5159" s="3">
        <v>42939</v>
      </c>
      <c r="G5159" s="3"/>
    </row>
    <row r="5160" spans="1:8">
      <c r="A5160" s="4" t="s">
        <v>5367</v>
      </c>
      <c r="B5160" s="4" t="s">
        <v>174</v>
      </c>
      <c r="C5160" s="4" t="s">
        <v>171</v>
      </c>
      <c r="D5160" s="4" t="s">
        <v>24</v>
      </c>
      <c r="E5160" s="4" t="s">
        <v>193</v>
      </c>
      <c r="F5160" s="3">
        <v>42939</v>
      </c>
      <c r="G5160" s="3"/>
    </row>
    <row r="5161" spans="1:8">
      <c r="A5161" s="4" t="s">
        <v>5368</v>
      </c>
      <c r="B5161" s="4" t="s">
        <v>174</v>
      </c>
      <c r="C5161" s="4" t="s">
        <v>171</v>
      </c>
      <c r="D5161" s="4" t="s">
        <v>24</v>
      </c>
      <c r="E5161" s="4" t="s">
        <v>193</v>
      </c>
      <c r="F5161" s="3">
        <v>42939</v>
      </c>
      <c r="G5161" s="3"/>
    </row>
    <row r="5162" spans="1:8">
      <c r="A5162" s="4" t="s">
        <v>5369</v>
      </c>
      <c r="B5162" s="4" t="s">
        <v>174</v>
      </c>
      <c r="C5162" s="4" t="s">
        <v>9011</v>
      </c>
      <c r="D5162" s="4" t="s">
        <v>24</v>
      </c>
      <c r="E5162" s="4" t="s">
        <v>193</v>
      </c>
      <c r="F5162" s="3">
        <v>42939</v>
      </c>
      <c r="G5162" s="3"/>
    </row>
    <row r="5163" spans="1:8">
      <c r="A5163" s="4" t="s">
        <v>5370</v>
      </c>
      <c r="B5163" s="4" t="s">
        <v>174</v>
      </c>
      <c r="C5163" s="4" t="s">
        <v>179</v>
      </c>
      <c r="D5163" s="4" t="s">
        <v>48</v>
      </c>
      <c r="E5163" s="4" t="s">
        <v>172</v>
      </c>
      <c r="F5163" s="3">
        <v>42939</v>
      </c>
      <c r="G5163" s="3">
        <v>43059</v>
      </c>
      <c r="H5163">
        <v>556</v>
      </c>
    </row>
    <row r="5164" spans="1:8">
      <c r="A5164" s="4" t="s">
        <v>5371</v>
      </c>
      <c r="B5164" s="4" t="s">
        <v>174</v>
      </c>
      <c r="C5164" s="4" t="s">
        <v>171</v>
      </c>
      <c r="D5164" s="4" t="s">
        <v>109</v>
      </c>
      <c r="E5164" s="4" t="s">
        <v>172</v>
      </c>
      <c r="F5164" s="3">
        <v>42939</v>
      </c>
      <c r="G5164" s="3">
        <v>42947</v>
      </c>
      <c r="H5164">
        <v>1070</v>
      </c>
    </row>
    <row r="5165" spans="1:8">
      <c r="A5165" s="4" t="s">
        <v>5372</v>
      </c>
      <c r="B5165" s="4" t="s">
        <v>212</v>
      </c>
      <c r="C5165" s="4" t="s">
        <v>177</v>
      </c>
      <c r="D5165" s="4" t="s">
        <v>93</v>
      </c>
      <c r="E5165" s="4" t="s">
        <v>172</v>
      </c>
      <c r="F5165" s="3">
        <v>42939</v>
      </c>
      <c r="G5165" s="3">
        <v>42941</v>
      </c>
      <c r="H5165">
        <v>57</v>
      </c>
    </row>
    <row r="5166" spans="1:8">
      <c r="A5166" s="4" t="s">
        <v>5373</v>
      </c>
      <c r="B5166" s="4" t="s">
        <v>196</v>
      </c>
      <c r="C5166" s="4" t="s">
        <v>177</v>
      </c>
      <c r="D5166" s="4" t="s">
        <v>24</v>
      </c>
      <c r="E5166" s="4" t="s">
        <v>193</v>
      </c>
      <c r="F5166" s="3">
        <v>42939</v>
      </c>
      <c r="G5166" s="3"/>
    </row>
    <row r="5167" spans="1:8">
      <c r="A5167" s="4" t="s">
        <v>5374</v>
      </c>
      <c r="B5167" s="4" t="s">
        <v>196</v>
      </c>
      <c r="C5167" s="4" t="s">
        <v>177</v>
      </c>
      <c r="D5167" s="4" t="s">
        <v>24</v>
      </c>
      <c r="E5167" s="4" t="s">
        <v>193</v>
      </c>
      <c r="F5167" s="3">
        <v>42939</v>
      </c>
      <c r="G5167" s="3"/>
    </row>
    <row r="5168" spans="1:8">
      <c r="A5168" s="4" t="s">
        <v>5375</v>
      </c>
      <c r="B5168" s="4" t="s">
        <v>203</v>
      </c>
      <c r="C5168" s="4" t="s">
        <v>171</v>
      </c>
      <c r="D5168" s="4" t="s">
        <v>75</v>
      </c>
      <c r="E5168" s="4" t="s">
        <v>197</v>
      </c>
      <c r="F5168" s="3">
        <v>42939</v>
      </c>
      <c r="G5168" s="3">
        <v>42947</v>
      </c>
      <c r="H5168">
        <v>0</v>
      </c>
    </row>
    <row r="5169" spans="1:8">
      <c r="A5169" s="4" t="s">
        <v>5376</v>
      </c>
      <c r="B5169" s="4" t="s">
        <v>191</v>
      </c>
      <c r="C5169" s="4" t="s">
        <v>199</v>
      </c>
      <c r="D5169" s="4" t="s">
        <v>81</v>
      </c>
      <c r="E5169" s="4" t="s">
        <v>172</v>
      </c>
      <c r="F5169" s="3">
        <v>42939</v>
      </c>
      <c r="G5169" s="3">
        <v>42941</v>
      </c>
      <c r="H5169">
        <v>4824</v>
      </c>
    </row>
    <row r="5170" spans="1:8">
      <c r="A5170" s="4" t="s">
        <v>5377</v>
      </c>
      <c r="B5170" s="4" t="s">
        <v>343</v>
      </c>
      <c r="C5170" s="4" t="s">
        <v>199</v>
      </c>
      <c r="D5170" s="4" t="s">
        <v>111</v>
      </c>
      <c r="E5170" s="4" t="s">
        <v>172</v>
      </c>
      <c r="F5170" s="3">
        <v>42939</v>
      </c>
      <c r="G5170" s="3">
        <v>43058</v>
      </c>
      <c r="H5170">
        <v>6049</v>
      </c>
    </row>
    <row r="5171" spans="1:8">
      <c r="A5171" s="4" t="s">
        <v>5378</v>
      </c>
      <c r="B5171" s="4" t="s">
        <v>219</v>
      </c>
      <c r="C5171" s="4" t="s">
        <v>177</v>
      </c>
      <c r="D5171" s="4" t="s">
        <v>49</v>
      </c>
      <c r="E5171" s="4" t="s">
        <v>172</v>
      </c>
      <c r="F5171" s="3">
        <v>42939</v>
      </c>
      <c r="G5171" s="3">
        <v>42944</v>
      </c>
      <c r="H5171">
        <v>58</v>
      </c>
    </row>
    <row r="5172" spans="1:8">
      <c r="A5172" s="4" t="s">
        <v>5379</v>
      </c>
      <c r="B5172" s="4" t="s">
        <v>219</v>
      </c>
      <c r="C5172" s="4" t="s">
        <v>192</v>
      </c>
      <c r="D5172" s="4" t="s">
        <v>84</v>
      </c>
      <c r="E5172" s="4" t="s">
        <v>172</v>
      </c>
      <c r="F5172" s="3">
        <v>42939</v>
      </c>
      <c r="G5172" s="3">
        <v>42967</v>
      </c>
      <c r="H5172">
        <v>3335</v>
      </c>
    </row>
    <row r="5173" spans="1:8">
      <c r="A5173" s="4" t="s">
        <v>5380</v>
      </c>
      <c r="B5173" s="4" t="s">
        <v>230</v>
      </c>
      <c r="C5173" s="4" t="s">
        <v>171</v>
      </c>
      <c r="D5173" s="4" t="s">
        <v>49</v>
      </c>
      <c r="E5173" s="4" t="s">
        <v>197</v>
      </c>
      <c r="F5173" s="3">
        <v>42939</v>
      </c>
      <c r="G5173" s="3">
        <v>42946</v>
      </c>
      <c r="H5173">
        <v>0</v>
      </c>
    </row>
    <row r="5174" spans="1:8">
      <c r="A5174" s="4" t="s">
        <v>5381</v>
      </c>
      <c r="B5174" s="4" t="s">
        <v>256</v>
      </c>
      <c r="C5174" s="4" t="s">
        <v>179</v>
      </c>
      <c r="D5174" s="4" t="s">
        <v>24</v>
      </c>
      <c r="E5174" s="4" t="s">
        <v>193</v>
      </c>
      <c r="F5174" s="3">
        <v>42939</v>
      </c>
      <c r="G5174" s="3"/>
    </row>
    <row r="5175" spans="1:8">
      <c r="A5175" s="4" t="s">
        <v>5382</v>
      </c>
      <c r="B5175" s="4" t="s">
        <v>256</v>
      </c>
      <c r="C5175" s="4" t="s">
        <v>179</v>
      </c>
      <c r="D5175" s="4" t="s">
        <v>24</v>
      </c>
      <c r="E5175" s="4" t="s">
        <v>193</v>
      </c>
      <c r="F5175" s="3">
        <v>42939</v>
      </c>
      <c r="G5175" s="3"/>
    </row>
    <row r="5176" spans="1:8">
      <c r="A5176" s="4" t="s">
        <v>5383</v>
      </c>
      <c r="B5176" s="4" t="s">
        <v>187</v>
      </c>
      <c r="C5176" s="4" t="s">
        <v>265</v>
      </c>
      <c r="D5176" s="4" t="s">
        <v>104</v>
      </c>
      <c r="E5176" s="4" t="s">
        <v>193</v>
      </c>
      <c r="F5176" s="3">
        <v>42939</v>
      </c>
      <c r="G5176" s="3"/>
    </row>
    <row r="5177" spans="1:8">
      <c r="A5177" s="4" t="s">
        <v>5384</v>
      </c>
      <c r="B5177" s="4" t="s">
        <v>187</v>
      </c>
      <c r="C5177" s="4" t="s">
        <v>9011</v>
      </c>
      <c r="D5177" s="4" t="s">
        <v>82</v>
      </c>
      <c r="E5177" s="4" t="s">
        <v>197</v>
      </c>
      <c r="F5177" s="3">
        <v>42939</v>
      </c>
      <c r="G5177" s="3">
        <v>43046</v>
      </c>
      <c r="H5177">
        <v>0</v>
      </c>
    </row>
    <row r="5178" spans="1:8">
      <c r="A5178" s="4" t="s">
        <v>5385</v>
      </c>
      <c r="B5178" s="4" t="s">
        <v>244</v>
      </c>
      <c r="C5178" s="4" t="s">
        <v>171</v>
      </c>
      <c r="D5178" s="4" t="s">
        <v>51</v>
      </c>
      <c r="E5178" s="4" t="s">
        <v>197</v>
      </c>
      <c r="F5178" s="3">
        <v>42939</v>
      </c>
      <c r="G5178" s="3">
        <v>42941</v>
      </c>
      <c r="H5178">
        <v>0</v>
      </c>
    </row>
    <row r="5179" spans="1:8">
      <c r="A5179" s="4" t="s">
        <v>5386</v>
      </c>
      <c r="B5179" s="4" t="s">
        <v>244</v>
      </c>
      <c r="C5179" s="4" t="s">
        <v>171</v>
      </c>
      <c r="D5179" s="4" t="s">
        <v>118</v>
      </c>
      <c r="E5179" s="4" t="s">
        <v>172</v>
      </c>
      <c r="F5179" s="3">
        <v>42939</v>
      </c>
      <c r="G5179" s="3">
        <v>42954</v>
      </c>
      <c r="H5179">
        <v>1006</v>
      </c>
    </row>
    <row r="5180" spans="1:8">
      <c r="A5180" s="4" t="s">
        <v>5387</v>
      </c>
      <c r="B5180" s="4" t="s">
        <v>244</v>
      </c>
      <c r="C5180" s="4" t="s">
        <v>192</v>
      </c>
      <c r="D5180" s="4" t="s">
        <v>111</v>
      </c>
      <c r="E5180" s="4" t="s">
        <v>172</v>
      </c>
      <c r="F5180" s="3">
        <v>42939</v>
      </c>
      <c r="G5180" s="3">
        <v>42949</v>
      </c>
      <c r="H5180">
        <v>3367</v>
      </c>
    </row>
    <row r="5181" spans="1:8">
      <c r="A5181" s="4" t="s">
        <v>5388</v>
      </c>
      <c r="B5181" s="4" t="s">
        <v>201</v>
      </c>
      <c r="C5181" s="4" t="s">
        <v>179</v>
      </c>
      <c r="D5181" s="4" t="s">
        <v>59</v>
      </c>
      <c r="E5181" s="4" t="s">
        <v>197</v>
      </c>
      <c r="F5181" s="3">
        <v>42939</v>
      </c>
      <c r="G5181" s="3">
        <v>43049</v>
      </c>
      <c r="H5181">
        <v>0</v>
      </c>
    </row>
    <row r="5182" spans="1:8">
      <c r="A5182" s="4" t="s">
        <v>5389</v>
      </c>
      <c r="B5182" s="4" t="s">
        <v>201</v>
      </c>
      <c r="C5182" s="4" t="s">
        <v>171</v>
      </c>
      <c r="D5182" s="4" t="s">
        <v>56</v>
      </c>
      <c r="E5182" s="4" t="s">
        <v>197</v>
      </c>
      <c r="F5182" s="3">
        <v>42939</v>
      </c>
      <c r="G5182" s="3">
        <v>42944</v>
      </c>
      <c r="H5182">
        <v>0</v>
      </c>
    </row>
    <row r="5183" spans="1:8">
      <c r="A5183" s="4" t="s">
        <v>5390</v>
      </c>
      <c r="B5183" s="4" t="s">
        <v>170</v>
      </c>
      <c r="C5183" s="4" t="s">
        <v>179</v>
      </c>
      <c r="D5183" s="4" t="s">
        <v>24</v>
      </c>
      <c r="E5183" s="4" t="s">
        <v>193</v>
      </c>
      <c r="F5183" s="3">
        <v>42939</v>
      </c>
      <c r="G5183" s="3"/>
    </row>
    <row r="5184" spans="1:8">
      <c r="A5184" s="4" t="s">
        <v>5391</v>
      </c>
      <c r="B5184" s="4" t="s">
        <v>170</v>
      </c>
      <c r="C5184" s="4" t="s">
        <v>177</v>
      </c>
      <c r="D5184" s="4" t="s">
        <v>110</v>
      </c>
      <c r="E5184" s="4" t="s">
        <v>197</v>
      </c>
      <c r="F5184" s="3">
        <v>42939</v>
      </c>
      <c r="G5184" s="3">
        <v>42953</v>
      </c>
      <c r="H5184">
        <v>0</v>
      </c>
    </row>
    <row r="5185" spans="1:8">
      <c r="A5185" s="4" t="s">
        <v>5392</v>
      </c>
      <c r="B5185" s="4" t="s">
        <v>189</v>
      </c>
      <c r="C5185" s="4" t="s">
        <v>171</v>
      </c>
      <c r="D5185" s="4" t="s">
        <v>123</v>
      </c>
      <c r="E5185" s="4" t="s">
        <v>193</v>
      </c>
      <c r="F5185" s="3">
        <v>42939</v>
      </c>
      <c r="G5185" s="3"/>
    </row>
    <row r="5186" spans="1:8">
      <c r="A5186" s="4" t="s">
        <v>5393</v>
      </c>
      <c r="B5186" s="4" t="s">
        <v>189</v>
      </c>
      <c r="C5186" s="4" t="s">
        <v>192</v>
      </c>
      <c r="D5186" s="4" t="s">
        <v>24</v>
      </c>
      <c r="E5186" s="4" t="s">
        <v>193</v>
      </c>
      <c r="F5186" s="3">
        <v>42939</v>
      </c>
      <c r="G5186" s="3"/>
    </row>
    <row r="5187" spans="1:8">
      <c r="A5187" s="4" t="s">
        <v>5394</v>
      </c>
      <c r="B5187" s="4" t="s">
        <v>189</v>
      </c>
      <c r="C5187" s="4" t="s">
        <v>171</v>
      </c>
      <c r="D5187" s="4" t="s">
        <v>37</v>
      </c>
      <c r="E5187" s="4" t="s">
        <v>197</v>
      </c>
      <c r="F5187" s="3">
        <v>42939</v>
      </c>
      <c r="G5187" s="3">
        <v>42941</v>
      </c>
      <c r="H5187">
        <v>0</v>
      </c>
    </row>
    <row r="5188" spans="1:8">
      <c r="A5188" s="4" t="s">
        <v>5395</v>
      </c>
      <c r="B5188" s="4" t="s">
        <v>232</v>
      </c>
      <c r="C5188" s="4" t="s">
        <v>9011</v>
      </c>
      <c r="D5188" s="4" t="s">
        <v>95</v>
      </c>
      <c r="E5188" s="4" t="s">
        <v>197</v>
      </c>
      <c r="F5188" s="3">
        <v>42939</v>
      </c>
      <c r="G5188" s="3">
        <v>42947</v>
      </c>
      <c r="H5188">
        <v>0</v>
      </c>
    </row>
    <row r="5189" spans="1:8">
      <c r="A5189" s="4" t="s">
        <v>5396</v>
      </c>
      <c r="B5189" s="4" t="s">
        <v>232</v>
      </c>
      <c r="C5189" s="4" t="s">
        <v>179</v>
      </c>
      <c r="D5189" s="4" t="s">
        <v>123</v>
      </c>
      <c r="E5189" s="4" t="s">
        <v>172</v>
      </c>
      <c r="F5189" s="3">
        <v>42939</v>
      </c>
      <c r="G5189" s="3">
        <v>42947</v>
      </c>
      <c r="H5189">
        <v>494</v>
      </c>
    </row>
    <row r="5190" spans="1:8">
      <c r="A5190" s="4" t="s">
        <v>5397</v>
      </c>
      <c r="B5190" s="4" t="s">
        <v>232</v>
      </c>
      <c r="C5190" s="4" t="s">
        <v>9011</v>
      </c>
      <c r="D5190" s="4" t="s">
        <v>95</v>
      </c>
      <c r="E5190" s="4" t="s">
        <v>172</v>
      </c>
      <c r="F5190" s="3">
        <v>42939</v>
      </c>
      <c r="G5190" s="3">
        <v>42946</v>
      </c>
      <c r="H5190">
        <v>4434</v>
      </c>
    </row>
    <row r="5191" spans="1:8">
      <c r="A5191" s="4" t="s">
        <v>5398</v>
      </c>
      <c r="B5191" s="4" t="s">
        <v>208</v>
      </c>
      <c r="C5191" s="4" t="s">
        <v>171</v>
      </c>
      <c r="D5191" s="4" t="s">
        <v>83</v>
      </c>
      <c r="E5191" s="4" t="s">
        <v>193</v>
      </c>
      <c r="F5191" s="3">
        <v>42939</v>
      </c>
      <c r="G5191" s="3"/>
    </row>
    <row r="5192" spans="1:8">
      <c r="A5192" s="4" t="s">
        <v>5399</v>
      </c>
      <c r="B5192" s="4" t="s">
        <v>208</v>
      </c>
      <c r="C5192" s="4" t="s">
        <v>177</v>
      </c>
      <c r="D5192" s="4" t="s">
        <v>24</v>
      </c>
      <c r="E5192" s="4" t="s">
        <v>193</v>
      </c>
      <c r="F5192" s="3">
        <v>42939</v>
      </c>
      <c r="G5192" s="3"/>
    </row>
    <row r="5193" spans="1:8">
      <c r="A5193" s="4" t="s">
        <v>5400</v>
      </c>
      <c r="B5193" s="4" t="s">
        <v>208</v>
      </c>
      <c r="C5193" s="4" t="s">
        <v>177</v>
      </c>
      <c r="D5193" s="4" t="s">
        <v>119</v>
      </c>
      <c r="E5193" s="4" t="s">
        <v>197</v>
      </c>
      <c r="F5193" s="3">
        <v>42939</v>
      </c>
      <c r="G5193" s="3">
        <v>42944</v>
      </c>
      <c r="H5193">
        <v>0</v>
      </c>
    </row>
    <row r="5194" spans="1:8">
      <c r="A5194" s="4" t="s">
        <v>5401</v>
      </c>
      <c r="B5194" s="4" t="s">
        <v>208</v>
      </c>
      <c r="C5194" s="4" t="s">
        <v>192</v>
      </c>
      <c r="D5194" s="4" t="s">
        <v>131</v>
      </c>
      <c r="E5194" s="4" t="s">
        <v>197</v>
      </c>
      <c r="F5194" s="3">
        <v>42939</v>
      </c>
      <c r="G5194" s="3">
        <v>42983</v>
      </c>
      <c r="H5194">
        <v>0</v>
      </c>
    </row>
    <row r="5195" spans="1:8">
      <c r="A5195" s="4" t="s">
        <v>5402</v>
      </c>
      <c r="B5195" s="4" t="s">
        <v>216</v>
      </c>
      <c r="C5195" s="4" t="s">
        <v>177</v>
      </c>
      <c r="D5195" s="4" t="s">
        <v>78</v>
      </c>
      <c r="E5195" s="4" t="s">
        <v>172</v>
      </c>
      <c r="F5195" s="3">
        <v>42939</v>
      </c>
      <c r="G5195" s="3">
        <v>42979</v>
      </c>
      <c r="H5195">
        <v>54</v>
      </c>
    </row>
    <row r="5196" spans="1:8">
      <c r="A5196" s="4" t="s">
        <v>5403</v>
      </c>
      <c r="B5196" s="4" t="s">
        <v>216</v>
      </c>
      <c r="C5196" s="4" t="s">
        <v>177</v>
      </c>
      <c r="D5196" s="4" t="s">
        <v>82</v>
      </c>
      <c r="E5196" s="4" t="s">
        <v>172</v>
      </c>
      <c r="F5196" s="3">
        <v>42939</v>
      </c>
      <c r="G5196" s="3">
        <v>42953</v>
      </c>
      <c r="H5196">
        <v>48</v>
      </c>
    </row>
    <row r="5197" spans="1:8">
      <c r="A5197" s="4" t="s">
        <v>5404</v>
      </c>
      <c r="B5197" s="4" t="s">
        <v>216</v>
      </c>
      <c r="C5197" s="4" t="s">
        <v>192</v>
      </c>
      <c r="D5197" s="4" t="s">
        <v>52</v>
      </c>
      <c r="E5197" s="4" t="s">
        <v>172</v>
      </c>
      <c r="F5197" s="3">
        <v>42939</v>
      </c>
      <c r="G5197" s="3">
        <v>42990</v>
      </c>
      <c r="H5197">
        <v>2855</v>
      </c>
    </row>
    <row r="5198" spans="1:8">
      <c r="A5198" s="4" t="s">
        <v>5405</v>
      </c>
      <c r="B5198" s="4" t="s">
        <v>235</v>
      </c>
      <c r="C5198" s="4" t="s">
        <v>179</v>
      </c>
      <c r="D5198" s="4" t="s">
        <v>83</v>
      </c>
      <c r="E5198" s="4" t="s">
        <v>172</v>
      </c>
      <c r="F5198" s="3">
        <v>42939</v>
      </c>
      <c r="G5198" s="3">
        <v>42946</v>
      </c>
      <c r="H5198">
        <v>538</v>
      </c>
    </row>
    <row r="5199" spans="1:8">
      <c r="A5199" s="4" t="s">
        <v>5406</v>
      </c>
      <c r="B5199" s="4" t="s">
        <v>181</v>
      </c>
      <c r="C5199" s="4" t="s">
        <v>179</v>
      </c>
      <c r="D5199" s="4" t="s">
        <v>24</v>
      </c>
      <c r="E5199" s="4" t="s">
        <v>193</v>
      </c>
      <c r="F5199" s="3">
        <v>42939</v>
      </c>
      <c r="G5199" s="3"/>
    </row>
    <row r="5200" spans="1:8">
      <c r="A5200" s="4" t="s">
        <v>5407</v>
      </c>
      <c r="B5200" s="4" t="s">
        <v>181</v>
      </c>
      <c r="C5200" s="4" t="s">
        <v>199</v>
      </c>
      <c r="D5200" s="4" t="s">
        <v>81</v>
      </c>
      <c r="E5200" s="4" t="s">
        <v>197</v>
      </c>
      <c r="F5200" s="3">
        <v>42939</v>
      </c>
      <c r="G5200" s="3">
        <v>43007</v>
      </c>
      <c r="H5200">
        <v>0</v>
      </c>
    </row>
    <row r="5201" spans="1:8">
      <c r="A5201" s="4" t="s">
        <v>5408</v>
      </c>
      <c r="B5201" s="4" t="s">
        <v>183</v>
      </c>
      <c r="C5201" s="4" t="s">
        <v>199</v>
      </c>
      <c r="D5201" s="4" t="s">
        <v>105</v>
      </c>
      <c r="E5201" s="4" t="s">
        <v>193</v>
      </c>
      <c r="F5201" s="3">
        <v>42940</v>
      </c>
      <c r="G5201" s="3"/>
    </row>
    <row r="5202" spans="1:8">
      <c r="A5202" s="4" t="s">
        <v>5409</v>
      </c>
      <c r="B5202" s="4" t="s">
        <v>183</v>
      </c>
      <c r="C5202" s="4" t="s">
        <v>199</v>
      </c>
      <c r="D5202" s="4" t="s">
        <v>24</v>
      </c>
      <c r="E5202" s="4" t="s">
        <v>193</v>
      </c>
      <c r="F5202" s="3">
        <v>42940</v>
      </c>
      <c r="G5202" s="3"/>
    </row>
    <row r="5203" spans="1:8">
      <c r="A5203" s="4" t="s">
        <v>5410</v>
      </c>
      <c r="B5203" s="4" t="s">
        <v>183</v>
      </c>
      <c r="C5203" s="4" t="s">
        <v>199</v>
      </c>
      <c r="D5203" s="4" t="s">
        <v>61</v>
      </c>
      <c r="E5203" s="4" t="s">
        <v>197</v>
      </c>
      <c r="F5203" s="3">
        <v>42940</v>
      </c>
      <c r="G5203" s="3">
        <v>42981</v>
      </c>
      <c r="H5203">
        <v>0</v>
      </c>
    </row>
    <row r="5204" spans="1:8">
      <c r="A5204" s="4" t="s">
        <v>5411</v>
      </c>
      <c r="B5204" s="4" t="s">
        <v>246</v>
      </c>
      <c r="C5204" s="4" t="s">
        <v>192</v>
      </c>
      <c r="D5204" s="4" t="s">
        <v>24</v>
      </c>
      <c r="E5204" s="4" t="s">
        <v>193</v>
      </c>
      <c r="F5204" s="3">
        <v>42940</v>
      </c>
      <c r="G5204" s="3"/>
    </row>
    <row r="5205" spans="1:8">
      <c r="A5205" s="4" t="s">
        <v>5412</v>
      </c>
      <c r="B5205" s="4" t="s">
        <v>279</v>
      </c>
      <c r="C5205" s="4" t="s">
        <v>179</v>
      </c>
      <c r="D5205" s="4" t="s">
        <v>130</v>
      </c>
      <c r="E5205" s="4" t="s">
        <v>172</v>
      </c>
      <c r="F5205" s="3">
        <v>42940</v>
      </c>
      <c r="G5205" s="3">
        <v>42942</v>
      </c>
      <c r="H5205">
        <v>458</v>
      </c>
    </row>
    <row r="5206" spans="1:8">
      <c r="A5206" s="4" t="s">
        <v>5413</v>
      </c>
      <c r="B5206" s="4" t="s">
        <v>174</v>
      </c>
      <c r="C5206" s="4" t="s">
        <v>9011</v>
      </c>
      <c r="D5206" s="4" t="s">
        <v>51</v>
      </c>
      <c r="E5206" s="4" t="s">
        <v>193</v>
      </c>
      <c r="F5206" s="3">
        <v>42940</v>
      </c>
      <c r="G5206" s="3"/>
    </row>
    <row r="5207" spans="1:8">
      <c r="A5207" s="4" t="s">
        <v>5414</v>
      </c>
      <c r="B5207" s="4" t="s">
        <v>174</v>
      </c>
      <c r="C5207" s="4" t="s">
        <v>9011</v>
      </c>
      <c r="D5207" s="4" t="s">
        <v>24</v>
      </c>
      <c r="E5207" s="4" t="s">
        <v>193</v>
      </c>
      <c r="F5207" s="3">
        <v>42940</v>
      </c>
      <c r="G5207" s="3"/>
    </row>
    <row r="5208" spans="1:8">
      <c r="A5208" s="4" t="s">
        <v>5415</v>
      </c>
      <c r="B5208" s="4" t="s">
        <v>174</v>
      </c>
      <c r="C5208" s="4" t="s">
        <v>9011</v>
      </c>
      <c r="D5208" s="4" t="s">
        <v>24</v>
      </c>
      <c r="E5208" s="4" t="s">
        <v>193</v>
      </c>
      <c r="F5208" s="3">
        <v>42940</v>
      </c>
      <c r="G5208" s="3"/>
    </row>
    <row r="5209" spans="1:8">
      <c r="A5209" s="4" t="s">
        <v>5416</v>
      </c>
      <c r="B5209" s="4" t="s">
        <v>174</v>
      </c>
      <c r="C5209" s="4" t="s">
        <v>177</v>
      </c>
      <c r="D5209" s="4" t="s">
        <v>24</v>
      </c>
      <c r="E5209" s="4" t="s">
        <v>193</v>
      </c>
      <c r="F5209" s="3">
        <v>42940</v>
      </c>
      <c r="G5209" s="3"/>
    </row>
    <row r="5210" spans="1:8">
      <c r="A5210" s="4" t="s">
        <v>5417</v>
      </c>
      <c r="B5210" s="4" t="s">
        <v>174</v>
      </c>
      <c r="C5210" s="4" t="s">
        <v>192</v>
      </c>
      <c r="D5210" s="4" t="s">
        <v>24</v>
      </c>
      <c r="E5210" s="4" t="s">
        <v>193</v>
      </c>
      <c r="F5210" s="3">
        <v>42940</v>
      </c>
      <c r="G5210" s="3"/>
    </row>
    <row r="5211" spans="1:8">
      <c r="A5211" s="4" t="s">
        <v>5418</v>
      </c>
      <c r="B5211" s="4" t="s">
        <v>174</v>
      </c>
      <c r="C5211" s="4" t="s">
        <v>171</v>
      </c>
      <c r="D5211" s="4" t="s">
        <v>92</v>
      </c>
      <c r="E5211" s="4" t="s">
        <v>172</v>
      </c>
      <c r="F5211" s="3">
        <v>42940</v>
      </c>
      <c r="G5211" s="3">
        <v>42954</v>
      </c>
      <c r="H5211">
        <v>996</v>
      </c>
    </row>
    <row r="5212" spans="1:8">
      <c r="A5212" s="4" t="s">
        <v>5419</v>
      </c>
      <c r="B5212" s="4" t="s">
        <v>174</v>
      </c>
      <c r="C5212" s="4" t="s">
        <v>9011</v>
      </c>
      <c r="D5212" s="4" t="s">
        <v>66</v>
      </c>
      <c r="E5212" s="4" t="s">
        <v>172</v>
      </c>
      <c r="F5212" s="3">
        <v>42940</v>
      </c>
      <c r="G5212" s="3">
        <v>42947</v>
      </c>
      <c r="H5212">
        <v>4772</v>
      </c>
    </row>
    <row r="5213" spans="1:8">
      <c r="A5213" s="4" t="s">
        <v>5420</v>
      </c>
      <c r="B5213" s="4" t="s">
        <v>263</v>
      </c>
      <c r="C5213" s="4" t="s">
        <v>9011</v>
      </c>
      <c r="D5213" s="4" t="s">
        <v>78</v>
      </c>
      <c r="E5213" s="4" t="s">
        <v>172</v>
      </c>
      <c r="F5213" s="3">
        <v>42940</v>
      </c>
      <c r="G5213" s="3">
        <v>42942</v>
      </c>
      <c r="H5213">
        <v>4490</v>
      </c>
    </row>
    <row r="5214" spans="1:8">
      <c r="A5214" s="4" t="s">
        <v>5421</v>
      </c>
      <c r="B5214" s="4" t="s">
        <v>263</v>
      </c>
      <c r="C5214" s="4" t="s">
        <v>192</v>
      </c>
      <c r="D5214" s="4" t="s">
        <v>65</v>
      </c>
      <c r="E5214" s="4" t="s">
        <v>172</v>
      </c>
      <c r="F5214" s="3">
        <v>42940</v>
      </c>
      <c r="G5214" s="3">
        <v>43041</v>
      </c>
      <c r="H5214">
        <v>3260</v>
      </c>
    </row>
    <row r="5215" spans="1:8">
      <c r="A5215" s="4" t="s">
        <v>5422</v>
      </c>
      <c r="B5215" s="4" t="s">
        <v>212</v>
      </c>
      <c r="C5215" s="4" t="s">
        <v>179</v>
      </c>
      <c r="D5215" s="4" t="s">
        <v>49</v>
      </c>
      <c r="E5215" s="4" t="s">
        <v>172</v>
      </c>
      <c r="F5215" s="3">
        <v>42940</v>
      </c>
      <c r="G5215" s="3">
        <v>42953</v>
      </c>
      <c r="H5215">
        <v>584</v>
      </c>
    </row>
    <row r="5216" spans="1:8">
      <c r="A5216" s="4" t="s">
        <v>5423</v>
      </c>
      <c r="B5216" s="4" t="s">
        <v>212</v>
      </c>
      <c r="C5216" s="4" t="s">
        <v>192</v>
      </c>
      <c r="D5216" s="4" t="s">
        <v>82</v>
      </c>
      <c r="E5216" s="4" t="s">
        <v>172</v>
      </c>
      <c r="F5216" s="3">
        <v>42940</v>
      </c>
      <c r="G5216" s="3">
        <v>42946</v>
      </c>
      <c r="H5216">
        <v>3371</v>
      </c>
    </row>
    <row r="5217" spans="1:8">
      <c r="A5217" s="4" t="s">
        <v>5424</v>
      </c>
      <c r="B5217" s="4" t="s">
        <v>196</v>
      </c>
      <c r="C5217" s="4" t="s">
        <v>179</v>
      </c>
      <c r="D5217" s="4" t="s">
        <v>24</v>
      </c>
      <c r="E5217" s="4" t="s">
        <v>193</v>
      </c>
      <c r="F5217" s="3">
        <v>42940</v>
      </c>
      <c r="G5217" s="3"/>
    </row>
    <row r="5218" spans="1:8">
      <c r="A5218" s="4" t="s">
        <v>5425</v>
      </c>
      <c r="B5218" s="4" t="s">
        <v>196</v>
      </c>
      <c r="C5218" s="4" t="s">
        <v>199</v>
      </c>
      <c r="D5218" s="4" t="s">
        <v>124</v>
      </c>
      <c r="E5218" s="4" t="s">
        <v>193</v>
      </c>
      <c r="F5218" s="3">
        <v>42940</v>
      </c>
      <c r="G5218" s="3"/>
    </row>
    <row r="5219" spans="1:8">
      <c r="A5219" s="4" t="s">
        <v>5426</v>
      </c>
      <c r="B5219" s="4" t="s">
        <v>196</v>
      </c>
      <c r="C5219" s="4" t="s">
        <v>9011</v>
      </c>
      <c r="D5219" s="4" t="s">
        <v>42</v>
      </c>
      <c r="E5219" s="4" t="s">
        <v>172</v>
      </c>
      <c r="F5219" s="3">
        <v>42940</v>
      </c>
      <c r="G5219" s="3">
        <v>43005</v>
      </c>
      <c r="H5219">
        <v>4868</v>
      </c>
    </row>
    <row r="5220" spans="1:8">
      <c r="A5220" s="4" t="s">
        <v>5427</v>
      </c>
      <c r="B5220" s="4" t="s">
        <v>196</v>
      </c>
      <c r="C5220" s="4" t="s">
        <v>192</v>
      </c>
      <c r="D5220" s="4" t="s">
        <v>100</v>
      </c>
      <c r="E5220" s="4" t="s">
        <v>172</v>
      </c>
      <c r="F5220" s="3">
        <v>42940</v>
      </c>
      <c r="G5220" s="3">
        <v>42954</v>
      </c>
      <c r="H5220">
        <v>3271</v>
      </c>
    </row>
    <row r="5221" spans="1:8">
      <c r="A5221" s="4" t="s">
        <v>5428</v>
      </c>
      <c r="B5221" s="4" t="s">
        <v>343</v>
      </c>
      <c r="C5221" s="4" t="s">
        <v>179</v>
      </c>
      <c r="D5221" s="4" t="s">
        <v>24</v>
      </c>
      <c r="E5221" s="4" t="s">
        <v>193</v>
      </c>
      <c r="F5221" s="3">
        <v>42940</v>
      </c>
      <c r="G5221" s="3"/>
    </row>
    <row r="5222" spans="1:8">
      <c r="A5222" s="4" t="s">
        <v>5429</v>
      </c>
      <c r="B5222" s="4" t="s">
        <v>343</v>
      </c>
      <c r="C5222" s="4" t="s">
        <v>9011</v>
      </c>
      <c r="D5222" s="4" t="s">
        <v>119</v>
      </c>
      <c r="E5222" s="4" t="s">
        <v>197</v>
      </c>
      <c r="F5222" s="3">
        <v>42940</v>
      </c>
      <c r="G5222" s="3">
        <v>42941</v>
      </c>
      <c r="H5222">
        <v>0</v>
      </c>
    </row>
    <row r="5223" spans="1:8">
      <c r="A5223" s="4" t="s">
        <v>5430</v>
      </c>
      <c r="B5223" s="4" t="s">
        <v>256</v>
      </c>
      <c r="C5223" s="4" t="s">
        <v>179</v>
      </c>
      <c r="D5223" s="4" t="s">
        <v>24</v>
      </c>
      <c r="E5223" s="4" t="s">
        <v>193</v>
      </c>
      <c r="F5223" s="3">
        <v>42940</v>
      </c>
      <c r="G5223" s="3"/>
    </row>
    <row r="5224" spans="1:8">
      <c r="A5224" s="4" t="s">
        <v>5431</v>
      </c>
      <c r="B5224" s="4" t="s">
        <v>256</v>
      </c>
      <c r="C5224" s="4" t="s">
        <v>177</v>
      </c>
      <c r="D5224" s="4" t="s">
        <v>42</v>
      </c>
      <c r="E5224" s="4" t="s">
        <v>197</v>
      </c>
      <c r="F5224" s="3">
        <v>42940</v>
      </c>
      <c r="G5224" s="3">
        <v>42975</v>
      </c>
      <c r="H5224">
        <v>0</v>
      </c>
    </row>
    <row r="5225" spans="1:8">
      <c r="A5225" s="4" t="s">
        <v>5432</v>
      </c>
      <c r="B5225" s="4" t="s">
        <v>244</v>
      </c>
      <c r="C5225" s="4" t="s">
        <v>179</v>
      </c>
      <c r="D5225" s="4" t="s">
        <v>24</v>
      </c>
      <c r="E5225" s="4" t="s">
        <v>193</v>
      </c>
      <c r="F5225" s="3">
        <v>42940</v>
      </c>
      <c r="G5225" s="3"/>
    </row>
    <row r="5226" spans="1:8">
      <c r="A5226" s="4" t="s">
        <v>5433</v>
      </c>
      <c r="B5226" s="4" t="s">
        <v>244</v>
      </c>
      <c r="C5226" s="4" t="s">
        <v>171</v>
      </c>
      <c r="D5226" s="4" t="s">
        <v>24</v>
      </c>
      <c r="E5226" s="4" t="s">
        <v>193</v>
      </c>
      <c r="F5226" s="3">
        <v>42940</v>
      </c>
      <c r="G5226" s="3"/>
    </row>
    <row r="5227" spans="1:8">
      <c r="A5227" s="4" t="s">
        <v>5434</v>
      </c>
      <c r="B5227" s="4" t="s">
        <v>244</v>
      </c>
      <c r="C5227" s="4" t="s">
        <v>171</v>
      </c>
      <c r="D5227" s="4" t="s">
        <v>85</v>
      </c>
      <c r="E5227" s="4" t="s">
        <v>172</v>
      </c>
      <c r="F5227" s="3">
        <v>42940</v>
      </c>
      <c r="G5227" s="3">
        <v>42941</v>
      </c>
      <c r="H5227">
        <v>1171</v>
      </c>
    </row>
    <row r="5228" spans="1:8">
      <c r="A5228" s="4" t="s">
        <v>5435</v>
      </c>
      <c r="B5228" s="4" t="s">
        <v>201</v>
      </c>
      <c r="C5228" s="4" t="s">
        <v>177</v>
      </c>
      <c r="D5228" s="4" t="s">
        <v>24</v>
      </c>
      <c r="E5228" s="4" t="s">
        <v>193</v>
      </c>
      <c r="F5228" s="3">
        <v>42940</v>
      </c>
      <c r="G5228" s="3"/>
    </row>
    <row r="5229" spans="1:8">
      <c r="A5229" s="4" t="s">
        <v>5436</v>
      </c>
      <c r="B5229" s="4" t="s">
        <v>170</v>
      </c>
      <c r="C5229" s="4" t="s">
        <v>179</v>
      </c>
      <c r="D5229" s="4" t="s">
        <v>71</v>
      </c>
      <c r="E5229" s="4" t="s">
        <v>193</v>
      </c>
      <c r="F5229" s="3">
        <v>42940</v>
      </c>
      <c r="G5229" s="3"/>
    </row>
    <row r="5230" spans="1:8">
      <c r="A5230" s="4" t="s">
        <v>5437</v>
      </c>
      <c r="B5230" s="4" t="s">
        <v>170</v>
      </c>
      <c r="C5230" s="4" t="s">
        <v>177</v>
      </c>
      <c r="D5230" s="4" t="s">
        <v>40</v>
      </c>
      <c r="E5230" s="4" t="s">
        <v>193</v>
      </c>
      <c r="F5230" s="3">
        <v>42940</v>
      </c>
      <c r="G5230" s="3"/>
    </row>
    <row r="5231" spans="1:8">
      <c r="A5231" s="4" t="s">
        <v>5438</v>
      </c>
      <c r="B5231" s="4" t="s">
        <v>170</v>
      </c>
      <c r="C5231" s="4" t="s">
        <v>177</v>
      </c>
      <c r="D5231" s="4" t="s">
        <v>47</v>
      </c>
      <c r="E5231" s="4" t="s">
        <v>172</v>
      </c>
      <c r="F5231" s="3">
        <v>42940</v>
      </c>
      <c r="G5231" s="3">
        <v>42941</v>
      </c>
      <c r="H5231">
        <v>58</v>
      </c>
    </row>
    <row r="5232" spans="1:8">
      <c r="A5232" s="4" t="s">
        <v>5439</v>
      </c>
      <c r="B5232" s="4" t="s">
        <v>189</v>
      </c>
      <c r="C5232" s="4" t="s">
        <v>9011</v>
      </c>
      <c r="D5232" s="4" t="s">
        <v>24</v>
      </c>
      <c r="E5232" s="4" t="s">
        <v>193</v>
      </c>
      <c r="F5232" s="3">
        <v>42940</v>
      </c>
      <c r="G5232" s="3"/>
    </row>
    <row r="5233" spans="1:8">
      <c r="A5233" s="4" t="s">
        <v>5440</v>
      </c>
      <c r="B5233" s="4" t="s">
        <v>189</v>
      </c>
      <c r="C5233" s="4" t="s">
        <v>179</v>
      </c>
      <c r="D5233" s="4" t="s">
        <v>111</v>
      </c>
      <c r="E5233" s="4" t="s">
        <v>197</v>
      </c>
      <c r="F5233" s="3">
        <v>42940</v>
      </c>
      <c r="G5233" s="3">
        <v>43045</v>
      </c>
      <c r="H5233">
        <v>0</v>
      </c>
    </row>
    <row r="5234" spans="1:8">
      <c r="A5234" s="4" t="s">
        <v>5441</v>
      </c>
      <c r="B5234" s="4" t="s">
        <v>226</v>
      </c>
      <c r="C5234" s="4" t="s">
        <v>9011</v>
      </c>
      <c r="D5234" s="4" t="s">
        <v>125</v>
      </c>
      <c r="E5234" s="4" t="s">
        <v>197</v>
      </c>
      <c r="F5234" s="3">
        <v>42940</v>
      </c>
      <c r="G5234" s="3">
        <v>42942</v>
      </c>
      <c r="H5234">
        <v>0</v>
      </c>
    </row>
    <row r="5235" spans="1:8">
      <c r="A5235" s="4" t="s">
        <v>5442</v>
      </c>
      <c r="B5235" s="4" t="s">
        <v>226</v>
      </c>
      <c r="C5235" s="4" t="s">
        <v>177</v>
      </c>
      <c r="D5235" s="4" t="s">
        <v>130</v>
      </c>
      <c r="E5235" s="4" t="s">
        <v>172</v>
      </c>
      <c r="F5235" s="3">
        <v>42940</v>
      </c>
      <c r="G5235" s="3">
        <v>42941</v>
      </c>
      <c r="H5235">
        <v>59</v>
      </c>
    </row>
    <row r="5236" spans="1:8">
      <c r="A5236" s="4" t="s">
        <v>5443</v>
      </c>
      <c r="B5236" s="4" t="s">
        <v>208</v>
      </c>
      <c r="C5236" s="4" t="s">
        <v>179</v>
      </c>
      <c r="D5236" s="4" t="s">
        <v>126</v>
      </c>
      <c r="E5236" s="4" t="s">
        <v>193</v>
      </c>
      <c r="F5236" s="3">
        <v>42940</v>
      </c>
      <c r="G5236" s="3"/>
    </row>
    <row r="5237" spans="1:8">
      <c r="A5237" s="4" t="s">
        <v>5444</v>
      </c>
      <c r="B5237" s="4" t="s">
        <v>208</v>
      </c>
      <c r="C5237" s="4" t="s">
        <v>171</v>
      </c>
      <c r="D5237" s="4" t="s">
        <v>24</v>
      </c>
      <c r="E5237" s="4" t="s">
        <v>193</v>
      </c>
      <c r="F5237" s="3">
        <v>42940</v>
      </c>
      <c r="G5237" s="3"/>
    </row>
    <row r="5238" spans="1:8">
      <c r="A5238" s="4" t="s">
        <v>5445</v>
      </c>
      <c r="B5238" s="4" t="s">
        <v>208</v>
      </c>
      <c r="C5238" s="4" t="s">
        <v>177</v>
      </c>
      <c r="D5238" s="4" t="s">
        <v>24</v>
      </c>
      <c r="E5238" s="4" t="s">
        <v>193</v>
      </c>
      <c r="F5238" s="3">
        <v>42940</v>
      </c>
      <c r="G5238" s="3"/>
    </row>
    <row r="5239" spans="1:8">
      <c r="A5239" s="4" t="s">
        <v>5446</v>
      </c>
      <c r="B5239" s="4" t="s">
        <v>208</v>
      </c>
      <c r="C5239" s="4" t="s">
        <v>177</v>
      </c>
      <c r="D5239" s="4" t="s">
        <v>24</v>
      </c>
      <c r="E5239" s="4" t="s">
        <v>193</v>
      </c>
      <c r="F5239" s="3">
        <v>42940</v>
      </c>
      <c r="G5239" s="3"/>
    </row>
    <row r="5240" spans="1:8">
      <c r="A5240" s="4" t="s">
        <v>5447</v>
      </c>
      <c r="B5240" s="4" t="s">
        <v>208</v>
      </c>
      <c r="C5240" s="4" t="s">
        <v>177</v>
      </c>
      <c r="D5240" s="4" t="s">
        <v>24</v>
      </c>
      <c r="E5240" s="4" t="s">
        <v>193</v>
      </c>
      <c r="F5240" s="3">
        <v>42940</v>
      </c>
      <c r="G5240" s="3"/>
    </row>
    <row r="5241" spans="1:8">
      <c r="A5241" s="4" t="s">
        <v>5448</v>
      </c>
      <c r="B5241" s="4" t="s">
        <v>208</v>
      </c>
      <c r="C5241" s="4" t="s">
        <v>192</v>
      </c>
      <c r="D5241" s="4" t="s">
        <v>49</v>
      </c>
      <c r="E5241" s="4" t="s">
        <v>193</v>
      </c>
      <c r="F5241" s="3">
        <v>42940</v>
      </c>
      <c r="G5241" s="3"/>
    </row>
    <row r="5242" spans="1:8">
      <c r="A5242" s="4" t="s">
        <v>5449</v>
      </c>
      <c r="B5242" s="4" t="s">
        <v>208</v>
      </c>
      <c r="C5242" s="4" t="s">
        <v>192</v>
      </c>
      <c r="D5242" s="4" t="s">
        <v>103</v>
      </c>
      <c r="E5242" s="4" t="s">
        <v>193</v>
      </c>
      <c r="F5242" s="3">
        <v>42940</v>
      </c>
      <c r="G5242" s="3"/>
    </row>
    <row r="5243" spans="1:8">
      <c r="A5243" s="4" t="s">
        <v>5450</v>
      </c>
      <c r="B5243" s="4" t="s">
        <v>208</v>
      </c>
      <c r="C5243" s="4" t="s">
        <v>177</v>
      </c>
      <c r="D5243" s="4" t="s">
        <v>76</v>
      </c>
      <c r="E5243" s="4" t="s">
        <v>172</v>
      </c>
      <c r="F5243" s="3">
        <v>42940</v>
      </c>
      <c r="G5243" s="3">
        <v>42947</v>
      </c>
      <c r="H5243">
        <v>50</v>
      </c>
    </row>
    <row r="5244" spans="1:8">
      <c r="A5244" s="4" t="s">
        <v>5451</v>
      </c>
      <c r="B5244" s="4" t="s">
        <v>185</v>
      </c>
      <c r="C5244" s="4" t="s">
        <v>199</v>
      </c>
      <c r="D5244" s="4" t="s">
        <v>75</v>
      </c>
      <c r="E5244" s="4" t="s">
        <v>197</v>
      </c>
      <c r="F5244" s="3">
        <v>42940</v>
      </c>
      <c r="G5244" s="3">
        <v>43060</v>
      </c>
      <c r="H5244">
        <v>0</v>
      </c>
    </row>
    <row r="5245" spans="1:8">
      <c r="A5245" s="4" t="s">
        <v>5452</v>
      </c>
      <c r="B5245" s="4" t="s">
        <v>216</v>
      </c>
      <c r="C5245" s="4" t="s">
        <v>177</v>
      </c>
      <c r="D5245" s="4" t="s">
        <v>83</v>
      </c>
      <c r="E5245" s="4" t="s">
        <v>197</v>
      </c>
      <c r="F5245" s="3">
        <v>42940</v>
      </c>
      <c r="G5245" s="3">
        <v>42946</v>
      </c>
      <c r="H5245">
        <v>0</v>
      </c>
    </row>
    <row r="5246" spans="1:8">
      <c r="A5246" s="4" t="s">
        <v>5453</v>
      </c>
      <c r="B5246" s="4" t="s">
        <v>183</v>
      </c>
      <c r="C5246" s="4" t="s">
        <v>177</v>
      </c>
      <c r="D5246" s="4" t="s">
        <v>44</v>
      </c>
      <c r="E5246" s="4" t="s">
        <v>193</v>
      </c>
      <c r="F5246" s="3">
        <v>42941</v>
      </c>
      <c r="G5246" s="3"/>
    </row>
    <row r="5247" spans="1:8">
      <c r="A5247" s="4" t="s">
        <v>5454</v>
      </c>
      <c r="B5247" s="4" t="s">
        <v>183</v>
      </c>
      <c r="C5247" s="4" t="s">
        <v>192</v>
      </c>
      <c r="D5247" s="4" t="s">
        <v>44</v>
      </c>
      <c r="E5247" s="4" t="s">
        <v>193</v>
      </c>
      <c r="F5247" s="3">
        <v>42941</v>
      </c>
      <c r="G5247" s="3"/>
    </row>
    <row r="5248" spans="1:8">
      <c r="A5248" s="4" t="s">
        <v>5455</v>
      </c>
      <c r="B5248" s="4" t="s">
        <v>183</v>
      </c>
      <c r="C5248" s="4" t="s">
        <v>192</v>
      </c>
      <c r="D5248" s="4" t="s">
        <v>50</v>
      </c>
      <c r="E5248" s="4" t="s">
        <v>193</v>
      </c>
      <c r="F5248" s="3">
        <v>42941</v>
      </c>
      <c r="G5248" s="3"/>
    </row>
    <row r="5249" spans="1:8">
      <c r="A5249" s="4" t="s">
        <v>5456</v>
      </c>
      <c r="B5249" s="4" t="s">
        <v>261</v>
      </c>
      <c r="C5249" s="4" t="s">
        <v>179</v>
      </c>
      <c r="D5249" s="4" t="s">
        <v>96</v>
      </c>
      <c r="E5249" s="4" t="s">
        <v>197</v>
      </c>
      <c r="F5249" s="3">
        <v>42941</v>
      </c>
      <c r="G5249" s="3">
        <v>42950</v>
      </c>
      <c r="H5249">
        <v>0</v>
      </c>
    </row>
    <row r="5250" spans="1:8">
      <c r="A5250" s="4" t="s">
        <v>5457</v>
      </c>
      <c r="B5250" s="4" t="s">
        <v>261</v>
      </c>
      <c r="C5250" s="4" t="s">
        <v>177</v>
      </c>
      <c r="D5250" s="4" t="s">
        <v>80</v>
      </c>
      <c r="E5250" s="4" t="s">
        <v>172</v>
      </c>
      <c r="F5250" s="3">
        <v>42941</v>
      </c>
      <c r="G5250" s="3">
        <v>42948</v>
      </c>
      <c r="H5250">
        <v>48</v>
      </c>
    </row>
    <row r="5251" spans="1:8">
      <c r="A5251" s="4" t="s">
        <v>5458</v>
      </c>
      <c r="B5251" s="4" t="s">
        <v>246</v>
      </c>
      <c r="C5251" s="4" t="s">
        <v>179</v>
      </c>
      <c r="D5251" s="4" t="s">
        <v>35</v>
      </c>
      <c r="E5251" s="4" t="s">
        <v>172</v>
      </c>
      <c r="F5251" s="3">
        <v>42941</v>
      </c>
      <c r="G5251" s="3">
        <v>42968</v>
      </c>
      <c r="H5251">
        <v>511</v>
      </c>
    </row>
    <row r="5252" spans="1:8">
      <c r="A5252" s="4" t="s">
        <v>5459</v>
      </c>
      <c r="B5252" s="4" t="s">
        <v>246</v>
      </c>
      <c r="C5252" s="4" t="s">
        <v>171</v>
      </c>
      <c r="D5252" s="4" t="s">
        <v>40</v>
      </c>
      <c r="E5252" s="4" t="s">
        <v>172</v>
      </c>
      <c r="F5252" s="3">
        <v>42941</v>
      </c>
      <c r="G5252" s="3">
        <v>42945</v>
      </c>
      <c r="H5252">
        <v>1311</v>
      </c>
    </row>
    <row r="5253" spans="1:8">
      <c r="A5253" s="4" t="s">
        <v>5460</v>
      </c>
      <c r="B5253" s="4" t="s">
        <v>304</v>
      </c>
      <c r="C5253" s="4" t="s">
        <v>179</v>
      </c>
      <c r="D5253" s="4" t="s">
        <v>24</v>
      </c>
      <c r="E5253" s="4" t="s">
        <v>193</v>
      </c>
      <c r="F5253" s="3">
        <v>42941</v>
      </c>
      <c r="G5253" s="3"/>
    </row>
    <row r="5254" spans="1:8">
      <c r="A5254" s="4" t="s">
        <v>5461</v>
      </c>
      <c r="B5254" s="4" t="s">
        <v>304</v>
      </c>
      <c r="C5254" s="4" t="s">
        <v>192</v>
      </c>
      <c r="D5254" s="4" t="s">
        <v>70</v>
      </c>
      <c r="E5254" s="4" t="s">
        <v>193</v>
      </c>
      <c r="F5254" s="3">
        <v>42941</v>
      </c>
      <c r="G5254" s="3"/>
    </row>
    <row r="5255" spans="1:8">
      <c r="A5255" s="4" t="s">
        <v>5462</v>
      </c>
      <c r="B5255" s="4" t="s">
        <v>304</v>
      </c>
      <c r="C5255" s="4" t="s">
        <v>177</v>
      </c>
      <c r="D5255" s="4" t="s">
        <v>51</v>
      </c>
      <c r="E5255" s="4" t="s">
        <v>197</v>
      </c>
      <c r="F5255" s="3">
        <v>42941</v>
      </c>
      <c r="G5255" s="3">
        <v>42943</v>
      </c>
      <c r="H5255">
        <v>0</v>
      </c>
    </row>
    <row r="5256" spans="1:8">
      <c r="A5256" s="4" t="s">
        <v>5463</v>
      </c>
      <c r="B5256" s="4" t="s">
        <v>279</v>
      </c>
      <c r="C5256" s="4" t="s">
        <v>179</v>
      </c>
      <c r="D5256" s="4" t="s">
        <v>82</v>
      </c>
      <c r="E5256" s="4" t="s">
        <v>197</v>
      </c>
      <c r="F5256" s="3">
        <v>42941</v>
      </c>
      <c r="G5256" s="3">
        <v>42949</v>
      </c>
      <c r="H5256">
        <v>0</v>
      </c>
    </row>
    <row r="5257" spans="1:8">
      <c r="A5257" s="4" t="s">
        <v>5464</v>
      </c>
      <c r="B5257" s="4" t="s">
        <v>210</v>
      </c>
      <c r="C5257" s="4" t="s">
        <v>199</v>
      </c>
      <c r="D5257" s="4" t="s">
        <v>99</v>
      </c>
      <c r="E5257" s="4" t="s">
        <v>172</v>
      </c>
      <c r="F5257" s="3">
        <v>42941</v>
      </c>
      <c r="G5257" s="3">
        <v>42943</v>
      </c>
      <c r="H5257">
        <v>6100</v>
      </c>
    </row>
    <row r="5258" spans="1:8">
      <c r="A5258" s="4" t="s">
        <v>5465</v>
      </c>
      <c r="B5258" s="4" t="s">
        <v>210</v>
      </c>
      <c r="C5258" s="4" t="s">
        <v>177</v>
      </c>
      <c r="D5258" s="4" t="s">
        <v>107</v>
      </c>
      <c r="E5258" s="4" t="s">
        <v>172</v>
      </c>
      <c r="F5258" s="3">
        <v>42941</v>
      </c>
      <c r="G5258" s="3">
        <v>42948</v>
      </c>
      <c r="H5258">
        <v>61</v>
      </c>
    </row>
    <row r="5259" spans="1:8">
      <c r="A5259" s="4" t="s">
        <v>5466</v>
      </c>
      <c r="B5259" s="4" t="s">
        <v>174</v>
      </c>
      <c r="C5259" s="4" t="s">
        <v>179</v>
      </c>
      <c r="D5259" s="4" t="s">
        <v>24</v>
      </c>
      <c r="E5259" s="4" t="s">
        <v>193</v>
      </c>
      <c r="F5259" s="3">
        <v>42941</v>
      </c>
      <c r="G5259" s="3"/>
    </row>
    <row r="5260" spans="1:8">
      <c r="A5260" s="4" t="s">
        <v>5467</v>
      </c>
      <c r="B5260" s="4" t="s">
        <v>174</v>
      </c>
      <c r="C5260" s="4" t="s">
        <v>179</v>
      </c>
      <c r="D5260" s="4" t="s">
        <v>24</v>
      </c>
      <c r="E5260" s="4" t="s">
        <v>193</v>
      </c>
      <c r="F5260" s="3">
        <v>42941</v>
      </c>
      <c r="G5260" s="3"/>
    </row>
    <row r="5261" spans="1:8">
      <c r="A5261" s="4" t="s">
        <v>5468</v>
      </c>
      <c r="B5261" s="4" t="s">
        <v>174</v>
      </c>
      <c r="C5261" s="4" t="s">
        <v>9011</v>
      </c>
      <c r="D5261" s="4" t="s">
        <v>79</v>
      </c>
      <c r="E5261" s="4" t="s">
        <v>193</v>
      </c>
      <c r="F5261" s="3">
        <v>42941</v>
      </c>
      <c r="G5261" s="3"/>
    </row>
    <row r="5262" spans="1:8">
      <c r="A5262" s="4" t="s">
        <v>5469</v>
      </c>
      <c r="B5262" s="4" t="s">
        <v>174</v>
      </c>
      <c r="C5262" s="4" t="s">
        <v>9011</v>
      </c>
      <c r="D5262" s="4" t="s">
        <v>79</v>
      </c>
      <c r="E5262" s="4" t="s">
        <v>193</v>
      </c>
      <c r="F5262" s="3">
        <v>42941</v>
      </c>
      <c r="G5262" s="3"/>
    </row>
    <row r="5263" spans="1:8">
      <c r="A5263" s="4" t="s">
        <v>5470</v>
      </c>
      <c r="B5263" s="4" t="s">
        <v>174</v>
      </c>
      <c r="C5263" s="4" t="s">
        <v>9011</v>
      </c>
      <c r="D5263" s="4" t="s">
        <v>24</v>
      </c>
      <c r="E5263" s="4" t="s">
        <v>193</v>
      </c>
      <c r="F5263" s="3">
        <v>42941</v>
      </c>
      <c r="G5263" s="3"/>
    </row>
    <row r="5264" spans="1:8">
      <c r="A5264" s="4" t="s">
        <v>5471</v>
      </c>
      <c r="B5264" s="4" t="s">
        <v>174</v>
      </c>
      <c r="C5264" s="4" t="s">
        <v>9011</v>
      </c>
      <c r="D5264" s="4" t="s">
        <v>24</v>
      </c>
      <c r="E5264" s="4" t="s">
        <v>193</v>
      </c>
      <c r="F5264" s="3">
        <v>42941</v>
      </c>
      <c r="G5264" s="3"/>
    </row>
    <row r="5265" spans="1:8">
      <c r="A5265" s="4" t="s">
        <v>5472</v>
      </c>
      <c r="B5265" s="4" t="s">
        <v>174</v>
      </c>
      <c r="C5265" s="4" t="s">
        <v>192</v>
      </c>
      <c r="D5265" s="4" t="s">
        <v>24</v>
      </c>
      <c r="E5265" s="4" t="s">
        <v>193</v>
      </c>
      <c r="F5265" s="3">
        <v>42941</v>
      </c>
      <c r="G5265" s="3"/>
    </row>
    <row r="5266" spans="1:8">
      <c r="A5266" s="4" t="s">
        <v>5473</v>
      </c>
      <c r="B5266" s="4" t="s">
        <v>174</v>
      </c>
      <c r="C5266" s="4" t="s">
        <v>171</v>
      </c>
      <c r="D5266" s="4" t="s">
        <v>79</v>
      </c>
      <c r="E5266" s="4" t="s">
        <v>197</v>
      </c>
      <c r="F5266" s="3">
        <v>42941</v>
      </c>
      <c r="G5266" s="3">
        <v>43052</v>
      </c>
      <c r="H5266">
        <v>0</v>
      </c>
    </row>
    <row r="5267" spans="1:8">
      <c r="A5267" s="4" t="s">
        <v>5474</v>
      </c>
      <c r="B5267" s="4" t="s">
        <v>174</v>
      </c>
      <c r="C5267" s="4" t="s">
        <v>9011</v>
      </c>
      <c r="D5267" s="4" t="s">
        <v>45</v>
      </c>
      <c r="E5267" s="4" t="s">
        <v>197</v>
      </c>
      <c r="F5267" s="3">
        <v>42941</v>
      </c>
      <c r="G5267" s="3">
        <v>42955</v>
      </c>
      <c r="H5267">
        <v>0</v>
      </c>
    </row>
    <row r="5268" spans="1:8">
      <c r="A5268" s="4" t="s">
        <v>5475</v>
      </c>
      <c r="B5268" s="4" t="s">
        <v>174</v>
      </c>
      <c r="C5268" s="4" t="s">
        <v>179</v>
      </c>
      <c r="D5268" s="4" t="s">
        <v>103</v>
      </c>
      <c r="E5268" s="4" t="s">
        <v>172</v>
      </c>
      <c r="F5268" s="3">
        <v>42941</v>
      </c>
      <c r="G5268" s="3">
        <v>42950</v>
      </c>
      <c r="H5268">
        <v>528</v>
      </c>
    </row>
    <row r="5269" spans="1:8">
      <c r="A5269" s="4" t="s">
        <v>5476</v>
      </c>
      <c r="B5269" s="4" t="s">
        <v>174</v>
      </c>
      <c r="C5269" s="4" t="s">
        <v>179</v>
      </c>
      <c r="D5269" s="4" t="s">
        <v>109</v>
      </c>
      <c r="E5269" s="4" t="s">
        <v>172</v>
      </c>
      <c r="F5269" s="3">
        <v>42941</v>
      </c>
      <c r="G5269" s="3">
        <v>42947</v>
      </c>
      <c r="H5269">
        <v>581</v>
      </c>
    </row>
    <row r="5270" spans="1:8">
      <c r="A5270" s="4" t="s">
        <v>5477</v>
      </c>
      <c r="B5270" s="4" t="s">
        <v>174</v>
      </c>
      <c r="C5270" s="4" t="s">
        <v>199</v>
      </c>
      <c r="D5270" s="4" t="s">
        <v>118</v>
      </c>
      <c r="E5270" s="4" t="s">
        <v>172</v>
      </c>
      <c r="F5270" s="3">
        <v>42941</v>
      </c>
      <c r="G5270" s="3">
        <v>43007</v>
      </c>
      <c r="H5270">
        <v>5947</v>
      </c>
    </row>
    <row r="5271" spans="1:8">
      <c r="A5271" s="4" t="s">
        <v>5478</v>
      </c>
      <c r="B5271" s="4" t="s">
        <v>263</v>
      </c>
      <c r="C5271" s="4" t="s">
        <v>192</v>
      </c>
      <c r="D5271" s="4" t="s">
        <v>65</v>
      </c>
      <c r="E5271" s="4" t="s">
        <v>197</v>
      </c>
      <c r="F5271" s="3">
        <v>42941</v>
      </c>
      <c r="G5271" s="3">
        <v>42949</v>
      </c>
      <c r="H5271">
        <v>0</v>
      </c>
    </row>
    <row r="5272" spans="1:8">
      <c r="A5272" s="4" t="s">
        <v>5479</v>
      </c>
      <c r="B5272" s="4" t="s">
        <v>196</v>
      </c>
      <c r="C5272" s="4" t="s">
        <v>179</v>
      </c>
      <c r="D5272" s="4" t="s">
        <v>24</v>
      </c>
      <c r="E5272" s="4" t="s">
        <v>193</v>
      </c>
      <c r="F5272" s="3">
        <v>42941</v>
      </c>
      <c r="G5272" s="3"/>
    </row>
    <row r="5273" spans="1:8">
      <c r="A5273" s="4" t="s">
        <v>5480</v>
      </c>
      <c r="B5273" s="4" t="s">
        <v>196</v>
      </c>
      <c r="C5273" s="4" t="s">
        <v>192</v>
      </c>
      <c r="D5273" s="4" t="s">
        <v>24</v>
      </c>
      <c r="E5273" s="4" t="s">
        <v>193</v>
      </c>
      <c r="F5273" s="3">
        <v>42941</v>
      </c>
      <c r="G5273" s="3"/>
    </row>
    <row r="5274" spans="1:8">
      <c r="A5274" s="4" t="s">
        <v>5481</v>
      </c>
      <c r="B5274" s="4" t="s">
        <v>196</v>
      </c>
      <c r="C5274" s="4" t="s">
        <v>9011</v>
      </c>
      <c r="D5274" s="4" t="s">
        <v>79</v>
      </c>
      <c r="E5274" s="4" t="s">
        <v>197</v>
      </c>
      <c r="F5274" s="3">
        <v>42941</v>
      </c>
      <c r="G5274" s="3">
        <v>43044</v>
      </c>
      <c r="H5274">
        <v>0</v>
      </c>
    </row>
    <row r="5275" spans="1:8">
      <c r="A5275" s="4" t="s">
        <v>5482</v>
      </c>
      <c r="B5275" s="4" t="s">
        <v>203</v>
      </c>
      <c r="C5275" s="4" t="s">
        <v>192</v>
      </c>
      <c r="D5275" s="4" t="s">
        <v>24</v>
      </c>
      <c r="E5275" s="4" t="s">
        <v>193</v>
      </c>
      <c r="F5275" s="3">
        <v>42941</v>
      </c>
      <c r="G5275" s="3"/>
    </row>
    <row r="5276" spans="1:8">
      <c r="A5276" s="4" t="s">
        <v>5483</v>
      </c>
      <c r="B5276" s="4" t="s">
        <v>343</v>
      </c>
      <c r="C5276" s="4" t="s">
        <v>179</v>
      </c>
      <c r="D5276" s="4" t="s">
        <v>24</v>
      </c>
      <c r="E5276" s="4" t="s">
        <v>193</v>
      </c>
      <c r="F5276" s="3">
        <v>42941</v>
      </c>
      <c r="G5276" s="3"/>
    </row>
    <row r="5277" spans="1:8">
      <c r="A5277" s="4" t="s">
        <v>5484</v>
      </c>
      <c r="B5277" s="4" t="s">
        <v>219</v>
      </c>
      <c r="C5277" s="4" t="s">
        <v>179</v>
      </c>
      <c r="D5277" s="4" t="s">
        <v>72</v>
      </c>
      <c r="E5277" s="4" t="s">
        <v>172</v>
      </c>
      <c r="F5277" s="3">
        <v>42941</v>
      </c>
      <c r="G5277" s="3">
        <v>43071</v>
      </c>
      <c r="H5277">
        <v>508</v>
      </c>
    </row>
    <row r="5278" spans="1:8">
      <c r="A5278" s="4" t="s">
        <v>5485</v>
      </c>
      <c r="B5278" s="4" t="s">
        <v>230</v>
      </c>
      <c r="C5278" s="4" t="s">
        <v>177</v>
      </c>
      <c r="D5278" s="4" t="s">
        <v>24</v>
      </c>
      <c r="E5278" s="4" t="s">
        <v>193</v>
      </c>
      <c r="F5278" s="3">
        <v>42941</v>
      </c>
      <c r="G5278" s="3"/>
    </row>
    <row r="5279" spans="1:8">
      <c r="A5279" s="4" t="s">
        <v>5486</v>
      </c>
      <c r="B5279" s="4" t="s">
        <v>256</v>
      </c>
      <c r="C5279" s="4" t="s">
        <v>177</v>
      </c>
      <c r="D5279" s="4" t="s">
        <v>76</v>
      </c>
      <c r="E5279" s="4" t="s">
        <v>193</v>
      </c>
      <c r="F5279" s="3">
        <v>42941</v>
      </c>
      <c r="G5279" s="3"/>
    </row>
    <row r="5280" spans="1:8">
      <c r="A5280" s="4" t="s">
        <v>5487</v>
      </c>
      <c r="B5280" s="4" t="s">
        <v>256</v>
      </c>
      <c r="C5280" s="4" t="s">
        <v>192</v>
      </c>
      <c r="D5280" s="4" t="s">
        <v>120</v>
      </c>
      <c r="E5280" s="4" t="s">
        <v>193</v>
      </c>
      <c r="F5280" s="3">
        <v>42941</v>
      </c>
      <c r="G5280" s="3"/>
    </row>
    <row r="5281" spans="1:8">
      <c r="A5281" s="4" t="s">
        <v>5488</v>
      </c>
      <c r="B5281" s="4" t="s">
        <v>256</v>
      </c>
      <c r="C5281" s="4" t="s">
        <v>192</v>
      </c>
      <c r="D5281" s="4" t="s">
        <v>24</v>
      </c>
      <c r="E5281" s="4" t="s">
        <v>193</v>
      </c>
      <c r="F5281" s="3">
        <v>42941</v>
      </c>
      <c r="G5281" s="3"/>
    </row>
    <row r="5282" spans="1:8">
      <c r="A5282" s="4" t="s">
        <v>5489</v>
      </c>
      <c r="B5282" s="4" t="s">
        <v>256</v>
      </c>
      <c r="C5282" s="4" t="s">
        <v>179</v>
      </c>
      <c r="D5282" s="4" t="s">
        <v>51</v>
      </c>
      <c r="E5282" s="4" t="s">
        <v>197</v>
      </c>
      <c r="F5282" s="3">
        <v>42941</v>
      </c>
      <c r="G5282" s="3">
        <v>42947</v>
      </c>
      <c r="H5282">
        <v>0</v>
      </c>
    </row>
    <row r="5283" spans="1:8">
      <c r="A5283" s="4" t="s">
        <v>5490</v>
      </c>
      <c r="B5283" s="4" t="s">
        <v>256</v>
      </c>
      <c r="C5283" s="4" t="s">
        <v>179</v>
      </c>
      <c r="D5283" s="4" t="s">
        <v>85</v>
      </c>
      <c r="E5283" s="4" t="s">
        <v>172</v>
      </c>
      <c r="F5283" s="3">
        <v>42941</v>
      </c>
      <c r="G5283" s="3">
        <v>42946</v>
      </c>
      <c r="H5283">
        <v>537</v>
      </c>
    </row>
    <row r="5284" spans="1:8">
      <c r="A5284" s="4" t="s">
        <v>5491</v>
      </c>
      <c r="B5284" s="4" t="s">
        <v>187</v>
      </c>
      <c r="C5284" s="4" t="s">
        <v>171</v>
      </c>
      <c r="D5284" s="4" t="s">
        <v>32</v>
      </c>
      <c r="E5284" s="4" t="s">
        <v>197</v>
      </c>
      <c r="F5284" s="3">
        <v>42941</v>
      </c>
      <c r="G5284" s="3">
        <v>43066</v>
      </c>
      <c r="H5284">
        <v>0</v>
      </c>
    </row>
    <row r="5285" spans="1:8">
      <c r="A5285" s="4" t="s">
        <v>5492</v>
      </c>
      <c r="B5285" s="4" t="s">
        <v>244</v>
      </c>
      <c r="C5285" s="4" t="s">
        <v>179</v>
      </c>
      <c r="D5285" s="4" t="s">
        <v>130</v>
      </c>
      <c r="E5285" s="4" t="s">
        <v>193</v>
      </c>
      <c r="F5285" s="3">
        <v>42941</v>
      </c>
      <c r="G5285" s="3"/>
    </row>
    <row r="5286" spans="1:8">
      <c r="A5286" s="4" t="s">
        <v>5493</v>
      </c>
      <c r="B5286" s="4" t="s">
        <v>244</v>
      </c>
      <c r="C5286" s="4" t="s">
        <v>199</v>
      </c>
      <c r="D5286" s="4" t="s">
        <v>24</v>
      </c>
      <c r="E5286" s="4" t="s">
        <v>193</v>
      </c>
      <c r="F5286" s="3">
        <v>42941</v>
      </c>
      <c r="G5286" s="3"/>
    </row>
    <row r="5287" spans="1:8">
      <c r="A5287" s="4" t="s">
        <v>5494</v>
      </c>
      <c r="B5287" s="4" t="s">
        <v>244</v>
      </c>
      <c r="C5287" s="4" t="s">
        <v>177</v>
      </c>
      <c r="D5287" s="4" t="s">
        <v>119</v>
      </c>
      <c r="E5287" s="4" t="s">
        <v>193</v>
      </c>
      <c r="F5287" s="3">
        <v>42941</v>
      </c>
      <c r="G5287" s="3"/>
    </row>
    <row r="5288" spans="1:8">
      <c r="A5288" s="4" t="s">
        <v>5495</v>
      </c>
      <c r="B5288" s="4" t="s">
        <v>244</v>
      </c>
      <c r="C5288" s="4" t="s">
        <v>171</v>
      </c>
      <c r="D5288" s="4" t="s">
        <v>37</v>
      </c>
      <c r="E5288" s="4" t="s">
        <v>172</v>
      </c>
      <c r="F5288" s="3">
        <v>42941</v>
      </c>
      <c r="G5288" s="3">
        <v>42943</v>
      </c>
      <c r="H5288">
        <v>1031</v>
      </c>
    </row>
    <row r="5289" spans="1:8">
      <c r="A5289" s="4" t="s">
        <v>5496</v>
      </c>
      <c r="B5289" s="4" t="s">
        <v>170</v>
      </c>
      <c r="C5289" s="4" t="s">
        <v>179</v>
      </c>
      <c r="D5289" s="4" t="s">
        <v>24</v>
      </c>
      <c r="E5289" s="4" t="s">
        <v>193</v>
      </c>
      <c r="F5289" s="3">
        <v>42941</v>
      </c>
      <c r="G5289" s="3"/>
    </row>
    <row r="5290" spans="1:8">
      <c r="A5290" s="4" t="s">
        <v>5497</v>
      </c>
      <c r="B5290" s="4" t="s">
        <v>170</v>
      </c>
      <c r="C5290" s="4" t="s">
        <v>192</v>
      </c>
      <c r="D5290" s="4" t="s">
        <v>122</v>
      </c>
      <c r="E5290" s="4" t="s">
        <v>193</v>
      </c>
      <c r="F5290" s="3">
        <v>42941</v>
      </c>
      <c r="G5290" s="3"/>
    </row>
    <row r="5291" spans="1:8">
      <c r="A5291" s="4" t="s">
        <v>5498</v>
      </c>
      <c r="B5291" s="4" t="s">
        <v>189</v>
      </c>
      <c r="C5291" s="4" t="s">
        <v>171</v>
      </c>
      <c r="D5291" s="4" t="s">
        <v>84</v>
      </c>
      <c r="E5291" s="4" t="s">
        <v>193</v>
      </c>
      <c r="F5291" s="3">
        <v>42941</v>
      </c>
      <c r="G5291" s="3"/>
    </row>
    <row r="5292" spans="1:8">
      <c r="A5292" s="4" t="s">
        <v>5499</v>
      </c>
      <c r="B5292" s="4" t="s">
        <v>189</v>
      </c>
      <c r="C5292" s="4" t="s">
        <v>171</v>
      </c>
      <c r="D5292" s="4" t="s">
        <v>24</v>
      </c>
      <c r="E5292" s="4" t="s">
        <v>193</v>
      </c>
      <c r="F5292" s="3">
        <v>42941</v>
      </c>
      <c r="G5292" s="3"/>
    </row>
    <row r="5293" spans="1:8">
      <c r="A5293" s="4" t="s">
        <v>5500</v>
      </c>
      <c r="B5293" s="4" t="s">
        <v>189</v>
      </c>
      <c r="C5293" s="4" t="s">
        <v>192</v>
      </c>
      <c r="D5293" s="4" t="s">
        <v>54</v>
      </c>
      <c r="E5293" s="4" t="s">
        <v>193</v>
      </c>
      <c r="F5293" s="3">
        <v>42941</v>
      </c>
      <c r="G5293" s="3"/>
    </row>
    <row r="5294" spans="1:8">
      <c r="A5294" s="4" t="s">
        <v>5501</v>
      </c>
      <c r="B5294" s="4" t="s">
        <v>189</v>
      </c>
      <c r="C5294" s="4" t="s">
        <v>171</v>
      </c>
      <c r="D5294" s="4" t="s">
        <v>45</v>
      </c>
      <c r="E5294" s="4" t="s">
        <v>172</v>
      </c>
      <c r="F5294" s="3">
        <v>42941</v>
      </c>
      <c r="G5294" s="3">
        <v>43042</v>
      </c>
      <c r="H5294">
        <v>1077</v>
      </c>
    </row>
    <row r="5295" spans="1:8">
      <c r="A5295" s="4" t="s">
        <v>5502</v>
      </c>
      <c r="B5295" s="4" t="s">
        <v>205</v>
      </c>
      <c r="C5295" s="4" t="s">
        <v>177</v>
      </c>
      <c r="D5295" s="4" t="s">
        <v>24</v>
      </c>
      <c r="E5295" s="4" t="s">
        <v>193</v>
      </c>
      <c r="F5295" s="3">
        <v>42941</v>
      </c>
      <c r="G5295" s="3"/>
    </row>
    <row r="5296" spans="1:8">
      <c r="A5296" s="4" t="s">
        <v>5503</v>
      </c>
      <c r="B5296" s="4" t="s">
        <v>208</v>
      </c>
      <c r="C5296" s="4" t="s">
        <v>179</v>
      </c>
      <c r="D5296" s="4" t="s">
        <v>24</v>
      </c>
      <c r="E5296" s="4" t="s">
        <v>193</v>
      </c>
      <c r="F5296" s="3">
        <v>42941</v>
      </c>
      <c r="G5296" s="3"/>
    </row>
    <row r="5297" spans="1:8">
      <c r="A5297" s="4" t="s">
        <v>5504</v>
      </c>
      <c r="B5297" s="4" t="s">
        <v>208</v>
      </c>
      <c r="C5297" s="4" t="s">
        <v>177</v>
      </c>
      <c r="D5297" s="4" t="s">
        <v>56</v>
      </c>
      <c r="E5297" s="4" t="s">
        <v>193</v>
      </c>
      <c r="F5297" s="3">
        <v>42941</v>
      </c>
      <c r="G5297" s="3"/>
    </row>
    <row r="5298" spans="1:8">
      <c r="A5298" s="4" t="s">
        <v>5505</v>
      </c>
      <c r="B5298" s="4" t="s">
        <v>208</v>
      </c>
      <c r="C5298" s="4" t="s">
        <v>192</v>
      </c>
      <c r="D5298" s="4" t="s">
        <v>51</v>
      </c>
      <c r="E5298" s="4" t="s">
        <v>172</v>
      </c>
      <c r="F5298" s="3">
        <v>42941</v>
      </c>
      <c r="G5298" s="3">
        <v>43043</v>
      </c>
      <c r="H5298">
        <v>3306</v>
      </c>
    </row>
    <row r="5299" spans="1:8">
      <c r="A5299" s="4" t="s">
        <v>5506</v>
      </c>
      <c r="B5299" s="4" t="s">
        <v>216</v>
      </c>
      <c r="C5299" s="4" t="s">
        <v>179</v>
      </c>
      <c r="D5299" s="4" t="s">
        <v>31</v>
      </c>
      <c r="E5299" s="4" t="s">
        <v>172</v>
      </c>
      <c r="F5299" s="3">
        <v>42941</v>
      </c>
      <c r="G5299" s="3">
        <v>42942</v>
      </c>
      <c r="H5299">
        <v>491</v>
      </c>
    </row>
    <row r="5300" spans="1:8">
      <c r="A5300" s="4" t="s">
        <v>5507</v>
      </c>
      <c r="B5300" s="4" t="s">
        <v>183</v>
      </c>
      <c r="C5300" s="4" t="s">
        <v>177</v>
      </c>
      <c r="D5300" s="4" t="s">
        <v>85</v>
      </c>
      <c r="E5300" s="4" t="s">
        <v>193</v>
      </c>
      <c r="F5300" s="3">
        <v>42942</v>
      </c>
      <c r="G5300" s="3"/>
    </row>
    <row r="5301" spans="1:8">
      <c r="A5301" s="4" t="s">
        <v>5508</v>
      </c>
      <c r="B5301" s="4" t="s">
        <v>183</v>
      </c>
      <c r="C5301" s="4" t="s">
        <v>177</v>
      </c>
      <c r="D5301" s="4" t="s">
        <v>24</v>
      </c>
      <c r="E5301" s="4" t="s">
        <v>193</v>
      </c>
      <c r="F5301" s="3">
        <v>42942</v>
      </c>
      <c r="G5301" s="3"/>
    </row>
    <row r="5302" spans="1:8">
      <c r="A5302" s="4" t="s">
        <v>5509</v>
      </c>
      <c r="B5302" s="4" t="s">
        <v>183</v>
      </c>
      <c r="C5302" s="4" t="s">
        <v>177</v>
      </c>
      <c r="D5302" s="4" t="s">
        <v>111</v>
      </c>
      <c r="E5302" s="4" t="s">
        <v>172</v>
      </c>
      <c r="F5302" s="3">
        <v>42942</v>
      </c>
      <c r="G5302" s="3">
        <v>43071</v>
      </c>
      <c r="H5302">
        <v>53</v>
      </c>
    </row>
    <row r="5303" spans="1:8">
      <c r="A5303" s="4" t="s">
        <v>5510</v>
      </c>
      <c r="B5303" s="4" t="s">
        <v>246</v>
      </c>
      <c r="C5303" s="4" t="s">
        <v>171</v>
      </c>
      <c r="D5303" s="4" t="s">
        <v>34</v>
      </c>
      <c r="E5303" s="4" t="s">
        <v>193</v>
      </c>
      <c r="F5303" s="3">
        <v>42942</v>
      </c>
      <c r="G5303" s="3"/>
    </row>
    <row r="5304" spans="1:8">
      <c r="A5304" s="4" t="s">
        <v>5511</v>
      </c>
      <c r="B5304" s="4" t="s">
        <v>246</v>
      </c>
      <c r="C5304" s="4" t="s">
        <v>199</v>
      </c>
      <c r="D5304" s="4" t="s">
        <v>78</v>
      </c>
      <c r="E5304" s="4" t="s">
        <v>172</v>
      </c>
      <c r="F5304" s="3">
        <v>42942</v>
      </c>
      <c r="G5304" s="3">
        <v>43005</v>
      </c>
      <c r="H5304">
        <v>5228</v>
      </c>
    </row>
    <row r="5305" spans="1:8">
      <c r="A5305" s="4" t="s">
        <v>5512</v>
      </c>
      <c r="B5305" s="4" t="s">
        <v>304</v>
      </c>
      <c r="C5305" s="4" t="s">
        <v>199</v>
      </c>
      <c r="D5305" s="4" t="s">
        <v>48</v>
      </c>
      <c r="E5305" s="4" t="s">
        <v>197</v>
      </c>
      <c r="F5305" s="3">
        <v>42942</v>
      </c>
      <c r="G5305" s="3">
        <v>42947</v>
      </c>
      <c r="H5305">
        <v>0</v>
      </c>
    </row>
    <row r="5306" spans="1:8">
      <c r="A5306" s="4" t="s">
        <v>5513</v>
      </c>
      <c r="B5306" s="4" t="s">
        <v>174</v>
      </c>
      <c r="C5306" s="4" t="s">
        <v>171</v>
      </c>
      <c r="D5306" s="4" t="s">
        <v>83</v>
      </c>
      <c r="E5306" s="4" t="s">
        <v>193</v>
      </c>
      <c r="F5306" s="3">
        <v>42942</v>
      </c>
      <c r="G5306" s="3"/>
    </row>
    <row r="5307" spans="1:8">
      <c r="A5307" s="4" t="s">
        <v>5514</v>
      </c>
      <c r="B5307" s="4" t="s">
        <v>174</v>
      </c>
      <c r="C5307" s="4" t="s">
        <v>199</v>
      </c>
      <c r="D5307" s="4" t="s">
        <v>47</v>
      </c>
      <c r="E5307" s="4" t="s">
        <v>193</v>
      </c>
      <c r="F5307" s="3">
        <v>42942</v>
      </c>
      <c r="G5307" s="3"/>
    </row>
    <row r="5308" spans="1:8">
      <c r="A5308" s="4" t="s">
        <v>5515</v>
      </c>
      <c r="B5308" s="4" t="s">
        <v>174</v>
      </c>
      <c r="C5308" s="4" t="s">
        <v>9011</v>
      </c>
      <c r="D5308" s="4" t="s">
        <v>113</v>
      </c>
      <c r="E5308" s="4" t="s">
        <v>193</v>
      </c>
      <c r="F5308" s="3">
        <v>42942</v>
      </c>
      <c r="G5308" s="3"/>
    </row>
    <row r="5309" spans="1:8">
      <c r="A5309" s="4" t="s">
        <v>5516</v>
      </c>
      <c r="B5309" s="4" t="s">
        <v>174</v>
      </c>
      <c r="C5309" s="4" t="s">
        <v>9011</v>
      </c>
      <c r="D5309" s="4" t="s">
        <v>24</v>
      </c>
      <c r="E5309" s="4" t="s">
        <v>193</v>
      </c>
      <c r="F5309" s="3">
        <v>42942</v>
      </c>
      <c r="G5309" s="3"/>
    </row>
    <row r="5310" spans="1:8">
      <c r="A5310" s="4" t="s">
        <v>5517</v>
      </c>
      <c r="B5310" s="4" t="s">
        <v>174</v>
      </c>
      <c r="C5310" s="4" t="s">
        <v>9011</v>
      </c>
      <c r="D5310" s="4" t="s">
        <v>24</v>
      </c>
      <c r="E5310" s="4" t="s">
        <v>193</v>
      </c>
      <c r="F5310" s="3">
        <v>42942</v>
      </c>
      <c r="G5310" s="3"/>
    </row>
    <row r="5311" spans="1:8">
      <c r="A5311" s="4" t="s">
        <v>5518</v>
      </c>
      <c r="B5311" s="4" t="s">
        <v>174</v>
      </c>
      <c r="C5311" s="4" t="s">
        <v>192</v>
      </c>
      <c r="D5311" s="4" t="s">
        <v>24</v>
      </c>
      <c r="E5311" s="4" t="s">
        <v>193</v>
      </c>
      <c r="F5311" s="3">
        <v>42942</v>
      </c>
      <c r="G5311" s="3"/>
    </row>
    <row r="5312" spans="1:8">
      <c r="A5312" s="4" t="s">
        <v>5519</v>
      </c>
      <c r="B5312" s="4" t="s">
        <v>174</v>
      </c>
      <c r="C5312" s="4" t="s">
        <v>9011</v>
      </c>
      <c r="D5312" s="4" t="s">
        <v>111</v>
      </c>
      <c r="E5312" s="4" t="s">
        <v>197</v>
      </c>
      <c r="F5312" s="3">
        <v>42942</v>
      </c>
      <c r="G5312" s="3">
        <v>43056</v>
      </c>
      <c r="H5312">
        <v>0</v>
      </c>
    </row>
    <row r="5313" spans="1:8">
      <c r="A5313" s="4" t="s">
        <v>5520</v>
      </c>
      <c r="B5313" s="4" t="s">
        <v>174</v>
      </c>
      <c r="C5313" s="4" t="s">
        <v>9011</v>
      </c>
      <c r="D5313" s="4" t="s">
        <v>48</v>
      </c>
      <c r="E5313" s="4" t="s">
        <v>172</v>
      </c>
      <c r="F5313" s="3">
        <v>42942</v>
      </c>
      <c r="G5313" s="3">
        <v>42943</v>
      </c>
      <c r="H5313">
        <v>4677</v>
      </c>
    </row>
    <row r="5314" spans="1:8">
      <c r="A5314" s="4" t="s">
        <v>5521</v>
      </c>
      <c r="B5314" s="4" t="s">
        <v>263</v>
      </c>
      <c r="C5314" s="4" t="s">
        <v>171</v>
      </c>
      <c r="D5314" s="4" t="s">
        <v>21</v>
      </c>
      <c r="E5314" s="4" t="s">
        <v>197</v>
      </c>
      <c r="F5314" s="3">
        <v>42942</v>
      </c>
      <c r="G5314" s="3">
        <v>43007</v>
      </c>
      <c r="H5314">
        <v>0</v>
      </c>
    </row>
    <row r="5315" spans="1:8">
      <c r="A5315" s="4" t="s">
        <v>5522</v>
      </c>
      <c r="B5315" s="4" t="s">
        <v>263</v>
      </c>
      <c r="C5315" s="4" t="s">
        <v>9011</v>
      </c>
      <c r="D5315" s="4" t="s">
        <v>82</v>
      </c>
      <c r="E5315" s="4" t="s">
        <v>197</v>
      </c>
      <c r="F5315" s="3">
        <v>42942</v>
      </c>
      <c r="G5315" s="3">
        <v>43004</v>
      </c>
      <c r="H5315">
        <v>0</v>
      </c>
    </row>
    <row r="5316" spans="1:8">
      <c r="A5316" s="4" t="s">
        <v>5523</v>
      </c>
      <c r="B5316" s="4" t="s">
        <v>263</v>
      </c>
      <c r="C5316" s="4" t="s">
        <v>179</v>
      </c>
      <c r="D5316" s="4" t="s">
        <v>123</v>
      </c>
      <c r="E5316" s="4" t="s">
        <v>172</v>
      </c>
      <c r="F5316" s="3">
        <v>42942</v>
      </c>
      <c r="G5316" s="3">
        <v>42944</v>
      </c>
      <c r="H5316">
        <v>554</v>
      </c>
    </row>
    <row r="5317" spans="1:8">
      <c r="A5317" s="4" t="s">
        <v>5524</v>
      </c>
      <c r="B5317" s="4" t="s">
        <v>196</v>
      </c>
      <c r="C5317" s="4" t="s">
        <v>177</v>
      </c>
      <c r="D5317" s="4" t="s">
        <v>24</v>
      </c>
      <c r="E5317" s="4" t="s">
        <v>193</v>
      </c>
      <c r="F5317" s="3">
        <v>42942</v>
      </c>
      <c r="G5317" s="3"/>
    </row>
    <row r="5318" spans="1:8">
      <c r="A5318" s="4" t="s">
        <v>5525</v>
      </c>
      <c r="B5318" s="4" t="s">
        <v>196</v>
      </c>
      <c r="C5318" s="4" t="s">
        <v>177</v>
      </c>
      <c r="D5318" s="4" t="s">
        <v>24</v>
      </c>
      <c r="E5318" s="4" t="s">
        <v>193</v>
      </c>
      <c r="F5318" s="3">
        <v>42942</v>
      </c>
      <c r="G5318" s="3"/>
    </row>
    <row r="5319" spans="1:8">
      <c r="A5319" s="4" t="s">
        <v>5526</v>
      </c>
      <c r="B5319" s="4" t="s">
        <v>196</v>
      </c>
      <c r="C5319" s="4" t="s">
        <v>192</v>
      </c>
      <c r="D5319" s="4" t="s">
        <v>122</v>
      </c>
      <c r="E5319" s="4" t="s">
        <v>193</v>
      </c>
      <c r="F5319" s="3">
        <v>42942</v>
      </c>
      <c r="G5319" s="3"/>
    </row>
    <row r="5320" spans="1:8">
      <c r="A5320" s="4" t="s">
        <v>5527</v>
      </c>
      <c r="B5320" s="4" t="s">
        <v>196</v>
      </c>
      <c r="C5320" s="4" t="s">
        <v>199</v>
      </c>
      <c r="D5320" s="4" t="s">
        <v>45</v>
      </c>
      <c r="E5320" s="4" t="s">
        <v>172</v>
      </c>
      <c r="F5320" s="3">
        <v>42942</v>
      </c>
      <c r="G5320" s="3">
        <v>43001</v>
      </c>
      <c r="H5320">
        <v>5548</v>
      </c>
    </row>
    <row r="5321" spans="1:8">
      <c r="A5321" s="4" t="s">
        <v>5528</v>
      </c>
      <c r="B5321" s="4" t="s">
        <v>196</v>
      </c>
      <c r="C5321" s="4" t="s">
        <v>192</v>
      </c>
      <c r="D5321" s="4" t="s">
        <v>61</v>
      </c>
      <c r="E5321" s="4" t="s">
        <v>172</v>
      </c>
      <c r="F5321" s="3">
        <v>42942</v>
      </c>
      <c r="G5321" s="3">
        <v>42944</v>
      </c>
      <c r="H5321">
        <v>3809</v>
      </c>
    </row>
    <row r="5322" spans="1:8">
      <c r="A5322" s="4" t="s">
        <v>5529</v>
      </c>
      <c r="B5322" s="4" t="s">
        <v>191</v>
      </c>
      <c r="C5322" s="4" t="s">
        <v>9011</v>
      </c>
      <c r="D5322" s="4" t="s">
        <v>50</v>
      </c>
      <c r="E5322" s="4" t="s">
        <v>193</v>
      </c>
      <c r="F5322" s="3">
        <v>42942</v>
      </c>
      <c r="G5322" s="3"/>
    </row>
    <row r="5323" spans="1:8">
      <c r="A5323" s="4" t="s">
        <v>5530</v>
      </c>
      <c r="B5323" s="4" t="s">
        <v>343</v>
      </c>
      <c r="C5323" s="4" t="s">
        <v>179</v>
      </c>
      <c r="D5323" s="4" t="s">
        <v>24</v>
      </c>
      <c r="E5323" s="4" t="s">
        <v>193</v>
      </c>
      <c r="F5323" s="3">
        <v>42942</v>
      </c>
      <c r="G5323" s="3"/>
    </row>
    <row r="5324" spans="1:8">
      <c r="A5324" s="4" t="s">
        <v>5531</v>
      </c>
      <c r="B5324" s="4" t="s">
        <v>343</v>
      </c>
      <c r="C5324" s="4" t="s">
        <v>179</v>
      </c>
      <c r="D5324" s="4" t="s">
        <v>68</v>
      </c>
      <c r="E5324" s="4" t="s">
        <v>197</v>
      </c>
      <c r="F5324" s="3">
        <v>42942</v>
      </c>
      <c r="G5324" s="3">
        <v>42946</v>
      </c>
      <c r="H5324">
        <v>0</v>
      </c>
    </row>
    <row r="5325" spans="1:8">
      <c r="A5325" s="4" t="s">
        <v>5532</v>
      </c>
      <c r="B5325" s="4" t="s">
        <v>230</v>
      </c>
      <c r="C5325" s="4" t="s">
        <v>199</v>
      </c>
      <c r="D5325" s="4" t="s">
        <v>24</v>
      </c>
      <c r="E5325" s="4" t="s">
        <v>193</v>
      </c>
      <c r="F5325" s="3">
        <v>42942</v>
      </c>
      <c r="G5325" s="3"/>
    </row>
    <row r="5326" spans="1:8">
      <c r="A5326" s="4" t="s">
        <v>5533</v>
      </c>
      <c r="B5326" s="4" t="s">
        <v>230</v>
      </c>
      <c r="C5326" s="4" t="s">
        <v>177</v>
      </c>
      <c r="D5326" s="4" t="s">
        <v>105</v>
      </c>
      <c r="E5326" s="4" t="s">
        <v>172</v>
      </c>
      <c r="F5326" s="3">
        <v>42942</v>
      </c>
      <c r="G5326" s="3">
        <v>42957</v>
      </c>
      <c r="H5326">
        <v>53</v>
      </c>
    </row>
    <row r="5327" spans="1:8">
      <c r="A5327" s="4" t="s">
        <v>5534</v>
      </c>
      <c r="B5327" s="4" t="s">
        <v>256</v>
      </c>
      <c r="C5327" s="4" t="s">
        <v>199</v>
      </c>
      <c r="D5327" s="4" t="s">
        <v>24</v>
      </c>
      <c r="E5327" s="4" t="s">
        <v>193</v>
      </c>
      <c r="F5327" s="3">
        <v>42942</v>
      </c>
      <c r="G5327" s="3"/>
    </row>
    <row r="5328" spans="1:8">
      <c r="A5328" s="4" t="s">
        <v>5535</v>
      </c>
      <c r="B5328" s="4" t="s">
        <v>256</v>
      </c>
      <c r="C5328" s="4" t="s">
        <v>192</v>
      </c>
      <c r="D5328" s="4" t="s">
        <v>117</v>
      </c>
      <c r="E5328" s="4" t="s">
        <v>193</v>
      </c>
      <c r="F5328" s="3">
        <v>42942</v>
      </c>
      <c r="G5328" s="3"/>
    </row>
    <row r="5329" spans="1:8">
      <c r="A5329" s="4" t="s">
        <v>5536</v>
      </c>
      <c r="B5329" s="4" t="s">
        <v>256</v>
      </c>
      <c r="C5329" s="4" t="s">
        <v>192</v>
      </c>
      <c r="D5329" s="4" t="s">
        <v>24</v>
      </c>
      <c r="E5329" s="4" t="s">
        <v>193</v>
      </c>
      <c r="F5329" s="3">
        <v>42942</v>
      </c>
      <c r="G5329" s="3"/>
    </row>
    <row r="5330" spans="1:8">
      <c r="A5330" s="4" t="s">
        <v>5537</v>
      </c>
      <c r="B5330" s="4" t="s">
        <v>256</v>
      </c>
      <c r="C5330" s="4" t="s">
        <v>192</v>
      </c>
      <c r="D5330" s="4" t="s">
        <v>27</v>
      </c>
      <c r="E5330" s="4" t="s">
        <v>197</v>
      </c>
      <c r="F5330" s="3">
        <v>42942</v>
      </c>
      <c r="G5330" s="3">
        <v>42946</v>
      </c>
      <c r="H5330">
        <v>0</v>
      </c>
    </row>
    <row r="5331" spans="1:8">
      <c r="A5331" s="4" t="s">
        <v>5538</v>
      </c>
      <c r="B5331" s="4" t="s">
        <v>244</v>
      </c>
      <c r="C5331" s="4" t="s">
        <v>171</v>
      </c>
      <c r="D5331" s="4" t="s">
        <v>103</v>
      </c>
      <c r="E5331" s="4" t="s">
        <v>172</v>
      </c>
      <c r="F5331" s="3">
        <v>42942</v>
      </c>
      <c r="G5331" s="3">
        <v>42944</v>
      </c>
      <c r="H5331">
        <v>1044</v>
      </c>
    </row>
    <row r="5332" spans="1:8">
      <c r="A5332" s="4" t="s">
        <v>5539</v>
      </c>
      <c r="B5332" s="4" t="s">
        <v>201</v>
      </c>
      <c r="C5332" s="4" t="s">
        <v>9011</v>
      </c>
      <c r="D5332" s="4" t="s">
        <v>82</v>
      </c>
      <c r="E5332" s="4" t="s">
        <v>197</v>
      </c>
      <c r="F5332" s="3">
        <v>42942</v>
      </c>
      <c r="G5332" s="3">
        <v>42946</v>
      </c>
      <c r="H5332">
        <v>0</v>
      </c>
    </row>
    <row r="5333" spans="1:8">
      <c r="A5333" s="4" t="s">
        <v>5540</v>
      </c>
      <c r="B5333" s="4" t="s">
        <v>170</v>
      </c>
      <c r="C5333" s="4" t="s">
        <v>177</v>
      </c>
      <c r="D5333" s="4" t="s">
        <v>24</v>
      </c>
      <c r="E5333" s="4" t="s">
        <v>193</v>
      </c>
      <c r="F5333" s="3">
        <v>42942</v>
      </c>
      <c r="G5333" s="3"/>
    </row>
    <row r="5334" spans="1:8">
      <c r="A5334" s="4" t="s">
        <v>5541</v>
      </c>
      <c r="B5334" s="4" t="s">
        <v>170</v>
      </c>
      <c r="C5334" s="4" t="s">
        <v>192</v>
      </c>
      <c r="D5334" s="4" t="s">
        <v>24</v>
      </c>
      <c r="E5334" s="4" t="s">
        <v>193</v>
      </c>
      <c r="F5334" s="3">
        <v>42942</v>
      </c>
      <c r="G5334" s="3"/>
    </row>
    <row r="5335" spans="1:8">
      <c r="A5335" s="4" t="s">
        <v>5542</v>
      </c>
      <c r="B5335" s="4" t="s">
        <v>170</v>
      </c>
      <c r="C5335" s="4" t="s">
        <v>192</v>
      </c>
      <c r="D5335" s="4" t="s">
        <v>24</v>
      </c>
      <c r="E5335" s="4" t="s">
        <v>193</v>
      </c>
      <c r="F5335" s="3">
        <v>42942</v>
      </c>
      <c r="G5335" s="3"/>
    </row>
    <row r="5336" spans="1:8">
      <c r="A5336" s="4" t="s">
        <v>5543</v>
      </c>
      <c r="B5336" s="4" t="s">
        <v>189</v>
      </c>
      <c r="C5336" s="4" t="s">
        <v>171</v>
      </c>
      <c r="D5336" s="4" t="s">
        <v>120</v>
      </c>
      <c r="E5336" s="4" t="s">
        <v>193</v>
      </c>
      <c r="F5336" s="3">
        <v>42942</v>
      </c>
      <c r="G5336" s="3"/>
    </row>
    <row r="5337" spans="1:8">
      <c r="A5337" s="4" t="s">
        <v>5544</v>
      </c>
      <c r="B5337" s="4" t="s">
        <v>185</v>
      </c>
      <c r="C5337" s="4" t="s">
        <v>9011</v>
      </c>
      <c r="D5337" s="4" t="s">
        <v>24</v>
      </c>
      <c r="E5337" s="4" t="s">
        <v>193</v>
      </c>
      <c r="F5337" s="3">
        <v>42942</v>
      </c>
      <c r="G5337" s="3"/>
    </row>
    <row r="5338" spans="1:8">
      <c r="A5338" s="4" t="s">
        <v>5545</v>
      </c>
      <c r="B5338" s="4" t="s">
        <v>185</v>
      </c>
      <c r="C5338" s="4" t="s">
        <v>9011</v>
      </c>
      <c r="D5338" s="4" t="s">
        <v>54</v>
      </c>
      <c r="E5338" s="4" t="s">
        <v>197</v>
      </c>
      <c r="F5338" s="3">
        <v>42942</v>
      </c>
      <c r="G5338" s="3">
        <v>42953</v>
      </c>
      <c r="H5338">
        <v>0</v>
      </c>
    </row>
    <row r="5339" spans="1:8">
      <c r="A5339" s="4" t="s">
        <v>5546</v>
      </c>
      <c r="B5339" s="4" t="s">
        <v>235</v>
      </c>
      <c r="C5339" s="4" t="s">
        <v>192</v>
      </c>
      <c r="D5339" s="4" t="s">
        <v>123</v>
      </c>
      <c r="E5339" s="4" t="s">
        <v>172</v>
      </c>
      <c r="F5339" s="3">
        <v>42942</v>
      </c>
      <c r="G5339" s="3">
        <v>42944</v>
      </c>
      <c r="H5339">
        <v>3596</v>
      </c>
    </row>
    <row r="5340" spans="1:8">
      <c r="A5340" s="4" t="s">
        <v>5547</v>
      </c>
      <c r="B5340" s="4" t="s">
        <v>181</v>
      </c>
      <c r="C5340" s="4" t="s">
        <v>179</v>
      </c>
      <c r="D5340" s="4" t="s">
        <v>24</v>
      </c>
      <c r="E5340" s="4" t="s">
        <v>193</v>
      </c>
      <c r="F5340" s="3">
        <v>42942</v>
      </c>
      <c r="G5340" s="3"/>
    </row>
    <row r="5341" spans="1:8">
      <c r="A5341" s="4" t="s">
        <v>5548</v>
      </c>
      <c r="B5341" s="4" t="s">
        <v>181</v>
      </c>
      <c r="C5341" s="4" t="s">
        <v>171</v>
      </c>
      <c r="D5341" s="4" t="s">
        <v>76</v>
      </c>
      <c r="E5341" s="4" t="s">
        <v>197</v>
      </c>
      <c r="F5341" s="3">
        <v>42942</v>
      </c>
      <c r="G5341" s="3">
        <v>42943</v>
      </c>
      <c r="H5341">
        <v>0</v>
      </c>
    </row>
    <row r="5342" spans="1:8">
      <c r="A5342" s="4" t="s">
        <v>5549</v>
      </c>
      <c r="B5342" s="4" t="s">
        <v>181</v>
      </c>
      <c r="C5342" s="4" t="s">
        <v>171</v>
      </c>
      <c r="D5342" s="4" t="s">
        <v>108</v>
      </c>
      <c r="E5342" s="4" t="s">
        <v>172</v>
      </c>
      <c r="F5342" s="3">
        <v>42942</v>
      </c>
      <c r="G5342" s="3">
        <v>43070</v>
      </c>
      <c r="H5342">
        <v>1091</v>
      </c>
    </row>
    <row r="5343" spans="1:8">
      <c r="A5343" s="4" t="s">
        <v>5550</v>
      </c>
      <c r="B5343" s="4" t="s">
        <v>181</v>
      </c>
      <c r="C5343" s="4" t="s">
        <v>9011</v>
      </c>
      <c r="D5343" s="4" t="s">
        <v>97</v>
      </c>
      <c r="E5343" s="4" t="s">
        <v>172</v>
      </c>
      <c r="F5343" s="3">
        <v>42942</v>
      </c>
      <c r="G5343" s="3">
        <v>43004</v>
      </c>
      <c r="H5343">
        <v>6000</v>
      </c>
    </row>
    <row r="5344" spans="1:8">
      <c r="A5344" s="4" t="s">
        <v>5551</v>
      </c>
      <c r="B5344" s="4" t="s">
        <v>183</v>
      </c>
      <c r="C5344" s="4" t="s">
        <v>199</v>
      </c>
      <c r="D5344" s="4" t="s">
        <v>24</v>
      </c>
      <c r="E5344" s="4" t="s">
        <v>193</v>
      </c>
      <c r="F5344" s="3">
        <v>42943</v>
      </c>
      <c r="G5344" s="3"/>
    </row>
    <row r="5345" spans="1:8">
      <c r="A5345" s="4" t="s">
        <v>5552</v>
      </c>
      <c r="B5345" s="4" t="s">
        <v>183</v>
      </c>
      <c r="C5345" s="4" t="s">
        <v>199</v>
      </c>
      <c r="D5345" s="4" t="s">
        <v>24</v>
      </c>
      <c r="E5345" s="4" t="s">
        <v>193</v>
      </c>
      <c r="F5345" s="3">
        <v>42943</v>
      </c>
      <c r="G5345" s="3"/>
    </row>
    <row r="5346" spans="1:8">
      <c r="A5346" s="4" t="s">
        <v>5553</v>
      </c>
      <c r="B5346" s="4" t="s">
        <v>183</v>
      </c>
      <c r="C5346" s="4" t="s">
        <v>177</v>
      </c>
      <c r="D5346" s="4" t="s">
        <v>62</v>
      </c>
      <c r="E5346" s="4" t="s">
        <v>193</v>
      </c>
      <c r="F5346" s="3">
        <v>42943</v>
      </c>
      <c r="G5346" s="3"/>
    </row>
    <row r="5347" spans="1:8">
      <c r="A5347" s="4" t="s">
        <v>5554</v>
      </c>
      <c r="B5347" s="4" t="s">
        <v>183</v>
      </c>
      <c r="C5347" s="4" t="s">
        <v>177</v>
      </c>
      <c r="D5347" s="4" t="s">
        <v>24</v>
      </c>
      <c r="E5347" s="4" t="s">
        <v>193</v>
      </c>
      <c r="F5347" s="3">
        <v>42943</v>
      </c>
      <c r="G5347" s="3"/>
    </row>
    <row r="5348" spans="1:8">
      <c r="A5348" s="4" t="s">
        <v>5555</v>
      </c>
      <c r="B5348" s="4" t="s">
        <v>183</v>
      </c>
      <c r="C5348" s="4" t="s">
        <v>199</v>
      </c>
      <c r="D5348" s="4" t="s">
        <v>29</v>
      </c>
      <c r="E5348" s="4" t="s">
        <v>172</v>
      </c>
      <c r="F5348" s="3">
        <v>42943</v>
      </c>
      <c r="G5348" s="3">
        <v>42945</v>
      </c>
      <c r="H5348">
        <v>5068</v>
      </c>
    </row>
    <row r="5349" spans="1:8">
      <c r="A5349" s="4" t="s">
        <v>5556</v>
      </c>
      <c r="B5349" s="4" t="s">
        <v>183</v>
      </c>
      <c r="C5349" s="4" t="s">
        <v>177</v>
      </c>
      <c r="D5349" s="4" t="s">
        <v>68</v>
      </c>
      <c r="E5349" s="4" t="s">
        <v>172</v>
      </c>
      <c r="F5349" s="3">
        <v>42943</v>
      </c>
      <c r="G5349" s="3">
        <v>42945</v>
      </c>
      <c r="H5349">
        <v>46</v>
      </c>
    </row>
    <row r="5350" spans="1:8">
      <c r="A5350" s="4" t="s">
        <v>5557</v>
      </c>
      <c r="B5350" s="4" t="s">
        <v>246</v>
      </c>
      <c r="C5350" s="4" t="s">
        <v>192</v>
      </c>
      <c r="D5350" s="4" t="s">
        <v>121</v>
      </c>
      <c r="E5350" s="4" t="s">
        <v>197</v>
      </c>
      <c r="F5350" s="3">
        <v>42943</v>
      </c>
      <c r="G5350" s="3">
        <v>43081</v>
      </c>
      <c r="H5350">
        <v>0</v>
      </c>
    </row>
    <row r="5351" spans="1:8">
      <c r="A5351" s="4" t="s">
        <v>5558</v>
      </c>
      <c r="B5351" s="4" t="s">
        <v>304</v>
      </c>
      <c r="C5351" s="4" t="s">
        <v>171</v>
      </c>
      <c r="D5351" s="4" t="s">
        <v>24</v>
      </c>
      <c r="E5351" s="4" t="s">
        <v>193</v>
      </c>
      <c r="F5351" s="3">
        <v>42943</v>
      </c>
      <c r="G5351" s="3"/>
    </row>
    <row r="5352" spans="1:8">
      <c r="A5352" s="4" t="s">
        <v>5559</v>
      </c>
      <c r="B5352" s="4" t="s">
        <v>304</v>
      </c>
      <c r="C5352" s="4" t="s">
        <v>192</v>
      </c>
      <c r="D5352" s="4" t="s">
        <v>106</v>
      </c>
      <c r="E5352" s="4" t="s">
        <v>172</v>
      </c>
      <c r="F5352" s="3">
        <v>42943</v>
      </c>
      <c r="G5352" s="3">
        <v>42949</v>
      </c>
      <c r="H5352">
        <v>3025</v>
      </c>
    </row>
    <row r="5353" spans="1:8">
      <c r="A5353" s="4" t="s">
        <v>5560</v>
      </c>
      <c r="B5353" s="4" t="s">
        <v>279</v>
      </c>
      <c r="C5353" s="4" t="s">
        <v>171</v>
      </c>
      <c r="D5353" s="4" t="s">
        <v>52</v>
      </c>
      <c r="E5353" s="4" t="s">
        <v>197</v>
      </c>
      <c r="F5353" s="3">
        <v>42943</v>
      </c>
      <c r="G5353" s="3">
        <v>42945</v>
      </c>
      <c r="H5353">
        <v>0</v>
      </c>
    </row>
    <row r="5354" spans="1:8">
      <c r="A5354" s="4" t="s">
        <v>5561</v>
      </c>
      <c r="B5354" s="4" t="s">
        <v>174</v>
      </c>
      <c r="C5354" s="4" t="s">
        <v>171</v>
      </c>
      <c r="D5354" s="4" t="s">
        <v>24</v>
      </c>
      <c r="E5354" s="4" t="s">
        <v>193</v>
      </c>
      <c r="F5354" s="3">
        <v>42943</v>
      </c>
      <c r="G5354" s="3"/>
    </row>
    <row r="5355" spans="1:8">
      <c r="A5355" s="4" t="s">
        <v>5562</v>
      </c>
      <c r="B5355" s="4" t="s">
        <v>174</v>
      </c>
      <c r="C5355" s="4" t="s">
        <v>9011</v>
      </c>
      <c r="D5355" s="4" t="s">
        <v>59</v>
      </c>
      <c r="E5355" s="4" t="s">
        <v>193</v>
      </c>
      <c r="F5355" s="3">
        <v>42943</v>
      </c>
      <c r="G5355" s="3"/>
    </row>
    <row r="5356" spans="1:8">
      <c r="A5356" s="4" t="s">
        <v>5563</v>
      </c>
      <c r="B5356" s="4" t="s">
        <v>174</v>
      </c>
      <c r="C5356" s="4" t="s">
        <v>9011</v>
      </c>
      <c r="D5356" s="4" t="s">
        <v>61</v>
      </c>
      <c r="E5356" s="4" t="s">
        <v>193</v>
      </c>
      <c r="F5356" s="3">
        <v>42943</v>
      </c>
      <c r="G5356" s="3"/>
    </row>
    <row r="5357" spans="1:8">
      <c r="A5357" s="4" t="s">
        <v>5564</v>
      </c>
      <c r="B5357" s="4" t="s">
        <v>174</v>
      </c>
      <c r="C5357" s="4" t="s">
        <v>9011</v>
      </c>
      <c r="D5357" s="4" t="s">
        <v>84</v>
      </c>
      <c r="E5357" s="4" t="s">
        <v>193</v>
      </c>
      <c r="F5357" s="3">
        <v>42943</v>
      </c>
      <c r="G5357" s="3"/>
    </row>
    <row r="5358" spans="1:8">
      <c r="A5358" s="4" t="s">
        <v>5565</v>
      </c>
      <c r="B5358" s="4" t="s">
        <v>174</v>
      </c>
      <c r="C5358" s="4" t="s">
        <v>9011</v>
      </c>
      <c r="D5358" s="4" t="s">
        <v>24</v>
      </c>
      <c r="E5358" s="4" t="s">
        <v>193</v>
      </c>
      <c r="F5358" s="3">
        <v>42943</v>
      </c>
      <c r="G5358" s="3"/>
    </row>
    <row r="5359" spans="1:8">
      <c r="A5359" s="4" t="s">
        <v>5566</v>
      </c>
      <c r="B5359" s="4" t="s">
        <v>174</v>
      </c>
      <c r="C5359" s="4" t="s">
        <v>9011</v>
      </c>
      <c r="D5359" s="4" t="s">
        <v>24</v>
      </c>
      <c r="E5359" s="4" t="s">
        <v>193</v>
      </c>
      <c r="F5359" s="3">
        <v>42943</v>
      </c>
      <c r="G5359" s="3"/>
    </row>
    <row r="5360" spans="1:8">
      <c r="A5360" s="4" t="s">
        <v>5567</v>
      </c>
      <c r="B5360" s="4" t="s">
        <v>174</v>
      </c>
      <c r="C5360" s="4" t="s">
        <v>9011</v>
      </c>
      <c r="D5360" s="4" t="s">
        <v>24</v>
      </c>
      <c r="E5360" s="4" t="s">
        <v>193</v>
      </c>
      <c r="F5360" s="3">
        <v>42943</v>
      </c>
      <c r="G5360" s="3"/>
    </row>
    <row r="5361" spans="1:8">
      <c r="A5361" s="4" t="s">
        <v>5568</v>
      </c>
      <c r="B5361" s="4" t="s">
        <v>174</v>
      </c>
      <c r="C5361" s="4" t="s">
        <v>9011</v>
      </c>
      <c r="D5361" s="4" t="s">
        <v>24</v>
      </c>
      <c r="E5361" s="4" t="s">
        <v>193</v>
      </c>
      <c r="F5361" s="3">
        <v>42943</v>
      </c>
      <c r="G5361" s="3"/>
    </row>
    <row r="5362" spans="1:8">
      <c r="A5362" s="4" t="s">
        <v>5569</v>
      </c>
      <c r="B5362" s="4" t="s">
        <v>174</v>
      </c>
      <c r="C5362" s="4" t="s">
        <v>192</v>
      </c>
      <c r="D5362" s="4" t="s">
        <v>24</v>
      </c>
      <c r="E5362" s="4" t="s">
        <v>193</v>
      </c>
      <c r="F5362" s="3">
        <v>42943</v>
      </c>
      <c r="G5362" s="3"/>
    </row>
    <row r="5363" spans="1:8">
      <c r="A5363" s="4" t="s">
        <v>5570</v>
      </c>
      <c r="B5363" s="4" t="s">
        <v>174</v>
      </c>
      <c r="C5363" s="4" t="s">
        <v>192</v>
      </c>
      <c r="D5363" s="4" t="s">
        <v>24</v>
      </c>
      <c r="E5363" s="4" t="s">
        <v>193</v>
      </c>
      <c r="F5363" s="3">
        <v>42943</v>
      </c>
      <c r="G5363" s="3"/>
    </row>
    <row r="5364" spans="1:8">
      <c r="A5364" s="4" t="s">
        <v>5571</v>
      </c>
      <c r="B5364" s="4" t="s">
        <v>174</v>
      </c>
      <c r="C5364" s="4" t="s">
        <v>9011</v>
      </c>
      <c r="D5364" s="4" t="s">
        <v>45</v>
      </c>
      <c r="E5364" s="4" t="s">
        <v>172</v>
      </c>
      <c r="F5364" s="3">
        <v>42943</v>
      </c>
      <c r="G5364" s="3">
        <v>42956</v>
      </c>
      <c r="H5364">
        <v>4790</v>
      </c>
    </row>
    <row r="5365" spans="1:8">
      <c r="A5365" s="4" t="s">
        <v>5572</v>
      </c>
      <c r="B5365" s="4" t="s">
        <v>174</v>
      </c>
      <c r="C5365" s="4" t="s">
        <v>9011</v>
      </c>
      <c r="D5365" s="4" t="s">
        <v>131</v>
      </c>
      <c r="E5365" s="4" t="s">
        <v>172</v>
      </c>
      <c r="F5365" s="3">
        <v>42943</v>
      </c>
      <c r="G5365" s="3">
        <v>42970</v>
      </c>
      <c r="H5365">
        <v>4861</v>
      </c>
    </row>
    <row r="5366" spans="1:8">
      <c r="A5366" s="4" t="s">
        <v>5573</v>
      </c>
      <c r="B5366" s="4" t="s">
        <v>196</v>
      </c>
      <c r="C5366" s="4" t="s">
        <v>199</v>
      </c>
      <c r="D5366" s="4" t="s">
        <v>24</v>
      </c>
      <c r="E5366" s="4" t="s">
        <v>193</v>
      </c>
      <c r="F5366" s="3">
        <v>42943</v>
      </c>
      <c r="G5366" s="3"/>
    </row>
    <row r="5367" spans="1:8">
      <c r="A5367" s="4" t="s">
        <v>5574</v>
      </c>
      <c r="B5367" s="4" t="s">
        <v>196</v>
      </c>
      <c r="C5367" s="4" t="s">
        <v>192</v>
      </c>
      <c r="D5367" s="4" t="s">
        <v>24</v>
      </c>
      <c r="E5367" s="4" t="s">
        <v>193</v>
      </c>
      <c r="F5367" s="3">
        <v>42943</v>
      </c>
      <c r="G5367" s="3"/>
    </row>
    <row r="5368" spans="1:8">
      <c r="A5368" s="4" t="s">
        <v>5575</v>
      </c>
      <c r="B5368" s="4" t="s">
        <v>196</v>
      </c>
      <c r="C5368" s="4" t="s">
        <v>179</v>
      </c>
      <c r="D5368" s="4" t="s">
        <v>37</v>
      </c>
      <c r="E5368" s="4" t="s">
        <v>197</v>
      </c>
      <c r="F5368" s="3">
        <v>42943</v>
      </c>
      <c r="G5368" s="3">
        <v>42993</v>
      </c>
      <c r="H5368">
        <v>0</v>
      </c>
    </row>
    <row r="5369" spans="1:8">
      <c r="A5369" s="4" t="s">
        <v>5576</v>
      </c>
      <c r="B5369" s="4" t="s">
        <v>203</v>
      </c>
      <c r="C5369" s="4" t="s">
        <v>171</v>
      </c>
      <c r="D5369" s="4" t="s">
        <v>24</v>
      </c>
      <c r="E5369" s="4" t="s">
        <v>193</v>
      </c>
      <c r="F5369" s="3">
        <v>42943</v>
      </c>
      <c r="G5369" s="3"/>
    </row>
    <row r="5370" spans="1:8">
      <c r="A5370" s="4" t="s">
        <v>5577</v>
      </c>
      <c r="B5370" s="4" t="s">
        <v>191</v>
      </c>
      <c r="C5370" s="4" t="s">
        <v>179</v>
      </c>
      <c r="D5370" s="4" t="s">
        <v>76</v>
      </c>
      <c r="E5370" s="4" t="s">
        <v>172</v>
      </c>
      <c r="F5370" s="3">
        <v>42943</v>
      </c>
      <c r="G5370" s="3">
        <v>42993</v>
      </c>
      <c r="H5370">
        <v>586</v>
      </c>
    </row>
    <row r="5371" spans="1:8">
      <c r="A5371" s="4" t="s">
        <v>5578</v>
      </c>
      <c r="B5371" s="4" t="s">
        <v>343</v>
      </c>
      <c r="C5371" s="4" t="s">
        <v>179</v>
      </c>
      <c r="D5371" s="4" t="s">
        <v>24</v>
      </c>
      <c r="E5371" s="4" t="s">
        <v>193</v>
      </c>
      <c r="F5371" s="3">
        <v>42943</v>
      </c>
      <c r="G5371" s="3"/>
    </row>
    <row r="5372" spans="1:8">
      <c r="A5372" s="4" t="s">
        <v>5579</v>
      </c>
      <c r="B5372" s="4" t="s">
        <v>343</v>
      </c>
      <c r="C5372" s="4" t="s">
        <v>179</v>
      </c>
      <c r="D5372" s="4" t="s">
        <v>24</v>
      </c>
      <c r="E5372" s="4" t="s">
        <v>193</v>
      </c>
      <c r="F5372" s="3">
        <v>42943</v>
      </c>
      <c r="G5372" s="3"/>
    </row>
    <row r="5373" spans="1:8">
      <c r="A5373" s="4" t="s">
        <v>5580</v>
      </c>
      <c r="B5373" s="4" t="s">
        <v>343</v>
      </c>
      <c r="C5373" s="4" t="s">
        <v>171</v>
      </c>
      <c r="D5373" s="4" t="s">
        <v>108</v>
      </c>
      <c r="E5373" s="4" t="s">
        <v>193</v>
      </c>
      <c r="F5373" s="3">
        <v>42943</v>
      </c>
      <c r="G5373" s="3"/>
    </row>
    <row r="5374" spans="1:8">
      <c r="A5374" s="4" t="s">
        <v>5581</v>
      </c>
      <c r="B5374" s="4" t="s">
        <v>343</v>
      </c>
      <c r="C5374" s="4" t="s">
        <v>171</v>
      </c>
      <c r="D5374" s="4" t="s">
        <v>24</v>
      </c>
      <c r="E5374" s="4" t="s">
        <v>193</v>
      </c>
      <c r="F5374" s="3">
        <v>42943</v>
      </c>
      <c r="G5374" s="3"/>
    </row>
    <row r="5375" spans="1:8">
      <c r="A5375" s="4" t="s">
        <v>5582</v>
      </c>
      <c r="B5375" s="4" t="s">
        <v>219</v>
      </c>
      <c r="C5375" s="4" t="s">
        <v>179</v>
      </c>
      <c r="D5375" s="4" t="s">
        <v>105</v>
      </c>
      <c r="E5375" s="4" t="s">
        <v>172</v>
      </c>
      <c r="F5375" s="3">
        <v>42943</v>
      </c>
      <c r="G5375" s="3">
        <v>42957</v>
      </c>
      <c r="H5375">
        <v>514</v>
      </c>
    </row>
    <row r="5376" spans="1:8">
      <c r="A5376" s="4" t="s">
        <v>5583</v>
      </c>
      <c r="B5376" s="4" t="s">
        <v>187</v>
      </c>
      <c r="C5376" s="4" t="s">
        <v>9011</v>
      </c>
      <c r="D5376" s="4" t="s">
        <v>84</v>
      </c>
      <c r="E5376" s="4" t="s">
        <v>172</v>
      </c>
      <c r="F5376" s="3">
        <v>42943</v>
      </c>
      <c r="G5376" s="3">
        <v>42944</v>
      </c>
      <c r="H5376">
        <v>4209</v>
      </c>
    </row>
    <row r="5377" spans="1:8">
      <c r="A5377" s="4" t="s">
        <v>5584</v>
      </c>
      <c r="B5377" s="4" t="s">
        <v>244</v>
      </c>
      <c r="C5377" s="4" t="s">
        <v>179</v>
      </c>
      <c r="D5377" s="4" t="s">
        <v>24</v>
      </c>
      <c r="E5377" s="4" t="s">
        <v>193</v>
      </c>
      <c r="F5377" s="3">
        <v>42943</v>
      </c>
      <c r="G5377" s="3"/>
    </row>
    <row r="5378" spans="1:8">
      <c r="A5378" s="4" t="s">
        <v>5585</v>
      </c>
      <c r="B5378" s="4" t="s">
        <v>244</v>
      </c>
      <c r="C5378" s="4" t="s">
        <v>171</v>
      </c>
      <c r="D5378" s="4" t="s">
        <v>108</v>
      </c>
      <c r="E5378" s="4" t="s">
        <v>193</v>
      </c>
      <c r="F5378" s="3">
        <v>42943</v>
      </c>
      <c r="G5378" s="3"/>
    </row>
    <row r="5379" spans="1:8">
      <c r="A5379" s="4" t="s">
        <v>5586</v>
      </c>
      <c r="B5379" s="4" t="s">
        <v>244</v>
      </c>
      <c r="C5379" s="4" t="s">
        <v>171</v>
      </c>
      <c r="D5379" s="4" t="s">
        <v>124</v>
      </c>
      <c r="E5379" s="4" t="s">
        <v>193</v>
      </c>
      <c r="F5379" s="3">
        <v>42943</v>
      </c>
      <c r="G5379" s="3"/>
    </row>
    <row r="5380" spans="1:8">
      <c r="A5380" s="4" t="s">
        <v>5587</v>
      </c>
      <c r="B5380" s="4" t="s">
        <v>244</v>
      </c>
      <c r="C5380" s="4" t="s">
        <v>177</v>
      </c>
      <c r="D5380" s="4" t="s">
        <v>66</v>
      </c>
      <c r="E5380" s="4" t="s">
        <v>197</v>
      </c>
      <c r="F5380" s="3">
        <v>42943</v>
      </c>
      <c r="G5380" s="3">
        <v>42948</v>
      </c>
      <c r="H5380">
        <v>0</v>
      </c>
    </row>
    <row r="5381" spans="1:8">
      <c r="A5381" s="4" t="s">
        <v>5588</v>
      </c>
      <c r="B5381" s="4" t="s">
        <v>244</v>
      </c>
      <c r="C5381" s="4" t="s">
        <v>171</v>
      </c>
      <c r="D5381" s="4" t="s">
        <v>48</v>
      </c>
      <c r="E5381" s="4" t="s">
        <v>172</v>
      </c>
      <c r="F5381" s="3">
        <v>42943</v>
      </c>
      <c r="G5381" s="3">
        <v>42954</v>
      </c>
      <c r="H5381">
        <v>965</v>
      </c>
    </row>
    <row r="5382" spans="1:8">
      <c r="A5382" s="4" t="s">
        <v>5589</v>
      </c>
      <c r="B5382" s="4" t="s">
        <v>170</v>
      </c>
      <c r="C5382" s="4" t="s">
        <v>179</v>
      </c>
      <c r="D5382" s="4" t="s">
        <v>24</v>
      </c>
      <c r="E5382" s="4" t="s">
        <v>193</v>
      </c>
      <c r="F5382" s="3">
        <v>42943</v>
      </c>
      <c r="G5382" s="3"/>
    </row>
    <row r="5383" spans="1:8">
      <c r="A5383" s="4" t="s">
        <v>5590</v>
      </c>
      <c r="B5383" s="4" t="s">
        <v>189</v>
      </c>
      <c r="C5383" s="4" t="s">
        <v>179</v>
      </c>
      <c r="D5383" s="4" t="s">
        <v>24</v>
      </c>
      <c r="E5383" s="4" t="s">
        <v>193</v>
      </c>
      <c r="F5383" s="3">
        <v>42943</v>
      </c>
      <c r="G5383" s="3"/>
    </row>
    <row r="5384" spans="1:8">
      <c r="A5384" s="4" t="s">
        <v>5591</v>
      </c>
      <c r="B5384" s="4" t="s">
        <v>189</v>
      </c>
      <c r="C5384" s="4" t="s">
        <v>177</v>
      </c>
      <c r="D5384" s="4" t="s">
        <v>24</v>
      </c>
      <c r="E5384" s="4" t="s">
        <v>193</v>
      </c>
      <c r="F5384" s="3">
        <v>42943</v>
      </c>
      <c r="G5384" s="3"/>
    </row>
    <row r="5385" spans="1:8">
      <c r="A5385" s="4" t="s">
        <v>5592</v>
      </c>
      <c r="B5385" s="4" t="s">
        <v>205</v>
      </c>
      <c r="C5385" s="4" t="s">
        <v>265</v>
      </c>
      <c r="D5385" s="4" t="s">
        <v>24</v>
      </c>
      <c r="E5385" s="4" t="s">
        <v>193</v>
      </c>
      <c r="F5385" s="3">
        <v>42943</v>
      </c>
      <c r="G5385" s="3"/>
    </row>
    <row r="5386" spans="1:8">
      <c r="A5386" s="4" t="s">
        <v>5593</v>
      </c>
      <c r="B5386" s="4" t="s">
        <v>205</v>
      </c>
      <c r="C5386" s="4" t="s">
        <v>199</v>
      </c>
      <c r="D5386" s="4" t="s">
        <v>93</v>
      </c>
      <c r="E5386" s="4" t="s">
        <v>197</v>
      </c>
      <c r="F5386" s="3">
        <v>42943</v>
      </c>
      <c r="G5386" s="3">
        <v>42944</v>
      </c>
      <c r="H5386">
        <v>0</v>
      </c>
    </row>
    <row r="5387" spans="1:8">
      <c r="A5387" s="4" t="s">
        <v>5594</v>
      </c>
      <c r="B5387" s="4" t="s">
        <v>208</v>
      </c>
      <c r="C5387" s="4" t="s">
        <v>199</v>
      </c>
      <c r="D5387" s="4" t="s">
        <v>123</v>
      </c>
      <c r="E5387" s="4" t="s">
        <v>193</v>
      </c>
      <c r="F5387" s="3">
        <v>42943</v>
      </c>
      <c r="G5387" s="3"/>
    </row>
    <row r="5388" spans="1:8">
      <c r="A5388" s="4" t="s">
        <v>5595</v>
      </c>
      <c r="B5388" s="4" t="s">
        <v>208</v>
      </c>
      <c r="C5388" s="4" t="s">
        <v>177</v>
      </c>
      <c r="D5388" s="4" t="s">
        <v>24</v>
      </c>
      <c r="E5388" s="4" t="s">
        <v>193</v>
      </c>
      <c r="F5388" s="3">
        <v>42943</v>
      </c>
      <c r="G5388" s="3"/>
    </row>
    <row r="5389" spans="1:8">
      <c r="A5389" s="4" t="s">
        <v>5596</v>
      </c>
      <c r="B5389" s="4" t="s">
        <v>185</v>
      </c>
      <c r="C5389" s="4" t="s">
        <v>179</v>
      </c>
      <c r="D5389" s="4" t="s">
        <v>74</v>
      </c>
      <c r="E5389" s="4" t="s">
        <v>172</v>
      </c>
      <c r="F5389" s="3">
        <v>42943</v>
      </c>
      <c r="G5389" s="3">
        <v>42953</v>
      </c>
      <c r="H5389">
        <v>651</v>
      </c>
    </row>
    <row r="5390" spans="1:8">
      <c r="A5390" s="4" t="s">
        <v>5597</v>
      </c>
      <c r="B5390" s="4" t="s">
        <v>181</v>
      </c>
      <c r="C5390" s="4" t="s">
        <v>9011</v>
      </c>
      <c r="D5390" s="4" t="s">
        <v>118</v>
      </c>
      <c r="E5390" s="4" t="s">
        <v>193</v>
      </c>
      <c r="F5390" s="3">
        <v>42943</v>
      </c>
      <c r="G5390" s="3"/>
    </row>
    <row r="5391" spans="1:8">
      <c r="A5391" s="4" t="s">
        <v>5598</v>
      </c>
      <c r="B5391" s="4" t="s">
        <v>183</v>
      </c>
      <c r="C5391" s="4" t="s">
        <v>179</v>
      </c>
      <c r="D5391" s="4" t="s">
        <v>125</v>
      </c>
      <c r="E5391" s="4" t="s">
        <v>193</v>
      </c>
      <c r="F5391" s="3">
        <v>42944</v>
      </c>
      <c r="G5391" s="3"/>
    </row>
    <row r="5392" spans="1:8">
      <c r="A5392" s="4" t="s">
        <v>5599</v>
      </c>
      <c r="B5392" s="4" t="s">
        <v>183</v>
      </c>
      <c r="C5392" s="4" t="s">
        <v>177</v>
      </c>
      <c r="D5392" s="4" t="s">
        <v>24</v>
      </c>
      <c r="E5392" s="4" t="s">
        <v>193</v>
      </c>
      <c r="F5392" s="3">
        <v>42944</v>
      </c>
      <c r="G5392" s="3"/>
    </row>
    <row r="5393" spans="1:8">
      <c r="A5393" s="4" t="s">
        <v>5600</v>
      </c>
      <c r="B5393" s="4" t="s">
        <v>183</v>
      </c>
      <c r="C5393" s="4" t="s">
        <v>192</v>
      </c>
      <c r="D5393" s="4" t="s">
        <v>43</v>
      </c>
      <c r="E5393" s="4" t="s">
        <v>197</v>
      </c>
      <c r="F5393" s="3">
        <v>42944</v>
      </c>
      <c r="G5393" s="3">
        <v>42950</v>
      </c>
      <c r="H5393">
        <v>0</v>
      </c>
    </row>
    <row r="5394" spans="1:8">
      <c r="A5394" s="4" t="s">
        <v>5601</v>
      </c>
      <c r="B5394" s="4" t="s">
        <v>261</v>
      </c>
      <c r="C5394" s="4" t="s">
        <v>179</v>
      </c>
      <c r="D5394" s="4" t="s">
        <v>24</v>
      </c>
      <c r="E5394" s="4" t="s">
        <v>193</v>
      </c>
      <c r="F5394" s="3">
        <v>42944</v>
      </c>
      <c r="G5394" s="3"/>
    </row>
    <row r="5395" spans="1:8">
      <c r="A5395" s="4" t="s">
        <v>5602</v>
      </c>
      <c r="B5395" s="4" t="s">
        <v>246</v>
      </c>
      <c r="C5395" s="4" t="s">
        <v>171</v>
      </c>
      <c r="D5395" s="4" t="s">
        <v>120</v>
      </c>
      <c r="E5395" s="4" t="s">
        <v>197</v>
      </c>
      <c r="F5395" s="3">
        <v>42944</v>
      </c>
      <c r="G5395" s="3">
        <v>43046</v>
      </c>
      <c r="H5395">
        <v>0</v>
      </c>
    </row>
    <row r="5396" spans="1:8">
      <c r="A5396" s="4" t="s">
        <v>5603</v>
      </c>
      <c r="B5396" s="4" t="s">
        <v>279</v>
      </c>
      <c r="C5396" s="4" t="s">
        <v>179</v>
      </c>
      <c r="D5396" s="4" t="s">
        <v>63</v>
      </c>
      <c r="E5396" s="4" t="s">
        <v>172</v>
      </c>
      <c r="F5396" s="3">
        <v>42944</v>
      </c>
      <c r="G5396" s="3">
        <v>43050</v>
      </c>
      <c r="H5396">
        <v>550</v>
      </c>
    </row>
    <row r="5397" spans="1:8">
      <c r="A5397" s="4" t="s">
        <v>5604</v>
      </c>
      <c r="B5397" s="4" t="s">
        <v>210</v>
      </c>
      <c r="C5397" s="4" t="s">
        <v>171</v>
      </c>
      <c r="D5397" s="4" t="s">
        <v>24</v>
      </c>
      <c r="E5397" s="4" t="s">
        <v>193</v>
      </c>
      <c r="F5397" s="3">
        <v>42944</v>
      </c>
      <c r="G5397" s="3"/>
    </row>
    <row r="5398" spans="1:8">
      <c r="A5398" s="4" t="s">
        <v>5605</v>
      </c>
      <c r="B5398" s="4" t="s">
        <v>174</v>
      </c>
      <c r="C5398" s="4" t="s">
        <v>171</v>
      </c>
      <c r="D5398" s="4" t="s">
        <v>110</v>
      </c>
      <c r="E5398" s="4" t="s">
        <v>193</v>
      </c>
      <c r="F5398" s="3">
        <v>42944</v>
      </c>
      <c r="G5398" s="3"/>
    </row>
    <row r="5399" spans="1:8">
      <c r="A5399" s="4" t="s">
        <v>5606</v>
      </c>
      <c r="B5399" s="4" t="s">
        <v>174</v>
      </c>
      <c r="C5399" s="4" t="s">
        <v>9011</v>
      </c>
      <c r="D5399" s="4" t="s">
        <v>123</v>
      </c>
      <c r="E5399" s="4" t="s">
        <v>193</v>
      </c>
      <c r="F5399" s="3">
        <v>42944</v>
      </c>
      <c r="G5399" s="3"/>
    </row>
    <row r="5400" spans="1:8">
      <c r="A5400" s="4" t="s">
        <v>5607</v>
      </c>
      <c r="B5400" s="4" t="s">
        <v>174</v>
      </c>
      <c r="C5400" s="4" t="s">
        <v>9011</v>
      </c>
      <c r="D5400" s="4" t="s">
        <v>24</v>
      </c>
      <c r="E5400" s="4" t="s">
        <v>193</v>
      </c>
      <c r="F5400" s="3">
        <v>42944</v>
      </c>
      <c r="G5400" s="3"/>
    </row>
    <row r="5401" spans="1:8">
      <c r="A5401" s="4" t="s">
        <v>5608</v>
      </c>
      <c r="B5401" s="4" t="s">
        <v>174</v>
      </c>
      <c r="C5401" s="4" t="s">
        <v>177</v>
      </c>
      <c r="D5401" s="4" t="s">
        <v>24</v>
      </c>
      <c r="E5401" s="4" t="s">
        <v>193</v>
      </c>
      <c r="F5401" s="3">
        <v>42944</v>
      </c>
      <c r="G5401" s="3"/>
    </row>
    <row r="5402" spans="1:8">
      <c r="A5402" s="4" t="s">
        <v>5609</v>
      </c>
      <c r="B5402" s="4" t="s">
        <v>174</v>
      </c>
      <c r="C5402" s="4" t="s">
        <v>9011</v>
      </c>
      <c r="D5402" s="4" t="s">
        <v>103</v>
      </c>
      <c r="E5402" s="4" t="s">
        <v>197</v>
      </c>
      <c r="F5402" s="3">
        <v>42944</v>
      </c>
      <c r="G5402" s="3">
        <v>42945</v>
      </c>
      <c r="H5402">
        <v>0</v>
      </c>
    </row>
    <row r="5403" spans="1:8">
      <c r="A5403" s="4" t="s">
        <v>5610</v>
      </c>
      <c r="B5403" s="4" t="s">
        <v>174</v>
      </c>
      <c r="C5403" s="4" t="s">
        <v>179</v>
      </c>
      <c r="D5403" s="4" t="s">
        <v>43</v>
      </c>
      <c r="E5403" s="4" t="s">
        <v>172</v>
      </c>
      <c r="F5403" s="3">
        <v>42944</v>
      </c>
      <c r="G5403" s="3">
        <v>42970</v>
      </c>
      <c r="H5403">
        <v>589</v>
      </c>
    </row>
    <row r="5404" spans="1:8">
      <c r="A5404" s="4" t="s">
        <v>5611</v>
      </c>
      <c r="B5404" s="4" t="s">
        <v>174</v>
      </c>
      <c r="C5404" s="4" t="s">
        <v>9011</v>
      </c>
      <c r="D5404" s="4" t="s">
        <v>47</v>
      </c>
      <c r="E5404" s="4" t="s">
        <v>172</v>
      </c>
      <c r="F5404" s="3">
        <v>42944</v>
      </c>
      <c r="G5404" s="3">
        <v>42946</v>
      </c>
      <c r="H5404">
        <v>4387</v>
      </c>
    </row>
    <row r="5405" spans="1:8">
      <c r="A5405" s="4" t="s">
        <v>5612</v>
      </c>
      <c r="B5405" s="4" t="s">
        <v>174</v>
      </c>
      <c r="C5405" s="4" t="s">
        <v>9011</v>
      </c>
      <c r="D5405" s="4" t="s">
        <v>111</v>
      </c>
      <c r="E5405" s="4" t="s">
        <v>172</v>
      </c>
      <c r="F5405" s="3">
        <v>42944</v>
      </c>
      <c r="G5405" s="3">
        <v>42946</v>
      </c>
      <c r="H5405">
        <v>4555</v>
      </c>
    </row>
    <row r="5406" spans="1:8">
      <c r="A5406" s="4" t="s">
        <v>5613</v>
      </c>
      <c r="B5406" s="4" t="s">
        <v>263</v>
      </c>
      <c r="C5406" s="4" t="s">
        <v>9011</v>
      </c>
      <c r="D5406" s="4" t="s">
        <v>40</v>
      </c>
      <c r="E5406" s="4" t="s">
        <v>197</v>
      </c>
      <c r="F5406" s="3">
        <v>42944</v>
      </c>
      <c r="G5406" s="3">
        <v>42953</v>
      </c>
      <c r="H5406">
        <v>0</v>
      </c>
    </row>
    <row r="5407" spans="1:8">
      <c r="A5407" s="4" t="s">
        <v>5614</v>
      </c>
      <c r="B5407" s="4" t="s">
        <v>212</v>
      </c>
      <c r="C5407" s="4" t="s">
        <v>179</v>
      </c>
      <c r="D5407" s="4" t="s">
        <v>72</v>
      </c>
      <c r="E5407" s="4" t="s">
        <v>172</v>
      </c>
      <c r="F5407" s="3">
        <v>42944</v>
      </c>
      <c r="G5407" s="3">
        <v>42945</v>
      </c>
      <c r="H5407">
        <v>514</v>
      </c>
    </row>
    <row r="5408" spans="1:8">
      <c r="A5408" s="4" t="s">
        <v>5615</v>
      </c>
      <c r="B5408" s="4" t="s">
        <v>196</v>
      </c>
      <c r="C5408" s="4" t="s">
        <v>9011</v>
      </c>
      <c r="D5408" s="4" t="s">
        <v>93</v>
      </c>
      <c r="E5408" s="4" t="s">
        <v>193</v>
      </c>
      <c r="F5408" s="3">
        <v>42944</v>
      </c>
      <c r="G5408" s="3"/>
    </row>
    <row r="5409" spans="1:8">
      <c r="A5409" s="4" t="s">
        <v>5616</v>
      </c>
      <c r="B5409" s="4" t="s">
        <v>203</v>
      </c>
      <c r="C5409" s="4" t="s">
        <v>171</v>
      </c>
      <c r="D5409" s="4" t="s">
        <v>90</v>
      </c>
      <c r="E5409" s="4" t="s">
        <v>197</v>
      </c>
      <c r="F5409" s="3">
        <v>42944</v>
      </c>
      <c r="G5409" s="3">
        <v>42945</v>
      </c>
      <c r="H5409">
        <v>0</v>
      </c>
    </row>
    <row r="5410" spans="1:8">
      <c r="A5410" s="4" t="s">
        <v>5617</v>
      </c>
      <c r="B5410" s="4" t="s">
        <v>343</v>
      </c>
      <c r="C5410" s="4" t="s">
        <v>179</v>
      </c>
      <c r="D5410" s="4" t="s">
        <v>24</v>
      </c>
      <c r="E5410" s="4" t="s">
        <v>193</v>
      </c>
      <c r="F5410" s="3">
        <v>42944</v>
      </c>
      <c r="G5410" s="3"/>
    </row>
    <row r="5411" spans="1:8">
      <c r="A5411" s="4" t="s">
        <v>5618</v>
      </c>
      <c r="B5411" s="4" t="s">
        <v>343</v>
      </c>
      <c r="C5411" s="4" t="s">
        <v>9011</v>
      </c>
      <c r="D5411" s="4" t="s">
        <v>24</v>
      </c>
      <c r="E5411" s="4" t="s">
        <v>193</v>
      </c>
      <c r="F5411" s="3">
        <v>42944</v>
      </c>
      <c r="G5411" s="3"/>
    </row>
    <row r="5412" spans="1:8">
      <c r="A5412" s="4" t="s">
        <v>5619</v>
      </c>
      <c r="B5412" s="4" t="s">
        <v>343</v>
      </c>
      <c r="C5412" s="4" t="s">
        <v>9011</v>
      </c>
      <c r="D5412" s="4" t="s">
        <v>37</v>
      </c>
      <c r="E5412" s="4" t="s">
        <v>172</v>
      </c>
      <c r="F5412" s="3">
        <v>42944</v>
      </c>
      <c r="G5412" s="3">
        <v>42945</v>
      </c>
      <c r="H5412">
        <v>4671</v>
      </c>
    </row>
    <row r="5413" spans="1:8">
      <c r="A5413" s="4" t="s">
        <v>5620</v>
      </c>
      <c r="B5413" s="4" t="s">
        <v>219</v>
      </c>
      <c r="C5413" s="4" t="s">
        <v>177</v>
      </c>
      <c r="D5413" s="4" t="s">
        <v>86</v>
      </c>
      <c r="E5413" s="4" t="s">
        <v>197</v>
      </c>
      <c r="F5413" s="3">
        <v>42944</v>
      </c>
      <c r="G5413" s="3">
        <v>42945</v>
      </c>
      <c r="H5413">
        <v>0</v>
      </c>
    </row>
    <row r="5414" spans="1:8">
      <c r="A5414" s="4" t="s">
        <v>5621</v>
      </c>
      <c r="B5414" s="4" t="s">
        <v>219</v>
      </c>
      <c r="C5414" s="4" t="s">
        <v>179</v>
      </c>
      <c r="D5414" s="4" t="s">
        <v>108</v>
      </c>
      <c r="E5414" s="4" t="s">
        <v>172</v>
      </c>
      <c r="F5414" s="3">
        <v>42944</v>
      </c>
      <c r="G5414" s="3">
        <v>43054</v>
      </c>
      <c r="H5414">
        <v>518</v>
      </c>
    </row>
    <row r="5415" spans="1:8">
      <c r="A5415" s="4" t="s">
        <v>5622</v>
      </c>
      <c r="B5415" s="4" t="s">
        <v>256</v>
      </c>
      <c r="C5415" s="4" t="s">
        <v>179</v>
      </c>
      <c r="D5415" s="4" t="s">
        <v>90</v>
      </c>
      <c r="E5415" s="4" t="s">
        <v>193</v>
      </c>
      <c r="F5415" s="3">
        <v>42944</v>
      </c>
      <c r="G5415" s="3"/>
    </row>
    <row r="5416" spans="1:8">
      <c r="A5416" s="4" t="s">
        <v>5623</v>
      </c>
      <c r="B5416" s="4" t="s">
        <v>256</v>
      </c>
      <c r="C5416" s="4" t="s">
        <v>179</v>
      </c>
      <c r="D5416" s="4" t="s">
        <v>24</v>
      </c>
      <c r="E5416" s="4" t="s">
        <v>193</v>
      </c>
      <c r="F5416" s="3">
        <v>42944</v>
      </c>
      <c r="G5416" s="3"/>
    </row>
    <row r="5417" spans="1:8">
      <c r="A5417" s="4" t="s">
        <v>5624</v>
      </c>
      <c r="B5417" s="4" t="s">
        <v>256</v>
      </c>
      <c r="C5417" s="4" t="s">
        <v>179</v>
      </c>
      <c r="D5417" s="4" t="s">
        <v>24</v>
      </c>
      <c r="E5417" s="4" t="s">
        <v>193</v>
      </c>
      <c r="F5417" s="3">
        <v>42944</v>
      </c>
      <c r="G5417" s="3"/>
    </row>
    <row r="5418" spans="1:8">
      <c r="A5418" s="4" t="s">
        <v>5625</v>
      </c>
      <c r="B5418" s="4" t="s">
        <v>256</v>
      </c>
      <c r="C5418" s="4" t="s">
        <v>177</v>
      </c>
      <c r="D5418" s="4" t="s">
        <v>44</v>
      </c>
      <c r="E5418" s="4" t="s">
        <v>193</v>
      </c>
      <c r="F5418" s="3">
        <v>42944</v>
      </c>
      <c r="G5418" s="3"/>
    </row>
    <row r="5419" spans="1:8">
      <c r="A5419" s="4" t="s">
        <v>5626</v>
      </c>
      <c r="B5419" s="4" t="s">
        <v>244</v>
      </c>
      <c r="C5419" s="4" t="s">
        <v>179</v>
      </c>
      <c r="D5419" s="4" t="s">
        <v>24</v>
      </c>
      <c r="E5419" s="4" t="s">
        <v>193</v>
      </c>
      <c r="F5419" s="3">
        <v>42944</v>
      </c>
      <c r="G5419" s="3"/>
    </row>
    <row r="5420" spans="1:8">
      <c r="A5420" s="4" t="s">
        <v>5627</v>
      </c>
      <c r="B5420" s="4" t="s">
        <v>244</v>
      </c>
      <c r="C5420" s="4" t="s">
        <v>171</v>
      </c>
      <c r="D5420" s="4" t="s">
        <v>24</v>
      </c>
      <c r="E5420" s="4" t="s">
        <v>193</v>
      </c>
      <c r="F5420" s="3">
        <v>42944</v>
      </c>
      <c r="G5420" s="3"/>
    </row>
    <row r="5421" spans="1:8">
      <c r="A5421" s="4" t="s">
        <v>5628</v>
      </c>
      <c r="B5421" s="4" t="s">
        <v>244</v>
      </c>
      <c r="C5421" s="4" t="s">
        <v>9011</v>
      </c>
      <c r="D5421" s="4" t="s">
        <v>37</v>
      </c>
      <c r="E5421" s="4" t="s">
        <v>172</v>
      </c>
      <c r="F5421" s="3">
        <v>42944</v>
      </c>
      <c r="G5421" s="3">
        <v>42945</v>
      </c>
      <c r="H5421">
        <v>4172</v>
      </c>
    </row>
    <row r="5422" spans="1:8">
      <c r="A5422" s="4" t="s">
        <v>5629</v>
      </c>
      <c r="B5422" s="4" t="s">
        <v>170</v>
      </c>
      <c r="C5422" s="4" t="s">
        <v>177</v>
      </c>
      <c r="D5422" s="4" t="s">
        <v>24</v>
      </c>
      <c r="E5422" s="4" t="s">
        <v>193</v>
      </c>
      <c r="F5422" s="3">
        <v>42944</v>
      </c>
      <c r="G5422" s="3"/>
    </row>
    <row r="5423" spans="1:8">
      <c r="A5423" s="4" t="s">
        <v>5630</v>
      </c>
      <c r="B5423" s="4" t="s">
        <v>170</v>
      </c>
      <c r="C5423" s="4" t="s">
        <v>199</v>
      </c>
      <c r="D5423" s="4" t="s">
        <v>45</v>
      </c>
      <c r="E5423" s="4" t="s">
        <v>197</v>
      </c>
      <c r="F5423" s="3">
        <v>42944</v>
      </c>
      <c r="G5423" s="3">
        <v>42957</v>
      </c>
      <c r="H5423">
        <v>0</v>
      </c>
    </row>
    <row r="5424" spans="1:8">
      <c r="A5424" s="4" t="s">
        <v>5631</v>
      </c>
      <c r="B5424" s="4" t="s">
        <v>189</v>
      </c>
      <c r="C5424" s="4" t="s">
        <v>192</v>
      </c>
      <c r="D5424" s="4" t="s">
        <v>119</v>
      </c>
      <c r="E5424" s="4" t="s">
        <v>193</v>
      </c>
      <c r="F5424" s="3">
        <v>42944</v>
      </c>
      <c r="G5424" s="3"/>
    </row>
    <row r="5425" spans="1:8">
      <c r="A5425" s="4" t="s">
        <v>5632</v>
      </c>
      <c r="B5425" s="4" t="s">
        <v>232</v>
      </c>
      <c r="C5425" s="4" t="s">
        <v>177</v>
      </c>
      <c r="D5425" s="4" t="s">
        <v>40</v>
      </c>
      <c r="E5425" s="4" t="s">
        <v>172</v>
      </c>
      <c r="F5425" s="3">
        <v>42944</v>
      </c>
      <c r="G5425" s="3">
        <v>42957</v>
      </c>
      <c r="H5425">
        <v>53</v>
      </c>
    </row>
    <row r="5426" spans="1:8">
      <c r="A5426" s="4" t="s">
        <v>5633</v>
      </c>
      <c r="B5426" s="4" t="s">
        <v>205</v>
      </c>
      <c r="C5426" s="4" t="s">
        <v>179</v>
      </c>
      <c r="D5426" s="4" t="s">
        <v>24</v>
      </c>
      <c r="E5426" s="4" t="s">
        <v>193</v>
      </c>
      <c r="F5426" s="3">
        <v>42944</v>
      </c>
      <c r="G5426" s="3"/>
    </row>
    <row r="5427" spans="1:8">
      <c r="A5427" s="4" t="s">
        <v>5634</v>
      </c>
      <c r="B5427" s="4" t="s">
        <v>226</v>
      </c>
      <c r="C5427" s="4" t="s">
        <v>192</v>
      </c>
      <c r="D5427" s="4" t="s">
        <v>65</v>
      </c>
      <c r="E5427" s="4" t="s">
        <v>197</v>
      </c>
      <c r="F5427" s="3">
        <v>42944</v>
      </c>
      <c r="G5427" s="3">
        <v>43066</v>
      </c>
      <c r="H5427">
        <v>0</v>
      </c>
    </row>
    <row r="5428" spans="1:8">
      <c r="A5428" s="4" t="s">
        <v>5635</v>
      </c>
      <c r="B5428" s="4" t="s">
        <v>208</v>
      </c>
      <c r="C5428" s="4" t="s">
        <v>179</v>
      </c>
      <c r="D5428" s="4" t="s">
        <v>82</v>
      </c>
      <c r="E5428" s="4" t="s">
        <v>193</v>
      </c>
      <c r="F5428" s="3">
        <v>42944</v>
      </c>
      <c r="G5428" s="3"/>
    </row>
    <row r="5429" spans="1:8">
      <c r="A5429" s="4" t="s">
        <v>5636</v>
      </c>
      <c r="B5429" s="4" t="s">
        <v>208</v>
      </c>
      <c r="C5429" s="4" t="s">
        <v>177</v>
      </c>
      <c r="D5429" s="4" t="s">
        <v>29</v>
      </c>
      <c r="E5429" s="4" t="s">
        <v>172</v>
      </c>
      <c r="F5429" s="3">
        <v>42944</v>
      </c>
      <c r="G5429" s="3">
        <v>42966</v>
      </c>
      <c r="H5429">
        <v>53</v>
      </c>
    </row>
    <row r="5430" spans="1:8">
      <c r="A5430" s="4" t="s">
        <v>5637</v>
      </c>
      <c r="B5430" s="4" t="s">
        <v>208</v>
      </c>
      <c r="C5430" s="4" t="s">
        <v>177</v>
      </c>
      <c r="D5430" s="4" t="s">
        <v>42</v>
      </c>
      <c r="E5430" s="4" t="s">
        <v>172</v>
      </c>
      <c r="F5430" s="3">
        <v>42944</v>
      </c>
      <c r="G5430" s="3">
        <v>42950</v>
      </c>
      <c r="H5430">
        <v>60</v>
      </c>
    </row>
    <row r="5431" spans="1:8">
      <c r="A5431" s="4" t="s">
        <v>5638</v>
      </c>
      <c r="B5431" s="4" t="s">
        <v>208</v>
      </c>
      <c r="C5431" s="4" t="s">
        <v>177</v>
      </c>
      <c r="D5431" s="4" t="s">
        <v>47</v>
      </c>
      <c r="E5431" s="4" t="s">
        <v>172</v>
      </c>
      <c r="F5431" s="3">
        <v>42944</v>
      </c>
      <c r="G5431" s="3">
        <v>43040</v>
      </c>
      <c r="H5431">
        <v>53</v>
      </c>
    </row>
    <row r="5432" spans="1:8">
      <c r="A5432" s="4" t="s">
        <v>5639</v>
      </c>
      <c r="B5432" s="4" t="s">
        <v>216</v>
      </c>
      <c r="C5432" s="4" t="s">
        <v>9011</v>
      </c>
      <c r="D5432" s="4" t="s">
        <v>21</v>
      </c>
      <c r="E5432" s="4" t="s">
        <v>197</v>
      </c>
      <c r="F5432" s="3">
        <v>42944</v>
      </c>
      <c r="G5432" s="3">
        <v>42945</v>
      </c>
      <c r="H5432">
        <v>0</v>
      </c>
    </row>
    <row r="5433" spans="1:8">
      <c r="A5433" s="4" t="s">
        <v>5640</v>
      </c>
      <c r="B5433" s="4" t="s">
        <v>235</v>
      </c>
      <c r="C5433" s="4" t="s">
        <v>177</v>
      </c>
      <c r="D5433" s="4" t="s">
        <v>126</v>
      </c>
      <c r="E5433" s="4" t="s">
        <v>197</v>
      </c>
      <c r="F5433" s="3">
        <v>42944</v>
      </c>
      <c r="G5433" s="3">
        <v>43071</v>
      </c>
      <c r="H5433">
        <v>0</v>
      </c>
    </row>
    <row r="5434" spans="1:8">
      <c r="A5434" s="4" t="s">
        <v>5641</v>
      </c>
      <c r="B5434" s="4" t="s">
        <v>181</v>
      </c>
      <c r="C5434" s="4" t="s">
        <v>179</v>
      </c>
      <c r="D5434" s="4" t="s">
        <v>72</v>
      </c>
      <c r="E5434" s="4" t="s">
        <v>197</v>
      </c>
      <c r="F5434" s="3">
        <v>42944</v>
      </c>
      <c r="G5434" s="3">
        <v>42946</v>
      </c>
      <c r="H5434">
        <v>0</v>
      </c>
    </row>
    <row r="5435" spans="1:8">
      <c r="A5435" s="4" t="s">
        <v>5642</v>
      </c>
      <c r="B5435" s="4" t="s">
        <v>183</v>
      </c>
      <c r="C5435" s="4" t="s">
        <v>199</v>
      </c>
      <c r="D5435" s="4" t="s">
        <v>24</v>
      </c>
      <c r="E5435" s="4" t="s">
        <v>193</v>
      </c>
      <c r="F5435" s="3">
        <v>42945</v>
      </c>
      <c r="G5435" s="3"/>
    </row>
    <row r="5436" spans="1:8">
      <c r="A5436" s="4" t="s">
        <v>5643</v>
      </c>
      <c r="B5436" s="4" t="s">
        <v>183</v>
      </c>
      <c r="C5436" s="4" t="s">
        <v>192</v>
      </c>
      <c r="D5436" s="4" t="s">
        <v>24</v>
      </c>
      <c r="E5436" s="4" t="s">
        <v>193</v>
      </c>
      <c r="F5436" s="3">
        <v>42945</v>
      </c>
      <c r="G5436" s="3"/>
    </row>
    <row r="5437" spans="1:8">
      <c r="A5437" s="4" t="s">
        <v>5644</v>
      </c>
      <c r="B5437" s="4" t="s">
        <v>183</v>
      </c>
      <c r="C5437" s="4" t="s">
        <v>199</v>
      </c>
      <c r="D5437" s="4" t="s">
        <v>79</v>
      </c>
      <c r="E5437" s="4" t="s">
        <v>172</v>
      </c>
      <c r="F5437" s="3">
        <v>42945</v>
      </c>
      <c r="G5437" s="3">
        <v>42952</v>
      </c>
      <c r="H5437">
        <v>4603</v>
      </c>
    </row>
    <row r="5438" spans="1:8">
      <c r="A5438" s="4" t="s">
        <v>5645</v>
      </c>
      <c r="B5438" s="4" t="s">
        <v>304</v>
      </c>
      <c r="C5438" s="4" t="s">
        <v>177</v>
      </c>
      <c r="D5438" s="4" t="s">
        <v>24</v>
      </c>
      <c r="E5438" s="4" t="s">
        <v>193</v>
      </c>
      <c r="F5438" s="3">
        <v>42945</v>
      </c>
      <c r="G5438" s="3"/>
    </row>
    <row r="5439" spans="1:8">
      <c r="A5439" s="4" t="s">
        <v>5646</v>
      </c>
      <c r="B5439" s="4" t="s">
        <v>304</v>
      </c>
      <c r="C5439" s="4" t="s">
        <v>179</v>
      </c>
      <c r="D5439" s="4" t="s">
        <v>57</v>
      </c>
      <c r="E5439" s="4" t="s">
        <v>172</v>
      </c>
      <c r="F5439" s="3">
        <v>42945</v>
      </c>
      <c r="G5439" s="3">
        <v>42983</v>
      </c>
      <c r="H5439">
        <v>610</v>
      </c>
    </row>
    <row r="5440" spans="1:8">
      <c r="A5440" s="4" t="s">
        <v>5647</v>
      </c>
      <c r="B5440" s="4" t="s">
        <v>279</v>
      </c>
      <c r="C5440" s="4" t="s">
        <v>192</v>
      </c>
      <c r="D5440" s="4" t="s">
        <v>24</v>
      </c>
      <c r="E5440" s="4" t="s">
        <v>193</v>
      </c>
      <c r="F5440" s="3">
        <v>42945</v>
      </c>
      <c r="G5440" s="3"/>
    </row>
    <row r="5441" spans="1:8">
      <c r="A5441" s="4" t="s">
        <v>5648</v>
      </c>
      <c r="B5441" s="4" t="s">
        <v>210</v>
      </c>
      <c r="C5441" s="4" t="s">
        <v>171</v>
      </c>
      <c r="D5441" s="4" t="s">
        <v>84</v>
      </c>
      <c r="E5441" s="4" t="s">
        <v>172</v>
      </c>
      <c r="F5441" s="3">
        <v>42945</v>
      </c>
      <c r="G5441" s="3">
        <v>42953</v>
      </c>
      <c r="H5441">
        <v>1189</v>
      </c>
    </row>
    <row r="5442" spans="1:8">
      <c r="A5442" s="4" t="s">
        <v>5649</v>
      </c>
      <c r="B5442" s="4" t="s">
        <v>174</v>
      </c>
      <c r="C5442" s="4" t="s">
        <v>179</v>
      </c>
      <c r="D5442" s="4" t="s">
        <v>41</v>
      </c>
      <c r="E5442" s="4" t="s">
        <v>193</v>
      </c>
      <c r="F5442" s="3">
        <v>42945</v>
      </c>
      <c r="G5442" s="3"/>
    </row>
    <row r="5443" spans="1:8">
      <c r="A5443" s="4" t="s">
        <v>5650</v>
      </c>
      <c r="B5443" s="4" t="s">
        <v>174</v>
      </c>
      <c r="C5443" s="4" t="s">
        <v>171</v>
      </c>
      <c r="D5443" s="4" t="s">
        <v>24</v>
      </c>
      <c r="E5443" s="4" t="s">
        <v>193</v>
      </c>
      <c r="F5443" s="3">
        <v>42945</v>
      </c>
      <c r="G5443" s="3"/>
    </row>
    <row r="5444" spans="1:8">
      <c r="A5444" s="4" t="s">
        <v>5651</v>
      </c>
      <c r="B5444" s="4" t="s">
        <v>174</v>
      </c>
      <c r="C5444" s="4" t="s">
        <v>9011</v>
      </c>
      <c r="D5444" s="4" t="s">
        <v>117</v>
      </c>
      <c r="E5444" s="4" t="s">
        <v>193</v>
      </c>
      <c r="F5444" s="3">
        <v>42945</v>
      </c>
      <c r="G5444" s="3"/>
    </row>
    <row r="5445" spans="1:8">
      <c r="A5445" s="4" t="s">
        <v>5652</v>
      </c>
      <c r="B5445" s="4" t="s">
        <v>174</v>
      </c>
      <c r="C5445" s="4" t="s">
        <v>9011</v>
      </c>
      <c r="D5445" s="4" t="s">
        <v>24</v>
      </c>
      <c r="E5445" s="4" t="s">
        <v>193</v>
      </c>
      <c r="F5445" s="3">
        <v>42945</v>
      </c>
      <c r="G5445" s="3"/>
    </row>
    <row r="5446" spans="1:8">
      <c r="A5446" s="4" t="s">
        <v>5653</v>
      </c>
      <c r="B5446" s="4" t="s">
        <v>174</v>
      </c>
      <c r="C5446" s="4" t="s">
        <v>9011</v>
      </c>
      <c r="D5446" s="4" t="s">
        <v>24</v>
      </c>
      <c r="E5446" s="4" t="s">
        <v>193</v>
      </c>
      <c r="F5446" s="3">
        <v>42945</v>
      </c>
      <c r="G5446" s="3"/>
    </row>
    <row r="5447" spans="1:8">
      <c r="A5447" s="4" t="s">
        <v>5654</v>
      </c>
      <c r="B5447" s="4" t="s">
        <v>174</v>
      </c>
      <c r="C5447" s="4" t="s">
        <v>177</v>
      </c>
      <c r="D5447" s="4" t="s">
        <v>108</v>
      </c>
      <c r="E5447" s="4" t="s">
        <v>193</v>
      </c>
      <c r="F5447" s="3">
        <v>42945</v>
      </c>
      <c r="G5447" s="3"/>
    </row>
    <row r="5448" spans="1:8">
      <c r="A5448" s="4" t="s">
        <v>5655</v>
      </c>
      <c r="B5448" s="4" t="s">
        <v>263</v>
      </c>
      <c r="C5448" s="4" t="s">
        <v>9011</v>
      </c>
      <c r="D5448" s="4" t="s">
        <v>40</v>
      </c>
      <c r="E5448" s="4" t="s">
        <v>197</v>
      </c>
      <c r="F5448" s="3">
        <v>42945</v>
      </c>
      <c r="G5448" s="3">
        <v>42946</v>
      </c>
      <c r="H5448">
        <v>0</v>
      </c>
    </row>
    <row r="5449" spans="1:8">
      <c r="A5449" s="4" t="s">
        <v>5656</v>
      </c>
      <c r="B5449" s="4" t="s">
        <v>263</v>
      </c>
      <c r="C5449" s="4" t="s">
        <v>199</v>
      </c>
      <c r="D5449" s="4" t="s">
        <v>113</v>
      </c>
      <c r="E5449" s="4" t="s">
        <v>172</v>
      </c>
      <c r="F5449" s="3">
        <v>42945</v>
      </c>
      <c r="G5449" s="3">
        <v>42947</v>
      </c>
      <c r="H5449">
        <v>5480</v>
      </c>
    </row>
    <row r="5450" spans="1:8">
      <c r="A5450" s="4" t="s">
        <v>5657</v>
      </c>
      <c r="B5450" s="4" t="s">
        <v>212</v>
      </c>
      <c r="C5450" s="4" t="s">
        <v>177</v>
      </c>
      <c r="D5450" s="4" t="s">
        <v>56</v>
      </c>
      <c r="E5450" s="4" t="s">
        <v>172</v>
      </c>
      <c r="F5450" s="3">
        <v>42945</v>
      </c>
      <c r="G5450" s="3">
        <v>43041</v>
      </c>
      <c r="H5450">
        <v>56</v>
      </c>
    </row>
    <row r="5451" spans="1:8">
      <c r="A5451" s="4" t="s">
        <v>5658</v>
      </c>
      <c r="B5451" s="4" t="s">
        <v>237</v>
      </c>
      <c r="C5451" s="4" t="s">
        <v>171</v>
      </c>
      <c r="D5451" s="4" t="s">
        <v>95</v>
      </c>
      <c r="E5451" s="4" t="s">
        <v>197</v>
      </c>
      <c r="F5451" s="3">
        <v>42945</v>
      </c>
      <c r="G5451" s="3">
        <v>42949</v>
      </c>
      <c r="H5451">
        <v>0</v>
      </c>
    </row>
    <row r="5452" spans="1:8">
      <c r="A5452" s="4" t="s">
        <v>5659</v>
      </c>
      <c r="B5452" s="4" t="s">
        <v>237</v>
      </c>
      <c r="C5452" s="4" t="s">
        <v>171</v>
      </c>
      <c r="D5452" s="4" t="s">
        <v>130</v>
      </c>
      <c r="E5452" s="4" t="s">
        <v>172</v>
      </c>
      <c r="F5452" s="3">
        <v>42945</v>
      </c>
      <c r="G5452" s="3">
        <v>42994</v>
      </c>
      <c r="H5452">
        <v>983</v>
      </c>
    </row>
    <row r="5453" spans="1:8">
      <c r="A5453" s="4" t="s">
        <v>5660</v>
      </c>
      <c r="B5453" s="4" t="s">
        <v>237</v>
      </c>
      <c r="C5453" s="4" t="s">
        <v>9011</v>
      </c>
      <c r="D5453" s="4" t="s">
        <v>40</v>
      </c>
      <c r="E5453" s="4" t="s">
        <v>172</v>
      </c>
      <c r="F5453" s="3">
        <v>42945</v>
      </c>
      <c r="G5453" s="3">
        <v>42963</v>
      </c>
      <c r="H5453">
        <v>5319</v>
      </c>
    </row>
    <row r="5454" spans="1:8">
      <c r="A5454" s="4" t="s">
        <v>5661</v>
      </c>
      <c r="B5454" s="4" t="s">
        <v>196</v>
      </c>
      <c r="C5454" s="4" t="s">
        <v>177</v>
      </c>
      <c r="D5454" s="4" t="s">
        <v>24</v>
      </c>
      <c r="E5454" s="4" t="s">
        <v>193</v>
      </c>
      <c r="F5454" s="3">
        <v>42945</v>
      </c>
      <c r="G5454" s="3"/>
    </row>
    <row r="5455" spans="1:8">
      <c r="A5455" s="4" t="s">
        <v>5662</v>
      </c>
      <c r="B5455" s="4" t="s">
        <v>191</v>
      </c>
      <c r="C5455" s="4" t="s">
        <v>9011</v>
      </c>
      <c r="D5455" s="4" t="s">
        <v>84</v>
      </c>
      <c r="E5455" s="4" t="s">
        <v>172</v>
      </c>
      <c r="F5455" s="3">
        <v>42945</v>
      </c>
      <c r="G5455" s="3">
        <v>42955</v>
      </c>
      <c r="H5455">
        <v>4941</v>
      </c>
    </row>
    <row r="5456" spans="1:8">
      <c r="A5456" s="4" t="s">
        <v>5663</v>
      </c>
      <c r="B5456" s="4" t="s">
        <v>191</v>
      </c>
      <c r="C5456" s="4" t="s">
        <v>192</v>
      </c>
      <c r="D5456" s="4" t="s">
        <v>115</v>
      </c>
      <c r="E5456" s="4" t="s">
        <v>172</v>
      </c>
      <c r="F5456" s="3">
        <v>42945</v>
      </c>
      <c r="G5456" s="3">
        <v>42949</v>
      </c>
      <c r="H5456">
        <v>3260</v>
      </c>
    </row>
    <row r="5457" spans="1:8">
      <c r="A5457" s="4" t="s">
        <v>5664</v>
      </c>
      <c r="B5457" s="4" t="s">
        <v>343</v>
      </c>
      <c r="C5457" s="4" t="s">
        <v>171</v>
      </c>
      <c r="D5457" s="4" t="s">
        <v>24</v>
      </c>
      <c r="E5457" s="4" t="s">
        <v>193</v>
      </c>
      <c r="F5457" s="3">
        <v>42945</v>
      </c>
      <c r="G5457" s="3"/>
    </row>
    <row r="5458" spans="1:8">
      <c r="A5458" s="4" t="s">
        <v>5665</v>
      </c>
      <c r="B5458" s="4" t="s">
        <v>343</v>
      </c>
      <c r="C5458" s="4" t="s">
        <v>177</v>
      </c>
      <c r="D5458" s="4" t="s">
        <v>24</v>
      </c>
      <c r="E5458" s="4" t="s">
        <v>193</v>
      </c>
      <c r="F5458" s="3">
        <v>42945</v>
      </c>
      <c r="G5458" s="3"/>
    </row>
    <row r="5459" spans="1:8">
      <c r="A5459" s="4" t="s">
        <v>5666</v>
      </c>
      <c r="B5459" s="4" t="s">
        <v>219</v>
      </c>
      <c r="C5459" s="4" t="s">
        <v>171</v>
      </c>
      <c r="D5459" s="4" t="s">
        <v>34</v>
      </c>
      <c r="E5459" s="4" t="s">
        <v>193</v>
      </c>
      <c r="F5459" s="3">
        <v>42945</v>
      </c>
      <c r="G5459" s="3"/>
    </row>
    <row r="5460" spans="1:8">
      <c r="A5460" s="4" t="s">
        <v>5667</v>
      </c>
      <c r="B5460" s="4" t="s">
        <v>219</v>
      </c>
      <c r="C5460" s="4" t="s">
        <v>192</v>
      </c>
      <c r="D5460" s="4" t="s">
        <v>24</v>
      </c>
      <c r="E5460" s="4" t="s">
        <v>193</v>
      </c>
      <c r="F5460" s="3">
        <v>42945</v>
      </c>
      <c r="G5460" s="3"/>
    </row>
    <row r="5461" spans="1:8">
      <c r="A5461" s="4" t="s">
        <v>5668</v>
      </c>
      <c r="B5461" s="4" t="s">
        <v>219</v>
      </c>
      <c r="C5461" s="4" t="s">
        <v>171</v>
      </c>
      <c r="D5461" s="4" t="s">
        <v>76</v>
      </c>
      <c r="E5461" s="4" t="s">
        <v>197</v>
      </c>
      <c r="F5461" s="3">
        <v>42945</v>
      </c>
      <c r="G5461" s="3">
        <v>42950</v>
      </c>
      <c r="H5461">
        <v>0</v>
      </c>
    </row>
    <row r="5462" spans="1:8">
      <c r="A5462" s="4" t="s">
        <v>5669</v>
      </c>
      <c r="B5462" s="4" t="s">
        <v>219</v>
      </c>
      <c r="C5462" s="4" t="s">
        <v>199</v>
      </c>
      <c r="D5462" s="4" t="s">
        <v>71</v>
      </c>
      <c r="E5462" s="4" t="s">
        <v>172</v>
      </c>
      <c r="F5462" s="3">
        <v>42945</v>
      </c>
      <c r="G5462" s="3">
        <v>42947</v>
      </c>
      <c r="H5462">
        <v>4842</v>
      </c>
    </row>
    <row r="5463" spans="1:8">
      <c r="A5463" s="4" t="s">
        <v>5670</v>
      </c>
      <c r="B5463" s="4" t="s">
        <v>219</v>
      </c>
      <c r="C5463" s="4" t="s">
        <v>192</v>
      </c>
      <c r="D5463" s="4" t="s">
        <v>32</v>
      </c>
      <c r="E5463" s="4" t="s">
        <v>172</v>
      </c>
      <c r="F5463" s="3">
        <v>42945</v>
      </c>
      <c r="G5463" s="3">
        <v>43007</v>
      </c>
      <c r="H5463">
        <v>3463</v>
      </c>
    </row>
    <row r="5464" spans="1:8">
      <c r="A5464" s="4" t="s">
        <v>5671</v>
      </c>
      <c r="B5464" s="4" t="s">
        <v>256</v>
      </c>
      <c r="C5464" s="4" t="s">
        <v>179</v>
      </c>
      <c r="D5464" s="4" t="s">
        <v>24</v>
      </c>
      <c r="E5464" s="4" t="s">
        <v>193</v>
      </c>
      <c r="F5464" s="3">
        <v>42945</v>
      </c>
      <c r="G5464" s="3"/>
    </row>
    <row r="5465" spans="1:8">
      <c r="A5465" s="4" t="s">
        <v>5672</v>
      </c>
      <c r="B5465" s="4" t="s">
        <v>256</v>
      </c>
      <c r="C5465" s="4" t="s">
        <v>177</v>
      </c>
      <c r="D5465" s="4" t="s">
        <v>131</v>
      </c>
      <c r="E5465" s="4" t="s">
        <v>193</v>
      </c>
      <c r="F5465" s="3">
        <v>42945</v>
      </c>
      <c r="G5465" s="3"/>
    </row>
    <row r="5466" spans="1:8">
      <c r="A5466" s="4" t="s">
        <v>5673</v>
      </c>
      <c r="B5466" s="4" t="s">
        <v>256</v>
      </c>
      <c r="C5466" s="4" t="s">
        <v>179</v>
      </c>
      <c r="D5466" s="4" t="s">
        <v>85</v>
      </c>
      <c r="E5466" s="4" t="s">
        <v>197</v>
      </c>
      <c r="F5466" s="3">
        <v>42945</v>
      </c>
      <c r="G5466" s="3">
        <v>42948</v>
      </c>
      <c r="H5466">
        <v>0</v>
      </c>
    </row>
    <row r="5467" spans="1:8">
      <c r="A5467" s="4" t="s">
        <v>5674</v>
      </c>
      <c r="B5467" s="4" t="s">
        <v>244</v>
      </c>
      <c r="C5467" s="4" t="s">
        <v>179</v>
      </c>
      <c r="D5467" s="4" t="s">
        <v>24</v>
      </c>
      <c r="E5467" s="4" t="s">
        <v>193</v>
      </c>
      <c r="F5467" s="3">
        <v>42945</v>
      </c>
      <c r="G5467" s="3"/>
    </row>
    <row r="5468" spans="1:8">
      <c r="A5468" s="4" t="s">
        <v>5675</v>
      </c>
      <c r="B5468" s="4" t="s">
        <v>201</v>
      </c>
      <c r="C5468" s="4" t="s">
        <v>179</v>
      </c>
      <c r="D5468" s="4" t="s">
        <v>93</v>
      </c>
      <c r="E5468" s="4" t="s">
        <v>197</v>
      </c>
      <c r="F5468" s="3">
        <v>42945</v>
      </c>
      <c r="G5468" s="3">
        <v>42946</v>
      </c>
      <c r="H5468">
        <v>0</v>
      </c>
    </row>
    <row r="5469" spans="1:8">
      <c r="A5469" s="4" t="s">
        <v>5676</v>
      </c>
      <c r="B5469" s="4" t="s">
        <v>232</v>
      </c>
      <c r="C5469" s="4" t="s">
        <v>9011</v>
      </c>
      <c r="D5469" s="4" t="s">
        <v>88</v>
      </c>
      <c r="E5469" s="4" t="s">
        <v>172</v>
      </c>
      <c r="F5469" s="3">
        <v>42945</v>
      </c>
      <c r="G5469" s="3">
        <v>42955</v>
      </c>
      <c r="H5469">
        <v>4252</v>
      </c>
    </row>
    <row r="5470" spans="1:8">
      <c r="A5470" s="4" t="s">
        <v>5677</v>
      </c>
      <c r="B5470" s="4" t="s">
        <v>226</v>
      </c>
      <c r="C5470" s="4" t="s">
        <v>9011</v>
      </c>
      <c r="D5470" s="4" t="s">
        <v>130</v>
      </c>
      <c r="E5470" s="4" t="s">
        <v>172</v>
      </c>
      <c r="F5470" s="3">
        <v>42945</v>
      </c>
      <c r="G5470" s="3">
        <v>42982</v>
      </c>
      <c r="H5470">
        <v>4906</v>
      </c>
    </row>
    <row r="5471" spans="1:8">
      <c r="A5471" s="4" t="s">
        <v>5678</v>
      </c>
      <c r="B5471" s="4" t="s">
        <v>208</v>
      </c>
      <c r="C5471" s="4" t="s">
        <v>199</v>
      </c>
      <c r="D5471" s="4" t="s">
        <v>24</v>
      </c>
      <c r="E5471" s="4" t="s">
        <v>193</v>
      </c>
      <c r="F5471" s="3">
        <v>42945</v>
      </c>
      <c r="G5471" s="3"/>
    </row>
    <row r="5472" spans="1:8">
      <c r="A5472" s="4" t="s">
        <v>5679</v>
      </c>
      <c r="B5472" s="4" t="s">
        <v>208</v>
      </c>
      <c r="C5472" s="4" t="s">
        <v>177</v>
      </c>
      <c r="D5472" s="4" t="s">
        <v>125</v>
      </c>
      <c r="E5472" s="4" t="s">
        <v>193</v>
      </c>
      <c r="F5472" s="3">
        <v>42945</v>
      </c>
      <c r="G5472" s="3"/>
    </row>
    <row r="5473" spans="1:8">
      <c r="A5473" s="4" t="s">
        <v>5680</v>
      </c>
      <c r="B5473" s="4" t="s">
        <v>208</v>
      </c>
      <c r="C5473" s="4" t="s">
        <v>177</v>
      </c>
      <c r="D5473" s="4" t="s">
        <v>24</v>
      </c>
      <c r="E5473" s="4" t="s">
        <v>193</v>
      </c>
      <c r="F5473" s="3">
        <v>42945</v>
      </c>
      <c r="G5473" s="3"/>
    </row>
    <row r="5474" spans="1:8">
      <c r="A5474" s="4" t="s">
        <v>5681</v>
      </c>
      <c r="B5474" s="4" t="s">
        <v>208</v>
      </c>
      <c r="C5474" s="4" t="s">
        <v>177</v>
      </c>
      <c r="D5474" s="4" t="s">
        <v>47</v>
      </c>
      <c r="E5474" s="4" t="s">
        <v>197</v>
      </c>
      <c r="F5474" s="3">
        <v>42945</v>
      </c>
      <c r="G5474" s="3">
        <v>42957</v>
      </c>
      <c r="H5474">
        <v>0</v>
      </c>
    </row>
    <row r="5475" spans="1:8">
      <c r="A5475" s="4" t="s">
        <v>5682</v>
      </c>
      <c r="B5475" s="4" t="s">
        <v>235</v>
      </c>
      <c r="C5475" s="4" t="s">
        <v>192</v>
      </c>
      <c r="D5475" s="4" t="s">
        <v>24</v>
      </c>
      <c r="E5475" s="4" t="s">
        <v>193</v>
      </c>
      <c r="F5475" s="3">
        <v>42945</v>
      </c>
      <c r="G5475" s="3"/>
    </row>
    <row r="5476" spans="1:8">
      <c r="A5476" s="4" t="s">
        <v>5683</v>
      </c>
      <c r="B5476" s="4" t="s">
        <v>183</v>
      </c>
      <c r="C5476" s="4" t="s">
        <v>179</v>
      </c>
      <c r="D5476" s="4" t="s">
        <v>24</v>
      </c>
      <c r="E5476" s="4" t="s">
        <v>193</v>
      </c>
      <c r="F5476" s="3">
        <v>42946</v>
      </c>
      <c r="G5476" s="3"/>
    </row>
    <row r="5477" spans="1:8">
      <c r="A5477" s="4" t="s">
        <v>5684</v>
      </c>
      <c r="B5477" s="4" t="s">
        <v>183</v>
      </c>
      <c r="C5477" s="4" t="s">
        <v>179</v>
      </c>
      <c r="D5477" s="4" t="s">
        <v>24</v>
      </c>
      <c r="E5477" s="4" t="s">
        <v>193</v>
      </c>
      <c r="F5477" s="3">
        <v>42946</v>
      </c>
      <c r="G5477" s="3"/>
    </row>
    <row r="5478" spans="1:8">
      <c r="A5478" s="4" t="s">
        <v>5685</v>
      </c>
      <c r="B5478" s="4" t="s">
        <v>183</v>
      </c>
      <c r="C5478" s="4" t="s">
        <v>177</v>
      </c>
      <c r="D5478" s="4" t="s">
        <v>24</v>
      </c>
      <c r="E5478" s="4" t="s">
        <v>193</v>
      </c>
      <c r="F5478" s="3">
        <v>42946</v>
      </c>
      <c r="G5478" s="3"/>
    </row>
    <row r="5479" spans="1:8">
      <c r="A5479" s="4" t="s">
        <v>5686</v>
      </c>
      <c r="B5479" s="4" t="s">
        <v>183</v>
      </c>
      <c r="C5479" s="4" t="s">
        <v>177</v>
      </c>
      <c r="D5479" s="4" t="s">
        <v>24</v>
      </c>
      <c r="E5479" s="4" t="s">
        <v>193</v>
      </c>
      <c r="F5479" s="3">
        <v>42946</v>
      </c>
      <c r="G5479" s="3"/>
    </row>
    <row r="5480" spans="1:8">
      <c r="A5480" s="4" t="s">
        <v>5687</v>
      </c>
      <c r="B5480" s="4" t="s">
        <v>183</v>
      </c>
      <c r="C5480" s="4" t="s">
        <v>199</v>
      </c>
      <c r="D5480" s="4" t="s">
        <v>57</v>
      </c>
      <c r="E5480" s="4" t="s">
        <v>197</v>
      </c>
      <c r="F5480" s="3">
        <v>42946</v>
      </c>
      <c r="G5480" s="3">
        <v>42954</v>
      </c>
      <c r="H5480">
        <v>0</v>
      </c>
    </row>
    <row r="5481" spans="1:8">
      <c r="A5481" s="4" t="s">
        <v>5688</v>
      </c>
      <c r="B5481" s="4" t="s">
        <v>261</v>
      </c>
      <c r="C5481" s="4" t="s">
        <v>177</v>
      </c>
      <c r="D5481" s="4" t="s">
        <v>21</v>
      </c>
      <c r="E5481" s="4" t="s">
        <v>193</v>
      </c>
      <c r="F5481" s="3">
        <v>42946</v>
      </c>
      <c r="G5481" s="3"/>
    </row>
    <row r="5482" spans="1:8">
      <c r="A5482" s="4" t="s">
        <v>5689</v>
      </c>
      <c r="B5482" s="4" t="s">
        <v>246</v>
      </c>
      <c r="C5482" s="4" t="s">
        <v>171</v>
      </c>
      <c r="D5482" s="4" t="s">
        <v>24</v>
      </c>
      <c r="E5482" s="4" t="s">
        <v>193</v>
      </c>
      <c r="F5482" s="3">
        <v>42946</v>
      </c>
      <c r="G5482" s="3"/>
    </row>
    <row r="5483" spans="1:8">
      <c r="A5483" s="4" t="s">
        <v>5690</v>
      </c>
      <c r="B5483" s="4" t="s">
        <v>304</v>
      </c>
      <c r="C5483" s="4" t="s">
        <v>192</v>
      </c>
      <c r="D5483" s="4" t="s">
        <v>24</v>
      </c>
      <c r="E5483" s="4" t="s">
        <v>193</v>
      </c>
      <c r="F5483" s="3">
        <v>42946</v>
      </c>
      <c r="G5483" s="3"/>
    </row>
    <row r="5484" spans="1:8">
      <c r="A5484" s="4" t="s">
        <v>5691</v>
      </c>
      <c r="B5484" s="4" t="s">
        <v>279</v>
      </c>
      <c r="C5484" s="4" t="s">
        <v>192</v>
      </c>
      <c r="D5484" s="4" t="s">
        <v>120</v>
      </c>
      <c r="E5484" s="4" t="s">
        <v>172</v>
      </c>
      <c r="F5484" s="3">
        <v>42946</v>
      </c>
      <c r="G5484" s="3">
        <v>43057</v>
      </c>
      <c r="H5484">
        <v>3113</v>
      </c>
    </row>
    <row r="5485" spans="1:8">
      <c r="A5485" s="4" t="s">
        <v>5692</v>
      </c>
      <c r="B5485" s="4" t="s">
        <v>210</v>
      </c>
      <c r="C5485" s="4" t="s">
        <v>171</v>
      </c>
      <c r="D5485" s="4" t="s">
        <v>34</v>
      </c>
      <c r="E5485" s="4" t="s">
        <v>172</v>
      </c>
      <c r="F5485" s="3">
        <v>42946</v>
      </c>
      <c r="G5485" s="3">
        <v>42957</v>
      </c>
      <c r="H5485">
        <v>1097</v>
      </c>
    </row>
    <row r="5486" spans="1:8">
      <c r="A5486" s="4" t="s">
        <v>5693</v>
      </c>
      <c r="B5486" s="4" t="s">
        <v>174</v>
      </c>
      <c r="C5486" s="4" t="s">
        <v>179</v>
      </c>
      <c r="D5486" s="4" t="s">
        <v>24</v>
      </c>
      <c r="E5486" s="4" t="s">
        <v>193</v>
      </c>
      <c r="F5486" s="3">
        <v>42946</v>
      </c>
      <c r="G5486" s="3"/>
    </row>
    <row r="5487" spans="1:8">
      <c r="A5487" s="4" t="s">
        <v>5694</v>
      </c>
      <c r="B5487" s="4" t="s">
        <v>174</v>
      </c>
      <c r="C5487" s="4" t="s">
        <v>171</v>
      </c>
      <c r="D5487" s="4" t="s">
        <v>24</v>
      </c>
      <c r="E5487" s="4" t="s">
        <v>193</v>
      </c>
      <c r="F5487" s="3">
        <v>42946</v>
      </c>
      <c r="G5487" s="3"/>
    </row>
    <row r="5488" spans="1:8">
      <c r="A5488" s="4" t="s">
        <v>5695</v>
      </c>
      <c r="B5488" s="4" t="s">
        <v>174</v>
      </c>
      <c r="C5488" s="4" t="s">
        <v>199</v>
      </c>
      <c r="D5488" s="4" t="s">
        <v>106</v>
      </c>
      <c r="E5488" s="4" t="s">
        <v>193</v>
      </c>
      <c r="F5488" s="3">
        <v>42946</v>
      </c>
      <c r="G5488" s="3"/>
    </row>
    <row r="5489" spans="1:8">
      <c r="A5489" s="4" t="s">
        <v>5696</v>
      </c>
      <c r="B5489" s="4" t="s">
        <v>174</v>
      </c>
      <c r="C5489" s="4" t="s">
        <v>9011</v>
      </c>
      <c r="D5489" s="4" t="s">
        <v>81</v>
      </c>
      <c r="E5489" s="4" t="s">
        <v>193</v>
      </c>
      <c r="F5489" s="3">
        <v>42946</v>
      </c>
      <c r="G5489" s="3"/>
    </row>
    <row r="5490" spans="1:8">
      <c r="A5490" s="4" t="s">
        <v>5697</v>
      </c>
      <c r="B5490" s="4" t="s">
        <v>174</v>
      </c>
      <c r="C5490" s="4" t="s">
        <v>192</v>
      </c>
      <c r="D5490" s="4" t="s">
        <v>24</v>
      </c>
      <c r="E5490" s="4" t="s">
        <v>193</v>
      </c>
      <c r="F5490" s="3">
        <v>42946</v>
      </c>
      <c r="G5490" s="3"/>
    </row>
    <row r="5491" spans="1:8">
      <c r="A5491" s="4" t="s">
        <v>5698</v>
      </c>
      <c r="B5491" s="4" t="s">
        <v>174</v>
      </c>
      <c r="C5491" s="4" t="s">
        <v>192</v>
      </c>
      <c r="D5491" s="4" t="s">
        <v>24</v>
      </c>
      <c r="E5491" s="4" t="s">
        <v>193</v>
      </c>
      <c r="F5491" s="3">
        <v>42946</v>
      </c>
      <c r="G5491" s="3"/>
    </row>
    <row r="5492" spans="1:8">
      <c r="A5492" s="4" t="s">
        <v>5699</v>
      </c>
      <c r="B5492" s="4" t="s">
        <v>174</v>
      </c>
      <c r="C5492" s="4" t="s">
        <v>192</v>
      </c>
      <c r="D5492" s="4" t="s">
        <v>76</v>
      </c>
      <c r="E5492" s="4" t="s">
        <v>197</v>
      </c>
      <c r="F5492" s="3">
        <v>42946</v>
      </c>
      <c r="G5492" s="3">
        <v>42952</v>
      </c>
      <c r="H5492">
        <v>0</v>
      </c>
    </row>
    <row r="5493" spans="1:8">
      <c r="A5493" s="4" t="s">
        <v>5700</v>
      </c>
      <c r="B5493" s="4" t="s">
        <v>174</v>
      </c>
      <c r="C5493" s="4" t="s">
        <v>171</v>
      </c>
      <c r="D5493" s="4" t="s">
        <v>42</v>
      </c>
      <c r="E5493" s="4" t="s">
        <v>172</v>
      </c>
      <c r="F5493" s="3">
        <v>42946</v>
      </c>
      <c r="G5493" s="3">
        <v>43073</v>
      </c>
      <c r="H5493">
        <v>1245</v>
      </c>
    </row>
    <row r="5494" spans="1:8">
      <c r="A5494" s="4" t="s">
        <v>5701</v>
      </c>
      <c r="B5494" s="4" t="s">
        <v>174</v>
      </c>
      <c r="C5494" s="4" t="s">
        <v>171</v>
      </c>
      <c r="D5494" s="4" t="s">
        <v>106</v>
      </c>
      <c r="E5494" s="4" t="s">
        <v>172</v>
      </c>
      <c r="F5494" s="3">
        <v>42946</v>
      </c>
      <c r="G5494" s="3">
        <v>42951</v>
      </c>
      <c r="H5494">
        <v>1160</v>
      </c>
    </row>
    <row r="5495" spans="1:8">
      <c r="A5495" s="4" t="s">
        <v>5702</v>
      </c>
      <c r="B5495" s="4" t="s">
        <v>174</v>
      </c>
      <c r="C5495" s="4" t="s">
        <v>177</v>
      </c>
      <c r="D5495" s="4" t="s">
        <v>29</v>
      </c>
      <c r="E5495" s="4" t="s">
        <v>172</v>
      </c>
      <c r="F5495" s="3">
        <v>42946</v>
      </c>
      <c r="G5495" s="3">
        <v>42947</v>
      </c>
      <c r="H5495">
        <v>53</v>
      </c>
    </row>
    <row r="5496" spans="1:8">
      <c r="A5496" s="4" t="s">
        <v>5703</v>
      </c>
      <c r="B5496" s="4" t="s">
        <v>263</v>
      </c>
      <c r="C5496" s="4" t="s">
        <v>9011</v>
      </c>
      <c r="D5496" s="4" t="s">
        <v>78</v>
      </c>
      <c r="E5496" s="4" t="s">
        <v>197</v>
      </c>
      <c r="F5496" s="3">
        <v>42946</v>
      </c>
      <c r="G5496" s="3">
        <v>42958</v>
      </c>
      <c r="H5496">
        <v>0</v>
      </c>
    </row>
    <row r="5497" spans="1:8">
      <c r="A5497" s="4" t="s">
        <v>5704</v>
      </c>
      <c r="B5497" s="4" t="s">
        <v>196</v>
      </c>
      <c r="C5497" s="4" t="s">
        <v>171</v>
      </c>
      <c r="D5497" s="4" t="s">
        <v>24</v>
      </c>
      <c r="E5497" s="4" t="s">
        <v>193</v>
      </c>
      <c r="F5497" s="3">
        <v>42946</v>
      </c>
      <c r="G5497" s="3"/>
    </row>
    <row r="5498" spans="1:8">
      <c r="A5498" s="4" t="s">
        <v>5705</v>
      </c>
      <c r="B5498" s="4" t="s">
        <v>196</v>
      </c>
      <c r="C5498" s="4" t="s">
        <v>9011</v>
      </c>
      <c r="D5498" s="4" t="s">
        <v>24</v>
      </c>
      <c r="E5498" s="4" t="s">
        <v>193</v>
      </c>
      <c r="F5498" s="3">
        <v>42946</v>
      </c>
      <c r="G5498" s="3"/>
    </row>
    <row r="5499" spans="1:8">
      <c r="A5499" s="4" t="s">
        <v>5706</v>
      </c>
      <c r="B5499" s="4" t="s">
        <v>196</v>
      </c>
      <c r="C5499" s="4" t="s">
        <v>177</v>
      </c>
      <c r="D5499" s="4" t="s">
        <v>24</v>
      </c>
      <c r="E5499" s="4" t="s">
        <v>193</v>
      </c>
      <c r="F5499" s="3">
        <v>42946</v>
      </c>
      <c r="G5499" s="3"/>
    </row>
    <row r="5500" spans="1:8">
      <c r="A5500" s="4" t="s">
        <v>5707</v>
      </c>
      <c r="B5500" s="4" t="s">
        <v>196</v>
      </c>
      <c r="C5500" s="4" t="s">
        <v>192</v>
      </c>
      <c r="D5500" s="4" t="s">
        <v>61</v>
      </c>
      <c r="E5500" s="4" t="s">
        <v>197</v>
      </c>
      <c r="F5500" s="3">
        <v>42946</v>
      </c>
      <c r="G5500" s="3">
        <v>42953</v>
      </c>
      <c r="H5500">
        <v>0</v>
      </c>
    </row>
    <row r="5501" spans="1:8">
      <c r="A5501" s="4" t="s">
        <v>5708</v>
      </c>
      <c r="B5501" s="4" t="s">
        <v>203</v>
      </c>
      <c r="C5501" s="4" t="s">
        <v>192</v>
      </c>
      <c r="D5501" s="4" t="s">
        <v>93</v>
      </c>
      <c r="E5501" s="4" t="s">
        <v>197</v>
      </c>
      <c r="F5501" s="3">
        <v>42946</v>
      </c>
      <c r="G5501" s="3">
        <v>42947</v>
      </c>
      <c r="H5501">
        <v>0</v>
      </c>
    </row>
    <row r="5502" spans="1:8">
      <c r="A5502" s="4" t="s">
        <v>5709</v>
      </c>
      <c r="B5502" s="4" t="s">
        <v>191</v>
      </c>
      <c r="C5502" s="4" t="s">
        <v>9011</v>
      </c>
      <c r="D5502" s="4" t="s">
        <v>38</v>
      </c>
      <c r="E5502" s="4" t="s">
        <v>172</v>
      </c>
      <c r="F5502" s="3">
        <v>42946</v>
      </c>
      <c r="G5502" s="3">
        <v>42988</v>
      </c>
      <c r="H5502">
        <v>5031</v>
      </c>
    </row>
    <row r="5503" spans="1:8">
      <c r="A5503" s="4" t="s">
        <v>5710</v>
      </c>
      <c r="B5503" s="4" t="s">
        <v>343</v>
      </c>
      <c r="C5503" s="4" t="s">
        <v>9011</v>
      </c>
      <c r="D5503" s="4" t="s">
        <v>100</v>
      </c>
      <c r="E5503" s="4" t="s">
        <v>172</v>
      </c>
      <c r="F5503" s="3">
        <v>42946</v>
      </c>
      <c r="G5503" s="3">
        <v>42947</v>
      </c>
      <c r="H5503">
        <v>5741</v>
      </c>
    </row>
    <row r="5504" spans="1:8">
      <c r="A5504" s="4" t="s">
        <v>5711</v>
      </c>
      <c r="B5504" s="4" t="s">
        <v>219</v>
      </c>
      <c r="C5504" s="4" t="s">
        <v>177</v>
      </c>
      <c r="D5504" s="4" t="s">
        <v>24</v>
      </c>
      <c r="E5504" s="4" t="s">
        <v>193</v>
      </c>
      <c r="F5504" s="3">
        <v>42946</v>
      </c>
      <c r="G5504" s="3"/>
    </row>
    <row r="5505" spans="1:8">
      <c r="A5505" s="4" t="s">
        <v>5712</v>
      </c>
      <c r="B5505" s="4" t="s">
        <v>219</v>
      </c>
      <c r="C5505" s="4" t="s">
        <v>171</v>
      </c>
      <c r="D5505" s="4" t="s">
        <v>98</v>
      </c>
      <c r="E5505" s="4" t="s">
        <v>172</v>
      </c>
      <c r="F5505" s="3">
        <v>42946</v>
      </c>
      <c r="G5505" s="3">
        <v>42956</v>
      </c>
      <c r="H5505">
        <v>1038</v>
      </c>
    </row>
    <row r="5506" spans="1:8">
      <c r="A5506" s="4" t="s">
        <v>5713</v>
      </c>
      <c r="B5506" s="4" t="s">
        <v>230</v>
      </c>
      <c r="C5506" s="4" t="s">
        <v>179</v>
      </c>
      <c r="D5506" s="4" t="s">
        <v>24</v>
      </c>
      <c r="E5506" s="4" t="s">
        <v>193</v>
      </c>
      <c r="F5506" s="3">
        <v>42946</v>
      </c>
      <c r="G5506" s="3"/>
    </row>
    <row r="5507" spans="1:8">
      <c r="A5507" s="4" t="s">
        <v>5714</v>
      </c>
      <c r="B5507" s="4" t="s">
        <v>230</v>
      </c>
      <c r="C5507" s="4" t="s">
        <v>179</v>
      </c>
      <c r="D5507" s="4" t="s">
        <v>42</v>
      </c>
      <c r="E5507" s="4" t="s">
        <v>197</v>
      </c>
      <c r="F5507" s="3">
        <v>42946</v>
      </c>
      <c r="G5507" s="3">
        <v>42952</v>
      </c>
      <c r="H5507">
        <v>0</v>
      </c>
    </row>
    <row r="5508" spans="1:8">
      <c r="A5508" s="4" t="s">
        <v>5715</v>
      </c>
      <c r="B5508" s="4" t="s">
        <v>230</v>
      </c>
      <c r="C5508" s="4" t="s">
        <v>179</v>
      </c>
      <c r="D5508" s="4" t="s">
        <v>81</v>
      </c>
      <c r="E5508" s="4" t="s">
        <v>197</v>
      </c>
      <c r="F5508" s="3">
        <v>42946</v>
      </c>
      <c r="G5508" s="3">
        <v>43059</v>
      </c>
      <c r="H5508">
        <v>0</v>
      </c>
    </row>
    <row r="5509" spans="1:8">
      <c r="A5509" s="4" t="s">
        <v>5716</v>
      </c>
      <c r="B5509" s="4" t="s">
        <v>256</v>
      </c>
      <c r="C5509" s="4" t="s">
        <v>179</v>
      </c>
      <c r="D5509" s="4" t="s">
        <v>24</v>
      </c>
      <c r="E5509" s="4" t="s">
        <v>193</v>
      </c>
      <c r="F5509" s="3">
        <v>42946</v>
      </c>
      <c r="G5509" s="3"/>
    </row>
    <row r="5510" spans="1:8">
      <c r="A5510" s="4" t="s">
        <v>5717</v>
      </c>
      <c r="B5510" s="4" t="s">
        <v>256</v>
      </c>
      <c r="C5510" s="4" t="s">
        <v>177</v>
      </c>
      <c r="D5510" s="4" t="s">
        <v>29</v>
      </c>
      <c r="E5510" s="4" t="s">
        <v>193</v>
      </c>
      <c r="F5510" s="3">
        <v>42946</v>
      </c>
      <c r="G5510" s="3"/>
    </row>
    <row r="5511" spans="1:8">
      <c r="A5511" s="4" t="s">
        <v>5718</v>
      </c>
      <c r="B5511" s="4" t="s">
        <v>256</v>
      </c>
      <c r="C5511" s="4" t="s">
        <v>179</v>
      </c>
      <c r="D5511" s="4" t="s">
        <v>61</v>
      </c>
      <c r="E5511" s="4" t="s">
        <v>172</v>
      </c>
      <c r="F5511" s="3">
        <v>42946</v>
      </c>
      <c r="G5511" s="3">
        <v>42956</v>
      </c>
      <c r="H5511">
        <v>502</v>
      </c>
    </row>
    <row r="5512" spans="1:8">
      <c r="A5512" s="4" t="s">
        <v>5719</v>
      </c>
      <c r="B5512" s="4" t="s">
        <v>244</v>
      </c>
      <c r="C5512" s="4" t="s">
        <v>171</v>
      </c>
      <c r="D5512" s="4" t="s">
        <v>24</v>
      </c>
      <c r="E5512" s="4" t="s">
        <v>193</v>
      </c>
      <c r="F5512" s="3">
        <v>42946</v>
      </c>
      <c r="G5512" s="3"/>
    </row>
    <row r="5513" spans="1:8">
      <c r="A5513" s="4" t="s">
        <v>5720</v>
      </c>
      <c r="B5513" s="4" t="s">
        <v>244</v>
      </c>
      <c r="C5513" s="4" t="s">
        <v>177</v>
      </c>
      <c r="D5513" s="4" t="s">
        <v>24</v>
      </c>
      <c r="E5513" s="4" t="s">
        <v>193</v>
      </c>
      <c r="F5513" s="3">
        <v>42946</v>
      </c>
      <c r="G5513" s="3"/>
    </row>
    <row r="5514" spans="1:8">
      <c r="A5514" s="4" t="s">
        <v>5721</v>
      </c>
      <c r="B5514" s="4" t="s">
        <v>201</v>
      </c>
      <c r="C5514" s="4" t="s">
        <v>171</v>
      </c>
      <c r="D5514" s="4" t="s">
        <v>24</v>
      </c>
      <c r="E5514" s="4" t="s">
        <v>193</v>
      </c>
      <c r="F5514" s="3">
        <v>42946</v>
      </c>
      <c r="G5514" s="3"/>
    </row>
    <row r="5515" spans="1:8">
      <c r="A5515" s="4" t="s">
        <v>5722</v>
      </c>
      <c r="B5515" s="4" t="s">
        <v>201</v>
      </c>
      <c r="C5515" s="4" t="s">
        <v>9011</v>
      </c>
      <c r="D5515" s="4" t="s">
        <v>90</v>
      </c>
      <c r="E5515" s="4" t="s">
        <v>172</v>
      </c>
      <c r="F5515" s="3">
        <v>42946</v>
      </c>
      <c r="G5515" s="3">
        <v>42947</v>
      </c>
      <c r="H5515">
        <v>4913</v>
      </c>
    </row>
    <row r="5516" spans="1:8">
      <c r="A5516" s="4" t="s">
        <v>5723</v>
      </c>
      <c r="B5516" s="4" t="s">
        <v>170</v>
      </c>
      <c r="C5516" s="4" t="s">
        <v>179</v>
      </c>
      <c r="D5516" s="4" t="s">
        <v>24</v>
      </c>
      <c r="E5516" s="4" t="s">
        <v>193</v>
      </c>
      <c r="F5516" s="3">
        <v>42946</v>
      </c>
      <c r="G5516" s="3"/>
    </row>
    <row r="5517" spans="1:8">
      <c r="A5517" s="4" t="s">
        <v>5724</v>
      </c>
      <c r="B5517" s="4" t="s">
        <v>170</v>
      </c>
      <c r="C5517" s="4" t="s">
        <v>177</v>
      </c>
      <c r="D5517" s="4" t="s">
        <v>98</v>
      </c>
      <c r="E5517" s="4" t="s">
        <v>193</v>
      </c>
      <c r="F5517" s="3">
        <v>42946</v>
      </c>
      <c r="G5517" s="3"/>
    </row>
    <row r="5518" spans="1:8">
      <c r="A5518" s="4" t="s">
        <v>5725</v>
      </c>
      <c r="B5518" s="4" t="s">
        <v>170</v>
      </c>
      <c r="C5518" s="4" t="s">
        <v>192</v>
      </c>
      <c r="D5518" s="4" t="s">
        <v>104</v>
      </c>
      <c r="E5518" s="4" t="s">
        <v>172</v>
      </c>
      <c r="F5518" s="3">
        <v>42946</v>
      </c>
      <c r="G5518" s="3">
        <v>42997</v>
      </c>
      <c r="H5518">
        <v>3457</v>
      </c>
    </row>
    <row r="5519" spans="1:8">
      <c r="A5519" s="4" t="s">
        <v>5726</v>
      </c>
      <c r="B5519" s="4" t="s">
        <v>189</v>
      </c>
      <c r="C5519" s="4" t="s">
        <v>179</v>
      </c>
      <c r="D5519" s="4" t="s">
        <v>50</v>
      </c>
      <c r="E5519" s="4" t="s">
        <v>193</v>
      </c>
      <c r="F5519" s="3">
        <v>42946</v>
      </c>
      <c r="G5519" s="3"/>
    </row>
    <row r="5520" spans="1:8">
      <c r="A5520" s="4" t="s">
        <v>5727</v>
      </c>
      <c r="B5520" s="4" t="s">
        <v>189</v>
      </c>
      <c r="C5520" s="4" t="s">
        <v>179</v>
      </c>
      <c r="D5520" s="4" t="s">
        <v>24</v>
      </c>
      <c r="E5520" s="4" t="s">
        <v>193</v>
      </c>
      <c r="F5520" s="3">
        <v>42946</v>
      </c>
      <c r="G5520" s="3"/>
    </row>
    <row r="5521" spans="1:8">
      <c r="A5521" s="4" t="s">
        <v>5728</v>
      </c>
      <c r="B5521" s="4" t="s">
        <v>189</v>
      </c>
      <c r="C5521" s="4" t="s">
        <v>171</v>
      </c>
      <c r="D5521" s="4" t="s">
        <v>51</v>
      </c>
      <c r="E5521" s="4" t="s">
        <v>193</v>
      </c>
      <c r="F5521" s="3">
        <v>42946</v>
      </c>
      <c r="G5521" s="3"/>
    </row>
    <row r="5522" spans="1:8">
      <c r="A5522" s="4" t="s">
        <v>5729</v>
      </c>
      <c r="B5522" s="4" t="s">
        <v>189</v>
      </c>
      <c r="C5522" s="4" t="s">
        <v>177</v>
      </c>
      <c r="D5522" s="4" t="s">
        <v>24</v>
      </c>
      <c r="E5522" s="4" t="s">
        <v>193</v>
      </c>
      <c r="F5522" s="3">
        <v>42946</v>
      </c>
      <c r="G5522" s="3"/>
    </row>
    <row r="5523" spans="1:8">
      <c r="A5523" s="4" t="s">
        <v>5730</v>
      </c>
      <c r="B5523" s="4" t="s">
        <v>232</v>
      </c>
      <c r="C5523" s="4" t="s">
        <v>199</v>
      </c>
      <c r="D5523" s="4" t="s">
        <v>96</v>
      </c>
      <c r="E5523" s="4" t="s">
        <v>172</v>
      </c>
      <c r="F5523" s="3">
        <v>42946</v>
      </c>
      <c r="G5523" s="3">
        <v>42955</v>
      </c>
      <c r="H5523">
        <v>5204</v>
      </c>
    </row>
    <row r="5524" spans="1:8">
      <c r="A5524" s="4" t="s">
        <v>5731</v>
      </c>
      <c r="B5524" s="4" t="s">
        <v>226</v>
      </c>
      <c r="C5524" s="4" t="s">
        <v>192</v>
      </c>
      <c r="D5524" s="4" t="s">
        <v>99</v>
      </c>
      <c r="E5524" s="4" t="s">
        <v>172</v>
      </c>
      <c r="F5524" s="3">
        <v>42946</v>
      </c>
      <c r="G5524" s="3">
        <v>42954</v>
      </c>
      <c r="H5524">
        <v>3019</v>
      </c>
    </row>
    <row r="5525" spans="1:8">
      <c r="A5525" s="4" t="s">
        <v>5732</v>
      </c>
      <c r="B5525" s="4" t="s">
        <v>226</v>
      </c>
      <c r="C5525" s="4" t="s">
        <v>192</v>
      </c>
      <c r="D5525" s="4" t="s">
        <v>113</v>
      </c>
      <c r="E5525" s="4" t="s">
        <v>172</v>
      </c>
      <c r="F5525" s="3">
        <v>42946</v>
      </c>
      <c r="G5525" s="3">
        <v>42965</v>
      </c>
      <c r="H5525">
        <v>3453</v>
      </c>
    </row>
    <row r="5526" spans="1:8">
      <c r="A5526" s="4" t="s">
        <v>5733</v>
      </c>
      <c r="B5526" s="4" t="s">
        <v>208</v>
      </c>
      <c r="C5526" s="4" t="s">
        <v>177</v>
      </c>
      <c r="D5526" s="4" t="s">
        <v>24</v>
      </c>
      <c r="E5526" s="4" t="s">
        <v>193</v>
      </c>
      <c r="F5526" s="3">
        <v>42946</v>
      </c>
      <c r="G5526" s="3"/>
    </row>
    <row r="5527" spans="1:8">
      <c r="A5527" s="4" t="s">
        <v>5734</v>
      </c>
      <c r="B5527" s="4" t="s">
        <v>208</v>
      </c>
      <c r="C5527" s="4" t="s">
        <v>192</v>
      </c>
      <c r="D5527" s="4" t="s">
        <v>24</v>
      </c>
      <c r="E5527" s="4" t="s">
        <v>193</v>
      </c>
      <c r="F5527" s="3">
        <v>42946</v>
      </c>
      <c r="G5527" s="3"/>
    </row>
    <row r="5528" spans="1:8">
      <c r="A5528" s="4" t="s">
        <v>5735</v>
      </c>
      <c r="B5528" s="4" t="s">
        <v>185</v>
      </c>
      <c r="C5528" s="4" t="s">
        <v>192</v>
      </c>
      <c r="D5528" s="4" t="s">
        <v>86</v>
      </c>
      <c r="E5528" s="4" t="s">
        <v>172</v>
      </c>
      <c r="F5528" s="3">
        <v>42946</v>
      </c>
      <c r="G5528" s="3">
        <v>43052</v>
      </c>
      <c r="H5528">
        <v>3464</v>
      </c>
    </row>
    <row r="5529" spans="1:8">
      <c r="A5529" s="4" t="s">
        <v>5736</v>
      </c>
      <c r="B5529" s="4" t="s">
        <v>216</v>
      </c>
      <c r="C5529" s="4" t="s">
        <v>177</v>
      </c>
      <c r="D5529" s="4" t="s">
        <v>24</v>
      </c>
      <c r="E5529" s="4" t="s">
        <v>193</v>
      </c>
      <c r="F5529" s="3">
        <v>42946</v>
      </c>
      <c r="G5529" s="3"/>
    </row>
    <row r="5530" spans="1:8">
      <c r="A5530" s="4" t="s">
        <v>5737</v>
      </c>
      <c r="B5530" s="4" t="s">
        <v>216</v>
      </c>
      <c r="C5530" s="4" t="s">
        <v>192</v>
      </c>
      <c r="D5530" s="4" t="s">
        <v>126</v>
      </c>
      <c r="E5530" s="4" t="s">
        <v>172</v>
      </c>
      <c r="F5530" s="3">
        <v>42946</v>
      </c>
      <c r="G5530" s="3">
        <v>42966</v>
      </c>
      <c r="H5530">
        <v>2937</v>
      </c>
    </row>
    <row r="5531" spans="1:8">
      <c r="A5531" s="4" t="s">
        <v>5738</v>
      </c>
      <c r="B5531" s="4" t="s">
        <v>235</v>
      </c>
      <c r="C5531" s="4" t="s">
        <v>179</v>
      </c>
      <c r="D5531" s="4" t="s">
        <v>82</v>
      </c>
      <c r="E5531" s="4" t="s">
        <v>172</v>
      </c>
      <c r="F5531" s="3">
        <v>42946</v>
      </c>
      <c r="G5531" s="3">
        <v>42962</v>
      </c>
      <c r="H5531">
        <v>463</v>
      </c>
    </row>
    <row r="5532" spans="1:8">
      <c r="A5532" s="4" t="s">
        <v>5739</v>
      </c>
      <c r="B5532" s="4" t="s">
        <v>183</v>
      </c>
      <c r="C5532" s="4" t="s">
        <v>177</v>
      </c>
      <c r="D5532" s="4" t="s">
        <v>100</v>
      </c>
      <c r="E5532" s="4" t="s">
        <v>193</v>
      </c>
      <c r="F5532" s="3">
        <v>42947</v>
      </c>
      <c r="G5532" s="3"/>
    </row>
    <row r="5533" spans="1:8">
      <c r="A5533" s="4" t="s">
        <v>5740</v>
      </c>
      <c r="B5533" s="4" t="s">
        <v>261</v>
      </c>
      <c r="C5533" s="4" t="s">
        <v>9011</v>
      </c>
      <c r="D5533" s="4" t="s">
        <v>34</v>
      </c>
      <c r="E5533" s="4" t="s">
        <v>172</v>
      </c>
      <c r="F5533" s="3">
        <v>42947</v>
      </c>
      <c r="G5533" s="3">
        <v>42989</v>
      </c>
      <c r="H5533">
        <v>4096</v>
      </c>
    </row>
    <row r="5534" spans="1:8">
      <c r="A5534" s="4" t="s">
        <v>5741</v>
      </c>
      <c r="B5534" s="4" t="s">
        <v>304</v>
      </c>
      <c r="C5534" s="4" t="s">
        <v>192</v>
      </c>
      <c r="D5534" s="4" t="s">
        <v>24</v>
      </c>
      <c r="E5534" s="4" t="s">
        <v>193</v>
      </c>
      <c r="F5534" s="3">
        <v>42947</v>
      </c>
      <c r="G5534" s="3"/>
    </row>
    <row r="5535" spans="1:8">
      <c r="A5535" s="4" t="s">
        <v>5742</v>
      </c>
      <c r="B5535" s="4" t="s">
        <v>174</v>
      </c>
      <c r="C5535" s="4" t="s">
        <v>9011</v>
      </c>
      <c r="D5535" s="4" t="s">
        <v>24</v>
      </c>
      <c r="E5535" s="4" t="s">
        <v>193</v>
      </c>
      <c r="F5535" s="3">
        <v>42947</v>
      </c>
      <c r="G5535" s="3"/>
    </row>
    <row r="5536" spans="1:8">
      <c r="A5536" s="4" t="s">
        <v>5743</v>
      </c>
      <c r="B5536" s="4" t="s">
        <v>174</v>
      </c>
      <c r="C5536" s="4" t="s">
        <v>9011</v>
      </c>
      <c r="D5536" s="4" t="s">
        <v>24</v>
      </c>
      <c r="E5536" s="4" t="s">
        <v>193</v>
      </c>
      <c r="F5536" s="3">
        <v>42947</v>
      </c>
      <c r="G5536" s="3"/>
    </row>
    <row r="5537" spans="1:8">
      <c r="A5537" s="4" t="s">
        <v>5744</v>
      </c>
      <c r="B5537" s="4" t="s">
        <v>174</v>
      </c>
      <c r="C5537" s="4" t="s">
        <v>177</v>
      </c>
      <c r="D5537" s="4" t="s">
        <v>24</v>
      </c>
      <c r="E5537" s="4" t="s">
        <v>193</v>
      </c>
      <c r="F5537" s="3">
        <v>42947</v>
      </c>
      <c r="G5537" s="3"/>
    </row>
    <row r="5538" spans="1:8">
      <c r="A5538" s="4" t="s">
        <v>5745</v>
      </c>
      <c r="B5538" s="4" t="s">
        <v>196</v>
      </c>
      <c r="C5538" s="4" t="s">
        <v>179</v>
      </c>
      <c r="D5538" s="4" t="s">
        <v>113</v>
      </c>
      <c r="E5538" s="4" t="s">
        <v>193</v>
      </c>
      <c r="F5538" s="3">
        <v>42947</v>
      </c>
      <c r="G5538" s="3"/>
    </row>
    <row r="5539" spans="1:8">
      <c r="A5539" s="4" t="s">
        <v>5746</v>
      </c>
      <c r="B5539" s="4" t="s">
        <v>196</v>
      </c>
      <c r="C5539" s="4" t="s">
        <v>192</v>
      </c>
      <c r="D5539" s="4" t="s">
        <v>113</v>
      </c>
      <c r="E5539" s="4" t="s">
        <v>193</v>
      </c>
      <c r="F5539" s="3">
        <v>42947</v>
      </c>
      <c r="G5539" s="3"/>
    </row>
    <row r="5540" spans="1:8">
      <c r="A5540" s="4" t="s">
        <v>5747</v>
      </c>
      <c r="B5540" s="4" t="s">
        <v>203</v>
      </c>
      <c r="C5540" s="4" t="s">
        <v>192</v>
      </c>
      <c r="D5540" s="4" t="s">
        <v>24</v>
      </c>
      <c r="E5540" s="4" t="s">
        <v>193</v>
      </c>
      <c r="F5540" s="3">
        <v>42947</v>
      </c>
      <c r="G5540" s="3"/>
    </row>
    <row r="5541" spans="1:8">
      <c r="A5541" s="4" t="s">
        <v>5748</v>
      </c>
      <c r="B5541" s="4" t="s">
        <v>191</v>
      </c>
      <c r="C5541" s="4" t="s">
        <v>199</v>
      </c>
      <c r="D5541" s="4" t="s">
        <v>24</v>
      </c>
      <c r="E5541" s="4" t="s">
        <v>193</v>
      </c>
      <c r="F5541" s="3">
        <v>42947</v>
      </c>
      <c r="G5541" s="3"/>
    </row>
    <row r="5542" spans="1:8">
      <c r="A5542" s="4" t="s">
        <v>5749</v>
      </c>
      <c r="B5542" s="4" t="s">
        <v>343</v>
      </c>
      <c r="C5542" s="4" t="s">
        <v>179</v>
      </c>
      <c r="D5542" s="4" t="s">
        <v>24</v>
      </c>
      <c r="E5542" s="4" t="s">
        <v>193</v>
      </c>
      <c r="F5542" s="3">
        <v>42947</v>
      </c>
      <c r="G5542" s="3"/>
    </row>
    <row r="5543" spans="1:8">
      <c r="A5543" s="4" t="s">
        <v>5750</v>
      </c>
      <c r="B5543" s="4" t="s">
        <v>256</v>
      </c>
      <c r="C5543" s="4" t="s">
        <v>179</v>
      </c>
      <c r="D5543" s="4" t="s">
        <v>24</v>
      </c>
      <c r="E5543" s="4" t="s">
        <v>193</v>
      </c>
      <c r="F5543" s="3">
        <v>42947</v>
      </c>
      <c r="G5543" s="3"/>
    </row>
    <row r="5544" spans="1:8">
      <c r="A5544" s="4" t="s">
        <v>5751</v>
      </c>
      <c r="B5544" s="4" t="s">
        <v>256</v>
      </c>
      <c r="C5544" s="4" t="s">
        <v>171</v>
      </c>
      <c r="D5544" s="4" t="s">
        <v>24</v>
      </c>
      <c r="E5544" s="4" t="s">
        <v>193</v>
      </c>
      <c r="F5544" s="3">
        <v>42947</v>
      </c>
      <c r="G5544" s="3"/>
    </row>
    <row r="5545" spans="1:8">
      <c r="A5545" s="4" t="s">
        <v>5752</v>
      </c>
      <c r="B5545" s="4" t="s">
        <v>256</v>
      </c>
      <c r="C5545" s="4" t="s">
        <v>192</v>
      </c>
      <c r="D5545" s="4" t="s">
        <v>21</v>
      </c>
      <c r="E5545" s="4" t="s">
        <v>193</v>
      </c>
      <c r="F5545" s="3">
        <v>42947</v>
      </c>
      <c r="G5545" s="3"/>
    </row>
    <row r="5546" spans="1:8">
      <c r="A5546" s="4" t="s">
        <v>5753</v>
      </c>
      <c r="B5546" s="4" t="s">
        <v>256</v>
      </c>
      <c r="C5546" s="4" t="s">
        <v>192</v>
      </c>
      <c r="D5546" s="4" t="s">
        <v>24</v>
      </c>
      <c r="E5546" s="4" t="s">
        <v>193</v>
      </c>
      <c r="F5546" s="3">
        <v>42947</v>
      </c>
      <c r="G5546" s="3"/>
    </row>
    <row r="5547" spans="1:8">
      <c r="A5547" s="4" t="s">
        <v>5754</v>
      </c>
      <c r="B5547" s="4" t="s">
        <v>187</v>
      </c>
      <c r="C5547" s="4" t="s">
        <v>199</v>
      </c>
      <c r="D5547" s="4" t="s">
        <v>24</v>
      </c>
      <c r="E5547" s="4" t="s">
        <v>193</v>
      </c>
      <c r="F5547" s="3">
        <v>42947</v>
      </c>
      <c r="G5547" s="3"/>
    </row>
    <row r="5548" spans="1:8">
      <c r="A5548" s="4" t="s">
        <v>5755</v>
      </c>
      <c r="B5548" s="4" t="s">
        <v>187</v>
      </c>
      <c r="C5548" s="4" t="s">
        <v>171</v>
      </c>
      <c r="D5548" s="4" t="s">
        <v>97</v>
      </c>
      <c r="E5548" s="4" t="s">
        <v>197</v>
      </c>
      <c r="F5548" s="3">
        <v>42947</v>
      </c>
      <c r="G5548" s="3">
        <v>42951</v>
      </c>
      <c r="H5548">
        <v>0</v>
      </c>
    </row>
    <row r="5549" spans="1:8">
      <c r="A5549" s="4" t="s">
        <v>5756</v>
      </c>
      <c r="B5549" s="4" t="s">
        <v>187</v>
      </c>
      <c r="C5549" s="4" t="s">
        <v>9011</v>
      </c>
      <c r="D5549" s="4" t="s">
        <v>124</v>
      </c>
      <c r="E5549" s="4" t="s">
        <v>197</v>
      </c>
      <c r="F5549" s="3">
        <v>42947</v>
      </c>
      <c r="G5549" s="3">
        <v>43062</v>
      </c>
      <c r="H5549">
        <v>0</v>
      </c>
    </row>
    <row r="5550" spans="1:8">
      <c r="A5550" s="4" t="s">
        <v>5757</v>
      </c>
      <c r="B5550" s="4" t="s">
        <v>187</v>
      </c>
      <c r="C5550" s="4" t="s">
        <v>192</v>
      </c>
      <c r="D5550" s="4" t="s">
        <v>115</v>
      </c>
      <c r="E5550" s="4" t="s">
        <v>172</v>
      </c>
      <c r="F5550" s="3">
        <v>42947</v>
      </c>
      <c r="G5550" s="3">
        <v>42957</v>
      </c>
      <c r="H5550">
        <v>3187</v>
      </c>
    </row>
    <row r="5551" spans="1:8">
      <c r="A5551" s="4" t="s">
        <v>5758</v>
      </c>
      <c r="B5551" s="4" t="s">
        <v>244</v>
      </c>
      <c r="C5551" s="4" t="s">
        <v>171</v>
      </c>
      <c r="D5551" s="4" t="s">
        <v>24</v>
      </c>
      <c r="E5551" s="4" t="s">
        <v>193</v>
      </c>
      <c r="F5551" s="3">
        <v>42947</v>
      </c>
      <c r="G5551" s="3"/>
    </row>
    <row r="5552" spans="1:8">
      <c r="A5552" s="4" t="s">
        <v>5759</v>
      </c>
      <c r="B5552" s="4" t="s">
        <v>170</v>
      </c>
      <c r="C5552" s="4" t="s">
        <v>171</v>
      </c>
      <c r="D5552" s="4" t="s">
        <v>24</v>
      </c>
      <c r="E5552" s="4" t="s">
        <v>193</v>
      </c>
      <c r="F5552" s="3">
        <v>42947</v>
      </c>
      <c r="G5552" s="3"/>
    </row>
    <row r="5553" spans="1:8">
      <c r="A5553" s="4" t="s">
        <v>5760</v>
      </c>
      <c r="B5553" s="4" t="s">
        <v>170</v>
      </c>
      <c r="C5553" s="4" t="s">
        <v>192</v>
      </c>
      <c r="D5553" s="4" t="s">
        <v>24</v>
      </c>
      <c r="E5553" s="4" t="s">
        <v>193</v>
      </c>
      <c r="F5553" s="3">
        <v>42947</v>
      </c>
      <c r="G5553" s="3"/>
    </row>
    <row r="5554" spans="1:8">
      <c r="A5554" s="4" t="s">
        <v>5761</v>
      </c>
      <c r="B5554" s="4" t="s">
        <v>170</v>
      </c>
      <c r="C5554" s="4" t="s">
        <v>177</v>
      </c>
      <c r="D5554" s="4" t="s">
        <v>37</v>
      </c>
      <c r="E5554" s="4" t="s">
        <v>197</v>
      </c>
      <c r="F5554" s="3">
        <v>42947</v>
      </c>
      <c r="G5554" s="3">
        <v>43041</v>
      </c>
      <c r="H5554">
        <v>0</v>
      </c>
    </row>
    <row r="5555" spans="1:8">
      <c r="A5555" s="4" t="s">
        <v>5762</v>
      </c>
      <c r="B5555" s="4" t="s">
        <v>170</v>
      </c>
      <c r="C5555" s="4" t="s">
        <v>199</v>
      </c>
      <c r="D5555" s="4" t="s">
        <v>100</v>
      </c>
      <c r="E5555" s="4" t="s">
        <v>172</v>
      </c>
      <c r="F5555" s="3">
        <v>42947</v>
      </c>
      <c r="G5555" s="3">
        <v>43049</v>
      </c>
      <c r="H5555">
        <v>5234</v>
      </c>
    </row>
    <row r="5556" spans="1:8">
      <c r="A5556" s="4" t="s">
        <v>5763</v>
      </c>
      <c r="B5556" s="4" t="s">
        <v>189</v>
      </c>
      <c r="C5556" s="4" t="s">
        <v>179</v>
      </c>
      <c r="D5556" s="4" t="s">
        <v>82</v>
      </c>
      <c r="E5556" s="4" t="s">
        <v>193</v>
      </c>
      <c r="F5556" s="3">
        <v>42947</v>
      </c>
      <c r="G5556" s="3"/>
    </row>
    <row r="5557" spans="1:8">
      <c r="A5557" s="4" t="s">
        <v>5764</v>
      </c>
      <c r="B5557" s="4" t="s">
        <v>189</v>
      </c>
      <c r="C5557" s="4" t="s">
        <v>171</v>
      </c>
      <c r="D5557" s="4" t="s">
        <v>24</v>
      </c>
      <c r="E5557" s="4" t="s">
        <v>193</v>
      </c>
      <c r="F5557" s="3">
        <v>42947</v>
      </c>
      <c r="G5557" s="3"/>
    </row>
    <row r="5558" spans="1:8">
      <c r="A5558" s="4" t="s">
        <v>5765</v>
      </c>
      <c r="B5558" s="4" t="s">
        <v>232</v>
      </c>
      <c r="C5558" s="4" t="s">
        <v>199</v>
      </c>
      <c r="D5558" s="4" t="s">
        <v>130</v>
      </c>
      <c r="E5558" s="4" t="s">
        <v>172</v>
      </c>
      <c r="F5558" s="3">
        <v>42947</v>
      </c>
      <c r="G5558" s="3">
        <v>43006</v>
      </c>
      <c r="H5558">
        <v>6180</v>
      </c>
    </row>
    <row r="5559" spans="1:8">
      <c r="A5559" s="4" t="s">
        <v>5766</v>
      </c>
      <c r="B5559" s="4" t="s">
        <v>208</v>
      </c>
      <c r="C5559" s="4" t="s">
        <v>177</v>
      </c>
      <c r="D5559" s="4" t="s">
        <v>24</v>
      </c>
      <c r="E5559" s="4" t="s">
        <v>193</v>
      </c>
      <c r="F5559" s="3">
        <v>42947</v>
      </c>
      <c r="G5559" s="3"/>
    </row>
    <row r="5560" spans="1:8">
      <c r="A5560" s="4" t="s">
        <v>5767</v>
      </c>
      <c r="B5560" s="4" t="s">
        <v>208</v>
      </c>
      <c r="C5560" s="4" t="s">
        <v>177</v>
      </c>
      <c r="D5560" s="4" t="s">
        <v>47</v>
      </c>
      <c r="E5560" s="4" t="s">
        <v>172</v>
      </c>
      <c r="F5560" s="3">
        <v>42947</v>
      </c>
      <c r="G5560" s="3">
        <v>42957</v>
      </c>
      <c r="H5560">
        <v>53</v>
      </c>
    </row>
    <row r="5561" spans="1:8">
      <c r="A5561" s="4" t="s">
        <v>5768</v>
      </c>
      <c r="B5561" s="4" t="s">
        <v>185</v>
      </c>
      <c r="C5561" s="4" t="s">
        <v>177</v>
      </c>
      <c r="D5561" s="4" t="s">
        <v>84</v>
      </c>
      <c r="E5561" s="4" t="s">
        <v>197</v>
      </c>
      <c r="F5561" s="3">
        <v>42947</v>
      </c>
      <c r="G5561" s="3">
        <v>42952</v>
      </c>
      <c r="H5561">
        <v>0</v>
      </c>
    </row>
    <row r="5562" spans="1:8">
      <c r="A5562" s="4" t="s">
        <v>5769</v>
      </c>
      <c r="B5562" s="4" t="s">
        <v>185</v>
      </c>
      <c r="C5562" s="4" t="s">
        <v>192</v>
      </c>
      <c r="D5562" s="4" t="s">
        <v>38</v>
      </c>
      <c r="E5562" s="4" t="s">
        <v>172</v>
      </c>
      <c r="F5562" s="3">
        <v>42947</v>
      </c>
      <c r="G5562" s="3">
        <v>42959</v>
      </c>
      <c r="H5562">
        <v>3687</v>
      </c>
    </row>
    <row r="5563" spans="1:8">
      <c r="A5563" s="4" t="s">
        <v>5770</v>
      </c>
      <c r="B5563" s="4" t="s">
        <v>216</v>
      </c>
      <c r="C5563" s="4" t="s">
        <v>177</v>
      </c>
      <c r="D5563" s="4" t="s">
        <v>24</v>
      </c>
      <c r="E5563" s="4" t="s">
        <v>193</v>
      </c>
      <c r="F5563" s="3">
        <v>42947</v>
      </c>
      <c r="G5563" s="3"/>
    </row>
    <row r="5564" spans="1:8">
      <c r="A5564" s="4" t="s">
        <v>5771</v>
      </c>
      <c r="B5564" s="4" t="s">
        <v>181</v>
      </c>
      <c r="C5564" s="4" t="s">
        <v>9011</v>
      </c>
      <c r="D5564" s="4" t="s">
        <v>84</v>
      </c>
      <c r="E5564" s="4" t="s">
        <v>172</v>
      </c>
      <c r="F5564" s="3">
        <v>42947</v>
      </c>
      <c r="G5564" s="3">
        <v>42967</v>
      </c>
      <c r="H5564">
        <v>6069</v>
      </c>
    </row>
    <row r="5565" spans="1:8">
      <c r="A5565" s="4" t="s">
        <v>5772</v>
      </c>
      <c r="B5565" s="4" t="s">
        <v>183</v>
      </c>
      <c r="C5565" s="4" t="s">
        <v>171</v>
      </c>
      <c r="D5565" s="4" t="s">
        <v>24</v>
      </c>
      <c r="E5565" s="4" t="s">
        <v>193</v>
      </c>
      <c r="F5565" s="3">
        <v>42948</v>
      </c>
      <c r="G5565" s="3"/>
    </row>
    <row r="5566" spans="1:8">
      <c r="A5566" s="4" t="s">
        <v>5773</v>
      </c>
      <c r="B5566" s="4" t="s">
        <v>183</v>
      </c>
      <c r="C5566" s="4" t="s">
        <v>171</v>
      </c>
      <c r="D5566" s="4" t="s">
        <v>24</v>
      </c>
      <c r="E5566" s="4" t="s">
        <v>193</v>
      </c>
      <c r="F5566" s="3">
        <v>42948</v>
      </c>
      <c r="G5566" s="3"/>
    </row>
    <row r="5567" spans="1:8">
      <c r="A5567" s="4" t="s">
        <v>5774</v>
      </c>
      <c r="B5567" s="4" t="s">
        <v>183</v>
      </c>
      <c r="C5567" s="4" t="s">
        <v>177</v>
      </c>
      <c r="D5567" s="4" t="s">
        <v>98</v>
      </c>
      <c r="E5567" s="4" t="s">
        <v>193</v>
      </c>
      <c r="F5567" s="3">
        <v>42948</v>
      </c>
      <c r="G5567" s="3"/>
    </row>
    <row r="5568" spans="1:8">
      <c r="A5568" s="4" t="s">
        <v>5775</v>
      </c>
      <c r="B5568" s="4" t="s">
        <v>183</v>
      </c>
      <c r="C5568" s="4" t="s">
        <v>177</v>
      </c>
      <c r="D5568" s="4" t="s">
        <v>24</v>
      </c>
      <c r="E5568" s="4" t="s">
        <v>193</v>
      </c>
      <c r="F5568" s="3">
        <v>42948</v>
      </c>
      <c r="G5568" s="3"/>
    </row>
    <row r="5569" spans="1:8">
      <c r="A5569" s="4" t="s">
        <v>5776</v>
      </c>
      <c r="B5569" s="4" t="s">
        <v>183</v>
      </c>
      <c r="C5569" s="4" t="s">
        <v>171</v>
      </c>
      <c r="D5569" s="4" t="s">
        <v>66</v>
      </c>
      <c r="E5569" s="4" t="s">
        <v>197</v>
      </c>
      <c r="F5569" s="3">
        <v>42948</v>
      </c>
      <c r="G5569" s="3">
        <v>42958</v>
      </c>
      <c r="H5569">
        <v>0</v>
      </c>
    </row>
    <row r="5570" spans="1:8">
      <c r="A5570" s="4" t="s">
        <v>5777</v>
      </c>
      <c r="B5570" s="4" t="s">
        <v>183</v>
      </c>
      <c r="C5570" s="4" t="s">
        <v>192</v>
      </c>
      <c r="D5570" s="4" t="s">
        <v>85</v>
      </c>
      <c r="E5570" s="4" t="s">
        <v>172</v>
      </c>
      <c r="F5570" s="3">
        <v>42948</v>
      </c>
      <c r="G5570" s="3">
        <v>42963</v>
      </c>
      <c r="H5570">
        <v>3452</v>
      </c>
    </row>
    <row r="5571" spans="1:8">
      <c r="A5571" s="4" t="s">
        <v>5778</v>
      </c>
      <c r="B5571" s="4" t="s">
        <v>246</v>
      </c>
      <c r="C5571" s="4" t="s">
        <v>192</v>
      </c>
      <c r="D5571" s="4" t="s">
        <v>24</v>
      </c>
      <c r="E5571" s="4" t="s">
        <v>193</v>
      </c>
      <c r="F5571" s="3">
        <v>42948</v>
      </c>
      <c r="G5571" s="3"/>
    </row>
    <row r="5572" spans="1:8">
      <c r="A5572" s="4" t="s">
        <v>5779</v>
      </c>
      <c r="B5572" s="4" t="s">
        <v>246</v>
      </c>
      <c r="C5572" s="4" t="s">
        <v>192</v>
      </c>
      <c r="D5572" s="4" t="s">
        <v>83</v>
      </c>
      <c r="E5572" s="4" t="s">
        <v>172</v>
      </c>
      <c r="F5572" s="3">
        <v>42948</v>
      </c>
      <c r="G5572" s="3">
        <v>42956</v>
      </c>
      <c r="H5572">
        <v>3156</v>
      </c>
    </row>
    <row r="5573" spans="1:8">
      <c r="A5573" s="4" t="s">
        <v>5780</v>
      </c>
      <c r="B5573" s="4" t="s">
        <v>210</v>
      </c>
      <c r="C5573" s="4" t="s">
        <v>179</v>
      </c>
      <c r="D5573" s="4" t="s">
        <v>65</v>
      </c>
      <c r="E5573" s="4" t="s">
        <v>197</v>
      </c>
      <c r="F5573" s="3">
        <v>42948</v>
      </c>
      <c r="G5573" s="3">
        <v>42961</v>
      </c>
      <c r="H5573">
        <v>0</v>
      </c>
    </row>
    <row r="5574" spans="1:8">
      <c r="A5574" s="4" t="s">
        <v>5781</v>
      </c>
      <c r="B5574" s="4" t="s">
        <v>174</v>
      </c>
      <c r="C5574" s="4" t="s">
        <v>9011</v>
      </c>
      <c r="D5574" s="4" t="s">
        <v>24</v>
      </c>
      <c r="E5574" s="4" t="s">
        <v>193</v>
      </c>
      <c r="F5574" s="3">
        <v>42948</v>
      </c>
      <c r="G5574" s="3"/>
    </row>
    <row r="5575" spans="1:8">
      <c r="A5575" s="4" t="s">
        <v>5782</v>
      </c>
      <c r="B5575" s="4" t="s">
        <v>174</v>
      </c>
      <c r="C5575" s="4" t="s">
        <v>9011</v>
      </c>
      <c r="D5575" s="4" t="s">
        <v>24</v>
      </c>
      <c r="E5575" s="4" t="s">
        <v>193</v>
      </c>
      <c r="F5575" s="3">
        <v>42948</v>
      </c>
      <c r="G5575" s="3"/>
    </row>
    <row r="5576" spans="1:8">
      <c r="A5576" s="4" t="s">
        <v>5783</v>
      </c>
      <c r="B5576" s="4" t="s">
        <v>174</v>
      </c>
      <c r="C5576" s="4" t="s">
        <v>177</v>
      </c>
      <c r="D5576" s="4" t="s">
        <v>104</v>
      </c>
      <c r="E5576" s="4" t="s">
        <v>193</v>
      </c>
      <c r="F5576" s="3">
        <v>42948</v>
      </c>
      <c r="G5576" s="3"/>
    </row>
    <row r="5577" spans="1:8">
      <c r="A5577" s="4" t="s">
        <v>5784</v>
      </c>
      <c r="B5577" s="4" t="s">
        <v>174</v>
      </c>
      <c r="C5577" s="4" t="s">
        <v>177</v>
      </c>
      <c r="D5577" s="4" t="s">
        <v>24</v>
      </c>
      <c r="E5577" s="4" t="s">
        <v>193</v>
      </c>
      <c r="F5577" s="3">
        <v>42948</v>
      </c>
      <c r="G5577" s="3"/>
    </row>
    <row r="5578" spans="1:8">
      <c r="A5578" s="4" t="s">
        <v>5785</v>
      </c>
      <c r="B5578" s="4" t="s">
        <v>174</v>
      </c>
      <c r="C5578" s="4" t="s">
        <v>192</v>
      </c>
      <c r="D5578" s="4" t="s">
        <v>110</v>
      </c>
      <c r="E5578" s="4" t="s">
        <v>197</v>
      </c>
      <c r="F5578" s="3">
        <v>42948</v>
      </c>
      <c r="G5578" s="3">
        <v>43062</v>
      </c>
      <c r="H5578">
        <v>0</v>
      </c>
    </row>
    <row r="5579" spans="1:8">
      <c r="A5579" s="4" t="s">
        <v>5786</v>
      </c>
      <c r="B5579" s="4" t="s">
        <v>196</v>
      </c>
      <c r="C5579" s="4" t="s">
        <v>179</v>
      </c>
      <c r="D5579" s="4" t="s">
        <v>24</v>
      </c>
      <c r="E5579" s="4" t="s">
        <v>193</v>
      </c>
      <c r="F5579" s="3">
        <v>42948</v>
      </c>
      <c r="G5579" s="3"/>
    </row>
    <row r="5580" spans="1:8">
      <c r="A5580" s="4" t="s">
        <v>5787</v>
      </c>
      <c r="B5580" s="4" t="s">
        <v>196</v>
      </c>
      <c r="C5580" s="4" t="s">
        <v>171</v>
      </c>
      <c r="D5580" s="4" t="s">
        <v>24</v>
      </c>
      <c r="E5580" s="4" t="s">
        <v>193</v>
      </c>
      <c r="F5580" s="3">
        <v>42948</v>
      </c>
      <c r="G5580" s="3"/>
    </row>
    <row r="5581" spans="1:8">
      <c r="A5581" s="4" t="s">
        <v>5788</v>
      </c>
      <c r="B5581" s="4" t="s">
        <v>196</v>
      </c>
      <c r="C5581" s="4" t="s">
        <v>177</v>
      </c>
      <c r="D5581" s="4" t="s">
        <v>24</v>
      </c>
      <c r="E5581" s="4" t="s">
        <v>193</v>
      </c>
      <c r="F5581" s="3">
        <v>42948</v>
      </c>
      <c r="G5581" s="3"/>
    </row>
    <row r="5582" spans="1:8">
      <c r="A5582" s="4" t="s">
        <v>5789</v>
      </c>
      <c r="B5582" s="4" t="s">
        <v>196</v>
      </c>
      <c r="C5582" s="4" t="s">
        <v>192</v>
      </c>
      <c r="D5582" s="4" t="s">
        <v>24</v>
      </c>
      <c r="E5582" s="4" t="s">
        <v>193</v>
      </c>
      <c r="F5582" s="3">
        <v>42948</v>
      </c>
      <c r="G5582" s="3"/>
    </row>
    <row r="5583" spans="1:8">
      <c r="A5583" s="4" t="s">
        <v>5790</v>
      </c>
      <c r="B5583" s="4" t="s">
        <v>203</v>
      </c>
      <c r="C5583" s="4" t="s">
        <v>171</v>
      </c>
      <c r="D5583" s="4" t="s">
        <v>24</v>
      </c>
      <c r="E5583" s="4" t="s">
        <v>193</v>
      </c>
      <c r="F5583" s="3">
        <v>42948</v>
      </c>
      <c r="G5583" s="3"/>
    </row>
    <row r="5584" spans="1:8">
      <c r="A5584" s="4" t="s">
        <v>5791</v>
      </c>
      <c r="B5584" s="4" t="s">
        <v>203</v>
      </c>
      <c r="C5584" s="4" t="s">
        <v>171</v>
      </c>
      <c r="D5584" s="4" t="s">
        <v>102</v>
      </c>
      <c r="E5584" s="4" t="s">
        <v>172</v>
      </c>
      <c r="F5584" s="3">
        <v>42948</v>
      </c>
      <c r="G5584" s="3">
        <v>42953</v>
      </c>
      <c r="H5584">
        <v>1157</v>
      </c>
    </row>
    <row r="5585" spans="1:8">
      <c r="A5585" s="4" t="s">
        <v>5792</v>
      </c>
      <c r="B5585" s="4" t="s">
        <v>191</v>
      </c>
      <c r="C5585" s="4" t="s">
        <v>171</v>
      </c>
      <c r="D5585" s="4" t="s">
        <v>97</v>
      </c>
      <c r="E5585" s="4" t="s">
        <v>172</v>
      </c>
      <c r="F5585" s="3">
        <v>42948</v>
      </c>
      <c r="G5585" s="3">
        <v>43061</v>
      </c>
      <c r="H5585">
        <v>1040</v>
      </c>
    </row>
    <row r="5586" spans="1:8">
      <c r="A5586" s="4" t="s">
        <v>5793</v>
      </c>
      <c r="B5586" s="4" t="s">
        <v>343</v>
      </c>
      <c r="C5586" s="4" t="s">
        <v>177</v>
      </c>
      <c r="D5586" s="4" t="s">
        <v>111</v>
      </c>
      <c r="E5586" s="4" t="s">
        <v>172</v>
      </c>
      <c r="F5586" s="3">
        <v>42948</v>
      </c>
      <c r="G5586" s="3">
        <v>43085</v>
      </c>
      <c r="H5586">
        <v>49</v>
      </c>
    </row>
    <row r="5587" spans="1:8">
      <c r="A5587" s="4" t="s">
        <v>5794</v>
      </c>
      <c r="B5587" s="4" t="s">
        <v>256</v>
      </c>
      <c r="C5587" s="4" t="s">
        <v>179</v>
      </c>
      <c r="D5587" s="4" t="s">
        <v>24</v>
      </c>
      <c r="E5587" s="4" t="s">
        <v>193</v>
      </c>
      <c r="F5587" s="3">
        <v>42948</v>
      </c>
      <c r="G5587" s="3"/>
    </row>
    <row r="5588" spans="1:8">
      <c r="A5588" s="4" t="s">
        <v>5795</v>
      </c>
      <c r="B5588" s="4" t="s">
        <v>256</v>
      </c>
      <c r="C5588" s="4" t="s">
        <v>179</v>
      </c>
      <c r="D5588" s="4" t="s">
        <v>47</v>
      </c>
      <c r="E5588" s="4" t="s">
        <v>172</v>
      </c>
      <c r="F5588" s="3">
        <v>42948</v>
      </c>
      <c r="G5588" s="3">
        <v>42997</v>
      </c>
      <c r="H5588">
        <v>454</v>
      </c>
    </row>
    <row r="5589" spans="1:8">
      <c r="A5589" s="4" t="s">
        <v>5796</v>
      </c>
      <c r="B5589" s="4" t="s">
        <v>187</v>
      </c>
      <c r="C5589" s="4" t="s">
        <v>171</v>
      </c>
      <c r="D5589" s="4" t="s">
        <v>129</v>
      </c>
      <c r="E5589" s="4" t="s">
        <v>172</v>
      </c>
      <c r="F5589" s="3">
        <v>42948</v>
      </c>
      <c r="G5589" s="3">
        <v>43057</v>
      </c>
      <c r="H5589">
        <v>1106</v>
      </c>
    </row>
    <row r="5590" spans="1:8">
      <c r="A5590" s="4" t="s">
        <v>5797</v>
      </c>
      <c r="B5590" s="4" t="s">
        <v>244</v>
      </c>
      <c r="C5590" s="4" t="s">
        <v>265</v>
      </c>
      <c r="D5590" s="4" t="s">
        <v>24</v>
      </c>
      <c r="E5590" s="4" t="s">
        <v>193</v>
      </c>
      <c r="F5590" s="3">
        <v>42948</v>
      </c>
      <c r="G5590" s="3"/>
    </row>
    <row r="5591" spans="1:8">
      <c r="A5591" s="4" t="s">
        <v>5798</v>
      </c>
      <c r="B5591" s="4" t="s">
        <v>244</v>
      </c>
      <c r="C5591" s="4" t="s">
        <v>199</v>
      </c>
      <c r="D5591" s="4" t="s">
        <v>24</v>
      </c>
      <c r="E5591" s="4" t="s">
        <v>193</v>
      </c>
      <c r="F5591" s="3">
        <v>42948</v>
      </c>
      <c r="G5591" s="3"/>
    </row>
    <row r="5592" spans="1:8">
      <c r="A5592" s="4" t="s">
        <v>5799</v>
      </c>
      <c r="B5592" s="4" t="s">
        <v>244</v>
      </c>
      <c r="C5592" s="4" t="s">
        <v>9011</v>
      </c>
      <c r="D5592" s="4" t="s">
        <v>24</v>
      </c>
      <c r="E5592" s="4" t="s">
        <v>193</v>
      </c>
      <c r="F5592" s="3">
        <v>42948</v>
      </c>
      <c r="G5592" s="3"/>
    </row>
    <row r="5593" spans="1:8">
      <c r="A5593" s="4" t="s">
        <v>5800</v>
      </c>
      <c r="B5593" s="4" t="s">
        <v>201</v>
      </c>
      <c r="C5593" s="4" t="s">
        <v>171</v>
      </c>
      <c r="D5593" s="4" t="s">
        <v>71</v>
      </c>
      <c r="E5593" s="4" t="s">
        <v>172</v>
      </c>
      <c r="F5593" s="3">
        <v>42948</v>
      </c>
      <c r="G5593" s="3">
        <v>42955</v>
      </c>
      <c r="H5593">
        <v>1143</v>
      </c>
    </row>
    <row r="5594" spans="1:8">
      <c r="A5594" s="4" t="s">
        <v>5801</v>
      </c>
      <c r="B5594" s="4" t="s">
        <v>201</v>
      </c>
      <c r="C5594" s="4" t="s">
        <v>199</v>
      </c>
      <c r="D5594" s="4" t="s">
        <v>81</v>
      </c>
      <c r="E5594" s="4" t="s">
        <v>172</v>
      </c>
      <c r="F5594" s="3">
        <v>42948</v>
      </c>
      <c r="G5594" s="3">
        <v>43045</v>
      </c>
      <c r="H5594">
        <v>4434</v>
      </c>
    </row>
    <row r="5595" spans="1:8">
      <c r="A5595" s="4" t="s">
        <v>5802</v>
      </c>
      <c r="B5595" s="4" t="s">
        <v>170</v>
      </c>
      <c r="C5595" s="4" t="s">
        <v>177</v>
      </c>
      <c r="D5595" s="4" t="s">
        <v>99</v>
      </c>
      <c r="E5595" s="4" t="s">
        <v>193</v>
      </c>
      <c r="F5595" s="3">
        <v>42948</v>
      </c>
      <c r="G5595" s="3"/>
    </row>
    <row r="5596" spans="1:8">
      <c r="A5596" s="4" t="s">
        <v>5803</v>
      </c>
      <c r="B5596" s="4" t="s">
        <v>189</v>
      </c>
      <c r="C5596" s="4" t="s">
        <v>171</v>
      </c>
      <c r="D5596" s="4" t="s">
        <v>100</v>
      </c>
      <c r="E5596" s="4" t="s">
        <v>193</v>
      </c>
      <c r="F5596" s="3">
        <v>42948</v>
      </c>
      <c r="G5596" s="3"/>
    </row>
    <row r="5597" spans="1:8">
      <c r="A5597" s="4" t="s">
        <v>5804</v>
      </c>
      <c r="B5597" s="4" t="s">
        <v>189</v>
      </c>
      <c r="C5597" s="4" t="s">
        <v>9011</v>
      </c>
      <c r="D5597" s="4" t="s">
        <v>130</v>
      </c>
      <c r="E5597" s="4" t="s">
        <v>193</v>
      </c>
      <c r="F5597" s="3">
        <v>42948</v>
      </c>
      <c r="G5597" s="3"/>
    </row>
    <row r="5598" spans="1:8">
      <c r="A5598" s="4" t="s">
        <v>5805</v>
      </c>
      <c r="B5598" s="4" t="s">
        <v>208</v>
      </c>
      <c r="C5598" s="4" t="s">
        <v>199</v>
      </c>
      <c r="D5598" s="4" t="s">
        <v>75</v>
      </c>
      <c r="E5598" s="4" t="s">
        <v>193</v>
      </c>
      <c r="F5598" s="3">
        <v>42948</v>
      </c>
      <c r="G5598" s="3"/>
    </row>
    <row r="5599" spans="1:8">
      <c r="A5599" s="4" t="s">
        <v>5806</v>
      </c>
      <c r="B5599" s="4" t="s">
        <v>208</v>
      </c>
      <c r="C5599" s="4" t="s">
        <v>177</v>
      </c>
      <c r="D5599" s="4" t="s">
        <v>37</v>
      </c>
      <c r="E5599" s="4" t="s">
        <v>193</v>
      </c>
      <c r="F5599" s="3">
        <v>42948</v>
      </c>
      <c r="G5599" s="3"/>
    </row>
    <row r="5600" spans="1:8">
      <c r="A5600" s="4" t="s">
        <v>5807</v>
      </c>
      <c r="B5600" s="4" t="s">
        <v>208</v>
      </c>
      <c r="C5600" s="4" t="s">
        <v>177</v>
      </c>
      <c r="D5600" s="4" t="s">
        <v>75</v>
      </c>
      <c r="E5600" s="4" t="s">
        <v>193</v>
      </c>
      <c r="F5600" s="3">
        <v>42948</v>
      </c>
      <c r="G5600" s="3"/>
    </row>
    <row r="5601" spans="1:8">
      <c r="A5601" s="4" t="s">
        <v>5808</v>
      </c>
      <c r="B5601" s="4" t="s">
        <v>208</v>
      </c>
      <c r="C5601" s="4" t="s">
        <v>177</v>
      </c>
      <c r="D5601" s="4" t="s">
        <v>88</v>
      </c>
      <c r="E5601" s="4" t="s">
        <v>193</v>
      </c>
      <c r="F5601" s="3">
        <v>42948</v>
      </c>
      <c r="G5601" s="3"/>
    </row>
    <row r="5602" spans="1:8">
      <c r="A5602" s="4" t="s">
        <v>5809</v>
      </c>
      <c r="B5602" s="4" t="s">
        <v>208</v>
      </c>
      <c r="C5602" s="4" t="s">
        <v>177</v>
      </c>
      <c r="D5602" s="4" t="s">
        <v>24</v>
      </c>
      <c r="E5602" s="4" t="s">
        <v>193</v>
      </c>
      <c r="F5602" s="3">
        <v>42948</v>
      </c>
      <c r="G5602" s="3"/>
    </row>
    <row r="5603" spans="1:8">
      <c r="A5603" s="4" t="s">
        <v>5810</v>
      </c>
      <c r="B5603" s="4" t="s">
        <v>208</v>
      </c>
      <c r="C5603" s="4" t="s">
        <v>177</v>
      </c>
      <c r="D5603" s="4" t="s">
        <v>24</v>
      </c>
      <c r="E5603" s="4" t="s">
        <v>193</v>
      </c>
      <c r="F5603" s="3">
        <v>42948</v>
      </c>
      <c r="G5603" s="3"/>
    </row>
    <row r="5604" spans="1:8">
      <c r="A5604" s="4" t="s">
        <v>5811</v>
      </c>
      <c r="B5604" s="4" t="s">
        <v>185</v>
      </c>
      <c r="C5604" s="4" t="s">
        <v>171</v>
      </c>
      <c r="D5604" s="4" t="s">
        <v>102</v>
      </c>
      <c r="E5604" s="4" t="s">
        <v>172</v>
      </c>
      <c r="F5604" s="3">
        <v>42948</v>
      </c>
      <c r="G5604" s="3">
        <v>43004</v>
      </c>
      <c r="H5604">
        <v>1193</v>
      </c>
    </row>
    <row r="5605" spans="1:8">
      <c r="A5605" s="4" t="s">
        <v>5812</v>
      </c>
      <c r="B5605" s="4" t="s">
        <v>185</v>
      </c>
      <c r="C5605" s="4" t="s">
        <v>9011</v>
      </c>
      <c r="D5605" s="4" t="s">
        <v>71</v>
      </c>
      <c r="E5605" s="4" t="s">
        <v>172</v>
      </c>
      <c r="F5605" s="3">
        <v>42948</v>
      </c>
      <c r="G5605" s="3">
        <v>42968</v>
      </c>
      <c r="H5605">
        <v>5049</v>
      </c>
    </row>
    <row r="5606" spans="1:8">
      <c r="A5606" s="4" t="s">
        <v>5813</v>
      </c>
      <c r="B5606" s="4" t="s">
        <v>185</v>
      </c>
      <c r="C5606" s="4" t="s">
        <v>9011</v>
      </c>
      <c r="D5606" s="4" t="s">
        <v>84</v>
      </c>
      <c r="E5606" s="4" t="s">
        <v>172</v>
      </c>
      <c r="F5606" s="3">
        <v>42948</v>
      </c>
      <c r="G5606" s="3">
        <v>42966</v>
      </c>
      <c r="H5606">
        <v>5300</v>
      </c>
    </row>
    <row r="5607" spans="1:8">
      <c r="A5607" s="4" t="s">
        <v>5814</v>
      </c>
      <c r="B5607" s="4" t="s">
        <v>185</v>
      </c>
      <c r="C5607" s="4" t="s">
        <v>192</v>
      </c>
      <c r="D5607" s="4" t="s">
        <v>108</v>
      </c>
      <c r="E5607" s="4" t="s">
        <v>172</v>
      </c>
      <c r="F5607" s="3">
        <v>42948</v>
      </c>
      <c r="G5607" s="3">
        <v>43059</v>
      </c>
      <c r="H5607">
        <v>3597</v>
      </c>
    </row>
    <row r="5608" spans="1:8">
      <c r="A5608" s="4" t="s">
        <v>5815</v>
      </c>
      <c r="B5608" s="4" t="s">
        <v>216</v>
      </c>
      <c r="C5608" s="4" t="s">
        <v>9011</v>
      </c>
      <c r="D5608" s="4" t="s">
        <v>123</v>
      </c>
      <c r="E5608" s="4" t="s">
        <v>197</v>
      </c>
      <c r="F5608" s="3">
        <v>42948</v>
      </c>
      <c r="G5608" s="3">
        <v>43050</v>
      </c>
      <c r="H5608">
        <v>0</v>
      </c>
    </row>
    <row r="5609" spans="1:8">
      <c r="A5609" s="4" t="s">
        <v>5816</v>
      </c>
      <c r="B5609" s="4" t="s">
        <v>181</v>
      </c>
      <c r="C5609" s="4" t="s">
        <v>192</v>
      </c>
      <c r="D5609" s="4" t="s">
        <v>24</v>
      </c>
      <c r="E5609" s="4" t="s">
        <v>193</v>
      </c>
      <c r="F5609" s="3">
        <v>42948</v>
      </c>
      <c r="G5609" s="3"/>
    </row>
    <row r="5610" spans="1:8">
      <c r="A5610" s="4" t="s">
        <v>5817</v>
      </c>
      <c r="B5610" s="4" t="s">
        <v>181</v>
      </c>
      <c r="C5610" s="4" t="s">
        <v>179</v>
      </c>
      <c r="D5610" s="4" t="s">
        <v>56</v>
      </c>
      <c r="E5610" s="4" t="s">
        <v>172</v>
      </c>
      <c r="F5610" s="3">
        <v>42948</v>
      </c>
      <c r="G5610" s="3">
        <v>42953</v>
      </c>
      <c r="H5610">
        <v>606</v>
      </c>
    </row>
    <row r="5611" spans="1:8">
      <c r="A5611" s="4" t="s">
        <v>5818</v>
      </c>
      <c r="B5611" s="4" t="s">
        <v>279</v>
      </c>
      <c r="C5611" s="4" t="s">
        <v>171</v>
      </c>
      <c r="D5611" s="4" t="s">
        <v>42</v>
      </c>
      <c r="E5611" s="4" t="s">
        <v>172</v>
      </c>
      <c r="F5611" s="3">
        <v>42949</v>
      </c>
      <c r="G5611" s="3">
        <v>43048</v>
      </c>
      <c r="H5611">
        <v>1123</v>
      </c>
    </row>
    <row r="5612" spans="1:8">
      <c r="A5612" s="4" t="s">
        <v>5819</v>
      </c>
      <c r="B5612" s="4" t="s">
        <v>279</v>
      </c>
      <c r="C5612" s="4" t="s">
        <v>9011</v>
      </c>
      <c r="D5612" s="4" t="s">
        <v>78</v>
      </c>
      <c r="E5612" s="4" t="s">
        <v>172</v>
      </c>
      <c r="F5612" s="3">
        <v>42949</v>
      </c>
      <c r="G5612" s="3">
        <v>42959</v>
      </c>
      <c r="H5612">
        <v>5205</v>
      </c>
    </row>
    <row r="5613" spans="1:8">
      <c r="A5613" s="4" t="s">
        <v>5820</v>
      </c>
      <c r="B5613" s="4" t="s">
        <v>210</v>
      </c>
      <c r="C5613" s="4" t="s">
        <v>179</v>
      </c>
      <c r="D5613" s="4" t="s">
        <v>125</v>
      </c>
      <c r="E5613" s="4" t="s">
        <v>172</v>
      </c>
      <c r="F5613" s="3">
        <v>42949</v>
      </c>
      <c r="G5613" s="3">
        <v>43040</v>
      </c>
      <c r="H5613">
        <v>592</v>
      </c>
    </row>
    <row r="5614" spans="1:8">
      <c r="A5614" s="4" t="s">
        <v>5821</v>
      </c>
      <c r="B5614" s="4" t="s">
        <v>210</v>
      </c>
      <c r="C5614" s="4" t="s">
        <v>199</v>
      </c>
      <c r="D5614" s="4" t="s">
        <v>120</v>
      </c>
      <c r="E5614" s="4" t="s">
        <v>172</v>
      </c>
      <c r="F5614" s="3">
        <v>42949</v>
      </c>
      <c r="G5614" s="3">
        <v>42961</v>
      </c>
      <c r="H5614">
        <v>6284</v>
      </c>
    </row>
    <row r="5615" spans="1:8">
      <c r="A5615" s="4" t="s">
        <v>5822</v>
      </c>
      <c r="B5615" s="4" t="s">
        <v>196</v>
      </c>
      <c r="C5615" s="4" t="s">
        <v>177</v>
      </c>
      <c r="D5615" s="4" t="s">
        <v>92</v>
      </c>
      <c r="E5615" s="4" t="s">
        <v>197</v>
      </c>
      <c r="F5615" s="3">
        <v>42949</v>
      </c>
      <c r="G5615" s="3">
        <v>43046</v>
      </c>
      <c r="H5615">
        <v>0</v>
      </c>
    </row>
    <row r="5616" spans="1:8">
      <c r="A5616" s="4" t="s">
        <v>5823</v>
      </c>
      <c r="B5616" s="4" t="s">
        <v>203</v>
      </c>
      <c r="C5616" s="4" t="s">
        <v>192</v>
      </c>
      <c r="D5616" s="4" t="s">
        <v>86</v>
      </c>
      <c r="E5616" s="4" t="s">
        <v>197</v>
      </c>
      <c r="F5616" s="3">
        <v>42949</v>
      </c>
      <c r="G5616" s="3">
        <v>42957</v>
      </c>
      <c r="H5616">
        <v>0</v>
      </c>
    </row>
    <row r="5617" spans="1:8">
      <c r="A5617" s="4" t="s">
        <v>5824</v>
      </c>
      <c r="B5617" s="4" t="s">
        <v>191</v>
      </c>
      <c r="C5617" s="4" t="s">
        <v>9011</v>
      </c>
      <c r="D5617" s="4" t="s">
        <v>87</v>
      </c>
      <c r="E5617" s="4" t="s">
        <v>197</v>
      </c>
      <c r="F5617" s="3">
        <v>42949</v>
      </c>
      <c r="G5617" s="3">
        <v>43041</v>
      </c>
      <c r="H5617">
        <v>0</v>
      </c>
    </row>
    <row r="5618" spans="1:8">
      <c r="A5618" s="4" t="s">
        <v>5825</v>
      </c>
      <c r="B5618" s="4" t="s">
        <v>191</v>
      </c>
      <c r="C5618" s="4" t="s">
        <v>199</v>
      </c>
      <c r="D5618" s="4" t="s">
        <v>82</v>
      </c>
      <c r="E5618" s="4" t="s">
        <v>172</v>
      </c>
      <c r="F5618" s="3">
        <v>42949</v>
      </c>
      <c r="G5618" s="3">
        <v>42952</v>
      </c>
      <c r="H5618">
        <v>4231</v>
      </c>
    </row>
    <row r="5619" spans="1:8">
      <c r="A5619" s="4" t="s">
        <v>5826</v>
      </c>
      <c r="B5619" s="4" t="s">
        <v>343</v>
      </c>
      <c r="C5619" s="4" t="s">
        <v>179</v>
      </c>
      <c r="D5619" s="4" t="s">
        <v>24</v>
      </c>
      <c r="E5619" s="4" t="s">
        <v>193</v>
      </c>
      <c r="F5619" s="3">
        <v>42949</v>
      </c>
      <c r="G5619" s="3"/>
    </row>
    <row r="5620" spans="1:8">
      <c r="A5620" s="4" t="s">
        <v>5827</v>
      </c>
      <c r="B5620" s="4" t="s">
        <v>256</v>
      </c>
      <c r="C5620" s="4" t="s">
        <v>199</v>
      </c>
      <c r="D5620" s="4" t="s">
        <v>92</v>
      </c>
      <c r="E5620" s="4" t="s">
        <v>197</v>
      </c>
      <c r="F5620" s="3">
        <v>42949</v>
      </c>
      <c r="G5620" s="3">
        <v>42960</v>
      </c>
      <c r="H5620">
        <v>0</v>
      </c>
    </row>
    <row r="5621" spans="1:8">
      <c r="A5621" s="4" t="s">
        <v>5828</v>
      </c>
      <c r="B5621" s="4" t="s">
        <v>256</v>
      </c>
      <c r="C5621" s="4" t="s">
        <v>192</v>
      </c>
      <c r="D5621" s="4" t="s">
        <v>131</v>
      </c>
      <c r="E5621" s="4" t="s">
        <v>197</v>
      </c>
      <c r="F5621" s="3">
        <v>42949</v>
      </c>
      <c r="G5621" s="3">
        <v>42960</v>
      </c>
      <c r="H5621">
        <v>0</v>
      </c>
    </row>
    <row r="5622" spans="1:8">
      <c r="A5622" s="4" t="s">
        <v>5829</v>
      </c>
      <c r="B5622" s="4" t="s">
        <v>170</v>
      </c>
      <c r="C5622" s="4" t="s">
        <v>192</v>
      </c>
      <c r="D5622" s="4" t="s">
        <v>48</v>
      </c>
      <c r="E5622" s="4" t="s">
        <v>193</v>
      </c>
      <c r="F5622" s="3">
        <v>42949</v>
      </c>
      <c r="G5622" s="3"/>
    </row>
    <row r="5623" spans="1:8">
      <c r="A5623" s="4" t="s">
        <v>5830</v>
      </c>
      <c r="B5623" s="4" t="s">
        <v>189</v>
      </c>
      <c r="C5623" s="4" t="s">
        <v>9011</v>
      </c>
      <c r="D5623" s="4" t="s">
        <v>24</v>
      </c>
      <c r="E5623" s="4" t="s">
        <v>193</v>
      </c>
      <c r="F5623" s="3">
        <v>42949</v>
      </c>
      <c r="G5623" s="3"/>
    </row>
    <row r="5624" spans="1:8">
      <c r="A5624" s="4" t="s">
        <v>5831</v>
      </c>
      <c r="B5624" s="4" t="s">
        <v>232</v>
      </c>
      <c r="C5624" s="4" t="s">
        <v>192</v>
      </c>
      <c r="D5624" s="4" t="s">
        <v>83</v>
      </c>
      <c r="E5624" s="4" t="s">
        <v>197</v>
      </c>
      <c r="F5624" s="3">
        <v>42949</v>
      </c>
      <c r="G5624" s="3">
        <v>43062</v>
      </c>
      <c r="H5624">
        <v>0</v>
      </c>
    </row>
    <row r="5625" spans="1:8">
      <c r="A5625" s="4" t="s">
        <v>5832</v>
      </c>
      <c r="B5625" s="4" t="s">
        <v>208</v>
      </c>
      <c r="C5625" s="4" t="s">
        <v>177</v>
      </c>
      <c r="D5625" s="4" t="s">
        <v>24</v>
      </c>
      <c r="E5625" s="4" t="s">
        <v>193</v>
      </c>
      <c r="F5625" s="3">
        <v>42949</v>
      </c>
      <c r="G5625" s="3"/>
    </row>
    <row r="5626" spans="1:8">
      <c r="A5626" s="4" t="s">
        <v>5833</v>
      </c>
      <c r="B5626" s="4" t="s">
        <v>208</v>
      </c>
      <c r="C5626" s="4" t="s">
        <v>177</v>
      </c>
      <c r="D5626" s="4" t="s">
        <v>24</v>
      </c>
      <c r="E5626" s="4" t="s">
        <v>193</v>
      </c>
      <c r="F5626" s="3">
        <v>42949</v>
      </c>
      <c r="G5626" s="3"/>
    </row>
    <row r="5627" spans="1:8">
      <c r="A5627" s="4" t="s">
        <v>5834</v>
      </c>
      <c r="B5627" s="4" t="s">
        <v>185</v>
      </c>
      <c r="C5627" s="4" t="s">
        <v>192</v>
      </c>
      <c r="D5627" s="4" t="s">
        <v>24</v>
      </c>
      <c r="E5627" s="4" t="s">
        <v>193</v>
      </c>
      <c r="F5627" s="3">
        <v>42949</v>
      </c>
      <c r="G5627" s="3"/>
    </row>
    <row r="5628" spans="1:8">
      <c r="A5628" s="4" t="s">
        <v>5835</v>
      </c>
      <c r="B5628" s="4" t="s">
        <v>216</v>
      </c>
      <c r="C5628" s="4" t="s">
        <v>177</v>
      </c>
      <c r="D5628" s="4" t="s">
        <v>34</v>
      </c>
      <c r="E5628" s="4" t="s">
        <v>172</v>
      </c>
      <c r="F5628" s="3">
        <v>42949</v>
      </c>
      <c r="G5628" s="3">
        <v>42957</v>
      </c>
      <c r="H5628">
        <v>53</v>
      </c>
    </row>
    <row r="5629" spans="1:8">
      <c r="A5629" s="4" t="s">
        <v>5836</v>
      </c>
      <c r="B5629" s="4" t="s">
        <v>183</v>
      </c>
      <c r="C5629" s="4" t="s">
        <v>177</v>
      </c>
      <c r="D5629" s="4" t="s">
        <v>24</v>
      </c>
      <c r="E5629" s="4" t="s">
        <v>193</v>
      </c>
      <c r="F5629" s="3">
        <v>42950</v>
      </c>
      <c r="G5629" s="3"/>
    </row>
    <row r="5630" spans="1:8">
      <c r="A5630" s="4" t="s">
        <v>5837</v>
      </c>
      <c r="B5630" s="4" t="s">
        <v>183</v>
      </c>
      <c r="C5630" s="4" t="s">
        <v>192</v>
      </c>
      <c r="D5630" s="4" t="s">
        <v>63</v>
      </c>
      <c r="E5630" s="4" t="s">
        <v>193</v>
      </c>
      <c r="F5630" s="3">
        <v>42950</v>
      </c>
      <c r="G5630" s="3"/>
    </row>
    <row r="5631" spans="1:8">
      <c r="A5631" s="4" t="s">
        <v>5838</v>
      </c>
      <c r="B5631" s="4" t="s">
        <v>183</v>
      </c>
      <c r="C5631" s="4" t="s">
        <v>177</v>
      </c>
      <c r="D5631" s="4" t="s">
        <v>37</v>
      </c>
      <c r="E5631" s="4" t="s">
        <v>172</v>
      </c>
      <c r="F5631" s="3">
        <v>42950</v>
      </c>
      <c r="G5631" s="3">
        <v>42963</v>
      </c>
      <c r="H5631">
        <v>52</v>
      </c>
    </row>
    <row r="5632" spans="1:8">
      <c r="A5632" s="4" t="s">
        <v>5839</v>
      </c>
      <c r="B5632" s="4" t="s">
        <v>261</v>
      </c>
      <c r="C5632" s="4" t="s">
        <v>171</v>
      </c>
      <c r="D5632" s="4" t="s">
        <v>65</v>
      </c>
      <c r="E5632" s="4" t="s">
        <v>172</v>
      </c>
      <c r="F5632" s="3">
        <v>42950</v>
      </c>
      <c r="G5632" s="3">
        <v>42969</v>
      </c>
      <c r="H5632">
        <v>938</v>
      </c>
    </row>
    <row r="5633" spans="1:8">
      <c r="A5633" s="4" t="s">
        <v>5840</v>
      </c>
      <c r="B5633" s="4" t="s">
        <v>246</v>
      </c>
      <c r="C5633" s="4" t="s">
        <v>199</v>
      </c>
      <c r="D5633" s="4" t="s">
        <v>24</v>
      </c>
      <c r="E5633" s="4" t="s">
        <v>193</v>
      </c>
      <c r="F5633" s="3">
        <v>42950</v>
      </c>
      <c r="G5633" s="3"/>
    </row>
    <row r="5634" spans="1:8">
      <c r="A5634" s="4" t="s">
        <v>5841</v>
      </c>
      <c r="B5634" s="4" t="s">
        <v>304</v>
      </c>
      <c r="C5634" s="4" t="s">
        <v>192</v>
      </c>
      <c r="D5634" s="4" t="s">
        <v>24</v>
      </c>
      <c r="E5634" s="4" t="s">
        <v>193</v>
      </c>
      <c r="F5634" s="3">
        <v>42950</v>
      </c>
      <c r="G5634" s="3"/>
    </row>
    <row r="5635" spans="1:8">
      <c r="A5635" s="4" t="s">
        <v>5842</v>
      </c>
      <c r="B5635" s="4" t="s">
        <v>174</v>
      </c>
      <c r="C5635" s="4" t="s">
        <v>192</v>
      </c>
      <c r="D5635" s="4" t="s">
        <v>47</v>
      </c>
      <c r="E5635" s="4" t="s">
        <v>197</v>
      </c>
      <c r="F5635" s="3">
        <v>42950</v>
      </c>
      <c r="G5635" s="3">
        <v>42955</v>
      </c>
      <c r="H5635">
        <v>0</v>
      </c>
    </row>
    <row r="5636" spans="1:8">
      <c r="A5636" s="4" t="s">
        <v>5843</v>
      </c>
      <c r="B5636" s="4" t="s">
        <v>263</v>
      </c>
      <c r="C5636" s="4" t="s">
        <v>171</v>
      </c>
      <c r="D5636" s="4" t="s">
        <v>31</v>
      </c>
      <c r="E5636" s="4" t="s">
        <v>172</v>
      </c>
      <c r="F5636" s="3">
        <v>42950</v>
      </c>
      <c r="G5636" s="3">
        <v>42991</v>
      </c>
      <c r="H5636">
        <v>1050</v>
      </c>
    </row>
    <row r="5637" spans="1:8">
      <c r="A5637" s="4" t="s">
        <v>5844</v>
      </c>
      <c r="B5637" s="4" t="s">
        <v>263</v>
      </c>
      <c r="C5637" s="4" t="s">
        <v>192</v>
      </c>
      <c r="D5637" s="4" t="s">
        <v>121</v>
      </c>
      <c r="E5637" s="4" t="s">
        <v>172</v>
      </c>
      <c r="F5637" s="3">
        <v>42950</v>
      </c>
      <c r="G5637" s="3">
        <v>42958</v>
      </c>
      <c r="H5637">
        <v>3440</v>
      </c>
    </row>
    <row r="5638" spans="1:8">
      <c r="A5638" s="4" t="s">
        <v>5845</v>
      </c>
      <c r="B5638" s="4" t="s">
        <v>212</v>
      </c>
      <c r="C5638" s="4" t="s">
        <v>265</v>
      </c>
      <c r="D5638" s="4" t="s">
        <v>24</v>
      </c>
      <c r="E5638" s="4" t="s">
        <v>193</v>
      </c>
      <c r="F5638" s="3">
        <v>42950</v>
      </c>
      <c r="G5638" s="3"/>
    </row>
    <row r="5639" spans="1:8">
      <c r="A5639" s="4" t="s">
        <v>5846</v>
      </c>
      <c r="B5639" s="4" t="s">
        <v>196</v>
      </c>
      <c r="C5639" s="4" t="s">
        <v>177</v>
      </c>
      <c r="D5639" s="4" t="s">
        <v>27</v>
      </c>
      <c r="E5639" s="4" t="s">
        <v>193</v>
      </c>
      <c r="F5639" s="3">
        <v>42950</v>
      </c>
      <c r="G5639" s="3"/>
    </row>
    <row r="5640" spans="1:8">
      <c r="A5640" s="4" t="s">
        <v>5847</v>
      </c>
      <c r="B5640" s="4" t="s">
        <v>196</v>
      </c>
      <c r="C5640" s="4" t="s">
        <v>177</v>
      </c>
      <c r="D5640" s="4" t="s">
        <v>24</v>
      </c>
      <c r="E5640" s="4" t="s">
        <v>193</v>
      </c>
      <c r="F5640" s="3">
        <v>42950</v>
      </c>
      <c r="G5640" s="3"/>
    </row>
    <row r="5641" spans="1:8">
      <c r="A5641" s="4" t="s">
        <v>5848</v>
      </c>
      <c r="B5641" s="4" t="s">
        <v>196</v>
      </c>
      <c r="C5641" s="4" t="s">
        <v>9011</v>
      </c>
      <c r="D5641" s="4" t="s">
        <v>104</v>
      </c>
      <c r="E5641" s="4" t="s">
        <v>197</v>
      </c>
      <c r="F5641" s="3">
        <v>42950</v>
      </c>
      <c r="G5641" s="3">
        <v>42962</v>
      </c>
      <c r="H5641">
        <v>0</v>
      </c>
    </row>
    <row r="5642" spans="1:8">
      <c r="A5642" s="4" t="s">
        <v>5849</v>
      </c>
      <c r="B5642" s="4" t="s">
        <v>343</v>
      </c>
      <c r="C5642" s="4" t="s">
        <v>179</v>
      </c>
      <c r="D5642" s="4" t="s">
        <v>24</v>
      </c>
      <c r="E5642" s="4" t="s">
        <v>193</v>
      </c>
      <c r="F5642" s="3">
        <v>42950</v>
      </c>
      <c r="G5642" s="3"/>
    </row>
    <row r="5643" spans="1:8">
      <c r="A5643" s="4" t="s">
        <v>5850</v>
      </c>
      <c r="B5643" s="4" t="s">
        <v>219</v>
      </c>
      <c r="C5643" s="4" t="s">
        <v>177</v>
      </c>
      <c r="D5643" s="4" t="s">
        <v>37</v>
      </c>
      <c r="E5643" s="4" t="s">
        <v>193</v>
      </c>
      <c r="F5643" s="3">
        <v>42950</v>
      </c>
      <c r="G5643" s="3"/>
    </row>
    <row r="5644" spans="1:8">
      <c r="A5644" s="4" t="s">
        <v>5851</v>
      </c>
      <c r="B5644" s="4" t="s">
        <v>230</v>
      </c>
      <c r="C5644" s="4" t="s">
        <v>179</v>
      </c>
      <c r="D5644" s="4" t="s">
        <v>24</v>
      </c>
      <c r="E5644" s="4" t="s">
        <v>193</v>
      </c>
      <c r="F5644" s="3">
        <v>42950</v>
      </c>
      <c r="G5644" s="3"/>
    </row>
    <row r="5645" spans="1:8">
      <c r="A5645" s="4" t="s">
        <v>5852</v>
      </c>
      <c r="B5645" s="4" t="s">
        <v>230</v>
      </c>
      <c r="C5645" s="4" t="s">
        <v>171</v>
      </c>
      <c r="D5645" s="4" t="s">
        <v>84</v>
      </c>
      <c r="E5645" s="4" t="s">
        <v>197</v>
      </c>
      <c r="F5645" s="3">
        <v>42950</v>
      </c>
      <c r="G5645" s="3">
        <v>43048</v>
      </c>
      <c r="H5645">
        <v>0</v>
      </c>
    </row>
    <row r="5646" spans="1:8">
      <c r="A5646" s="4" t="s">
        <v>5853</v>
      </c>
      <c r="B5646" s="4" t="s">
        <v>256</v>
      </c>
      <c r="C5646" s="4" t="s">
        <v>177</v>
      </c>
      <c r="D5646" s="4" t="s">
        <v>24</v>
      </c>
      <c r="E5646" s="4" t="s">
        <v>193</v>
      </c>
      <c r="F5646" s="3">
        <v>42950</v>
      </c>
      <c r="G5646" s="3"/>
    </row>
    <row r="5647" spans="1:8">
      <c r="A5647" s="4" t="s">
        <v>5854</v>
      </c>
      <c r="B5647" s="4" t="s">
        <v>256</v>
      </c>
      <c r="C5647" s="4" t="s">
        <v>192</v>
      </c>
      <c r="D5647" s="4" t="s">
        <v>21</v>
      </c>
      <c r="E5647" s="4" t="s">
        <v>193</v>
      </c>
      <c r="F5647" s="3">
        <v>42950</v>
      </c>
      <c r="G5647" s="3"/>
    </row>
    <row r="5648" spans="1:8">
      <c r="A5648" s="4" t="s">
        <v>5855</v>
      </c>
      <c r="B5648" s="4" t="s">
        <v>244</v>
      </c>
      <c r="C5648" s="4" t="s">
        <v>192</v>
      </c>
      <c r="D5648" s="4" t="s">
        <v>24</v>
      </c>
      <c r="E5648" s="4" t="s">
        <v>193</v>
      </c>
      <c r="F5648" s="3">
        <v>42950</v>
      </c>
      <c r="G5648" s="3"/>
    </row>
    <row r="5649" spans="1:8">
      <c r="A5649" s="4" t="s">
        <v>5856</v>
      </c>
      <c r="B5649" s="4" t="s">
        <v>170</v>
      </c>
      <c r="C5649" s="4" t="s">
        <v>192</v>
      </c>
      <c r="D5649" s="4" t="s">
        <v>120</v>
      </c>
      <c r="E5649" s="4" t="s">
        <v>193</v>
      </c>
      <c r="F5649" s="3">
        <v>42950</v>
      </c>
      <c r="G5649" s="3"/>
    </row>
    <row r="5650" spans="1:8">
      <c r="A5650" s="4" t="s">
        <v>5857</v>
      </c>
      <c r="B5650" s="4" t="s">
        <v>189</v>
      </c>
      <c r="C5650" s="4" t="s">
        <v>171</v>
      </c>
      <c r="D5650" s="4" t="s">
        <v>70</v>
      </c>
      <c r="E5650" s="4" t="s">
        <v>193</v>
      </c>
      <c r="F5650" s="3">
        <v>42950</v>
      </c>
      <c r="G5650" s="3"/>
    </row>
    <row r="5651" spans="1:8">
      <c r="A5651" s="4" t="s">
        <v>5858</v>
      </c>
      <c r="B5651" s="4" t="s">
        <v>189</v>
      </c>
      <c r="C5651" s="4" t="s">
        <v>177</v>
      </c>
      <c r="D5651" s="4" t="s">
        <v>24</v>
      </c>
      <c r="E5651" s="4" t="s">
        <v>193</v>
      </c>
      <c r="F5651" s="3">
        <v>42950</v>
      </c>
      <c r="G5651" s="3"/>
    </row>
    <row r="5652" spans="1:8">
      <c r="A5652" s="4" t="s">
        <v>5859</v>
      </c>
      <c r="B5652" s="4" t="s">
        <v>189</v>
      </c>
      <c r="C5652" s="4" t="s">
        <v>171</v>
      </c>
      <c r="D5652" s="4" t="s">
        <v>47</v>
      </c>
      <c r="E5652" s="4" t="s">
        <v>172</v>
      </c>
      <c r="F5652" s="3">
        <v>42950</v>
      </c>
      <c r="G5652" s="3">
        <v>42968</v>
      </c>
      <c r="H5652">
        <v>1126</v>
      </c>
    </row>
    <row r="5653" spans="1:8">
      <c r="A5653" s="4" t="s">
        <v>5860</v>
      </c>
      <c r="B5653" s="4" t="s">
        <v>232</v>
      </c>
      <c r="C5653" s="4" t="s">
        <v>9011</v>
      </c>
      <c r="D5653" s="4" t="s">
        <v>50</v>
      </c>
      <c r="E5653" s="4" t="s">
        <v>172</v>
      </c>
      <c r="F5653" s="3">
        <v>42950</v>
      </c>
      <c r="G5653" s="3">
        <v>42961</v>
      </c>
      <c r="H5653">
        <v>3963</v>
      </c>
    </row>
    <row r="5654" spans="1:8">
      <c r="A5654" s="4" t="s">
        <v>5861</v>
      </c>
      <c r="B5654" s="4" t="s">
        <v>232</v>
      </c>
      <c r="C5654" s="4" t="s">
        <v>9011</v>
      </c>
      <c r="D5654" s="4" t="s">
        <v>83</v>
      </c>
      <c r="E5654" s="4" t="s">
        <v>172</v>
      </c>
      <c r="F5654" s="3">
        <v>42950</v>
      </c>
      <c r="G5654" s="3">
        <v>42958</v>
      </c>
      <c r="H5654">
        <v>5401</v>
      </c>
    </row>
    <row r="5655" spans="1:8">
      <c r="A5655" s="4" t="s">
        <v>5862</v>
      </c>
      <c r="B5655" s="4" t="s">
        <v>226</v>
      </c>
      <c r="C5655" s="4" t="s">
        <v>192</v>
      </c>
      <c r="D5655" s="4" t="s">
        <v>107</v>
      </c>
      <c r="E5655" s="4" t="s">
        <v>197</v>
      </c>
      <c r="F5655" s="3">
        <v>42950</v>
      </c>
      <c r="G5655" s="3">
        <v>42967</v>
      </c>
      <c r="H5655">
        <v>0</v>
      </c>
    </row>
    <row r="5656" spans="1:8">
      <c r="A5656" s="4" t="s">
        <v>5863</v>
      </c>
      <c r="B5656" s="4" t="s">
        <v>226</v>
      </c>
      <c r="C5656" s="4" t="s">
        <v>171</v>
      </c>
      <c r="D5656" s="4" t="s">
        <v>107</v>
      </c>
      <c r="E5656" s="4" t="s">
        <v>172</v>
      </c>
      <c r="F5656" s="3">
        <v>42950</v>
      </c>
      <c r="G5656" s="3">
        <v>43071</v>
      </c>
      <c r="H5656">
        <v>965</v>
      </c>
    </row>
    <row r="5657" spans="1:8">
      <c r="A5657" s="4" t="s">
        <v>5864</v>
      </c>
      <c r="B5657" s="4" t="s">
        <v>208</v>
      </c>
      <c r="C5657" s="4" t="s">
        <v>179</v>
      </c>
      <c r="D5657" s="4" t="s">
        <v>24</v>
      </c>
      <c r="E5657" s="4" t="s">
        <v>193</v>
      </c>
      <c r="F5657" s="3">
        <v>42950</v>
      </c>
      <c r="G5657" s="3"/>
    </row>
    <row r="5658" spans="1:8">
      <c r="A5658" s="4" t="s">
        <v>5865</v>
      </c>
      <c r="B5658" s="4" t="s">
        <v>208</v>
      </c>
      <c r="C5658" s="4" t="s">
        <v>177</v>
      </c>
      <c r="D5658" s="4" t="s">
        <v>24</v>
      </c>
      <c r="E5658" s="4" t="s">
        <v>193</v>
      </c>
      <c r="F5658" s="3">
        <v>42950</v>
      </c>
      <c r="G5658" s="3"/>
    </row>
    <row r="5659" spans="1:8">
      <c r="A5659" s="4" t="s">
        <v>5866</v>
      </c>
      <c r="B5659" s="4" t="s">
        <v>208</v>
      </c>
      <c r="C5659" s="4" t="s">
        <v>179</v>
      </c>
      <c r="D5659" s="4" t="s">
        <v>76</v>
      </c>
      <c r="E5659" s="4" t="s">
        <v>172</v>
      </c>
      <c r="F5659" s="3">
        <v>42950</v>
      </c>
      <c r="G5659" s="3">
        <v>43040</v>
      </c>
      <c r="H5659">
        <v>534</v>
      </c>
    </row>
    <row r="5660" spans="1:8">
      <c r="A5660" s="4" t="s">
        <v>5867</v>
      </c>
      <c r="B5660" s="4" t="s">
        <v>185</v>
      </c>
      <c r="C5660" s="4" t="s">
        <v>177</v>
      </c>
      <c r="D5660" s="4" t="s">
        <v>88</v>
      </c>
      <c r="E5660" s="4" t="s">
        <v>193</v>
      </c>
      <c r="F5660" s="3">
        <v>42950</v>
      </c>
      <c r="G5660" s="3"/>
    </row>
    <row r="5661" spans="1:8">
      <c r="A5661" s="4" t="s">
        <v>5868</v>
      </c>
      <c r="B5661" s="4" t="s">
        <v>235</v>
      </c>
      <c r="C5661" s="4" t="s">
        <v>177</v>
      </c>
      <c r="D5661" s="4" t="s">
        <v>40</v>
      </c>
      <c r="E5661" s="4" t="s">
        <v>172</v>
      </c>
      <c r="F5661" s="3">
        <v>42950</v>
      </c>
      <c r="G5661" s="3">
        <v>43060</v>
      </c>
      <c r="H5661">
        <v>50</v>
      </c>
    </row>
    <row r="5662" spans="1:8">
      <c r="A5662" s="4" t="s">
        <v>5869</v>
      </c>
      <c r="B5662" s="4" t="s">
        <v>279</v>
      </c>
      <c r="C5662" s="4" t="s">
        <v>177</v>
      </c>
      <c r="D5662" s="4" t="s">
        <v>37</v>
      </c>
      <c r="E5662" s="4" t="s">
        <v>193</v>
      </c>
      <c r="F5662" s="3">
        <v>42951</v>
      </c>
      <c r="G5662" s="3"/>
    </row>
    <row r="5663" spans="1:8">
      <c r="A5663" s="4" t="s">
        <v>5870</v>
      </c>
      <c r="B5663" s="4" t="s">
        <v>210</v>
      </c>
      <c r="C5663" s="4" t="s">
        <v>171</v>
      </c>
      <c r="D5663" s="4" t="s">
        <v>24</v>
      </c>
      <c r="E5663" s="4" t="s">
        <v>193</v>
      </c>
      <c r="F5663" s="3">
        <v>42951</v>
      </c>
      <c r="G5663" s="3"/>
    </row>
    <row r="5664" spans="1:8">
      <c r="A5664" s="4" t="s">
        <v>5871</v>
      </c>
      <c r="B5664" s="4" t="s">
        <v>174</v>
      </c>
      <c r="C5664" s="4" t="s">
        <v>9011</v>
      </c>
      <c r="D5664" s="4" t="s">
        <v>24</v>
      </c>
      <c r="E5664" s="4" t="s">
        <v>193</v>
      </c>
      <c r="F5664" s="3">
        <v>42951</v>
      </c>
      <c r="G5664" s="3"/>
    </row>
    <row r="5665" spans="1:8">
      <c r="A5665" s="4" t="s">
        <v>5872</v>
      </c>
      <c r="B5665" s="4" t="s">
        <v>174</v>
      </c>
      <c r="C5665" s="4" t="s">
        <v>9011</v>
      </c>
      <c r="D5665" s="4" t="s">
        <v>24</v>
      </c>
      <c r="E5665" s="4" t="s">
        <v>193</v>
      </c>
      <c r="F5665" s="3">
        <v>42951</v>
      </c>
      <c r="G5665" s="3"/>
    </row>
    <row r="5666" spans="1:8">
      <c r="A5666" s="4" t="s">
        <v>5873</v>
      </c>
      <c r="B5666" s="4" t="s">
        <v>263</v>
      </c>
      <c r="C5666" s="4" t="s">
        <v>9011</v>
      </c>
      <c r="D5666" s="4" t="s">
        <v>84</v>
      </c>
      <c r="E5666" s="4" t="s">
        <v>172</v>
      </c>
      <c r="F5666" s="3">
        <v>42951</v>
      </c>
      <c r="G5666" s="3">
        <v>42958</v>
      </c>
      <c r="H5666">
        <v>5186</v>
      </c>
    </row>
    <row r="5667" spans="1:8">
      <c r="A5667" s="4" t="s">
        <v>5874</v>
      </c>
      <c r="B5667" s="4" t="s">
        <v>212</v>
      </c>
      <c r="C5667" s="4" t="s">
        <v>192</v>
      </c>
      <c r="D5667" s="4" t="s">
        <v>81</v>
      </c>
      <c r="E5667" s="4" t="s">
        <v>172</v>
      </c>
      <c r="F5667" s="3">
        <v>42951</v>
      </c>
      <c r="G5667" s="3">
        <v>43043</v>
      </c>
      <c r="H5667">
        <v>3308</v>
      </c>
    </row>
    <row r="5668" spans="1:8">
      <c r="A5668" s="4" t="s">
        <v>5875</v>
      </c>
      <c r="B5668" s="4" t="s">
        <v>196</v>
      </c>
      <c r="C5668" s="4" t="s">
        <v>177</v>
      </c>
      <c r="D5668" s="4" t="s">
        <v>24</v>
      </c>
      <c r="E5668" s="4" t="s">
        <v>193</v>
      </c>
      <c r="F5668" s="3">
        <v>42951</v>
      </c>
      <c r="G5668" s="3"/>
    </row>
    <row r="5669" spans="1:8">
      <c r="A5669" s="4" t="s">
        <v>5876</v>
      </c>
      <c r="B5669" s="4" t="s">
        <v>196</v>
      </c>
      <c r="C5669" s="4" t="s">
        <v>192</v>
      </c>
      <c r="D5669" s="4" t="s">
        <v>57</v>
      </c>
      <c r="E5669" s="4" t="s">
        <v>172</v>
      </c>
      <c r="F5669" s="3">
        <v>42951</v>
      </c>
      <c r="G5669" s="3">
        <v>43076</v>
      </c>
      <c r="H5669">
        <v>3367</v>
      </c>
    </row>
    <row r="5670" spans="1:8">
      <c r="A5670" s="4" t="s">
        <v>5877</v>
      </c>
      <c r="B5670" s="4" t="s">
        <v>343</v>
      </c>
      <c r="C5670" s="4" t="s">
        <v>171</v>
      </c>
      <c r="D5670" s="4" t="s">
        <v>24</v>
      </c>
      <c r="E5670" s="4" t="s">
        <v>193</v>
      </c>
      <c r="F5670" s="3">
        <v>42951</v>
      </c>
      <c r="G5670" s="3"/>
    </row>
    <row r="5671" spans="1:8">
      <c r="A5671" s="4" t="s">
        <v>5878</v>
      </c>
      <c r="B5671" s="4" t="s">
        <v>230</v>
      </c>
      <c r="C5671" s="4" t="s">
        <v>171</v>
      </c>
      <c r="D5671" s="4" t="s">
        <v>86</v>
      </c>
      <c r="E5671" s="4" t="s">
        <v>197</v>
      </c>
      <c r="F5671" s="3">
        <v>42951</v>
      </c>
      <c r="G5671" s="3">
        <v>42955</v>
      </c>
      <c r="H5671">
        <v>0</v>
      </c>
    </row>
    <row r="5672" spans="1:8">
      <c r="A5672" s="4" t="s">
        <v>5879</v>
      </c>
      <c r="B5672" s="4" t="s">
        <v>230</v>
      </c>
      <c r="C5672" s="4" t="s">
        <v>179</v>
      </c>
      <c r="D5672" s="4" t="s">
        <v>105</v>
      </c>
      <c r="E5672" s="4" t="s">
        <v>172</v>
      </c>
      <c r="F5672" s="3">
        <v>42951</v>
      </c>
      <c r="G5672" s="3">
        <v>42994</v>
      </c>
      <c r="H5672">
        <v>518</v>
      </c>
    </row>
    <row r="5673" spans="1:8">
      <c r="A5673" s="4" t="s">
        <v>5880</v>
      </c>
      <c r="B5673" s="4" t="s">
        <v>256</v>
      </c>
      <c r="C5673" s="4" t="s">
        <v>179</v>
      </c>
      <c r="D5673" s="4" t="s">
        <v>24</v>
      </c>
      <c r="E5673" s="4" t="s">
        <v>193</v>
      </c>
      <c r="F5673" s="3">
        <v>42951</v>
      </c>
      <c r="G5673" s="3"/>
    </row>
    <row r="5674" spans="1:8">
      <c r="A5674" s="4" t="s">
        <v>5881</v>
      </c>
      <c r="B5674" s="4" t="s">
        <v>170</v>
      </c>
      <c r="C5674" s="4" t="s">
        <v>179</v>
      </c>
      <c r="D5674" s="4" t="s">
        <v>42</v>
      </c>
      <c r="E5674" s="4" t="s">
        <v>193</v>
      </c>
      <c r="F5674" s="3">
        <v>42951</v>
      </c>
      <c r="G5674" s="3"/>
    </row>
    <row r="5675" spans="1:8">
      <c r="A5675" s="4" t="s">
        <v>5882</v>
      </c>
      <c r="B5675" s="4" t="s">
        <v>170</v>
      </c>
      <c r="C5675" s="4" t="s">
        <v>192</v>
      </c>
      <c r="D5675" s="4" t="s">
        <v>61</v>
      </c>
      <c r="E5675" s="4" t="s">
        <v>193</v>
      </c>
      <c r="F5675" s="3">
        <v>42951</v>
      </c>
      <c r="G5675" s="3"/>
    </row>
    <row r="5676" spans="1:8">
      <c r="A5676" s="4" t="s">
        <v>5883</v>
      </c>
      <c r="B5676" s="4" t="s">
        <v>189</v>
      </c>
      <c r="C5676" s="4" t="s">
        <v>171</v>
      </c>
      <c r="D5676" s="4" t="s">
        <v>25</v>
      </c>
      <c r="E5676" s="4" t="s">
        <v>193</v>
      </c>
      <c r="F5676" s="3">
        <v>42951</v>
      </c>
      <c r="G5676" s="3"/>
    </row>
    <row r="5677" spans="1:8">
      <c r="A5677" s="4" t="s">
        <v>5884</v>
      </c>
      <c r="B5677" s="4" t="s">
        <v>232</v>
      </c>
      <c r="C5677" s="4" t="s">
        <v>9011</v>
      </c>
      <c r="D5677" s="4" t="s">
        <v>78</v>
      </c>
      <c r="E5677" s="4" t="s">
        <v>197</v>
      </c>
      <c r="F5677" s="3">
        <v>42951</v>
      </c>
      <c r="G5677" s="3">
        <v>42957</v>
      </c>
      <c r="H5677">
        <v>0</v>
      </c>
    </row>
    <row r="5678" spans="1:8">
      <c r="A5678" s="4" t="s">
        <v>5885</v>
      </c>
      <c r="B5678" s="4" t="s">
        <v>232</v>
      </c>
      <c r="C5678" s="4" t="s">
        <v>171</v>
      </c>
      <c r="D5678" s="4" t="s">
        <v>82</v>
      </c>
      <c r="E5678" s="4" t="s">
        <v>172</v>
      </c>
      <c r="F5678" s="3">
        <v>42951</v>
      </c>
      <c r="G5678" s="3">
        <v>42989</v>
      </c>
      <c r="H5678">
        <v>1128</v>
      </c>
    </row>
    <row r="5679" spans="1:8">
      <c r="A5679" s="4" t="s">
        <v>5886</v>
      </c>
      <c r="B5679" s="4" t="s">
        <v>232</v>
      </c>
      <c r="C5679" s="4" t="s">
        <v>199</v>
      </c>
      <c r="D5679" s="4" t="s">
        <v>31</v>
      </c>
      <c r="E5679" s="4" t="s">
        <v>172</v>
      </c>
      <c r="F5679" s="3">
        <v>42951</v>
      </c>
      <c r="G5679" s="3">
        <v>43085</v>
      </c>
      <c r="H5679">
        <v>6318</v>
      </c>
    </row>
    <row r="5680" spans="1:8">
      <c r="A5680" s="4" t="s">
        <v>5887</v>
      </c>
      <c r="B5680" s="4" t="s">
        <v>216</v>
      </c>
      <c r="C5680" s="4" t="s">
        <v>177</v>
      </c>
      <c r="D5680" s="4" t="s">
        <v>24</v>
      </c>
      <c r="E5680" s="4" t="s">
        <v>193</v>
      </c>
      <c r="F5680" s="3">
        <v>42951</v>
      </c>
      <c r="G5680" s="3"/>
    </row>
    <row r="5681" spans="1:8">
      <c r="A5681" s="4" t="s">
        <v>5888</v>
      </c>
      <c r="B5681" s="4" t="s">
        <v>183</v>
      </c>
      <c r="C5681" s="4" t="s">
        <v>179</v>
      </c>
      <c r="D5681" s="4" t="s">
        <v>24</v>
      </c>
      <c r="E5681" s="4" t="s">
        <v>193</v>
      </c>
      <c r="F5681" s="3">
        <v>42952</v>
      </c>
      <c r="G5681" s="3"/>
    </row>
    <row r="5682" spans="1:8">
      <c r="A5682" s="4" t="s">
        <v>5889</v>
      </c>
      <c r="B5682" s="4" t="s">
        <v>183</v>
      </c>
      <c r="C5682" s="4" t="s">
        <v>199</v>
      </c>
      <c r="D5682" s="4" t="s">
        <v>24</v>
      </c>
      <c r="E5682" s="4" t="s">
        <v>193</v>
      </c>
      <c r="F5682" s="3">
        <v>42952</v>
      </c>
      <c r="G5682" s="3"/>
    </row>
    <row r="5683" spans="1:8">
      <c r="A5683" s="4" t="s">
        <v>5890</v>
      </c>
      <c r="B5683" s="4" t="s">
        <v>183</v>
      </c>
      <c r="C5683" s="4" t="s">
        <v>177</v>
      </c>
      <c r="D5683" s="4" t="s">
        <v>24</v>
      </c>
      <c r="E5683" s="4" t="s">
        <v>193</v>
      </c>
      <c r="F5683" s="3">
        <v>42952</v>
      </c>
      <c r="G5683" s="3"/>
    </row>
    <row r="5684" spans="1:8">
      <c r="A5684" s="4" t="s">
        <v>5891</v>
      </c>
      <c r="B5684" s="4" t="s">
        <v>183</v>
      </c>
      <c r="C5684" s="4" t="s">
        <v>177</v>
      </c>
      <c r="D5684" s="4" t="s">
        <v>24</v>
      </c>
      <c r="E5684" s="4" t="s">
        <v>193</v>
      </c>
      <c r="F5684" s="3">
        <v>42952</v>
      </c>
      <c r="G5684" s="3"/>
    </row>
    <row r="5685" spans="1:8">
      <c r="A5685" s="4" t="s">
        <v>5892</v>
      </c>
      <c r="B5685" s="4" t="s">
        <v>183</v>
      </c>
      <c r="C5685" s="4" t="s">
        <v>192</v>
      </c>
      <c r="D5685" s="4" t="s">
        <v>37</v>
      </c>
      <c r="E5685" s="4" t="s">
        <v>197</v>
      </c>
      <c r="F5685" s="3">
        <v>42952</v>
      </c>
      <c r="G5685" s="3">
        <v>43065</v>
      </c>
      <c r="H5685">
        <v>0</v>
      </c>
    </row>
    <row r="5686" spans="1:8">
      <c r="A5686" s="4" t="s">
        <v>5893</v>
      </c>
      <c r="B5686" s="4" t="s">
        <v>261</v>
      </c>
      <c r="C5686" s="4" t="s">
        <v>9011</v>
      </c>
      <c r="D5686" s="4" t="s">
        <v>24</v>
      </c>
      <c r="E5686" s="4" t="s">
        <v>193</v>
      </c>
      <c r="F5686" s="3">
        <v>42952</v>
      </c>
      <c r="G5686" s="3"/>
    </row>
    <row r="5687" spans="1:8">
      <c r="A5687" s="4" t="s">
        <v>5894</v>
      </c>
      <c r="B5687" s="4" t="s">
        <v>210</v>
      </c>
      <c r="C5687" s="4" t="s">
        <v>9011</v>
      </c>
      <c r="D5687" s="4" t="s">
        <v>29</v>
      </c>
      <c r="E5687" s="4" t="s">
        <v>193</v>
      </c>
      <c r="F5687" s="3">
        <v>42952</v>
      </c>
      <c r="G5687" s="3"/>
    </row>
    <row r="5688" spans="1:8">
      <c r="A5688" s="4" t="s">
        <v>5895</v>
      </c>
      <c r="B5688" s="4" t="s">
        <v>210</v>
      </c>
      <c r="C5688" s="4" t="s">
        <v>9011</v>
      </c>
      <c r="D5688" s="4" t="s">
        <v>95</v>
      </c>
      <c r="E5688" s="4" t="s">
        <v>172</v>
      </c>
      <c r="F5688" s="3">
        <v>42952</v>
      </c>
      <c r="G5688" s="3">
        <v>42997</v>
      </c>
      <c r="H5688">
        <v>4935</v>
      </c>
    </row>
    <row r="5689" spans="1:8">
      <c r="A5689" s="4" t="s">
        <v>5896</v>
      </c>
      <c r="B5689" s="4" t="s">
        <v>174</v>
      </c>
      <c r="C5689" s="4" t="s">
        <v>199</v>
      </c>
      <c r="D5689" s="4" t="s">
        <v>24</v>
      </c>
      <c r="E5689" s="4" t="s">
        <v>193</v>
      </c>
      <c r="F5689" s="3">
        <v>42952</v>
      </c>
      <c r="G5689" s="3"/>
    </row>
    <row r="5690" spans="1:8">
      <c r="A5690" s="4" t="s">
        <v>5897</v>
      </c>
      <c r="B5690" s="4" t="s">
        <v>174</v>
      </c>
      <c r="C5690" s="4" t="s">
        <v>199</v>
      </c>
      <c r="D5690" s="4" t="s">
        <v>24</v>
      </c>
      <c r="E5690" s="4" t="s">
        <v>193</v>
      </c>
      <c r="F5690" s="3">
        <v>42952</v>
      </c>
      <c r="G5690" s="3"/>
    </row>
    <row r="5691" spans="1:8">
      <c r="A5691" s="4" t="s">
        <v>5898</v>
      </c>
      <c r="B5691" s="4" t="s">
        <v>174</v>
      </c>
      <c r="C5691" s="4" t="s">
        <v>171</v>
      </c>
      <c r="D5691" s="4" t="s">
        <v>106</v>
      </c>
      <c r="E5691" s="4" t="s">
        <v>172</v>
      </c>
      <c r="F5691" s="3">
        <v>42952</v>
      </c>
      <c r="G5691" s="3">
        <v>43089</v>
      </c>
      <c r="H5691">
        <v>1013</v>
      </c>
    </row>
    <row r="5692" spans="1:8">
      <c r="A5692" s="4" t="s">
        <v>5899</v>
      </c>
      <c r="B5692" s="4" t="s">
        <v>263</v>
      </c>
      <c r="C5692" s="4" t="s">
        <v>179</v>
      </c>
      <c r="D5692" s="4" t="s">
        <v>125</v>
      </c>
      <c r="E5692" s="4" t="s">
        <v>172</v>
      </c>
      <c r="F5692" s="3">
        <v>42952</v>
      </c>
      <c r="G5692" s="3">
        <v>43089</v>
      </c>
      <c r="H5692">
        <v>573</v>
      </c>
    </row>
    <row r="5693" spans="1:8">
      <c r="A5693" s="4" t="s">
        <v>5900</v>
      </c>
      <c r="B5693" s="4" t="s">
        <v>263</v>
      </c>
      <c r="C5693" s="4" t="s">
        <v>179</v>
      </c>
      <c r="D5693" s="4" t="s">
        <v>126</v>
      </c>
      <c r="E5693" s="4" t="s">
        <v>172</v>
      </c>
      <c r="F5693" s="3">
        <v>42952</v>
      </c>
      <c r="G5693" s="3">
        <v>43073</v>
      </c>
      <c r="H5693">
        <v>535</v>
      </c>
    </row>
    <row r="5694" spans="1:8">
      <c r="A5694" s="4" t="s">
        <v>5901</v>
      </c>
      <c r="B5694" s="4" t="s">
        <v>212</v>
      </c>
      <c r="C5694" s="4" t="s">
        <v>177</v>
      </c>
      <c r="D5694" s="4" t="s">
        <v>31</v>
      </c>
      <c r="E5694" s="4" t="s">
        <v>193</v>
      </c>
      <c r="F5694" s="3">
        <v>42952</v>
      </c>
      <c r="G5694" s="3"/>
    </row>
    <row r="5695" spans="1:8">
      <c r="A5695" s="4" t="s">
        <v>5902</v>
      </c>
      <c r="B5695" s="4" t="s">
        <v>212</v>
      </c>
      <c r="C5695" s="4" t="s">
        <v>192</v>
      </c>
      <c r="D5695" s="4" t="s">
        <v>53</v>
      </c>
      <c r="E5695" s="4" t="s">
        <v>197</v>
      </c>
      <c r="F5695" s="3">
        <v>42952</v>
      </c>
      <c r="G5695" s="3">
        <v>43068</v>
      </c>
      <c r="H5695">
        <v>0</v>
      </c>
    </row>
    <row r="5696" spans="1:8">
      <c r="A5696" s="4" t="s">
        <v>5903</v>
      </c>
      <c r="B5696" s="4" t="s">
        <v>230</v>
      </c>
      <c r="C5696" s="4" t="s">
        <v>199</v>
      </c>
      <c r="D5696" s="4" t="s">
        <v>25</v>
      </c>
      <c r="E5696" s="4" t="s">
        <v>193</v>
      </c>
      <c r="F5696" s="3">
        <v>42952</v>
      </c>
      <c r="G5696" s="3"/>
    </row>
    <row r="5697" spans="1:8">
      <c r="A5697" s="4" t="s">
        <v>5904</v>
      </c>
      <c r="B5697" s="4" t="s">
        <v>256</v>
      </c>
      <c r="C5697" s="4" t="s">
        <v>171</v>
      </c>
      <c r="D5697" s="4" t="s">
        <v>42</v>
      </c>
      <c r="E5697" s="4" t="s">
        <v>172</v>
      </c>
      <c r="F5697" s="3">
        <v>42952</v>
      </c>
      <c r="G5697" s="3">
        <v>43041</v>
      </c>
      <c r="H5697">
        <v>1080</v>
      </c>
    </row>
    <row r="5698" spans="1:8">
      <c r="A5698" s="4" t="s">
        <v>5905</v>
      </c>
      <c r="B5698" s="4" t="s">
        <v>244</v>
      </c>
      <c r="C5698" s="4" t="s">
        <v>179</v>
      </c>
      <c r="D5698" s="4" t="s">
        <v>57</v>
      </c>
      <c r="E5698" s="4" t="s">
        <v>172</v>
      </c>
      <c r="F5698" s="3">
        <v>42952</v>
      </c>
      <c r="G5698" s="3">
        <v>43083</v>
      </c>
      <c r="H5698">
        <v>609</v>
      </c>
    </row>
    <row r="5699" spans="1:8">
      <c r="A5699" s="4" t="s">
        <v>5906</v>
      </c>
      <c r="B5699" s="4" t="s">
        <v>170</v>
      </c>
      <c r="C5699" s="4" t="s">
        <v>179</v>
      </c>
      <c r="D5699" s="4" t="s">
        <v>127</v>
      </c>
      <c r="E5699" s="4" t="s">
        <v>193</v>
      </c>
      <c r="F5699" s="3">
        <v>42952</v>
      </c>
      <c r="G5699" s="3"/>
    </row>
    <row r="5700" spans="1:8">
      <c r="A5700" s="4" t="s">
        <v>5907</v>
      </c>
      <c r="B5700" s="4" t="s">
        <v>170</v>
      </c>
      <c r="C5700" s="4" t="s">
        <v>171</v>
      </c>
      <c r="D5700" s="4" t="s">
        <v>119</v>
      </c>
      <c r="E5700" s="4" t="s">
        <v>193</v>
      </c>
      <c r="F5700" s="3">
        <v>42952</v>
      </c>
      <c r="G5700" s="3"/>
    </row>
    <row r="5701" spans="1:8">
      <c r="A5701" s="4" t="s">
        <v>5908</v>
      </c>
      <c r="B5701" s="4" t="s">
        <v>170</v>
      </c>
      <c r="C5701" s="4" t="s">
        <v>179</v>
      </c>
      <c r="D5701" s="4" t="s">
        <v>29</v>
      </c>
      <c r="E5701" s="4" t="s">
        <v>197</v>
      </c>
      <c r="F5701" s="3">
        <v>42952</v>
      </c>
      <c r="G5701" s="3">
        <v>43050</v>
      </c>
      <c r="H5701">
        <v>0</v>
      </c>
    </row>
    <row r="5702" spans="1:8">
      <c r="A5702" s="4" t="s">
        <v>5909</v>
      </c>
      <c r="B5702" s="4" t="s">
        <v>170</v>
      </c>
      <c r="C5702" s="4" t="s">
        <v>177</v>
      </c>
      <c r="D5702" s="4" t="s">
        <v>106</v>
      </c>
      <c r="E5702" s="4" t="s">
        <v>197</v>
      </c>
      <c r="F5702" s="3">
        <v>42952</v>
      </c>
      <c r="G5702" s="3">
        <v>42962</v>
      </c>
      <c r="H5702">
        <v>0</v>
      </c>
    </row>
    <row r="5703" spans="1:8">
      <c r="A5703" s="4" t="s">
        <v>5910</v>
      </c>
      <c r="B5703" s="4" t="s">
        <v>208</v>
      </c>
      <c r="C5703" s="4" t="s">
        <v>177</v>
      </c>
      <c r="D5703" s="4" t="s">
        <v>24</v>
      </c>
      <c r="E5703" s="4" t="s">
        <v>193</v>
      </c>
      <c r="F5703" s="3">
        <v>42952</v>
      </c>
      <c r="G5703" s="3"/>
    </row>
    <row r="5704" spans="1:8">
      <c r="A5704" s="4" t="s">
        <v>5911</v>
      </c>
      <c r="B5704" s="4" t="s">
        <v>208</v>
      </c>
      <c r="C5704" s="4" t="s">
        <v>192</v>
      </c>
      <c r="D5704" s="4" t="s">
        <v>70</v>
      </c>
      <c r="E5704" s="4" t="s">
        <v>197</v>
      </c>
      <c r="F5704" s="3">
        <v>42952</v>
      </c>
      <c r="G5704" s="3">
        <v>43047</v>
      </c>
      <c r="H5704">
        <v>0</v>
      </c>
    </row>
    <row r="5705" spans="1:8">
      <c r="A5705" s="4" t="s">
        <v>5912</v>
      </c>
      <c r="B5705" s="4" t="s">
        <v>208</v>
      </c>
      <c r="C5705" s="4" t="s">
        <v>179</v>
      </c>
      <c r="D5705" s="4" t="s">
        <v>104</v>
      </c>
      <c r="E5705" s="4" t="s">
        <v>172</v>
      </c>
      <c r="F5705" s="3">
        <v>42952</v>
      </c>
      <c r="G5705" s="3">
        <v>43048</v>
      </c>
      <c r="H5705">
        <v>563</v>
      </c>
    </row>
    <row r="5706" spans="1:8">
      <c r="A5706" s="4" t="s">
        <v>5913</v>
      </c>
      <c r="B5706" s="4" t="s">
        <v>185</v>
      </c>
      <c r="C5706" s="4" t="s">
        <v>192</v>
      </c>
      <c r="D5706" s="4" t="s">
        <v>48</v>
      </c>
      <c r="E5706" s="4" t="s">
        <v>193</v>
      </c>
      <c r="F5706" s="3">
        <v>42952</v>
      </c>
      <c r="G5706" s="3"/>
    </row>
    <row r="5707" spans="1:8">
      <c r="A5707" s="4" t="s">
        <v>5914</v>
      </c>
      <c r="B5707" s="4" t="s">
        <v>181</v>
      </c>
      <c r="C5707" s="4" t="s">
        <v>9011</v>
      </c>
      <c r="D5707" s="4" t="s">
        <v>97</v>
      </c>
      <c r="E5707" s="4" t="s">
        <v>197</v>
      </c>
      <c r="F5707" s="3">
        <v>42952</v>
      </c>
      <c r="G5707" s="3">
        <v>43046</v>
      </c>
      <c r="H5707">
        <v>0</v>
      </c>
    </row>
    <row r="5708" spans="1:8">
      <c r="A5708" s="4" t="s">
        <v>5915</v>
      </c>
      <c r="B5708" s="4" t="s">
        <v>183</v>
      </c>
      <c r="C5708" s="4" t="s">
        <v>177</v>
      </c>
      <c r="D5708" s="4" t="s">
        <v>27</v>
      </c>
      <c r="E5708" s="4" t="s">
        <v>197</v>
      </c>
      <c r="F5708" s="3">
        <v>42953</v>
      </c>
      <c r="G5708" s="3">
        <v>43068</v>
      </c>
      <c r="H5708">
        <v>0</v>
      </c>
    </row>
    <row r="5709" spans="1:8">
      <c r="A5709" s="4" t="s">
        <v>5916</v>
      </c>
      <c r="B5709" s="4" t="s">
        <v>261</v>
      </c>
      <c r="C5709" s="4" t="s">
        <v>199</v>
      </c>
      <c r="D5709" s="4" t="s">
        <v>24</v>
      </c>
      <c r="E5709" s="4" t="s">
        <v>193</v>
      </c>
      <c r="F5709" s="3">
        <v>42953</v>
      </c>
      <c r="G5709" s="3"/>
    </row>
    <row r="5710" spans="1:8">
      <c r="A5710" s="4" t="s">
        <v>5917</v>
      </c>
      <c r="B5710" s="4" t="s">
        <v>261</v>
      </c>
      <c r="C5710" s="4" t="s">
        <v>177</v>
      </c>
      <c r="D5710" s="4" t="s">
        <v>121</v>
      </c>
      <c r="E5710" s="4" t="s">
        <v>193</v>
      </c>
      <c r="F5710" s="3">
        <v>42953</v>
      </c>
      <c r="G5710" s="3"/>
    </row>
    <row r="5711" spans="1:8">
      <c r="A5711" s="4" t="s">
        <v>5918</v>
      </c>
      <c r="B5711" s="4" t="s">
        <v>304</v>
      </c>
      <c r="C5711" s="4" t="s">
        <v>177</v>
      </c>
      <c r="D5711" s="4" t="s">
        <v>111</v>
      </c>
      <c r="E5711" s="4" t="s">
        <v>193</v>
      </c>
      <c r="F5711" s="3">
        <v>42953</v>
      </c>
      <c r="G5711" s="3"/>
    </row>
    <row r="5712" spans="1:8">
      <c r="A5712" s="4" t="s">
        <v>5919</v>
      </c>
      <c r="B5712" s="4" t="s">
        <v>279</v>
      </c>
      <c r="C5712" s="4" t="s">
        <v>171</v>
      </c>
      <c r="D5712" s="4" t="s">
        <v>84</v>
      </c>
      <c r="E5712" s="4" t="s">
        <v>197</v>
      </c>
      <c r="F5712" s="3">
        <v>42953</v>
      </c>
      <c r="G5712" s="3">
        <v>43043</v>
      </c>
      <c r="H5712">
        <v>0</v>
      </c>
    </row>
    <row r="5713" spans="1:8">
      <c r="A5713" s="4" t="s">
        <v>5920</v>
      </c>
      <c r="B5713" s="4" t="s">
        <v>279</v>
      </c>
      <c r="C5713" s="4" t="s">
        <v>177</v>
      </c>
      <c r="D5713" s="4" t="s">
        <v>34</v>
      </c>
      <c r="E5713" s="4" t="s">
        <v>172</v>
      </c>
      <c r="F5713" s="3">
        <v>42953</v>
      </c>
      <c r="G5713" s="3">
        <v>43070</v>
      </c>
      <c r="H5713">
        <v>59</v>
      </c>
    </row>
    <row r="5714" spans="1:8">
      <c r="A5714" s="4" t="s">
        <v>5921</v>
      </c>
      <c r="B5714" s="4" t="s">
        <v>279</v>
      </c>
      <c r="C5714" s="4" t="s">
        <v>177</v>
      </c>
      <c r="D5714" s="4" t="s">
        <v>50</v>
      </c>
      <c r="E5714" s="4" t="s">
        <v>172</v>
      </c>
      <c r="F5714" s="3">
        <v>42953</v>
      </c>
      <c r="G5714" s="3">
        <v>43053</v>
      </c>
      <c r="H5714">
        <v>54</v>
      </c>
    </row>
    <row r="5715" spans="1:8">
      <c r="A5715" s="4" t="s">
        <v>5922</v>
      </c>
      <c r="B5715" s="4" t="s">
        <v>210</v>
      </c>
      <c r="C5715" s="4" t="s">
        <v>192</v>
      </c>
      <c r="D5715" s="4" t="s">
        <v>50</v>
      </c>
      <c r="E5715" s="4" t="s">
        <v>197</v>
      </c>
      <c r="F5715" s="3">
        <v>42953</v>
      </c>
      <c r="G5715" s="3">
        <v>43047</v>
      </c>
      <c r="H5715">
        <v>0</v>
      </c>
    </row>
    <row r="5716" spans="1:8">
      <c r="A5716" s="4" t="s">
        <v>5923</v>
      </c>
      <c r="B5716" s="4" t="s">
        <v>174</v>
      </c>
      <c r="C5716" s="4" t="s">
        <v>9011</v>
      </c>
      <c r="D5716" s="4" t="s">
        <v>24</v>
      </c>
      <c r="E5716" s="4" t="s">
        <v>193</v>
      </c>
      <c r="F5716" s="3">
        <v>42953</v>
      </c>
      <c r="G5716" s="3"/>
    </row>
    <row r="5717" spans="1:8">
      <c r="A5717" s="4" t="s">
        <v>5924</v>
      </c>
      <c r="B5717" s="4" t="s">
        <v>174</v>
      </c>
      <c r="C5717" s="4" t="s">
        <v>171</v>
      </c>
      <c r="D5717" s="4" t="s">
        <v>37</v>
      </c>
      <c r="E5717" s="4" t="s">
        <v>197</v>
      </c>
      <c r="F5717" s="3">
        <v>42953</v>
      </c>
      <c r="G5717" s="3">
        <v>42961</v>
      </c>
      <c r="H5717">
        <v>0</v>
      </c>
    </row>
    <row r="5718" spans="1:8">
      <c r="A5718" s="4" t="s">
        <v>5925</v>
      </c>
      <c r="B5718" s="4" t="s">
        <v>263</v>
      </c>
      <c r="C5718" s="4" t="s">
        <v>192</v>
      </c>
      <c r="D5718" s="4" t="s">
        <v>88</v>
      </c>
      <c r="E5718" s="4" t="s">
        <v>172</v>
      </c>
      <c r="F5718" s="3">
        <v>42953</v>
      </c>
      <c r="G5718" s="3">
        <v>42958</v>
      </c>
      <c r="H5718">
        <v>3114</v>
      </c>
    </row>
    <row r="5719" spans="1:8">
      <c r="A5719" s="4" t="s">
        <v>5926</v>
      </c>
      <c r="B5719" s="4" t="s">
        <v>212</v>
      </c>
      <c r="C5719" s="4" t="s">
        <v>177</v>
      </c>
      <c r="D5719" s="4" t="s">
        <v>102</v>
      </c>
      <c r="E5719" s="4" t="s">
        <v>172</v>
      </c>
      <c r="F5719" s="3">
        <v>42953</v>
      </c>
      <c r="G5719" s="3">
        <v>42964</v>
      </c>
      <c r="H5719">
        <v>60</v>
      </c>
    </row>
    <row r="5720" spans="1:8">
      <c r="A5720" s="4" t="s">
        <v>5927</v>
      </c>
      <c r="B5720" s="4" t="s">
        <v>237</v>
      </c>
      <c r="C5720" s="4" t="s">
        <v>179</v>
      </c>
      <c r="D5720" s="4" t="s">
        <v>52</v>
      </c>
      <c r="E5720" s="4" t="s">
        <v>197</v>
      </c>
      <c r="F5720" s="3">
        <v>42953</v>
      </c>
      <c r="G5720" s="3">
        <v>43047</v>
      </c>
      <c r="H5720">
        <v>0</v>
      </c>
    </row>
    <row r="5721" spans="1:8">
      <c r="A5721" s="4" t="s">
        <v>5928</v>
      </c>
      <c r="B5721" s="4" t="s">
        <v>237</v>
      </c>
      <c r="C5721" s="4" t="s">
        <v>179</v>
      </c>
      <c r="D5721" s="4" t="s">
        <v>82</v>
      </c>
      <c r="E5721" s="4" t="s">
        <v>172</v>
      </c>
      <c r="F5721" s="3">
        <v>42953</v>
      </c>
      <c r="G5721" s="3">
        <v>42974</v>
      </c>
      <c r="H5721">
        <v>422</v>
      </c>
    </row>
    <row r="5722" spans="1:8">
      <c r="A5722" s="4" t="s">
        <v>5929</v>
      </c>
      <c r="B5722" s="4" t="s">
        <v>237</v>
      </c>
      <c r="C5722" s="4" t="s">
        <v>192</v>
      </c>
      <c r="D5722" s="4" t="s">
        <v>84</v>
      </c>
      <c r="E5722" s="4" t="s">
        <v>172</v>
      </c>
      <c r="F5722" s="3">
        <v>42953</v>
      </c>
      <c r="G5722" s="3">
        <v>42998</v>
      </c>
      <c r="H5722">
        <v>3971</v>
      </c>
    </row>
    <row r="5723" spans="1:8">
      <c r="A5723" s="4" t="s">
        <v>5930</v>
      </c>
      <c r="B5723" s="4" t="s">
        <v>196</v>
      </c>
      <c r="C5723" s="4" t="s">
        <v>9011</v>
      </c>
      <c r="D5723" s="4" t="s">
        <v>98</v>
      </c>
      <c r="E5723" s="4" t="s">
        <v>193</v>
      </c>
      <c r="F5723" s="3">
        <v>42953</v>
      </c>
      <c r="G5723" s="3"/>
    </row>
    <row r="5724" spans="1:8">
      <c r="A5724" s="4" t="s">
        <v>5931</v>
      </c>
      <c r="B5724" s="4" t="s">
        <v>219</v>
      </c>
      <c r="C5724" s="4" t="s">
        <v>179</v>
      </c>
      <c r="D5724" s="4" t="s">
        <v>24</v>
      </c>
      <c r="E5724" s="4" t="s">
        <v>193</v>
      </c>
      <c r="F5724" s="3">
        <v>42953</v>
      </c>
      <c r="G5724" s="3"/>
    </row>
    <row r="5725" spans="1:8">
      <c r="A5725" s="4" t="s">
        <v>5932</v>
      </c>
      <c r="B5725" s="4" t="s">
        <v>219</v>
      </c>
      <c r="C5725" s="4" t="s">
        <v>171</v>
      </c>
      <c r="D5725" s="4" t="s">
        <v>54</v>
      </c>
      <c r="E5725" s="4" t="s">
        <v>197</v>
      </c>
      <c r="F5725" s="3">
        <v>42953</v>
      </c>
      <c r="G5725" s="3">
        <v>43043</v>
      </c>
      <c r="H5725">
        <v>0</v>
      </c>
    </row>
    <row r="5726" spans="1:8">
      <c r="A5726" s="4" t="s">
        <v>5933</v>
      </c>
      <c r="B5726" s="4" t="s">
        <v>219</v>
      </c>
      <c r="C5726" s="4" t="s">
        <v>179</v>
      </c>
      <c r="D5726" s="4" t="s">
        <v>84</v>
      </c>
      <c r="E5726" s="4" t="s">
        <v>172</v>
      </c>
      <c r="F5726" s="3">
        <v>42953</v>
      </c>
      <c r="G5726" s="3">
        <v>43087</v>
      </c>
      <c r="H5726">
        <v>510</v>
      </c>
    </row>
    <row r="5727" spans="1:8">
      <c r="A5727" s="4" t="s">
        <v>5934</v>
      </c>
      <c r="B5727" s="4" t="s">
        <v>219</v>
      </c>
      <c r="C5727" s="4" t="s">
        <v>192</v>
      </c>
      <c r="D5727" s="4" t="s">
        <v>105</v>
      </c>
      <c r="E5727" s="4" t="s">
        <v>172</v>
      </c>
      <c r="F5727" s="3">
        <v>42953</v>
      </c>
      <c r="G5727" s="3">
        <v>43058</v>
      </c>
      <c r="H5727">
        <v>4032</v>
      </c>
    </row>
    <row r="5728" spans="1:8">
      <c r="A5728" s="4" t="s">
        <v>5935</v>
      </c>
      <c r="B5728" s="4" t="s">
        <v>230</v>
      </c>
      <c r="C5728" s="4" t="s">
        <v>9011</v>
      </c>
      <c r="D5728" s="4" t="s">
        <v>24</v>
      </c>
      <c r="E5728" s="4" t="s">
        <v>193</v>
      </c>
      <c r="F5728" s="3">
        <v>42953</v>
      </c>
      <c r="G5728" s="3"/>
    </row>
    <row r="5729" spans="1:8">
      <c r="A5729" s="4" t="s">
        <v>5936</v>
      </c>
      <c r="B5729" s="4" t="s">
        <v>256</v>
      </c>
      <c r="C5729" s="4" t="s">
        <v>192</v>
      </c>
      <c r="D5729" s="4" t="s">
        <v>68</v>
      </c>
      <c r="E5729" s="4" t="s">
        <v>193</v>
      </c>
      <c r="F5729" s="3">
        <v>42953</v>
      </c>
      <c r="G5729" s="3"/>
    </row>
    <row r="5730" spans="1:8">
      <c r="A5730" s="4" t="s">
        <v>5937</v>
      </c>
      <c r="B5730" s="4" t="s">
        <v>256</v>
      </c>
      <c r="C5730" s="4" t="s">
        <v>179</v>
      </c>
      <c r="D5730" s="4" t="s">
        <v>51</v>
      </c>
      <c r="E5730" s="4" t="s">
        <v>197</v>
      </c>
      <c r="F5730" s="3">
        <v>42953</v>
      </c>
      <c r="G5730" s="3">
        <v>43079</v>
      </c>
      <c r="H5730">
        <v>0</v>
      </c>
    </row>
    <row r="5731" spans="1:8">
      <c r="A5731" s="4" t="s">
        <v>5938</v>
      </c>
      <c r="B5731" s="4" t="s">
        <v>244</v>
      </c>
      <c r="C5731" s="4" t="s">
        <v>199</v>
      </c>
      <c r="D5731" s="4" t="s">
        <v>24</v>
      </c>
      <c r="E5731" s="4" t="s">
        <v>193</v>
      </c>
      <c r="F5731" s="3">
        <v>42953</v>
      </c>
      <c r="G5731" s="3"/>
    </row>
    <row r="5732" spans="1:8">
      <c r="A5732" s="4" t="s">
        <v>5939</v>
      </c>
      <c r="B5732" s="4" t="s">
        <v>226</v>
      </c>
      <c r="C5732" s="4" t="s">
        <v>199</v>
      </c>
      <c r="D5732" s="4" t="s">
        <v>24</v>
      </c>
      <c r="E5732" s="4" t="s">
        <v>193</v>
      </c>
      <c r="F5732" s="3">
        <v>42953</v>
      </c>
      <c r="G5732" s="3"/>
    </row>
    <row r="5733" spans="1:8">
      <c r="A5733" s="4" t="s">
        <v>5940</v>
      </c>
      <c r="B5733" s="4" t="s">
        <v>226</v>
      </c>
      <c r="C5733" s="4" t="s">
        <v>177</v>
      </c>
      <c r="D5733" s="4" t="s">
        <v>99</v>
      </c>
      <c r="E5733" s="4" t="s">
        <v>172</v>
      </c>
      <c r="F5733" s="3">
        <v>42953</v>
      </c>
      <c r="G5733" s="3">
        <v>42959</v>
      </c>
      <c r="H5733">
        <v>52</v>
      </c>
    </row>
    <row r="5734" spans="1:8">
      <c r="A5734" s="4" t="s">
        <v>5941</v>
      </c>
      <c r="B5734" s="4" t="s">
        <v>208</v>
      </c>
      <c r="C5734" s="4" t="s">
        <v>192</v>
      </c>
      <c r="D5734" s="4" t="s">
        <v>24</v>
      </c>
      <c r="E5734" s="4" t="s">
        <v>193</v>
      </c>
      <c r="F5734" s="3">
        <v>42953</v>
      </c>
      <c r="G5734" s="3"/>
    </row>
    <row r="5735" spans="1:8">
      <c r="A5735" s="4" t="s">
        <v>5942</v>
      </c>
      <c r="B5735" s="4" t="s">
        <v>208</v>
      </c>
      <c r="C5735" s="4" t="s">
        <v>192</v>
      </c>
      <c r="D5735" s="4" t="s">
        <v>24</v>
      </c>
      <c r="E5735" s="4" t="s">
        <v>193</v>
      </c>
      <c r="F5735" s="3">
        <v>42953</v>
      </c>
      <c r="G5735" s="3"/>
    </row>
    <row r="5736" spans="1:8">
      <c r="A5736" s="4" t="s">
        <v>5943</v>
      </c>
      <c r="B5736" s="4" t="s">
        <v>183</v>
      </c>
      <c r="C5736" s="4" t="s">
        <v>171</v>
      </c>
      <c r="D5736" s="4" t="s">
        <v>82</v>
      </c>
      <c r="E5736" s="4" t="s">
        <v>193</v>
      </c>
      <c r="F5736" s="3">
        <v>42954</v>
      </c>
      <c r="G5736" s="3"/>
    </row>
    <row r="5737" spans="1:8">
      <c r="A5737" s="4" t="s">
        <v>5944</v>
      </c>
      <c r="B5737" s="4" t="s">
        <v>261</v>
      </c>
      <c r="C5737" s="4" t="s">
        <v>179</v>
      </c>
      <c r="D5737" s="4" t="s">
        <v>61</v>
      </c>
      <c r="E5737" s="4" t="s">
        <v>193</v>
      </c>
      <c r="F5737" s="3">
        <v>42954</v>
      </c>
      <c r="G5737" s="3"/>
    </row>
    <row r="5738" spans="1:8">
      <c r="A5738" s="4" t="s">
        <v>5945</v>
      </c>
      <c r="B5738" s="4" t="s">
        <v>261</v>
      </c>
      <c r="C5738" s="4" t="s">
        <v>192</v>
      </c>
      <c r="D5738" s="4" t="s">
        <v>113</v>
      </c>
      <c r="E5738" s="4" t="s">
        <v>197</v>
      </c>
      <c r="F5738" s="3">
        <v>42954</v>
      </c>
      <c r="G5738" s="3">
        <v>43077</v>
      </c>
      <c r="H5738">
        <v>0</v>
      </c>
    </row>
    <row r="5739" spans="1:8">
      <c r="A5739" s="4" t="s">
        <v>5946</v>
      </c>
      <c r="B5739" s="4" t="s">
        <v>304</v>
      </c>
      <c r="C5739" s="4" t="s">
        <v>192</v>
      </c>
      <c r="D5739" s="4" t="s">
        <v>68</v>
      </c>
      <c r="E5739" s="4" t="s">
        <v>172</v>
      </c>
      <c r="F5739" s="3">
        <v>42954</v>
      </c>
      <c r="G5739" s="3">
        <v>43056</v>
      </c>
      <c r="H5739">
        <v>3684</v>
      </c>
    </row>
    <row r="5740" spans="1:8">
      <c r="A5740" s="4" t="s">
        <v>5947</v>
      </c>
      <c r="B5740" s="4" t="s">
        <v>279</v>
      </c>
      <c r="C5740" s="4" t="s">
        <v>171</v>
      </c>
      <c r="D5740" s="4" t="s">
        <v>113</v>
      </c>
      <c r="E5740" s="4" t="s">
        <v>197</v>
      </c>
      <c r="F5740" s="3">
        <v>42954</v>
      </c>
      <c r="G5740" s="3">
        <v>43088</v>
      </c>
      <c r="H5740">
        <v>0</v>
      </c>
    </row>
    <row r="5741" spans="1:8">
      <c r="A5741" s="4" t="s">
        <v>5948</v>
      </c>
      <c r="B5741" s="4" t="s">
        <v>279</v>
      </c>
      <c r="C5741" s="4" t="s">
        <v>199</v>
      </c>
      <c r="D5741" s="4" t="s">
        <v>130</v>
      </c>
      <c r="E5741" s="4" t="s">
        <v>172</v>
      </c>
      <c r="F5741" s="3">
        <v>42954</v>
      </c>
      <c r="G5741" s="3">
        <v>43058</v>
      </c>
      <c r="H5741">
        <v>4648</v>
      </c>
    </row>
    <row r="5742" spans="1:8">
      <c r="A5742" s="4" t="s">
        <v>5949</v>
      </c>
      <c r="B5742" s="4" t="s">
        <v>279</v>
      </c>
      <c r="C5742" s="4" t="s">
        <v>9011</v>
      </c>
      <c r="D5742" s="4" t="s">
        <v>65</v>
      </c>
      <c r="E5742" s="4" t="s">
        <v>172</v>
      </c>
      <c r="F5742" s="3">
        <v>42954</v>
      </c>
      <c r="G5742" s="3">
        <v>43074</v>
      </c>
      <c r="H5742">
        <v>4639</v>
      </c>
    </row>
    <row r="5743" spans="1:8">
      <c r="A5743" s="4" t="s">
        <v>5950</v>
      </c>
      <c r="B5743" s="4" t="s">
        <v>174</v>
      </c>
      <c r="C5743" s="4" t="s">
        <v>9011</v>
      </c>
      <c r="D5743" s="4" t="s">
        <v>27</v>
      </c>
      <c r="E5743" s="4" t="s">
        <v>197</v>
      </c>
      <c r="F5743" s="3">
        <v>42954</v>
      </c>
      <c r="G5743" s="3">
        <v>42965</v>
      </c>
      <c r="H5743">
        <v>0</v>
      </c>
    </row>
    <row r="5744" spans="1:8">
      <c r="A5744" s="4" t="s">
        <v>5951</v>
      </c>
      <c r="B5744" s="4" t="s">
        <v>174</v>
      </c>
      <c r="C5744" s="4" t="s">
        <v>199</v>
      </c>
      <c r="D5744" s="4" t="s">
        <v>47</v>
      </c>
      <c r="E5744" s="4" t="s">
        <v>172</v>
      </c>
      <c r="F5744" s="3">
        <v>42954</v>
      </c>
      <c r="G5744" s="3">
        <v>42995</v>
      </c>
      <c r="H5744">
        <v>6360</v>
      </c>
    </row>
    <row r="5745" spans="1:8">
      <c r="A5745" s="4" t="s">
        <v>5952</v>
      </c>
      <c r="B5745" s="4" t="s">
        <v>212</v>
      </c>
      <c r="C5745" s="4" t="s">
        <v>171</v>
      </c>
      <c r="D5745" s="4" t="s">
        <v>108</v>
      </c>
      <c r="E5745" s="4" t="s">
        <v>197</v>
      </c>
      <c r="F5745" s="3">
        <v>42954</v>
      </c>
      <c r="G5745" s="3">
        <v>43088</v>
      </c>
      <c r="H5745">
        <v>0</v>
      </c>
    </row>
    <row r="5746" spans="1:8">
      <c r="A5746" s="4" t="s">
        <v>5953</v>
      </c>
      <c r="B5746" s="4" t="s">
        <v>196</v>
      </c>
      <c r="C5746" s="4" t="s">
        <v>9011</v>
      </c>
      <c r="D5746" s="4" t="s">
        <v>47</v>
      </c>
      <c r="E5746" s="4" t="s">
        <v>172</v>
      </c>
      <c r="F5746" s="3">
        <v>42954</v>
      </c>
      <c r="G5746" s="3">
        <v>43000</v>
      </c>
      <c r="H5746">
        <v>4722</v>
      </c>
    </row>
    <row r="5747" spans="1:8">
      <c r="A5747" s="4" t="s">
        <v>5954</v>
      </c>
      <c r="B5747" s="4" t="s">
        <v>203</v>
      </c>
      <c r="C5747" s="4" t="s">
        <v>171</v>
      </c>
      <c r="D5747" s="4" t="s">
        <v>102</v>
      </c>
      <c r="E5747" s="4" t="s">
        <v>197</v>
      </c>
      <c r="F5747" s="3">
        <v>42954</v>
      </c>
      <c r="G5747" s="3">
        <v>42973</v>
      </c>
      <c r="H5747">
        <v>0</v>
      </c>
    </row>
    <row r="5748" spans="1:8">
      <c r="A5748" s="4" t="s">
        <v>5955</v>
      </c>
      <c r="B5748" s="4" t="s">
        <v>191</v>
      </c>
      <c r="C5748" s="4" t="s">
        <v>192</v>
      </c>
      <c r="D5748" s="4" t="s">
        <v>115</v>
      </c>
      <c r="E5748" s="4" t="s">
        <v>172</v>
      </c>
      <c r="F5748" s="3">
        <v>42954</v>
      </c>
      <c r="G5748" s="3">
        <v>42964</v>
      </c>
      <c r="H5748">
        <v>3039</v>
      </c>
    </row>
    <row r="5749" spans="1:8">
      <c r="A5749" s="4" t="s">
        <v>5956</v>
      </c>
      <c r="B5749" s="4" t="s">
        <v>343</v>
      </c>
      <c r="C5749" s="4" t="s">
        <v>171</v>
      </c>
      <c r="D5749" s="4" t="s">
        <v>104</v>
      </c>
      <c r="E5749" s="4" t="s">
        <v>172</v>
      </c>
      <c r="F5749" s="3">
        <v>42954</v>
      </c>
      <c r="G5749" s="3">
        <v>43040</v>
      </c>
      <c r="H5749">
        <v>1080</v>
      </c>
    </row>
    <row r="5750" spans="1:8">
      <c r="A5750" s="4" t="s">
        <v>5957</v>
      </c>
      <c r="B5750" s="4" t="s">
        <v>219</v>
      </c>
      <c r="C5750" s="4" t="s">
        <v>171</v>
      </c>
      <c r="D5750" s="4" t="s">
        <v>32</v>
      </c>
      <c r="E5750" s="4" t="s">
        <v>197</v>
      </c>
      <c r="F5750" s="3">
        <v>42954</v>
      </c>
      <c r="G5750" s="3">
        <v>43063</v>
      </c>
      <c r="H5750">
        <v>0</v>
      </c>
    </row>
    <row r="5751" spans="1:8">
      <c r="A5751" s="4" t="s">
        <v>5958</v>
      </c>
      <c r="B5751" s="4" t="s">
        <v>256</v>
      </c>
      <c r="C5751" s="4" t="s">
        <v>192</v>
      </c>
      <c r="D5751" s="4" t="s">
        <v>68</v>
      </c>
      <c r="E5751" s="4" t="s">
        <v>172</v>
      </c>
      <c r="F5751" s="3">
        <v>42954</v>
      </c>
      <c r="G5751" s="3">
        <v>43082</v>
      </c>
      <c r="H5751">
        <v>3063</v>
      </c>
    </row>
    <row r="5752" spans="1:8">
      <c r="A5752" s="4" t="s">
        <v>5959</v>
      </c>
      <c r="B5752" s="4" t="s">
        <v>187</v>
      </c>
      <c r="C5752" s="4" t="s">
        <v>171</v>
      </c>
      <c r="D5752" s="4" t="s">
        <v>24</v>
      </c>
      <c r="E5752" s="4" t="s">
        <v>193</v>
      </c>
      <c r="F5752" s="3">
        <v>42954</v>
      </c>
      <c r="G5752" s="3"/>
    </row>
    <row r="5753" spans="1:8">
      <c r="A5753" s="4" t="s">
        <v>5960</v>
      </c>
      <c r="B5753" s="4" t="s">
        <v>187</v>
      </c>
      <c r="C5753" s="4" t="s">
        <v>192</v>
      </c>
      <c r="D5753" s="4" t="s">
        <v>24</v>
      </c>
      <c r="E5753" s="4" t="s">
        <v>193</v>
      </c>
      <c r="F5753" s="3">
        <v>42954</v>
      </c>
      <c r="G5753" s="3"/>
    </row>
    <row r="5754" spans="1:8">
      <c r="A5754" s="4" t="s">
        <v>5961</v>
      </c>
      <c r="B5754" s="4" t="s">
        <v>187</v>
      </c>
      <c r="C5754" s="4" t="s">
        <v>179</v>
      </c>
      <c r="D5754" s="4" t="s">
        <v>84</v>
      </c>
      <c r="E5754" s="4" t="s">
        <v>197</v>
      </c>
      <c r="F5754" s="3">
        <v>42954</v>
      </c>
      <c r="G5754" s="3">
        <v>43056</v>
      </c>
      <c r="H5754">
        <v>0</v>
      </c>
    </row>
    <row r="5755" spans="1:8">
      <c r="A5755" s="4" t="s">
        <v>5962</v>
      </c>
      <c r="B5755" s="4" t="s">
        <v>189</v>
      </c>
      <c r="C5755" s="4" t="s">
        <v>171</v>
      </c>
      <c r="D5755" s="4" t="s">
        <v>27</v>
      </c>
      <c r="E5755" s="4" t="s">
        <v>193</v>
      </c>
      <c r="F5755" s="3">
        <v>42954</v>
      </c>
      <c r="G5755" s="3"/>
    </row>
    <row r="5756" spans="1:8">
      <c r="A5756" s="4" t="s">
        <v>5963</v>
      </c>
      <c r="B5756" s="4" t="s">
        <v>189</v>
      </c>
      <c r="C5756" s="4" t="s">
        <v>9011</v>
      </c>
      <c r="D5756" s="4" t="s">
        <v>24</v>
      </c>
      <c r="E5756" s="4" t="s">
        <v>193</v>
      </c>
      <c r="F5756" s="3">
        <v>42954</v>
      </c>
      <c r="G5756" s="3"/>
    </row>
    <row r="5757" spans="1:8">
      <c r="A5757" s="4" t="s">
        <v>5964</v>
      </c>
      <c r="B5757" s="4" t="s">
        <v>185</v>
      </c>
      <c r="C5757" s="4" t="s">
        <v>179</v>
      </c>
      <c r="D5757" s="4" t="s">
        <v>24</v>
      </c>
      <c r="E5757" s="4" t="s">
        <v>193</v>
      </c>
      <c r="F5757" s="3">
        <v>42954</v>
      </c>
      <c r="G5757" s="3"/>
    </row>
    <row r="5758" spans="1:8">
      <c r="A5758" s="4" t="s">
        <v>5965</v>
      </c>
      <c r="B5758" s="4" t="s">
        <v>185</v>
      </c>
      <c r="C5758" s="4" t="s">
        <v>177</v>
      </c>
      <c r="D5758" s="4" t="s">
        <v>81</v>
      </c>
      <c r="E5758" s="4" t="s">
        <v>197</v>
      </c>
      <c r="F5758" s="3">
        <v>42954</v>
      </c>
      <c r="G5758" s="3">
        <v>42960</v>
      </c>
      <c r="H5758">
        <v>0</v>
      </c>
    </row>
    <row r="5759" spans="1:8">
      <c r="A5759" s="4" t="s">
        <v>5966</v>
      </c>
      <c r="B5759" s="4" t="s">
        <v>216</v>
      </c>
      <c r="C5759" s="4" t="s">
        <v>177</v>
      </c>
      <c r="D5759" s="4" t="s">
        <v>21</v>
      </c>
      <c r="E5759" s="4" t="s">
        <v>172</v>
      </c>
      <c r="F5759" s="3">
        <v>42954</v>
      </c>
      <c r="G5759" s="3">
        <v>43043</v>
      </c>
      <c r="H5759">
        <v>52</v>
      </c>
    </row>
    <row r="5760" spans="1:8">
      <c r="A5760" s="4" t="s">
        <v>5967</v>
      </c>
      <c r="B5760" s="4" t="s">
        <v>216</v>
      </c>
      <c r="C5760" s="4" t="s">
        <v>177</v>
      </c>
      <c r="D5760" s="4" t="s">
        <v>34</v>
      </c>
      <c r="E5760" s="4" t="s">
        <v>172</v>
      </c>
      <c r="F5760" s="3">
        <v>42954</v>
      </c>
      <c r="G5760" s="3">
        <v>43048</v>
      </c>
      <c r="H5760">
        <v>51</v>
      </c>
    </row>
    <row r="5761" spans="1:8">
      <c r="A5761" s="4" t="s">
        <v>5968</v>
      </c>
      <c r="B5761" s="4" t="s">
        <v>181</v>
      </c>
      <c r="C5761" s="4" t="s">
        <v>9011</v>
      </c>
      <c r="D5761" s="4" t="s">
        <v>42</v>
      </c>
      <c r="E5761" s="4" t="s">
        <v>172</v>
      </c>
      <c r="F5761" s="3">
        <v>42954</v>
      </c>
      <c r="G5761" s="3">
        <v>43066</v>
      </c>
      <c r="H5761">
        <v>4480</v>
      </c>
    </row>
    <row r="5762" spans="1:8">
      <c r="A5762" s="4" t="s">
        <v>5969</v>
      </c>
      <c r="B5762" s="4" t="s">
        <v>183</v>
      </c>
      <c r="C5762" s="4" t="s">
        <v>177</v>
      </c>
      <c r="D5762" s="4" t="s">
        <v>45</v>
      </c>
      <c r="E5762" s="4" t="s">
        <v>172</v>
      </c>
      <c r="F5762" s="3">
        <v>42955</v>
      </c>
      <c r="G5762" s="3">
        <v>42965</v>
      </c>
      <c r="H5762">
        <v>53</v>
      </c>
    </row>
    <row r="5763" spans="1:8">
      <c r="A5763" s="4" t="s">
        <v>5970</v>
      </c>
      <c r="B5763" s="4" t="s">
        <v>246</v>
      </c>
      <c r="C5763" s="4" t="s">
        <v>179</v>
      </c>
      <c r="D5763" s="4" t="s">
        <v>123</v>
      </c>
      <c r="E5763" s="4" t="s">
        <v>172</v>
      </c>
      <c r="F5763" s="3">
        <v>42955</v>
      </c>
      <c r="G5763" s="3">
        <v>42974</v>
      </c>
      <c r="H5763">
        <v>582</v>
      </c>
    </row>
    <row r="5764" spans="1:8">
      <c r="A5764" s="4" t="s">
        <v>5971</v>
      </c>
      <c r="B5764" s="4" t="s">
        <v>304</v>
      </c>
      <c r="C5764" s="4" t="s">
        <v>192</v>
      </c>
      <c r="D5764" s="4" t="s">
        <v>24</v>
      </c>
      <c r="E5764" s="4" t="s">
        <v>193</v>
      </c>
      <c r="F5764" s="3">
        <v>42955</v>
      </c>
      <c r="G5764" s="3"/>
    </row>
    <row r="5765" spans="1:8">
      <c r="A5765" s="4" t="s">
        <v>5972</v>
      </c>
      <c r="B5765" s="4" t="s">
        <v>304</v>
      </c>
      <c r="C5765" s="4" t="s">
        <v>199</v>
      </c>
      <c r="D5765" s="4" t="s">
        <v>37</v>
      </c>
      <c r="E5765" s="4" t="s">
        <v>197</v>
      </c>
      <c r="F5765" s="3">
        <v>42955</v>
      </c>
      <c r="G5765" s="3">
        <v>43040</v>
      </c>
      <c r="H5765">
        <v>0</v>
      </c>
    </row>
    <row r="5766" spans="1:8">
      <c r="A5766" s="4" t="s">
        <v>5973</v>
      </c>
      <c r="B5766" s="4" t="s">
        <v>304</v>
      </c>
      <c r="C5766" s="4" t="s">
        <v>192</v>
      </c>
      <c r="D5766" s="4" t="s">
        <v>92</v>
      </c>
      <c r="E5766" s="4" t="s">
        <v>172</v>
      </c>
      <c r="F5766" s="3">
        <v>42955</v>
      </c>
      <c r="G5766" s="3">
        <v>43047</v>
      </c>
      <c r="H5766">
        <v>3354</v>
      </c>
    </row>
    <row r="5767" spans="1:8">
      <c r="A5767" s="4" t="s">
        <v>5974</v>
      </c>
      <c r="B5767" s="4" t="s">
        <v>210</v>
      </c>
      <c r="C5767" s="4" t="s">
        <v>192</v>
      </c>
      <c r="D5767" s="4" t="s">
        <v>52</v>
      </c>
      <c r="E5767" s="4" t="s">
        <v>197</v>
      </c>
      <c r="F5767" s="3">
        <v>42955</v>
      </c>
      <c r="G5767" s="3">
        <v>42956</v>
      </c>
      <c r="H5767">
        <v>0</v>
      </c>
    </row>
    <row r="5768" spans="1:8">
      <c r="A5768" s="4" t="s">
        <v>5975</v>
      </c>
      <c r="B5768" s="4" t="s">
        <v>210</v>
      </c>
      <c r="C5768" s="4" t="s">
        <v>171</v>
      </c>
      <c r="D5768" s="4" t="s">
        <v>84</v>
      </c>
      <c r="E5768" s="4" t="s">
        <v>172</v>
      </c>
      <c r="F5768" s="3">
        <v>42955</v>
      </c>
      <c r="G5768" s="3">
        <v>43091</v>
      </c>
      <c r="H5768">
        <v>1135</v>
      </c>
    </row>
    <row r="5769" spans="1:8">
      <c r="A5769" s="4" t="s">
        <v>5976</v>
      </c>
      <c r="B5769" s="4" t="s">
        <v>174</v>
      </c>
      <c r="C5769" s="4" t="s">
        <v>9011</v>
      </c>
      <c r="D5769" s="4" t="s">
        <v>24</v>
      </c>
      <c r="E5769" s="4" t="s">
        <v>193</v>
      </c>
      <c r="F5769" s="3">
        <v>42955</v>
      </c>
      <c r="G5769" s="3"/>
    </row>
    <row r="5770" spans="1:8">
      <c r="A5770" s="4" t="s">
        <v>5977</v>
      </c>
      <c r="B5770" s="4" t="s">
        <v>263</v>
      </c>
      <c r="C5770" s="4" t="s">
        <v>9011</v>
      </c>
      <c r="D5770" s="4" t="s">
        <v>78</v>
      </c>
      <c r="E5770" s="4" t="s">
        <v>172</v>
      </c>
      <c r="F5770" s="3">
        <v>42955</v>
      </c>
      <c r="G5770" s="3">
        <v>42958</v>
      </c>
      <c r="H5770">
        <v>4859</v>
      </c>
    </row>
    <row r="5771" spans="1:8">
      <c r="A5771" s="4" t="s">
        <v>5978</v>
      </c>
      <c r="B5771" s="4" t="s">
        <v>343</v>
      </c>
      <c r="C5771" s="4" t="s">
        <v>171</v>
      </c>
      <c r="D5771" s="4" t="s">
        <v>118</v>
      </c>
      <c r="E5771" s="4" t="s">
        <v>172</v>
      </c>
      <c r="F5771" s="3">
        <v>42955</v>
      </c>
      <c r="G5771" s="3">
        <v>42964</v>
      </c>
      <c r="H5771">
        <v>1085</v>
      </c>
    </row>
    <row r="5772" spans="1:8">
      <c r="A5772" s="4" t="s">
        <v>5979</v>
      </c>
      <c r="B5772" s="4" t="s">
        <v>219</v>
      </c>
      <c r="C5772" s="4" t="s">
        <v>179</v>
      </c>
      <c r="D5772" s="4" t="s">
        <v>37</v>
      </c>
      <c r="E5772" s="4" t="s">
        <v>193</v>
      </c>
      <c r="F5772" s="3">
        <v>42955</v>
      </c>
      <c r="G5772" s="3"/>
    </row>
    <row r="5773" spans="1:8">
      <c r="A5773" s="4" t="s">
        <v>5980</v>
      </c>
      <c r="B5773" s="4" t="s">
        <v>230</v>
      </c>
      <c r="C5773" s="4" t="s">
        <v>177</v>
      </c>
      <c r="D5773" s="4" t="s">
        <v>108</v>
      </c>
      <c r="E5773" s="4" t="s">
        <v>197</v>
      </c>
      <c r="F5773" s="3">
        <v>42955</v>
      </c>
      <c r="G5773" s="3">
        <v>43002</v>
      </c>
      <c r="H5773">
        <v>0</v>
      </c>
    </row>
    <row r="5774" spans="1:8">
      <c r="A5774" s="4" t="s">
        <v>5981</v>
      </c>
      <c r="B5774" s="4" t="s">
        <v>256</v>
      </c>
      <c r="C5774" s="4" t="s">
        <v>179</v>
      </c>
      <c r="D5774" s="4" t="s">
        <v>24</v>
      </c>
      <c r="E5774" s="4" t="s">
        <v>193</v>
      </c>
      <c r="F5774" s="3">
        <v>42955</v>
      </c>
      <c r="G5774" s="3"/>
    </row>
    <row r="5775" spans="1:8">
      <c r="A5775" s="4" t="s">
        <v>5982</v>
      </c>
      <c r="B5775" s="4" t="s">
        <v>256</v>
      </c>
      <c r="C5775" s="4" t="s">
        <v>179</v>
      </c>
      <c r="D5775" s="4" t="s">
        <v>57</v>
      </c>
      <c r="E5775" s="4" t="s">
        <v>197</v>
      </c>
      <c r="F5775" s="3">
        <v>42955</v>
      </c>
      <c r="G5775" s="3">
        <v>43052</v>
      </c>
      <c r="H5775">
        <v>0</v>
      </c>
    </row>
    <row r="5776" spans="1:8">
      <c r="A5776" s="4" t="s">
        <v>5983</v>
      </c>
      <c r="B5776" s="4" t="s">
        <v>244</v>
      </c>
      <c r="C5776" s="4" t="s">
        <v>171</v>
      </c>
      <c r="D5776" s="4" t="s">
        <v>131</v>
      </c>
      <c r="E5776" s="4" t="s">
        <v>172</v>
      </c>
      <c r="F5776" s="3">
        <v>42955</v>
      </c>
      <c r="G5776" s="3">
        <v>43046</v>
      </c>
      <c r="H5776">
        <v>1196</v>
      </c>
    </row>
    <row r="5777" spans="1:8">
      <c r="A5777" s="4" t="s">
        <v>5984</v>
      </c>
      <c r="B5777" s="4" t="s">
        <v>244</v>
      </c>
      <c r="C5777" s="4" t="s">
        <v>199</v>
      </c>
      <c r="D5777" s="4" t="s">
        <v>92</v>
      </c>
      <c r="E5777" s="4" t="s">
        <v>172</v>
      </c>
      <c r="F5777" s="3">
        <v>42955</v>
      </c>
      <c r="G5777" s="3">
        <v>42966</v>
      </c>
      <c r="H5777">
        <v>5572</v>
      </c>
    </row>
    <row r="5778" spans="1:8">
      <c r="A5778" s="4" t="s">
        <v>5985</v>
      </c>
      <c r="B5778" s="4" t="s">
        <v>201</v>
      </c>
      <c r="C5778" s="4" t="s">
        <v>192</v>
      </c>
      <c r="D5778" s="4" t="s">
        <v>81</v>
      </c>
      <c r="E5778" s="4" t="s">
        <v>172</v>
      </c>
      <c r="F5778" s="3">
        <v>42955</v>
      </c>
      <c r="G5778" s="3">
        <v>43045</v>
      </c>
      <c r="H5778">
        <v>3415</v>
      </c>
    </row>
    <row r="5779" spans="1:8">
      <c r="A5779" s="4" t="s">
        <v>5986</v>
      </c>
      <c r="B5779" s="4" t="s">
        <v>226</v>
      </c>
      <c r="C5779" s="4" t="s">
        <v>192</v>
      </c>
      <c r="D5779" s="4" t="s">
        <v>24</v>
      </c>
      <c r="E5779" s="4" t="s">
        <v>193</v>
      </c>
      <c r="F5779" s="3">
        <v>42955</v>
      </c>
      <c r="G5779" s="3"/>
    </row>
    <row r="5780" spans="1:8">
      <c r="A5780" s="4" t="s">
        <v>5987</v>
      </c>
      <c r="B5780" s="4" t="s">
        <v>208</v>
      </c>
      <c r="C5780" s="4" t="s">
        <v>177</v>
      </c>
      <c r="D5780" s="4" t="s">
        <v>106</v>
      </c>
      <c r="E5780" s="4" t="s">
        <v>197</v>
      </c>
      <c r="F5780" s="3">
        <v>42955</v>
      </c>
      <c r="G5780" s="3">
        <v>42962</v>
      </c>
      <c r="H5780">
        <v>0</v>
      </c>
    </row>
    <row r="5781" spans="1:8">
      <c r="A5781" s="4" t="s">
        <v>5988</v>
      </c>
      <c r="B5781" s="4" t="s">
        <v>183</v>
      </c>
      <c r="C5781" s="4" t="s">
        <v>199</v>
      </c>
      <c r="D5781" s="4" t="s">
        <v>24</v>
      </c>
      <c r="E5781" s="4" t="s">
        <v>193</v>
      </c>
      <c r="F5781" s="3">
        <v>42956</v>
      </c>
      <c r="G5781" s="3"/>
    </row>
    <row r="5782" spans="1:8">
      <c r="A5782" s="4" t="s">
        <v>5989</v>
      </c>
      <c r="B5782" s="4" t="s">
        <v>246</v>
      </c>
      <c r="C5782" s="4" t="s">
        <v>179</v>
      </c>
      <c r="D5782" s="4" t="s">
        <v>24</v>
      </c>
      <c r="E5782" s="4" t="s">
        <v>193</v>
      </c>
      <c r="F5782" s="3">
        <v>42956</v>
      </c>
      <c r="G5782" s="3"/>
    </row>
    <row r="5783" spans="1:8">
      <c r="A5783" s="4" t="s">
        <v>5990</v>
      </c>
      <c r="B5783" s="4" t="s">
        <v>246</v>
      </c>
      <c r="C5783" s="4" t="s">
        <v>179</v>
      </c>
      <c r="D5783" s="4" t="s">
        <v>83</v>
      </c>
      <c r="E5783" s="4" t="s">
        <v>197</v>
      </c>
      <c r="F5783" s="3">
        <v>42956</v>
      </c>
      <c r="G5783" s="3">
        <v>43074</v>
      </c>
      <c r="H5783">
        <v>0</v>
      </c>
    </row>
    <row r="5784" spans="1:8">
      <c r="A5784" s="4" t="s">
        <v>5991</v>
      </c>
      <c r="B5784" s="4" t="s">
        <v>210</v>
      </c>
      <c r="C5784" s="4" t="s">
        <v>171</v>
      </c>
      <c r="D5784" s="4" t="s">
        <v>121</v>
      </c>
      <c r="E5784" s="4" t="s">
        <v>197</v>
      </c>
      <c r="F5784" s="3">
        <v>42956</v>
      </c>
      <c r="G5784" s="3">
        <v>43051</v>
      </c>
      <c r="H5784">
        <v>0</v>
      </c>
    </row>
    <row r="5785" spans="1:8">
      <c r="A5785" s="4" t="s">
        <v>5992</v>
      </c>
      <c r="B5785" s="4" t="s">
        <v>210</v>
      </c>
      <c r="C5785" s="4" t="s">
        <v>171</v>
      </c>
      <c r="D5785" s="4" t="s">
        <v>99</v>
      </c>
      <c r="E5785" s="4" t="s">
        <v>172</v>
      </c>
      <c r="F5785" s="3">
        <v>42956</v>
      </c>
      <c r="G5785" s="3">
        <v>43002</v>
      </c>
      <c r="H5785">
        <v>1176</v>
      </c>
    </row>
    <row r="5786" spans="1:8">
      <c r="A5786" s="4" t="s">
        <v>5993</v>
      </c>
      <c r="B5786" s="4" t="s">
        <v>174</v>
      </c>
      <c r="C5786" s="4" t="s">
        <v>171</v>
      </c>
      <c r="D5786" s="4" t="s">
        <v>71</v>
      </c>
      <c r="E5786" s="4" t="s">
        <v>193</v>
      </c>
      <c r="F5786" s="3">
        <v>42956</v>
      </c>
      <c r="G5786" s="3"/>
    </row>
    <row r="5787" spans="1:8">
      <c r="A5787" s="4" t="s">
        <v>5994</v>
      </c>
      <c r="B5787" s="4" t="s">
        <v>174</v>
      </c>
      <c r="C5787" s="4" t="s">
        <v>9011</v>
      </c>
      <c r="D5787" s="4" t="s">
        <v>24</v>
      </c>
      <c r="E5787" s="4" t="s">
        <v>193</v>
      </c>
      <c r="F5787" s="3">
        <v>42956</v>
      </c>
      <c r="G5787" s="3"/>
    </row>
    <row r="5788" spans="1:8">
      <c r="A5788" s="4" t="s">
        <v>5995</v>
      </c>
      <c r="B5788" s="4" t="s">
        <v>174</v>
      </c>
      <c r="C5788" s="4" t="s">
        <v>9011</v>
      </c>
      <c r="D5788" s="4" t="s">
        <v>111</v>
      </c>
      <c r="E5788" s="4" t="s">
        <v>172</v>
      </c>
      <c r="F5788" s="3">
        <v>42956</v>
      </c>
      <c r="G5788" s="3">
        <v>43041</v>
      </c>
      <c r="H5788">
        <v>4313</v>
      </c>
    </row>
    <row r="5789" spans="1:8">
      <c r="A5789" s="4" t="s">
        <v>5996</v>
      </c>
      <c r="B5789" s="4" t="s">
        <v>263</v>
      </c>
      <c r="C5789" s="4" t="s">
        <v>9011</v>
      </c>
      <c r="D5789" s="4" t="s">
        <v>84</v>
      </c>
      <c r="E5789" s="4" t="s">
        <v>172</v>
      </c>
      <c r="F5789" s="3">
        <v>42956</v>
      </c>
      <c r="G5789" s="3">
        <v>42993</v>
      </c>
      <c r="H5789">
        <v>4662</v>
      </c>
    </row>
    <row r="5790" spans="1:8">
      <c r="A5790" s="4" t="s">
        <v>5997</v>
      </c>
      <c r="B5790" s="4" t="s">
        <v>212</v>
      </c>
      <c r="C5790" s="4" t="s">
        <v>179</v>
      </c>
      <c r="D5790" s="4" t="s">
        <v>108</v>
      </c>
      <c r="E5790" s="4" t="s">
        <v>197</v>
      </c>
      <c r="F5790" s="3">
        <v>42956</v>
      </c>
      <c r="G5790" s="3">
        <v>42959</v>
      </c>
      <c r="H5790">
        <v>0</v>
      </c>
    </row>
    <row r="5791" spans="1:8">
      <c r="A5791" s="4" t="s">
        <v>5998</v>
      </c>
      <c r="B5791" s="4" t="s">
        <v>212</v>
      </c>
      <c r="C5791" s="4" t="s">
        <v>192</v>
      </c>
      <c r="D5791" s="4" t="s">
        <v>38</v>
      </c>
      <c r="E5791" s="4" t="s">
        <v>197</v>
      </c>
      <c r="F5791" s="3">
        <v>42956</v>
      </c>
      <c r="G5791" s="3">
        <v>43057</v>
      </c>
      <c r="H5791">
        <v>0</v>
      </c>
    </row>
    <row r="5792" spans="1:8">
      <c r="A5792" s="4" t="s">
        <v>5999</v>
      </c>
      <c r="B5792" s="4" t="s">
        <v>237</v>
      </c>
      <c r="C5792" s="4" t="s">
        <v>9011</v>
      </c>
      <c r="D5792" s="4" t="s">
        <v>123</v>
      </c>
      <c r="E5792" s="4" t="s">
        <v>197</v>
      </c>
      <c r="F5792" s="3">
        <v>42956</v>
      </c>
      <c r="G5792" s="3">
        <v>43059</v>
      </c>
      <c r="H5792">
        <v>0</v>
      </c>
    </row>
    <row r="5793" spans="1:8">
      <c r="A5793" s="4" t="s">
        <v>6000</v>
      </c>
      <c r="B5793" s="4" t="s">
        <v>237</v>
      </c>
      <c r="C5793" s="4" t="s">
        <v>192</v>
      </c>
      <c r="D5793" s="4" t="s">
        <v>99</v>
      </c>
      <c r="E5793" s="4" t="s">
        <v>172</v>
      </c>
      <c r="F5793" s="3">
        <v>42956</v>
      </c>
      <c r="G5793" s="3">
        <v>43046</v>
      </c>
      <c r="H5793">
        <v>2715</v>
      </c>
    </row>
    <row r="5794" spans="1:8">
      <c r="A5794" s="4" t="s">
        <v>6001</v>
      </c>
      <c r="B5794" s="4" t="s">
        <v>203</v>
      </c>
      <c r="C5794" s="4" t="s">
        <v>171</v>
      </c>
      <c r="D5794" s="4" t="s">
        <v>75</v>
      </c>
      <c r="E5794" s="4" t="s">
        <v>197</v>
      </c>
      <c r="F5794" s="3">
        <v>42956</v>
      </c>
      <c r="G5794" s="3">
        <v>43058</v>
      </c>
      <c r="H5794">
        <v>0</v>
      </c>
    </row>
    <row r="5795" spans="1:8">
      <c r="A5795" s="4" t="s">
        <v>6002</v>
      </c>
      <c r="B5795" s="4" t="s">
        <v>191</v>
      </c>
      <c r="C5795" s="4" t="s">
        <v>179</v>
      </c>
      <c r="D5795" s="4" t="s">
        <v>76</v>
      </c>
      <c r="E5795" s="4" t="s">
        <v>172</v>
      </c>
      <c r="F5795" s="3">
        <v>42956</v>
      </c>
      <c r="G5795" s="3">
        <v>43088</v>
      </c>
      <c r="H5795">
        <v>511</v>
      </c>
    </row>
    <row r="5796" spans="1:8">
      <c r="A5796" s="4" t="s">
        <v>6003</v>
      </c>
      <c r="B5796" s="4" t="s">
        <v>343</v>
      </c>
      <c r="C5796" s="4" t="s">
        <v>179</v>
      </c>
      <c r="D5796" s="4" t="s">
        <v>24</v>
      </c>
      <c r="E5796" s="4" t="s">
        <v>193</v>
      </c>
      <c r="F5796" s="3">
        <v>42956</v>
      </c>
      <c r="G5796" s="3"/>
    </row>
    <row r="5797" spans="1:8">
      <c r="A5797" s="4" t="s">
        <v>6004</v>
      </c>
      <c r="B5797" s="4" t="s">
        <v>256</v>
      </c>
      <c r="C5797" s="4" t="s">
        <v>179</v>
      </c>
      <c r="D5797" s="4" t="s">
        <v>117</v>
      </c>
      <c r="E5797" s="4" t="s">
        <v>193</v>
      </c>
      <c r="F5797" s="3">
        <v>42956</v>
      </c>
      <c r="G5797" s="3"/>
    </row>
    <row r="5798" spans="1:8">
      <c r="A5798" s="4" t="s">
        <v>6005</v>
      </c>
      <c r="B5798" s="4" t="s">
        <v>187</v>
      </c>
      <c r="C5798" s="4" t="s">
        <v>171</v>
      </c>
      <c r="D5798" s="4" t="s">
        <v>71</v>
      </c>
      <c r="E5798" s="4" t="s">
        <v>172</v>
      </c>
      <c r="F5798" s="3">
        <v>42956</v>
      </c>
      <c r="G5798" s="3">
        <v>43077</v>
      </c>
      <c r="H5798">
        <v>1017</v>
      </c>
    </row>
    <row r="5799" spans="1:8">
      <c r="A5799" s="4" t="s">
        <v>6006</v>
      </c>
      <c r="B5799" s="4" t="s">
        <v>244</v>
      </c>
      <c r="C5799" s="4" t="s">
        <v>199</v>
      </c>
      <c r="D5799" s="4" t="s">
        <v>75</v>
      </c>
      <c r="E5799" s="4" t="s">
        <v>193</v>
      </c>
      <c r="F5799" s="3">
        <v>42956</v>
      </c>
      <c r="G5799" s="3"/>
    </row>
    <row r="5800" spans="1:8">
      <c r="A5800" s="4" t="s">
        <v>6007</v>
      </c>
      <c r="B5800" s="4" t="s">
        <v>244</v>
      </c>
      <c r="C5800" s="4" t="s">
        <v>192</v>
      </c>
      <c r="D5800" s="4" t="s">
        <v>24</v>
      </c>
      <c r="E5800" s="4" t="s">
        <v>193</v>
      </c>
      <c r="F5800" s="3">
        <v>42956</v>
      </c>
      <c r="G5800" s="3"/>
    </row>
    <row r="5801" spans="1:8">
      <c r="A5801" s="4" t="s">
        <v>6008</v>
      </c>
      <c r="B5801" s="4" t="s">
        <v>201</v>
      </c>
      <c r="C5801" s="4" t="s">
        <v>171</v>
      </c>
      <c r="D5801" s="4" t="s">
        <v>86</v>
      </c>
      <c r="E5801" s="4" t="s">
        <v>197</v>
      </c>
      <c r="F5801" s="3">
        <v>42956</v>
      </c>
      <c r="G5801" s="3">
        <v>42967</v>
      </c>
      <c r="H5801">
        <v>0</v>
      </c>
    </row>
    <row r="5802" spans="1:8">
      <c r="A5802" s="4" t="s">
        <v>6009</v>
      </c>
      <c r="B5802" s="4" t="s">
        <v>201</v>
      </c>
      <c r="C5802" s="4" t="s">
        <v>171</v>
      </c>
      <c r="D5802" s="4" t="s">
        <v>84</v>
      </c>
      <c r="E5802" s="4" t="s">
        <v>172</v>
      </c>
      <c r="F5802" s="3">
        <v>42956</v>
      </c>
      <c r="G5802" s="3">
        <v>42957</v>
      </c>
      <c r="H5802">
        <v>1102</v>
      </c>
    </row>
    <row r="5803" spans="1:8">
      <c r="A5803" s="4" t="s">
        <v>6010</v>
      </c>
      <c r="B5803" s="4" t="s">
        <v>201</v>
      </c>
      <c r="C5803" s="4" t="s">
        <v>177</v>
      </c>
      <c r="D5803" s="4" t="s">
        <v>82</v>
      </c>
      <c r="E5803" s="4" t="s">
        <v>172</v>
      </c>
      <c r="F5803" s="3">
        <v>42956</v>
      </c>
      <c r="G5803" s="3">
        <v>43073</v>
      </c>
      <c r="H5803">
        <v>67</v>
      </c>
    </row>
    <row r="5804" spans="1:8">
      <c r="A5804" s="4" t="s">
        <v>6011</v>
      </c>
      <c r="B5804" s="4" t="s">
        <v>170</v>
      </c>
      <c r="C5804" s="4" t="s">
        <v>177</v>
      </c>
      <c r="D5804" s="4" t="s">
        <v>66</v>
      </c>
      <c r="E5804" s="4" t="s">
        <v>172</v>
      </c>
      <c r="F5804" s="3">
        <v>42956</v>
      </c>
      <c r="G5804" s="3">
        <v>42987</v>
      </c>
      <c r="H5804">
        <v>59</v>
      </c>
    </row>
    <row r="5805" spans="1:8">
      <c r="A5805" s="4" t="s">
        <v>6012</v>
      </c>
      <c r="B5805" s="4" t="s">
        <v>189</v>
      </c>
      <c r="C5805" s="4" t="s">
        <v>199</v>
      </c>
      <c r="D5805" s="4" t="s">
        <v>48</v>
      </c>
      <c r="E5805" s="4" t="s">
        <v>197</v>
      </c>
      <c r="F5805" s="3">
        <v>42956</v>
      </c>
      <c r="G5805" s="3">
        <v>43064</v>
      </c>
      <c r="H5805">
        <v>0</v>
      </c>
    </row>
    <row r="5806" spans="1:8">
      <c r="A5806" s="4" t="s">
        <v>6013</v>
      </c>
      <c r="B5806" s="4" t="s">
        <v>189</v>
      </c>
      <c r="C5806" s="4" t="s">
        <v>179</v>
      </c>
      <c r="D5806" s="4" t="s">
        <v>76</v>
      </c>
      <c r="E5806" s="4" t="s">
        <v>172</v>
      </c>
      <c r="F5806" s="3">
        <v>42956</v>
      </c>
      <c r="G5806" s="3">
        <v>43078</v>
      </c>
      <c r="H5806">
        <v>569</v>
      </c>
    </row>
    <row r="5807" spans="1:8">
      <c r="A5807" s="4" t="s">
        <v>6014</v>
      </c>
      <c r="B5807" s="4" t="s">
        <v>232</v>
      </c>
      <c r="C5807" s="4" t="s">
        <v>179</v>
      </c>
      <c r="D5807" s="4" t="s">
        <v>123</v>
      </c>
      <c r="E5807" s="4" t="s">
        <v>172</v>
      </c>
      <c r="F5807" s="3">
        <v>42956</v>
      </c>
      <c r="G5807" s="3">
        <v>43082</v>
      </c>
      <c r="H5807">
        <v>517</v>
      </c>
    </row>
    <row r="5808" spans="1:8">
      <c r="A5808" s="4" t="s">
        <v>6015</v>
      </c>
      <c r="B5808" s="4" t="s">
        <v>185</v>
      </c>
      <c r="C5808" s="4" t="s">
        <v>179</v>
      </c>
      <c r="D5808" s="4" t="s">
        <v>24</v>
      </c>
      <c r="E5808" s="4" t="s">
        <v>193</v>
      </c>
      <c r="F5808" s="3">
        <v>42956</v>
      </c>
      <c r="G5808" s="3"/>
    </row>
    <row r="5809" spans="1:8">
      <c r="A5809" s="4" t="s">
        <v>6016</v>
      </c>
      <c r="B5809" s="4" t="s">
        <v>235</v>
      </c>
      <c r="C5809" s="4" t="s">
        <v>179</v>
      </c>
      <c r="D5809" s="4" t="s">
        <v>80</v>
      </c>
      <c r="E5809" s="4" t="s">
        <v>197</v>
      </c>
      <c r="F5809" s="3">
        <v>42956</v>
      </c>
      <c r="G5809" s="3">
        <v>43042</v>
      </c>
      <c r="H5809">
        <v>0</v>
      </c>
    </row>
    <row r="5810" spans="1:8">
      <c r="A5810" s="4" t="s">
        <v>6017</v>
      </c>
      <c r="B5810" s="4" t="s">
        <v>261</v>
      </c>
      <c r="C5810" s="4" t="s">
        <v>171</v>
      </c>
      <c r="D5810" s="4" t="s">
        <v>52</v>
      </c>
      <c r="E5810" s="4" t="s">
        <v>172</v>
      </c>
      <c r="F5810" s="3">
        <v>42957</v>
      </c>
      <c r="G5810" s="3">
        <v>42969</v>
      </c>
      <c r="H5810">
        <v>1171</v>
      </c>
    </row>
    <row r="5811" spans="1:8">
      <c r="A5811" s="4" t="s">
        <v>6018</v>
      </c>
      <c r="B5811" s="4" t="s">
        <v>279</v>
      </c>
      <c r="C5811" s="4" t="s">
        <v>179</v>
      </c>
      <c r="D5811" s="4" t="s">
        <v>83</v>
      </c>
      <c r="E5811" s="4" t="s">
        <v>197</v>
      </c>
      <c r="F5811" s="3">
        <v>42957</v>
      </c>
      <c r="G5811" s="3">
        <v>42969</v>
      </c>
      <c r="H5811">
        <v>0</v>
      </c>
    </row>
    <row r="5812" spans="1:8">
      <c r="A5812" s="4" t="s">
        <v>6019</v>
      </c>
      <c r="B5812" s="4" t="s">
        <v>279</v>
      </c>
      <c r="C5812" s="4" t="s">
        <v>171</v>
      </c>
      <c r="D5812" s="4" t="s">
        <v>50</v>
      </c>
      <c r="E5812" s="4" t="s">
        <v>172</v>
      </c>
      <c r="F5812" s="3">
        <v>42957</v>
      </c>
      <c r="G5812" s="3">
        <v>42967</v>
      </c>
      <c r="H5812">
        <v>1143</v>
      </c>
    </row>
    <row r="5813" spans="1:8">
      <c r="A5813" s="4" t="s">
        <v>6020</v>
      </c>
      <c r="B5813" s="4" t="s">
        <v>210</v>
      </c>
      <c r="C5813" s="4" t="s">
        <v>9011</v>
      </c>
      <c r="D5813" s="4" t="s">
        <v>82</v>
      </c>
      <c r="E5813" s="4" t="s">
        <v>172</v>
      </c>
      <c r="F5813" s="3">
        <v>42957</v>
      </c>
      <c r="G5813" s="3">
        <v>43076</v>
      </c>
      <c r="H5813">
        <v>5315</v>
      </c>
    </row>
    <row r="5814" spans="1:8">
      <c r="A5814" s="4" t="s">
        <v>6021</v>
      </c>
      <c r="B5814" s="4" t="s">
        <v>174</v>
      </c>
      <c r="C5814" s="4" t="s">
        <v>199</v>
      </c>
      <c r="D5814" s="4" t="s">
        <v>24</v>
      </c>
      <c r="E5814" s="4" t="s">
        <v>193</v>
      </c>
      <c r="F5814" s="3">
        <v>42957</v>
      </c>
      <c r="G5814" s="3"/>
    </row>
    <row r="5815" spans="1:8">
      <c r="A5815" s="4" t="s">
        <v>6022</v>
      </c>
      <c r="B5815" s="4" t="s">
        <v>174</v>
      </c>
      <c r="C5815" s="4" t="s">
        <v>192</v>
      </c>
      <c r="D5815" s="4" t="s">
        <v>41</v>
      </c>
      <c r="E5815" s="4" t="s">
        <v>197</v>
      </c>
      <c r="F5815" s="3">
        <v>42957</v>
      </c>
      <c r="G5815" s="3">
        <v>42959</v>
      </c>
      <c r="H5815">
        <v>0</v>
      </c>
    </row>
    <row r="5816" spans="1:8">
      <c r="A5816" s="4" t="s">
        <v>6023</v>
      </c>
      <c r="B5816" s="4" t="s">
        <v>212</v>
      </c>
      <c r="C5816" s="4" t="s">
        <v>177</v>
      </c>
      <c r="D5816" s="4" t="s">
        <v>105</v>
      </c>
      <c r="E5816" s="4" t="s">
        <v>172</v>
      </c>
      <c r="F5816" s="3">
        <v>42957</v>
      </c>
      <c r="G5816" s="3">
        <v>42963</v>
      </c>
      <c r="H5816">
        <v>49</v>
      </c>
    </row>
    <row r="5817" spans="1:8">
      <c r="A5817" s="4" t="s">
        <v>6024</v>
      </c>
      <c r="B5817" s="4" t="s">
        <v>237</v>
      </c>
      <c r="C5817" s="4" t="s">
        <v>199</v>
      </c>
      <c r="D5817" s="4" t="s">
        <v>35</v>
      </c>
      <c r="E5817" s="4" t="s">
        <v>197</v>
      </c>
      <c r="F5817" s="3">
        <v>42957</v>
      </c>
      <c r="G5817" s="3">
        <v>43045</v>
      </c>
      <c r="H5817">
        <v>0</v>
      </c>
    </row>
    <row r="5818" spans="1:8">
      <c r="A5818" s="4" t="s">
        <v>6025</v>
      </c>
      <c r="B5818" s="4" t="s">
        <v>203</v>
      </c>
      <c r="C5818" s="4" t="s">
        <v>171</v>
      </c>
      <c r="D5818" s="4" t="s">
        <v>24</v>
      </c>
      <c r="E5818" s="4" t="s">
        <v>193</v>
      </c>
      <c r="F5818" s="3">
        <v>42957</v>
      </c>
      <c r="G5818" s="3"/>
    </row>
    <row r="5819" spans="1:8">
      <c r="A5819" s="4" t="s">
        <v>6026</v>
      </c>
      <c r="B5819" s="4" t="s">
        <v>203</v>
      </c>
      <c r="C5819" s="4" t="s">
        <v>192</v>
      </c>
      <c r="D5819" s="4" t="s">
        <v>81</v>
      </c>
      <c r="E5819" s="4" t="s">
        <v>172</v>
      </c>
      <c r="F5819" s="3">
        <v>42957</v>
      </c>
      <c r="G5819" s="3">
        <v>42960</v>
      </c>
      <c r="H5819">
        <v>3511</v>
      </c>
    </row>
    <row r="5820" spans="1:8">
      <c r="A5820" s="4" t="s">
        <v>6027</v>
      </c>
      <c r="B5820" s="4" t="s">
        <v>343</v>
      </c>
      <c r="C5820" s="4" t="s">
        <v>179</v>
      </c>
      <c r="D5820" s="4" t="s">
        <v>97</v>
      </c>
      <c r="E5820" s="4" t="s">
        <v>193</v>
      </c>
      <c r="F5820" s="3">
        <v>42957</v>
      </c>
      <c r="G5820" s="3"/>
    </row>
    <row r="5821" spans="1:8">
      <c r="A5821" s="4" t="s">
        <v>6028</v>
      </c>
      <c r="B5821" s="4" t="s">
        <v>343</v>
      </c>
      <c r="C5821" s="4" t="s">
        <v>9011</v>
      </c>
      <c r="D5821" s="4" t="s">
        <v>41</v>
      </c>
      <c r="E5821" s="4" t="s">
        <v>197</v>
      </c>
      <c r="F5821" s="3">
        <v>42957</v>
      </c>
      <c r="G5821" s="3">
        <v>43062</v>
      </c>
      <c r="H5821">
        <v>0</v>
      </c>
    </row>
    <row r="5822" spans="1:8">
      <c r="A5822" s="4" t="s">
        <v>6029</v>
      </c>
      <c r="B5822" s="4" t="s">
        <v>230</v>
      </c>
      <c r="C5822" s="4" t="s">
        <v>9011</v>
      </c>
      <c r="D5822" s="4" t="s">
        <v>124</v>
      </c>
      <c r="E5822" s="4" t="s">
        <v>197</v>
      </c>
      <c r="F5822" s="3">
        <v>42957</v>
      </c>
      <c r="G5822" s="3">
        <v>43059</v>
      </c>
      <c r="H5822">
        <v>0</v>
      </c>
    </row>
    <row r="5823" spans="1:8">
      <c r="A5823" s="4" t="s">
        <v>6030</v>
      </c>
      <c r="B5823" s="4" t="s">
        <v>256</v>
      </c>
      <c r="C5823" s="4" t="s">
        <v>171</v>
      </c>
      <c r="D5823" s="4" t="s">
        <v>24</v>
      </c>
      <c r="E5823" s="4" t="s">
        <v>193</v>
      </c>
      <c r="F5823" s="3">
        <v>42957</v>
      </c>
      <c r="G5823" s="3"/>
    </row>
    <row r="5824" spans="1:8">
      <c r="A5824" s="4" t="s">
        <v>6031</v>
      </c>
      <c r="B5824" s="4" t="s">
        <v>187</v>
      </c>
      <c r="C5824" s="4" t="s">
        <v>179</v>
      </c>
      <c r="D5824" s="4" t="s">
        <v>24</v>
      </c>
      <c r="E5824" s="4" t="s">
        <v>193</v>
      </c>
      <c r="F5824" s="3">
        <v>42957</v>
      </c>
      <c r="G5824" s="3"/>
    </row>
    <row r="5825" spans="1:8">
      <c r="A5825" s="4" t="s">
        <v>6032</v>
      </c>
      <c r="B5825" s="4" t="s">
        <v>244</v>
      </c>
      <c r="C5825" s="4" t="s">
        <v>199</v>
      </c>
      <c r="D5825" s="4" t="s">
        <v>113</v>
      </c>
      <c r="E5825" s="4" t="s">
        <v>193</v>
      </c>
      <c r="F5825" s="3">
        <v>42957</v>
      </c>
      <c r="G5825" s="3"/>
    </row>
    <row r="5826" spans="1:8">
      <c r="A5826" s="4" t="s">
        <v>6033</v>
      </c>
      <c r="B5826" s="4" t="s">
        <v>244</v>
      </c>
      <c r="C5826" s="4" t="s">
        <v>177</v>
      </c>
      <c r="D5826" s="4" t="s">
        <v>24</v>
      </c>
      <c r="E5826" s="4" t="s">
        <v>193</v>
      </c>
      <c r="F5826" s="3">
        <v>42957</v>
      </c>
      <c r="G5826" s="3"/>
    </row>
    <row r="5827" spans="1:8">
      <c r="A5827" s="4" t="s">
        <v>6034</v>
      </c>
      <c r="B5827" s="4" t="s">
        <v>244</v>
      </c>
      <c r="C5827" s="4" t="s">
        <v>171</v>
      </c>
      <c r="D5827" s="4" t="s">
        <v>41</v>
      </c>
      <c r="E5827" s="4" t="s">
        <v>172</v>
      </c>
      <c r="F5827" s="3">
        <v>42957</v>
      </c>
      <c r="G5827" s="3">
        <v>42974</v>
      </c>
      <c r="H5827">
        <v>1108</v>
      </c>
    </row>
    <row r="5828" spans="1:8">
      <c r="A5828" s="4" t="s">
        <v>6035</v>
      </c>
      <c r="B5828" s="4" t="s">
        <v>201</v>
      </c>
      <c r="C5828" s="4" t="s">
        <v>177</v>
      </c>
      <c r="D5828" s="4" t="s">
        <v>62</v>
      </c>
      <c r="E5828" s="4" t="s">
        <v>197</v>
      </c>
      <c r="F5828" s="3">
        <v>42957</v>
      </c>
      <c r="G5828" s="3">
        <v>43046</v>
      </c>
      <c r="H5828">
        <v>0</v>
      </c>
    </row>
    <row r="5829" spans="1:8">
      <c r="A5829" s="4" t="s">
        <v>6036</v>
      </c>
      <c r="B5829" s="4" t="s">
        <v>201</v>
      </c>
      <c r="C5829" s="4" t="s">
        <v>177</v>
      </c>
      <c r="D5829" s="4" t="s">
        <v>74</v>
      </c>
      <c r="E5829" s="4" t="s">
        <v>197</v>
      </c>
      <c r="F5829" s="3">
        <v>42957</v>
      </c>
      <c r="G5829" s="3">
        <v>43042</v>
      </c>
      <c r="H5829">
        <v>0</v>
      </c>
    </row>
    <row r="5830" spans="1:8">
      <c r="A5830" s="4" t="s">
        <v>6037</v>
      </c>
      <c r="B5830" s="4" t="s">
        <v>189</v>
      </c>
      <c r="C5830" s="4" t="s">
        <v>171</v>
      </c>
      <c r="D5830" s="4" t="s">
        <v>24</v>
      </c>
      <c r="E5830" s="4" t="s">
        <v>193</v>
      </c>
      <c r="F5830" s="3">
        <v>42957</v>
      </c>
      <c r="G5830" s="3"/>
    </row>
    <row r="5831" spans="1:8">
      <c r="A5831" s="4" t="s">
        <v>6038</v>
      </c>
      <c r="B5831" s="4" t="s">
        <v>189</v>
      </c>
      <c r="C5831" s="4" t="s">
        <v>179</v>
      </c>
      <c r="D5831" s="4" t="s">
        <v>109</v>
      </c>
      <c r="E5831" s="4" t="s">
        <v>197</v>
      </c>
      <c r="F5831" s="3">
        <v>42957</v>
      </c>
      <c r="G5831" s="3">
        <v>42994</v>
      </c>
      <c r="H5831">
        <v>0</v>
      </c>
    </row>
    <row r="5832" spans="1:8">
      <c r="A5832" s="4" t="s">
        <v>6039</v>
      </c>
      <c r="B5832" s="4" t="s">
        <v>189</v>
      </c>
      <c r="C5832" s="4" t="s">
        <v>199</v>
      </c>
      <c r="D5832" s="4" t="s">
        <v>47</v>
      </c>
      <c r="E5832" s="4" t="s">
        <v>172</v>
      </c>
      <c r="F5832" s="3">
        <v>42957</v>
      </c>
      <c r="G5832" s="3">
        <v>42972</v>
      </c>
      <c r="H5832">
        <v>5671</v>
      </c>
    </row>
    <row r="5833" spans="1:8">
      <c r="A5833" s="4" t="s">
        <v>6040</v>
      </c>
      <c r="B5833" s="4" t="s">
        <v>226</v>
      </c>
      <c r="C5833" s="4" t="s">
        <v>9011</v>
      </c>
      <c r="D5833" s="4" t="s">
        <v>54</v>
      </c>
      <c r="E5833" s="4" t="s">
        <v>193</v>
      </c>
      <c r="F5833" s="3">
        <v>42957</v>
      </c>
      <c r="G5833" s="3"/>
    </row>
    <row r="5834" spans="1:8">
      <c r="A5834" s="4" t="s">
        <v>6041</v>
      </c>
      <c r="B5834" s="4" t="s">
        <v>226</v>
      </c>
      <c r="C5834" s="4" t="s">
        <v>179</v>
      </c>
      <c r="D5834" s="4" t="s">
        <v>35</v>
      </c>
      <c r="E5834" s="4" t="s">
        <v>197</v>
      </c>
      <c r="F5834" s="3">
        <v>42957</v>
      </c>
      <c r="G5834" s="3">
        <v>42987</v>
      </c>
      <c r="H5834">
        <v>0</v>
      </c>
    </row>
    <row r="5835" spans="1:8">
      <c r="A5835" s="4" t="s">
        <v>6042</v>
      </c>
      <c r="B5835" s="4" t="s">
        <v>208</v>
      </c>
      <c r="C5835" s="4" t="s">
        <v>179</v>
      </c>
      <c r="D5835" s="4" t="s">
        <v>29</v>
      </c>
      <c r="E5835" s="4" t="s">
        <v>172</v>
      </c>
      <c r="F5835" s="3">
        <v>42957</v>
      </c>
      <c r="G5835" s="3">
        <v>43002</v>
      </c>
      <c r="H5835">
        <v>546</v>
      </c>
    </row>
    <row r="5836" spans="1:8">
      <c r="A5836" s="4" t="s">
        <v>6043</v>
      </c>
      <c r="B5836" s="4" t="s">
        <v>185</v>
      </c>
      <c r="C5836" s="4" t="s">
        <v>177</v>
      </c>
      <c r="D5836" s="4" t="s">
        <v>62</v>
      </c>
      <c r="E5836" s="4" t="s">
        <v>172</v>
      </c>
      <c r="F5836" s="3">
        <v>42957</v>
      </c>
      <c r="G5836" s="3">
        <v>43075</v>
      </c>
      <c r="H5836">
        <v>57</v>
      </c>
    </row>
    <row r="5837" spans="1:8">
      <c r="A5837" s="4" t="s">
        <v>6044</v>
      </c>
      <c r="B5837" s="4" t="s">
        <v>185</v>
      </c>
      <c r="C5837" s="4" t="s">
        <v>192</v>
      </c>
      <c r="D5837" s="4" t="s">
        <v>49</v>
      </c>
      <c r="E5837" s="4" t="s">
        <v>172</v>
      </c>
      <c r="F5837" s="3">
        <v>42957</v>
      </c>
      <c r="G5837" s="3">
        <v>43006</v>
      </c>
      <c r="H5837">
        <v>3195</v>
      </c>
    </row>
    <row r="5838" spans="1:8">
      <c r="A5838" s="4" t="s">
        <v>6045</v>
      </c>
      <c r="B5838" s="4" t="s">
        <v>216</v>
      </c>
      <c r="C5838" s="4" t="s">
        <v>179</v>
      </c>
      <c r="D5838" s="4" t="s">
        <v>130</v>
      </c>
      <c r="E5838" s="4" t="s">
        <v>197</v>
      </c>
      <c r="F5838" s="3">
        <v>42957</v>
      </c>
      <c r="G5838" s="3">
        <v>43045</v>
      </c>
      <c r="H5838">
        <v>0</v>
      </c>
    </row>
    <row r="5839" spans="1:8">
      <c r="A5839" s="4" t="s">
        <v>6046</v>
      </c>
      <c r="B5839" s="4" t="s">
        <v>183</v>
      </c>
      <c r="C5839" s="4" t="s">
        <v>177</v>
      </c>
      <c r="D5839" s="4" t="s">
        <v>68</v>
      </c>
      <c r="E5839" s="4" t="s">
        <v>197</v>
      </c>
      <c r="F5839" s="3">
        <v>42958</v>
      </c>
      <c r="G5839" s="3">
        <v>43045</v>
      </c>
      <c r="H5839">
        <v>0</v>
      </c>
    </row>
    <row r="5840" spans="1:8">
      <c r="A5840" s="4" t="s">
        <v>6047</v>
      </c>
      <c r="B5840" s="4" t="s">
        <v>183</v>
      </c>
      <c r="C5840" s="4" t="s">
        <v>177</v>
      </c>
      <c r="D5840" s="4" t="s">
        <v>68</v>
      </c>
      <c r="E5840" s="4" t="s">
        <v>197</v>
      </c>
      <c r="F5840" s="3">
        <v>42958</v>
      </c>
      <c r="G5840" s="3">
        <v>42970</v>
      </c>
      <c r="H5840">
        <v>0</v>
      </c>
    </row>
    <row r="5841" spans="1:8">
      <c r="A5841" s="4" t="s">
        <v>6048</v>
      </c>
      <c r="B5841" s="4" t="s">
        <v>183</v>
      </c>
      <c r="C5841" s="4" t="s">
        <v>177</v>
      </c>
      <c r="D5841" s="4" t="s">
        <v>51</v>
      </c>
      <c r="E5841" s="4" t="s">
        <v>172</v>
      </c>
      <c r="F5841" s="3">
        <v>42958</v>
      </c>
      <c r="G5841" s="3">
        <v>42965</v>
      </c>
      <c r="H5841">
        <v>46</v>
      </c>
    </row>
    <row r="5842" spans="1:8">
      <c r="A5842" s="4" t="s">
        <v>6049</v>
      </c>
      <c r="B5842" s="4" t="s">
        <v>183</v>
      </c>
      <c r="C5842" s="4" t="s">
        <v>177</v>
      </c>
      <c r="D5842" s="4" t="s">
        <v>111</v>
      </c>
      <c r="E5842" s="4" t="s">
        <v>172</v>
      </c>
      <c r="F5842" s="3">
        <v>42958</v>
      </c>
      <c r="G5842" s="3">
        <v>43046</v>
      </c>
      <c r="H5842">
        <v>65</v>
      </c>
    </row>
    <row r="5843" spans="1:8">
      <c r="A5843" s="4" t="s">
        <v>6050</v>
      </c>
      <c r="B5843" s="4" t="s">
        <v>212</v>
      </c>
      <c r="C5843" s="4" t="s">
        <v>179</v>
      </c>
      <c r="D5843" s="4" t="s">
        <v>24</v>
      </c>
      <c r="E5843" s="4" t="s">
        <v>193</v>
      </c>
      <c r="F5843" s="3">
        <v>42958</v>
      </c>
      <c r="G5843" s="3"/>
    </row>
    <row r="5844" spans="1:8">
      <c r="A5844" s="4" t="s">
        <v>6051</v>
      </c>
      <c r="B5844" s="4" t="s">
        <v>196</v>
      </c>
      <c r="C5844" s="4" t="s">
        <v>199</v>
      </c>
      <c r="D5844" s="4" t="s">
        <v>117</v>
      </c>
      <c r="E5844" s="4" t="s">
        <v>193</v>
      </c>
      <c r="F5844" s="3">
        <v>42958</v>
      </c>
      <c r="G5844" s="3"/>
    </row>
    <row r="5845" spans="1:8">
      <c r="A5845" s="4" t="s">
        <v>6052</v>
      </c>
      <c r="B5845" s="4" t="s">
        <v>191</v>
      </c>
      <c r="C5845" s="4" t="s">
        <v>9011</v>
      </c>
      <c r="D5845" s="4" t="s">
        <v>38</v>
      </c>
      <c r="E5845" s="4" t="s">
        <v>197</v>
      </c>
      <c r="F5845" s="3">
        <v>42958</v>
      </c>
      <c r="G5845" s="3">
        <v>42971</v>
      </c>
      <c r="H5845">
        <v>0</v>
      </c>
    </row>
    <row r="5846" spans="1:8">
      <c r="A5846" s="4" t="s">
        <v>6053</v>
      </c>
      <c r="B5846" s="4" t="s">
        <v>343</v>
      </c>
      <c r="C5846" s="4" t="s">
        <v>179</v>
      </c>
      <c r="D5846" s="4" t="s">
        <v>100</v>
      </c>
      <c r="E5846" s="4" t="s">
        <v>172</v>
      </c>
      <c r="F5846" s="3">
        <v>42958</v>
      </c>
      <c r="G5846" s="3">
        <v>43050</v>
      </c>
      <c r="H5846">
        <v>526</v>
      </c>
    </row>
    <row r="5847" spans="1:8">
      <c r="A5847" s="4" t="s">
        <v>6054</v>
      </c>
      <c r="B5847" s="4" t="s">
        <v>343</v>
      </c>
      <c r="C5847" s="4" t="s">
        <v>9011</v>
      </c>
      <c r="D5847" s="4" t="s">
        <v>66</v>
      </c>
      <c r="E5847" s="4" t="s">
        <v>172</v>
      </c>
      <c r="F5847" s="3">
        <v>42958</v>
      </c>
      <c r="G5847" s="3">
        <v>43049</v>
      </c>
      <c r="H5847">
        <v>4809</v>
      </c>
    </row>
    <row r="5848" spans="1:8">
      <c r="A5848" s="4" t="s">
        <v>6055</v>
      </c>
      <c r="B5848" s="4" t="s">
        <v>187</v>
      </c>
      <c r="C5848" s="4" t="s">
        <v>177</v>
      </c>
      <c r="D5848" s="4" t="s">
        <v>24</v>
      </c>
      <c r="E5848" s="4" t="s">
        <v>193</v>
      </c>
      <c r="F5848" s="3">
        <v>42958</v>
      </c>
      <c r="G5848" s="3"/>
    </row>
    <row r="5849" spans="1:8">
      <c r="A5849" s="4" t="s">
        <v>6056</v>
      </c>
      <c r="B5849" s="4" t="s">
        <v>187</v>
      </c>
      <c r="C5849" s="4" t="s">
        <v>171</v>
      </c>
      <c r="D5849" s="4" t="s">
        <v>72</v>
      </c>
      <c r="E5849" s="4" t="s">
        <v>172</v>
      </c>
      <c r="F5849" s="3">
        <v>42958</v>
      </c>
      <c r="G5849" s="3">
        <v>42961</v>
      </c>
      <c r="H5849">
        <v>1105</v>
      </c>
    </row>
    <row r="5850" spans="1:8">
      <c r="A5850" s="4" t="s">
        <v>6057</v>
      </c>
      <c r="B5850" s="4" t="s">
        <v>244</v>
      </c>
      <c r="C5850" s="4" t="s">
        <v>192</v>
      </c>
      <c r="D5850" s="4" t="s">
        <v>111</v>
      </c>
      <c r="E5850" s="4" t="s">
        <v>193</v>
      </c>
      <c r="F5850" s="3">
        <v>42958</v>
      </c>
      <c r="G5850" s="3"/>
    </row>
    <row r="5851" spans="1:8">
      <c r="A5851" s="4" t="s">
        <v>6058</v>
      </c>
      <c r="B5851" s="4" t="s">
        <v>201</v>
      </c>
      <c r="C5851" s="4" t="s">
        <v>179</v>
      </c>
      <c r="D5851" s="4" t="s">
        <v>24</v>
      </c>
      <c r="E5851" s="4" t="s">
        <v>193</v>
      </c>
      <c r="F5851" s="3">
        <v>42958</v>
      </c>
      <c r="G5851" s="3"/>
    </row>
    <row r="5852" spans="1:8">
      <c r="A5852" s="4" t="s">
        <v>6059</v>
      </c>
      <c r="B5852" s="4" t="s">
        <v>208</v>
      </c>
      <c r="C5852" s="4" t="s">
        <v>177</v>
      </c>
      <c r="D5852" s="4" t="s">
        <v>24</v>
      </c>
      <c r="E5852" s="4" t="s">
        <v>193</v>
      </c>
      <c r="F5852" s="3">
        <v>42958</v>
      </c>
      <c r="G5852" s="3"/>
    </row>
    <row r="5853" spans="1:8">
      <c r="A5853" s="4" t="s">
        <v>6060</v>
      </c>
      <c r="B5853" s="4" t="s">
        <v>208</v>
      </c>
      <c r="C5853" s="4" t="s">
        <v>177</v>
      </c>
      <c r="D5853" s="4" t="s">
        <v>29</v>
      </c>
      <c r="E5853" s="4" t="s">
        <v>197</v>
      </c>
      <c r="F5853" s="3">
        <v>42958</v>
      </c>
      <c r="G5853" s="3">
        <v>42964</v>
      </c>
      <c r="H5853">
        <v>0</v>
      </c>
    </row>
    <row r="5854" spans="1:8">
      <c r="A5854" s="4" t="s">
        <v>6061</v>
      </c>
      <c r="B5854" s="4" t="s">
        <v>185</v>
      </c>
      <c r="C5854" s="4" t="s">
        <v>177</v>
      </c>
      <c r="D5854" s="4" t="s">
        <v>115</v>
      </c>
      <c r="E5854" s="4" t="s">
        <v>172</v>
      </c>
      <c r="F5854" s="3">
        <v>42958</v>
      </c>
      <c r="G5854" s="3">
        <v>42963</v>
      </c>
      <c r="H5854">
        <v>56</v>
      </c>
    </row>
    <row r="5855" spans="1:8">
      <c r="A5855" s="4" t="s">
        <v>6062</v>
      </c>
      <c r="B5855" s="4" t="s">
        <v>216</v>
      </c>
      <c r="C5855" s="4" t="s">
        <v>171</v>
      </c>
      <c r="D5855" s="4" t="s">
        <v>80</v>
      </c>
      <c r="E5855" s="4" t="s">
        <v>197</v>
      </c>
      <c r="F5855" s="3">
        <v>42958</v>
      </c>
      <c r="G5855" s="3">
        <v>43048</v>
      </c>
      <c r="H5855">
        <v>0</v>
      </c>
    </row>
    <row r="5856" spans="1:8">
      <c r="A5856" s="4" t="s">
        <v>6063</v>
      </c>
      <c r="B5856" s="4" t="s">
        <v>181</v>
      </c>
      <c r="C5856" s="4" t="s">
        <v>9011</v>
      </c>
      <c r="D5856" s="4" t="s">
        <v>75</v>
      </c>
      <c r="E5856" s="4" t="s">
        <v>197</v>
      </c>
      <c r="F5856" s="3">
        <v>42958</v>
      </c>
      <c r="G5856" s="3">
        <v>43068</v>
      </c>
      <c r="H5856">
        <v>0</v>
      </c>
    </row>
    <row r="5857" spans="1:8">
      <c r="A5857" s="4" t="s">
        <v>6064</v>
      </c>
      <c r="B5857" s="4" t="s">
        <v>246</v>
      </c>
      <c r="C5857" s="4" t="s">
        <v>9011</v>
      </c>
      <c r="D5857" s="4" t="s">
        <v>24</v>
      </c>
      <c r="E5857" s="4" t="s">
        <v>193</v>
      </c>
      <c r="F5857" s="3">
        <v>42959</v>
      </c>
      <c r="G5857" s="3"/>
    </row>
    <row r="5858" spans="1:8">
      <c r="A5858" s="4" t="s">
        <v>6065</v>
      </c>
      <c r="B5858" s="4" t="s">
        <v>246</v>
      </c>
      <c r="C5858" s="4" t="s">
        <v>179</v>
      </c>
      <c r="D5858" s="4" t="s">
        <v>126</v>
      </c>
      <c r="E5858" s="4" t="s">
        <v>197</v>
      </c>
      <c r="F5858" s="3">
        <v>42959</v>
      </c>
      <c r="G5858" s="3">
        <v>42971</v>
      </c>
      <c r="H5858">
        <v>0</v>
      </c>
    </row>
    <row r="5859" spans="1:8">
      <c r="A5859" s="4" t="s">
        <v>6066</v>
      </c>
      <c r="B5859" s="4" t="s">
        <v>246</v>
      </c>
      <c r="C5859" s="4" t="s">
        <v>9011</v>
      </c>
      <c r="D5859" s="4" t="s">
        <v>63</v>
      </c>
      <c r="E5859" s="4" t="s">
        <v>172</v>
      </c>
      <c r="F5859" s="3">
        <v>42959</v>
      </c>
      <c r="G5859" s="3">
        <v>43049</v>
      </c>
      <c r="H5859">
        <v>4161</v>
      </c>
    </row>
    <row r="5860" spans="1:8">
      <c r="A5860" s="4" t="s">
        <v>6067</v>
      </c>
      <c r="B5860" s="4" t="s">
        <v>304</v>
      </c>
      <c r="C5860" s="4" t="s">
        <v>177</v>
      </c>
      <c r="D5860" s="4" t="s">
        <v>24</v>
      </c>
      <c r="E5860" s="4" t="s">
        <v>193</v>
      </c>
      <c r="F5860" s="3">
        <v>42959</v>
      </c>
      <c r="G5860" s="3"/>
    </row>
    <row r="5861" spans="1:8">
      <c r="A5861" s="4" t="s">
        <v>6068</v>
      </c>
      <c r="B5861" s="4" t="s">
        <v>304</v>
      </c>
      <c r="C5861" s="4" t="s">
        <v>192</v>
      </c>
      <c r="D5861" s="4" t="s">
        <v>24</v>
      </c>
      <c r="E5861" s="4" t="s">
        <v>193</v>
      </c>
      <c r="F5861" s="3">
        <v>42959</v>
      </c>
      <c r="G5861" s="3"/>
    </row>
    <row r="5862" spans="1:8">
      <c r="A5862" s="4" t="s">
        <v>6069</v>
      </c>
      <c r="B5862" s="4" t="s">
        <v>304</v>
      </c>
      <c r="C5862" s="4" t="s">
        <v>177</v>
      </c>
      <c r="D5862" s="4" t="s">
        <v>41</v>
      </c>
      <c r="E5862" s="4" t="s">
        <v>172</v>
      </c>
      <c r="F5862" s="3">
        <v>42959</v>
      </c>
      <c r="G5862" s="3">
        <v>43062</v>
      </c>
      <c r="H5862">
        <v>65</v>
      </c>
    </row>
    <row r="5863" spans="1:8">
      <c r="A5863" s="4" t="s">
        <v>6070</v>
      </c>
      <c r="B5863" s="4" t="s">
        <v>279</v>
      </c>
      <c r="C5863" s="4" t="s">
        <v>9011</v>
      </c>
      <c r="D5863" s="4" t="s">
        <v>120</v>
      </c>
      <c r="E5863" s="4" t="s">
        <v>197</v>
      </c>
      <c r="F5863" s="3">
        <v>42959</v>
      </c>
      <c r="G5863" s="3">
        <v>42960</v>
      </c>
      <c r="H5863">
        <v>0</v>
      </c>
    </row>
    <row r="5864" spans="1:8">
      <c r="A5864" s="4" t="s">
        <v>6071</v>
      </c>
      <c r="B5864" s="4" t="s">
        <v>279</v>
      </c>
      <c r="C5864" s="4" t="s">
        <v>179</v>
      </c>
      <c r="D5864" s="4" t="s">
        <v>126</v>
      </c>
      <c r="E5864" s="4" t="s">
        <v>172</v>
      </c>
      <c r="F5864" s="3">
        <v>42959</v>
      </c>
      <c r="G5864" s="3">
        <v>42981</v>
      </c>
      <c r="H5864">
        <v>524</v>
      </c>
    </row>
    <row r="5865" spans="1:8">
      <c r="A5865" s="4" t="s">
        <v>6072</v>
      </c>
      <c r="B5865" s="4" t="s">
        <v>174</v>
      </c>
      <c r="C5865" s="4" t="s">
        <v>177</v>
      </c>
      <c r="D5865" s="4" t="s">
        <v>59</v>
      </c>
      <c r="E5865" s="4" t="s">
        <v>193</v>
      </c>
      <c r="F5865" s="3">
        <v>42959</v>
      </c>
      <c r="G5865" s="3"/>
    </row>
    <row r="5866" spans="1:8">
      <c r="A5866" s="4" t="s">
        <v>6073</v>
      </c>
      <c r="B5866" s="4" t="s">
        <v>174</v>
      </c>
      <c r="C5866" s="4" t="s">
        <v>9011</v>
      </c>
      <c r="D5866" s="4" t="s">
        <v>103</v>
      </c>
      <c r="E5866" s="4" t="s">
        <v>197</v>
      </c>
      <c r="F5866" s="3">
        <v>42959</v>
      </c>
      <c r="G5866" s="3">
        <v>43040</v>
      </c>
      <c r="H5866">
        <v>0</v>
      </c>
    </row>
    <row r="5867" spans="1:8">
      <c r="A5867" s="4" t="s">
        <v>6074</v>
      </c>
      <c r="B5867" s="4" t="s">
        <v>174</v>
      </c>
      <c r="C5867" s="4" t="s">
        <v>179</v>
      </c>
      <c r="D5867" s="4" t="s">
        <v>47</v>
      </c>
      <c r="E5867" s="4" t="s">
        <v>172</v>
      </c>
      <c r="F5867" s="3">
        <v>42959</v>
      </c>
      <c r="G5867" s="3">
        <v>43059</v>
      </c>
      <c r="H5867">
        <v>481</v>
      </c>
    </row>
    <row r="5868" spans="1:8">
      <c r="A5868" s="4" t="s">
        <v>6075</v>
      </c>
      <c r="B5868" s="4" t="s">
        <v>174</v>
      </c>
      <c r="C5868" s="4" t="s">
        <v>179</v>
      </c>
      <c r="D5868" s="4" t="s">
        <v>119</v>
      </c>
      <c r="E5868" s="4" t="s">
        <v>172</v>
      </c>
      <c r="F5868" s="3">
        <v>42959</v>
      </c>
      <c r="G5868" s="3">
        <v>43050</v>
      </c>
      <c r="H5868">
        <v>520</v>
      </c>
    </row>
    <row r="5869" spans="1:8">
      <c r="A5869" s="4" t="s">
        <v>6076</v>
      </c>
      <c r="B5869" s="4" t="s">
        <v>174</v>
      </c>
      <c r="C5869" s="4" t="s">
        <v>9011</v>
      </c>
      <c r="D5869" s="4" t="s">
        <v>41</v>
      </c>
      <c r="E5869" s="4" t="s">
        <v>172</v>
      </c>
      <c r="F5869" s="3">
        <v>42959</v>
      </c>
      <c r="G5869" s="3">
        <v>43043</v>
      </c>
      <c r="H5869">
        <v>4582</v>
      </c>
    </row>
    <row r="5870" spans="1:8">
      <c r="A5870" s="4" t="s">
        <v>6077</v>
      </c>
      <c r="B5870" s="4" t="s">
        <v>212</v>
      </c>
      <c r="C5870" s="4" t="s">
        <v>177</v>
      </c>
      <c r="D5870" s="4" t="s">
        <v>53</v>
      </c>
      <c r="E5870" s="4" t="s">
        <v>172</v>
      </c>
      <c r="F5870" s="3">
        <v>42959</v>
      </c>
      <c r="G5870" s="3">
        <v>42968</v>
      </c>
      <c r="H5870">
        <v>53</v>
      </c>
    </row>
    <row r="5871" spans="1:8">
      <c r="A5871" s="4" t="s">
        <v>6078</v>
      </c>
      <c r="B5871" s="4" t="s">
        <v>191</v>
      </c>
      <c r="C5871" s="4" t="s">
        <v>179</v>
      </c>
      <c r="D5871" s="4" t="s">
        <v>24</v>
      </c>
      <c r="E5871" s="4" t="s">
        <v>193</v>
      </c>
      <c r="F5871" s="3">
        <v>42959</v>
      </c>
      <c r="G5871" s="3"/>
    </row>
    <row r="5872" spans="1:8">
      <c r="A5872" s="4" t="s">
        <v>6079</v>
      </c>
      <c r="B5872" s="4" t="s">
        <v>230</v>
      </c>
      <c r="C5872" s="4" t="s">
        <v>171</v>
      </c>
      <c r="D5872" s="4" t="s">
        <v>86</v>
      </c>
      <c r="E5872" s="4" t="s">
        <v>197</v>
      </c>
      <c r="F5872" s="3">
        <v>42959</v>
      </c>
      <c r="G5872" s="3">
        <v>43072</v>
      </c>
      <c r="H5872">
        <v>0</v>
      </c>
    </row>
    <row r="5873" spans="1:8">
      <c r="A5873" s="4" t="s">
        <v>6080</v>
      </c>
      <c r="B5873" s="4" t="s">
        <v>256</v>
      </c>
      <c r="C5873" s="4" t="s">
        <v>179</v>
      </c>
      <c r="D5873" s="4" t="s">
        <v>109</v>
      </c>
      <c r="E5873" s="4" t="s">
        <v>197</v>
      </c>
      <c r="F5873" s="3">
        <v>42959</v>
      </c>
      <c r="G5873" s="3">
        <v>42990</v>
      </c>
      <c r="H5873">
        <v>0</v>
      </c>
    </row>
    <row r="5874" spans="1:8">
      <c r="A5874" s="4" t="s">
        <v>6081</v>
      </c>
      <c r="B5874" s="4" t="s">
        <v>244</v>
      </c>
      <c r="C5874" s="4" t="s">
        <v>179</v>
      </c>
      <c r="D5874" s="4" t="s">
        <v>34</v>
      </c>
      <c r="E5874" s="4" t="s">
        <v>193</v>
      </c>
      <c r="F5874" s="3">
        <v>42959</v>
      </c>
      <c r="G5874" s="3"/>
    </row>
    <row r="5875" spans="1:8">
      <c r="A5875" s="4" t="s">
        <v>6082</v>
      </c>
      <c r="B5875" s="4" t="s">
        <v>201</v>
      </c>
      <c r="C5875" s="4" t="s">
        <v>171</v>
      </c>
      <c r="D5875" s="4" t="s">
        <v>24</v>
      </c>
      <c r="E5875" s="4" t="s">
        <v>193</v>
      </c>
      <c r="F5875" s="3">
        <v>42959</v>
      </c>
      <c r="G5875" s="3"/>
    </row>
    <row r="5876" spans="1:8">
      <c r="A5876" s="4" t="s">
        <v>6083</v>
      </c>
      <c r="B5876" s="4" t="s">
        <v>201</v>
      </c>
      <c r="C5876" s="4" t="s">
        <v>179</v>
      </c>
      <c r="D5876" s="4" t="s">
        <v>76</v>
      </c>
      <c r="E5876" s="4" t="s">
        <v>172</v>
      </c>
      <c r="F5876" s="3">
        <v>42959</v>
      </c>
      <c r="G5876" s="3">
        <v>43000</v>
      </c>
      <c r="H5876">
        <v>559</v>
      </c>
    </row>
    <row r="5877" spans="1:8">
      <c r="A5877" s="4" t="s">
        <v>6084</v>
      </c>
      <c r="B5877" s="4" t="s">
        <v>170</v>
      </c>
      <c r="C5877" s="4" t="s">
        <v>177</v>
      </c>
      <c r="D5877" s="4" t="s">
        <v>129</v>
      </c>
      <c r="E5877" s="4" t="s">
        <v>193</v>
      </c>
      <c r="F5877" s="3">
        <v>42959</v>
      </c>
      <c r="G5877" s="3"/>
    </row>
    <row r="5878" spans="1:8">
      <c r="A5878" s="4" t="s">
        <v>6085</v>
      </c>
      <c r="B5878" s="4" t="s">
        <v>170</v>
      </c>
      <c r="C5878" s="4" t="s">
        <v>177</v>
      </c>
      <c r="D5878" s="4" t="s">
        <v>24</v>
      </c>
      <c r="E5878" s="4" t="s">
        <v>193</v>
      </c>
      <c r="F5878" s="3">
        <v>42959</v>
      </c>
      <c r="G5878" s="3"/>
    </row>
    <row r="5879" spans="1:8">
      <c r="A5879" s="4" t="s">
        <v>6086</v>
      </c>
      <c r="B5879" s="4" t="s">
        <v>170</v>
      </c>
      <c r="C5879" s="4" t="s">
        <v>177</v>
      </c>
      <c r="D5879" s="4" t="s">
        <v>24</v>
      </c>
      <c r="E5879" s="4" t="s">
        <v>193</v>
      </c>
      <c r="F5879" s="3">
        <v>42959</v>
      </c>
      <c r="G5879" s="3"/>
    </row>
    <row r="5880" spans="1:8">
      <c r="A5880" s="4" t="s">
        <v>6087</v>
      </c>
      <c r="B5880" s="4" t="s">
        <v>170</v>
      </c>
      <c r="C5880" s="4" t="s">
        <v>192</v>
      </c>
      <c r="D5880" s="4" t="s">
        <v>79</v>
      </c>
      <c r="E5880" s="4" t="s">
        <v>197</v>
      </c>
      <c r="F5880" s="3">
        <v>42959</v>
      </c>
      <c r="G5880" s="3">
        <v>42964</v>
      </c>
      <c r="H5880">
        <v>0</v>
      </c>
    </row>
    <row r="5881" spans="1:8">
      <c r="A5881" s="4" t="s">
        <v>6088</v>
      </c>
      <c r="B5881" s="4" t="s">
        <v>208</v>
      </c>
      <c r="C5881" s="4" t="s">
        <v>177</v>
      </c>
      <c r="D5881" s="4" t="s">
        <v>65</v>
      </c>
      <c r="E5881" s="4" t="s">
        <v>193</v>
      </c>
      <c r="F5881" s="3">
        <v>42959</v>
      </c>
      <c r="G5881" s="3"/>
    </row>
    <row r="5882" spans="1:8">
      <c r="A5882" s="4" t="s">
        <v>6089</v>
      </c>
      <c r="B5882" s="4" t="s">
        <v>208</v>
      </c>
      <c r="C5882" s="4" t="s">
        <v>192</v>
      </c>
      <c r="D5882" s="4" t="s">
        <v>119</v>
      </c>
      <c r="E5882" s="4" t="s">
        <v>172</v>
      </c>
      <c r="F5882" s="3">
        <v>42959</v>
      </c>
      <c r="G5882" s="3">
        <v>43068</v>
      </c>
      <c r="H5882">
        <v>3165</v>
      </c>
    </row>
    <row r="5883" spans="1:8">
      <c r="A5883" s="4" t="s">
        <v>6090</v>
      </c>
      <c r="B5883" s="4" t="s">
        <v>185</v>
      </c>
      <c r="C5883" s="4" t="s">
        <v>179</v>
      </c>
      <c r="D5883" s="4" t="s">
        <v>24</v>
      </c>
      <c r="E5883" s="4" t="s">
        <v>193</v>
      </c>
      <c r="F5883" s="3">
        <v>42959</v>
      </c>
      <c r="G5883" s="3"/>
    </row>
    <row r="5884" spans="1:8">
      <c r="A5884" s="4" t="s">
        <v>6091</v>
      </c>
      <c r="B5884" s="4" t="s">
        <v>185</v>
      </c>
      <c r="C5884" s="4" t="s">
        <v>179</v>
      </c>
      <c r="D5884" s="4" t="s">
        <v>24</v>
      </c>
      <c r="E5884" s="4" t="s">
        <v>193</v>
      </c>
      <c r="F5884" s="3">
        <v>42959</v>
      </c>
      <c r="G5884" s="3"/>
    </row>
    <row r="5885" spans="1:8">
      <c r="A5885" s="4" t="s">
        <v>6092</v>
      </c>
      <c r="B5885" s="4" t="s">
        <v>185</v>
      </c>
      <c r="C5885" s="4" t="s">
        <v>199</v>
      </c>
      <c r="D5885" s="4" t="s">
        <v>24</v>
      </c>
      <c r="E5885" s="4" t="s">
        <v>193</v>
      </c>
      <c r="F5885" s="3">
        <v>42959</v>
      </c>
      <c r="G5885" s="3"/>
    </row>
    <row r="5886" spans="1:8">
      <c r="A5886" s="4" t="s">
        <v>6093</v>
      </c>
      <c r="B5886" s="4" t="s">
        <v>185</v>
      </c>
      <c r="C5886" s="4" t="s">
        <v>9011</v>
      </c>
      <c r="D5886" s="4" t="s">
        <v>37</v>
      </c>
      <c r="E5886" s="4" t="s">
        <v>193</v>
      </c>
      <c r="F5886" s="3">
        <v>42959</v>
      </c>
      <c r="G5886" s="3"/>
    </row>
    <row r="5887" spans="1:8">
      <c r="A5887" s="4" t="s">
        <v>6094</v>
      </c>
      <c r="B5887" s="4" t="s">
        <v>185</v>
      </c>
      <c r="C5887" s="4" t="s">
        <v>192</v>
      </c>
      <c r="D5887" s="4" t="s">
        <v>32</v>
      </c>
      <c r="E5887" s="4" t="s">
        <v>172</v>
      </c>
      <c r="F5887" s="3">
        <v>42959</v>
      </c>
      <c r="G5887" s="3">
        <v>43053</v>
      </c>
      <c r="H5887">
        <v>3779</v>
      </c>
    </row>
    <row r="5888" spans="1:8">
      <c r="A5888" s="4" t="s">
        <v>6095</v>
      </c>
      <c r="B5888" s="4" t="s">
        <v>216</v>
      </c>
      <c r="C5888" s="4" t="s">
        <v>179</v>
      </c>
      <c r="D5888" s="4" t="s">
        <v>24</v>
      </c>
      <c r="E5888" s="4" t="s">
        <v>193</v>
      </c>
      <c r="F5888" s="3">
        <v>42959</v>
      </c>
      <c r="G5888" s="3"/>
    </row>
    <row r="5889" spans="1:8">
      <c r="A5889" s="4" t="s">
        <v>6096</v>
      </c>
      <c r="B5889" s="4" t="s">
        <v>216</v>
      </c>
      <c r="C5889" s="4" t="s">
        <v>177</v>
      </c>
      <c r="D5889" s="4" t="s">
        <v>50</v>
      </c>
      <c r="E5889" s="4" t="s">
        <v>172</v>
      </c>
      <c r="F5889" s="3">
        <v>42959</v>
      </c>
      <c r="G5889" s="3">
        <v>43051</v>
      </c>
      <c r="H5889">
        <v>48</v>
      </c>
    </row>
    <row r="5890" spans="1:8">
      <c r="A5890" s="4" t="s">
        <v>6097</v>
      </c>
      <c r="B5890" s="4" t="s">
        <v>183</v>
      </c>
      <c r="C5890" s="4" t="s">
        <v>177</v>
      </c>
      <c r="D5890" s="4" t="s">
        <v>111</v>
      </c>
      <c r="E5890" s="4" t="s">
        <v>172</v>
      </c>
      <c r="F5890" s="3">
        <v>42960</v>
      </c>
      <c r="G5890" s="3">
        <v>43041</v>
      </c>
      <c r="H5890">
        <v>50</v>
      </c>
    </row>
    <row r="5891" spans="1:8">
      <c r="A5891" s="4" t="s">
        <v>6098</v>
      </c>
      <c r="B5891" s="4" t="s">
        <v>261</v>
      </c>
      <c r="C5891" s="4" t="s">
        <v>177</v>
      </c>
      <c r="D5891" s="4" t="s">
        <v>120</v>
      </c>
      <c r="E5891" s="4" t="s">
        <v>197</v>
      </c>
      <c r="F5891" s="3">
        <v>42960</v>
      </c>
      <c r="G5891" s="3">
        <v>43061</v>
      </c>
      <c r="H5891">
        <v>0</v>
      </c>
    </row>
    <row r="5892" spans="1:8">
      <c r="A5892" s="4" t="s">
        <v>6099</v>
      </c>
      <c r="B5892" s="4" t="s">
        <v>246</v>
      </c>
      <c r="C5892" s="4" t="s">
        <v>192</v>
      </c>
      <c r="D5892" s="4" t="s">
        <v>123</v>
      </c>
      <c r="E5892" s="4" t="s">
        <v>197</v>
      </c>
      <c r="F5892" s="3">
        <v>42960</v>
      </c>
      <c r="G5892" s="3">
        <v>43063</v>
      </c>
      <c r="H5892">
        <v>0</v>
      </c>
    </row>
    <row r="5893" spans="1:8">
      <c r="A5893" s="4" t="s">
        <v>6100</v>
      </c>
      <c r="B5893" s="4" t="s">
        <v>279</v>
      </c>
      <c r="C5893" s="4" t="s">
        <v>192</v>
      </c>
      <c r="D5893" s="4" t="s">
        <v>24</v>
      </c>
      <c r="E5893" s="4" t="s">
        <v>193</v>
      </c>
      <c r="F5893" s="3">
        <v>42960</v>
      </c>
      <c r="G5893" s="3"/>
    </row>
    <row r="5894" spans="1:8">
      <c r="A5894" s="4" t="s">
        <v>6101</v>
      </c>
      <c r="B5894" s="4" t="s">
        <v>279</v>
      </c>
      <c r="C5894" s="4" t="s">
        <v>9011</v>
      </c>
      <c r="D5894" s="4" t="s">
        <v>130</v>
      </c>
      <c r="E5894" s="4" t="s">
        <v>172</v>
      </c>
      <c r="F5894" s="3">
        <v>42960</v>
      </c>
      <c r="G5894" s="3">
        <v>42969</v>
      </c>
      <c r="H5894">
        <v>4498</v>
      </c>
    </row>
    <row r="5895" spans="1:8">
      <c r="A5895" s="4" t="s">
        <v>6102</v>
      </c>
      <c r="B5895" s="4" t="s">
        <v>279</v>
      </c>
      <c r="C5895" s="4" t="s">
        <v>177</v>
      </c>
      <c r="D5895" s="4" t="s">
        <v>127</v>
      </c>
      <c r="E5895" s="4" t="s">
        <v>172</v>
      </c>
      <c r="F5895" s="3">
        <v>42960</v>
      </c>
      <c r="G5895" s="3">
        <v>42979</v>
      </c>
      <c r="H5895">
        <v>59</v>
      </c>
    </row>
    <row r="5896" spans="1:8">
      <c r="A5896" s="4" t="s">
        <v>6103</v>
      </c>
      <c r="B5896" s="4" t="s">
        <v>210</v>
      </c>
      <c r="C5896" s="4" t="s">
        <v>9011</v>
      </c>
      <c r="D5896" s="4" t="s">
        <v>117</v>
      </c>
      <c r="E5896" s="4" t="s">
        <v>197</v>
      </c>
      <c r="F5896" s="3">
        <v>42960</v>
      </c>
      <c r="G5896" s="3">
        <v>42964</v>
      </c>
      <c r="H5896">
        <v>0</v>
      </c>
    </row>
    <row r="5897" spans="1:8">
      <c r="A5897" s="4" t="s">
        <v>6104</v>
      </c>
      <c r="B5897" s="4" t="s">
        <v>174</v>
      </c>
      <c r="C5897" s="4" t="s">
        <v>171</v>
      </c>
      <c r="D5897" s="4" t="s">
        <v>24</v>
      </c>
      <c r="E5897" s="4" t="s">
        <v>193</v>
      </c>
      <c r="F5897" s="3">
        <v>42960</v>
      </c>
      <c r="G5897" s="3"/>
    </row>
    <row r="5898" spans="1:8">
      <c r="A5898" s="4" t="s">
        <v>6105</v>
      </c>
      <c r="B5898" s="4" t="s">
        <v>174</v>
      </c>
      <c r="C5898" s="4" t="s">
        <v>9011</v>
      </c>
      <c r="D5898" s="4" t="s">
        <v>51</v>
      </c>
      <c r="E5898" s="4" t="s">
        <v>172</v>
      </c>
      <c r="F5898" s="3">
        <v>42960</v>
      </c>
      <c r="G5898" s="3">
        <v>43044</v>
      </c>
      <c r="H5898">
        <v>4810</v>
      </c>
    </row>
    <row r="5899" spans="1:8">
      <c r="A5899" s="4" t="s">
        <v>6106</v>
      </c>
      <c r="B5899" s="4" t="s">
        <v>196</v>
      </c>
      <c r="C5899" s="4" t="s">
        <v>179</v>
      </c>
      <c r="D5899" s="4" t="s">
        <v>24</v>
      </c>
      <c r="E5899" s="4" t="s">
        <v>193</v>
      </c>
      <c r="F5899" s="3">
        <v>42960</v>
      </c>
      <c r="G5899" s="3"/>
    </row>
    <row r="5900" spans="1:8">
      <c r="A5900" s="4" t="s">
        <v>6107</v>
      </c>
      <c r="B5900" s="4" t="s">
        <v>203</v>
      </c>
      <c r="C5900" s="4" t="s">
        <v>171</v>
      </c>
      <c r="D5900" s="4" t="s">
        <v>24</v>
      </c>
      <c r="E5900" s="4" t="s">
        <v>193</v>
      </c>
      <c r="F5900" s="3">
        <v>42960</v>
      </c>
      <c r="G5900" s="3"/>
    </row>
    <row r="5901" spans="1:8">
      <c r="A5901" s="4" t="s">
        <v>6108</v>
      </c>
      <c r="B5901" s="4" t="s">
        <v>203</v>
      </c>
      <c r="C5901" s="4" t="s">
        <v>199</v>
      </c>
      <c r="D5901" s="4" t="s">
        <v>24</v>
      </c>
      <c r="E5901" s="4" t="s">
        <v>193</v>
      </c>
      <c r="F5901" s="3">
        <v>42960</v>
      </c>
      <c r="G5901" s="3"/>
    </row>
    <row r="5902" spans="1:8">
      <c r="A5902" s="4" t="s">
        <v>6109</v>
      </c>
      <c r="B5902" s="4" t="s">
        <v>191</v>
      </c>
      <c r="C5902" s="4" t="s">
        <v>192</v>
      </c>
      <c r="D5902" s="4" t="s">
        <v>82</v>
      </c>
      <c r="E5902" s="4" t="s">
        <v>172</v>
      </c>
      <c r="F5902" s="3">
        <v>42960</v>
      </c>
      <c r="G5902" s="3">
        <v>43046</v>
      </c>
      <c r="H5902">
        <v>3972</v>
      </c>
    </row>
    <row r="5903" spans="1:8">
      <c r="A5903" s="4" t="s">
        <v>6110</v>
      </c>
      <c r="B5903" s="4" t="s">
        <v>230</v>
      </c>
      <c r="C5903" s="4" t="s">
        <v>199</v>
      </c>
      <c r="D5903" s="4" t="s">
        <v>82</v>
      </c>
      <c r="E5903" s="4" t="s">
        <v>193</v>
      </c>
      <c r="F5903" s="3">
        <v>42960</v>
      </c>
      <c r="G5903" s="3"/>
    </row>
    <row r="5904" spans="1:8">
      <c r="A5904" s="4" t="s">
        <v>6111</v>
      </c>
      <c r="B5904" s="4" t="s">
        <v>230</v>
      </c>
      <c r="C5904" s="4" t="s">
        <v>177</v>
      </c>
      <c r="D5904" s="4" t="s">
        <v>81</v>
      </c>
      <c r="E5904" s="4" t="s">
        <v>197</v>
      </c>
      <c r="F5904" s="3">
        <v>42960</v>
      </c>
      <c r="G5904" s="3">
        <v>42971</v>
      </c>
      <c r="H5904">
        <v>0</v>
      </c>
    </row>
    <row r="5905" spans="1:8">
      <c r="A5905" s="4" t="s">
        <v>6112</v>
      </c>
      <c r="B5905" s="4" t="s">
        <v>230</v>
      </c>
      <c r="C5905" s="4" t="s">
        <v>179</v>
      </c>
      <c r="D5905" s="4" t="s">
        <v>84</v>
      </c>
      <c r="E5905" s="4" t="s">
        <v>172</v>
      </c>
      <c r="F5905" s="3">
        <v>42960</v>
      </c>
      <c r="G5905" s="3">
        <v>42965</v>
      </c>
      <c r="H5905">
        <v>573</v>
      </c>
    </row>
    <row r="5906" spans="1:8">
      <c r="A5906" s="4" t="s">
        <v>6113</v>
      </c>
      <c r="B5906" s="4" t="s">
        <v>256</v>
      </c>
      <c r="C5906" s="4" t="s">
        <v>179</v>
      </c>
      <c r="D5906" s="4" t="s">
        <v>24</v>
      </c>
      <c r="E5906" s="4" t="s">
        <v>193</v>
      </c>
      <c r="F5906" s="3">
        <v>42960</v>
      </c>
      <c r="G5906" s="3"/>
    </row>
    <row r="5907" spans="1:8">
      <c r="A5907" s="4" t="s">
        <v>6114</v>
      </c>
      <c r="B5907" s="4" t="s">
        <v>256</v>
      </c>
      <c r="C5907" s="4" t="s">
        <v>177</v>
      </c>
      <c r="D5907" s="4" t="s">
        <v>78</v>
      </c>
      <c r="E5907" s="4" t="s">
        <v>193</v>
      </c>
      <c r="F5907" s="3">
        <v>42960</v>
      </c>
      <c r="G5907" s="3"/>
    </row>
    <row r="5908" spans="1:8">
      <c r="A5908" s="4" t="s">
        <v>6115</v>
      </c>
      <c r="B5908" s="4" t="s">
        <v>187</v>
      </c>
      <c r="C5908" s="4" t="s">
        <v>192</v>
      </c>
      <c r="D5908" s="4" t="s">
        <v>24</v>
      </c>
      <c r="E5908" s="4" t="s">
        <v>193</v>
      </c>
      <c r="F5908" s="3">
        <v>42960</v>
      </c>
      <c r="G5908" s="3"/>
    </row>
    <row r="5909" spans="1:8">
      <c r="A5909" s="4" t="s">
        <v>6116</v>
      </c>
      <c r="B5909" s="4" t="s">
        <v>187</v>
      </c>
      <c r="C5909" s="4" t="s">
        <v>199</v>
      </c>
      <c r="D5909" s="4" t="s">
        <v>53</v>
      </c>
      <c r="E5909" s="4" t="s">
        <v>197</v>
      </c>
      <c r="F5909" s="3">
        <v>42960</v>
      </c>
      <c r="G5909" s="3">
        <v>43057</v>
      </c>
      <c r="H5909">
        <v>0</v>
      </c>
    </row>
    <row r="5910" spans="1:8">
      <c r="A5910" s="4" t="s">
        <v>6117</v>
      </c>
      <c r="B5910" s="4" t="s">
        <v>187</v>
      </c>
      <c r="C5910" s="4" t="s">
        <v>9011</v>
      </c>
      <c r="D5910" s="4" t="s">
        <v>71</v>
      </c>
      <c r="E5910" s="4" t="s">
        <v>197</v>
      </c>
      <c r="F5910" s="3">
        <v>42960</v>
      </c>
      <c r="G5910" s="3">
        <v>42968</v>
      </c>
      <c r="H5910">
        <v>0</v>
      </c>
    </row>
    <row r="5911" spans="1:8">
      <c r="A5911" s="4" t="s">
        <v>6118</v>
      </c>
      <c r="B5911" s="4" t="s">
        <v>187</v>
      </c>
      <c r="C5911" s="4" t="s">
        <v>9011</v>
      </c>
      <c r="D5911" s="4" t="s">
        <v>129</v>
      </c>
      <c r="E5911" s="4" t="s">
        <v>172</v>
      </c>
      <c r="F5911" s="3">
        <v>42960</v>
      </c>
      <c r="G5911" s="3">
        <v>43067</v>
      </c>
      <c r="H5911">
        <v>5540</v>
      </c>
    </row>
    <row r="5912" spans="1:8">
      <c r="A5912" s="4" t="s">
        <v>6119</v>
      </c>
      <c r="B5912" s="4" t="s">
        <v>244</v>
      </c>
      <c r="C5912" s="4" t="s">
        <v>171</v>
      </c>
      <c r="D5912" s="4" t="s">
        <v>24</v>
      </c>
      <c r="E5912" s="4" t="s">
        <v>193</v>
      </c>
      <c r="F5912" s="3">
        <v>42960</v>
      </c>
      <c r="G5912" s="3"/>
    </row>
    <row r="5913" spans="1:8">
      <c r="A5913" s="4" t="s">
        <v>6120</v>
      </c>
      <c r="B5913" s="4" t="s">
        <v>244</v>
      </c>
      <c r="C5913" s="4" t="s">
        <v>9011</v>
      </c>
      <c r="D5913" s="4" t="s">
        <v>24</v>
      </c>
      <c r="E5913" s="4" t="s">
        <v>193</v>
      </c>
      <c r="F5913" s="3">
        <v>42960</v>
      </c>
      <c r="G5913" s="3"/>
    </row>
    <row r="5914" spans="1:8">
      <c r="A5914" s="4" t="s">
        <v>6121</v>
      </c>
      <c r="B5914" s="4" t="s">
        <v>244</v>
      </c>
      <c r="C5914" s="4" t="s">
        <v>177</v>
      </c>
      <c r="D5914" s="4" t="s">
        <v>85</v>
      </c>
      <c r="E5914" s="4" t="s">
        <v>197</v>
      </c>
      <c r="F5914" s="3">
        <v>42960</v>
      </c>
      <c r="G5914" s="3">
        <v>43064</v>
      </c>
      <c r="H5914">
        <v>0</v>
      </c>
    </row>
    <row r="5915" spans="1:8">
      <c r="A5915" s="4" t="s">
        <v>6122</v>
      </c>
      <c r="B5915" s="4" t="s">
        <v>201</v>
      </c>
      <c r="C5915" s="4" t="s">
        <v>177</v>
      </c>
      <c r="D5915" s="4" t="s">
        <v>24</v>
      </c>
      <c r="E5915" s="4" t="s">
        <v>193</v>
      </c>
      <c r="F5915" s="3">
        <v>42960</v>
      </c>
      <c r="G5915" s="3"/>
    </row>
    <row r="5916" spans="1:8">
      <c r="A5916" s="4" t="s">
        <v>6123</v>
      </c>
      <c r="B5916" s="4" t="s">
        <v>201</v>
      </c>
      <c r="C5916" s="4" t="s">
        <v>171</v>
      </c>
      <c r="D5916" s="4" t="s">
        <v>38</v>
      </c>
      <c r="E5916" s="4" t="s">
        <v>172</v>
      </c>
      <c r="F5916" s="3">
        <v>42960</v>
      </c>
      <c r="G5916" s="3">
        <v>42971</v>
      </c>
      <c r="H5916">
        <v>1130</v>
      </c>
    </row>
    <row r="5917" spans="1:8">
      <c r="A5917" s="4" t="s">
        <v>6124</v>
      </c>
      <c r="B5917" s="4" t="s">
        <v>170</v>
      </c>
      <c r="C5917" s="4" t="s">
        <v>192</v>
      </c>
      <c r="D5917" s="4" t="s">
        <v>24</v>
      </c>
      <c r="E5917" s="4" t="s">
        <v>193</v>
      </c>
      <c r="F5917" s="3">
        <v>42960</v>
      </c>
      <c r="G5917" s="3"/>
    </row>
    <row r="5918" spans="1:8">
      <c r="A5918" s="4" t="s">
        <v>6125</v>
      </c>
      <c r="B5918" s="4" t="s">
        <v>232</v>
      </c>
      <c r="C5918" s="4" t="s">
        <v>9011</v>
      </c>
      <c r="D5918" s="4" t="s">
        <v>130</v>
      </c>
      <c r="E5918" s="4" t="s">
        <v>172</v>
      </c>
      <c r="F5918" s="3">
        <v>42960</v>
      </c>
      <c r="G5918" s="3">
        <v>43041</v>
      </c>
      <c r="H5918">
        <v>4743</v>
      </c>
    </row>
    <row r="5919" spans="1:8">
      <c r="A5919" s="4" t="s">
        <v>6126</v>
      </c>
      <c r="B5919" s="4" t="s">
        <v>232</v>
      </c>
      <c r="C5919" s="4" t="s">
        <v>192</v>
      </c>
      <c r="D5919" s="4" t="s">
        <v>99</v>
      </c>
      <c r="E5919" s="4" t="s">
        <v>172</v>
      </c>
      <c r="F5919" s="3">
        <v>42960</v>
      </c>
      <c r="G5919" s="3">
        <v>42976</v>
      </c>
      <c r="H5919">
        <v>3732</v>
      </c>
    </row>
    <row r="5920" spans="1:8">
      <c r="A5920" s="4" t="s">
        <v>6127</v>
      </c>
      <c r="B5920" s="4" t="s">
        <v>185</v>
      </c>
      <c r="C5920" s="4" t="s">
        <v>177</v>
      </c>
      <c r="D5920" s="4" t="s">
        <v>59</v>
      </c>
      <c r="E5920" s="4" t="s">
        <v>172</v>
      </c>
      <c r="F5920" s="3">
        <v>42960</v>
      </c>
      <c r="G5920" s="3">
        <v>43065</v>
      </c>
      <c r="H5920">
        <v>59</v>
      </c>
    </row>
    <row r="5921" spans="1:8">
      <c r="A5921" s="4" t="s">
        <v>6128</v>
      </c>
      <c r="B5921" s="4" t="s">
        <v>181</v>
      </c>
      <c r="C5921" s="4" t="s">
        <v>9011</v>
      </c>
      <c r="D5921" s="4" t="s">
        <v>71</v>
      </c>
      <c r="E5921" s="4" t="s">
        <v>197</v>
      </c>
      <c r="F5921" s="3">
        <v>42960</v>
      </c>
      <c r="G5921" s="3">
        <v>43046</v>
      </c>
      <c r="H5921">
        <v>0</v>
      </c>
    </row>
    <row r="5922" spans="1:8">
      <c r="A5922" s="4" t="s">
        <v>6129</v>
      </c>
      <c r="B5922" s="4" t="s">
        <v>181</v>
      </c>
      <c r="C5922" s="4" t="s">
        <v>179</v>
      </c>
      <c r="D5922" s="4" t="s">
        <v>84</v>
      </c>
      <c r="E5922" s="4" t="s">
        <v>172</v>
      </c>
      <c r="F5922" s="3">
        <v>42960</v>
      </c>
      <c r="G5922" s="3">
        <v>43054</v>
      </c>
      <c r="H5922">
        <v>510</v>
      </c>
    </row>
    <row r="5923" spans="1:8">
      <c r="A5923" s="4" t="s">
        <v>6130</v>
      </c>
      <c r="B5923" s="4" t="s">
        <v>183</v>
      </c>
      <c r="C5923" s="4" t="s">
        <v>171</v>
      </c>
      <c r="D5923" s="4" t="s">
        <v>24</v>
      </c>
      <c r="E5923" s="4" t="s">
        <v>193</v>
      </c>
      <c r="F5923" s="3">
        <v>42961</v>
      </c>
      <c r="G5923" s="3"/>
    </row>
    <row r="5924" spans="1:8">
      <c r="A5924" s="4" t="s">
        <v>6131</v>
      </c>
      <c r="B5924" s="4" t="s">
        <v>183</v>
      </c>
      <c r="C5924" s="4" t="s">
        <v>199</v>
      </c>
      <c r="D5924" s="4" t="s">
        <v>29</v>
      </c>
      <c r="E5924" s="4" t="s">
        <v>193</v>
      </c>
      <c r="F5924" s="3">
        <v>42961</v>
      </c>
      <c r="G5924" s="3"/>
    </row>
    <row r="5925" spans="1:8">
      <c r="A5925" s="4" t="s">
        <v>6132</v>
      </c>
      <c r="B5925" s="4" t="s">
        <v>183</v>
      </c>
      <c r="C5925" s="4" t="s">
        <v>177</v>
      </c>
      <c r="D5925" s="4" t="s">
        <v>24</v>
      </c>
      <c r="E5925" s="4" t="s">
        <v>193</v>
      </c>
      <c r="F5925" s="3">
        <v>42961</v>
      </c>
      <c r="G5925" s="3"/>
    </row>
    <row r="5926" spans="1:8">
      <c r="A5926" s="4" t="s">
        <v>6133</v>
      </c>
      <c r="B5926" s="4" t="s">
        <v>183</v>
      </c>
      <c r="C5926" s="4" t="s">
        <v>177</v>
      </c>
      <c r="D5926" s="4" t="s">
        <v>24</v>
      </c>
      <c r="E5926" s="4" t="s">
        <v>193</v>
      </c>
      <c r="F5926" s="3">
        <v>42961</v>
      </c>
      <c r="G5926" s="3"/>
    </row>
    <row r="5927" spans="1:8">
      <c r="A5927" s="4" t="s">
        <v>6134</v>
      </c>
      <c r="B5927" s="4" t="s">
        <v>183</v>
      </c>
      <c r="C5927" s="4" t="s">
        <v>199</v>
      </c>
      <c r="D5927" s="4" t="s">
        <v>47</v>
      </c>
      <c r="E5927" s="4" t="s">
        <v>197</v>
      </c>
      <c r="F5927" s="3">
        <v>42961</v>
      </c>
      <c r="G5927" s="3">
        <v>42967</v>
      </c>
      <c r="H5927">
        <v>0</v>
      </c>
    </row>
    <row r="5928" spans="1:8">
      <c r="A5928" s="4" t="s">
        <v>6135</v>
      </c>
      <c r="B5928" s="4" t="s">
        <v>246</v>
      </c>
      <c r="C5928" s="4" t="s">
        <v>9011</v>
      </c>
      <c r="D5928" s="4" t="s">
        <v>24</v>
      </c>
      <c r="E5928" s="4" t="s">
        <v>193</v>
      </c>
      <c r="F5928" s="3">
        <v>42961</v>
      </c>
      <c r="G5928" s="3"/>
    </row>
    <row r="5929" spans="1:8">
      <c r="A5929" s="4" t="s">
        <v>6136</v>
      </c>
      <c r="B5929" s="4" t="s">
        <v>246</v>
      </c>
      <c r="C5929" s="4" t="s">
        <v>192</v>
      </c>
      <c r="D5929" s="4" t="s">
        <v>63</v>
      </c>
      <c r="E5929" s="4" t="s">
        <v>197</v>
      </c>
      <c r="F5929" s="3">
        <v>42961</v>
      </c>
      <c r="G5929" s="3">
        <v>42969</v>
      </c>
      <c r="H5929">
        <v>0</v>
      </c>
    </row>
    <row r="5930" spans="1:8">
      <c r="A5930" s="4" t="s">
        <v>6137</v>
      </c>
      <c r="B5930" s="4" t="s">
        <v>246</v>
      </c>
      <c r="C5930" s="4" t="s">
        <v>171</v>
      </c>
      <c r="D5930" s="4" t="s">
        <v>82</v>
      </c>
      <c r="E5930" s="4" t="s">
        <v>172</v>
      </c>
      <c r="F5930" s="3">
        <v>42961</v>
      </c>
      <c r="G5930" s="3">
        <v>42977</v>
      </c>
      <c r="H5930">
        <v>907</v>
      </c>
    </row>
    <row r="5931" spans="1:8">
      <c r="A5931" s="4" t="s">
        <v>6138</v>
      </c>
      <c r="B5931" s="4" t="s">
        <v>246</v>
      </c>
      <c r="C5931" s="4" t="s">
        <v>199</v>
      </c>
      <c r="D5931" s="4" t="s">
        <v>21</v>
      </c>
      <c r="E5931" s="4" t="s">
        <v>172</v>
      </c>
      <c r="F5931" s="3">
        <v>42961</v>
      </c>
      <c r="G5931" s="3">
        <v>43090</v>
      </c>
      <c r="H5931">
        <v>5881</v>
      </c>
    </row>
    <row r="5932" spans="1:8">
      <c r="A5932" s="4" t="s">
        <v>6139</v>
      </c>
      <c r="B5932" s="4" t="s">
        <v>304</v>
      </c>
      <c r="C5932" s="4" t="s">
        <v>199</v>
      </c>
      <c r="D5932" s="4" t="s">
        <v>27</v>
      </c>
      <c r="E5932" s="4" t="s">
        <v>197</v>
      </c>
      <c r="F5932" s="3">
        <v>42961</v>
      </c>
      <c r="G5932" s="3">
        <v>43048</v>
      </c>
      <c r="H5932">
        <v>0</v>
      </c>
    </row>
    <row r="5933" spans="1:8">
      <c r="A5933" s="4" t="s">
        <v>6140</v>
      </c>
      <c r="B5933" s="4" t="s">
        <v>174</v>
      </c>
      <c r="C5933" s="4" t="s">
        <v>9011</v>
      </c>
      <c r="D5933" s="4" t="s">
        <v>24</v>
      </c>
      <c r="E5933" s="4" t="s">
        <v>193</v>
      </c>
      <c r="F5933" s="3">
        <v>42961</v>
      </c>
      <c r="G5933" s="3"/>
    </row>
    <row r="5934" spans="1:8">
      <c r="A5934" s="4" t="s">
        <v>6141</v>
      </c>
      <c r="B5934" s="4" t="s">
        <v>174</v>
      </c>
      <c r="C5934" s="4" t="s">
        <v>9011</v>
      </c>
      <c r="D5934" s="4" t="s">
        <v>24</v>
      </c>
      <c r="E5934" s="4" t="s">
        <v>193</v>
      </c>
      <c r="F5934" s="3">
        <v>42961</v>
      </c>
      <c r="G5934" s="3"/>
    </row>
    <row r="5935" spans="1:8">
      <c r="A5935" s="4" t="s">
        <v>6142</v>
      </c>
      <c r="B5935" s="4" t="s">
        <v>174</v>
      </c>
      <c r="C5935" s="4" t="s">
        <v>9011</v>
      </c>
      <c r="D5935" s="4" t="s">
        <v>104</v>
      </c>
      <c r="E5935" s="4" t="s">
        <v>172</v>
      </c>
      <c r="F5935" s="3">
        <v>42961</v>
      </c>
      <c r="G5935" s="3">
        <v>43043</v>
      </c>
      <c r="H5935">
        <v>3902</v>
      </c>
    </row>
    <row r="5936" spans="1:8">
      <c r="A5936" s="4" t="s">
        <v>6143</v>
      </c>
      <c r="B5936" s="4" t="s">
        <v>212</v>
      </c>
      <c r="C5936" s="4" t="s">
        <v>177</v>
      </c>
      <c r="D5936" s="4" t="s">
        <v>24</v>
      </c>
      <c r="E5936" s="4" t="s">
        <v>193</v>
      </c>
      <c r="F5936" s="3">
        <v>42961</v>
      </c>
      <c r="G5936" s="3"/>
    </row>
    <row r="5937" spans="1:8">
      <c r="A5937" s="4" t="s">
        <v>6144</v>
      </c>
      <c r="B5937" s="4" t="s">
        <v>203</v>
      </c>
      <c r="C5937" s="4" t="s">
        <v>192</v>
      </c>
      <c r="D5937" s="4" t="s">
        <v>24</v>
      </c>
      <c r="E5937" s="4" t="s">
        <v>193</v>
      </c>
      <c r="F5937" s="3">
        <v>42961</v>
      </c>
      <c r="G5937" s="3"/>
    </row>
    <row r="5938" spans="1:8">
      <c r="A5938" s="4" t="s">
        <v>6145</v>
      </c>
      <c r="B5938" s="4" t="s">
        <v>203</v>
      </c>
      <c r="C5938" s="4" t="s">
        <v>192</v>
      </c>
      <c r="D5938" s="4" t="s">
        <v>124</v>
      </c>
      <c r="E5938" s="4" t="s">
        <v>197</v>
      </c>
      <c r="F5938" s="3">
        <v>42961</v>
      </c>
      <c r="G5938" s="3">
        <v>43068</v>
      </c>
      <c r="H5938">
        <v>0</v>
      </c>
    </row>
    <row r="5939" spans="1:8">
      <c r="A5939" s="4" t="s">
        <v>6146</v>
      </c>
      <c r="B5939" s="4" t="s">
        <v>343</v>
      </c>
      <c r="C5939" s="4" t="s">
        <v>179</v>
      </c>
      <c r="D5939" s="4" t="s">
        <v>24</v>
      </c>
      <c r="E5939" s="4" t="s">
        <v>193</v>
      </c>
      <c r="F5939" s="3">
        <v>42961</v>
      </c>
      <c r="G5939" s="3"/>
    </row>
    <row r="5940" spans="1:8">
      <c r="A5940" s="4" t="s">
        <v>6147</v>
      </c>
      <c r="B5940" s="4" t="s">
        <v>343</v>
      </c>
      <c r="C5940" s="4" t="s">
        <v>171</v>
      </c>
      <c r="D5940" s="4" t="s">
        <v>24</v>
      </c>
      <c r="E5940" s="4" t="s">
        <v>193</v>
      </c>
      <c r="F5940" s="3">
        <v>42961</v>
      </c>
      <c r="G5940" s="3"/>
    </row>
    <row r="5941" spans="1:8">
      <c r="A5941" s="4" t="s">
        <v>6148</v>
      </c>
      <c r="B5941" s="4" t="s">
        <v>343</v>
      </c>
      <c r="C5941" s="4" t="s">
        <v>9011</v>
      </c>
      <c r="D5941" s="4" t="s">
        <v>24</v>
      </c>
      <c r="E5941" s="4" t="s">
        <v>193</v>
      </c>
      <c r="F5941" s="3">
        <v>42961</v>
      </c>
      <c r="G5941" s="3"/>
    </row>
    <row r="5942" spans="1:8">
      <c r="A5942" s="4" t="s">
        <v>6149</v>
      </c>
      <c r="B5942" s="4" t="s">
        <v>219</v>
      </c>
      <c r="C5942" s="4" t="s">
        <v>199</v>
      </c>
      <c r="D5942" s="4" t="s">
        <v>71</v>
      </c>
      <c r="E5942" s="4" t="s">
        <v>172</v>
      </c>
      <c r="F5942" s="3">
        <v>42961</v>
      </c>
      <c r="G5942" s="3">
        <v>43049</v>
      </c>
      <c r="H5942">
        <v>6186</v>
      </c>
    </row>
    <row r="5943" spans="1:8">
      <c r="A5943" s="4" t="s">
        <v>6150</v>
      </c>
      <c r="B5943" s="4" t="s">
        <v>230</v>
      </c>
      <c r="C5943" s="4" t="s">
        <v>171</v>
      </c>
      <c r="D5943" s="4" t="s">
        <v>97</v>
      </c>
      <c r="E5943" s="4" t="s">
        <v>172</v>
      </c>
      <c r="F5943" s="3">
        <v>42961</v>
      </c>
      <c r="G5943" s="3">
        <v>42971</v>
      </c>
      <c r="H5943">
        <v>1094</v>
      </c>
    </row>
    <row r="5944" spans="1:8">
      <c r="A5944" s="4" t="s">
        <v>6151</v>
      </c>
      <c r="B5944" s="4" t="s">
        <v>256</v>
      </c>
      <c r="C5944" s="4" t="s">
        <v>192</v>
      </c>
      <c r="D5944" s="4" t="s">
        <v>99</v>
      </c>
      <c r="E5944" s="4" t="s">
        <v>193</v>
      </c>
      <c r="F5944" s="3">
        <v>42961</v>
      </c>
      <c r="G5944" s="3"/>
    </row>
    <row r="5945" spans="1:8">
      <c r="A5945" s="4" t="s">
        <v>6152</v>
      </c>
      <c r="B5945" s="4" t="s">
        <v>244</v>
      </c>
      <c r="C5945" s="4" t="s">
        <v>192</v>
      </c>
      <c r="D5945" s="4" t="s">
        <v>108</v>
      </c>
      <c r="E5945" s="4" t="s">
        <v>193</v>
      </c>
      <c r="F5945" s="3">
        <v>42961</v>
      </c>
      <c r="G5945" s="3"/>
    </row>
    <row r="5946" spans="1:8">
      <c r="A5946" s="4" t="s">
        <v>6153</v>
      </c>
      <c r="B5946" s="4" t="s">
        <v>201</v>
      </c>
      <c r="C5946" s="4" t="s">
        <v>9011</v>
      </c>
      <c r="D5946" s="4" t="s">
        <v>24</v>
      </c>
      <c r="E5946" s="4" t="s">
        <v>193</v>
      </c>
      <c r="F5946" s="3">
        <v>42961</v>
      </c>
      <c r="G5946" s="3"/>
    </row>
    <row r="5947" spans="1:8">
      <c r="A5947" s="4" t="s">
        <v>6154</v>
      </c>
      <c r="B5947" s="4" t="s">
        <v>201</v>
      </c>
      <c r="C5947" s="4" t="s">
        <v>171</v>
      </c>
      <c r="D5947" s="4" t="s">
        <v>62</v>
      </c>
      <c r="E5947" s="4" t="s">
        <v>197</v>
      </c>
      <c r="F5947" s="3">
        <v>42961</v>
      </c>
      <c r="G5947" s="3">
        <v>42975</v>
      </c>
      <c r="H5947">
        <v>0</v>
      </c>
    </row>
    <row r="5948" spans="1:8">
      <c r="A5948" s="4" t="s">
        <v>6155</v>
      </c>
      <c r="B5948" s="4" t="s">
        <v>226</v>
      </c>
      <c r="C5948" s="4" t="s">
        <v>9011</v>
      </c>
      <c r="D5948" s="4" t="s">
        <v>24</v>
      </c>
      <c r="E5948" s="4" t="s">
        <v>193</v>
      </c>
      <c r="F5948" s="3">
        <v>42961</v>
      </c>
      <c r="G5948" s="3"/>
    </row>
    <row r="5949" spans="1:8">
      <c r="A5949" s="4" t="s">
        <v>6156</v>
      </c>
      <c r="B5949" s="4" t="s">
        <v>208</v>
      </c>
      <c r="C5949" s="4" t="s">
        <v>177</v>
      </c>
      <c r="D5949" s="4" t="s">
        <v>100</v>
      </c>
      <c r="E5949" s="4" t="s">
        <v>172</v>
      </c>
      <c r="F5949" s="3">
        <v>42961</v>
      </c>
      <c r="G5949" s="3">
        <v>43069</v>
      </c>
      <c r="H5949">
        <v>53</v>
      </c>
    </row>
    <row r="5950" spans="1:8">
      <c r="A5950" s="4" t="s">
        <v>6157</v>
      </c>
      <c r="B5950" s="4" t="s">
        <v>185</v>
      </c>
      <c r="C5950" s="4" t="s">
        <v>192</v>
      </c>
      <c r="D5950" s="4" t="s">
        <v>80</v>
      </c>
      <c r="E5950" s="4" t="s">
        <v>193</v>
      </c>
      <c r="F5950" s="3">
        <v>42961</v>
      </c>
      <c r="G5950" s="3"/>
    </row>
    <row r="5951" spans="1:8">
      <c r="A5951" s="4" t="s">
        <v>6158</v>
      </c>
      <c r="B5951" s="4" t="s">
        <v>185</v>
      </c>
      <c r="C5951" s="4" t="s">
        <v>179</v>
      </c>
      <c r="D5951" s="4" t="s">
        <v>97</v>
      </c>
      <c r="E5951" s="4" t="s">
        <v>172</v>
      </c>
      <c r="F5951" s="3">
        <v>42961</v>
      </c>
      <c r="G5951" s="3">
        <v>42966</v>
      </c>
      <c r="H5951">
        <v>551</v>
      </c>
    </row>
    <row r="5952" spans="1:8">
      <c r="A5952" s="4" t="s">
        <v>6159</v>
      </c>
      <c r="B5952" s="4" t="s">
        <v>235</v>
      </c>
      <c r="C5952" s="4" t="s">
        <v>192</v>
      </c>
      <c r="D5952" s="4" t="s">
        <v>24</v>
      </c>
      <c r="E5952" s="4" t="s">
        <v>193</v>
      </c>
      <c r="F5952" s="3">
        <v>42961</v>
      </c>
      <c r="G5952" s="3"/>
    </row>
    <row r="5953" spans="1:8">
      <c r="A5953" s="4" t="s">
        <v>6160</v>
      </c>
      <c r="B5953" s="4" t="s">
        <v>181</v>
      </c>
      <c r="C5953" s="4" t="s">
        <v>177</v>
      </c>
      <c r="D5953" s="4" t="s">
        <v>32</v>
      </c>
      <c r="E5953" s="4" t="s">
        <v>197</v>
      </c>
      <c r="F5953" s="3">
        <v>42961</v>
      </c>
      <c r="G5953" s="3">
        <v>42965</v>
      </c>
      <c r="H5953">
        <v>0</v>
      </c>
    </row>
    <row r="5954" spans="1:8">
      <c r="A5954" s="4" t="s">
        <v>6161</v>
      </c>
      <c r="B5954" s="4" t="s">
        <v>183</v>
      </c>
      <c r="C5954" s="4" t="s">
        <v>177</v>
      </c>
      <c r="D5954" s="4" t="s">
        <v>24</v>
      </c>
      <c r="E5954" s="4" t="s">
        <v>193</v>
      </c>
      <c r="F5954" s="3">
        <v>42962</v>
      </c>
      <c r="G5954" s="3"/>
    </row>
    <row r="5955" spans="1:8">
      <c r="A5955" s="4" t="s">
        <v>6162</v>
      </c>
      <c r="B5955" s="4" t="s">
        <v>183</v>
      </c>
      <c r="C5955" s="4" t="s">
        <v>171</v>
      </c>
      <c r="D5955" s="4" t="s">
        <v>27</v>
      </c>
      <c r="E5955" s="4" t="s">
        <v>197</v>
      </c>
      <c r="F5955" s="3">
        <v>42962</v>
      </c>
      <c r="G5955" s="3">
        <v>43005</v>
      </c>
      <c r="H5955">
        <v>0</v>
      </c>
    </row>
    <row r="5956" spans="1:8">
      <c r="A5956" s="4" t="s">
        <v>6163</v>
      </c>
      <c r="B5956" s="4" t="s">
        <v>183</v>
      </c>
      <c r="C5956" s="4" t="s">
        <v>199</v>
      </c>
      <c r="D5956" s="4" t="s">
        <v>47</v>
      </c>
      <c r="E5956" s="4" t="s">
        <v>197</v>
      </c>
      <c r="F5956" s="3">
        <v>42962</v>
      </c>
      <c r="G5956" s="3">
        <v>43054</v>
      </c>
      <c r="H5956">
        <v>0</v>
      </c>
    </row>
    <row r="5957" spans="1:8">
      <c r="A5957" s="4" t="s">
        <v>6164</v>
      </c>
      <c r="B5957" s="4" t="s">
        <v>183</v>
      </c>
      <c r="C5957" s="4" t="s">
        <v>177</v>
      </c>
      <c r="D5957" s="4" t="s">
        <v>68</v>
      </c>
      <c r="E5957" s="4" t="s">
        <v>172</v>
      </c>
      <c r="F5957" s="3">
        <v>42962</v>
      </c>
      <c r="G5957" s="3">
        <v>43044</v>
      </c>
      <c r="H5957">
        <v>57</v>
      </c>
    </row>
    <row r="5958" spans="1:8">
      <c r="A5958" s="4" t="s">
        <v>6165</v>
      </c>
      <c r="B5958" s="4" t="s">
        <v>246</v>
      </c>
      <c r="C5958" s="4" t="s">
        <v>192</v>
      </c>
      <c r="D5958" s="4" t="s">
        <v>24</v>
      </c>
      <c r="E5958" s="4" t="s">
        <v>193</v>
      </c>
      <c r="F5958" s="3">
        <v>42962</v>
      </c>
      <c r="G5958" s="3"/>
    </row>
    <row r="5959" spans="1:8">
      <c r="A5959" s="4" t="s">
        <v>6166</v>
      </c>
      <c r="B5959" s="4" t="s">
        <v>246</v>
      </c>
      <c r="C5959" s="4" t="s">
        <v>179</v>
      </c>
      <c r="D5959" s="4" t="s">
        <v>65</v>
      </c>
      <c r="E5959" s="4" t="s">
        <v>172</v>
      </c>
      <c r="F5959" s="3">
        <v>42962</v>
      </c>
      <c r="G5959" s="3">
        <v>42972</v>
      </c>
      <c r="H5959">
        <v>552</v>
      </c>
    </row>
    <row r="5960" spans="1:8">
      <c r="A5960" s="4" t="s">
        <v>6167</v>
      </c>
      <c r="B5960" s="4" t="s">
        <v>279</v>
      </c>
      <c r="C5960" s="4" t="s">
        <v>192</v>
      </c>
      <c r="D5960" s="4" t="s">
        <v>42</v>
      </c>
      <c r="E5960" s="4" t="s">
        <v>197</v>
      </c>
      <c r="F5960" s="3">
        <v>42962</v>
      </c>
      <c r="G5960" s="3">
        <v>42975</v>
      </c>
      <c r="H5960">
        <v>0</v>
      </c>
    </row>
    <row r="5961" spans="1:8">
      <c r="A5961" s="4" t="s">
        <v>6168</v>
      </c>
      <c r="B5961" s="4" t="s">
        <v>279</v>
      </c>
      <c r="C5961" s="4" t="s">
        <v>199</v>
      </c>
      <c r="D5961" s="4" t="s">
        <v>117</v>
      </c>
      <c r="E5961" s="4" t="s">
        <v>172</v>
      </c>
      <c r="F5961" s="3">
        <v>42962</v>
      </c>
      <c r="G5961" s="3">
        <v>42979</v>
      </c>
      <c r="H5961">
        <v>4520</v>
      </c>
    </row>
    <row r="5962" spans="1:8">
      <c r="A5962" s="4" t="s">
        <v>6169</v>
      </c>
      <c r="B5962" s="4" t="s">
        <v>279</v>
      </c>
      <c r="C5962" s="4" t="s">
        <v>9011</v>
      </c>
      <c r="D5962" s="4" t="s">
        <v>120</v>
      </c>
      <c r="E5962" s="4" t="s">
        <v>172</v>
      </c>
      <c r="F5962" s="3">
        <v>42962</v>
      </c>
      <c r="G5962" s="3">
        <v>43048</v>
      </c>
      <c r="H5962">
        <v>5868</v>
      </c>
    </row>
    <row r="5963" spans="1:8">
      <c r="A5963" s="4" t="s">
        <v>6170</v>
      </c>
      <c r="B5963" s="4" t="s">
        <v>210</v>
      </c>
      <c r="C5963" s="4" t="s">
        <v>192</v>
      </c>
      <c r="D5963" s="4" t="s">
        <v>31</v>
      </c>
      <c r="E5963" s="4" t="s">
        <v>172</v>
      </c>
      <c r="F5963" s="3">
        <v>42962</v>
      </c>
      <c r="G5963" s="3">
        <v>42969</v>
      </c>
      <c r="H5963">
        <v>2682</v>
      </c>
    </row>
    <row r="5964" spans="1:8">
      <c r="A5964" s="4" t="s">
        <v>6171</v>
      </c>
      <c r="B5964" s="4" t="s">
        <v>174</v>
      </c>
      <c r="C5964" s="4" t="s">
        <v>171</v>
      </c>
      <c r="D5964" s="4" t="s">
        <v>51</v>
      </c>
      <c r="E5964" s="4" t="s">
        <v>197</v>
      </c>
      <c r="F5964" s="3">
        <v>42962</v>
      </c>
      <c r="G5964" s="3">
        <v>43072</v>
      </c>
      <c r="H5964">
        <v>0</v>
      </c>
    </row>
    <row r="5965" spans="1:8">
      <c r="A5965" s="4" t="s">
        <v>6172</v>
      </c>
      <c r="B5965" s="4" t="s">
        <v>174</v>
      </c>
      <c r="C5965" s="4" t="s">
        <v>9011</v>
      </c>
      <c r="D5965" s="4" t="s">
        <v>103</v>
      </c>
      <c r="E5965" s="4" t="s">
        <v>197</v>
      </c>
      <c r="F5965" s="3">
        <v>42962</v>
      </c>
      <c r="G5965" s="3">
        <v>43059</v>
      </c>
      <c r="H5965">
        <v>0</v>
      </c>
    </row>
    <row r="5966" spans="1:8">
      <c r="A5966" s="4" t="s">
        <v>6173</v>
      </c>
      <c r="B5966" s="4" t="s">
        <v>174</v>
      </c>
      <c r="C5966" s="4" t="s">
        <v>171</v>
      </c>
      <c r="D5966" s="4" t="s">
        <v>104</v>
      </c>
      <c r="E5966" s="4" t="s">
        <v>172</v>
      </c>
      <c r="F5966" s="3">
        <v>42962</v>
      </c>
      <c r="G5966" s="3">
        <v>42972</v>
      </c>
      <c r="H5966">
        <v>1104</v>
      </c>
    </row>
    <row r="5967" spans="1:8">
      <c r="A5967" s="4" t="s">
        <v>6174</v>
      </c>
      <c r="B5967" s="4" t="s">
        <v>174</v>
      </c>
      <c r="C5967" s="4" t="s">
        <v>9011</v>
      </c>
      <c r="D5967" s="4" t="s">
        <v>68</v>
      </c>
      <c r="E5967" s="4" t="s">
        <v>172</v>
      </c>
      <c r="F5967" s="3">
        <v>42962</v>
      </c>
      <c r="G5967" s="3">
        <v>43048</v>
      </c>
      <c r="H5967">
        <v>5107</v>
      </c>
    </row>
    <row r="5968" spans="1:8">
      <c r="A5968" s="4" t="s">
        <v>6175</v>
      </c>
      <c r="B5968" s="4" t="s">
        <v>263</v>
      </c>
      <c r="C5968" s="4" t="s">
        <v>179</v>
      </c>
      <c r="D5968" s="4" t="s">
        <v>95</v>
      </c>
      <c r="E5968" s="4" t="s">
        <v>172</v>
      </c>
      <c r="F5968" s="3">
        <v>42962</v>
      </c>
      <c r="G5968" s="3">
        <v>43064</v>
      </c>
      <c r="H5968">
        <v>533</v>
      </c>
    </row>
    <row r="5969" spans="1:8">
      <c r="A5969" s="4" t="s">
        <v>6176</v>
      </c>
      <c r="B5969" s="4" t="s">
        <v>263</v>
      </c>
      <c r="C5969" s="4" t="s">
        <v>199</v>
      </c>
      <c r="D5969" s="4" t="s">
        <v>99</v>
      </c>
      <c r="E5969" s="4" t="s">
        <v>172</v>
      </c>
      <c r="F5969" s="3">
        <v>42962</v>
      </c>
      <c r="G5969" s="3">
        <v>43080</v>
      </c>
      <c r="H5969">
        <v>5454</v>
      </c>
    </row>
    <row r="5970" spans="1:8">
      <c r="A5970" s="4" t="s">
        <v>6177</v>
      </c>
      <c r="B5970" s="4" t="s">
        <v>196</v>
      </c>
      <c r="C5970" s="4" t="s">
        <v>199</v>
      </c>
      <c r="D5970" s="4" t="s">
        <v>92</v>
      </c>
      <c r="E5970" s="4" t="s">
        <v>197</v>
      </c>
      <c r="F5970" s="3">
        <v>42962</v>
      </c>
      <c r="G5970" s="3">
        <v>42983</v>
      </c>
      <c r="H5970">
        <v>0</v>
      </c>
    </row>
    <row r="5971" spans="1:8">
      <c r="A5971" s="4" t="s">
        <v>6178</v>
      </c>
      <c r="B5971" s="4" t="s">
        <v>196</v>
      </c>
      <c r="C5971" s="4" t="s">
        <v>9011</v>
      </c>
      <c r="D5971" s="4" t="s">
        <v>45</v>
      </c>
      <c r="E5971" s="4" t="s">
        <v>197</v>
      </c>
      <c r="F5971" s="3">
        <v>42962</v>
      </c>
      <c r="G5971" s="3">
        <v>43040</v>
      </c>
      <c r="H5971">
        <v>0</v>
      </c>
    </row>
    <row r="5972" spans="1:8">
      <c r="A5972" s="4" t="s">
        <v>6179</v>
      </c>
      <c r="B5972" s="4" t="s">
        <v>191</v>
      </c>
      <c r="C5972" s="4" t="s">
        <v>192</v>
      </c>
      <c r="D5972" s="4" t="s">
        <v>24</v>
      </c>
      <c r="E5972" s="4" t="s">
        <v>193</v>
      </c>
      <c r="F5972" s="3">
        <v>42962</v>
      </c>
      <c r="G5972" s="3"/>
    </row>
    <row r="5973" spans="1:8">
      <c r="A5973" s="4" t="s">
        <v>6180</v>
      </c>
      <c r="B5973" s="4" t="s">
        <v>191</v>
      </c>
      <c r="C5973" s="4" t="s">
        <v>199</v>
      </c>
      <c r="D5973" s="4" t="s">
        <v>98</v>
      </c>
      <c r="E5973" s="4" t="s">
        <v>172</v>
      </c>
      <c r="F5973" s="3">
        <v>42962</v>
      </c>
      <c r="G5973" s="3">
        <v>42981</v>
      </c>
      <c r="H5973">
        <v>5533</v>
      </c>
    </row>
    <row r="5974" spans="1:8">
      <c r="A5974" s="4" t="s">
        <v>6181</v>
      </c>
      <c r="B5974" s="4" t="s">
        <v>343</v>
      </c>
      <c r="C5974" s="4" t="s">
        <v>177</v>
      </c>
      <c r="D5974" s="4" t="s">
        <v>110</v>
      </c>
      <c r="E5974" s="4" t="s">
        <v>172</v>
      </c>
      <c r="F5974" s="3">
        <v>42962</v>
      </c>
      <c r="G5974" s="3">
        <v>43051</v>
      </c>
      <c r="H5974">
        <v>57</v>
      </c>
    </row>
    <row r="5975" spans="1:8">
      <c r="A5975" s="4" t="s">
        <v>6182</v>
      </c>
      <c r="B5975" s="4" t="s">
        <v>219</v>
      </c>
      <c r="C5975" s="4" t="s">
        <v>179</v>
      </c>
      <c r="D5975" s="4" t="s">
        <v>105</v>
      </c>
      <c r="E5975" s="4" t="s">
        <v>172</v>
      </c>
      <c r="F5975" s="3">
        <v>42962</v>
      </c>
      <c r="G5975" s="3">
        <v>42970</v>
      </c>
      <c r="H5975">
        <v>557</v>
      </c>
    </row>
    <row r="5976" spans="1:8">
      <c r="A5976" s="4" t="s">
        <v>6183</v>
      </c>
      <c r="B5976" s="4" t="s">
        <v>256</v>
      </c>
      <c r="C5976" s="4" t="s">
        <v>179</v>
      </c>
      <c r="D5976" s="4" t="s">
        <v>24</v>
      </c>
      <c r="E5976" s="4" t="s">
        <v>193</v>
      </c>
      <c r="F5976" s="3">
        <v>42962</v>
      </c>
      <c r="G5976" s="3"/>
    </row>
    <row r="5977" spans="1:8">
      <c r="A5977" s="4" t="s">
        <v>6184</v>
      </c>
      <c r="B5977" s="4" t="s">
        <v>187</v>
      </c>
      <c r="C5977" s="4" t="s">
        <v>199</v>
      </c>
      <c r="D5977" s="4" t="s">
        <v>24</v>
      </c>
      <c r="E5977" s="4" t="s">
        <v>193</v>
      </c>
      <c r="F5977" s="3">
        <v>42962</v>
      </c>
      <c r="G5977" s="3"/>
    </row>
    <row r="5978" spans="1:8">
      <c r="A5978" s="4" t="s">
        <v>6185</v>
      </c>
      <c r="B5978" s="4" t="s">
        <v>187</v>
      </c>
      <c r="C5978" s="4" t="s">
        <v>171</v>
      </c>
      <c r="D5978" s="4" t="s">
        <v>105</v>
      </c>
      <c r="E5978" s="4" t="s">
        <v>197</v>
      </c>
      <c r="F5978" s="3">
        <v>42962</v>
      </c>
      <c r="G5978" s="3">
        <v>43051</v>
      </c>
      <c r="H5978">
        <v>0</v>
      </c>
    </row>
    <row r="5979" spans="1:8">
      <c r="A5979" s="4" t="s">
        <v>6186</v>
      </c>
      <c r="B5979" s="4" t="s">
        <v>187</v>
      </c>
      <c r="C5979" s="4" t="s">
        <v>192</v>
      </c>
      <c r="D5979" s="4" t="s">
        <v>53</v>
      </c>
      <c r="E5979" s="4" t="s">
        <v>172</v>
      </c>
      <c r="F5979" s="3">
        <v>42962</v>
      </c>
      <c r="G5979" s="3">
        <v>42973</v>
      </c>
      <c r="H5979">
        <v>3271</v>
      </c>
    </row>
    <row r="5980" spans="1:8">
      <c r="A5980" s="4" t="s">
        <v>6187</v>
      </c>
      <c r="B5980" s="4" t="s">
        <v>244</v>
      </c>
      <c r="C5980" s="4" t="s">
        <v>199</v>
      </c>
      <c r="D5980" s="4" t="s">
        <v>79</v>
      </c>
      <c r="E5980" s="4" t="s">
        <v>197</v>
      </c>
      <c r="F5980" s="3">
        <v>42962</v>
      </c>
      <c r="G5980" s="3">
        <v>42974</v>
      </c>
      <c r="H5980">
        <v>0</v>
      </c>
    </row>
    <row r="5981" spans="1:8">
      <c r="A5981" s="4" t="s">
        <v>6188</v>
      </c>
      <c r="B5981" s="4" t="s">
        <v>170</v>
      </c>
      <c r="C5981" s="4" t="s">
        <v>177</v>
      </c>
      <c r="D5981" s="4" t="s">
        <v>41</v>
      </c>
      <c r="E5981" s="4" t="s">
        <v>197</v>
      </c>
      <c r="F5981" s="3">
        <v>42962</v>
      </c>
      <c r="G5981" s="3">
        <v>43049</v>
      </c>
      <c r="H5981">
        <v>0</v>
      </c>
    </row>
    <row r="5982" spans="1:8">
      <c r="A5982" s="4" t="s">
        <v>6189</v>
      </c>
      <c r="B5982" s="4" t="s">
        <v>170</v>
      </c>
      <c r="C5982" s="4" t="s">
        <v>179</v>
      </c>
      <c r="D5982" s="4" t="s">
        <v>106</v>
      </c>
      <c r="E5982" s="4" t="s">
        <v>172</v>
      </c>
      <c r="F5982" s="3">
        <v>42962</v>
      </c>
      <c r="G5982" s="3">
        <v>43087</v>
      </c>
      <c r="H5982">
        <v>716</v>
      </c>
    </row>
    <row r="5983" spans="1:8">
      <c r="A5983" s="4" t="s">
        <v>6190</v>
      </c>
      <c r="B5983" s="4" t="s">
        <v>189</v>
      </c>
      <c r="C5983" s="4" t="s">
        <v>171</v>
      </c>
      <c r="D5983" s="4" t="s">
        <v>24</v>
      </c>
      <c r="E5983" s="4" t="s">
        <v>193</v>
      </c>
      <c r="F5983" s="3">
        <v>42962</v>
      </c>
      <c r="G5983" s="3"/>
    </row>
    <row r="5984" spans="1:8">
      <c r="A5984" s="4" t="s">
        <v>6191</v>
      </c>
      <c r="B5984" s="4" t="s">
        <v>189</v>
      </c>
      <c r="C5984" s="4" t="s">
        <v>9011</v>
      </c>
      <c r="D5984" s="4" t="s">
        <v>24</v>
      </c>
      <c r="E5984" s="4" t="s">
        <v>193</v>
      </c>
      <c r="F5984" s="3">
        <v>42962</v>
      </c>
      <c r="G5984" s="3"/>
    </row>
    <row r="5985" spans="1:8">
      <c r="A5985" s="4" t="s">
        <v>6192</v>
      </c>
      <c r="B5985" s="4" t="s">
        <v>232</v>
      </c>
      <c r="C5985" s="4" t="s">
        <v>171</v>
      </c>
      <c r="D5985" s="4" t="s">
        <v>127</v>
      </c>
      <c r="E5985" s="4" t="s">
        <v>172</v>
      </c>
      <c r="F5985" s="3">
        <v>42962</v>
      </c>
      <c r="G5985" s="3">
        <v>42981</v>
      </c>
      <c r="H5985">
        <v>1024</v>
      </c>
    </row>
    <row r="5986" spans="1:8">
      <c r="A5986" s="4" t="s">
        <v>6193</v>
      </c>
      <c r="B5986" s="4" t="s">
        <v>232</v>
      </c>
      <c r="C5986" s="4" t="s">
        <v>9011</v>
      </c>
      <c r="D5986" s="4" t="s">
        <v>88</v>
      </c>
      <c r="E5986" s="4" t="s">
        <v>172</v>
      </c>
      <c r="F5986" s="3">
        <v>42962</v>
      </c>
      <c r="G5986" s="3">
        <v>42970</v>
      </c>
      <c r="H5986">
        <v>4545</v>
      </c>
    </row>
    <row r="5987" spans="1:8">
      <c r="A5987" s="4" t="s">
        <v>6194</v>
      </c>
      <c r="B5987" s="4" t="s">
        <v>226</v>
      </c>
      <c r="C5987" s="4" t="s">
        <v>177</v>
      </c>
      <c r="D5987" s="4" t="s">
        <v>21</v>
      </c>
      <c r="E5987" s="4" t="s">
        <v>197</v>
      </c>
      <c r="F5987" s="3">
        <v>42962</v>
      </c>
      <c r="G5987" s="3">
        <v>43056</v>
      </c>
      <c r="H5987">
        <v>0</v>
      </c>
    </row>
    <row r="5988" spans="1:8">
      <c r="A5988" s="4" t="s">
        <v>6195</v>
      </c>
      <c r="B5988" s="4" t="s">
        <v>208</v>
      </c>
      <c r="C5988" s="4" t="s">
        <v>177</v>
      </c>
      <c r="D5988" s="4" t="s">
        <v>57</v>
      </c>
      <c r="E5988" s="4" t="s">
        <v>193</v>
      </c>
      <c r="F5988" s="3">
        <v>42962</v>
      </c>
      <c r="G5988" s="3"/>
    </row>
    <row r="5989" spans="1:8">
      <c r="A5989" s="4" t="s">
        <v>6196</v>
      </c>
      <c r="B5989" s="4" t="s">
        <v>185</v>
      </c>
      <c r="C5989" s="4" t="s">
        <v>9011</v>
      </c>
      <c r="D5989" s="4" t="s">
        <v>24</v>
      </c>
      <c r="E5989" s="4" t="s">
        <v>193</v>
      </c>
      <c r="F5989" s="3">
        <v>42962</v>
      </c>
      <c r="G5989" s="3"/>
    </row>
    <row r="5990" spans="1:8">
      <c r="A5990" s="4" t="s">
        <v>6197</v>
      </c>
      <c r="B5990" s="4" t="s">
        <v>185</v>
      </c>
      <c r="C5990" s="4" t="s">
        <v>9011</v>
      </c>
      <c r="D5990" s="4" t="s">
        <v>54</v>
      </c>
      <c r="E5990" s="4" t="s">
        <v>197</v>
      </c>
      <c r="F5990" s="3">
        <v>42962</v>
      </c>
      <c r="G5990" s="3">
        <v>42970</v>
      </c>
      <c r="H5990">
        <v>0</v>
      </c>
    </row>
    <row r="5991" spans="1:8">
      <c r="A5991" s="4" t="s">
        <v>6198</v>
      </c>
      <c r="B5991" s="4" t="s">
        <v>216</v>
      </c>
      <c r="C5991" s="4" t="s">
        <v>177</v>
      </c>
      <c r="D5991" s="4" t="s">
        <v>50</v>
      </c>
      <c r="E5991" s="4" t="s">
        <v>172</v>
      </c>
      <c r="F5991" s="3">
        <v>42962</v>
      </c>
      <c r="G5991" s="3">
        <v>43062</v>
      </c>
      <c r="H5991">
        <v>55</v>
      </c>
    </row>
    <row r="5992" spans="1:8">
      <c r="A5992" s="4" t="s">
        <v>6199</v>
      </c>
      <c r="B5992" s="4" t="s">
        <v>181</v>
      </c>
      <c r="C5992" s="4" t="s">
        <v>9011</v>
      </c>
      <c r="D5992" s="4" t="s">
        <v>72</v>
      </c>
      <c r="E5992" s="4" t="s">
        <v>193</v>
      </c>
      <c r="F5992" s="3">
        <v>42962</v>
      </c>
      <c r="G5992" s="3"/>
    </row>
    <row r="5993" spans="1:8">
      <c r="A5993" s="4" t="s">
        <v>6200</v>
      </c>
      <c r="B5993" s="4" t="s">
        <v>183</v>
      </c>
      <c r="C5993" s="4" t="s">
        <v>177</v>
      </c>
      <c r="D5993" s="4" t="s">
        <v>119</v>
      </c>
      <c r="E5993" s="4" t="s">
        <v>172</v>
      </c>
      <c r="F5993" s="3">
        <v>42963</v>
      </c>
      <c r="G5993" s="3">
        <v>42976</v>
      </c>
      <c r="H5993">
        <v>53</v>
      </c>
    </row>
    <row r="5994" spans="1:8">
      <c r="A5994" s="4" t="s">
        <v>6201</v>
      </c>
      <c r="B5994" s="4" t="s">
        <v>261</v>
      </c>
      <c r="C5994" s="4" t="s">
        <v>171</v>
      </c>
      <c r="D5994" s="4" t="s">
        <v>109</v>
      </c>
      <c r="E5994" s="4" t="s">
        <v>193</v>
      </c>
      <c r="F5994" s="3">
        <v>42963</v>
      </c>
      <c r="G5994" s="3"/>
    </row>
    <row r="5995" spans="1:8">
      <c r="A5995" s="4" t="s">
        <v>6202</v>
      </c>
      <c r="B5995" s="4" t="s">
        <v>261</v>
      </c>
      <c r="C5995" s="4" t="s">
        <v>9011</v>
      </c>
      <c r="D5995" s="4" t="s">
        <v>82</v>
      </c>
      <c r="E5995" s="4" t="s">
        <v>172</v>
      </c>
      <c r="F5995" s="3">
        <v>42963</v>
      </c>
      <c r="G5995" s="3">
        <v>43065</v>
      </c>
      <c r="H5995">
        <v>4732</v>
      </c>
    </row>
    <row r="5996" spans="1:8">
      <c r="A5996" s="4" t="s">
        <v>6203</v>
      </c>
      <c r="B5996" s="4" t="s">
        <v>246</v>
      </c>
      <c r="C5996" s="4" t="s">
        <v>179</v>
      </c>
      <c r="D5996" s="4" t="s">
        <v>127</v>
      </c>
      <c r="E5996" s="4" t="s">
        <v>172</v>
      </c>
      <c r="F5996" s="3">
        <v>42963</v>
      </c>
      <c r="G5996" s="3">
        <v>43055</v>
      </c>
      <c r="H5996">
        <v>578</v>
      </c>
    </row>
    <row r="5997" spans="1:8">
      <c r="A5997" s="4" t="s">
        <v>6204</v>
      </c>
      <c r="B5997" s="4" t="s">
        <v>219</v>
      </c>
      <c r="C5997" s="4" t="s">
        <v>179</v>
      </c>
      <c r="D5997" s="4" t="s">
        <v>32</v>
      </c>
      <c r="E5997" s="4" t="s">
        <v>172</v>
      </c>
      <c r="F5997" s="3">
        <v>42963</v>
      </c>
      <c r="G5997" s="3">
        <v>42970</v>
      </c>
      <c r="H5997">
        <v>557</v>
      </c>
    </row>
    <row r="5998" spans="1:8">
      <c r="A5998" s="4" t="s">
        <v>6205</v>
      </c>
      <c r="B5998" s="4" t="s">
        <v>219</v>
      </c>
      <c r="C5998" s="4" t="s">
        <v>177</v>
      </c>
      <c r="D5998" s="4" t="s">
        <v>59</v>
      </c>
      <c r="E5998" s="4" t="s">
        <v>172</v>
      </c>
      <c r="F5998" s="3">
        <v>42963</v>
      </c>
      <c r="G5998" s="3">
        <v>42982</v>
      </c>
      <c r="H5998">
        <v>57</v>
      </c>
    </row>
    <row r="5999" spans="1:8">
      <c r="A5999" s="4" t="s">
        <v>6206</v>
      </c>
      <c r="B5999" s="4" t="s">
        <v>187</v>
      </c>
      <c r="C5999" s="4" t="s">
        <v>179</v>
      </c>
      <c r="D5999" s="4" t="s">
        <v>82</v>
      </c>
      <c r="E5999" s="4" t="s">
        <v>197</v>
      </c>
      <c r="F5999" s="3">
        <v>42963</v>
      </c>
      <c r="G5999" s="3">
        <v>42973</v>
      </c>
      <c r="H5999">
        <v>0</v>
      </c>
    </row>
    <row r="6000" spans="1:8">
      <c r="A6000" s="4" t="s">
        <v>6207</v>
      </c>
      <c r="B6000" s="4" t="s">
        <v>226</v>
      </c>
      <c r="C6000" s="4" t="s">
        <v>179</v>
      </c>
      <c r="D6000" s="4" t="s">
        <v>82</v>
      </c>
      <c r="E6000" s="4" t="s">
        <v>172</v>
      </c>
      <c r="F6000" s="3">
        <v>42963</v>
      </c>
      <c r="G6000" s="3">
        <v>43002</v>
      </c>
      <c r="H6000">
        <v>501</v>
      </c>
    </row>
    <row r="6001" spans="1:8">
      <c r="A6001" s="4" t="s">
        <v>6208</v>
      </c>
      <c r="B6001" s="4" t="s">
        <v>208</v>
      </c>
      <c r="C6001" s="4" t="s">
        <v>171</v>
      </c>
      <c r="D6001" s="4" t="s">
        <v>100</v>
      </c>
      <c r="E6001" s="4" t="s">
        <v>172</v>
      </c>
      <c r="F6001" s="3">
        <v>42963</v>
      </c>
      <c r="G6001" s="3">
        <v>42976</v>
      </c>
      <c r="H6001">
        <v>1084</v>
      </c>
    </row>
    <row r="6002" spans="1:8">
      <c r="A6002" s="4" t="s">
        <v>6209</v>
      </c>
      <c r="B6002" s="4" t="s">
        <v>208</v>
      </c>
      <c r="C6002" s="4" t="s">
        <v>177</v>
      </c>
      <c r="D6002" s="4" t="s">
        <v>51</v>
      </c>
      <c r="E6002" s="4" t="s">
        <v>172</v>
      </c>
      <c r="F6002" s="3">
        <v>42963</v>
      </c>
      <c r="G6002" s="3">
        <v>42980</v>
      </c>
      <c r="H6002">
        <v>56</v>
      </c>
    </row>
    <row r="6003" spans="1:8">
      <c r="A6003" s="4" t="s">
        <v>6210</v>
      </c>
      <c r="B6003" s="4" t="s">
        <v>185</v>
      </c>
      <c r="C6003" s="4" t="s">
        <v>177</v>
      </c>
      <c r="D6003" s="4" t="s">
        <v>24</v>
      </c>
      <c r="E6003" s="4" t="s">
        <v>193</v>
      </c>
      <c r="F6003" s="3">
        <v>42963</v>
      </c>
      <c r="G6003" s="3"/>
    </row>
    <row r="6004" spans="1:8">
      <c r="A6004" s="4" t="s">
        <v>6211</v>
      </c>
      <c r="B6004" s="4" t="s">
        <v>181</v>
      </c>
      <c r="C6004" s="4" t="s">
        <v>179</v>
      </c>
      <c r="D6004" s="4" t="s">
        <v>108</v>
      </c>
      <c r="E6004" s="4" t="s">
        <v>197</v>
      </c>
      <c r="F6004" s="3">
        <v>42963</v>
      </c>
      <c r="G6004" s="3">
        <v>43052</v>
      </c>
      <c r="H6004">
        <v>0</v>
      </c>
    </row>
    <row r="6005" spans="1:8">
      <c r="A6005" s="4" t="s">
        <v>6212</v>
      </c>
      <c r="B6005" s="4" t="s">
        <v>183</v>
      </c>
      <c r="C6005" s="4" t="s">
        <v>199</v>
      </c>
      <c r="D6005" s="4" t="s">
        <v>76</v>
      </c>
      <c r="E6005" s="4" t="s">
        <v>172</v>
      </c>
      <c r="F6005" s="3">
        <v>42964</v>
      </c>
      <c r="G6005" s="3">
        <v>43061</v>
      </c>
      <c r="H6005">
        <v>5468</v>
      </c>
    </row>
    <row r="6006" spans="1:8">
      <c r="A6006" s="4" t="s">
        <v>6213</v>
      </c>
      <c r="B6006" s="4" t="s">
        <v>246</v>
      </c>
      <c r="C6006" s="4" t="s">
        <v>179</v>
      </c>
      <c r="D6006" s="4" t="s">
        <v>24</v>
      </c>
      <c r="E6006" s="4" t="s">
        <v>193</v>
      </c>
      <c r="F6006" s="3">
        <v>42964</v>
      </c>
      <c r="G6006" s="3"/>
    </row>
    <row r="6007" spans="1:8">
      <c r="A6007" s="4" t="s">
        <v>6214</v>
      </c>
      <c r="B6007" s="4" t="s">
        <v>246</v>
      </c>
      <c r="C6007" s="4" t="s">
        <v>171</v>
      </c>
      <c r="D6007" s="4" t="s">
        <v>102</v>
      </c>
      <c r="E6007" s="4" t="s">
        <v>193</v>
      </c>
      <c r="F6007" s="3">
        <v>42964</v>
      </c>
      <c r="G6007" s="3"/>
    </row>
    <row r="6008" spans="1:8">
      <c r="A6008" s="4" t="s">
        <v>6215</v>
      </c>
      <c r="B6008" s="4" t="s">
        <v>246</v>
      </c>
      <c r="C6008" s="4" t="s">
        <v>179</v>
      </c>
      <c r="D6008" s="4" t="s">
        <v>127</v>
      </c>
      <c r="E6008" s="4" t="s">
        <v>172</v>
      </c>
      <c r="F6008" s="3">
        <v>42964</v>
      </c>
      <c r="G6008" s="3">
        <v>43058</v>
      </c>
      <c r="H6008">
        <v>567</v>
      </c>
    </row>
    <row r="6009" spans="1:8">
      <c r="A6009" s="4" t="s">
        <v>6216</v>
      </c>
      <c r="B6009" s="4" t="s">
        <v>279</v>
      </c>
      <c r="C6009" s="4" t="s">
        <v>171</v>
      </c>
      <c r="D6009" s="4" t="s">
        <v>65</v>
      </c>
      <c r="E6009" s="4" t="s">
        <v>197</v>
      </c>
      <c r="F6009" s="3">
        <v>42964</v>
      </c>
      <c r="G6009" s="3">
        <v>43044</v>
      </c>
      <c r="H6009">
        <v>0</v>
      </c>
    </row>
    <row r="6010" spans="1:8">
      <c r="A6010" s="4" t="s">
        <v>6217</v>
      </c>
      <c r="B6010" s="4" t="s">
        <v>210</v>
      </c>
      <c r="C6010" s="4" t="s">
        <v>9011</v>
      </c>
      <c r="D6010" s="4" t="s">
        <v>24</v>
      </c>
      <c r="E6010" s="4" t="s">
        <v>193</v>
      </c>
      <c r="F6010" s="3">
        <v>42964</v>
      </c>
      <c r="G6010" s="3"/>
    </row>
    <row r="6011" spans="1:8">
      <c r="A6011" s="4" t="s">
        <v>6218</v>
      </c>
      <c r="B6011" s="4" t="s">
        <v>210</v>
      </c>
      <c r="C6011" s="4" t="s">
        <v>9011</v>
      </c>
      <c r="D6011" s="4" t="s">
        <v>24</v>
      </c>
      <c r="E6011" s="4" t="s">
        <v>193</v>
      </c>
      <c r="F6011" s="3">
        <v>42964</v>
      </c>
      <c r="G6011" s="3"/>
    </row>
    <row r="6012" spans="1:8">
      <c r="A6012" s="4" t="s">
        <v>6219</v>
      </c>
      <c r="B6012" s="4" t="s">
        <v>174</v>
      </c>
      <c r="C6012" s="4" t="s">
        <v>171</v>
      </c>
      <c r="D6012" s="4" t="s">
        <v>51</v>
      </c>
      <c r="E6012" s="4" t="s">
        <v>172</v>
      </c>
      <c r="F6012" s="3">
        <v>42964</v>
      </c>
      <c r="G6012" s="3">
        <v>43058</v>
      </c>
      <c r="H6012">
        <v>1029</v>
      </c>
    </row>
    <row r="6013" spans="1:8">
      <c r="A6013" s="4" t="s">
        <v>6220</v>
      </c>
      <c r="B6013" s="4" t="s">
        <v>230</v>
      </c>
      <c r="C6013" s="4" t="s">
        <v>179</v>
      </c>
      <c r="D6013" s="4" t="s">
        <v>53</v>
      </c>
      <c r="E6013" s="4" t="s">
        <v>172</v>
      </c>
      <c r="F6013" s="3">
        <v>42964</v>
      </c>
      <c r="G6013" s="3">
        <v>43047</v>
      </c>
      <c r="H6013">
        <v>430</v>
      </c>
    </row>
    <row r="6014" spans="1:8">
      <c r="A6014" s="4" t="s">
        <v>6221</v>
      </c>
      <c r="B6014" s="4" t="s">
        <v>201</v>
      </c>
      <c r="C6014" s="4" t="s">
        <v>9011</v>
      </c>
      <c r="D6014" s="4" t="s">
        <v>82</v>
      </c>
      <c r="E6014" s="4" t="s">
        <v>172</v>
      </c>
      <c r="F6014" s="3">
        <v>42964</v>
      </c>
      <c r="G6014" s="3">
        <v>43056</v>
      </c>
      <c r="H6014">
        <v>5316</v>
      </c>
    </row>
    <row r="6015" spans="1:8">
      <c r="A6015" s="4" t="s">
        <v>6222</v>
      </c>
      <c r="B6015" s="4" t="s">
        <v>170</v>
      </c>
      <c r="C6015" s="4" t="s">
        <v>192</v>
      </c>
      <c r="D6015" s="4" t="s">
        <v>103</v>
      </c>
      <c r="E6015" s="4" t="s">
        <v>197</v>
      </c>
      <c r="F6015" s="3">
        <v>42964</v>
      </c>
      <c r="G6015" s="3">
        <v>42975</v>
      </c>
      <c r="H6015">
        <v>0</v>
      </c>
    </row>
    <row r="6016" spans="1:8">
      <c r="A6016" s="4" t="s">
        <v>6223</v>
      </c>
      <c r="B6016" s="4" t="s">
        <v>205</v>
      </c>
      <c r="C6016" s="4" t="s">
        <v>177</v>
      </c>
      <c r="D6016" s="4" t="s">
        <v>63</v>
      </c>
      <c r="E6016" s="4" t="s">
        <v>193</v>
      </c>
      <c r="F6016" s="3">
        <v>42964</v>
      </c>
      <c r="G6016" s="3"/>
    </row>
    <row r="6017" spans="1:8">
      <c r="A6017" s="4" t="s">
        <v>6224</v>
      </c>
      <c r="B6017" s="4" t="s">
        <v>226</v>
      </c>
      <c r="C6017" s="4" t="s">
        <v>192</v>
      </c>
      <c r="D6017" s="4" t="s">
        <v>82</v>
      </c>
      <c r="E6017" s="4" t="s">
        <v>172</v>
      </c>
      <c r="F6017" s="3">
        <v>42964</v>
      </c>
      <c r="G6017" s="3">
        <v>42982</v>
      </c>
      <c r="H6017">
        <v>3913</v>
      </c>
    </row>
    <row r="6018" spans="1:8">
      <c r="A6018" s="4" t="s">
        <v>6225</v>
      </c>
      <c r="B6018" s="4" t="s">
        <v>208</v>
      </c>
      <c r="C6018" s="4" t="s">
        <v>179</v>
      </c>
      <c r="D6018" s="4" t="s">
        <v>131</v>
      </c>
      <c r="E6018" s="4" t="s">
        <v>197</v>
      </c>
      <c r="F6018" s="3">
        <v>42964</v>
      </c>
      <c r="G6018" s="3">
        <v>42971</v>
      </c>
      <c r="H6018">
        <v>0</v>
      </c>
    </row>
    <row r="6019" spans="1:8">
      <c r="A6019" s="4" t="s">
        <v>6226</v>
      </c>
      <c r="B6019" s="4" t="s">
        <v>208</v>
      </c>
      <c r="C6019" s="4" t="s">
        <v>177</v>
      </c>
      <c r="D6019" s="4" t="s">
        <v>118</v>
      </c>
      <c r="E6019" s="4" t="s">
        <v>197</v>
      </c>
      <c r="F6019" s="3">
        <v>42964</v>
      </c>
      <c r="G6019" s="3">
        <v>42967</v>
      </c>
      <c r="H6019">
        <v>0</v>
      </c>
    </row>
    <row r="6020" spans="1:8">
      <c r="A6020" s="4" t="s">
        <v>6227</v>
      </c>
      <c r="B6020" s="4" t="s">
        <v>185</v>
      </c>
      <c r="C6020" s="4" t="s">
        <v>192</v>
      </c>
      <c r="D6020" s="4" t="s">
        <v>42</v>
      </c>
      <c r="E6020" s="4" t="s">
        <v>197</v>
      </c>
      <c r="F6020" s="3">
        <v>42964</v>
      </c>
      <c r="G6020" s="3">
        <v>42965</v>
      </c>
      <c r="H6020">
        <v>0</v>
      </c>
    </row>
    <row r="6021" spans="1:8">
      <c r="A6021" s="4" t="s">
        <v>6228</v>
      </c>
      <c r="B6021" s="4" t="s">
        <v>185</v>
      </c>
      <c r="C6021" s="4" t="s">
        <v>192</v>
      </c>
      <c r="D6021" s="4" t="s">
        <v>97</v>
      </c>
      <c r="E6021" s="4" t="s">
        <v>197</v>
      </c>
      <c r="F6021" s="3">
        <v>42964</v>
      </c>
      <c r="G6021" s="3">
        <v>43050</v>
      </c>
      <c r="H6021">
        <v>0</v>
      </c>
    </row>
    <row r="6022" spans="1:8">
      <c r="A6022" s="4" t="s">
        <v>6229</v>
      </c>
      <c r="B6022" s="4" t="s">
        <v>216</v>
      </c>
      <c r="C6022" s="4" t="s">
        <v>177</v>
      </c>
      <c r="D6022" s="4" t="s">
        <v>75</v>
      </c>
      <c r="E6022" s="4" t="s">
        <v>193</v>
      </c>
      <c r="F6022" s="3">
        <v>42964</v>
      </c>
      <c r="G6022" s="3"/>
    </row>
    <row r="6023" spans="1:8">
      <c r="A6023" s="4" t="s">
        <v>6230</v>
      </c>
      <c r="B6023" s="4" t="s">
        <v>181</v>
      </c>
      <c r="C6023" s="4" t="s">
        <v>179</v>
      </c>
      <c r="D6023" s="4" t="s">
        <v>76</v>
      </c>
      <c r="E6023" s="4" t="s">
        <v>172</v>
      </c>
      <c r="F6023" s="3">
        <v>42964</v>
      </c>
      <c r="G6023" s="3">
        <v>42981</v>
      </c>
      <c r="H6023">
        <v>655</v>
      </c>
    </row>
    <row r="6024" spans="1:8">
      <c r="A6024" s="4" t="s">
        <v>6231</v>
      </c>
      <c r="B6024" s="4" t="s">
        <v>181</v>
      </c>
      <c r="C6024" s="4" t="s">
        <v>177</v>
      </c>
      <c r="D6024" s="4" t="s">
        <v>74</v>
      </c>
      <c r="E6024" s="4" t="s">
        <v>172</v>
      </c>
      <c r="F6024" s="3">
        <v>42964</v>
      </c>
      <c r="G6024" s="3">
        <v>42978</v>
      </c>
      <c r="H6024">
        <v>46</v>
      </c>
    </row>
    <row r="6025" spans="1:8">
      <c r="A6025" s="4" t="s">
        <v>6232</v>
      </c>
      <c r="B6025" s="4" t="s">
        <v>261</v>
      </c>
      <c r="C6025" s="4" t="s">
        <v>199</v>
      </c>
      <c r="D6025" s="4" t="s">
        <v>21</v>
      </c>
      <c r="E6025" s="4" t="s">
        <v>197</v>
      </c>
      <c r="F6025" s="3">
        <v>42965</v>
      </c>
      <c r="G6025" s="3">
        <v>42973</v>
      </c>
      <c r="H6025">
        <v>0</v>
      </c>
    </row>
    <row r="6026" spans="1:8">
      <c r="A6026" s="4" t="s">
        <v>6233</v>
      </c>
      <c r="B6026" s="4" t="s">
        <v>304</v>
      </c>
      <c r="C6026" s="4" t="s">
        <v>192</v>
      </c>
      <c r="D6026" s="4" t="s">
        <v>45</v>
      </c>
      <c r="E6026" s="4" t="s">
        <v>197</v>
      </c>
      <c r="F6026" s="3">
        <v>42965</v>
      </c>
      <c r="G6026" s="3">
        <v>42971</v>
      </c>
      <c r="H6026">
        <v>0</v>
      </c>
    </row>
    <row r="6027" spans="1:8">
      <c r="A6027" s="4" t="s">
        <v>6234</v>
      </c>
      <c r="B6027" s="4" t="s">
        <v>279</v>
      </c>
      <c r="C6027" s="4" t="s">
        <v>192</v>
      </c>
      <c r="D6027" s="4" t="s">
        <v>24</v>
      </c>
      <c r="E6027" s="4" t="s">
        <v>193</v>
      </c>
      <c r="F6027" s="3">
        <v>42965</v>
      </c>
      <c r="G6027" s="3"/>
    </row>
    <row r="6028" spans="1:8">
      <c r="A6028" s="4" t="s">
        <v>6235</v>
      </c>
      <c r="B6028" s="4" t="s">
        <v>279</v>
      </c>
      <c r="C6028" s="4" t="s">
        <v>192</v>
      </c>
      <c r="D6028" s="4" t="s">
        <v>25</v>
      </c>
      <c r="E6028" s="4" t="s">
        <v>197</v>
      </c>
      <c r="F6028" s="3">
        <v>42965</v>
      </c>
      <c r="G6028" s="3">
        <v>42978</v>
      </c>
      <c r="H6028">
        <v>0</v>
      </c>
    </row>
    <row r="6029" spans="1:8">
      <c r="A6029" s="4" t="s">
        <v>6236</v>
      </c>
      <c r="B6029" s="4" t="s">
        <v>279</v>
      </c>
      <c r="C6029" s="4" t="s">
        <v>199</v>
      </c>
      <c r="D6029" s="4" t="s">
        <v>107</v>
      </c>
      <c r="E6029" s="4" t="s">
        <v>172</v>
      </c>
      <c r="F6029" s="3">
        <v>42965</v>
      </c>
      <c r="G6029" s="3">
        <v>43043</v>
      </c>
      <c r="H6029">
        <v>6372</v>
      </c>
    </row>
    <row r="6030" spans="1:8">
      <c r="A6030" s="4" t="s">
        <v>6237</v>
      </c>
      <c r="B6030" s="4" t="s">
        <v>174</v>
      </c>
      <c r="C6030" s="4" t="s">
        <v>171</v>
      </c>
      <c r="D6030" s="4" t="s">
        <v>92</v>
      </c>
      <c r="E6030" s="4" t="s">
        <v>172</v>
      </c>
      <c r="F6030" s="3">
        <v>42965</v>
      </c>
      <c r="G6030" s="3">
        <v>43052</v>
      </c>
      <c r="H6030">
        <v>986</v>
      </c>
    </row>
    <row r="6031" spans="1:8">
      <c r="A6031" s="4" t="s">
        <v>6238</v>
      </c>
      <c r="B6031" s="4" t="s">
        <v>174</v>
      </c>
      <c r="C6031" s="4" t="s">
        <v>9011</v>
      </c>
      <c r="D6031" s="4" t="s">
        <v>27</v>
      </c>
      <c r="E6031" s="4" t="s">
        <v>172</v>
      </c>
      <c r="F6031" s="3">
        <v>42965</v>
      </c>
      <c r="G6031" s="3">
        <v>42979</v>
      </c>
      <c r="H6031">
        <v>4817</v>
      </c>
    </row>
    <row r="6032" spans="1:8">
      <c r="A6032" s="4" t="s">
        <v>6239</v>
      </c>
      <c r="B6032" s="4" t="s">
        <v>196</v>
      </c>
      <c r="C6032" s="4" t="s">
        <v>9011</v>
      </c>
      <c r="D6032" s="4" t="s">
        <v>109</v>
      </c>
      <c r="E6032" s="4" t="s">
        <v>197</v>
      </c>
      <c r="F6032" s="3">
        <v>42965</v>
      </c>
      <c r="G6032" s="3">
        <v>42978</v>
      </c>
      <c r="H6032">
        <v>0</v>
      </c>
    </row>
    <row r="6033" spans="1:8">
      <c r="A6033" s="4" t="s">
        <v>6240</v>
      </c>
      <c r="B6033" s="4" t="s">
        <v>203</v>
      </c>
      <c r="C6033" s="4" t="s">
        <v>199</v>
      </c>
      <c r="D6033" s="4" t="s">
        <v>72</v>
      </c>
      <c r="E6033" s="4" t="s">
        <v>172</v>
      </c>
      <c r="F6033" s="3">
        <v>42965</v>
      </c>
      <c r="G6033" s="3">
        <v>42967</v>
      </c>
      <c r="H6033">
        <v>6529</v>
      </c>
    </row>
    <row r="6034" spans="1:8">
      <c r="A6034" s="4" t="s">
        <v>6241</v>
      </c>
      <c r="B6034" s="4" t="s">
        <v>343</v>
      </c>
      <c r="C6034" s="4" t="s">
        <v>9011</v>
      </c>
      <c r="D6034" s="4" t="s">
        <v>106</v>
      </c>
      <c r="E6034" s="4" t="s">
        <v>197</v>
      </c>
      <c r="F6034" s="3">
        <v>42965</v>
      </c>
      <c r="G6034" s="3">
        <v>42972</v>
      </c>
      <c r="H6034">
        <v>0</v>
      </c>
    </row>
    <row r="6035" spans="1:8">
      <c r="A6035" s="4" t="s">
        <v>6242</v>
      </c>
      <c r="B6035" s="4" t="s">
        <v>219</v>
      </c>
      <c r="C6035" s="4" t="s">
        <v>9011</v>
      </c>
      <c r="D6035" s="4" t="s">
        <v>24</v>
      </c>
      <c r="E6035" s="4" t="s">
        <v>193</v>
      </c>
      <c r="F6035" s="3">
        <v>42965</v>
      </c>
      <c r="G6035" s="3"/>
    </row>
    <row r="6036" spans="1:8">
      <c r="A6036" s="4" t="s">
        <v>6243</v>
      </c>
      <c r="B6036" s="4" t="s">
        <v>230</v>
      </c>
      <c r="C6036" s="4" t="s">
        <v>179</v>
      </c>
      <c r="D6036" s="4" t="s">
        <v>24</v>
      </c>
      <c r="E6036" s="4" t="s">
        <v>193</v>
      </c>
      <c r="F6036" s="3">
        <v>42965</v>
      </c>
      <c r="G6036" s="3"/>
    </row>
    <row r="6037" spans="1:8">
      <c r="A6037" s="4" t="s">
        <v>6244</v>
      </c>
      <c r="B6037" s="4" t="s">
        <v>230</v>
      </c>
      <c r="C6037" s="4" t="s">
        <v>179</v>
      </c>
      <c r="D6037" s="4" t="s">
        <v>76</v>
      </c>
      <c r="E6037" s="4" t="s">
        <v>197</v>
      </c>
      <c r="F6037" s="3">
        <v>42965</v>
      </c>
      <c r="G6037" s="3">
        <v>43053</v>
      </c>
      <c r="H6037">
        <v>0</v>
      </c>
    </row>
    <row r="6038" spans="1:8">
      <c r="A6038" s="4" t="s">
        <v>6245</v>
      </c>
      <c r="B6038" s="4" t="s">
        <v>230</v>
      </c>
      <c r="C6038" s="4" t="s">
        <v>199</v>
      </c>
      <c r="D6038" s="4" t="s">
        <v>42</v>
      </c>
      <c r="E6038" s="4" t="s">
        <v>172</v>
      </c>
      <c r="F6038" s="3">
        <v>42965</v>
      </c>
      <c r="G6038" s="3">
        <v>43053</v>
      </c>
      <c r="H6038">
        <v>4454</v>
      </c>
    </row>
    <row r="6039" spans="1:8">
      <c r="A6039" s="4" t="s">
        <v>6246</v>
      </c>
      <c r="B6039" s="4" t="s">
        <v>187</v>
      </c>
      <c r="C6039" s="4" t="s">
        <v>171</v>
      </c>
      <c r="D6039" s="4" t="s">
        <v>38</v>
      </c>
      <c r="E6039" s="4" t="s">
        <v>172</v>
      </c>
      <c r="F6039" s="3">
        <v>42965</v>
      </c>
      <c r="G6039" s="3">
        <v>42992</v>
      </c>
      <c r="H6039">
        <v>1002</v>
      </c>
    </row>
    <row r="6040" spans="1:8">
      <c r="A6040" s="4" t="s">
        <v>6247</v>
      </c>
      <c r="B6040" s="4" t="s">
        <v>187</v>
      </c>
      <c r="C6040" s="4" t="s">
        <v>177</v>
      </c>
      <c r="D6040" s="4" t="s">
        <v>72</v>
      </c>
      <c r="E6040" s="4" t="s">
        <v>172</v>
      </c>
      <c r="F6040" s="3">
        <v>42965</v>
      </c>
      <c r="G6040" s="3">
        <v>43043</v>
      </c>
      <c r="H6040">
        <v>63</v>
      </c>
    </row>
    <row r="6041" spans="1:8">
      <c r="A6041" s="4" t="s">
        <v>6248</v>
      </c>
      <c r="B6041" s="4" t="s">
        <v>244</v>
      </c>
      <c r="C6041" s="4" t="s">
        <v>179</v>
      </c>
      <c r="D6041" s="4" t="s">
        <v>103</v>
      </c>
      <c r="E6041" s="4" t="s">
        <v>172</v>
      </c>
      <c r="F6041" s="3">
        <v>42965</v>
      </c>
      <c r="G6041" s="3">
        <v>43099</v>
      </c>
      <c r="H6041">
        <v>580</v>
      </c>
    </row>
    <row r="6042" spans="1:8">
      <c r="A6042" s="4" t="s">
        <v>6249</v>
      </c>
      <c r="B6042" s="4" t="s">
        <v>201</v>
      </c>
      <c r="C6042" s="4" t="s">
        <v>179</v>
      </c>
      <c r="D6042" s="4" t="s">
        <v>50</v>
      </c>
      <c r="E6042" s="4" t="s">
        <v>193</v>
      </c>
      <c r="F6042" s="3">
        <v>42965</v>
      </c>
      <c r="G6042" s="3"/>
    </row>
    <row r="6043" spans="1:8">
      <c r="A6043" s="4" t="s">
        <v>6250</v>
      </c>
      <c r="B6043" s="4" t="s">
        <v>185</v>
      </c>
      <c r="C6043" s="4" t="s">
        <v>192</v>
      </c>
      <c r="D6043" s="4" t="s">
        <v>24</v>
      </c>
      <c r="E6043" s="4" t="s">
        <v>193</v>
      </c>
      <c r="F6043" s="3">
        <v>42965</v>
      </c>
      <c r="G6043" s="3"/>
    </row>
    <row r="6044" spans="1:8">
      <c r="A6044" s="4" t="s">
        <v>6251</v>
      </c>
      <c r="B6044" s="4" t="s">
        <v>216</v>
      </c>
      <c r="C6044" s="4" t="s">
        <v>177</v>
      </c>
      <c r="D6044" s="4" t="s">
        <v>121</v>
      </c>
      <c r="E6044" s="4" t="s">
        <v>172</v>
      </c>
      <c r="F6044" s="3">
        <v>42965</v>
      </c>
      <c r="G6044" s="3">
        <v>43076</v>
      </c>
      <c r="H6044">
        <v>49</v>
      </c>
    </row>
    <row r="6045" spans="1:8">
      <c r="A6045" s="4" t="s">
        <v>6252</v>
      </c>
      <c r="B6045" s="4" t="s">
        <v>261</v>
      </c>
      <c r="C6045" s="4" t="s">
        <v>199</v>
      </c>
      <c r="D6045" s="4" t="s">
        <v>88</v>
      </c>
      <c r="E6045" s="4" t="s">
        <v>172</v>
      </c>
      <c r="F6045" s="3">
        <v>42966</v>
      </c>
      <c r="G6045" s="3">
        <v>43072</v>
      </c>
      <c r="H6045">
        <v>5703</v>
      </c>
    </row>
    <row r="6046" spans="1:8">
      <c r="A6046" s="4" t="s">
        <v>6253</v>
      </c>
      <c r="B6046" s="4" t="s">
        <v>246</v>
      </c>
      <c r="C6046" s="4" t="s">
        <v>177</v>
      </c>
      <c r="D6046" s="4" t="s">
        <v>96</v>
      </c>
      <c r="E6046" s="4" t="s">
        <v>197</v>
      </c>
      <c r="F6046" s="3">
        <v>42966</v>
      </c>
      <c r="G6046" s="3">
        <v>42973</v>
      </c>
      <c r="H6046">
        <v>0</v>
      </c>
    </row>
    <row r="6047" spans="1:8">
      <c r="A6047" s="4" t="s">
        <v>6254</v>
      </c>
      <c r="B6047" s="4" t="s">
        <v>210</v>
      </c>
      <c r="C6047" s="4" t="s">
        <v>177</v>
      </c>
      <c r="D6047" s="4" t="s">
        <v>24</v>
      </c>
      <c r="E6047" s="4" t="s">
        <v>193</v>
      </c>
      <c r="F6047" s="3">
        <v>42966</v>
      </c>
      <c r="G6047" s="3"/>
    </row>
    <row r="6048" spans="1:8">
      <c r="A6048" s="4" t="s">
        <v>6255</v>
      </c>
      <c r="B6048" s="4" t="s">
        <v>174</v>
      </c>
      <c r="C6048" s="4" t="s">
        <v>179</v>
      </c>
      <c r="D6048" s="4" t="s">
        <v>57</v>
      </c>
      <c r="E6048" s="4" t="s">
        <v>197</v>
      </c>
      <c r="F6048" s="3">
        <v>42966</v>
      </c>
      <c r="G6048" s="3">
        <v>42969</v>
      </c>
      <c r="H6048">
        <v>0</v>
      </c>
    </row>
    <row r="6049" spans="1:8">
      <c r="A6049" s="4" t="s">
        <v>6256</v>
      </c>
      <c r="B6049" s="4" t="s">
        <v>174</v>
      </c>
      <c r="C6049" s="4" t="s">
        <v>192</v>
      </c>
      <c r="D6049" s="4" t="s">
        <v>51</v>
      </c>
      <c r="E6049" s="4" t="s">
        <v>197</v>
      </c>
      <c r="F6049" s="3">
        <v>42966</v>
      </c>
      <c r="G6049" s="3">
        <v>42973</v>
      </c>
      <c r="H6049">
        <v>0</v>
      </c>
    </row>
    <row r="6050" spans="1:8">
      <c r="A6050" s="4" t="s">
        <v>6257</v>
      </c>
      <c r="B6050" s="4" t="s">
        <v>263</v>
      </c>
      <c r="C6050" s="4" t="s">
        <v>9011</v>
      </c>
      <c r="D6050" s="4" t="s">
        <v>82</v>
      </c>
      <c r="E6050" s="4" t="s">
        <v>197</v>
      </c>
      <c r="F6050" s="3">
        <v>42966</v>
      </c>
      <c r="G6050" s="3">
        <v>43050</v>
      </c>
      <c r="H6050">
        <v>0</v>
      </c>
    </row>
    <row r="6051" spans="1:8">
      <c r="A6051" s="4" t="s">
        <v>6258</v>
      </c>
      <c r="B6051" s="4" t="s">
        <v>343</v>
      </c>
      <c r="C6051" s="4" t="s">
        <v>171</v>
      </c>
      <c r="D6051" s="4" t="s">
        <v>61</v>
      </c>
      <c r="E6051" s="4" t="s">
        <v>172</v>
      </c>
      <c r="F6051" s="3">
        <v>42966</v>
      </c>
      <c r="G6051" s="3">
        <v>43070</v>
      </c>
      <c r="H6051">
        <v>1148</v>
      </c>
    </row>
    <row r="6052" spans="1:8">
      <c r="A6052" s="4" t="s">
        <v>6259</v>
      </c>
      <c r="B6052" s="4" t="s">
        <v>219</v>
      </c>
      <c r="C6052" s="4" t="s">
        <v>179</v>
      </c>
      <c r="D6052" s="4" t="s">
        <v>108</v>
      </c>
      <c r="E6052" s="4" t="s">
        <v>197</v>
      </c>
      <c r="F6052" s="3">
        <v>42966</v>
      </c>
      <c r="G6052" s="3">
        <v>42972</v>
      </c>
      <c r="H6052">
        <v>0</v>
      </c>
    </row>
    <row r="6053" spans="1:8">
      <c r="A6053" s="4" t="s">
        <v>6260</v>
      </c>
      <c r="B6053" s="4" t="s">
        <v>230</v>
      </c>
      <c r="C6053" s="4" t="s">
        <v>179</v>
      </c>
      <c r="D6053" s="4" t="s">
        <v>81</v>
      </c>
      <c r="E6053" s="4" t="s">
        <v>197</v>
      </c>
      <c r="F6053" s="3">
        <v>42966</v>
      </c>
      <c r="G6053" s="3">
        <v>42975</v>
      </c>
      <c r="H6053">
        <v>0</v>
      </c>
    </row>
    <row r="6054" spans="1:8">
      <c r="A6054" s="4" t="s">
        <v>6261</v>
      </c>
      <c r="B6054" s="4" t="s">
        <v>230</v>
      </c>
      <c r="C6054" s="4" t="s">
        <v>171</v>
      </c>
      <c r="D6054" s="4" t="s">
        <v>74</v>
      </c>
      <c r="E6054" s="4" t="s">
        <v>197</v>
      </c>
      <c r="F6054" s="3">
        <v>42966</v>
      </c>
      <c r="G6054" s="3">
        <v>43065</v>
      </c>
      <c r="H6054">
        <v>0</v>
      </c>
    </row>
    <row r="6055" spans="1:8">
      <c r="A6055" s="4" t="s">
        <v>6262</v>
      </c>
      <c r="B6055" s="4" t="s">
        <v>230</v>
      </c>
      <c r="C6055" s="4" t="s">
        <v>9011</v>
      </c>
      <c r="D6055" s="4" t="s">
        <v>76</v>
      </c>
      <c r="E6055" s="4" t="s">
        <v>172</v>
      </c>
      <c r="F6055" s="3">
        <v>42966</v>
      </c>
      <c r="G6055" s="3">
        <v>43093</v>
      </c>
      <c r="H6055">
        <v>4009</v>
      </c>
    </row>
    <row r="6056" spans="1:8">
      <c r="A6056" s="4" t="s">
        <v>6263</v>
      </c>
      <c r="B6056" s="4" t="s">
        <v>256</v>
      </c>
      <c r="C6056" s="4" t="s">
        <v>192</v>
      </c>
      <c r="D6056" s="4" t="s">
        <v>100</v>
      </c>
      <c r="E6056" s="4" t="s">
        <v>172</v>
      </c>
      <c r="F6056" s="3">
        <v>42966</v>
      </c>
      <c r="G6056" s="3">
        <v>43041</v>
      </c>
      <c r="H6056">
        <v>3024</v>
      </c>
    </row>
    <row r="6057" spans="1:8">
      <c r="A6057" s="4" t="s">
        <v>6264</v>
      </c>
      <c r="B6057" s="4" t="s">
        <v>201</v>
      </c>
      <c r="C6057" s="4" t="s">
        <v>171</v>
      </c>
      <c r="D6057" s="4" t="s">
        <v>82</v>
      </c>
      <c r="E6057" s="4" t="s">
        <v>193</v>
      </c>
      <c r="F6057" s="3">
        <v>42966</v>
      </c>
      <c r="G6057" s="3"/>
    </row>
    <row r="6058" spans="1:8">
      <c r="A6058" s="4" t="s">
        <v>6265</v>
      </c>
      <c r="B6058" s="4" t="s">
        <v>170</v>
      </c>
      <c r="C6058" s="4" t="s">
        <v>192</v>
      </c>
      <c r="D6058" s="4" t="s">
        <v>61</v>
      </c>
      <c r="E6058" s="4" t="s">
        <v>197</v>
      </c>
      <c r="F6058" s="3">
        <v>42966</v>
      </c>
      <c r="G6058" s="3">
        <v>43059</v>
      </c>
      <c r="H6058">
        <v>0</v>
      </c>
    </row>
    <row r="6059" spans="1:8">
      <c r="A6059" s="4" t="s">
        <v>6266</v>
      </c>
      <c r="B6059" s="4" t="s">
        <v>226</v>
      </c>
      <c r="C6059" s="4" t="s">
        <v>177</v>
      </c>
      <c r="D6059" s="4" t="s">
        <v>123</v>
      </c>
      <c r="E6059" s="4" t="s">
        <v>197</v>
      </c>
      <c r="F6059" s="3">
        <v>42966</v>
      </c>
      <c r="G6059" s="3">
        <v>43050</v>
      </c>
      <c r="H6059">
        <v>0</v>
      </c>
    </row>
    <row r="6060" spans="1:8">
      <c r="A6060" s="4" t="s">
        <v>6267</v>
      </c>
      <c r="B6060" s="4" t="s">
        <v>185</v>
      </c>
      <c r="C6060" s="4" t="s">
        <v>9011</v>
      </c>
      <c r="D6060" s="4" t="s">
        <v>49</v>
      </c>
      <c r="E6060" s="4" t="s">
        <v>172</v>
      </c>
      <c r="F6060" s="3">
        <v>42966</v>
      </c>
      <c r="G6060" s="3">
        <v>43066</v>
      </c>
      <c r="H6060">
        <v>5058</v>
      </c>
    </row>
    <row r="6061" spans="1:8">
      <c r="A6061" s="4" t="s">
        <v>6268</v>
      </c>
      <c r="B6061" s="4" t="s">
        <v>181</v>
      </c>
      <c r="C6061" s="4" t="s">
        <v>179</v>
      </c>
      <c r="D6061" s="4" t="s">
        <v>38</v>
      </c>
      <c r="E6061" s="4" t="s">
        <v>197</v>
      </c>
      <c r="F6061" s="3">
        <v>42966</v>
      </c>
      <c r="G6061" s="3">
        <v>43064</v>
      </c>
      <c r="H6061">
        <v>0</v>
      </c>
    </row>
    <row r="6062" spans="1:8">
      <c r="A6062" s="4" t="s">
        <v>6269</v>
      </c>
      <c r="B6062" s="4" t="s">
        <v>261</v>
      </c>
      <c r="C6062" s="4" t="s">
        <v>9011</v>
      </c>
      <c r="D6062" s="4" t="s">
        <v>95</v>
      </c>
      <c r="E6062" s="4" t="s">
        <v>197</v>
      </c>
      <c r="F6062" s="3">
        <v>42967</v>
      </c>
      <c r="G6062" s="3">
        <v>42980</v>
      </c>
      <c r="H6062">
        <v>0</v>
      </c>
    </row>
    <row r="6063" spans="1:8">
      <c r="A6063" s="4" t="s">
        <v>6270</v>
      </c>
      <c r="B6063" s="4" t="s">
        <v>246</v>
      </c>
      <c r="C6063" s="4" t="s">
        <v>179</v>
      </c>
      <c r="D6063" s="4" t="s">
        <v>34</v>
      </c>
      <c r="E6063" s="4" t="s">
        <v>172</v>
      </c>
      <c r="F6063" s="3">
        <v>42967</v>
      </c>
      <c r="G6063" s="3">
        <v>42989</v>
      </c>
      <c r="H6063">
        <v>566</v>
      </c>
    </row>
    <row r="6064" spans="1:8">
      <c r="A6064" s="4" t="s">
        <v>6271</v>
      </c>
      <c r="B6064" s="4" t="s">
        <v>246</v>
      </c>
      <c r="C6064" s="4" t="s">
        <v>179</v>
      </c>
      <c r="D6064" s="4" t="s">
        <v>50</v>
      </c>
      <c r="E6064" s="4" t="s">
        <v>172</v>
      </c>
      <c r="F6064" s="3">
        <v>42967</v>
      </c>
      <c r="G6064" s="3">
        <v>43041</v>
      </c>
      <c r="H6064">
        <v>578</v>
      </c>
    </row>
    <row r="6065" spans="1:8">
      <c r="A6065" s="4" t="s">
        <v>6272</v>
      </c>
      <c r="B6065" s="4" t="s">
        <v>174</v>
      </c>
      <c r="C6065" s="4" t="s">
        <v>179</v>
      </c>
      <c r="D6065" s="4" t="s">
        <v>118</v>
      </c>
      <c r="E6065" s="4" t="s">
        <v>172</v>
      </c>
      <c r="F6065" s="3">
        <v>42967</v>
      </c>
      <c r="G6065" s="3">
        <v>42977</v>
      </c>
      <c r="H6065">
        <v>620</v>
      </c>
    </row>
    <row r="6066" spans="1:8">
      <c r="A6066" s="4" t="s">
        <v>6273</v>
      </c>
      <c r="B6066" s="4" t="s">
        <v>174</v>
      </c>
      <c r="C6066" s="4" t="s">
        <v>9011</v>
      </c>
      <c r="D6066" s="4" t="s">
        <v>57</v>
      </c>
      <c r="E6066" s="4" t="s">
        <v>172</v>
      </c>
      <c r="F6066" s="3">
        <v>42967</v>
      </c>
      <c r="G6066" s="3">
        <v>42981</v>
      </c>
      <c r="H6066">
        <v>4310</v>
      </c>
    </row>
    <row r="6067" spans="1:8">
      <c r="A6067" s="4" t="s">
        <v>6274</v>
      </c>
      <c r="B6067" s="4" t="s">
        <v>203</v>
      </c>
      <c r="C6067" s="4" t="s">
        <v>192</v>
      </c>
      <c r="D6067" s="4" t="s">
        <v>105</v>
      </c>
      <c r="E6067" s="4" t="s">
        <v>172</v>
      </c>
      <c r="F6067" s="3">
        <v>42967</v>
      </c>
      <c r="G6067" s="3">
        <v>42968</v>
      </c>
      <c r="H6067">
        <v>3448</v>
      </c>
    </row>
    <row r="6068" spans="1:8">
      <c r="A6068" s="4" t="s">
        <v>6275</v>
      </c>
      <c r="B6068" s="4" t="s">
        <v>191</v>
      </c>
      <c r="C6068" s="4" t="s">
        <v>179</v>
      </c>
      <c r="D6068" s="4" t="s">
        <v>75</v>
      </c>
      <c r="E6068" s="4" t="s">
        <v>197</v>
      </c>
      <c r="F6068" s="3">
        <v>42967</v>
      </c>
      <c r="G6068" s="3">
        <v>43067</v>
      </c>
      <c r="H6068">
        <v>0</v>
      </c>
    </row>
    <row r="6069" spans="1:8">
      <c r="A6069" s="4" t="s">
        <v>6276</v>
      </c>
      <c r="B6069" s="4" t="s">
        <v>219</v>
      </c>
      <c r="C6069" s="4" t="s">
        <v>192</v>
      </c>
      <c r="D6069" s="4" t="s">
        <v>122</v>
      </c>
      <c r="E6069" s="4" t="s">
        <v>172</v>
      </c>
      <c r="F6069" s="3">
        <v>42967</v>
      </c>
      <c r="G6069" s="3">
        <v>43058</v>
      </c>
      <c r="H6069">
        <v>3517</v>
      </c>
    </row>
    <row r="6070" spans="1:8">
      <c r="A6070" s="4" t="s">
        <v>6277</v>
      </c>
      <c r="B6070" s="4" t="s">
        <v>230</v>
      </c>
      <c r="C6070" s="4" t="s">
        <v>179</v>
      </c>
      <c r="D6070" s="4" t="s">
        <v>24</v>
      </c>
      <c r="E6070" s="4" t="s">
        <v>193</v>
      </c>
      <c r="F6070" s="3">
        <v>42967</v>
      </c>
      <c r="G6070" s="3"/>
    </row>
    <row r="6071" spans="1:8">
      <c r="A6071" s="4" t="s">
        <v>6278</v>
      </c>
      <c r="B6071" s="4" t="s">
        <v>230</v>
      </c>
      <c r="C6071" s="4" t="s">
        <v>171</v>
      </c>
      <c r="D6071" s="4" t="s">
        <v>86</v>
      </c>
      <c r="E6071" s="4" t="s">
        <v>193</v>
      </c>
      <c r="F6071" s="3">
        <v>42967</v>
      </c>
      <c r="G6071" s="3"/>
    </row>
    <row r="6072" spans="1:8">
      <c r="A6072" s="4" t="s">
        <v>6279</v>
      </c>
      <c r="B6072" s="4" t="s">
        <v>201</v>
      </c>
      <c r="C6072" s="4" t="s">
        <v>9011</v>
      </c>
      <c r="D6072" s="4" t="s">
        <v>24</v>
      </c>
      <c r="E6072" s="4" t="s">
        <v>193</v>
      </c>
      <c r="F6072" s="3">
        <v>42967</v>
      </c>
      <c r="G6072" s="3"/>
    </row>
    <row r="6073" spans="1:8">
      <c r="A6073" s="4" t="s">
        <v>6280</v>
      </c>
      <c r="B6073" s="4" t="s">
        <v>201</v>
      </c>
      <c r="C6073" s="4" t="s">
        <v>9011</v>
      </c>
      <c r="D6073" s="4" t="s">
        <v>82</v>
      </c>
      <c r="E6073" s="4" t="s">
        <v>172</v>
      </c>
      <c r="F6073" s="3">
        <v>42967</v>
      </c>
      <c r="G6073" s="3">
        <v>43094</v>
      </c>
      <c r="H6073">
        <v>3854</v>
      </c>
    </row>
    <row r="6074" spans="1:8">
      <c r="A6074" s="4" t="s">
        <v>6281</v>
      </c>
      <c r="B6074" s="4" t="s">
        <v>170</v>
      </c>
      <c r="C6074" s="4" t="s">
        <v>192</v>
      </c>
      <c r="D6074" s="4" t="s">
        <v>109</v>
      </c>
      <c r="E6074" s="4" t="s">
        <v>172</v>
      </c>
      <c r="F6074" s="3">
        <v>42967</v>
      </c>
      <c r="G6074" s="3">
        <v>43086</v>
      </c>
      <c r="H6074">
        <v>3894</v>
      </c>
    </row>
    <row r="6075" spans="1:8">
      <c r="A6075" s="4" t="s">
        <v>6282</v>
      </c>
      <c r="B6075" s="4" t="s">
        <v>185</v>
      </c>
      <c r="C6075" s="4" t="s">
        <v>177</v>
      </c>
      <c r="D6075" s="4" t="s">
        <v>88</v>
      </c>
      <c r="E6075" s="4" t="s">
        <v>193</v>
      </c>
      <c r="F6075" s="3">
        <v>42967</v>
      </c>
      <c r="G6075" s="3"/>
    </row>
    <row r="6076" spans="1:8">
      <c r="A6076" s="4" t="s">
        <v>6283</v>
      </c>
      <c r="B6076" s="4" t="s">
        <v>185</v>
      </c>
      <c r="C6076" s="4" t="s">
        <v>192</v>
      </c>
      <c r="D6076" s="4" t="s">
        <v>102</v>
      </c>
      <c r="E6076" s="4" t="s">
        <v>172</v>
      </c>
      <c r="F6076" s="3">
        <v>42967</v>
      </c>
      <c r="G6076" s="3">
        <v>43091</v>
      </c>
      <c r="H6076">
        <v>2833</v>
      </c>
    </row>
    <row r="6077" spans="1:8">
      <c r="A6077" s="4" t="s">
        <v>6284</v>
      </c>
      <c r="B6077" s="4" t="s">
        <v>216</v>
      </c>
      <c r="C6077" s="4" t="s">
        <v>192</v>
      </c>
      <c r="D6077" s="4" t="s">
        <v>121</v>
      </c>
      <c r="E6077" s="4" t="s">
        <v>197</v>
      </c>
      <c r="F6077" s="3">
        <v>42967</v>
      </c>
      <c r="G6077" s="3">
        <v>42984</v>
      </c>
      <c r="H6077">
        <v>0</v>
      </c>
    </row>
    <row r="6078" spans="1:8">
      <c r="A6078" s="4" t="s">
        <v>6285</v>
      </c>
      <c r="B6078" s="4" t="s">
        <v>183</v>
      </c>
      <c r="C6078" s="4" t="s">
        <v>177</v>
      </c>
      <c r="D6078" s="4" t="s">
        <v>48</v>
      </c>
      <c r="E6078" s="4" t="s">
        <v>172</v>
      </c>
      <c r="F6078" s="3">
        <v>42968</v>
      </c>
      <c r="G6078" s="3">
        <v>43042</v>
      </c>
      <c r="H6078">
        <v>54</v>
      </c>
    </row>
    <row r="6079" spans="1:8">
      <c r="A6079" s="4" t="s">
        <v>6286</v>
      </c>
      <c r="B6079" s="4" t="s">
        <v>261</v>
      </c>
      <c r="C6079" s="4" t="s">
        <v>171</v>
      </c>
      <c r="D6079" s="4" t="s">
        <v>42</v>
      </c>
      <c r="E6079" s="4" t="s">
        <v>193</v>
      </c>
      <c r="F6079" s="3">
        <v>42968</v>
      </c>
      <c r="G6079" s="3"/>
    </row>
    <row r="6080" spans="1:8">
      <c r="A6080" s="4" t="s">
        <v>6287</v>
      </c>
      <c r="B6080" s="4" t="s">
        <v>174</v>
      </c>
      <c r="C6080" s="4" t="s">
        <v>171</v>
      </c>
      <c r="D6080" s="4" t="s">
        <v>41</v>
      </c>
      <c r="E6080" s="4" t="s">
        <v>197</v>
      </c>
      <c r="F6080" s="3">
        <v>42968</v>
      </c>
      <c r="G6080" s="3">
        <v>43066</v>
      </c>
      <c r="H6080">
        <v>0</v>
      </c>
    </row>
    <row r="6081" spans="1:8">
      <c r="A6081" s="4" t="s">
        <v>6288</v>
      </c>
      <c r="B6081" s="4" t="s">
        <v>174</v>
      </c>
      <c r="C6081" s="4" t="s">
        <v>179</v>
      </c>
      <c r="D6081" s="4" t="s">
        <v>61</v>
      </c>
      <c r="E6081" s="4" t="s">
        <v>172</v>
      </c>
      <c r="F6081" s="3">
        <v>42968</v>
      </c>
      <c r="G6081" s="3">
        <v>43051</v>
      </c>
      <c r="H6081">
        <v>509</v>
      </c>
    </row>
    <row r="6082" spans="1:8">
      <c r="A6082" s="4" t="s">
        <v>6289</v>
      </c>
      <c r="B6082" s="4" t="s">
        <v>196</v>
      </c>
      <c r="C6082" s="4" t="s">
        <v>192</v>
      </c>
      <c r="D6082" s="4" t="s">
        <v>119</v>
      </c>
      <c r="E6082" s="4" t="s">
        <v>172</v>
      </c>
      <c r="F6082" s="3">
        <v>42968</v>
      </c>
      <c r="G6082" s="3">
        <v>43075</v>
      </c>
      <c r="H6082">
        <v>3436</v>
      </c>
    </row>
    <row r="6083" spans="1:8">
      <c r="A6083" s="4" t="s">
        <v>6290</v>
      </c>
      <c r="B6083" s="4" t="s">
        <v>203</v>
      </c>
      <c r="C6083" s="4" t="s">
        <v>192</v>
      </c>
      <c r="D6083" s="4" t="s">
        <v>98</v>
      </c>
      <c r="E6083" s="4" t="s">
        <v>172</v>
      </c>
      <c r="F6083" s="3">
        <v>42968</v>
      </c>
      <c r="G6083" s="3">
        <v>43066</v>
      </c>
      <c r="H6083">
        <v>3514</v>
      </c>
    </row>
    <row r="6084" spans="1:8">
      <c r="A6084" s="4" t="s">
        <v>6291</v>
      </c>
      <c r="B6084" s="4" t="s">
        <v>343</v>
      </c>
      <c r="C6084" s="4" t="s">
        <v>179</v>
      </c>
      <c r="D6084" s="4" t="s">
        <v>100</v>
      </c>
      <c r="E6084" s="4" t="s">
        <v>172</v>
      </c>
      <c r="F6084" s="3">
        <v>42968</v>
      </c>
      <c r="G6084" s="3">
        <v>43099</v>
      </c>
      <c r="H6084">
        <v>611</v>
      </c>
    </row>
    <row r="6085" spans="1:8">
      <c r="A6085" s="4" t="s">
        <v>6292</v>
      </c>
      <c r="B6085" s="4" t="s">
        <v>219</v>
      </c>
      <c r="C6085" s="4" t="s">
        <v>171</v>
      </c>
      <c r="D6085" s="4" t="s">
        <v>24</v>
      </c>
      <c r="E6085" s="4" t="s">
        <v>193</v>
      </c>
      <c r="F6085" s="3">
        <v>42968</v>
      </c>
      <c r="G6085" s="3"/>
    </row>
    <row r="6086" spans="1:8">
      <c r="A6086" s="4" t="s">
        <v>6293</v>
      </c>
      <c r="B6086" s="4" t="s">
        <v>230</v>
      </c>
      <c r="C6086" s="4" t="s">
        <v>177</v>
      </c>
      <c r="D6086" s="4" t="s">
        <v>49</v>
      </c>
      <c r="E6086" s="4" t="s">
        <v>172</v>
      </c>
      <c r="F6086" s="3">
        <v>42968</v>
      </c>
      <c r="G6086" s="3">
        <v>43047</v>
      </c>
      <c r="H6086">
        <v>58</v>
      </c>
    </row>
    <row r="6087" spans="1:8">
      <c r="A6087" s="4" t="s">
        <v>6294</v>
      </c>
      <c r="B6087" s="4" t="s">
        <v>256</v>
      </c>
      <c r="C6087" s="4" t="s">
        <v>192</v>
      </c>
      <c r="D6087" s="4" t="s">
        <v>57</v>
      </c>
      <c r="E6087" s="4" t="s">
        <v>197</v>
      </c>
      <c r="F6087" s="3">
        <v>42968</v>
      </c>
      <c r="G6087" s="3">
        <v>43056</v>
      </c>
      <c r="H6087">
        <v>0</v>
      </c>
    </row>
    <row r="6088" spans="1:8">
      <c r="A6088" s="4" t="s">
        <v>6295</v>
      </c>
      <c r="B6088" s="4" t="s">
        <v>256</v>
      </c>
      <c r="C6088" s="4" t="s">
        <v>179</v>
      </c>
      <c r="D6088" s="4" t="s">
        <v>111</v>
      </c>
      <c r="E6088" s="4" t="s">
        <v>172</v>
      </c>
      <c r="F6088" s="3">
        <v>42968</v>
      </c>
      <c r="G6088" s="3">
        <v>43082</v>
      </c>
      <c r="H6088">
        <v>513</v>
      </c>
    </row>
    <row r="6089" spans="1:8">
      <c r="A6089" s="4" t="s">
        <v>6296</v>
      </c>
      <c r="B6089" s="4" t="s">
        <v>187</v>
      </c>
      <c r="C6089" s="4" t="s">
        <v>177</v>
      </c>
      <c r="D6089" s="4" t="s">
        <v>24</v>
      </c>
      <c r="E6089" s="4" t="s">
        <v>193</v>
      </c>
      <c r="F6089" s="3">
        <v>42968</v>
      </c>
      <c r="G6089" s="3"/>
    </row>
    <row r="6090" spans="1:8">
      <c r="A6090" s="4" t="s">
        <v>6297</v>
      </c>
      <c r="B6090" s="4" t="s">
        <v>187</v>
      </c>
      <c r="C6090" s="4" t="s">
        <v>171</v>
      </c>
      <c r="D6090" s="4" t="s">
        <v>93</v>
      </c>
      <c r="E6090" s="4" t="s">
        <v>197</v>
      </c>
      <c r="F6090" s="3">
        <v>42968</v>
      </c>
      <c r="G6090" s="3">
        <v>42976</v>
      </c>
      <c r="H6090">
        <v>0</v>
      </c>
    </row>
    <row r="6091" spans="1:8">
      <c r="A6091" s="4" t="s">
        <v>6298</v>
      </c>
      <c r="B6091" s="4" t="s">
        <v>170</v>
      </c>
      <c r="C6091" s="4" t="s">
        <v>171</v>
      </c>
      <c r="D6091" s="4" t="s">
        <v>41</v>
      </c>
      <c r="E6091" s="4" t="s">
        <v>197</v>
      </c>
      <c r="F6091" s="3">
        <v>42968</v>
      </c>
      <c r="G6091" s="3">
        <v>43042</v>
      </c>
      <c r="H6091">
        <v>0</v>
      </c>
    </row>
    <row r="6092" spans="1:8">
      <c r="A6092" s="4" t="s">
        <v>6299</v>
      </c>
      <c r="B6092" s="4" t="s">
        <v>205</v>
      </c>
      <c r="C6092" s="4" t="s">
        <v>177</v>
      </c>
      <c r="D6092" s="4" t="s">
        <v>122</v>
      </c>
      <c r="E6092" s="4" t="s">
        <v>193</v>
      </c>
      <c r="F6092" s="3">
        <v>42968</v>
      </c>
      <c r="G6092" s="3"/>
    </row>
    <row r="6093" spans="1:8">
      <c r="A6093" s="4" t="s">
        <v>6300</v>
      </c>
      <c r="B6093" s="4" t="s">
        <v>208</v>
      </c>
      <c r="C6093" s="4" t="s">
        <v>177</v>
      </c>
      <c r="D6093" s="4" t="s">
        <v>119</v>
      </c>
      <c r="E6093" s="4" t="s">
        <v>172</v>
      </c>
      <c r="F6093" s="3">
        <v>42968</v>
      </c>
      <c r="G6093" s="3">
        <v>42986</v>
      </c>
      <c r="H6093">
        <v>54</v>
      </c>
    </row>
    <row r="6094" spans="1:8">
      <c r="A6094" s="4" t="s">
        <v>6301</v>
      </c>
      <c r="B6094" s="4" t="s">
        <v>185</v>
      </c>
      <c r="C6094" s="4" t="s">
        <v>177</v>
      </c>
      <c r="D6094" s="4" t="s">
        <v>24</v>
      </c>
      <c r="E6094" s="4" t="s">
        <v>193</v>
      </c>
      <c r="F6094" s="3">
        <v>42968</v>
      </c>
      <c r="G6094" s="3"/>
    </row>
    <row r="6095" spans="1:8">
      <c r="A6095" s="4" t="s">
        <v>6302</v>
      </c>
      <c r="B6095" s="4" t="s">
        <v>185</v>
      </c>
      <c r="C6095" s="4" t="s">
        <v>179</v>
      </c>
      <c r="D6095" s="4" t="s">
        <v>90</v>
      </c>
      <c r="E6095" s="4" t="s">
        <v>172</v>
      </c>
      <c r="F6095" s="3">
        <v>42968</v>
      </c>
      <c r="G6095" s="3">
        <v>43092</v>
      </c>
      <c r="H6095">
        <v>547</v>
      </c>
    </row>
    <row r="6096" spans="1:8">
      <c r="A6096" s="4" t="s">
        <v>6303</v>
      </c>
      <c r="B6096" s="4" t="s">
        <v>216</v>
      </c>
      <c r="C6096" s="4" t="s">
        <v>192</v>
      </c>
      <c r="D6096" s="4" t="s">
        <v>125</v>
      </c>
      <c r="E6096" s="4" t="s">
        <v>197</v>
      </c>
      <c r="F6096" s="3">
        <v>42968</v>
      </c>
      <c r="G6096" s="3">
        <v>43077</v>
      </c>
      <c r="H6096">
        <v>0</v>
      </c>
    </row>
    <row r="6097" spans="1:8">
      <c r="A6097" s="4" t="s">
        <v>6304</v>
      </c>
      <c r="B6097" s="4" t="s">
        <v>216</v>
      </c>
      <c r="C6097" s="4" t="s">
        <v>179</v>
      </c>
      <c r="D6097" s="4" t="s">
        <v>63</v>
      </c>
      <c r="E6097" s="4" t="s">
        <v>172</v>
      </c>
      <c r="F6097" s="3">
        <v>42968</v>
      </c>
      <c r="G6097" s="3">
        <v>42973</v>
      </c>
      <c r="H6097">
        <v>592</v>
      </c>
    </row>
    <row r="6098" spans="1:8">
      <c r="A6098" s="4" t="s">
        <v>6305</v>
      </c>
      <c r="B6098" s="4" t="s">
        <v>235</v>
      </c>
      <c r="C6098" s="4" t="s">
        <v>192</v>
      </c>
      <c r="D6098" s="4" t="s">
        <v>117</v>
      </c>
      <c r="E6098" s="4" t="s">
        <v>197</v>
      </c>
      <c r="F6098" s="3">
        <v>42968</v>
      </c>
      <c r="G6098" s="3">
        <v>43080</v>
      </c>
      <c r="H6098">
        <v>0</v>
      </c>
    </row>
    <row r="6099" spans="1:8">
      <c r="A6099" s="4" t="s">
        <v>6306</v>
      </c>
      <c r="B6099" s="4" t="s">
        <v>246</v>
      </c>
      <c r="C6099" s="4" t="s">
        <v>192</v>
      </c>
      <c r="D6099" s="4" t="s">
        <v>24</v>
      </c>
      <c r="E6099" s="4" t="s">
        <v>193</v>
      </c>
      <c r="F6099" s="3">
        <v>42969</v>
      </c>
      <c r="G6099" s="3"/>
    </row>
    <row r="6100" spans="1:8">
      <c r="A6100" s="4" t="s">
        <v>6307</v>
      </c>
      <c r="B6100" s="4" t="s">
        <v>246</v>
      </c>
      <c r="C6100" s="4" t="s">
        <v>192</v>
      </c>
      <c r="D6100" s="4" t="s">
        <v>63</v>
      </c>
      <c r="E6100" s="4" t="s">
        <v>197</v>
      </c>
      <c r="F6100" s="3">
        <v>42969</v>
      </c>
      <c r="G6100" s="3">
        <v>43074</v>
      </c>
      <c r="H6100">
        <v>0</v>
      </c>
    </row>
    <row r="6101" spans="1:8">
      <c r="A6101" s="4" t="s">
        <v>6308</v>
      </c>
      <c r="B6101" s="4" t="s">
        <v>279</v>
      </c>
      <c r="C6101" s="4" t="s">
        <v>199</v>
      </c>
      <c r="D6101" s="4" t="s">
        <v>117</v>
      </c>
      <c r="E6101" s="4" t="s">
        <v>172</v>
      </c>
      <c r="F6101" s="3">
        <v>42969</v>
      </c>
      <c r="G6101" s="3">
        <v>43045</v>
      </c>
      <c r="H6101">
        <v>5529</v>
      </c>
    </row>
    <row r="6102" spans="1:8">
      <c r="A6102" s="4" t="s">
        <v>6309</v>
      </c>
      <c r="B6102" s="4" t="s">
        <v>279</v>
      </c>
      <c r="C6102" s="4" t="s">
        <v>9011</v>
      </c>
      <c r="D6102" s="4" t="s">
        <v>65</v>
      </c>
      <c r="E6102" s="4" t="s">
        <v>172</v>
      </c>
      <c r="F6102" s="3">
        <v>42969</v>
      </c>
      <c r="G6102" s="3">
        <v>42980</v>
      </c>
      <c r="H6102">
        <v>5002</v>
      </c>
    </row>
    <row r="6103" spans="1:8">
      <c r="A6103" s="4" t="s">
        <v>6310</v>
      </c>
      <c r="B6103" s="4" t="s">
        <v>263</v>
      </c>
      <c r="C6103" s="4" t="s">
        <v>179</v>
      </c>
      <c r="D6103" s="4" t="s">
        <v>120</v>
      </c>
      <c r="E6103" s="4" t="s">
        <v>197</v>
      </c>
      <c r="F6103" s="3">
        <v>42969</v>
      </c>
      <c r="G6103" s="3">
        <v>42979</v>
      </c>
      <c r="H6103">
        <v>0</v>
      </c>
    </row>
    <row r="6104" spans="1:8">
      <c r="A6104" s="4" t="s">
        <v>6311</v>
      </c>
      <c r="B6104" s="4" t="s">
        <v>263</v>
      </c>
      <c r="C6104" s="4" t="s">
        <v>9011</v>
      </c>
      <c r="D6104" s="4" t="s">
        <v>130</v>
      </c>
      <c r="E6104" s="4" t="s">
        <v>197</v>
      </c>
      <c r="F6104" s="3">
        <v>42969</v>
      </c>
      <c r="G6104" s="3">
        <v>43040</v>
      </c>
      <c r="H6104">
        <v>0</v>
      </c>
    </row>
    <row r="6105" spans="1:8">
      <c r="A6105" s="4" t="s">
        <v>6312</v>
      </c>
      <c r="B6105" s="4" t="s">
        <v>191</v>
      </c>
      <c r="C6105" s="4" t="s">
        <v>179</v>
      </c>
      <c r="D6105" s="4" t="s">
        <v>72</v>
      </c>
      <c r="E6105" s="4" t="s">
        <v>172</v>
      </c>
      <c r="F6105" s="3">
        <v>42969</v>
      </c>
      <c r="G6105" s="3">
        <v>43089</v>
      </c>
      <c r="H6105">
        <v>476</v>
      </c>
    </row>
    <row r="6106" spans="1:8">
      <c r="A6106" s="4" t="s">
        <v>6313</v>
      </c>
      <c r="B6106" s="4" t="s">
        <v>187</v>
      </c>
      <c r="C6106" s="4" t="s">
        <v>177</v>
      </c>
      <c r="D6106" s="4" t="s">
        <v>44</v>
      </c>
      <c r="E6106" s="4" t="s">
        <v>172</v>
      </c>
      <c r="F6106" s="3">
        <v>42969</v>
      </c>
      <c r="G6106" s="3">
        <v>43057</v>
      </c>
      <c r="H6106">
        <v>56</v>
      </c>
    </row>
    <row r="6107" spans="1:8">
      <c r="A6107" s="4" t="s">
        <v>6314</v>
      </c>
      <c r="B6107" s="4" t="s">
        <v>244</v>
      </c>
      <c r="C6107" s="4" t="s">
        <v>199</v>
      </c>
      <c r="D6107" s="4" t="s">
        <v>79</v>
      </c>
      <c r="E6107" s="4" t="s">
        <v>197</v>
      </c>
      <c r="F6107" s="3">
        <v>42969</v>
      </c>
      <c r="G6107" s="3">
        <v>42978</v>
      </c>
      <c r="H6107">
        <v>0</v>
      </c>
    </row>
    <row r="6108" spans="1:8">
      <c r="A6108" s="4" t="s">
        <v>6315</v>
      </c>
      <c r="B6108" s="4" t="s">
        <v>201</v>
      </c>
      <c r="C6108" s="4" t="s">
        <v>171</v>
      </c>
      <c r="D6108" s="4" t="s">
        <v>84</v>
      </c>
      <c r="E6108" s="4" t="s">
        <v>197</v>
      </c>
      <c r="F6108" s="3">
        <v>42969</v>
      </c>
      <c r="G6108" s="3">
        <v>43070</v>
      </c>
      <c r="H6108">
        <v>0</v>
      </c>
    </row>
    <row r="6109" spans="1:8">
      <c r="A6109" s="4" t="s">
        <v>6316</v>
      </c>
      <c r="B6109" s="4" t="s">
        <v>201</v>
      </c>
      <c r="C6109" s="4" t="s">
        <v>179</v>
      </c>
      <c r="D6109" s="4" t="s">
        <v>108</v>
      </c>
      <c r="E6109" s="4" t="s">
        <v>172</v>
      </c>
      <c r="F6109" s="3">
        <v>42969</v>
      </c>
      <c r="G6109" s="3">
        <v>43069</v>
      </c>
      <c r="H6109">
        <v>601</v>
      </c>
    </row>
    <row r="6110" spans="1:8">
      <c r="A6110" s="4" t="s">
        <v>6317</v>
      </c>
      <c r="B6110" s="4" t="s">
        <v>201</v>
      </c>
      <c r="C6110" s="4" t="s">
        <v>171</v>
      </c>
      <c r="D6110" s="4" t="s">
        <v>49</v>
      </c>
      <c r="E6110" s="4" t="s">
        <v>172</v>
      </c>
      <c r="F6110" s="3">
        <v>42969</v>
      </c>
      <c r="G6110" s="3">
        <v>43097</v>
      </c>
      <c r="H6110">
        <v>1005</v>
      </c>
    </row>
    <row r="6111" spans="1:8">
      <c r="A6111" s="4" t="s">
        <v>6318</v>
      </c>
      <c r="B6111" s="4" t="s">
        <v>170</v>
      </c>
      <c r="C6111" s="4" t="s">
        <v>199</v>
      </c>
      <c r="D6111" s="4" t="s">
        <v>92</v>
      </c>
      <c r="E6111" s="4" t="s">
        <v>172</v>
      </c>
      <c r="F6111" s="3">
        <v>42969</v>
      </c>
      <c r="G6111" s="3">
        <v>43050</v>
      </c>
      <c r="H6111">
        <v>4731</v>
      </c>
    </row>
    <row r="6112" spans="1:8">
      <c r="A6112" s="4" t="s">
        <v>6319</v>
      </c>
      <c r="B6112" s="4" t="s">
        <v>232</v>
      </c>
      <c r="C6112" s="4" t="s">
        <v>199</v>
      </c>
      <c r="D6112" s="4" t="s">
        <v>35</v>
      </c>
      <c r="E6112" s="4" t="s">
        <v>197</v>
      </c>
      <c r="F6112" s="3">
        <v>42969</v>
      </c>
      <c r="G6112" s="3">
        <v>43049</v>
      </c>
      <c r="H6112">
        <v>0</v>
      </c>
    </row>
    <row r="6113" spans="1:8">
      <c r="A6113" s="4" t="s">
        <v>6320</v>
      </c>
      <c r="B6113" s="4" t="s">
        <v>232</v>
      </c>
      <c r="C6113" s="4" t="s">
        <v>9011</v>
      </c>
      <c r="D6113" s="4" t="s">
        <v>63</v>
      </c>
      <c r="E6113" s="4" t="s">
        <v>172</v>
      </c>
      <c r="F6113" s="3">
        <v>42969</v>
      </c>
      <c r="G6113" s="3">
        <v>42980</v>
      </c>
      <c r="H6113">
        <v>4649</v>
      </c>
    </row>
    <row r="6114" spans="1:8">
      <c r="A6114" s="4" t="s">
        <v>6321</v>
      </c>
      <c r="B6114" s="4" t="s">
        <v>226</v>
      </c>
      <c r="C6114" s="4" t="s">
        <v>9011</v>
      </c>
      <c r="D6114" s="4" t="s">
        <v>120</v>
      </c>
      <c r="E6114" s="4" t="s">
        <v>172</v>
      </c>
      <c r="F6114" s="3">
        <v>42969</v>
      </c>
      <c r="G6114" s="3">
        <v>42979</v>
      </c>
      <c r="H6114">
        <v>4787</v>
      </c>
    </row>
    <row r="6115" spans="1:8">
      <c r="A6115" s="4" t="s">
        <v>6322</v>
      </c>
      <c r="B6115" s="4" t="s">
        <v>235</v>
      </c>
      <c r="C6115" s="4" t="s">
        <v>192</v>
      </c>
      <c r="D6115" s="4" t="s">
        <v>24</v>
      </c>
      <c r="E6115" s="4" t="s">
        <v>193</v>
      </c>
      <c r="F6115" s="3">
        <v>42969</v>
      </c>
      <c r="G6115" s="3"/>
    </row>
    <row r="6116" spans="1:8">
      <c r="A6116" s="4" t="s">
        <v>6323</v>
      </c>
      <c r="B6116" s="4" t="s">
        <v>235</v>
      </c>
      <c r="C6116" s="4" t="s">
        <v>192</v>
      </c>
      <c r="D6116" s="4" t="s">
        <v>117</v>
      </c>
      <c r="E6116" s="4" t="s">
        <v>172</v>
      </c>
      <c r="F6116" s="3">
        <v>42969</v>
      </c>
      <c r="G6116" s="3">
        <v>43091</v>
      </c>
      <c r="H6116">
        <v>2994</v>
      </c>
    </row>
    <row r="6117" spans="1:8">
      <c r="A6117" s="4" t="s">
        <v>6324</v>
      </c>
      <c r="B6117" s="4" t="s">
        <v>181</v>
      </c>
      <c r="C6117" s="4" t="s">
        <v>171</v>
      </c>
      <c r="D6117" s="4" t="s">
        <v>24</v>
      </c>
      <c r="E6117" s="4" t="s">
        <v>193</v>
      </c>
      <c r="F6117" s="3">
        <v>42969</v>
      </c>
      <c r="G6117" s="3"/>
    </row>
    <row r="6118" spans="1:8">
      <c r="A6118" s="4" t="s">
        <v>6325</v>
      </c>
      <c r="B6118" s="4" t="s">
        <v>181</v>
      </c>
      <c r="C6118" s="4" t="s">
        <v>9011</v>
      </c>
      <c r="D6118" s="4" t="s">
        <v>24</v>
      </c>
      <c r="E6118" s="4" t="s">
        <v>193</v>
      </c>
      <c r="F6118" s="3">
        <v>42969</v>
      </c>
      <c r="G6118" s="3"/>
    </row>
    <row r="6119" spans="1:8">
      <c r="A6119" s="4" t="s">
        <v>6326</v>
      </c>
      <c r="B6119" s="4" t="s">
        <v>183</v>
      </c>
      <c r="C6119" s="4" t="s">
        <v>192</v>
      </c>
      <c r="D6119" s="4" t="s">
        <v>61</v>
      </c>
      <c r="E6119" s="4" t="s">
        <v>197</v>
      </c>
      <c r="F6119" s="3">
        <v>42970</v>
      </c>
      <c r="G6119" s="3">
        <v>43047</v>
      </c>
      <c r="H6119">
        <v>0</v>
      </c>
    </row>
    <row r="6120" spans="1:8">
      <c r="A6120" s="4" t="s">
        <v>6327</v>
      </c>
      <c r="B6120" s="4" t="s">
        <v>183</v>
      </c>
      <c r="C6120" s="4" t="s">
        <v>177</v>
      </c>
      <c r="D6120" s="4" t="s">
        <v>42</v>
      </c>
      <c r="E6120" s="4" t="s">
        <v>172</v>
      </c>
      <c r="F6120" s="3">
        <v>42970</v>
      </c>
      <c r="G6120" s="3">
        <v>43053</v>
      </c>
      <c r="H6120">
        <v>58</v>
      </c>
    </row>
    <row r="6121" spans="1:8">
      <c r="A6121" s="4" t="s">
        <v>6328</v>
      </c>
      <c r="B6121" s="4" t="s">
        <v>261</v>
      </c>
      <c r="C6121" s="4" t="s">
        <v>192</v>
      </c>
      <c r="D6121" s="4" t="s">
        <v>24</v>
      </c>
      <c r="E6121" s="4" t="s">
        <v>193</v>
      </c>
      <c r="F6121" s="3">
        <v>42970</v>
      </c>
      <c r="G6121" s="3"/>
    </row>
    <row r="6122" spans="1:8">
      <c r="A6122" s="4" t="s">
        <v>6329</v>
      </c>
      <c r="B6122" s="4" t="s">
        <v>304</v>
      </c>
      <c r="C6122" s="4" t="s">
        <v>171</v>
      </c>
      <c r="D6122" s="4" t="s">
        <v>27</v>
      </c>
      <c r="E6122" s="4" t="s">
        <v>172</v>
      </c>
      <c r="F6122" s="3">
        <v>42970</v>
      </c>
      <c r="G6122" s="3">
        <v>43052</v>
      </c>
      <c r="H6122">
        <v>1074</v>
      </c>
    </row>
    <row r="6123" spans="1:8">
      <c r="A6123" s="4" t="s">
        <v>6330</v>
      </c>
      <c r="B6123" s="4" t="s">
        <v>304</v>
      </c>
      <c r="C6123" s="4" t="s">
        <v>177</v>
      </c>
      <c r="D6123" s="4" t="s">
        <v>79</v>
      </c>
      <c r="E6123" s="4" t="s">
        <v>172</v>
      </c>
      <c r="F6123" s="3">
        <v>42970</v>
      </c>
      <c r="G6123" s="3">
        <v>42973</v>
      </c>
      <c r="H6123">
        <v>54</v>
      </c>
    </row>
    <row r="6124" spans="1:8">
      <c r="A6124" s="4" t="s">
        <v>6331</v>
      </c>
      <c r="B6124" s="4" t="s">
        <v>210</v>
      </c>
      <c r="C6124" s="4" t="s">
        <v>9011</v>
      </c>
      <c r="D6124" s="4" t="s">
        <v>24</v>
      </c>
      <c r="E6124" s="4" t="s">
        <v>193</v>
      </c>
      <c r="F6124" s="3">
        <v>42970</v>
      </c>
      <c r="G6124" s="3"/>
    </row>
    <row r="6125" spans="1:8">
      <c r="A6125" s="4" t="s">
        <v>6332</v>
      </c>
      <c r="B6125" s="4" t="s">
        <v>210</v>
      </c>
      <c r="C6125" s="4" t="s">
        <v>179</v>
      </c>
      <c r="D6125" s="4" t="s">
        <v>63</v>
      </c>
      <c r="E6125" s="4" t="s">
        <v>197</v>
      </c>
      <c r="F6125" s="3">
        <v>42970</v>
      </c>
      <c r="G6125" s="3">
        <v>43040</v>
      </c>
      <c r="H6125">
        <v>0</v>
      </c>
    </row>
    <row r="6126" spans="1:8">
      <c r="A6126" s="4" t="s">
        <v>6333</v>
      </c>
      <c r="B6126" s="4" t="s">
        <v>210</v>
      </c>
      <c r="C6126" s="4" t="s">
        <v>171</v>
      </c>
      <c r="D6126" s="4" t="s">
        <v>63</v>
      </c>
      <c r="E6126" s="4" t="s">
        <v>172</v>
      </c>
      <c r="F6126" s="3">
        <v>42970</v>
      </c>
      <c r="G6126" s="3">
        <v>43072</v>
      </c>
      <c r="H6126">
        <v>1054</v>
      </c>
    </row>
    <row r="6127" spans="1:8">
      <c r="A6127" s="4" t="s">
        <v>6334</v>
      </c>
      <c r="B6127" s="4" t="s">
        <v>174</v>
      </c>
      <c r="C6127" s="4" t="s">
        <v>9011</v>
      </c>
      <c r="D6127" s="4" t="s">
        <v>27</v>
      </c>
      <c r="E6127" s="4" t="s">
        <v>172</v>
      </c>
      <c r="F6127" s="3">
        <v>42970</v>
      </c>
      <c r="G6127" s="3">
        <v>43053</v>
      </c>
      <c r="H6127">
        <v>4833</v>
      </c>
    </row>
    <row r="6128" spans="1:8">
      <c r="A6128" s="4" t="s">
        <v>6335</v>
      </c>
      <c r="B6128" s="4" t="s">
        <v>174</v>
      </c>
      <c r="C6128" s="4" t="s">
        <v>9011</v>
      </c>
      <c r="D6128" s="4" t="s">
        <v>51</v>
      </c>
      <c r="E6128" s="4" t="s">
        <v>172</v>
      </c>
      <c r="F6128" s="3">
        <v>42970</v>
      </c>
      <c r="G6128" s="3">
        <v>43089</v>
      </c>
      <c r="H6128">
        <v>4744</v>
      </c>
    </row>
    <row r="6129" spans="1:8">
      <c r="A6129" s="4" t="s">
        <v>6336</v>
      </c>
      <c r="B6129" s="4" t="s">
        <v>237</v>
      </c>
      <c r="C6129" s="4" t="s">
        <v>192</v>
      </c>
      <c r="D6129" s="4" t="s">
        <v>99</v>
      </c>
      <c r="E6129" s="4" t="s">
        <v>197</v>
      </c>
      <c r="F6129" s="3">
        <v>42970</v>
      </c>
      <c r="G6129" s="3">
        <v>43042</v>
      </c>
      <c r="H6129">
        <v>0</v>
      </c>
    </row>
    <row r="6130" spans="1:8">
      <c r="A6130" s="4" t="s">
        <v>6337</v>
      </c>
      <c r="B6130" s="4" t="s">
        <v>191</v>
      </c>
      <c r="C6130" s="4" t="s">
        <v>179</v>
      </c>
      <c r="D6130" s="4" t="s">
        <v>86</v>
      </c>
      <c r="E6130" s="4" t="s">
        <v>172</v>
      </c>
      <c r="F6130" s="3">
        <v>42970</v>
      </c>
      <c r="G6130" s="3">
        <v>43068</v>
      </c>
      <c r="H6130">
        <v>508</v>
      </c>
    </row>
    <row r="6131" spans="1:8">
      <c r="A6131" s="4" t="s">
        <v>6338</v>
      </c>
      <c r="B6131" s="4" t="s">
        <v>343</v>
      </c>
      <c r="C6131" s="4" t="s">
        <v>177</v>
      </c>
      <c r="D6131" s="4" t="s">
        <v>70</v>
      </c>
      <c r="E6131" s="4" t="s">
        <v>172</v>
      </c>
      <c r="F6131" s="3">
        <v>42970</v>
      </c>
      <c r="G6131" s="3">
        <v>43058</v>
      </c>
      <c r="H6131">
        <v>57</v>
      </c>
    </row>
    <row r="6132" spans="1:8">
      <c r="A6132" s="4" t="s">
        <v>6339</v>
      </c>
      <c r="B6132" s="4" t="s">
        <v>219</v>
      </c>
      <c r="C6132" s="4" t="s">
        <v>179</v>
      </c>
      <c r="D6132" s="4" t="s">
        <v>87</v>
      </c>
      <c r="E6132" s="4" t="s">
        <v>193</v>
      </c>
      <c r="F6132" s="3">
        <v>42970</v>
      </c>
      <c r="G6132" s="3"/>
    </row>
    <row r="6133" spans="1:8">
      <c r="A6133" s="4" t="s">
        <v>6340</v>
      </c>
      <c r="B6133" s="4" t="s">
        <v>230</v>
      </c>
      <c r="C6133" s="4" t="s">
        <v>171</v>
      </c>
      <c r="D6133" s="4" t="s">
        <v>81</v>
      </c>
      <c r="E6133" s="4" t="s">
        <v>197</v>
      </c>
      <c r="F6133" s="3">
        <v>42970</v>
      </c>
      <c r="G6133" s="3">
        <v>42991</v>
      </c>
      <c r="H6133">
        <v>0</v>
      </c>
    </row>
    <row r="6134" spans="1:8">
      <c r="A6134" s="4" t="s">
        <v>6341</v>
      </c>
      <c r="B6134" s="4" t="s">
        <v>230</v>
      </c>
      <c r="C6134" s="4" t="s">
        <v>9011</v>
      </c>
      <c r="D6134" s="4" t="s">
        <v>105</v>
      </c>
      <c r="E6134" s="4" t="s">
        <v>172</v>
      </c>
      <c r="F6134" s="3">
        <v>42970</v>
      </c>
      <c r="G6134" s="3">
        <v>43054</v>
      </c>
      <c r="H6134">
        <v>5280</v>
      </c>
    </row>
    <row r="6135" spans="1:8">
      <c r="A6135" s="4" t="s">
        <v>6342</v>
      </c>
      <c r="B6135" s="4" t="s">
        <v>230</v>
      </c>
      <c r="C6135" s="4" t="s">
        <v>177</v>
      </c>
      <c r="D6135" s="4" t="s">
        <v>115</v>
      </c>
      <c r="E6135" s="4" t="s">
        <v>172</v>
      </c>
      <c r="F6135" s="3">
        <v>42970</v>
      </c>
      <c r="G6135" s="3">
        <v>42972</v>
      </c>
      <c r="H6135">
        <v>62</v>
      </c>
    </row>
    <row r="6136" spans="1:8">
      <c r="A6136" s="4" t="s">
        <v>6343</v>
      </c>
      <c r="B6136" s="4" t="s">
        <v>256</v>
      </c>
      <c r="C6136" s="4" t="s">
        <v>192</v>
      </c>
      <c r="D6136" s="4" t="s">
        <v>76</v>
      </c>
      <c r="E6136" s="4" t="s">
        <v>197</v>
      </c>
      <c r="F6136" s="3">
        <v>42970</v>
      </c>
      <c r="G6136" s="3">
        <v>43046</v>
      </c>
      <c r="H6136">
        <v>0</v>
      </c>
    </row>
    <row r="6137" spans="1:8">
      <c r="A6137" s="4" t="s">
        <v>6344</v>
      </c>
      <c r="B6137" s="4" t="s">
        <v>256</v>
      </c>
      <c r="C6137" s="4" t="s">
        <v>179</v>
      </c>
      <c r="D6137" s="4" t="s">
        <v>47</v>
      </c>
      <c r="E6137" s="4" t="s">
        <v>172</v>
      </c>
      <c r="F6137" s="3">
        <v>42970</v>
      </c>
      <c r="G6137" s="3">
        <v>43060</v>
      </c>
      <c r="H6137">
        <v>528</v>
      </c>
    </row>
    <row r="6138" spans="1:8">
      <c r="A6138" s="4" t="s">
        <v>6345</v>
      </c>
      <c r="B6138" s="4" t="s">
        <v>201</v>
      </c>
      <c r="C6138" s="4" t="s">
        <v>171</v>
      </c>
      <c r="D6138" s="4" t="s">
        <v>86</v>
      </c>
      <c r="E6138" s="4" t="s">
        <v>172</v>
      </c>
      <c r="F6138" s="3">
        <v>42970</v>
      </c>
      <c r="G6138" s="3">
        <v>42974</v>
      </c>
      <c r="H6138">
        <v>993</v>
      </c>
    </row>
    <row r="6139" spans="1:8">
      <c r="A6139" s="4" t="s">
        <v>6346</v>
      </c>
      <c r="B6139" s="4" t="s">
        <v>201</v>
      </c>
      <c r="C6139" s="4" t="s">
        <v>171</v>
      </c>
      <c r="D6139" s="4" t="s">
        <v>124</v>
      </c>
      <c r="E6139" s="4" t="s">
        <v>172</v>
      </c>
      <c r="F6139" s="3">
        <v>42970</v>
      </c>
      <c r="G6139" s="3">
        <v>42988</v>
      </c>
      <c r="H6139">
        <v>1121</v>
      </c>
    </row>
    <row r="6140" spans="1:8">
      <c r="A6140" s="4" t="s">
        <v>6347</v>
      </c>
      <c r="B6140" s="4" t="s">
        <v>201</v>
      </c>
      <c r="C6140" s="4" t="s">
        <v>199</v>
      </c>
      <c r="D6140" s="4" t="s">
        <v>54</v>
      </c>
      <c r="E6140" s="4" t="s">
        <v>172</v>
      </c>
      <c r="F6140" s="3">
        <v>42970</v>
      </c>
      <c r="G6140" s="3">
        <v>43072</v>
      </c>
      <c r="H6140">
        <v>5110</v>
      </c>
    </row>
    <row r="6141" spans="1:8">
      <c r="A6141" s="4" t="s">
        <v>6348</v>
      </c>
      <c r="B6141" s="4" t="s">
        <v>170</v>
      </c>
      <c r="C6141" s="4" t="s">
        <v>177</v>
      </c>
      <c r="D6141" s="4" t="s">
        <v>43</v>
      </c>
      <c r="E6141" s="4" t="s">
        <v>172</v>
      </c>
      <c r="F6141" s="3">
        <v>42970</v>
      </c>
      <c r="G6141" s="3">
        <v>43082</v>
      </c>
      <c r="H6141">
        <v>51</v>
      </c>
    </row>
    <row r="6142" spans="1:8">
      <c r="A6142" s="4" t="s">
        <v>6349</v>
      </c>
      <c r="B6142" s="4" t="s">
        <v>189</v>
      </c>
      <c r="C6142" s="4" t="s">
        <v>179</v>
      </c>
      <c r="D6142" s="4" t="s">
        <v>79</v>
      </c>
      <c r="E6142" s="4" t="s">
        <v>197</v>
      </c>
      <c r="F6142" s="3">
        <v>42970</v>
      </c>
      <c r="G6142" s="3">
        <v>42983</v>
      </c>
      <c r="H6142">
        <v>0</v>
      </c>
    </row>
    <row r="6143" spans="1:8">
      <c r="A6143" s="4" t="s">
        <v>6350</v>
      </c>
      <c r="B6143" s="4" t="s">
        <v>226</v>
      </c>
      <c r="C6143" s="4" t="s">
        <v>199</v>
      </c>
      <c r="D6143" s="4" t="s">
        <v>82</v>
      </c>
      <c r="E6143" s="4" t="s">
        <v>197</v>
      </c>
      <c r="F6143" s="3">
        <v>42970</v>
      </c>
      <c r="G6143" s="3">
        <v>43100</v>
      </c>
      <c r="H6143">
        <v>0</v>
      </c>
    </row>
    <row r="6144" spans="1:8">
      <c r="A6144" s="4" t="s">
        <v>6351</v>
      </c>
      <c r="B6144" s="4" t="s">
        <v>226</v>
      </c>
      <c r="C6144" s="4" t="s">
        <v>192</v>
      </c>
      <c r="D6144" s="4" t="s">
        <v>107</v>
      </c>
      <c r="E6144" s="4" t="s">
        <v>197</v>
      </c>
      <c r="F6144" s="3">
        <v>42970</v>
      </c>
      <c r="G6144" s="3">
        <v>43067</v>
      </c>
      <c r="H6144">
        <v>0</v>
      </c>
    </row>
    <row r="6145" spans="1:8">
      <c r="A6145" s="4" t="s">
        <v>6352</v>
      </c>
      <c r="B6145" s="4" t="s">
        <v>208</v>
      </c>
      <c r="C6145" s="4" t="s">
        <v>177</v>
      </c>
      <c r="D6145" s="4" t="s">
        <v>131</v>
      </c>
      <c r="E6145" s="4" t="s">
        <v>197</v>
      </c>
      <c r="F6145" s="3">
        <v>42970</v>
      </c>
      <c r="G6145" s="3">
        <v>42983</v>
      </c>
      <c r="H6145">
        <v>0</v>
      </c>
    </row>
    <row r="6146" spans="1:8">
      <c r="A6146" s="4" t="s">
        <v>6353</v>
      </c>
      <c r="B6146" s="4" t="s">
        <v>185</v>
      </c>
      <c r="C6146" s="4" t="s">
        <v>179</v>
      </c>
      <c r="D6146" s="4" t="s">
        <v>24</v>
      </c>
      <c r="E6146" s="4" t="s">
        <v>193</v>
      </c>
      <c r="F6146" s="3">
        <v>42970</v>
      </c>
      <c r="G6146" s="3"/>
    </row>
    <row r="6147" spans="1:8">
      <c r="A6147" s="4" t="s">
        <v>6354</v>
      </c>
      <c r="B6147" s="4" t="s">
        <v>185</v>
      </c>
      <c r="C6147" s="4" t="s">
        <v>177</v>
      </c>
      <c r="D6147" s="4" t="s">
        <v>79</v>
      </c>
      <c r="E6147" s="4" t="s">
        <v>193</v>
      </c>
      <c r="F6147" s="3">
        <v>42970</v>
      </c>
      <c r="G6147" s="3"/>
    </row>
    <row r="6148" spans="1:8">
      <c r="A6148" s="4" t="s">
        <v>6355</v>
      </c>
      <c r="B6148" s="4" t="s">
        <v>216</v>
      </c>
      <c r="C6148" s="4" t="s">
        <v>9011</v>
      </c>
      <c r="D6148" s="4" t="s">
        <v>24</v>
      </c>
      <c r="E6148" s="4" t="s">
        <v>193</v>
      </c>
      <c r="F6148" s="3">
        <v>42970</v>
      </c>
      <c r="G6148" s="3"/>
    </row>
    <row r="6149" spans="1:8">
      <c r="A6149" s="4" t="s">
        <v>6356</v>
      </c>
      <c r="B6149" s="4" t="s">
        <v>216</v>
      </c>
      <c r="C6149" s="4" t="s">
        <v>179</v>
      </c>
      <c r="D6149" s="4" t="s">
        <v>63</v>
      </c>
      <c r="E6149" s="4" t="s">
        <v>172</v>
      </c>
      <c r="F6149" s="3">
        <v>42970</v>
      </c>
      <c r="G6149" s="3">
        <v>43077</v>
      </c>
      <c r="H6149">
        <v>542</v>
      </c>
    </row>
    <row r="6150" spans="1:8">
      <c r="A6150" s="4" t="s">
        <v>6357</v>
      </c>
      <c r="B6150" s="4" t="s">
        <v>216</v>
      </c>
      <c r="C6150" s="4" t="s">
        <v>179</v>
      </c>
      <c r="D6150" s="4" t="s">
        <v>125</v>
      </c>
      <c r="E6150" s="4" t="s">
        <v>172</v>
      </c>
      <c r="F6150" s="3">
        <v>42970</v>
      </c>
      <c r="G6150" s="3">
        <v>43090</v>
      </c>
      <c r="H6150">
        <v>576</v>
      </c>
    </row>
    <row r="6151" spans="1:8">
      <c r="A6151" s="4" t="s">
        <v>6358</v>
      </c>
      <c r="B6151" s="4" t="s">
        <v>235</v>
      </c>
      <c r="C6151" s="4" t="s">
        <v>199</v>
      </c>
      <c r="D6151" s="4" t="s">
        <v>50</v>
      </c>
      <c r="E6151" s="4" t="s">
        <v>197</v>
      </c>
      <c r="F6151" s="3">
        <v>42970</v>
      </c>
      <c r="G6151" s="3">
        <v>42978</v>
      </c>
      <c r="H6151">
        <v>0</v>
      </c>
    </row>
    <row r="6152" spans="1:8">
      <c r="A6152" s="4" t="s">
        <v>6359</v>
      </c>
      <c r="B6152" s="4" t="s">
        <v>246</v>
      </c>
      <c r="C6152" s="4" t="s">
        <v>9011</v>
      </c>
      <c r="D6152" s="4" t="s">
        <v>24</v>
      </c>
      <c r="E6152" s="4" t="s">
        <v>193</v>
      </c>
      <c r="F6152" s="3">
        <v>42971</v>
      </c>
      <c r="G6152" s="3"/>
    </row>
    <row r="6153" spans="1:8">
      <c r="A6153" s="4" t="s">
        <v>6360</v>
      </c>
      <c r="B6153" s="4" t="s">
        <v>210</v>
      </c>
      <c r="C6153" s="4" t="s">
        <v>171</v>
      </c>
      <c r="D6153" s="4" t="s">
        <v>109</v>
      </c>
      <c r="E6153" s="4" t="s">
        <v>193</v>
      </c>
      <c r="F6153" s="3">
        <v>42971</v>
      </c>
      <c r="G6153" s="3"/>
    </row>
    <row r="6154" spans="1:8">
      <c r="A6154" s="4" t="s">
        <v>6361</v>
      </c>
      <c r="B6154" s="4" t="s">
        <v>210</v>
      </c>
      <c r="C6154" s="4" t="s">
        <v>199</v>
      </c>
      <c r="D6154" s="4" t="s">
        <v>24</v>
      </c>
      <c r="E6154" s="4" t="s">
        <v>193</v>
      </c>
      <c r="F6154" s="3">
        <v>42971</v>
      </c>
      <c r="G6154" s="3"/>
    </row>
    <row r="6155" spans="1:8">
      <c r="A6155" s="4" t="s">
        <v>6362</v>
      </c>
      <c r="B6155" s="4" t="s">
        <v>263</v>
      </c>
      <c r="C6155" s="4" t="s">
        <v>9011</v>
      </c>
      <c r="D6155" s="4" t="s">
        <v>130</v>
      </c>
      <c r="E6155" s="4" t="s">
        <v>197</v>
      </c>
      <c r="F6155" s="3">
        <v>42971</v>
      </c>
      <c r="G6155" s="3">
        <v>43067</v>
      </c>
      <c r="H6155">
        <v>0</v>
      </c>
    </row>
    <row r="6156" spans="1:8">
      <c r="A6156" s="4" t="s">
        <v>6363</v>
      </c>
      <c r="B6156" s="4" t="s">
        <v>191</v>
      </c>
      <c r="C6156" s="4" t="s">
        <v>179</v>
      </c>
      <c r="D6156" s="4" t="s">
        <v>129</v>
      </c>
      <c r="E6156" s="4" t="s">
        <v>197</v>
      </c>
      <c r="F6156" s="3">
        <v>42971</v>
      </c>
      <c r="G6156" s="3">
        <v>43093</v>
      </c>
      <c r="H6156">
        <v>0</v>
      </c>
    </row>
    <row r="6157" spans="1:8">
      <c r="A6157" s="4" t="s">
        <v>6364</v>
      </c>
      <c r="B6157" s="4" t="s">
        <v>191</v>
      </c>
      <c r="C6157" s="4" t="s">
        <v>179</v>
      </c>
      <c r="D6157" s="4" t="s">
        <v>76</v>
      </c>
      <c r="E6157" s="4" t="s">
        <v>172</v>
      </c>
      <c r="F6157" s="3">
        <v>42971</v>
      </c>
      <c r="G6157" s="3">
        <v>42977</v>
      </c>
      <c r="H6157">
        <v>551</v>
      </c>
    </row>
    <row r="6158" spans="1:8">
      <c r="A6158" s="4" t="s">
        <v>6365</v>
      </c>
      <c r="B6158" s="4" t="s">
        <v>219</v>
      </c>
      <c r="C6158" s="4" t="s">
        <v>9011</v>
      </c>
      <c r="D6158" s="4" t="s">
        <v>24</v>
      </c>
      <c r="E6158" s="4" t="s">
        <v>193</v>
      </c>
      <c r="F6158" s="3">
        <v>42971</v>
      </c>
      <c r="G6158" s="3"/>
    </row>
    <row r="6159" spans="1:8">
      <c r="A6159" s="4" t="s">
        <v>6366</v>
      </c>
      <c r="B6159" s="4" t="s">
        <v>219</v>
      </c>
      <c r="C6159" s="4" t="s">
        <v>179</v>
      </c>
      <c r="D6159" s="4" t="s">
        <v>108</v>
      </c>
      <c r="E6159" s="4" t="s">
        <v>172</v>
      </c>
      <c r="F6159" s="3">
        <v>42971</v>
      </c>
      <c r="G6159" s="3">
        <v>42988</v>
      </c>
      <c r="H6159">
        <v>597</v>
      </c>
    </row>
    <row r="6160" spans="1:8">
      <c r="A6160" s="4" t="s">
        <v>6367</v>
      </c>
      <c r="B6160" s="4" t="s">
        <v>230</v>
      </c>
      <c r="C6160" s="4" t="s">
        <v>171</v>
      </c>
      <c r="D6160" s="4" t="s">
        <v>87</v>
      </c>
      <c r="E6160" s="4" t="s">
        <v>172</v>
      </c>
      <c r="F6160" s="3">
        <v>42971</v>
      </c>
      <c r="G6160" s="3">
        <v>43052</v>
      </c>
      <c r="H6160">
        <v>948</v>
      </c>
    </row>
    <row r="6161" spans="1:8">
      <c r="A6161" s="4" t="s">
        <v>6368</v>
      </c>
      <c r="B6161" s="4" t="s">
        <v>230</v>
      </c>
      <c r="C6161" s="4" t="s">
        <v>177</v>
      </c>
      <c r="D6161" s="4" t="s">
        <v>129</v>
      </c>
      <c r="E6161" s="4" t="s">
        <v>172</v>
      </c>
      <c r="F6161" s="3">
        <v>42971</v>
      </c>
      <c r="G6161" s="3">
        <v>43087</v>
      </c>
      <c r="H6161">
        <v>62</v>
      </c>
    </row>
    <row r="6162" spans="1:8">
      <c r="A6162" s="4" t="s">
        <v>6369</v>
      </c>
      <c r="B6162" s="4" t="s">
        <v>187</v>
      </c>
      <c r="C6162" s="4" t="s">
        <v>192</v>
      </c>
      <c r="D6162" s="4" t="s">
        <v>105</v>
      </c>
      <c r="E6162" s="4" t="s">
        <v>172</v>
      </c>
      <c r="F6162" s="3">
        <v>42971</v>
      </c>
      <c r="G6162" s="3">
        <v>43077</v>
      </c>
      <c r="H6162">
        <v>4139</v>
      </c>
    </row>
    <row r="6163" spans="1:8">
      <c r="A6163" s="4" t="s">
        <v>6370</v>
      </c>
      <c r="B6163" s="4" t="s">
        <v>244</v>
      </c>
      <c r="C6163" s="4" t="s">
        <v>199</v>
      </c>
      <c r="D6163" s="4" t="s">
        <v>45</v>
      </c>
      <c r="E6163" s="4" t="s">
        <v>172</v>
      </c>
      <c r="F6163" s="3">
        <v>42971</v>
      </c>
      <c r="G6163" s="3">
        <v>43042</v>
      </c>
      <c r="H6163">
        <v>6322</v>
      </c>
    </row>
    <row r="6164" spans="1:8">
      <c r="A6164" s="4" t="s">
        <v>6371</v>
      </c>
      <c r="B6164" s="4" t="s">
        <v>201</v>
      </c>
      <c r="C6164" s="4" t="s">
        <v>179</v>
      </c>
      <c r="D6164" s="4" t="s">
        <v>84</v>
      </c>
      <c r="E6164" s="4" t="s">
        <v>197</v>
      </c>
      <c r="F6164" s="3">
        <v>42971</v>
      </c>
      <c r="G6164" s="3">
        <v>42978</v>
      </c>
      <c r="H6164">
        <v>0</v>
      </c>
    </row>
    <row r="6165" spans="1:8">
      <c r="A6165" s="4" t="s">
        <v>6372</v>
      </c>
      <c r="B6165" s="4" t="s">
        <v>189</v>
      </c>
      <c r="C6165" s="4" t="s">
        <v>177</v>
      </c>
      <c r="D6165" s="4" t="s">
        <v>57</v>
      </c>
      <c r="E6165" s="4" t="s">
        <v>197</v>
      </c>
      <c r="F6165" s="3">
        <v>42971</v>
      </c>
      <c r="G6165" s="3">
        <v>42978</v>
      </c>
      <c r="H6165">
        <v>0</v>
      </c>
    </row>
    <row r="6166" spans="1:8">
      <c r="A6166" s="4" t="s">
        <v>6373</v>
      </c>
      <c r="B6166" s="4" t="s">
        <v>232</v>
      </c>
      <c r="C6166" s="4" t="s">
        <v>199</v>
      </c>
      <c r="D6166" s="4" t="s">
        <v>82</v>
      </c>
      <c r="E6166" s="4" t="s">
        <v>172</v>
      </c>
      <c r="F6166" s="3">
        <v>42971</v>
      </c>
      <c r="G6166" s="3">
        <v>42980</v>
      </c>
      <c r="H6166">
        <v>5415</v>
      </c>
    </row>
    <row r="6167" spans="1:8">
      <c r="A6167" s="4" t="s">
        <v>6374</v>
      </c>
      <c r="B6167" s="4" t="s">
        <v>205</v>
      </c>
      <c r="C6167" s="4" t="s">
        <v>179</v>
      </c>
      <c r="D6167" s="4" t="s">
        <v>56</v>
      </c>
      <c r="E6167" s="4" t="s">
        <v>172</v>
      </c>
      <c r="F6167" s="3">
        <v>42971</v>
      </c>
      <c r="G6167" s="3">
        <v>43056</v>
      </c>
      <c r="H6167">
        <v>432</v>
      </c>
    </row>
    <row r="6168" spans="1:8">
      <c r="A6168" s="4" t="s">
        <v>6375</v>
      </c>
      <c r="B6168" s="4" t="s">
        <v>205</v>
      </c>
      <c r="C6168" s="4" t="s">
        <v>177</v>
      </c>
      <c r="D6168" s="4" t="s">
        <v>42</v>
      </c>
      <c r="E6168" s="4" t="s">
        <v>172</v>
      </c>
      <c r="F6168" s="3">
        <v>42971</v>
      </c>
      <c r="G6168" s="3">
        <v>42977</v>
      </c>
      <c r="H6168">
        <v>53</v>
      </c>
    </row>
    <row r="6169" spans="1:8">
      <c r="A6169" s="4" t="s">
        <v>6376</v>
      </c>
      <c r="B6169" s="4" t="s">
        <v>208</v>
      </c>
      <c r="C6169" s="4" t="s">
        <v>177</v>
      </c>
      <c r="D6169" s="4" t="s">
        <v>104</v>
      </c>
      <c r="E6169" s="4" t="s">
        <v>172</v>
      </c>
      <c r="F6169" s="3">
        <v>42971</v>
      </c>
      <c r="G6169" s="3">
        <v>42981</v>
      </c>
      <c r="H6169">
        <v>57</v>
      </c>
    </row>
    <row r="6170" spans="1:8">
      <c r="A6170" s="4" t="s">
        <v>6377</v>
      </c>
      <c r="B6170" s="4" t="s">
        <v>208</v>
      </c>
      <c r="C6170" s="4" t="s">
        <v>177</v>
      </c>
      <c r="D6170" s="4" t="s">
        <v>111</v>
      </c>
      <c r="E6170" s="4" t="s">
        <v>172</v>
      </c>
      <c r="F6170" s="3">
        <v>42971</v>
      </c>
      <c r="G6170" s="3">
        <v>43078</v>
      </c>
      <c r="H6170">
        <v>56</v>
      </c>
    </row>
    <row r="6171" spans="1:8">
      <c r="A6171" s="4" t="s">
        <v>6378</v>
      </c>
      <c r="B6171" s="4" t="s">
        <v>216</v>
      </c>
      <c r="C6171" s="4" t="s">
        <v>177</v>
      </c>
      <c r="D6171" s="4" t="s">
        <v>52</v>
      </c>
      <c r="E6171" s="4" t="s">
        <v>172</v>
      </c>
      <c r="F6171" s="3">
        <v>42971</v>
      </c>
      <c r="G6171" s="3">
        <v>42981</v>
      </c>
      <c r="H6171">
        <v>55</v>
      </c>
    </row>
    <row r="6172" spans="1:8">
      <c r="A6172" s="4" t="s">
        <v>6379</v>
      </c>
      <c r="B6172" s="4" t="s">
        <v>216</v>
      </c>
      <c r="C6172" s="4" t="s">
        <v>192</v>
      </c>
      <c r="D6172" s="4" t="s">
        <v>21</v>
      </c>
      <c r="E6172" s="4" t="s">
        <v>172</v>
      </c>
      <c r="F6172" s="3">
        <v>42971</v>
      </c>
      <c r="G6172" s="3">
        <v>42972</v>
      </c>
      <c r="H6172">
        <v>3146</v>
      </c>
    </row>
    <row r="6173" spans="1:8">
      <c r="A6173" s="4" t="s">
        <v>6380</v>
      </c>
      <c r="B6173" s="4" t="s">
        <v>181</v>
      </c>
      <c r="C6173" s="4" t="s">
        <v>179</v>
      </c>
      <c r="D6173" s="4" t="s">
        <v>24</v>
      </c>
      <c r="E6173" s="4" t="s">
        <v>193</v>
      </c>
      <c r="F6173" s="3">
        <v>42971</v>
      </c>
      <c r="G6173" s="3"/>
    </row>
    <row r="6174" spans="1:8">
      <c r="A6174" s="4" t="s">
        <v>6381</v>
      </c>
      <c r="B6174" s="4" t="s">
        <v>183</v>
      </c>
      <c r="C6174" s="4" t="s">
        <v>177</v>
      </c>
      <c r="D6174" s="4" t="s">
        <v>109</v>
      </c>
      <c r="E6174" s="4" t="s">
        <v>172</v>
      </c>
      <c r="F6174" s="3">
        <v>42972</v>
      </c>
      <c r="G6174" s="3">
        <v>43042</v>
      </c>
      <c r="H6174">
        <v>67</v>
      </c>
    </row>
    <row r="6175" spans="1:8">
      <c r="A6175" s="4" t="s">
        <v>6382</v>
      </c>
      <c r="B6175" s="4" t="s">
        <v>246</v>
      </c>
      <c r="C6175" s="4" t="s">
        <v>179</v>
      </c>
      <c r="D6175" s="4" t="s">
        <v>82</v>
      </c>
      <c r="E6175" s="4" t="s">
        <v>197</v>
      </c>
      <c r="F6175" s="3">
        <v>42972</v>
      </c>
      <c r="G6175" s="3">
        <v>43042</v>
      </c>
      <c r="H6175">
        <v>0</v>
      </c>
    </row>
    <row r="6176" spans="1:8">
      <c r="A6176" s="4" t="s">
        <v>6383</v>
      </c>
      <c r="B6176" s="4" t="s">
        <v>246</v>
      </c>
      <c r="C6176" s="4" t="s">
        <v>192</v>
      </c>
      <c r="D6176" s="4" t="s">
        <v>63</v>
      </c>
      <c r="E6176" s="4" t="s">
        <v>172</v>
      </c>
      <c r="F6176" s="3">
        <v>42972</v>
      </c>
      <c r="G6176" s="3">
        <v>43073</v>
      </c>
      <c r="H6176">
        <v>2613</v>
      </c>
    </row>
    <row r="6177" spans="1:8">
      <c r="A6177" s="4" t="s">
        <v>6384</v>
      </c>
      <c r="B6177" s="4" t="s">
        <v>279</v>
      </c>
      <c r="C6177" s="4" t="s">
        <v>199</v>
      </c>
      <c r="D6177" s="4" t="s">
        <v>24</v>
      </c>
      <c r="E6177" s="4" t="s">
        <v>193</v>
      </c>
      <c r="F6177" s="3">
        <v>42972</v>
      </c>
      <c r="G6177" s="3"/>
    </row>
    <row r="6178" spans="1:8">
      <c r="A6178" s="4" t="s">
        <v>6385</v>
      </c>
      <c r="B6178" s="4" t="s">
        <v>279</v>
      </c>
      <c r="C6178" s="4" t="s">
        <v>171</v>
      </c>
      <c r="D6178" s="4" t="s">
        <v>125</v>
      </c>
      <c r="E6178" s="4" t="s">
        <v>172</v>
      </c>
      <c r="F6178" s="3">
        <v>42972</v>
      </c>
      <c r="G6178" s="3">
        <v>43041</v>
      </c>
      <c r="H6178">
        <v>977</v>
      </c>
    </row>
    <row r="6179" spans="1:8">
      <c r="A6179" s="4" t="s">
        <v>6386</v>
      </c>
      <c r="B6179" s="4" t="s">
        <v>210</v>
      </c>
      <c r="C6179" s="4" t="s">
        <v>171</v>
      </c>
      <c r="D6179" s="4" t="s">
        <v>106</v>
      </c>
      <c r="E6179" s="4" t="s">
        <v>193</v>
      </c>
      <c r="F6179" s="3">
        <v>42972</v>
      </c>
      <c r="G6179" s="3"/>
    </row>
    <row r="6180" spans="1:8">
      <c r="A6180" s="4" t="s">
        <v>6387</v>
      </c>
      <c r="B6180" s="4" t="s">
        <v>210</v>
      </c>
      <c r="C6180" s="4" t="s">
        <v>192</v>
      </c>
      <c r="D6180" s="4" t="s">
        <v>35</v>
      </c>
      <c r="E6180" s="4" t="s">
        <v>197</v>
      </c>
      <c r="F6180" s="3">
        <v>42972</v>
      </c>
      <c r="G6180" s="3">
        <v>43064</v>
      </c>
      <c r="H6180">
        <v>0</v>
      </c>
    </row>
    <row r="6181" spans="1:8">
      <c r="A6181" s="4" t="s">
        <v>6388</v>
      </c>
      <c r="B6181" s="4" t="s">
        <v>210</v>
      </c>
      <c r="C6181" s="4" t="s">
        <v>9011</v>
      </c>
      <c r="D6181" s="4" t="s">
        <v>65</v>
      </c>
      <c r="E6181" s="4" t="s">
        <v>172</v>
      </c>
      <c r="F6181" s="3">
        <v>42972</v>
      </c>
      <c r="G6181" s="3">
        <v>42985</v>
      </c>
      <c r="H6181">
        <v>4445</v>
      </c>
    </row>
    <row r="6182" spans="1:8">
      <c r="A6182" s="4" t="s">
        <v>6389</v>
      </c>
      <c r="B6182" s="4" t="s">
        <v>263</v>
      </c>
      <c r="C6182" s="4" t="s">
        <v>171</v>
      </c>
      <c r="D6182" s="4" t="s">
        <v>50</v>
      </c>
      <c r="E6182" s="4" t="s">
        <v>197</v>
      </c>
      <c r="F6182" s="3">
        <v>42972</v>
      </c>
      <c r="G6182" s="3">
        <v>43057</v>
      </c>
      <c r="H6182">
        <v>0</v>
      </c>
    </row>
    <row r="6183" spans="1:8">
      <c r="A6183" s="4" t="s">
        <v>6390</v>
      </c>
      <c r="B6183" s="4" t="s">
        <v>237</v>
      </c>
      <c r="C6183" s="4" t="s">
        <v>177</v>
      </c>
      <c r="D6183" s="4" t="s">
        <v>130</v>
      </c>
      <c r="E6183" s="4" t="s">
        <v>172</v>
      </c>
      <c r="F6183" s="3">
        <v>42972</v>
      </c>
      <c r="G6183" s="3">
        <v>43098</v>
      </c>
      <c r="H6183">
        <v>54</v>
      </c>
    </row>
    <row r="6184" spans="1:8">
      <c r="A6184" s="4" t="s">
        <v>6391</v>
      </c>
      <c r="B6184" s="4" t="s">
        <v>203</v>
      </c>
      <c r="C6184" s="4" t="s">
        <v>192</v>
      </c>
      <c r="D6184" s="4" t="s">
        <v>86</v>
      </c>
      <c r="E6184" s="4" t="s">
        <v>172</v>
      </c>
      <c r="F6184" s="3">
        <v>42972</v>
      </c>
      <c r="G6184" s="3">
        <v>43070</v>
      </c>
      <c r="H6184">
        <v>3331</v>
      </c>
    </row>
    <row r="6185" spans="1:8">
      <c r="A6185" s="4" t="s">
        <v>6392</v>
      </c>
      <c r="B6185" s="4" t="s">
        <v>343</v>
      </c>
      <c r="C6185" s="4" t="s">
        <v>179</v>
      </c>
      <c r="D6185" s="4" t="s">
        <v>51</v>
      </c>
      <c r="E6185" s="4" t="s">
        <v>172</v>
      </c>
      <c r="F6185" s="3">
        <v>42972</v>
      </c>
      <c r="G6185" s="3">
        <v>42983</v>
      </c>
      <c r="H6185">
        <v>474</v>
      </c>
    </row>
    <row r="6186" spans="1:8">
      <c r="A6186" s="4" t="s">
        <v>6393</v>
      </c>
      <c r="B6186" s="4" t="s">
        <v>219</v>
      </c>
      <c r="C6186" s="4" t="s">
        <v>171</v>
      </c>
      <c r="D6186" s="4" t="s">
        <v>32</v>
      </c>
      <c r="E6186" s="4" t="s">
        <v>197</v>
      </c>
      <c r="F6186" s="3">
        <v>42972</v>
      </c>
      <c r="G6186" s="3">
        <v>42978</v>
      </c>
      <c r="H6186">
        <v>0</v>
      </c>
    </row>
    <row r="6187" spans="1:8">
      <c r="A6187" s="4" t="s">
        <v>6394</v>
      </c>
      <c r="B6187" s="4" t="s">
        <v>219</v>
      </c>
      <c r="C6187" s="4" t="s">
        <v>171</v>
      </c>
      <c r="D6187" s="4" t="s">
        <v>42</v>
      </c>
      <c r="E6187" s="4" t="s">
        <v>172</v>
      </c>
      <c r="F6187" s="3">
        <v>42972</v>
      </c>
      <c r="G6187" s="3">
        <v>43052</v>
      </c>
      <c r="H6187">
        <v>994</v>
      </c>
    </row>
    <row r="6188" spans="1:8">
      <c r="A6188" s="4" t="s">
        <v>6395</v>
      </c>
      <c r="B6188" s="4" t="s">
        <v>219</v>
      </c>
      <c r="C6188" s="4" t="s">
        <v>199</v>
      </c>
      <c r="D6188" s="4" t="s">
        <v>108</v>
      </c>
      <c r="E6188" s="4" t="s">
        <v>172</v>
      </c>
      <c r="F6188" s="3">
        <v>42972</v>
      </c>
      <c r="G6188" s="3">
        <v>43062</v>
      </c>
      <c r="H6188">
        <v>4773</v>
      </c>
    </row>
    <row r="6189" spans="1:8">
      <c r="A6189" s="4" t="s">
        <v>6396</v>
      </c>
      <c r="B6189" s="4" t="s">
        <v>256</v>
      </c>
      <c r="C6189" s="4" t="s">
        <v>177</v>
      </c>
      <c r="D6189" s="4" t="s">
        <v>45</v>
      </c>
      <c r="E6189" s="4" t="s">
        <v>197</v>
      </c>
      <c r="F6189" s="3">
        <v>42972</v>
      </c>
      <c r="G6189" s="3">
        <v>43064</v>
      </c>
      <c r="H6189">
        <v>0</v>
      </c>
    </row>
    <row r="6190" spans="1:8">
      <c r="A6190" s="4" t="s">
        <v>6397</v>
      </c>
      <c r="B6190" s="4" t="s">
        <v>187</v>
      </c>
      <c r="C6190" s="4" t="s">
        <v>171</v>
      </c>
      <c r="D6190" s="4" t="s">
        <v>24</v>
      </c>
      <c r="E6190" s="4" t="s">
        <v>193</v>
      </c>
      <c r="F6190" s="3">
        <v>42972</v>
      </c>
      <c r="G6190" s="3"/>
    </row>
    <row r="6191" spans="1:8">
      <c r="A6191" s="4" t="s">
        <v>6398</v>
      </c>
      <c r="B6191" s="4" t="s">
        <v>189</v>
      </c>
      <c r="C6191" s="4" t="s">
        <v>171</v>
      </c>
      <c r="D6191" s="4" t="s">
        <v>109</v>
      </c>
      <c r="E6191" s="4" t="s">
        <v>197</v>
      </c>
      <c r="F6191" s="3">
        <v>42972</v>
      </c>
      <c r="G6191" s="3">
        <v>42977</v>
      </c>
      <c r="H6191">
        <v>0</v>
      </c>
    </row>
    <row r="6192" spans="1:8">
      <c r="A6192" s="4" t="s">
        <v>6399</v>
      </c>
      <c r="B6192" s="4" t="s">
        <v>189</v>
      </c>
      <c r="C6192" s="4" t="s">
        <v>177</v>
      </c>
      <c r="D6192" s="4" t="s">
        <v>100</v>
      </c>
      <c r="E6192" s="4" t="s">
        <v>172</v>
      </c>
      <c r="F6192" s="3">
        <v>42972</v>
      </c>
      <c r="G6192" s="3">
        <v>43061</v>
      </c>
      <c r="H6192">
        <v>63</v>
      </c>
    </row>
    <row r="6193" spans="1:8">
      <c r="A6193" s="4" t="s">
        <v>6400</v>
      </c>
      <c r="B6193" s="4" t="s">
        <v>205</v>
      </c>
      <c r="C6193" s="4" t="s">
        <v>199</v>
      </c>
      <c r="D6193" s="4" t="s">
        <v>75</v>
      </c>
      <c r="E6193" s="4" t="s">
        <v>172</v>
      </c>
      <c r="F6193" s="3">
        <v>42972</v>
      </c>
      <c r="G6193" s="3">
        <v>42991</v>
      </c>
      <c r="H6193">
        <v>6391</v>
      </c>
    </row>
    <row r="6194" spans="1:8">
      <c r="A6194" s="4" t="s">
        <v>6401</v>
      </c>
      <c r="B6194" s="4" t="s">
        <v>226</v>
      </c>
      <c r="C6194" s="4" t="s">
        <v>177</v>
      </c>
      <c r="D6194" s="4" t="s">
        <v>52</v>
      </c>
      <c r="E6194" s="4" t="s">
        <v>172</v>
      </c>
      <c r="F6194" s="3">
        <v>42972</v>
      </c>
      <c r="G6194" s="3">
        <v>43084</v>
      </c>
      <c r="H6194">
        <v>58</v>
      </c>
    </row>
    <row r="6195" spans="1:8">
      <c r="A6195" s="4" t="s">
        <v>6402</v>
      </c>
      <c r="B6195" s="4" t="s">
        <v>208</v>
      </c>
      <c r="C6195" s="4" t="s">
        <v>177</v>
      </c>
      <c r="D6195" s="4" t="s">
        <v>57</v>
      </c>
      <c r="E6195" s="4" t="s">
        <v>172</v>
      </c>
      <c r="F6195" s="3">
        <v>42972</v>
      </c>
      <c r="G6195" s="3">
        <v>43073</v>
      </c>
      <c r="H6195">
        <v>54</v>
      </c>
    </row>
    <row r="6196" spans="1:8">
      <c r="A6196" s="4" t="s">
        <v>6403</v>
      </c>
      <c r="B6196" s="4" t="s">
        <v>185</v>
      </c>
      <c r="C6196" s="4" t="s">
        <v>199</v>
      </c>
      <c r="D6196" s="4" t="s">
        <v>97</v>
      </c>
      <c r="E6196" s="4" t="s">
        <v>197</v>
      </c>
      <c r="F6196" s="3">
        <v>42972</v>
      </c>
      <c r="G6196" s="3">
        <v>43061</v>
      </c>
      <c r="H6196">
        <v>0</v>
      </c>
    </row>
    <row r="6197" spans="1:8">
      <c r="A6197" s="4" t="s">
        <v>6404</v>
      </c>
      <c r="B6197" s="4" t="s">
        <v>185</v>
      </c>
      <c r="C6197" s="4" t="s">
        <v>199</v>
      </c>
      <c r="D6197" s="4" t="s">
        <v>102</v>
      </c>
      <c r="E6197" s="4" t="s">
        <v>172</v>
      </c>
      <c r="F6197" s="3">
        <v>42972</v>
      </c>
      <c r="G6197" s="3">
        <v>43060</v>
      </c>
      <c r="H6197">
        <v>5129</v>
      </c>
    </row>
    <row r="6198" spans="1:8">
      <c r="A6198" s="4" t="s">
        <v>6405</v>
      </c>
      <c r="B6198" s="4" t="s">
        <v>216</v>
      </c>
      <c r="C6198" s="4" t="s">
        <v>177</v>
      </c>
      <c r="D6198" s="4" t="s">
        <v>121</v>
      </c>
      <c r="E6198" s="4" t="s">
        <v>193</v>
      </c>
      <c r="F6198" s="3">
        <v>42972</v>
      </c>
      <c r="G6198" s="3"/>
    </row>
    <row r="6199" spans="1:8">
      <c r="A6199" s="4" t="s">
        <v>6406</v>
      </c>
      <c r="B6199" s="4" t="s">
        <v>216</v>
      </c>
      <c r="C6199" s="4" t="s">
        <v>192</v>
      </c>
      <c r="D6199" s="4" t="s">
        <v>63</v>
      </c>
      <c r="E6199" s="4" t="s">
        <v>197</v>
      </c>
      <c r="F6199" s="3">
        <v>42972</v>
      </c>
      <c r="G6199" s="3">
        <v>42977</v>
      </c>
      <c r="H6199">
        <v>0</v>
      </c>
    </row>
    <row r="6200" spans="1:8">
      <c r="A6200" s="4" t="s">
        <v>6407</v>
      </c>
      <c r="B6200" s="4" t="s">
        <v>181</v>
      </c>
      <c r="C6200" s="4" t="s">
        <v>171</v>
      </c>
      <c r="D6200" s="4" t="s">
        <v>86</v>
      </c>
      <c r="E6200" s="4" t="s">
        <v>193</v>
      </c>
      <c r="F6200" s="3">
        <v>42972</v>
      </c>
      <c r="G6200" s="3"/>
    </row>
    <row r="6201" spans="1:8">
      <c r="A6201" s="4" t="s">
        <v>6408</v>
      </c>
      <c r="B6201" s="4" t="s">
        <v>181</v>
      </c>
      <c r="C6201" s="4" t="s">
        <v>9011</v>
      </c>
      <c r="D6201" s="4" t="s">
        <v>42</v>
      </c>
      <c r="E6201" s="4" t="s">
        <v>193</v>
      </c>
      <c r="F6201" s="3">
        <v>42972</v>
      </c>
      <c r="G6201" s="3"/>
    </row>
    <row r="6202" spans="1:8">
      <c r="A6202" s="4" t="s">
        <v>6409</v>
      </c>
      <c r="B6202" s="4" t="s">
        <v>181</v>
      </c>
      <c r="C6202" s="4" t="s">
        <v>179</v>
      </c>
      <c r="D6202" s="4" t="s">
        <v>75</v>
      </c>
      <c r="E6202" s="4" t="s">
        <v>172</v>
      </c>
      <c r="F6202" s="3">
        <v>42972</v>
      </c>
      <c r="G6202" s="3">
        <v>43058</v>
      </c>
      <c r="H6202">
        <v>454</v>
      </c>
    </row>
    <row r="6203" spans="1:8">
      <c r="A6203" s="4" t="s">
        <v>6410</v>
      </c>
      <c r="B6203" s="4" t="s">
        <v>183</v>
      </c>
      <c r="C6203" s="4" t="s">
        <v>199</v>
      </c>
      <c r="D6203" s="4" t="s">
        <v>29</v>
      </c>
      <c r="E6203" s="4" t="s">
        <v>172</v>
      </c>
      <c r="F6203" s="3">
        <v>42973</v>
      </c>
      <c r="G6203" s="3">
        <v>43041</v>
      </c>
      <c r="H6203">
        <v>6659</v>
      </c>
    </row>
    <row r="6204" spans="1:8">
      <c r="A6204" s="4" t="s">
        <v>6411</v>
      </c>
      <c r="B6204" s="4" t="s">
        <v>246</v>
      </c>
      <c r="C6204" s="4" t="s">
        <v>179</v>
      </c>
      <c r="D6204" s="4" t="s">
        <v>31</v>
      </c>
      <c r="E6204" s="4" t="s">
        <v>172</v>
      </c>
      <c r="F6204" s="3">
        <v>42973</v>
      </c>
      <c r="G6204" s="3">
        <v>42986</v>
      </c>
      <c r="H6204">
        <v>572</v>
      </c>
    </row>
    <row r="6205" spans="1:8">
      <c r="A6205" s="4" t="s">
        <v>6412</v>
      </c>
      <c r="B6205" s="4" t="s">
        <v>279</v>
      </c>
      <c r="C6205" s="4" t="s">
        <v>171</v>
      </c>
      <c r="D6205" s="4" t="s">
        <v>35</v>
      </c>
      <c r="E6205" s="4" t="s">
        <v>172</v>
      </c>
      <c r="F6205" s="3">
        <v>42973</v>
      </c>
      <c r="G6205" s="3">
        <v>43058</v>
      </c>
      <c r="H6205">
        <v>1046</v>
      </c>
    </row>
    <row r="6206" spans="1:8">
      <c r="A6206" s="4" t="s">
        <v>6413</v>
      </c>
      <c r="B6206" s="4" t="s">
        <v>210</v>
      </c>
      <c r="C6206" s="4" t="s">
        <v>171</v>
      </c>
      <c r="D6206" s="4" t="s">
        <v>24</v>
      </c>
      <c r="E6206" s="4" t="s">
        <v>193</v>
      </c>
      <c r="F6206" s="3">
        <v>42973</v>
      </c>
      <c r="G6206" s="3"/>
    </row>
    <row r="6207" spans="1:8">
      <c r="A6207" s="4" t="s">
        <v>6414</v>
      </c>
      <c r="B6207" s="4" t="s">
        <v>263</v>
      </c>
      <c r="C6207" s="4" t="s">
        <v>192</v>
      </c>
      <c r="D6207" s="4" t="s">
        <v>65</v>
      </c>
      <c r="E6207" s="4" t="s">
        <v>172</v>
      </c>
      <c r="F6207" s="3">
        <v>42973</v>
      </c>
      <c r="G6207" s="3">
        <v>43070</v>
      </c>
      <c r="H6207">
        <v>3281</v>
      </c>
    </row>
    <row r="6208" spans="1:8">
      <c r="A6208" s="4" t="s">
        <v>6415</v>
      </c>
      <c r="B6208" s="4" t="s">
        <v>196</v>
      </c>
      <c r="C6208" s="4" t="s">
        <v>177</v>
      </c>
      <c r="D6208" s="4" t="s">
        <v>110</v>
      </c>
      <c r="E6208" s="4" t="s">
        <v>197</v>
      </c>
      <c r="F6208" s="3">
        <v>42973</v>
      </c>
      <c r="G6208" s="3">
        <v>42983</v>
      </c>
      <c r="H6208">
        <v>0</v>
      </c>
    </row>
    <row r="6209" spans="1:8">
      <c r="A6209" s="4" t="s">
        <v>6416</v>
      </c>
      <c r="B6209" s="4" t="s">
        <v>203</v>
      </c>
      <c r="C6209" s="4" t="s">
        <v>192</v>
      </c>
      <c r="D6209" s="4" t="s">
        <v>108</v>
      </c>
      <c r="E6209" s="4" t="s">
        <v>172</v>
      </c>
      <c r="F6209" s="3">
        <v>42973</v>
      </c>
      <c r="G6209" s="3">
        <v>42988</v>
      </c>
      <c r="H6209">
        <v>3462</v>
      </c>
    </row>
    <row r="6210" spans="1:8">
      <c r="A6210" s="4" t="s">
        <v>6417</v>
      </c>
      <c r="B6210" s="4" t="s">
        <v>191</v>
      </c>
      <c r="C6210" s="4" t="s">
        <v>199</v>
      </c>
      <c r="D6210" s="4" t="s">
        <v>105</v>
      </c>
      <c r="E6210" s="4" t="s">
        <v>172</v>
      </c>
      <c r="F6210" s="3">
        <v>42973</v>
      </c>
      <c r="G6210" s="3">
        <v>42984</v>
      </c>
      <c r="H6210">
        <v>6029</v>
      </c>
    </row>
    <row r="6211" spans="1:8">
      <c r="A6211" s="4" t="s">
        <v>6418</v>
      </c>
      <c r="B6211" s="4" t="s">
        <v>219</v>
      </c>
      <c r="C6211" s="4" t="s">
        <v>199</v>
      </c>
      <c r="D6211" s="4" t="s">
        <v>86</v>
      </c>
      <c r="E6211" s="4" t="s">
        <v>193</v>
      </c>
      <c r="F6211" s="3">
        <v>42973</v>
      </c>
      <c r="G6211" s="3"/>
    </row>
    <row r="6212" spans="1:8">
      <c r="A6212" s="4" t="s">
        <v>6419</v>
      </c>
      <c r="B6212" s="4" t="s">
        <v>219</v>
      </c>
      <c r="C6212" s="4" t="s">
        <v>179</v>
      </c>
      <c r="D6212" s="4" t="s">
        <v>59</v>
      </c>
      <c r="E6212" s="4" t="s">
        <v>172</v>
      </c>
      <c r="F6212" s="3">
        <v>42973</v>
      </c>
      <c r="G6212" s="3">
        <v>43073</v>
      </c>
      <c r="H6212">
        <v>566</v>
      </c>
    </row>
    <row r="6213" spans="1:8">
      <c r="A6213" s="4" t="s">
        <v>6420</v>
      </c>
      <c r="B6213" s="4" t="s">
        <v>230</v>
      </c>
      <c r="C6213" s="4" t="s">
        <v>9011</v>
      </c>
      <c r="D6213" s="4" t="s">
        <v>53</v>
      </c>
      <c r="E6213" s="4" t="s">
        <v>197</v>
      </c>
      <c r="F6213" s="3">
        <v>42973</v>
      </c>
      <c r="G6213" s="3">
        <v>43047</v>
      </c>
      <c r="H6213">
        <v>0</v>
      </c>
    </row>
    <row r="6214" spans="1:8">
      <c r="A6214" s="4" t="s">
        <v>6421</v>
      </c>
      <c r="B6214" s="4" t="s">
        <v>170</v>
      </c>
      <c r="C6214" s="4" t="s">
        <v>177</v>
      </c>
      <c r="D6214" s="4" t="s">
        <v>106</v>
      </c>
      <c r="E6214" s="4" t="s">
        <v>197</v>
      </c>
      <c r="F6214" s="3">
        <v>42973</v>
      </c>
      <c r="G6214" s="3">
        <v>43051</v>
      </c>
      <c r="H6214">
        <v>0</v>
      </c>
    </row>
    <row r="6215" spans="1:8">
      <c r="A6215" s="4" t="s">
        <v>6422</v>
      </c>
      <c r="B6215" s="4" t="s">
        <v>170</v>
      </c>
      <c r="C6215" s="4" t="s">
        <v>171</v>
      </c>
      <c r="D6215" s="4" t="s">
        <v>79</v>
      </c>
      <c r="E6215" s="4" t="s">
        <v>172</v>
      </c>
      <c r="F6215" s="3">
        <v>42973</v>
      </c>
      <c r="G6215" s="3">
        <v>43052</v>
      </c>
      <c r="H6215">
        <v>1042</v>
      </c>
    </row>
    <row r="6216" spans="1:8">
      <c r="A6216" s="4" t="s">
        <v>6423</v>
      </c>
      <c r="B6216" s="4" t="s">
        <v>232</v>
      </c>
      <c r="C6216" s="4" t="s">
        <v>179</v>
      </c>
      <c r="D6216" s="4" t="s">
        <v>25</v>
      </c>
      <c r="E6216" s="4" t="s">
        <v>172</v>
      </c>
      <c r="F6216" s="3">
        <v>42973</v>
      </c>
      <c r="G6216" s="3">
        <v>43046</v>
      </c>
      <c r="H6216">
        <v>539</v>
      </c>
    </row>
    <row r="6217" spans="1:8">
      <c r="A6217" s="4" t="s">
        <v>6424</v>
      </c>
      <c r="B6217" s="4" t="s">
        <v>205</v>
      </c>
      <c r="C6217" s="4" t="s">
        <v>177</v>
      </c>
      <c r="D6217" s="4" t="s">
        <v>24</v>
      </c>
      <c r="E6217" s="4" t="s">
        <v>193</v>
      </c>
      <c r="F6217" s="3">
        <v>42973</v>
      </c>
      <c r="G6217" s="3"/>
    </row>
    <row r="6218" spans="1:8">
      <c r="A6218" s="4" t="s">
        <v>6425</v>
      </c>
      <c r="B6218" s="4" t="s">
        <v>205</v>
      </c>
      <c r="C6218" s="4" t="s">
        <v>177</v>
      </c>
      <c r="D6218" s="4" t="s">
        <v>82</v>
      </c>
      <c r="E6218" s="4" t="s">
        <v>172</v>
      </c>
      <c r="F6218" s="3">
        <v>42973</v>
      </c>
      <c r="G6218" s="3">
        <v>43055</v>
      </c>
      <c r="H6218">
        <v>56</v>
      </c>
    </row>
    <row r="6219" spans="1:8">
      <c r="A6219" s="4" t="s">
        <v>6426</v>
      </c>
      <c r="B6219" s="4" t="s">
        <v>208</v>
      </c>
      <c r="C6219" s="4" t="s">
        <v>177</v>
      </c>
      <c r="D6219" s="4" t="s">
        <v>70</v>
      </c>
      <c r="E6219" s="4" t="s">
        <v>172</v>
      </c>
      <c r="F6219" s="3">
        <v>42973</v>
      </c>
      <c r="G6219" s="3">
        <v>43067</v>
      </c>
      <c r="H6219">
        <v>60</v>
      </c>
    </row>
    <row r="6220" spans="1:8">
      <c r="A6220" s="4" t="s">
        <v>6427</v>
      </c>
      <c r="B6220" s="4" t="s">
        <v>185</v>
      </c>
      <c r="C6220" s="4" t="s">
        <v>177</v>
      </c>
      <c r="D6220" s="4" t="s">
        <v>105</v>
      </c>
      <c r="E6220" s="4" t="s">
        <v>197</v>
      </c>
      <c r="F6220" s="3">
        <v>42973</v>
      </c>
      <c r="G6220" s="3">
        <v>42974</v>
      </c>
      <c r="H6220">
        <v>0</v>
      </c>
    </row>
    <row r="6221" spans="1:8">
      <c r="A6221" s="4" t="s">
        <v>6428</v>
      </c>
      <c r="B6221" s="4" t="s">
        <v>185</v>
      </c>
      <c r="C6221" s="4" t="s">
        <v>192</v>
      </c>
      <c r="D6221" s="4" t="s">
        <v>115</v>
      </c>
      <c r="E6221" s="4" t="s">
        <v>172</v>
      </c>
      <c r="F6221" s="3">
        <v>42973</v>
      </c>
      <c r="G6221" s="3">
        <v>43043</v>
      </c>
      <c r="H6221">
        <v>3966</v>
      </c>
    </row>
    <row r="6222" spans="1:8">
      <c r="A6222" s="4" t="s">
        <v>6429</v>
      </c>
      <c r="B6222" s="4" t="s">
        <v>216</v>
      </c>
      <c r="C6222" s="4" t="s">
        <v>177</v>
      </c>
      <c r="D6222" s="4" t="s">
        <v>34</v>
      </c>
      <c r="E6222" s="4" t="s">
        <v>197</v>
      </c>
      <c r="F6222" s="3">
        <v>42973</v>
      </c>
      <c r="G6222" s="3">
        <v>42974</v>
      </c>
      <c r="H6222">
        <v>0</v>
      </c>
    </row>
    <row r="6223" spans="1:8">
      <c r="A6223" s="4" t="s">
        <v>6430</v>
      </c>
      <c r="B6223" s="4" t="s">
        <v>235</v>
      </c>
      <c r="C6223" s="4" t="s">
        <v>179</v>
      </c>
      <c r="D6223" s="4" t="s">
        <v>120</v>
      </c>
      <c r="E6223" s="4" t="s">
        <v>172</v>
      </c>
      <c r="F6223" s="3">
        <v>42973</v>
      </c>
      <c r="G6223" s="3">
        <v>43062</v>
      </c>
      <c r="H6223">
        <v>471</v>
      </c>
    </row>
    <row r="6224" spans="1:8">
      <c r="A6224" s="4" t="s">
        <v>6431</v>
      </c>
      <c r="B6224" s="4" t="s">
        <v>181</v>
      </c>
      <c r="C6224" s="4" t="s">
        <v>9011</v>
      </c>
      <c r="D6224" s="4" t="s">
        <v>24</v>
      </c>
      <c r="E6224" s="4" t="s">
        <v>193</v>
      </c>
      <c r="F6224" s="3">
        <v>42973</v>
      </c>
      <c r="G6224" s="3"/>
    </row>
    <row r="6225" spans="1:8">
      <c r="A6225" s="4" t="s">
        <v>6432</v>
      </c>
      <c r="B6225" s="4" t="s">
        <v>183</v>
      </c>
      <c r="C6225" s="4" t="s">
        <v>179</v>
      </c>
      <c r="D6225" s="4" t="s">
        <v>37</v>
      </c>
      <c r="E6225" s="4" t="s">
        <v>172</v>
      </c>
      <c r="F6225" s="3">
        <v>42974</v>
      </c>
      <c r="G6225" s="3">
        <v>42983</v>
      </c>
      <c r="H6225">
        <v>597</v>
      </c>
    </row>
    <row r="6226" spans="1:8">
      <c r="A6226" s="4" t="s">
        <v>6433</v>
      </c>
      <c r="B6226" s="4" t="s">
        <v>183</v>
      </c>
      <c r="C6226" s="4" t="s">
        <v>177</v>
      </c>
      <c r="D6226" s="4" t="s">
        <v>42</v>
      </c>
      <c r="E6226" s="4" t="s">
        <v>172</v>
      </c>
      <c r="F6226" s="3">
        <v>42974</v>
      </c>
      <c r="G6226" s="3">
        <v>43053</v>
      </c>
      <c r="H6226">
        <v>53</v>
      </c>
    </row>
    <row r="6227" spans="1:8">
      <c r="A6227" s="4" t="s">
        <v>6434</v>
      </c>
      <c r="B6227" s="4" t="s">
        <v>183</v>
      </c>
      <c r="C6227" s="4" t="s">
        <v>177</v>
      </c>
      <c r="D6227" s="4" t="s">
        <v>51</v>
      </c>
      <c r="E6227" s="4" t="s">
        <v>172</v>
      </c>
      <c r="F6227" s="3">
        <v>42974</v>
      </c>
      <c r="G6227" s="3">
        <v>42991</v>
      </c>
      <c r="H6227">
        <v>59</v>
      </c>
    </row>
    <row r="6228" spans="1:8">
      <c r="A6228" s="4" t="s">
        <v>6435</v>
      </c>
      <c r="B6228" s="4" t="s">
        <v>246</v>
      </c>
      <c r="C6228" s="4" t="s">
        <v>171</v>
      </c>
      <c r="D6228" s="4" t="s">
        <v>124</v>
      </c>
      <c r="E6228" s="4" t="s">
        <v>193</v>
      </c>
      <c r="F6228" s="3">
        <v>42974</v>
      </c>
      <c r="G6228" s="3"/>
    </row>
    <row r="6229" spans="1:8">
      <c r="A6229" s="4" t="s">
        <v>6436</v>
      </c>
      <c r="B6229" s="4" t="s">
        <v>246</v>
      </c>
      <c r="C6229" s="4" t="s">
        <v>179</v>
      </c>
      <c r="D6229" s="4" t="s">
        <v>35</v>
      </c>
      <c r="E6229" s="4" t="s">
        <v>172</v>
      </c>
      <c r="F6229" s="3">
        <v>42974</v>
      </c>
      <c r="G6229" s="3">
        <v>43077</v>
      </c>
      <c r="H6229">
        <v>606</v>
      </c>
    </row>
    <row r="6230" spans="1:8">
      <c r="A6230" s="4" t="s">
        <v>6437</v>
      </c>
      <c r="B6230" s="4" t="s">
        <v>279</v>
      </c>
      <c r="C6230" s="4" t="s">
        <v>199</v>
      </c>
      <c r="D6230" s="4" t="s">
        <v>87</v>
      </c>
      <c r="E6230" s="4" t="s">
        <v>193</v>
      </c>
      <c r="F6230" s="3">
        <v>42974</v>
      </c>
      <c r="G6230" s="3"/>
    </row>
    <row r="6231" spans="1:8">
      <c r="A6231" s="4" t="s">
        <v>6438</v>
      </c>
      <c r="B6231" s="4" t="s">
        <v>263</v>
      </c>
      <c r="C6231" s="4" t="s">
        <v>171</v>
      </c>
      <c r="D6231" s="4" t="s">
        <v>82</v>
      </c>
      <c r="E6231" s="4" t="s">
        <v>197</v>
      </c>
      <c r="F6231" s="3">
        <v>42974</v>
      </c>
      <c r="G6231" s="3">
        <v>43059</v>
      </c>
      <c r="H6231">
        <v>0</v>
      </c>
    </row>
    <row r="6232" spans="1:8">
      <c r="A6232" s="4" t="s">
        <v>6439</v>
      </c>
      <c r="B6232" s="4" t="s">
        <v>263</v>
      </c>
      <c r="C6232" s="4" t="s">
        <v>9011</v>
      </c>
      <c r="D6232" s="4" t="s">
        <v>130</v>
      </c>
      <c r="E6232" s="4" t="s">
        <v>172</v>
      </c>
      <c r="F6232" s="3">
        <v>42974</v>
      </c>
      <c r="G6232" s="3">
        <v>43064</v>
      </c>
      <c r="H6232">
        <v>5305</v>
      </c>
    </row>
    <row r="6233" spans="1:8">
      <c r="A6233" s="4" t="s">
        <v>6440</v>
      </c>
      <c r="B6233" s="4" t="s">
        <v>203</v>
      </c>
      <c r="C6233" s="4" t="s">
        <v>171</v>
      </c>
      <c r="D6233" s="4" t="s">
        <v>129</v>
      </c>
      <c r="E6233" s="4" t="s">
        <v>197</v>
      </c>
      <c r="F6233" s="3">
        <v>42974</v>
      </c>
      <c r="G6233" s="3">
        <v>43041</v>
      </c>
      <c r="H6233">
        <v>0</v>
      </c>
    </row>
    <row r="6234" spans="1:8">
      <c r="A6234" s="4" t="s">
        <v>6441</v>
      </c>
      <c r="B6234" s="4" t="s">
        <v>219</v>
      </c>
      <c r="C6234" s="4" t="s">
        <v>9011</v>
      </c>
      <c r="D6234" s="4" t="s">
        <v>24</v>
      </c>
      <c r="E6234" s="4" t="s">
        <v>193</v>
      </c>
      <c r="F6234" s="3">
        <v>42974</v>
      </c>
      <c r="G6234" s="3"/>
    </row>
    <row r="6235" spans="1:8">
      <c r="A6235" s="4" t="s">
        <v>6442</v>
      </c>
      <c r="B6235" s="4" t="s">
        <v>219</v>
      </c>
      <c r="C6235" s="4" t="s">
        <v>177</v>
      </c>
      <c r="D6235" s="4" t="s">
        <v>24</v>
      </c>
      <c r="E6235" s="4" t="s">
        <v>193</v>
      </c>
      <c r="F6235" s="3">
        <v>42974</v>
      </c>
      <c r="G6235" s="3"/>
    </row>
    <row r="6236" spans="1:8">
      <c r="A6236" s="4" t="s">
        <v>6443</v>
      </c>
      <c r="B6236" s="4" t="s">
        <v>219</v>
      </c>
      <c r="C6236" s="4" t="s">
        <v>179</v>
      </c>
      <c r="D6236" s="4" t="s">
        <v>82</v>
      </c>
      <c r="E6236" s="4" t="s">
        <v>197</v>
      </c>
      <c r="F6236" s="3">
        <v>42974</v>
      </c>
      <c r="G6236" s="3">
        <v>43055</v>
      </c>
      <c r="H6236">
        <v>0</v>
      </c>
    </row>
    <row r="6237" spans="1:8">
      <c r="A6237" s="4" t="s">
        <v>6444</v>
      </c>
      <c r="B6237" s="4" t="s">
        <v>219</v>
      </c>
      <c r="C6237" s="4" t="s">
        <v>179</v>
      </c>
      <c r="D6237" s="4" t="s">
        <v>72</v>
      </c>
      <c r="E6237" s="4" t="s">
        <v>172</v>
      </c>
      <c r="F6237" s="3">
        <v>42974</v>
      </c>
      <c r="G6237" s="3">
        <v>42987</v>
      </c>
      <c r="H6237">
        <v>596</v>
      </c>
    </row>
    <row r="6238" spans="1:8">
      <c r="A6238" s="4" t="s">
        <v>6445</v>
      </c>
      <c r="B6238" s="4" t="s">
        <v>230</v>
      </c>
      <c r="C6238" s="4" t="s">
        <v>179</v>
      </c>
      <c r="D6238" s="4" t="s">
        <v>108</v>
      </c>
      <c r="E6238" s="4" t="s">
        <v>172</v>
      </c>
      <c r="F6238" s="3">
        <v>42974</v>
      </c>
      <c r="G6238" s="3">
        <v>43043</v>
      </c>
      <c r="H6238">
        <v>545</v>
      </c>
    </row>
    <row r="6239" spans="1:8">
      <c r="A6239" s="4" t="s">
        <v>6446</v>
      </c>
      <c r="B6239" s="4" t="s">
        <v>187</v>
      </c>
      <c r="C6239" s="4" t="s">
        <v>179</v>
      </c>
      <c r="D6239" s="4" t="s">
        <v>86</v>
      </c>
      <c r="E6239" s="4" t="s">
        <v>172</v>
      </c>
      <c r="F6239" s="3">
        <v>42974</v>
      </c>
      <c r="G6239" s="3">
        <v>42976</v>
      </c>
      <c r="H6239">
        <v>548</v>
      </c>
    </row>
    <row r="6240" spans="1:8">
      <c r="A6240" s="4" t="s">
        <v>6447</v>
      </c>
      <c r="B6240" s="4" t="s">
        <v>244</v>
      </c>
      <c r="C6240" s="4" t="s">
        <v>192</v>
      </c>
      <c r="D6240" s="4" t="s">
        <v>57</v>
      </c>
      <c r="E6240" s="4" t="s">
        <v>197</v>
      </c>
      <c r="F6240" s="3">
        <v>42974</v>
      </c>
      <c r="G6240" s="3">
        <v>43084</v>
      </c>
      <c r="H6240">
        <v>0</v>
      </c>
    </row>
    <row r="6241" spans="1:8">
      <c r="A6241" s="4" t="s">
        <v>6448</v>
      </c>
      <c r="B6241" s="4" t="s">
        <v>232</v>
      </c>
      <c r="C6241" s="4" t="s">
        <v>179</v>
      </c>
      <c r="D6241" s="4" t="s">
        <v>120</v>
      </c>
      <c r="E6241" s="4" t="s">
        <v>172</v>
      </c>
      <c r="F6241" s="3">
        <v>42974</v>
      </c>
      <c r="G6241" s="3">
        <v>42999</v>
      </c>
      <c r="H6241">
        <v>415</v>
      </c>
    </row>
    <row r="6242" spans="1:8">
      <c r="A6242" s="4" t="s">
        <v>6449</v>
      </c>
      <c r="B6242" s="4" t="s">
        <v>185</v>
      </c>
      <c r="C6242" s="4" t="s">
        <v>9011</v>
      </c>
      <c r="D6242" s="4" t="s">
        <v>108</v>
      </c>
      <c r="E6242" s="4" t="s">
        <v>172</v>
      </c>
      <c r="F6242" s="3">
        <v>42974</v>
      </c>
      <c r="G6242" s="3">
        <v>42975</v>
      </c>
      <c r="H6242">
        <v>3754</v>
      </c>
    </row>
    <row r="6243" spans="1:8">
      <c r="A6243" s="4" t="s">
        <v>6450</v>
      </c>
      <c r="B6243" s="4" t="s">
        <v>181</v>
      </c>
      <c r="C6243" s="4" t="s">
        <v>179</v>
      </c>
      <c r="D6243" s="4" t="s">
        <v>24</v>
      </c>
      <c r="E6243" s="4" t="s">
        <v>193</v>
      </c>
      <c r="F6243" s="3">
        <v>42974</v>
      </c>
      <c r="G6243" s="3"/>
    </row>
    <row r="6244" spans="1:8">
      <c r="A6244" s="4" t="s">
        <v>6451</v>
      </c>
      <c r="B6244" s="4" t="s">
        <v>181</v>
      </c>
      <c r="C6244" s="4" t="s">
        <v>179</v>
      </c>
      <c r="D6244" s="4" t="s">
        <v>24</v>
      </c>
      <c r="E6244" s="4" t="s">
        <v>193</v>
      </c>
      <c r="F6244" s="3">
        <v>42974</v>
      </c>
      <c r="G6244" s="3"/>
    </row>
    <row r="6245" spans="1:8">
      <c r="A6245" s="4" t="s">
        <v>6452</v>
      </c>
      <c r="B6245" s="4" t="s">
        <v>181</v>
      </c>
      <c r="C6245" s="4" t="s">
        <v>179</v>
      </c>
      <c r="D6245" s="4" t="s">
        <v>98</v>
      </c>
      <c r="E6245" s="4" t="s">
        <v>172</v>
      </c>
      <c r="F6245" s="3">
        <v>42974</v>
      </c>
      <c r="G6245" s="3">
        <v>43068</v>
      </c>
      <c r="H6245">
        <v>498</v>
      </c>
    </row>
    <row r="6246" spans="1:8">
      <c r="A6246" s="4" t="s">
        <v>6453</v>
      </c>
      <c r="B6246" s="4" t="s">
        <v>261</v>
      </c>
      <c r="C6246" s="4" t="s">
        <v>179</v>
      </c>
      <c r="D6246" s="4" t="s">
        <v>42</v>
      </c>
      <c r="E6246" s="4" t="s">
        <v>172</v>
      </c>
      <c r="F6246" s="3">
        <v>42975</v>
      </c>
      <c r="G6246" s="3">
        <v>43090</v>
      </c>
      <c r="H6246">
        <v>489</v>
      </c>
    </row>
    <row r="6247" spans="1:8">
      <c r="A6247" s="4" t="s">
        <v>6454</v>
      </c>
      <c r="B6247" s="4" t="s">
        <v>261</v>
      </c>
      <c r="C6247" s="4" t="s">
        <v>171</v>
      </c>
      <c r="D6247" s="4" t="s">
        <v>95</v>
      </c>
      <c r="E6247" s="4" t="s">
        <v>172</v>
      </c>
      <c r="F6247" s="3">
        <v>42975</v>
      </c>
      <c r="G6247" s="3">
        <v>42983</v>
      </c>
      <c r="H6247">
        <v>1022</v>
      </c>
    </row>
    <row r="6248" spans="1:8">
      <c r="A6248" s="4" t="s">
        <v>6455</v>
      </c>
      <c r="B6248" s="4" t="s">
        <v>279</v>
      </c>
      <c r="C6248" s="4" t="s">
        <v>199</v>
      </c>
      <c r="D6248" s="4" t="s">
        <v>21</v>
      </c>
      <c r="E6248" s="4" t="s">
        <v>197</v>
      </c>
      <c r="F6248" s="3">
        <v>42975</v>
      </c>
      <c r="G6248" s="3">
        <v>43046</v>
      </c>
      <c r="H6248">
        <v>0</v>
      </c>
    </row>
    <row r="6249" spans="1:8">
      <c r="A6249" s="4" t="s">
        <v>6456</v>
      </c>
      <c r="B6249" s="4" t="s">
        <v>174</v>
      </c>
      <c r="C6249" s="4" t="s">
        <v>179</v>
      </c>
      <c r="D6249" s="4" t="s">
        <v>37</v>
      </c>
      <c r="E6249" s="4" t="s">
        <v>172</v>
      </c>
      <c r="F6249" s="3">
        <v>42975</v>
      </c>
      <c r="G6249" s="3">
        <v>42989</v>
      </c>
      <c r="H6249">
        <v>525</v>
      </c>
    </row>
    <row r="6250" spans="1:8">
      <c r="A6250" s="4" t="s">
        <v>6457</v>
      </c>
      <c r="B6250" s="4" t="s">
        <v>174</v>
      </c>
      <c r="C6250" s="4" t="s">
        <v>171</v>
      </c>
      <c r="D6250" s="4" t="s">
        <v>41</v>
      </c>
      <c r="E6250" s="4" t="s">
        <v>172</v>
      </c>
      <c r="F6250" s="3">
        <v>42975</v>
      </c>
      <c r="G6250" s="3">
        <v>42985</v>
      </c>
      <c r="H6250">
        <v>1252</v>
      </c>
    </row>
    <row r="6251" spans="1:8">
      <c r="A6251" s="4" t="s">
        <v>6458</v>
      </c>
      <c r="B6251" s="4" t="s">
        <v>212</v>
      </c>
      <c r="C6251" s="4" t="s">
        <v>9011</v>
      </c>
      <c r="D6251" s="4" t="s">
        <v>24</v>
      </c>
      <c r="E6251" s="4" t="s">
        <v>193</v>
      </c>
      <c r="F6251" s="3">
        <v>42975</v>
      </c>
      <c r="G6251" s="3"/>
    </row>
    <row r="6252" spans="1:8">
      <c r="A6252" s="4" t="s">
        <v>6459</v>
      </c>
      <c r="B6252" s="4" t="s">
        <v>196</v>
      </c>
      <c r="C6252" s="4" t="s">
        <v>192</v>
      </c>
      <c r="D6252" s="4" t="s">
        <v>45</v>
      </c>
      <c r="E6252" s="4" t="s">
        <v>197</v>
      </c>
      <c r="F6252" s="3">
        <v>42975</v>
      </c>
      <c r="G6252" s="3">
        <v>43064</v>
      </c>
      <c r="H6252">
        <v>0</v>
      </c>
    </row>
    <row r="6253" spans="1:8">
      <c r="A6253" s="4" t="s">
        <v>6460</v>
      </c>
      <c r="B6253" s="4" t="s">
        <v>196</v>
      </c>
      <c r="C6253" s="4" t="s">
        <v>177</v>
      </c>
      <c r="D6253" s="4" t="s">
        <v>43</v>
      </c>
      <c r="E6253" s="4" t="s">
        <v>172</v>
      </c>
      <c r="F6253" s="3">
        <v>42975</v>
      </c>
      <c r="G6253" s="3">
        <v>42989</v>
      </c>
      <c r="H6253">
        <v>63</v>
      </c>
    </row>
    <row r="6254" spans="1:8">
      <c r="A6254" s="4" t="s">
        <v>6461</v>
      </c>
      <c r="B6254" s="4" t="s">
        <v>203</v>
      </c>
      <c r="C6254" s="4" t="s">
        <v>177</v>
      </c>
      <c r="D6254" s="4" t="s">
        <v>81</v>
      </c>
      <c r="E6254" s="4" t="s">
        <v>197</v>
      </c>
      <c r="F6254" s="3">
        <v>42975</v>
      </c>
      <c r="G6254" s="3">
        <v>43050</v>
      </c>
      <c r="H6254">
        <v>0</v>
      </c>
    </row>
    <row r="6255" spans="1:8">
      <c r="A6255" s="4" t="s">
        <v>6462</v>
      </c>
      <c r="B6255" s="4" t="s">
        <v>219</v>
      </c>
      <c r="C6255" s="4" t="s">
        <v>179</v>
      </c>
      <c r="D6255" s="4" t="s">
        <v>129</v>
      </c>
      <c r="E6255" s="4" t="s">
        <v>172</v>
      </c>
      <c r="F6255" s="3">
        <v>42975</v>
      </c>
      <c r="G6255" s="3">
        <v>43097</v>
      </c>
      <c r="H6255">
        <v>474</v>
      </c>
    </row>
    <row r="6256" spans="1:8">
      <c r="A6256" s="4" t="s">
        <v>6463</v>
      </c>
      <c r="B6256" s="4" t="s">
        <v>219</v>
      </c>
      <c r="C6256" s="4" t="s">
        <v>171</v>
      </c>
      <c r="D6256" s="4" t="s">
        <v>122</v>
      </c>
      <c r="E6256" s="4" t="s">
        <v>172</v>
      </c>
      <c r="F6256" s="3">
        <v>42975</v>
      </c>
      <c r="G6256" s="3">
        <v>43058</v>
      </c>
      <c r="H6256">
        <v>1132</v>
      </c>
    </row>
    <row r="6257" spans="1:8">
      <c r="A6257" s="4" t="s">
        <v>6464</v>
      </c>
      <c r="B6257" s="4" t="s">
        <v>256</v>
      </c>
      <c r="C6257" s="4" t="s">
        <v>171</v>
      </c>
      <c r="D6257" s="4" t="s">
        <v>92</v>
      </c>
      <c r="E6257" s="4" t="s">
        <v>197</v>
      </c>
      <c r="F6257" s="3">
        <v>42975</v>
      </c>
      <c r="G6257" s="3">
        <v>42992</v>
      </c>
      <c r="H6257">
        <v>0</v>
      </c>
    </row>
    <row r="6258" spans="1:8">
      <c r="A6258" s="4" t="s">
        <v>6465</v>
      </c>
      <c r="B6258" s="4" t="s">
        <v>256</v>
      </c>
      <c r="C6258" s="4" t="s">
        <v>171</v>
      </c>
      <c r="D6258" s="4" t="s">
        <v>45</v>
      </c>
      <c r="E6258" s="4" t="s">
        <v>172</v>
      </c>
      <c r="F6258" s="3">
        <v>42975</v>
      </c>
      <c r="G6258" s="3">
        <v>43051</v>
      </c>
      <c r="H6258">
        <v>1215</v>
      </c>
    </row>
    <row r="6259" spans="1:8">
      <c r="A6259" s="4" t="s">
        <v>6466</v>
      </c>
      <c r="B6259" s="4" t="s">
        <v>187</v>
      </c>
      <c r="C6259" s="4" t="s">
        <v>171</v>
      </c>
      <c r="D6259" s="4" t="s">
        <v>82</v>
      </c>
      <c r="E6259" s="4" t="s">
        <v>172</v>
      </c>
      <c r="F6259" s="3">
        <v>42975</v>
      </c>
      <c r="G6259" s="3">
        <v>43005</v>
      </c>
      <c r="H6259">
        <v>1081</v>
      </c>
    </row>
    <row r="6260" spans="1:8">
      <c r="A6260" s="4" t="s">
        <v>6467</v>
      </c>
      <c r="B6260" s="4" t="s">
        <v>187</v>
      </c>
      <c r="C6260" s="4" t="s">
        <v>177</v>
      </c>
      <c r="D6260" s="4" t="s">
        <v>56</v>
      </c>
      <c r="E6260" s="4" t="s">
        <v>172</v>
      </c>
      <c r="F6260" s="3">
        <v>42975</v>
      </c>
      <c r="G6260" s="3">
        <v>43046</v>
      </c>
      <c r="H6260">
        <v>49</v>
      </c>
    </row>
    <row r="6261" spans="1:8">
      <c r="A6261" s="4" t="s">
        <v>6468</v>
      </c>
      <c r="B6261" s="4" t="s">
        <v>201</v>
      </c>
      <c r="C6261" s="4" t="s">
        <v>179</v>
      </c>
      <c r="D6261" s="4" t="s">
        <v>76</v>
      </c>
      <c r="E6261" s="4" t="s">
        <v>172</v>
      </c>
      <c r="F6261" s="3">
        <v>42975</v>
      </c>
      <c r="G6261" s="3">
        <v>42992</v>
      </c>
      <c r="H6261">
        <v>653</v>
      </c>
    </row>
    <row r="6262" spans="1:8">
      <c r="A6262" s="4" t="s">
        <v>6469</v>
      </c>
      <c r="B6262" s="4" t="s">
        <v>170</v>
      </c>
      <c r="C6262" s="4" t="s">
        <v>171</v>
      </c>
      <c r="D6262" s="4" t="s">
        <v>104</v>
      </c>
      <c r="E6262" s="4" t="s">
        <v>197</v>
      </c>
      <c r="F6262" s="3">
        <v>42975</v>
      </c>
      <c r="G6262" s="3">
        <v>43069</v>
      </c>
      <c r="H6262">
        <v>0</v>
      </c>
    </row>
    <row r="6263" spans="1:8">
      <c r="A6263" s="4" t="s">
        <v>6470</v>
      </c>
      <c r="B6263" s="4" t="s">
        <v>170</v>
      </c>
      <c r="C6263" s="4" t="s">
        <v>192</v>
      </c>
      <c r="D6263" s="4" t="s">
        <v>66</v>
      </c>
      <c r="E6263" s="4" t="s">
        <v>197</v>
      </c>
      <c r="F6263" s="3">
        <v>42975</v>
      </c>
      <c r="G6263" s="3">
        <v>43066</v>
      </c>
      <c r="H6263">
        <v>0</v>
      </c>
    </row>
    <row r="6264" spans="1:8">
      <c r="A6264" s="4" t="s">
        <v>6471</v>
      </c>
      <c r="B6264" s="4" t="s">
        <v>189</v>
      </c>
      <c r="C6264" s="4" t="s">
        <v>171</v>
      </c>
      <c r="D6264" s="4" t="s">
        <v>104</v>
      </c>
      <c r="E6264" s="4" t="s">
        <v>172</v>
      </c>
      <c r="F6264" s="3">
        <v>42975</v>
      </c>
      <c r="G6264" s="3">
        <v>42991</v>
      </c>
      <c r="H6264">
        <v>1105</v>
      </c>
    </row>
    <row r="6265" spans="1:8">
      <c r="A6265" s="4" t="s">
        <v>6472</v>
      </c>
      <c r="B6265" s="4" t="s">
        <v>232</v>
      </c>
      <c r="C6265" s="4" t="s">
        <v>171</v>
      </c>
      <c r="D6265" s="4" t="s">
        <v>117</v>
      </c>
      <c r="E6265" s="4" t="s">
        <v>172</v>
      </c>
      <c r="F6265" s="3">
        <v>42975</v>
      </c>
      <c r="G6265" s="3">
        <v>42999</v>
      </c>
      <c r="H6265">
        <v>948</v>
      </c>
    </row>
    <row r="6266" spans="1:8">
      <c r="A6266" s="4" t="s">
        <v>6473</v>
      </c>
      <c r="B6266" s="4" t="s">
        <v>185</v>
      </c>
      <c r="C6266" s="4" t="s">
        <v>192</v>
      </c>
      <c r="D6266" s="4" t="s">
        <v>129</v>
      </c>
      <c r="E6266" s="4" t="s">
        <v>197</v>
      </c>
      <c r="F6266" s="3">
        <v>42975</v>
      </c>
      <c r="G6266" s="3">
        <v>42988</v>
      </c>
      <c r="H6266">
        <v>0</v>
      </c>
    </row>
    <row r="6267" spans="1:8">
      <c r="A6267" s="4" t="s">
        <v>6474</v>
      </c>
      <c r="B6267" s="4" t="s">
        <v>216</v>
      </c>
      <c r="C6267" s="4" t="s">
        <v>177</v>
      </c>
      <c r="D6267" s="4" t="s">
        <v>34</v>
      </c>
      <c r="E6267" s="4" t="s">
        <v>197</v>
      </c>
      <c r="F6267" s="3">
        <v>42975</v>
      </c>
      <c r="G6267" s="3">
        <v>43050</v>
      </c>
      <c r="H6267">
        <v>0</v>
      </c>
    </row>
    <row r="6268" spans="1:8">
      <c r="A6268" s="4" t="s">
        <v>6475</v>
      </c>
      <c r="B6268" s="4" t="s">
        <v>183</v>
      </c>
      <c r="C6268" s="4" t="s">
        <v>171</v>
      </c>
      <c r="D6268" s="4" t="s">
        <v>111</v>
      </c>
      <c r="E6268" s="4" t="s">
        <v>197</v>
      </c>
      <c r="F6268" s="3">
        <v>42976</v>
      </c>
      <c r="G6268" s="3">
        <v>42983</v>
      </c>
      <c r="H6268">
        <v>0</v>
      </c>
    </row>
    <row r="6269" spans="1:8">
      <c r="A6269" s="4" t="s">
        <v>6476</v>
      </c>
      <c r="B6269" s="4" t="s">
        <v>183</v>
      </c>
      <c r="C6269" s="4" t="s">
        <v>177</v>
      </c>
      <c r="D6269" s="4" t="s">
        <v>70</v>
      </c>
      <c r="E6269" s="4" t="s">
        <v>172</v>
      </c>
      <c r="F6269" s="3">
        <v>42976</v>
      </c>
      <c r="G6269" s="3">
        <v>43072</v>
      </c>
      <c r="H6269">
        <v>44</v>
      </c>
    </row>
    <row r="6270" spans="1:8">
      <c r="A6270" s="4" t="s">
        <v>6477</v>
      </c>
      <c r="B6270" s="4" t="s">
        <v>246</v>
      </c>
      <c r="C6270" s="4" t="s">
        <v>171</v>
      </c>
      <c r="D6270" s="4" t="s">
        <v>102</v>
      </c>
      <c r="E6270" s="4" t="s">
        <v>193</v>
      </c>
      <c r="F6270" s="3">
        <v>42976</v>
      </c>
      <c r="G6270" s="3"/>
    </row>
    <row r="6271" spans="1:8">
      <c r="A6271" s="4" t="s">
        <v>6478</v>
      </c>
      <c r="B6271" s="4" t="s">
        <v>246</v>
      </c>
      <c r="C6271" s="4" t="s">
        <v>9011</v>
      </c>
      <c r="D6271" s="4" t="s">
        <v>96</v>
      </c>
      <c r="E6271" s="4" t="s">
        <v>172</v>
      </c>
      <c r="F6271" s="3">
        <v>42976</v>
      </c>
      <c r="G6271" s="3">
        <v>43054</v>
      </c>
      <c r="H6271">
        <v>4343</v>
      </c>
    </row>
    <row r="6272" spans="1:8">
      <c r="A6272" s="4" t="s">
        <v>6479</v>
      </c>
      <c r="B6272" s="4" t="s">
        <v>304</v>
      </c>
      <c r="C6272" s="4" t="s">
        <v>199</v>
      </c>
      <c r="D6272" s="4" t="s">
        <v>119</v>
      </c>
      <c r="E6272" s="4" t="s">
        <v>172</v>
      </c>
      <c r="F6272" s="3">
        <v>42976</v>
      </c>
      <c r="G6272" s="3">
        <v>42991</v>
      </c>
      <c r="H6272">
        <v>5096</v>
      </c>
    </row>
    <row r="6273" spans="1:8">
      <c r="A6273" s="4" t="s">
        <v>6480</v>
      </c>
      <c r="B6273" s="4" t="s">
        <v>304</v>
      </c>
      <c r="C6273" s="4" t="s">
        <v>199</v>
      </c>
      <c r="D6273" s="4" t="s">
        <v>92</v>
      </c>
      <c r="E6273" s="4" t="s">
        <v>172</v>
      </c>
      <c r="F6273" s="3">
        <v>42976</v>
      </c>
      <c r="G6273" s="3">
        <v>43008</v>
      </c>
      <c r="H6273">
        <v>4994</v>
      </c>
    </row>
    <row r="6274" spans="1:8">
      <c r="A6274" s="4" t="s">
        <v>6481</v>
      </c>
      <c r="B6274" s="4" t="s">
        <v>279</v>
      </c>
      <c r="C6274" s="4" t="s">
        <v>171</v>
      </c>
      <c r="D6274" s="4" t="s">
        <v>50</v>
      </c>
      <c r="E6274" s="4" t="s">
        <v>172</v>
      </c>
      <c r="F6274" s="3">
        <v>42976</v>
      </c>
      <c r="G6274" s="3">
        <v>43070</v>
      </c>
      <c r="H6274">
        <v>1251</v>
      </c>
    </row>
    <row r="6275" spans="1:8">
      <c r="A6275" s="4" t="s">
        <v>6482</v>
      </c>
      <c r="B6275" s="4" t="s">
        <v>263</v>
      </c>
      <c r="C6275" s="4" t="s">
        <v>179</v>
      </c>
      <c r="D6275" s="4" t="s">
        <v>65</v>
      </c>
      <c r="E6275" s="4" t="s">
        <v>172</v>
      </c>
      <c r="F6275" s="3">
        <v>42976</v>
      </c>
      <c r="G6275" s="3">
        <v>43050</v>
      </c>
      <c r="H6275">
        <v>602</v>
      </c>
    </row>
    <row r="6276" spans="1:8">
      <c r="A6276" s="4" t="s">
        <v>6483</v>
      </c>
      <c r="B6276" s="4" t="s">
        <v>263</v>
      </c>
      <c r="C6276" s="4" t="s">
        <v>179</v>
      </c>
      <c r="D6276" s="4" t="s">
        <v>113</v>
      </c>
      <c r="E6276" s="4" t="s">
        <v>172</v>
      </c>
      <c r="F6276" s="3">
        <v>42976</v>
      </c>
      <c r="G6276" s="3">
        <v>42986</v>
      </c>
      <c r="H6276">
        <v>600</v>
      </c>
    </row>
    <row r="6277" spans="1:8">
      <c r="A6277" s="4" t="s">
        <v>6484</v>
      </c>
      <c r="B6277" s="4" t="s">
        <v>263</v>
      </c>
      <c r="C6277" s="4" t="s">
        <v>179</v>
      </c>
      <c r="D6277" s="4" t="s">
        <v>125</v>
      </c>
      <c r="E6277" s="4" t="s">
        <v>172</v>
      </c>
      <c r="F6277" s="3">
        <v>42976</v>
      </c>
      <c r="G6277" s="3">
        <v>42987</v>
      </c>
      <c r="H6277">
        <v>595</v>
      </c>
    </row>
    <row r="6278" spans="1:8">
      <c r="A6278" s="4" t="s">
        <v>6485</v>
      </c>
      <c r="B6278" s="4" t="s">
        <v>212</v>
      </c>
      <c r="C6278" s="4" t="s">
        <v>177</v>
      </c>
      <c r="D6278" s="4" t="s">
        <v>56</v>
      </c>
      <c r="E6278" s="4" t="s">
        <v>197</v>
      </c>
      <c r="F6278" s="3">
        <v>42976</v>
      </c>
      <c r="G6278" s="3">
        <v>43064</v>
      </c>
      <c r="H6278">
        <v>0</v>
      </c>
    </row>
    <row r="6279" spans="1:8">
      <c r="A6279" s="4" t="s">
        <v>6486</v>
      </c>
      <c r="B6279" s="4" t="s">
        <v>196</v>
      </c>
      <c r="C6279" s="4" t="s">
        <v>9011</v>
      </c>
      <c r="D6279" s="4" t="s">
        <v>41</v>
      </c>
      <c r="E6279" s="4" t="s">
        <v>197</v>
      </c>
      <c r="F6279" s="3">
        <v>42976</v>
      </c>
      <c r="G6279" s="3">
        <v>43040</v>
      </c>
      <c r="H6279">
        <v>0</v>
      </c>
    </row>
    <row r="6280" spans="1:8">
      <c r="A6280" s="4" t="s">
        <v>6487</v>
      </c>
      <c r="B6280" s="4" t="s">
        <v>203</v>
      </c>
      <c r="C6280" s="4" t="s">
        <v>192</v>
      </c>
      <c r="D6280" s="4" t="s">
        <v>76</v>
      </c>
      <c r="E6280" s="4" t="s">
        <v>172</v>
      </c>
      <c r="F6280" s="3">
        <v>42976</v>
      </c>
      <c r="G6280" s="3">
        <v>43100</v>
      </c>
      <c r="H6280">
        <v>3064</v>
      </c>
    </row>
    <row r="6281" spans="1:8">
      <c r="A6281" s="4" t="s">
        <v>6488</v>
      </c>
      <c r="B6281" s="4" t="s">
        <v>187</v>
      </c>
      <c r="C6281" s="4" t="s">
        <v>192</v>
      </c>
      <c r="D6281" s="4" t="s">
        <v>80</v>
      </c>
      <c r="E6281" s="4" t="s">
        <v>193</v>
      </c>
      <c r="F6281" s="3">
        <v>42976</v>
      </c>
      <c r="G6281" s="3"/>
    </row>
    <row r="6282" spans="1:8">
      <c r="A6282" s="4" t="s">
        <v>6489</v>
      </c>
      <c r="B6282" s="4" t="s">
        <v>170</v>
      </c>
      <c r="C6282" s="4" t="s">
        <v>177</v>
      </c>
      <c r="D6282" s="4" t="s">
        <v>103</v>
      </c>
      <c r="E6282" s="4" t="s">
        <v>197</v>
      </c>
      <c r="F6282" s="3">
        <v>42976</v>
      </c>
      <c r="G6282" s="3">
        <v>43055</v>
      </c>
      <c r="H6282">
        <v>0</v>
      </c>
    </row>
    <row r="6283" spans="1:8">
      <c r="A6283" s="4" t="s">
        <v>6490</v>
      </c>
      <c r="B6283" s="4" t="s">
        <v>189</v>
      </c>
      <c r="C6283" s="4" t="s">
        <v>192</v>
      </c>
      <c r="D6283" s="4" t="s">
        <v>131</v>
      </c>
      <c r="E6283" s="4" t="s">
        <v>197</v>
      </c>
      <c r="F6283" s="3">
        <v>42976</v>
      </c>
      <c r="G6283" s="3">
        <v>43067</v>
      </c>
      <c r="H6283">
        <v>0</v>
      </c>
    </row>
    <row r="6284" spans="1:8">
      <c r="A6284" s="4" t="s">
        <v>6491</v>
      </c>
      <c r="B6284" s="4" t="s">
        <v>232</v>
      </c>
      <c r="C6284" s="4" t="s">
        <v>199</v>
      </c>
      <c r="D6284" s="4" t="s">
        <v>21</v>
      </c>
      <c r="E6284" s="4" t="s">
        <v>172</v>
      </c>
      <c r="F6284" s="3">
        <v>42976</v>
      </c>
      <c r="G6284" s="3">
        <v>43094</v>
      </c>
      <c r="H6284">
        <v>5790</v>
      </c>
    </row>
    <row r="6285" spans="1:8">
      <c r="A6285" s="4" t="s">
        <v>6492</v>
      </c>
      <c r="B6285" s="4" t="s">
        <v>226</v>
      </c>
      <c r="C6285" s="4" t="s">
        <v>9011</v>
      </c>
      <c r="D6285" s="4" t="s">
        <v>121</v>
      </c>
      <c r="E6285" s="4" t="s">
        <v>172</v>
      </c>
      <c r="F6285" s="3">
        <v>42976</v>
      </c>
      <c r="G6285" s="3">
        <v>42983</v>
      </c>
      <c r="H6285">
        <v>5688</v>
      </c>
    </row>
    <row r="6286" spans="1:8">
      <c r="A6286" s="4" t="s">
        <v>6493</v>
      </c>
      <c r="B6286" s="4" t="s">
        <v>208</v>
      </c>
      <c r="C6286" s="4" t="s">
        <v>179</v>
      </c>
      <c r="D6286" s="4" t="s">
        <v>37</v>
      </c>
      <c r="E6286" s="4" t="s">
        <v>172</v>
      </c>
      <c r="F6286" s="3">
        <v>42976</v>
      </c>
      <c r="G6286" s="3">
        <v>43041</v>
      </c>
      <c r="H6286">
        <v>672</v>
      </c>
    </row>
    <row r="6287" spans="1:8">
      <c r="A6287" s="4" t="s">
        <v>6494</v>
      </c>
      <c r="B6287" s="4" t="s">
        <v>208</v>
      </c>
      <c r="C6287" s="4" t="s">
        <v>177</v>
      </c>
      <c r="D6287" s="4" t="s">
        <v>29</v>
      </c>
      <c r="E6287" s="4" t="s">
        <v>172</v>
      </c>
      <c r="F6287" s="3">
        <v>42976</v>
      </c>
      <c r="G6287" s="3">
        <v>43077</v>
      </c>
      <c r="H6287">
        <v>62</v>
      </c>
    </row>
    <row r="6288" spans="1:8">
      <c r="A6288" s="4" t="s">
        <v>6495</v>
      </c>
      <c r="B6288" s="4" t="s">
        <v>185</v>
      </c>
      <c r="C6288" s="4" t="s">
        <v>9011</v>
      </c>
      <c r="D6288" s="4" t="s">
        <v>53</v>
      </c>
      <c r="E6288" s="4" t="s">
        <v>172</v>
      </c>
      <c r="F6288" s="3">
        <v>42976</v>
      </c>
      <c r="G6288" s="3">
        <v>43088</v>
      </c>
      <c r="H6288">
        <v>4577</v>
      </c>
    </row>
    <row r="6289" spans="1:8">
      <c r="A6289" s="4" t="s">
        <v>6496</v>
      </c>
      <c r="B6289" s="4" t="s">
        <v>216</v>
      </c>
      <c r="C6289" s="4" t="s">
        <v>179</v>
      </c>
      <c r="D6289" s="4" t="s">
        <v>24</v>
      </c>
      <c r="E6289" s="4" t="s">
        <v>193</v>
      </c>
      <c r="F6289" s="3">
        <v>42976</v>
      </c>
      <c r="G6289" s="3"/>
    </row>
    <row r="6290" spans="1:8">
      <c r="A6290" s="4" t="s">
        <v>6497</v>
      </c>
      <c r="B6290" s="4" t="s">
        <v>183</v>
      </c>
      <c r="C6290" s="4" t="s">
        <v>177</v>
      </c>
      <c r="D6290" s="4" t="s">
        <v>61</v>
      </c>
      <c r="E6290" s="4" t="s">
        <v>197</v>
      </c>
      <c r="F6290" s="3">
        <v>42977</v>
      </c>
      <c r="G6290" s="3">
        <v>43058</v>
      </c>
      <c r="H6290">
        <v>0</v>
      </c>
    </row>
    <row r="6291" spans="1:8">
      <c r="A6291" s="4" t="s">
        <v>6498</v>
      </c>
      <c r="B6291" s="4" t="s">
        <v>183</v>
      </c>
      <c r="C6291" s="4" t="s">
        <v>171</v>
      </c>
      <c r="D6291" s="4" t="s">
        <v>92</v>
      </c>
      <c r="E6291" s="4" t="s">
        <v>172</v>
      </c>
      <c r="F6291" s="3">
        <v>42977</v>
      </c>
      <c r="G6291" s="3">
        <v>43095</v>
      </c>
      <c r="H6291">
        <v>1118</v>
      </c>
    </row>
    <row r="6292" spans="1:8">
      <c r="A6292" s="4" t="s">
        <v>6499</v>
      </c>
      <c r="B6292" s="4" t="s">
        <v>183</v>
      </c>
      <c r="C6292" s="4" t="s">
        <v>177</v>
      </c>
      <c r="D6292" s="4" t="s">
        <v>110</v>
      </c>
      <c r="E6292" s="4" t="s">
        <v>172</v>
      </c>
      <c r="F6292" s="3">
        <v>42977</v>
      </c>
      <c r="G6292" s="3">
        <v>42986</v>
      </c>
      <c r="H6292">
        <v>55</v>
      </c>
    </row>
    <row r="6293" spans="1:8">
      <c r="A6293" s="4" t="s">
        <v>6500</v>
      </c>
      <c r="B6293" s="4" t="s">
        <v>261</v>
      </c>
      <c r="C6293" s="4" t="s">
        <v>9011</v>
      </c>
      <c r="D6293" s="4" t="s">
        <v>63</v>
      </c>
      <c r="E6293" s="4" t="s">
        <v>172</v>
      </c>
      <c r="F6293" s="3">
        <v>42977</v>
      </c>
      <c r="G6293" s="3">
        <v>43090</v>
      </c>
      <c r="H6293">
        <v>5052</v>
      </c>
    </row>
    <row r="6294" spans="1:8">
      <c r="A6294" s="4" t="s">
        <v>6501</v>
      </c>
      <c r="B6294" s="4" t="s">
        <v>261</v>
      </c>
      <c r="C6294" s="4" t="s">
        <v>9011</v>
      </c>
      <c r="D6294" s="4" t="s">
        <v>130</v>
      </c>
      <c r="E6294" s="4" t="s">
        <v>172</v>
      </c>
      <c r="F6294" s="3">
        <v>42977</v>
      </c>
      <c r="G6294" s="3">
        <v>42982</v>
      </c>
      <c r="H6294">
        <v>4023</v>
      </c>
    </row>
    <row r="6295" spans="1:8">
      <c r="A6295" s="4" t="s">
        <v>6502</v>
      </c>
      <c r="B6295" s="4" t="s">
        <v>246</v>
      </c>
      <c r="C6295" s="4" t="s">
        <v>177</v>
      </c>
      <c r="D6295" s="4" t="s">
        <v>24</v>
      </c>
      <c r="E6295" s="4" t="s">
        <v>193</v>
      </c>
      <c r="F6295" s="3">
        <v>42977</v>
      </c>
      <c r="G6295" s="3"/>
    </row>
    <row r="6296" spans="1:8">
      <c r="A6296" s="4" t="s">
        <v>6503</v>
      </c>
      <c r="B6296" s="4" t="s">
        <v>246</v>
      </c>
      <c r="C6296" s="4" t="s">
        <v>177</v>
      </c>
      <c r="D6296" s="4" t="s">
        <v>80</v>
      </c>
      <c r="E6296" s="4" t="s">
        <v>172</v>
      </c>
      <c r="F6296" s="3">
        <v>42977</v>
      </c>
      <c r="G6296" s="3">
        <v>42986</v>
      </c>
      <c r="H6296">
        <v>57</v>
      </c>
    </row>
    <row r="6297" spans="1:8">
      <c r="A6297" s="4" t="s">
        <v>6504</v>
      </c>
      <c r="B6297" s="4" t="s">
        <v>279</v>
      </c>
      <c r="C6297" s="4" t="s">
        <v>177</v>
      </c>
      <c r="D6297" s="4" t="s">
        <v>65</v>
      </c>
      <c r="E6297" s="4" t="s">
        <v>172</v>
      </c>
      <c r="F6297" s="3">
        <v>42977</v>
      </c>
      <c r="G6297" s="3">
        <v>43062</v>
      </c>
      <c r="H6297">
        <v>59</v>
      </c>
    </row>
    <row r="6298" spans="1:8">
      <c r="A6298" s="4" t="s">
        <v>6505</v>
      </c>
      <c r="B6298" s="4" t="s">
        <v>210</v>
      </c>
      <c r="C6298" s="4" t="s">
        <v>177</v>
      </c>
      <c r="D6298" s="4" t="s">
        <v>123</v>
      </c>
      <c r="E6298" s="4" t="s">
        <v>197</v>
      </c>
      <c r="F6298" s="3">
        <v>42977</v>
      </c>
      <c r="G6298" s="3">
        <v>43057</v>
      </c>
      <c r="H6298">
        <v>0</v>
      </c>
    </row>
    <row r="6299" spans="1:8">
      <c r="A6299" s="4" t="s">
        <v>6506</v>
      </c>
      <c r="B6299" s="4" t="s">
        <v>210</v>
      </c>
      <c r="C6299" s="4" t="s">
        <v>9011</v>
      </c>
      <c r="D6299" s="4" t="s">
        <v>83</v>
      </c>
      <c r="E6299" s="4" t="s">
        <v>172</v>
      </c>
      <c r="F6299" s="3">
        <v>42977</v>
      </c>
      <c r="G6299" s="3">
        <v>42985</v>
      </c>
      <c r="H6299">
        <v>5544</v>
      </c>
    </row>
    <row r="6300" spans="1:8">
      <c r="A6300" s="4" t="s">
        <v>6507</v>
      </c>
      <c r="B6300" s="4" t="s">
        <v>174</v>
      </c>
      <c r="C6300" s="4" t="s">
        <v>9011</v>
      </c>
      <c r="D6300" s="4" t="s">
        <v>92</v>
      </c>
      <c r="E6300" s="4" t="s">
        <v>197</v>
      </c>
      <c r="F6300" s="3">
        <v>42977</v>
      </c>
      <c r="G6300" s="3">
        <v>43054</v>
      </c>
      <c r="H6300">
        <v>0</v>
      </c>
    </row>
    <row r="6301" spans="1:8">
      <c r="A6301" s="4" t="s">
        <v>6508</v>
      </c>
      <c r="B6301" s="4" t="s">
        <v>174</v>
      </c>
      <c r="C6301" s="4" t="s">
        <v>177</v>
      </c>
      <c r="D6301" s="4" t="s">
        <v>119</v>
      </c>
      <c r="E6301" s="4" t="s">
        <v>197</v>
      </c>
      <c r="F6301" s="3">
        <v>42977</v>
      </c>
      <c r="G6301" s="3">
        <v>42978</v>
      </c>
      <c r="H6301">
        <v>0</v>
      </c>
    </row>
    <row r="6302" spans="1:8">
      <c r="A6302" s="4" t="s">
        <v>6509</v>
      </c>
      <c r="B6302" s="4" t="s">
        <v>174</v>
      </c>
      <c r="C6302" s="4" t="s">
        <v>9011</v>
      </c>
      <c r="D6302" s="4" t="s">
        <v>42</v>
      </c>
      <c r="E6302" s="4" t="s">
        <v>172</v>
      </c>
      <c r="F6302" s="3">
        <v>42977</v>
      </c>
      <c r="G6302" s="3">
        <v>42996</v>
      </c>
      <c r="H6302">
        <v>4598</v>
      </c>
    </row>
    <row r="6303" spans="1:8">
      <c r="A6303" s="4" t="s">
        <v>6510</v>
      </c>
      <c r="B6303" s="4" t="s">
        <v>174</v>
      </c>
      <c r="C6303" s="4" t="s">
        <v>9011</v>
      </c>
      <c r="D6303" s="4" t="s">
        <v>43</v>
      </c>
      <c r="E6303" s="4" t="s">
        <v>172</v>
      </c>
      <c r="F6303" s="3">
        <v>42977</v>
      </c>
      <c r="G6303" s="3">
        <v>42988</v>
      </c>
      <c r="H6303">
        <v>5008</v>
      </c>
    </row>
    <row r="6304" spans="1:8">
      <c r="A6304" s="4" t="s">
        <v>6511</v>
      </c>
      <c r="B6304" s="4" t="s">
        <v>174</v>
      </c>
      <c r="C6304" s="4" t="s">
        <v>9011</v>
      </c>
      <c r="D6304" s="4" t="s">
        <v>110</v>
      </c>
      <c r="E6304" s="4" t="s">
        <v>172</v>
      </c>
      <c r="F6304" s="3">
        <v>42977</v>
      </c>
      <c r="G6304" s="3">
        <v>43078</v>
      </c>
      <c r="H6304">
        <v>3932</v>
      </c>
    </row>
    <row r="6305" spans="1:8">
      <c r="A6305" s="4" t="s">
        <v>6512</v>
      </c>
      <c r="B6305" s="4" t="s">
        <v>263</v>
      </c>
      <c r="C6305" s="4" t="s">
        <v>171</v>
      </c>
      <c r="D6305" s="4" t="s">
        <v>126</v>
      </c>
      <c r="E6305" s="4" t="s">
        <v>172</v>
      </c>
      <c r="F6305" s="3">
        <v>42977</v>
      </c>
      <c r="G6305" s="3">
        <v>43098</v>
      </c>
      <c r="H6305">
        <v>1166</v>
      </c>
    </row>
    <row r="6306" spans="1:8">
      <c r="A6306" s="4" t="s">
        <v>6513</v>
      </c>
      <c r="B6306" s="4" t="s">
        <v>196</v>
      </c>
      <c r="C6306" s="4" t="s">
        <v>171</v>
      </c>
      <c r="D6306" s="4" t="s">
        <v>103</v>
      </c>
      <c r="E6306" s="4" t="s">
        <v>197</v>
      </c>
      <c r="F6306" s="3">
        <v>42977</v>
      </c>
      <c r="G6306" s="3">
        <v>43075</v>
      </c>
      <c r="H6306">
        <v>0</v>
      </c>
    </row>
    <row r="6307" spans="1:8">
      <c r="A6307" s="4" t="s">
        <v>6514</v>
      </c>
      <c r="B6307" s="4" t="s">
        <v>203</v>
      </c>
      <c r="C6307" s="4" t="s">
        <v>171</v>
      </c>
      <c r="D6307" s="4" t="s">
        <v>44</v>
      </c>
      <c r="E6307" s="4" t="s">
        <v>172</v>
      </c>
      <c r="F6307" s="3">
        <v>42977</v>
      </c>
      <c r="G6307" s="3">
        <v>42984</v>
      </c>
      <c r="H6307">
        <v>1195</v>
      </c>
    </row>
    <row r="6308" spans="1:8">
      <c r="A6308" s="4" t="s">
        <v>6515</v>
      </c>
      <c r="B6308" s="4" t="s">
        <v>191</v>
      </c>
      <c r="C6308" s="4" t="s">
        <v>177</v>
      </c>
      <c r="D6308" s="4" t="s">
        <v>122</v>
      </c>
      <c r="E6308" s="4" t="s">
        <v>197</v>
      </c>
      <c r="F6308" s="3">
        <v>42977</v>
      </c>
      <c r="G6308" s="3">
        <v>43043</v>
      </c>
      <c r="H6308">
        <v>0</v>
      </c>
    </row>
    <row r="6309" spans="1:8">
      <c r="A6309" s="4" t="s">
        <v>6516</v>
      </c>
      <c r="B6309" s="4" t="s">
        <v>343</v>
      </c>
      <c r="C6309" s="4" t="s">
        <v>179</v>
      </c>
      <c r="D6309" s="4" t="s">
        <v>66</v>
      </c>
      <c r="E6309" s="4" t="s">
        <v>172</v>
      </c>
      <c r="F6309" s="3">
        <v>42977</v>
      </c>
      <c r="G6309" s="3">
        <v>43092</v>
      </c>
      <c r="H6309">
        <v>551</v>
      </c>
    </row>
    <row r="6310" spans="1:8">
      <c r="A6310" s="4" t="s">
        <v>6517</v>
      </c>
      <c r="B6310" s="4" t="s">
        <v>343</v>
      </c>
      <c r="C6310" s="4" t="s">
        <v>179</v>
      </c>
      <c r="D6310" s="4" t="s">
        <v>68</v>
      </c>
      <c r="E6310" s="4" t="s">
        <v>172</v>
      </c>
      <c r="F6310" s="3">
        <v>42977</v>
      </c>
      <c r="G6310" s="3">
        <v>42986</v>
      </c>
      <c r="H6310">
        <v>623</v>
      </c>
    </row>
    <row r="6311" spans="1:8">
      <c r="A6311" s="4" t="s">
        <v>6518</v>
      </c>
      <c r="B6311" s="4" t="s">
        <v>230</v>
      </c>
      <c r="C6311" s="4" t="s">
        <v>9011</v>
      </c>
      <c r="D6311" s="4" t="s">
        <v>82</v>
      </c>
      <c r="E6311" s="4" t="s">
        <v>197</v>
      </c>
      <c r="F6311" s="3">
        <v>42977</v>
      </c>
      <c r="G6311" s="3">
        <v>43055</v>
      </c>
      <c r="H6311">
        <v>0</v>
      </c>
    </row>
    <row r="6312" spans="1:8">
      <c r="A6312" s="4" t="s">
        <v>6519</v>
      </c>
      <c r="B6312" s="4" t="s">
        <v>230</v>
      </c>
      <c r="C6312" s="4" t="s">
        <v>177</v>
      </c>
      <c r="D6312" s="4" t="s">
        <v>97</v>
      </c>
      <c r="E6312" s="4" t="s">
        <v>197</v>
      </c>
      <c r="F6312" s="3">
        <v>42977</v>
      </c>
      <c r="G6312" s="3">
        <v>43044</v>
      </c>
      <c r="H6312">
        <v>0</v>
      </c>
    </row>
    <row r="6313" spans="1:8">
      <c r="A6313" s="4" t="s">
        <v>6520</v>
      </c>
      <c r="B6313" s="4" t="s">
        <v>256</v>
      </c>
      <c r="C6313" s="4" t="s">
        <v>177</v>
      </c>
      <c r="D6313" s="4" t="s">
        <v>66</v>
      </c>
      <c r="E6313" s="4" t="s">
        <v>197</v>
      </c>
      <c r="F6313" s="3">
        <v>42977</v>
      </c>
      <c r="G6313" s="3">
        <v>42988</v>
      </c>
      <c r="H6313">
        <v>0</v>
      </c>
    </row>
    <row r="6314" spans="1:8">
      <c r="A6314" s="4" t="s">
        <v>6521</v>
      </c>
      <c r="B6314" s="4" t="s">
        <v>187</v>
      </c>
      <c r="C6314" s="4" t="s">
        <v>177</v>
      </c>
      <c r="D6314" s="4" t="s">
        <v>24</v>
      </c>
      <c r="E6314" s="4" t="s">
        <v>193</v>
      </c>
      <c r="F6314" s="3">
        <v>42977</v>
      </c>
      <c r="G6314" s="3"/>
    </row>
    <row r="6315" spans="1:8">
      <c r="A6315" s="4" t="s">
        <v>6522</v>
      </c>
      <c r="B6315" s="4" t="s">
        <v>187</v>
      </c>
      <c r="C6315" s="4" t="s">
        <v>179</v>
      </c>
      <c r="D6315" s="4" t="s">
        <v>86</v>
      </c>
      <c r="E6315" s="4" t="s">
        <v>197</v>
      </c>
      <c r="F6315" s="3">
        <v>42977</v>
      </c>
      <c r="G6315" s="3">
        <v>42997</v>
      </c>
      <c r="H6315">
        <v>0</v>
      </c>
    </row>
    <row r="6316" spans="1:8">
      <c r="A6316" s="4" t="s">
        <v>6523</v>
      </c>
      <c r="B6316" s="4" t="s">
        <v>187</v>
      </c>
      <c r="C6316" s="4" t="s">
        <v>9011</v>
      </c>
      <c r="D6316" s="4" t="s">
        <v>122</v>
      </c>
      <c r="E6316" s="4" t="s">
        <v>172</v>
      </c>
      <c r="F6316" s="3">
        <v>42977</v>
      </c>
      <c r="G6316" s="3">
        <v>42993</v>
      </c>
      <c r="H6316">
        <v>4592</v>
      </c>
    </row>
    <row r="6317" spans="1:8">
      <c r="A6317" s="4" t="s">
        <v>6524</v>
      </c>
      <c r="B6317" s="4" t="s">
        <v>244</v>
      </c>
      <c r="C6317" s="4" t="s">
        <v>179</v>
      </c>
      <c r="D6317" s="4" t="s">
        <v>42</v>
      </c>
      <c r="E6317" s="4" t="s">
        <v>172</v>
      </c>
      <c r="F6317" s="3">
        <v>42977</v>
      </c>
      <c r="G6317" s="3">
        <v>43091</v>
      </c>
      <c r="H6317">
        <v>555</v>
      </c>
    </row>
    <row r="6318" spans="1:8">
      <c r="A6318" s="4" t="s">
        <v>6525</v>
      </c>
      <c r="B6318" s="4" t="s">
        <v>244</v>
      </c>
      <c r="C6318" s="4" t="s">
        <v>192</v>
      </c>
      <c r="D6318" s="4" t="s">
        <v>51</v>
      </c>
      <c r="E6318" s="4" t="s">
        <v>172</v>
      </c>
      <c r="F6318" s="3">
        <v>42977</v>
      </c>
      <c r="G6318" s="3">
        <v>43053</v>
      </c>
      <c r="H6318">
        <v>3703</v>
      </c>
    </row>
    <row r="6319" spans="1:8">
      <c r="A6319" s="4" t="s">
        <v>6526</v>
      </c>
      <c r="B6319" s="4" t="s">
        <v>201</v>
      </c>
      <c r="C6319" s="4" t="s">
        <v>171</v>
      </c>
      <c r="D6319" s="4" t="s">
        <v>105</v>
      </c>
      <c r="E6319" s="4" t="s">
        <v>172</v>
      </c>
      <c r="F6319" s="3">
        <v>42977</v>
      </c>
      <c r="G6319" s="3">
        <v>43082</v>
      </c>
      <c r="H6319">
        <v>942</v>
      </c>
    </row>
    <row r="6320" spans="1:8">
      <c r="A6320" s="4" t="s">
        <v>6527</v>
      </c>
      <c r="B6320" s="4" t="s">
        <v>201</v>
      </c>
      <c r="C6320" s="4" t="s">
        <v>199</v>
      </c>
      <c r="D6320" s="4" t="s">
        <v>74</v>
      </c>
      <c r="E6320" s="4" t="s">
        <v>172</v>
      </c>
      <c r="F6320" s="3">
        <v>42977</v>
      </c>
      <c r="G6320" s="3">
        <v>43077</v>
      </c>
      <c r="H6320">
        <v>6489</v>
      </c>
    </row>
    <row r="6321" spans="1:8">
      <c r="A6321" s="4" t="s">
        <v>6528</v>
      </c>
      <c r="B6321" s="4" t="s">
        <v>189</v>
      </c>
      <c r="C6321" s="4" t="s">
        <v>9011</v>
      </c>
      <c r="D6321" s="4" t="s">
        <v>37</v>
      </c>
      <c r="E6321" s="4" t="s">
        <v>197</v>
      </c>
      <c r="F6321" s="3">
        <v>42977</v>
      </c>
      <c r="G6321" s="3">
        <v>43059</v>
      </c>
      <c r="H6321">
        <v>0</v>
      </c>
    </row>
    <row r="6322" spans="1:8">
      <c r="A6322" s="4" t="s">
        <v>6529</v>
      </c>
      <c r="B6322" s="4" t="s">
        <v>205</v>
      </c>
      <c r="C6322" s="4" t="s">
        <v>177</v>
      </c>
      <c r="D6322" s="4" t="s">
        <v>24</v>
      </c>
      <c r="E6322" s="4" t="s">
        <v>193</v>
      </c>
      <c r="F6322" s="3">
        <v>42977</v>
      </c>
      <c r="G6322" s="3"/>
    </row>
    <row r="6323" spans="1:8">
      <c r="A6323" s="4" t="s">
        <v>6530</v>
      </c>
      <c r="B6323" s="4" t="s">
        <v>205</v>
      </c>
      <c r="C6323" s="4" t="s">
        <v>177</v>
      </c>
      <c r="D6323" s="4" t="s">
        <v>115</v>
      </c>
      <c r="E6323" s="4" t="s">
        <v>172</v>
      </c>
      <c r="F6323" s="3">
        <v>42977</v>
      </c>
      <c r="G6323" s="3">
        <v>43056</v>
      </c>
      <c r="H6323">
        <v>63</v>
      </c>
    </row>
    <row r="6324" spans="1:8">
      <c r="A6324" s="4" t="s">
        <v>6531</v>
      </c>
      <c r="B6324" s="4" t="s">
        <v>226</v>
      </c>
      <c r="C6324" s="4" t="s">
        <v>9011</v>
      </c>
      <c r="D6324" s="4" t="s">
        <v>35</v>
      </c>
      <c r="E6324" s="4" t="s">
        <v>172</v>
      </c>
      <c r="F6324" s="3">
        <v>42977</v>
      </c>
      <c r="G6324" s="3">
        <v>43077</v>
      </c>
      <c r="H6324">
        <v>3974</v>
      </c>
    </row>
    <row r="6325" spans="1:8">
      <c r="A6325" s="4" t="s">
        <v>6532</v>
      </c>
      <c r="B6325" s="4" t="s">
        <v>208</v>
      </c>
      <c r="C6325" s="4" t="s">
        <v>177</v>
      </c>
      <c r="D6325" s="4" t="s">
        <v>43</v>
      </c>
      <c r="E6325" s="4" t="s">
        <v>172</v>
      </c>
      <c r="F6325" s="3">
        <v>42977</v>
      </c>
      <c r="G6325" s="3">
        <v>43055</v>
      </c>
      <c r="H6325">
        <v>66</v>
      </c>
    </row>
    <row r="6326" spans="1:8">
      <c r="A6326" s="4" t="s">
        <v>6533</v>
      </c>
      <c r="B6326" s="4" t="s">
        <v>185</v>
      </c>
      <c r="C6326" s="4" t="s">
        <v>179</v>
      </c>
      <c r="D6326" s="4" t="s">
        <v>59</v>
      </c>
      <c r="E6326" s="4" t="s">
        <v>172</v>
      </c>
      <c r="F6326" s="3">
        <v>42977</v>
      </c>
      <c r="G6326" s="3">
        <v>43083</v>
      </c>
      <c r="H6326">
        <v>532</v>
      </c>
    </row>
    <row r="6327" spans="1:8">
      <c r="A6327" s="4" t="s">
        <v>6534</v>
      </c>
      <c r="B6327" s="4" t="s">
        <v>216</v>
      </c>
      <c r="C6327" s="4" t="s">
        <v>177</v>
      </c>
      <c r="D6327" s="4" t="s">
        <v>24</v>
      </c>
      <c r="E6327" s="4" t="s">
        <v>193</v>
      </c>
      <c r="F6327" s="3">
        <v>42977</v>
      </c>
      <c r="G6327" s="3"/>
    </row>
    <row r="6328" spans="1:8">
      <c r="A6328" s="4" t="s">
        <v>6535</v>
      </c>
      <c r="B6328" s="4" t="s">
        <v>181</v>
      </c>
      <c r="C6328" s="4" t="s">
        <v>179</v>
      </c>
      <c r="D6328" s="4" t="s">
        <v>44</v>
      </c>
      <c r="E6328" s="4" t="s">
        <v>172</v>
      </c>
      <c r="F6328" s="3">
        <v>42977</v>
      </c>
      <c r="G6328" s="3">
        <v>43090</v>
      </c>
      <c r="H6328">
        <v>503</v>
      </c>
    </row>
    <row r="6329" spans="1:8">
      <c r="A6329" s="4" t="s">
        <v>6536</v>
      </c>
      <c r="B6329" s="4" t="s">
        <v>183</v>
      </c>
      <c r="C6329" s="4" t="s">
        <v>179</v>
      </c>
      <c r="D6329" s="4" t="s">
        <v>131</v>
      </c>
      <c r="E6329" s="4" t="s">
        <v>172</v>
      </c>
      <c r="F6329" s="3">
        <v>42978</v>
      </c>
      <c r="G6329" s="3">
        <v>43063</v>
      </c>
      <c r="H6329">
        <v>594</v>
      </c>
    </row>
    <row r="6330" spans="1:8">
      <c r="A6330" s="4" t="s">
        <v>6537</v>
      </c>
      <c r="B6330" s="4" t="s">
        <v>261</v>
      </c>
      <c r="C6330" s="4" t="s">
        <v>179</v>
      </c>
      <c r="D6330" s="4" t="s">
        <v>24</v>
      </c>
      <c r="E6330" s="4" t="s">
        <v>193</v>
      </c>
      <c r="F6330" s="3">
        <v>42978</v>
      </c>
      <c r="G6330" s="3"/>
    </row>
    <row r="6331" spans="1:8">
      <c r="A6331" s="4" t="s">
        <v>6538</v>
      </c>
      <c r="B6331" s="4" t="s">
        <v>246</v>
      </c>
      <c r="C6331" s="4" t="s">
        <v>9011</v>
      </c>
      <c r="D6331" s="4" t="s">
        <v>63</v>
      </c>
      <c r="E6331" s="4" t="s">
        <v>172</v>
      </c>
      <c r="F6331" s="3">
        <v>42978</v>
      </c>
      <c r="G6331" s="3">
        <v>42980</v>
      </c>
      <c r="H6331">
        <v>4958</v>
      </c>
    </row>
    <row r="6332" spans="1:8">
      <c r="A6332" s="4" t="s">
        <v>6539</v>
      </c>
      <c r="B6332" s="4" t="s">
        <v>246</v>
      </c>
      <c r="C6332" s="4" t="s">
        <v>9011</v>
      </c>
      <c r="D6332" s="4" t="s">
        <v>88</v>
      </c>
      <c r="E6332" s="4" t="s">
        <v>172</v>
      </c>
      <c r="F6332" s="3">
        <v>42978</v>
      </c>
      <c r="G6332" s="3">
        <v>43069</v>
      </c>
      <c r="H6332">
        <v>4201</v>
      </c>
    </row>
    <row r="6333" spans="1:8">
      <c r="A6333" s="4" t="s">
        <v>6540</v>
      </c>
      <c r="B6333" s="4" t="s">
        <v>304</v>
      </c>
      <c r="C6333" s="4" t="s">
        <v>177</v>
      </c>
      <c r="D6333" s="4" t="s">
        <v>111</v>
      </c>
      <c r="E6333" s="4" t="s">
        <v>197</v>
      </c>
      <c r="F6333" s="3">
        <v>42978</v>
      </c>
      <c r="G6333" s="3">
        <v>42991</v>
      </c>
      <c r="H6333">
        <v>0</v>
      </c>
    </row>
    <row r="6334" spans="1:8">
      <c r="A6334" s="4" t="s">
        <v>6541</v>
      </c>
      <c r="B6334" s="4" t="s">
        <v>279</v>
      </c>
      <c r="C6334" s="4" t="s">
        <v>192</v>
      </c>
      <c r="D6334" s="4" t="s">
        <v>99</v>
      </c>
      <c r="E6334" s="4" t="s">
        <v>197</v>
      </c>
      <c r="F6334" s="3">
        <v>42978</v>
      </c>
      <c r="G6334" s="3">
        <v>43052</v>
      </c>
      <c r="H6334">
        <v>0</v>
      </c>
    </row>
    <row r="6335" spans="1:8">
      <c r="A6335" s="4" t="s">
        <v>6542</v>
      </c>
      <c r="B6335" s="4" t="s">
        <v>210</v>
      </c>
      <c r="C6335" s="4" t="s">
        <v>199</v>
      </c>
      <c r="D6335" s="4" t="s">
        <v>88</v>
      </c>
      <c r="E6335" s="4" t="s">
        <v>197</v>
      </c>
      <c r="F6335" s="3">
        <v>42978</v>
      </c>
      <c r="G6335" s="3">
        <v>43045</v>
      </c>
      <c r="H6335">
        <v>0</v>
      </c>
    </row>
    <row r="6336" spans="1:8">
      <c r="A6336" s="4" t="s">
        <v>6543</v>
      </c>
      <c r="B6336" s="4" t="s">
        <v>174</v>
      </c>
      <c r="C6336" s="4" t="s">
        <v>199</v>
      </c>
      <c r="D6336" s="4" t="s">
        <v>57</v>
      </c>
      <c r="E6336" s="4" t="s">
        <v>172</v>
      </c>
      <c r="F6336" s="3">
        <v>42978</v>
      </c>
      <c r="G6336" s="3">
        <v>42988</v>
      </c>
      <c r="H6336">
        <v>5293</v>
      </c>
    </row>
    <row r="6337" spans="1:8">
      <c r="A6337" s="4" t="s">
        <v>6544</v>
      </c>
      <c r="B6337" s="4" t="s">
        <v>263</v>
      </c>
      <c r="C6337" s="4" t="s">
        <v>192</v>
      </c>
      <c r="D6337" s="4" t="s">
        <v>63</v>
      </c>
      <c r="E6337" s="4" t="s">
        <v>172</v>
      </c>
      <c r="F6337" s="3">
        <v>42978</v>
      </c>
      <c r="G6337" s="3">
        <v>43065</v>
      </c>
      <c r="H6337">
        <v>4456</v>
      </c>
    </row>
    <row r="6338" spans="1:8">
      <c r="A6338" s="4" t="s">
        <v>6545</v>
      </c>
      <c r="B6338" s="4" t="s">
        <v>203</v>
      </c>
      <c r="C6338" s="4" t="s">
        <v>171</v>
      </c>
      <c r="D6338" s="4" t="s">
        <v>93</v>
      </c>
      <c r="E6338" s="4" t="s">
        <v>197</v>
      </c>
      <c r="F6338" s="3">
        <v>42978</v>
      </c>
      <c r="G6338" s="3">
        <v>43057</v>
      </c>
      <c r="H6338">
        <v>0</v>
      </c>
    </row>
    <row r="6339" spans="1:8">
      <c r="A6339" s="4" t="s">
        <v>6546</v>
      </c>
      <c r="B6339" s="4" t="s">
        <v>343</v>
      </c>
      <c r="C6339" s="4" t="s">
        <v>9011</v>
      </c>
      <c r="D6339" s="4" t="s">
        <v>68</v>
      </c>
      <c r="E6339" s="4" t="s">
        <v>197</v>
      </c>
      <c r="F6339" s="3">
        <v>42978</v>
      </c>
      <c r="G6339" s="3">
        <v>43057</v>
      </c>
      <c r="H6339">
        <v>0</v>
      </c>
    </row>
    <row r="6340" spans="1:8">
      <c r="A6340" s="4" t="s">
        <v>6547</v>
      </c>
      <c r="B6340" s="4" t="s">
        <v>343</v>
      </c>
      <c r="C6340" s="4" t="s">
        <v>179</v>
      </c>
      <c r="D6340" s="4" t="s">
        <v>68</v>
      </c>
      <c r="E6340" s="4" t="s">
        <v>172</v>
      </c>
      <c r="F6340" s="3">
        <v>42978</v>
      </c>
      <c r="G6340" s="3">
        <v>43089</v>
      </c>
      <c r="H6340">
        <v>525</v>
      </c>
    </row>
    <row r="6341" spans="1:8">
      <c r="A6341" s="4" t="s">
        <v>6548</v>
      </c>
      <c r="B6341" s="4" t="s">
        <v>219</v>
      </c>
      <c r="C6341" s="4" t="s">
        <v>9011</v>
      </c>
      <c r="D6341" s="4" t="s">
        <v>96</v>
      </c>
      <c r="E6341" s="4" t="s">
        <v>193</v>
      </c>
      <c r="F6341" s="3">
        <v>42978</v>
      </c>
      <c r="G6341" s="3"/>
    </row>
    <row r="6342" spans="1:8">
      <c r="A6342" s="4" t="s">
        <v>6549</v>
      </c>
      <c r="B6342" s="4" t="s">
        <v>230</v>
      </c>
      <c r="C6342" s="4" t="s">
        <v>179</v>
      </c>
      <c r="D6342" s="4" t="s">
        <v>57</v>
      </c>
      <c r="E6342" s="4" t="s">
        <v>193</v>
      </c>
      <c r="F6342" s="3">
        <v>42978</v>
      </c>
      <c r="G6342" s="3"/>
    </row>
    <row r="6343" spans="1:8">
      <c r="A6343" s="4" t="s">
        <v>6550</v>
      </c>
      <c r="B6343" s="4" t="s">
        <v>230</v>
      </c>
      <c r="C6343" s="4" t="s">
        <v>9011</v>
      </c>
      <c r="D6343" s="4" t="s">
        <v>24</v>
      </c>
      <c r="E6343" s="4" t="s">
        <v>193</v>
      </c>
      <c r="F6343" s="3">
        <v>42978</v>
      </c>
      <c r="G6343" s="3"/>
    </row>
    <row r="6344" spans="1:8">
      <c r="A6344" s="4" t="s">
        <v>6551</v>
      </c>
      <c r="B6344" s="4" t="s">
        <v>244</v>
      </c>
      <c r="C6344" s="4" t="s">
        <v>199</v>
      </c>
      <c r="D6344" s="4" t="s">
        <v>51</v>
      </c>
      <c r="E6344" s="4" t="s">
        <v>172</v>
      </c>
      <c r="F6344" s="3">
        <v>42978</v>
      </c>
      <c r="G6344" s="3">
        <v>42994</v>
      </c>
      <c r="H6344">
        <v>4809</v>
      </c>
    </row>
    <row r="6345" spans="1:8">
      <c r="A6345" s="4" t="s">
        <v>6552</v>
      </c>
      <c r="B6345" s="4" t="s">
        <v>201</v>
      </c>
      <c r="C6345" s="4" t="s">
        <v>171</v>
      </c>
      <c r="D6345" s="4" t="s">
        <v>24</v>
      </c>
      <c r="E6345" s="4" t="s">
        <v>193</v>
      </c>
      <c r="F6345" s="3">
        <v>42978</v>
      </c>
      <c r="G6345" s="3"/>
    </row>
    <row r="6346" spans="1:8">
      <c r="A6346" s="4" t="s">
        <v>6553</v>
      </c>
      <c r="B6346" s="4" t="s">
        <v>170</v>
      </c>
      <c r="C6346" s="4" t="s">
        <v>171</v>
      </c>
      <c r="D6346" s="4" t="s">
        <v>92</v>
      </c>
      <c r="E6346" s="4" t="s">
        <v>172</v>
      </c>
      <c r="F6346" s="3">
        <v>42978</v>
      </c>
      <c r="G6346" s="3">
        <v>43086</v>
      </c>
      <c r="H6346">
        <v>1374</v>
      </c>
    </row>
    <row r="6347" spans="1:8">
      <c r="A6347" s="4" t="s">
        <v>6554</v>
      </c>
      <c r="B6347" s="4" t="s">
        <v>170</v>
      </c>
      <c r="C6347" s="4" t="s">
        <v>177</v>
      </c>
      <c r="D6347" s="4" t="s">
        <v>106</v>
      </c>
      <c r="E6347" s="4" t="s">
        <v>172</v>
      </c>
      <c r="F6347" s="3">
        <v>42978</v>
      </c>
      <c r="G6347" s="3">
        <v>43047</v>
      </c>
      <c r="H6347">
        <v>57</v>
      </c>
    </row>
    <row r="6348" spans="1:8">
      <c r="A6348" s="4" t="s">
        <v>6555</v>
      </c>
      <c r="B6348" s="4" t="s">
        <v>226</v>
      </c>
      <c r="C6348" s="4" t="s">
        <v>179</v>
      </c>
      <c r="D6348" s="4" t="s">
        <v>24</v>
      </c>
      <c r="E6348" s="4" t="s">
        <v>193</v>
      </c>
      <c r="F6348" s="3">
        <v>42978</v>
      </c>
      <c r="G6348" s="3"/>
    </row>
    <row r="6349" spans="1:8">
      <c r="A6349" s="4" t="s">
        <v>6556</v>
      </c>
      <c r="B6349" s="4" t="s">
        <v>208</v>
      </c>
      <c r="C6349" s="4" t="s">
        <v>179</v>
      </c>
      <c r="D6349" s="4" t="s">
        <v>131</v>
      </c>
      <c r="E6349" s="4" t="s">
        <v>172</v>
      </c>
      <c r="F6349" s="3">
        <v>42978</v>
      </c>
      <c r="G6349" s="3">
        <v>42993</v>
      </c>
      <c r="H6349">
        <v>552</v>
      </c>
    </row>
    <row r="6350" spans="1:8">
      <c r="A6350" s="4" t="s">
        <v>6557</v>
      </c>
      <c r="B6350" s="4" t="s">
        <v>208</v>
      </c>
      <c r="C6350" s="4" t="s">
        <v>177</v>
      </c>
      <c r="D6350" s="4" t="s">
        <v>118</v>
      </c>
      <c r="E6350" s="4" t="s">
        <v>172</v>
      </c>
      <c r="F6350" s="3">
        <v>42978</v>
      </c>
      <c r="G6350" s="3">
        <v>42981</v>
      </c>
      <c r="H6350">
        <v>59</v>
      </c>
    </row>
    <row r="6351" spans="1:8">
      <c r="A6351" s="4" t="s">
        <v>6558</v>
      </c>
      <c r="B6351" s="4" t="s">
        <v>208</v>
      </c>
      <c r="C6351" s="4" t="s">
        <v>192</v>
      </c>
      <c r="D6351" s="4" t="s">
        <v>27</v>
      </c>
      <c r="E6351" s="4" t="s">
        <v>172</v>
      </c>
      <c r="F6351" s="3">
        <v>42978</v>
      </c>
      <c r="G6351" s="3">
        <v>43008</v>
      </c>
      <c r="H6351">
        <v>4011</v>
      </c>
    </row>
    <row r="6352" spans="1:8">
      <c r="A6352" s="4" t="s">
        <v>6559</v>
      </c>
      <c r="B6352" s="4" t="s">
        <v>185</v>
      </c>
      <c r="C6352" s="4" t="s">
        <v>179</v>
      </c>
      <c r="D6352" s="4" t="s">
        <v>24</v>
      </c>
      <c r="E6352" s="4" t="s">
        <v>193</v>
      </c>
      <c r="F6352" s="3">
        <v>42978</v>
      </c>
      <c r="G6352" s="3"/>
    </row>
    <row r="6353" spans="1:8">
      <c r="A6353" s="4" t="s">
        <v>6560</v>
      </c>
      <c r="B6353" s="4" t="s">
        <v>185</v>
      </c>
      <c r="C6353" s="4" t="s">
        <v>177</v>
      </c>
      <c r="D6353" s="4" t="s">
        <v>102</v>
      </c>
      <c r="E6353" s="4" t="s">
        <v>172</v>
      </c>
      <c r="F6353" s="3">
        <v>42978</v>
      </c>
      <c r="G6353" s="3">
        <v>43089</v>
      </c>
      <c r="H6353">
        <v>54</v>
      </c>
    </row>
    <row r="6354" spans="1:8">
      <c r="A6354" s="4" t="s">
        <v>6561</v>
      </c>
      <c r="B6354" s="4" t="s">
        <v>185</v>
      </c>
      <c r="C6354" s="4" t="s">
        <v>192</v>
      </c>
      <c r="D6354" s="4" t="s">
        <v>72</v>
      </c>
      <c r="E6354" s="4" t="s">
        <v>172</v>
      </c>
      <c r="F6354" s="3">
        <v>42978</v>
      </c>
      <c r="G6354" s="3">
        <v>42985</v>
      </c>
      <c r="H6354">
        <v>3337</v>
      </c>
    </row>
    <row r="6355" spans="1:8">
      <c r="A6355" s="4" t="s">
        <v>6562</v>
      </c>
      <c r="B6355" s="4" t="s">
        <v>216</v>
      </c>
      <c r="C6355" s="4" t="s">
        <v>177</v>
      </c>
      <c r="D6355" s="4" t="s">
        <v>125</v>
      </c>
      <c r="E6355" s="4" t="s">
        <v>172</v>
      </c>
      <c r="F6355" s="3">
        <v>42978</v>
      </c>
      <c r="G6355" s="3">
        <v>43000</v>
      </c>
      <c r="H6355">
        <v>60</v>
      </c>
    </row>
    <row r="6356" spans="1:8">
      <c r="A6356" s="4" t="s">
        <v>6563</v>
      </c>
      <c r="B6356" s="4" t="s">
        <v>181</v>
      </c>
      <c r="C6356" s="4" t="s">
        <v>179</v>
      </c>
      <c r="D6356" s="4" t="s">
        <v>24</v>
      </c>
      <c r="E6356" s="4" t="s">
        <v>193</v>
      </c>
      <c r="F6356" s="3">
        <v>42978</v>
      </c>
      <c r="G6356" s="3"/>
    </row>
    <row r="6357" spans="1:8">
      <c r="A6357" s="4" t="s">
        <v>6564</v>
      </c>
      <c r="B6357" s="4" t="s">
        <v>181</v>
      </c>
      <c r="C6357" s="4" t="s">
        <v>171</v>
      </c>
      <c r="D6357" s="4" t="s">
        <v>32</v>
      </c>
      <c r="E6357" s="4" t="s">
        <v>172</v>
      </c>
      <c r="F6357" s="3">
        <v>42978</v>
      </c>
      <c r="G6357" s="3">
        <v>43058</v>
      </c>
      <c r="H6357">
        <v>1011</v>
      </c>
    </row>
    <row r="6358" spans="1:8">
      <c r="A6358" s="4" t="s">
        <v>6565</v>
      </c>
      <c r="B6358" s="4" t="s">
        <v>183</v>
      </c>
      <c r="C6358" s="4" t="s">
        <v>179</v>
      </c>
      <c r="D6358" s="4" t="s">
        <v>109</v>
      </c>
      <c r="E6358" s="4" t="s">
        <v>172</v>
      </c>
      <c r="F6358" s="3">
        <v>42979</v>
      </c>
      <c r="G6358" s="3">
        <v>43072</v>
      </c>
      <c r="H6358">
        <v>514</v>
      </c>
    </row>
    <row r="6359" spans="1:8">
      <c r="A6359" s="4" t="s">
        <v>6566</v>
      </c>
      <c r="B6359" s="4" t="s">
        <v>183</v>
      </c>
      <c r="C6359" s="4" t="s">
        <v>171</v>
      </c>
      <c r="D6359" s="4" t="s">
        <v>111</v>
      </c>
      <c r="E6359" s="4" t="s">
        <v>172</v>
      </c>
      <c r="F6359" s="3">
        <v>42979</v>
      </c>
      <c r="G6359" s="3">
        <v>43052</v>
      </c>
      <c r="H6359">
        <v>1060</v>
      </c>
    </row>
    <row r="6360" spans="1:8">
      <c r="A6360" s="4" t="s">
        <v>6567</v>
      </c>
      <c r="B6360" s="4" t="s">
        <v>183</v>
      </c>
      <c r="C6360" s="4" t="s">
        <v>177</v>
      </c>
      <c r="D6360" s="4" t="s">
        <v>119</v>
      </c>
      <c r="E6360" s="4" t="s">
        <v>172</v>
      </c>
      <c r="F6360" s="3">
        <v>42979</v>
      </c>
      <c r="G6360" s="3">
        <v>43047</v>
      </c>
      <c r="H6360">
        <v>58</v>
      </c>
    </row>
    <row r="6361" spans="1:8">
      <c r="A6361" s="4" t="s">
        <v>6568</v>
      </c>
      <c r="B6361" s="4" t="s">
        <v>246</v>
      </c>
      <c r="C6361" s="4" t="s">
        <v>9011</v>
      </c>
      <c r="D6361" s="4" t="s">
        <v>130</v>
      </c>
      <c r="E6361" s="4" t="s">
        <v>193</v>
      </c>
      <c r="F6361" s="3">
        <v>42979</v>
      </c>
      <c r="G6361" s="3"/>
    </row>
    <row r="6362" spans="1:8">
      <c r="A6362" s="4" t="s">
        <v>6569</v>
      </c>
      <c r="B6362" s="4" t="s">
        <v>304</v>
      </c>
      <c r="C6362" s="4" t="s">
        <v>192</v>
      </c>
      <c r="D6362" s="4" t="s">
        <v>79</v>
      </c>
      <c r="E6362" s="4" t="s">
        <v>197</v>
      </c>
      <c r="F6362" s="3">
        <v>42979</v>
      </c>
      <c r="G6362" s="3">
        <v>43070</v>
      </c>
      <c r="H6362">
        <v>0</v>
      </c>
    </row>
    <row r="6363" spans="1:8">
      <c r="A6363" s="4" t="s">
        <v>6570</v>
      </c>
      <c r="B6363" s="4" t="s">
        <v>279</v>
      </c>
      <c r="C6363" s="4" t="s">
        <v>199</v>
      </c>
      <c r="D6363" s="4" t="s">
        <v>71</v>
      </c>
      <c r="E6363" s="4" t="s">
        <v>193</v>
      </c>
      <c r="F6363" s="3">
        <v>42979</v>
      </c>
      <c r="G6363" s="3"/>
    </row>
    <row r="6364" spans="1:8">
      <c r="A6364" s="4" t="s">
        <v>6571</v>
      </c>
      <c r="B6364" s="4" t="s">
        <v>174</v>
      </c>
      <c r="C6364" s="4" t="s">
        <v>9011</v>
      </c>
      <c r="D6364" s="4" t="s">
        <v>79</v>
      </c>
      <c r="E6364" s="4" t="s">
        <v>197</v>
      </c>
      <c r="F6364" s="3">
        <v>42979</v>
      </c>
      <c r="G6364" s="3">
        <v>42995</v>
      </c>
      <c r="H6364">
        <v>0</v>
      </c>
    </row>
    <row r="6365" spans="1:8">
      <c r="A6365" s="4" t="s">
        <v>6572</v>
      </c>
      <c r="B6365" s="4" t="s">
        <v>174</v>
      </c>
      <c r="C6365" s="4" t="s">
        <v>9011</v>
      </c>
      <c r="D6365" s="4" t="s">
        <v>37</v>
      </c>
      <c r="E6365" s="4" t="s">
        <v>172</v>
      </c>
      <c r="F6365" s="3">
        <v>42979</v>
      </c>
      <c r="G6365" s="3">
        <v>42990</v>
      </c>
      <c r="H6365">
        <v>4375</v>
      </c>
    </row>
    <row r="6366" spans="1:8">
      <c r="A6366" s="4" t="s">
        <v>6573</v>
      </c>
      <c r="B6366" s="4" t="s">
        <v>174</v>
      </c>
      <c r="C6366" s="4" t="s">
        <v>9011</v>
      </c>
      <c r="D6366" s="4" t="s">
        <v>104</v>
      </c>
      <c r="E6366" s="4" t="s">
        <v>172</v>
      </c>
      <c r="F6366" s="3">
        <v>42979</v>
      </c>
      <c r="G6366" s="3">
        <v>43073</v>
      </c>
      <c r="H6366">
        <v>4819</v>
      </c>
    </row>
    <row r="6367" spans="1:8">
      <c r="A6367" s="4" t="s">
        <v>6574</v>
      </c>
      <c r="B6367" s="4" t="s">
        <v>212</v>
      </c>
      <c r="C6367" s="4" t="s">
        <v>177</v>
      </c>
      <c r="D6367" s="4" t="s">
        <v>24</v>
      </c>
      <c r="E6367" s="4" t="s">
        <v>193</v>
      </c>
      <c r="F6367" s="3">
        <v>42979</v>
      </c>
      <c r="G6367" s="3"/>
    </row>
    <row r="6368" spans="1:8">
      <c r="A6368" s="4" t="s">
        <v>6575</v>
      </c>
      <c r="B6368" s="4" t="s">
        <v>196</v>
      </c>
      <c r="C6368" s="4" t="s">
        <v>9011</v>
      </c>
      <c r="D6368" s="4" t="s">
        <v>109</v>
      </c>
      <c r="E6368" s="4" t="s">
        <v>172</v>
      </c>
      <c r="F6368" s="3">
        <v>42979</v>
      </c>
      <c r="G6368" s="3">
        <v>43043</v>
      </c>
      <c r="H6368">
        <v>5729</v>
      </c>
    </row>
    <row r="6369" spans="1:8">
      <c r="A6369" s="4" t="s">
        <v>6576</v>
      </c>
      <c r="B6369" s="4" t="s">
        <v>196</v>
      </c>
      <c r="C6369" s="4" t="s">
        <v>192</v>
      </c>
      <c r="D6369" s="4" t="s">
        <v>92</v>
      </c>
      <c r="E6369" s="4" t="s">
        <v>172</v>
      </c>
      <c r="F6369" s="3">
        <v>42979</v>
      </c>
      <c r="G6369" s="3">
        <v>43045</v>
      </c>
      <c r="H6369">
        <v>3447</v>
      </c>
    </row>
    <row r="6370" spans="1:8">
      <c r="A6370" s="4" t="s">
        <v>6577</v>
      </c>
      <c r="B6370" s="4" t="s">
        <v>191</v>
      </c>
      <c r="C6370" s="4" t="s">
        <v>199</v>
      </c>
      <c r="D6370" s="4" t="s">
        <v>24</v>
      </c>
      <c r="E6370" s="4" t="s">
        <v>193</v>
      </c>
      <c r="F6370" s="3">
        <v>42979</v>
      </c>
      <c r="G6370" s="3"/>
    </row>
    <row r="6371" spans="1:8">
      <c r="A6371" s="4" t="s">
        <v>6578</v>
      </c>
      <c r="B6371" s="4" t="s">
        <v>191</v>
      </c>
      <c r="C6371" s="4" t="s">
        <v>199</v>
      </c>
      <c r="D6371" s="4" t="s">
        <v>49</v>
      </c>
      <c r="E6371" s="4" t="s">
        <v>172</v>
      </c>
      <c r="F6371" s="3">
        <v>42979</v>
      </c>
      <c r="G6371" s="3">
        <v>43052</v>
      </c>
      <c r="H6371">
        <v>6101</v>
      </c>
    </row>
    <row r="6372" spans="1:8">
      <c r="A6372" s="4" t="s">
        <v>6579</v>
      </c>
      <c r="B6372" s="4" t="s">
        <v>219</v>
      </c>
      <c r="C6372" s="4" t="s">
        <v>171</v>
      </c>
      <c r="D6372" s="4" t="s">
        <v>81</v>
      </c>
      <c r="E6372" s="4" t="s">
        <v>172</v>
      </c>
      <c r="F6372" s="3">
        <v>42979</v>
      </c>
      <c r="G6372" s="3">
        <v>42996</v>
      </c>
      <c r="H6372">
        <v>1088</v>
      </c>
    </row>
    <row r="6373" spans="1:8">
      <c r="A6373" s="4" t="s">
        <v>6580</v>
      </c>
      <c r="B6373" s="4" t="s">
        <v>219</v>
      </c>
      <c r="C6373" s="4" t="s">
        <v>199</v>
      </c>
      <c r="D6373" s="4" t="s">
        <v>115</v>
      </c>
      <c r="E6373" s="4" t="s">
        <v>172</v>
      </c>
      <c r="F6373" s="3">
        <v>42979</v>
      </c>
      <c r="G6373" s="3">
        <v>42995</v>
      </c>
      <c r="H6373">
        <v>5431</v>
      </c>
    </row>
    <row r="6374" spans="1:8">
      <c r="A6374" s="4" t="s">
        <v>6581</v>
      </c>
      <c r="B6374" s="4" t="s">
        <v>219</v>
      </c>
      <c r="C6374" s="4" t="s">
        <v>177</v>
      </c>
      <c r="D6374" s="4" t="s">
        <v>76</v>
      </c>
      <c r="E6374" s="4" t="s">
        <v>172</v>
      </c>
      <c r="F6374" s="3">
        <v>42979</v>
      </c>
      <c r="G6374" s="3">
        <v>43082</v>
      </c>
      <c r="H6374">
        <v>50</v>
      </c>
    </row>
    <row r="6375" spans="1:8">
      <c r="A6375" s="4" t="s">
        <v>6582</v>
      </c>
      <c r="B6375" s="4" t="s">
        <v>219</v>
      </c>
      <c r="C6375" s="4" t="s">
        <v>177</v>
      </c>
      <c r="D6375" s="4" t="s">
        <v>84</v>
      </c>
      <c r="E6375" s="4" t="s">
        <v>172</v>
      </c>
      <c r="F6375" s="3">
        <v>42979</v>
      </c>
      <c r="G6375" s="3">
        <v>43064</v>
      </c>
      <c r="H6375">
        <v>62</v>
      </c>
    </row>
    <row r="6376" spans="1:8">
      <c r="A6376" s="4" t="s">
        <v>6583</v>
      </c>
      <c r="B6376" s="4" t="s">
        <v>230</v>
      </c>
      <c r="C6376" s="4" t="s">
        <v>177</v>
      </c>
      <c r="D6376" s="4" t="s">
        <v>129</v>
      </c>
      <c r="E6376" s="4" t="s">
        <v>172</v>
      </c>
      <c r="F6376" s="3">
        <v>42979</v>
      </c>
      <c r="G6376" s="3">
        <v>43068</v>
      </c>
      <c r="H6376">
        <v>57</v>
      </c>
    </row>
    <row r="6377" spans="1:8">
      <c r="A6377" s="4" t="s">
        <v>6584</v>
      </c>
      <c r="B6377" s="4" t="s">
        <v>189</v>
      </c>
      <c r="C6377" s="4" t="s">
        <v>171</v>
      </c>
      <c r="D6377" s="4" t="s">
        <v>131</v>
      </c>
      <c r="E6377" s="4" t="s">
        <v>172</v>
      </c>
      <c r="F6377" s="3">
        <v>42979</v>
      </c>
      <c r="G6377" s="3">
        <v>42992</v>
      </c>
      <c r="H6377">
        <v>1098</v>
      </c>
    </row>
    <row r="6378" spans="1:8">
      <c r="A6378" s="4" t="s">
        <v>6585</v>
      </c>
      <c r="B6378" s="4" t="s">
        <v>226</v>
      </c>
      <c r="C6378" s="4" t="s">
        <v>171</v>
      </c>
      <c r="D6378" s="4" t="s">
        <v>120</v>
      </c>
      <c r="E6378" s="4" t="s">
        <v>172</v>
      </c>
      <c r="F6378" s="3">
        <v>42979</v>
      </c>
      <c r="G6378" s="3">
        <v>43055</v>
      </c>
      <c r="H6378">
        <v>975</v>
      </c>
    </row>
    <row r="6379" spans="1:8">
      <c r="A6379" s="4" t="s">
        <v>6586</v>
      </c>
      <c r="B6379" s="4" t="s">
        <v>226</v>
      </c>
      <c r="C6379" s="4" t="s">
        <v>177</v>
      </c>
      <c r="D6379" s="4" t="s">
        <v>99</v>
      </c>
      <c r="E6379" s="4" t="s">
        <v>172</v>
      </c>
      <c r="F6379" s="3">
        <v>42979</v>
      </c>
      <c r="G6379" s="3">
        <v>43044</v>
      </c>
      <c r="H6379">
        <v>56</v>
      </c>
    </row>
    <row r="6380" spans="1:8">
      <c r="A6380" s="4" t="s">
        <v>6587</v>
      </c>
      <c r="B6380" s="4" t="s">
        <v>208</v>
      </c>
      <c r="C6380" s="4" t="s">
        <v>177</v>
      </c>
      <c r="D6380" s="4" t="s">
        <v>68</v>
      </c>
      <c r="E6380" s="4" t="s">
        <v>172</v>
      </c>
      <c r="F6380" s="3">
        <v>42979</v>
      </c>
      <c r="G6380" s="3">
        <v>42992</v>
      </c>
      <c r="H6380">
        <v>63</v>
      </c>
    </row>
    <row r="6381" spans="1:8">
      <c r="A6381" s="4" t="s">
        <v>6588</v>
      </c>
      <c r="B6381" s="4" t="s">
        <v>208</v>
      </c>
      <c r="C6381" s="4" t="s">
        <v>177</v>
      </c>
      <c r="D6381" s="4" t="s">
        <v>79</v>
      </c>
      <c r="E6381" s="4" t="s">
        <v>172</v>
      </c>
      <c r="F6381" s="3">
        <v>42979</v>
      </c>
      <c r="G6381" s="3">
        <v>42989</v>
      </c>
      <c r="H6381">
        <v>61</v>
      </c>
    </row>
    <row r="6382" spans="1:8">
      <c r="A6382" s="4" t="s">
        <v>6589</v>
      </c>
      <c r="B6382" s="4" t="s">
        <v>181</v>
      </c>
      <c r="C6382" s="4" t="s">
        <v>179</v>
      </c>
      <c r="D6382" s="4" t="s">
        <v>86</v>
      </c>
      <c r="E6382" s="4" t="s">
        <v>172</v>
      </c>
      <c r="F6382" s="3">
        <v>42979</v>
      </c>
      <c r="G6382" s="3">
        <v>43072</v>
      </c>
      <c r="H6382">
        <v>614</v>
      </c>
    </row>
    <row r="6383" spans="1:8">
      <c r="A6383" s="4" t="s">
        <v>6590</v>
      </c>
      <c r="B6383" s="4" t="s">
        <v>183</v>
      </c>
      <c r="C6383" s="4" t="s">
        <v>177</v>
      </c>
      <c r="D6383" s="4" t="s">
        <v>70</v>
      </c>
      <c r="E6383" s="4" t="s">
        <v>197</v>
      </c>
      <c r="F6383" s="3">
        <v>42980</v>
      </c>
      <c r="G6383" s="3">
        <v>43043</v>
      </c>
      <c r="H6383">
        <v>0</v>
      </c>
    </row>
    <row r="6384" spans="1:8">
      <c r="A6384" s="4" t="s">
        <v>6591</v>
      </c>
      <c r="B6384" s="4" t="s">
        <v>174</v>
      </c>
      <c r="C6384" s="4" t="s">
        <v>9011</v>
      </c>
      <c r="D6384" s="4" t="s">
        <v>27</v>
      </c>
      <c r="E6384" s="4" t="s">
        <v>197</v>
      </c>
      <c r="F6384" s="3">
        <v>42980</v>
      </c>
      <c r="G6384" s="3">
        <v>43082</v>
      </c>
      <c r="H6384">
        <v>0</v>
      </c>
    </row>
    <row r="6385" spans="1:8">
      <c r="A6385" s="4" t="s">
        <v>6592</v>
      </c>
      <c r="B6385" s="4" t="s">
        <v>212</v>
      </c>
      <c r="C6385" s="4" t="s">
        <v>199</v>
      </c>
      <c r="D6385" s="4" t="s">
        <v>97</v>
      </c>
      <c r="E6385" s="4" t="s">
        <v>193</v>
      </c>
      <c r="F6385" s="3">
        <v>42980</v>
      </c>
      <c r="G6385" s="3"/>
    </row>
    <row r="6386" spans="1:8">
      <c r="A6386" s="4" t="s">
        <v>6593</v>
      </c>
      <c r="B6386" s="4" t="s">
        <v>237</v>
      </c>
      <c r="C6386" s="4" t="s">
        <v>177</v>
      </c>
      <c r="D6386" s="4" t="s">
        <v>21</v>
      </c>
      <c r="E6386" s="4" t="s">
        <v>172</v>
      </c>
      <c r="F6386" s="3">
        <v>42980</v>
      </c>
      <c r="G6386" s="3">
        <v>42995</v>
      </c>
      <c r="H6386">
        <v>57</v>
      </c>
    </row>
    <row r="6387" spans="1:8">
      <c r="A6387" s="4" t="s">
        <v>6594</v>
      </c>
      <c r="B6387" s="4" t="s">
        <v>196</v>
      </c>
      <c r="C6387" s="4" t="s">
        <v>177</v>
      </c>
      <c r="D6387" s="4" t="s">
        <v>48</v>
      </c>
      <c r="E6387" s="4" t="s">
        <v>172</v>
      </c>
      <c r="F6387" s="3">
        <v>42980</v>
      </c>
      <c r="G6387" s="3">
        <v>43073</v>
      </c>
      <c r="H6387">
        <v>58</v>
      </c>
    </row>
    <row r="6388" spans="1:8">
      <c r="A6388" s="4" t="s">
        <v>6595</v>
      </c>
      <c r="B6388" s="4" t="s">
        <v>203</v>
      </c>
      <c r="C6388" s="4" t="s">
        <v>171</v>
      </c>
      <c r="D6388" s="4" t="s">
        <v>75</v>
      </c>
      <c r="E6388" s="4" t="s">
        <v>197</v>
      </c>
      <c r="F6388" s="3">
        <v>42980</v>
      </c>
      <c r="G6388" s="3">
        <v>43089</v>
      </c>
      <c r="H6388">
        <v>0</v>
      </c>
    </row>
    <row r="6389" spans="1:8">
      <c r="A6389" s="4" t="s">
        <v>6596</v>
      </c>
      <c r="B6389" s="4" t="s">
        <v>203</v>
      </c>
      <c r="C6389" s="4" t="s">
        <v>192</v>
      </c>
      <c r="D6389" s="4" t="s">
        <v>71</v>
      </c>
      <c r="E6389" s="4" t="s">
        <v>172</v>
      </c>
      <c r="F6389" s="3">
        <v>42980</v>
      </c>
      <c r="G6389" s="3">
        <v>43084</v>
      </c>
      <c r="H6389">
        <v>3482</v>
      </c>
    </row>
    <row r="6390" spans="1:8">
      <c r="A6390" s="4" t="s">
        <v>6597</v>
      </c>
      <c r="B6390" s="4" t="s">
        <v>191</v>
      </c>
      <c r="C6390" s="4" t="s">
        <v>199</v>
      </c>
      <c r="D6390" s="4" t="s">
        <v>75</v>
      </c>
      <c r="E6390" s="4" t="s">
        <v>197</v>
      </c>
      <c r="F6390" s="3">
        <v>42980</v>
      </c>
      <c r="G6390" s="3">
        <v>43044</v>
      </c>
      <c r="H6390">
        <v>0</v>
      </c>
    </row>
    <row r="6391" spans="1:8">
      <c r="A6391" s="4" t="s">
        <v>6598</v>
      </c>
      <c r="B6391" s="4" t="s">
        <v>191</v>
      </c>
      <c r="C6391" s="4" t="s">
        <v>199</v>
      </c>
      <c r="D6391" s="4" t="s">
        <v>108</v>
      </c>
      <c r="E6391" s="4" t="s">
        <v>197</v>
      </c>
      <c r="F6391" s="3">
        <v>42980</v>
      </c>
      <c r="G6391" s="3">
        <v>43050</v>
      </c>
      <c r="H6391">
        <v>0</v>
      </c>
    </row>
    <row r="6392" spans="1:8">
      <c r="A6392" s="4" t="s">
        <v>6599</v>
      </c>
      <c r="B6392" s="4" t="s">
        <v>191</v>
      </c>
      <c r="C6392" s="4" t="s">
        <v>179</v>
      </c>
      <c r="D6392" s="4" t="s">
        <v>98</v>
      </c>
      <c r="E6392" s="4" t="s">
        <v>172</v>
      </c>
      <c r="F6392" s="3">
        <v>42980</v>
      </c>
      <c r="G6392" s="3">
        <v>43063</v>
      </c>
      <c r="H6392">
        <v>529</v>
      </c>
    </row>
    <row r="6393" spans="1:8">
      <c r="A6393" s="4" t="s">
        <v>6600</v>
      </c>
      <c r="B6393" s="4" t="s">
        <v>230</v>
      </c>
      <c r="C6393" s="4" t="s">
        <v>192</v>
      </c>
      <c r="D6393" s="4" t="s">
        <v>32</v>
      </c>
      <c r="E6393" s="4" t="s">
        <v>197</v>
      </c>
      <c r="F6393" s="3">
        <v>42980</v>
      </c>
      <c r="G6393" s="3">
        <v>43063</v>
      </c>
      <c r="H6393">
        <v>0</v>
      </c>
    </row>
    <row r="6394" spans="1:8">
      <c r="A6394" s="4" t="s">
        <v>6601</v>
      </c>
      <c r="B6394" s="4" t="s">
        <v>230</v>
      </c>
      <c r="C6394" s="4" t="s">
        <v>179</v>
      </c>
      <c r="D6394" s="4" t="s">
        <v>98</v>
      </c>
      <c r="E6394" s="4" t="s">
        <v>172</v>
      </c>
      <c r="F6394" s="3">
        <v>42980</v>
      </c>
      <c r="G6394" s="3">
        <v>43047</v>
      </c>
      <c r="H6394">
        <v>505</v>
      </c>
    </row>
    <row r="6395" spans="1:8">
      <c r="A6395" s="4" t="s">
        <v>6602</v>
      </c>
      <c r="B6395" s="4" t="s">
        <v>187</v>
      </c>
      <c r="C6395" s="4" t="s">
        <v>179</v>
      </c>
      <c r="D6395" s="4" t="s">
        <v>56</v>
      </c>
      <c r="E6395" s="4" t="s">
        <v>172</v>
      </c>
      <c r="F6395" s="3">
        <v>42980</v>
      </c>
      <c r="G6395" s="3">
        <v>43096</v>
      </c>
      <c r="H6395">
        <v>456</v>
      </c>
    </row>
    <row r="6396" spans="1:8">
      <c r="A6396" s="4" t="s">
        <v>6603</v>
      </c>
      <c r="B6396" s="4" t="s">
        <v>244</v>
      </c>
      <c r="C6396" s="4" t="s">
        <v>171</v>
      </c>
      <c r="D6396" s="4" t="s">
        <v>29</v>
      </c>
      <c r="E6396" s="4" t="s">
        <v>197</v>
      </c>
      <c r="F6396" s="3">
        <v>42980</v>
      </c>
      <c r="G6396" s="3">
        <v>43082</v>
      </c>
      <c r="H6396">
        <v>0</v>
      </c>
    </row>
    <row r="6397" spans="1:8">
      <c r="A6397" s="4" t="s">
        <v>6604</v>
      </c>
      <c r="B6397" s="4" t="s">
        <v>244</v>
      </c>
      <c r="C6397" s="4" t="s">
        <v>171</v>
      </c>
      <c r="D6397" s="4" t="s">
        <v>109</v>
      </c>
      <c r="E6397" s="4" t="s">
        <v>197</v>
      </c>
      <c r="F6397" s="3">
        <v>42980</v>
      </c>
      <c r="G6397" s="3">
        <v>43068</v>
      </c>
      <c r="H6397">
        <v>0</v>
      </c>
    </row>
    <row r="6398" spans="1:8">
      <c r="A6398" s="4" t="s">
        <v>6605</v>
      </c>
      <c r="B6398" s="4" t="s">
        <v>208</v>
      </c>
      <c r="C6398" s="4" t="s">
        <v>179</v>
      </c>
      <c r="D6398" s="4" t="s">
        <v>68</v>
      </c>
      <c r="E6398" s="4" t="s">
        <v>197</v>
      </c>
      <c r="F6398" s="3">
        <v>42980</v>
      </c>
      <c r="G6398" s="3">
        <v>43050</v>
      </c>
      <c r="H6398">
        <v>0</v>
      </c>
    </row>
    <row r="6399" spans="1:8">
      <c r="A6399" s="4" t="s">
        <v>6606</v>
      </c>
      <c r="B6399" s="4" t="s">
        <v>208</v>
      </c>
      <c r="C6399" s="4" t="s">
        <v>177</v>
      </c>
      <c r="D6399" s="4" t="s">
        <v>76</v>
      </c>
      <c r="E6399" s="4" t="s">
        <v>197</v>
      </c>
      <c r="F6399" s="3">
        <v>42980</v>
      </c>
      <c r="G6399" s="3">
        <v>43069</v>
      </c>
      <c r="H6399">
        <v>0</v>
      </c>
    </row>
    <row r="6400" spans="1:8">
      <c r="A6400" s="4" t="s">
        <v>6607</v>
      </c>
      <c r="B6400" s="4" t="s">
        <v>185</v>
      </c>
      <c r="C6400" s="4" t="s">
        <v>179</v>
      </c>
      <c r="D6400" s="4" t="s">
        <v>87</v>
      </c>
      <c r="E6400" s="4" t="s">
        <v>172</v>
      </c>
      <c r="F6400" s="3">
        <v>42980</v>
      </c>
      <c r="G6400" s="3">
        <v>42994</v>
      </c>
      <c r="H6400">
        <v>555</v>
      </c>
    </row>
    <row r="6401" spans="1:8">
      <c r="A6401" s="4" t="s">
        <v>6608</v>
      </c>
      <c r="B6401" s="4" t="s">
        <v>185</v>
      </c>
      <c r="C6401" s="4" t="s">
        <v>177</v>
      </c>
      <c r="D6401" s="4" t="s">
        <v>84</v>
      </c>
      <c r="E6401" s="4" t="s">
        <v>172</v>
      </c>
      <c r="F6401" s="3">
        <v>42980</v>
      </c>
      <c r="G6401" s="3">
        <v>43001</v>
      </c>
      <c r="H6401">
        <v>47</v>
      </c>
    </row>
    <row r="6402" spans="1:8">
      <c r="A6402" s="4" t="s">
        <v>6609</v>
      </c>
      <c r="B6402" s="4" t="s">
        <v>181</v>
      </c>
      <c r="C6402" s="4" t="s">
        <v>199</v>
      </c>
      <c r="D6402" s="4" t="s">
        <v>24</v>
      </c>
      <c r="E6402" s="4" t="s">
        <v>193</v>
      </c>
      <c r="F6402" s="3">
        <v>42980</v>
      </c>
      <c r="G6402" s="3"/>
    </row>
    <row r="6403" spans="1:8">
      <c r="A6403" s="4" t="s">
        <v>6610</v>
      </c>
      <c r="B6403" s="4" t="s">
        <v>181</v>
      </c>
      <c r="C6403" s="4" t="s">
        <v>179</v>
      </c>
      <c r="D6403" s="4" t="s">
        <v>59</v>
      </c>
      <c r="E6403" s="4" t="s">
        <v>172</v>
      </c>
      <c r="F6403" s="3">
        <v>42980</v>
      </c>
      <c r="G6403" s="3">
        <v>43073</v>
      </c>
      <c r="H6403">
        <v>585</v>
      </c>
    </row>
    <row r="6404" spans="1:8">
      <c r="A6404" s="4" t="s">
        <v>6611</v>
      </c>
      <c r="B6404" s="4" t="s">
        <v>183</v>
      </c>
      <c r="C6404" s="4" t="s">
        <v>177</v>
      </c>
      <c r="D6404" s="4" t="s">
        <v>29</v>
      </c>
      <c r="E6404" s="4" t="s">
        <v>172</v>
      </c>
      <c r="F6404" s="3">
        <v>42981</v>
      </c>
      <c r="G6404" s="3">
        <v>42984</v>
      </c>
      <c r="H6404">
        <v>64</v>
      </c>
    </row>
    <row r="6405" spans="1:8">
      <c r="A6405" s="4" t="s">
        <v>6612</v>
      </c>
      <c r="B6405" s="4" t="s">
        <v>183</v>
      </c>
      <c r="C6405" s="4" t="s">
        <v>177</v>
      </c>
      <c r="D6405" s="4" t="s">
        <v>47</v>
      </c>
      <c r="E6405" s="4" t="s">
        <v>172</v>
      </c>
      <c r="F6405" s="3">
        <v>42981</v>
      </c>
      <c r="G6405" s="3">
        <v>43060</v>
      </c>
      <c r="H6405">
        <v>58</v>
      </c>
    </row>
    <row r="6406" spans="1:8">
      <c r="A6406" s="4" t="s">
        <v>6613</v>
      </c>
      <c r="B6406" s="4" t="s">
        <v>246</v>
      </c>
      <c r="C6406" s="4" t="s">
        <v>179</v>
      </c>
      <c r="D6406" s="4" t="s">
        <v>24</v>
      </c>
      <c r="E6406" s="4" t="s">
        <v>193</v>
      </c>
      <c r="F6406" s="3">
        <v>42981</v>
      </c>
      <c r="G6406" s="3"/>
    </row>
    <row r="6407" spans="1:8">
      <c r="A6407" s="4" t="s">
        <v>6614</v>
      </c>
      <c r="B6407" s="4" t="s">
        <v>263</v>
      </c>
      <c r="C6407" s="4" t="s">
        <v>179</v>
      </c>
      <c r="D6407" s="4" t="s">
        <v>65</v>
      </c>
      <c r="E6407" s="4" t="s">
        <v>172</v>
      </c>
      <c r="F6407" s="3">
        <v>42981</v>
      </c>
      <c r="G6407" s="3">
        <v>42986</v>
      </c>
      <c r="H6407">
        <v>635</v>
      </c>
    </row>
    <row r="6408" spans="1:8">
      <c r="A6408" s="4" t="s">
        <v>6615</v>
      </c>
      <c r="B6408" s="4" t="s">
        <v>263</v>
      </c>
      <c r="C6408" s="4" t="s">
        <v>9011</v>
      </c>
      <c r="D6408" s="4" t="s">
        <v>50</v>
      </c>
      <c r="E6408" s="4" t="s">
        <v>172</v>
      </c>
      <c r="F6408" s="3">
        <v>42981</v>
      </c>
      <c r="G6408" s="3">
        <v>42991</v>
      </c>
      <c r="H6408">
        <v>5626</v>
      </c>
    </row>
    <row r="6409" spans="1:8">
      <c r="A6409" s="4" t="s">
        <v>6616</v>
      </c>
      <c r="B6409" s="4" t="s">
        <v>263</v>
      </c>
      <c r="C6409" s="4" t="s">
        <v>192</v>
      </c>
      <c r="D6409" s="4" t="s">
        <v>123</v>
      </c>
      <c r="E6409" s="4" t="s">
        <v>172</v>
      </c>
      <c r="F6409" s="3">
        <v>42981</v>
      </c>
      <c r="G6409" s="3">
        <v>43083</v>
      </c>
      <c r="H6409">
        <v>3595</v>
      </c>
    </row>
    <row r="6410" spans="1:8">
      <c r="A6410" s="4" t="s">
        <v>6617</v>
      </c>
      <c r="B6410" s="4" t="s">
        <v>212</v>
      </c>
      <c r="C6410" s="4" t="s">
        <v>177</v>
      </c>
      <c r="D6410" s="4" t="s">
        <v>24</v>
      </c>
      <c r="E6410" s="4" t="s">
        <v>193</v>
      </c>
      <c r="F6410" s="3">
        <v>42981</v>
      </c>
      <c r="G6410" s="3"/>
    </row>
    <row r="6411" spans="1:8">
      <c r="A6411" s="4" t="s">
        <v>6618</v>
      </c>
      <c r="B6411" s="4" t="s">
        <v>196</v>
      </c>
      <c r="C6411" s="4" t="s">
        <v>9011</v>
      </c>
      <c r="D6411" s="4" t="s">
        <v>119</v>
      </c>
      <c r="E6411" s="4" t="s">
        <v>197</v>
      </c>
      <c r="F6411" s="3">
        <v>42981</v>
      </c>
      <c r="G6411" s="3">
        <v>43043</v>
      </c>
      <c r="H6411">
        <v>0</v>
      </c>
    </row>
    <row r="6412" spans="1:8">
      <c r="A6412" s="4" t="s">
        <v>6619</v>
      </c>
      <c r="B6412" s="4" t="s">
        <v>196</v>
      </c>
      <c r="C6412" s="4" t="s">
        <v>9011</v>
      </c>
      <c r="D6412" s="4" t="s">
        <v>47</v>
      </c>
      <c r="E6412" s="4" t="s">
        <v>172</v>
      </c>
      <c r="F6412" s="3">
        <v>42981</v>
      </c>
      <c r="G6412" s="3">
        <v>43071</v>
      </c>
      <c r="H6412">
        <v>4981</v>
      </c>
    </row>
    <row r="6413" spans="1:8">
      <c r="A6413" s="4" t="s">
        <v>6620</v>
      </c>
      <c r="B6413" s="4" t="s">
        <v>203</v>
      </c>
      <c r="C6413" s="4" t="s">
        <v>171</v>
      </c>
      <c r="D6413" s="4" t="s">
        <v>24</v>
      </c>
      <c r="E6413" s="4" t="s">
        <v>193</v>
      </c>
      <c r="F6413" s="3">
        <v>42981</v>
      </c>
      <c r="G6413" s="3"/>
    </row>
    <row r="6414" spans="1:8">
      <c r="A6414" s="4" t="s">
        <v>6621</v>
      </c>
      <c r="B6414" s="4" t="s">
        <v>203</v>
      </c>
      <c r="C6414" s="4" t="s">
        <v>177</v>
      </c>
      <c r="D6414" s="4" t="s">
        <v>57</v>
      </c>
      <c r="E6414" s="4" t="s">
        <v>193</v>
      </c>
      <c r="F6414" s="3">
        <v>42981</v>
      </c>
      <c r="G6414" s="3"/>
    </row>
    <row r="6415" spans="1:8">
      <c r="A6415" s="4" t="s">
        <v>6622</v>
      </c>
      <c r="B6415" s="4" t="s">
        <v>191</v>
      </c>
      <c r="C6415" s="4" t="s">
        <v>179</v>
      </c>
      <c r="D6415" s="4" t="s">
        <v>75</v>
      </c>
      <c r="E6415" s="4" t="s">
        <v>172</v>
      </c>
      <c r="F6415" s="3">
        <v>42981</v>
      </c>
      <c r="G6415" s="3">
        <v>42992</v>
      </c>
      <c r="H6415">
        <v>524</v>
      </c>
    </row>
    <row r="6416" spans="1:8">
      <c r="A6416" s="4" t="s">
        <v>6623</v>
      </c>
      <c r="B6416" s="4" t="s">
        <v>191</v>
      </c>
      <c r="C6416" s="4" t="s">
        <v>177</v>
      </c>
      <c r="D6416" s="4" t="s">
        <v>90</v>
      </c>
      <c r="E6416" s="4" t="s">
        <v>172</v>
      </c>
      <c r="F6416" s="3">
        <v>42981</v>
      </c>
      <c r="G6416" s="3">
        <v>43075</v>
      </c>
      <c r="H6416">
        <v>54</v>
      </c>
    </row>
    <row r="6417" spans="1:8">
      <c r="A6417" s="4" t="s">
        <v>6624</v>
      </c>
      <c r="B6417" s="4" t="s">
        <v>343</v>
      </c>
      <c r="C6417" s="4" t="s">
        <v>9011</v>
      </c>
      <c r="D6417" s="4" t="s">
        <v>61</v>
      </c>
      <c r="E6417" s="4" t="s">
        <v>172</v>
      </c>
      <c r="F6417" s="3">
        <v>42981</v>
      </c>
      <c r="G6417" s="3">
        <v>42994</v>
      </c>
      <c r="H6417">
        <v>5080</v>
      </c>
    </row>
    <row r="6418" spans="1:8">
      <c r="A6418" s="4" t="s">
        <v>6625</v>
      </c>
      <c r="B6418" s="4" t="s">
        <v>230</v>
      </c>
      <c r="C6418" s="4" t="s">
        <v>199</v>
      </c>
      <c r="D6418" s="4" t="s">
        <v>24</v>
      </c>
      <c r="E6418" s="4" t="s">
        <v>193</v>
      </c>
      <c r="F6418" s="3">
        <v>42981</v>
      </c>
      <c r="G6418" s="3"/>
    </row>
    <row r="6419" spans="1:8">
      <c r="A6419" s="4" t="s">
        <v>6626</v>
      </c>
      <c r="B6419" s="4" t="s">
        <v>187</v>
      </c>
      <c r="C6419" s="4" t="s">
        <v>177</v>
      </c>
      <c r="D6419" s="4" t="s">
        <v>105</v>
      </c>
      <c r="E6419" s="4" t="s">
        <v>172</v>
      </c>
      <c r="F6419" s="3">
        <v>42981</v>
      </c>
      <c r="G6419" s="3">
        <v>43081</v>
      </c>
      <c r="H6419">
        <v>50</v>
      </c>
    </row>
    <row r="6420" spans="1:8">
      <c r="A6420" s="4" t="s">
        <v>6627</v>
      </c>
      <c r="B6420" s="4" t="s">
        <v>201</v>
      </c>
      <c r="C6420" s="4" t="s">
        <v>199</v>
      </c>
      <c r="D6420" s="4" t="s">
        <v>90</v>
      </c>
      <c r="E6420" s="4" t="s">
        <v>172</v>
      </c>
      <c r="F6420" s="3">
        <v>42981</v>
      </c>
      <c r="G6420" s="3">
        <v>42987</v>
      </c>
      <c r="H6420">
        <v>6656</v>
      </c>
    </row>
    <row r="6421" spans="1:8">
      <c r="A6421" s="4" t="s">
        <v>6628</v>
      </c>
      <c r="B6421" s="4" t="s">
        <v>232</v>
      </c>
      <c r="C6421" s="4" t="s">
        <v>9011</v>
      </c>
      <c r="D6421" s="4" t="s">
        <v>50</v>
      </c>
      <c r="E6421" s="4" t="s">
        <v>172</v>
      </c>
      <c r="F6421" s="3">
        <v>42981</v>
      </c>
      <c r="G6421" s="3">
        <v>42988</v>
      </c>
      <c r="H6421">
        <v>4641</v>
      </c>
    </row>
    <row r="6422" spans="1:8">
      <c r="A6422" s="4" t="s">
        <v>6629</v>
      </c>
      <c r="B6422" s="4" t="s">
        <v>205</v>
      </c>
      <c r="C6422" s="4" t="s">
        <v>265</v>
      </c>
      <c r="D6422" s="4" t="s">
        <v>122</v>
      </c>
      <c r="E6422" s="4" t="s">
        <v>172</v>
      </c>
      <c r="F6422" s="3">
        <v>42981</v>
      </c>
      <c r="G6422" s="3">
        <v>43049</v>
      </c>
      <c r="H6422">
        <v>26186</v>
      </c>
    </row>
    <row r="6423" spans="1:8">
      <c r="A6423" s="4" t="s">
        <v>6630</v>
      </c>
      <c r="B6423" s="4" t="s">
        <v>185</v>
      </c>
      <c r="C6423" s="4" t="s">
        <v>177</v>
      </c>
      <c r="D6423" s="4" t="s">
        <v>24</v>
      </c>
      <c r="E6423" s="4" t="s">
        <v>193</v>
      </c>
      <c r="F6423" s="3">
        <v>42981</v>
      </c>
      <c r="G6423" s="3"/>
    </row>
    <row r="6424" spans="1:8">
      <c r="A6424" s="4" t="s">
        <v>6631</v>
      </c>
      <c r="B6424" s="4" t="s">
        <v>185</v>
      </c>
      <c r="C6424" s="4" t="s">
        <v>192</v>
      </c>
      <c r="D6424" s="4" t="s">
        <v>93</v>
      </c>
      <c r="E6424" s="4" t="s">
        <v>172</v>
      </c>
      <c r="F6424" s="3">
        <v>42981</v>
      </c>
      <c r="G6424" s="3">
        <v>42992</v>
      </c>
      <c r="H6424">
        <v>4251</v>
      </c>
    </row>
    <row r="6425" spans="1:8">
      <c r="A6425" s="4" t="s">
        <v>6632</v>
      </c>
      <c r="B6425" s="4" t="s">
        <v>216</v>
      </c>
      <c r="C6425" s="4" t="s">
        <v>179</v>
      </c>
      <c r="D6425" s="4" t="s">
        <v>24</v>
      </c>
      <c r="E6425" s="4" t="s">
        <v>193</v>
      </c>
      <c r="F6425" s="3">
        <v>42981</v>
      </c>
      <c r="G6425" s="3"/>
    </row>
    <row r="6426" spans="1:8">
      <c r="A6426" s="4" t="s">
        <v>6633</v>
      </c>
      <c r="B6426" s="4" t="s">
        <v>216</v>
      </c>
      <c r="C6426" s="4" t="s">
        <v>177</v>
      </c>
      <c r="D6426" s="4" t="s">
        <v>63</v>
      </c>
      <c r="E6426" s="4" t="s">
        <v>172</v>
      </c>
      <c r="F6426" s="3">
        <v>42981</v>
      </c>
      <c r="G6426" s="3">
        <v>42989</v>
      </c>
      <c r="H6426">
        <v>51</v>
      </c>
    </row>
    <row r="6427" spans="1:8">
      <c r="A6427" s="4" t="s">
        <v>6634</v>
      </c>
      <c r="B6427" s="4" t="s">
        <v>216</v>
      </c>
      <c r="C6427" s="4" t="s">
        <v>177</v>
      </c>
      <c r="D6427" s="4" t="s">
        <v>65</v>
      </c>
      <c r="E6427" s="4" t="s">
        <v>172</v>
      </c>
      <c r="F6427" s="3">
        <v>42981</v>
      </c>
      <c r="G6427" s="3">
        <v>43048</v>
      </c>
      <c r="H6427">
        <v>62</v>
      </c>
    </row>
    <row r="6428" spans="1:8">
      <c r="A6428" s="4" t="s">
        <v>6635</v>
      </c>
      <c r="B6428" s="4" t="s">
        <v>181</v>
      </c>
      <c r="C6428" s="4" t="s">
        <v>179</v>
      </c>
      <c r="D6428" s="4" t="s">
        <v>62</v>
      </c>
      <c r="E6428" s="4" t="s">
        <v>197</v>
      </c>
      <c r="F6428" s="3">
        <v>42981</v>
      </c>
      <c r="G6428" s="3">
        <v>43040</v>
      </c>
      <c r="H6428">
        <v>0</v>
      </c>
    </row>
    <row r="6429" spans="1:8">
      <c r="A6429" s="4" t="s">
        <v>6636</v>
      </c>
      <c r="B6429" s="4" t="s">
        <v>183</v>
      </c>
      <c r="C6429" s="4" t="s">
        <v>192</v>
      </c>
      <c r="D6429" s="4" t="s">
        <v>109</v>
      </c>
      <c r="E6429" s="4" t="s">
        <v>197</v>
      </c>
      <c r="F6429" s="3">
        <v>42982</v>
      </c>
      <c r="G6429" s="3">
        <v>43051</v>
      </c>
      <c r="H6429">
        <v>0</v>
      </c>
    </row>
    <row r="6430" spans="1:8">
      <c r="A6430" s="4" t="s">
        <v>6637</v>
      </c>
      <c r="B6430" s="4" t="s">
        <v>183</v>
      </c>
      <c r="C6430" s="4" t="s">
        <v>177</v>
      </c>
      <c r="D6430" s="4" t="s">
        <v>106</v>
      </c>
      <c r="E6430" s="4" t="s">
        <v>172</v>
      </c>
      <c r="F6430" s="3">
        <v>42982</v>
      </c>
      <c r="G6430" s="3">
        <v>43060</v>
      </c>
      <c r="H6430">
        <v>58</v>
      </c>
    </row>
    <row r="6431" spans="1:8">
      <c r="A6431" s="4" t="s">
        <v>6638</v>
      </c>
      <c r="B6431" s="4" t="s">
        <v>261</v>
      </c>
      <c r="C6431" s="4" t="s">
        <v>171</v>
      </c>
      <c r="D6431" s="4" t="s">
        <v>52</v>
      </c>
      <c r="E6431" s="4" t="s">
        <v>172</v>
      </c>
      <c r="F6431" s="3">
        <v>42982</v>
      </c>
      <c r="G6431" s="3">
        <v>43050</v>
      </c>
      <c r="H6431">
        <v>973</v>
      </c>
    </row>
    <row r="6432" spans="1:8">
      <c r="A6432" s="4" t="s">
        <v>6639</v>
      </c>
      <c r="B6432" s="4" t="s">
        <v>261</v>
      </c>
      <c r="C6432" s="4" t="s">
        <v>199</v>
      </c>
      <c r="D6432" s="4" t="s">
        <v>83</v>
      </c>
      <c r="E6432" s="4" t="s">
        <v>172</v>
      </c>
      <c r="F6432" s="3">
        <v>42982</v>
      </c>
      <c r="G6432" s="3">
        <v>42991</v>
      </c>
      <c r="H6432">
        <v>4954</v>
      </c>
    </row>
    <row r="6433" spans="1:8">
      <c r="A6433" s="4" t="s">
        <v>6640</v>
      </c>
      <c r="B6433" s="4" t="s">
        <v>246</v>
      </c>
      <c r="C6433" s="4" t="s">
        <v>9011</v>
      </c>
      <c r="D6433" s="4" t="s">
        <v>42</v>
      </c>
      <c r="E6433" s="4" t="s">
        <v>172</v>
      </c>
      <c r="F6433" s="3">
        <v>42982</v>
      </c>
      <c r="G6433" s="3">
        <v>42984</v>
      </c>
      <c r="H6433">
        <v>5113</v>
      </c>
    </row>
    <row r="6434" spans="1:8">
      <c r="A6434" s="4" t="s">
        <v>6641</v>
      </c>
      <c r="B6434" s="4" t="s">
        <v>279</v>
      </c>
      <c r="C6434" s="4" t="s">
        <v>9011</v>
      </c>
      <c r="D6434" s="4" t="s">
        <v>24</v>
      </c>
      <c r="E6434" s="4" t="s">
        <v>193</v>
      </c>
      <c r="F6434" s="3">
        <v>42982</v>
      </c>
      <c r="G6434" s="3"/>
    </row>
    <row r="6435" spans="1:8">
      <c r="A6435" s="4" t="s">
        <v>6642</v>
      </c>
      <c r="B6435" s="4" t="s">
        <v>279</v>
      </c>
      <c r="C6435" s="4" t="s">
        <v>199</v>
      </c>
      <c r="D6435" s="4" t="s">
        <v>123</v>
      </c>
      <c r="E6435" s="4" t="s">
        <v>172</v>
      </c>
      <c r="F6435" s="3">
        <v>42982</v>
      </c>
      <c r="G6435" s="3">
        <v>43095</v>
      </c>
      <c r="H6435">
        <v>4631</v>
      </c>
    </row>
    <row r="6436" spans="1:8">
      <c r="A6436" s="4" t="s">
        <v>6643</v>
      </c>
      <c r="B6436" s="4" t="s">
        <v>210</v>
      </c>
      <c r="C6436" s="4" t="s">
        <v>199</v>
      </c>
      <c r="D6436" s="4" t="s">
        <v>42</v>
      </c>
      <c r="E6436" s="4" t="s">
        <v>172</v>
      </c>
      <c r="F6436" s="3">
        <v>42982</v>
      </c>
      <c r="G6436" s="3">
        <v>43040</v>
      </c>
      <c r="H6436">
        <v>5807</v>
      </c>
    </row>
    <row r="6437" spans="1:8">
      <c r="A6437" s="4" t="s">
        <v>6644</v>
      </c>
      <c r="B6437" s="4" t="s">
        <v>174</v>
      </c>
      <c r="C6437" s="4" t="s">
        <v>171</v>
      </c>
      <c r="D6437" s="4" t="s">
        <v>76</v>
      </c>
      <c r="E6437" s="4" t="s">
        <v>197</v>
      </c>
      <c r="F6437" s="3">
        <v>42982</v>
      </c>
      <c r="G6437" s="3">
        <v>43069</v>
      </c>
      <c r="H6437">
        <v>0</v>
      </c>
    </row>
    <row r="6438" spans="1:8">
      <c r="A6438" s="4" t="s">
        <v>6645</v>
      </c>
      <c r="B6438" s="4" t="s">
        <v>196</v>
      </c>
      <c r="C6438" s="4" t="s">
        <v>179</v>
      </c>
      <c r="D6438" s="4" t="s">
        <v>131</v>
      </c>
      <c r="E6438" s="4" t="s">
        <v>172</v>
      </c>
      <c r="F6438" s="3">
        <v>42982</v>
      </c>
      <c r="G6438" s="3">
        <v>43083</v>
      </c>
      <c r="H6438">
        <v>640</v>
      </c>
    </row>
    <row r="6439" spans="1:8">
      <c r="A6439" s="4" t="s">
        <v>6646</v>
      </c>
      <c r="B6439" s="4" t="s">
        <v>196</v>
      </c>
      <c r="C6439" s="4" t="s">
        <v>192</v>
      </c>
      <c r="D6439" s="4" t="s">
        <v>85</v>
      </c>
      <c r="E6439" s="4" t="s">
        <v>172</v>
      </c>
      <c r="F6439" s="3">
        <v>42982</v>
      </c>
      <c r="G6439" s="3">
        <v>43064</v>
      </c>
      <c r="H6439">
        <v>3830</v>
      </c>
    </row>
    <row r="6440" spans="1:8">
      <c r="A6440" s="4" t="s">
        <v>6647</v>
      </c>
      <c r="B6440" s="4" t="s">
        <v>191</v>
      </c>
      <c r="C6440" s="4" t="s">
        <v>199</v>
      </c>
      <c r="D6440" s="4" t="s">
        <v>38</v>
      </c>
      <c r="E6440" s="4" t="s">
        <v>172</v>
      </c>
      <c r="F6440" s="3">
        <v>42982</v>
      </c>
      <c r="G6440" s="3">
        <v>43097</v>
      </c>
      <c r="H6440">
        <v>5285</v>
      </c>
    </row>
    <row r="6441" spans="1:8">
      <c r="A6441" s="4" t="s">
        <v>6648</v>
      </c>
      <c r="B6441" s="4" t="s">
        <v>343</v>
      </c>
      <c r="C6441" s="4" t="s">
        <v>9011</v>
      </c>
      <c r="D6441" s="4" t="s">
        <v>27</v>
      </c>
      <c r="E6441" s="4" t="s">
        <v>197</v>
      </c>
      <c r="F6441" s="3">
        <v>42982</v>
      </c>
      <c r="G6441" s="3">
        <v>43058</v>
      </c>
      <c r="H6441">
        <v>0</v>
      </c>
    </row>
    <row r="6442" spans="1:8">
      <c r="A6442" s="4" t="s">
        <v>6649</v>
      </c>
      <c r="B6442" s="4" t="s">
        <v>219</v>
      </c>
      <c r="C6442" s="4" t="s">
        <v>179</v>
      </c>
      <c r="D6442" s="4" t="s">
        <v>122</v>
      </c>
      <c r="E6442" s="4" t="s">
        <v>197</v>
      </c>
      <c r="F6442" s="3">
        <v>42982</v>
      </c>
      <c r="G6442" s="3">
        <v>43057</v>
      </c>
      <c r="H6442">
        <v>0</v>
      </c>
    </row>
    <row r="6443" spans="1:8">
      <c r="A6443" s="4" t="s">
        <v>6650</v>
      </c>
      <c r="B6443" s="4" t="s">
        <v>170</v>
      </c>
      <c r="C6443" s="4" t="s">
        <v>171</v>
      </c>
      <c r="D6443" s="4" t="s">
        <v>48</v>
      </c>
      <c r="E6443" s="4" t="s">
        <v>172</v>
      </c>
      <c r="F6443" s="3">
        <v>42982</v>
      </c>
      <c r="G6443" s="3">
        <v>43100</v>
      </c>
      <c r="H6443">
        <v>975</v>
      </c>
    </row>
    <row r="6444" spans="1:8">
      <c r="A6444" s="4" t="s">
        <v>6651</v>
      </c>
      <c r="B6444" s="4" t="s">
        <v>170</v>
      </c>
      <c r="C6444" s="4" t="s">
        <v>171</v>
      </c>
      <c r="D6444" s="4" t="s">
        <v>61</v>
      </c>
      <c r="E6444" s="4" t="s">
        <v>172</v>
      </c>
      <c r="F6444" s="3">
        <v>42982</v>
      </c>
      <c r="G6444" s="3">
        <v>43082</v>
      </c>
      <c r="H6444">
        <v>847</v>
      </c>
    </row>
    <row r="6445" spans="1:8">
      <c r="A6445" s="4" t="s">
        <v>6652</v>
      </c>
      <c r="B6445" s="4" t="s">
        <v>189</v>
      </c>
      <c r="C6445" s="4" t="s">
        <v>192</v>
      </c>
      <c r="D6445" s="4" t="s">
        <v>100</v>
      </c>
      <c r="E6445" s="4" t="s">
        <v>172</v>
      </c>
      <c r="F6445" s="3">
        <v>42982</v>
      </c>
      <c r="G6445" s="3">
        <v>43084</v>
      </c>
      <c r="H6445">
        <v>2814</v>
      </c>
    </row>
    <row r="6446" spans="1:8">
      <c r="A6446" s="4" t="s">
        <v>6653</v>
      </c>
      <c r="B6446" s="4" t="s">
        <v>205</v>
      </c>
      <c r="C6446" s="4" t="s">
        <v>192</v>
      </c>
      <c r="D6446" s="4" t="s">
        <v>87</v>
      </c>
      <c r="E6446" s="4" t="s">
        <v>172</v>
      </c>
      <c r="F6446" s="3">
        <v>42982</v>
      </c>
      <c r="G6446" s="3">
        <v>43045</v>
      </c>
      <c r="H6446">
        <v>3275</v>
      </c>
    </row>
    <row r="6447" spans="1:8">
      <c r="A6447" s="4" t="s">
        <v>6654</v>
      </c>
      <c r="B6447" s="4" t="s">
        <v>208</v>
      </c>
      <c r="C6447" s="4" t="s">
        <v>177</v>
      </c>
      <c r="D6447" s="4" t="s">
        <v>27</v>
      </c>
      <c r="E6447" s="4" t="s">
        <v>172</v>
      </c>
      <c r="F6447" s="3">
        <v>42982</v>
      </c>
      <c r="G6447" s="3">
        <v>43095</v>
      </c>
      <c r="H6447">
        <v>41</v>
      </c>
    </row>
    <row r="6448" spans="1:8">
      <c r="A6448" s="4" t="s">
        <v>6655</v>
      </c>
      <c r="B6448" s="4" t="s">
        <v>185</v>
      </c>
      <c r="C6448" s="4" t="s">
        <v>199</v>
      </c>
      <c r="D6448" s="4" t="s">
        <v>44</v>
      </c>
      <c r="E6448" s="4" t="s">
        <v>172</v>
      </c>
      <c r="F6448" s="3">
        <v>42982</v>
      </c>
      <c r="G6448" s="3">
        <v>43058</v>
      </c>
      <c r="H6448">
        <v>5185</v>
      </c>
    </row>
    <row r="6449" spans="1:8">
      <c r="A6449" s="4" t="s">
        <v>6656</v>
      </c>
      <c r="B6449" s="4" t="s">
        <v>185</v>
      </c>
      <c r="C6449" s="4" t="s">
        <v>9011</v>
      </c>
      <c r="D6449" s="4" t="s">
        <v>44</v>
      </c>
      <c r="E6449" s="4" t="s">
        <v>172</v>
      </c>
      <c r="F6449" s="3">
        <v>42982</v>
      </c>
      <c r="G6449" s="3">
        <v>42993</v>
      </c>
      <c r="H6449">
        <v>5191</v>
      </c>
    </row>
    <row r="6450" spans="1:8">
      <c r="A6450" s="4" t="s">
        <v>6657</v>
      </c>
      <c r="B6450" s="4" t="s">
        <v>216</v>
      </c>
      <c r="C6450" s="4" t="s">
        <v>171</v>
      </c>
      <c r="D6450" s="4" t="s">
        <v>24</v>
      </c>
      <c r="E6450" s="4" t="s">
        <v>193</v>
      </c>
      <c r="F6450" s="3">
        <v>42982</v>
      </c>
      <c r="G6450" s="3"/>
    </row>
    <row r="6451" spans="1:8">
      <c r="A6451" s="4" t="s">
        <v>6658</v>
      </c>
      <c r="B6451" s="4" t="s">
        <v>216</v>
      </c>
      <c r="C6451" s="4" t="s">
        <v>177</v>
      </c>
      <c r="D6451" s="4" t="s">
        <v>88</v>
      </c>
      <c r="E6451" s="4" t="s">
        <v>172</v>
      </c>
      <c r="F6451" s="3">
        <v>42982</v>
      </c>
      <c r="G6451" s="3">
        <v>43046</v>
      </c>
      <c r="H6451">
        <v>59</v>
      </c>
    </row>
    <row r="6452" spans="1:8">
      <c r="A6452" s="4" t="s">
        <v>6659</v>
      </c>
      <c r="B6452" s="4" t="s">
        <v>216</v>
      </c>
      <c r="C6452" s="4" t="s">
        <v>177</v>
      </c>
      <c r="D6452" s="4" t="s">
        <v>107</v>
      </c>
      <c r="E6452" s="4" t="s">
        <v>172</v>
      </c>
      <c r="F6452" s="3">
        <v>42982</v>
      </c>
      <c r="G6452" s="3">
        <v>43077</v>
      </c>
      <c r="H6452">
        <v>54</v>
      </c>
    </row>
    <row r="6453" spans="1:8">
      <c r="A6453" s="4" t="s">
        <v>6660</v>
      </c>
      <c r="B6453" s="4" t="s">
        <v>181</v>
      </c>
      <c r="C6453" s="4" t="s">
        <v>179</v>
      </c>
      <c r="D6453" s="4" t="s">
        <v>24</v>
      </c>
      <c r="E6453" s="4" t="s">
        <v>193</v>
      </c>
      <c r="F6453" s="3">
        <v>42982</v>
      </c>
      <c r="G6453" s="3"/>
    </row>
    <row r="6454" spans="1:8">
      <c r="A6454" s="4" t="s">
        <v>6661</v>
      </c>
      <c r="B6454" s="4" t="s">
        <v>181</v>
      </c>
      <c r="C6454" s="4" t="s">
        <v>192</v>
      </c>
      <c r="D6454" s="4" t="s">
        <v>24</v>
      </c>
      <c r="E6454" s="4" t="s">
        <v>193</v>
      </c>
      <c r="F6454" s="3">
        <v>42982</v>
      </c>
      <c r="G6454" s="3"/>
    </row>
    <row r="6455" spans="1:8">
      <c r="A6455" s="4" t="s">
        <v>6662</v>
      </c>
      <c r="B6455" s="4" t="s">
        <v>261</v>
      </c>
      <c r="C6455" s="4" t="s">
        <v>9011</v>
      </c>
      <c r="D6455" s="4" t="s">
        <v>24</v>
      </c>
      <c r="E6455" s="4" t="s">
        <v>193</v>
      </c>
      <c r="F6455" s="3">
        <v>42983</v>
      </c>
      <c r="G6455" s="3"/>
    </row>
    <row r="6456" spans="1:8">
      <c r="A6456" s="4" t="s">
        <v>6663</v>
      </c>
      <c r="B6456" s="4" t="s">
        <v>279</v>
      </c>
      <c r="C6456" s="4" t="s">
        <v>171</v>
      </c>
      <c r="D6456" s="4" t="s">
        <v>80</v>
      </c>
      <c r="E6456" s="4" t="s">
        <v>172</v>
      </c>
      <c r="F6456" s="3">
        <v>42983</v>
      </c>
      <c r="G6456" s="3">
        <v>43056</v>
      </c>
      <c r="H6456">
        <v>1076</v>
      </c>
    </row>
    <row r="6457" spans="1:8">
      <c r="A6457" s="4" t="s">
        <v>6664</v>
      </c>
      <c r="B6457" s="4" t="s">
        <v>210</v>
      </c>
      <c r="C6457" s="4" t="s">
        <v>179</v>
      </c>
      <c r="D6457" s="4" t="s">
        <v>99</v>
      </c>
      <c r="E6457" s="4" t="s">
        <v>172</v>
      </c>
      <c r="F6457" s="3">
        <v>42983</v>
      </c>
      <c r="G6457" s="3">
        <v>43059</v>
      </c>
      <c r="H6457">
        <v>490</v>
      </c>
    </row>
    <row r="6458" spans="1:8">
      <c r="A6458" s="4" t="s">
        <v>6665</v>
      </c>
      <c r="B6458" s="4" t="s">
        <v>174</v>
      </c>
      <c r="C6458" s="4" t="s">
        <v>199</v>
      </c>
      <c r="D6458" s="4" t="s">
        <v>45</v>
      </c>
      <c r="E6458" s="4" t="s">
        <v>197</v>
      </c>
      <c r="F6458" s="3">
        <v>42983</v>
      </c>
      <c r="G6458" s="3">
        <v>43063</v>
      </c>
      <c r="H6458">
        <v>0</v>
      </c>
    </row>
    <row r="6459" spans="1:8">
      <c r="A6459" s="4" t="s">
        <v>6666</v>
      </c>
      <c r="B6459" s="4" t="s">
        <v>174</v>
      </c>
      <c r="C6459" s="4" t="s">
        <v>9011</v>
      </c>
      <c r="D6459" s="4" t="s">
        <v>27</v>
      </c>
      <c r="E6459" s="4" t="s">
        <v>197</v>
      </c>
      <c r="F6459" s="3">
        <v>42983</v>
      </c>
      <c r="G6459" s="3">
        <v>42991</v>
      </c>
      <c r="H6459">
        <v>0</v>
      </c>
    </row>
    <row r="6460" spans="1:8">
      <c r="A6460" s="4" t="s">
        <v>6667</v>
      </c>
      <c r="B6460" s="4" t="s">
        <v>196</v>
      </c>
      <c r="C6460" s="4" t="s">
        <v>177</v>
      </c>
      <c r="D6460" s="4" t="s">
        <v>27</v>
      </c>
      <c r="E6460" s="4" t="s">
        <v>197</v>
      </c>
      <c r="F6460" s="3">
        <v>42983</v>
      </c>
      <c r="G6460" s="3">
        <v>43079</v>
      </c>
      <c r="H6460">
        <v>0</v>
      </c>
    </row>
    <row r="6461" spans="1:8">
      <c r="A6461" s="4" t="s">
        <v>6668</v>
      </c>
      <c r="B6461" s="4" t="s">
        <v>203</v>
      </c>
      <c r="C6461" s="4" t="s">
        <v>199</v>
      </c>
      <c r="D6461" s="4" t="s">
        <v>85</v>
      </c>
      <c r="E6461" s="4" t="s">
        <v>193</v>
      </c>
      <c r="F6461" s="3">
        <v>42983</v>
      </c>
      <c r="G6461" s="3"/>
    </row>
    <row r="6462" spans="1:8">
      <c r="A6462" s="4" t="s">
        <v>6669</v>
      </c>
      <c r="B6462" s="4" t="s">
        <v>219</v>
      </c>
      <c r="C6462" s="4" t="s">
        <v>179</v>
      </c>
      <c r="D6462" s="4" t="s">
        <v>24</v>
      </c>
      <c r="E6462" s="4" t="s">
        <v>193</v>
      </c>
      <c r="F6462" s="3">
        <v>42983</v>
      </c>
      <c r="G6462" s="3"/>
    </row>
    <row r="6463" spans="1:8">
      <c r="A6463" s="4" t="s">
        <v>6670</v>
      </c>
      <c r="B6463" s="4" t="s">
        <v>230</v>
      </c>
      <c r="C6463" s="4" t="s">
        <v>179</v>
      </c>
      <c r="D6463" s="4" t="s">
        <v>84</v>
      </c>
      <c r="E6463" s="4" t="s">
        <v>197</v>
      </c>
      <c r="F6463" s="3">
        <v>42983</v>
      </c>
      <c r="G6463" s="3">
        <v>43052</v>
      </c>
      <c r="H6463">
        <v>0</v>
      </c>
    </row>
    <row r="6464" spans="1:8">
      <c r="A6464" s="4" t="s">
        <v>6671</v>
      </c>
      <c r="B6464" s="4" t="s">
        <v>230</v>
      </c>
      <c r="C6464" s="4" t="s">
        <v>9011</v>
      </c>
      <c r="D6464" s="4" t="s">
        <v>86</v>
      </c>
      <c r="E6464" s="4" t="s">
        <v>172</v>
      </c>
      <c r="F6464" s="3">
        <v>42983</v>
      </c>
      <c r="G6464" s="3">
        <v>43096</v>
      </c>
      <c r="H6464">
        <v>5663</v>
      </c>
    </row>
    <row r="6465" spans="1:8">
      <c r="A6465" s="4" t="s">
        <v>6672</v>
      </c>
      <c r="B6465" s="4" t="s">
        <v>187</v>
      </c>
      <c r="C6465" s="4" t="s">
        <v>171</v>
      </c>
      <c r="D6465" s="4" t="s">
        <v>76</v>
      </c>
      <c r="E6465" s="4" t="s">
        <v>197</v>
      </c>
      <c r="F6465" s="3">
        <v>42983</v>
      </c>
      <c r="G6465" s="3">
        <v>43045</v>
      </c>
      <c r="H6465">
        <v>0</v>
      </c>
    </row>
    <row r="6466" spans="1:8">
      <c r="A6466" s="4" t="s">
        <v>6673</v>
      </c>
      <c r="B6466" s="4" t="s">
        <v>201</v>
      </c>
      <c r="C6466" s="4" t="s">
        <v>179</v>
      </c>
      <c r="D6466" s="4" t="s">
        <v>31</v>
      </c>
      <c r="E6466" s="4" t="s">
        <v>193</v>
      </c>
      <c r="F6466" s="3">
        <v>42983</v>
      </c>
      <c r="G6466" s="3"/>
    </row>
    <row r="6467" spans="1:8">
      <c r="A6467" s="4" t="s">
        <v>6674</v>
      </c>
      <c r="B6467" s="4" t="s">
        <v>189</v>
      </c>
      <c r="C6467" s="4" t="s">
        <v>171</v>
      </c>
      <c r="D6467" s="4" t="s">
        <v>104</v>
      </c>
      <c r="E6467" s="4" t="s">
        <v>197</v>
      </c>
      <c r="F6467" s="3">
        <v>42983</v>
      </c>
      <c r="G6467" s="3">
        <v>43065</v>
      </c>
      <c r="H6467">
        <v>0</v>
      </c>
    </row>
    <row r="6468" spans="1:8">
      <c r="A6468" s="4" t="s">
        <v>6675</v>
      </c>
      <c r="B6468" s="4" t="s">
        <v>189</v>
      </c>
      <c r="C6468" s="4" t="s">
        <v>171</v>
      </c>
      <c r="D6468" s="4" t="s">
        <v>51</v>
      </c>
      <c r="E6468" s="4" t="s">
        <v>172</v>
      </c>
      <c r="F6468" s="3">
        <v>42983</v>
      </c>
      <c r="G6468" s="3">
        <v>42994</v>
      </c>
      <c r="H6468">
        <v>1166</v>
      </c>
    </row>
    <row r="6469" spans="1:8">
      <c r="A6469" s="4" t="s">
        <v>6676</v>
      </c>
      <c r="B6469" s="4" t="s">
        <v>205</v>
      </c>
      <c r="C6469" s="4" t="s">
        <v>177</v>
      </c>
      <c r="D6469" s="4" t="s">
        <v>90</v>
      </c>
      <c r="E6469" s="4" t="s">
        <v>197</v>
      </c>
      <c r="F6469" s="3">
        <v>42983</v>
      </c>
      <c r="G6469" s="3">
        <v>42992</v>
      </c>
      <c r="H6469">
        <v>0</v>
      </c>
    </row>
    <row r="6470" spans="1:8">
      <c r="A6470" s="4" t="s">
        <v>6677</v>
      </c>
      <c r="B6470" s="4" t="s">
        <v>208</v>
      </c>
      <c r="C6470" s="4" t="s">
        <v>177</v>
      </c>
      <c r="D6470" s="4" t="s">
        <v>85</v>
      </c>
      <c r="E6470" s="4" t="s">
        <v>197</v>
      </c>
      <c r="F6470" s="3">
        <v>42983</v>
      </c>
      <c r="G6470" s="3">
        <v>42993</v>
      </c>
      <c r="H6470">
        <v>0</v>
      </c>
    </row>
    <row r="6471" spans="1:8">
      <c r="A6471" s="4" t="s">
        <v>6678</v>
      </c>
      <c r="B6471" s="4" t="s">
        <v>208</v>
      </c>
      <c r="C6471" s="4" t="s">
        <v>177</v>
      </c>
      <c r="D6471" s="4" t="s">
        <v>100</v>
      </c>
      <c r="E6471" s="4" t="s">
        <v>197</v>
      </c>
      <c r="F6471" s="3">
        <v>42983</v>
      </c>
      <c r="G6471" s="3">
        <v>43065</v>
      </c>
      <c r="H6471">
        <v>0</v>
      </c>
    </row>
    <row r="6472" spans="1:8">
      <c r="A6472" s="4" t="s">
        <v>6679</v>
      </c>
      <c r="B6472" s="4" t="s">
        <v>185</v>
      </c>
      <c r="C6472" s="4" t="s">
        <v>179</v>
      </c>
      <c r="D6472" s="4" t="s">
        <v>87</v>
      </c>
      <c r="E6472" s="4" t="s">
        <v>172</v>
      </c>
      <c r="F6472" s="3">
        <v>42983</v>
      </c>
      <c r="G6472" s="3">
        <v>43073</v>
      </c>
      <c r="H6472">
        <v>491</v>
      </c>
    </row>
    <row r="6473" spans="1:8">
      <c r="A6473" s="4" t="s">
        <v>6680</v>
      </c>
      <c r="B6473" s="4" t="s">
        <v>185</v>
      </c>
      <c r="C6473" s="4" t="s">
        <v>199</v>
      </c>
      <c r="D6473" s="4" t="s">
        <v>72</v>
      </c>
      <c r="E6473" s="4" t="s">
        <v>172</v>
      </c>
      <c r="F6473" s="3">
        <v>42983</v>
      </c>
      <c r="G6473" s="3">
        <v>43046</v>
      </c>
      <c r="H6473">
        <v>5532</v>
      </c>
    </row>
    <row r="6474" spans="1:8">
      <c r="A6474" s="4" t="s">
        <v>6681</v>
      </c>
      <c r="B6474" s="4" t="s">
        <v>185</v>
      </c>
      <c r="C6474" s="4" t="s">
        <v>192</v>
      </c>
      <c r="D6474" s="4" t="s">
        <v>32</v>
      </c>
      <c r="E6474" s="4" t="s">
        <v>172</v>
      </c>
      <c r="F6474" s="3">
        <v>42983</v>
      </c>
      <c r="G6474" s="3">
        <v>43053</v>
      </c>
      <c r="H6474">
        <v>3930</v>
      </c>
    </row>
    <row r="6475" spans="1:8">
      <c r="A6475" s="4" t="s">
        <v>6682</v>
      </c>
      <c r="B6475" s="4" t="s">
        <v>185</v>
      </c>
      <c r="C6475" s="4" t="s">
        <v>192</v>
      </c>
      <c r="D6475" s="4" t="s">
        <v>86</v>
      </c>
      <c r="E6475" s="4" t="s">
        <v>172</v>
      </c>
      <c r="F6475" s="3">
        <v>42983</v>
      </c>
      <c r="G6475" s="3">
        <v>43060</v>
      </c>
      <c r="H6475">
        <v>2689</v>
      </c>
    </row>
    <row r="6476" spans="1:8">
      <c r="A6476" s="4" t="s">
        <v>6683</v>
      </c>
      <c r="B6476" s="4" t="s">
        <v>246</v>
      </c>
      <c r="C6476" s="4" t="s">
        <v>179</v>
      </c>
      <c r="D6476" s="4" t="s">
        <v>24</v>
      </c>
      <c r="E6476" s="4" t="s">
        <v>193</v>
      </c>
      <c r="F6476" s="3">
        <v>42984</v>
      </c>
      <c r="G6476" s="3"/>
    </row>
    <row r="6477" spans="1:8">
      <c r="A6477" s="4" t="s">
        <v>6684</v>
      </c>
      <c r="B6477" s="4" t="s">
        <v>246</v>
      </c>
      <c r="C6477" s="4" t="s">
        <v>171</v>
      </c>
      <c r="D6477" s="4" t="s">
        <v>95</v>
      </c>
      <c r="E6477" s="4" t="s">
        <v>193</v>
      </c>
      <c r="F6477" s="3">
        <v>42984</v>
      </c>
      <c r="G6477" s="3"/>
    </row>
    <row r="6478" spans="1:8">
      <c r="A6478" s="4" t="s">
        <v>6685</v>
      </c>
      <c r="B6478" s="4" t="s">
        <v>210</v>
      </c>
      <c r="C6478" s="4" t="s">
        <v>179</v>
      </c>
      <c r="D6478" s="4" t="s">
        <v>24</v>
      </c>
      <c r="E6478" s="4" t="s">
        <v>193</v>
      </c>
      <c r="F6478" s="3">
        <v>42984</v>
      </c>
      <c r="G6478" s="3"/>
    </row>
    <row r="6479" spans="1:8">
      <c r="A6479" s="4" t="s">
        <v>6686</v>
      </c>
      <c r="B6479" s="4" t="s">
        <v>174</v>
      </c>
      <c r="C6479" s="4" t="s">
        <v>9011</v>
      </c>
      <c r="D6479" s="4" t="s">
        <v>41</v>
      </c>
      <c r="E6479" s="4" t="s">
        <v>172</v>
      </c>
      <c r="F6479" s="3">
        <v>42984</v>
      </c>
      <c r="G6479" s="3">
        <v>43058</v>
      </c>
      <c r="H6479">
        <v>5987</v>
      </c>
    </row>
    <row r="6480" spans="1:8">
      <c r="A6480" s="4" t="s">
        <v>6687</v>
      </c>
      <c r="B6480" s="4" t="s">
        <v>174</v>
      </c>
      <c r="C6480" s="4" t="s">
        <v>9011</v>
      </c>
      <c r="D6480" s="4" t="s">
        <v>119</v>
      </c>
      <c r="E6480" s="4" t="s">
        <v>172</v>
      </c>
      <c r="F6480" s="3">
        <v>42984</v>
      </c>
      <c r="G6480" s="3">
        <v>43099</v>
      </c>
      <c r="H6480">
        <v>5141</v>
      </c>
    </row>
    <row r="6481" spans="1:8">
      <c r="A6481" s="4" t="s">
        <v>6688</v>
      </c>
      <c r="B6481" s="4" t="s">
        <v>174</v>
      </c>
      <c r="C6481" s="4" t="s">
        <v>177</v>
      </c>
      <c r="D6481" s="4" t="s">
        <v>41</v>
      </c>
      <c r="E6481" s="4" t="s">
        <v>172</v>
      </c>
      <c r="F6481" s="3">
        <v>42984</v>
      </c>
      <c r="G6481" s="3">
        <v>42991</v>
      </c>
      <c r="H6481">
        <v>48</v>
      </c>
    </row>
    <row r="6482" spans="1:8">
      <c r="A6482" s="4" t="s">
        <v>6689</v>
      </c>
      <c r="B6482" s="4" t="s">
        <v>263</v>
      </c>
      <c r="C6482" s="4" t="s">
        <v>9011</v>
      </c>
      <c r="D6482" s="4" t="s">
        <v>99</v>
      </c>
      <c r="E6482" s="4" t="s">
        <v>197</v>
      </c>
      <c r="F6482" s="3">
        <v>42984</v>
      </c>
      <c r="G6482" s="3">
        <v>43042</v>
      </c>
      <c r="H6482">
        <v>0</v>
      </c>
    </row>
    <row r="6483" spans="1:8">
      <c r="A6483" s="4" t="s">
        <v>6690</v>
      </c>
      <c r="B6483" s="4" t="s">
        <v>263</v>
      </c>
      <c r="C6483" s="4" t="s">
        <v>192</v>
      </c>
      <c r="D6483" s="4" t="s">
        <v>123</v>
      </c>
      <c r="E6483" s="4" t="s">
        <v>172</v>
      </c>
      <c r="F6483" s="3">
        <v>42984</v>
      </c>
      <c r="G6483" s="3">
        <v>42998</v>
      </c>
      <c r="H6483">
        <v>3206</v>
      </c>
    </row>
    <row r="6484" spans="1:8">
      <c r="A6484" s="4" t="s">
        <v>6691</v>
      </c>
      <c r="B6484" s="4" t="s">
        <v>212</v>
      </c>
      <c r="C6484" s="4" t="s">
        <v>177</v>
      </c>
      <c r="D6484" s="4" t="s">
        <v>86</v>
      </c>
      <c r="E6484" s="4" t="s">
        <v>172</v>
      </c>
      <c r="F6484" s="3">
        <v>42984</v>
      </c>
      <c r="G6484" s="3">
        <v>43068</v>
      </c>
      <c r="H6484">
        <v>61</v>
      </c>
    </row>
    <row r="6485" spans="1:8">
      <c r="A6485" s="4" t="s">
        <v>6692</v>
      </c>
      <c r="B6485" s="4" t="s">
        <v>237</v>
      </c>
      <c r="C6485" s="4" t="s">
        <v>171</v>
      </c>
      <c r="D6485" s="4" t="s">
        <v>21</v>
      </c>
      <c r="E6485" s="4" t="s">
        <v>197</v>
      </c>
      <c r="F6485" s="3">
        <v>42984</v>
      </c>
      <c r="G6485" s="3">
        <v>43073</v>
      </c>
      <c r="H6485">
        <v>0</v>
      </c>
    </row>
    <row r="6486" spans="1:8">
      <c r="A6486" s="4" t="s">
        <v>6693</v>
      </c>
      <c r="B6486" s="4" t="s">
        <v>196</v>
      </c>
      <c r="C6486" s="4" t="s">
        <v>9011</v>
      </c>
      <c r="D6486" s="4" t="s">
        <v>85</v>
      </c>
      <c r="E6486" s="4" t="s">
        <v>172</v>
      </c>
      <c r="F6486" s="3">
        <v>42984</v>
      </c>
      <c r="G6486" s="3">
        <v>43061</v>
      </c>
      <c r="H6486">
        <v>5078</v>
      </c>
    </row>
    <row r="6487" spans="1:8">
      <c r="A6487" s="4" t="s">
        <v>6694</v>
      </c>
      <c r="B6487" s="4" t="s">
        <v>343</v>
      </c>
      <c r="C6487" s="4" t="s">
        <v>179</v>
      </c>
      <c r="D6487" s="4" t="s">
        <v>110</v>
      </c>
      <c r="E6487" s="4" t="s">
        <v>197</v>
      </c>
      <c r="F6487" s="3">
        <v>42984</v>
      </c>
      <c r="G6487" s="3">
        <v>43058</v>
      </c>
      <c r="H6487">
        <v>0</v>
      </c>
    </row>
    <row r="6488" spans="1:8">
      <c r="A6488" s="4" t="s">
        <v>6695</v>
      </c>
      <c r="B6488" s="4" t="s">
        <v>343</v>
      </c>
      <c r="C6488" s="4" t="s">
        <v>179</v>
      </c>
      <c r="D6488" s="4" t="s">
        <v>111</v>
      </c>
      <c r="E6488" s="4" t="s">
        <v>172</v>
      </c>
      <c r="F6488" s="3">
        <v>42984</v>
      </c>
      <c r="G6488" s="3">
        <v>43046</v>
      </c>
      <c r="H6488">
        <v>532</v>
      </c>
    </row>
    <row r="6489" spans="1:8">
      <c r="A6489" s="4" t="s">
        <v>6696</v>
      </c>
      <c r="B6489" s="4" t="s">
        <v>219</v>
      </c>
      <c r="C6489" s="4" t="s">
        <v>179</v>
      </c>
      <c r="D6489" s="4" t="s">
        <v>24</v>
      </c>
      <c r="E6489" s="4" t="s">
        <v>193</v>
      </c>
      <c r="F6489" s="3">
        <v>42984</v>
      </c>
      <c r="G6489" s="3"/>
    </row>
    <row r="6490" spans="1:8">
      <c r="A6490" s="4" t="s">
        <v>6697</v>
      </c>
      <c r="B6490" s="4" t="s">
        <v>219</v>
      </c>
      <c r="C6490" s="4" t="s">
        <v>177</v>
      </c>
      <c r="D6490" s="4" t="s">
        <v>87</v>
      </c>
      <c r="E6490" s="4" t="s">
        <v>172</v>
      </c>
      <c r="F6490" s="3">
        <v>42984</v>
      </c>
      <c r="G6490" s="3">
        <v>42993</v>
      </c>
      <c r="H6490">
        <v>56</v>
      </c>
    </row>
    <row r="6491" spans="1:8">
      <c r="A6491" s="4" t="s">
        <v>6698</v>
      </c>
      <c r="B6491" s="4" t="s">
        <v>230</v>
      </c>
      <c r="C6491" s="4" t="s">
        <v>179</v>
      </c>
      <c r="D6491" s="4" t="s">
        <v>80</v>
      </c>
      <c r="E6491" s="4" t="s">
        <v>193</v>
      </c>
      <c r="F6491" s="3">
        <v>42984</v>
      </c>
      <c r="G6491" s="3"/>
    </row>
    <row r="6492" spans="1:8">
      <c r="A6492" s="4" t="s">
        <v>6699</v>
      </c>
      <c r="B6492" s="4" t="s">
        <v>187</v>
      </c>
      <c r="C6492" s="4" t="s">
        <v>171</v>
      </c>
      <c r="D6492" s="4" t="s">
        <v>105</v>
      </c>
      <c r="E6492" s="4" t="s">
        <v>172</v>
      </c>
      <c r="F6492" s="3">
        <v>42984</v>
      </c>
      <c r="G6492" s="3">
        <v>43078</v>
      </c>
      <c r="H6492">
        <v>1182</v>
      </c>
    </row>
    <row r="6493" spans="1:8">
      <c r="A6493" s="4" t="s">
        <v>6700</v>
      </c>
      <c r="B6493" s="4" t="s">
        <v>244</v>
      </c>
      <c r="C6493" s="4" t="s">
        <v>199</v>
      </c>
      <c r="D6493" s="4" t="s">
        <v>61</v>
      </c>
      <c r="E6493" s="4" t="s">
        <v>172</v>
      </c>
      <c r="F6493" s="3">
        <v>42984</v>
      </c>
      <c r="G6493" s="3">
        <v>43089</v>
      </c>
      <c r="H6493">
        <v>5788</v>
      </c>
    </row>
    <row r="6494" spans="1:8">
      <c r="A6494" s="4" t="s">
        <v>6701</v>
      </c>
      <c r="B6494" s="4" t="s">
        <v>208</v>
      </c>
      <c r="C6494" s="4" t="s">
        <v>177</v>
      </c>
      <c r="D6494" s="4" t="s">
        <v>111</v>
      </c>
      <c r="E6494" s="4" t="s">
        <v>197</v>
      </c>
      <c r="F6494" s="3">
        <v>42984</v>
      </c>
      <c r="G6494" s="3">
        <v>42991</v>
      </c>
      <c r="H6494">
        <v>0</v>
      </c>
    </row>
    <row r="6495" spans="1:8">
      <c r="A6495" s="4" t="s">
        <v>6702</v>
      </c>
      <c r="B6495" s="4" t="s">
        <v>208</v>
      </c>
      <c r="C6495" s="4" t="s">
        <v>177</v>
      </c>
      <c r="D6495" s="4" t="s">
        <v>37</v>
      </c>
      <c r="E6495" s="4" t="s">
        <v>172</v>
      </c>
      <c r="F6495" s="3">
        <v>42984</v>
      </c>
      <c r="G6495" s="3">
        <v>42990</v>
      </c>
      <c r="H6495">
        <v>61</v>
      </c>
    </row>
    <row r="6496" spans="1:8">
      <c r="A6496" s="4" t="s">
        <v>6703</v>
      </c>
      <c r="B6496" s="4" t="s">
        <v>185</v>
      </c>
      <c r="C6496" s="4" t="s">
        <v>9011</v>
      </c>
      <c r="D6496" s="4" t="s">
        <v>105</v>
      </c>
      <c r="E6496" s="4" t="s">
        <v>172</v>
      </c>
      <c r="F6496" s="3">
        <v>42984</v>
      </c>
      <c r="G6496" s="3">
        <v>43085</v>
      </c>
      <c r="H6496">
        <v>5115</v>
      </c>
    </row>
    <row r="6497" spans="1:8">
      <c r="A6497" s="4" t="s">
        <v>6704</v>
      </c>
      <c r="B6497" s="4" t="s">
        <v>185</v>
      </c>
      <c r="C6497" s="4" t="s">
        <v>9011</v>
      </c>
      <c r="D6497" s="4" t="s">
        <v>124</v>
      </c>
      <c r="E6497" s="4" t="s">
        <v>172</v>
      </c>
      <c r="F6497" s="3">
        <v>42984</v>
      </c>
      <c r="G6497" s="3">
        <v>42993</v>
      </c>
      <c r="H6497">
        <v>5227</v>
      </c>
    </row>
    <row r="6498" spans="1:8">
      <c r="A6498" s="4" t="s">
        <v>6705</v>
      </c>
      <c r="B6498" s="4" t="s">
        <v>216</v>
      </c>
      <c r="C6498" s="4" t="s">
        <v>177</v>
      </c>
      <c r="D6498" s="4" t="s">
        <v>24</v>
      </c>
      <c r="E6498" s="4" t="s">
        <v>193</v>
      </c>
      <c r="F6498" s="3">
        <v>42984</v>
      </c>
      <c r="G6498" s="3"/>
    </row>
    <row r="6499" spans="1:8">
      <c r="A6499" s="4" t="s">
        <v>6706</v>
      </c>
      <c r="B6499" s="4" t="s">
        <v>235</v>
      </c>
      <c r="C6499" s="4" t="s">
        <v>171</v>
      </c>
      <c r="D6499" s="4" t="s">
        <v>126</v>
      </c>
      <c r="E6499" s="4" t="s">
        <v>172</v>
      </c>
      <c r="F6499" s="3">
        <v>42984</v>
      </c>
      <c r="G6499" s="3">
        <v>43075</v>
      </c>
      <c r="H6499">
        <v>1144</v>
      </c>
    </row>
    <row r="6500" spans="1:8">
      <c r="A6500" s="4" t="s">
        <v>6707</v>
      </c>
      <c r="B6500" s="4" t="s">
        <v>181</v>
      </c>
      <c r="C6500" s="4" t="s">
        <v>177</v>
      </c>
      <c r="D6500" s="4" t="s">
        <v>74</v>
      </c>
      <c r="E6500" s="4" t="s">
        <v>193</v>
      </c>
      <c r="F6500" s="3">
        <v>42984</v>
      </c>
      <c r="G6500" s="3"/>
    </row>
    <row r="6501" spans="1:8">
      <c r="A6501" s="4" t="s">
        <v>6708</v>
      </c>
      <c r="B6501" s="4" t="s">
        <v>183</v>
      </c>
      <c r="C6501" s="4" t="s">
        <v>177</v>
      </c>
      <c r="D6501" s="4" t="s">
        <v>110</v>
      </c>
      <c r="E6501" s="4" t="s">
        <v>197</v>
      </c>
      <c r="F6501" s="3">
        <v>42985</v>
      </c>
      <c r="G6501" s="3">
        <v>43057</v>
      </c>
      <c r="H6501">
        <v>0</v>
      </c>
    </row>
    <row r="6502" spans="1:8">
      <c r="A6502" s="4" t="s">
        <v>6709</v>
      </c>
      <c r="B6502" s="4" t="s">
        <v>183</v>
      </c>
      <c r="C6502" s="4" t="s">
        <v>171</v>
      </c>
      <c r="D6502" s="4" t="s">
        <v>103</v>
      </c>
      <c r="E6502" s="4" t="s">
        <v>172</v>
      </c>
      <c r="F6502" s="3">
        <v>42985</v>
      </c>
      <c r="G6502" s="3">
        <v>43081</v>
      </c>
      <c r="H6502">
        <v>1249</v>
      </c>
    </row>
    <row r="6503" spans="1:8">
      <c r="A6503" s="4" t="s">
        <v>6710</v>
      </c>
      <c r="B6503" s="4" t="s">
        <v>261</v>
      </c>
      <c r="C6503" s="4" t="s">
        <v>171</v>
      </c>
      <c r="D6503" s="4" t="s">
        <v>24</v>
      </c>
      <c r="E6503" s="4" t="s">
        <v>193</v>
      </c>
      <c r="F6503" s="3">
        <v>42985</v>
      </c>
      <c r="G6503" s="3"/>
    </row>
    <row r="6504" spans="1:8">
      <c r="A6504" s="4" t="s">
        <v>6711</v>
      </c>
      <c r="B6504" s="4" t="s">
        <v>261</v>
      </c>
      <c r="C6504" s="4" t="s">
        <v>171</v>
      </c>
      <c r="D6504" s="4" t="s">
        <v>113</v>
      </c>
      <c r="E6504" s="4" t="s">
        <v>172</v>
      </c>
      <c r="F6504" s="3">
        <v>42985</v>
      </c>
      <c r="G6504" s="3">
        <v>43072</v>
      </c>
      <c r="H6504">
        <v>1106</v>
      </c>
    </row>
    <row r="6505" spans="1:8">
      <c r="A6505" s="4" t="s">
        <v>6712</v>
      </c>
      <c r="B6505" s="4" t="s">
        <v>246</v>
      </c>
      <c r="C6505" s="4" t="s">
        <v>171</v>
      </c>
      <c r="D6505" s="4" t="s">
        <v>35</v>
      </c>
      <c r="E6505" s="4" t="s">
        <v>172</v>
      </c>
      <c r="F6505" s="3">
        <v>42985</v>
      </c>
      <c r="G6505" s="3">
        <v>43057</v>
      </c>
      <c r="H6505">
        <v>1251</v>
      </c>
    </row>
    <row r="6506" spans="1:8">
      <c r="A6506" s="4" t="s">
        <v>6713</v>
      </c>
      <c r="B6506" s="4" t="s">
        <v>279</v>
      </c>
      <c r="C6506" s="4" t="s">
        <v>9011</v>
      </c>
      <c r="D6506" s="4" t="s">
        <v>99</v>
      </c>
      <c r="E6506" s="4" t="s">
        <v>197</v>
      </c>
      <c r="F6506" s="3">
        <v>42985</v>
      </c>
      <c r="G6506" s="3">
        <v>43057</v>
      </c>
      <c r="H6506">
        <v>0</v>
      </c>
    </row>
    <row r="6507" spans="1:8">
      <c r="A6507" s="4" t="s">
        <v>6714</v>
      </c>
      <c r="B6507" s="4" t="s">
        <v>279</v>
      </c>
      <c r="C6507" s="4" t="s">
        <v>9011</v>
      </c>
      <c r="D6507" s="4" t="s">
        <v>52</v>
      </c>
      <c r="E6507" s="4" t="s">
        <v>172</v>
      </c>
      <c r="F6507" s="3">
        <v>42985</v>
      </c>
      <c r="G6507" s="3">
        <v>42996</v>
      </c>
      <c r="H6507">
        <v>4975</v>
      </c>
    </row>
    <row r="6508" spans="1:8">
      <c r="A6508" s="4" t="s">
        <v>6715</v>
      </c>
      <c r="B6508" s="4" t="s">
        <v>279</v>
      </c>
      <c r="C6508" s="4" t="s">
        <v>177</v>
      </c>
      <c r="D6508" s="4" t="s">
        <v>120</v>
      </c>
      <c r="E6508" s="4" t="s">
        <v>172</v>
      </c>
      <c r="F6508" s="3">
        <v>42985</v>
      </c>
      <c r="G6508" s="3">
        <v>42995</v>
      </c>
      <c r="H6508">
        <v>54</v>
      </c>
    </row>
    <row r="6509" spans="1:8">
      <c r="A6509" s="4" t="s">
        <v>6716</v>
      </c>
      <c r="B6509" s="4" t="s">
        <v>174</v>
      </c>
      <c r="C6509" s="4" t="s">
        <v>9011</v>
      </c>
      <c r="D6509" s="4" t="s">
        <v>103</v>
      </c>
      <c r="E6509" s="4" t="s">
        <v>172</v>
      </c>
      <c r="F6509" s="3">
        <v>42985</v>
      </c>
      <c r="G6509" s="3">
        <v>43048</v>
      </c>
      <c r="H6509">
        <v>3975</v>
      </c>
    </row>
    <row r="6510" spans="1:8">
      <c r="A6510" s="4" t="s">
        <v>6717</v>
      </c>
      <c r="B6510" s="4" t="s">
        <v>174</v>
      </c>
      <c r="C6510" s="4" t="s">
        <v>192</v>
      </c>
      <c r="D6510" s="4" t="s">
        <v>41</v>
      </c>
      <c r="E6510" s="4" t="s">
        <v>172</v>
      </c>
      <c r="F6510" s="3">
        <v>42985</v>
      </c>
      <c r="G6510" s="3">
        <v>42990</v>
      </c>
      <c r="H6510">
        <v>2969</v>
      </c>
    </row>
    <row r="6511" spans="1:8">
      <c r="A6511" s="4" t="s">
        <v>6718</v>
      </c>
      <c r="B6511" s="4" t="s">
        <v>237</v>
      </c>
      <c r="C6511" s="4" t="s">
        <v>179</v>
      </c>
      <c r="D6511" s="4" t="s">
        <v>113</v>
      </c>
      <c r="E6511" s="4" t="s">
        <v>172</v>
      </c>
      <c r="F6511" s="3">
        <v>42985</v>
      </c>
      <c r="G6511" s="3">
        <v>42991</v>
      </c>
      <c r="H6511">
        <v>558</v>
      </c>
    </row>
    <row r="6512" spans="1:8">
      <c r="A6512" s="4" t="s">
        <v>6719</v>
      </c>
      <c r="B6512" s="4" t="s">
        <v>196</v>
      </c>
      <c r="C6512" s="4" t="s">
        <v>9011</v>
      </c>
      <c r="D6512" s="4" t="s">
        <v>79</v>
      </c>
      <c r="E6512" s="4" t="s">
        <v>197</v>
      </c>
      <c r="F6512" s="3">
        <v>42985</v>
      </c>
      <c r="G6512" s="3">
        <v>43068</v>
      </c>
      <c r="H6512">
        <v>0</v>
      </c>
    </row>
    <row r="6513" spans="1:8">
      <c r="A6513" s="4" t="s">
        <v>6720</v>
      </c>
      <c r="B6513" s="4" t="s">
        <v>343</v>
      </c>
      <c r="C6513" s="4" t="s">
        <v>179</v>
      </c>
      <c r="D6513" s="4" t="s">
        <v>27</v>
      </c>
      <c r="E6513" s="4" t="s">
        <v>172</v>
      </c>
      <c r="F6513" s="3">
        <v>42985</v>
      </c>
      <c r="G6513" s="3">
        <v>42996</v>
      </c>
      <c r="H6513">
        <v>585</v>
      </c>
    </row>
    <row r="6514" spans="1:8">
      <c r="A6514" s="4" t="s">
        <v>6721</v>
      </c>
      <c r="B6514" s="4" t="s">
        <v>230</v>
      </c>
      <c r="C6514" s="4" t="s">
        <v>179</v>
      </c>
      <c r="D6514" s="4" t="s">
        <v>97</v>
      </c>
      <c r="E6514" s="4" t="s">
        <v>172</v>
      </c>
      <c r="F6514" s="3">
        <v>42985</v>
      </c>
      <c r="G6514" s="3">
        <v>43086</v>
      </c>
      <c r="H6514">
        <v>566</v>
      </c>
    </row>
    <row r="6515" spans="1:8">
      <c r="A6515" s="4" t="s">
        <v>6722</v>
      </c>
      <c r="B6515" s="4" t="s">
        <v>187</v>
      </c>
      <c r="C6515" s="4" t="s">
        <v>9011</v>
      </c>
      <c r="D6515" s="4" t="s">
        <v>105</v>
      </c>
      <c r="E6515" s="4" t="s">
        <v>172</v>
      </c>
      <c r="F6515" s="3">
        <v>42985</v>
      </c>
      <c r="G6515" s="3">
        <v>43055</v>
      </c>
      <c r="H6515">
        <v>4722</v>
      </c>
    </row>
    <row r="6516" spans="1:8">
      <c r="A6516" s="4" t="s">
        <v>6723</v>
      </c>
      <c r="B6516" s="4" t="s">
        <v>170</v>
      </c>
      <c r="C6516" s="4" t="s">
        <v>171</v>
      </c>
      <c r="D6516" s="4" t="s">
        <v>42</v>
      </c>
      <c r="E6516" s="4" t="s">
        <v>172</v>
      </c>
      <c r="F6516" s="3">
        <v>42985</v>
      </c>
      <c r="G6516" s="3">
        <v>43080</v>
      </c>
      <c r="H6516">
        <v>1033</v>
      </c>
    </row>
    <row r="6517" spans="1:8">
      <c r="A6517" s="4" t="s">
        <v>6724</v>
      </c>
      <c r="B6517" s="4" t="s">
        <v>189</v>
      </c>
      <c r="C6517" s="4" t="s">
        <v>179</v>
      </c>
      <c r="D6517" s="4" t="s">
        <v>51</v>
      </c>
      <c r="E6517" s="4" t="s">
        <v>172</v>
      </c>
      <c r="F6517" s="3">
        <v>42985</v>
      </c>
      <c r="G6517" s="3">
        <v>43088</v>
      </c>
      <c r="H6517">
        <v>587</v>
      </c>
    </row>
    <row r="6518" spans="1:8">
      <c r="A6518" s="4" t="s">
        <v>6725</v>
      </c>
      <c r="B6518" s="4" t="s">
        <v>232</v>
      </c>
      <c r="C6518" s="4" t="s">
        <v>199</v>
      </c>
      <c r="D6518" s="4" t="s">
        <v>107</v>
      </c>
      <c r="E6518" s="4" t="s">
        <v>197</v>
      </c>
      <c r="F6518" s="3">
        <v>42985</v>
      </c>
      <c r="G6518" s="3">
        <v>43066</v>
      </c>
      <c r="H6518">
        <v>0</v>
      </c>
    </row>
    <row r="6519" spans="1:8">
      <c r="A6519" s="4" t="s">
        <v>6726</v>
      </c>
      <c r="B6519" s="4" t="s">
        <v>205</v>
      </c>
      <c r="C6519" s="4" t="s">
        <v>177</v>
      </c>
      <c r="D6519" s="4" t="s">
        <v>80</v>
      </c>
      <c r="E6519" s="4" t="s">
        <v>193</v>
      </c>
      <c r="F6519" s="3">
        <v>42985</v>
      </c>
      <c r="G6519" s="3"/>
    </row>
    <row r="6520" spans="1:8">
      <c r="A6520" s="4" t="s">
        <v>6727</v>
      </c>
      <c r="B6520" s="4" t="s">
        <v>208</v>
      </c>
      <c r="C6520" s="4" t="s">
        <v>177</v>
      </c>
      <c r="D6520" s="4" t="s">
        <v>61</v>
      </c>
      <c r="E6520" s="4" t="s">
        <v>172</v>
      </c>
      <c r="F6520" s="3">
        <v>42985</v>
      </c>
      <c r="G6520" s="3">
        <v>43041</v>
      </c>
      <c r="H6520">
        <v>62</v>
      </c>
    </row>
    <row r="6521" spans="1:8">
      <c r="A6521" s="4" t="s">
        <v>6728</v>
      </c>
      <c r="B6521" s="4" t="s">
        <v>208</v>
      </c>
      <c r="C6521" s="4" t="s">
        <v>177</v>
      </c>
      <c r="D6521" s="4" t="s">
        <v>85</v>
      </c>
      <c r="E6521" s="4" t="s">
        <v>172</v>
      </c>
      <c r="F6521" s="3">
        <v>42985</v>
      </c>
      <c r="G6521" s="3">
        <v>43081</v>
      </c>
      <c r="H6521">
        <v>54</v>
      </c>
    </row>
    <row r="6522" spans="1:8">
      <c r="A6522" s="4" t="s">
        <v>6729</v>
      </c>
      <c r="B6522" s="4" t="s">
        <v>185</v>
      </c>
      <c r="C6522" s="4" t="s">
        <v>179</v>
      </c>
      <c r="D6522" s="4" t="s">
        <v>42</v>
      </c>
      <c r="E6522" s="4" t="s">
        <v>172</v>
      </c>
      <c r="F6522" s="3">
        <v>42985</v>
      </c>
      <c r="G6522" s="3">
        <v>43042</v>
      </c>
      <c r="H6522">
        <v>499</v>
      </c>
    </row>
    <row r="6523" spans="1:8">
      <c r="A6523" s="4" t="s">
        <v>6730</v>
      </c>
      <c r="B6523" s="4" t="s">
        <v>235</v>
      </c>
      <c r="C6523" s="4" t="s">
        <v>199</v>
      </c>
      <c r="D6523" s="4" t="s">
        <v>130</v>
      </c>
      <c r="E6523" s="4" t="s">
        <v>197</v>
      </c>
      <c r="F6523" s="3">
        <v>42985</v>
      </c>
      <c r="G6523" s="3">
        <v>43056</v>
      </c>
      <c r="H6523">
        <v>0</v>
      </c>
    </row>
    <row r="6524" spans="1:8">
      <c r="A6524" s="4" t="s">
        <v>6731</v>
      </c>
      <c r="B6524" s="4" t="s">
        <v>181</v>
      </c>
      <c r="C6524" s="4" t="s">
        <v>179</v>
      </c>
      <c r="D6524" s="4" t="s">
        <v>90</v>
      </c>
      <c r="E6524" s="4" t="s">
        <v>193</v>
      </c>
      <c r="F6524" s="3">
        <v>42985</v>
      </c>
      <c r="G6524" s="3"/>
    </row>
    <row r="6525" spans="1:8">
      <c r="A6525" s="4" t="s">
        <v>6732</v>
      </c>
      <c r="B6525" s="4" t="s">
        <v>181</v>
      </c>
      <c r="C6525" s="4" t="s">
        <v>179</v>
      </c>
      <c r="D6525" s="4" t="s">
        <v>54</v>
      </c>
      <c r="E6525" s="4" t="s">
        <v>172</v>
      </c>
      <c r="F6525" s="3">
        <v>42985</v>
      </c>
      <c r="G6525" s="3">
        <v>43065</v>
      </c>
      <c r="H6525">
        <v>458</v>
      </c>
    </row>
    <row r="6526" spans="1:8">
      <c r="A6526" s="4" t="s">
        <v>6733</v>
      </c>
      <c r="B6526" s="4" t="s">
        <v>181</v>
      </c>
      <c r="C6526" s="4" t="s">
        <v>177</v>
      </c>
      <c r="D6526" s="4" t="s">
        <v>42</v>
      </c>
      <c r="E6526" s="4" t="s">
        <v>172</v>
      </c>
      <c r="F6526" s="3">
        <v>42985</v>
      </c>
      <c r="G6526" s="3">
        <v>43069</v>
      </c>
      <c r="H6526">
        <v>61</v>
      </c>
    </row>
    <row r="6527" spans="1:8">
      <c r="A6527" s="4" t="s">
        <v>6734</v>
      </c>
      <c r="B6527" s="4" t="s">
        <v>183</v>
      </c>
      <c r="C6527" s="4" t="s">
        <v>177</v>
      </c>
      <c r="D6527" s="4" t="s">
        <v>119</v>
      </c>
      <c r="E6527" s="4" t="s">
        <v>197</v>
      </c>
      <c r="F6527" s="3">
        <v>42986</v>
      </c>
      <c r="G6527" s="3">
        <v>43086</v>
      </c>
      <c r="H6527">
        <v>0</v>
      </c>
    </row>
    <row r="6528" spans="1:8">
      <c r="A6528" s="4" t="s">
        <v>6735</v>
      </c>
      <c r="B6528" s="4" t="s">
        <v>183</v>
      </c>
      <c r="C6528" s="4" t="s">
        <v>199</v>
      </c>
      <c r="D6528" s="4" t="s">
        <v>61</v>
      </c>
      <c r="E6528" s="4" t="s">
        <v>172</v>
      </c>
      <c r="F6528" s="3">
        <v>42986</v>
      </c>
      <c r="G6528" s="3">
        <v>43002</v>
      </c>
      <c r="H6528">
        <v>5600</v>
      </c>
    </row>
    <row r="6529" spans="1:8">
      <c r="A6529" s="4" t="s">
        <v>6736</v>
      </c>
      <c r="B6529" s="4" t="s">
        <v>261</v>
      </c>
      <c r="C6529" s="4" t="s">
        <v>199</v>
      </c>
      <c r="D6529" s="4" t="s">
        <v>120</v>
      </c>
      <c r="E6529" s="4" t="s">
        <v>197</v>
      </c>
      <c r="F6529" s="3">
        <v>42986</v>
      </c>
      <c r="G6529" s="3">
        <v>43058</v>
      </c>
      <c r="H6529">
        <v>0</v>
      </c>
    </row>
    <row r="6530" spans="1:8">
      <c r="A6530" s="4" t="s">
        <v>6737</v>
      </c>
      <c r="B6530" s="4" t="s">
        <v>261</v>
      </c>
      <c r="C6530" s="4" t="s">
        <v>171</v>
      </c>
      <c r="D6530" s="4" t="s">
        <v>130</v>
      </c>
      <c r="E6530" s="4" t="s">
        <v>172</v>
      </c>
      <c r="F6530" s="3">
        <v>42986</v>
      </c>
      <c r="G6530" s="3">
        <v>43086</v>
      </c>
      <c r="H6530">
        <v>1259</v>
      </c>
    </row>
    <row r="6531" spans="1:8">
      <c r="A6531" s="4" t="s">
        <v>6738</v>
      </c>
      <c r="B6531" s="4" t="s">
        <v>261</v>
      </c>
      <c r="C6531" s="4" t="s">
        <v>171</v>
      </c>
      <c r="D6531" s="4" t="s">
        <v>130</v>
      </c>
      <c r="E6531" s="4" t="s">
        <v>172</v>
      </c>
      <c r="F6531" s="3">
        <v>42986</v>
      </c>
      <c r="G6531" s="3">
        <v>42992</v>
      </c>
      <c r="H6531">
        <v>1114</v>
      </c>
    </row>
    <row r="6532" spans="1:8">
      <c r="A6532" s="4" t="s">
        <v>6739</v>
      </c>
      <c r="B6532" s="4" t="s">
        <v>261</v>
      </c>
      <c r="C6532" s="4" t="s">
        <v>177</v>
      </c>
      <c r="D6532" s="4" t="s">
        <v>83</v>
      </c>
      <c r="E6532" s="4" t="s">
        <v>172</v>
      </c>
      <c r="F6532" s="3">
        <v>42986</v>
      </c>
      <c r="G6532" s="3">
        <v>43064</v>
      </c>
      <c r="H6532">
        <v>57</v>
      </c>
    </row>
    <row r="6533" spans="1:8">
      <c r="A6533" s="4" t="s">
        <v>6740</v>
      </c>
      <c r="B6533" s="4" t="s">
        <v>246</v>
      </c>
      <c r="C6533" s="4" t="s">
        <v>171</v>
      </c>
      <c r="D6533" s="4" t="s">
        <v>50</v>
      </c>
      <c r="E6533" s="4" t="s">
        <v>197</v>
      </c>
      <c r="F6533" s="3">
        <v>42986</v>
      </c>
      <c r="G6533" s="3">
        <v>43064</v>
      </c>
      <c r="H6533">
        <v>0</v>
      </c>
    </row>
    <row r="6534" spans="1:8">
      <c r="A6534" s="4" t="s">
        <v>6741</v>
      </c>
      <c r="B6534" s="4" t="s">
        <v>304</v>
      </c>
      <c r="C6534" s="4" t="s">
        <v>177</v>
      </c>
      <c r="D6534" s="4" t="s">
        <v>106</v>
      </c>
      <c r="E6534" s="4" t="s">
        <v>197</v>
      </c>
      <c r="F6534" s="3">
        <v>42986</v>
      </c>
      <c r="G6534" s="3">
        <v>43056</v>
      </c>
      <c r="H6534">
        <v>0</v>
      </c>
    </row>
    <row r="6535" spans="1:8">
      <c r="A6535" s="4" t="s">
        <v>6742</v>
      </c>
      <c r="B6535" s="4" t="s">
        <v>279</v>
      </c>
      <c r="C6535" s="4" t="s">
        <v>9011</v>
      </c>
      <c r="D6535" s="4" t="s">
        <v>34</v>
      </c>
      <c r="E6535" s="4" t="s">
        <v>197</v>
      </c>
      <c r="F6535" s="3">
        <v>42986</v>
      </c>
      <c r="G6535" s="3">
        <v>43099</v>
      </c>
      <c r="H6535">
        <v>0</v>
      </c>
    </row>
    <row r="6536" spans="1:8">
      <c r="A6536" s="4" t="s">
        <v>6743</v>
      </c>
      <c r="B6536" s="4" t="s">
        <v>210</v>
      </c>
      <c r="C6536" s="4" t="s">
        <v>9011</v>
      </c>
      <c r="D6536" s="4" t="s">
        <v>25</v>
      </c>
      <c r="E6536" s="4" t="s">
        <v>197</v>
      </c>
      <c r="F6536" s="3">
        <v>42986</v>
      </c>
      <c r="G6536" s="3">
        <v>42997</v>
      </c>
      <c r="H6536">
        <v>0</v>
      </c>
    </row>
    <row r="6537" spans="1:8">
      <c r="A6537" s="4" t="s">
        <v>6744</v>
      </c>
      <c r="B6537" s="4" t="s">
        <v>174</v>
      </c>
      <c r="C6537" s="4" t="s">
        <v>192</v>
      </c>
      <c r="D6537" s="4" t="s">
        <v>61</v>
      </c>
      <c r="E6537" s="4" t="s">
        <v>172</v>
      </c>
      <c r="F6537" s="3">
        <v>42986</v>
      </c>
      <c r="G6537" s="3">
        <v>42988</v>
      </c>
      <c r="H6537">
        <v>3346</v>
      </c>
    </row>
    <row r="6538" spans="1:8">
      <c r="A6538" s="4" t="s">
        <v>6745</v>
      </c>
      <c r="B6538" s="4" t="s">
        <v>263</v>
      </c>
      <c r="C6538" s="4" t="s">
        <v>179</v>
      </c>
      <c r="D6538" s="4" t="s">
        <v>82</v>
      </c>
      <c r="E6538" s="4" t="s">
        <v>197</v>
      </c>
      <c r="F6538" s="3">
        <v>42986</v>
      </c>
      <c r="G6538" s="3">
        <v>42996</v>
      </c>
      <c r="H6538">
        <v>0</v>
      </c>
    </row>
    <row r="6539" spans="1:8">
      <c r="A6539" s="4" t="s">
        <v>6746</v>
      </c>
      <c r="B6539" s="4" t="s">
        <v>263</v>
      </c>
      <c r="C6539" s="4" t="s">
        <v>179</v>
      </c>
      <c r="D6539" s="4" t="s">
        <v>82</v>
      </c>
      <c r="E6539" s="4" t="s">
        <v>197</v>
      </c>
      <c r="F6539" s="3">
        <v>42986</v>
      </c>
      <c r="G6539" s="3">
        <v>43000</v>
      </c>
      <c r="H6539">
        <v>0</v>
      </c>
    </row>
    <row r="6540" spans="1:8">
      <c r="A6540" s="4" t="s">
        <v>6747</v>
      </c>
      <c r="B6540" s="4" t="s">
        <v>263</v>
      </c>
      <c r="C6540" s="4" t="s">
        <v>192</v>
      </c>
      <c r="D6540" s="4" t="s">
        <v>95</v>
      </c>
      <c r="E6540" s="4" t="s">
        <v>197</v>
      </c>
      <c r="F6540" s="3">
        <v>42986</v>
      </c>
      <c r="G6540" s="3">
        <v>42994</v>
      </c>
      <c r="H6540">
        <v>0</v>
      </c>
    </row>
    <row r="6541" spans="1:8">
      <c r="A6541" s="4" t="s">
        <v>6748</v>
      </c>
      <c r="B6541" s="4" t="s">
        <v>212</v>
      </c>
      <c r="C6541" s="4" t="s">
        <v>179</v>
      </c>
      <c r="D6541" s="4" t="s">
        <v>72</v>
      </c>
      <c r="E6541" s="4" t="s">
        <v>197</v>
      </c>
      <c r="F6541" s="3">
        <v>42986</v>
      </c>
      <c r="G6541" s="3">
        <v>43064</v>
      </c>
      <c r="H6541">
        <v>0</v>
      </c>
    </row>
    <row r="6542" spans="1:8">
      <c r="A6542" s="4" t="s">
        <v>6749</v>
      </c>
      <c r="B6542" s="4" t="s">
        <v>191</v>
      </c>
      <c r="C6542" s="4" t="s">
        <v>9011</v>
      </c>
      <c r="D6542" s="4" t="s">
        <v>24</v>
      </c>
      <c r="E6542" s="4" t="s">
        <v>193</v>
      </c>
      <c r="F6542" s="3">
        <v>42986</v>
      </c>
      <c r="G6542" s="3"/>
    </row>
    <row r="6543" spans="1:8">
      <c r="A6543" s="4" t="s">
        <v>6750</v>
      </c>
      <c r="B6543" s="4" t="s">
        <v>191</v>
      </c>
      <c r="C6543" s="4" t="s">
        <v>192</v>
      </c>
      <c r="D6543" s="4" t="s">
        <v>24</v>
      </c>
      <c r="E6543" s="4" t="s">
        <v>193</v>
      </c>
      <c r="F6543" s="3">
        <v>42986</v>
      </c>
      <c r="G6543" s="3"/>
    </row>
    <row r="6544" spans="1:8">
      <c r="A6544" s="4" t="s">
        <v>6751</v>
      </c>
      <c r="B6544" s="4" t="s">
        <v>191</v>
      </c>
      <c r="C6544" s="4" t="s">
        <v>179</v>
      </c>
      <c r="D6544" s="4" t="s">
        <v>93</v>
      </c>
      <c r="E6544" s="4" t="s">
        <v>172</v>
      </c>
      <c r="F6544" s="3">
        <v>42986</v>
      </c>
      <c r="G6544" s="3">
        <v>43043</v>
      </c>
      <c r="H6544">
        <v>546</v>
      </c>
    </row>
    <row r="6545" spans="1:8">
      <c r="A6545" s="4" t="s">
        <v>6752</v>
      </c>
      <c r="B6545" s="4" t="s">
        <v>343</v>
      </c>
      <c r="C6545" s="4" t="s">
        <v>179</v>
      </c>
      <c r="D6545" s="4" t="s">
        <v>29</v>
      </c>
      <c r="E6545" s="4" t="s">
        <v>197</v>
      </c>
      <c r="F6545" s="3">
        <v>42986</v>
      </c>
      <c r="G6545" s="3">
        <v>43043</v>
      </c>
      <c r="H6545">
        <v>0</v>
      </c>
    </row>
    <row r="6546" spans="1:8">
      <c r="A6546" s="4" t="s">
        <v>6753</v>
      </c>
      <c r="B6546" s="4" t="s">
        <v>219</v>
      </c>
      <c r="C6546" s="4" t="s">
        <v>179</v>
      </c>
      <c r="D6546" s="4" t="s">
        <v>38</v>
      </c>
      <c r="E6546" s="4" t="s">
        <v>197</v>
      </c>
      <c r="F6546" s="3">
        <v>42986</v>
      </c>
      <c r="G6546" s="3">
        <v>43053</v>
      </c>
      <c r="H6546">
        <v>0</v>
      </c>
    </row>
    <row r="6547" spans="1:8">
      <c r="A6547" s="4" t="s">
        <v>6754</v>
      </c>
      <c r="B6547" s="4" t="s">
        <v>219</v>
      </c>
      <c r="C6547" s="4" t="s">
        <v>179</v>
      </c>
      <c r="D6547" s="4" t="s">
        <v>59</v>
      </c>
      <c r="E6547" s="4" t="s">
        <v>172</v>
      </c>
      <c r="F6547" s="3">
        <v>42986</v>
      </c>
      <c r="G6547" s="3">
        <v>43063</v>
      </c>
      <c r="H6547">
        <v>596</v>
      </c>
    </row>
    <row r="6548" spans="1:8">
      <c r="A6548" s="4" t="s">
        <v>6755</v>
      </c>
      <c r="B6548" s="4" t="s">
        <v>230</v>
      </c>
      <c r="C6548" s="4" t="s">
        <v>171</v>
      </c>
      <c r="D6548" s="4" t="s">
        <v>56</v>
      </c>
      <c r="E6548" s="4" t="s">
        <v>197</v>
      </c>
      <c r="F6548" s="3">
        <v>42986</v>
      </c>
      <c r="G6548" s="3">
        <v>43090</v>
      </c>
      <c r="H6548">
        <v>0</v>
      </c>
    </row>
    <row r="6549" spans="1:8">
      <c r="A6549" s="4" t="s">
        <v>6756</v>
      </c>
      <c r="B6549" s="4" t="s">
        <v>230</v>
      </c>
      <c r="C6549" s="4" t="s">
        <v>171</v>
      </c>
      <c r="D6549" s="4" t="s">
        <v>53</v>
      </c>
      <c r="E6549" s="4" t="s">
        <v>172</v>
      </c>
      <c r="F6549" s="3">
        <v>42986</v>
      </c>
      <c r="G6549" s="3">
        <v>43077</v>
      </c>
      <c r="H6549">
        <v>1171</v>
      </c>
    </row>
    <row r="6550" spans="1:8">
      <c r="A6550" s="4" t="s">
        <v>6757</v>
      </c>
      <c r="B6550" s="4" t="s">
        <v>244</v>
      </c>
      <c r="C6550" s="4" t="s">
        <v>171</v>
      </c>
      <c r="D6550" s="4" t="s">
        <v>68</v>
      </c>
      <c r="E6550" s="4" t="s">
        <v>172</v>
      </c>
      <c r="F6550" s="3">
        <v>42986</v>
      </c>
      <c r="G6550" s="3">
        <v>43072</v>
      </c>
      <c r="H6550">
        <v>1021</v>
      </c>
    </row>
    <row r="6551" spans="1:8">
      <c r="A6551" s="4" t="s">
        <v>6758</v>
      </c>
      <c r="B6551" s="4" t="s">
        <v>201</v>
      </c>
      <c r="C6551" s="4" t="s">
        <v>177</v>
      </c>
      <c r="D6551" s="4" t="s">
        <v>24</v>
      </c>
      <c r="E6551" s="4" t="s">
        <v>193</v>
      </c>
      <c r="F6551" s="3">
        <v>42986</v>
      </c>
      <c r="G6551" s="3"/>
    </row>
    <row r="6552" spans="1:8">
      <c r="A6552" s="4" t="s">
        <v>6759</v>
      </c>
      <c r="B6552" s="4" t="s">
        <v>232</v>
      </c>
      <c r="C6552" s="4" t="s">
        <v>192</v>
      </c>
      <c r="D6552" s="4" t="s">
        <v>82</v>
      </c>
      <c r="E6552" s="4" t="s">
        <v>197</v>
      </c>
      <c r="F6552" s="3">
        <v>42986</v>
      </c>
      <c r="G6552" s="3">
        <v>43056</v>
      </c>
      <c r="H6552">
        <v>0</v>
      </c>
    </row>
    <row r="6553" spans="1:8">
      <c r="A6553" s="4" t="s">
        <v>6760</v>
      </c>
      <c r="B6553" s="4" t="s">
        <v>226</v>
      </c>
      <c r="C6553" s="4" t="s">
        <v>199</v>
      </c>
      <c r="D6553" s="4" t="s">
        <v>50</v>
      </c>
      <c r="E6553" s="4" t="s">
        <v>197</v>
      </c>
      <c r="F6553" s="3">
        <v>42986</v>
      </c>
      <c r="G6553" s="3">
        <v>43071</v>
      </c>
      <c r="H6553">
        <v>0</v>
      </c>
    </row>
    <row r="6554" spans="1:8">
      <c r="A6554" s="4" t="s">
        <v>6761</v>
      </c>
      <c r="B6554" s="4" t="s">
        <v>181</v>
      </c>
      <c r="C6554" s="4" t="s">
        <v>177</v>
      </c>
      <c r="D6554" s="4" t="s">
        <v>53</v>
      </c>
      <c r="E6554" s="4" t="s">
        <v>197</v>
      </c>
      <c r="F6554" s="3">
        <v>42986</v>
      </c>
      <c r="G6554" s="3">
        <v>43043</v>
      </c>
      <c r="H6554">
        <v>0</v>
      </c>
    </row>
    <row r="6555" spans="1:8">
      <c r="A6555" s="4" t="s">
        <v>6762</v>
      </c>
      <c r="B6555" s="4" t="s">
        <v>181</v>
      </c>
      <c r="C6555" s="4" t="s">
        <v>192</v>
      </c>
      <c r="D6555" s="4" t="s">
        <v>82</v>
      </c>
      <c r="E6555" s="4" t="s">
        <v>197</v>
      </c>
      <c r="F6555" s="3">
        <v>42986</v>
      </c>
      <c r="G6555" s="3">
        <v>43083</v>
      </c>
      <c r="H6555">
        <v>0</v>
      </c>
    </row>
    <row r="6556" spans="1:8">
      <c r="A6556" s="4" t="s">
        <v>6763</v>
      </c>
      <c r="B6556" s="4" t="s">
        <v>261</v>
      </c>
      <c r="C6556" s="4" t="s">
        <v>9011</v>
      </c>
      <c r="D6556" s="4" t="s">
        <v>88</v>
      </c>
      <c r="E6556" s="4" t="s">
        <v>172</v>
      </c>
      <c r="F6556" s="3">
        <v>42987</v>
      </c>
      <c r="G6556" s="3">
        <v>43000</v>
      </c>
      <c r="H6556">
        <v>4609</v>
      </c>
    </row>
    <row r="6557" spans="1:8">
      <c r="A6557" s="4" t="s">
        <v>6764</v>
      </c>
      <c r="B6557" s="4" t="s">
        <v>246</v>
      </c>
      <c r="C6557" s="4" t="s">
        <v>171</v>
      </c>
      <c r="D6557" s="4" t="s">
        <v>126</v>
      </c>
      <c r="E6557" s="4" t="s">
        <v>197</v>
      </c>
      <c r="F6557" s="3">
        <v>42987</v>
      </c>
      <c r="G6557" s="3">
        <v>43060</v>
      </c>
      <c r="H6557">
        <v>0</v>
      </c>
    </row>
    <row r="6558" spans="1:8">
      <c r="A6558" s="4" t="s">
        <v>6765</v>
      </c>
      <c r="B6558" s="4" t="s">
        <v>304</v>
      </c>
      <c r="C6558" s="4" t="s">
        <v>179</v>
      </c>
      <c r="D6558" s="4" t="s">
        <v>29</v>
      </c>
      <c r="E6558" s="4" t="s">
        <v>172</v>
      </c>
      <c r="F6558" s="3">
        <v>42987</v>
      </c>
      <c r="G6558" s="3">
        <v>43000</v>
      </c>
      <c r="H6558">
        <v>600</v>
      </c>
    </row>
    <row r="6559" spans="1:8">
      <c r="A6559" s="4" t="s">
        <v>6766</v>
      </c>
      <c r="B6559" s="4" t="s">
        <v>279</v>
      </c>
      <c r="C6559" s="4" t="s">
        <v>9011</v>
      </c>
      <c r="D6559" s="4" t="s">
        <v>84</v>
      </c>
      <c r="E6559" s="4" t="s">
        <v>172</v>
      </c>
      <c r="F6559" s="3">
        <v>42987</v>
      </c>
      <c r="G6559" s="3">
        <v>42991</v>
      </c>
      <c r="H6559">
        <v>5067</v>
      </c>
    </row>
    <row r="6560" spans="1:8">
      <c r="A6560" s="4" t="s">
        <v>6767</v>
      </c>
      <c r="B6560" s="4" t="s">
        <v>174</v>
      </c>
      <c r="C6560" s="4" t="s">
        <v>9011</v>
      </c>
      <c r="D6560" s="4" t="s">
        <v>106</v>
      </c>
      <c r="E6560" s="4" t="s">
        <v>172</v>
      </c>
      <c r="F6560" s="3">
        <v>42987</v>
      </c>
      <c r="G6560" s="3">
        <v>43074</v>
      </c>
      <c r="H6560">
        <v>5127</v>
      </c>
    </row>
    <row r="6561" spans="1:8">
      <c r="A6561" s="4" t="s">
        <v>6768</v>
      </c>
      <c r="B6561" s="4" t="s">
        <v>263</v>
      </c>
      <c r="C6561" s="4" t="s">
        <v>179</v>
      </c>
      <c r="D6561" s="4" t="s">
        <v>63</v>
      </c>
      <c r="E6561" s="4" t="s">
        <v>172</v>
      </c>
      <c r="F6561" s="3">
        <v>42987</v>
      </c>
      <c r="G6561" s="3">
        <v>43095</v>
      </c>
      <c r="H6561">
        <v>547</v>
      </c>
    </row>
    <row r="6562" spans="1:8">
      <c r="A6562" s="4" t="s">
        <v>6769</v>
      </c>
      <c r="B6562" s="4" t="s">
        <v>237</v>
      </c>
      <c r="C6562" s="4" t="s">
        <v>199</v>
      </c>
      <c r="D6562" s="4" t="s">
        <v>99</v>
      </c>
      <c r="E6562" s="4" t="s">
        <v>197</v>
      </c>
      <c r="F6562" s="3">
        <v>42987</v>
      </c>
      <c r="G6562" s="3">
        <v>43005</v>
      </c>
      <c r="H6562">
        <v>0</v>
      </c>
    </row>
    <row r="6563" spans="1:8">
      <c r="A6563" s="4" t="s">
        <v>6770</v>
      </c>
      <c r="B6563" s="4" t="s">
        <v>191</v>
      </c>
      <c r="C6563" s="4" t="s">
        <v>171</v>
      </c>
      <c r="D6563" s="4" t="s">
        <v>78</v>
      </c>
      <c r="E6563" s="4" t="s">
        <v>193</v>
      </c>
      <c r="F6563" s="3">
        <v>42987</v>
      </c>
      <c r="G6563" s="3"/>
    </row>
    <row r="6564" spans="1:8">
      <c r="A6564" s="4" t="s">
        <v>6771</v>
      </c>
      <c r="B6564" s="4" t="s">
        <v>219</v>
      </c>
      <c r="C6564" s="4" t="s">
        <v>192</v>
      </c>
      <c r="D6564" s="4" t="s">
        <v>54</v>
      </c>
      <c r="E6564" s="4" t="s">
        <v>197</v>
      </c>
      <c r="F6564" s="3">
        <v>42987</v>
      </c>
      <c r="G6564" s="3">
        <v>43069</v>
      </c>
      <c r="H6564">
        <v>0</v>
      </c>
    </row>
    <row r="6565" spans="1:8">
      <c r="A6565" s="4" t="s">
        <v>6772</v>
      </c>
      <c r="B6565" s="4" t="s">
        <v>219</v>
      </c>
      <c r="C6565" s="4" t="s">
        <v>179</v>
      </c>
      <c r="D6565" s="4" t="s">
        <v>54</v>
      </c>
      <c r="E6565" s="4" t="s">
        <v>172</v>
      </c>
      <c r="F6565" s="3">
        <v>42987</v>
      </c>
      <c r="G6565" s="3">
        <v>43083</v>
      </c>
      <c r="H6565">
        <v>582</v>
      </c>
    </row>
    <row r="6566" spans="1:8">
      <c r="A6566" s="4" t="s">
        <v>6773</v>
      </c>
      <c r="B6566" s="4" t="s">
        <v>219</v>
      </c>
      <c r="C6566" s="4" t="s">
        <v>171</v>
      </c>
      <c r="D6566" s="4" t="s">
        <v>81</v>
      </c>
      <c r="E6566" s="4" t="s">
        <v>172</v>
      </c>
      <c r="F6566" s="3">
        <v>42987</v>
      </c>
      <c r="G6566" s="3">
        <v>43003</v>
      </c>
      <c r="H6566">
        <v>1047</v>
      </c>
    </row>
    <row r="6567" spans="1:8">
      <c r="A6567" s="4" t="s">
        <v>6774</v>
      </c>
      <c r="B6567" s="4" t="s">
        <v>256</v>
      </c>
      <c r="C6567" s="4" t="s">
        <v>177</v>
      </c>
      <c r="D6567" s="4" t="s">
        <v>61</v>
      </c>
      <c r="E6567" s="4" t="s">
        <v>197</v>
      </c>
      <c r="F6567" s="3">
        <v>42987</v>
      </c>
      <c r="G6567" s="3">
        <v>43060</v>
      </c>
      <c r="H6567">
        <v>0</v>
      </c>
    </row>
    <row r="6568" spans="1:8">
      <c r="A6568" s="4" t="s">
        <v>6775</v>
      </c>
      <c r="B6568" s="4" t="s">
        <v>187</v>
      </c>
      <c r="C6568" s="4" t="s">
        <v>171</v>
      </c>
      <c r="D6568" s="4" t="s">
        <v>24</v>
      </c>
      <c r="E6568" s="4" t="s">
        <v>193</v>
      </c>
      <c r="F6568" s="3">
        <v>42987</v>
      </c>
      <c r="G6568" s="3"/>
    </row>
    <row r="6569" spans="1:8">
      <c r="A6569" s="4" t="s">
        <v>6776</v>
      </c>
      <c r="B6569" s="4" t="s">
        <v>189</v>
      </c>
      <c r="C6569" s="4" t="s">
        <v>9011</v>
      </c>
      <c r="D6569" s="4" t="s">
        <v>57</v>
      </c>
      <c r="E6569" s="4" t="s">
        <v>197</v>
      </c>
      <c r="F6569" s="3">
        <v>42987</v>
      </c>
      <c r="G6569" s="3">
        <v>43054</v>
      </c>
      <c r="H6569">
        <v>0</v>
      </c>
    </row>
    <row r="6570" spans="1:8">
      <c r="A6570" s="4" t="s">
        <v>6777</v>
      </c>
      <c r="B6570" s="4" t="s">
        <v>189</v>
      </c>
      <c r="C6570" s="4" t="s">
        <v>179</v>
      </c>
      <c r="D6570" s="4" t="s">
        <v>48</v>
      </c>
      <c r="E6570" s="4" t="s">
        <v>172</v>
      </c>
      <c r="F6570" s="3">
        <v>42987</v>
      </c>
      <c r="G6570" s="3">
        <v>43002</v>
      </c>
      <c r="H6570">
        <v>568</v>
      </c>
    </row>
    <row r="6571" spans="1:8">
      <c r="A6571" s="4" t="s">
        <v>6778</v>
      </c>
      <c r="B6571" s="4" t="s">
        <v>189</v>
      </c>
      <c r="C6571" s="4" t="s">
        <v>199</v>
      </c>
      <c r="D6571" s="4" t="s">
        <v>47</v>
      </c>
      <c r="E6571" s="4" t="s">
        <v>172</v>
      </c>
      <c r="F6571" s="3">
        <v>42987</v>
      </c>
      <c r="G6571" s="3">
        <v>43066</v>
      </c>
      <c r="H6571">
        <v>6255</v>
      </c>
    </row>
    <row r="6572" spans="1:8">
      <c r="A6572" s="4" t="s">
        <v>6779</v>
      </c>
      <c r="B6572" s="4" t="s">
        <v>232</v>
      </c>
      <c r="C6572" s="4" t="s">
        <v>9011</v>
      </c>
      <c r="D6572" s="4" t="s">
        <v>35</v>
      </c>
      <c r="E6572" s="4" t="s">
        <v>172</v>
      </c>
      <c r="F6572" s="3">
        <v>42987</v>
      </c>
      <c r="G6572" s="3">
        <v>43072</v>
      </c>
      <c r="H6572">
        <v>4647</v>
      </c>
    </row>
    <row r="6573" spans="1:8">
      <c r="A6573" s="4" t="s">
        <v>6780</v>
      </c>
      <c r="B6573" s="4" t="s">
        <v>226</v>
      </c>
      <c r="C6573" s="4" t="s">
        <v>9011</v>
      </c>
      <c r="D6573" s="4" t="s">
        <v>121</v>
      </c>
      <c r="E6573" s="4" t="s">
        <v>172</v>
      </c>
      <c r="F6573" s="3">
        <v>42987</v>
      </c>
      <c r="G6573" s="3">
        <v>43047</v>
      </c>
      <c r="H6573">
        <v>5042</v>
      </c>
    </row>
    <row r="6574" spans="1:8">
      <c r="A6574" s="4" t="s">
        <v>6781</v>
      </c>
      <c r="B6574" s="4" t="s">
        <v>208</v>
      </c>
      <c r="C6574" s="4" t="s">
        <v>177</v>
      </c>
      <c r="D6574" s="4" t="s">
        <v>51</v>
      </c>
      <c r="E6574" s="4" t="s">
        <v>172</v>
      </c>
      <c r="F6574" s="3">
        <v>42987</v>
      </c>
      <c r="G6574" s="3">
        <v>43100</v>
      </c>
      <c r="H6574">
        <v>57</v>
      </c>
    </row>
    <row r="6575" spans="1:8">
      <c r="A6575" s="4" t="s">
        <v>6782</v>
      </c>
      <c r="B6575" s="4" t="s">
        <v>208</v>
      </c>
      <c r="C6575" s="4" t="s">
        <v>177</v>
      </c>
      <c r="D6575" s="4" t="s">
        <v>104</v>
      </c>
      <c r="E6575" s="4" t="s">
        <v>172</v>
      </c>
      <c r="F6575" s="3">
        <v>42987</v>
      </c>
      <c r="G6575" s="3">
        <v>43076</v>
      </c>
      <c r="H6575">
        <v>53</v>
      </c>
    </row>
    <row r="6576" spans="1:8">
      <c r="A6576" s="4" t="s">
        <v>6783</v>
      </c>
      <c r="B6576" s="4" t="s">
        <v>208</v>
      </c>
      <c r="C6576" s="4" t="s">
        <v>192</v>
      </c>
      <c r="D6576" s="4" t="s">
        <v>85</v>
      </c>
      <c r="E6576" s="4" t="s">
        <v>172</v>
      </c>
      <c r="F6576" s="3">
        <v>42987</v>
      </c>
      <c r="G6576" s="3">
        <v>43081</v>
      </c>
      <c r="H6576">
        <v>3811</v>
      </c>
    </row>
    <row r="6577" spans="1:8">
      <c r="A6577" s="4" t="s">
        <v>6784</v>
      </c>
      <c r="B6577" s="4" t="s">
        <v>185</v>
      </c>
      <c r="C6577" s="4" t="s">
        <v>179</v>
      </c>
      <c r="D6577" s="4" t="s">
        <v>76</v>
      </c>
      <c r="E6577" s="4" t="s">
        <v>172</v>
      </c>
      <c r="F6577" s="3">
        <v>42987</v>
      </c>
      <c r="G6577" s="3">
        <v>43081</v>
      </c>
      <c r="H6577">
        <v>456</v>
      </c>
    </row>
    <row r="6578" spans="1:8">
      <c r="A6578" s="4" t="s">
        <v>6785</v>
      </c>
      <c r="B6578" s="4" t="s">
        <v>216</v>
      </c>
      <c r="C6578" s="4" t="s">
        <v>9011</v>
      </c>
      <c r="D6578" s="4" t="s">
        <v>88</v>
      </c>
      <c r="E6578" s="4" t="s">
        <v>197</v>
      </c>
      <c r="F6578" s="3">
        <v>42987</v>
      </c>
      <c r="G6578" s="3">
        <v>43088</v>
      </c>
      <c r="H6578">
        <v>0</v>
      </c>
    </row>
    <row r="6579" spans="1:8">
      <c r="A6579" s="4" t="s">
        <v>6786</v>
      </c>
      <c r="B6579" s="4" t="s">
        <v>246</v>
      </c>
      <c r="C6579" s="4" t="s">
        <v>192</v>
      </c>
      <c r="D6579" s="4" t="s">
        <v>123</v>
      </c>
      <c r="E6579" s="4" t="s">
        <v>172</v>
      </c>
      <c r="F6579" s="3">
        <v>42988</v>
      </c>
      <c r="G6579" s="3">
        <v>43074</v>
      </c>
      <c r="H6579">
        <v>3371</v>
      </c>
    </row>
    <row r="6580" spans="1:8">
      <c r="A6580" s="4" t="s">
        <v>6787</v>
      </c>
      <c r="B6580" s="4" t="s">
        <v>304</v>
      </c>
      <c r="C6580" s="4" t="s">
        <v>171</v>
      </c>
      <c r="D6580" s="4" t="s">
        <v>119</v>
      </c>
      <c r="E6580" s="4" t="s">
        <v>172</v>
      </c>
      <c r="F6580" s="3">
        <v>42988</v>
      </c>
      <c r="G6580" s="3">
        <v>43068</v>
      </c>
      <c r="H6580">
        <v>1151</v>
      </c>
    </row>
    <row r="6581" spans="1:8">
      <c r="A6581" s="4" t="s">
        <v>6788</v>
      </c>
      <c r="B6581" s="4" t="s">
        <v>304</v>
      </c>
      <c r="C6581" s="4" t="s">
        <v>192</v>
      </c>
      <c r="D6581" s="4" t="s">
        <v>106</v>
      </c>
      <c r="E6581" s="4" t="s">
        <v>172</v>
      </c>
      <c r="F6581" s="3">
        <v>42988</v>
      </c>
      <c r="G6581" s="3">
        <v>43094</v>
      </c>
      <c r="H6581">
        <v>3748</v>
      </c>
    </row>
    <row r="6582" spans="1:8">
      <c r="A6582" s="4" t="s">
        <v>6789</v>
      </c>
      <c r="B6582" s="4" t="s">
        <v>279</v>
      </c>
      <c r="C6582" s="4" t="s">
        <v>199</v>
      </c>
      <c r="D6582" s="4" t="s">
        <v>120</v>
      </c>
      <c r="E6582" s="4" t="s">
        <v>172</v>
      </c>
      <c r="F6582" s="3">
        <v>42988</v>
      </c>
      <c r="G6582" s="3">
        <v>42993</v>
      </c>
      <c r="H6582">
        <v>5717</v>
      </c>
    </row>
    <row r="6583" spans="1:8">
      <c r="A6583" s="4" t="s">
        <v>6790</v>
      </c>
      <c r="B6583" s="4" t="s">
        <v>279</v>
      </c>
      <c r="C6583" s="4" t="s">
        <v>9011</v>
      </c>
      <c r="D6583" s="4" t="s">
        <v>50</v>
      </c>
      <c r="E6583" s="4" t="s">
        <v>172</v>
      </c>
      <c r="F6583" s="3">
        <v>42988</v>
      </c>
      <c r="G6583" s="3">
        <v>42993</v>
      </c>
      <c r="H6583">
        <v>5027</v>
      </c>
    </row>
    <row r="6584" spans="1:8">
      <c r="A6584" s="4" t="s">
        <v>6791</v>
      </c>
      <c r="B6584" s="4" t="s">
        <v>210</v>
      </c>
      <c r="C6584" s="4" t="s">
        <v>171</v>
      </c>
      <c r="D6584" s="4" t="s">
        <v>80</v>
      </c>
      <c r="E6584" s="4" t="s">
        <v>172</v>
      </c>
      <c r="F6584" s="3">
        <v>42988</v>
      </c>
      <c r="G6584" s="3">
        <v>43082</v>
      </c>
      <c r="H6584">
        <v>1111</v>
      </c>
    </row>
    <row r="6585" spans="1:8">
      <c r="A6585" s="4" t="s">
        <v>6792</v>
      </c>
      <c r="B6585" s="4" t="s">
        <v>174</v>
      </c>
      <c r="C6585" s="4" t="s">
        <v>171</v>
      </c>
      <c r="D6585" s="4" t="s">
        <v>29</v>
      </c>
      <c r="E6585" s="4" t="s">
        <v>172</v>
      </c>
      <c r="F6585" s="3">
        <v>42988</v>
      </c>
      <c r="G6585" s="3">
        <v>42995</v>
      </c>
      <c r="H6585">
        <v>1159</v>
      </c>
    </row>
    <row r="6586" spans="1:8">
      <c r="A6586" s="4" t="s">
        <v>6793</v>
      </c>
      <c r="B6586" s="4" t="s">
        <v>174</v>
      </c>
      <c r="C6586" s="4" t="s">
        <v>192</v>
      </c>
      <c r="D6586" s="4" t="s">
        <v>100</v>
      </c>
      <c r="E6586" s="4" t="s">
        <v>172</v>
      </c>
      <c r="F6586" s="3">
        <v>42988</v>
      </c>
      <c r="G6586" s="3">
        <v>43045</v>
      </c>
      <c r="H6586">
        <v>3251</v>
      </c>
    </row>
    <row r="6587" spans="1:8">
      <c r="A6587" s="4" t="s">
        <v>6794</v>
      </c>
      <c r="B6587" s="4" t="s">
        <v>237</v>
      </c>
      <c r="C6587" s="4" t="s">
        <v>199</v>
      </c>
      <c r="D6587" s="4" t="s">
        <v>35</v>
      </c>
      <c r="E6587" s="4" t="s">
        <v>197</v>
      </c>
      <c r="F6587" s="3">
        <v>42988</v>
      </c>
      <c r="G6587" s="3">
        <v>43040</v>
      </c>
      <c r="H6587">
        <v>0</v>
      </c>
    </row>
    <row r="6588" spans="1:8">
      <c r="A6588" s="4" t="s">
        <v>6795</v>
      </c>
      <c r="B6588" s="4" t="s">
        <v>196</v>
      </c>
      <c r="C6588" s="4" t="s">
        <v>192</v>
      </c>
      <c r="D6588" s="4" t="s">
        <v>66</v>
      </c>
      <c r="E6588" s="4" t="s">
        <v>197</v>
      </c>
      <c r="F6588" s="3">
        <v>42988</v>
      </c>
      <c r="G6588" s="3">
        <v>43076</v>
      </c>
      <c r="H6588">
        <v>0</v>
      </c>
    </row>
    <row r="6589" spans="1:8">
      <c r="A6589" s="4" t="s">
        <v>6796</v>
      </c>
      <c r="B6589" s="4" t="s">
        <v>196</v>
      </c>
      <c r="C6589" s="4" t="s">
        <v>171</v>
      </c>
      <c r="D6589" s="4" t="s">
        <v>41</v>
      </c>
      <c r="E6589" s="4" t="s">
        <v>172</v>
      </c>
      <c r="F6589" s="3">
        <v>42988</v>
      </c>
      <c r="G6589" s="3">
        <v>43087</v>
      </c>
      <c r="H6589">
        <v>1083</v>
      </c>
    </row>
    <row r="6590" spans="1:8">
      <c r="A6590" s="4" t="s">
        <v>6797</v>
      </c>
      <c r="B6590" s="4" t="s">
        <v>196</v>
      </c>
      <c r="C6590" s="4" t="s">
        <v>177</v>
      </c>
      <c r="D6590" s="4" t="s">
        <v>29</v>
      </c>
      <c r="E6590" s="4" t="s">
        <v>172</v>
      </c>
      <c r="F6590" s="3">
        <v>42988</v>
      </c>
      <c r="G6590" s="3">
        <v>43047</v>
      </c>
      <c r="H6590">
        <v>54</v>
      </c>
    </row>
    <row r="6591" spans="1:8">
      <c r="A6591" s="4" t="s">
        <v>6798</v>
      </c>
      <c r="B6591" s="4" t="s">
        <v>203</v>
      </c>
      <c r="C6591" s="4" t="s">
        <v>192</v>
      </c>
      <c r="D6591" s="4" t="s">
        <v>24</v>
      </c>
      <c r="E6591" s="4" t="s">
        <v>193</v>
      </c>
      <c r="F6591" s="3">
        <v>42988</v>
      </c>
      <c r="G6591" s="3"/>
    </row>
    <row r="6592" spans="1:8">
      <c r="A6592" s="4" t="s">
        <v>6799</v>
      </c>
      <c r="B6592" s="4" t="s">
        <v>203</v>
      </c>
      <c r="C6592" s="4" t="s">
        <v>192</v>
      </c>
      <c r="D6592" s="4" t="s">
        <v>32</v>
      </c>
      <c r="E6592" s="4" t="s">
        <v>172</v>
      </c>
      <c r="F6592" s="3">
        <v>42988</v>
      </c>
      <c r="G6592" s="3">
        <v>43098</v>
      </c>
      <c r="H6592">
        <v>3302</v>
      </c>
    </row>
    <row r="6593" spans="1:8">
      <c r="A6593" s="4" t="s">
        <v>6800</v>
      </c>
      <c r="B6593" s="4" t="s">
        <v>191</v>
      </c>
      <c r="C6593" s="4" t="s">
        <v>9011</v>
      </c>
      <c r="D6593" s="4" t="s">
        <v>24</v>
      </c>
      <c r="E6593" s="4" t="s">
        <v>193</v>
      </c>
      <c r="F6593" s="3">
        <v>42988</v>
      </c>
      <c r="G6593" s="3"/>
    </row>
    <row r="6594" spans="1:8">
      <c r="A6594" s="4" t="s">
        <v>6801</v>
      </c>
      <c r="B6594" s="4" t="s">
        <v>191</v>
      </c>
      <c r="C6594" s="4" t="s">
        <v>179</v>
      </c>
      <c r="D6594" s="4" t="s">
        <v>62</v>
      </c>
      <c r="E6594" s="4" t="s">
        <v>172</v>
      </c>
      <c r="F6594" s="3">
        <v>42988</v>
      </c>
      <c r="G6594" s="3">
        <v>43064</v>
      </c>
      <c r="H6594">
        <v>552</v>
      </c>
    </row>
    <row r="6595" spans="1:8">
      <c r="A6595" s="4" t="s">
        <v>6802</v>
      </c>
      <c r="B6595" s="4" t="s">
        <v>191</v>
      </c>
      <c r="C6595" s="4" t="s">
        <v>179</v>
      </c>
      <c r="D6595" s="4" t="s">
        <v>108</v>
      </c>
      <c r="E6595" s="4" t="s">
        <v>172</v>
      </c>
      <c r="F6595" s="3">
        <v>42988</v>
      </c>
      <c r="G6595" s="3">
        <v>43055</v>
      </c>
      <c r="H6595">
        <v>468</v>
      </c>
    </row>
    <row r="6596" spans="1:8">
      <c r="A6596" s="4" t="s">
        <v>6803</v>
      </c>
      <c r="B6596" s="4" t="s">
        <v>343</v>
      </c>
      <c r="C6596" s="4" t="s">
        <v>179</v>
      </c>
      <c r="D6596" s="4" t="s">
        <v>45</v>
      </c>
      <c r="E6596" s="4" t="s">
        <v>197</v>
      </c>
      <c r="F6596" s="3">
        <v>42988</v>
      </c>
      <c r="G6596" s="3">
        <v>43056</v>
      </c>
      <c r="H6596">
        <v>0</v>
      </c>
    </row>
    <row r="6597" spans="1:8">
      <c r="A6597" s="4" t="s">
        <v>6804</v>
      </c>
      <c r="B6597" s="4" t="s">
        <v>343</v>
      </c>
      <c r="C6597" s="4" t="s">
        <v>179</v>
      </c>
      <c r="D6597" s="4" t="s">
        <v>76</v>
      </c>
      <c r="E6597" s="4" t="s">
        <v>197</v>
      </c>
      <c r="F6597" s="3">
        <v>42988</v>
      </c>
      <c r="G6597" s="3">
        <v>43073</v>
      </c>
      <c r="H6597">
        <v>0</v>
      </c>
    </row>
    <row r="6598" spans="1:8">
      <c r="A6598" s="4" t="s">
        <v>6805</v>
      </c>
      <c r="B6598" s="4" t="s">
        <v>219</v>
      </c>
      <c r="C6598" s="4" t="s">
        <v>9011</v>
      </c>
      <c r="D6598" s="4" t="s">
        <v>24</v>
      </c>
      <c r="E6598" s="4" t="s">
        <v>193</v>
      </c>
      <c r="F6598" s="3">
        <v>42988</v>
      </c>
      <c r="G6598" s="3"/>
    </row>
    <row r="6599" spans="1:8">
      <c r="A6599" s="4" t="s">
        <v>6806</v>
      </c>
      <c r="B6599" s="4" t="s">
        <v>219</v>
      </c>
      <c r="C6599" s="4" t="s">
        <v>199</v>
      </c>
      <c r="D6599" s="4" t="s">
        <v>102</v>
      </c>
      <c r="E6599" s="4" t="s">
        <v>197</v>
      </c>
      <c r="F6599" s="3">
        <v>42988</v>
      </c>
      <c r="G6599" s="3">
        <v>43005</v>
      </c>
      <c r="H6599">
        <v>0</v>
      </c>
    </row>
    <row r="6600" spans="1:8">
      <c r="A6600" s="4" t="s">
        <v>6807</v>
      </c>
      <c r="B6600" s="4" t="s">
        <v>219</v>
      </c>
      <c r="C6600" s="4" t="s">
        <v>9011</v>
      </c>
      <c r="D6600" s="4" t="s">
        <v>81</v>
      </c>
      <c r="E6600" s="4" t="s">
        <v>172</v>
      </c>
      <c r="F6600" s="3">
        <v>42988</v>
      </c>
      <c r="G6600" s="3">
        <v>43051</v>
      </c>
      <c r="H6600">
        <v>4467</v>
      </c>
    </row>
    <row r="6601" spans="1:8">
      <c r="A6601" s="4" t="s">
        <v>6808</v>
      </c>
      <c r="B6601" s="4" t="s">
        <v>230</v>
      </c>
      <c r="C6601" s="4" t="s">
        <v>179</v>
      </c>
      <c r="D6601" s="4" t="s">
        <v>38</v>
      </c>
      <c r="E6601" s="4" t="s">
        <v>172</v>
      </c>
      <c r="F6601" s="3">
        <v>42988</v>
      </c>
      <c r="G6601" s="3">
        <v>43074</v>
      </c>
      <c r="H6601">
        <v>538</v>
      </c>
    </row>
    <row r="6602" spans="1:8">
      <c r="A6602" s="4" t="s">
        <v>6809</v>
      </c>
      <c r="B6602" s="4" t="s">
        <v>230</v>
      </c>
      <c r="C6602" s="4" t="s">
        <v>192</v>
      </c>
      <c r="D6602" s="4" t="s">
        <v>124</v>
      </c>
      <c r="E6602" s="4" t="s">
        <v>172</v>
      </c>
      <c r="F6602" s="3">
        <v>42988</v>
      </c>
      <c r="G6602" s="3">
        <v>43081</v>
      </c>
      <c r="H6602">
        <v>3021</v>
      </c>
    </row>
    <row r="6603" spans="1:8">
      <c r="A6603" s="4" t="s">
        <v>6810</v>
      </c>
      <c r="B6603" s="4" t="s">
        <v>256</v>
      </c>
      <c r="C6603" s="4" t="s">
        <v>179</v>
      </c>
      <c r="D6603" s="4" t="s">
        <v>41</v>
      </c>
      <c r="E6603" s="4" t="s">
        <v>172</v>
      </c>
      <c r="F6603" s="3">
        <v>42988</v>
      </c>
      <c r="G6603" s="3">
        <v>43051</v>
      </c>
      <c r="H6603">
        <v>511</v>
      </c>
    </row>
    <row r="6604" spans="1:8">
      <c r="A6604" s="4" t="s">
        <v>6811</v>
      </c>
      <c r="B6604" s="4" t="s">
        <v>201</v>
      </c>
      <c r="C6604" s="4" t="s">
        <v>199</v>
      </c>
      <c r="D6604" s="4" t="s">
        <v>32</v>
      </c>
      <c r="E6604" s="4" t="s">
        <v>172</v>
      </c>
      <c r="F6604" s="3">
        <v>42988</v>
      </c>
      <c r="G6604" s="3">
        <v>42999</v>
      </c>
      <c r="H6604">
        <v>5832</v>
      </c>
    </row>
    <row r="6605" spans="1:8">
      <c r="A6605" s="4" t="s">
        <v>6812</v>
      </c>
      <c r="B6605" s="4" t="s">
        <v>205</v>
      </c>
      <c r="C6605" s="4" t="s">
        <v>177</v>
      </c>
      <c r="D6605" s="4" t="s">
        <v>35</v>
      </c>
      <c r="E6605" s="4" t="s">
        <v>193</v>
      </c>
      <c r="F6605" s="3">
        <v>42988</v>
      </c>
      <c r="G6605" s="3"/>
    </row>
    <row r="6606" spans="1:8">
      <c r="A6606" s="4" t="s">
        <v>6813</v>
      </c>
      <c r="B6606" s="4" t="s">
        <v>205</v>
      </c>
      <c r="C6606" s="4" t="s">
        <v>177</v>
      </c>
      <c r="D6606" s="4" t="s">
        <v>24</v>
      </c>
      <c r="E6606" s="4" t="s">
        <v>193</v>
      </c>
      <c r="F6606" s="3">
        <v>42988</v>
      </c>
      <c r="G6606" s="3"/>
    </row>
    <row r="6607" spans="1:8">
      <c r="A6607" s="4" t="s">
        <v>6814</v>
      </c>
      <c r="B6607" s="4" t="s">
        <v>208</v>
      </c>
      <c r="C6607" s="4" t="s">
        <v>199</v>
      </c>
      <c r="D6607" s="4" t="s">
        <v>47</v>
      </c>
      <c r="E6607" s="4" t="s">
        <v>197</v>
      </c>
      <c r="F6607" s="3">
        <v>42988</v>
      </c>
      <c r="G6607" s="3">
        <v>43008</v>
      </c>
      <c r="H6607">
        <v>0</v>
      </c>
    </row>
    <row r="6608" spans="1:8">
      <c r="A6608" s="4" t="s">
        <v>6815</v>
      </c>
      <c r="B6608" s="4" t="s">
        <v>208</v>
      </c>
      <c r="C6608" s="4" t="s">
        <v>192</v>
      </c>
      <c r="D6608" s="4" t="s">
        <v>43</v>
      </c>
      <c r="E6608" s="4" t="s">
        <v>197</v>
      </c>
      <c r="F6608" s="3">
        <v>42988</v>
      </c>
      <c r="G6608" s="3">
        <v>43063</v>
      </c>
      <c r="H6608">
        <v>0</v>
      </c>
    </row>
    <row r="6609" spans="1:8">
      <c r="A6609" s="4" t="s">
        <v>6816</v>
      </c>
      <c r="B6609" s="4" t="s">
        <v>208</v>
      </c>
      <c r="C6609" s="4" t="s">
        <v>177</v>
      </c>
      <c r="D6609" s="4" t="s">
        <v>92</v>
      </c>
      <c r="E6609" s="4" t="s">
        <v>172</v>
      </c>
      <c r="F6609" s="3">
        <v>42988</v>
      </c>
      <c r="G6609" s="3">
        <v>43066</v>
      </c>
      <c r="H6609">
        <v>50</v>
      </c>
    </row>
    <row r="6610" spans="1:8">
      <c r="A6610" s="4" t="s">
        <v>6817</v>
      </c>
      <c r="B6610" s="4" t="s">
        <v>185</v>
      </c>
      <c r="C6610" s="4" t="s">
        <v>192</v>
      </c>
      <c r="D6610" s="4" t="s">
        <v>105</v>
      </c>
      <c r="E6610" s="4" t="s">
        <v>197</v>
      </c>
      <c r="F6610" s="3">
        <v>42988</v>
      </c>
      <c r="G6610" s="3">
        <v>43063</v>
      </c>
      <c r="H6610">
        <v>0</v>
      </c>
    </row>
    <row r="6611" spans="1:8">
      <c r="A6611" s="4" t="s">
        <v>6818</v>
      </c>
      <c r="B6611" s="4" t="s">
        <v>185</v>
      </c>
      <c r="C6611" s="4" t="s">
        <v>177</v>
      </c>
      <c r="D6611" s="4" t="s">
        <v>97</v>
      </c>
      <c r="E6611" s="4" t="s">
        <v>172</v>
      </c>
      <c r="F6611" s="3">
        <v>42988</v>
      </c>
      <c r="G6611" s="3">
        <v>43061</v>
      </c>
      <c r="H6611">
        <v>58</v>
      </c>
    </row>
    <row r="6612" spans="1:8">
      <c r="A6612" s="4" t="s">
        <v>6819</v>
      </c>
      <c r="B6612" s="4" t="s">
        <v>216</v>
      </c>
      <c r="C6612" s="4" t="s">
        <v>179</v>
      </c>
      <c r="D6612" s="4" t="s">
        <v>120</v>
      </c>
      <c r="E6612" s="4" t="s">
        <v>197</v>
      </c>
      <c r="F6612" s="3">
        <v>42988</v>
      </c>
      <c r="G6612" s="3">
        <v>43063</v>
      </c>
      <c r="H6612">
        <v>0</v>
      </c>
    </row>
    <row r="6613" spans="1:8">
      <c r="A6613" s="4" t="s">
        <v>6820</v>
      </c>
      <c r="B6613" s="4" t="s">
        <v>216</v>
      </c>
      <c r="C6613" s="4" t="s">
        <v>177</v>
      </c>
      <c r="D6613" s="4" t="s">
        <v>88</v>
      </c>
      <c r="E6613" s="4" t="s">
        <v>172</v>
      </c>
      <c r="F6613" s="3">
        <v>42988</v>
      </c>
      <c r="G6613" s="3">
        <v>43005</v>
      </c>
      <c r="H6613">
        <v>66</v>
      </c>
    </row>
    <row r="6614" spans="1:8">
      <c r="A6614" s="4" t="s">
        <v>6821</v>
      </c>
      <c r="B6614" s="4" t="s">
        <v>181</v>
      </c>
      <c r="C6614" s="4" t="s">
        <v>9011</v>
      </c>
      <c r="D6614" s="4" t="s">
        <v>24</v>
      </c>
      <c r="E6614" s="4" t="s">
        <v>193</v>
      </c>
      <c r="F6614" s="3">
        <v>42988</v>
      </c>
      <c r="G6614" s="3"/>
    </row>
    <row r="6615" spans="1:8">
      <c r="A6615" s="4" t="s">
        <v>6822</v>
      </c>
      <c r="B6615" s="4" t="s">
        <v>183</v>
      </c>
      <c r="C6615" s="4" t="s">
        <v>179</v>
      </c>
      <c r="D6615" s="4" t="s">
        <v>57</v>
      </c>
      <c r="E6615" s="4" t="s">
        <v>197</v>
      </c>
      <c r="F6615" s="3">
        <v>42989</v>
      </c>
      <c r="G6615" s="3">
        <v>42991</v>
      </c>
      <c r="H6615">
        <v>0</v>
      </c>
    </row>
    <row r="6616" spans="1:8">
      <c r="A6616" s="4" t="s">
        <v>6823</v>
      </c>
      <c r="B6616" s="4" t="s">
        <v>183</v>
      </c>
      <c r="C6616" s="4" t="s">
        <v>199</v>
      </c>
      <c r="D6616" s="4" t="s">
        <v>118</v>
      </c>
      <c r="E6616" s="4" t="s">
        <v>197</v>
      </c>
      <c r="F6616" s="3">
        <v>42989</v>
      </c>
      <c r="G6616" s="3">
        <v>43053</v>
      </c>
      <c r="H6616">
        <v>0</v>
      </c>
    </row>
    <row r="6617" spans="1:8">
      <c r="A6617" s="4" t="s">
        <v>6824</v>
      </c>
      <c r="B6617" s="4" t="s">
        <v>183</v>
      </c>
      <c r="C6617" s="4" t="s">
        <v>177</v>
      </c>
      <c r="D6617" s="4" t="s">
        <v>37</v>
      </c>
      <c r="E6617" s="4" t="s">
        <v>172</v>
      </c>
      <c r="F6617" s="3">
        <v>42989</v>
      </c>
      <c r="G6617" s="3">
        <v>43056</v>
      </c>
      <c r="H6617">
        <v>44</v>
      </c>
    </row>
    <row r="6618" spans="1:8">
      <c r="A6618" s="4" t="s">
        <v>6825</v>
      </c>
      <c r="B6618" s="4" t="s">
        <v>261</v>
      </c>
      <c r="C6618" s="4" t="s">
        <v>171</v>
      </c>
      <c r="D6618" s="4" t="s">
        <v>84</v>
      </c>
      <c r="E6618" s="4" t="s">
        <v>172</v>
      </c>
      <c r="F6618" s="3">
        <v>42989</v>
      </c>
      <c r="G6618" s="3">
        <v>43099</v>
      </c>
      <c r="H6618">
        <v>1140</v>
      </c>
    </row>
    <row r="6619" spans="1:8">
      <c r="A6619" s="4" t="s">
        <v>6826</v>
      </c>
      <c r="B6619" s="4" t="s">
        <v>246</v>
      </c>
      <c r="C6619" s="4" t="s">
        <v>199</v>
      </c>
      <c r="D6619" s="4" t="s">
        <v>127</v>
      </c>
      <c r="E6619" s="4" t="s">
        <v>172</v>
      </c>
      <c r="F6619" s="3">
        <v>42989</v>
      </c>
      <c r="G6619" s="3">
        <v>42999</v>
      </c>
      <c r="H6619">
        <v>5245</v>
      </c>
    </row>
    <row r="6620" spans="1:8">
      <c r="A6620" s="4" t="s">
        <v>6827</v>
      </c>
      <c r="B6620" s="4" t="s">
        <v>304</v>
      </c>
      <c r="C6620" s="4" t="s">
        <v>199</v>
      </c>
      <c r="D6620" s="4" t="s">
        <v>70</v>
      </c>
      <c r="E6620" s="4" t="s">
        <v>172</v>
      </c>
      <c r="F6620" s="3">
        <v>42989</v>
      </c>
      <c r="G6620" s="3">
        <v>43073</v>
      </c>
      <c r="H6620">
        <v>5520</v>
      </c>
    </row>
    <row r="6621" spans="1:8">
      <c r="A6621" s="4" t="s">
        <v>6828</v>
      </c>
      <c r="B6621" s="4" t="s">
        <v>279</v>
      </c>
      <c r="C6621" s="4" t="s">
        <v>179</v>
      </c>
      <c r="D6621" s="4" t="s">
        <v>24</v>
      </c>
      <c r="E6621" s="4" t="s">
        <v>193</v>
      </c>
      <c r="F6621" s="3">
        <v>42989</v>
      </c>
      <c r="G6621" s="3"/>
    </row>
    <row r="6622" spans="1:8">
      <c r="A6622" s="4" t="s">
        <v>6829</v>
      </c>
      <c r="B6622" s="4" t="s">
        <v>279</v>
      </c>
      <c r="C6622" s="4" t="s">
        <v>9011</v>
      </c>
      <c r="D6622" s="4" t="s">
        <v>24</v>
      </c>
      <c r="E6622" s="4" t="s">
        <v>193</v>
      </c>
      <c r="F6622" s="3">
        <v>42989</v>
      </c>
      <c r="G6622" s="3"/>
    </row>
    <row r="6623" spans="1:8">
      <c r="A6623" s="4" t="s">
        <v>6830</v>
      </c>
      <c r="B6623" s="4" t="s">
        <v>174</v>
      </c>
      <c r="C6623" s="4" t="s">
        <v>199</v>
      </c>
      <c r="D6623" s="4" t="s">
        <v>47</v>
      </c>
      <c r="E6623" s="4" t="s">
        <v>197</v>
      </c>
      <c r="F6623" s="3">
        <v>42989</v>
      </c>
      <c r="G6623" s="3">
        <v>43058</v>
      </c>
      <c r="H6623">
        <v>0</v>
      </c>
    </row>
    <row r="6624" spans="1:8">
      <c r="A6624" s="4" t="s">
        <v>6831</v>
      </c>
      <c r="B6624" s="4" t="s">
        <v>174</v>
      </c>
      <c r="C6624" s="4" t="s">
        <v>9011</v>
      </c>
      <c r="D6624" s="4" t="s">
        <v>103</v>
      </c>
      <c r="E6624" s="4" t="s">
        <v>197</v>
      </c>
      <c r="F6624" s="3">
        <v>42989</v>
      </c>
      <c r="G6624" s="3">
        <v>43053</v>
      </c>
      <c r="H6624">
        <v>0</v>
      </c>
    </row>
    <row r="6625" spans="1:8">
      <c r="A6625" s="4" t="s">
        <v>6832</v>
      </c>
      <c r="B6625" s="4" t="s">
        <v>237</v>
      </c>
      <c r="C6625" s="4" t="s">
        <v>177</v>
      </c>
      <c r="D6625" s="4" t="s">
        <v>125</v>
      </c>
      <c r="E6625" s="4" t="s">
        <v>197</v>
      </c>
      <c r="F6625" s="3">
        <v>42989</v>
      </c>
      <c r="G6625" s="3">
        <v>43092</v>
      </c>
      <c r="H6625">
        <v>0</v>
      </c>
    </row>
    <row r="6626" spans="1:8">
      <c r="A6626" s="4" t="s">
        <v>6833</v>
      </c>
      <c r="B6626" s="4" t="s">
        <v>196</v>
      </c>
      <c r="C6626" s="4" t="s">
        <v>177</v>
      </c>
      <c r="D6626" s="4" t="s">
        <v>111</v>
      </c>
      <c r="E6626" s="4" t="s">
        <v>172</v>
      </c>
      <c r="F6626" s="3">
        <v>42989</v>
      </c>
      <c r="G6626" s="3">
        <v>42998</v>
      </c>
      <c r="H6626">
        <v>53</v>
      </c>
    </row>
    <row r="6627" spans="1:8">
      <c r="A6627" s="4" t="s">
        <v>6834</v>
      </c>
      <c r="B6627" s="4" t="s">
        <v>191</v>
      </c>
      <c r="C6627" s="4" t="s">
        <v>199</v>
      </c>
      <c r="D6627" s="4" t="s">
        <v>24</v>
      </c>
      <c r="E6627" s="4" t="s">
        <v>193</v>
      </c>
      <c r="F6627" s="3">
        <v>42989</v>
      </c>
      <c r="G6627" s="3"/>
    </row>
    <row r="6628" spans="1:8">
      <c r="A6628" s="4" t="s">
        <v>6835</v>
      </c>
      <c r="B6628" s="4" t="s">
        <v>219</v>
      </c>
      <c r="C6628" s="4" t="s">
        <v>199</v>
      </c>
      <c r="D6628" s="4" t="s">
        <v>98</v>
      </c>
      <c r="E6628" s="4" t="s">
        <v>172</v>
      </c>
      <c r="F6628" s="3">
        <v>42989</v>
      </c>
      <c r="G6628" s="3">
        <v>43079</v>
      </c>
      <c r="H6628">
        <v>4872</v>
      </c>
    </row>
    <row r="6629" spans="1:8">
      <c r="A6629" s="4" t="s">
        <v>6836</v>
      </c>
      <c r="B6629" s="4" t="s">
        <v>230</v>
      </c>
      <c r="C6629" s="4" t="s">
        <v>179</v>
      </c>
      <c r="D6629" s="4" t="s">
        <v>49</v>
      </c>
      <c r="E6629" s="4" t="s">
        <v>197</v>
      </c>
      <c r="F6629" s="3">
        <v>42989</v>
      </c>
      <c r="G6629" s="3">
        <v>43063</v>
      </c>
      <c r="H6629">
        <v>0</v>
      </c>
    </row>
    <row r="6630" spans="1:8">
      <c r="A6630" s="4" t="s">
        <v>6837</v>
      </c>
      <c r="B6630" s="4" t="s">
        <v>187</v>
      </c>
      <c r="C6630" s="4" t="s">
        <v>192</v>
      </c>
      <c r="D6630" s="4" t="s">
        <v>75</v>
      </c>
      <c r="E6630" s="4" t="s">
        <v>172</v>
      </c>
      <c r="F6630" s="3">
        <v>42989</v>
      </c>
      <c r="G6630" s="3">
        <v>42999</v>
      </c>
      <c r="H6630">
        <v>3138</v>
      </c>
    </row>
    <row r="6631" spans="1:8">
      <c r="A6631" s="4" t="s">
        <v>6838</v>
      </c>
      <c r="B6631" s="4" t="s">
        <v>201</v>
      </c>
      <c r="C6631" s="4" t="s">
        <v>179</v>
      </c>
      <c r="D6631" s="4" t="s">
        <v>59</v>
      </c>
      <c r="E6631" s="4" t="s">
        <v>197</v>
      </c>
      <c r="F6631" s="3">
        <v>42989</v>
      </c>
      <c r="G6631" s="3">
        <v>43006</v>
      </c>
      <c r="H6631">
        <v>0</v>
      </c>
    </row>
    <row r="6632" spans="1:8">
      <c r="A6632" s="4" t="s">
        <v>6839</v>
      </c>
      <c r="B6632" s="4" t="s">
        <v>170</v>
      </c>
      <c r="C6632" s="4" t="s">
        <v>179</v>
      </c>
      <c r="D6632" s="4" t="s">
        <v>29</v>
      </c>
      <c r="E6632" s="4" t="s">
        <v>172</v>
      </c>
      <c r="F6632" s="3">
        <v>42989</v>
      </c>
      <c r="G6632" s="3">
        <v>43072</v>
      </c>
      <c r="H6632">
        <v>513</v>
      </c>
    </row>
    <row r="6633" spans="1:8">
      <c r="A6633" s="4" t="s">
        <v>6840</v>
      </c>
      <c r="B6633" s="4" t="s">
        <v>232</v>
      </c>
      <c r="C6633" s="4" t="s">
        <v>171</v>
      </c>
      <c r="D6633" s="4" t="s">
        <v>80</v>
      </c>
      <c r="E6633" s="4" t="s">
        <v>197</v>
      </c>
      <c r="F6633" s="3">
        <v>42989</v>
      </c>
      <c r="G6633" s="3">
        <v>43097</v>
      </c>
      <c r="H6633">
        <v>0</v>
      </c>
    </row>
    <row r="6634" spans="1:8">
      <c r="A6634" s="4" t="s">
        <v>6841</v>
      </c>
      <c r="B6634" s="4" t="s">
        <v>205</v>
      </c>
      <c r="C6634" s="4" t="s">
        <v>177</v>
      </c>
      <c r="D6634" s="4" t="s">
        <v>24</v>
      </c>
      <c r="E6634" s="4" t="s">
        <v>193</v>
      </c>
      <c r="F6634" s="3">
        <v>42989</v>
      </c>
      <c r="G6634" s="3"/>
    </row>
    <row r="6635" spans="1:8">
      <c r="A6635" s="4" t="s">
        <v>6842</v>
      </c>
      <c r="B6635" s="4" t="s">
        <v>226</v>
      </c>
      <c r="C6635" s="4" t="s">
        <v>9011</v>
      </c>
      <c r="D6635" s="4" t="s">
        <v>56</v>
      </c>
      <c r="E6635" s="4" t="s">
        <v>193</v>
      </c>
      <c r="F6635" s="3">
        <v>42989</v>
      </c>
      <c r="G6635" s="3"/>
    </row>
    <row r="6636" spans="1:8">
      <c r="A6636" s="4" t="s">
        <v>6843</v>
      </c>
      <c r="B6636" s="4" t="s">
        <v>216</v>
      </c>
      <c r="C6636" s="4" t="s">
        <v>179</v>
      </c>
      <c r="D6636" s="4" t="s">
        <v>82</v>
      </c>
      <c r="E6636" s="4" t="s">
        <v>172</v>
      </c>
      <c r="F6636" s="3">
        <v>42989</v>
      </c>
      <c r="G6636" s="3">
        <v>43087</v>
      </c>
      <c r="H6636">
        <v>644</v>
      </c>
    </row>
    <row r="6637" spans="1:8">
      <c r="A6637" s="4" t="s">
        <v>6844</v>
      </c>
      <c r="B6637" s="4" t="s">
        <v>181</v>
      </c>
      <c r="C6637" s="4" t="s">
        <v>171</v>
      </c>
      <c r="D6637" s="4" t="s">
        <v>81</v>
      </c>
      <c r="E6637" s="4" t="s">
        <v>193</v>
      </c>
      <c r="F6637" s="3">
        <v>42989</v>
      </c>
      <c r="G6637" s="3"/>
    </row>
    <row r="6638" spans="1:8">
      <c r="A6638" s="4" t="s">
        <v>6845</v>
      </c>
      <c r="B6638" s="4" t="s">
        <v>181</v>
      </c>
      <c r="C6638" s="4" t="s">
        <v>9011</v>
      </c>
      <c r="D6638" s="4" t="s">
        <v>87</v>
      </c>
      <c r="E6638" s="4" t="s">
        <v>197</v>
      </c>
      <c r="F6638" s="3">
        <v>42989</v>
      </c>
      <c r="G6638" s="3">
        <v>43053</v>
      </c>
      <c r="H6638">
        <v>0</v>
      </c>
    </row>
    <row r="6639" spans="1:8">
      <c r="A6639" s="4" t="s">
        <v>6846</v>
      </c>
      <c r="B6639" s="4" t="s">
        <v>181</v>
      </c>
      <c r="C6639" s="4" t="s">
        <v>179</v>
      </c>
      <c r="D6639" s="4" t="s">
        <v>93</v>
      </c>
      <c r="E6639" s="4" t="s">
        <v>172</v>
      </c>
      <c r="F6639" s="3">
        <v>42989</v>
      </c>
      <c r="G6639" s="3">
        <v>42997</v>
      </c>
      <c r="H6639">
        <v>560</v>
      </c>
    </row>
    <row r="6640" spans="1:8">
      <c r="A6640" s="4" t="s">
        <v>6847</v>
      </c>
      <c r="B6640" s="4" t="s">
        <v>183</v>
      </c>
      <c r="C6640" s="4" t="s">
        <v>199</v>
      </c>
      <c r="D6640" s="4" t="s">
        <v>119</v>
      </c>
      <c r="E6640" s="4" t="s">
        <v>197</v>
      </c>
      <c r="F6640" s="3">
        <v>42990</v>
      </c>
      <c r="G6640" s="3">
        <v>43075</v>
      </c>
      <c r="H6640">
        <v>0</v>
      </c>
    </row>
    <row r="6641" spans="1:8">
      <c r="A6641" s="4" t="s">
        <v>6848</v>
      </c>
      <c r="B6641" s="4" t="s">
        <v>183</v>
      </c>
      <c r="C6641" s="4" t="s">
        <v>192</v>
      </c>
      <c r="D6641" s="4" t="s">
        <v>110</v>
      </c>
      <c r="E6641" s="4" t="s">
        <v>197</v>
      </c>
      <c r="F6641" s="3">
        <v>42990</v>
      </c>
      <c r="G6641" s="3">
        <v>43066</v>
      </c>
      <c r="H6641">
        <v>0</v>
      </c>
    </row>
    <row r="6642" spans="1:8">
      <c r="A6642" s="4" t="s">
        <v>6849</v>
      </c>
      <c r="B6642" s="4" t="s">
        <v>183</v>
      </c>
      <c r="C6642" s="4" t="s">
        <v>171</v>
      </c>
      <c r="D6642" s="4" t="s">
        <v>45</v>
      </c>
      <c r="E6642" s="4" t="s">
        <v>172</v>
      </c>
      <c r="F6642" s="3">
        <v>42990</v>
      </c>
      <c r="G6642" s="3">
        <v>43095</v>
      </c>
      <c r="H6642">
        <v>866</v>
      </c>
    </row>
    <row r="6643" spans="1:8">
      <c r="A6643" s="4" t="s">
        <v>6850</v>
      </c>
      <c r="B6643" s="4" t="s">
        <v>261</v>
      </c>
      <c r="C6643" s="4" t="s">
        <v>171</v>
      </c>
      <c r="D6643" s="4" t="s">
        <v>99</v>
      </c>
      <c r="E6643" s="4" t="s">
        <v>197</v>
      </c>
      <c r="F6643" s="3">
        <v>42990</v>
      </c>
      <c r="G6643" s="3">
        <v>42997</v>
      </c>
      <c r="H6643">
        <v>0</v>
      </c>
    </row>
    <row r="6644" spans="1:8">
      <c r="A6644" s="4" t="s">
        <v>6851</v>
      </c>
      <c r="B6644" s="4" t="s">
        <v>246</v>
      </c>
      <c r="C6644" s="4" t="s">
        <v>179</v>
      </c>
      <c r="D6644" s="4" t="s">
        <v>24</v>
      </c>
      <c r="E6644" s="4" t="s">
        <v>193</v>
      </c>
      <c r="F6644" s="3">
        <v>42990</v>
      </c>
      <c r="G6644" s="3"/>
    </row>
    <row r="6645" spans="1:8">
      <c r="A6645" s="4" t="s">
        <v>6852</v>
      </c>
      <c r="B6645" s="4" t="s">
        <v>279</v>
      </c>
      <c r="C6645" s="4" t="s">
        <v>177</v>
      </c>
      <c r="D6645" s="4" t="s">
        <v>82</v>
      </c>
      <c r="E6645" s="4" t="s">
        <v>197</v>
      </c>
      <c r="F6645" s="3">
        <v>42990</v>
      </c>
      <c r="G6645" s="3">
        <v>43070</v>
      </c>
      <c r="H6645">
        <v>0</v>
      </c>
    </row>
    <row r="6646" spans="1:8">
      <c r="A6646" s="4" t="s">
        <v>6853</v>
      </c>
      <c r="B6646" s="4" t="s">
        <v>174</v>
      </c>
      <c r="C6646" s="4" t="s">
        <v>9011</v>
      </c>
      <c r="D6646" s="4" t="s">
        <v>47</v>
      </c>
      <c r="E6646" s="4" t="s">
        <v>197</v>
      </c>
      <c r="F6646" s="3">
        <v>42990</v>
      </c>
      <c r="G6646" s="3">
        <v>43054</v>
      </c>
      <c r="H6646">
        <v>0</v>
      </c>
    </row>
    <row r="6647" spans="1:8">
      <c r="A6647" s="4" t="s">
        <v>6854</v>
      </c>
      <c r="B6647" s="4" t="s">
        <v>174</v>
      </c>
      <c r="C6647" s="4" t="s">
        <v>179</v>
      </c>
      <c r="D6647" s="4" t="s">
        <v>57</v>
      </c>
      <c r="E6647" s="4" t="s">
        <v>172</v>
      </c>
      <c r="F6647" s="3">
        <v>42990</v>
      </c>
      <c r="G6647" s="3">
        <v>43085</v>
      </c>
      <c r="H6647">
        <v>626</v>
      </c>
    </row>
    <row r="6648" spans="1:8">
      <c r="A6648" s="4" t="s">
        <v>6855</v>
      </c>
      <c r="B6648" s="4" t="s">
        <v>174</v>
      </c>
      <c r="C6648" s="4" t="s">
        <v>9011</v>
      </c>
      <c r="D6648" s="4" t="s">
        <v>118</v>
      </c>
      <c r="E6648" s="4" t="s">
        <v>172</v>
      </c>
      <c r="F6648" s="3">
        <v>42990</v>
      </c>
      <c r="G6648" s="3">
        <v>43072</v>
      </c>
      <c r="H6648">
        <v>4079</v>
      </c>
    </row>
    <row r="6649" spans="1:8">
      <c r="A6649" s="4" t="s">
        <v>6856</v>
      </c>
      <c r="B6649" s="4" t="s">
        <v>237</v>
      </c>
      <c r="C6649" s="4" t="s">
        <v>192</v>
      </c>
      <c r="D6649" s="4" t="s">
        <v>84</v>
      </c>
      <c r="E6649" s="4" t="s">
        <v>172</v>
      </c>
      <c r="F6649" s="3">
        <v>42990</v>
      </c>
      <c r="G6649" s="3">
        <v>43074</v>
      </c>
      <c r="H6649">
        <v>3497</v>
      </c>
    </row>
    <row r="6650" spans="1:8">
      <c r="A6650" s="4" t="s">
        <v>6857</v>
      </c>
      <c r="B6650" s="4" t="s">
        <v>237</v>
      </c>
      <c r="C6650" s="4" t="s">
        <v>192</v>
      </c>
      <c r="D6650" s="4" t="s">
        <v>96</v>
      </c>
      <c r="E6650" s="4" t="s">
        <v>172</v>
      </c>
      <c r="F6650" s="3">
        <v>42990</v>
      </c>
      <c r="G6650" s="3">
        <v>43055</v>
      </c>
      <c r="H6650">
        <v>3072</v>
      </c>
    </row>
    <row r="6651" spans="1:8">
      <c r="A6651" s="4" t="s">
        <v>6858</v>
      </c>
      <c r="B6651" s="4" t="s">
        <v>196</v>
      </c>
      <c r="C6651" s="4" t="s">
        <v>192</v>
      </c>
      <c r="D6651" s="4" t="s">
        <v>66</v>
      </c>
      <c r="E6651" s="4" t="s">
        <v>197</v>
      </c>
      <c r="F6651" s="3">
        <v>42990</v>
      </c>
      <c r="G6651" s="3">
        <v>43084</v>
      </c>
      <c r="H6651">
        <v>0</v>
      </c>
    </row>
    <row r="6652" spans="1:8">
      <c r="A6652" s="4" t="s">
        <v>6859</v>
      </c>
      <c r="B6652" s="4" t="s">
        <v>203</v>
      </c>
      <c r="C6652" s="4" t="s">
        <v>192</v>
      </c>
      <c r="D6652" s="4" t="s">
        <v>86</v>
      </c>
      <c r="E6652" s="4" t="s">
        <v>172</v>
      </c>
      <c r="F6652" s="3">
        <v>42990</v>
      </c>
      <c r="G6652" s="3">
        <v>43065</v>
      </c>
      <c r="H6652">
        <v>3473</v>
      </c>
    </row>
    <row r="6653" spans="1:8">
      <c r="A6653" s="4" t="s">
        <v>6860</v>
      </c>
      <c r="B6653" s="4" t="s">
        <v>343</v>
      </c>
      <c r="C6653" s="4" t="s">
        <v>179</v>
      </c>
      <c r="D6653" s="4" t="s">
        <v>43</v>
      </c>
      <c r="E6653" s="4" t="s">
        <v>172</v>
      </c>
      <c r="F6653" s="3">
        <v>42990</v>
      </c>
      <c r="G6653" s="3">
        <v>42997</v>
      </c>
      <c r="H6653">
        <v>530</v>
      </c>
    </row>
    <row r="6654" spans="1:8">
      <c r="A6654" s="4" t="s">
        <v>6861</v>
      </c>
      <c r="B6654" s="4" t="s">
        <v>343</v>
      </c>
      <c r="C6654" s="4" t="s">
        <v>171</v>
      </c>
      <c r="D6654" s="4" t="s">
        <v>70</v>
      </c>
      <c r="E6654" s="4" t="s">
        <v>172</v>
      </c>
      <c r="F6654" s="3">
        <v>42990</v>
      </c>
      <c r="G6654" s="3">
        <v>43085</v>
      </c>
      <c r="H6654">
        <v>1066</v>
      </c>
    </row>
    <row r="6655" spans="1:8">
      <c r="A6655" s="4" t="s">
        <v>6862</v>
      </c>
      <c r="B6655" s="4" t="s">
        <v>343</v>
      </c>
      <c r="C6655" s="4" t="s">
        <v>177</v>
      </c>
      <c r="D6655" s="4" t="s">
        <v>37</v>
      </c>
      <c r="E6655" s="4" t="s">
        <v>172</v>
      </c>
      <c r="F6655" s="3">
        <v>42990</v>
      </c>
      <c r="G6655" s="3">
        <v>43087</v>
      </c>
      <c r="H6655">
        <v>64</v>
      </c>
    </row>
    <row r="6656" spans="1:8">
      <c r="A6656" s="4" t="s">
        <v>6863</v>
      </c>
      <c r="B6656" s="4" t="s">
        <v>343</v>
      </c>
      <c r="C6656" s="4" t="s">
        <v>177</v>
      </c>
      <c r="D6656" s="4" t="s">
        <v>100</v>
      </c>
      <c r="E6656" s="4" t="s">
        <v>172</v>
      </c>
      <c r="F6656" s="3">
        <v>42990</v>
      </c>
      <c r="G6656" s="3">
        <v>43094</v>
      </c>
      <c r="H6656">
        <v>59</v>
      </c>
    </row>
    <row r="6657" spans="1:8">
      <c r="A6657" s="4" t="s">
        <v>6864</v>
      </c>
      <c r="B6657" s="4" t="s">
        <v>230</v>
      </c>
      <c r="C6657" s="4" t="s">
        <v>171</v>
      </c>
      <c r="D6657" s="4" t="s">
        <v>71</v>
      </c>
      <c r="E6657" s="4" t="s">
        <v>172</v>
      </c>
      <c r="F6657" s="3">
        <v>42990</v>
      </c>
      <c r="G6657" s="3">
        <v>43069</v>
      </c>
      <c r="H6657">
        <v>1077</v>
      </c>
    </row>
    <row r="6658" spans="1:8">
      <c r="A6658" s="4" t="s">
        <v>6865</v>
      </c>
      <c r="B6658" s="4" t="s">
        <v>230</v>
      </c>
      <c r="C6658" s="4" t="s">
        <v>9011</v>
      </c>
      <c r="D6658" s="4" t="s">
        <v>115</v>
      </c>
      <c r="E6658" s="4" t="s">
        <v>172</v>
      </c>
      <c r="F6658" s="3">
        <v>42990</v>
      </c>
      <c r="G6658" s="3">
        <v>43060</v>
      </c>
      <c r="H6658">
        <v>4999</v>
      </c>
    </row>
    <row r="6659" spans="1:8">
      <c r="A6659" s="4" t="s">
        <v>6866</v>
      </c>
      <c r="B6659" s="4" t="s">
        <v>244</v>
      </c>
      <c r="C6659" s="4" t="s">
        <v>177</v>
      </c>
      <c r="D6659" s="4" t="s">
        <v>27</v>
      </c>
      <c r="E6659" s="4" t="s">
        <v>172</v>
      </c>
      <c r="F6659" s="3">
        <v>42990</v>
      </c>
      <c r="G6659" s="3">
        <v>42999</v>
      </c>
      <c r="H6659">
        <v>72</v>
      </c>
    </row>
    <row r="6660" spans="1:8">
      <c r="A6660" s="4" t="s">
        <v>6867</v>
      </c>
      <c r="B6660" s="4" t="s">
        <v>201</v>
      </c>
      <c r="C6660" s="4" t="s">
        <v>199</v>
      </c>
      <c r="D6660" s="4" t="s">
        <v>82</v>
      </c>
      <c r="E6660" s="4" t="s">
        <v>172</v>
      </c>
      <c r="F6660" s="3">
        <v>42990</v>
      </c>
      <c r="G6660" s="3">
        <v>42998</v>
      </c>
      <c r="H6660">
        <v>4870</v>
      </c>
    </row>
    <row r="6661" spans="1:8">
      <c r="A6661" s="4" t="s">
        <v>6868</v>
      </c>
      <c r="B6661" s="4" t="s">
        <v>232</v>
      </c>
      <c r="C6661" s="4" t="s">
        <v>171</v>
      </c>
      <c r="D6661" s="4" t="s">
        <v>78</v>
      </c>
      <c r="E6661" s="4" t="s">
        <v>197</v>
      </c>
      <c r="F6661" s="3">
        <v>42990</v>
      </c>
      <c r="G6661" s="3">
        <v>42998</v>
      </c>
      <c r="H6661">
        <v>0</v>
      </c>
    </row>
    <row r="6662" spans="1:8">
      <c r="A6662" s="4" t="s">
        <v>6869</v>
      </c>
      <c r="B6662" s="4" t="s">
        <v>232</v>
      </c>
      <c r="C6662" s="4" t="s">
        <v>9011</v>
      </c>
      <c r="D6662" s="4" t="s">
        <v>127</v>
      </c>
      <c r="E6662" s="4" t="s">
        <v>197</v>
      </c>
      <c r="F6662" s="3">
        <v>42990</v>
      </c>
      <c r="G6662" s="3">
        <v>43087</v>
      </c>
      <c r="H6662">
        <v>0</v>
      </c>
    </row>
    <row r="6663" spans="1:8">
      <c r="A6663" s="4" t="s">
        <v>6870</v>
      </c>
      <c r="B6663" s="4" t="s">
        <v>208</v>
      </c>
      <c r="C6663" s="4" t="s">
        <v>177</v>
      </c>
      <c r="D6663" s="4" t="s">
        <v>85</v>
      </c>
      <c r="E6663" s="4" t="s">
        <v>172</v>
      </c>
      <c r="F6663" s="3">
        <v>42990</v>
      </c>
      <c r="G6663" s="3">
        <v>43004</v>
      </c>
      <c r="H6663">
        <v>54</v>
      </c>
    </row>
    <row r="6664" spans="1:8">
      <c r="A6664" s="4" t="s">
        <v>6871</v>
      </c>
      <c r="B6664" s="4" t="s">
        <v>208</v>
      </c>
      <c r="C6664" s="4" t="s">
        <v>177</v>
      </c>
      <c r="D6664" s="4" t="s">
        <v>118</v>
      </c>
      <c r="E6664" s="4" t="s">
        <v>172</v>
      </c>
      <c r="F6664" s="3">
        <v>42990</v>
      </c>
      <c r="G6664" s="3">
        <v>43078</v>
      </c>
      <c r="H6664">
        <v>50</v>
      </c>
    </row>
    <row r="6665" spans="1:8">
      <c r="A6665" s="4" t="s">
        <v>6872</v>
      </c>
      <c r="B6665" s="4" t="s">
        <v>185</v>
      </c>
      <c r="C6665" s="4" t="s">
        <v>179</v>
      </c>
      <c r="D6665" s="4" t="s">
        <v>66</v>
      </c>
      <c r="E6665" s="4" t="s">
        <v>193</v>
      </c>
      <c r="F6665" s="3">
        <v>42990</v>
      </c>
      <c r="G6665" s="3"/>
    </row>
    <row r="6666" spans="1:8">
      <c r="A6666" s="4" t="s">
        <v>6873</v>
      </c>
      <c r="B6666" s="4" t="s">
        <v>185</v>
      </c>
      <c r="C6666" s="4" t="s">
        <v>171</v>
      </c>
      <c r="D6666" s="4" t="s">
        <v>129</v>
      </c>
      <c r="E6666" s="4" t="s">
        <v>193</v>
      </c>
      <c r="F6666" s="3">
        <v>42990</v>
      </c>
      <c r="G6666" s="3"/>
    </row>
    <row r="6667" spans="1:8">
      <c r="A6667" s="4" t="s">
        <v>6874</v>
      </c>
      <c r="B6667" s="4" t="s">
        <v>185</v>
      </c>
      <c r="C6667" s="4" t="s">
        <v>177</v>
      </c>
      <c r="D6667" s="4" t="s">
        <v>122</v>
      </c>
      <c r="E6667" s="4" t="s">
        <v>197</v>
      </c>
      <c r="F6667" s="3">
        <v>42990</v>
      </c>
      <c r="G6667" s="3">
        <v>43040</v>
      </c>
      <c r="H6667">
        <v>0</v>
      </c>
    </row>
    <row r="6668" spans="1:8">
      <c r="A6668" s="4" t="s">
        <v>6875</v>
      </c>
      <c r="B6668" s="4" t="s">
        <v>216</v>
      </c>
      <c r="C6668" s="4" t="s">
        <v>192</v>
      </c>
      <c r="D6668" s="4" t="s">
        <v>24</v>
      </c>
      <c r="E6668" s="4" t="s">
        <v>193</v>
      </c>
      <c r="F6668" s="3">
        <v>42990</v>
      </c>
      <c r="G6668" s="3"/>
    </row>
    <row r="6669" spans="1:8">
      <c r="A6669" s="4" t="s">
        <v>6876</v>
      </c>
      <c r="B6669" s="4" t="s">
        <v>216</v>
      </c>
      <c r="C6669" s="4" t="s">
        <v>199</v>
      </c>
      <c r="D6669" s="4" t="s">
        <v>78</v>
      </c>
      <c r="E6669" s="4" t="s">
        <v>197</v>
      </c>
      <c r="F6669" s="3">
        <v>42990</v>
      </c>
      <c r="G6669" s="3">
        <v>42993</v>
      </c>
      <c r="H6669">
        <v>0</v>
      </c>
    </row>
    <row r="6670" spans="1:8">
      <c r="A6670" s="4" t="s">
        <v>6877</v>
      </c>
      <c r="B6670" s="4" t="s">
        <v>181</v>
      </c>
      <c r="C6670" s="4" t="s">
        <v>171</v>
      </c>
      <c r="D6670" s="4" t="s">
        <v>84</v>
      </c>
      <c r="E6670" s="4" t="s">
        <v>172</v>
      </c>
      <c r="F6670" s="3">
        <v>42990</v>
      </c>
      <c r="G6670" s="3">
        <v>43059</v>
      </c>
      <c r="H6670">
        <v>1029</v>
      </c>
    </row>
    <row r="6671" spans="1:8">
      <c r="A6671" s="4" t="s">
        <v>6878</v>
      </c>
      <c r="B6671" s="4" t="s">
        <v>183</v>
      </c>
      <c r="C6671" s="4" t="s">
        <v>179</v>
      </c>
      <c r="D6671" s="4" t="s">
        <v>37</v>
      </c>
      <c r="E6671" s="4" t="s">
        <v>172</v>
      </c>
      <c r="F6671" s="3">
        <v>42991</v>
      </c>
      <c r="G6671" s="3">
        <v>43064</v>
      </c>
      <c r="H6671">
        <v>629</v>
      </c>
    </row>
    <row r="6672" spans="1:8">
      <c r="A6672" s="4" t="s">
        <v>6879</v>
      </c>
      <c r="B6672" s="4" t="s">
        <v>246</v>
      </c>
      <c r="C6672" s="4" t="s">
        <v>171</v>
      </c>
      <c r="D6672" s="4" t="s">
        <v>24</v>
      </c>
      <c r="E6672" s="4" t="s">
        <v>193</v>
      </c>
      <c r="F6672" s="3">
        <v>42991</v>
      </c>
      <c r="G6672" s="3"/>
    </row>
    <row r="6673" spans="1:8">
      <c r="A6673" s="4" t="s">
        <v>6880</v>
      </c>
      <c r="B6673" s="4" t="s">
        <v>246</v>
      </c>
      <c r="C6673" s="4" t="s">
        <v>179</v>
      </c>
      <c r="D6673" s="4" t="s">
        <v>80</v>
      </c>
      <c r="E6673" s="4" t="s">
        <v>172</v>
      </c>
      <c r="F6673" s="3">
        <v>42991</v>
      </c>
      <c r="G6673" s="3">
        <v>43002</v>
      </c>
      <c r="H6673">
        <v>600</v>
      </c>
    </row>
    <row r="6674" spans="1:8">
      <c r="A6674" s="4" t="s">
        <v>6881</v>
      </c>
      <c r="B6674" s="4" t="s">
        <v>279</v>
      </c>
      <c r="C6674" s="4" t="s">
        <v>179</v>
      </c>
      <c r="D6674" s="4" t="s">
        <v>84</v>
      </c>
      <c r="E6674" s="4" t="s">
        <v>197</v>
      </c>
      <c r="F6674" s="3">
        <v>42991</v>
      </c>
      <c r="G6674" s="3">
        <v>43042</v>
      </c>
      <c r="H6674">
        <v>0</v>
      </c>
    </row>
    <row r="6675" spans="1:8">
      <c r="A6675" s="4" t="s">
        <v>6882</v>
      </c>
      <c r="B6675" s="4" t="s">
        <v>279</v>
      </c>
      <c r="C6675" s="4" t="s">
        <v>9011</v>
      </c>
      <c r="D6675" s="4" t="s">
        <v>83</v>
      </c>
      <c r="E6675" s="4" t="s">
        <v>172</v>
      </c>
      <c r="F6675" s="3">
        <v>42991</v>
      </c>
      <c r="G6675" s="3">
        <v>42996</v>
      </c>
      <c r="H6675">
        <v>4535</v>
      </c>
    </row>
    <row r="6676" spans="1:8">
      <c r="A6676" s="4" t="s">
        <v>6883</v>
      </c>
      <c r="B6676" s="4" t="s">
        <v>210</v>
      </c>
      <c r="C6676" s="4" t="s">
        <v>9011</v>
      </c>
      <c r="D6676" s="4" t="s">
        <v>24</v>
      </c>
      <c r="E6676" s="4" t="s">
        <v>193</v>
      </c>
      <c r="F6676" s="3">
        <v>42991</v>
      </c>
      <c r="G6676" s="3"/>
    </row>
    <row r="6677" spans="1:8">
      <c r="A6677" s="4" t="s">
        <v>6884</v>
      </c>
      <c r="B6677" s="4" t="s">
        <v>263</v>
      </c>
      <c r="C6677" s="4" t="s">
        <v>192</v>
      </c>
      <c r="D6677" s="4" t="s">
        <v>95</v>
      </c>
      <c r="E6677" s="4" t="s">
        <v>197</v>
      </c>
      <c r="F6677" s="3">
        <v>42991</v>
      </c>
      <c r="G6677" s="3">
        <v>43068</v>
      </c>
      <c r="H6677">
        <v>0</v>
      </c>
    </row>
    <row r="6678" spans="1:8">
      <c r="A6678" s="4" t="s">
        <v>6885</v>
      </c>
      <c r="B6678" s="4" t="s">
        <v>212</v>
      </c>
      <c r="C6678" s="4" t="s">
        <v>177</v>
      </c>
      <c r="D6678" s="4" t="s">
        <v>44</v>
      </c>
      <c r="E6678" s="4" t="s">
        <v>197</v>
      </c>
      <c r="F6678" s="3">
        <v>42991</v>
      </c>
      <c r="G6678" s="3">
        <v>42997</v>
      </c>
      <c r="H6678">
        <v>0</v>
      </c>
    </row>
    <row r="6679" spans="1:8">
      <c r="A6679" s="4" t="s">
        <v>6886</v>
      </c>
      <c r="B6679" s="4" t="s">
        <v>196</v>
      </c>
      <c r="C6679" s="4" t="s">
        <v>9011</v>
      </c>
      <c r="D6679" s="4" t="s">
        <v>43</v>
      </c>
      <c r="E6679" s="4" t="s">
        <v>172</v>
      </c>
      <c r="F6679" s="3">
        <v>42991</v>
      </c>
      <c r="G6679" s="3">
        <v>43007</v>
      </c>
      <c r="H6679">
        <v>4805</v>
      </c>
    </row>
    <row r="6680" spans="1:8">
      <c r="A6680" s="4" t="s">
        <v>6887</v>
      </c>
      <c r="B6680" s="4" t="s">
        <v>219</v>
      </c>
      <c r="C6680" s="4" t="s">
        <v>9011</v>
      </c>
      <c r="D6680" s="4" t="s">
        <v>82</v>
      </c>
      <c r="E6680" s="4" t="s">
        <v>197</v>
      </c>
      <c r="F6680" s="3">
        <v>42991</v>
      </c>
      <c r="G6680" s="3">
        <v>43056</v>
      </c>
      <c r="H6680">
        <v>0</v>
      </c>
    </row>
    <row r="6681" spans="1:8">
      <c r="A6681" s="4" t="s">
        <v>6888</v>
      </c>
      <c r="B6681" s="4" t="s">
        <v>230</v>
      </c>
      <c r="C6681" s="4" t="s">
        <v>199</v>
      </c>
      <c r="D6681" s="4" t="s">
        <v>86</v>
      </c>
      <c r="E6681" s="4" t="s">
        <v>172</v>
      </c>
      <c r="F6681" s="3">
        <v>42991</v>
      </c>
      <c r="G6681" s="3">
        <v>43081</v>
      </c>
      <c r="H6681">
        <v>5158</v>
      </c>
    </row>
    <row r="6682" spans="1:8">
      <c r="A6682" s="4" t="s">
        <v>6889</v>
      </c>
      <c r="B6682" s="4" t="s">
        <v>244</v>
      </c>
      <c r="C6682" s="4" t="s">
        <v>179</v>
      </c>
      <c r="D6682" s="4" t="s">
        <v>37</v>
      </c>
      <c r="E6682" s="4" t="s">
        <v>172</v>
      </c>
      <c r="F6682" s="3">
        <v>42991</v>
      </c>
      <c r="G6682" s="3">
        <v>43060</v>
      </c>
      <c r="H6682">
        <v>477</v>
      </c>
    </row>
    <row r="6683" spans="1:8">
      <c r="A6683" s="4" t="s">
        <v>6890</v>
      </c>
      <c r="B6683" s="4" t="s">
        <v>201</v>
      </c>
      <c r="C6683" s="4" t="s">
        <v>199</v>
      </c>
      <c r="D6683" s="4" t="s">
        <v>87</v>
      </c>
      <c r="E6683" s="4" t="s">
        <v>172</v>
      </c>
      <c r="F6683" s="3">
        <v>42991</v>
      </c>
      <c r="G6683" s="3">
        <v>43055</v>
      </c>
      <c r="H6683">
        <v>4972</v>
      </c>
    </row>
    <row r="6684" spans="1:8">
      <c r="A6684" s="4" t="s">
        <v>6891</v>
      </c>
      <c r="B6684" s="4" t="s">
        <v>189</v>
      </c>
      <c r="C6684" s="4" t="s">
        <v>192</v>
      </c>
      <c r="D6684" s="4" t="s">
        <v>119</v>
      </c>
      <c r="E6684" s="4" t="s">
        <v>172</v>
      </c>
      <c r="F6684" s="3">
        <v>42991</v>
      </c>
      <c r="G6684" s="3">
        <v>43069</v>
      </c>
      <c r="H6684">
        <v>3902</v>
      </c>
    </row>
    <row r="6685" spans="1:8">
      <c r="A6685" s="4" t="s">
        <v>6892</v>
      </c>
      <c r="B6685" s="4" t="s">
        <v>232</v>
      </c>
      <c r="C6685" s="4" t="s">
        <v>171</v>
      </c>
      <c r="D6685" s="4" t="s">
        <v>99</v>
      </c>
      <c r="E6685" s="4" t="s">
        <v>172</v>
      </c>
      <c r="F6685" s="3">
        <v>42991</v>
      </c>
      <c r="G6685" s="3">
        <v>43083</v>
      </c>
      <c r="H6685">
        <v>1176</v>
      </c>
    </row>
    <row r="6686" spans="1:8">
      <c r="A6686" s="4" t="s">
        <v>6893</v>
      </c>
      <c r="B6686" s="4" t="s">
        <v>232</v>
      </c>
      <c r="C6686" s="4" t="s">
        <v>9011</v>
      </c>
      <c r="D6686" s="4" t="s">
        <v>125</v>
      </c>
      <c r="E6686" s="4" t="s">
        <v>172</v>
      </c>
      <c r="F6686" s="3">
        <v>42991</v>
      </c>
      <c r="G6686" s="3">
        <v>43083</v>
      </c>
      <c r="H6686">
        <v>4140</v>
      </c>
    </row>
    <row r="6687" spans="1:8">
      <c r="A6687" s="4" t="s">
        <v>6894</v>
      </c>
      <c r="B6687" s="4" t="s">
        <v>205</v>
      </c>
      <c r="C6687" s="4" t="s">
        <v>177</v>
      </c>
      <c r="D6687" s="4" t="s">
        <v>62</v>
      </c>
      <c r="E6687" s="4" t="s">
        <v>172</v>
      </c>
      <c r="F6687" s="3">
        <v>42991</v>
      </c>
      <c r="G6687" s="3">
        <v>43069</v>
      </c>
      <c r="H6687">
        <v>54</v>
      </c>
    </row>
    <row r="6688" spans="1:8">
      <c r="A6688" s="4" t="s">
        <v>6895</v>
      </c>
      <c r="B6688" s="4" t="s">
        <v>185</v>
      </c>
      <c r="C6688" s="4" t="s">
        <v>177</v>
      </c>
      <c r="D6688" s="4" t="s">
        <v>24</v>
      </c>
      <c r="E6688" s="4" t="s">
        <v>193</v>
      </c>
      <c r="F6688" s="3">
        <v>42991</v>
      </c>
      <c r="G6688" s="3"/>
    </row>
    <row r="6689" spans="1:8">
      <c r="A6689" s="4" t="s">
        <v>6896</v>
      </c>
      <c r="B6689" s="4" t="s">
        <v>185</v>
      </c>
      <c r="C6689" s="4" t="s">
        <v>177</v>
      </c>
      <c r="D6689" s="4" t="s">
        <v>44</v>
      </c>
      <c r="E6689" s="4" t="s">
        <v>172</v>
      </c>
      <c r="F6689" s="3">
        <v>42991</v>
      </c>
      <c r="G6689" s="3">
        <v>43068</v>
      </c>
      <c r="H6689">
        <v>51</v>
      </c>
    </row>
    <row r="6690" spans="1:8">
      <c r="A6690" s="4" t="s">
        <v>6897</v>
      </c>
      <c r="B6690" s="4" t="s">
        <v>181</v>
      </c>
      <c r="C6690" s="4" t="s">
        <v>179</v>
      </c>
      <c r="D6690" s="4" t="s">
        <v>86</v>
      </c>
      <c r="E6690" s="4" t="s">
        <v>172</v>
      </c>
      <c r="F6690" s="3">
        <v>42991</v>
      </c>
      <c r="G6690" s="3">
        <v>42999</v>
      </c>
      <c r="H6690">
        <v>518</v>
      </c>
    </row>
    <row r="6691" spans="1:8">
      <c r="A6691" s="4" t="s">
        <v>6898</v>
      </c>
      <c r="B6691" s="4" t="s">
        <v>181</v>
      </c>
      <c r="C6691" s="4" t="s">
        <v>179</v>
      </c>
      <c r="D6691" s="4" t="s">
        <v>56</v>
      </c>
      <c r="E6691" s="4" t="s">
        <v>172</v>
      </c>
      <c r="F6691" s="3">
        <v>42991</v>
      </c>
      <c r="G6691" s="3">
        <v>43075</v>
      </c>
      <c r="H6691">
        <v>505</v>
      </c>
    </row>
    <row r="6692" spans="1:8">
      <c r="A6692" s="4" t="s">
        <v>6899</v>
      </c>
      <c r="B6692" s="4" t="s">
        <v>183</v>
      </c>
      <c r="C6692" s="4" t="s">
        <v>199</v>
      </c>
      <c r="D6692" s="4" t="s">
        <v>109</v>
      </c>
      <c r="E6692" s="4" t="s">
        <v>172</v>
      </c>
      <c r="F6692" s="3">
        <v>42992</v>
      </c>
      <c r="G6692" s="3">
        <v>42996</v>
      </c>
      <c r="H6692">
        <v>5421</v>
      </c>
    </row>
    <row r="6693" spans="1:8">
      <c r="A6693" s="4" t="s">
        <v>6900</v>
      </c>
      <c r="B6693" s="4" t="s">
        <v>246</v>
      </c>
      <c r="C6693" s="4" t="s">
        <v>9011</v>
      </c>
      <c r="D6693" s="4" t="s">
        <v>82</v>
      </c>
      <c r="E6693" s="4" t="s">
        <v>172</v>
      </c>
      <c r="F6693" s="3">
        <v>42992</v>
      </c>
      <c r="G6693" s="3">
        <v>43062</v>
      </c>
      <c r="H6693">
        <v>3822</v>
      </c>
    </row>
    <row r="6694" spans="1:8">
      <c r="A6694" s="4" t="s">
        <v>6901</v>
      </c>
      <c r="B6694" s="4" t="s">
        <v>174</v>
      </c>
      <c r="C6694" s="4" t="s">
        <v>9011</v>
      </c>
      <c r="D6694" s="4" t="s">
        <v>43</v>
      </c>
      <c r="E6694" s="4" t="s">
        <v>197</v>
      </c>
      <c r="F6694" s="3">
        <v>42992</v>
      </c>
      <c r="G6694" s="3">
        <v>43059</v>
      </c>
      <c r="H6694">
        <v>0</v>
      </c>
    </row>
    <row r="6695" spans="1:8">
      <c r="A6695" s="4" t="s">
        <v>6902</v>
      </c>
      <c r="B6695" s="4" t="s">
        <v>263</v>
      </c>
      <c r="C6695" s="4" t="s">
        <v>192</v>
      </c>
      <c r="D6695" s="4" t="s">
        <v>95</v>
      </c>
      <c r="E6695" s="4" t="s">
        <v>172</v>
      </c>
      <c r="F6695" s="3">
        <v>42992</v>
      </c>
      <c r="G6695" s="3">
        <v>43086</v>
      </c>
      <c r="H6695">
        <v>3331</v>
      </c>
    </row>
    <row r="6696" spans="1:8">
      <c r="A6696" s="4" t="s">
        <v>6903</v>
      </c>
      <c r="B6696" s="4" t="s">
        <v>203</v>
      </c>
      <c r="C6696" s="4" t="s">
        <v>177</v>
      </c>
      <c r="D6696" s="4" t="s">
        <v>129</v>
      </c>
      <c r="E6696" s="4" t="s">
        <v>197</v>
      </c>
      <c r="F6696" s="3">
        <v>42992</v>
      </c>
      <c r="G6696" s="3">
        <v>43066</v>
      </c>
      <c r="H6696">
        <v>0</v>
      </c>
    </row>
    <row r="6697" spans="1:8">
      <c r="A6697" s="4" t="s">
        <v>6904</v>
      </c>
      <c r="B6697" s="4" t="s">
        <v>191</v>
      </c>
      <c r="C6697" s="4" t="s">
        <v>179</v>
      </c>
      <c r="D6697" s="4" t="s">
        <v>93</v>
      </c>
      <c r="E6697" s="4" t="s">
        <v>172</v>
      </c>
      <c r="F6697" s="3">
        <v>42992</v>
      </c>
      <c r="G6697" s="3">
        <v>43089</v>
      </c>
      <c r="H6697">
        <v>504</v>
      </c>
    </row>
    <row r="6698" spans="1:8">
      <c r="A6698" s="4" t="s">
        <v>6905</v>
      </c>
      <c r="B6698" s="4" t="s">
        <v>191</v>
      </c>
      <c r="C6698" s="4" t="s">
        <v>171</v>
      </c>
      <c r="D6698" s="4" t="s">
        <v>97</v>
      </c>
      <c r="E6698" s="4" t="s">
        <v>172</v>
      </c>
      <c r="F6698" s="3">
        <v>42992</v>
      </c>
      <c r="G6698" s="3">
        <v>43079</v>
      </c>
      <c r="H6698">
        <v>1117</v>
      </c>
    </row>
    <row r="6699" spans="1:8">
      <c r="A6699" s="4" t="s">
        <v>6906</v>
      </c>
      <c r="B6699" s="4" t="s">
        <v>191</v>
      </c>
      <c r="C6699" s="4" t="s">
        <v>9011</v>
      </c>
      <c r="D6699" s="4" t="s">
        <v>87</v>
      </c>
      <c r="E6699" s="4" t="s">
        <v>172</v>
      </c>
      <c r="F6699" s="3">
        <v>42992</v>
      </c>
      <c r="G6699" s="3">
        <v>43076</v>
      </c>
      <c r="H6699">
        <v>5230</v>
      </c>
    </row>
    <row r="6700" spans="1:8">
      <c r="A6700" s="4" t="s">
        <v>6907</v>
      </c>
      <c r="B6700" s="4" t="s">
        <v>219</v>
      </c>
      <c r="C6700" s="4" t="s">
        <v>9011</v>
      </c>
      <c r="D6700" s="4" t="s">
        <v>53</v>
      </c>
      <c r="E6700" s="4" t="s">
        <v>172</v>
      </c>
      <c r="F6700" s="3">
        <v>42992</v>
      </c>
      <c r="G6700" s="3">
        <v>42994</v>
      </c>
      <c r="H6700">
        <v>4844</v>
      </c>
    </row>
    <row r="6701" spans="1:8">
      <c r="A6701" s="4" t="s">
        <v>6908</v>
      </c>
      <c r="B6701" s="4" t="s">
        <v>219</v>
      </c>
      <c r="C6701" s="4" t="s">
        <v>192</v>
      </c>
      <c r="D6701" s="4" t="s">
        <v>86</v>
      </c>
      <c r="E6701" s="4" t="s">
        <v>172</v>
      </c>
      <c r="F6701" s="3">
        <v>42992</v>
      </c>
      <c r="G6701" s="3">
        <v>43001</v>
      </c>
      <c r="H6701">
        <v>3596</v>
      </c>
    </row>
    <row r="6702" spans="1:8">
      <c r="A6702" s="4" t="s">
        <v>6909</v>
      </c>
      <c r="B6702" s="4" t="s">
        <v>230</v>
      </c>
      <c r="C6702" s="4" t="s">
        <v>9011</v>
      </c>
      <c r="D6702" s="4" t="s">
        <v>97</v>
      </c>
      <c r="E6702" s="4" t="s">
        <v>197</v>
      </c>
      <c r="F6702" s="3">
        <v>42992</v>
      </c>
      <c r="G6702" s="3">
        <v>43008</v>
      </c>
      <c r="H6702">
        <v>0</v>
      </c>
    </row>
    <row r="6703" spans="1:8">
      <c r="A6703" s="4" t="s">
        <v>6910</v>
      </c>
      <c r="B6703" s="4" t="s">
        <v>230</v>
      </c>
      <c r="C6703" s="4" t="s">
        <v>9011</v>
      </c>
      <c r="D6703" s="4" t="s">
        <v>105</v>
      </c>
      <c r="E6703" s="4" t="s">
        <v>172</v>
      </c>
      <c r="F6703" s="3">
        <v>42992</v>
      </c>
      <c r="G6703" s="3">
        <v>43040</v>
      </c>
      <c r="H6703">
        <v>4593</v>
      </c>
    </row>
    <row r="6704" spans="1:8">
      <c r="A6704" s="4" t="s">
        <v>6911</v>
      </c>
      <c r="B6704" s="4" t="s">
        <v>256</v>
      </c>
      <c r="C6704" s="4" t="s">
        <v>179</v>
      </c>
      <c r="D6704" s="4" t="s">
        <v>45</v>
      </c>
      <c r="E6704" s="4" t="s">
        <v>172</v>
      </c>
      <c r="F6704" s="3">
        <v>42992</v>
      </c>
      <c r="G6704" s="3">
        <v>43081</v>
      </c>
      <c r="H6704">
        <v>545</v>
      </c>
    </row>
    <row r="6705" spans="1:8">
      <c r="A6705" s="4" t="s">
        <v>6912</v>
      </c>
      <c r="B6705" s="4" t="s">
        <v>256</v>
      </c>
      <c r="C6705" s="4" t="s">
        <v>192</v>
      </c>
      <c r="D6705" s="4" t="s">
        <v>100</v>
      </c>
      <c r="E6705" s="4" t="s">
        <v>172</v>
      </c>
      <c r="F6705" s="3">
        <v>42992</v>
      </c>
      <c r="G6705" s="3">
        <v>43047</v>
      </c>
      <c r="H6705">
        <v>3362</v>
      </c>
    </row>
    <row r="6706" spans="1:8">
      <c r="A6706" s="4" t="s">
        <v>6913</v>
      </c>
      <c r="B6706" s="4" t="s">
        <v>244</v>
      </c>
      <c r="C6706" s="4" t="s">
        <v>171</v>
      </c>
      <c r="D6706" s="4" t="s">
        <v>29</v>
      </c>
      <c r="E6706" s="4" t="s">
        <v>172</v>
      </c>
      <c r="F6706" s="3">
        <v>42992</v>
      </c>
      <c r="G6706" s="3">
        <v>43083</v>
      </c>
      <c r="H6706">
        <v>1086</v>
      </c>
    </row>
    <row r="6707" spans="1:8">
      <c r="A6707" s="4" t="s">
        <v>6914</v>
      </c>
      <c r="B6707" s="4" t="s">
        <v>201</v>
      </c>
      <c r="C6707" s="4" t="s">
        <v>199</v>
      </c>
      <c r="D6707" s="4" t="s">
        <v>24</v>
      </c>
      <c r="E6707" s="4" t="s">
        <v>193</v>
      </c>
      <c r="F6707" s="3">
        <v>42992</v>
      </c>
      <c r="G6707" s="3"/>
    </row>
    <row r="6708" spans="1:8">
      <c r="A6708" s="4" t="s">
        <v>6915</v>
      </c>
      <c r="B6708" s="4" t="s">
        <v>232</v>
      </c>
      <c r="C6708" s="4" t="s">
        <v>179</v>
      </c>
      <c r="D6708" s="4" t="s">
        <v>21</v>
      </c>
      <c r="E6708" s="4" t="s">
        <v>197</v>
      </c>
      <c r="F6708" s="3">
        <v>42992</v>
      </c>
      <c r="G6708" s="3">
        <v>43006</v>
      </c>
      <c r="H6708">
        <v>0</v>
      </c>
    </row>
    <row r="6709" spans="1:8">
      <c r="A6709" s="4" t="s">
        <v>6916</v>
      </c>
      <c r="B6709" s="4" t="s">
        <v>226</v>
      </c>
      <c r="C6709" s="4" t="s">
        <v>9011</v>
      </c>
      <c r="D6709" s="4" t="s">
        <v>84</v>
      </c>
      <c r="E6709" s="4" t="s">
        <v>172</v>
      </c>
      <c r="F6709" s="3">
        <v>42992</v>
      </c>
      <c r="G6709" s="3">
        <v>43100</v>
      </c>
      <c r="H6709">
        <v>5153</v>
      </c>
    </row>
    <row r="6710" spans="1:8">
      <c r="A6710" s="4" t="s">
        <v>6917</v>
      </c>
      <c r="B6710" s="4" t="s">
        <v>208</v>
      </c>
      <c r="C6710" s="4" t="s">
        <v>177</v>
      </c>
      <c r="D6710" s="4" t="s">
        <v>85</v>
      </c>
      <c r="E6710" s="4" t="s">
        <v>197</v>
      </c>
      <c r="F6710" s="3">
        <v>42992</v>
      </c>
      <c r="G6710" s="3">
        <v>43068</v>
      </c>
      <c r="H6710">
        <v>0</v>
      </c>
    </row>
    <row r="6711" spans="1:8">
      <c r="A6711" s="4" t="s">
        <v>6918</v>
      </c>
      <c r="B6711" s="4" t="s">
        <v>185</v>
      </c>
      <c r="C6711" s="4" t="s">
        <v>9011</v>
      </c>
      <c r="D6711" s="4" t="s">
        <v>84</v>
      </c>
      <c r="E6711" s="4" t="s">
        <v>172</v>
      </c>
      <c r="F6711" s="3">
        <v>42992</v>
      </c>
      <c r="G6711" s="3">
        <v>43054</v>
      </c>
      <c r="H6711">
        <v>5348</v>
      </c>
    </row>
    <row r="6712" spans="1:8">
      <c r="A6712" s="4" t="s">
        <v>6919</v>
      </c>
      <c r="B6712" s="4" t="s">
        <v>181</v>
      </c>
      <c r="C6712" s="4" t="s">
        <v>179</v>
      </c>
      <c r="D6712" s="4" t="s">
        <v>24</v>
      </c>
      <c r="E6712" s="4" t="s">
        <v>193</v>
      </c>
      <c r="F6712" s="3">
        <v>42992</v>
      </c>
      <c r="G6712" s="3"/>
    </row>
    <row r="6713" spans="1:8">
      <c r="A6713" s="4" t="s">
        <v>6920</v>
      </c>
      <c r="B6713" s="4" t="s">
        <v>181</v>
      </c>
      <c r="C6713" s="4" t="s">
        <v>9011</v>
      </c>
      <c r="D6713" s="4" t="s">
        <v>59</v>
      </c>
      <c r="E6713" s="4" t="s">
        <v>172</v>
      </c>
      <c r="F6713" s="3">
        <v>42992</v>
      </c>
      <c r="G6713" s="3">
        <v>43044</v>
      </c>
      <c r="H6713">
        <v>5170</v>
      </c>
    </row>
    <row r="6714" spans="1:8">
      <c r="A6714" s="4" t="s">
        <v>6921</v>
      </c>
      <c r="B6714" s="4" t="s">
        <v>181</v>
      </c>
      <c r="C6714" s="4" t="s">
        <v>9011</v>
      </c>
      <c r="D6714" s="4" t="s">
        <v>105</v>
      </c>
      <c r="E6714" s="4" t="s">
        <v>172</v>
      </c>
      <c r="F6714" s="3">
        <v>42992</v>
      </c>
      <c r="G6714" s="3">
        <v>43003</v>
      </c>
      <c r="H6714">
        <v>4050</v>
      </c>
    </row>
    <row r="6715" spans="1:8">
      <c r="A6715" s="4" t="s">
        <v>6922</v>
      </c>
      <c r="B6715" s="4" t="s">
        <v>279</v>
      </c>
      <c r="C6715" s="4" t="s">
        <v>179</v>
      </c>
      <c r="D6715" s="4" t="s">
        <v>24</v>
      </c>
      <c r="E6715" s="4" t="s">
        <v>193</v>
      </c>
      <c r="F6715" s="3">
        <v>42993</v>
      </c>
      <c r="G6715" s="3"/>
    </row>
    <row r="6716" spans="1:8">
      <c r="A6716" s="4" t="s">
        <v>6923</v>
      </c>
      <c r="B6716" s="4" t="s">
        <v>210</v>
      </c>
      <c r="C6716" s="4" t="s">
        <v>171</v>
      </c>
      <c r="D6716" s="4" t="s">
        <v>35</v>
      </c>
      <c r="E6716" s="4" t="s">
        <v>197</v>
      </c>
      <c r="F6716" s="3">
        <v>42993</v>
      </c>
      <c r="G6716" s="3">
        <v>43076</v>
      </c>
      <c r="H6716">
        <v>0</v>
      </c>
    </row>
    <row r="6717" spans="1:8">
      <c r="A6717" s="4" t="s">
        <v>6924</v>
      </c>
      <c r="B6717" s="4" t="s">
        <v>210</v>
      </c>
      <c r="C6717" s="4" t="s">
        <v>171</v>
      </c>
      <c r="D6717" s="4" t="s">
        <v>121</v>
      </c>
      <c r="E6717" s="4" t="s">
        <v>172</v>
      </c>
      <c r="F6717" s="3">
        <v>42993</v>
      </c>
      <c r="G6717" s="3">
        <v>43007</v>
      </c>
      <c r="H6717">
        <v>1221</v>
      </c>
    </row>
    <row r="6718" spans="1:8">
      <c r="A6718" s="4" t="s">
        <v>6925</v>
      </c>
      <c r="B6718" s="4" t="s">
        <v>174</v>
      </c>
      <c r="C6718" s="4" t="s">
        <v>192</v>
      </c>
      <c r="D6718" s="4" t="s">
        <v>118</v>
      </c>
      <c r="E6718" s="4" t="s">
        <v>197</v>
      </c>
      <c r="F6718" s="3">
        <v>42993</v>
      </c>
      <c r="G6718" s="3">
        <v>43055</v>
      </c>
      <c r="H6718">
        <v>0</v>
      </c>
    </row>
    <row r="6719" spans="1:8">
      <c r="A6719" s="4" t="s">
        <v>6926</v>
      </c>
      <c r="B6719" s="4" t="s">
        <v>174</v>
      </c>
      <c r="C6719" s="4" t="s">
        <v>199</v>
      </c>
      <c r="D6719" s="4" t="s">
        <v>92</v>
      </c>
      <c r="E6719" s="4" t="s">
        <v>172</v>
      </c>
      <c r="F6719" s="3">
        <v>42993</v>
      </c>
      <c r="G6719" s="3">
        <v>43078</v>
      </c>
      <c r="H6719">
        <v>5669</v>
      </c>
    </row>
    <row r="6720" spans="1:8">
      <c r="A6720" s="4" t="s">
        <v>6927</v>
      </c>
      <c r="B6720" s="4" t="s">
        <v>196</v>
      </c>
      <c r="C6720" s="4" t="s">
        <v>199</v>
      </c>
      <c r="D6720" s="4" t="s">
        <v>57</v>
      </c>
      <c r="E6720" s="4" t="s">
        <v>172</v>
      </c>
      <c r="F6720" s="3">
        <v>42993</v>
      </c>
      <c r="G6720" s="3">
        <v>43088</v>
      </c>
      <c r="H6720">
        <v>5385</v>
      </c>
    </row>
    <row r="6721" spans="1:8">
      <c r="A6721" s="4" t="s">
        <v>6928</v>
      </c>
      <c r="B6721" s="4" t="s">
        <v>187</v>
      </c>
      <c r="C6721" s="4" t="s">
        <v>179</v>
      </c>
      <c r="D6721" s="4" t="s">
        <v>76</v>
      </c>
      <c r="E6721" s="4" t="s">
        <v>197</v>
      </c>
      <c r="F6721" s="3">
        <v>42993</v>
      </c>
      <c r="G6721" s="3">
        <v>43096</v>
      </c>
      <c r="H6721">
        <v>0</v>
      </c>
    </row>
    <row r="6722" spans="1:8">
      <c r="A6722" s="4" t="s">
        <v>6929</v>
      </c>
      <c r="B6722" s="4" t="s">
        <v>187</v>
      </c>
      <c r="C6722" s="4" t="s">
        <v>177</v>
      </c>
      <c r="D6722" s="4" t="s">
        <v>129</v>
      </c>
      <c r="E6722" s="4" t="s">
        <v>172</v>
      </c>
      <c r="F6722" s="3">
        <v>42993</v>
      </c>
      <c r="G6722" s="3">
        <v>43078</v>
      </c>
      <c r="H6722">
        <v>48</v>
      </c>
    </row>
    <row r="6723" spans="1:8">
      <c r="A6723" s="4" t="s">
        <v>6930</v>
      </c>
      <c r="B6723" s="4" t="s">
        <v>187</v>
      </c>
      <c r="C6723" s="4" t="s">
        <v>192</v>
      </c>
      <c r="D6723" s="4" t="s">
        <v>97</v>
      </c>
      <c r="E6723" s="4" t="s">
        <v>172</v>
      </c>
      <c r="F6723" s="3">
        <v>42993</v>
      </c>
      <c r="G6723" s="3">
        <v>43070</v>
      </c>
      <c r="H6723">
        <v>3663</v>
      </c>
    </row>
    <row r="6724" spans="1:8">
      <c r="A6724" s="4" t="s">
        <v>6931</v>
      </c>
      <c r="B6724" s="4" t="s">
        <v>201</v>
      </c>
      <c r="C6724" s="4" t="s">
        <v>171</v>
      </c>
      <c r="D6724" s="4" t="s">
        <v>24</v>
      </c>
      <c r="E6724" s="4" t="s">
        <v>193</v>
      </c>
      <c r="F6724" s="3">
        <v>42993</v>
      </c>
      <c r="G6724" s="3"/>
    </row>
    <row r="6725" spans="1:8">
      <c r="A6725" s="4" t="s">
        <v>6932</v>
      </c>
      <c r="B6725" s="4" t="s">
        <v>201</v>
      </c>
      <c r="C6725" s="4" t="s">
        <v>9011</v>
      </c>
      <c r="D6725" s="4" t="s">
        <v>74</v>
      </c>
      <c r="E6725" s="4" t="s">
        <v>172</v>
      </c>
      <c r="F6725" s="3">
        <v>42993</v>
      </c>
      <c r="G6725" s="3">
        <v>43008</v>
      </c>
      <c r="H6725">
        <v>4695</v>
      </c>
    </row>
    <row r="6726" spans="1:8">
      <c r="A6726" s="4" t="s">
        <v>6933</v>
      </c>
      <c r="B6726" s="4" t="s">
        <v>185</v>
      </c>
      <c r="C6726" s="4" t="s">
        <v>177</v>
      </c>
      <c r="D6726" s="4" t="s">
        <v>53</v>
      </c>
      <c r="E6726" s="4" t="s">
        <v>197</v>
      </c>
      <c r="F6726" s="3">
        <v>42993</v>
      </c>
      <c r="G6726" s="3">
        <v>43099</v>
      </c>
      <c r="H6726">
        <v>0</v>
      </c>
    </row>
    <row r="6727" spans="1:8">
      <c r="A6727" s="4" t="s">
        <v>6934</v>
      </c>
      <c r="B6727" s="4" t="s">
        <v>235</v>
      </c>
      <c r="C6727" s="4" t="s">
        <v>192</v>
      </c>
      <c r="D6727" s="4" t="s">
        <v>24</v>
      </c>
      <c r="E6727" s="4" t="s">
        <v>193</v>
      </c>
      <c r="F6727" s="3">
        <v>42993</v>
      </c>
      <c r="G6727" s="3"/>
    </row>
    <row r="6728" spans="1:8">
      <c r="A6728" s="4" t="s">
        <v>6935</v>
      </c>
      <c r="B6728" s="4" t="s">
        <v>181</v>
      </c>
      <c r="C6728" s="4" t="s">
        <v>192</v>
      </c>
      <c r="D6728" s="4" t="s">
        <v>102</v>
      </c>
      <c r="E6728" s="4" t="s">
        <v>172</v>
      </c>
      <c r="F6728" s="3">
        <v>42993</v>
      </c>
      <c r="G6728" s="3">
        <v>43046</v>
      </c>
      <c r="H6728">
        <v>2712</v>
      </c>
    </row>
    <row r="6729" spans="1:8">
      <c r="A6729" s="4" t="s">
        <v>6936</v>
      </c>
      <c r="B6729" s="4" t="s">
        <v>183</v>
      </c>
      <c r="C6729" s="4" t="s">
        <v>177</v>
      </c>
      <c r="D6729" s="4" t="s">
        <v>103</v>
      </c>
      <c r="E6729" s="4" t="s">
        <v>172</v>
      </c>
      <c r="F6729" s="3">
        <v>42994</v>
      </c>
      <c r="G6729" s="3">
        <v>43076</v>
      </c>
      <c r="H6729">
        <v>65</v>
      </c>
    </row>
    <row r="6730" spans="1:8">
      <c r="A6730" s="4" t="s">
        <v>6937</v>
      </c>
      <c r="B6730" s="4" t="s">
        <v>183</v>
      </c>
      <c r="C6730" s="4" t="s">
        <v>177</v>
      </c>
      <c r="D6730" s="4" t="s">
        <v>110</v>
      </c>
      <c r="E6730" s="4" t="s">
        <v>172</v>
      </c>
      <c r="F6730" s="3">
        <v>42994</v>
      </c>
      <c r="G6730" s="3">
        <v>43001</v>
      </c>
      <c r="H6730">
        <v>55</v>
      </c>
    </row>
    <row r="6731" spans="1:8">
      <c r="A6731" s="4" t="s">
        <v>6938</v>
      </c>
      <c r="B6731" s="4" t="s">
        <v>183</v>
      </c>
      <c r="C6731" s="4" t="s">
        <v>177</v>
      </c>
      <c r="D6731" s="4" t="s">
        <v>111</v>
      </c>
      <c r="E6731" s="4" t="s">
        <v>172</v>
      </c>
      <c r="F6731" s="3">
        <v>42994</v>
      </c>
      <c r="G6731" s="3">
        <v>43099</v>
      </c>
      <c r="H6731">
        <v>58</v>
      </c>
    </row>
    <row r="6732" spans="1:8">
      <c r="A6732" s="4" t="s">
        <v>6939</v>
      </c>
      <c r="B6732" s="4" t="s">
        <v>246</v>
      </c>
      <c r="C6732" s="4" t="s">
        <v>199</v>
      </c>
      <c r="D6732" s="4" t="s">
        <v>24</v>
      </c>
      <c r="E6732" s="4" t="s">
        <v>193</v>
      </c>
      <c r="F6732" s="3">
        <v>42994</v>
      </c>
      <c r="G6732" s="3"/>
    </row>
    <row r="6733" spans="1:8">
      <c r="A6733" s="4" t="s">
        <v>6940</v>
      </c>
      <c r="B6733" s="4" t="s">
        <v>246</v>
      </c>
      <c r="C6733" s="4" t="s">
        <v>179</v>
      </c>
      <c r="D6733" s="4" t="s">
        <v>95</v>
      </c>
      <c r="E6733" s="4" t="s">
        <v>172</v>
      </c>
      <c r="F6733" s="3">
        <v>42994</v>
      </c>
      <c r="G6733" s="3">
        <v>43005</v>
      </c>
      <c r="H6733">
        <v>512</v>
      </c>
    </row>
    <row r="6734" spans="1:8">
      <c r="A6734" s="4" t="s">
        <v>6941</v>
      </c>
      <c r="B6734" s="4" t="s">
        <v>279</v>
      </c>
      <c r="C6734" s="4" t="s">
        <v>199</v>
      </c>
      <c r="D6734" s="4" t="s">
        <v>82</v>
      </c>
      <c r="E6734" s="4" t="s">
        <v>172</v>
      </c>
      <c r="F6734" s="3">
        <v>42994</v>
      </c>
      <c r="G6734" s="3">
        <v>43002</v>
      </c>
      <c r="H6734">
        <v>5820</v>
      </c>
    </row>
    <row r="6735" spans="1:8">
      <c r="A6735" s="4" t="s">
        <v>6942</v>
      </c>
      <c r="B6735" s="4" t="s">
        <v>210</v>
      </c>
      <c r="C6735" s="4" t="s">
        <v>199</v>
      </c>
      <c r="D6735" s="4" t="s">
        <v>52</v>
      </c>
      <c r="E6735" s="4" t="s">
        <v>197</v>
      </c>
      <c r="F6735" s="3">
        <v>42994</v>
      </c>
      <c r="G6735" s="3">
        <v>43069</v>
      </c>
      <c r="H6735">
        <v>0</v>
      </c>
    </row>
    <row r="6736" spans="1:8">
      <c r="A6736" s="4" t="s">
        <v>6943</v>
      </c>
      <c r="B6736" s="4" t="s">
        <v>174</v>
      </c>
      <c r="C6736" s="4" t="s">
        <v>171</v>
      </c>
      <c r="D6736" s="4" t="s">
        <v>41</v>
      </c>
      <c r="E6736" s="4" t="s">
        <v>172</v>
      </c>
      <c r="F6736" s="3">
        <v>42994</v>
      </c>
      <c r="G6736" s="3">
        <v>43064</v>
      </c>
      <c r="H6736">
        <v>1179</v>
      </c>
    </row>
    <row r="6737" spans="1:8">
      <c r="A6737" s="4" t="s">
        <v>6944</v>
      </c>
      <c r="B6737" s="4" t="s">
        <v>174</v>
      </c>
      <c r="C6737" s="4" t="s">
        <v>171</v>
      </c>
      <c r="D6737" s="4" t="s">
        <v>100</v>
      </c>
      <c r="E6737" s="4" t="s">
        <v>172</v>
      </c>
      <c r="F6737" s="3">
        <v>42994</v>
      </c>
      <c r="G6737" s="3">
        <v>43004</v>
      </c>
      <c r="H6737">
        <v>1153</v>
      </c>
    </row>
    <row r="6738" spans="1:8">
      <c r="A6738" s="4" t="s">
        <v>6945</v>
      </c>
      <c r="B6738" s="4" t="s">
        <v>263</v>
      </c>
      <c r="C6738" s="4" t="s">
        <v>171</v>
      </c>
      <c r="D6738" s="4" t="s">
        <v>63</v>
      </c>
      <c r="E6738" s="4" t="s">
        <v>172</v>
      </c>
      <c r="F6738" s="3">
        <v>42994</v>
      </c>
      <c r="G6738" s="3">
        <v>42999</v>
      </c>
      <c r="H6738">
        <v>892</v>
      </c>
    </row>
    <row r="6739" spans="1:8">
      <c r="A6739" s="4" t="s">
        <v>6946</v>
      </c>
      <c r="B6739" s="4" t="s">
        <v>263</v>
      </c>
      <c r="C6739" s="4" t="s">
        <v>171</v>
      </c>
      <c r="D6739" s="4" t="s">
        <v>126</v>
      </c>
      <c r="E6739" s="4" t="s">
        <v>172</v>
      </c>
      <c r="F6739" s="3">
        <v>42994</v>
      </c>
      <c r="G6739" s="3">
        <v>43061</v>
      </c>
      <c r="H6739">
        <v>1231</v>
      </c>
    </row>
    <row r="6740" spans="1:8">
      <c r="A6740" s="4" t="s">
        <v>6947</v>
      </c>
      <c r="B6740" s="4" t="s">
        <v>263</v>
      </c>
      <c r="C6740" s="4" t="s">
        <v>192</v>
      </c>
      <c r="D6740" s="4" t="s">
        <v>99</v>
      </c>
      <c r="E6740" s="4" t="s">
        <v>172</v>
      </c>
      <c r="F6740" s="3">
        <v>42994</v>
      </c>
      <c r="G6740" s="3">
        <v>43094</v>
      </c>
      <c r="H6740">
        <v>3091</v>
      </c>
    </row>
    <row r="6741" spans="1:8">
      <c r="A6741" s="4" t="s">
        <v>6948</v>
      </c>
      <c r="B6741" s="4" t="s">
        <v>237</v>
      </c>
      <c r="C6741" s="4" t="s">
        <v>179</v>
      </c>
      <c r="D6741" s="4" t="s">
        <v>123</v>
      </c>
      <c r="E6741" s="4" t="s">
        <v>172</v>
      </c>
      <c r="F6741" s="3">
        <v>42994</v>
      </c>
      <c r="G6741" s="3">
        <v>43063</v>
      </c>
      <c r="H6741">
        <v>547</v>
      </c>
    </row>
    <row r="6742" spans="1:8">
      <c r="A6742" s="4" t="s">
        <v>6949</v>
      </c>
      <c r="B6742" s="4" t="s">
        <v>191</v>
      </c>
      <c r="C6742" s="4" t="s">
        <v>177</v>
      </c>
      <c r="D6742" s="4" t="s">
        <v>86</v>
      </c>
      <c r="E6742" s="4" t="s">
        <v>197</v>
      </c>
      <c r="F6742" s="3">
        <v>42994</v>
      </c>
      <c r="G6742" s="3">
        <v>43052</v>
      </c>
      <c r="H6742">
        <v>0</v>
      </c>
    </row>
    <row r="6743" spans="1:8">
      <c r="A6743" s="4" t="s">
        <v>6950</v>
      </c>
      <c r="B6743" s="4" t="s">
        <v>191</v>
      </c>
      <c r="C6743" s="4" t="s">
        <v>199</v>
      </c>
      <c r="D6743" s="4" t="s">
        <v>71</v>
      </c>
      <c r="E6743" s="4" t="s">
        <v>172</v>
      </c>
      <c r="F6743" s="3">
        <v>42994</v>
      </c>
      <c r="G6743" s="3">
        <v>42996</v>
      </c>
      <c r="H6743">
        <v>5919</v>
      </c>
    </row>
    <row r="6744" spans="1:8">
      <c r="A6744" s="4" t="s">
        <v>6951</v>
      </c>
      <c r="B6744" s="4" t="s">
        <v>191</v>
      </c>
      <c r="C6744" s="4" t="s">
        <v>199</v>
      </c>
      <c r="D6744" s="4" t="s">
        <v>74</v>
      </c>
      <c r="E6744" s="4" t="s">
        <v>172</v>
      </c>
      <c r="F6744" s="3">
        <v>42994</v>
      </c>
      <c r="G6744" s="3">
        <v>43049</v>
      </c>
      <c r="H6744">
        <v>5745</v>
      </c>
    </row>
    <row r="6745" spans="1:8">
      <c r="A6745" s="4" t="s">
        <v>6952</v>
      </c>
      <c r="B6745" s="4" t="s">
        <v>343</v>
      </c>
      <c r="C6745" s="4" t="s">
        <v>179</v>
      </c>
      <c r="D6745" s="4" t="s">
        <v>109</v>
      </c>
      <c r="E6745" s="4" t="s">
        <v>197</v>
      </c>
      <c r="F6745" s="3">
        <v>42994</v>
      </c>
      <c r="G6745" s="3">
        <v>43058</v>
      </c>
      <c r="H6745">
        <v>0</v>
      </c>
    </row>
    <row r="6746" spans="1:8">
      <c r="A6746" s="4" t="s">
        <v>6953</v>
      </c>
      <c r="B6746" s="4" t="s">
        <v>343</v>
      </c>
      <c r="C6746" s="4" t="s">
        <v>179</v>
      </c>
      <c r="D6746" s="4" t="s">
        <v>111</v>
      </c>
      <c r="E6746" s="4" t="s">
        <v>197</v>
      </c>
      <c r="F6746" s="3">
        <v>42994</v>
      </c>
      <c r="G6746" s="3">
        <v>43065</v>
      </c>
      <c r="H6746">
        <v>0</v>
      </c>
    </row>
    <row r="6747" spans="1:8">
      <c r="A6747" s="4" t="s">
        <v>6954</v>
      </c>
      <c r="B6747" s="4" t="s">
        <v>343</v>
      </c>
      <c r="C6747" s="4" t="s">
        <v>9011</v>
      </c>
      <c r="D6747" s="4" t="s">
        <v>92</v>
      </c>
      <c r="E6747" s="4" t="s">
        <v>197</v>
      </c>
      <c r="F6747" s="3">
        <v>42994</v>
      </c>
      <c r="G6747" s="3">
        <v>43091</v>
      </c>
      <c r="H6747">
        <v>0</v>
      </c>
    </row>
    <row r="6748" spans="1:8">
      <c r="A6748" s="4" t="s">
        <v>6955</v>
      </c>
      <c r="B6748" s="4" t="s">
        <v>256</v>
      </c>
      <c r="C6748" s="4" t="s">
        <v>192</v>
      </c>
      <c r="D6748" s="4" t="s">
        <v>37</v>
      </c>
      <c r="E6748" s="4" t="s">
        <v>197</v>
      </c>
      <c r="F6748" s="3">
        <v>42994</v>
      </c>
      <c r="G6748" s="3">
        <v>43075</v>
      </c>
      <c r="H6748">
        <v>0</v>
      </c>
    </row>
    <row r="6749" spans="1:8">
      <c r="A6749" s="4" t="s">
        <v>6956</v>
      </c>
      <c r="B6749" s="4" t="s">
        <v>187</v>
      </c>
      <c r="C6749" s="4" t="s">
        <v>199</v>
      </c>
      <c r="D6749" s="4" t="s">
        <v>84</v>
      </c>
      <c r="E6749" s="4" t="s">
        <v>197</v>
      </c>
      <c r="F6749" s="3">
        <v>42994</v>
      </c>
      <c r="G6749" s="3">
        <v>43078</v>
      </c>
      <c r="H6749">
        <v>0</v>
      </c>
    </row>
    <row r="6750" spans="1:8">
      <c r="A6750" s="4" t="s">
        <v>6957</v>
      </c>
      <c r="B6750" s="4" t="s">
        <v>187</v>
      </c>
      <c r="C6750" s="4" t="s">
        <v>171</v>
      </c>
      <c r="D6750" s="4" t="s">
        <v>108</v>
      </c>
      <c r="E6750" s="4" t="s">
        <v>172</v>
      </c>
      <c r="F6750" s="3">
        <v>42994</v>
      </c>
      <c r="G6750" s="3">
        <v>43084</v>
      </c>
      <c r="H6750">
        <v>1252</v>
      </c>
    </row>
    <row r="6751" spans="1:8">
      <c r="A6751" s="4" t="s">
        <v>6958</v>
      </c>
      <c r="B6751" s="4" t="s">
        <v>170</v>
      </c>
      <c r="C6751" s="4" t="s">
        <v>177</v>
      </c>
      <c r="D6751" s="4" t="s">
        <v>45</v>
      </c>
      <c r="E6751" s="4" t="s">
        <v>197</v>
      </c>
      <c r="F6751" s="3">
        <v>42994</v>
      </c>
      <c r="G6751" s="3">
        <v>43060</v>
      </c>
      <c r="H6751">
        <v>0</v>
      </c>
    </row>
    <row r="6752" spans="1:8">
      <c r="A6752" s="4" t="s">
        <v>6959</v>
      </c>
      <c r="B6752" s="4" t="s">
        <v>170</v>
      </c>
      <c r="C6752" s="4" t="s">
        <v>192</v>
      </c>
      <c r="D6752" s="4" t="s">
        <v>109</v>
      </c>
      <c r="E6752" s="4" t="s">
        <v>172</v>
      </c>
      <c r="F6752" s="3">
        <v>42994</v>
      </c>
      <c r="G6752" s="3">
        <v>43074</v>
      </c>
      <c r="H6752">
        <v>3039</v>
      </c>
    </row>
    <row r="6753" spans="1:8">
      <c r="A6753" s="4" t="s">
        <v>6960</v>
      </c>
      <c r="B6753" s="4" t="s">
        <v>189</v>
      </c>
      <c r="C6753" s="4" t="s">
        <v>179</v>
      </c>
      <c r="D6753" s="4" t="s">
        <v>119</v>
      </c>
      <c r="E6753" s="4" t="s">
        <v>172</v>
      </c>
      <c r="F6753" s="3">
        <v>42994</v>
      </c>
      <c r="G6753" s="3">
        <v>43058</v>
      </c>
      <c r="H6753">
        <v>637</v>
      </c>
    </row>
    <row r="6754" spans="1:8">
      <c r="A6754" s="4" t="s">
        <v>6961</v>
      </c>
      <c r="B6754" s="4" t="s">
        <v>232</v>
      </c>
      <c r="C6754" s="4" t="s">
        <v>179</v>
      </c>
      <c r="D6754" s="4" t="s">
        <v>21</v>
      </c>
      <c r="E6754" s="4" t="s">
        <v>197</v>
      </c>
      <c r="F6754" s="3">
        <v>42994</v>
      </c>
      <c r="G6754" s="3">
        <v>43004</v>
      </c>
      <c r="H6754">
        <v>0</v>
      </c>
    </row>
    <row r="6755" spans="1:8">
      <c r="A6755" s="4" t="s">
        <v>6962</v>
      </c>
      <c r="B6755" s="4" t="s">
        <v>205</v>
      </c>
      <c r="C6755" s="4" t="s">
        <v>9011</v>
      </c>
      <c r="D6755" s="4" t="s">
        <v>129</v>
      </c>
      <c r="E6755" s="4" t="s">
        <v>172</v>
      </c>
      <c r="F6755" s="3">
        <v>42994</v>
      </c>
      <c r="G6755" s="3">
        <v>43077</v>
      </c>
      <c r="H6755">
        <v>4614</v>
      </c>
    </row>
    <row r="6756" spans="1:8">
      <c r="A6756" s="4" t="s">
        <v>6963</v>
      </c>
      <c r="B6756" s="4" t="s">
        <v>226</v>
      </c>
      <c r="C6756" s="4" t="s">
        <v>177</v>
      </c>
      <c r="D6756" s="4" t="s">
        <v>65</v>
      </c>
      <c r="E6756" s="4" t="s">
        <v>172</v>
      </c>
      <c r="F6756" s="3">
        <v>42994</v>
      </c>
      <c r="G6756" s="3">
        <v>43066</v>
      </c>
      <c r="H6756">
        <v>51</v>
      </c>
    </row>
    <row r="6757" spans="1:8">
      <c r="A6757" s="4" t="s">
        <v>6964</v>
      </c>
      <c r="B6757" s="4" t="s">
        <v>185</v>
      </c>
      <c r="C6757" s="4" t="s">
        <v>199</v>
      </c>
      <c r="D6757" s="4" t="s">
        <v>24</v>
      </c>
      <c r="E6757" s="4" t="s">
        <v>193</v>
      </c>
      <c r="F6757" s="3">
        <v>42994</v>
      </c>
      <c r="G6757" s="3"/>
    </row>
    <row r="6758" spans="1:8">
      <c r="A6758" s="4" t="s">
        <v>6965</v>
      </c>
      <c r="B6758" s="4" t="s">
        <v>185</v>
      </c>
      <c r="C6758" s="4" t="s">
        <v>179</v>
      </c>
      <c r="D6758" s="4" t="s">
        <v>97</v>
      </c>
      <c r="E6758" s="4" t="s">
        <v>197</v>
      </c>
      <c r="F6758" s="3">
        <v>42994</v>
      </c>
      <c r="G6758" s="3">
        <v>43058</v>
      </c>
      <c r="H6758">
        <v>0</v>
      </c>
    </row>
    <row r="6759" spans="1:8">
      <c r="A6759" s="4" t="s">
        <v>6966</v>
      </c>
      <c r="B6759" s="4" t="s">
        <v>185</v>
      </c>
      <c r="C6759" s="4" t="s">
        <v>179</v>
      </c>
      <c r="D6759" s="4" t="s">
        <v>97</v>
      </c>
      <c r="E6759" s="4" t="s">
        <v>172</v>
      </c>
      <c r="F6759" s="3">
        <v>42994</v>
      </c>
      <c r="G6759" s="3">
        <v>43073</v>
      </c>
      <c r="H6759">
        <v>595</v>
      </c>
    </row>
    <row r="6760" spans="1:8">
      <c r="A6760" s="4" t="s">
        <v>6967</v>
      </c>
      <c r="B6760" s="4" t="s">
        <v>185</v>
      </c>
      <c r="C6760" s="4" t="s">
        <v>177</v>
      </c>
      <c r="D6760" s="4" t="s">
        <v>129</v>
      </c>
      <c r="E6760" s="4" t="s">
        <v>172</v>
      </c>
      <c r="F6760" s="3">
        <v>42994</v>
      </c>
      <c r="G6760" s="3">
        <v>43095</v>
      </c>
      <c r="H6760">
        <v>52</v>
      </c>
    </row>
    <row r="6761" spans="1:8">
      <c r="A6761" s="4" t="s">
        <v>6968</v>
      </c>
      <c r="B6761" s="4" t="s">
        <v>216</v>
      </c>
      <c r="C6761" s="4" t="s">
        <v>9011</v>
      </c>
      <c r="D6761" s="4" t="s">
        <v>84</v>
      </c>
      <c r="E6761" s="4" t="s">
        <v>172</v>
      </c>
      <c r="F6761" s="3">
        <v>42994</v>
      </c>
      <c r="G6761" s="3">
        <v>43008</v>
      </c>
      <c r="H6761">
        <v>5604</v>
      </c>
    </row>
    <row r="6762" spans="1:8">
      <c r="A6762" s="4" t="s">
        <v>6969</v>
      </c>
      <c r="B6762" s="4" t="s">
        <v>181</v>
      </c>
      <c r="C6762" s="4" t="s">
        <v>171</v>
      </c>
      <c r="D6762" s="4" t="s">
        <v>44</v>
      </c>
      <c r="E6762" s="4" t="s">
        <v>197</v>
      </c>
      <c r="F6762" s="3">
        <v>42994</v>
      </c>
      <c r="G6762" s="3">
        <v>43057</v>
      </c>
      <c r="H6762">
        <v>0</v>
      </c>
    </row>
    <row r="6763" spans="1:8">
      <c r="A6763" s="4" t="s">
        <v>6970</v>
      </c>
      <c r="B6763" s="4" t="s">
        <v>181</v>
      </c>
      <c r="C6763" s="4" t="s">
        <v>171</v>
      </c>
      <c r="D6763" s="4" t="s">
        <v>75</v>
      </c>
      <c r="E6763" s="4" t="s">
        <v>197</v>
      </c>
      <c r="F6763" s="3">
        <v>42994</v>
      </c>
      <c r="G6763" s="3">
        <v>43051</v>
      </c>
      <c r="H6763">
        <v>0</v>
      </c>
    </row>
    <row r="6764" spans="1:8">
      <c r="A6764" s="4" t="s">
        <v>6971</v>
      </c>
      <c r="B6764" s="4" t="s">
        <v>181</v>
      </c>
      <c r="C6764" s="4" t="s">
        <v>171</v>
      </c>
      <c r="D6764" s="4" t="s">
        <v>98</v>
      </c>
      <c r="E6764" s="4" t="s">
        <v>197</v>
      </c>
      <c r="F6764" s="3">
        <v>42994</v>
      </c>
      <c r="G6764" s="3">
        <v>43065</v>
      </c>
      <c r="H6764">
        <v>0</v>
      </c>
    </row>
    <row r="6765" spans="1:8">
      <c r="A6765" s="4" t="s">
        <v>6972</v>
      </c>
      <c r="B6765" s="4" t="s">
        <v>181</v>
      </c>
      <c r="C6765" s="4" t="s">
        <v>9011</v>
      </c>
      <c r="D6765" s="4" t="s">
        <v>84</v>
      </c>
      <c r="E6765" s="4" t="s">
        <v>172</v>
      </c>
      <c r="F6765" s="3">
        <v>42994</v>
      </c>
      <c r="G6765" s="3">
        <v>43005</v>
      </c>
      <c r="H6765">
        <v>5360</v>
      </c>
    </row>
    <row r="6766" spans="1:8">
      <c r="A6766" s="4" t="s">
        <v>6973</v>
      </c>
      <c r="B6766" s="4" t="s">
        <v>261</v>
      </c>
      <c r="C6766" s="4" t="s">
        <v>171</v>
      </c>
      <c r="D6766" s="4" t="s">
        <v>24</v>
      </c>
      <c r="E6766" s="4" t="s">
        <v>193</v>
      </c>
      <c r="F6766" s="3">
        <v>42995</v>
      </c>
      <c r="G6766" s="3"/>
    </row>
    <row r="6767" spans="1:8">
      <c r="A6767" s="4" t="s">
        <v>6974</v>
      </c>
      <c r="B6767" s="4" t="s">
        <v>246</v>
      </c>
      <c r="C6767" s="4" t="s">
        <v>179</v>
      </c>
      <c r="D6767" s="4" t="s">
        <v>123</v>
      </c>
      <c r="E6767" s="4" t="s">
        <v>197</v>
      </c>
      <c r="F6767" s="3">
        <v>42995</v>
      </c>
      <c r="G6767" s="3">
        <v>43082</v>
      </c>
      <c r="H6767">
        <v>0</v>
      </c>
    </row>
    <row r="6768" spans="1:8">
      <c r="A6768" s="4" t="s">
        <v>6975</v>
      </c>
      <c r="B6768" s="4" t="s">
        <v>304</v>
      </c>
      <c r="C6768" s="4" t="s">
        <v>177</v>
      </c>
      <c r="D6768" s="4" t="s">
        <v>27</v>
      </c>
      <c r="E6768" s="4" t="s">
        <v>197</v>
      </c>
      <c r="F6768" s="3">
        <v>42995</v>
      </c>
      <c r="G6768" s="3">
        <v>43052</v>
      </c>
      <c r="H6768">
        <v>0</v>
      </c>
    </row>
    <row r="6769" spans="1:8">
      <c r="A6769" s="4" t="s">
        <v>6976</v>
      </c>
      <c r="B6769" s="4" t="s">
        <v>279</v>
      </c>
      <c r="C6769" s="4" t="s">
        <v>9011</v>
      </c>
      <c r="D6769" s="4" t="s">
        <v>63</v>
      </c>
      <c r="E6769" s="4" t="s">
        <v>197</v>
      </c>
      <c r="F6769" s="3">
        <v>42995</v>
      </c>
      <c r="G6769" s="3">
        <v>43053</v>
      </c>
      <c r="H6769">
        <v>0</v>
      </c>
    </row>
    <row r="6770" spans="1:8">
      <c r="A6770" s="4" t="s">
        <v>6977</v>
      </c>
      <c r="B6770" s="4" t="s">
        <v>279</v>
      </c>
      <c r="C6770" s="4" t="s">
        <v>179</v>
      </c>
      <c r="D6770" s="4" t="s">
        <v>113</v>
      </c>
      <c r="E6770" s="4" t="s">
        <v>172</v>
      </c>
      <c r="F6770" s="3">
        <v>42995</v>
      </c>
      <c r="G6770" s="3">
        <v>43088</v>
      </c>
      <c r="H6770">
        <v>538</v>
      </c>
    </row>
    <row r="6771" spans="1:8">
      <c r="A6771" s="4" t="s">
        <v>6978</v>
      </c>
      <c r="B6771" s="4" t="s">
        <v>174</v>
      </c>
      <c r="C6771" s="4" t="s">
        <v>9011</v>
      </c>
      <c r="D6771" s="4" t="s">
        <v>37</v>
      </c>
      <c r="E6771" s="4" t="s">
        <v>197</v>
      </c>
      <c r="F6771" s="3">
        <v>42995</v>
      </c>
      <c r="G6771" s="3">
        <v>43071</v>
      </c>
      <c r="H6771">
        <v>0</v>
      </c>
    </row>
    <row r="6772" spans="1:8">
      <c r="A6772" s="4" t="s">
        <v>6979</v>
      </c>
      <c r="B6772" s="4" t="s">
        <v>174</v>
      </c>
      <c r="C6772" s="4" t="s">
        <v>199</v>
      </c>
      <c r="D6772" s="4" t="s">
        <v>43</v>
      </c>
      <c r="E6772" s="4" t="s">
        <v>172</v>
      </c>
      <c r="F6772" s="3">
        <v>42995</v>
      </c>
      <c r="G6772" s="3">
        <v>43067</v>
      </c>
      <c r="H6772">
        <v>5668</v>
      </c>
    </row>
    <row r="6773" spans="1:8">
      <c r="A6773" s="4" t="s">
        <v>6980</v>
      </c>
      <c r="B6773" s="4" t="s">
        <v>174</v>
      </c>
      <c r="C6773" s="4" t="s">
        <v>9011</v>
      </c>
      <c r="D6773" s="4" t="s">
        <v>92</v>
      </c>
      <c r="E6773" s="4" t="s">
        <v>172</v>
      </c>
      <c r="F6773" s="3">
        <v>42995</v>
      </c>
      <c r="G6773" s="3">
        <v>43080</v>
      </c>
      <c r="H6773">
        <v>5220</v>
      </c>
    </row>
    <row r="6774" spans="1:8">
      <c r="A6774" s="4" t="s">
        <v>6981</v>
      </c>
      <c r="B6774" s="4" t="s">
        <v>263</v>
      </c>
      <c r="C6774" s="4" t="s">
        <v>9011</v>
      </c>
      <c r="D6774" s="4" t="s">
        <v>25</v>
      </c>
      <c r="E6774" s="4" t="s">
        <v>172</v>
      </c>
      <c r="F6774" s="3">
        <v>42995</v>
      </c>
      <c r="G6774" s="3">
        <v>43004</v>
      </c>
      <c r="H6774">
        <v>5763</v>
      </c>
    </row>
    <row r="6775" spans="1:8">
      <c r="A6775" s="4" t="s">
        <v>6982</v>
      </c>
      <c r="B6775" s="4" t="s">
        <v>191</v>
      </c>
      <c r="C6775" s="4" t="s">
        <v>199</v>
      </c>
      <c r="D6775" s="4" t="s">
        <v>115</v>
      </c>
      <c r="E6775" s="4" t="s">
        <v>197</v>
      </c>
      <c r="F6775" s="3">
        <v>42995</v>
      </c>
      <c r="G6775" s="3">
        <v>43065</v>
      </c>
      <c r="H6775">
        <v>0</v>
      </c>
    </row>
    <row r="6776" spans="1:8">
      <c r="A6776" s="4" t="s">
        <v>6983</v>
      </c>
      <c r="B6776" s="4" t="s">
        <v>219</v>
      </c>
      <c r="C6776" s="4" t="s">
        <v>179</v>
      </c>
      <c r="D6776" s="4" t="s">
        <v>24</v>
      </c>
      <c r="E6776" s="4" t="s">
        <v>193</v>
      </c>
      <c r="F6776" s="3">
        <v>42995</v>
      </c>
      <c r="G6776" s="3"/>
    </row>
    <row r="6777" spans="1:8">
      <c r="A6777" s="4" t="s">
        <v>6984</v>
      </c>
      <c r="B6777" s="4" t="s">
        <v>230</v>
      </c>
      <c r="C6777" s="4" t="s">
        <v>171</v>
      </c>
      <c r="D6777" s="4" t="s">
        <v>87</v>
      </c>
      <c r="E6777" s="4" t="s">
        <v>172</v>
      </c>
      <c r="F6777" s="3">
        <v>42995</v>
      </c>
      <c r="G6777" s="3">
        <v>43053</v>
      </c>
      <c r="H6777">
        <v>948</v>
      </c>
    </row>
    <row r="6778" spans="1:8">
      <c r="A6778" s="4" t="s">
        <v>6985</v>
      </c>
      <c r="B6778" s="4" t="s">
        <v>256</v>
      </c>
      <c r="C6778" s="4" t="s">
        <v>179</v>
      </c>
      <c r="D6778" s="4" t="s">
        <v>104</v>
      </c>
      <c r="E6778" s="4" t="s">
        <v>172</v>
      </c>
      <c r="F6778" s="3">
        <v>42995</v>
      </c>
      <c r="G6778" s="3">
        <v>43058</v>
      </c>
      <c r="H6778">
        <v>487</v>
      </c>
    </row>
    <row r="6779" spans="1:8">
      <c r="A6779" s="4" t="s">
        <v>6986</v>
      </c>
      <c r="B6779" s="4" t="s">
        <v>256</v>
      </c>
      <c r="C6779" s="4" t="s">
        <v>171</v>
      </c>
      <c r="D6779" s="4" t="s">
        <v>61</v>
      </c>
      <c r="E6779" s="4" t="s">
        <v>172</v>
      </c>
      <c r="F6779" s="3">
        <v>42995</v>
      </c>
      <c r="G6779" s="3">
        <v>43057</v>
      </c>
      <c r="H6779">
        <v>1072</v>
      </c>
    </row>
    <row r="6780" spans="1:8">
      <c r="A6780" s="4" t="s">
        <v>6987</v>
      </c>
      <c r="B6780" s="4" t="s">
        <v>187</v>
      </c>
      <c r="C6780" s="4" t="s">
        <v>177</v>
      </c>
      <c r="D6780" s="4" t="s">
        <v>108</v>
      </c>
      <c r="E6780" s="4" t="s">
        <v>172</v>
      </c>
      <c r="F6780" s="3">
        <v>42995</v>
      </c>
      <c r="G6780" s="3">
        <v>43085</v>
      </c>
      <c r="H6780">
        <v>56</v>
      </c>
    </row>
    <row r="6781" spans="1:8">
      <c r="A6781" s="4" t="s">
        <v>6988</v>
      </c>
      <c r="B6781" s="4" t="s">
        <v>201</v>
      </c>
      <c r="C6781" s="4" t="s">
        <v>192</v>
      </c>
      <c r="D6781" s="4" t="s">
        <v>52</v>
      </c>
      <c r="E6781" s="4" t="s">
        <v>193</v>
      </c>
      <c r="F6781" s="3">
        <v>42995</v>
      </c>
      <c r="G6781" s="3"/>
    </row>
    <row r="6782" spans="1:8">
      <c r="A6782" s="4" t="s">
        <v>6989</v>
      </c>
      <c r="B6782" s="4" t="s">
        <v>201</v>
      </c>
      <c r="C6782" s="4" t="s">
        <v>9011</v>
      </c>
      <c r="D6782" s="4" t="s">
        <v>82</v>
      </c>
      <c r="E6782" s="4" t="s">
        <v>172</v>
      </c>
      <c r="F6782" s="3">
        <v>42995</v>
      </c>
      <c r="G6782" s="3">
        <v>43096</v>
      </c>
      <c r="H6782">
        <v>4812</v>
      </c>
    </row>
    <row r="6783" spans="1:8">
      <c r="A6783" s="4" t="s">
        <v>6990</v>
      </c>
      <c r="B6783" s="4" t="s">
        <v>232</v>
      </c>
      <c r="C6783" s="4" t="s">
        <v>179</v>
      </c>
      <c r="D6783" s="4" t="s">
        <v>25</v>
      </c>
      <c r="E6783" s="4" t="s">
        <v>197</v>
      </c>
      <c r="F6783" s="3">
        <v>42995</v>
      </c>
      <c r="G6783" s="3">
        <v>43066</v>
      </c>
      <c r="H6783">
        <v>0</v>
      </c>
    </row>
    <row r="6784" spans="1:8">
      <c r="A6784" s="4" t="s">
        <v>6991</v>
      </c>
      <c r="B6784" s="4" t="s">
        <v>232</v>
      </c>
      <c r="C6784" s="4" t="s">
        <v>171</v>
      </c>
      <c r="D6784" s="4" t="s">
        <v>78</v>
      </c>
      <c r="E6784" s="4" t="s">
        <v>197</v>
      </c>
      <c r="F6784" s="3">
        <v>42995</v>
      </c>
      <c r="G6784" s="3">
        <v>43090</v>
      </c>
      <c r="H6784">
        <v>0</v>
      </c>
    </row>
    <row r="6785" spans="1:8">
      <c r="A6785" s="4" t="s">
        <v>6992</v>
      </c>
      <c r="B6785" s="4" t="s">
        <v>232</v>
      </c>
      <c r="C6785" s="4" t="s">
        <v>199</v>
      </c>
      <c r="D6785" s="4" t="s">
        <v>25</v>
      </c>
      <c r="E6785" s="4" t="s">
        <v>197</v>
      </c>
      <c r="F6785" s="3">
        <v>42995</v>
      </c>
      <c r="G6785" s="3">
        <v>43051</v>
      </c>
      <c r="H6785">
        <v>0</v>
      </c>
    </row>
    <row r="6786" spans="1:8">
      <c r="A6786" s="4" t="s">
        <v>6993</v>
      </c>
      <c r="B6786" s="4" t="s">
        <v>232</v>
      </c>
      <c r="C6786" s="4" t="s">
        <v>9011</v>
      </c>
      <c r="D6786" s="4" t="s">
        <v>31</v>
      </c>
      <c r="E6786" s="4" t="s">
        <v>172</v>
      </c>
      <c r="F6786" s="3">
        <v>42995</v>
      </c>
      <c r="G6786" s="3">
        <v>43058</v>
      </c>
      <c r="H6786">
        <v>5186</v>
      </c>
    </row>
    <row r="6787" spans="1:8">
      <c r="A6787" s="4" t="s">
        <v>6994</v>
      </c>
      <c r="B6787" s="4" t="s">
        <v>205</v>
      </c>
      <c r="C6787" s="4" t="s">
        <v>177</v>
      </c>
      <c r="D6787" s="4" t="s">
        <v>84</v>
      </c>
      <c r="E6787" s="4" t="s">
        <v>172</v>
      </c>
      <c r="F6787" s="3">
        <v>42995</v>
      </c>
      <c r="G6787" s="3">
        <v>43071</v>
      </c>
      <c r="H6787">
        <v>49</v>
      </c>
    </row>
    <row r="6788" spans="1:8">
      <c r="A6788" s="4" t="s">
        <v>6995</v>
      </c>
      <c r="B6788" s="4" t="s">
        <v>181</v>
      </c>
      <c r="C6788" s="4" t="s">
        <v>9011</v>
      </c>
      <c r="D6788" s="4" t="s">
        <v>84</v>
      </c>
      <c r="E6788" s="4" t="s">
        <v>172</v>
      </c>
      <c r="F6788" s="3">
        <v>42995</v>
      </c>
      <c r="G6788" s="3">
        <v>43005</v>
      </c>
      <c r="H6788">
        <v>4800</v>
      </c>
    </row>
    <row r="6789" spans="1:8">
      <c r="A6789" s="4" t="s">
        <v>6996</v>
      </c>
      <c r="B6789" s="4" t="s">
        <v>210</v>
      </c>
      <c r="C6789" s="4" t="s">
        <v>9011</v>
      </c>
      <c r="D6789" s="4" t="s">
        <v>78</v>
      </c>
      <c r="E6789" s="4" t="s">
        <v>172</v>
      </c>
      <c r="F6789" s="3">
        <v>42996</v>
      </c>
      <c r="G6789" s="3">
        <v>43093</v>
      </c>
      <c r="H6789">
        <v>5627</v>
      </c>
    </row>
    <row r="6790" spans="1:8">
      <c r="A6790" s="4" t="s">
        <v>6997</v>
      </c>
      <c r="B6790" s="4" t="s">
        <v>174</v>
      </c>
      <c r="C6790" s="4" t="s">
        <v>179</v>
      </c>
      <c r="D6790" s="4" t="s">
        <v>70</v>
      </c>
      <c r="E6790" s="4" t="s">
        <v>197</v>
      </c>
      <c r="F6790" s="3">
        <v>42996</v>
      </c>
      <c r="G6790" s="3">
        <v>43002</v>
      </c>
      <c r="H6790">
        <v>0</v>
      </c>
    </row>
    <row r="6791" spans="1:8">
      <c r="A6791" s="4" t="s">
        <v>6998</v>
      </c>
      <c r="B6791" s="4" t="s">
        <v>174</v>
      </c>
      <c r="C6791" s="4" t="s">
        <v>9011</v>
      </c>
      <c r="D6791" s="4" t="s">
        <v>109</v>
      </c>
      <c r="E6791" s="4" t="s">
        <v>172</v>
      </c>
      <c r="F6791" s="3">
        <v>42996</v>
      </c>
      <c r="G6791" s="3">
        <v>43075</v>
      </c>
      <c r="H6791">
        <v>3779</v>
      </c>
    </row>
    <row r="6792" spans="1:8">
      <c r="A6792" s="4" t="s">
        <v>6999</v>
      </c>
      <c r="B6792" s="4" t="s">
        <v>174</v>
      </c>
      <c r="C6792" s="4" t="s">
        <v>9011</v>
      </c>
      <c r="D6792" s="4" t="s">
        <v>92</v>
      </c>
      <c r="E6792" s="4" t="s">
        <v>172</v>
      </c>
      <c r="F6792" s="3">
        <v>42996</v>
      </c>
      <c r="G6792" s="3">
        <v>43044</v>
      </c>
      <c r="H6792">
        <v>5231</v>
      </c>
    </row>
    <row r="6793" spans="1:8">
      <c r="A6793" s="4" t="s">
        <v>7000</v>
      </c>
      <c r="B6793" s="4" t="s">
        <v>263</v>
      </c>
      <c r="C6793" s="4" t="s">
        <v>199</v>
      </c>
      <c r="D6793" s="4" t="s">
        <v>88</v>
      </c>
      <c r="E6793" s="4" t="s">
        <v>197</v>
      </c>
      <c r="F6793" s="3">
        <v>42996</v>
      </c>
      <c r="G6793" s="3">
        <v>43006</v>
      </c>
      <c r="H6793">
        <v>0</v>
      </c>
    </row>
    <row r="6794" spans="1:8">
      <c r="A6794" s="4" t="s">
        <v>7001</v>
      </c>
      <c r="B6794" s="4" t="s">
        <v>263</v>
      </c>
      <c r="C6794" s="4" t="s">
        <v>199</v>
      </c>
      <c r="D6794" s="4" t="s">
        <v>123</v>
      </c>
      <c r="E6794" s="4" t="s">
        <v>197</v>
      </c>
      <c r="F6794" s="3">
        <v>42996</v>
      </c>
      <c r="G6794" s="3">
        <v>43065</v>
      </c>
      <c r="H6794">
        <v>0</v>
      </c>
    </row>
    <row r="6795" spans="1:8">
      <c r="A6795" s="4" t="s">
        <v>7002</v>
      </c>
      <c r="B6795" s="4" t="s">
        <v>203</v>
      </c>
      <c r="C6795" s="4" t="s">
        <v>192</v>
      </c>
      <c r="D6795" s="4" t="s">
        <v>54</v>
      </c>
      <c r="E6795" s="4" t="s">
        <v>172</v>
      </c>
      <c r="F6795" s="3">
        <v>42996</v>
      </c>
      <c r="G6795" s="3">
        <v>43071</v>
      </c>
      <c r="H6795">
        <v>2918</v>
      </c>
    </row>
    <row r="6796" spans="1:8">
      <c r="A6796" s="4" t="s">
        <v>7003</v>
      </c>
      <c r="B6796" s="4" t="s">
        <v>191</v>
      </c>
      <c r="C6796" s="4" t="s">
        <v>192</v>
      </c>
      <c r="D6796" s="4" t="s">
        <v>24</v>
      </c>
      <c r="E6796" s="4" t="s">
        <v>193</v>
      </c>
      <c r="F6796" s="3">
        <v>42996</v>
      </c>
      <c r="G6796" s="3"/>
    </row>
    <row r="6797" spans="1:8">
      <c r="A6797" s="4" t="s">
        <v>7004</v>
      </c>
      <c r="B6797" s="4" t="s">
        <v>343</v>
      </c>
      <c r="C6797" s="4" t="s">
        <v>171</v>
      </c>
      <c r="D6797" s="4" t="s">
        <v>61</v>
      </c>
      <c r="E6797" s="4" t="s">
        <v>197</v>
      </c>
      <c r="F6797" s="3">
        <v>42996</v>
      </c>
      <c r="G6797" s="3">
        <v>43074</v>
      </c>
      <c r="H6797">
        <v>0</v>
      </c>
    </row>
    <row r="6798" spans="1:8">
      <c r="A6798" s="4" t="s">
        <v>7005</v>
      </c>
      <c r="B6798" s="4" t="s">
        <v>343</v>
      </c>
      <c r="C6798" s="4" t="s">
        <v>9011</v>
      </c>
      <c r="D6798" s="4" t="s">
        <v>57</v>
      </c>
      <c r="E6798" s="4" t="s">
        <v>172</v>
      </c>
      <c r="F6798" s="3">
        <v>42996</v>
      </c>
      <c r="G6798" s="3">
        <v>43005</v>
      </c>
      <c r="H6798">
        <v>4902</v>
      </c>
    </row>
    <row r="6799" spans="1:8">
      <c r="A6799" s="4" t="s">
        <v>7006</v>
      </c>
      <c r="B6799" s="4" t="s">
        <v>219</v>
      </c>
      <c r="C6799" s="4" t="s">
        <v>179</v>
      </c>
      <c r="D6799" s="4" t="s">
        <v>75</v>
      </c>
      <c r="E6799" s="4" t="s">
        <v>172</v>
      </c>
      <c r="F6799" s="3">
        <v>42996</v>
      </c>
      <c r="G6799" s="3">
        <v>43061</v>
      </c>
      <c r="H6799">
        <v>531</v>
      </c>
    </row>
    <row r="6800" spans="1:8">
      <c r="A6800" s="4" t="s">
        <v>7007</v>
      </c>
      <c r="B6800" s="4" t="s">
        <v>230</v>
      </c>
      <c r="C6800" s="4" t="s">
        <v>179</v>
      </c>
      <c r="D6800" s="4" t="s">
        <v>24</v>
      </c>
      <c r="E6800" s="4" t="s">
        <v>193</v>
      </c>
      <c r="F6800" s="3">
        <v>42996</v>
      </c>
      <c r="G6800" s="3"/>
    </row>
    <row r="6801" spans="1:8">
      <c r="A6801" s="4" t="s">
        <v>7008</v>
      </c>
      <c r="B6801" s="4" t="s">
        <v>230</v>
      </c>
      <c r="C6801" s="4" t="s">
        <v>199</v>
      </c>
      <c r="D6801" s="4" t="s">
        <v>108</v>
      </c>
      <c r="E6801" s="4" t="s">
        <v>197</v>
      </c>
      <c r="F6801" s="3">
        <v>42996</v>
      </c>
      <c r="G6801" s="3">
        <v>43060</v>
      </c>
      <c r="H6801">
        <v>0</v>
      </c>
    </row>
    <row r="6802" spans="1:8">
      <c r="A6802" s="4" t="s">
        <v>7009</v>
      </c>
      <c r="B6802" s="4" t="s">
        <v>230</v>
      </c>
      <c r="C6802" s="4" t="s">
        <v>179</v>
      </c>
      <c r="D6802" s="4" t="s">
        <v>108</v>
      </c>
      <c r="E6802" s="4" t="s">
        <v>172</v>
      </c>
      <c r="F6802" s="3">
        <v>42996</v>
      </c>
      <c r="G6802" s="3">
        <v>43069</v>
      </c>
      <c r="H6802">
        <v>526</v>
      </c>
    </row>
    <row r="6803" spans="1:8">
      <c r="A6803" s="4" t="s">
        <v>7010</v>
      </c>
      <c r="B6803" s="4" t="s">
        <v>256</v>
      </c>
      <c r="C6803" s="4" t="s">
        <v>179</v>
      </c>
      <c r="D6803" s="4" t="s">
        <v>103</v>
      </c>
      <c r="E6803" s="4" t="s">
        <v>197</v>
      </c>
      <c r="F6803" s="3">
        <v>42996</v>
      </c>
      <c r="G6803" s="3">
        <v>43050</v>
      </c>
      <c r="H6803">
        <v>0</v>
      </c>
    </row>
    <row r="6804" spans="1:8">
      <c r="A6804" s="4" t="s">
        <v>7011</v>
      </c>
      <c r="B6804" s="4" t="s">
        <v>256</v>
      </c>
      <c r="C6804" s="4" t="s">
        <v>179</v>
      </c>
      <c r="D6804" s="4" t="s">
        <v>85</v>
      </c>
      <c r="E6804" s="4" t="s">
        <v>172</v>
      </c>
      <c r="F6804" s="3">
        <v>42996</v>
      </c>
      <c r="G6804" s="3">
        <v>43056</v>
      </c>
      <c r="H6804">
        <v>485</v>
      </c>
    </row>
    <row r="6805" spans="1:8">
      <c r="A6805" s="4" t="s">
        <v>7012</v>
      </c>
      <c r="B6805" s="4" t="s">
        <v>201</v>
      </c>
      <c r="C6805" s="4" t="s">
        <v>192</v>
      </c>
      <c r="D6805" s="4" t="s">
        <v>24</v>
      </c>
      <c r="E6805" s="4" t="s">
        <v>193</v>
      </c>
      <c r="F6805" s="3">
        <v>42996</v>
      </c>
      <c r="G6805" s="3"/>
    </row>
    <row r="6806" spans="1:8">
      <c r="A6806" s="4" t="s">
        <v>7013</v>
      </c>
      <c r="B6806" s="4" t="s">
        <v>170</v>
      </c>
      <c r="C6806" s="4" t="s">
        <v>179</v>
      </c>
      <c r="D6806" s="4" t="s">
        <v>104</v>
      </c>
      <c r="E6806" s="4" t="s">
        <v>172</v>
      </c>
      <c r="F6806" s="3">
        <v>42996</v>
      </c>
      <c r="G6806" s="3">
        <v>43094</v>
      </c>
      <c r="H6806">
        <v>520</v>
      </c>
    </row>
    <row r="6807" spans="1:8">
      <c r="A6807" s="4" t="s">
        <v>7014</v>
      </c>
      <c r="B6807" s="4" t="s">
        <v>189</v>
      </c>
      <c r="C6807" s="4" t="s">
        <v>171</v>
      </c>
      <c r="D6807" s="4" t="s">
        <v>51</v>
      </c>
      <c r="E6807" s="4" t="s">
        <v>172</v>
      </c>
      <c r="F6807" s="3">
        <v>42996</v>
      </c>
      <c r="G6807" s="3">
        <v>43092</v>
      </c>
      <c r="H6807">
        <v>1020</v>
      </c>
    </row>
    <row r="6808" spans="1:8">
      <c r="A6808" s="4" t="s">
        <v>7015</v>
      </c>
      <c r="B6808" s="4" t="s">
        <v>232</v>
      </c>
      <c r="C6808" s="4" t="s">
        <v>171</v>
      </c>
      <c r="D6808" s="4" t="s">
        <v>88</v>
      </c>
      <c r="E6808" s="4" t="s">
        <v>197</v>
      </c>
      <c r="F6808" s="3">
        <v>42996</v>
      </c>
      <c r="G6808" s="3">
        <v>43073</v>
      </c>
      <c r="H6808">
        <v>0</v>
      </c>
    </row>
    <row r="6809" spans="1:8">
      <c r="A6809" s="4" t="s">
        <v>7016</v>
      </c>
      <c r="B6809" s="4" t="s">
        <v>232</v>
      </c>
      <c r="C6809" s="4" t="s">
        <v>192</v>
      </c>
      <c r="D6809" s="4" t="s">
        <v>125</v>
      </c>
      <c r="E6809" s="4" t="s">
        <v>197</v>
      </c>
      <c r="F6809" s="3">
        <v>42996</v>
      </c>
      <c r="G6809" s="3">
        <v>43089</v>
      </c>
      <c r="H6809">
        <v>0</v>
      </c>
    </row>
    <row r="6810" spans="1:8">
      <c r="A6810" s="4" t="s">
        <v>7017</v>
      </c>
      <c r="B6810" s="4" t="s">
        <v>226</v>
      </c>
      <c r="C6810" s="4" t="s">
        <v>9011</v>
      </c>
      <c r="D6810" s="4" t="s">
        <v>50</v>
      </c>
      <c r="E6810" s="4" t="s">
        <v>172</v>
      </c>
      <c r="F6810" s="3">
        <v>42996</v>
      </c>
      <c r="G6810" s="3">
        <v>43054</v>
      </c>
      <c r="H6810">
        <v>4205</v>
      </c>
    </row>
    <row r="6811" spans="1:8">
      <c r="A6811" s="4" t="s">
        <v>7018</v>
      </c>
      <c r="B6811" s="4" t="s">
        <v>185</v>
      </c>
      <c r="C6811" s="4" t="s">
        <v>179</v>
      </c>
      <c r="D6811" s="4" t="s">
        <v>44</v>
      </c>
      <c r="E6811" s="4" t="s">
        <v>197</v>
      </c>
      <c r="F6811" s="3">
        <v>42996</v>
      </c>
      <c r="G6811" s="3">
        <v>43044</v>
      </c>
      <c r="H6811">
        <v>0</v>
      </c>
    </row>
    <row r="6812" spans="1:8">
      <c r="A6812" s="4" t="s">
        <v>7019</v>
      </c>
      <c r="B6812" s="4" t="s">
        <v>181</v>
      </c>
      <c r="C6812" s="4" t="s">
        <v>199</v>
      </c>
      <c r="D6812" s="4" t="s">
        <v>78</v>
      </c>
      <c r="E6812" s="4" t="s">
        <v>193</v>
      </c>
      <c r="F6812" s="3">
        <v>42996</v>
      </c>
      <c r="G6812" s="3"/>
    </row>
    <row r="6813" spans="1:8">
      <c r="A6813" s="4" t="s">
        <v>7020</v>
      </c>
      <c r="B6813" s="4" t="s">
        <v>181</v>
      </c>
      <c r="C6813" s="4" t="s">
        <v>177</v>
      </c>
      <c r="D6813" s="4" t="s">
        <v>118</v>
      </c>
      <c r="E6813" s="4" t="s">
        <v>193</v>
      </c>
      <c r="F6813" s="3">
        <v>42996</v>
      </c>
      <c r="G6813" s="3"/>
    </row>
    <row r="6814" spans="1:8">
      <c r="A6814" s="4" t="s">
        <v>7021</v>
      </c>
      <c r="B6814" s="4" t="s">
        <v>183</v>
      </c>
      <c r="C6814" s="4" t="s">
        <v>171</v>
      </c>
      <c r="D6814" s="4" t="s">
        <v>61</v>
      </c>
      <c r="E6814" s="4" t="s">
        <v>197</v>
      </c>
      <c r="F6814" s="3">
        <v>42997</v>
      </c>
      <c r="G6814" s="3">
        <v>43008</v>
      </c>
      <c r="H6814">
        <v>0</v>
      </c>
    </row>
    <row r="6815" spans="1:8">
      <c r="A6815" s="4" t="s">
        <v>7022</v>
      </c>
      <c r="B6815" s="4" t="s">
        <v>304</v>
      </c>
      <c r="C6815" s="4" t="s">
        <v>171</v>
      </c>
      <c r="D6815" s="4" t="s">
        <v>103</v>
      </c>
      <c r="E6815" s="4" t="s">
        <v>197</v>
      </c>
      <c r="F6815" s="3">
        <v>42997</v>
      </c>
      <c r="G6815" s="3">
        <v>43047</v>
      </c>
      <c r="H6815">
        <v>0</v>
      </c>
    </row>
    <row r="6816" spans="1:8">
      <c r="A6816" s="4" t="s">
        <v>7023</v>
      </c>
      <c r="B6816" s="4" t="s">
        <v>279</v>
      </c>
      <c r="C6816" s="4" t="s">
        <v>199</v>
      </c>
      <c r="D6816" s="4" t="s">
        <v>24</v>
      </c>
      <c r="E6816" s="4" t="s">
        <v>193</v>
      </c>
      <c r="F6816" s="3">
        <v>42997</v>
      </c>
      <c r="G6816" s="3"/>
    </row>
    <row r="6817" spans="1:8">
      <c r="A6817" s="4" t="s">
        <v>7024</v>
      </c>
      <c r="B6817" s="4" t="s">
        <v>174</v>
      </c>
      <c r="C6817" s="4" t="s">
        <v>9011</v>
      </c>
      <c r="D6817" s="4" t="s">
        <v>45</v>
      </c>
      <c r="E6817" s="4" t="s">
        <v>172</v>
      </c>
      <c r="F6817" s="3">
        <v>42997</v>
      </c>
      <c r="G6817" s="3">
        <v>43076</v>
      </c>
      <c r="H6817">
        <v>4990</v>
      </c>
    </row>
    <row r="6818" spans="1:8">
      <c r="A6818" s="4" t="s">
        <v>7025</v>
      </c>
      <c r="B6818" s="4" t="s">
        <v>174</v>
      </c>
      <c r="C6818" s="4" t="s">
        <v>9011</v>
      </c>
      <c r="D6818" s="4" t="s">
        <v>48</v>
      </c>
      <c r="E6818" s="4" t="s">
        <v>172</v>
      </c>
      <c r="F6818" s="3">
        <v>42997</v>
      </c>
      <c r="G6818" s="3">
        <v>43007</v>
      </c>
      <c r="H6818">
        <v>5450</v>
      </c>
    </row>
    <row r="6819" spans="1:8">
      <c r="A6819" s="4" t="s">
        <v>7026</v>
      </c>
      <c r="B6819" s="4" t="s">
        <v>212</v>
      </c>
      <c r="C6819" s="4" t="s">
        <v>177</v>
      </c>
      <c r="D6819" s="4" t="s">
        <v>74</v>
      </c>
      <c r="E6819" s="4" t="s">
        <v>172</v>
      </c>
      <c r="F6819" s="3">
        <v>42997</v>
      </c>
      <c r="G6819" s="3">
        <v>43050</v>
      </c>
      <c r="H6819">
        <v>53</v>
      </c>
    </row>
    <row r="6820" spans="1:8">
      <c r="A6820" s="4" t="s">
        <v>7027</v>
      </c>
      <c r="B6820" s="4" t="s">
        <v>343</v>
      </c>
      <c r="C6820" s="4" t="s">
        <v>9011</v>
      </c>
      <c r="D6820" s="4" t="s">
        <v>47</v>
      </c>
      <c r="E6820" s="4" t="s">
        <v>172</v>
      </c>
      <c r="F6820" s="3">
        <v>42997</v>
      </c>
      <c r="G6820" s="3">
        <v>43003</v>
      </c>
      <c r="H6820">
        <v>3678</v>
      </c>
    </row>
    <row r="6821" spans="1:8">
      <c r="A6821" s="4" t="s">
        <v>7028</v>
      </c>
      <c r="B6821" s="4" t="s">
        <v>219</v>
      </c>
      <c r="C6821" s="4" t="s">
        <v>9011</v>
      </c>
      <c r="D6821" s="4" t="s">
        <v>93</v>
      </c>
      <c r="E6821" s="4" t="s">
        <v>197</v>
      </c>
      <c r="F6821" s="3">
        <v>42997</v>
      </c>
      <c r="G6821" s="3">
        <v>43007</v>
      </c>
      <c r="H6821">
        <v>0</v>
      </c>
    </row>
    <row r="6822" spans="1:8">
      <c r="A6822" s="4" t="s">
        <v>7029</v>
      </c>
      <c r="B6822" s="4" t="s">
        <v>219</v>
      </c>
      <c r="C6822" s="4" t="s">
        <v>192</v>
      </c>
      <c r="D6822" s="4" t="s">
        <v>90</v>
      </c>
      <c r="E6822" s="4" t="s">
        <v>197</v>
      </c>
      <c r="F6822" s="3">
        <v>42997</v>
      </c>
      <c r="G6822" s="3">
        <v>43066</v>
      </c>
      <c r="H6822">
        <v>0</v>
      </c>
    </row>
    <row r="6823" spans="1:8">
      <c r="A6823" s="4" t="s">
        <v>7030</v>
      </c>
      <c r="B6823" s="4" t="s">
        <v>230</v>
      </c>
      <c r="C6823" s="4" t="s">
        <v>179</v>
      </c>
      <c r="D6823" s="4" t="s">
        <v>53</v>
      </c>
      <c r="E6823" s="4" t="s">
        <v>172</v>
      </c>
      <c r="F6823" s="3">
        <v>42997</v>
      </c>
      <c r="G6823" s="3">
        <v>43057</v>
      </c>
      <c r="H6823">
        <v>555</v>
      </c>
    </row>
    <row r="6824" spans="1:8">
      <c r="A6824" s="4" t="s">
        <v>7031</v>
      </c>
      <c r="B6824" s="4" t="s">
        <v>256</v>
      </c>
      <c r="C6824" s="4" t="s">
        <v>179</v>
      </c>
      <c r="D6824" s="4" t="s">
        <v>100</v>
      </c>
      <c r="E6824" s="4" t="s">
        <v>172</v>
      </c>
      <c r="F6824" s="3">
        <v>42997</v>
      </c>
      <c r="G6824" s="3">
        <v>43085</v>
      </c>
      <c r="H6824">
        <v>492</v>
      </c>
    </row>
    <row r="6825" spans="1:8">
      <c r="A6825" s="4" t="s">
        <v>7032</v>
      </c>
      <c r="B6825" s="4" t="s">
        <v>244</v>
      </c>
      <c r="C6825" s="4" t="s">
        <v>171</v>
      </c>
      <c r="D6825" s="4" t="s">
        <v>41</v>
      </c>
      <c r="E6825" s="4" t="s">
        <v>197</v>
      </c>
      <c r="F6825" s="3">
        <v>42997</v>
      </c>
      <c r="G6825" s="3">
        <v>43062</v>
      </c>
      <c r="H6825">
        <v>0</v>
      </c>
    </row>
    <row r="6826" spans="1:8">
      <c r="A6826" s="4" t="s">
        <v>7033</v>
      </c>
      <c r="B6826" s="4" t="s">
        <v>244</v>
      </c>
      <c r="C6826" s="4" t="s">
        <v>171</v>
      </c>
      <c r="D6826" s="4" t="s">
        <v>92</v>
      </c>
      <c r="E6826" s="4" t="s">
        <v>197</v>
      </c>
      <c r="F6826" s="3">
        <v>42997</v>
      </c>
      <c r="G6826" s="3">
        <v>43049</v>
      </c>
      <c r="H6826">
        <v>0</v>
      </c>
    </row>
    <row r="6827" spans="1:8">
      <c r="A6827" s="4" t="s">
        <v>7034</v>
      </c>
      <c r="B6827" s="4" t="s">
        <v>244</v>
      </c>
      <c r="C6827" s="4" t="s">
        <v>179</v>
      </c>
      <c r="D6827" s="4" t="s">
        <v>70</v>
      </c>
      <c r="E6827" s="4" t="s">
        <v>172</v>
      </c>
      <c r="F6827" s="3">
        <v>42997</v>
      </c>
      <c r="G6827" s="3">
        <v>43056</v>
      </c>
      <c r="H6827">
        <v>574</v>
      </c>
    </row>
    <row r="6828" spans="1:8">
      <c r="A6828" s="4" t="s">
        <v>7035</v>
      </c>
      <c r="B6828" s="4" t="s">
        <v>201</v>
      </c>
      <c r="C6828" s="4" t="s">
        <v>171</v>
      </c>
      <c r="D6828" s="4" t="s">
        <v>24</v>
      </c>
      <c r="E6828" s="4" t="s">
        <v>193</v>
      </c>
      <c r="F6828" s="3">
        <v>42997</v>
      </c>
      <c r="G6828" s="3"/>
    </row>
    <row r="6829" spans="1:8">
      <c r="A6829" s="4" t="s">
        <v>7036</v>
      </c>
      <c r="B6829" s="4" t="s">
        <v>201</v>
      </c>
      <c r="C6829" s="4" t="s">
        <v>9011</v>
      </c>
      <c r="D6829" s="4" t="s">
        <v>59</v>
      </c>
      <c r="E6829" s="4" t="s">
        <v>172</v>
      </c>
      <c r="F6829" s="3">
        <v>42997</v>
      </c>
      <c r="G6829" s="3">
        <v>43078</v>
      </c>
      <c r="H6829">
        <v>4709</v>
      </c>
    </row>
    <row r="6830" spans="1:8">
      <c r="A6830" s="4" t="s">
        <v>7037</v>
      </c>
      <c r="B6830" s="4" t="s">
        <v>189</v>
      </c>
      <c r="C6830" s="4" t="s">
        <v>192</v>
      </c>
      <c r="D6830" s="4" t="s">
        <v>42</v>
      </c>
      <c r="E6830" s="4" t="s">
        <v>172</v>
      </c>
      <c r="F6830" s="3">
        <v>42997</v>
      </c>
      <c r="G6830" s="3">
        <v>43073</v>
      </c>
      <c r="H6830">
        <v>3079</v>
      </c>
    </row>
    <row r="6831" spans="1:8">
      <c r="A6831" s="4" t="s">
        <v>7038</v>
      </c>
      <c r="B6831" s="4" t="s">
        <v>232</v>
      </c>
      <c r="C6831" s="4" t="s">
        <v>9011</v>
      </c>
      <c r="D6831" s="4" t="s">
        <v>40</v>
      </c>
      <c r="E6831" s="4" t="s">
        <v>172</v>
      </c>
      <c r="F6831" s="3">
        <v>42997</v>
      </c>
      <c r="G6831" s="3">
        <v>43002</v>
      </c>
      <c r="H6831">
        <v>4369</v>
      </c>
    </row>
    <row r="6832" spans="1:8">
      <c r="A6832" s="4" t="s">
        <v>7039</v>
      </c>
      <c r="B6832" s="4" t="s">
        <v>226</v>
      </c>
      <c r="C6832" s="4" t="s">
        <v>192</v>
      </c>
      <c r="D6832" s="4" t="s">
        <v>24</v>
      </c>
      <c r="E6832" s="4" t="s">
        <v>193</v>
      </c>
      <c r="F6832" s="3">
        <v>42997</v>
      </c>
      <c r="G6832" s="3"/>
    </row>
    <row r="6833" spans="1:8">
      <c r="A6833" s="4" t="s">
        <v>7040</v>
      </c>
      <c r="B6833" s="4" t="s">
        <v>208</v>
      </c>
      <c r="C6833" s="4" t="s">
        <v>177</v>
      </c>
      <c r="D6833" s="4" t="s">
        <v>100</v>
      </c>
      <c r="E6833" s="4" t="s">
        <v>197</v>
      </c>
      <c r="F6833" s="3">
        <v>42997</v>
      </c>
      <c r="G6833" s="3">
        <v>43000</v>
      </c>
      <c r="H6833">
        <v>0</v>
      </c>
    </row>
    <row r="6834" spans="1:8">
      <c r="A6834" s="4" t="s">
        <v>7041</v>
      </c>
      <c r="B6834" s="4" t="s">
        <v>208</v>
      </c>
      <c r="C6834" s="4" t="s">
        <v>199</v>
      </c>
      <c r="D6834" s="4" t="s">
        <v>110</v>
      </c>
      <c r="E6834" s="4" t="s">
        <v>172</v>
      </c>
      <c r="F6834" s="3">
        <v>42997</v>
      </c>
      <c r="G6834" s="3">
        <v>43100</v>
      </c>
      <c r="H6834">
        <v>6000</v>
      </c>
    </row>
    <row r="6835" spans="1:8">
      <c r="A6835" s="4" t="s">
        <v>7042</v>
      </c>
      <c r="B6835" s="4" t="s">
        <v>216</v>
      </c>
      <c r="C6835" s="4" t="s">
        <v>192</v>
      </c>
      <c r="D6835" s="4" t="s">
        <v>82</v>
      </c>
      <c r="E6835" s="4" t="s">
        <v>172</v>
      </c>
      <c r="F6835" s="3">
        <v>42997</v>
      </c>
      <c r="G6835" s="3">
        <v>43100</v>
      </c>
      <c r="H6835">
        <v>3248</v>
      </c>
    </row>
    <row r="6836" spans="1:8">
      <c r="A6836" s="4" t="s">
        <v>7043</v>
      </c>
      <c r="B6836" s="4" t="s">
        <v>181</v>
      </c>
      <c r="C6836" s="4" t="s">
        <v>192</v>
      </c>
      <c r="D6836" s="4" t="s">
        <v>90</v>
      </c>
      <c r="E6836" s="4" t="s">
        <v>172</v>
      </c>
      <c r="F6836" s="3">
        <v>42997</v>
      </c>
      <c r="G6836" s="3">
        <v>43058</v>
      </c>
      <c r="H6836">
        <v>4249</v>
      </c>
    </row>
    <row r="6837" spans="1:8">
      <c r="A6837" s="4" t="s">
        <v>7044</v>
      </c>
      <c r="B6837" s="4" t="s">
        <v>261</v>
      </c>
      <c r="C6837" s="4" t="s">
        <v>192</v>
      </c>
      <c r="D6837" s="4" t="s">
        <v>118</v>
      </c>
      <c r="E6837" s="4" t="s">
        <v>193</v>
      </c>
      <c r="F6837" s="3">
        <v>42998</v>
      </c>
      <c r="G6837" s="3"/>
    </row>
    <row r="6838" spans="1:8">
      <c r="A6838" s="4" t="s">
        <v>7045</v>
      </c>
      <c r="B6838" s="4" t="s">
        <v>261</v>
      </c>
      <c r="C6838" s="4" t="s">
        <v>179</v>
      </c>
      <c r="D6838" s="4" t="s">
        <v>25</v>
      </c>
      <c r="E6838" s="4" t="s">
        <v>172</v>
      </c>
      <c r="F6838" s="3">
        <v>42998</v>
      </c>
      <c r="G6838" s="3">
        <v>43095</v>
      </c>
      <c r="H6838">
        <v>563</v>
      </c>
    </row>
    <row r="6839" spans="1:8">
      <c r="A6839" s="4" t="s">
        <v>7046</v>
      </c>
      <c r="B6839" s="4" t="s">
        <v>279</v>
      </c>
      <c r="C6839" s="4" t="s">
        <v>9011</v>
      </c>
      <c r="D6839" s="4" t="s">
        <v>65</v>
      </c>
      <c r="E6839" s="4" t="s">
        <v>172</v>
      </c>
      <c r="F6839" s="3">
        <v>42998</v>
      </c>
      <c r="G6839" s="3">
        <v>43007</v>
      </c>
      <c r="H6839">
        <v>5037</v>
      </c>
    </row>
    <row r="6840" spans="1:8">
      <c r="A6840" s="4" t="s">
        <v>7047</v>
      </c>
      <c r="B6840" s="4" t="s">
        <v>210</v>
      </c>
      <c r="C6840" s="4" t="s">
        <v>9011</v>
      </c>
      <c r="D6840" s="4" t="s">
        <v>82</v>
      </c>
      <c r="E6840" s="4" t="s">
        <v>172</v>
      </c>
      <c r="F6840" s="3">
        <v>42998</v>
      </c>
      <c r="G6840" s="3">
        <v>43085</v>
      </c>
      <c r="H6840">
        <v>4865</v>
      </c>
    </row>
    <row r="6841" spans="1:8">
      <c r="A6841" s="4" t="s">
        <v>7048</v>
      </c>
      <c r="B6841" s="4" t="s">
        <v>174</v>
      </c>
      <c r="C6841" s="4" t="s">
        <v>9011</v>
      </c>
      <c r="D6841" s="4" t="s">
        <v>92</v>
      </c>
      <c r="E6841" s="4" t="s">
        <v>172</v>
      </c>
      <c r="F6841" s="3">
        <v>42998</v>
      </c>
      <c r="G6841" s="3">
        <v>43087</v>
      </c>
      <c r="H6841">
        <v>5192</v>
      </c>
    </row>
    <row r="6842" spans="1:8">
      <c r="A6842" s="4" t="s">
        <v>7049</v>
      </c>
      <c r="B6842" s="4" t="s">
        <v>263</v>
      </c>
      <c r="C6842" s="4" t="s">
        <v>171</v>
      </c>
      <c r="D6842" s="4" t="s">
        <v>82</v>
      </c>
      <c r="E6842" s="4" t="s">
        <v>197</v>
      </c>
      <c r="F6842" s="3">
        <v>42998</v>
      </c>
      <c r="G6842" s="3">
        <v>43092</v>
      </c>
      <c r="H6842">
        <v>0</v>
      </c>
    </row>
    <row r="6843" spans="1:8">
      <c r="A6843" s="4" t="s">
        <v>7050</v>
      </c>
      <c r="B6843" s="4" t="s">
        <v>212</v>
      </c>
      <c r="C6843" s="4" t="s">
        <v>199</v>
      </c>
      <c r="D6843" s="4" t="s">
        <v>24</v>
      </c>
      <c r="E6843" s="4" t="s">
        <v>193</v>
      </c>
      <c r="F6843" s="3">
        <v>42998</v>
      </c>
      <c r="G6843" s="3"/>
    </row>
    <row r="6844" spans="1:8">
      <c r="A6844" s="4" t="s">
        <v>7051</v>
      </c>
      <c r="B6844" s="4" t="s">
        <v>212</v>
      </c>
      <c r="C6844" s="4" t="s">
        <v>177</v>
      </c>
      <c r="D6844" s="4" t="s">
        <v>24</v>
      </c>
      <c r="E6844" s="4" t="s">
        <v>193</v>
      </c>
      <c r="F6844" s="3">
        <v>42998</v>
      </c>
      <c r="G6844" s="3"/>
    </row>
    <row r="6845" spans="1:8">
      <c r="A6845" s="4" t="s">
        <v>7052</v>
      </c>
      <c r="B6845" s="4" t="s">
        <v>212</v>
      </c>
      <c r="C6845" s="4" t="s">
        <v>177</v>
      </c>
      <c r="D6845" s="4" t="s">
        <v>49</v>
      </c>
      <c r="E6845" s="4" t="s">
        <v>172</v>
      </c>
      <c r="F6845" s="3">
        <v>42998</v>
      </c>
      <c r="G6845" s="3">
        <v>43100</v>
      </c>
      <c r="H6845">
        <v>41</v>
      </c>
    </row>
    <row r="6846" spans="1:8">
      <c r="A6846" s="4" t="s">
        <v>7053</v>
      </c>
      <c r="B6846" s="4" t="s">
        <v>203</v>
      </c>
      <c r="C6846" s="4" t="s">
        <v>177</v>
      </c>
      <c r="D6846" s="4" t="s">
        <v>44</v>
      </c>
      <c r="E6846" s="4" t="s">
        <v>172</v>
      </c>
      <c r="F6846" s="3">
        <v>42998</v>
      </c>
      <c r="G6846" s="3">
        <v>43004</v>
      </c>
      <c r="H6846">
        <v>59</v>
      </c>
    </row>
    <row r="6847" spans="1:8">
      <c r="A6847" s="4" t="s">
        <v>7054</v>
      </c>
      <c r="B6847" s="4" t="s">
        <v>191</v>
      </c>
      <c r="C6847" s="4" t="s">
        <v>199</v>
      </c>
      <c r="D6847" s="4" t="s">
        <v>71</v>
      </c>
      <c r="E6847" s="4" t="s">
        <v>197</v>
      </c>
      <c r="F6847" s="3">
        <v>42998</v>
      </c>
      <c r="G6847" s="3">
        <v>43009</v>
      </c>
      <c r="H6847">
        <v>0</v>
      </c>
    </row>
    <row r="6848" spans="1:8">
      <c r="A6848" s="4" t="s">
        <v>7055</v>
      </c>
      <c r="B6848" s="4" t="s">
        <v>191</v>
      </c>
      <c r="C6848" s="4" t="s">
        <v>177</v>
      </c>
      <c r="D6848" s="4" t="s">
        <v>32</v>
      </c>
      <c r="E6848" s="4" t="s">
        <v>172</v>
      </c>
      <c r="F6848" s="3">
        <v>42998</v>
      </c>
      <c r="G6848" s="3">
        <v>43063</v>
      </c>
      <c r="H6848">
        <v>58</v>
      </c>
    </row>
    <row r="6849" spans="1:8">
      <c r="A6849" s="4" t="s">
        <v>7056</v>
      </c>
      <c r="B6849" s="4" t="s">
        <v>343</v>
      </c>
      <c r="C6849" s="4" t="s">
        <v>9011</v>
      </c>
      <c r="D6849" s="4" t="s">
        <v>103</v>
      </c>
      <c r="E6849" s="4" t="s">
        <v>172</v>
      </c>
      <c r="F6849" s="3">
        <v>42998</v>
      </c>
      <c r="G6849" s="3">
        <v>43008</v>
      </c>
      <c r="H6849">
        <v>4361</v>
      </c>
    </row>
    <row r="6850" spans="1:8">
      <c r="A6850" s="4" t="s">
        <v>7057</v>
      </c>
      <c r="B6850" s="4" t="s">
        <v>219</v>
      </c>
      <c r="C6850" s="4" t="s">
        <v>9011</v>
      </c>
      <c r="D6850" s="4" t="s">
        <v>24</v>
      </c>
      <c r="E6850" s="4" t="s">
        <v>193</v>
      </c>
      <c r="F6850" s="3">
        <v>42998</v>
      </c>
      <c r="G6850" s="3"/>
    </row>
    <row r="6851" spans="1:8">
      <c r="A6851" s="4" t="s">
        <v>7058</v>
      </c>
      <c r="B6851" s="4" t="s">
        <v>219</v>
      </c>
      <c r="C6851" s="4" t="s">
        <v>199</v>
      </c>
      <c r="D6851" s="4" t="s">
        <v>87</v>
      </c>
      <c r="E6851" s="4" t="s">
        <v>172</v>
      </c>
      <c r="F6851" s="3">
        <v>42998</v>
      </c>
      <c r="G6851" s="3">
        <v>43078</v>
      </c>
      <c r="H6851">
        <v>4906</v>
      </c>
    </row>
    <row r="6852" spans="1:8">
      <c r="A6852" s="4" t="s">
        <v>7059</v>
      </c>
      <c r="B6852" s="4" t="s">
        <v>187</v>
      </c>
      <c r="C6852" s="4" t="s">
        <v>179</v>
      </c>
      <c r="D6852" s="4" t="s">
        <v>71</v>
      </c>
      <c r="E6852" s="4" t="s">
        <v>172</v>
      </c>
      <c r="F6852" s="3">
        <v>42998</v>
      </c>
      <c r="G6852" s="3">
        <v>43007</v>
      </c>
      <c r="H6852">
        <v>587</v>
      </c>
    </row>
    <row r="6853" spans="1:8">
      <c r="A6853" s="4" t="s">
        <v>7060</v>
      </c>
      <c r="B6853" s="4" t="s">
        <v>187</v>
      </c>
      <c r="C6853" s="4" t="s">
        <v>9011</v>
      </c>
      <c r="D6853" s="4" t="s">
        <v>124</v>
      </c>
      <c r="E6853" s="4" t="s">
        <v>172</v>
      </c>
      <c r="F6853" s="3">
        <v>42998</v>
      </c>
      <c r="G6853" s="3">
        <v>43063</v>
      </c>
      <c r="H6853">
        <v>4487</v>
      </c>
    </row>
    <row r="6854" spans="1:8">
      <c r="A6854" s="4" t="s">
        <v>7061</v>
      </c>
      <c r="B6854" s="4" t="s">
        <v>170</v>
      </c>
      <c r="C6854" s="4" t="s">
        <v>192</v>
      </c>
      <c r="D6854" s="4" t="s">
        <v>37</v>
      </c>
      <c r="E6854" s="4" t="s">
        <v>172</v>
      </c>
      <c r="F6854" s="3">
        <v>42998</v>
      </c>
      <c r="G6854" s="3">
        <v>43097</v>
      </c>
      <c r="H6854">
        <v>3627</v>
      </c>
    </row>
    <row r="6855" spans="1:8">
      <c r="A6855" s="4" t="s">
        <v>7062</v>
      </c>
      <c r="B6855" s="4" t="s">
        <v>205</v>
      </c>
      <c r="C6855" s="4" t="s">
        <v>171</v>
      </c>
      <c r="D6855" s="4" t="s">
        <v>44</v>
      </c>
      <c r="E6855" s="4" t="s">
        <v>193</v>
      </c>
      <c r="F6855" s="3">
        <v>42998</v>
      </c>
      <c r="G6855" s="3"/>
    </row>
    <row r="6856" spans="1:8">
      <c r="A6856" s="4" t="s">
        <v>7063</v>
      </c>
      <c r="B6856" s="4" t="s">
        <v>205</v>
      </c>
      <c r="C6856" s="4" t="s">
        <v>171</v>
      </c>
      <c r="D6856" s="4" t="s">
        <v>97</v>
      </c>
      <c r="E6856" s="4" t="s">
        <v>172</v>
      </c>
      <c r="F6856" s="3">
        <v>42998</v>
      </c>
      <c r="G6856" s="3">
        <v>43091</v>
      </c>
      <c r="H6856">
        <v>920</v>
      </c>
    </row>
    <row r="6857" spans="1:8">
      <c r="A6857" s="4" t="s">
        <v>7064</v>
      </c>
      <c r="B6857" s="4" t="s">
        <v>185</v>
      </c>
      <c r="C6857" s="4" t="s">
        <v>177</v>
      </c>
      <c r="D6857" s="4" t="s">
        <v>131</v>
      </c>
      <c r="E6857" s="4" t="s">
        <v>193</v>
      </c>
      <c r="F6857" s="3">
        <v>42998</v>
      </c>
      <c r="G6857" s="3"/>
    </row>
    <row r="6858" spans="1:8">
      <c r="A6858" s="4" t="s">
        <v>7065</v>
      </c>
      <c r="B6858" s="4" t="s">
        <v>185</v>
      </c>
      <c r="C6858" s="4" t="s">
        <v>192</v>
      </c>
      <c r="D6858" s="4" t="s">
        <v>24</v>
      </c>
      <c r="E6858" s="4" t="s">
        <v>193</v>
      </c>
      <c r="F6858" s="3">
        <v>42998</v>
      </c>
      <c r="G6858" s="3"/>
    </row>
    <row r="6859" spans="1:8">
      <c r="A6859" s="4" t="s">
        <v>7066</v>
      </c>
      <c r="B6859" s="4" t="s">
        <v>185</v>
      </c>
      <c r="C6859" s="4" t="s">
        <v>179</v>
      </c>
      <c r="D6859" s="4" t="s">
        <v>62</v>
      </c>
      <c r="E6859" s="4" t="s">
        <v>172</v>
      </c>
      <c r="F6859" s="3">
        <v>42998</v>
      </c>
      <c r="G6859" s="3">
        <v>43009</v>
      </c>
      <c r="H6859">
        <v>552</v>
      </c>
    </row>
    <row r="6860" spans="1:8">
      <c r="A6860" s="4" t="s">
        <v>7067</v>
      </c>
      <c r="B6860" s="4" t="s">
        <v>185</v>
      </c>
      <c r="C6860" s="4" t="s">
        <v>177</v>
      </c>
      <c r="D6860" s="4" t="s">
        <v>86</v>
      </c>
      <c r="E6860" s="4" t="s">
        <v>172</v>
      </c>
      <c r="F6860" s="3">
        <v>42998</v>
      </c>
      <c r="G6860" s="3">
        <v>43084</v>
      </c>
      <c r="H6860">
        <v>54</v>
      </c>
    </row>
    <row r="6861" spans="1:8">
      <c r="A6861" s="4" t="s">
        <v>7068</v>
      </c>
      <c r="B6861" s="4" t="s">
        <v>216</v>
      </c>
      <c r="C6861" s="4" t="s">
        <v>179</v>
      </c>
      <c r="D6861" s="4" t="s">
        <v>35</v>
      </c>
      <c r="E6861" s="4" t="s">
        <v>172</v>
      </c>
      <c r="F6861" s="3">
        <v>42998</v>
      </c>
      <c r="G6861" s="3">
        <v>43083</v>
      </c>
      <c r="H6861">
        <v>472</v>
      </c>
    </row>
    <row r="6862" spans="1:8">
      <c r="A6862" s="4" t="s">
        <v>7069</v>
      </c>
      <c r="B6862" s="4" t="s">
        <v>235</v>
      </c>
      <c r="C6862" s="4" t="s">
        <v>199</v>
      </c>
      <c r="D6862" s="4" t="s">
        <v>123</v>
      </c>
      <c r="E6862" s="4" t="s">
        <v>197</v>
      </c>
      <c r="F6862" s="3">
        <v>42998</v>
      </c>
      <c r="G6862" s="3">
        <v>43063</v>
      </c>
      <c r="H6862">
        <v>0</v>
      </c>
    </row>
    <row r="6863" spans="1:8">
      <c r="A6863" s="4" t="s">
        <v>7070</v>
      </c>
      <c r="B6863" s="4" t="s">
        <v>181</v>
      </c>
      <c r="C6863" s="4" t="s">
        <v>9011</v>
      </c>
      <c r="D6863" s="4" t="s">
        <v>24</v>
      </c>
      <c r="E6863" s="4" t="s">
        <v>193</v>
      </c>
      <c r="F6863" s="3">
        <v>42998</v>
      </c>
      <c r="G6863" s="3"/>
    </row>
    <row r="6864" spans="1:8">
      <c r="A6864" s="4" t="s">
        <v>7071</v>
      </c>
      <c r="B6864" s="4" t="s">
        <v>183</v>
      </c>
      <c r="C6864" s="4" t="s">
        <v>177</v>
      </c>
      <c r="D6864" s="4" t="s">
        <v>118</v>
      </c>
      <c r="E6864" s="4" t="s">
        <v>172</v>
      </c>
      <c r="F6864" s="3">
        <v>42999</v>
      </c>
      <c r="G6864" s="3">
        <v>43008</v>
      </c>
      <c r="H6864">
        <v>66</v>
      </c>
    </row>
    <row r="6865" spans="1:8">
      <c r="A6865" s="4" t="s">
        <v>7072</v>
      </c>
      <c r="B6865" s="4" t="s">
        <v>261</v>
      </c>
      <c r="C6865" s="4" t="s">
        <v>9011</v>
      </c>
      <c r="D6865" s="4" t="s">
        <v>125</v>
      </c>
      <c r="E6865" s="4" t="s">
        <v>197</v>
      </c>
      <c r="F6865" s="3">
        <v>42999</v>
      </c>
      <c r="G6865" s="3">
        <v>43071</v>
      </c>
      <c r="H6865">
        <v>0</v>
      </c>
    </row>
    <row r="6866" spans="1:8">
      <c r="A6866" s="4" t="s">
        <v>7073</v>
      </c>
      <c r="B6866" s="4" t="s">
        <v>246</v>
      </c>
      <c r="C6866" s="4" t="s">
        <v>171</v>
      </c>
      <c r="D6866" s="4" t="s">
        <v>40</v>
      </c>
      <c r="E6866" s="4" t="s">
        <v>172</v>
      </c>
      <c r="F6866" s="3">
        <v>42999</v>
      </c>
      <c r="G6866" s="3">
        <v>43060</v>
      </c>
      <c r="H6866">
        <v>1039</v>
      </c>
    </row>
    <row r="6867" spans="1:8">
      <c r="A6867" s="4" t="s">
        <v>7074</v>
      </c>
      <c r="B6867" s="4" t="s">
        <v>279</v>
      </c>
      <c r="C6867" s="4" t="s">
        <v>171</v>
      </c>
      <c r="D6867" s="4" t="s">
        <v>99</v>
      </c>
      <c r="E6867" s="4" t="s">
        <v>197</v>
      </c>
      <c r="F6867" s="3">
        <v>42999</v>
      </c>
      <c r="G6867" s="3">
        <v>43061</v>
      </c>
      <c r="H6867">
        <v>0</v>
      </c>
    </row>
    <row r="6868" spans="1:8">
      <c r="A6868" s="4" t="s">
        <v>7075</v>
      </c>
      <c r="B6868" s="4" t="s">
        <v>279</v>
      </c>
      <c r="C6868" s="4" t="s">
        <v>9011</v>
      </c>
      <c r="D6868" s="4" t="s">
        <v>82</v>
      </c>
      <c r="E6868" s="4" t="s">
        <v>197</v>
      </c>
      <c r="F6868" s="3">
        <v>42999</v>
      </c>
      <c r="G6868" s="3">
        <v>43003</v>
      </c>
      <c r="H6868">
        <v>0</v>
      </c>
    </row>
    <row r="6869" spans="1:8">
      <c r="A6869" s="4" t="s">
        <v>7076</v>
      </c>
      <c r="B6869" s="4" t="s">
        <v>279</v>
      </c>
      <c r="C6869" s="4" t="s">
        <v>179</v>
      </c>
      <c r="D6869" s="4" t="s">
        <v>34</v>
      </c>
      <c r="E6869" s="4" t="s">
        <v>172</v>
      </c>
      <c r="F6869" s="3">
        <v>42999</v>
      </c>
      <c r="G6869" s="3">
        <v>43090</v>
      </c>
      <c r="H6869">
        <v>550</v>
      </c>
    </row>
    <row r="6870" spans="1:8">
      <c r="A6870" s="4" t="s">
        <v>7077</v>
      </c>
      <c r="B6870" s="4" t="s">
        <v>210</v>
      </c>
      <c r="C6870" s="4" t="s">
        <v>9011</v>
      </c>
      <c r="D6870" s="4" t="s">
        <v>24</v>
      </c>
      <c r="E6870" s="4" t="s">
        <v>193</v>
      </c>
      <c r="F6870" s="3">
        <v>42999</v>
      </c>
      <c r="G6870" s="3"/>
    </row>
    <row r="6871" spans="1:8">
      <c r="A6871" s="4" t="s">
        <v>7078</v>
      </c>
      <c r="B6871" s="4" t="s">
        <v>174</v>
      </c>
      <c r="C6871" s="4" t="s">
        <v>9011</v>
      </c>
      <c r="D6871" s="4" t="s">
        <v>100</v>
      </c>
      <c r="E6871" s="4" t="s">
        <v>197</v>
      </c>
      <c r="F6871" s="3">
        <v>42999</v>
      </c>
      <c r="G6871" s="3">
        <v>43064</v>
      </c>
      <c r="H6871">
        <v>0</v>
      </c>
    </row>
    <row r="6872" spans="1:8">
      <c r="A6872" s="4" t="s">
        <v>7079</v>
      </c>
      <c r="B6872" s="4" t="s">
        <v>174</v>
      </c>
      <c r="C6872" s="4" t="s">
        <v>9011</v>
      </c>
      <c r="D6872" s="4" t="s">
        <v>119</v>
      </c>
      <c r="E6872" s="4" t="s">
        <v>172</v>
      </c>
      <c r="F6872" s="3">
        <v>42999</v>
      </c>
      <c r="G6872" s="3">
        <v>43099</v>
      </c>
      <c r="H6872">
        <v>4570</v>
      </c>
    </row>
    <row r="6873" spans="1:8">
      <c r="A6873" s="4" t="s">
        <v>7080</v>
      </c>
      <c r="B6873" s="4" t="s">
        <v>263</v>
      </c>
      <c r="C6873" s="4" t="s">
        <v>9011</v>
      </c>
      <c r="D6873" s="4" t="s">
        <v>25</v>
      </c>
      <c r="E6873" s="4" t="s">
        <v>197</v>
      </c>
      <c r="F6873" s="3">
        <v>42999</v>
      </c>
      <c r="G6873" s="3">
        <v>43069</v>
      </c>
      <c r="H6873">
        <v>0</v>
      </c>
    </row>
    <row r="6874" spans="1:8">
      <c r="A6874" s="4" t="s">
        <v>7081</v>
      </c>
      <c r="B6874" s="4" t="s">
        <v>196</v>
      </c>
      <c r="C6874" s="4" t="s">
        <v>199</v>
      </c>
      <c r="D6874" s="4" t="s">
        <v>42</v>
      </c>
      <c r="E6874" s="4" t="s">
        <v>172</v>
      </c>
      <c r="F6874" s="3">
        <v>42999</v>
      </c>
      <c r="G6874" s="3">
        <v>43074</v>
      </c>
      <c r="H6874">
        <v>5138</v>
      </c>
    </row>
    <row r="6875" spans="1:8">
      <c r="A6875" s="4" t="s">
        <v>7082</v>
      </c>
      <c r="B6875" s="4" t="s">
        <v>191</v>
      </c>
      <c r="C6875" s="4" t="s">
        <v>192</v>
      </c>
      <c r="D6875" s="4" t="s">
        <v>86</v>
      </c>
      <c r="E6875" s="4" t="s">
        <v>172</v>
      </c>
      <c r="F6875" s="3">
        <v>42999</v>
      </c>
      <c r="G6875" s="3">
        <v>43071</v>
      </c>
      <c r="H6875">
        <v>3063</v>
      </c>
    </row>
    <row r="6876" spans="1:8">
      <c r="A6876" s="4" t="s">
        <v>7083</v>
      </c>
      <c r="B6876" s="4" t="s">
        <v>219</v>
      </c>
      <c r="C6876" s="4" t="s">
        <v>171</v>
      </c>
      <c r="D6876" s="4" t="s">
        <v>115</v>
      </c>
      <c r="E6876" s="4" t="s">
        <v>197</v>
      </c>
      <c r="F6876" s="3">
        <v>42999</v>
      </c>
      <c r="G6876" s="3">
        <v>43010</v>
      </c>
      <c r="H6876">
        <v>0</v>
      </c>
    </row>
    <row r="6877" spans="1:8">
      <c r="A6877" s="4" t="s">
        <v>7084</v>
      </c>
      <c r="B6877" s="4" t="s">
        <v>230</v>
      </c>
      <c r="C6877" s="4" t="s">
        <v>179</v>
      </c>
      <c r="D6877" s="4" t="s">
        <v>72</v>
      </c>
      <c r="E6877" s="4" t="s">
        <v>172</v>
      </c>
      <c r="F6877" s="3">
        <v>42999</v>
      </c>
      <c r="G6877" s="3">
        <v>43099</v>
      </c>
      <c r="H6877">
        <v>613</v>
      </c>
    </row>
    <row r="6878" spans="1:8">
      <c r="A6878" s="4" t="s">
        <v>7085</v>
      </c>
      <c r="B6878" s="4" t="s">
        <v>230</v>
      </c>
      <c r="C6878" s="4" t="s">
        <v>9011</v>
      </c>
      <c r="D6878" s="4" t="s">
        <v>97</v>
      </c>
      <c r="E6878" s="4" t="s">
        <v>172</v>
      </c>
      <c r="F6878" s="3">
        <v>42999</v>
      </c>
      <c r="G6878" s="3">
        <v>43053</v>
      </c>
      <c r="H6878">
        <v>4808</v>
      </c>
    </row>
    <row r="6879" spans="1:8">
      <c r="A6879" s="4" t="s">
        <v>7086</v>
      </c>
      <c r="B6879" s="4" t="s">
        <v>256</v>
      </c>
      <c r="C6879" s="4" t="s">
        <v>199</v>
      </c>
      <c r="D6879" s="4" t="s">
        <v>42</v>
      </c>
      <c r="E6879" s="4" t="s">
        <v>172</v>
      </c>
      <c r="F6879" s="3">
        <v>42999</v>
      </c>
      <c r="G6879" s="3">
        <v>43065</v>
      </c>
      <c r="H6879">
        <v>5160</v>
      </c>
    </row>
    <row r="6880" spans="1:8">
      <c r="A6880" s="4" t="s">
        <v>7087</v>
      </c>
      <c r="B6880" s="4" t="s">
        <v>187</v>
      </c>
      <c r="C6880" s="4" t="s">
        <v>179</v>
      </c>
      <c r="D6880" s="4" t="s">
        <v>81</v>
      </c>
      <c r="E6880" s="4" t="s">
        <v>172</v>
      </c>
      <c r="F6880" s="3">
        <v>42999</v>
      </c>
      <c r="G6880" s="3">
        <v>43009</v>
      </c>
      <c r="H6880">
        <v>566</v>
      </c>
    </row>
    <row r="6881" spans="1:8">
      <c r="A6881" s="4" t="s">
        <v>7088</v>
      </c>
      <c r="B6881" s="4" t="s">
        <v>244</v>
      </c>
      <c r="C6881" s="4" t="s">
        <v>177</v>
      </c>
      <c r="D6881" s="4" t="s">
        <v>92</v>
      </c>
      <c r="E6881" s="4" t="s">
        <v>172</v>
      </c>
      <c r="F6881" s="3">
        <v>42999</v>
      </c>
      <c r="G6881" s="3">
        <v>43005</v>
      </c>
      <c r="H6881">
        <v>68</v>
      </c>
    </row>
    <row r="6882" spans="1:8">
      <c r="A6882" s="4" t="s">
        <v>7089</v>
      </c>
      <c r="B6882" s="4" t="s">
        <v>201</v>
      </c>
      <c r="C6882" s="4" t="s">
        <v>179</v>
      </c>
      <c r="D6882" s="4" t="s">
        <v>82</v>
      </c>
      <c r="E6882" s="4" t="s">
        <v>197</v>
      </c>
      <c r="F6882" s="3">
        <v>42999</v>
      </c>
      <c r="G6882" s="3">
        <v>43011</v>
      </c>
      <c r="H6882">
        <v>0</v>
      </c>
    </row>
    <row r="6883" spans="1:8">
      <c r="A6883" s="4" t="s">
        <v>7090</v>
      </c>
      <c r="B6883" s="4" t="s">
        <v>232</v>
      </c>
      <c r="C6883" s="4" t="s">
        <v>9011</v>
      </c>
      <c r="D6883" s="4" t="s">
        <v>117</v>
      </c>
      <c r="E6883" s="4" t="s">
        <v>172</v>
      </c>
      <c r="F6883" s="3">
        <v>42999</v>
      </c>
      <c r="G6883" s="3">
        <v>43091</v>
      </c>
      <c r="H6883">
        <v>5600</v>
      </c>
    </row>
    <row r="6884" spans="1:8">
      <c r="A6884" s="4" t="s">
        <v>7091</v>
      </c>
      <c r="B6884" s="4" t="s">
        <v>208</v>
      </c>
      <c r="C6884" s="4" t="s">
        <v>177</v>
      </c>
      <c r="D6884" s="4" t="s">
        <v>45</v>
      </c>
      <c r="E6884" s="4" t="s">
        <v>172</v>
      </c>
      <c r="F6884" s="3">
        <v>42999</v>
      </c>
      <c r="G6884" s="3">
        <v>43081</v>
      </c>
      <c r="H6884">
        <v>61</v>
      </c>
    </row>
    <row r="6885" spans="1:8">
      <c r="A6885" s="4" t="s">
        <v>7092</v>
      </c>
      <c r="B6885" s="4" t="s">
        <v>185</v>
      </c>
      <c r="C6885" s="4" t="s">
        <v>177</v>
      </c>
      <c r="D6885" s="4" t="s">
        <v>74</v>
      </c>
      <c r="E6885" s="4" t="s">
        <v>197</v>
      </c>
      <c r="F6885" s="3">
        <v>42999</v>
      </c>
      <c r="G6885" s="3">
        <v>43072</v>
      </c>
      <c r="H6885">
        <v>0</v>
      </c>
    </row>
    <row r="6886" spans="1:8">
      <c r="A6886" s="4" t="s">
        <v>7093</v>
      </c>
      <c r="B6886" s="4" t="s">
        <v>235</v>
      </c>
      <c r="C6886" s="4" t="s">
        <v>192</v>
      </c>
      <c r="D6886" s="4" t="s">
        <v>123</v>
      </c>
      <c r="E6886" s="4" t="s">
        <v>197</v>
      </c>
      <c r="F6886" s="3">
        <v>42999</v>
      </c>
      <c r="G6886" s="3">
        <v>43068</v>
      </c>
      <c r="H6886">
        <v>0</v>
      </c>
    </row>
    <row r="6887" spans="1:8">
      <c r="A6887" s="4" t="s">
        <v>7094</v>
      </c>
      <c r="B6887" s="4" t="s">
        <v>246</v>
      </c>
      <c r="C6887" s="4" t="s">
        <v>171</v>
      </c>
      <c r="D6887" s="4" t="s">
        <v>99</v>
      </c>
      <c r="E6887" s="4" t="s">
        <v>197</v>
      </c>
      <c r="F6887" s="3">
        <v>43000</v>
      </c>
      <c r="G6887" s="3">
        <v>43066</v>
      </c>
      <c r="H6887">
        <v>0</v>
      </c>
    </row>
    <row r="6888" spans="1:8">
      <c r="A6888" s="4" t="s">
        <v>7095</v>
      </c>
      <c r="B6888" s="4" t="s">
        <v>246</v>
      </c>
      <c r="C6888" s="4" t="s">
        <v>199</v>
      </c>
      <c r="D6888" s="4" t="s">
        <v>52</v>
      </c>
      <c r="E6888" s="4" t="s">
        <v>197</v>
      </c>
      <c r="F6888" s="3">
        <v>43000</v>
      </c>
      <c r="G6888" s="3">
        <v>43063</v>
      </c>
      <c r="H6888">
        <v>0</v>
      </c>
    </row>
    <row r="6889" spans="1:8">
      <c r="A6889" s="4" t="s">
        <v>7096</v>
      </c>
      <c r="B6889" s="4" t="s">
        <v>279</v>
      </c>
      <c r="C6889" s="4" t="s">
        <v>179</v>
      </c>
      <c r="D6889" s="4" t="s">
        <v>130</v>
      </c>
      <c r="E6889" s="4" t="s">
        <v>197</v>
      </c>
      <c r="F6889" s="3">
        <v>43000</v>
      </c>
      <c r="G6889" s="3">
        <v>43068</v>
      </c>
      <c r="H6889">
        <v>0</v>
      </c>
    </row>
    <row r="6890" spans="1:8">
      <c r="A6890" s="4" t="s">
        <v>7097</v>
      </c>
      <c r="B6890" s="4" t="s">
        <v>210</v>
      </c>
      <c r="C6890" s="4" t="s">
        <v>199</v>
      </c>
      <c r="D6890" s="4" t="s">
        <v>24</v>
      </c>
      <c r="E6890" s="4" t="s">
        <v>193</v>
      </c>
      <c r="F6890" s="3">
        <v>43000</v>
      </c>
      <c r="G6890" s="3"/>
    </row>
    <row r="6891" spans="1:8">
      <c r="A6891" s="4" t="s">
        <v>7098</v>
      </c>
      <c r="B6891" s="4" t="s">
        <v>210</v>
      </c>
      <c r="C6891" s="4" t="s">
        <v>9011</v>
      </c>
      <c r="D6891" s="4" t="s">
        <v>117</v>
      </c>
      <c r="E6891" s="4" t="s">
        <v>172</v>
      </c>
      <c r="F6891" s="3">
        <v>43000</v>
      </c>
      <c r="G6891" s="3">
        <v>43092</v>
      </c>
      <c r="H6891">
        <v>4976</v>
      </c>
    </row>
    <row r="6892" spans="1:8">
      <c r="A6892" s="4" t="s">
        <v>7099</v>
      </c>
      <c r="B6892" s="4" t="s">
        <v>174</v>
      </c>
      <c r="C6892" s="4" t="s">
        <v>9011</v>
      </c>
      <c r="D6892" s="4" t="s">
        <v>70</v>
      </c>
      <c r="E6892" s="4" t="s">
        <v>197</v>
      </c>
      <c r="F6892" s="3">
        <v>43000</v>
      </c>
      <c r="G6892" s="3">
        <v>43011</v>
      </c>
      <c r="H6892">
        <v>0</v>
      </c>
    </row>
    <row r="6893" spans="1:8">
      <c r="A6893" s="4" t="s">
        <v>7100</v>
      </c>
      <c r="B6893" s="4" t="s">
        <v>174</v>
      </c>
      <c r="C6893" s="4" t="s">
        <v>9011</v>
      </c>
      <c r="D6893" s="4" t="s">
        <v>47</v>
      </c>
      <c r="E6893" s="4" t="s">
        <v>172</v>
      </c>
      <c r="F6893" s="3">
        <v>43000</v>
      </c>
      <c r="G6893" s="3">
        <v>43093</v>
      </c>
      <c r="H6893">
        <v>4991</v>
      </c>
    </row>
    <row r="6894" spans="1:8">
      <c r="A6894" s="4" t="s">
        <v>7101</v>
      </c>
      <c r="B6894" s="4" t="s">
        <v>263</v>
      </c>
      <c r="C6894" s="4" t="s">
        <v>179</v>
      </c>
      <c r="D6894" s="4" t="s">
        <v>31</v>
      </c>
      <c r="E6894" s="4" t="s">
        <v>197</v>
      </c>
      <c r="F6894" s="3">
        <v>43000</v>
      </c>
      <c r="G6894" s="3">
        <v>43012</v>
      </c>
      <c r="H6894">
        <v>0</v>
      </c>
    </row>
    <row r="6895" spans="1:8">
      <c r="A6895" s="4" t="s">
        <v>7102</v>
      </c>
      <c r="B6895" s="4" t="s">
        <v>263</v>
      </c>
      <c r="C6895" s="4" t="s">
        <v>9011</v>
      </c>
      <c r="D6895" s="4" t="s">
        <v>121</v>
      </c>
      <c r="E6895" s="4" t="s">
        <v>172</v>
      </c>
      <c r="F6895" s="3">
        <v>43000</v>
      </c>
      <c r="G6895" s="3">
        <v>43012</v>
      </c>
      <c r="H6895">
        <v>5868</v>
      </c>
    </row>
    <row r="6896" spans="1:8">
      <c r="A6896" s="4" t="s">
        <v>7103</v>
      </c>
      <c r="B6896" s="4" t="s">
        <v>212</v>
      </c>
      <c r="C6896" s="4" t="s">
        <v>192</v>
      </c>
      <c r="D6896" s="4" t="s">
        <v>86</v>
      </c>
      <c r="E6896" s="4" t="s">
        <v>193</v>
      </c>
      <c r="F6896" s="3">
        <v>43000</v>
      </c>
      <c r="G6896" s="3"/>
    </row>
    <row r="6897" spans="1:8">
      <c r="A6897" s="4" t="s">
        <v>7104</v>
      </c>
      <c r="B6897" s="4" t="s">
        <v>196</v>
      </c>
      <c r="C6897" s="4" t="s">
        <v>171</v>
      </c>
      <c r="D6897" s="4" t="s">
        <v>79</v>
      </c>
      <c r="E6897" s="4" t="s">
        <v>197</v>
      </c>
      <c r="F6897" s="3">
        <v>43000</v>
      </c>
      <c r="G6897" s="3">
        <v>43090</v>
      </c>
      <c r="H6897">
        <v>0</v>
      </c>
    </row>
    <row r="6898" spans="1:8">
      <c r="A6898" s="4" t="s">
        <v>7105</v>
      </c>
      <c r="B6898" s="4" t="s">
        <v>196</v>
      </c>
      <c r="C6898" s="4" t="s">
        <v>9011</v>
      </c>
      <c r="D6898" s="4" t="s">
        <v>29</v>
      </c>
      <c r="E6898" s="4" t="s">
        <v>172</v>
      </c>
      <c r="F6898" s="3">
        <v>43000</v>
      </c>
      <c r="G6898" s="3">
        <v>43063</v>
      </c>
      <c r="H6898">
        <v>4938</v>
      </c>
    </row>
    <row r="6899" spans="1:8">
      <c r="A6899" s="4" t="s">
        <v>7106</v>
      </c>
      <c r="B6899" s="4" t="s">
        <v>196</v>
      </c>
      <c r="C6899" s="4" t="s">
        <v>192</v>
      </c>
      <c r="D6899" s="4" t="s">
        <v>103</v>
      </c>
      <c r="E6899" s="4" t="s">
        <v>172</v>
      </c>
      <c r="F6899" s="3">
        <v>43000</v>
      </c>
      <c r="G6899" s="3">
        <v>43083</v>
      </c>
      <c r="H6899">
        <v>3772</v>
      </c>
    </row>
    <row r="6900" spans="1:8">
      <c r="A6900" s="4" t="s">
        <v>7107</v>
      </c>
      <c r="B6900" s="4" t="s">
        <v>191</v>
      </c>
      <c r="C6900" s="4" t="s">
        <v>199</v>
      </c>
      <c r="D6900" s="4" t="s">
        <v>38</v>
      </c>
      <c r="E6900" s="4" t="s">
        <v>172</v>
      </c>
      <c r="F6900" s="3">
        <v>43000</v>
      </c>
      <c r="G6900" s="3">
        <v>43010</v>
      </c>
      <c r="H6900">
        <v>5784</v>
      </c>
    </row>
    <row r="6901" spans="1:8">
      <c r="A6901" s="4" t="s">
        <v>7108</v>
      </c>
      <c r="B6901" s="4" t="s">
        <v>343</v>
      </c>
      <c r="C6901" s="4" t="s">
        <v>9011</v>
      </c>
      <c r="D6901" s="4" t="s">
        <v>43</v>
      </c>
      <c r="E6901" s="4" t="s">
        <v>172</v>
      </c>
      <c r="F6901" s="3">
        <v>43000</v>
      </c>
      <c r="G6901" s="3">
        <v>43010</v>
      </c>
      <c r="H6901">
        <v>3485</v>
      </c>
    </row>
    <row r="6902" spans="1:8">
      <c r="A6902" s="4" t="s">
        <v>7109</v>
      </c>
      <c r="B6902" s="4" t="s">
        <v>219</v>
      </c>
      <c r="C6902" s="4" t="s">
        <v>179</v>
      </c>
      <c r="D6902" s="4" t="s">
        <v>53</v>
      </c>
      <c r="E6902" s="4" t="s">
        <v>172</v>
      </c>
      <c r="F6902" s="3">
        <v>43000</v>
      </c>
      <c r="G6902" s="3">
        <v>43006</v>
      </c>
      <c r="H6902">
        <v>675</v>
      </c>
    </row>
    <row r="6903" spans="1:8">
      <c r="A6903" s="4" t="s">
        <v>7110</v>
      </c>
      <c r="B6903" s="4" t="s">
        <v>230</v>
      </c>
      <c r="C6903" s="4" t="s">
        <v>179</v>
      </c>
      <c r="D6903" s="4" t="s">
        <v>56</v>
      </c>
      <c r="E6903" s="4" t="s">
        <v>197</v>
      </c>
      <c r="F6903" s="3">
        <v>43000</v>
      </c>
      <c r="G6903" s="3">
        <v>43067</v>
      </c>
      <c r="H6903">
        <v>0</v>
      </c>
    </row>
    <row r="6904" spans="1:8">
      <c r="A6904" s="4" t="s">
        <v>7111</v>
      </c>
      <c r="B6904" s="4" t="s">
        <v>201</v>
      </c>
      <c r="C6904" s="4" t="s">
        <v>177</v>
      </c>
      <c r="D6904" s="4" t="s">
        <v>98</v>
      </c>
      <c r="E6904" s="4" t="s">
        <v>197</v>
      </c>
      <c r="F6904" s="3">
        <v>43000</v>
      </c>
      <c r="G6904" s="3">
        <v>43067</v>
      </c>
      <c r="H6904">
        <v>0</v>
      </c>
    </row>
    <row r="6905" spans="1:8">
      <c r="A6905" s="4" t="s">
        <v>7112</v>
      </c>
      <c r="B6905" s="4" t="s">
        <v>205</v>
      </c>
      <c r="C6905" s="4" t="s">
        <v>171</v>
      </c>
      <c r="D6905" s="4" t="s">
        <v>49</v>
      </c>
      <c r="E6905" s="4" t="s">
        <v>197</v>
      </c>
      <c r="F6905" s="3">
        <v>43000</v>
      </c>
      <c r="G6905" s="3">
        <v>43041</v>
      </c>
      <c r="H6905">
        <v>0</v>
      </c>
    </row>
    <row r="6906" spans="1:8">
      <c r="A6906" s="4" t="s">
        <v>7113</v>
      </c>
      <c r="B6906" s="4" t="s">
        <v>205</v>
      </c>
      <c r="C6906" s="4" t="s">
        <v>177</v>
      </c>
      <c r="D6906" s="4" t="s">
        <v>93</v>
      </c>
      <c r="E6906" s="4" t="s">
        <v>172</v>
      </c>
      <c r="F6906" s="3">
        <v>43000</v>
      </c>
      <c r="G6906" s="3">
        <v>43009</v>
      </c>
      <c r="H6906">
        <v>55</v>
      </c>
    </row>
    <row r="6907" spans="1:8">
      <c r="A6907" s="4" t="s">
        <v>7114</v>
      </c>
      <c r="B6907" s="4" t="s">
        <v>208</v>
      </c>
      <c r="C6907" s="4" t="s">
        <v>177</v>
      </c>
      <c r="D6907" s="4" t="s">
        <v>118</v>
      </c>
      <c r="E6907" s="4" t="s">
        <v>197</v>
      </c>
      <c r="F6907" s="3">
        <v>43000</v>
      </c>
      <c r="G6907" s="3">
        <v>43085</v>
      </c>
      <c r="H6907">
        <v>0</v>
      </c>
    </row>
    <row r="6908" spans="1:8">
      <c r="A6908" s="4" t="s">
        <v>7115</v>
      </c>
      <c r="B6908" s="4" t="s">
        <v>208</v>
      </c>
      <c r="C6908" s="4" t="s">
        <v>192</v>
      </c>
      <c r="D6908" s="4" t="s">
        <v>100</v>
      </c>
      <c r="E6908" s="4" t="s">
        <v>197</v>
      </c>
      <c r="F6908" s="3">
        <v>43000</v>
      </c>
      <c r="G6908" s="3">
        <v>43081</v>
      </c>
      <c r="H6908">
        <v>0</v>
      </c>
    </row>
    <row r="6909" spans="1:8">
      <c r="A6909" s="4" t="s">
        <v>7116</v>
      </c>
      <c r="B6909" s="4" t="s">
        <v>208</v>
      </c>
      <c r="C6909" s="4" t="s">
        <v>199</v>
      </c>
      <c r="D6909" s="4" t="s">
        <v>47</v>
      </c>
      <c r="E6909" s="4" t="s">
        <v>172</v>
      </c>
      <c r="F6909" s="3">
        <v>43000</v>
      </c>
      <c r="G6909" s="3">
        <v>43009</v>
      </c>
      <c r="H6909">
        <v>5775</v>
      </c>
    </row>
    <row r="6910" spans="1:8">
      <c r="A6910" s="4" t="s">
        <v>7117</v>
      </c>
      <c r="B6910" s="4" t="s">
        <v>185</v>
      </c>
      <c r="C6910" s="4" t="s">
        <v>179</v>
      </c>
      <c r="D6910" s="4" t="s">
        <v>76</v>
      </c>
      <c r="E6910" s="4" t="s">
        <v>172</v>
      </c>
      <c r="F6910" s="3">
        <v>43000</v>
      </c>
      <c r="G6910" s="3">
        <v>43057</v>
      </c>
      <c r="H6910">
        <v>651</v>
      </c>
    </row>
    <row r="6911" spans="1:8">
      <c r="A6911" s="4" t="s">
        <v>7118</v>
      </c>
      <c r="B6911" s="4" t="s">
        <v>185</v>
      </c>
      <c r="C6911" s="4" t="s">
        <v>179</v>
      </c>
      <c r="D6911" s="4" t="s">
        <v>105</v>
      </c>
      <c r="E6911" s="4" t="s">
        <v>172</v>
      </c>
      <c r="F6911" s="3">
        <v>43000</v>
      </c>
      <c r="G6911" s="3">
        <v>43061</v>
      </c>
      <c r="H6911">
        <v>570</v>
      </c>
    </row>
    <row r="6912" spans="1:8">
      <c r="A6912" s="4" t="s">
        <v>7119</v>
      </c>
      <c r="B6912" s="4" t="s">
        <v>185</v>
      </c>
      <c r="C6912" s="4" t="s">
        <v>177</v>
      </c>
      <c r="D6912" s="4" t="s">
        <v>32</v>
      </c>
      <c r="E6912" s="4" t="s">
        <v>172</v>
      </c>
      <c r="F6912" s="3">
        <v>43000</v>
      </c>
      <c r="G6912" s="3">
        <v>43099</v>
      </c>
      <c r="H6912">
        <v>54</v>
      </c>
    </row>
    <row r="6913" spans="1:8">
      <c r="A6913" s="4" t="s">
        <v>7120</v>
      </c>
      <c r="B6913" s="4" t="s">
        <v>185</v>
      </c>
      <c r="C6913" s="4" t="s">
        <v>177</v>
      </c>
      <c r="D6913" s="4" t="s">
        <v>105</v>
      </c>
      <c r="E6913" s="4" t="s">
        <v>172</v>
      </c>
      <c r="F6913" s="3">
        <v>43000</v>
      </c>
      <c r="G6913" s="3">
        <v>43007</v>
      </c>
      <c r="H6913">
        <v>47</v>
      </c>
    </row>
    <row r="6914" spans="1:8">
      <c r="A6914" s="4" t="s">
        <v>7121</v>
      </c>
      <c r="B6914" s="4" t="s">
        <v>235</v>
      </c>
      <c r="C6914" s="4" t="s">
        <v>177</v>
      </c>
      <c r="D6914" s="4" t="s">
        <v>107</v>
      </c>
      <c r="E6914" s="4" t="s">
        <v>172</v>
      </c>
      <c r="F6914" s="3">
        <v>43000</v>
      </c>
      <c r="G6914" s="3">
        <v>43047</v>
      </c>
      <c r="H6914">
        <v>56</v>
      </c>
    </row>
    <row r="6915" spans="1:8">
      <c r="A6915" s="4" t="s">
        <v>7122</v>
      </c>
      <c r="B6915" s="4" t="s">
        <v>261</v>
      </c>
      <c r="C6915" s="4" t="s">
        <v>171</v>
      </c>
      <c r="D6915" s="4" t="s">
        <v>121</v>
      </c>
      <c r="E6915" s="4" t="s">
        <v>197</v>
      </c>
      <c r="F6915" s="3">
        <v>43001</v>
      </c>
      <c r="G6915" s="3">
        <v>43013</v>
      </c>
      <c r="H6915">
        <v>0</v>
      </c>
    </row>
    <row r="6916" spans="1:8">
      <c r="A6916" s="4" t="s">
        <v>7123</v>
      </c>
      <c r="B6916" s="4" t="s">
        <v>174</v>
      </c>
      <c r="C6916" s="4" t="s">
        <v>9011</v>
      </c>
      <c r="D6916" s="4" t="s">
        <v>100</v>
      </c>
      <c r="E6916" s="4" t="s">
        <v>197</v>
      </c>
      <c r="F6916" s="3">
        <v>43001</v>
      </c>
      <c r="G6916" s="3">
        <v>43081</v>
      </c>
      <c r="H6916">
        <v>0</v>
      </c>
    </row>
    <row r="6917" spans="1:8">
      <c r="A6917" s="4" t="s">
        <v>7124</v>
      </c>
      <c r="B6917" s="4" t="s">
        <v>174</v>
      </c>
      <c r="C6917" s="4" t="s">
        <v>9011</v>
      </c>
      <c r="D6917" s="4" t="s">
        <v>29</v>
      </c>
      <c r="E6917" s="4" t="s">
        <v>172</v>
      </c>
      <c r="F6917" s="3">
        <v>43001</v>
      </c>
      <c r="G6917" s="3">
        <v>43008</v>
      </c>
      <c r="H6917">
        <v>4422</v>
      </c>
    </row>
    <row r="6918" spans="1:8">
      <c r="A6918" s="4" t="s">
        <v>7125</v>
      </c>
      <c r="B6918" s="4" t="s">
        <v>174</v>
      </c>
      <c r="C6918" s="4" t="s">
        <v>9011</v>
      </c>
      <c r="D6918" s="4" t="s">
        <v>76</v>
      </c>
      <c r="E6918" s="4" t="s">
        <v>172</v>
      </c>
      <c r="F6918" s="3">
        <v>43001</v>
      </c>
      <c r="G6918" s="3">
        <v>43010</v>
      </c>
      <c r="H6918">
        <v>5357</v>
      </c>
    </row>
    <row r="6919" spans="1:8">
      <c r="A6919" s="4" t="s">
        <v>7126</v>
      </c>
      <c r="B6919" s="4" t="s">
        <v>196</v>
      </c>
      <c r="C6919" s="4" t="s">
        <v>177</v>
      </c>
      <c r="D6919" s="4" t="s">
        <v>29</v>
      </c>
      <c r="E6919" s="4" t="s">
        <v>197</v>
      </c>
      <c r="F6919" s="3">
        <v>43001</v>
      </c>
      <c r="G6919" s="3">
        <v>43009</v>
      </c>
      <c r="H6919">
        <v>0</v>
      </c>
    </row>
    <row r="6920" spans="1:8">
      <c r="A6920" s="4" t="s">
        <v>7127</v>
      </c>
      <c r="B6920" s="4" t="s">
        <v>196</v>
      </c>
      <c r="C6920" s="4" t="s">
        <v>171</v>
      </c>
      <c r="D6920" s="4" t="s">
        <v>43</v>
      </c>
      <c r="E6920" s="4" t="s">
        <v>172</v>
      </c>
      <c r="F6920" s="3">
        <v>43001</v>
      </c>
      <c r="G6920" s="3">
        <v>43005</v>
      </c>
      <c r="H6920">
        <v>1047</v>
      </c>
    </row>
    <row r="6921" spans="1:8">
      <c r="A6921" s="4" t="s">
        <v>7128</v>
      </c>
      <c r="B6921" s="4" t="s">
        <v>196</v>
      </c>
      <c r="C6921" s="4" t="s">
        <v>9011</v>
      </c>
      <c r="D6921" s="4" t="s">
        <v>103</v>
      </c>
      <c r="E6921" s="4" t="s">
        <v>172</v>
      </c>
      <c r="F6921" s="3">
        <v>43001</v>
      </c>
      <c r="G6921" s="3">
        <v>43098</v>
      </c>
      <c r="H6921">
        <v>5013</v>
      </c>
    </row>
    <row r="6922" spans="1:8">
      <c r="A6922" s="4" t="s">
        <v>7129</v>
      </c>
      <c r="B6922" s="4" t="s">
        <v>203</v>
      </c>
      <c r="C6922" s="4" t="s">
        <v>192</v>
      </c>
      <c r="D6922" s="4" t="s">
        <v>59</v>
      </c>
      <c r="E6922" s="4" t="s">
        <v>172</v>
      </c>
      <c r="F6922" s="3">
        <v>43001</v>
      </c>
      <c r="G6922" s="3">
        <v>43003</v>
      </c>
      <c r="H6922">
        <v>3197</v>
      </c>
    </row>
    <row r="6923" spans="1:8">
      <c r="A6923" s="4" t="s">
        <v>7130</v>
      </c>
      <c r="B6923" s="4" t="s">
        <v>343</v>
      </c>
      <c r="C6923" s="4" t="s">
        <v>171</v>
      </c>
      <c r="D6923" s="4" t="s">
        <v>47</v>
      </c>
      <c r="E6923" s="4" t="s">
        <v>197</v>
      </c>
      <c r="F6923" s="3">
        <v>43001</v>
      </c>
      <c r="G6923" s="3">
        <v>43013</v>
      </c>
      <c r="H6923">
        <v>0</v>
      </c>
    </row>
    <row r="6924" spans="1:8">
      <c r="A6924" s="4" t="s">
        <v>7131</v>
      </c>
      <c r="B6924" s="4" t="s">
        <v>343</v>
      </c>
      <c r="C6924" s="4" t="s">
        <v>171</v>
      </c>
      <c r="D6924" s="4" t="s">
        <v>131</v>
      </c>
      <c r="E6924" s="4" t="s">
        <v>172</v>
      </c>
      <c r="F6924" s="3">
        <v>43001</v>
      </c>
      <c r="G6924" s="3">
        <v>43010</v>
      </c>
      <c r="H6924">
        <v>1127</v>
      </c>
    </row>
    <row r="6925" spans="1:8">
      <c r="A6925" s="4" t="s">
        <v>7132</v>
      </c>
      <c r="B6925" s="4" t="s">
        <v>219</v>
      </c>
      <c r="C6925" s="4" t="s">
        <v>179</v>
      </c>
      <c r="D6925" s="4" t="s">
        <v>24</v>
      </c>
      <c r="E6925" s="4" t="s">
        <v>193</v>
      </c>
      <c r="F6925" s="3">
        <v>43001</v>
      </c>
      <c r="G6925" s="3"/>
    </row>
    <row r="6926" spans="1:8">
      <c r="A6926" s="4" t="s">
        <v>7133</v>
      </c>
      <c r="B6926" s="4" t="s">
        <v>219</v>
      </c>
      <c r="C6926" s="4" t="s">
        <v>9011</v>
      </c>
      <c r="D6926" s="4" t="s">
        <v>82</v>
      </c>
      <c r="E6926" s="4" t="s">
        <v>193</v>
      </c>
      <c r="F6926" s="3">
        <v>43001</v>
      </c>
      <c r="G6926" s="3"/>
    </row>
    <row r="6927" spans="1:8">
      <c r="A6927" s="4" t="s">
        <v>7134</v>
      </c>
      <c r="B6927" s="4" t="s">
        <v>219</v>
      </c>
      <c r="C6927" s="4" t="s">
        <v>179</v>
      </c>
      <c r="D6927" s="4" t="s">
        <v>97</v>
      </c>
      <c r="E6927" s="4" t="s">
        <v>172</v>
      </c>
      <c r="F6927" s="3">
        <v>43001</v>
      </c>
      <c r="G6927" s="3">
        <v>43093</v>
      </c>
      <c r="H6927">
        <v>468</v>
      </c>
    </row>
    <row r="6928" spans="1:8">
      <c r="A6928" s="4" t="s">
        <v>7135</v>
      </c>
      <c r="B6928" s="4" t="s">
        <v>219</v>
      </c>
      <c r="C6928" s="4" t="s">
        <v>177</v>
      </c>
      <c r="D6928" s="4" t="s">
        <v>102</v>
      </c>
      <c r="E6928" s="4" t="s">
        <v>172</v>
      </c>
      <c r="F6928" s="3">
        <v>43001</v>
      </c>
      <c r="G6928" s="3">
        <v>43058</v>
      </c>
      <c r="H6928">
        <v>55</v>
      </c>
    </row>
    <row r="6929" spans="1:8">
      <c r="A6929" s="4" t="s">
        <v>7136</v>
      </c>
      <c r="B6929" s="4" t="s">
        <v>230</v>
      </c>
      <c r="C6929" s="4" t="s">
        <v>177</v>
      </c>
      <c r="D6929" s="4" t="s">
        <v>59</v>
      </c>
      <c r="E6929" s="4" t="s">
        <v>172</v>
      </c>
      <c r="F6929" s="3">
        <v>43001</v>
      </c>
      <c r="G6929" s="3">
        <v>43009</v>
      </c>
      <c r="H6929">
        <v>57</v>
      </c>
    </row>
    <row r="6930" spans="1:8">
      <c r="A6930" s="4" t="s">
        <v>7137</v>
      </c>
      <c r="B6930" s="4" t="s">
        <v>256</v>
      </c>
      <c r="C6930" s="4" t="s">
        <v>177</v>
      </c>
      <c r="D6930" s="4" t="s">
        <v>131</v>
      </c>
      <c r="E6930" s="4" t="s">
        <v>197</v>
      </c>
      <c r="F6930" s="3">
        <v>43001</v>
      </c>
      <c r="G6930" s="3">
        <v>43046</v>
      </c>
      <c r="H6930">
        <v>0</v>
      </c>
    </row>
    <row r="6931" spans="1:8">
      <c r="A6931" s="4" t="s">
        <v>7138</v>
      </c>
      <c r="B6931" s="4" t="s">
        <v>256</v>
      </c>
      <c r="C6931" s="4" t="s">
        <v>171</v>
      </c>
      <c r="D6931" s="4" t="s">
        <v>100</v>
      </c>
      <c r="E6931" s="4" t="s">
        <v>172</v>
      </c>
      <c r="F6931" s="3">
        <v>43001</v>
      </c>
      <c r="G6931" s="3">
        <v>43066</v>
      </c>
      <c r="H6931">
        <v>946</v>
      </c>
    </row>
    <row r="6932" spans="1:8">
      <c r="A6932" s="4" t="s">
        <v>7139</v>
      </c>
      <c r="B6932" s="4" t="s">
        <v>187</v>
      </c>
      <c r="C6932" s="4" t="s">
        <v>179</v>
      </c>
      <c r="D6932" s="4" t="s">
        <v>122</v>
      </c>
      <c r="E6932" s="4" t="s">
        <v>197</v>
      </c>
      <c r="F6932" s="3">
        <v>43001</v>
      </c>
      <c r="G6932" s="3">
        <v>43010</v>
      </c>
      <c r="H6932">
        <v>0</v>
      </c>
    </row>
    <row r="6933" spans="1:8">
      <c r="A6933" s="4" t="s">
        <v>7140</v>
      </c>
      <c r="B6933" s="4" t="s">
        <v>201</v>
      </c>
      <c r="C6933" s="4" t="s">
        <v>179</v>
      </c>
      <c r="D6933" s="4" t="s">
        <v>129</v>
      </c>
      <c r="E6933" s="4" t="s">
        <v>197</v>
      </c>
      <c r="F6933" s="3">
        <v>43001</v>
      </c>
      <c r="G6933" s="3">
        <v>43053</v>
      </c>
      <c r="H6933">
        <v>0</v>
      </c>
    </row>
    <row r="6934" spans="1:8">
      <c r="A6934" s="4" t="s">
        <v>7141</v>
      </c>
      <c r="B6934" s="4" t="s">
        <v>201</v>
      </c>
      <c r="C6934" s="4" t="s">
        <v>177</v>
      </c>
      <c r="D6934" s="4" t="s">
        <v>62</v>
      </c>
      <c r="E6934" s="4" t="s">
        <v>197</v>
      </c>
      <c r="F6934" s="3">
        <v>43001</v>
      </c>
      <c r="G6934" s="3">
        <v>43045</v>
      </c>
      <c r="H6934">
        <v>0</v>
      </c>
    </row>
    <row r="6935" spans="1:8">
      <c r="A6935" s="4" t="s">
        <v>7142</v>
      </c>
      <c r="B6935" s="4" t="s">
        <v>170</v>
      </c>
      <c r="C6935" s="4" t="s">
        <v>177</v>
      </c>
      <c r="D6935" s="4" t="s">
        <v>51</v>
      </c>
      <c r="E6935" s="4" t="s">
        <v>197</v>
      </c>
      <c r="F6935" s="3">
        <v>43001</v>
      </c>
      <c r="G6935" s="3">
        <v>43066</v>
      </c>
      <c r="H6935">
        <v>0</v>
      </c>
    </row>
    <row r="6936" spans="1:8">
      <c r="A6936" s="4" t="s">
        <v>7143</v>
      </c>
      <c r="B6936" s="4" t="s">
        <v>226</v>
      </c>
      <c r="C6936" s="4" t="s">
        <v>9011</v>
      </c>
      <c r="D6936" s="4" t="s">
        <v>40</v>
      </c>
      <c r="E6936" s="4" t="s">
        <v>197</v>
      </c>
      <c r="F6936" s="3">
        <v>43001</v>
      </c>
      <c r="G6936" s="3">
        <v>43013</v>
      </c>
      <c r="H6936">
        <v>0</v>
      </c>
    </row>
    <row r="6937" spans="1:8">
      <c r="A6937" s="4" t="s">
        <v>7144</v>
      </c>
      <c r="B6937" s="4" t="s">
        <v>185</v>
      </c>
      <c r="C6937" s="4" t="s">
        <v>192</v>
      </c>
      <c r="D6937" s="4" t="s">
        <v>24</v>
      </c>
      <c r="E6937" s="4" t="s">
        <v>193</v>
      </c>
      <c r="F6937" s="3">
        <v>43001</v>
      </c>
      <c r="G6937" s="3"/>
    </row>
    <row r="6938" spans="1:8">
      <c r="A6938" s="4" t="s">
        <v>7145</v>
      </c>
      <c r="B6938" s="4" t="s">
        <v>185</v>
      </c>
      <c r="C6938" s="4" t="s">
        <v>9011</v>
      </c>
      <c r="D6938" s="4" t="s">
        <v>76</v>
      </c>
      <c r="E6938" s="4" t="s">
        <v>172</v>
      </c>
      <c r="F6938" s="3">
        <v>43001</v>
      </c>
      <c r="G6938" s="3">
        <v>43086</v>
      </c>
      <c r="H6938">
        <v>4415</v>
      </c>
    </row>
    <row r="6939" spans="1:8">
      <c r="A6939" s="4" t="s">
        <v>7146</v>
      </c>
      <c r="B6939" s="4" t="s">
        <v>216</v>
      </c>
      <c r="C6939" s="4" t="s">
        <v>177</v>
      </c>
      <c r="D6939" s="4" t="s">
        <v>31</v>
      </c>
      <c r="E6939" s="4" t="s">
        <v>172</v>
      </c>
      <c r="F6939" s="3">
        <v>43001</v>
      </c>
      <c r="G6939" s="3">
        <v>43010</v>
      </c>
      <c r="H6939">
        <v>60</v>
      </c>
    </row>
    <row r="6940" spans="1:8">
      <c r="A6940" s="4" t="s">
        <v>7147</v>
      </c>
      <c r="B6940" s="4" t="s">
        <v>181</v>
      </c>
      <c r="C6940" s="4" t="s">
        <v>199</v>
      </c>
      <c r="D6940" s="4" t="s">
        <v>72</v>
      </c>
      <c r="E6940" s="4" t="s">
        <v>172</v>
      </c>
      <c r="F6940" s="3">
        <v>43001</v>
      </c>
      <c r="G6940" s="3">
        <v>43009</v>
      </c>
      <c r="H6940">
        <v>5865</v>
      </c>
    </row>
    <row r="6941" spans="1:8">
      <c r="A6941" s="4" t="s">
        <v>7148</v>
      </c>
      <c r="B6941" s="4" t="s">
        <v>183</v>
      </c>
      <c r="C6941" s="4" t="s">
        <v>199</v>
      </c>
      <c r="D6941" s="4" t="s">
        <v>119</v>
      </c>
      <c r="E6941" s="4" t="s">
        <v>197</v>
      </c>
      <c r="F6941" s="3">
        <v>43002</v>
      </c>
      <c r="G6941" s="3">
        <v>43062</v>
      </c>
      <c r="H6941">
        <v>0</v>
      </c>
    </row>
    <row r="6942" spans="1:8">
      <c r="A6942" s="4" t="s">
        <v>7149</v>
      </c>
      <c r="B6942" s="4" t="s">
        <v>183</v>
      </c>
      <c r="C6942" s="4" t="s">
        <v>177</v>
      </c>
      <c r="D6942" s="4" t="s">
        <v>41</v>
      </c>
      <c r="E6942" s="4" t="s">
        <v>197</v>
      </c>
      <c r="F6942" s="3">
        <v>43002</v>
      </c>
      <c r="G6942" s="3">
        <v>43066</v>
      </c>
      <c r="H6942">
        <v>0</v>
      </c>
    </row>
    <row r="6943" spans="1:8">
      <c r="A6943" s="4" t="s">
        <v>7150</v>
      </c>
      <c r="B6943" s="4" t="s">
        <v>261</v>
      </c>
      <c r="C6943" s="4" t="s">
        <v>171</v>
      </c>
      <c r="D6943" s="4" t="s">
        <v>82</v>
      </c>
      <c r="E6943" s="4" t="s">
        <v>197</v>
      </c>
      <c r="F6943" s="3">
        <v>43002</v>
      </c>
      <c r="G6943" s="3">
        <v>43083</v>
      </c>
      <c r="H6943">
        <v>0</v>
      </c>
    </row>
    <row r="6944" spans="1:8">
      <c r="A6944" s="4" t="s">
        <v>7151</v>
      </c>
      <c r="B6944" s="4" t="s">
        <v>304</v>
      </c>
      <c r="C6944" s="4" t="s">
        <v>192</v>
      </c>
      <c r="D6944" s="4" t="s">
        <v>68</v>
      </c>
      <c r="E6944" s="4" t="s">
        <v>197</v>
      </c>
      <c r="F6944" s="3">
        <v>43002</v>
      </c>
      <c r="G6944" s="3">
        <v>43012</v>
      </c>
      <c r="H6944">
        <v>0</v>
      </c>
    </row>
    <row r="6945" spans="1:8">
      <c r="A6945" s="4" t="s">
        <v>7152</v>
      </c>
      <c r="B6945" s="4" t="s">
        <v>304</v>
      </c>
      <c r="C6945" s="4" t="s">
        <v>177</v>
      </c>
      <c r="D6945" s="4" t="s">
        <v>104</v>
      </c>
      <c r="E6945" s="4" t="s">
        <v>172</v>
      </c>
      <c r="F6945" s="3">
        <v>43002</v>
      </c>
      <c r="G6945" s="3">
        <v>43010</v>
      </c>
      <c r="H6945">
        <v>54</v>
      </c>
    </row>
    <row r="6946" spans="1:8">
      <c r="A6946" s="4" t="s">
        <v>7153</v>
      </c>
      <c r="B6946" s="4" t="s">
        <v>279</v>
      </c>
      <c r="C6946" s="4" t="s">
        <v>9011</v>
      </c>
      <c r="D6946" s="4" t="s">
        <v>96</v>
      </c>
      <c r="E6946" s="4" t="s">
        <v>172</v>
      </c>
      <c r="F6946" s="3">
        <v>43002</v>
      </c>
      <c r="G6946" s="3">
        <v>43096</v>
      </c>
      <c r="H6946">
        <v>5069</v>
      </c>
    </row>
    <row r="6947" spans="1:8">
      <c r="A6947" s="4" t="s">
        <v>7154</v>
      </c>
      <c r="B6947" s="4" t="s">
        <v>210</v>
      </c>
      <c r="C6947" s="4" t="s">
        <v>199</v>
      </c>
      <c r="D6947" s="4" t="s">
        <v>84</v>
      </c>
      <c r="E6947" s="4" t="s">
        <v>172</v>
      </c>
      <c r="F6947" s="3">
        <v>43002</v>
      </c>
      <c r="G6947" s="3">
        <v>43013</v>
      </c>
      <c r="H6947">
        <v>5378</v>
      </c>
    </row>
    <row r="6948" spans="1:8">
      <c r="A6948" s="4" t="s">
        <v>7155</v>
      </c>
      <c r="B6948" s="4" t="s">
        <v>210</v>
      </c>
      <c r="C6948" s="4" t="s">
        <v>9011</v>
      </c>
      <c r="D6948" s="4" t="s">
        <v>88</v>
      </c>
      <c r="E6948" s="4" t="s">
        <v>172</v>
      </c>
      <c r="F6948" s="3">
        <v>43002</v>
      </c>
      <c r="G6948" s="3">
        <v>43073</v>
      </c>
      <c r="H6948">
        <v>5255</v>
      </c>
    </row>
    <row r="6949" spans="1:8">
      <c r="A6949" s="4" t="s">
        <v>7156</v>
      </c>
      <c r="B6949" s="4" t="s">
        <v>174</v>
      </c>
      <c r="C6949" s="4" t="s">
        <v>171</v>
      </c>
      <c r="D6949" s="4" t="s">
        <v>48</v>
      </c>
      <c r="E6949" s="4" t="s">
        <v>197</v>
      </c>
      <c r="F6949" s="3">
        <v>43002</v>
      </c>
      <c r="G6949" s="3">
        <v>43012</v>
      </c>
      <c r="H6949">
        <v>0</v>
      </c>
    </row>
    <row r="6950" spans="1:8">
      <c r="A6950" s="4" t="s">
        <v>7157</v>
      </c>
      <c r="B6950" s="4" t="s">
        <v>174</v>
      </c>
      <c r="C6950" s="4" t="s">
        <v>199</v>
      </c>
      <c r="D6950" s="4" t="s">
        <v>43</v>
      </c>
      <c r="E6950" s="4" t="s">
        <v>172</v>
      </c>
      <c r="F6950" s="3">
        <v>43002</v>
      </c>
      <c r="G6950" s="3">
        <v>43011</v>
      </c>
      <c r="H6950">
        <v>5144</v>
      </c>
    </row>
    <row r="6951" spans="1:8">
      <c r="A6951" s="4" t="s">
        <v>7158</v>
      </c>
      <c r="B6951" s="4" t="s">
        <v>263</v>
      </c>
      <c r="C6951" s="4" t="s">
        <v>199</v>
      </c>
      <c r="D6951" s="4" t="s">
        <v>52</v>
      </c>
      <c r="E6951" s="4" t="s">
        <v>197</v>
      </c>
      <c r="F6951" s="3">
        <v>43002</v>
      </c>
      <c r="G6951" s="3">
        <v>43055</v>
      </c>
      <c r="H6951">
        <v>0</v>
      </c>
    </row>
    <row r="6952" spans="1:8">
      <c r="A6952" s="4" t="s">
        <v>7159</v>
      </c>
      <c r="B6952" s="4" t="s">
        <v>191</v>
      </c>
      <c r="C6952" s="4" t="s">
        <v>199</v>
      </c>
      <c r="D6952" s="4" t="s">
        <v>98</v>
      </c>
      <c r="E6952" s="4" t="s">
        <v>172</v>
      </c>
      <c r="F6952" s="3">
        <v>43002</v>
      </c>
      <c r="G6952" s="3">
        <v>43011</v>
      </c>
      <c r="H6952">
        <v>5527</v>
      </c>
    </row>
    <row r="6953" spans="1:8">
      <c r="A6953" s="4" t="s">
        <v>7160</v>
      </c>
      <c r="B6953" s="4" t="s">
        <v>230</v>
      </c>
      <c r="C6953" s="4" t="s">
        <v>192</v>
      </c>
      <c r="D6953" s="4" t="s">
        <v>90</v>
      </c>
      <c r="E6953" s="4" t="s">
        <v>197</v>
      </c>
      <c r="F6953" s="3">
        <v>43002</v>
      </c>
      <c r="G6953" s="3">
        <v>43088</v>
      </c>
      <c r="H6953">
        <v>0</v>
      </c>
    </row>
    <row r="6954" spans="1:8">
      <c r="A6954" s="4" t="s">
        <v>7161</v>
      </c>
      <c r="B6954" s="4" t="s">
        <v>256</v>
      </c>
      <c r="C6954" s="4" t="s">
        <v>179</v>
      </c>
      <c r="D6954" s="4" t="s">
        <v>76</v>
      </c>
      <c r="E6954" s="4" t="s">
        <v>197</v>
      </c>
      <c r="F6954" s="3">
        <v>43002</v>
      </c>
      <c r="G6954" s="3">
        <v>43010</v>
      </c>
      <c r="H6954">
        <v>0</v>
      </c>
    </row>
    <row r="6955" spans="1:8">
      <c r="A6955" s="4" t="s">
        <v>7162</v>
      </c>
      <c r="B6955" s="4" t="s">
        <v>256</v>
      </c>
      <c r="C6955" s="4" t="s">
        <v>179</v>
      </c>
      <c r="D6955" s="4" t="s">
        <v>45</v>
      </c>
      <c r="E6955" s="4" t="s">
        <v>172</v>
      </c>
      <c r="F6955" s="3">
        <v>43002</v>
      </c>
      <c r="G6955" s="3">
        <v>43090</v>
      </c>
      <c r="H6955">
        <v>452</v>
      </c>
    </row>
    <row r="6956" spans="1:8">
      <c r="A6956" s="4" t="s">
        <v>7163</v>
      </c>
      <c r="B6956" s="4" t="s">
        <v>187</v>
      </c>
      <c r="C6956" s="4" t="s">
        <v>192</v>
      </c>
      <c r="D6956" s="4" t="s">
        <v>82</v>
      </c>
      <c r="E6956" s="4" t="s">
        <v>197</v>
      </c>
      <c r="F6956" s="3">
        <v>43002</v>
      </c>
      <c r="G6956" s="3">
        <v>43013</v>
      </c>
      <c r="H6956">
        <v>0</v>
      </c>
    </row>
    <row r="6957" spans="1:8">
      <c r="A6957" s="4" t="s">
        <v>7164</v>
      </c>
      <c r="B6957" s="4" t="s">
        <v>170</v>
      </c>
      <c r="C6957" s="4" t="s">
        <v>199</v>
      </c>
      <c r="D6957" s="4" t="s">
        <v>118</v>
      </c>
      <c r="E6957" s="4" t="s">
        <v>172</v>
      </c>
      <c r="F6957" s="3">
        <v>43002</v>
      </c>
      <c r="G6957" s="3">
        <v>43097</v>
      </c>
      <c r="H6957">
        <v>7300</v>
      </c>
    </row>
    <row r="6958" spans="1:8">
      <c r="A6958" s="4" t="s">
        <v>7165</v>
      </c>
      <c r="B6958" s="4" t="s">
        <v>208</v>
      </c>
      <c r="C6958" s="4" t="s">
        <v>177</v>
      </c>
      <c r="D6958" s="4" t="s">
        <v>66</v>
      </c>
      <c r="E6958" s="4" t="s">
        <v>197</v>
      </c>
      <c r="F6958" s="3">
        <v>43002</v>
      </c>
      <c r="G6958" s="3">
        <v>43048</v>
      </c>
      <c r="H6958">
        <v>0</v>
      </c>
    </row>
    <row r="6959" spans="1:8">
      <c r="A6959" s="4" t="s">
        <v>7166</v>
      </c>
      <c r="B6959" s="4" t="s">
        <v>185</v>
      </c>
      <c r="C6959" s="4" t="s">
        <v>199</v>
      </c>
      <c r="D6959" s="4" t="s">
        <v>32</v>
      </c>
      <c r="E6959" s="4" t="s">
        <v>172</v>
      </c>
      <c r="F6959" s="3">
        <v>43002</v>
      </c>
      <c r="G6959" s="3">
        <v>43065</v>
      </c>
      <c r="H6959">
        <v>5196</v>
      </c>
    </row>
    <row r="6960" spans="1:8">
      <c r="A6960" s="4" t="s">
        <v>7167</v>
      </c>
      <c r="B6960" s="4" t="s">
        <v>185</v>
      </c>
      <c r="C6960" s="4" t="s">
        <v>199</v>
      </c>
      <c r="D6960" s="4" t="s">
        <v>54</v>
      </c>
      <c r="E6960" s="4" t="s">
        <v>172</v>
      </c>
      <c r="F6960" s="3">
        <v>43002</v>
      </c>
      <c r="G6960" s="3">
        <v>43095</v>
      </c>
      <c r="H6960">
        <v>5624</v>
      </c>
    </row>
    <row r="6961" spans="1:8">
      <c r="A6961" s="4" t="s">
        <v>7168</v>
      </c>
      <c r="B6961" s="4" t="s">
        <v>185</v>
      </c>
      <c r="C6961" s="4" t="s">
        <v>192</v>
      </c>
      <c r="D6961" s="4" t="s">
        <v>81</v>
      </c>
      <c r="E6961" s="4" t="s">
        <v>172</v>
      </c>
      <c r="F6961" s="3">
        <v>43002</v>
      </c>
      <c r="G6961" s="3">
        <v>43084</v>
      </c>
      <c r="H6961">
        <v>4110</v>
      </c>
    </row>
    <row r="6962" spans="1:8">
      <c r="A6962" s="4" t="s">
        <v>7169</v>
      </c>
      <c r="B6962" s="4" t="s">
        <v>183</v>
      </c>
      <c r="C6962" s="4" t="s">
        <v>179</v>
      </c>
      <c r="D6962" s="4" t="s">
        <v>47</v>
      </c>
      <c r="E6962" s="4" t="s">
        <v>197</v>
      </c>
      <c r="F6962" s="3">
        <v>43003</v>
      </c>
      <c r="G6962" s="3">
        <v>43012</v>
      </c>
      <c r="H6962">
        <v>0</v>
      </c>
    </row>
    <row r="6963" spans="1:8">
      <c r="A6963" s="4" t="s">
        <v>7170</v>
      </c>
      <c r="B6963" s="4" t="s">
        <v>183</v>
      </c>
      <c r="C6963" s="4" t="s">
        <v>177</v>
      </c>
      <c r="D6963" s="4" t="s">
        <v>41</v>
      </c>
      <c r="E6963" s="4" t="s">
        <v>172</v>
      </c>
      <c r="F6963" s="3">
        <v>43003</v>
      </c>
      <c r="G6963" s="3">
        <v>43087</v>
      </c>
      <c r="H6963">
        <v>53</v>
      </c>
    </row>
    <row r="6964" spans="1:8">
      <c r="A6964" s="4" t="s">
        <v>7171</v>
      </c>
      <c r="B6964" s="4" t="s">
        <v>246</v>
      </c>
      <c r="C6964" s="4" t="s">
        <v>9011</v>
      </c>
      <c r="D6964" s="4" t="s">
        <v>40</v>
      </c>
      <c r="E6964" s="4" t="s">
        <v>172</v>
      </c>
      <c r="F6964" s="3">
        <v>43003</v>
      </c>
      <c r="G6964" s="3">
        <v>43005</v>
      </c>
      <c r="H6964">
        <v>5727</v>
      </c>
    </row>
    <row r="6965" spans="1:8">
      <c r="A6965" s="4" t="s">
        <v>7172</v>
      </c>
      <c r="B6965" s="4" t="s">
        <v>246</v>
      </c>
      <c r="C6965" s="4" t="s">
        <v>9011</v>
      </c>
      <c r="D6965" s="4" t="s">
        <v>99</v>
      </c>
      <c r="E6965" s="4" t="s">
        <v>172</v>
      </c>
      <c r="F6965" s="3">
        <v>43003</v>
      </c>
      <c r="G6965" s="3">
        <v>43006</v>
      </c>
      <c r="H6965">
        <v>4308</v>
      </c>
    </row>
    <row r="6966" spans="1:8">
      <c r="A6966" s="4" t="s">
        <v>7173</v>
      </c>
      <c r="B6966" s="4" t="s">
        <v>246</v>
      </c>
      <c r="C6966" s="4" t="s">
        <v>192</v>
      </c>
      <c r="D6966" s="4" t="s">
        <v>99</v>
      </c>
      <c r="E6966" s="4" t="s">
        <v>172</v>
      </c>
      <c r="F6966" s="3">
        <v>43003</v>
      </c>
      <c r="G6966" s="3">
        <v>43078</v>
      </c>
      <c r="H6966">
        <v>3329</v>
      </c>
    </row>
    <row r="6967" spans="1:8">
      <c r="A6967" s="4" t="s">
        <v>7174</v>
      </c>
      <c r="B6967" s="4" t="s">
        <v>210</v>
      </c>
      <c r="C6967" s="4" t="s">
        <v>171</v>
      </c>
      <c r="D6967" s="4" t="s">
        <v>83</v>
      </c>
      <c r="E6967" s="4" t="s">
        <v>197</v>
      </c>
      <c r="F6967" s="3">
        <v>43003</v>
      </c>
      <c r="G6967" s="3">
        <v>43011</v>
      </c>
      <c r="H6967">
        <v>0</v>
      </c>
    </row>
    <row r="6968" spans="1:8">
      <c r="A6968" s="4" t="s">
        <v>7175</v>
      </c>
      <c r="B6968" s="4" t="s">
        <v>174</v>
      </c>
      <c r="C6968" s="4" t="s">
        <v>199</v>
      </c>
      <c r="D6968" s="4" t="s">
        <v>76</v>
      </c>
      <c r="E6968" s="4" t="s">
        <v>197</v>
      </c>
      <c r="F6968" s="3">
        <v>43003</v>
      </c>
      <c r="G6968" s="3">
        <v>43012</v>
      </c>
      <c r="H6968">
        <v>0</v>
      </c>
    </row>
    <row r="6969" spans="1:8">
      <c r="A6969" s="4" t="s">
        <v>7176</v>
      </c>
      <c r="B6969" s="4" t="s">
        <v>212</v>
      </c>
      <c r="C6969" s="4" t="s">
        <v>177</v>
      </c>
      <c r="D6969" s="4" t="s">
        <v>49</v>
      </c>
      <c r="E6969" s="4" t="s">
        <v>197</v>
      </c>
      <c r="F6969" s="3">
        <v>43003</v>
      </c>
      <c r="G6969" s="3">
        <v>43012</v>
      </c>
      <c r="H6969">
        <v>0</v>
      </c>
    </row>
    <row r="6970" spans="1:8">
      <c r="A6970" s="4" t="s">
        <v>7177</v>
      </c>
      <c r="B6970" s="4" t="s">
        <v>191</v>
      </c>
      <c r="C6970" s="4" t="s">
        <v>177</v>
      </c>
      <c r="D6970" s="4" t="s">
        <v>25</v>
      </c>
      <c r="E6970" s="4" t="s">
        <v>193</v>
      </c>
      <c r="F6970" s="3">
        <v>43003</v>
      </c>
      <c r="G6970" s="3"/>
    </row>
    <row r="6971" spans="1:8">
      <c r="A6971" s="4" t="s">
        <v>7178</v>
      </c>
      <c r="B6971" s="4" t="s">
        <v>343</v>
      </c>
      <c r="C6971" s="4" t="s">
        <v>179</v>
      </c>
      <c r="D6971" s="4" t="s">
        <v>70</v>
      </c>
      <c r="E6971" s="4" t="s">
        <v>197</v>
      </c>
      <c r="F6971" s="3">
        <v>43003</v>
      </c>
      <c r="G6971" s="3">
        <v>43011</v>
      </c>
      <c r="H6971">
        <v>0</v>
      </c>
    </row>
    <row r="6972" spans="1:8">
      <c r="A6972" s="4" t="s">
        <v>7179</v>
      </c>
      <c r="B6972" s="4" t="s">
        <v>343</v>
      </c>
      <c r="C6972" s="4" t="s">
        <v>199</v>
      </c>
      <c r="D6972" s="4" t="s">
        <v>51</v>
      </c>
      <c r="E6972" s="4" t="s">
        <v>197</v>
      </c>
      <c r="F6972" s="3">
        <v>43003</v>
      </c>
      <c r="G6972" s="3">
        <v>43077</v>
      </c>
      <c r="H6972">
        <v>0</v>
      </c>
    </row>
    <row r="6973" spans="1:8">
      <c r="A6973" s="4" t="s">
        <v>7180</v>
      </c>
      <c r="B6973" s="4" t="s">
        <v>219</v>
      </c>
      <c r="C6973" s="4" t="s">
        <v>199</v>
      </c>
      <c r="D6973" s="4" t="s">
        <v>86</v>
      </c>
      <c r="E6973" s="4" t="s">
        <v>172</v>
      </c>
      <c r="F6973" s="3">
        <v>43003</v>
      </c>
      <c r="G6973" s="3">
        <v>43066</v>
      </c>
      <c r="H6973">
        <v>6105</v>
      </c>
    </row>
    <row r="6974" spans="1:8">
      <c r="A6974" s="4" t="s">
        <v>7181</v>
      </c>
      <c r="B6974" s="4" t="s">
        <v>230</v>
      </c>
      <c r="C6974" s="4" t="s">
        <v>179</v>
      </c>
      <c r="D6974" s="4" t="s">
        <v>122</v>
      </c>
      <c r="E6974" s="4" t="s">
        <v>172</v>
      </c>
      <c r="F6974" s="3">
        <v>43003</v>
      </c>
      <c r="G6974" s="3">
        <v>43052</v>
      </c>
      <c r="H6974">
        <v>549</v>
      </c>
    </row>
    <row r="6975" spans="1:8">
      <c r="A6975" s="4" t="s">
        <v>7182</v>
      </c>
      <c r="B6975" s="4" t="s">
        <v>230</v>
      </c>
      <c r="C6975" s="4" t="s">
        <v>9011</v>
      </c>
      <c r="D6975" s="4" t="s">
        <v>49</v>
      </c>
      <c r="E6975" s="4" t="s">
        <v>172</v>
      </c>
      <c r="F6975" s="3">
        <v>43003</v>
      </c>
      <c r="G6975" s="3">
        <v>43051</v>
      </c>
      <c r="H6975">
        <v>4828</v>
      </c>
    </row>
    <row r="6976" spans="1:8">
      <c r="A6976" s="4" t="s">
        <v>7183</v>
      </c>
      <c r="B6976" s="4" t="s">
        <v>244</v>
      </c>
      <c r="C6976" s="4" t="s">
        <v>171</v>
      </c>
      <c r="D6976" s="4" t="s">
        <v>51</v>
      </c>
      <c r="E6976" s="4" t="s">
        <v>197</v>
      </c>
      <c r="F6976" s="3">
        <v>43003</v>
      </c>
      <c r="G6976" s="3">
        <v>43012</v>
      </c>
      <c r="H6976">
        <v>0</v>
      </c>
    </row>
    <row r="6977" spans="1:8">
      <c r="A6977" s="4" t="s">
        <v>7184</v>
      </c>
      <c r="B6977" s="4" t="s">
        <v>201</v>
      </c>
      <c r="C6977" s="4" t="s">
        <v>179</v>
      </c>
      <c r="D6977" s="4" t="s">
        <v>124</v>
      </c>
      <c r="E6977" s="4" t="s">
        <v>197</v>
      </c>
      <c r="F6977" s="3">
        <v>43003</v>
      </c>
      <c r="G6977" s="3">
        <v>43011</v>
      </c>
      <c r="H6977">
        <v>0</v>
      </c>
    </row>
    <row r="6978" spans="1:8">
      <c r="A6978" s="4" t="s">
        <v>7185</v>
      </c>
      <c r="B6978" s="4" t="s">
        <v>170</v>
      </c>
      <c r="C6978" s="4" t="s">
        <v>179</v>
      </c>
      <c r="D6978" s="4" t="s">
        <v>57</v>
      </c>
      <c r="E6978" s="4" t="s">
        <v>197</v>
      </c>
      <c r="F6978" s="3">
        <v>43003</v>
      </c>
      <c r="G6978" s="3">
        <v>43012</v>
      </c>
      <c r="H6978">
        <v>0</v>
      </c>
    </row>
    <row r="6979" spans="1:8">
      <c r="A6979" s="4" t="s">
        <v>7186</v>
      </c>
      <c r="B6979" s="4" t="s">
        <v>170</v>
      </c>
      <c r="C6979" s="4" t="s">
        <v>177</v>
      </c>
      <c r="D6979" s="4" t="s">
        <v>131</v>
      </c>
      <c r="E6979" s="4" t="s">
        <v>197</v>
      </c>
      <c r="F6979" s="3">
        <v>43003</v>
      </c>
      <c r="G6979" s="3">
        <v>43069</v>
      </c>
      <c r="H6979">
        <v>0</v>
      </c>
    </row>
    <row r="6980" spans="1:8">
      <c r="A6980" s="4" t="s">
        <v>7187</v>
      </c>
      <c r="B6980" s="4" t="s">
        <v>189</v>
      </c>
      <c r="C6980" s="4" t="s">
        <v>171</v>
      </c>
      <c r="D6980" s="4" t="s">
        <v>131</v>
      </c>
      <c r="E6980" s="4" t="s">
        <v>172</v>
      </c>
      <c r="F6980" s="3">
        <v>43003</v>
      </c>
      <c r="G6980" s="3">
        <v>43012</v>
      </c>
      <c r="H6980">
        <v>1189</v>
      </c>
    </row>
    <row r="6981" spans="1:8">
      <c r="A6981" s="4" t="s">
        <v>7188</v>
      </c>
      <c r="B6981" s="4" t="s">
        <v>189</v>
      </c>
      <c r="C6981" s="4" t="s">
        <v>177</v>
      </c>
      <c r="D6981" s="4" t="s">
        <v>76</v>
      </c>
      <c r="E6981" s="4" t="s">
        <v>172</v>
      </c>
      <c r="F6981" s="3">
        <v>43003</v>
      </c>
      <c r="G6981" s="3">
        <v>43067</v>
      </c>
      <c r="H6981">
        <v>51</v>
      </c>
    </row>
    <row r="6982" spans="1:8">
      <c r="A6982" s="4" t="s">
        <v>7189</v>
      </c>
      <c r="B6982" s="4" t="s">
        <v>232</v>
      </c>
      <c r="C6982" s="4" t="s">
        <v>171</v>
      </c>
      <c r="D6982" s="4" t="s">
        <v>88</v>
      </c>
      <c r="E6982" s="4" t="s">
        <v>197</v>
      </c>
      <c r="F6982" s="3">
        <v>43003</v>
      </c>
      <c r="G6982" s="3">
        <v>43093</v>
      </c>
      <c r="H6982">
        <v>0</v>
      </c>
    </row>
    <row r="6983" spans="1:8">
      <c r="A6983" s="4" t="s">
        <v>7190</v>
      </c>
      <c r="B6983" s="4" t="s">
        <v>205</v>
      </c>
      <c r="C6983" s="4" t="s">
        <v>9011</v>
      </c>
      <c r="D6983" s="4" t="s">
        <v>24</v>
      </c>
      <c r="E6983" s="4" t="s">
        <v>193</v>
      </c>
      <c r="F6983" s="3">
        <v>43003</v>
      </c>
      <c r="G6983" s="3"/>
    </row>
    <row r="6984" spans="1:8">
      <c r="A6984" s="4" t="s">
        <v>7191</v>
      </c>
      <c r="B6984" s="4" t="s">
        <v>205</v>
      </c>
      <c r="C6984" s="4" t="s">
        <v>192</v>
      </c>
      <c r="D6984" s="4" t="s">
        <v>122</v>
      </c>
      <c r="E6984" s="4" t="s">
        <v>197</v>
      </c>
      <c r="F6984" s="3">
        <v>43003</v>
      </c>
      <c r="G6984" s="3">
        <v>43011</v>
      </c>
      <c r="H6984">
        <v>0</v>
      </c>
    </row>
    <row r="6985" spans="1:8">
      <c r="A6985" s="4" t="s">
        <v>7192</v>
      </c>
      <c r="B6985" s="4" t="s">
        <v>208</v>
      </c>
      <c r="C6985" s="4" t="s">
        <v>171</v>
      </c>
      <c r="D6985" s="4" t="s">
        <v>51</v>
      </c>
      <c r="E6985" s="4" t="s">
        <v>197</v>
      </c>
      <c r="F6985" s="3">
        <v>43003</v>
      </c>
      <c r="G6985" s="3">
        <v>43011</v>
      </c>
      <c r="H6985">
        <v>0</v>
      </c>
    </row>
    <row r="6986" spans="1:8">
      <c r="A6986" s="4" t="s">
        <v>7193</v>
      </c>
      <c r="B6986" s="4" t="s">
        <v>208</v>
      </c>
      <c r="C6986" s="4" t="s">
        <v>177</v>
      </c>
      <c r="D6986" s="4" t="s">
        <v>42</v>
      </c>
      <c r="E6986" s="4" t="s">
        <v>172</v>
      </c>
      <c r="F6986" s="3">
        <v>43003</v>
      </c>
      <c r="G6986" s="3">
        <v>43059</v>
      </c>
      <c r="H6986">
        <v>55</v>
      </c>
    </row>
    <row r="6987" spans="1:8">
      <c r="A6987" s="4" t="s">
        <v>7194</v>
      </c>
      <c r="B6987" s="4" t="s">
        <v>208</v>
      </c>
      <c r="C6987" s="4" t="s">
        <v>177</v>
      </c>
      <c r="D6987" s="4" t="s">
        <v>45</v>
      </c>
      <c r="E6987" s="4" t="s">
        <v>172</v>
      </c>
      <c r="F6987" s="3">
        <v>43003</v>
      </c>
      <c r="G6987" s="3">
        <v>43012</v>
      </c>
      <c r="H6987">
        <v>53</v>
      </c>
    </row>
    <row r="6988" spans="1:8">
      <c r="A6988" s="4" t="s">
        <v>7195</v>
      </c>
      <c r="B6988" s="4" t="s">
        <v>185</v>
      </c>
      <c r="C6988" s="4" t="s">
        <v>177</v>
      </c>
      <c r="D6988" s="4" t="s">
        <v>98</v>
      </c>
      <c r="E6988" s="4" t="s">
        <v>197</v>
      </c>
      <c r="F6988" s="3">
        <v>43003</v>
      </c>
      <c r="G6988" s="3">
        <v>43013</v>
      </c>
      <c r="H6988">
        <v>0</v>
      </c>
    </row>
    <row r="6989" spans="1:8">
      <c r="A6989" s="4" t="s">
        <v>7196</v>
      </c>
      <c r="B6989" s="4" t="s">
        <v>235</v>
      </c>
      <c r="C6989" s="4" t="s">
        <v>199</v>
      </c>
      <c r="D6989" s="4" t="s">
        <v>50</v>
      </c>
      <c r="E6989" s="4" t="s">
        <v>172</v>
      </c>
      <c r="F6989" s="3">
        <v>43003</v>
      </c>
      <c r="G6989" s="3">
        <v>43078</v>
      </c>
      <c r="H6989">
        <v>5960</v>
      </c>
    </row>
    <row r="6990" spans="1:8">
      <c r="A6990" s="4" t="s">
        <v>7197</v>
      </c>
      <c r="B6990" s="4" t="s">
        <v>181</v>
      </c>
      <c r="C6990" s="4" t="s">
        <v>192</v>
      </c>
      <c r="D6990" s="4" t="s">
        <v>74</v>
      </c>
      <c r="E6990" s="4" t="s">
        <v>172</v>
      </c>
      <c r="F6990" s="3">
        <v>43003</v>
      </c>
      <c r="G6990" s="3">
        <v>43012</v>
      </c>
      <c r="H6990">
        <v>3438</v>
      </c>
    </row>
    <row r="6991" spans="1:8">
      <c r="A6991" s="4" t="s">
        <v>7198</v>
      </c>
      <c r="B6991" s="4" t="s">
        <v>183</v>
      </c>
      <c r="C6991" s="4" t="s">
        <v>177</v>
      </c>
      <c r="D6991" s="4" t="s">
        <v>37</v>
      </c>
      <c r="E6991" s="4" t="s">
        <v>197</v>
      </c>
      <c r="F6991" s="3">
        <v>43004</v>
      </c>
      <c r="G6991" s="3">
        <v>43014</v>
      </c>
      <c r="H6991">
        <v>0</v>
      </c>
    </row>
    <row r="6992" spans="1:8">
      <c r="A6992" s="4" t="s">
        <v>7199</v>
      </c>
      <c r="B6992" s="4" t="s">
        <v>183</v>
      </c>
      <c r="C6992" s="4" t="s">
        <v>177</v>
      </c>
      <c r="D6992" s="4" t="s">
        <v>68</v>
      </c>
      <c r="E6992" s="4" t="s">
        <v>172</v>
      </c>
      <c r="F6992" s="3">
        <v>43004</v>
      </c>
      <c r="G6992" s="3">
        <v>43042</v>
      </c>
      <c r="H6992">
        <v>54</v>
      </c>
    </row>
    <row r="6993" spans="1:8">
      <c r="A6993" s="4" t="s">
        <v>7200</v>
      </c>
      <c r="B6993" s="4" t="s">
        <v>261</v>
      </c>
      <c r="C6993" s="4" t="s">
        <v>171</v>
      </c>
      <c r="D6993" s="4" t="s">
        <v>84</v>
      </c>
      <c r="E6993" s="4" t="s">
        <v>197</v>
      </c>
      <c r="F6993" s="3">
        <v>43004</v>
      </c>
      <c r="G6993" s="3">
        <v>43045</v>
      </c>
      <c r="H6993">
        <v>0</v>
      </c>
    </row>
    <row r="6994" spans="1:8">
      <c r="A6994" s="4" t="s">
        <v>7201</v>
      </c>
      <c r="B6994" s="4" t="s">
        <v>246</v>
      </c>
      <c r="C6994" s="4" t="s">
        <v>179</v>
      </c>
      <c r="D6994" s="4" t="s">
        <v>83</v>
      </c>
      <c r="E6994" s="4" t="s">
        <v>197</v>
      </c>
      <c r="F6994" s="3">
        <v>43004</v>
      </c>
      <c r="G6994" s="3">
        <v>43013</v>
      </c>
      <c r="H6994">
        <v>0</v>
      </c>
    </row>
    <row r="6995" spans="1:8">
      <c r="A6995" s="4" t="s">
        <v>7202</v>
      </c>
      <c r="B6995" s="4" t="s">
        <v>246</v>
      </c>
      <c r="C6995" s="4" t="s">
        <v>192</v>
      </c>
      <c r="D6995" s="4" t="s">
        <v>80</v>
      </c>
      <c r="E6995" s="4" t="s">
        <v>197</v>
      </c>
      <c r="F6995" s="3">
        <v>43004</v>
      </c>
      <c r="G6995" s="3">
        <v>43006</v>
      </c>
      <c r="H6995">
        <v>0</v>
      </c>
    </row>
    <row r="6996" spans="1:8">
      <c r="A6996" s="4" t="s">
        <v>7203</v>
      </c>
      <c r="B6996" s="4" t="s">
        <v>304</v>
      </c>
      <c r="C6996" s="4" t="s">
        <v>199</v>
      </c>
      <c r="D6996" s="4" t="s">
        <v>118</v>
      </c>
      <c r="E6996" s="4" t="s">
        <v>197</v>
      </c>
      <c r="F6996" s="3">
        <v>43004</v>
      </c>
      <c r="G6996" s="3">
        <v>43014</v>
      </c>
      <c r="H6996">
        <v>0</v>
      </c>
    </row>
    <row r="6997" spans="1:8">
      <c r="A6997" s="4" t="s">
        <v>7204</v>
      </c>
      <c r="B6997" s="4" t="s">
        <v>304</v>
      </c>
      <c r="C6997" s="4" t="s">
        <v>177</v>
      </c>
      <c r="D6997" s="4" t="s">
        <v>79</v>
      </c>
      <c r="E6997" s="4" t="s">
        <v>197</v>
      </c>
      <c r="F6997" s="3">
        <v>43004</v>
      </c>
      <c r="G6997" s="3">
        <v>43015</v>
      </c>
      <c r="H6997">
        <v>0</v>
      </c>
    </row>
    <row r="6998" spans="1:8">
      <c r="A6998" s="4" t="s">
        <v>7205</v>
      </c>
      <c r="B6998" s="4" t="s">
        <v>304</v>
      </c>
      <c r="C6998" s="4" t="s">
        <v>177</v>
      </c>
      <c r="D6998" s="4" t="s">
        <v>110</v>
      </c>
      <c r="E6998" s="4" t="s">
        <v>172</v>
      </c>
      <c r="F6998" s="3">
        <v>43004</v>
      </c>
      <c r="G6998" s="3">
        <v>43011</v>
      </c>
      <c r="H6998">
        <v>55</v>
      </c>
    </row>
    <row r="6999" spans="1:8">
      <c r="A6999" s="4" t="s">
        <v>7206</v>
      </c>
      <c r="B6999" s="4" t="s">
        <v>279</v>
      </c>
      <c r="C6999" s="4" t="s">
        <v>9011</v>
      </c>
      <c r="D6999" s="4" t="s">
        <v>24</v>
      </c>
      <c r="E6999" s="4" t="s">
        <v>193</v>
      </c>
      <c r="F6999" s="3">
        <v>43004</v>
      </c>
      <c r="G6999" s="3"/>
    </row>
    <row r="7000" spans="1:8">
      <c r="A7000" s="4" t="s">
        <v>7207</v>
      </c>
      <c r="B7000" s="4" t="s">
        <v>279</v>
      </c>
      <c r="C7000" s="4" t="s">
        <v>171</v>
      </c>
      <c r="D7000" s="4" t="s">
        <v>123</v>
      </c>
      <c r="E7000" s="4" t="s">
        <v>197</v>
      </c>
      <c r="F7000" s="3">
        <v>43004</v>
      </c>
      <c r="G7000" s="3">
        <v>43058</v>
      </c>
      <c r="H7000">
        <v>0</v>
      </c>
    </row>
    <row r="7001" spans="1:8">
      <c r="A7001" s="4" t="s">
        <v>7208</v>
      </c>
      <c r="B7001" s="4" t="s">
        <v>210</v>
      </c>
      <c r="C7001" s="4" t="s">
        <v>171</v>
      </c>
      <c r="D7001" s="4" t="s">
        <v>84</v>
      </c>
      <c r="E7001" s="4" t="s">
        <v>197</v>
      </c>
      <c r="F7001" s="3">
        <v>43004</v>
      </c>
      <c r="G7001" s="3">
        <v>43058</v>
      </c>
      <c r="H7001">
        <v>0</v>
      </c>
    </row>
    <row r="7002" spans="1:8">
      <c r="A7002" s="4" t="s">
        <v>7209</v>
      </c>
      <c r="B7002" s="4" t="s">
        <v>174</v>
      </c>
      <c r="C7002" s="4" t="s">
        <v>9011</v>
      </c>
      <c r="D7002" s="4" t="s">
        <v>76</v>
      </c>
      <c r="E7002" s="4" t="s">
        <v>197</v>
      </c>
      <c r="F7002" s="3">
        <v>43004</v>
      </c>
      <c r="G7002" s="3">
        <v>43011</v>
      </c>
      <c r="H7002">
        <v>0</v>
      </c>
    </row>
    <row r="7003" spans="1:8">
      <c r="A7003" s="4" t="s">
        <v>7210</v>
      </c>
      <c r="B7003" s="4" t="s">
        <v>174</v>
      </c>
      <c r="C7003" s="4" t="s">
        <v>177</v>
      </c>
      <c r="D7003" s="4" t="s">
        <v>111</v>
      </c>
      <c r="E7003" s="4" t="s">
        <v>197</v>
      </c>
      <c r="F7003" s="3">
        <v>43004</v>
      </c>
      <c r="G7003" s="3">
        <v>43010</v>
      </c>
      <c r="H7003">
        <v>0</v>
      </c>
    </row>
    <row r="7004" spans="1:8">
      <c r="A7004" s="4" t="s">
        <v>7211</v>
      </c>
      <c r="B7004" s="4" t="s">
        <v>263</v>
      </c>
      <c r="C7004" s="4" t="s">
        <v>9011</v>
      </c>
      <c r="D7004" s="4" t="s">
        <v>63</v>
      </c>
      <c r="E7004" s="4" t="s">
        <v>197</v>
      </c>
      <c r="F7004" s="3">
        <v>43004</v>
      </c>
      <c r="G7004" s="3">
        <v>43052</v>
      </c>
      <c r="H7004">
        <v>0</v>
      </c>
    </row>
    <row r="7005" spans="1:8">
      <c r="A7005" s="4" t="s">
        <v>7212</v>
      </c>
      <c r="B7005" s="4" t="s">
        <v>212</v>
      </c>
      <c r="C7005" s="4" t="s">
        <v>9011</v>
      </c>
      <c r="D7005" s="4" t="s">
        <v>56</v>
      </c>
      <c r="E7005" s="4" t="s">
        <v>197</v>
      </c>
      <c r="F7005" s="3">
        <v>43004</v>
      </c>
      <c r="G7005" s="3">
        <v>43017</v>
      </c>
      <c r="H7005">
        <v>0</v>
      </c>
    </row>
    <row r="7006" spans="1:8">
      <c r="A7006" s="4" t="s">
        <v>7213</v>
      </c>
      <c r="B7006" s="4" t="s">
        <v>212</v>
      </c>
      <c r="C7006" s="4" t="s">
        <v>177</v>
      </c>
      <c r="D7006" s="4" t="s">
        <v>56</v>
      </c>
      <c r="E7006" s="4" t="s">
        <v>172</v>
      </c>
      <c r="F7006" s="3">
        <v>43004</v>
      </c>
      <c r="G7006" s="3">
        <v>43066</v>
      </c>
      <c r="H7006">
        <v>48</v>
      </c>
    </row>
    <row r="7007" spans="1:8">
      <c r="A7007" s="4" t="s">
        <v>7214</v>
      </c>
      <c r="B7007" s="4" t="s">
        <v>203</v>
      </c>
      <c r="C7007" s="4" t="s">
        <v>171</v>
      </c>
      <c r="D7007" s="4" t="s">
        <v>76</v>
      </c>
      <c r="E7007" s="4" t="s">
        <v>197</v>
      </c>
      <c r="F7007" s="3">
        <v>43004</v>
      </c>
      <c r="G7007" s="3">
        <v>43063</v>
      </c>
      <c r="H7007">
        <v>0</v>
      </c>
    </row>
    <row r="7008" spans="1:8">
      <c r="A7008" s="4" t="s">
        <v>7215</v>
      </c>
      <c r="B7008" s="4" t="s">
        <v>203</v>
      </c>
      <c r="C7008" s="4" t="s">
        <v>192</v>
      </c>
      <c r="D7008" s="4" t="s">
        <v>59</v>
      </c>
      <c r="E7008" s="4" t="s">
        <v>172</v>
      </c>
      <c r="F7008" s="3">
        <v>43004</v>
      </c>
      <c r="G7008" s="3">
        <v>43083</v>
      </c>
      <c r="H7008">
        <v>3553</v>
      </c>
    </row>
    <row r="7009" spans="1:8">
      <c r="A7009" s="4" t="s">
        <v>7216</v>
      </c>
      <c r="B7009" s="4" t="s">
        <v>191</v>
      </c>
      <c r="C7009" s="4" t="s">
        <v>199</v>
      </c>
      <c r="D7009" s="4" t="s">
        <v>122</v>
      </c>
      <c r="E7009" s="4" t="s">
        <v>197</v>
      </c>
      <c r="F7009" s="3">
        <v>43004</v>
      </c>
      <c r="G7009" s="3">
        <v>43012</v>
      </c>
      <c r="H7009">
        <v>0</v>
      </c>
    </row>
    <row r="7010" spans="1:8">
      <c r="A7010" s="4" t="s">
        <v>7217</v>
      </c>
      <c r="B7010" s="4" t="s">
        <v>230</v>
      </c>
      <c r="C7010" s="4" t="s">
        <v>9011</v>
      </c>
      <c r="D7010" s="4" t="s">
        <v>81</v>
      </c>
      <c r="E7010" s="4" t="s">
        <v>172</v>
      </c>
      <c r="F7010" s="3">
        <v>43004</v>
      </c>
      <c r="G7010" s="3">
        <v>43013</v>
      </c>
      <c r="H7010">
        <v>4727</v>
      </c>
    </row>
    <row r="7011" spans="1:8">
      <c r="A7011" s="4" t="s">
        <v>7218</v>
      </c>
      <c r="B7011" s="4" t="s">
        <v>230</v>
      </c>
      <c r="C7011" s="4" t="s">
        <v>177</v>
      </c>
      <c r="D7011" s="4" t="s">
        <v>115</v>
      </c>
      <c r="E7011" s="4" t="s">
        <v>172</v>
      </c>
      <c r="F7011" s="3">
        <v>43004</v>
      </c>
      <c r="G7011" s="3">
        <v>43010</v>
      </c>
      <c r="H7011">
        <v>65</v>
      </c>
    </row>
    <row r="7012" spans="1:8">
      <c r="A7012" s="4" t="s">
        <v>7219</v>
      </c>
      <c r="B7012" s="4" t="s">
        <v>256</v>
      </c>
      <c r="C7012" s="4" t="s">
        <v>179</v>
      </c>
      <c r="D7012" s="4" t="s">
        <v>100</v>
      </c>
      <c r="E7012" s="4" t="s">
        <v>172</v>
      </c>
      <c r="F7012" s="3">
        <v>43004</v>
      </c>
      <c r="G7012" s="3">
        <v>43094</v>
      </c>
      <c r="H7012">
        <v>585</v>
      </c>
    </row>
    <row r="7013" spans="1:8">
      <c r="A7013" s="4" t="s">
        <v>7220</v>
      </c>
      <c r="B7013" s="4" t="s">
        <v>187</v>
      </c>
      <c r="C7013" s="4" t="s">
        <v>171</v>
      </c>
      <c r="D7013" s="4" t="s">
        <v>24</v>
      </c>
      <c r="E7013" s="4" t="s">
        <v>193</v>
      </c>
      <c r="F7013" s="3">
        <v>43004</v>
      </c>
      <c r="G7013" s="3"/>
    </row>
    <row r="7014" spans="1:8">
      <c r="A7014" s="4" t="s">
        <v>7221</v>
      </c>
      <c r="B7014" s="4" t="s">
        <v>187</v>
      </c>
      <c r="C7014" s="4" t="s">
        <v>177</v>
      </c>
      <c r="D7014" s="4" t="s">
        <v>97</v>
      </c>
      <c r="E7014" s="4" t="s">
        <v>197</v>
      </c>
      <c r="F7014" s="3">
        <v>43004</v>
      </c>
      <c r="G7014" s="3">
        <v>43011</v>
      </c>
      <c r="H7014">
        <v>0</v>
      </c>
    </row>
    <row r="7015" spans="1:8">
      <c r="A7015" s="4" t="s">
        <v>7222</v>
      </c>
      <c r="B7015" s="4" t="s">
        <v>244</v>
      </c>
      <c r="C7015" s="4" t="s">
        <v>171</v>
      </c>
      <c r="D7015" s="4" t="s">
        <v>48</v>
      </c>
      <c r="E7015" s="4" t="s">
        <v>197</v>
      </c>
      <c r="F7015" s="3">
        <v>43004</v>
      </c>
      <c r="G7015" s="3">
        <v>43011</v>
      </c>
      <c r="H7015">
        <v>0</v>
      </c>
    </row>
    <row r="7016" spans="1:8">
      <c r="A7016" s="4" t="s">
        <v>7223</v>
      </c>
      <c r="B7016" s="4" t="s">
        <v>244</v>
      </c>
      <c r="C7016" s="4" t="s">
        <v>192</v>
      </c>
      <c r="D7016" s="4" t="s">
        <v>37</v>
      </c>
      <c r="E7016" s="4" t="s">
        <v>197</v>
      </c>
      <c r="F7016" s="3">
        <v>43004</v>
      </c>
      <c r="G7016" s="3">
        <v>43015</v>
      </c>
      <c r="H7016">
        <v>0</v>
      </c>
    </row>
    <row r="7017" spans="1:8">
      <c r="A7017" s="4" t="s">
        <v>7224</v>
      </c>
      <c r="B7017" s="4" t="s">
        <v>244</v>
      </c>
      <c r="C7017" s="4" t="s">
        <v>192</v>
      </c>
      <c r="D7017" s="4" t="s">
        <v>100</v>
      </c>
      <c r="E7017" s="4" t="s">
        <v>197</v>
      </c>
      <c r="F7017" s="3">
        <v>43004</v>
      </c>
      <c r="G7017" s="3">
        <v>43012</v>
      </c>
      <c r="H7017">
        <v>0</v>
      </c>
    </row>
    <row r="7018" spans="1:8">
      <c r="A7018" s="4" t="s">
        <v>7225</v>
      </c>
      <c r="B7018" s="4" t="s">
        <v>244</v>
      </c>
      <c r="C7018" s="4" t="s">
        <v>199</v>
      </c>
      <c r="D7018" s="4" t="s">
        <v>85</v>
      </c>
      <c r="E7018" s="4" t="s">
        <v>172</v>
      </c>
      <c r="F7018" s="3">
        <v>43004</v>
      </c>
      <c r="G7018" s="3">
        <v>43015</v>
      </c>
      <c r="H7018">
        <v>5708</v>
      </c>
    </row>
    <row r="7019" spans="1:8">
      <c r="A7019" s="4" t="s">
        <v>7226</v>
      </c>
      <c r="B7019" s="4" t="s">
        <v>201</v>
      </c>
      <c r="C7019" s="4" t="s">
        <v>177</v>
      </c>
      <c r="D7019" s="4" t="s">
        <v>76</v>
      </c>
      <c r="E7019" s="4" t="s">
        <v>197</v>
      </c>
      <c r="F7019" s="3">
        <v>43004</v>
      </c>
      <c r="G7019" s="3">
        <v>43013</v>
      </c>
      <c r="H7019">
        <v>0</v>
      </c>
    </row>
    <row r="7020" spans="1:8">
      <c r="A7020" s="4" t="s">
        <v>7227</v>
      </c>
      <c r="B7020" s="4" t="s">
        <v>170</v>
      </c>
      <c r="C7020" s="4" t="s">
        <v>179</v>
      </c>
      <c r="D7020" s="4" t="s">
        <v>29</v>
      </c>
      <c r="E7020" s="4" t="s">
        <v>172</v>
      </c>
      <c r="F7020" s="3">
        <v>43004</v>
      </c>
      <c r="G7020" s="3">
        <v>43054</v>
      </c>
      <c r="H7020">
        <v>571</v>
      </c>
    </row>
    <row r="7021" spans="1:8">
      <c r="A7021" s="4" t="s">
        <v>7228</v>
      </c>
      <c r="B7021" s="4" t="s">
        <v>170</v>
      </c>
      <c r="C7021" s="4" t="s">
        <v>179</v>
      </c>
      <c r="D7021" s="4" t="s">
        <v>106</v>
      </c>
      <c r="E7021" s="4" t="s">
        <v>172</v>
      </c>
      <c r="F7021" s="3">
        <v>43004</v>
      </c>
      <c r="G7021" s="3">
        <v>43093</v>
      </c>
      <c r="H7021">
        <v>619</v>
      </c>
    </row>
    <row r="7022" spans="1:8">
      <c r="A7022" s="4" t="s">
        <v>7229</v>
      </c>
      <c r="B7022" s="4" t="s">
        <v>232</v>
      </c>
      <c r="C7022" s="4" t="s">
        <v>192</v>
      </c>
      <c r="D7022" s="4" t="s">
        <v>52</v>
      </c>
      <c r="E7022" s="4" t="s">
        <v>172</v>
      </c>
      <c r="F7022" s="3">
        <v>43004</v>
      </c>
      <c r="G7022" s="3">
        <v>43011</v>
      </c>
      <c r="H7022">
        <v>2984</v>
      </c>
    </row>
    <row r="7023" spans="1:8">
      <c r="A7023" s="4" t="s">
        <v>7230</v>
      </c>
      <c r="B7023" s="4" t="s">
        <v>226</v>
      </c>
      <c r="C7023" s="4" t="s">
        <v>179</v>
      </c>
      <c r="D7023" s="4" t="s">
        <v>31</v>
      </c>
      <c r="E7023" s="4" t="s">
        <v>172</v>
      </c>
      <c r="F7023" s="3">
        <v>43004</v>
      </c>
      <c r="G7023" s="3">
        <v>43009</v>
      </c>
      <c r="H7023">
        <v>558</v>
      </c>
    </row>
    <row r="7024" spans="1:8">
      <c r="A7024" s="4" t="s">
        <v>7231</v>
      </c>
      <c r="B7024" s="4" t="s">
        <v>226</v>
      </c>
      <c r="C7024" s="4" t="s">
        <v>177</v>
      </c>
      <c r="D7024" s="4" t="s">
        <v>42</v>
      </c>
      <c r="E7024" s="4" t="s">
        <v>172</v>
      </c>
      <c r="F7024" s="3">
        <v>43004</v>
      </c>
      <c r="G7024" s="3">
        <v>43071</v>
      </c>
      <c r="H7024">
        <v>57</v>
      </c>
    </row>
    <row r="7025" spans="1:8">
      <c r="A7025" s="4" t="s">
        <v>7232</v>
      </c>
      <c r="B7025" s="4" t="s">
        <v>216</v>
      </c>
      <c r="C7025" s="4" t="s">
        <v>177</v>
      </c>
      <c r="D7025" s="4" t="s">
        <v>78</v>
      </c>
      <c r="E7025" s="4" t="s">
        <v>172</v>
      </c>
      <c r="F7025" s="3">
        <v>43004</v>
      </c>
      <c r="G7025" s="3">
        <v>43069</v>
      </c>
      <c r="H7025">
        <v>61</v>
      </c>
    </row>
    <row r="7026" spans="1:8">
      <c r="A7026" s="4" t="s">
        <v>7233</v>
      </c>
      <c r="B7026" s="4" t="s">
        <v>183</v>
      </c>
      <c r="C7026" s="4" t="s">
        <v>179</v>
      </c>
      <c r="D7026" s="4" t="s">
        <v>76</v>
      </c>
      <c r="E7026" s="4" t="s">
        <v>172</v>
      </c>
      <c r="F7026" s="3">
        <v>43005</v>
      </c>
      <c r="G7026" s="3">
        <v>43095</v>
      </c>
      <c r="H7026">
        <v>543</v>
      </c>
    </row>
    <row r="7027" spans="1:8">
      <c r="A7027" s="4" t="s">
        <v>7234</v>
      </c>
      <c r="B7027" s="4" t="s">
        <v>261</v>
      </c>
      <c r="C7027" s="4" t="s">
        <v>9011</v>
      </c>
      <c r="D7027" s="4" t="s">
        <v>130</v>
      </c>
      <c r="E7027" s="4" t="s">
        <v>172</v>
      </c>
      <c r="F7027" s="3">
        <v>43005</v>
      </c>
      <c r="G7027" s="3">
        <v>43081</v>
      </c>
      <c r="H7027">
        <v>4125</v>
      </c>
    </row>
    <row r="7028" spans="1:8">
      <c r="A7028" s="4" t="s">
        <v>7235</v>
      </c>
      <c r="B7028" s="4" t="s">
        <v>246</v>
      </c>
      <c r="C7028" s="4" t="s">
        <v>199</v>
      </c>
      <c r="D7028" s="4" t="s">
        <v>63</v>
      </c>
      <c r="E7028" s="4" t="s">
        <v>172</v>
      </c>
      <c r="F7028" s="3">
        <v>43005</v>
      </c>
      <c r="G7028" s="3">
        <v>43098</v>
      </c>
      <c r="H7028">
        <v>5301</v>
      </c>
    </row>
    <row r="7029" spans="1:8">
      <c r="A7029" s="4" t="s">
        <v>7236</v>
      </c>
      <c r="B7029" s="4" t="s">
        <v>279</v>
      </c>
      <c r="C7029" s="4" t="s">
        <v>179</v>
      </c>
      <c r="D7029" s="4" t="s">
        <v>83</v>
      </c>
      <c r="E7029" s="4" t="s">
        <v>172</v>
      </c>
      <c r="F7029" s="3">
        <v>43005</v>
      </c>
      <c r="G7029" s="3">
        <v>43013</v>
      </c>
      <c r="H7029">
        <v>495</v>
      </c>
    </row>
    <row r="7030" spans="1:8">
      <c r="A7030" s="4" t="s">
        <v>7237</v>
      </c>
      <c r="B7030" s="4" t="s">
        <v>279</v>
      </c>
      <c r="C7030" s="4" t="s">
        <v>171</v>
      </c>
      <c r="D7030" s="4" t="s">
        <v>31</v>
      </c>
      <c r="E7030" s="4" t="s">
        <v>172</v>
      </c>
      <c r="F7030" s="3">
        <v>43005</v>
      </c>
      <c r="G7030" s="3">
        <v>43013</v>
      </c>
      <c r="H7030">
        <v>955</v>
      </c>
    </row>
    <row r="7031" spans="1:8">
      <c r="A7031" s="4" t="s">
        <v>7238</v>
      </c>
      <c r="B7031" s="4" t="s">
        <v>210</v>
      </c>
      <c r="C7031" s="4" t="s">
        <v>171</v>
      </c>
      <c r="D7031" s="4" t="s">
        <v>80</v>
      </c>
      <c r="E7031" s="4" t="s">
        <v>172</v>
      </c>
      <c r="F7031" s="3">
        <v>43005</v>
      </c>
      <c r="G7031" s="3">
        <v>43012</v>
      </c>
      <c r="H7031">
        <v>1225</v>
      </c>
    </row>
    <row r="7032" spans="1:8">
      <c r="A7032" s="4" t="s">
        <v>7239</v>
      </c>
      <c r="B7032" s="4" t="s">
        <v>174</v>
      </c>
      <c r="C7032" s="4" t="s">
        <v>9011</v>
      </c>
      <c r="D7032" s="4" t="s">
        <v>103</v>
      </c>
      <c r="E7032" s="4" t="s">
        <v>197</v>
      </c>
      <c r="F7032" s="3">
        <v>43005</v>
      </c>
      <c r="G7032" s="3">
        <v>43010</v>
      </c>
      <c r="H7032">
        <v>0</v>
      </c>
    </row>
    <row r="7033" spans="1:8">
      <c r="A7033" s="4" t="s">
        <v>7240</v>
      </c>
      <c r="B7033" s="4" t="s">
        <v>174</v>
      </c>
      <c r="C7033" s="4" t="s">
        <v>179</v>
      </c>
      <c r="D7033" s="4" t="s">
        <v>43</v>
      </c>
      <c r="E7033" s="4" t="s">
        <v>172</v>
      </c>
      <c r="F7033" s="3">
        <v>43005</v>
      </c>
      <c r="G7033" s="3">
        <v>43094</v>
      </c>
      <c r="H7033">
        <v>608</v>
      </c>
    </row>
    <row r="7034" spans="1:8">
      <c r="A7034" s="4" t="s">
        <v>7241</v>
      </c>
      <c r="B7034" s="4" t="s">
        <v>174</v>
      </c>
      <c r="C7034" s="4" t="s">
        <v>9011</v>
      </c>
      <c r="D7034" s="4" t="s">
        <v>92</v>
      </c>
      <c r="E7034" s="4" t="s">
        <v>172</v>
      </c>
      <c r="F7034" s="3">
        <v>43005</v>
      </c>
      <c r="G7034" s="3">
        <v>43052</v>
      </c>
      <c r="H7034">
        <v>4515</v>
      </c>
    </row>
    <row r="7035" spans="1:8">
      <c r="A7035" s="4" t="s">
        <v>7242</v>
      </c>
      <c r="B7035" s="4" t="s">
        <v>263</v>
      </c>
      <c r="C7035" s="4" t="s">
        <v>9011</v>
      </c>
      <c r="D7035" s="4" t="s">
        <v>107</v>
      </c>
      <c r="E7035" s="4" t="s">
        <v>197</v>
      </c>
      <c r="F7035" s="3">
        <v>43005</v>
      </c>
      <c r="G7035" s="3">
        <v>43014</v>
      </c>
      <c r="H7035">
        <v>0</v>
      </c>
    </row>
    <row r="7036" spans="1:8">
      <c r="A7036" s="4" t="s">
        <v>7243</v>
      </c>
      <c r="B7036" s="4" t="s">
        <v>212</v>
      </c>
      <c r="C7036" s="4" t="s">
        <v>192</v>
      </c>
      <c r="D7036" s="4" t="s">
        <v>72</v>
      </c>
      <c r="E7036" s="4" t="s">
        <v>172</v>
      </c>
      <c r="F7036" s="3">
        <v>43005</v>
      </c>
      <c r="G7036" s="3">
        <v>43087</v>
      </c>
      <c r="H7036">
        <v>3772</v>
      </c>
    </row>
    <row r="7037" spans="1:8">
      <c r="A7037" s="4" t="s">
        <v>7244</v>
      </c>
      <c r="B7037" s="4" t="s">
        <v>237</v>
      </c>
      <c r="C7037" s="4" t="s">
        <v>192</v>
      </c>
      <c r="D7037" s="4" t="s">
        <v>82</v>
      </c>
      <c r="E7037" s="4" t="s">
        <v>197</v>
      </c>
      <c r="F7037" s="3">
        <v>43005</v>
      </c>
      <c r="G7037" s="3">
        <v>43013</v>
      </c>
      <c r="H7037">
        <v>0</v>
      </c>
    </row>
    <row r="7038" spans="1:8">
      <c r="A7038" s="4" t="s">
        <v>7245</v>
      </c>
      <c r="B7038" s="4" t="s">
        <v>196</v>
      </c>
      <c r="C7038" s="4" t="s">
        <v>179</v>
      </c>
      <c r="D7038" s="4" t="s">
        <v>29</v>
      </c>
      <c r="E7038" s="4" t="s">
        <v>172</v>
      </c>
      <c r="F7038" s="3">
        <v>43005</v>
      </c>
      <c r="G7038" s="3">
        <v>43077</v>
      </c>
      <c r="H7038">
        <v>540</v>
      </c>
    </row>
    <row r="7039" spans="1:8">
      <c r="A7039" s="4" t="s">
        <v>7246</v>
      </c>
      <c r="B7039" s="4" t="s">
        <v>196</v>
      </c>
      <c r="C7039" s="4" t="s">
        <v>192</v>
      </c>
      <c r="D7039" s="4" t="s">
        <v>37</v>
      </c>
      <c r="E7039" s="4" t="s">
        <v>172</v>
      </c>
      <c r="F7039" s="3">
        <v>43005</v>
      </c>
      <c r="G7039" s="3">
        <v>43008</v>
      </c>
      <c r="H7039">
        <v>2800</v>
      </c>
    </row>
    <row r="7040" spans="1:8">
      <c r="A7040" s="4" t="s">
        <v>7247</v>
      </c>
      <c r="B7040" s="4" t="s">
        <v>196</v>
      </c>
      <c r="C7040" s="4" t="s">
        <v>192</v>
      </c>
      <c r="D7040" s="4" t="s">
        <v>109</v>
      </c>
      <c r="E7040" s="4" t="s">
        <v>172</v>
      </c>
      <c r="F7040" s="3">
        <v>43005</v>
      </c>
      <c r="G7040" s="3">
        <v>43013</v>
      </c>
      <c r="H7040">
        <v>3250</v>
      </c>
    </row>
    <row r="7041" spans="1:8">
      <c r="A7041" s="4" t="s">
        <v>7248</v>
      </c>
      <c r="B7041" s="4" t="s">
        <v>203</v>
      </c>
      <c r="C7041" s="4" t="s">
        <v>171</v>
      </c>
      <c r="D7041" s="4" t="s">
        <v>97</v>
      </c>
      <c r="E7041" s="4" t="s">
        <v>172</v>
      </c>
      <c r="F7041" s="3">
        <v>43005</v>
      </c>
      <c r="G7041" s="3">
        <v>43015</v>
      </c>
      <c r="H7041">
        <v>1232</v>
      </c>
    </row>
    <row r="7042" spans="1:8">
      <c r="A7042" s="4" t="s">
        <v>7249</v>
      </c>
      <c r="B7042" s="4" t="s">
        <v>203</v>
      </c>
      <c r="C7042" s="4" t="s">
        <v>192</v>
      </c>
      <c r="D7042" s="4" t="s">
        <v>75</v>
      </c>
      <c r="E7042" s="4" t="s">
        <v>172</v>
      </c>
      <c r="F7042" s="3">
        <v>43005</v>
      </c>
      <c r="G7042" s="3">
        <v>43012</v>
      </c>
      <c r="H7042">
        <v>2811</v>
      </c>
    </row>
    <row r="7043" spans="1:8">
      <c r="A7043" s="4" t="s">
        <v>7250</v>
      </c>
      <c r="B7043" s="4" t="s">
        <v>191</v>
      </c>
      <c r="C7043" s="4" t="s">
        <v>9011</v>
      </c>
      <c r="D7043" s="4" t="s">
        <v>24</v>
      </c>
      <c r="E7043" s="4" t="s">
        <v>193</v>
      </c>
      <c r="F7043" s="3">
        <v>43005</v>
      </c>
      <c r="G7043" s="3"/>
    </row>
    <row r="7044" spans="1:8">
      <c r="A7044" s="4" t="s">
        <v>7251</v>
      </c>
      <c r="B7044" s="4" t="s">
        <v>191</v>
      </c>
      <c r="C7044" s="4" t="s">
        <v>171</v>
      </c>
      <c r="D7044" s="4" t="s">
        <v>87</v>
      </c>
      <c r="E7044" s="4" t="s">
        <v>172</v>
      </c>
      <c r="F7044" s="3">
        <v>43005</v>
      </c>
      <c r="G7044" s="3">
        <v>43076</v>
      </c>
      <c r="H7044">
        <v>1178</v>
      </c>
    </row>
    <row r="7045" spans="1:8">
      <c r="A7045" s="4" t="s">
        <v>7252</v>
      </c>
      <c r="B7045" s="4" t="s">
        <v>343</v>
      </c>
      <c r="C7045" s="4" t="s">
        <v>9011</v>
      </c>
      <c r="D7045" s="4" t="s">
        <v>119</v>
      </c>
      <c r="E7045" s="4" t="s">
        <v>172</v>
      </c>
      <c r="F7045" s="3">
        <v>43005</v>
      </c>
      <c r="G7045" s="3">
        <v>43091</v>
      </c>
      <c r="H7045">
        <v>4869</v>
      </c>
    </row>
    <row r="7046" spans="1:8">
      <c r="A7046" s="4" t="s">
        <v>7253</v>
      </c>
      <c r="B7046" s="4" t="s">
        <v>219</v>
      </c>
      <c r="C7046" s="4" t="s">
        <v>192</v>
      </c>
      <c r="D7046" s="4" t="s">
        <v>38</v>
      </c>
      <c r="E7046" s="4" t="s">
        <v>197</v>
      </c>
      <c r="F7046" s="3">
        <v>43005</v>
      </c>
      <c r="G7046" s="3">
        <v>43072</v>
      </c>
      <c r="H7046">
        <v>0</v>
      </c>
    </row>
    <row r="7047" spans="1:8">
      <c r="A7047" s="4" t="s">
        <v>7254</v>
      </c>
      <c r="B7047" s="4" t="s">
        <v>256</v>
      </c>
      <c r="C7047" s="4" t="s">
        <v>199</v>
      </c>
      <c r="D7047" s="4" t="s">
        <v>47</v>
      </c>
      <c r="E7047" s="4" t="s">
        <v>197</v>
      </c>
      <c r="F7047" s="3">
        <v>43005</v>
      </c>
      <c r="G7047" s="3">
        <v>43010</v>
      </c>
      <c r="H7047">
        <v>0</v>
      </c>
    </row>
    <row r="7048" spans="1:8">
      <c r="A7048" s="4" t="s">
        <v>7255</v>
      </c>
      <c r="B7048" s="4" t="s">
        <v>256</v>
      </c>
      <c r="C7048" s="4" t="s">
        <v>179</v>
      </c>
      <c r="D7048" s="4" t="s">
        <v>42</v>
      </c>
      <c r="E7048" s="4" t="s">
        <v>172</v>
      </c>
      <c r="F7048" s="3">
        <v>43005</v>
      </c>
      <c r="G7048" s="3">
        <v>43087</v>
      </c>
      <c r="H7048">
        <v>507</v>
      </c>
    </row>
    <row r="7049" spans="1:8">
      <c r="A7049" s="4" t="s">
        <v>7256</v>
      </c>
      <c r="B7049" s="4" t="s">
        <v>256</v>
      </c>
      <c r="C7049" s="4" t="s">
        <v>192</v>
      </c>
      <c r="D7049" s="4" t="s">
        <v>29</v>
      </c>
      <c r="E7049" s="4" t="s">
        <v>172</v>
      </c>
      <c r="F7049" s="3">
        <v>43005</v>
      </c>
      <c r="G7049" s="3">
        <v>43014</v>
      </c>
      <c r="H7049">
        <v>3681</v>
      </c>
    </row>
    <row r="7050" spans="1:8">
      <c r="A7050" s="4" t="s">
        <v>7257</v>
      </c>
      <c r="B7050" s="4" t="s">
        <v>187</v>
      </c>
      <c r="C7050" s="4" t="s">
        <v>171</v>
      </c>
      <c r="D7050" s="4" t="s">
        <v>49</v>
      </c>
      <c r="E7050" s="4" t="s">
        <v>197</v>
      </c>
      <c r="F7050" s="3">
        <v>43005</v>
      </c>
      <c r="G7050" s="3">
        <v>43009</v>
      </c>
      <c r="H7050">
        <v>0</v>
      </c>
    </row>
    <row r="7051" spans="1:8">
      <c r="A7051" s="4" t="s">
        <v>7258</v>
      </c>
      <c r="B7051" s="4" t="s">
        <v>244</v>
      </c>
      <c r="C7051" s="4" t="s">
        <v>171</v>
      </c>
      <c r="D7051" s="4" t="s">
        <v>51</v>
      </c>
      <c r="E7051" s="4" t="s">
        <v>197</v>
      </c>
      <c r="F7051" s="3">
        <v>43005</v>
      </c>
      <c r="G7051" s="3">
        <v>43010</v>
      </c>
      <c r="H7051">
        <v>0</v>
      </c>
    </row>
    <row r="7052" spans="1:8">
      <c r="A7052" s="4" t="s">
        <v>7259</v>
      </c>
      <c r="B7052" s="4" t="s">
        <v>244</v>
      </c>
      <c r="C7052" s="4" t="s">
        <v>199</v>
      </c>
      <c r="D7052" s="4" t="s">
        <v>119</v>
      </c>
      <c r="E7052" s="4" t="s">
        <v>172</v>
      </c>
      <c r="F7052" s="3">
        <v>43005</v>
      </c>
      <c r="G7052" s="3">
        <v>43013</v>
      </c>
      <c r="H7052">
        <v>5280</v>
      </c>
    </row>
    <row r="7053" spans="1:8">
      <c r="A7053" s="4" t="s">
        <v>7260</v>
      </c>
      <c r="B7053" s="4" t="s">
        <v>205</v>
      </c>
      <c r="C7053" s="4" t="s">
        <v>265</v>
      </c>
      <c r="D7053" s="4" t="s">
        <v>25</v>
      </c>
      <c r="E7053" s="4" t="s">
        <v>193</v>
      </c>
      <c r="F7053" s="3">
        <v>43005</v>
      </c>
      <c r="G7053" s="3"/>
    </row>
    <row r="7054" spans="1:8">
      <c r="A7054" s="4" t="s">
        <v>7261</v>
      </c>
      <c r="B7054" s="4" t="s">
        <v>205</v>
      </c>
      <c r="C7054" s="4" t="s">
        <v>177</v>
      </c>
      <c r="D7054" s="4" t="s">
        <v>59</v>
      </c>
      <c r="E7054" s="4" t="s">
        <v>172</v>
      </c>
      <c r="F7054" s="3">
        <v>43005</v>
      </c>
      <c r="G7054" s="3">
        <v>43066</v>
      </c>
      <c r="H7054">
        <v>50</v>
      </c>
    </row>
    <row r="7055" spans="1:8">
      <c r="A7055" s="4" t="s">
        <v>7262</v>
      </c>
      <c r="B7055" s="4" t="s">
        <v>208</v>
      </c>
      <c r="C7055" s="4" t="s">
        <v>177</v>
      </c>
      <c r="D7055" s="4" t="s">
        <v>66</v>
      </c>
      <c r="E7055" s="4" t="s">
        <v>172</v>
      </c>
      <c r="F7055" s="3">
        <v>43005</v>
      </c>
      <c r="G7055" s="3">
        <v>43007</v>
      </c>
      <c r="H7055">
        <v>59</v>
      </c>
    </row>
    <row r="7056" spans="1:8">
      <c r="A7056" s="4" t="s">
        <v>7263</v>
      </c>
      <c r="B7056" s="4" t="s">
        <v>185</v>
      </c>
      <c r="C7056" s="4" t="s">
        <v>192</v>
      </c>
      <c r="D7056" s="4" t="s">
        <v>82</v>
      </c>
      <c r="E7056" s="4" t="s">
        <v>172</v>
      </c>
      <c r="F7056" s="3">
        <v>43005</v>
      </c>
      <c r="G7056" s="3">
        <v>43011</v>
      </c>
      <c r="H7056">
        <v>3794</v>
      </c>
    </row>
    <row r="7057" spans="1:8">
      <c r="A7057" s="4" t="s">
        <v>7264</v>
      </c>
      <c r="B7057" s="4" t="s">
        <v>235</v>
      </c>
      <c r="C7057" s="4" t="s">
        <v>192</v>
      </c>
      <c r="D7057" s="4" t="s">
        <v>63</v>
      </c>
      <c r="E7057" s="4" t="s">
        <v>172</v>
      </c>
      <c r="F7057" s="3">
        <v>43005</v>
      </c>
      <c r="G7057" s="3">
        <v>43011</v>
      </c>
      <c r="H7057">
        <v>3786</v>
      </c>
    </row>
    <row r="7058" spans="1:8">
      <c r="A7058" s="4" t="s">
        <v>7265</v>
      </c>
      <c r="B7058" s="4" t="s">
        <v>246</v>
      </c>
      <c r="C7058" s="4" t="s">
        <v>171</v>
      </c>
      <c r="D7058" s="4" t="s">
        <v>42</v>
      </c>
      <c r="E7058" s="4" t="s">
        <v>197</v>
      </c>
      <c r="F7058" s="3">
        <v>43006</v>
      </c>
      <c r="G7058" s="3">
        <v>43015</v>
      </c>
      <c r="H7058">
        <v>0</v>
      </c>
    </row>
    <row r="7059" spans="1:8">
      <c r="A7059" s="4" t="s">
        <v>7266</v>
      </c>
      <c r="B7059" s="4" t="s">
        <v>263</v>
      </c>
      <c r="C7059" s="4" t="s">
        <v>192</v>
      </c>
      <c r="D7059" s="4" t="s">
        <v>99</v>
      </c>
      <c r="E7059" s="4" t="s">
        <v>197</v>
      </c>
      <c r="F7059" s="3">
        <v>43006</v>
      </c>
      <c r="G7059" s="3">
        <v>43088</v>
      </c>
      <c r="H7059">
        <v>0</v>
      </c>
    </row>
    <row r="7060" spans="1:8">
      <c r="A7060" s="4" t="s">
        <v>7267</v>
      </c>
      <c r="B7060" s="4" t="s">
        <v>263</v>
      </c>
      <c r="C7060" s="4" t="s">
        <v>9011</v>
      </c>
      <c r="D7060" s="4" t="s">
        <v>88</v>
      </c>
      <c r="E7060" s="4" t="s">
        <v>172</v>
      </c>
      <c r="F7060" s="3">
        <v>43006</v>
      </c>
      <c r="G7060" s="3">
        <v>43015</v>
      </c>
      <c r="H7060">
        <v>5553</v>
      </c>
    </row>
    <row r="7061" spans="1:8">
      <c r="A7061" s="4" t="s">
        <v>7268</v>
      </c>
      <c r="B7061" s="4" t="s">
        <v>263</v>
      </c>
      <c r="C7061" s="4" t="s">
        <v>192</v>
      </c>
      <c r="D7061" s="4" t="s">
        <v>84</v>
      </c>
      <c r="E7061" s="4" t="s">
        <v>172</v>
      </c>
      <c r="F7061" s="3">
        <v>43006</v>
      </c>
      <c r="G7061" s="3">
        <v>43016</v>
      </c>
      <c r="H7061">
        <v>3557</v>
      </c>
    </row>
    <row r="7062" spans="1:8">
      <c r="A7062" s="4" t="s">
        <v>7269</v>
      </c>
      <c r="B7062" s="4" t="s">
        <v>212</v>
      </c>
      <c r="C7062" s="4" t="s">
        <v>177</v>
      </c>
      <c r="D7062" s="4" t="s">
        <v>72</v>
      </c>
      <c r="E7062" s="4" t="s">
        <v>172</v>
      </c>
      <c r="F7062" s="3">
        <v>43006</v>
      </c>
      <c r="G7062" s="3">
        <v>43016</v>
      </c>
      <c r="H7062">
        <v>63</v>
      </c>
    </row>
    <row r="7063" spans="1:8">
      <c r="A7063" s="4" t="s">
        <v>7270</v>
      </c>
      <c r="B7063" s="4" t="s">
        <v>196</v>
      </c>
      <c r="C7063" s="4" t="s">
        <v>179</v>
      </c>
      <c r="D7063" s="4" t="s">
        <v>43</v>
      </c>
      <c r="E7063" s="4" t="s">
        <v>197</v>
      </c>
      <c r="F7063" s="3">
        <v>43006</v>
      </c>
      <c r="G7063" s="3">
        <v>43050</v>
      </c>
      <c r="H7063">
        <v>0</v>
      </c>
    </row>
    <row r="7064" spans="1:8">
      <c r="A7064" s="4" t="s">
        <v>7271</v>
      </c>
      <c r="B7064" s="4" t="s">
        <v>256</v>
      </c>
      <c r="C7064" s="4" t="s">
        <v>192</v>
      </c>
      <c r="D7064" s="4" t="s">
        <v>106</v>
      </c>
      <c r="E7064" s="4" t="s">
        <v>172</v>
      </c>
      <c r="F7064" s="3">
        <v>43006</v>
      </c>
      <c r="G7064" s="3">
        <v>43014</v>
      </c>
      <c r="H7064">
        <v>3704</v>
      </c>
    </row>
    <row r="7065" spans="1:8">
      <c r="A7065" s="4" t="s">
        <v>7272</v>
      </c>
      <c r="B7065" s="4" t="s">
        <v>187</v>
      </c>
      <c r="C7065" s="4" t="s">
        <v>9011</v>
      </c>
      <c r="D7065" s="4" t="s">
        <v>24</v>
      </c>
      <c r="E7065" s="4" t="s">
        <v>193</v>
      </c>
      <c r="F7065" s="3">
        <v>43006</v>
      </c>
      <c r="G7065" s="3"/>
    </row>
    <row r="7066" spans="1:8">
      <c r="A7066" s="4" t="s">
        <v>7273</v>
      </c>
      <c r="B7066" s="4" t="s">
        <v>244</v>
      </c>
      <c r="C7066" s="4" t="s">
        <v>171</v>
      </c>
      <c r="D7066" s="4" t="s">
        <v>70</v>
      </c>
      <c r="E7066" s="4" t="s">
        <v>197</v>
      </c>
      <c r="F7066" s="3">
        <v>43006</v>
      </c>
      <c r="G7066" s="3">
        <v>43042</v>
      </c>
      <c r="H7066">
        <v>0</v>
      </c>
    </row>
    <row r="7067" spans="1:8">
      <c r="A7067" s="4" t="s">
        <v>7274</v>
      </c>
      <c r="B7067" s="4" t="s">
        <v>244</v>
      </c>
      <c r="C7067" s="4" t="s">
        <v>192</v>
      </c>
      <c r="D7067" s="4" t="s">
        <v>76</v>
      </c>
      <c r="E7067" s="4" t="s">
        <v>197</v>
      </c>
      <c r="F7067" s="3">
        <v>43006</v>
      </c>
      <c r="G7067" s="3">
        <v>43011</v>
      </c>
      <c r="H7067">
        <v>0</v>
      </c>
    </row>
    <row r="7068" spans="1:8">
      <c r="A7068" s="4" t="s">
        <v>7275</v>
      </c>
      <c r="B7068" s="4" t="s">
        <v>244</v>
      </c>
      <c r="C7068" s="4" t="s">
        <v>171</v>
      </c>
      <c r="D7068" s="4" t="s">
        <v>103</v>
      </c>
      <c r="E7068" s="4" t="s">
        <v>172</v>
      </c>
      <c r="F7068" s="3">
        <v>43006</v>
      </c>
      <c r="G7068" s="3">
        <v>43069</v>
      </c>
      <c r="H7068">
        <v>1133</v>
      </c>
    </row>
    <row r="7069" spans="1:8">
      <c r="A7069" s="4" t="s">
        <v>7276</v>
      </c>
      <c r="B7069" s="4" t="s">
        <v>201</v>
      </c>
      <c r="C7069" s="4" t="s">
        <v>171</v>
      </c>
      <c r="D7069" s="4" t="s">
        <v>84</v>
      </c>
      <c r="E7069" s="4" t="s">
        <v>172</v>
      </c>
      <c r="F7069" s="3">
        <v>43006</v>
      </c>
      <c r="G7069" s="3">
        <v>43078</v>
      </c>
      <c r="H7069">
        <v>1292</v>
      </c>
    </row>
    <row r="7070" spans="1:8">
      <c r="A7070" s="4" t="s">
        <v>7277</v>
      </c>
      <c r="B7070" s="4" t="s">
        <v>205</v>
      </c>
      <c r="C7070" s="4" t="s">
        <v>192</v>
      </c>
      <c r="D7070" s="4" t="s">
        <v>98</v>
      </c>
      <c r="E7070" s="4" t="s">
        <v>172</v>
      </c>
      <c r="F7070" s="3">
        <v>43006</v>
      </c>
      <c r="G7070" s="3">
        <v>43073</v>
      </c>
      <c r="H7070">
        <v>3278</v>
      </c>
    </row>
    <row r="7071" spans="1:8">
      <c r="A7071" s="4" t="s">
        <v>7278</v>
      </c>
      <c r="B7071" s="4" t="s">
        <v>208</v>
      </c>
      <c r="C7071" s="4" t="s">
        <v>177</v>
      </c>
      <c r="D7071" s="4" t="s">
        <v>41</v>
      </c>
      <c r="E7071" s="4" t="s">
        <v>172</v>
      </c>
      <c r="F7071" s="3">
        <v>43006</v>
      </c>
      <c r="G7071" s="3">
        <v>43013</v>
      </c>
      <c r="H7071">
        <v>55</v>
      </c>
    </row>
    <row r="7072" spans="1:8">
      <c r="A7072" s="4" t="s">
        <v>7279</v>
      </c>
      <c r="B7072" s="4" t="s">
        <v>185</v>
      </c>
      <c r="C7072" s="4" t="s">
        <v>179</v>
      </c>
      <c r="D7072" s="4" t="s">
        <v>59</v>
      </c>
      <c r="E7072" s="4" t="s">
        <v>172</v>
      </c>
      <c r="F7072" s="3">
        <v>43006</v>
      </c>
      <c r="G7072" s="3">
        <v>43092</v>
      </c>
      <c r="H7072">
        <v>498</v>
      </c>
    </row>
    <row r="7073" spans="1:8">
      <c r="A7073" s="4" t="s">
        <v>7280</v>
      </c>
      <c r="B7073" s="4" t="s">
        <v>185</v>
      </c>
      <c r="C7073" s="4" t="s">
        <v>177</v>
      </c>
      <c r="D7073" s="4" t="s">
        <v>115</v>
      </c>
      <c r="E7073" s="4" t="s">
        <v>172</v>
      </c>
      <c r="F7073" s="3">
        <v>43006</v>
      </c>
      <c r="G7073" s="3">
        <v>43099</v>
      </c>
      <c r="H7073">
        <v>55</v>
      </c>
    </row>
    <row r="7074" spans="1:8">
      <c r="A7074" s="4" t="s">
        <v>7281</v>
      </c>
      <c r="B7074" s="4" t="s">
        <v>235</v>
      </c>
      <c r="C7074" s="4" t="s">
        <v>199</v>
      </c>
      <c r="D7074" s="4" t="s">
        <v>24</v>
      </c>
      <c r="E7074" s="4" t="s">
        <v>193</v>
      </c>
      <c r="F7074" s="3">
        <v>43006</v>
      </c>
      <c r="G7074" s="3"/>
    </row>
    <row r="7075" spans="1:8">
      <c r="A7075" s="4" t="s">
        <v>7282</v>
      </c>
      <c r="B7075" s="4" t="s">
        <v>181</v>
      </c>
      <c r="C7075" s="4" t="s">
        <v>179</v>
      </c>
      <c r="D7075" s="4" t="s">
        <v>38</v>
      </c>
      <c r="E7075" s="4" t="s">
        <v>172</v>
      </c>
      <c r="F7075" s="3">
        <v>43006</v>
      </c>
      <c r="G7075" s="3">
        <v>43013</v>
      </c>
      <c r="H7075">
        <v>571</v>
      </c>
    </row>
    <row r="7076" spans="1:8">
      <c r="A7076" s="4" t="s">
        <v>7283</v>
      </c>
      <c r="B7076" s="4" t="s">
        <v>210</v>
      </c>
      <c r="C7076" s="4" t="s">
        <v>171</v>
      </c>
      <c r="D7076" s="4" t="s">
        <v>24</v>
      </c>
      <c r="E7076" s="4" t="s">
        <v>193</v>
      </c>
      <c r="F7076" s="3">
        <v>43007</v>
      </c>
      <c r="G7076" s="3"/>
    </row>
    <row r="7077" spans="1:8">
      <c r="A7077" s="4" t="s">
        <v>7284</v>
      </c>
      <c r="B7077" s="4" t="s">
        <v>210</v>
      </c>
      <c r="C7077" s="4" t="s">
        <v>9011</v>
      </c>
      <c r="D7077" s="4" t="s">
        <v>35</v>
      </c>
      <c r="E7077" s="4" t="s">
        <v>172</v>
      </c>
      <c r="F7077" s="3">
        <v>43007</v>
      </c>
      <c r="G7077" s="3">
        <v>43013</v>
      </c>
      <c r="H7077">
        <v>4942</v>
      </c>
    </row>
    <row r="7078" spans="1:8">
      <c r="A7078" s="4" t="s">
        <v>7285</v>
      </c>
      <c r="B7078" s="4" t="s">
        <v>174</v>
      </c>
      <c r="C7078" s="4" t="s">
        <v>171</v>
      </c>
      <c r="D7078" s="4" t="s">
        <v>111</v>
      </c>
      <c r="E7078" s="4" t="s">
        <v>197</v>
      </c>
      <c r="F7078" s="3">
        <v>43007</v>
      </c>
      <c r="G7078" s="3">
        <v>43013</v>
      </c>
      <c r="H7078">
        <v>0</v>
      </c>
    </row>
    <row r="7079" spans="1:8">
      <c r="A7079" s="4" t="s">
        <v>7286</v>
      </c>
      <c r="B7079" s="4" t="s">
        <v>263</v>
      </c>
      <c r="C7079" s="4" t="s">
        <v>177</v>
      </c>
      <c r="D7079" s="4" t="s">
        <v>31</v>
      </c>
      <c r="E7079" s="4" t="s">
        <v>197</v>
      </c>
      <c r="F7079" s="3">
        <v>43007</v>
      </c>
      <c r="G7079" s="3">
        <v>43076</v>
      </c>
      <c r="H7079">
        <v>0</v>
      </c>
    </row>
    <row r="7080" spans="1:8">
      <c r="A7080" s="4" t="s">
        <v>7287</v>
      </c>
      <c r="B7080" s="4" t="s">
        <v>212</v>
      </c>
      <c r="C7080" s="4" t="s">
        <v>9011</v>
      </c>
      <c r="D7080" s="4" t="s">
        <v>108</v>
      </c>
      <c r="E7080" s="4" t="s">
        <v>172</v>
      </c>
      <c r="F7080" s="3">
        <v>43007</v>
      </c>
      <c r="G7080" s="3">
        <v>43009</v>
      </c>
      <c r="H7080">
        <v>5340</v>
      </c>
    </row>
    <row r="7081" spans="1:8">
      <c r="A7081" s="4" t="s">
        <v>7288</v>
      </c>
      <c r="B7081" s="4" t="s">
        <v>237</v>
      </c>
      <c r="C7081" s="4" t="s">
        <v>179</v>
      </c>
      <c r="D7081" s="4" t="s">
        <v>121</v>
      </c>
      <c r="E7081" s="4" t="s">
        <v>197</v>
      </c>
      <c r="F7081" s="3">
        <v>43007</v>
      </c>
      <c r="G7081" s="3">
        <v>43011</v>
      </c>
      <c r="H7081">
        <v>0</v>
      </c>
    </row>
    <row r="7082" spans="1:8">
      <c r="A7082" s="4" t="s">
        <v>7289</v>
      </c>
      <c r="B7082" s="4" t="s">
        <v>237</v>
      </c>
      <c r="C7082" s="4" t="s">
        <v>192</v>
      </c>
      <c r="D7082" s="4" t="s">
        <v>130</v>
      </c>
      <c r="E7082" s="4" t="s">
        <v>197</v>
      </c>
      <c r="F7082" s="3">
        <v>43007</v>
      </c>
      <c r="G7082" s="3">
        <v>43016</v>
      </c>
      <c r="H7082">
        <v>0</v>
      </c>
    </row>
    <row r="7083" spans="1:8">
      <c r="A7083" s="4" t="s">
        <v>7290</v>
      </c>
      <c r="B7083" s="4" t="s">
        <v>196</v>
      </c>
      <c r="C7083" s="4" t="s">
        <v>199</v>
      </c>
      <c r="D7083" s="4" t="s">
        <v>79</v>
      </c>
      <c r="E7083" s="4" t="s">
        <v>172</v>
      </c>
      <c r="F7083" s="3">
        <v>43007</v>
      </c>
      <c r="G7083" s="3">
        <v>43017</v>
      </c>
      <c r="H7083">
        <v>5689</v>
      </c>
    </row>
    <row r="7084" spans="1:8">
      <c r="A7084" s="4" t="s">
        <v>7291</v>
      </c>
      <c r="B7084" s="4" t="s">
        <v>191</v>
      </c>
      <c r="C7084" s="4" t="s">
        <v>179</v>
      </c>
      <c r="D7084" s="4" t="s">
        <v>102</v>
      </c>
      <c r="E7084" s="4" t="s">
        <v>197</v>
      </c>
      <c r="F7084" s="3">
        <v>43007</v>
      </c>
      <c r="G7084" s="3">
        <v>43016</v>
      </c>
      <c r="H7084">
        <v>0</v>
      </c>
    </row>
    <row r="7085" spans="1:8">
      <c r="A7085" s="4" t="s">
        <v>7292</v>
      </c>
      <c r="B7085" s="4" t="s">
        <v>191</v>
      </c>
      <c r="C7085" s="4" t="s">
        <v>177</v>
      </c>
      <c r="D7085" s="4" t="s">
        <v>87</v>
      </c>
      <c r="E7085" s="4" t="s">
        <v>197</v>
      </c>
      <c r="F7085" s="3">
        <v>43007</v>
      </c>
      <c r="G7085" s="3">
        <v>43019</v>
      </c>
      <c r="H7085">
        <v>0</v>
      </c>
    </row>
    <row r="7086" spans="1:8">
      <c r="A7086" s="4" t="s">
        <v>7293</v>
      </c>
      <c r="B7086" s="4" t="s">
        <v>256</v>
      </c>
      <c r="C7086" s="4" t="s">
        <v>177</v>
      </c>
      <c r="D7086" s="4" t="s">
        <v>51</v>
      </c>
      <c r="E7086" s="4" t="s">
        <v>172</v>
      </c>
      <c r="F7086" s="3">
        <v>43007</v>
      </c>
      <c r="G7086" s="3">
        <v>43099</v>
      </c>
      <c r="H7086">
        <v>52</v>
      </c>
    </row>
    <row r="7087" spans="1:8">
      <c r="A7087" s="4" t="s">
        <v>7294</v>
      </c>
      <c r="B7087" s="4" t="s">
        <v>256</v>
      </c>
      <c r="C7087" s="4" t="s">
        <v>192</v>
      </c>
      <c r="D7087" s="4" t="s">
        <v>100</v>
      </c>
      <c r="E7087" s="4" t="s">
        <v>172</v>
      </c>
      <c r="F7087" s="3">
        <v>43007</v>
      </c>
      <c r="G7087" s="3">
        <v>43079</v>
      </c>
      <c r="H7087">
        <v>3131</v>
      </c>
    </row>
    <row r="7088" spans="1:8">
      <c r="A7088" s="4" t="s">
        <v>7295</v>
      </c>
      <c r="B7088" s="4" t="s">
        <v>187</v>
      </c>
      <c r="C7088" s="4" t="s">
        <v>171</v>
      </c>
      <c r="D7088" s="4" t="s">
        <v>84</v>
      </c>
      <c r="E7088" s="4" t="s">
        <v>197</v>
      </c>
      <c r="F7088" s="3">
        <v>43007</v>
      </c>
      <c r="G7088" s="3">
        <v>43017</v>
      </c>
      <c r="H7088">
        <v>0</v>
      </c>
    </row>
    <row r="7089" spans="1:8">
      <c r="A7089" s="4" t="s">
        <v>7296</v>
      </c>
      <c r="B7089" s="4" t="s">
        <v>187</v>
      </c>
      <c r="C7089" s="4" t="s">
        <v>199</v>
      </c>
      <c r="D7089" s="4" t="s">
        <v>108</v>
      </c>
      <c r="E7089" s="4" t="s">
        <v>197</v>
      </c>
      <c r="F7089" s="3">
        <v>43007</v>
      </c>
      <c r="G7089" s="3">
        <v>43014</v>
      </c>
      <c r="H7089">
        <v>0</v>
      </c>
    </row>
    <row r="7090" spans="1:8">
      <c r="A7090" s="4" t="s">
        <v>7297</v>
      </c>
      <c r="B7090" s="4" t="s">
        <v>187</v>
      </c>
      <c r="C7090" s="4" t="s">
        <v>177</v>
      </c>
      <c r="D7090" s="4" t="s">
        <v>32</v>
      </c>
      <c r="E7090" s="4" t="s">
        <v>197</v>
      </c>
      <c r="F7090" s="3">
        <v>43007</v>
      </c>
      <c r="G7090" s="3">
        <v>43066</v>
      </c>
      <c r="H7090">
        <v>0</v>
      </c>
    </row>
    <row r="7091" spans="1:8">
      <c r="A7091" s="4" t="s">
        <v>7298</v>
      </c>
      <c r="B7091" s="4" t="s">
        <v>187</v>
      </c>
      <c r="C7091" s="4" t="s">
        <v>192</v>
      </c>
      <c r="D7091" s="4" t="s">
        <v>71</v>
      </c>
      <c r="E7091" s="4" t="s">
        <v>197</v>
      </c>
      <c r="F7091" s="3">
        <v>43007</v>
      </c>
      <c r="G7091" s="3">
        <v>43018</v>
      </c>
      <c r="H7091">
        <v>0</v>
      </c>
    </row>
    <row r="7092" spans="1:8">
      <c r="A7092" s="4" t="s">
        <v>7299</v>
      </c>
      <c r="B7092" s="4" t="s">
        <v>244</v>
      </c>
      <c r="C7092" s="4" t="s">
        <v>192</v>
      </c>
      <c r="D7092" s="4" t="s">
        <v>118</v>
      </c>
      <c r="E7092" s="4" t="s">
        <v>172</v>
      </c>
      <c r="F7092" s="3">
        <v>43007</v>
      </c>
      <c r="G7092" s="3">
        <v>43013</v>
      </c>
      <c r="H7092">
        <v>3957</v>
      </c>
    </row>
    <row r="7093" spans="1:8">
      <c r="A7093" s="4" t="s">
        <v>7300</v>
      </c>
      <c r="B7093" s="4" t="s">
        <v>189</v>
      </c>
      <c r="C7093" s="4" t="s">
        <v>179</v>
      </c>
      <c r="D7093" s="4" t="s">
        <v>119</v>
      </c>
      <c r="E7093" s="4" t="s">
        <v>172</v>
      </c>
      <c r="F7093" s="3">
        <v>43007</v>
      </c>
      <c r="G7093" s="3">
        <v>43099</v>
      </c>
      <c r="H7093">
        <v>523</v>
      </c>
    </row>
    <row r="7094" spans="1:8">
      <c r="A7094" s="4" t="s">
        <v>7301</v>
      </c>
      <c r="B7094" s="4" t="s">
        <v>189</v>
      </c>
      <c r="C7094" s="4" t="s">
        <v>171</v>
      </c>
      <c r="D7094" s="4" t="s">
        <v>119</v>
      </c>
      <c r="E7094" s="4" t="s">
        <v>172</v>
      </c>
      <c r="F7094" s="3">
        <v>43007</v>
      </c>
      <c r="G7094" s="3">
        <v>43090</v>
      </c>
      <c r="H7094">
        <v>1156</v>
      </c>
    </row>
    <row r="7095" spans="1:8">
      <c r="A7095" s="4" t="s">
        <v>7302</v>
      </c>
      <c r="B7095" s="4" t="s">
        <v>232</v>
      </c>
      <c r="C7095" s="4" t="s">
        <v>9011</v>
      </c>
      <c r="D7095" s="4" t="s">
        <v>35</v>
      </c>
      <c r="E7095" s="4" t="s">
        <v>197</v>
      </c>
      <c r="F7095" s="3">
        <v>43007</v>
      </c>
      <c r="G7095" s="3">
        <v>43014</v>
      </c>
      <c r="H7095">
        <v>0</v>
      </c>
    </row>
    <row r="7096" spans="1:8">
      <c r="A7096" s="4" t="s">
        <v>7303</v>
      </c>
      <c r="B7096" s="4" t="s">
        <v>205</v>
      </c>
      <c r="C7096" s="4" t="s">
        <v>192</v>
      </c>
      <c r="D7096" s="4" t="s">
        <v>97</v>
      </c>
      <c r="E7096" s="4" t="s">
        <v>172</v>
      </c>
      <c r="F7096" s="3">
        <v>43007</v>
      </c>
      <c r="G7096" s="3">
        <v>43069</v>
      </c>
      <c r="H7096">
        <v>3509</v>
      </c>
    </row>
    <row r="7097" spans="1:8">
      <c r="A7097" s="4" t="s">
        <v>7304</v>
      </c>
      <c r="B7097" s="4" t="s">
        <v>226</v>
      </c>
      <c r="C7097" s="4" t="s">
        <v>9011</v>
      </c>
      <c r="D7097" s="4" t="s">
        <v>24</v>
      </c>
      <c r="E7097" s="4" t="s">
        <v>193</v>
      </c>
      <c r="F7097" s="3">
        <v>43007</v>
      </c>
      <c r="G7097" s="3"/>
    </row>
    <row r="7098" spans="1:8">
      <c r="A7098" s="4" t="s">
        <v>7305</v>
      </c>
      <c r="B7098" s="4" t="s">
        <v>208</v>
      </c>
      <c r="C7098" s="4" t="s">
        <v>177</v>
      </c>
      <c r="D7098" s="4" t="s">
        <v>76</v>
      </c>
      <c r="E7098" s="4" t="s">
        <v>197</v>
      </c>
      <c r="F7098" s="3">
        <v>43007</v>
      </c>
      <c r="G7098" s="3">
        <v>43016</v>
      </c>
      <c r="H7098">
        <v>0</v>
      </c>
    </row>
    <row r="7099" spans="1:8">
      <c r="A7099" s="4" t="s">
        <v>7306</v>
      </c>
      <c r="B7099" s="4" t="s">
        <v>208</v>
      </c>
      <c r="C7099" s="4" t="s">
        <v>192</v>
      </c>
      <c r="D7099" s="4" t="s">
        <v>51</v>
      </c>
      <c r="E7099" s="4" t="s">
        <v>197</v>
      </c>
      <c r="F7099" s="3">
        <v>43007</v>
      </c>
      <c r="G7099" s="3">
        <v>43011</v>
      </c>
      <c r="H7099">
        <v>0</v>
      </c>
    </row>
    <row r="7100" spans="1:8">
      <c r="A7100" s="4" t="s">
        <v>7307</v>
      </c>
      <c r="B7100" s="4" t="s">
        <v>185</v>
      </c>
      <c r="C7100" s="4" t="s">
        <v>177</v>
      </c>
      <c r="D7100" s="4" t="s">
        <v>24</v>
      </c>
      <c r="E7100" s="4" t="s">
        <v>193</v>
      </c>
      <c r="F7100" s="3">
        <v>43007</v>
      </c>
      <c r="G7100" s="3"/>
    </row>
    <row r="7101" spans="1:8">
      <c r="A7101" s="4" t="s">
        <v>7308</v>
      </c>
      <c r="B7101" s="4" t="s">
        <v>185</v>
      </c>
      <c r="C7101" s="4" t="s">
        <v>179</v>
      </c>
      <c r="D7101" s="4" t="s">
        <v>87</v>
      </c>
      <c r="E7101" s="4" t="s">
        <v>197</v>
      </c>
      <c r="F7101" s="3">
        <v>43007</v>
      </c>
      <c r="G7101" s="3">
        <v>43014</v>
      </c>
      <c r="H7101">
        <v>0</v>
      </c>
    </row>
    <row r="7102" spans="1:8">
      <c r="A7102" s="4" t="s">
        <v>7309</v>
      </c>
      <c r="B7102" s="4" t="s">
        <v>185</v>
      </c>
      <c r="C7102" s="4" t="s">
        <v>177</v>
      </c>
      <c r="D7102" s="4" t="s">
        <v>56</v>
      </c>
      <c r="E7102" s="4" t="s">
        <v>172</v>
      </c>
      <c r="F7102" s="3">
        <v>43007</v>
      </c>
      <c r="G7102" s="3">
        <v>43077</v>
      </c>
      <c r="H7102">
        <v>59</v>
      </c>
    </row>
    <row r="7103" spans="1:8">
      <c r="A7103" s="4" t="s">
        <v>7310</v>
      </c>
      <c r="B7103" s="4" t="s">
        <v>216</v>
      </c>
      <c r="C7103" s="4" t="s">
        <v>177</v>
      </c>
      <c r="D7103" s="4" t="s">
        <v>83</v>
      </c>
      <c r="E7103" s="4" t="s">
        <v>197</v>
      </c>
      <c r="F7103" s="3">
        <v>43007</v>
      </c>
      <c r="G7103" s="3">
        <v>43016</v>
      </c>
      <c r="H7103">
        <v>0</v>
      </c>
    </row>
    <row r="7104" spans="1:8">
      <c r="A7104" s="4" t="s">
        <v>7311</v>
      </c>
      <c r="B7104" s="4" t="s">
        <v>181</v>
      </c>
      <c r="C7104" s="4" t="s">
        <v>179</v>
      </c>
      <c r="D7104" s="4" t="s">
        <v>81</v>
      </c>
      <c r="E7104" s="4" t="s">
        <v>172</v>
      </c>
      <c r="F7104" s="3">
        <v>43007</v>
      </c>
      <c r="G7104" s="3">
        <v>43013</v>
      </c>
      <c r="H7104">
        <v>502</v>
      </c>
    </row>
    <row r="7105" spans="1:8">
      <c r="A7105" s="4" t="s">
        <v>7312</v>
      </c>
      <c r="B7105" s="4" t="s">
        <v>183</v>
      </c>
      <c r="C7105" s="4" t="s">
        <v>179</v>
      </c>
      <c r="D7105" s="4" t="s">
        <v>100</v>
      </c>
      <c r="E7105" s="4" t="s">
        <v>197</v>
      </c>
      <c r="F7105" s="3">
        <v>43008</v>
      </c>
      <c r="G7105" s="3">
        <v>43073</v>
      </c>
      <c r="H7105">
        <v>0</v>
      </c>
    </row>
    <row r="7106" spans="1:8">
      <c r="A7106" s="4" t="s">
        <v>7313</v>
      </c>
      <c r="B7106" s="4" t="s">
        <v>183</v>
      </c>
      <c r="C7106" s="4" t="s">
        <v>199</v>
      </c>
      <c r="D7106" s="4" t="s">
        <v>118</v>
      </c>
      <c r="E7106" s="4" t="s">
        <v>197</v>
      </c>
      <c r="F7106" s="3">
        <v>43008</v>
      </c>
      <c r="G7106" s="3">
        <v>43009</v>
      </c>
      <c r="H7106">
        <v>0</v>
      </c>
    </row>
    <row r="7107" spans="1:8">
      <c r="A7107" s="4" t="s">
        <v>7314</v>
      </c>
      <c r="B7107" s="4" t="s">
        <v>261</v>
      </c>
      <c r="C7107" s="4" t="s">
        <v>179</v>
      </c>
      <c r="D7107" s="4" t="s">
        <v>107</v>
      </c>
      <c r="E7107" s="4" t="s">
        <v>172</v>
      </c>
      <c r="F7107" s="3">
        <v>43008</v>
      </c>
      <c r="G7107" s="3">
        <v>43074</v>
      </c>
      <c r="H7107">
        <v>541</v>
      </c>
    </row>
    <row r="7108" spans="1:8">
      <c r="A7108" s="4" t="s">
        <v>7315</v>
      </c>
      <c r="B7108" s="4" t="s">
        <v>246</v>
      </c>
      <c r="C7108" s="4" t="s">
        <v>199</v>
      </c>
      <c r="D7108" s="4" t="s">
        <v>95</v>
      </c>
      <c r="E7108" s="4" t="s">
        <v>172</v>
      </c>
      <c r="F7108" s="3">
        <v>43008</v>
      </c>
      <c r="G7108" s="3">
        <v>43088</v>
      </c>
      <c r="H7108">
        <v>5026</v>
      </c>
    </row>
    <row r="7109" spans="1:8">
      <c r="A7109" s="4" t="s">
        <v>7316</v>
      </c>
      <c r="B7109" s="4" t="s">
        <v>304</v>
      </c>
      <c r="C7109" s="4" t="s">
        <v>192</v>
      </c>
      <c r="D7109" s="4" t="s">
        <v>51</v>
      </c>
      <c r="E7109" s="4" t="s">
        <v>172</v>
      </c>
      <c r="F7109" s="3">
        <v>43008</v>
      </c>
      <c r="G7109" s="3">
        <v>43018</v>
      </c>
      <c r="H7109">
        <v>3148</v>
      </c>
    </row>
    <row r="7110" spans="1:8">
      <c r="A7110" s="4" t="s">
        <v>7317</v>
      </c>
      <c r="B7110" s="4" t="s">
        <v>174</v>
      </c>
      <c r="C7110" s="4" t="s">
        <v>171</v>
      </c>
      <c r="D7110" s="4" t="s">
        <v>79</v>
      </c>
      <c r="E7110" s="4" t="s">
        <v>197</v>
      </c>
      <c r="F7110" s="3">
        <v>43008</v>
      </c>
      <c r="G7110" s="3">
        <v>43014</v>
      </c>
      <c r="H7110">
        <v>0</v>
      </c>
    </row>
    <row r="7111" spans="1:8">
      <c r="A7111" s="4" t="s">
        <v>7318</v>
      </c>
      <c r="B7111" s="4" t="s">
        <v>174</v>
      </c>
      <c r="C7111" s="4" t="s">
        <v>9011</v>
      </c>
      <c r="D7111" s="4" t="s">
        <v>29</v>
      </c>
      <c r="E7111" s="4" t="s">
        <v>197</v>
      </c>
      <c r="F7111" s="3">
        <v>43008</v>
      </c>
      <c r="G7111" s="3">
        <v>43020</v>
      </c>
      <c r="H7111">
        <v>0</v>
      </c>
    </row>
    <row r="7112" spans="1:8">
      <c r="A7112" s="4" t="s">
        <v>7319</v>
      </c>
      <c r="B7112" s="4" t="s">
        <v>174</v>
      </c>
      <c r="C7112" s="4" t="s">
        <v>9011</v>
      </c>
      <c r="D7112" s="4" t="s">
        <v>79</v>
      </c>
      <c r="E7112" s="4" t="s">
        <v>197</v>
      </c>
      <c r="F7112" s="3">
        <v>43008</v>
      </c>
      <c r="G7112" s="3">
        <v>43013</v>
      </c>
      <c r="H7112">
        <v>0</v>
      </c>
    </row>
    <row r="7113" spans="1:8">
      <c r="A7113" s="4" t="s">
        <v>7320</v>
      </c>
      <c r="B7113" s="4" t="s">
        <v>174</v>
      </c>
      <c r="C7113" s="4" t="s">
        <v>192</v>
      </c>
      <c r="D7113" s="4" t="s">
        <v>104</v>
      </c>
      <c r="E7113" s="4" t="s">
        <v>172</v>
      </c>
      <c r="F7113" s="3">
        <v>43008</v>
      </c>
      <c r="G7113" s="3">
        <v>43017</v>
      </c>
      <c r="H7113">
        <v>3006</v>
      </c>
    </row>
    <row r="7114" spans="1:8">
      <c r="A7114" s="4" t="s">
        <v>7321</v>
      </c>
      <c r="B7114" s="4" t="s">
        <v>237</v>
      </c>
      <c r="C7114" s="4" t="s">
        <v>177</v>
      </c>
      <c r="D7114" s="4" t="s">
        <v>88</v>
      </c>
      <c r="E7114" s="4" t="s">
        <v>197</v>
      </c>
      <c r="F7114" s="3">
        <v>43008</v>
      </c>
      <c r="G7114" s="3">
        <v>43088</v>
      </c>
      <c r="H7114">
        <v>0</v>
      </c>
    </row>
    <row r="7115" spans="1:8">
      <c r="A7115" s="4" t="s">
        <v>7322</v>
      </c>
      <c r="B7115" s="4" t="s">
        <v>237</v>
      </c>
      <c r="C7115" s="4" t="s">
        <v>9011</v>
      </c>
      <c r="D7115" s="4" t="s">
        <v>82</v>
      </c>
      <c r="E7115" s="4" t="s">
        <v>172</v>
      </c>
      <c r="F7115" s="3">
        <v>43008</v>
      </c>
      <c r="G7115" s="3">
        <v>43015</v>
      </c>
      <c r="H7115">
        <v>5203</v>
      </c>
    </row>
    <row r="7116" spans="1:8">
      <c r="A7116" s="4" t="s">
        <v>7323</v>
      </c>
      <c r="B7116" s="4" t="s">
        <v>196</v>
      </c>
      <c r="C7116" s="4" t="s">
        <v>177</v>
      </c>
      <c r="D7116" s="4" t="s">
        <v>42</v>
      </c>
      <c r="E7116" s="4" t="s">
        <v>197</v>
      </c>
      <c r="F7116" s="3">
        <v>43008</v>
      </c>
      <c r="G7116" s="3">
        <v>43015</v>
      </c>
      <c r="H7116">
        <v>0</v>
      </c>
    </row>
    <row r="7117" spans="1:8">
      <c r="A7117" s="4" t="s">
        <v>7324</v>
      </c>
      <c r="B7117" s="4" t="s">
        <v>203</v>
      </c>
      <c r="C7117" s="4" t="s">
        <v>192</v>
      </c>
      <c r="D7117" s="4" t="s">
        <v>122</v>
      </c>
      <c r="E7117" s="4" t="s">
        <v>172</v>
      </c>
      <c r="F7117" s="3">
        <v>43008</v>
      </c>
      <c r="G7117" s="3">
        <v>43079</v>
      </c>
      <c r="H7117">
        <v>2927</v>
      </c>
    </row>
    <row r="7118" spans="1:8">
      <c r="A7118" s="4" t="s">
        <v>7325</v>
      </c>
      <c r="B7118" s="4" t="s">
        <v>191</v>
      </c>
      <c r="C7118" s="4" t="s">
        <v>199</v>
      </c>
      <c r="D7118" s="4" t="s">
        <v>24</v>
      </c>
      <c r="E7118" s="4" t="s">
        <v>193</v>
      </c>
      <c r="F7118" s="3">
        <v>43008</v>
      </c>
      <c r="G7118" s="3"/>
    </row>
    <row r="7119" spans="1:8">
      <c r="A7119" s="4" t="s">
        <v>7326</v>
      </c>
      <c r="B7119" s="4" t="s">
        <v>230</v>
      </c>
      <c r="C7119" s="4" t="s">
        <v>179</v>
      </c>
      <c r="D7119" s="4" t="s">
        <v>24</v>
      </c>
      <c r="E7119" s="4" t="s">
        <v>193</v>
      </c>
      <c r="F7119" s="3">
        <v>43008</v>
      </c>
      <c r="G7119" s="3"/>
    </row>
    <row r="7120" spans="1:8">
      <c r="A7120" s="4" t="s">
        <v>7327</v>
      </c>
      <c r="B7120" s="4" t="s">
        <v>230</v>
      </c>
      <c r="C7120" s="4" t="s">
        <v>179</v>
      </c>
      <c r="D7120" s="4" t="s">
        <v>102</v>
      </c>
      <c r="E7120" s="4" t="s">
        <v>197</v>
      </c>
      <c r="F7120" s="3">
        <v>43008</v>
      </c>
      <c r="G7120" s="3">
        <v>43016</v>
      </c>
      <c r="H7120">
        <v>0</v>
      </c>
    </row>
    <row r="7121" spans="1:8">
      <c r="A7121" s="4" t="s">
        <v>7328</v>
      </c>
      <c r="B7121" s="4" t="s">
        <v>256</v>
      </c>
      <c r="C7121" s="4" t="s">
        <v>179</v>
      </c>
      <c r="D7121" s="4" t="s">
        <v>57</v>
      </c>
      <c r="E7121" s="4" t="s">
        <v>197</v>
      </c>
      <c r="F7121" s="3">
        <v>43008</v>
      </c>
      <c r="G7121" s="3">
        <v>43015</v>
      </c>
      <c r="H7121">
        <v>0</v>
      </c>
    </row>
    <row r="7122" spans="1:8">
      <c r="A7122" s="4" t="s">
        <v>7329</v>
      </c>
      <c r="B7122" s="4" t="s">
        <v>256</v>
      </c>
      <c r="C7122" s="4" t="s">
        <v>192</v>
      </c>
      <c r="D7122" s="4" t="s">
        <v>79</v>
      </c>
      <c r="E7122" s="4" t="s">
        <v>197</v>
      </c>
      <c r="F7122" s="3">
        <v>43008</v>
      </c>
      <c r="G7122" s="3">
        <v>43089</v>
      </c>
      <c r="H7122">
        <v>0</v>
      </c>
    </row>
    <row r="7123" spans="1:8">
      <c r="A7123" s="4" t="s">
        <v>7330</v>
      </c>
      <c r="B7123" s="4" t="s">
        <v>256</v>
      </c>
      <c r="C7123" s="4" t="s">
        <v>199</v>
      </c>
      <c r="D7123" s="4" t="s">
        <v>27</v>
      </c>
      <c r="E7123" s="4" t="s">
        <v>172</v>
      </c>
      <c r="F7123" s="3">
        <v>43008</v>
      </c>
      <c r="G7123" s="3">
        <v>43019</v>
      </c>
      <c r="H7123">
        <v>6156</v>
      </c>
    </row>
    <row r="7124" spans="1:8">
      <c r="A7124" s="4" t="s">
        <v>7331</v>
      </c>
      <c r="B7124" s="4" t="s">
        <v>244</v>
      </c>
      <c r="C7124" s="4" t="s">
        <v>9011</v>
      </c>
      <c r="D7124" s="4" t="s">
        <v>92</v>
      </c>
      <c r="E7124" s="4" t="s">
        <v>172</v>
      </c>
      <c r="F7124" s="3">
        <v>43008</v>
      </c>
      <c r="G7124" s="3">
        <v>43017</v>
      </c>
      <c r="H7124">
        <v>5007</v>
      </c>
    </row>
    <row r="7125" spans="1:8">
      <c r="A7125" s="4" t="s">
        <v>7332</v>
      </c>
      <c r="B7125" s="4" t="s">
        <v>201</v>
      </c>
      <c r="C7125" s="4" t="s">
        <v>199</v>
      </c>
      <c r="D7125" s="4" t="s">
        <v>24</v>
      </c>
      <c r="E7125" s="4" t="s">
        <v>193</v>
      </c>
      <c r="F7125" s="3">
        <v>43008</v>
      </c>
      <c r="G7125" s="3"/>
    </row>
    <row r="7126" spans="1:8">
      <c r="A7126" s="4" t="s">
        <v>7333</v>
      </c>
      <c r="B7126" s="4" t="s">
        <v>201</v>
      </c>
      <c r="C7126" s="4" t="s">
        <v>177</v>
      </c>
      <c r="D7126" s="4" t="s">
        <v>105</v>
      </c>
      <c r="E7126" s="4" t="s">
        <v>172</v>
      </c>
      <c r="F7126" s="3">
        <v>43008</v>
      </c>
      <c r="G7126" s="3">
        <v>43075</v>
      </c>
      <c r="H7126">
        <v>59</v>
      </c>
    </row>
    <row r="7127" spans="1:8">
      <c r="A7127" s="4" t="s">
        <v>7334</v>
      </c>
      <c r="B7127" s="4" t="s">
        <v>170</v>
      </c>
      <c r="C7127" s="4" t="s">
        <v>179</v>
      </c>
      <c r="D7127" s="4" t="s">
        <v>37</v>
      </c>
      <c r="E7127" s="4" t="s">
        <v>172</v>
      </c>
      <c r="F7127" s="3">
        <v>43008</v>
      </c>
      <c r="G7127" s="3">
        <v>43015</v>
      </c>
      <c r="H7127">
        <v>549</v>
      </c>
    </row>
    <row r="7128" spans="1:8">
      <c r="A7128" s="4" t="s">
        <v>7335</v>
      </c>
      <c r="B7128" s="4" t="s">
        <v>189</v>
      </c>
      <c r="C7128" s="4" t="s">
        <v>171</v>
      </c>
      <c r="D7128" s="4" t="s">
        <v>79</v>
      </c>
      <c r="E7128" s="4" t="s">
        <v>172</v>
      </c>
      <c r="F7128" s="3">
        <v>43008</v>
      </c>
      <c r="G7128" s="3">
        <v>43066</v>
      </c>
      <c r="H7128">
        <v>1117</v>
      </c>
    </row>
    <row r="7129" spans="1:8">
      <c r="A7129" s="4" t="s">
        <v>7336</v>
      </c>
      <c r="B7129" s="4" t="s">
        <v>208</v>
      </c>
      <c r="C7129" s="4" t="s">
        <v>177</v>
      </c>
      <c r="D7129" s="4" t="s">
        <v>109</v>
      </c>
      <c r="E7129" s="4" t="s">
        <v>172</v>
      </c>
      <c r="F7129" s="3">
        <v>43008</v>
      </c>
      <c r="G7129" s="3">
        <v>43016</v>
      </c>
      <c r="H7129">
        <v>57</v>
      </c>
    </row>
    <row r="7130" spans="1:8">
      <c r="A7130" s="4" t="s">
        <v>7337</v>
      </c>
      <c r="B7130" s="4" t="s">
        <v>185</v>
      </c>
      <c r="C7130" s="4" t="s">
        <v>199</v>
      </c>
      <c r="D7130" s="4" t="s">
        <v>119</v>
      </c>
      <c r="E7130" s="4" t="s">
        <v>193</v>
      </c>
      <c r="F7130" s="3">
        <v>43008</v>
      </c>
      <c r="G7130" s="3"/>
    </row>
    <row r="7131" spans="1:8">
      <c r="A7131" s="4" t="s">
        <v>7338</v>
      </c>
      <c r="B7131" s="4" t="s">
        <v>185</v>
      </c>
      <c r="C7131" s="4" t="s">
        <v>179</v>
      </c>
      <c r="D7131" s="4" t="s">
        <v>87</v>
      </c>
      <c r="E7131" s="4" t="s">
        <v>197</v>
      </c>
      <c r="F7131" s="3">
        <v>43008</v>
      </c>
      <c r="G7131" s="3">
        <v>43017</v>
      </c>
      <c r="H7131">
        <v>0</v>
      </c>
    </row>
    <row r="7132" spans="1:8">
      <c r="A7132" s="4" t="s">
        <v>7339</v>
      </c>
      <c r="B7132" s="4" t="s">
        <v>216</v>
      </c>
      <c r="C7132" s="4" t="s">
        <v>177</v>
      </c>
      <c r="D7132" s="4" t="s">
        <v>21</v>
      </c>
      <c r="E7132" s="4" t="s">
        <v>197</v>
      </c>
      <c r="F7132" s="3">
        <v>43008</v>
      </c>
      <c r="G7132" s="3">
        <v>43016</v>
      </c>
      <c r="H7132">
        <v>0</v>
      </c>
    </row>
    <row r="7133" spans="1:8">
      <c r="A7133" s="4" t="s">
        <v>7340</v>
      </c>
      <c r="B7133" s="4" t="s">
        <v>216</v>
      </c>
      <c r="C7133" s="4" t="s">
        <v>177</v>
      </c>
      <c r="D7133" s="4" t="s">
        <v>107</v>
      </c>
      <c r="E7133" s="4" t="s">
        <v>172</v>
      </c>
      <c r="F7133" s="3">
        <v>43008</v>
      </c>
      <c r="G7133" s="3">
        <v>43093</v>
      </c>
      <c r="H7133">
        <v>55</v>
      </c>
    </row>
    <row r="7134" spans="1:8">
      <c r="A7134" s="4" t="s">
        <v>7341</v>
      </c>
      <c r="B7134" s="4" t="s">
        <v>216</v>
      </c>
      <c r="C7134" s="4" t="s">
        <v>177</v>
      </c>
      <c r="D7134" s="4" t="s">
        <v>120</v>
      </c>
      <c r="E7134" s="4" t="s">
        <v>172</v>
      </c>
      <c r="F7134" s="3">
        <v>43008</v>
      </c>
      <c r="G7134" s="3">
        <v>43091</v>
      </c>
      <c r="H7134">
        <v>63</v>
      </c>
    </row>
    <row r="7135" spans="1:8">
      <c r="A7135" s="4" t="s">
        <v>7342</v>
      </c>
      <c r="B7135" s="4" t="s">
        <v>181</v>
      </c>
      <c r="C7135" s="4" t="s">
        <v>171</v>
      </c>
      <c r="D7135" s="4" t="s">
        <v>102</v>
      </c>
      <c r="E7135" s="4" t="s">
        <v>172</v>
      </c>
      <c r="F7135" s="3">
        <v>43008</v>
      </c>
      <c r="G7135" s="3">
        <v>43016</v>
      </c>
      <c r="H7135">
        <v>1108</v>
      </c>
    </row>
    <row r="7136" spans="1:8">
      <c r="A7136" s="4" t="s">
        <v>7343</v>
      </c>
      <c r="B7136" s="4" t="s">
        <v>181</v>
      </c>
      <c r="C7136" s="4" t="s">
        <v>171</v>
      </c>
      <c r="D7136" s="4" t="s">
        <v>124</v>
      </c>
      <c r="E7136" s="4" t="s">
        <v>172</v>
      </c>
      <c r="F7136" s="3">
        <v>43008</v>
      </c>
      <c r="G7136" s="3">
        <v>43079</v>
      </c>
      <c r="H7136">
        <v>944</v>
      </c>
    </row>
    <row r="7137" spans="1:8">
      <c r="A7137" s="4" t="s">
        <v>7344</v>
      </c>
      <c r="B7137" s="4" t="s">
        <v>183</v>
      </c>
      <c r="C7137" s="4" t="s">
        <v>179</v>
      </c>
      <c r="D7137" s="4" t="s">
        <v>57</v>
      </c>
      <c r="E7137" s="4" t="s">
        <v>197</v>
      </c>
      <c r="F7137" s="3">
        <v>43009</v>
      </c>
      <c r="G7137" s="3">
        <v>43019</v>
      </c>
      <c r="H7137">
        <v>0</v>
      </c>
    </row>
    <row r="7138" spans="1:8">
      <c r="A7138" s="4" t="s">
        <v>7345</v>
      </c>
      <c r="B7138" s="4" t="s">
        <v>261</v>
      </c>
      <c r="C7138" s="4" t="s">
        <v>192</v>
      </c>
      <c r="D7138" s="4" t="s">
        <v>117</v>
      </c>
      <c r="E7138" s="4" t="s">
        <v>197</v>
      </c>
      <c r="F7138" s="3">
        <v>43009</v>
      </c>
      <c r="G7138" s="3">
        <v>43014</v>
      </c>
      <c r="H7138">
        <v>0</v>
      </c>
    </row>
    <row r="7139" spans="1:8">
      <c r="A7139" s="4" t="s">
        <v>7346</v>
      </c>
      <c r="B7139" s="4" t="s">
        <v>246</v>
      </c>
      <c r="C7139" s="4" t="s">
        <v>179</v>
      </c>
      <c r="D7139" s="4" t="s">
        <v>105</v>
      </c>
      <c r="E7139" s="4" t="s">
        <v>193</v>
      </c>
      <c r="F7139" s="3">
        <v>43009</v>
      </c>
      <c r="G7139" s="3"/>
    </row>
    <row r="7140" spans="1:8">
      <c r="A7140" s="4" t="s">
        <v>7347</v>
      </c>
      <c r="B7140" s="4" t="s">
        <v>246</v>
      </c>
      <c r="C7140" s="4" t="s">
        <v>171</v>
      </c>
      <c r="D7140" s="4" t="s">
        <v>38</v>
      </c>
      <c r="E7140" s="4" t="s">
        <v>193</v>
      </c>
      <c r="F7140" s="3">
        <v>43009</v>
      </c>
      <c r="G7140" s="3"/>
    </row>
    <row r="7141" spans="1:8">
      <c r="A7141" s="4" t="s">
        <v>7348</v>
      </c>
      <c r="B7141" s="4" t="s">
        <v>246</v>
      </c>
      <c r="C7141" s="4" t="s">
        <v>179</v>
      </c>
      <c r="D7141" s="4" t="s">
        <v>84</v>
      </c>
      <c r="E7141" s="4" t="s">
        <v>197</v>
      </c>
      <c r="F7141" s="3">
        <v>43009</v>
      </c>
      <c r="G7141" s="3">
        <v>43070</v>
      </c>
      <c r="H7141">
        <v>0</v>
      </c>
    </row>
    <row r="7142" spans="1:8">
      <c r="A7142" s="4" t="s">
        <v>7349</v>
      </c>
      <c r="B7142" s="4" t="s">
        <v>304</v>
      </c>
      <c r="C7142" s="4" t="s">
        <v>199</v>
      </c>
      <c r="D7142" s="4" t="s">
        <v>111</v>
      </c>
      <c r="E7142" s="4" t="s">
        <v>172</v>
      </c>
      <c r="F7142" s="3">
        <v>43009</v>
      </c>
      <c r="G7142" s="3">
        <v>43079</v>
      </c>
      <c r="H7142">
        <v>3704</v>
      </c>
    </row>
    <row r="7143" spans="1:8">
      <c r="A7143" s="4" t="s">
        <v>7350</v>
      </c>
      <c r="B7143" s="4" t="s">
        <v>279</v>
      </c>
      <c r="C7143" s="4" t="s">
        <v>199</v>
      </c>
      <c r="D7143" s="4" t="s">
        <v>84</v>
      </c>
      <c r="E7143" s="4" t="s">
        <v>197</v>
      </c>
      <c r="F7143" s="3">
        <v>43009</v>
      </c>
      <c r="G7143" s="3">
        <v>43015</v>
      </c>
      <c r="H7143">
        <v>0</v>
      </c>
    </row>
    <row r="7144" spans="1:8">
      <c r="A7144" s="4" t="s">
        <v>7351</v>
      </c>
      <c r="B7144" s="4" t="s">
        <v>279</v>
      </c>
      <c r="C7144" s="4" t="s">
        <v>171</v>
      </c>
      <c r="D7144" s="4" t="s">
        <v>50</v>
      </c>
      <c r="E7144" s="4" t="s">
        <v>172</v>
      </c>
      <c r="F7144" s="3">
        <v>43009</v>
      </c>
      <c r="G7144" s="3">
        <v>43011</v>
      </c>
      <c r="H7144">
        <v>1076</v>
      </c>
    </row>
    <row r="7145" spans="1:8">
      <c r="A7145" s="4" t="s">
        <v>7352</v>
      </c>
      <c r="B7145" s="4" t="s">
        <v>279</v>
      </c>
      <c r="C7145" s="4" t="s">
        <v>199</v>
      </c>
      <c r="D7145" s="4" t="s">
        <v>88</v>
      </c>
      <c r="E7145" s="4" t="s">
        <v>172</v>
      </c>
      <c r="F7145" s="3">
        <v>43009</v>
      </c>
      <c r="G7145" s="3">
        <v>43087</v>
      </c>
      <c r="H7145">
        <v>5528</v>
      </c>
    </row>
    <row r="7146" spans="1:8">
      <c r="A7146" s="4" t="s">
        <v>7353</v>
      </c>
      <c r="B7146" s="4" t="s">
        <v>210</v>
      </c>
      <c r="C7146" s="4" t="s">
        <v>171</v>
      </c>
      <c r="D7146" s="4" t="s">
        <v>123</v>
      </c>
      <c r="E7146" s="4" t="s">
        <v>193</v>
      </c>
      <c r="F7146" s="3">
        <v>43009</v>
      </c>
      <c r="G7146" s="3"/>
    </row>
    <row r="7147" spans="1:8">
      <c r="A7147" s="4" t="s">
        <v>7354</v>
      </c>
      <c r="B7147" s="4" t="s">
        <v>210</v>
      </c>
      <c r="C7147" s="4" t="s">
        <v>171</v>
      </c>
      <c r="D7147" s="4" t="s">
        <v>78</v>
      </c>
      <c r="E7147" s="4" t="s">
        <v>197</v>
      </c>
      <c r="F7147" s="3">
        <v>43009</v>
      </c>
      <c r="G7147" s="3">
        <v>43018</v>
      </c>
      <c r="H7147">
        <v>0</v>
      </c>
    </row>
    <row r="7148" spans="1:8">
      <c r="A7148" s="4" t="s">
        <v>7355</v>
      </c>
      <c r="B7148" s="4" t="s">
        <v>210</v>
      </c>
      <c r="C7148" s="4" t="s">
        <v>9011</v>
      </c>
      <c r="D7148" s="4" t="s">
        <v>125</v>
      </c>
      <c r="E7148" s="4" t="s">
        <v>197</v>
      </c>
      <c r="F7148" s="3">
        <v>43009</v>
      </c>
      <c r="G7148" s="3">
        <v>43070</v>
      </c>
      <c r="H7148">
        <v>0</v>
      </c>
    </row>
    <row r="7149" spans="1:8">
      <c r="A7149" s="4" t="s">
        <v>7356</v>
      </c>
      <c r="B7149" s="4" t="s">
        <v>174</v>
      </c>
      <c r="C7149" s="4" t="s">
        <v>9011</v>
      </c>
      <c r="D7149" s="4" t="s">
        <v>104</v>
      </c>
      <c r="E7149" s="4" t="s">
        <v>197</v>
      </c>
      <c r="F7149" s="3">
        <v>43009</v>
      </c>
      <c r="G7149" s="3">
        <v>43016</v>
      </c>
      <c r="H7149">
        <v>0</v>
      </c>
    </row>
    <row r="7150" spans="1:8">
      <c r="A7150" s="4" t="s">
        <v>7357</v>
      </c>
      <c r="B7150" s="4" t="s">
        <v>174</v>
      </c>
      <c r="C7150" s="4" t="s">
        <v>9011</v>
      </c>
      <c r="D7150" s="4" t="s">
        <v>68</v>
      </c>
      <c r="E7150" s="4" t="s">
        <v>172</v>
      </c>
      <c r="F7150" s="3">
        <v>43009</v>
      </c>
      <c r="G7150" s="3">
        <v>43017</v>
      </c>
      <c r="H7150">
        <v>4594</v>
      </c>
    </row>
    <row r="7151" spans="1:8">
      <c r="A7151" s="4" t="s">
        <v>7358</v>
      </c>
      <c r="B7151" s="4" t="s">
        <v>174</v>
      </c>
      <c r="C7151" s="4" t="s">
        <v>9011</v>
      </c>
      <c r="D7151" s="4" t="s">
        <v>106</v>
      </c>
      <c r="E7151" s="4" t="s">
        <v>172</v>
      </c>
      <c r="F7151" s="3">
        <v>43009</v>
      </c>
      <c r="G7151" s="3">
        <v>43075</v>
      </c>
      <c r="H7151">
        <v>6166</v>
      </c>
    </row>
    <row r="7152" spans="1:8">
      <c r="A7152" s="4" t="s">
        <v>7359</v>
      </c>
      <c r="B7152" s="4" t="s">
        <v>263</v>
      </c>
      <c r="C7152" s="4" t="s">
        <v>179</v>
      </c>
      <c r="D7152" s="4" t="s">
        <v>83</v>
      </c>
      <c r="E7152" s="4" t="s">
        <v>197</v>
      </c>
      <c r="F7152" s="3">
        <v>43009</v>
      </c>
      <c r="G7152" s="3">
        <v>43015</v>
      </c>
      <c r="H7152">
        <v>0</v>
      </c>
    </row>
    <row r="7153" spans="1:8">
      <c r="A7153" s="4" t="s">
        <v>7360</v>
      </c>
      <c r="B7153" s="4" t="s">
        <v>263</v>
      </c>
      <c r="C7153" s="4" t="s">
        <v>199</v>
      </c>
      <c r="D7153" s="4" t="s">
        <v>34</v>
      </c>
      <c r="E7153" s="4" t="s">
        <v>172</v>
      </c>
      <c r="F7153" s="3">
        <v>43009</v>
      </c>
      <c r="G7153" s="3">
        <v>43099</v>
      </c>
      <c r="H7153">
        <v>5270</v>
      </c>
    </row>
    <row r="7154" spans="1:8">
      <c r="A7154" s="4" t="s">
        <v>7361</v>
      </c>
      <c r="B7154" s="4" t="s">
        <v>237</v>
      </c>
      <c r="C7154" s="4" t="s">
        <v>199</v>
      </c>
      <c r="D7154" s="4" t="s">
        <v>113</v>
      </c>
      <c r="E7154" s="4" t="s">
        <v>197</v>
      </c>
      <c r="F7154" s="3">
        <v>43009</v>
      </c>
      <c r="G7154" s="3">
        <v>43056</v>
      </c>
      <c r="H7154">
        <v>0</v>
      </c>
    </row>
    <row r="7155" spans="1:8">
      <c r="A7155" s="4" t="s">
        <v>7362</v>
      </c>
      <c r="B7155" s="4" t="s">
        <v>203</v>
      </c>
      <c r="C7155" s="4" t="s">
        <v>171</v>
      </c>
      <c r="D7155" s="4" t="s">
        <v>122</v>
      </c>
      <c r="E7155" s="4" t="s">
        <v>197</v>
      </c>
      <c r="F7155" s="3">
        <v>43009</v>
      </c>
      <c r="G7155" s="3">
        <v>43016</v>
      </c>
      <c r="H7155">
        <v>0</v>
      </c>
    </row>
    <row r="7156" spans="1:8">
      <c r="A7156" s="4" t="s">
        <v>7363</v>
      </c>
      <c r="B7156" s="4" t="s">
        <v>203</v>
      </c>
      <c r="C7156" s="4" t="s">
        <v>192</v>
      </c>
      <c r="D7156" s="4" t="s">
        <v>38</v>
      </c>
      <c r="E7156" s="4" t="s">
        <v>172</v>
      </c>
      <c r="F7156" s="3">
        <v>43009</v>
      </c>
      <c r="G7156" s="3">
        <v>43013</v>
      </c>
      <c r="H7156">
        <v>3169</v>
      </c>
    </row>
    <row r="7157" spans="1:8">
      <c r="A7157" s="4" t="s">
        <v>7364</v>
      </c>
      <c r="B7157" s="4" t="s">
        <v>343</v>
      </c>
      <c r="C7157" s="4" t="s">
        <v>179</v>
      </c>
      <c r="D7157" s="4" t="s">
        <v>119</v>
      </c>
      <c r="E7157" s="4" t="s">
        <v>172</v>
      </c>
      <c r="F7157" s="3">
        <v>43009</v>
      </c>
      <c r="G7157" s="3">
        <v>43063</v>
      </c>
      <c r="H7157">
        <v>571</v>
      </c>
    </row>
    <row r="7158" spans="1:8">
      <c r="A7158" s="4" t="s">
        <v>7365</v>
      </c>
      <c r="B7158" s="4" t="s">
        <v>219</v>
      </c>
      <c r="C7158" s="4" t="s">
        <v>179</v>
      </c>
      <c r="D7158" s="4" t="s">
        <v>71</v>
      </c>
      <c r="E7158" s="4" t="s">
        <v>197</v>
      </c>
      <c r="F7158" s="3">
        <v>43009</v>
      </c>
      <c r="G7158" s="3">
        <v>43072</v>
      </c>
      <c r="H7158">
        <v>0</v>
      </c>
    </row>
    <row r="7159" spans="1:8">
      <c r="A7159" s="4" t="s">
        <v>7366</v>
      </c>
      <c r="B7159" s="4" t="s">
        <v>219</v>
      </c>
      <c r="C7159" s="4" t="s">
        <v>199</v>
      </c>
      <c r="D7159" s="4" t="s">
        <v>72</v>
      </c>
      <c r="E7159" s="4" t="s">
        <v>172</v>
      </c>
      <c r="F7159" s="3">
        <v>43009</v>
      </c>
      <c r="G7159" s="3">
        <v>43021</v>
      </c>
      <c r="H7159">
        <v>6304</v>
      </c>
    </row>
    <row r="7160" spans="1:8">
      <c r="A7160" s="4" t="s">
        <v>7367</v>
      </c>
      <c r="B7160" s="4" t="s">
        <v>187</v>
      </c>
      <c r="C7160" s="4" t="s">
        <v>177</v>
      </c>
      <c r="D7160" s="4" t="s">
        <v>21</v>
      </c>
      <c r="E7160" s="4" t="s">
        <v>193</v>
      </c>
      <c r="F7160" s="3">
        <v>43009</v>
      </c>
      <c r="G7160" s="3"/>
    </row>
    <row r="7161" spans="1:8">
      <c r="A7161" s="4" t="s">
        <v>7368</v>
      </c>
      <c r="B7161" s="4" t="s">
        <v>187</v>
      </c>
      <c r="C7161" s="4" t="s">
        <v>179</v>
      </c>
      <c r="D7161" s="4" t="s">
        <v>38</v>
      </c>
      <c r="E7161" s="4" t="s">
        <v>197</v>
      </c>
      <c r="F7161" s="3">
        <v>43009</v>
      </c>
      <c r="G7161" s="3">
        <v>43010</v>
      </c>
      <c r="H7161">
        <v>0</v>
      </c>
    </row>
    <row r="7162" spans="1:8">
      <c r="A7162" s="4" t="s">
        <v>7369</v>
      </c>
      <c r="B7162" s="4" t="s">
        <v>187</v>
      </c>
      <c r="C7162" s="4" t="s">
        <v>9011</v>
      </c>
      <c r="D7162" s="4" t="s">
        <v>74</v>
      </c>
      <c r="E7162" s="4" t="s">
        <v>197</v>
      </c>
      <c r="F7162" s="3">
        <v>43009</v>
      </c>
      <c r="G7162" s="3">
        <v>43013</v>
      </c>
      <c r="H7162">
        <v>0</v>
      </c>
    </row>
    <row r="7163" spans="1:8">
      <c r="A7163" s="4" t="s">
        <v>7370</v>
      </c>
      <c r="B7163" s="4" t="s">
        <v>244</v>
      </c>
      <c r="C7163" s="4" t="s">
        <v>179</v>
      </c>
      <c r="D7163" s="4" t="s">
        <v>110</v>
      </c>
      <c r="E7163" s="4" t="s">
        <v>197</v>
      </c>
      <c r="F7163" s="3">
        <v>43009</v>
      </c>
      <c r="G7163" s="3">
        <v>43020</v>
      </c>
      <c r="H7163">
        <v>0</v>
      </c>
    </row>
    <row r="7164" spans="1:8">
      <c r="A7164" s="4" t="s">
        <v>7371</v>
      </c>
      <c r="B7164" s="4" t="s">
        <v>244</v>
      </c>
      <c r="C7164" s="4" t="s">
        <v>9011</v>
      </c>
      <c r="D7164" s="4" t="s">
        <v>42</v>
      </c>
      <c r="E7164" s="4" t="s">
        <v>172</v>
      </c>
      <c r="F7164" s="3">
        <v>43009</v>
      </c>
      <c r="G7164" s="3">
        <v>43084</v>
      </c>
      <c r="H7164">
        <v>4578</v>
      </c>
    </row>
    <row r="7165" spans="1:8">
      <c r="A7165" s="4" t="s">
        <v>7372</v>
      </c>
      <c r="B7165" s="4" t="s">
        <v>232</v>
      </c>
      <c r="C7165" s="4" t="s">
        <v>177</v>
      </c>
      <c r="D7165" s="4" t="s">
        <v>34</v>
      </c>
      <c r="E7165" s="4" t="s">
        <v>172</v>
      </c>
      <c r="F7165" s="3">
        <v>43009</v>
      </c>
      <c r="G7165" s="3">
        <v>43087</v>
      </c>
      <c r="H7165">
        <v>62</v>
      </c>
    </row>
    <row r="7166" spans="1:8">
      <c r="A7166" s="4" t="s">
        <v>7373</v>
      </c>
      <c r="B7166" s="4" t="s">
        <v>205</v>
      </c>
      <c r="C7166" s="4" t="s">
        <v>177</v>
      </c>
      <c r="D7166" s="4" t="s">
        <v>81</v>
      </c>
      <c r="E7166" s="4" t="s">
        <v>172</v>
      </c>
      <c r="F7166" s="3">
        <v>43009</v>
      </c>
      <c r="G7166" s="3">
        <v>43016</v>
      </c>
      <c r="H7166">
        <v>51</v>
      </c>
    </row>
    <row r="7167" spans="1:8">
      <c r="A7167" s="4" t="s">
        <v>7374</v>
      </c>
      <c r="B7167" s="4" t="s">
        <v>226</v>
      </c>
      <c r="C7167" s="4" t="s">
        <v>9011</v>
      </c>
      <c r="D7167" s="4" t="s">
        <v>34</v>
      </c>
      <c r="E7167" s="4" t="s">
        <v>172</v>
      </c>
      <c r="F7167" s="3">
        <v>43009</v>
      </c>
      <c r="G7167" s="3">
        <v>43069</v>
      </c>
      <c r="H7167">
        <v>4881</v>
      </c>
    </row>
    <row r="7168" spans="1:8">
      <c r="A7168" s="4" t="s">
        <v>7375</v>
      </c>
      <c r="B7168" s="4" t="s">
        <v>185</v>
      </c>
      <c r="C7168" s="4" t="s">
        <v>179</v>
      </c>
      <c r="D7168" s="4" t="s">
        <v>62</v>
      </c>
      <c r="E7168" s="4" t="s">
        <v>172</v>
      </c>
      <c r="F7168" s="3">
        <v>43009</v>
      </c>
      <c r="G7168" s="3">
        <v>43087</v>
      </c>
      <c r="H7168">
        <v>544</v>
      </c>
    </row>
    <row r="7169" spans="1:8">
      <c r="A7169" s="4" t="s">
        <v>7376</v>
      </c>
      <c r="B7169" s="4" t="s">
        <v>185</v>
      </c>
      <c r="C7169" s="4" t="s">
        <v>192</v>
      </c>
      <c r="D7169" s="4" t="s">
        <v>71</v>
      </c>
      <c r="E7169" s="4" t="s">
        <v>172</v>
      </c>
      <c r="F7169" s="3">
        <v>43009</v>
      </c>
      <c r="G7169" s="3">
        <v>43085</v>
      </c>
      <c r="H7169">
        <v>2941</v>
      </c>
    </row>
    <row r="7170" spans="1:8">
      <c r="A7170" s="4" t="s">
        <v>7377</v>
      </c>
      <c r="B7170" s="4" t="s">
        <v>235</v>
      </c>
      <c r="C7170" s="4" t="s">
        <v>199</v>
      </c>
      <c r="D7170" s="4" t="s">
        <v>24</v>
      </c>
      <c r="E7170" s="4" t="s">
        <v>193</v>
      </c>
      <c r="F7170" s="3">
        <v>43009</v>
      </c>
      <c r="G7170" s="3"/>
    </row>
    <row r="7171" spans="1:8">
      <c r="A7171" s="4" t="s">
        <v>7378</v>
      </c>
      <c r="B7171" s="4" t="s">
        <v>235</v>
      </c>
      <c r="C7171" s="4" t="s">
        <v>192</v>
      </c>
      <c r="D7171" s="4" t="s">
        <v>63</v>
      </c>
      <c r="E7171" s="4" t="s">
        <v>197</v>
      </c>
      <c r="F7171" s="3">
        <v>43009</v>
      </c>
      <c r="G7171" s="3">
        <v>43082</v>
      </c>
      <c r="H7171">
        <v>0</v>
      </c>
    </row>
    <row r="7172" spans="1:8">
      <c r="A7172" s="4" t="s">
        <v>7379</v>
      </c>
      <c r="B7172" s="4" t="s">
        <v>235</v>
      </c>
      <c r="C7172" s="4" t="s">
        <v>177</v>
      </c>
      <c r="D7172" s="4" t="s">
        <v>42</v>
      </c>
      <c r="E7172" s="4" t="s">
        <v>172</v>
      </c>
      <c r="F7172" s="3">
        <v>43009</v>
      </c>
      <c r="G7172" s="3">
        <v>43019</v>
      </c>
      <c r="H7172">
        <v>44</v>
      </c>
    </row>
    <row r="7173" spans="1:8">
      <c r="A7173" s="4" t="s">
        <v>7380</v>
      </c>
      <c r="B7173" s="4" t="s">
        <v>181</v>
      </c>
      <c r="C7173" s="4" t="s">
        <v>199</v>
      </c>
      <c r="D7173" s="4" t="s">
        <v>49</v>
      </c>
      <c r="E7173" s="4" t="s">
        <v>172</v>
      </c>
      <c r="F7173" s="3">
        <v>43009</v>
      </c>
      <c r="G7173" s="3">
        <v>43092</v>
      </c>
      <c r="H7173">
        <v>4910</v>
      </c>
    </row>
    <row r="7174" spans="1:8">
      <c r="A7174" s="4" t="s">
        <v>7381</v>
      </c>
      <c r="B7174" s="4" t="s">
        <v>183</v>
      </c>
      <c r="C7174" s="4" t="s">
        <v>199</v>
      </c>
      <c r="D7174" s="4" t="s">
        <v>92</v>
      </c>
      <c r="E7174" s="4" t="s">
        <v>197</v>
      </c>
      <c r="F7174" s="3">
        <v>43010</v>
      </c>
      <c r="G7174" s="3">
        <v>43022</v>
      </c>
      <c r="H7174">
        <v>0</v>
      </c>
    </row>
    <row r="7175" spans="1:8">
      <c r="A7175" s="4" t="s">
        <v>7382</v>
      </c>
      <c r="B7175" s="4" t="s">
        <v>261</v>
      </c>
      <c r="C7175" s="4" t="s">
        <v>171</v>
      </c>
      <c r="D7175" s="4" t="s">
        <v>84</v>
      </c>
      <c r="E7175" s="4" t="s">
        <v>197</v>
      </c>
      <c r="F7175" s="3">
        <v>43010</v>
      </c>
      <c r="G7175" s="3">
        <v>43012</v>
      </c>
      <c r="H7175">
        <v>0</v>
      </c>
    </row>
    <row r="7176" spans="1:8">
      <c r="A7176" s="4" t="s">
        <v>7383</v>
      </c>
      <c r="B7176" s="4" t="s">
        <v>246</v>
      </c>
      <c r="C7176" s="4" t="s">
        <v>199</v>
      </c>
      <c r="D7176" s="4" t="s">
        <v>31</v>
      </c>
      <c r="E7176" s="4" t="s">
        <v>172</v>
      </c>
      <c r="F7176" s="3">
        <v>43010</v>
      </c>
      <c r="G7176" s="3">
        <v>43074</v>
      </c>
      <c r="H7176">
        <v>5469</v>
      </c>
    </row>
    <row r="7177" spans="1:8">
      <c r="A7177" s="4" t="s">
        <v>7384</v>
      </c>
      <c r="B7177" s="4" t="s">
        <v>304</v>
      </c>
      <c r="C7177" s="4" t="s">
        <v>192</v>
      </c>
      <c r="D7177" s="4" t="s">
        <v>106</v>
      </c>
      <c r="E7177" s="4" t="s">
        <v>197</v>
      </c>
      <c r="F7177" s="3">
        <v>43010</v>
      </c>
      <c r="G7177" s="3">
        <v>43011</v>
      </c>
      <c r="H7177">
        <v>0</v>
      </c>
    </row>
    <row r="7178" spans="1:8">
      <c r="A7178" s="4" t="s">
        <v>7385</v>
      </c>
      <c r="B7178" s="4" t="s">
        <v>304</v>
      </c>
      <c r="C7178" s="4" t="s">
        <v>192</v>
      </c>
      <c r="D7178" s="4" t="s">
        <v>119</v>
      </c>
      <c r="E7178" s="4" t="s">
        <v>197</v>
      </c>
      <c r="F7178" s="3">
        <v>43010</v>
      </c>
      <c r="G7178" s="3">
        <v>43089</v>
      </c>
      <c r="H7178">
        <v>0</v>
      </c>
    </row>
    <row r="7179" spans="1:8">
      <c r="A7179" s="4" t="s">
        <v>7386</v>
      </c>
      <c r="B7179" s="4" t="s">
        <v>304</v>
      </c>
      <c r="C7179" s="4" t="s">
        <v>179</v>
      </c>
      <c r="D7179" s="4" t="s">
        <v>131</v>
      </c>
      <c r="E7179" s="4" t="s">
        <v>172</v>
      </c>
      <c r="F7179" s="3">
        <v>43010</v>
      </c>
      <c r="G7179" s="3">
        <v>43076</v>
      </c>
      <c r="H7179">
        <v>568</v>
      </c>
    </row>
    <row r="7180" spans="1:8">
      <c r="A7180" s="4" t="s">
        <v>7387</v>
      </c>
      <c r="B7180" s="4" t="s">
        <v>174</v>
      </c>
      <c r="C7180" s="4" t="s">
        <v>171</v>
      </c>
      <c r="D7180" s="4" t="s">
        <v>37</v>
      </c>
      <c r="E7180" s="4" t="s">
        <v>197</v>
      </c>
      <c r="F7180" s="3">
        <v>43010</v>
      </c>
      <c r="G7180" s="3">
        <v>43020</v>
      </c>
      <c r="H7180">
        <v>0</v>
      </c>
    </row>
    <row r="7181" spans="1:8">
      <c r="A7181" s="4" t="s">
        <v>7388</v>
      </c>
      <c r="B7181" s="4" t="s">
        <v>174</v>
      </c>
      <c r="C7181" s="4" t="s">
        <v>192</v>
      </c>
      <c r="D7181" s="4" t="s">
        <v>66</v>
      </c>
      <c r="E7181" s="4" t="s">
        <v>197</v>
      </c>
      <c r="F7181" s="3">
        <v>43010</v>
      </c>
      <c r="G7181" s="3">
        <v>43017</v>
      </c>
      <c r="H7181">
        <v>0</v>
      </c>
    </row>
    <row r="7182" spans="1:8">
      <c r="A7182" s="4" t="s">
        <v>7389</v>
      </c>
      <c r="B7182" s="4" t="s">
        <v>174</v>
      </c>
      <c r="C7182" s="4" t="s">
        <v>199</v>
      </c>
      <c r="D7182" s="4" t="s">
        <v>41</v>
      </c>
      <c r="E7182" s="4" t="s">
        <v>172</v>
      </c>
      <c r="F7182" s="3">
        <v>43010</v>
      </c>
      <c r="G7182" s="3">
        <v>43012</v>
      </c>
      <c r="H7182">
        <v>5263</v>
      </c>
    </row>
    <row r="7183" spans="1:8">
      <c r="A7183" s="4" t="s">
        <v>7390</v>
      </c>
      <c r="B7183" s="4" t="s">
        <v>174</v>
      </c>
      <c r="C7183" s="4" t="s">
        <v>9011</v>
      </c>
      <c r="D7183" s="4" t="s">
        <v>118</v>
      </c>
      <c r="E7183" s="4" t="s">
        <v>172</v>
      </c>
      <c r="F7183" s="3">
        <v>43010</v>
      </c>
      <c r="G7183" s="3">
        <v>43017</v>
      </c>
      <c r="H7183">
        <v>4201</v>
      </c>
    </row>
    <row r="7184" spans="1:8">
      <c r="A7184" s="4" t="s">
        <v>7391</v>
      </c>
      <c r="B7184" s="4" t="s">
        <v>343</v>
      </c>
      <c r="C7184" s="4" t="s">
        <v>179</v>
      </c>
      <c r="D7184" s="4" t="s">
        <v>92</v>
      </c>
      <c r="E7184" s="4" t="s">
        <v>197</v>
      </c>
      <c r="F7184" s="3">
        <v>43010</v>
      </c>
      <c r="G7184" s="3">
        <v>43015</v>
      </c>
      <c r="H7184">
        <v>0</v>
      </c>
    </row>
    <row r="7185" spans="1:8">
      <c r="A7185" s="4" t="s">
        <v>7392</v>
      </c>
      <c r="B7185" s="4" t="s">
        <v>343</v>
      </c>
      <c r="C7185" s="4" t="s">
        <v>171</v>
      </c>
      <c r="D7185" s="4" t="s">
        <v>45</v>
      </c>
      <c r="E7185" s="4" t="s">
        <v>197</v>
      </c>
      <c r="F7185" s="3">
        <v>43010</v>
      </c>
      <c r="G7185" s="3">
        <v>43086</v>
      </c>
      <c r="H7185">
        <v>0</v>
      </c>
    </row>
    <row r="7186" spans="1:8">
      <c r="A7186" s="4" t="s">
        <v>7393</v>
      </c>
      <c r="B7186" s="4" t="s">
        <v>343</v>
      </c>
      <c r="C7186" s="4" t="s">
        <v>171</v>
      </c>
      <c r="D7186" s="4" t="s">
        <v>51</v>
      </c>
      <c r="E7186" s="4" t="s">
        <v>197</v>
      </c>
      <c r="F7186" s="3">
        <v>43010</v>
      </c>
      <c r="G7186" s="3">
        <v>43018</v>
      </c>
      <c r="H7186">
        <v>0</v>
      </c>
    </row>
    <row r="7187" spans="1:8">
      <c r="A7187" s="4" t="s">
        <v>7394</v>
      </c>
      <c r="B7187" s="4" t="s">
        <v>343</v>
      </c>
      <c r="C7187" s="4" t="s">
        <v>171</v>
      </c>
      <c r="D7187" s="4" t="s">
        <v>79</v>
      </c>
      <c r="E7187" s="4" t="s">
        <v>197</v>
      </c>
      <c r="F7187" s="3">
        <v>43010</v>
      </c>
      <c r="G7187" s="3">
        <v>43087</v>
      </c>
      <c r="H7187">
        <v>0</v>
      </c>
    </row>
    <row r="7188" spans="1:8">
      <c r="A7188" s="4" t="s">
        <v>7395</v>
      </c>
      <c r="B7188" s="4" t="s">
        <v>219</v>
      </c>
      <c r="C7188" s="4" t="s">
        <v>9011</v>
      </c>
      <c r="D7188" s="4" t="s">
        <v>74</v>
      </c>
      <c r="E7188" s="4" t="s">
        <v>197</v>
      </c>
      <c r="F7188" s="3">
        <v>43010</v>
      </c>
      <c r="G7188" s="3">
        <v>43012</v>
      </c>
      <c r="H7188">
        <v>0</v>
      </c>
    </row>
    <row r="7189" spans="1:8">
      <c r="A7189" s="4" t="s">
        <v>7396</v>
      </c>
      <c r="B7189" s="4" t="s">
        <v>219</v>
      </c>
      <c r="C7189" s="4" t="s">
        <v>171</v>
      </c>
      <c r="D7189" s="4" t="s">
        <v>115</v>
      </c>
      <c r="E7189" s="4" t="s">
        <v>172</v>
      </c>
      <c r="F7189" s="3">
        <v>43010</v>
      </c>
      <c r="G7189" s="3">
        <v>43011</v>
      </c>
      <c r="H7189">
        <v>1048</v>
      </c>
    </row>
    <row r="7190" spans="1:8">
      <c r="A7190" s="4" t="s">
        <v>7397</v>
      </c>
      <c r="B7190" s="4" t="s">
        <v>230</v>
      </c>
      <c r="C7190" s="4" t="s">
        <v>179</v>
      </c>
      <c r="D7190" s="4" t="s">
        <v>75</v>
      </c>
      <c r="E7190" s="4" t="s">
        <v>172</v>
      </c>
      <c r="F7190" s="3">
        <v>43010</v>
      </c>
      <c r="G7190" s="3">
        <v>43043</v>
      </c>
      <c r="H7190">
        <v>631</v>
      </c>
    </row>
    <row r="7191" spans="1:8">
      <c r="A7191" s="4" t="s">
        <v>7398</v>
      </c>
      <c r="B7191" s="4" t="s">
        <v>256</v>
      </c>
      <c r="C7191" s="4" t="s">
        <v>192</v>
      </c>
      <c r="D7191" s="4" t="s">
        <v>76</v>
      </c>
      <c r="E7191" s="4" t="s">
        <v>197</v>
      </c>
      <c r="F7191" s="3">
        <v>43010</v>
      </c>
      <c r="G7191" s="3">
        <v>43021</v>
      </c>
      <c r="H7191">
        <v>0</v>
      </c>
    </row>
    <row r="7192" spans="1:8">
      <c r="A7192" s="4" t="s">
        <v>7399</v>
      </c>
      <c r="B7192" s="4" t="s">
        <v>256</v>
      </c>
      <c r="C7192" s="4" t="s">
        <v>179</v>
      </c>
      <c r="D7192" s="4" t="s">
        <v>27</v>
      </c>
      <c r="E7192" s="4" t="s">
        <v>172</v>
      </c>
      <c r="F7192" s="3">
        <v>43010</v>
      </c>
      <c r="G7192" s="3">
        <v>43020</v>
      </c>
      <c r="H7192">
        <v>536</v>
      </c>
    </row>
    <row r="7193" spans="1:8">
      <c r="A7193" s="4" t="s">
        <v>7400</v>
      </c>
      <c r="B7193" s="4" t="s">
        <v>256</v>
      </c>
      <c r="C7193" s="4" t="s">
        <v>171</v>
      </c>
      <c r="D7193" s="4" t="s">
        <v>66</v>
      </c>
      <c r="E7193" s="4" t="s">
        <v>172</v>
      </c>
      <c r="F7193" s="3">
        <v>43010</v>
      </c>
      <c r="G7193" s="3">
        <v>43087</v>
      </c>
      <c r="H7193">
        <v>1127</v>
      </c>
    </row>
    <row r="7194" spans="1:8">
      <c r="A7194" s="4" t="s">
        <v>7401</v>
      </c>
      <c r="B7194" s="4" t="s">
        <v>244</v>
      </c>
      <c r="C7194" s="4" t="s">
        <v>171</v>
      </c>
      <c r="D7194" s="4" t="s">
        <v>103</v>
      </c>
      <c r="E7194" s="4" t="s">
        <v>197</v>
      </c>
      <c r="F7194" s="3">
        <v>43010</v>
      </c>
      <c r="G7194" s="3">
        <v>43012</v>
      </c>
      <c r="H7194">
        <v>0</v>
      </c>
    </row>
    <row r="7195" spans="1:8">
      <c r="A7195" s="4" t="s">
        <v>7402</v>
      </c>
      <c r="B7195" s="4" t="s">
        <v>244</v>
      </c>
      <c r="C7195" s="4" t="s">
        <v>177</v>
      </c>
      <c r="D7195" s="4" t="s">
        <v>37</v>
      </c>
      <c r="E7195" s="4" t="s">
        <v>172</v>
      </c>
      <c r="F7195" s="3">
        <v>43010</v>
      </c>
      <c r="G7195" s="3">
        <v>43017</v>
      </c>
      <c r="H7195">
        <v>56</v>
      </c>
    </row>
    <row r="7196" spans="1:8">
      <c r="A7196" s="4" t="s">
        <v>7403</v>
      </c>
      <c r="B7196" s="4" t="s">
        <v>201</v>
      </c>
      <c r="C7196" s="4" t="s">
        <v>179</v>
      </c>
      <c r="D7196" s="4" t="s">
        <v>76</v>
      </c>
      <c r="E7196" s="4" t="s">
        <v>197</v>
      </c>
      <c r="F7196" s="3">
        <v>43010</v>
      </c>
      <c r="G7196" s="3">
        <v>43084</v>
      </c>
      <c r="H7196">
        <v>0</v>
      </c>
    </row>
    <row r="7197" spans="1:8">
      <c r="A7197" s="4" t="s">
        <v>7404</v>
      </c>
      <c r="B7197" s="4" t="s">
        <v>232</v>
      </c>
      <c r="C7197" s="4" t="s">
        <v>9011</v>
      </c>
      <c r="D7197" s="4" t="s">
        <v>34</v>
      </c>
      <c r="E7197" s="4" t="s">
        <v>172</v>
      </c>
      <c r="F7197" s="3">
        <v>43010</v>
      </c>
      <c r="G7197" s="3">
        <v>43018</v>
      </c>
      <c r="H7197">
        <v>4186</v>
      </c>
    </row>
    <row r="7198" spans="1:8">
      <c r="A7198" s="4" t="s">
        <v>7405</v>
      </c>
      <c r="B7198" s="4" t="s">
        <v>232</v>
      </c>
      <c r="C7198" s="4" t="s">
        <v>192</v>
      </c>
      <c r="D7198" s="4" t="s">
        <v>84</v>
      </c>
      <c r="E7198" s="4" t="s">
        <v>172</v>
      </c>
      <c r="F7198" s="3">
        <v>43010</v>
      </c>
      <c r="G7198" s="3">
        <v>43020</v>
      </c>
      <c r="H7198">
        <v>3670</v>
      </c>
    </row>
    <row r="7199" spans="1:8">
      <c r="A7199" s="4" t="s">
        <v>7406</v>
      </c>
      <c r="B7199" s="4" t="s">
        <v>232</v>
      </c>
      <c r="C7199" s="4" t="s">
        <v>192</v>
      </c>
      <c r="D7199" s="4" t="s">
        <v>120</v>
      </c>
      <c r="E7199" s="4" t="s">
        <v>172</v>
      </c>
      <c r="F7199" s="3">
        <v>43010</v>
      </c>
      <c r="G7199" s="3">
        <v>43020</v>
      </c>
      <c r="H7199">
        <v>3482</v>
      </c>
    </row>
    <row r="7200" spans="1:8">
      <c r="A7200" s="4" t="s">
        <v>7407</v>
      </c>
      <c r="B7200" s="4" t="s">
        <v>226</v>
      </c>
      <c r="C7200" s="4" t="s">
        <v>171</v>
      </c>
      <c r="D7200" s="4" t="s">
        <v>65</v>
      </c>
      <c r="E7200" s="4" t="s">
        <v>197</v>
      </c>
      <c r="F7200" s="3">
        <v>43010</v>
      </c>
      <c r="G7200" s="3">
        <v>43020</v>
      </c>
      <c r="H7200">
        <v>0</v>
      </c>
    </row>
    <row r="7201" spans="1:8">
      <c r="A7201" s="4" t="s">
        <v>7408</v>
      </c>
      <c r="B7201" s="4" t="s">
        <v>208</v>
      </c>
      <c r="C7201" s="4" t="s">
        <v>177</v>
      </c>
      <c r="D7201" s="4" t="s">
        <v>61</v>
      </c>
      <c r="E7201" s="4" t="s">
        <v>197</v>
      </c>
      <c r="F7201" s="3">
        <v>43010</v>
      </c>
      <c r="G7201" s="3">
        <v>43012</v>
      </c>
      <c r="H7201">
        <v>0</v>
      </c>
    </row>
    <row r="7202" spans="1:8">
      <c r="A7202" s="4" t="s">
        <v>7409</v>
      </c>
      <c r="B7202" s="4" t="s">
        <v>216</v>
      </c>
      <c r="C7202" s="4" t="s">
        <v>177</v>
      </c>
      <c r="D7202" s="4" t="s">
        <v>83</v>
      </c>
      <c r="E7202" s="4" t="s">
        <v>172</v>
      </c>
      <c r="F7202" s="3">
        <v>43010</v>
      </c>
      <c r="G7202" s="3">
        <v>43019</v>
      </c>
      <c r="H7202">
        <v>50</v>
      </c>
    </row>
    <row r="7203" spans="1:8">
      <c r="A7203" s="4" t="s">
        <v>7410</v>
      </c>
      <c r="B7203" s="4" t="s">
        <v>216</v>
      </c>
      <c r="C7203" s="4" t="s">
        <v>192</v>
      </c>
      <c r="D7203" s="4" t="s">
        <v>40</v>
      </c>
      <c r="E7203" s="4" t="s">
        <v>172</v>
      </c>
      <c r="F7203" s="3">
        <v>43010</v>
      </c>
      <c r="G7203" s="3">
        <v>43100</v>
      </c>
      <c r="H7203">
        <v>3629</v>
      </c>
    </row>
    <row r="7204" spans="1:8">
      <c r="A7204" s="4" t="s">
        <v>7411</v>
      </c>
      <c r="B7204" s="4" t="s">
        <v>181</v>
      </c>
      <c r="C7204" s="4" t="s">
        <v>179</v>
      </c>
      <c r="D7204" s="4" t="s">
        <v>76</v>
      </c>
      <c r="E7204" s="4" t="s">
        <v>197</v>
      </c>
      <c r="F7204" s="3">
        <v>43010</v>
      </c>
      <c r="G7204" s="3">
        <v>43011</v>
      </c>
      <c r="H7204">
        <v>0</v>
      </c>
    </row>
    <row r="7205" spans="1:8">
      <c r="A7205" s="4" t="s">
        <v>7412</v>
      </c>
      <c r="B7205" s="4" t="s">
        <v>181</v>
      </c>
      <c r="C7205" s="4" t="s">
        <v>9011</v>
      </c>
      <c r="D7205" s="4" t="s">
        <v>74</v>
      </c>
      <c r="E7205" s="4" t="s">
        <v>197</v>
      </c>
      <c r="F7205" s="3">
        <v>43010</v>
      </c>
      <c r="G7205" s="3">
        <v>43019</v>
      </c>
      <c r="H7205">
        <v>0</v>
      </c>
    </row>
    <row r="7206" spans="1:8">
      <c r="A7206" s="4" t="s">
        <v>7413</v>
      </c>
      <c r="B7206" s="4" t="s">
        <v>181</v>
      </c>
      <c r="C7206" s="4" t="s">
        <v>179</v>
      </c>
      <c r="D7206" s="4" t="s">
        <v>42</v>
      </c>
      <c r="E7206" s="4" t="s">
        <v>172</v>
      </c>
      <c r="F7206" s="3">
        <v>43010</v>
      </c>
      <c r="G7206" s="3">
        <v>43020</v>
      </c>
      <c r="H7206">
        <v>544</v>
      </c>
    </row>
    <row r="7207" spans="1:8">
      <c r="A7207" s="4" t="s">
        <v>7414</v>
      </c>
      <c r="B7207" s="4" t="s">
        <v>183</v>
      </c>
      <c r="C7207" s="4" t="s">
        <v>199</v>
      </c>
      <c r="D7207" s="4" t="s">
        <v>104</v>
      </c>
      <c r="E7207" s="4" t="s">
        <v>197</v>
      </c>
      <c r="F7207" s="3">
        <v>43011</v>
      </c>
      <c r="G7207" s="3">
        <v>43017</v>
      </c>
      <c r="H7207">
        <v>0</v>
      </c>
    </row>
    <row r="7208" spans="1:8">
      <c r="A7208" s="4" t="s">
        <v>7415</v>
      </c>
      <c r="B7208" s="4" t="s">
        <v>304</v>
      </c>
      <c r="C7208" s="4" t="s">
        <v>192</v>
      </c>
      <c r="D7208" s="4" t="s">
        <v>109</v>
      </c>
      <c r="E7208" s="4" t="s">
        <v>172</v>
      </c>
      <c r="F7208" s="3">
        <v>43011</v>
      </c>
      <c r="G7208" s="3">
        <v>43018</v>
      </c>
      <c r="H7208">
        <v>3415</v>
      </c>
    </row>
    <row r="7209" spans="1:8">
      <c r="A7209" s="4" t="s">
        <v>7416</v>
      </c>
      <c r="B7209" s="4" t="s">
        <v>279</v>
      </c>
      <c r="C7209" s="4" t="s">
        <v>179</v>
      </c>
      <c r="D7209" s="4" t="s">
        <v>35</v>
      </c>
      <c r="E7209" s="4" t="s">
        <v>172</v>
      </c>
      <c r="F7209" s="3">
        <v>43011</v>
      </c>
      <c r="G7209" s="3">
        <v>43012</v>
      </c>
      <c r="H7209">
        <v>616</v>
      </c>
    </row>
    <row r="7210" spans="1:8">
      <c r="A7210" s="4" t="s">
        <v>7417</v>
      </c>
      <c r="B7210" s="4" t="s">
        <v>210</v>
      </c>
      <c r="C7210" s="4" t="s">
        <v>171</v>
      </c>
      <c r="D7210" s="4" t="s">
        <v>52</v>
      </c>
      <c r="E7210" s="4" t="s">
        <v>172</v>
      </c>
      <c r="F7210" s="3">
        <v>43011</v>
      </c>
      <c r="G7210" s="3">
        <v>43016</v>
      </c>
      <c r="H7210">
        <v>1050</v>
      </c>
    </row>
    <row r="7211" spans="1:8">
      <c r="A7211" s="4" t="s">
        <v>7418</v>
      </c>
      <c r="B7211" s="4" t="s">
        <v>174</v>
      </c>
      <c r="C7211" s="4" t="s">
        <v>177</v>
      </c>
      <c r="D7211" s="4" t="s">
        <v>118</v>
      </c>
      <c r="E7211" s="4" t="s">
        <v>172</v>
      </c>
      <c r="F7211" s="3">
        <v>43011</v>
      </c>
      <c r="G7211" s="3">
        <v>43018</v>
      </c>
      <c r="H7211">
        <v>58</v>
      </c>
    </row>
    <row r="7212" spans="1:8">
      <c r="A7212" s="4" t="s">
        <v>7419</v>
      </c>
      <c r="B7212" s="4" t="s">
        <v>263</v>
      </c>
      <c r="C7212" s="4" t="s">
        <v>192</v>
      </c>
      <c r="D7212" s="4" t="s">
        <v>130</v>
      </c>
      <c r="E7212" s="4" t="s">
        <v>172</v>
      </c>
      <c r="F7212" s="3">
        <v>43011</v>
      </c>
      <c r="G7212" s="3">
        <v>43013</v>
      </c>
      <c r="H7212">
        <v>3858</v>
      </c>
    </row>
    <row r="7213" spans="1:8">
      <c r="A7213" s="4" t="s">
        <v>7420</v>
      </c>
      <c r="B7213" s="4" t="s">
        <v>212</v>
      </c>
      <c r="C7213" s="4" t="s">
        <v>177</v>
      </c>
      <c r="D7213" s="4" t="s">
        <v>42</v>
      </c>
      <c r="E7213" s="4" t="s">
        <v>197</v>
      </c>
      <c r="F7213" s="3">
        <v>43011</v>
      </c>
      <c r="G7213" s="3">
        <v>43021</v>
      </c>
      <c r="H7213">
        <v>0</v>
      </c>
    </row>
    <row r="7214" spans="1:8">
      <c r="A7214" s="4" t="s">
        <v>7421</v>
      </c>
      <c r="B7214" s="4" t="s">
        <v>196</v>
      </c>
      <c r="C7214" s="4" t="s">
        <v>179</v>
      </c>
      <c r="D7214" s="4" t="s">
        <v>76</v>
      </c>
      <c r="E7214" s="4" t="s">
        <v>197</v>
      </c>
      <c r="F7214" s="3">
        <v>43011</v>
      </c>
      <c r="G7214" s="3">
        <v>43012</v>
      </c>
      <c r="H7214">
        <v>0</v>
      </c>
    </row>
    <row r="7215" spans="1:8">
      <c r="A7215" s="4" t="s">
        <v>7422</v>
      </c>
      <c r="B7215" s="4" t="s">
        <v>196</v>
      </c>
      <c r="C7215" s="4" t="s">
        <v>199</v>
      </c>
      <c r="D7215" s="4" t="s">
        <v>61</v>
      </c>
      <c r="E7215" s="4" t="s">
        <v>197</v>
      </c>
      <c r="F7215" s="3">
        <v>43011</v>
      </c>
      <c r="G7215" s="3">
        <v>43013</v>
      </c>
      <c r="H7215">
        <v>0</v>
      </c>
    </row>
    <row r="7216" spans="1:8">
      <c r="A7216" s="4" t="s">
        <v>7423</v>
      </c>
      <c r="B7216" s="4" t="s">
        <v>196</v>
      </c>
      <c r="C7216" s="4" t="s">
        <v>192</v>
      </c>
      <c r="D7216" s="4" t="s">
        <v>103</v>
      </c>
      <c r="E7216" s="4" t="s">
        <v>197</v>
      </c>
      <c r="F7216" s="3">
        <v>43011</v>
      </c>
      <c r="G7216" s="3">
        <v>43018</v>
      </c>
      <c r="H7216">
        <v>0</v>
      </c>
    </row>
    <row r="7217" spans="1:8">
      <c r="A7217" s="4" t="s">
        <v>7424</v>
      </c>
      <c r="B7217" s="4" t="s">
        <v>196</v>
      </c>
      <c r="C7217" s="4" t="s">
        <v>192</v>
      </c>
      <c r="D7217" s="4" t="s">
        <v>47</v>
      </c>
      <c r="E7217" s="4" t="s">
        <v>172</v>
      </c>
      <c r="F7217" s="3">
        <v>43011</v>
      </c>
      <c r="G7217" s="3">
        <v>43047</v>
      </c>
      <c r="H7217">
        <v>3207</v>
      </c>
    </row>
    <row r="7218" spans="1:8">
      <c r="A7218" s="4" t="s">
        <v>7425</v>
      </c>
      <c r="B7218" s="4" t="s">
        <v>203</v>
      </c>
      <c r="C7218" s="4" t="s">
        <v>192</v>
      </c>
      <c r="D7218" s="4" t="s">
        <v>84</v>
      </c>
      <c r="E7218" s="4" t="s">
        <v>172</v>
      </c>
      <c r="F7218" s="3">
        <v>43011</v>
      </c>
      <c r="G7218" s="3">
        <v>43060</v>
      </c>
      <c r="H7218">
        <v>3795</v>
      </c>
    </row>
    <row r="7219" spans="1:8">
      <c r="A7219" s="4" t="s">
        <v>7426</v>
      </c>
      <c r="B7219" s="4" t="s">
        <v>343</v>
      </c>
      <c r="C7219" s="4" t="s">
        <v>177</v>
      </c>
      <c r="D7219" s="4" t="s">
        <v>104</v>
      </c>
      <c r="E7219" s="4" t="s">
        <v>197</v>
      </c>
      <c r="F7219" s="3">
        <v>43011</v>
      </c>
      <c r="G7219" s="3">
        <v>43055</v>
      </c>
      <c r="H7219">
        <v>0</v>
      </c>
    </row>
    <row r="7220" spans="1:8">
      <c r="A7220" s="4" t="s">
        <v>7427</v>
      </c>
      <c r="B7220" s="4" t="s">
        <v>219</v>
      </c>
      <c r="C7220" s="4" t="s">
        <v>171</v>
      </c>
      <c r="D7220" s="4" t="s">
        <v>81</v>
      </c>
      <c r="E7220" s="4" t="s">
        <v>172</v>
      </c>
      <c r="F7220" s="3">
        <v>43011</v>
      </c>
      <c r="G7220" s="3">
        <v>43016</v>
      </c>
      <c r="H7220">
        <v>1028</v>
      </c>
    </row>
    <row r="7221" spans="1:8">
      <c r="A7221" s="4" t="s">
        <v>7428</v>
      </c>
      <c r="B7221" s="4" t="s">
        <v>219</v>
      </c>
      <c r="C7221" s="4" t="s">
        <v>177</v>
      </c>
      <c r="D7221" s="4" t="s">
        <v>49</v>
      </c>
      <c r="E7221" s="4" t="s">
        <v>172</v>
      </c>
      <c r="F7221" s="3">
        <v>43011</v>
      </c>
      <c r="G7221" s="3">
        <v>43023</v>
      </c>
      <c r="H7221">
        <v>64</v>
      </c>
    </row>
    <row r="7222" spans="1:8">
      <c r="A7222" s="4" t="s">
        <v>7429</v>
      </c>
      <c r="B7222" s="4" t="s">
        <v>230</v>
      </c>
      <c r="C7222" s="4" t="s">
        <v>179</v>
      </c>
      <c r="D7222" s="4" t="s">
        <v>24</v>
      </c>
      <c r="E7222" s="4" t="s">
        <v>193</v>
      </c>
      <c r="F7222" s="3">
        <v>43011</v>
      </c>
      <c r="G7222" s="3"/>
    </row>
    <row r="7223" spans="1:8">
      <c r="A7223" s="4" t="s">
        <v>7430</v>
      </c>
      <c r="B7223" s="4" t="s">
        <v>244</v>
      </c>
      <c r="C7223" s="4" t="s">
        <v>9011</v>
      </c>
      <c r="D7223" s="4" t="s">
        <v>100</v>
      </c>
      <c r="E7223" s="4" t="s">
        <v>197</v>
      </c>
      <c r="F7223" s="3">
        <v>43011</v>
      </c>
      <c r="G7223" s="3">
        <v>43063</v>
      </c>
      <c r="H7223">
        <v>0</v>
      </c>
    </row>
    <row r="7224" spans="1:8">
      <c r="A7224" s="4" t="s">
        <v>7431</v>
      </c>
      <c r="B7224" s="4" t="s">
        <v>232</v>
      </c>
      <c r="C7224" s="4" t="s">
        <v>171</v>
      </c>
      <c r="D7224" s="4" t="s">
        <v>34</v>
      </c>
      <c r="E7224" s="4" t="s">
        <v>172</v>
      </c>
      <c r="F7224" s="3">
        <v>43011</v>
      </c>
      <c r="G7224" s="3">
        <v>43078</v>
      </c>
      <c r="H7224">
        <v>1284</v>
      </c>
    </row>
    <row r="7225" spans="1:8">
      <c r="A7225" s="4" t="s">
        <v>7432</v>
      </c>
      <c r="B7225" s="4" t="s">
        <v>232</v>
      </c>
      <c r="C7225" s="4" t="s">
        <v>9011</v>
      </c>
      <c r="D7225" s="4" t="s">
        <v>80</v>
      </c>
      <c r="E7225" s="4" t="s">
        <v>172</v>
      </c>
      <c r="F7225" s="3">
        <v>43011</v>
      </c>
      <c r="G7225" s="3">
        <v>43097</v>
      </c>
      <c r="H7225">
        <v>5044</v>
      </c>
    </row>
    <row r="7226" spans="1:8">
      <c r="A7226" s="4" t="s">
        <v>7433</v>
      </c>
      <c r="B7226" s="4" t="s">
        <v>205</v>
      </c>
      <c r="C7226" s="4" t="s">
        <v>177</v>
      </c>
      <c r="D7226" s="4" t="s">
        <v>124</v>
      </c>
      <c r="E7226" s="4" t="s">
        <v>197</v>
      </c>
      <c r="F7226" s="3">
        <v>43011</v>
      </c>
      <c r="G7226" s="3">
        <v>43014</v>
      </c>
      <c r="H7226">
        <v>0</v>
      </c>
    </row>
    <row r="7227" spans="1:8">
      <c r="A7227" s="4" t="s">
        <v>7434</v>
      </c>
      <c r="B7227" s="4" t="s">
        <v>208</v>
      </c>
      <c r="C7227" s="4" t="s">
        <v>192</v>
      </c>
      <c r="D7227" s="4" t="s">
        <v>100</v>
      </c>
      <c r="E7227" s="4" t="s">
        <v>172</v>
      </c>
      <c r="F7227" s="3">
        <v>43011</v>
      </c>
      <c r="G7227" s="3">
        <v>43017</v>
      </c>
      <c r="H7227">
        <v>3254</v>
      </c>
    </row>
    <row r="7228" spans="1:8">
      <c r="A7228" s="4" t="s">
        <v>7435</v>
      </c>
      <c r="B7228" s="4" t="s">
        <v>185</v>
      </c>
      <c r="C7228" s="4" t="s">
        <v>199</v>
      </c>
      <c r="D7228" s="4" t="s">
        <v>24</v>
      </c>
      <c r="E7228" s="4" t="s">
        <v>193</v>
      </c>
      <c r="F7228" s="3">
        <v>43011</v>
      </c>
      <c r="G7228" s="3"/>
    </row>
    <row r="7229" spans="1:8">
      <c r="A7229" s="4" t="s">
        <v>7436</v>
      </c>
      <c r="B7229" s="4" t="s">
        <v>185</v>
      </c>
      <c r="C7229" s="4" t="s">
        <v>9011</v>
      </c>
      <c r="D7229" s="4" t="s">
        <v>76</v>
      </c>
      <c r="E7229" s="4" t="s">
        <v>197</v>
      </c>
      <c r="F7229" s="3">
        <v>43011</v>
      </c>
      <c r="G7229" s="3">
        <v>43016</v>
      </c>
      <c r="H7229">
        <v>0</v>
      </c>
    </row>
    <row r="7230" spans="1:8">
      <c r="A7230" s="4" t="s">
        <v>7437</v>
      </c>
      <c r="B7230" s="4" t="s">
        <v>216</v>
      </c>
      <c r="C7230" s="4" t="s">
        <v>177</v>
      </c>
      <c r="D7230" s="4" t="s">
        <v>123</v>
      </c>
      <c r="E7230" s="4" t="s">
        <v>197</v>
      </c>
      <c r="F7230" s="3">
        <v>43011</v>
      </c>
      <c r="G7230" s="3">
        <v>43092</v>
      </c>
      <c r="H7230">
        <v>0</v>
      </c>
    </row>
    <row r="7231" spans="1:8">
      <c r="A7231" s="4" t="s">
        <v>7438</v>
      </c>
      <c r="B7231" s="4" t="s">
        <v>235</v>
      </c>
      <c r="C7231" s="4" t="s">
        <v>9011</v>
      </c>
      <c r="D7231" s="4" t="s">
        <v>121</v>
      </c>
      <c r="E7231" s="4" t="s">
        <v>172</v>
      </c>
      <c r="F7231" s="3">
        <v>43011</v>
      </c>
      <c r="G7231" s="3">
        <v>43018</v>
      </c>
      <c r="H7231">
        <v>5127</v>
      </c>
    </row>
    <row r="7232" spans="1:8">
      <c r="A7232" s="4" t="s">
        <v>7439</v>
      </c>
      <c r="B7232" s="4" t="s">
        <v>181</v>
      </c>
      <c r="C7232" s="4" t="s">
        <v>9011</v>
      </c>
      <c r="D7232" s="4" t="s">
        <v>72</v>
      </c>
      <c r="E7232" s="4" t="s">
        <v>172</v>
      </c>
      <c r="F7232" s="3">
        <v>43011</v>
      </c>
      <c r="G7232" s="3">
        <v>43045</v>
      </c>
      <c r="H7232">
        <v>4194</v>
      </c>
    </row>
    <row r="7233" spans="1:8">
      <c r="A7233" s="4" t="s">
        <v>7440</v>
      </c>
      <c r="B7233" s="4" t="s">
        <v>181</v>
      </c>
      <c r="C7233" s="4" t="s">
        <v>9011</v>
      </c>
      <c r="D7233" s="4" t="s">
        <v>108</v>
      </c>
      <c r="E7233" s="4" t="s">
        <v>172</v>
      </c>
      <c r="F7233" s="3">
        <v>43011</v>
      </c>
      <c r="G7233" s="3">
        <v>43019</v>
      </c>
      <c r="H7233">
        <v>4105</v>
      </c>
    </row>
    <row r="7234" spans="1:8">
      <c r="A7234" s="4" t="s">
        <v>7441</v>
      </c>
      <c r="B7234" s="4" t="s">
        <v>183</v>
      </c>
      <c r="C7234" s="4" t="s">
        <v>177</v>
      </c>
      <c r="D7234" s="4" t="s">
        <v>37</v>
      </c>
      <c r="E7234" s="4" t="s">
        <v>197</v>
      </c>
      <c r="F7234" s="3">
        <v>43012</v>
      </c>
      <c r="G7234" s="3">
        <v>43021</v>
      </c>
      <c r="H7234">
        <v>0</v>
      </c>
    </row>
    <row r="7235" spans="1:8">
      <c r="A7235" s="4" t="s">
        <v>7442</v>
      </c>
      <c r="B7235" s="4" t="s">
        <v>183</v>
      </c>
      <c r="C7235" s="4" t="s">
        <v>177</v>
      </c>
      <c r="D7235" s="4" t="s">
        <v>70</v>
      </c>
      <c r="E7235" s="4" t="s">
        <v>172</v>
      </c>
      <c r="F7235" s="3">
        <v>43012</v>
      </c>
      <c r="G7235" s="3">
        <v>43085</v>
      </c>
      <c r="H7235">
        <v>59</v>
      </c>
    </row>
    <row r="7236" spans="1:8">
      <c r="A7236" s="4" t="s">
        <v>7443</v>
      </c>
      <c r="B7236" s="4" t="s">
        <v>261</v>
      </c>
      <c r="C7236" s="4" t="s">
        <v>192</v>
      </c>
      <c r="D7236" s="4" t="s">
        <v>24</v>
      </c>
      <c r="E7236" s="4" t="s">
        <v>193</v>
      </c>
      <c r="F7236" s="3">
        <v>43012</v>
      </c>
      <c r="G7236" s="3"/>
    </row>
    <row r="7237" spans="1:8">
      <c r="A7237" s="4" t="s">
        <v>7444</v>
      </c>
      <c r="B7237" s="4" t="s">
        <v>261</v>
      </c>
      <c r="C7237" s="4" t="s">
        <v>199</v>
      </c>
      <c r="D7237" s="4" t="s">
        <v>34</v>
      </c>
      <c r="E7237" s="4" t="s">
        <v>197</v>
      </c>
      <c r="F7237" s="3">
        <v>43012</v>
      </c>
      <c r="G7237" s="3">
        <v>43040</v>
      </c>
      <c r="H7237">
        <v>0</v>
      </c>
    </row>
    <row r="7238" spans="1:8">
      <c r="A7238" s="4" t="s">
        <v>7445</v>
      </c>
      <c r="B7238" s="4" t="s">
        <v>261</v>
      </c>
      <c r="C7238" s="4" t="s">
        <v>192</v>
      </c>
      <c r="D7238" s="4" t="s">
        <v>21</v>
      </c>
      <c r="E7238" s="4" t="s">
        <v>197</v>
      </c>
      <c r="F7238" s="3">
        <v>43012</v>
      </c>
      <c r="G7238" s="3">
        <v>43019</v>
      </c>
      <c r="H7238">
        <v>0</v>
      </c>
    </row>
    <row r="7239" spans="1:8">
      <c r="A7239" s="4" t="s">
        <v>7446</v>
      </c>
      <c r="B7239" s="4" t="s">
        <v>261</v>
      </c>
      <c r="C7239" s="4" t="s">
        <v>177</v>
      </c>
      <c r="D7239" s="4" t="s">
        <v>35</v>
      </c>
      <c r="E7239" s="4" t="s">
        <v>172</v>
      </c>
      <c r="F7239" s="3">
        <v>43012</v>
      </c>
      <c r="G7239" s="3">
        <v>43019</v>
      </c>
      <c r="H7239">
        <v>54</v>
      </c>
    </row>
    <row r="7240" spans="1:8">
      <c r="A7240" s="4" t="s">
        <v>7447</v>
      </c>
      <c r="B7240" s="4" t="s">
        <v>246</v>
      </c>
      <c r="C7240" s="4" t="s">
        <v>199</v>
      </c>
      <c r="D7240" s="4" t="s">
        <v>99</v>
      </c>
      <c r="E7240" s="4" t="s">
        <v>172</v>
      </c>
      <c r="F7240" s="3">
        <v>43012</v>
      </c>
      <c r="G7240" s="3">
        <v>43022</v>
      </c>
      <c r="H7240">
        <v>5989</v>
      </c>
    </row>
    <row r="7241" spans="1:8">
      <c r="A7241" s="4" t="s">
        <v>7448</v>
      </c>
      <c r="B7241" s="4" t="s">
        <v>279</v>
      </c>
      <c r="C7241" s="4" t="s">
        <v>179</v>
      </c>
      <c r="D7241" s="4" t="s">
        <v>24</v>
      </c>
      <c r="E7241" s="4" t="s">
        <v>193</v>
      </c>
      <c r="F7241" s="3">
        <v>43012</v>
      </c>
      <c r="G7241" s="3"/>
    </row>
    <row r="7242" spans="1:8">
      <c r="A7242" s="4" t="s">
        <v>7449</v>
      </c>
      <c r="B7242" s="4" t="s">
        <v>210</v>
      </c>
      <c r="C7242" s="4" t="s">
        <v>171</v>
      </c>
      <c r="D7242" s="4" t="s">
        <v>24</v>
      </c>
      <c r="E7242" s="4" t="s">
        <v>193</v>
      </c>
      <c r="F7242" s="3">
        <v>43012</v>
      </c>
      <c r="G7242" s="3"/>
    </row>
    <row r="7243" spans="1:8">
      <c r="A7243" s="4" t="s">
        <v>7450</v>
      </c>
      <c r="B7243" s="4" t="s">
        <v>210</v>
      </c>
      <c r="C7243" s="4" t="s">
        <v>9011</v>
      </c>
      <c r="D7243" s="4" t="s">
        <v>107</v>
      </c>
      <c r="E7243" s="4" t="s">
        <v>197</v>
      </c>
      <c r="F7243" s="3">
        <v>43012</v>
      </c>
      <c r="G7243" s="3">
        <v>43023</v>
      </c>
      <c r="H7243">
        <v>0</v>
      </c>
    </row>
    <row r="7244" spans="1:8">
      <c r="A7244" s="4" t="s">
        <v>7451</v>
      </c>
      <c r="B7244" s="4" t="s">
        <v>174</v>
      </c>
      <c r="C7244" s="4" t="s">
        <v>9011</v>
      </c>
      <c r="D7244" s="4" t="s">
        <v>27</v>
      </c>
      <c r="E7244" s="4" t="s">
        <v>197</v>
      </c>
      <c r="F7244" s="3">
        <v>43012</v>
      </c>
      <c r="G7244" s="3">
        <v>43020</v>
      </c>
      <c r="H7244">
        <v>0</v>
      </c>
    </row>
    <row r="7245" spans="1:8">
      <c r="A7245" s="4" t="s">
        <v>7452</v>
      </c>
      <c r="B7245" s="4" t="s">
        <v>174</v>
      </c>
      <c r="C7245" s="4" t="s">
        <v>199</v>
      </c>
      <c r="D7245" s="4" t="s">
        <v>57</v>
      </c>
      <c r="E7245" s="4" t="s">
        <v>172</v>
      </c>
      <c r="F7245" s="3">
        <v>43012</v>
      </c>
      <c r="G7245" s="3">
        <v>43090</v>
      </c>
      <c r="H7245">
        <v>4735</v>
      </c>
    </row>
    <row r="7246" spans="1:8">
      <c r="A7246" s="4" t="s">
        <v>7453</v>
      </c>
      <c r="B7246" s="4" t="s">
        <v>174</v>
      </c>
      <c r="C7246" s="4" t="s">
        <v>9011</v>
      </c>
      <c r="D7246" s="4" t="s">
        <v>100</v>
      </c>
      <c r="E7246" s="4" t="s">
        <v>172</v>
      </c>
      <c r="F7246" s="3">
        <v>43012</v>
      </c>
      <c r="G7246" s="3">
        <v>43018</v>
      </c>
      <c r="H7246">
        <v>5055</v>
      </c>
    </row>
    <row r="7247" spans="1:8">
      <c r="A7247" s="4" t="s">
        <v>7454</v>
      </c>
      <c r="B7247" s="4" t="s">
        <v>191</v>
      </c>
      <c r="C7247" s="4" t="s">
        <v>199</v>
      </c>
      <c r="D7247" s="4" t="s">
        <v>53</v>
      </c>
      <c r="E7247" s="4" t="s">
        <v>172</v>
      </c>
      <c r="F7247" s="3">
        <v>43012</v>
      </c>
      <c r="G7247" s="3">
        <v>43074</v>
      </c>
      <c r="H7247">
        <v>4527</v>
      </c>
    </row>
    <row r="7248" spans="1:8">
      <c r="A7248" s="4" t="s">
        <v>7455</v>
      </c>
      <c r="B7248" s="4" t="s">
        <v>343</v>
      </c>
      <c r="C7248" s="4" t="s">
        <v>179</v>
      </c>
      <c r="D7248" s="4" t="s">
        <v>45</v>
      </c>
      <c r="E7248" s="4" t="s">
        <v>197</v>
      </c>
      <c r="F7248" s="3">
        <v>43012</v>
      </c>
      <c r="G7248" s="3">
        <v>43092</v>
      </c>
      <c r="H7248">
        <v>0</v>
      </c>
    </row>
    <row r="7249" spans="1:8">
      <c r="A7249" s="4" t="s">
        <v>7456</v>
      </c>
      <c r="B7249" s="4" t="s">
        <v>343</v>
      </c>
      <c r="C7249" s="4" t="s">
        <v>9011</v>
      </c>
      <c r="D7249" s="4" t="s">
        <v>106</v>
      </c>
      <c r="E7249" s="4" t="s">
        <v>197</v>
      </c>
      <c r="F7249" s="3">
        <v>43012</v>
      </c>
      <c r="G7249" s="3">
        <v>43023</v>
      </c>
      <c r="H7249">
        <v>0</v>
      </c>
    </row>
    <row r="7250" spans="1:8">
      <c r="A7250" s="4" t="s">
        <v>7457</v>
      </c>
      <c r="B7250" s="4" t="s">
        <v>343</v>
      </c>
      <c r="C7250" s="4" t="s">
        <v>177</v>
      </c>
      <c r="D7250" s="4" t="s">
        <v>47</v>
      </c>
      <c r="E7250" s="4" t="s">
        <v>172</v>
      </c>
      <c r="F7250" s="3">
        <v>43012</v>
      </c>
      <c r="G7250" s="3">
        <v>43014</v>
      </c>
      <c r="H7250">
        <v>58</v>
      </c>
    </row>
    <row r="7251" spans="1:8">
      <c r="A7251" s="4" t="s">
        <v>7458</v>
      </c>
      <c r="B7251" s="4" t="s">
        <v>230</v>
      </c>
      <c r="C7251" s="4" t="s">
        <v>179</v>
      </c>
      <c r="D7251" s="4" t="s">
        <v>81</v>
      </c>
      <c r="E7251" s="4" t="s">
        <v>197</v>
      </c>
      <c r="F7251" s="3">
        <v>43012</v>
      </c>
      <c r="G7251" s="3">
        <v>43056</v>
      </c>
      <c r="H7251">
        <v>0</v>
      </c>
    </row>
    <row r="7252" spans="1:8">
      <c r="A7252" s="4" t="s">
        <v>7459</v>
      </c>
      <c r="B7252" s="4" t="s">
        <v>187</v>
      </c>
      <c r="C7252" s="4" t="s">
        <v>177</v>
      </c>
      <c r="D7252" s="4" t="s">
        <v>102</v>
      </c>
      <c r="E7252" s="4" t="s">
        <v>172</v>
      </c>
      <c r="F7252" s="3">
        <v>43012</v>
      </c>
      <c r="G7252" s="3">
        <v>43072</v>
      </c>
      <c r="H7252">
        <v>62</v>
      </c>
    </row>
    <row r="7253" spans="1:8">
      <c r="A7253" s="4" t="s">
        <v>7460</v>
      </c>
      <c r="B7253" s="4" t="s">
        <v>201</v>
      </c>
      <c r="C7253" s="4" t="s">
        <v>9011</v>
      </c>
      <c r="D7253" s="4" t="s">
        <v>32</v>
      </c>
      <c r="E7253" s="4" t="s">
        <v>172</v>
      </c>
      <c r="F7253" s="3">
        <v>43012</v>
      </c>
      <c r="G7253" s="3">
        <v>43089</v>
      </c>
      <c r="H7253">
        <v>5026</v>
      </c>
    </row>
    <row r="7254" spans="1:8">
      <c r="A7254" s="4" t="s">
        <v>7461</v>
      </c>
      <c r="B7254" s="4" t="s">
        <v>185</v>
      </c>
      <c r="C7254" s="4" t="s">
        <v>177</v>
      </c>
      <c r="D7254" s="4" t="s">
        <v>90</v>
      </c>
      <c r="E7254" s="4" t="s">
        <v>197</v>
      </c>
      <c r="F7254" s="3">
        <v>43012</v>
      </c>
      <c r="G7254" s="3">
        <v>43021</v>
      </c>
      <c r="H7254">
        <v>0</v>
      </c>
    </row>
    <row r="7255" spans="1:8">
      <c r="A7255" s="4" t="s">
        <v>7462</v>
      </c>
      <c r="B7255" s="4" t="s">
        <v>185</v>
      </c>
      <c r="C7255" s="4" t="s">
        <v>179</v>
      </c>
      <c r="D7255" s="4" t="s">
        <v>124</v>
      </c>
      <c r="E7255" s="4" t="s">
        <v>172</v>
      </c>
      <c r="F7255" s="3">
        <v>43012</v>
      </c>
      <c r="G7255" s="3">
        <v>43089</v>
      </c>
      <c r="H7255">
        <v>496</v>
      </c>
    </row>
    <row r="7256" spans="1:8">
      <c r="A7256" s="4" t="s">
        <v>7463</v>
      </c>
      <c r="B7256" s="4" t="s">
        <v>235</v>
      </c>
      <c r="C7256" s="4" t="s">
        <v>9011</v>
      </c>
      <c r="D7256" s="4" t="s">
        <v>70</v>
      </c>
      <c r="E7256" s="4" t="s">
        <v>193</v>
      </c>
      <c r="F7256" s="3">
        <v>43012</v>
      </c>
      <c r="G7256" s="3"/>
    </row>
    <row r="7257" spans="1:8">
      <c r="A7257" s="4" t="s">
        <v>7464</v>
      </c>
      <c r="B7257" s="4" t="s">
        <v>181</v>
      </c>
      <c r="C7257" s="4" t="s">
        <v>9011</v>
      </c>
      <c r="D7257" s="4" t="s">
        <v>98</v>
      </c>
      <c r="E7257" s="4" t="s">
        <v>172</v>
      </c>
      <c r="F7257" s="3">
        <v>43012</v>
      </c>
      <c r="G7257" s="3">
        <v>43097</v>
      </c>
      <c r="H7257">
        <v>5491</v>
      </c>
    </row>
    <row r="7258" spans="1:8">
      <c r="A7258" s="4" t="s">
        <v>7465</v>
      </c>
      <c r="B7258" s="4" t="s">
        <v>183</v>
      </c>
      <c r="C7258" s="4" t="s">
        <v>177</v>
      </c>
      <c r="D7258" s="4" t="s">
        <v>76</v>
      </c>
      <c r="E7258" s="4" t="s">
        <v>197</v>
      </c>
      <c r="F7258" s="3">
        <v>43013</v>
      </c>
      <c r="G7258" s="3">
        <v>43020</v>
      </c>
      <c r="H7258">
        <v>0</v>
      </c>
    </row>
    <row r="7259" spans="1:8">
      <c r="A7259" s="4" t="s">
        <v>7466</v>
      </c>
      <c r="B7259" s="4" t="s">
        <v>304</v>
      </c>
      <c r="C7259" s="4" t="s">
        <v>179</v>
      </c>
      <c r="D7259" s="4" t="s">
        <v>109</v>
      </c>
      <c r="E7259" s="4" t="s">
        <v>172</v>
      </c>
      <c r="F7259" s="3">
        <v>43013</v>
      </c>
      <c r="G7259" s="3">
        <v>43019</v>
      </c>
      <c r="H7259">
        <v>622</v>
      </c>
    </row>
    <row r="7260" spans="1:8">
      <c r="A7260" s="4" t="s">
        <v>7467</v>
      </c>
      <c r="B7260" s="4" t="s">
        <v>279</v>
      </c>
      <c r="C7260" s="4" t="s">
        <v>9011</v>
      </c>
      <c r="D7260" s="4" t="s">
        <v>130</v>
      </c>
      <c r="E7260" s="4" t="s">
        <v>197</v>
      </c>
      <c r="F7260" s="3">
        <v>43013</v>
      </c>
      <c r="G7260" s="3">
        <v>43021</v>
      </c>
      <c r="H7260">
        <v>0</v>
      </c>
    </row>
    <row r="7261" spans="1:8">
      <c r="A7261" s="4" t="s">
        <v>7468</v>
      </c>
      <c r="B7261" s="4" t="s">
        <v>174</v>
      </c>
      <c r="C7261" s="4" t="s">
        <v>171</v>
      </c>
      <c r="D7261" s="4" t="s">
        <v>100</v>
      </c>
      <c r="E7261" s="4" t="s">
        <v>172</v>
      </c>
      <c r="F7261" s="3">
        <v>43013</v>
      </c>
      <c r="G7261" s="3">
        <v>43018</v>
      </c>
      <c r="H7261">
        <v>1132</v>
      </c>
    </row>
    <row r="7262" spans="1:8">
      <c r="A7262" s="4" t="s">
        <v>7469</v>
      </c>
      <c r="B7262" s="4" t="s">
        <v>174</v>
      </c>
      <c r="C7262" s="4" t="s">
        <v>199</v>
      </c>
      <c r="D7262" s="4" t="s">
        <v>42</v>
      </c>
      <c r="E7262" s="4" t="s">
        <v>172</v>
      </c>
      <c r="F7262" s="3">
        <v>43013</v>
      </c>
      <c r="G7262" s="3">
        <v>43083</v>
      </c>
      <c r="H7262">
        <v>5422</v>
      </c>
    </row>
    <row r="7263" spans="1:8">
      <c r="A7263" s="4" t="s">
        <v>7470</v>
      </c>
      <c r="B7263" s="4" t="s">
        <v>174</v>
      </c>
      <c r="C7263" s="4" t="s">
        <v>9011</v>
      </c>
      <c r="D7263" s="4" t="s">
        <v>47</v>
      </c>
      <c r="E7263" s="4" t="s">
        <v>172</v>
      </c>
      <c r="F7263" s="3">
        <v>43013</v>
      </c>
      <c r="G7263" s="3">
        <v>43022</v>
      </c>
      <c r="H7263">
        <v>5170</v>
      </c>
    </row>
    <row r="7264" spans="1:8">
      <c r="A7264" s="4" t="s">
        <v>7471</v>
      </c>
      <c r="B7264" s="4" t="s">
        <v>174</v>
      </c>
      <c r="C7264" s="4" t="s">
        <v>9011</v>
      </c>
      <c r="D7264" s="4" t="s">
        <v>109</v>
      </c>
      <c r="E7264" s="4" t="s">
        <v>172</v>
      </c>
      <c r="F7264" s="3">
        <v>43013</v>
      </c>
      <c r="G7264" s="3">
        <v>43091</v>
      </c>
      <c r="H7264">
        <v>5009</v>
      </c>
    </row>
    <row r="7265" spans="1:8">
      <c r="A7265" s="4" t="s">
        <v>7472</v>
      </c>
      <c r="B7265" s="4" t="s">
        <v>263</v>
      </c>
      <c r="C7265" s="4" t="s">
        <v>192</v>
      </c>
      <c r="D7265" s="4" t="s">
        <v>126</v>
      </c>
      <c r="E7265" s="4" t="s">
        <v>197</v>
      </c>
      <c r="F7265" s="3">
        <v>43013</v>
      </c>
      <c r="G7265" s="3">
        <v>43018</v>
      </c>
      <c r="H7265">
        <v>0</v>
      </c>
    </row>
    <row r="7266" spans="1:8">
      <c r="A7266" s="4" t="s">
        <v>7473</v>
      </c>
      <c r="B7266" s="4" t="s">
        <v>212</v>
      </c>
      <c r="C7266" s="4" t="s">
        <v>177</v>
      </c>
      <c r="D7266" s="4" t="s">
        <v>24</v>
      </c>
      <c r="E7266" s="4" t="s">
        <v>193</v>
      </c>
      <c r="F7266" s="3">
        <v>43013</v>
      </c>
      <c r="G7266" s="3"/>
    </row>
    <row r="7267" spans="1:8">
      <c r="A7267" s="4" t="s">
        <v>7474</v>
      </c>
      <c r="B7267" s="4" t="s">
        <v>212</v>
      </c>
      <c r="C7267" s="4" t="s">
        <v>265</v>
      </c>
      <c r="D7267" s="4" t="s">
        <v>84</v>
      </c>
      <c r="E7267" s="4" t="s">
        <v>197</v>
      </c>
      <c r="F7267" s="3">
        <v>43013</v>
      </c>
      <c r="G7267" s="3">
        <v>43026</v>
      </c>
      <c r="H7267">
        <v>0</v>
      </c>
    </row>
    <row r="7268" spans="1:8">
      <c r="A7268" s="4" t="s">
        <v>7475</v>
      </c>
      <c r="B7268" s="4" t="s">
        <v>237</v>
      </c>
      <c r="C7268" s="4" t="s">
        <v>199</v>
      </c>
      <c r="D7268" s="4" t="s">
        <v>21</v>
      </c>
      <c r="E7268" s="4" t="s">
        <v>172</v>
      </c>
      <c r="F7268" s="3">
        <v>43013</v>
      </c>
      <c r="G7268" s="3">
        <v>43015</v>
      </c>
      <c r="H7268">
        <v>5331</v>
      </c>
    </row>
    <row r="7269" spans="1:8">
      <c r="A7269" s="4" t="s">
        <v>7476</v>
      </c>
      <c r="B7269" s="4" t="s">
        <v>203</v>
      </c>
      <c r="C7269" s="4" t="s">
        <v>192</v>
      </c>
      <c r="D7269" s="4" t="s">
        <v>105</v>
      </c>
      <c r="E7269" s="4" t="s">
        <v>197</v>
      </c>
      <c r="F7269" s="3">
        <v>43013</v>
      </c>
      <c r="G7269" s="3">
        <v>43082</v>
      </c>
      <c r="H7269">
        <v>0</v>
      </c>
    </row>
    <row r="7270" spans="1:8">
      <c r="A7270" s="4" t="s">
        <v>7477</v>
      </c>
      <c r="B7270" s="4" t="s">
        <v>191</v>
      </c>
      <c r="C7270" s="4" t="s">
        <v>179</v>
      </c>
      <c r="D7270" s="4" t="s">
        <v>74</v>
      </c>
      <c r="E7270" s="4" t="s">
        <v>197</v>
      </c>
      <c r="F7270" s="3">
        <v>43013</v>
      </c>
      <c r="G7270" s="3">
        <v>43018</v>
      </c>
      <c r="H7270">
        <v>0</v>
      </c>
    </row>
    <row r="7271" spans="1:8">
      <c r="A7271" s="4" t="s">
        <v>7478</v>
      </c>
      <c r="B7271" s="4" t="s">
        <v>191</v>
      </c>
      <c r="C7271" s="4" t="s">
        <v>9011</v>
      </c>
      <c r="D7271" s="4" t="s">
        <v>86</v>
      </c>
      <c r="E7271" s="4" t="s">
        <v>197</v>
      </c>
      <c r="F7271" s="3">
        <v>43013</v>
      </c>
      <c r="G7271" s="3">
        <v>43062</v>
      </c>
      <c r="H7271">
        <v>0</v>
      </c>
    </row>
    <row r="7272" spans="1:8">
      <c r="A7272" s="4" t="s">
        <v>7479</v>
      </c>
      <c r="B7272" s="4" t="s">
        <v>191</v>
      </c>
      <c r="C7272" s="4" t="s">
        <v>171</v>
      </c>
      <c r="D7272" s="4" t="s">
        <v>75</v>
      </c>
      <c r="E7272" s="4" t="s">
        <v>172</v>
      </c>
      <c r="F7272" s="3">
        <v>43013</v>
      </c>
      <c r="G7272" s="3">
        <v>43026</v>
      </c>
      <c r="H7272">
        <v>1132</v>
      </c>
    </row>
    <row r="7273" spans="1:8">
      <c r="A7273" s="4" t="s">
        <v>7480</v>
      </c>
      <c r="B7273" s="4" t="s">
        <v>191</v>
      </c>
      <c r="C7273" s="4" t="s">
        <v>199</v>
      </c>
      <c r="D7273" s="4" t="s">
        <v>32</v>
      </c>
      <c r="E7273" s="4" t="s">
        <v>172</v>
      </c>
      <c r="F7273" s="3">
        <v>43013</v>
      </c>
      <c r="G7273" s="3">
        <v>43019</v>
      </c>
      <c r="H7273">
        <v>5004</v>
      </c>
    </row>
    <row r="7274" spans="1:8">
      <c r="A7274" s="4" t="s">
        <v>7481</v>
      </c>
      <c r="B7274" s="4" t="s">
        <v>343</v>
      </c>
      <c r="C7274" s="4" t="s">
        <v>179</v>
      </c>
      <c r="D7274" s="4" t="s">
        <v>47</v>
      </c>
      <c r="E7274" s="4" t="s">
        <v>172</v>
      </c>
      <c r="F7274" s="3">
        <v>43013</v>
      </c>
      <c r="G7274" s="3">
        <v>43018</v>
      </c>
      <c r="H7274">
        <v>556</v>
      </c>
    </row>
    <row r="7275" spans="1:8">
      <c r="A7275" s="4" t="s">
        <v>7482</v>
      </c>
      <c r="B7275" s="4" t="s">
        <v>343</v>
      </c>
      <c r="C7275" s="4" t="s">
        <v>177</v>
      </c>
      <c r="D7275" s="4" t="s">
        <v>70</v>
      </c>
      <c r="E7275" s="4" t="s">
        <v>172</v>
      </c>
      <c r="F7275" s="3">
        <v>43013</v>
      </c>
      <c r="G7275" s="3">
        <v>43020</v>
      </c>
      <c r="H7275">
        <v>53</v>
      </c>
    </row>
    <row r="7276" spans="1:8">
      <c r="A7276" s="4" t="s">
        <v>7483</v>
      </c>
      <c r="B7276" s="4" t="s">
        <v>219</v>
      </c>
      <c r="C7276" s="4" t="s">
        <v>9011</v>
      </c>
      <c r="D7276" s="4" t="s">
        <v>59</v>
      </c>
      <c r="E7276" s="4" t="s">
        <v>172</v>
      </c>
      <c r="F7276" s="3">
        <v>43013</v>
      </c>
      <c r="G7276" s="3">
        <v>43063</v>
      </c>
      <c r="H7276">
        <v>4362</v>
      </c>
    </row>
    <row r="7277" spans="1:8">
      <c r="A7277" s="4" t="s">
        <v>7484</v>
      </c>
      <c r="B7277" s="4" t="s">
        <v>230</v>
      </c>
      <c r="C7277" s="4" t="s">
        <v>9011</v>
      </c>
      <c r="D7277" s="4" t="s">
        <v>24</v>
      </c>
      <c r="E7277" s="4" t="s">
        <v>193</v>
      </c>
      <c r="F7277" s="3">
        <v>43013</v>
      </c>
      <c r="G7277" s="3"/>
    </row>
    <row r="7278" spans="1:8">
      <c r="A7278" s="4" t="s">
        <v>7485</v>
      </c>
      <c r="B7278" s="4" t="s">
        <v>244</v>
      </c>
      <c r="C7278" s="4" t="s">
        <v>179</v>
      </c>
      <c r="D7278" s="4" t="s">
        <v>92</v>
      </c>
      <c r="E7278" s="4" t="s">
        <v>172</v>
      </c>
      <c r="F7278" s="3">
        <v>43013</v>
      </c>
      <c r="G7278" s="3">
        <v>43093</v>
      </c>
      <c r="H7278">
        <v>550</v>
      </c>
    </row>
    <row r="7279" spans="1:8">
      <c r="A7279" s="4" t="s">
        <v>7486</v>
      </c>
      <c r="B7279" s="4" t="s">
        <v>170</v>
      </c>
      <c r="C7279" s="4" t="s">
        <v>177</v>
      </c>
      <c r="D7279" s="4" t="s">
        <v>109</v>
      </c>
      <c r="E7279" s="4" t="s">
        <v>172</v>
      </c>
      <c r="F7279" s="3">
        <v>43013</v>
      </c>
      <c r="G7279" s="3">
        <v>43097</v>
      </c>
      <c r="H7279">
        <v>50</v>
      </c>
    </row>
    <row r="7280" spans="1:8">
      <c r="A7280" s="4" t="s">
        <v>7487</v>
      </c>
      <c r="B7280" s="4" t="s">
        <v>189</v>
      </c>
      <c r="C7280" s="4" t="s">
        <v>171</v>
      </c>
      <c r="D7280" s="4" t="s">
        <v>51</v>
      </c>
      <c r="E7280" s="4" t="s">
        <v>197</v>
      </c>
      <c r="F7280" s="3">
        <v>43013</v>
      </c>
      <c r="G7280" s="3">
        <v>43021</v>
      </c>
      <c r="H7280">
        <v>0</v>
      </c>
    </row>
    <row r="7281" spans="1:8">
      <c r="A7281" s="4" t="s">
        <v>7488</v>
      </c>
      <c r="B7281" s="4" t="s">
        <v>189</v>
      </c>
      <c r="C7281" s="4" t="s">
        <v>171</v>
      </c>
      <c r="D7281" s="4" t="s">
        <v>51</v>
      </c>
      <c r="E7281" s="4" t="s">
        <v>197</v>
      </c>
      <c r="F7281" s="3">
        <v>43013</v>
      </c>
      <c r="G7281" s="3">
        <v>43023</v>
      </c>
      <c r="H7281">
        <v>0</v>
      </c>
    </row>
    <row r="7282" spans="1:8">
      <c r="A7282" s="4" t="s">
        <v>7489</v>
      </c>
      <c r="B7282" s="4" t="s">
        <v>189</v>
      </c>
      <c r="C7282" s="4" t="s">
        <v>9011</v>
      </c>
      <c r="D7282" s="4" t="s">
        <v>61</v>
      </c>
      <c r="E7282" s="4" t="s">
        <v>197</v>
      </c>
      <c r="F7282" s="3">
        <v>43013</v>
      </c>
      <c r="G7282" s="3">
        <v>43023</v>
      </c>
      <c r="H7282">
        <v>0</v>
      </c>
    </row>
    <row r="7283" spans="1:8">
      <c r="A7283" s="4" t="s">
        <v>7490</v>
      </c>
      <c r="B7283" s="4" t="s">
        <v>232</v>
      </c>
      <c r="C7283" s="4" t="s">
        <v>9011</v>
      </c>
      <c r="D7283" s="4" t="s">
        <v>65</v>
      </c>
      <c r="E7283" s="4" t="s">
        <v>172</v>
      </c>
      <c r="F7283" s="3">
        <v>43013</v>
      </c>
      <c r="G7283" s="3">
        <v>43100</v>
      </c>
      <c r="H7283">
        <v>4651</v>
      </c>
    </row>
    <row r="7284" spans="1:8">
      <c r="A7284" s="4" t="s">
        <v>7491</v>
      </c>
      <c r="B7284" s="4" t="s">
        <v>232</v>
      </c>
      <c r="C7284" s="4" t="s">
        <v>192</v>
      </c>
      <c r="D7284" s="4" t="s">
        <v>120</v>
      </c>
      <c r="E7284" s="4" t="s">
        <v>172</v>
      </c>
      <c r="F7284" s="3">
        <v>43013</v>
      </c>
      <c r="G7284" s="3">
        <v>43086</v>
      </c>
      <c r="H7284">
        <v>3285</v>
      </c>
    </row>
    <row r="7285" spans="1:8">
      <c r="A7285" s="4" t="s">
        <v>7492</v>
      </c>
      <c r="B7285" s="4" t="s">
        <v>205</v>
      </c>
      <c r="C7285" s="4" t="s">
        <v>179</v>
      </c>
      <c r="D7285" s="4" t="s">
        <v>54</v>
      </c>
      <c r="E7285" s="4" t="s">
        <v>197</v>
      </c>
      <c r="F7285" s="3">
        <v>43013</v>
      </c>
      <c r="G7285" s="3">
        <v>43019</v>
      </c>
      <c r="H7285">
        <v>0</v>
      </c>
    </row>
    <row r="7286" spans="1:8">
      <c r="A7286" s="4" t="s">
        <v>7493</v>
      </c>
      <c r="B7286" s="4" t="s">
        <v>226</v>
      </c>
      <c r="C7286" s="4" t="s">
        <v>192</v>
      </c>
      <c r="D7286" s="4" t="s">
        <v>120</v>
      </c>
      <c r="E7286" s="4" t="s">
        <v>172</v>
      </c>
      <c r="F7286" s="3">
        <v>43013</v>
      </c>
      <c r="G7286" s="3">
        <v>43019</v>
      </c>
      <c r="H7286">
        <v>3002</v>
      </c>
    </row>
    <row r="7287" spans="1:8">
      <c r="A7287" s="4" t="s">
        <v>7494</v>
      </c>
      <c r="B7287" s="4" t="s">
        <v>208</v>
      </c>
      <c r="C7287" s="4" t="s">
        <v>179</v>
      </c>
      <c r="D7287" s="4" t="s">
        <v>27</v>
      </c>
      <c r="E7287" s="4" t="s">
        <v>197</v>
      </c>
      <c r="F7287" s="3">
        <v>43013</v>
      </c>
      <c r="G7287" s="3">
        <v>43024</v>
      </c>
      <c r="H7287">
        <v>0</v>
      </c>
    </row>
    <row r="7288" spans="1:8">
      <c r="A7288" s="4" t="s">
        <v>7495</v>
      </c>
      <c r="B7288" s="4" t="s">
        <v>208</v>
      </c>
      <c r="C7288" s="4" t="s">
        <v>177</v>
      </c>
      <c r="D7288" s="4" t="s">
        <v>43</v>
      </c>
      <c r="E7288" s="4" t="s">
        <v>172</v>
      </c>
      <c r="F7288" s="3">
        <v>43013</v>
      </c>
      <c r="G7288" s="3">
        <v>43015</v>
      </c>
      <c r="H7288">
        <v>58</v>
      </c>
    </row>
    <row r="7289" spans="1:8">
      <c r="A7289" s="4" t="s">
        <v>7496</v>
      </c>
      <c r="B7289" s="4" t="s">
        <v>185</v>
      </c>
      <c r="C7289" s="4" t="s">
        <v>177</v>
      </c>
      <c r="D7289" s="4" t="s">
        <v>129</v>
      </c>
      <c r="E7289" s="4" t="s">
        <v>197</v>
      </c>
      <c r="F7289" s="3">
        <v>43013</v>
      </c>
      <c r="G7289" s="3">
        <v>43016</v>
      </c>
      <c r="H7289">
        <v>0</v>
      </c>
    </row>
    <row r="7290" spans="1:8">
      <c r="A7290" s="4" t="s">
        <v>7497</v>
      </c>
      <c r="B7290" s="4" t="s">
        <v>185</v>
      </c>
      <c r="C7290" s="4" t="s">
        <v>192</v>
      </c>
      <c r="D7290" s="4" t="s">
        <v>49</v>
      </c>
      <c r="E7290" s="4" t="s">
        <v>172</v>
      </c>
      <c r="F7290" s="3">
        <v>43013</v>
      </c>
      <c r="G7290" s="3">
        <v>43016</v>
      </c>
      <c r="H7290">
        <v>3435</v>
      </c>
    </row>
    <row r="7291" spans="1:8">
      <c r="A7291" s="4" t="s">
        <v>7498</v>
      </c>
      <c r="B7291" s="4" t="s">
        <v>181</v>
      </c>
      <c r="C7291" s="4" t="s">
        <v>177</v>
      </c>
      <c r="D7291" s="4" t="s">
        <v>122</v>
      </c>
      <c r="E7291" s="4" t="s">
        <v>197</v>
      </c>
      <c r="F7291" s="3">
        <v>43013</v>
      </c>
      <c r="G7291" s="3">
        <v>43015</v>
      </c>
      <c r="H7291">
        <v>0</v>
      </c>
    </row>
    <row r="7292" spans="1:8">
      <c r="A7292" s="4" t="s">
        <v>7499</v>
      </c>
      <c r="B7292" s="4" t="s">
        <v>183</v>
      </c>
      <c r="C7292" s="4" t="s">
        <v>177</v>
      </c>
      <c r="D7292" s="4" t="s">
        <v>61</v>
      </c>
      <c r="E7292" s="4" t="s">
        <v>197</v>
      </c>
      <c r="F7292" s="3">
        <v>43014</v>
      </c>
      <c r="G7292" s="3">
        <v>43063</v>
      </c>
      <c r="H7292">
        <v>0</v>
      </c>
    </row>
    <row r="7293" spans="1:8">
      <c r="A7293" s="4" t="s">
        <v>7500</v>
      </c>
      <c r="B7293" s="4" t="s">
        <v>183</v>
      </c>
      <c r="C7293" s="4" t="s">
        <v>192</v>
      </c>
      <c r="D7293" s="4" t="s">
        <v>103</v>
      </c>
      <c r="E7293" s="4" t="s">
        <v>197</v>
      </c>
      <c r="F7293" s="3">
        <v>43014</v>
      </c>
      <c r="G7293" s="3">
        <v>43016</v>
      </c>
      <c r="H7293">
        <v>0</v>
      </c>
    </row>
    <row r="7294" spans="1:8">
      <c r="A7294" s="4" t="s">
        <v>7501</v>
      </c>
      <c r="B7294" s="4" t="s">
        <v>261</v>
      </c>
      <c r="C7294" s="4" t="s">
        <v>179</v>
      </c>
      <c r="D7294" s="4" t="s">
        <v>84</v>
      </c>
      <c r="E7294" s="4" t="s">
        <v>172</v>
      </c>
      <c r="F7294" s="3">
        <v>43014</v>
      </c>
      <c r="G7294" s="3">
        <v>43083</v>
      </c>
      <c r="H7294">
        <v>492</v>
      </c>
    </row>
    <row r="7295" spans="1:8">
      <c r="A7295" s="4" t="s">
        <v>7502</v>
      </c>
      <c r="B7295" s="4" t="s">
        <v>261</v>
      </c>
      <c r="C7295" s="4" t="s">
        <v>9011</v>
      </c>
      <c r="D7295" s="4" t="s">
        <v>123</v>
      </c>
      <c r="E7295" s="4" t="s">
        <v>172</v>
      </c>
      <c r="F7295" s="3">
        <v>43014</v>
      </c>
      <c r="G7295" s="3">
        <v>43015</v>
      </c>
      <c r="H7295">
        <v>4401</v>
      </c>
    </row>
    <row r="7296" spans="1:8">
      <c r="A7296" s="4" t="s">
        <v>7503</v>
      </c>
      <c r="B7296" s="4" t="s">
        <v>246</v>
      </c>
      <c r="C7296" s="4" t="s">
        <v>177</v>
      </c>
      <c r="D7296" s="4" t="s">
        <v>126</v>
      </c>
      <c r="E7296" s="4" t="s">
        <v>172</v>
      </c>
      <c r="F7296" s="3">
        <v>43014</v>
      </c>
      <c r="G7296" s="3">
        <v>43095</v>
      </c>
      <c r="H7296">
        <v>50</v>
      </c>
    </row>
    <row r="7297" spans="1:8">
      <c r="A7297" s="4" t="s">
        <v>7504</v>
      </c>
      <c r="B7297" s="4" t="s">
        <v>246</v>
      </c>
      <c r="C7297" s="4" t="s">
        <v>192</v>
      </c>
      <c r="D7297" s="4" t="s">
        <v>35</v>
      </c>
      <c r="E7297" s="4" t="s">
        <v>172</v>
      </c>
      <c r="F7297" s="3">
        <v>43014</v>
      </c>
      <c r="G7297" s="3">
        <v>43051</v>
      </c>
      <c r="H7297">
        <v>3333</v>
      </c>
    </row>
    <row r="7298" spans="1:8">
      <c r="A7298" s="4" t="s">
        <v>7505</v>
      </c>
      <c r="B7298" s="4" t="s">
        <v>279</v>
      </c>
      <c r="C7298" s="4" t="s">
        <v>171</v>
      </c>
      <c r="D7298" s="4" t="s">
        <v>52</v>
      </c>
      <c r="E7298" s="4" t="s">
        <v>172</v>
      </c>
      <c r="F7298" s="3">
        <v>43014</v>
      </c>
      <c r="G7298" s="3">
        <v>43024</v>
      </c>
      <c r="H7298">
        <v>1095</v>
      </c>
    </row>
    <row r="7299" spans="1:8">
      <c r="A7299" s="4" t="s">
        <v>7506</v>
      </c>
      <c r="B7299" s="4" t="s">
        <v>210</v>
      </c>
      <c r="C7299" s="4" t="s">
        <v>192</v>
      </c>
      <c r="D7299" s="4" t="s">
        <v>24</v>
      </c>
      <c r="E7299" s="4" t="s">
        <v>193</v>
      </c>
      <c r="F7299" s="3">
        <v>43014</v>
      </c>
      <c r="G7299" s="3"/>
    </row>
    <row r="7300" spans="1:8">
      <c r="A7300" s="4" t="s">
        <v>7507</v>
      </c>
      <c r="B7300" s="4" t="s">
        <v>174</v>
      </c>
      <c r="C7300" s="4" t="s">
        <v>199</v>
      </c>
      <c r="D7300" s="4" t="s">
        <v>45</v>
      </c>
      <c r="E7300" s="4" t="s">
        <v>172</v>
      </c>
      <c r="F7300" s="3">
        <v>43014</v>
      </c>
      <c r="G7300" s="3">
        <v>43061</v>
      </c>
      <c r="H7300">
        <v>5595</v>
      </c>
    </row>
    <row r="7301" spans="1:8">
      <c r="A7301" s="4" t="s">
        <v>7508</v>
      </c>
      <c r="B7301" s="4" t="s">
        <v>174</v>
      </c>
      <c r="C7301" s="4" t="s">
        <v>9011</v>
      </c>
      <c r="D7301" s="4" t="s">
        <v>57</v>
      </c>
      <c r="E7301" s="4" t="s">
        <v>172</v>
      </c>
      <c r="F7301" s="3">
        <v>43014</v>
      </c>
      <c r="G7301" s="3">
        <v>43016</v>
      </c>
      <c r="H7301">
        <v>4461</v>
      </c>
    </row>
    <row r="7302" spans="1:8">
      <c r="A7302" s="4" t="s">
        <v>7509</v>
      </c>
      <c r="B7302" s="4" t="s">
        <v>263</v>
      </c>
      <c r="C7302" s="4" t="s">
        <v>171</v>
      </c>
      <c r="D7302" s="4" t="s">
        <v>125</v>
      </c>
      <c r="E7302" s="4" t="s">
        <v>197</v>
      </c>
      <c r="F7302" s="3">
        <v>43014</v>
      </c>
      <c r="G7302" s="3">
        <v>43024</v>
      </c>
      <c r="H7302">
        <v>0</v>
      </c>
    </row>
    <row r="7303" spans="1:8">
      <c r="A7303" s="4" t="s">
        <v>7510</v>
      </c>
      <c r="B7303" s="4" t="s">
        <v>212</v>
      </c>
      <c r="C7303" s="4" t="s">
        <v>177</v>
      </c>
      <c r="D7303" s="4" t="s">
        <v>24</v>
      </c>
      <c r="E7303" s="4" t="s">
        <v>193</v>
      </c>
      <c r="F7303" s="3">
        <v>43014</v>
      </c>
      <c r="G7303" s="3"/>
    </row>
    <row r="7304" spans="1:8">
      <c r="A7304" s="4" t="s">
        <v>7511</v>
      </c>
      <c r="B7304" s="4" t="s">
        <v>196</v>
      </c>
      <c r="C7304" s="4" t="s">
        <v>179</v>
      </c>
      <c r="D7304" s="4" t="s">
        <v>111</v>
      </c>
      <c r="E7304" s="4" t="s">
        <v>172</v>
      </c>
      <c r="F7304" s="3">
        <v>43014</v>
      </c>
      <c r="G7304" s="3">
        <v>43059</v>
      </c>
      <c r="H7304">
        <v>415</v>
      </c>
    </row>
    <row r="7305" spans="1:8">
      <c r="A7305" s="4" t="s">
        <v>7512</v>
      </c>
      <c r="B7305" s="4" t="s">
        <v>196</v>
      </c>
      <c r="C7305" s="4" t="s">
        <v>192</v>
      </c>
      <c r="D7305" s="4" t="s">
        <v>109</v>
      </c>
      <c r="E7305" s="4" t="s">
        <v>172</v>
      </c>
      <c r="F7305" s="3">
        <v>43014</v>
      </c>
      <c r="G7305" s="3">
        <v>43016</v>
      </c>
      <c r="H7305">
        <v>3212</v>
      </c>
    </row>
    <row r="7306" spans="1:8">
      <c r="A7306" s="4" t="s">
        <v>7513</v>
      </c>
      <c r="B7306" s="4" t="s">
        <v>191</v>
      </c>
      <c r="C7306" s="4" t="s">
        <v>179</v>
      </c>
      <c r="D7306" s="4" t="s">
        <v>74</v>
      </c>
      <c r="E7306" s="4" t="s">
        <v>172</v>
      </c>
      <c r="F7306" s="3">
        <v>43014</v>
      </c>
      <c r="G7306" s="3">
        <v>43100</v>
      </c>
      <c r="H7306">
        <v>457</v>
      </c>
    </row>
    <row r="7307" spans="1:8">
      <c r="A7307" s="4" t="s">
        <v>7514</v>
      </c>
      <c r="B7307" s="4" t="s">
        <v>343</v>
      </c>
      <c r="C7307" s="4" t="s">
        <v>171</v>
      </c>
      <c r="D7307" s="4" t="s">
        <v>42</v>
      </c>
      <c r="E7307" s="4" t="s">
        <v>197</v>
      </c>
      <c r="F7307" s="3">
        <v>43014</v>
      </c>
      <c r="G7307" s="3">
        <v>43025</v>
      </c>
      <c r="H7307">
        <v>0</v>
      </c>
    </row>
    <row r="7308" spans="1:8">
      <c r="A7308" s="4" t="s">
        <v>7515</v>
      </c>
      <c r="B7308" s="4" t="s">
        <v>343</v>
      </c>
      <c r="C7308" s="4" t="s">
        <v>179</v>
      </c>
      <c r="D7308" s="4" t="s">
        <v>41</v>
      </c>
      <c r="E7308" s="4" t="s">
        <v>172</v>
      </c>
      <c r="F7308" s="3">
        <v>43014</v>
      </c>
      <c r="G7308" s="3">
        <v>43100</v>
      </c>
      <c r="H7308">
        <v>546</v>
      </c>
    </row>
    <row r="7309" spans="1:8">
      <c r="A7309" s="4" t="s">
        <v>7516</v>
      </c>
      <c r="B7309" s="4" t="s">
        <v>256</v>
      </c>
      <c r="C7309" s="4" t="s">
        <v>171</v>
      </c>
      <c r="D7309" s="4" t="s">
        <v>110</v>
      </c>
      <c r="E7309" s="4" t="s">
        <v>197</v>
      </c>
      <c r="F7309" s="3">
        <v>43014</v>
      </c>
      <c r="G7309" s="3">
        <v>43020</v>
      </c>
      <c r="H7309">
        <v>0</v>
      </c>
    </row>
    <row r="7310" spans="1:8">
      <c r="A7310" s="4" t="s">
        <v>7517</v>
      </c>
      <c r="B7310" s="4" t="s">
        <v>256</v>
      </c>
      <c r="C7310" s="4" t="s">
        <v>179</v>
      </c>
      <c r="D7310" s="4" t="s">
        <v>68</v>
      </c>
      <c r="E7310" s="4" t="s">
        <v>172</v>
      </c>
      <c r="F7310" s="3">
        <v>43014</v>
      </c>
      <c r="G7310" s="3">
        <v>43090</v>
      </c>
      <c r="H7310">
        <v>453</v>
      </c>
    </row>
    <row r="7311" spans="1:8">
      <c r="A7311" s="4" t="s">
        <v>7518</v>
      </c>
      <c r="B7311" s="4" t="s">
        <v>187</v>
      </c>
      <c r="C7311" s="4" t="s">
        <v>9011</v>
      </c>
      <c r="D7311" s="4" t="s">
        <v>75</v>
      </c>
      <c r="E7311" s="4" t="s">
        <v>197</v>
      </c>
      <c r="F7311" s="3">
        <v>43014</v>
      </c>
      <c r="G7311" s="3">
        <v>43023</v>
      </c>
      <c r="H7311">
        <v>0</v>
      </c>
    </row>
    <row r="7312" spans="1:8">
      <c r="A7312" s="4" t="s">
        <v>7519</v>
      </c>
      <c r="B7312" s="4" t="s">
        <v>170</v>
      </c>
      <c r="C7312" s="4" t="s">
        <v>179</v>
      </c>
      <c r="D7312" s="4" t="s">
        <v>45</v>
      </c>
      <c r="E7312" s="4" t="s">
        <v>172</v>
      </c>
      <c r="F7312" s="3">
        <v>43014</v>
      </c>
      <c r="G7312" s="3">
        <v>43015</v>
      </c>
      <c r="H7312">
        <v>510</v>
      </c>
    </row>
    <row r="7313" spans="1:8">
      <c r="A7313" s="4" t="s">
        <v>7520</v>
      </c>
      <c r="B7313" s="4" t="s">
        <v>170</v>
      </c>
      <c r="C7313" s="4" t="s">
        <v>179</v>
      </c>
      <c r="D7313" s="4" t="s">
        <v>70</v>
      </c>
      <c r="E7313" s="4" t="s">
        <v>172</v>
      </c>
      <c r="F7313" s="3">
        <v>43014</v>
      </c>
      <c r="G7313" s="3">
        <v>43022</v>
      </c>
      <c r="H7313">
        <v>552</v>
      </c>
    </row>
    <row r="7314" spans="1:8">
      <c r="A7314" s="4" t="s">
        <v>7521</v>
      </c>
      <c r="B7314" s="4" t="s">
        <v>232</v>
      </c>
      <c r="C7314" s="4" t="s">
        <v>192</v>
      </c>
      <c r="D7314" s="4" t="s">
        <v>127</v>
      </c>
      <c r="E7314" s="4" t="s">
        <v>172</v>
      </c>
      <c r="F7314" s="3">
        <v>43014</v>
      </c>
      <c r="G7314" s="3">
        <v>43015</v>
      </c>
      <c r="H7314">
        <v>3203</v>
      </c>
    </row>
    <row r="7315" spans="1:8">
      <c r="A7315" s="4" t="s">
        <v>7522</v>
      </c>
      <c r="B7315" s="4" t="s">
        <v>226</v>
      </c>
      <c r="C7315" s="4" t="s">
        <v>199</v>
      </c>
      <c r="D7315" s="4" t="s">
        <v>117</v>
      </c>
      <c r="E7315" s="4" t="s">
        <v>172</v>
      </c>
      <c r="F7315" s="3">
        <v>43014</v>
      </c>
      <c r="G7315" s="3">
        <v>43022</v>
      </c>
      <c r="H7315">
        <v>6228</v>
      </c>
    </row>
    <row r="7316" spans="1:8">
      <c r="A7316" s="4" t="s">
        <v>7523</v>
      </c>
      <c r="B7316" s="4" t="s">
        <v>208</v>
      </c>
      <c r="C7316" s="4" t="s">
        <v>177</v>
      </c>
      <c r="D7316" s="4" t="s">
        <v>45</v>
      </c>
      <c r="E7316" s="4" t="s">
        <v>172</v>
      </c>
      <c r="F7316" s="3">
        <v>43014</v>
      </c>
      <c r="G7316" s="3">
        <v>43019</v>
      </c>
      <c r="H7316">
        <v>59</v>
      </c>
    </row>
    <row r="7317" spans="1:8">
      <c r="A7317" s="4" t="s">
        <v>7524</v>
      </c>
      <c r="B7317" s="4" t="s">
        <v>235</v>
      </c>
      <c r="C7317" s="4" t="s">
        <v>9011</v>
      </c>
      <c r="D7317" s="4" t="s">
        <v>88</v>
      </c>
      <c r="E7317" s="4" t="s">
        <v>197</v>
      </c>
      <c r="F7317" s="3">
        <v>43014</v>
      </c>
      <c r="G7317" s="3">
        <v>43016</v>
      </c>
      <c r="H7317">
        <v>0</v>
      </c>
    </row>
    <row r="7318" spans="1:8">
      <c r="A7318" s="4" t="s">
        <v>7525</v>
      </c>
      <c r="B7318" s="4" t="s">
        <v>181</v>
      </c>
      <c r="C7318" s="4" t="s">
        <v>171</v>
      </c>
      <c r="D7318" s="4" t="s">
        <v>42</v>
      </c>
      <c r="E7318" s="4" t="s">
        <v>172</v>
      </c>
      <c r="F7318" s="3">
        <v>43014</v>
      </c>
      <c r="G7318" s="3">
        <v>43092</v>
      </c>
      <c r="H7318">
        <v>1129</v>
      </c>
    </row>
    <row r="7319" spans="1:8">
      <c r="A7319" s="4" t="s">
        <v>7526</v>
      </c>
      <c r="B7319" s="4" t="s">
        <v>183</v>
      </c>
      <c r="C7319" s="4" t="s">
        <v>199</v>
      </c>
      <c r="D7319" s="4" t="s">
        <v>111</v>
      </c>
      <c r="E7319" s="4" t="s">
        <v>172</v>
      </c>
      <c r="F7319" s="3">
        <v>43015</v>
      </c>
      <c r="G7319" s="3">
        <v>43021</v>
      </c>
      <c r="H7319">
        <v>5349</v>
      </c>
    </row>
    <row r="7320" spans="1:8">
      <c r="A7320" s="4" t="s">
        <v>7527</v>
      </c>
      <c r="B7320" s="4" t="s">
        <v>261</v>
      </c>
      <c r="C7320" s="4" t="s">
        <v>171</v>
      </c>
      <c r="D7320" s="4" t="s">
        <v>120</v>
      </c>
      <c r="E7320" s="4" t="s">
        <v>172</v>
      </c>
      <c r="F7320" s="3">
        <v>43015</v>
      </c>
      <c r="G7320" s="3">
        <v>43058</v>
      </c>
      <c r="H7320">
        <v>1148</v>
      </c>
    </row>
    <row r="7321" spans="1:8">
      <c r="A7321" s="4" t="s">
        <v>7528</v>
      </c>
      <c r="B7321" s="4" t="s">
        <v>246</v>
      </c>
      <c r="C7321" s="4" t="s">
        <v>179</v>
      </c>
      <c r="D7321" s="4" t="s">
        <v>130</v>
      </c>
      <c r="E7321" s="4" t="s">
        <v>197</v>
      </c>
      <c r="F7321" s="3">
        <v>43015</v>
      </c>
      <c r="G7321" s="3">
        <v>43016</v>
      </c>
      <c r="H7321">
        <v>0</v>
      </c>
    </row>
    <row r="7322" spans="1:8">
      <c r="A7322" s="4" t="s">
        <v>7529</v>
      </c>
      <c r="B7322" s="4" t="s">
        <v>304</v>
      </c>
      <c r="C7322" s="4" t="s">
        <v>177</v>
      </c>
      <c r="D7322" s="4" t="s">
        <v>118</v>
      </c>
      <c r="E7322" s="4" t="s">
        <v>172</v>
      </c>
      <c r="F7322" s="3">
        <v>43015</v>
      </c>
      <c r="G7322" s="3">
        <v>43027</v>
      </c>
      <c r="H7322">
        <v>52</v>
      </c>
    </row>
    <row r="7323" spans="1:8">
      <c r="A7323" s="4" t="s">
        <v>7530</v>
      </c>
      <c r="B7323" s="4" t="s">
        <v>304</v>
      </c>
      <c r="C7323" s="4" t="s">
        <v>192</v>
      </c>
      <c r="D7323" s="4" t="s">
        <v>57</v>
      </c>
      <c r="E7323" s="4" t="s">
        <v>172</v>
      </c>
      <c r="F7323" s="3">
        <v>43015</v>
      </c>
      <c r="G7323" s="3">
        <v>43097</v>
      </c>
      <c r="H7323">
        <v>3253</v>
      </c>
    </row>
    <row r="7324" spans="1:8">
      <c r="A7324" s="4" t="s">
        <v>7531</v>
      </c>
      <c r="B7324" s="4" t="s">
        <v>210</v>
      </c>
      <c r="C7324" s="4" t="s">
        <v>171</v>
      </c>
      <c r="D7324" s="4" t="s">
        <v>65</v>
      </c>
      <c r="E7324" s="4" t="s">
        <v>172</v>
      </c>
      <c r="F7324" s="3">
        <v>43015</v>
      </c>
      <c r="G7324" s="3">
        <v>43043</v>
      </c>
      <c r="H7324">
        <v>1267</v>
      </c>
    </row>
    <row r="7325" spans="1:8">
      <c r="A7325" s="4" t="s">
        <v>7532</v>
      </c>
      <c r="B7325" s="4" t="s">
        <v>210</v>
      </c>
      <c r="C7325" s="4" t="s">
        <v>171</v>
      </c>
      <c r="D7325" s="4" t="s">
        <v>78</v>
      </c>
      <c r="E7325" s="4" t="s">
        <v>172</v>
      </c>
      <c r="F7325" s="3">
        <v>43015</v>
      </c>
      <c r="G7325" s="3">
        <v>43021</v>
      </c>
      <c r="H7325">
        <v>1096</v>
      </c>
    </row>
    <row r="7326" spans="1:8">
      <c r="A7326" s="4" t="s">
        <v>7533</v>
      </c>
      <c r="B7326" s="4" t="s">
        <v>174</v>
      </c>
      <c r="C7326" s="4" t="s">
        <v>192</v>
      </c>
      <c r="D7326" s="4" t="s">
        <v>76</v>
      </c>
      <c r="E7326" s="4" t="s">
        <v>197</v>
      </c>
      <c r="F7326" s="3">
        <v>43015</v>
      </c>
      <c r="G7326" s="3">
        <v>43092</v>
      </c>
      <c r="H7326">
        <v>0</v>
      </c>
    </row>
    <row r="7327" spans="1:8">
      <c r="A7327" s="4" t="s">
        <v>7534</v>
      </c>
      <c r="B7327" s="4" t="s">
        <v>174</v>
      </c>
      <c r="C7327" s="4" t="s">
        <v>177</v>
      </c>
      <c r="D7327" s="4" t="s">
        <v>66</v>
      </c>
      <c r="E7327" s="4" t="s">
        <v>172</v>
      </c>
      <c r="F7327" s="3">
        <v>43015</v>
      </c>
      <c r="G7327" s="3">
        <v>43099</v>
      </c>
      <c r="H7327">
        <v>54</v>
      </c>
    </row>
    <row r="7328" spans="1:8">
      <c r="A7328" s="4" t="s">
        <v>7535</v>
      </c>
      <c r="B7328" s="4" t="s">
        <v>203</v>
      </c>
      <c r="C7328" s="4" t="s">
        <v>192</v>
      </c>
      <c r="D7328" s="4" t="s">
        <v>72</v>
      </c>
      <c r="E7328" s="4" t="s">
        <v>172</v>
      </c>
      <c r="F7328" s="3">
        <v>43015</v>
      </c>
      <c r="G7328" s="3">
        <v>43082</v>
      </c>
      <c r="H7328">
        <v>3293</v>
      </c>
    </row>
    <row r="7329" spans="1:8">
      <c r="A7329" s="4" t="s">
        <v>7536</v>
      </c>
      <c r="B7329" s="4" t="s">
        <v>343</v>
      </c>
      <c r="C7329" s="4" t="s">
        <v>9011</v>
      </c>
      <c r="D7329" s="4" t="s">
        <v>104</v>
      </c>
      <c r="E7329" s="4" t="s">
        <v>172</v>
      </c>
      <c r="F7329" s="3">
        <v>43015</v>
      </c>
      <c r="G7329" s="3">
        <v>43091</v>
      </c>
      <c r="H7329">
        <v>4404</v>
      </c>
    </row>
    <row r="7330" spans="1:8">
      <c r="A7330" s="4" t="s">
        <v>7537</v>
      </c>
      <c r="B7330" s="4" t="s">
        <v>343</v>
      </c>
      <c r="C7330" s="4" t="s">
        <v>9011</v>
      </c>
      <c r="D7330" s="4" t="s">
        <v>131</v>
      </c>
      <c r="E7330" s="4" t="s">
        <v>172</v>
      </c>
      <c r="F7330" s="3">
        <v>43015</v>
      </c>
      <c r="G7330" s="3">
        <v>43017</v>
      </c>
      <c r="H7330">
        <v>5212</v>
      </c>
    </row>
    <row r="7331" spans="1:8">
      <c r="A7331" s="4" t="s">
        <v>7538</v>
      </c>
      <c r="B7331" s="4" t="s">
        <v>219</v>
      </c>
      <c r="C7331" s="4" t="s">
        <v>179</v>
      </c>
      <c r="D7331" s="4" t="s">
        <v>97</v>
      </c>
      <c r="E7331" s="4" t="s">
        <v>197</v>
      </c>
      <c r="F7331" s="3">
        <v>43015</v>
      </c>
      <c r="G7331" s="3">
        <v>43064</v>
      </c>
      <c r="H7331">
        <v>0</v>
      </c>
    </row>
    <row r="7332" spans="1:8">
      <c r="A7332" s="4" t="s">
        <v>7539</v>
      </c>
      <c r="B7332" s="4" t="s">
        <v>230</v>
      </c>
      <c r="C7332" s="4" t="s">
        <v>179</v>
      </c>
      <c r="D7332" s="4" t="s">
        <v>44</v>
      </c>
      <c r="E7332" s="4" t="s">
        <v>172</v>
      </c>
      <c r="F7332" s="3">
        <v>43015</v>
      </c>
      <c r="G7332" s="3">
        <v>43077</v>
      </c>
      <c r="H7332">
        <v>488</v>
      </c>
    </row>
    <row r="7333" spans="1:8">
      <c r="A7333" s="4" t="s">
        <v>7540</v>
      </c>
      <c r="B7333" s="4" t="s">
        <v>256</v>
      </c>
      <c r="C7333" s="4" t="s">
        <v>179</v>
      </c>
      <c r="D7333" s="4" t="s">
        <v>68</v>
      </c>
      <c r="E7333" s="4" t="s">
        <v>172</v>
      </c>
      <c r="F7333" s="3">
        <v>43015</v>
      </c>
      <c r="G7333" s="3">
        <v>43021</v>
      </c>
      <c r="H7333">
        <v>594</v>
      </c>
    </row>
    <row r="7334" spans="1:8">
      <c r="A7334" s="4" t="s">
        <v>7541</v>
      </c>
      <c r="B7334" s="4" t="s">
        <v>187</v>
      </c>
      <c r="C7334" s="4" t="s">
        <v>179</v>
      </c>
      <c r="D7334" s="4" t="s">
        <v>108</v>
      </c>
      <c r="E7334" s="4" t="s">
        <v>172</v>
      </c>
      <c r="F7334" s="3">
        <v>43015</v>
      </c>
      <c r="G7334" s="3">
        <v>43099</v>
      </c>
      <c r="H7334">
        <v>464</v>
      </c>
    </row>
    <row r="7335" spans="1:8">
      <c r="A7335" s="4" t="s">
        <v>7542</v>
      </c>
      <c r="B7335" s="4" t="s">
        <v>187</v>
      </c>
      <c r="C7335" s="4" t="s">
        <v>177</v>
      </c>
      <c r="D7335" s="4" t="s">
        <v>38</v>
      </c>
      <c r="E7335" s="4" t="s">
        <v>172</v>
      </c>
      <c r="F7335" s="3">
        <v>43015</v>
      </c>
      <c r="G7335" s="3">
        <v>43082</v>
      </c>
      <c r="H7335">
        <v>53</v>
      </c>
    </row>
    <row r="7336" spans="1:8">
      <c r="A7336" s="4" t="s">
        <v>7543</v>
      </c>
      <c r="B7336" s="4" t="s">
        <v>244</v>
      </c>
      <c r="C7336" s="4" t="s">
        <v>171</v>
      </c>
      <c r="D7336" s="4" t="s">
        <v>57</v>
      </c>
      <c r="E7336" s="4" t="s">
        <v>197</v>
      </c>
      <c r="F7336" s="3">
        <v>43015</v>
      </c>
      <c r="G7336" s="3">
        <v>43023</v>
      </c>
      <c r="H7336">
        <v>0</v>
      </c>
    </row>
    <row r="7337" spans="1:8">
      <c r="A7337" s="4" t="s">
        <v>7544</v>
      </c>
      <c r="B7337" s="4" t="s">
        <v>244</v>
      </c>
      <c r="C7337" s="4" t="s">
        <v>179</v>
      </c>
      <c r="D7337" s="4" t="s">
        <v>111</v>
      </c>
      <c r="E7337" s="4" t="s">
        <v>172</v>
      </c>
      <c r="F7337" s="3">
        <v>43015</v>
      </c>
      <c r="G7337" s="3">
        <v>43016</v>
      </c>
      <c r="H7337">
        <v>661</v>
      </c>
    </row>
    <row r="7338" spans="1:8">
      <c r="A7338" s="4" t="s">
        <v>7545</v>
      </c>
      <c r="B7338" s="4" t="s">
        <v>244</v>
      </c>
      <c r="C7338" s="4" t="s">
        <v>171</v>
      </c>
      <c r="D7338" s="4" t="s">
        <v>66</v>
      </c>
      <c r="E7338" s="4" t="s">
        <v>172</v>
      </c>
      <c r="F7338" s="3">
        <v>43015</v>
      </c>
      <c r="G7338" s="3">
        <v>43022</v>
      </c>
      <c r="H7338">
        <v>1240</v>
      </c>
    </row>
    <row r="7339" spans="1:8">
      <c r="A7339" s="4" t="s">
        <v>7546</v>
      </c>
      <c r="B7339" s="4" t="s">
        <v>244</v>
      </c>
      <c r="C7339" s="4" t="s">
        <v>192</v>
      </c>
      <c r="D7339" s="4" t="s">
        <v>79</v>
      </c>
      <c r="E7339" s="4" t="s">
        <v>172</v>
      </c>
      <c r="F7339" s="3">
        <v>43015</v>
      </c>
      <c r="G7339" s="3">
        <v>43089</v>
      </c>
      <c r="H7339">
        <v>2763</v>
      </c>
    </row>
    <row r="7340" spans="1:8">
      <c r="A7340" s="4" t="s">
        <v>7547</v>
      </c>
      <c r="B7340" s="4" t="s">
        <v>201</v>
      </c>
      <c r="C7340" s="4" t="s">
        <v>179</v>
      </c>
      <c r="D7340" s="4" t="s">
        <v>42</v>
      </c>
      <c r="E7340" s="4" t="s">
        <v>172</v>
      </c>
      <c r="F7340" s="3">
        <v>43015</v>
      </c>
      <c r="G7340" s="3">
        <v>43074</v>
      </c>
      <c r="H7340">
        <v>610</v>
      </c>
    </row>
    <row r="7341" spans="1:8">
      <c r="A7341" s="4" t="s">
        <v>7548</v>
      </c>
      <c r="B7341" s="4" t="s">
        <v>201</v>
      </c>
      <c r="C7341" s="4" t="s">
        <v>177</v>
      </c>
      <c r="D7341" s="4" t="s">
        <v>75</v>
      </c>
      <c r="E7341" s="4" t="s">
        <v>172</v>
      </c>
      <c r="F7341" s="3">
        <v>43015</v>
      </c>
      <c r="G7341" s="3">
        <v>43083</v>
      </c>
      <c r="H7341">
        <v>59</v>
      </c>
    </row>
    <row r="7342" spans="1:8">
      <c r="A7342" s="4" t="s">
        <v>7549</v>
      </c>
      <c r="B7342" s="4" t="s">
        <v>170</v>
      </c>
      <c r="C7342" s="4" t="s">
        <v>179</v>
      </c>
      <c r="D7342" s="4" t="s">
        <v>100</v>
      </c>
      <c r="E7342" s="4" t="s">
        <v>172</v>
      </c>
      <c r="F7342" s="3">
        <v>43015</v>
      </c>
      <c r="G7342" s="3">
        <v>43027</v>
      </c>
      <c r="H7342">
        <v>577</v>
      </c>
    </row>
    <row r="7343" spans="1:8">
      <c r="A7343" s="4" t="s">
        <v>7550</v>
      </c>
      <c r="B7343" s="4" t="s">
        <v>205</v>
      </c>
      <c r="C7343" s="4" t="s">
        <v>177</v>
      </c>
      <c r="D7343" s="4" t="s">
        <v>82</v>
      </c>
      <c r="E7343" s="4" t="s">
        <v>197</v>
      </c>
      <c r="F7343" s="3">
        <v>43015</v>
      </c>
      <c r="G7343" s="3">
        <v>43023</v>
      </c>
      <c r="H7343">
        <v>0</v>
      </c>
    </row>
    <row r="7344" spans="1:8">
      <c r="A7344" s="4" t="s">
        <v>7551</v>
      </c>
      <c r="B7344" s="4" t="s">
        <v>185</v>
      </c>
      <c r="C7344" s="4" t="s">
        <v>171</v>
      </c>
      <c r="D7344" s="4" t="s">
        <v>59</v>
      </c>
      <c r="E7344" s="4" t="s">
        <v>172</v>
      </c>
      <c r="F7344" s="3">
        <v>43015</v>
      </c>
      <c r="G7344" s="3">
        <v>43017</v>
      </c>
      <c r="H7344">
        <v>1139</v>
      </c>
    </row>
    <row r="7345" spans="1:8">
      <c r="A7345" s="4" t="s">
        <v>7552</v>
      </c>
      <c r="B7345" s="4" t="s">
        <v>183</v>
      </c>
      <c r="C7345" s="4" t="s">
        <v>199</v>
      </c>
      <c r="D7345" s="4" t="s">
        <v>119</v>
      </c>
      <c r="E7345" s="4" t="s">
        <v>172</v>
      </c>
      <c r="F7345" s="3">
        <v>43016</v>
      </c>
      <c r="G7345" s="3">
        <v>43099</v>
      </c>
      <c r="H7345">
        <v>6038</v>
      </c>
    </row>
    <row r="7346" spans="1:8">
      <c r="A7346" s="4" t="s">
        <v>7553</v>
      </c>
      <c r="B7346" s="4" t="s">
        <v>261</v>
      </c>
      <c r="C7346" s="4" t="s">
        <v>9011</v>
      </c>
      <c r="D7346" s="4" t="s">
        <v>120</v>
      </c>
      <c r="E7346" s="4" t="s">
        <v>172</v>
      </c>
      <c r="F7346" s="3">
        <v>43016</v>
      </c>
      <c r="G7346" s="3">
        <v>43022</v>
      </c>
      <c r="H7346">
        <v>4605</v>
      </c>
    </row>
    <row r="7347" spans="1:8">
      <c r="A7347" s="4" t="s">
        <v>7554</v>
      </c>
      <c r="B7347" s="4" t="s">
        <v>261</v>
      </c>
      <c r="C7347" s="4" t="s">
        <v>192</v>
      </c>
      <c r="D7347" s="4" t="s">
        <v>84</v>
      </c>
      <c r="E7347" s="4" t="s">
        <v>172</v>
      </c>
      <c r="F7347" s="3">
        <v>43016</v>
      </c>
      <c r="G7347" s="3">
        <v>43060</v>
      </c>
      <c r="H7347">
        <v>3264</v>
      </c>
    </row>
    <row r="7348" spans="1:8">
      <c r="A7348" s="4" t="s">
        <v>7555</v>
      </c>
      <c r="B7348" s="4" t="s">
        <v>246</v>
      </c>
      <c r="C7348" s="4" t="s">
        <v>192</v>
      </c>
      <c r="D7348" s="4" t="s">
        <v>25</v>
      </c>
      <c r="E7348" s="4" t="s">
        <v>172</v>
      </c>
      <c r="F7348" s="3">
        <v>43016</v>
      </c>
      <c r="G7348" s="3">
        <v>43025</v>
      </c>
      <c r="H7348">
        <v>3472</v>
      </c>
    </row>
    <row r="7349" spans="1:8">
      <c r="A7349" s="4" t="s">
        <v>7556</v>
      </c>
      <c r="B7349" s="4" t="s">
        <v>304</v>
      </c>
      <c r="C7349" s="4" t="s">
        <v>171</v>
      </c>
      <c r="D7349" s="4" t="s">
        <v>100</v>
      </c>
      <c r="E7349" s="4" t="s">
        <v>172</v>
      </c>
      <c r="F7349" s="3">
        <v>43016</v>
      </c>
      <c r="G7349" s="3">
        <v>43023</v>
      </c>
      <c r="H7349">
        <v>1186</v>
      </c>
    </row>
    <row r="7350" spans="1:8">
      <c r="A7350" s="4" t="s">
        <v>7557</v>
      </c>
      <c r="B7350" s="4" t="s">
        <v>279</v>
      </c>
      <c r="C7350" s="4" t="s">
        <v>179</v>
      </c>
      <c r="D7350" s="4" t="s">
        <v>130</v>
      </c>
      <c r="E7350" s="4" t="s">
        <v>197</v>
      </c>
      <c r="F7350" s="3">
        <v>43016</v>
      </c>
      <c r="G7350" s="3">
        <v>43024</v>
      </c>
      <c r="H7350">
        <v>0</v>
      </c>
    </row>
    <row r="7351" spans="1:8">
      <c r="A7351" s="4" t="s">
        <v>7558</v>
      </c>
      <c r="B7351" s="4" t="s">
        <v>210</v>
      </c>
      <c r="C7351" s="4" t="s">
        <v>9011</v>
      </c>
      <c r="D7351" s="4" t="s">
        <v>113</v>
      </c>
      <c r="E7351" s="4" t="s">
        <v>172</v>
      </c>
      <c r="F7351" s="3">
        <v>43016</v>
      </c>
      <c r="G7351" s="3">
        <v>43083</v>
      </c>
      <c r="H7351">
        <v>4964</v>
      </c>
    </row>
    <row r="7352" spans="1:8">
      <c r="A7352" s="4" t="s">
        <v>7559</v>
      </c>
      <c r="B7352" s="4" t="s">
        <v>174</v>
      </c>
      <c r="C7352" s="4" t="s">
        <v>177</v>
      </c>
      <c r="D7352" s="4" t="s">
        <v>48</v>
      </c>
      <c r="E7352" s="4" t="s">
        <v>197</v>
      </c>
      <c r="F7352" s="3">
        <v>43016</v>
      </c>
      <c r="G7352" s="3">
        <v>43018</v>
      </c>
      <c r="H7352">
        <v>0</v>
      </c>
    </row>
    <row r="7353" spans="1:8">
      <c r="A7353" s="4" t="s">
        <v>7560</v>
      </c>
      <c r="B7353" s="4" t="s">
        <v>263</v>
      </c>
      <c r="C7353" s="4" t="s">
        <v>171</v>
      </c>
      <c r="D7353" s="4" t="s">
        <v>40</v>
      </c>
      <c r="E7353" s="4" t="s">
        <v>197</v>
      </c>
      <c r="F7353" s="3">
        <v>43016</v>
      </c>
      <c r="G7353" s="3">
        <v>43060</v>
      </c>
      <c r="H7353">
        <v>0</v>
      </c>
    </row>
    <row r="7354" spans="1:8">
      <c r="A7354" s="4" t="s">
        <v>7561</v>
      </c>
      <c r="B7354" s="4" t="s">
        <v>237</v>
      </c>
      <c r="C7354" s="4" t="s">
        <v>192</v>
      </c>
      <c r="D7354" s="4" t="s">
        <v>121</v>
      </c>
      <c r="E7354" s="4" t="s">
        <v>172</v>
      </c>
      <c r="F7354" s="3">
        <v>43016</v>
      </c>
      <c r="G7354" s="3">
        <v>43028</v>
      </c>
      <c r="H7354">
        <v>2812</v>
      </c>
    </row>
    <row r="7355" spans="1:8">
      <c r="A7355" s="4" t="s">
        <v>7562</v>
      </c>
      <c r="B7355" s="4" t="s">
        <v>196</v>
      </c>
      <c r="C7355" s="4" t="s">
        <v>171</v>
      </c>
      <c r="D7355" s="4" t="s">
        <v>68</v>
      </c>
      <c r="E7355" s="4" t="s">
        <v>197</v>
      </c>
      <c r="F7355" s="3">
        <v>43016</v>
      </c>
      <c r="G7355" s="3">
        <v>43022</v>
      </c>
      <c r="H7355">
        <v>0</v>
      </c>
    </row>
    <row r="7356" spans="1:8">
      <c r="A7356" s="4" t="s">
        <v>7563</v>
      </c>
      <c r="B7356" s="4" t="s">
        <v>196</v>
      </c>
      <c r="C7356" s="4" t="s">
        <v>9011</v>
      </c>
      <c r="D7356" s="4" t="s">
        <v>118</v>
      </c>
      <c r="E7356" s="4" t="s">
        <v>197</v>
      </c>
      <c r="F7356" s="3">
        <v>43016</v>
      </c>
      <c r="G7356" s="3">
        <v>43017</v>
      </c>
      <c r="H7356">
        <v>0</v>
      </c>
    </row>
    <row r="7357" spans="1:8">
      <c r="A7357" s="4" t="s">
        <v>7564</v>
      </c>
      <c r="B7357" s="4" t="s">
        <v>203</v>
      </c>
      <c r="C7357" s="4" t="s">
        <v>192</v>
      </c>
      <c r="D7357" s="4" t="s">
        <v>32</v>
      </c>
      <c r="E7357" s="4" t="s">
        <v>172</v>
      </c>
      <c r="F7357" s="3">
        <v>43016</v>
      </c>
      <c r="G7357" s="3">
        <v>43091</v>
      </c>
      <c r="H7357">
        <v>3517</v>
      </c>
    </row>
    <row r="7358" spans="1:8">
      <c r="A7358" s="4" t="s">
        <v>7565</v>
      </c>
      <c r="B7358" s="4" t="s">
        <v>343</v>
      </c>
      <c r="C7358" s="4" t="s">
        <v>9011</v>
      </c>
      <c r="D7358" s="4" t="s">
        <v>45</v>
      </c>
      <c r="E7358" s="4" t="s">
        <v>197</v>
      </c>
      <c r="F7358" s="3">
        <v>43016</v>
      </c>
      <c r="G7358" s="3">
        <v>43095</v>
      </c>
      <c r="H7358">
        <v>0</v>
      </c>
    </row>
    <row r="7359" spans="1:8">
      <c r="A7359" s="4" t="s">
        <v>7566</v>
      </c>
      <c r="B7359" s="4" t="s">
        <v>219</v>
      </c>
      <c r="C7359" s="4" t="s">
        <v>171</v>
      </c>
      <c r="D7359" s="4" t="s">
        <v>24</v>
      </c>
      <c r="E7359" s="4" t="s">
        <v>193</v>
      </c>
      <c r="F7359" s="3">
        <v>43016</v>
      </c>
      <c r="G7359" s="3"/>
    </row>
    <row r="7360" spans="1:8">
      <c r="A7360" s="4" t="s">
        <v>7567</v>
      </c>
      <c r="B7360" s="4" t="s">
        <v>219</v>
      </c>
      <c r="C7360" s="4" t="s">
        <v>179</v>
      </c>
      <c r="D7360" s="4" t="s">
        <v>115</v>
      </c>
      <c r="E7360" s="4" t="s">
        <v>197</v>
      </c>
      <c r="F7360" s="3">
        <v>43016</v>
      </c>
      <c r="G7360" s="3">
        <v>43017</v>
      </c>
      <c r="H7360">
        <v>0</v>
      </c>
    </row>
    <row r="7361" spans="1:8">
      <c r="A7361" s="4" t="s">
        <v>7568</v>
      </c>
      <c r="B7361" s="4" t="s">
        <v>219</v>
      </c>
      <c r="C7361" s="4" t="s">
        <v>179</v>
      </c>
      <c r="D7361" s="4" t="s">
        <v>122</v>
      </c>
      <c r="E7361" s="4" t="s">
        <v>172</v>
      </c>
      <c r="F7361" s="3">
        <v>43016</v>
      </c>
      <c r="G7361" s="3">
        <v>43018</v>
      </c>
      <c r="H7361">
        <v>608</v>
      </c>
    </row>
    <row r="7362" spans="1:8">
      <c r="A7362" s="4" t="s">
        <v>7569</v>
      </c>
      <c r="B7362" s="4" t="s">
        <v>230</v>
      </c>
      <c r="C7362" s="4" t="s">
        <v>199</v>
      </c>
      <c r="D7362" s="4" t="s">
        <v>53</v>
      </c>
      <c r="E7362" s="4" t="s">
        <v>172</v>
      </c>
      <c r="F7362" s="3">
        <v>43016</v>
      </c>
      <c r="G7362" s="3">
        <v>43024</v>
      </c>
      <c r="H7362">
        <v>4989</v>
      </c>
    </row>
    <row r="7363" spans="1:8">
      <c r="A7363" s="4" t="s">
        <v>7570</v>
      </c>
      <c r="B7363" s="4" t="s">
        <v>230</v>
      </c>
      <c r="C7363" s="4" t="s">
        <v>9011</v>
      </c>
      <c r="D7363" s="4" t="s">
        <v>93</v>
      </c>
      <c r="E7363" s="4" t="s">
        <v>172</v>
      </c>
      <c r="F7363" s="3">
        <v>43016</v>
      </c>
      <c r="G7363" s="3">
        <v>43062</v>
      </c>
      <c r="H7363">
        <v>4780</v>
      </c>
    </row>
    <row r="7364" spans="1:8">
      <c r="A7364" s="4" t="s">
        <v>7571</v>
      </c>
      <c r="B7364" s="4" t="s">
        <v>187</v>
      </c>
      <c r="C7364" s="4" t="s">
        <v>177</v>
      </c>
      <c r="D7364" s="4" t="s">
        <v>24</v>
      </c>
      <c r="E7364" s="4" t="s">
        <v>193</v>
      </c>
      <c r="F7364" s="3">
        <v>43016</v>
      </c>
      <c r="G7364" s="3"/>
    </row>
    <row r="7365" spans="1:8">
      <c r="A7365" s="4" t="s">
        <v>7572</v>
      </c>
      <c r="B7365" s="4" t="s">
        <v>187</v>
      </c>
      <c r="C7365" s="4" t="s">
        <v>171</v>
      </c>
      <c r="D7365" s="4" t="s">
        <v>32</v>
      </c>
      <c r="E7365" s="4" t="s">
        <v>197</v>
      </c>
      <c r="F7365" s="3">
        <v>43016</v>
      </c>
      <c r="G7365" s="3">
        <v>43018</v>
      </c>
      <c r="H7365">
        <v>0</v>
      </c>
    </row>
    <row r="7366" spans="1:8">
      <c r="A7366" s="4" t="s">
        <v>7573</v>
      </c>
      <c r="B7366" s="4" t="s">
        <v>187</v>
      </c>
      <c r="C7366" s="4" t="s">
        <v>177</v>
      </c>
      <c r="D7366" s="4" t="s">
        <v>86</v>
      </c>
      <c r="E7366" s="4" t="s">
        <v>197</v>
      </c>
      <c r="F7366" s="3">
        <v>43016</v>
      </c>
      <c r="G7366" s="3">
        <v>43022</v>
      </c>
      <c r="H7366">
        <v>0</v>
      </c>
    </row>
    <row r="7367" spans="1:8">
      <c r="A7367" s="4" t="s">
        <v>7574</v>
      </c>
      <c r="B7367" s="4" t="s">
        <v>205</v>
      </c>
      <c r="C7367" s="4" t="s">
        <v>177</v>
      </c>
      <c r="D7367" s="4" t="s">
        <v>129</v>
      </c>
      <c r="E7367" s="4" t="s">
        <v>197</v>
      </c>
      <c r="F7367" s="3">
        <v>43016</v>
      </c>
      <c r="G7367" s="3">
        <v>43028</v>
      </c>
      <c r="H7367">
        <v>0</v>
      </c>
    </row>
    <row r="7368" spans="1:8">
      <c r="A7368" s="4" t="s">
        <v>7575</v>
      </c>
      <c r="B7368" s="4" t="s">
        <v>185</v>
      </c>
      <c r="C7368" s="4" t="s">
        <v>192</v>
      </c>
      <c r="D7368" s="4" t="s">
        <v>93</v>
      </c>
      <c r="E7368" s="4" t="s">
        <v>172</v>
      </c>
      <c r="F7368" s="3">
        <v>43016</v>
      </c>
      <c r="G7368" s="3">
        <v>43017</v>
      </c>
      <c r="H7368">
        <v>3023</v>
      </c>
    </row>
    <row r="7369" spans="1:8">
      <c r="A7369" s="4" t="s">
        <v>7576</v>
      </c>
      <c r="B7369" s="4" t="s">
        <v>181</v>
      </c>
      <c r="C7369" s="4" t="s">
        <v>177</v>
      </c>
      <c r="D7369" s="4" t="s">
        <v>24</v>
      </c>
      <c r="E7369" s="4" t="s">
        <v>193</v>
      </c>
      <c r="F7369" s="3">
        <v>43016</v>
      </c>
      <c r="G7369" s="3"/>
    </row>
    <row r="7370" spans="1:8">
      <c r="A7370" s="4" t="s">
        <v>7577</v>
      </c>
      <c r="B7370" s="4" t="s">
        <v>183</v>
      </c>
      <c r="C7370" s="4" t="s">
        <v>199</v>
      </c>
      <c r="D7370" s="4" t="s">
        <v>43</v>
      </c>
      <c r="E7370" s="4" t="s">
        <v>197</v>
      </c>
      <c r="F7370" s="3">
        <v>43017</v>
      </c>
      <c r="G7370" s="3">
        <v>43025</v>
      </c>
      <c r="H7370">
        <v>0</v>
      </c>
    </row>
    <row r="7371" spans="1:8">
      <c r="A7371" s="4" t="s">
        <v>7578</v>
      </c>
      <c r="B7371" s="4" t="s">
        <v>183</v>
      </c>
      <c r="C7371" s="4" t="s">
        <v>192</v>
      </c>
      <c r="D7371" s="4" t="s">
        <v>103</v>
      </c>
      <c r="E7371" s="4" t="s">
        <v>172</v>
      </c>
      <c r="F7371" s="3">
        <v>43017</v>
      </c>
      <c r="G7371" s="3">
        <v>43028</v>
      </c>
      <c r="H7371">
        <v>3100</v>
      </c>
    </row>
    <row r="7372" spans="1:8">
      <c r="A7372" s="4" t="s">
        <v>7579</v>
      </c>
      <c r="B7372" s="4" t="s">
        <v>261</v>
      </c>
      <c r="C7372" s="4" t="s">
        <v>199</v>
      </c>
      <c r="D7372" s="4" t="s">
        <v>50</v>
      </c>
      <c r="E7372" s="4" t="s">
        <v>172</v>
      </c>
      <c r="F7372" s="3">
        <v>43017</v>
      </c>
      <c r="G7372" s="3">
        <v>43099</v>
      </c>
      <c r="H7372">
        <v>6406</v>
      </c>
    </row>
    <row r="7373" spans="1:8">
      <c r="A7373" s="4" t="s">
        <v>7580</v>
      </c>
      <c r="B7373" s="4" t="s">
        <v>279</v>
      </c>
      <c r="C7373" s="4" t="s">
        <v>199</v>
      </c>
      <c r="D7373" s="4" t="s">
        <v>83</v>
      </c>
      <c r="E7373" s="4" t="s">
        <v>172</v>
      </c>
      <c r="F7373" s="3">
        <v>43017</v>
      </c>
      <c r="G7373" s="3">
        <v>43023</v>
      </c>
      <c r="H7373">
        <v>5711</v>
      </c>
    </row>
    <row r="7374" spans="1:8">
      <c r="A7374" s="4" t="s">
        <v>7581</v>
      </c>
      <c r="B7374" s="4" t="s">
        <v>210</v>
      </c>
      <c r="C7374" s="4" t="s">
        <v>9011</v>
      </c>
      <c r="D7374" s="4" t="s">
        <v>24</v>
      </c>
      <c r="E7374" s="4" t="s">
        <v>193</v>
      </c>
      <c r="F7374" s="3">
        <v>43017</v>
      </c>
      <c r="G7374" s="3"/>
    </row>
    <row r="7375" spans="1:8">
      <c r="A7375" s="4" t="s">
        <v>7582</v>
      </c>
      <c r="B7375" s="4" t="s">
        <v>210</v>
      </c>
      <c r="C7375" s="4" t="s">
        <v>177</v>
      </c>
      <c r="D7375" s="4" t="s">
        <v>95</v>
      </c>
      <c r="E7375" s="4" t="s">
        <v>172</v>
      </c>
      <c r="F7375" s="3">
        <v>43017</v>
      </c>
      <c r="G7375" s="3">
        <v>43026</v>
      </c>
      <c r="H7375">
        <v>58</v>
      </c>
    </row>
    <row r="7376" spans="1:8">
      <c r="A7376" s="4" t="s">
        <v>7583</v>
      </c>
      <c r="B7376" s="4" t="s">
        <v>174</v>
      </c>
      <c r="C7376" s="4" t="s">
        <v>9011</v>
      </c>
      <c r="D7376" s="4" t="s">
        <v>110</v>
      </c>
      <c r="E7376" s="4" t="s">
        <v>197</v>
      </c>
      <c r="F7376" s="3">
        <v>43017</v>
      </c>
      <c r="G7376" s="3">
        <v>43018</v>
      </c>
      <c r="H7376">
        <v>0</v>
      </c>
    </row>
    <row r="7377" spans="1:8">
      <c r="A7377" s="4" t="s">
        <v>7584</v>
      </c>
      <c r="B7377" s="4" t="s">
        <v>237</v>
      </c>
      <c r="C7377" s="4" t="s">
        <v>179</v>
      </c>
      <c r="D7377" s="4" t="s">
        <v>130</v>
      </c>
      <c r="E7377" s="4" t="s">
        <v>172</v>
      </c>
      <c r="F7377" s="3">
        <v>43017</v>
      </c>
      <c r="G7377" s="3">
        <v>43018</v>
      </c>
      <c r="H7377">
        <v>552</v>
      </c>
    </row>
    <row r="7378" spans="1:8">
      <c r="A7378" s="4" t="s">
        <v>7585</v>
      </c>
      <c r="B7378" s="4" t="s">
        <v>237</v>
      </c>
      <c r="C7378" s="4" t="s">
        <v>192</v>
      </c>
      <c r="D7378" s="4" t="s">
        <v>117</v>
      </c>
      <c r="E7378" s="4" t="s">
        <v>172</v>
      </c>
      <c r="F7378" s="3">
        <v>43017</v>
      </c>
      <c r="G7378" s="3">
        <v>43028</v>
      </c>
      <c r="H7378">
        <v>3215</v>
      </c>
    </row>
    <row r="7379" spans="1:8">
      <c r="A7379" s="4" t="s">
        <v>7586</v>
      </c>
      <c r="B7379" s="4" t="s">
        <v>196</v>
      </c>
      <c r="C7379" s="4" t="s">
        <v>179</v>
      </c>
      <c r="D7379" s="4" t="s">
        <v>85</v>
      </c>
      <c r="E7379" s="4" t="s">
        <v>197</v>
      </c>
      <c r="F7379" s="3">
        <v>43017</v>
      </c>
      <c r="G7379" s="3">
        <v>43066</v>
      </c>
      <c r="H7379">
        <v>0</v>
      </c>
    </row>
    <row r="7380" spans="1:8">
      <c r="A7380" s="4" t="s">
        <v>7587</v>
      </c>
      <c r="B7380" s="4" t="s">
        <v>191</v>
      </c>
      <c r="C7380" s="4" t="s">
        <v>171</v>
      </c>
      <c r="D7380" s="4" t="s">
        <v>59</v>
      </c>
      <c r="E7380" s="4" t="s">
        <v>172</v>
      </c>
      <c r="F7380" s="3">
        <v>43017</v>
      </c>
      <c r="G7380" s="3">
        <v>43062</v>
      </c>
      <c r="H7380">
        <v>1112</v>
      </c>
    </row>
    <row r="7381" spans="1:8">
      <c r="A7381" s="4" t="s">
        <v>7588</v>
      </c>
      <c r="B7381" s="4" t="s">
        <v>343</v>
      </c>
      <c r="C7381" s="4" t="s">
        <v>179</v>
      </c>
      <c r="D7381" s="4" t="s">
        <v>109</v>
      </c>
      <c r="E7381" s="4" t="s">
        <v>197</v>
      </c>
      <c r="F7381" s="3">
        <v>43017</v>
      </c>
      <c r="G7381" s="3">
        <v>43029</v>
      </c>
      <c r="H7381">
        <v>0</v>
      </c>
    </row>
    <row r="7382" spans="1:8">
      <c r="A7382" s="4" t="s">
        <v>7589</v>
      </c>
      <c r="B7382" s="4" t="s">
        <v>343</v>
      </c>
      <c r="C7382" s="4" t="s">
        <v>171</v>
      </c>
      <c r="D7382" s="4" t="s">
        <v>92</v>
      </c>
      <c r="E7382" s="4" t="s">
        <v>172</v>
      </c>
      <c r="F7382" s="3">
        <v>43017</v>
      </c>
      <c r="G7382" s="3">
        <v>43064</v>
      </c>
      <c r="H7382">
        <v>1190</v>
      </c>
    </row>
    <row r="7383" spans="1:8">
      <c r="A7383" s="4" t="s">
        <v>7590</v>
      </c>
      <c r="B7383" s="4" t="s">
        <v>219</v>
      </c>
      <c r="C7383" s="4" t="s">
        <v>179</v>
      </c>
      <c r="D7383" s="4" t="s">
        <v>59</v>
      </c>
      <c r="E7383" s="4" t="s">
        <v>172</v>
      </c>
      <c r="F7383" s="3">
        <v>43017</v>
      </c>
      <c r="G7383" s="3">
        <v>43091</v>
      </c>
      <c r="H7383">
        <v>446</v>
      </c>
    </row>
    <row r="7384" spans="1:8">
      <c r="A7384" s="4" t="s">
        <v>7591</v>
      </c>
      <c r="B7384" s="4" t="s">
        <v>219</v>
      </c>
      <c r="C7384" s="4" t="s">
        <v>179</v>
      </c>
      <c r="D7384" s="4" t="s">
        <v>84</v>
      </c>
      <c r="E7384" s="4" t="s">
        <v>172</v>
      </c>
      <c r="F7384" s="3">
        <v>43017</v>
      </c>
      <c r="G7384" s="3">
        <v>43018</v>
      </c>
      <c r="H7384">
        <v>565</v>
      </c>
    </row>
    <row r="7385" spans="1:8">
      <c r="A7385" s="4" t="s">
        <v>7592</v>
      </c>
      <c r="B7385" s="4" t="s">
        <v>230</v>
      </c>
      <c r="C7385" s="4" t="s">
        <v>179</v>
      </c>
      <c r="D7385" s="4" t="s">
        <v>108</v>
      </c>
      <c r="E7385" s="4" t="s">
        <v>197</v>
      </c>
      <c r="F7385" s="3">
        <v>43017</v>
      </c>
      <c r="G7385" s="3">
        <v>43026</v>
      </c>
      <c r="H7385">
        <v>0</v>
      </c>
    </row>
    <row r="7386" spans="1:8">
      <c r="A7386" s="4" t="s">
        <v>7593</v>
      </c>
      <c r="B7386" s="4" t="s">
        <v>187</v>
      </c>
      <c r="C7386" s="4" t="s">
        <v>177</v>
      </c>
      <c r="D7386" s="4" t="s">
        <v>24</v>
      </c>
      <c r="E7386" s="4" t="s">
        <v>193</v>
      </c>
      <c r="F7386" s="3">
        <v>43017</v>
      </c>
      <c r="G7386" s="3"/>
    </row>
    <row r="7387" spans="1:8">
      <c r="A7387" s="4" t="s">
        <v>7594</v>
      </c>
      <c r="B7387" s="4" t="s">
        <v>187</v>
      </c>
      <c r="C7387" s="4" t="s">
        <v>9011</v>
      </c>
      <c r="D7387" s="4" t="s">
        <v>108</v>
      </c>
      <c r="E7387" s="4" t="s">
        <v>172</v>
      </c>
      <c r="F7387" s="3">
        <v>43017</v>
      </c>
      <c r="G7387" s="3">
        <v>43094</v>
      </c>
      <c r="H7387">
        <v>4753</v>
      </c>
    </row>
    <row r="7388" spans="1:8">
      <c r="A7388" s="4" t="s">
        <v>7595</v>
      </c>
      <c r="B7388" s="4" t="s">
        <v>244</v>
      </c>
      <c r="C7388" s="4" t="s">
        <v>171</v>
      </c>
      <c r="D7388" s="4" t="s">
        <v>66</v>
      </c>
      <c r="E7388" s="4" t="s">
        <v>197</v>
      </c>
      <c r="F7388" s="3">
        <v>43017</v>
      </c>
      <c r="G7388" s="3">
        <v>43069</v>
      </c>
      <c r="H7388">
        <v>0</v>
      </c>
    </row>
    <row r="7389" spans="1:8">
      <c r="A7389" s="4" t="s">
        <v>7596</v>
      </c>
      <c r="B7389" s="4" t="s">
        <v>201</v>
      </c>
      <c r="C7389" s="4" t="s">
        <v>179</v>
      </c>
      <c r="D7389" s="4" t="s">
        <v>115</v>
      </c>
      <c r="E7389" s="4" t="s">
        <v>197</v>
      </c>
      <c r="F7389" s="3">
        <v>43017</v>
      </c>
      <c r="G7389" s="3">
        <v>43027</v>
      </c>
      <c r="H7389">
        <v>0</v>
      </c>
    </row>
    <row r="7390" spans="1:8">
      <c r="A7390" s="4" t="s">
        <v>7597</v>
      </c>
      <c r="B7390" s="4" t="s">
        <v>189</v>
      </c>
      <c r="C7390" s="4" t="s">
        <v>179</v>
      </c>
      <c r="D7390" s="4" t="s">
        <v>110</v>
      </c>
      <c r="E7390" s="4" t="s">
        <v>197</v>
      </c>
      <c r="F7390" s="3">
        <v>43017</v>
      </c>
      <c r="G7390" s="3">
        <v>43029</v>
      </c>
      <c r="H7390">
        <v>0</v>
      </c>
    </row>
    <row r="7391" spans="1:8">
      <c r="A7391" s="4" t="s">
        <v>7598</v>
      </c>
      <c r="B7391" s="4" t="s">
        <v>189</v>
      </c>
      <c r="C7391" s="4" t="s">
        <v>171</v>
      </c>
      <c r="D7391" s="4" t="s">
        <v>109</v>
      </c>
      <c r="E7391" s="4" t="s">
        <v>172</v>
      </c>
      <c r="F7391" s="3">
        <v>43017</v>
      </c>
      <c r="G7391" s="3">
        <v>43018</v>
      </c>
      <c r="H7391">
        <v>1129</v>
      </c>
    </row>
    <row r="7392" spans="1:8">
      <c r="A7392" s="4" t="s">
        <v>7599</v>
      </c>
      <c r="B7392" s="4" t="s">
        <v>205</v>
      </c>
      <c r="C7392" s="4" t="s">
        <v>177</v>
      </c>
      <c r="D7392" s="4" t="s">
        <v>115</v>
      </c>
      <c r="E7392" s="4" t="s">
        <v>172</v>
      </c>
      <c r="F7392" s="3">
        <v>43017</v>
      </c>
      <c r="G7392" s="3">
        <v>43018</v>
      </c>
      <c r="H7392">
        <v>56</v>
      </c>
    </row>
    <row r="7393" spans="1:8">
      <c r="A7393" s="4" t="s">
        <v>7600</v>
      </c>
      <c r="B7393" s="4" t="s">
        <v>205</v>
      </c>
      <c r="C7393" s="4" t="s">
        <v>192</v>
      </c>
      <c r="D7393" s="4" t="s">
        <v>108</v>
      </c>
      <c r="E7393" s="4" t="s">
        <v>172</v>
      </c>
      <c r="F7393" s="3">
        <v>43017</v>
      </c>
      <c r="G7393" s="3">
        <v>43019</v>
      </c>
      <c r="H7393">
        <v>3435</v>
      </c>
    </row>
    <row r="7394" spans="1:8">
      <c r="A7394" s="4" t="s">
        <v>7601</v>
      </c>
      <c r="B7394" s="4" t="s">
        <v>208</v>
      </c>
      <c r="C7394" s="4" t="s">
        <v>192</v>
      </c>
      <c r="D7394" s="4" t="s">
        <v>100</v>
      </c>
      <c r="E7394" s="4" t="s">
        <v>172</v>
      </c>
      <c r="F7394" s="3">
        <v>43017</v>
      </c>
      <c r="G7394" s="3">
        <v>43022</v>
      </c>
      <c r="H7394">
        <v>3860</v>
      </c>
    </row>
    <row r="7395" spans="1:8">
      <c r="A7395" s="4" t="s">
        <v>7602</v>
      </c>
      <c r="B7395" s="4" t="s">
        <v>216</v>
      </c>
      <c r="C7395" s="4" t="s">
        <v>177</v>
      </c>
      <c r="D7395" s="4" t="s">
        <v>125</v>
      </c>
      <c r="E7395" s="4" t="s">
        <v>197</v>
      </c>
      <c r="F7395" s="3">
        <v>43017</v>
      </c>
      <c r="G7395" s="3">
        <v>43092</v>
      </c>
      <c r="H7395">
        <v>0</v>
      </c>
    </row>
    <row r="7396" spans="1:8">
      <c r="A7396" s="4" t="s">
        <v>7603</v>
      </c>
      <c r="B7396" s="4" t="s">
        <v>181</v>
      </c>
      <c r="C7396" s="4" t="s">
        <v>179</v>
      </c>
      <c r="D7396" s="4" t="s">
        <v>76</v>
      </c>
      <c r="E7396" s="4" t="s">
        <v>197</v>
      </c>
      <c r="F7396" s="3">
        <v>43017</v>
      </c>
      <c r="G7396" s="3">
        <v>43025</v>
      </c>
      <c r="H7396">
        <v>0</v>
      </c>
    </row>
    <row r="7397" spans="1:8">
      <c r="A7397" s="4" t="s">
        <v>7604</v>
      </c>
      <c r="B7397" s="4" t="s">
        <v>181</v>
      </c>
      <c r="C7397" s="4" t="s">
        <v>192</v>
      </c>
      <c r="D7397" s="4" t="s">
        <v>42</v>
      </c>
      <c r="E7397" s="4" t="s">
        <v>197</v>
      </c>
      <c r="F7397" s="3">
        <v>43017</v>
      </c>
      <c r="G7397" s="3">
        <v>43019</v>
      </c>
      <c r="H7397">
        <v>0</v>
      </c>
    </row>
    <row r="7398" spans="1:8">
      <c r="A7398" s="4" t="s">
        <v>7605</v>
      </c>
      <c r="B7398" s="4" t="s">
        <v>181</v>
      </c>
      <c r="C7398" s="4" t="s">
        <v>179</v>
      </c>
      <c r="D7398" s="4" t="s">
        <v>124</v>
      </c>
      <c r="E7398" s="4" t="s">
        <v>172</v>
      </c>
      <c r="F7398" s="3">
        <v>43017</v>
      </c>
      <c r="G7398" s="3">
        <v>43086</v>
      </c>
      <c r="H7398">
        <v>482</v>
      </c>
    </row>
    <row r="7399" spans="1:8">
      <c r="A7399" s="4" t="s">
        <v>7606</v>
      </c>
      <c r="B7399" s="4" t="s">
        <v>183</v>
      </c>
      <c r="C7399" s="4" t="s">
        <v>177</v>
      </c>
      <c r="D7399" s="4" t="s">
        <v>41</v>
      </c>
      <c r="E7399" s="4" t="s">
        <v>197</v>
      </c>
      <c r="F7399" s="3">
        <v>43018</v>
      </c>
      <c r="G7399" s="3">
        <v>43027</v>
      </c>
      <c r="H7399">
        <v>0</v>
      </c>
    </row>
    <row r="7400" spans="1:8">
      <c r="A7400" s="4" t="s">
        <v>7607</v>
      </c>
      <c r="B7400" s="4" t="s">
        <v>183</v>
      </c>
      <c r="C7400" s="4" t="s">
        <v>171</v>
      </c>
      <c r="D7400" s="4" t="s">
        <v>70</v>
      </c>
      <c r="E7400" s="4" t="s">
        <v>172</v>
      </c>
      <c r="F7400" s="3">
        <v>43018</v>
      </c>
      <c r="G7400" s="3">
        <v>43019</v>
      </c>
      <c r="H7400">
        <v>1166</v>
      </c>
    </row>
    <row r="7401" spans="1:8">
      <c r="A7401" s="4" t="s">
        <v>7608</v>
      </c>
      <c r="B7401" s="4" t="s">
        <v>261</v>
      </c>
      <c r="C7401" s="4" t="s">
        <v>177</v>
      </c>
      <c r="D7401" s="4" t="s">
        <v>83</v>
      </c>
      <c r="E7401" s="4" t="s">
        <v>197</v>
      </c>
      <c r="F7401" s="3">
        <v>43018</v>
      </c>
      <c r="G7401" s="3">
        <v>43026</v>
      </c>
      <c r="H7401">
        <v>0</v>
      </c>
    </row>
    <row r="7402" spans="1:8">
      <c r="A7402" s="4" t="s">
        <v>7609</v>
      </c>
      <c r="B7402" s="4" t="s">
        <v>279</v>
      </c>
      <c r="C7402" s="4" t="s">
        <v>171</v>
      </c>
      <c r="D7402" s="4" t="s">
        <v>82</v>
      </c>
      <c r="E7402" s="4" t="s">
        <v>197</v>
      </c>
      <c r="F7402" s="3">
        <v>43018</v>
      </c>
      <c r="G7402" s="3">
        <v>43023</v>
      </c>
      <c r="H7402">
        <v>0</v>
      </c>
    </row>
    <row r="7403" spans="1:8">
      <c r="A7403" s="4" t="s">
        <v>7610</v>
      </c>
      <c r="B7403" s="4" t="s">
        <v>210</v>
      </c>
      <c r="C7403" s="4" t="s">
        <v>171</v>
      </c>
      <c r="D7403" s="4" t="s">
        <v>125</v>
      </c>
      <c r="E7403" s="4" t="s">
        <v>197</v>
      </c>
      <c r="F7403" s="3">
        <v>43018</v>
      </c>
      <c r="G7403" s="3">
        <v>43052</v>
      </c>
      <c r="H7403">
        <v>0</v>
      </c>
    </row>
    <row r="7404" spans="1:8">
      <c r="A7404" s="4" t="s">
        <v>7611</v>
      </c>
      <c r="B7404" s="4" t="s">
        <v>210</v>
      </c>
      <c r="C7404" s="4" t="s">
        <v>9011</v>
      </c>
      <c r="D7404" s="4" t="s">
        <v>127</v>
      </c>
      <c r="E7404" s="4" t="s">
        <v>172</v>
      </c>
      <c r="F7404" s="3">
        <v>43018</v>
      </c>
      <c r="G7404" s="3">
        <v>43087</v>
      </c>
      <c r="H7404">
        <v>5112</v>
      </c>
    </row>
    <row r="7405" spans="1:8">
      <c r="A7405" s="4" t="s">
        <v>7612</v>
      </c>
      <c r="B7405" s="4" t="s">
        <v>174</v>
      </c>
      <c r="C7405" s="4" t="s">
        <v>171</v>
      </c>
      <c r="D7405" s="4" t="s">
        <v>118</v>
      </c>
      <c r="E7405" s="4" t="s">
        <v>197</v>
      </c>
      <c r="F7405" s="3">
        <v>43018</v>
      </c>
      <c r="G7405" s="3">
        <v>43095</v>
      </c>
      <c r="H7405">
        <v>0</v>
      </c>
    </row>
    <row r="7406" spans="1:8">
      <c r="A7406" s="4" t="s">
        <v>7613</v>
      </c>
      <c r="B7406" s="4" t="s">
        <v>174</v>
      </c>
      <c r="C7406" s="4" t="s">
        <v>9011</v>
      </c>
      <c r="D7406" s="4" t="s">
        <v>92</v>
      </c>
      <c r="E7406" s="4" t="s">
        <v>197</v>
      </c>
      <c r="F7406" s="3">
        <v>43018</v>
      </c>
      <c r="G7406" s="3">
        <v>43022</v>
      </c>
      <c r="H7406">
        <v>0</v>
      </c>
    </row>
    <row r="7407" spans="1:8">
      <c r="A7407" s="4" t="s">
        <v>7614</v>
      </c>
      <c r="B7407" s="4" t="s">
        <v>203</v>
      </c>
      <c r="C7407" s="4" t="s">
        <v>192</v>
      </c>
      <c r="D7407" s="4" t="s">
        <v>87</v>
      </c>
      <c r="E7407" s="4" t="s">
        <v>197</v>
      </c>
      <c r="F7407" s="3">
        <v>43018</v>
      </c>
      <c r="G7407" s="3">
        <v>43023</v>
      </c>
      <c r="H7407">
        <v>0</v>
      </c>
    </row>
    <row r="7408" spans="1:8">
      <c r="A7408" s="4" t="s">
        <v>7615</v>
      </c>
      <c r="B7408" s="4" t="s">
        <v>343</v>
      </c>
      <c r="C7408" s="4" t="s">
        <v>192</v>
      </c>
      <c r="D7408" s="4" t="s">
        <v>119</v>
      </c>
      <c r="E7408" s="4" t="s">
        <v>172</v>
      </c>
      <c r="F7408" s="3">
        <v>43018</v>
      </c>
      <c r="G7408" s="3">
        <v>43028</v>
      </c>
      <c r="H7408">
        <v>3892</v>
      </c>
    </row>
    <row r="7409" spans="1:8">
      <c r="A7409" s="4" t="s">
        <v>7616</v>
      </c>
      <c r="B7409" s="4" t="s">
        <v>219</v>
      </c>
      <c r="C7409" s="4" t="s">
        <v>179</v>
      </c>
      <c r="D7409" s="4" t="s">
        <v>44</v>
      </c>
      <c r="E7409" s="4" t="s">
        <v>172</v>
      </c>
      <c r="F7409" s="3">
        <v>43018</v>
      </c>
      <c r="G7409" s="3">
        <v>43019</v>
      </c>
      <c r="H7409">
        <v>473</v>
      </c>
    </row>
    <row r="7410" spans="1:8">
      <c r="A7410" s="4" t="s">
        <v>7617</v>
      </c>
      <c r="B7410" s="4" t="s">
        <v>230</v>
      </c>
      <c r="C7410" s="4" t="s">
        <v>179</v>
      </c>
      <c r="D7410" s="4" t="s">
        <v>74</v>
      </c>
      <c r="E7410" s="4" t="s">
        <v>197</v>
      </c>
      <c r="F7410" s="3">
        <v>43018</v>
      </c>
      <c r="G7410" s="3">
        <v>43022</v>
      </c>
      <c r="H7410">
        <v>0</v>
      </c>
    </row>
    <row r="7411" spans="1:8">
      <c r="A7411" s="4" t="s">
        <v>7618</v>
      </c>
      <c r="B7411" s="4" t="s">
        <v>230</v>
      </c>
      <c r="C7411" s="4" t="s">
        <v>171</v>
      </c>
      <c r="D7411" s="4" t="s">
        <v>105</v>
      </c>
      <c r="E7411" s="4" t="s">
        <v>197</v>
      </c>
      <c r="F7411" s="3">
        <v>43018</v>
      </c>
      <c r="G7411" s="3">
        <v>43019</v>
      </c>
      <c r="H7411">
        <v>0</v>
      </c>
    </row>
    <row r="7412" spans="1:8">
      <c r="A7412" s="4" t="s">
        <v>7619</v>
      </c>
      <c r="B7412" s="4" t="s">
        <v>230</v>
      </c>
      <c r="C7412" s="4" t="s">
        <v>179</v>
      </c>
      <c r="D7412" s="4" t="s">
        <v>54</v>
      </c>
      <c r="E7412" s="4" t="s">
        <v>172</v>
      </c>
      <c r="F7412" s="3">
        <v>43018</v>
      </c>
      <c r="G7412" s="3">
        <v>43059</v>
      </c>
      <c r="H7412">
        <v>511</v>
      </c>
    </row>
    <row r="7413" spans="1:8">
      <c r="A7413" s="4" t="s">
        <v>7620</v>
      </c>
      <c r="B7413" s="4" t="s">
        <v>230</v>
      </c>
      <c r="C7413" s="4" t="s">
        <v>179</v>
      </c>
      <c r="D7413" s="4" t="s">
        <v>76</v>
      </c>
      <c r="E7413" s="4" t="s">
        <v>172</v>
      </c>
      <c r="F7413" s="3">
        <v>43018</v>
      </c>
      <c r="G7413" s="3">
        <v>43020</v>
      </c>
      <c r="H7413">
        <v>509</v>
      </c>
    </row>
    <row r="7414" spans="1:8">
      <c r="A7414" s="4" t="s">
        <v>7621</v>
      </c>
      <c r="B7414" s="4" t="s">
        <v>230</v>
      </c>
      <c r="C7414" s="4" t="s">
        <v>179</v>
      </c>
      <c r="D7414" s="4" t="s">
        <v>86</v>
      </c>
      <c r="E7414" s="4" t="s">
        <v>172</v>
      </c>
      <c r="F7414" s="3">
        <v>43018</v>
      </c>
      <c r="G7414" s="3">
        <v>43030</v>
      </c>
      <c r="H7414">
        <v>528</v>
      </c>
    </row>
    <row r="7415" spans="1:8">
      <c r="A7415" s="4" t="s">
        <v>7622</v>
      </c>
      <c r="B7415" s="4" t="s">
        <v>230</v>
      </c>
      <c r="C7415" s="4" t="s">
        <v>179</v>
      </c>
      <c r="D7415" s="4" t="s">
        <v>115</v>
      </c>
      <c r="E7415" s="4" t="s">
        <v>172</v>
      </c>
      <c r="F7415" s="3">
        <v>43018</v>
      </c>
      <c r="G7415" s="3">
        <v>43022</v>
      </c>
      <c r="H7415">
        <v>549</v>
      </c>
    </row>
    <row r="7416" spans="1:8">
      <c r="A7416" s="4" t="s">
        <v>7623</v>
      </c>
      <c r="B7416" s="4" t="s">
        <v>256</v>
      </c>
      <c r="C7416" s="4" t="s">
        <v>179</v>
      </c>
      <c r="D7416" s="4" t="s">
        <v>104</v>
      </c>
      <c r="E7416" s="4" t="s">
        <v>197</v>
      </c>
      <c r="F7416" s="3">
        <v>43018</v>
      </c>
      <c r="G7416" s="3">
        <v>43094</v>
      </c>
      <c r="H7416">
        <v>0</v>
      </c>
    </row>
    <row r="7417" spans="1:8">
      <c r="A7417" s="4" t="s">
        <v>7624</v>
      </c>
      <c r="B7417" s="4" t="s">
        <v>256</v>
      </c>
      <c r="C7417" s="4" t="s">
        <v>177</v>
      </c>
      <c r="D7417" s="4" t="s">
        <v>70</v>
      </c>
      <c r="E7417" s="4" t="s">
        <v>197</v>
      </c>
      <c r="F7417" s="3">
        <v>43018</v>
      </c>
      <c r="G7417" s="3">
        <v>43027</v>
      </c>
      <c r="H7417">
        <v>0</v>
      </c>
    </row>
    <row r="7418" spans="1:8">
      <c r="A7418" s="4" t="s">
        <v>7625</v>
      </c>
      <c r="B7418" s="4" t="s">
        <v>244</v>
      </c>
      <c r="C7418" s="4" t="s">
        <v>179</v>
      </c>
      <c r="D7418" s="4" t="s">
        <v>106</v>
      </c>
      <c r="E7418" s="4" t="s">
        <v>197</v>
      </c>
      <c r="F7418" s="3">
        <v>43018</v>
      </c>
      <c r="G7418" s="3">
        <v>43027</v>
      </c>
      <c r="H7418">
        <v>0</v>
      </c>
    </row>
    <row r="7419" spans="1:8">
      <c r="A7419" s="4" t="s">
        <v>7626</v>
      </c>
      <c r="B7419" s="4" t="s">
        <v>244</v>
      </c>
      <c r="C7419" s="4" t="s">
        <v>192</v>
      </c>
      <c r="D7419" s="4" t="s">
        <v>68</v>
      </c>
      <c r="E7419" s="4" t="s">
        <v>172</v>
      </c>
      <c r="F7419" s="3">
        <v>43018</v>
      </c>
      <c r="G7419" s="3">
        <v>43025</v>
      </c>
      <c r="H7419">
        <v>3578</v>
      </c>
    </row>
    <row r="7420" spans="1:8">
      <c r="A7420" s="4" t="s">
        <v>7627</v>
      </c>
      <c r="B7420" s="4" t="s">
        <v>170</v>
      </c>
      <c r="C7420" s="4" t="s">
        <v>179</v>
      </c>
      <c r="D7420" s="4" t="s">
        <v>45</v>
      </c>
      <c r="E7420" s="4" t="s">
        <v>172</v>
      </c>
      <c r="F7420" s="3">
        <v>43018</v>
      </c>
      <c r="G7420" s="3">
        <v>43098</v>
      </c>
      <c r="H7420">
        <v>523</v>
      </c>
    </row>
    <row r="7421" spans="1:8">
      <c r="A7421" s="4" t="s">
        <v>7628</v>
      </c>
      <c r="B7421" s="4" t="s">
        <v>226</v>
      </c>
      <c r="C7421" s="4" t="s">
        <v>9011</v>
      </c>
      <c r="D7421" s="4" t="s">
        <v>127</v>
      </c>
      <c r="E7421" s="4" t="s">
        <v>172</v>
      </c>
      <c r="F7421" s="3">
        <v>43018</v>
      </c>
      <c r="G7421" s="3">
        <v>43019</v>
      </c>
      <c r="H7421">
        <v>4575</v>
      </c>
    </row>
    <row r="7422" spans="1:8">
      <c r="A7422" s="4" t="s">
        <v>7629</v>
      </c>
      <c r="B7422" s="4" t="s">
        <v>185</v>
      </c>
      <c r="C7422" s="4" t="s">
        <v>9011</v>
      </c>
      <c r="D7422" s="4" t="s">
        <v>98</v>
      </c>
      <c r="E7422" s="4" t="s">
        <v>172</v>
      </c>
      <c r="F7422" s="3">
        <v>43018</v>
      </c>
      <c r="G7422" s="3">
        <v>43020</v>
      </c>
      <c r="H7422">
        <v>4552</v>
      </c>
    </row>
    <row r="7423" spans="1:8">
      <c r="A7423" s="4" t="s">
        <v>7630</v>
      </c>
      <c r="B7423" s="4" t="s">
        <v>181</v>
      </c>
      <c r="C7423" s="4" t="s">
        <v>179</v>
      </c>
      <c r="D7423" s="4" t="s">
        <v>84</v>
      </c>
      <c r="E7423" s="4" t="s">
        <v>197</v>
      </c>
      <c r="F7423" s="3">
        <v>43018</v>
      </c>
      <c r="G7423" s="3">
        <v>43019</v>
      </c>
      <c r="H7423">
        <v>0</v>
      </c>
    </row>
    <row r="7424" spans="1:8">
      <c r="A7424" s="4" t="s">
        <v>7631</v>
      </c>
      <c r="B7424" s="4" t="s">
        <v>181</v>
      </c>
      <c r="C7424" s="4" t="s">
        <v>179</v>
      </c>
      <c r="D7424" s="4" t="s">
        <v>32</v>
      </c>
      <c r="E7424" s="4" t="s">
        <v>172</v>
      </c>
      <c r="F7424" s="3">
        <v>43018</v>
      </c>
      <c r="G7424" s="3">
        <v>43092</v>
      </c>
      <c r="H7424">
        <v>551</v>
      </c>
    </row>
    <row r="7425" spans="1:8">
      <c r="A7425" s="4" t="s">
        <v>7632</v>
      </c>
      <c r="B7425" s="4" t="s">
        <v>181</v>
      </c>
      <c r="C7425" s="4" t="s">
        <v>179</v>
      </c>
      <c r="D7425" s="4" t="s">
        <v>54</v>
      </c>
      <c r="E7425" s="4" t="s">
        <v>172</v>
      </c>
      <c r="F7425" s="3">
        <v>43018</v>
      </c>
      <c r="G7425" s="3">
        <v>43026</v>
      </c>
      <c r="H7425">
        <v>545</v>
      </c>
    </row>
    <row r="7426" spans="1:8">
      <c r="A7426" s="4" t="s">
        <v>7633</v>
      </c>
      <c r="B7426" s="4" t="s">
        <v>181</v>
      </c>
      <c r="C7426" s="4" t="s">
        <v>171</v>
      </c>
      <c r="D7426" s="4" t="s">
        <v>124</v>
      </c>
      <c r="E7426" s="4" t="s">
        <v>172</v>
      </c>
      <c r="F7426" s="3">
        <v>43018</v>
      </c>
      <c r="G7426" s="3">
        <v>43023</v>
      </c>
      <c r="H7426">
        <v>1134</v>
      </c>
    </row>
    <row r="7427" spans="1:8">
      <c r="A7427" s="4" t="s">
        <v>7634</v>
      </c>
      <c r="B7427" s="4" t="s">
        <v>183</v>
      </c>
      <c r="C7427" s="4" t="s">
        <v>192</v>
      </c>
      <c r="D7427" s="4" t="s">
        <v>110</v>
      </c>
      <c r="E7427" s="4" t="s">
        <v>197</v>
      </c>
      <c r="F7427" s="3">
        <v>43019</v>
      </c>
      <c r="G7427" s="3">
        <v>43021</v>
      </c>
      <c r="H7427">
        <v>0</v>
      </c>
    </row>
    <row r="7428" spans="1:8">
      <c r="A7428" s="4" t="s">
        <v>7635</v>
      </c>
      <c r="B7428" s="4" t="s">
        <v>183</v>
      </c>
      <c r="C7428" s="4" t="s">
        <v>192</v>
      </c>
      <c r="D7428" s="4" t="s">
        <v>106</v>
      </c>
      <c r="E7428" s="4" t="s">
        <v>172</v>
      </c>
      <c r="F7428" s="3">
        <v>43019</v>
      </c>
      <c r="G7428" s="3">
        <v>43024</v>
      </c>
      <c r="H7428">
        <v>3434</v>
      </c>
    </row>
    <row r="7429" spans="1:8">
      <c r="A7429" s="4" t="s">
        <v>7636</v>
      </c>
      <c r="B7429" s="4" t="s">
        <v>261</v>
      </c>
      <c r="C7429" s="4" t="s">
        <v>179</v>
      </c>
      <c r="D7429" s="4" t="s">
        <v>42</v>
      </c>
      <c r="E7429" s="4" t="s">
        <v>172</v>
      </c>
      <c r="F7429" s="3">
        <v>43019</v>
      </c>
      <c r="G7429" s="3">
        <v>43096</v>
      </c>
      <c r="H7429">
        <v>505</v>
      </c>
    </row>
    <row r="7430" spans="1:8">
      <c r="A7430" s="4" t="s">
        <v>7637</v>
      </c>
      <c r="B7430" s="4" t="s">
        <v>261</v>
      </c>
      <c r="C7430" s="4" t="s">
        <v>171</v>
      </c>
      <c r="D7430" s="4" t="s">
        <v>63</v>
      </c>
      <c r="E7430" s="4" t="s">
        <v>172</v>
      </c>
      <c r="F7430" s="3">
        <v>43019</v>
      </c>
      <c r="G7430" s="3">
        <v>43029</v>
      </c>
      <c r="H7430">
        <v>1066</v>
      </c>
    </row>
    <row r="7431" spans="1:8">
      <c r="A7431" s="4" t="s">
        <v>7638</v>
      </c>
      <c r="B7431" s="4" t="s">
        <v>246</v>
      </c>
      <c r="C7431" s="4" t="s">
        <v>179</v>
      </c>
      <c r="D7431" s="4" t="s">
        <v>126</v>
      </c>
      <c r="E7431" s="4" t="s">
        <v>172</v>
      </c>
      <c r="F7431" s="3">
        <v>43019</v>
      </c>
      <c r="G7431" s="3">
        <v>43051</v>
      </c>
      <c r="H7431">
        <v>580</v>
      </c>
    </row>
    <row r="7432" spans="1:8">
      <c r="A7432" s="4" t="s">
        <v>7639</v>
      </c>
      <c r="B7432" s="4" t="s">
        <v>279</v>
      </c>
      <c r="C7432" s="4" t="s">
        <v>9011</v>
      </c>
      <c r="D7432" s="4" t="s">
        <v>78</v>
      </c>
      <c r="E7432" s="4" t="s">
        <v>172</v>
      </c>
      <c r="F7432" s="3">
        <v>43019</v>
      </c>
      <c r="G7432" s="3">
        <v>43089</v>
      </c>
      <c r="H7432">
        <v>4501</v>
      </c>
    </row>
    <row r="7433" spans="1:8">
      <c r="A7433" s="4" t="s">
        <v>7640</v>
      </c>
      <c r="B7433" s="4" t="s">
        <v>174</v>
      </c>
      <c r="C7433" s="4" t="s">
        <v>171</v>
      </c>
      <c r="D7433" s="4" t="s">
        <v>68</v>
      </c>
      <c r="E7433" s="4" t="s">
        <v>197</v>
      </c>
      <c r="F7433" s="3">
        <v>43019</v>
      </c>
      <c r="G7433" s="3">
        <v>43027</v>
      </c>
      <c r="H7433">
        <v>0</v>
      </c>
    </row>
    <row r="7434" spans="1:8">
      <c r="A7434" s="4" t="s">
        <v>7641</v>
      </c>
      <c r="B7434" s="4" t="s">
        <v>174</v>
      </c>
      <c r="C7434" s="4" t="s">
        <v>199</v>
      </c>
      <c r="D7434" s="4" t="s">
        <v>104</v>
      </c>
      <c r="E7434" s="4" t="s">
        <v>197</v>
      </c>
      <c r="F7434" s="3">
        <v>43019</v>
      </c>
      <c r="G7434" s="3">
        <v>43021</v>
      </c>
      <c r="H7434">
        <v>0</v>
      </c>
    </row>
    <row r="7435" spans="1:8">
      <c r="A7435" s="4" t="s">
        <v>7642</v>
      </c>
      <c r="B7435" s="4" t="s">
        <v>174</v>
      </c>
      <c r="C7435" s="4" t="s">
        <v>199</v>
      </c>
      <c r="D7435" s="4" t="s">
        <v>119</v>
      </c>
      <c r="E7435" s="4" t="s">
        <v>172</v>
      </c>
      <c r="F7435" s="3">
        <v>43019</v>
      </c>
      <c r="G7435" s="3">
        <v>43042</v>
      </c>
      <c r="H7435">
        <v>6182</v>
      </c>
    </row>
    <row r="7436" spans="1:8">
      <c r="A7436" s="4" t="s">
        <v>7643</v>
      </c>
      <c r="B7436" s="4" t="s">
        <v>263</v>
      </c>
      <c r="C7436" s="4" t="s">
        <v>9011</v>
      </c>
      <c r="D7436" s="4" t="s">
        <v>35</v>
      </c>
      <c r="E7436" s="4" t="s">
        <v>172</v>
      </c>
      <c r="F7436" s="3">
        <v>43019</v>
      </c>
      <c r="G7436" s="3">
        <v>43020</v>
      </c>
      <c r="H7436">
        <v>4763</v>
      </c>
    </row>
    <row r="7437" spans="1:8">
      <c r="A7437" s="4" t="s">
        <v>7644</v>
      </c>
      <c r="B7437" s="4" t="s">
        <v>263</v>
      </c>
      <c r="C7437" s="4" t="s">
        <v>192</v>
      </c>
      <c r="D7437" s="4" t="s">
        <v>65</v>
      </c>
      <c r="E7437" s="4" t="s">
        <v>172</v>
      </c>
      <c r="F7437" s="3">
        <v>43019</v>
      </c>
      <c r="G7437" s="3">
        <v>43028</v>
      </c>
      <c r="H7437">
        <v>3024</v>
      </c>
    </row>
    <row r="7438" spans="1:8">
      <c r="A7438" s="4" t="s">
        <v>7645</v>
      </c>
      <c r="B7438" s="4" t="s">
        <v>237</v>
      </c>
      <c r="C7438" s="4" t="s">
        <v>177</v>
      </c>
      <c r="D7438" s="4" t="s">
        <v>63</v>
      </c>
      <c r="E7438" s="4" t="s">
        <v>197</v>
      </c>
      <c r="F7438" s="3">
        <v>43019</v>
      </c>
      <c r="G7438" s="3">
        <v>43020</v>
      </c>
      <c r="H7438">
        <v>0</v>
      </c>
    </row>
    <row r="7439" spans="1:8">
      <c r="A7439" s="4" t="s">
        <v>7646</v>
      </c>
      <c r="B7439" s="4" t="s">
        <v>191</v>
      </c>
      <c r="C7439" s="4" t="s">
        <v>179</v>
      </c>
      <c r="D7439" s="4" t="s">
        <v>72</v>
      </c>
      <c r="E7439" s="4" t="s">
        <v>197</v>
      </c>
      <c r="F7439" s="3">
        <v>43019</v>
      </c>
      <c r="G7439" s="3">
        <v>43021</v>
      </c>
      <c r="H7439">
        <v>0</v>
      </c>
    </row>
    <row r="7440" spans="1:8">
      <c r="A7440" s="4" t="s">
        <v>7647</v>
      </c>
      <c r="B7440" s="4" t="s">
        <v>191</v>
      </c>
      <c r="C7440" s="4" t="s">
        <v>199</v>
      </c>
      <c r="D7440" s="4" t="s">
        <v>71</v>
      </c>
      <c r="E7440" s="4" t="s">
        <v>172</v>
      </c>
      <c r="F7440" s="3">
        <v>43019</v>
      </c>
      <c r="G7440" s="3">
        <v>43027</v>
      </c>
      <c r="H7440">
        <v>6751</v>
      </c>
    </row>
    <row r="7441" spans="1:8">
      <c r="A7441" s="4" t="s">
        <v>7648</v>
      </c>
      <c r="B7441" s="4" t="s">
        <v>191</v>
      </c>
      <c r="C7441" s="4" t="s">
        <v>177</v>
      </c>
      <c r="D7441" s="4" t="s">
        <v>71</v>
      </c>
      <c r="E7441" s="4" t="s">
        <v>172</v>
      </c>
      <c r="F7441" s="3">
        <v>43019</v>
      </c>
      <c r="G7441" s="3">
        <v>43026</v>
      </c>
      <c r="H7441">
        <v>54</v>
      </c>
    </row>
    <row r="7442" spans="1:8">
      <c r="A7442" s="4" t="s">
        <v>7649</v>
      </c>
      <c r="B7442" s="4" t="s">
        <v>343</v>
      </c>
      <c r="C7442" s="4" t="s">
        <v>179</v>
      </c>
      <c r="D7442" s="4" t="s">
        <v>109</v>
      </c>
      <c r="E7442" s="4" t="s">
        <v>172</v>
      </c>
      <c r="F7442" s="3">
        <v>43019</v>
      </c>
      <c r="G7442" s="3">
        <v>43094</v>
      </c>
      <c r="H7442">
        <v>592</v>
      </c>
    </row>
    <row r="7443" spans="1:8">
      <c r="A7443" s="4" t="s">
        <v>7650</v>
      </c>
      <c r="B7443" s="4" t="s">
        <v>343</v>
      </c>
      <c r="C7443" s="4" t="s">
        <v>171</v>
      </c>
      <c r="D7443" s="4" t="s">
        <v>37</v>
      </c>
      <c r="E7443" s="4" t="s">
        <v>172</v>
      </c>
      <c r="F7443" s="3">
        <v>43019</v>
      </c>
      <c r="G7443" s="3">
        <v>43030</v>
      </c>
      <c r="H7443">
        <v>969</v>
      </c>
    </row>
    <row r="7444" spans="1:8">
      <c r="A7444" s="4" t="s">
        <v>7651</v>
      </c>
      <c r="B7444" s="4" t="s">
        <v>219</v>
      </c>
      <c r="C7444" s="4" t="s">
        <v>177</v>
      </c>
      <c r="D7444" s="4" t="s">
        <v>44</v>
      </c>
      <c r="E7444" s="4" t="s">
        <v>172</v>
      </c>
      <c r="F7444" s="3">
        <v>43019</v>
      </c>
      <c r="G7444" s="3">
        <v>43020</v>
      </c>
      <c r="H7444">
        <v>48</v>
      </c>
    </row>
    <row r="7445" spans="1:8">
      <c r="A7445" s="4" t="s">
        <v>7652</v>
      </c>
      <c r="B7445" s="4" t="s">
        <v>230</v>
      </c>
      <c r="C7445" s="4" t="s">
        <v>179</v>
      </c>
      <c r="D7445" s="4" t="s">
        <v>84</v>
      </c>
      <c r="E7445" s="4" t="s">
        <v>197</v>
      </c>
      <c r="F7445" s="3">
        <v>43019</v>
      </c>
      <c r="G7445" s="3">
        <v>43021</v>
      </c>
      <c r="H7445">
        <v>0</v>
      </c>
    </row>
    <row r="7446" spans="1:8">
      <c r="A7446" s="4" t="s">
        <v>7653</v>
      </c>
      <c r="B7446" s="4" t="s">
        <v>230</v>
      </c>
      <c r="C7446" s="4" t="s">
        <v>171</v>
      </c>
      <c r="D7446" s="4" t="s">
        <v>86</v>
      </c>
      <c r="E7446" s="4" t="s">
        <v>197</v>
      </c>
      <c r="F7446" s="3">
        <v>43019</v>
      </c>
      <c r="G7446" s="3">
        <v>43092</v>
      </c>
      <c r="H7446">
        <v>0</v>
      </c>
    </row>
    <row r="7447" spans="1:8">
      <c r="A7447" s="4" t="s">
        <v>7654</v>
      </c>
      <c r="B7447" s="4" t="s">
        <v>230</v>
      </c>
      <c r="C7447" s="4" t="s">
        <v>199</v>
      </c>
      <c r="D7447" s="4" t="s">
        <v>75</v>
      </c>
      <c r="E7447" s="4" t="s">
        <v>172</v>
      </c>
      <c r="F7447" s="3">
        <v>43019</v>
      </c>
      <c r="G7447" s="3">
        <v>43029</v>
      </c>
      <c r="H7447">
        <v>6555</v>
      </c>
    </row>
    <row r="7448" spans="1:8">
      <c r="A7448" s="4" t="s">
        <v>7655</v>
      </c>
      <c r="B7448" s="4" t="s">
        <v>256</v>
      </c>
      <c r="C7448" s="4" t="s">
        <v>192</v>
      </c>
      <c r="D7448" s="4" t="s">
        <v>119</v>
      </c>
      <c r="E7448" s="4" t="s">
        <v>197</v>
      </c>
      <c r="F7448" s="3">
        <v>43019</v>
      </c>
      <c r="G7448" s="3">
        <v>43027</v>
      </c>
      <c r="H7448">
        <v>0</v>
      </c>
    </row>
    <row r="7449" spans="1:8">
      <c r="A7449" s="4" t="s">
        <v>7656</v>
      </c>
      <c r="B7449" s="4" t="s">
        <v>187</v>
      </c>
      <c r="C7449" s="4" t="s">
        <v>177</v>
      </c>
      <c r="D7449" s="4" t="s">
        <v>24</v>
      </c>
      <c r="E7449" s="4" t="s">
        <v>193</v>
      </c>
      <c r="F7449" s="3">
        <v>43019</v>
      </c>
      <c r="G7449" s="3"/>
    </row>
    <row r="7450" spans="1:8">
      <c r="A7450" s="4" t="s">
        <v>7657</v>
      </c>
      <c r="B7450" s="4" t="s">
        <v>244</v>
      </c>
      <c r="C7450" s="4" t="s">
        <v>199</v>
      </c>
      <c r="D7450" s="4" t="s">
        <v>29</v>
      </c>
      <c r="E7450" s="4" t="s">
        <v>172</v>
      </c>
      <c r="F7450" s="3">
        <v>43019</v>
      </c>
      <c r="G7450" s="3">
        <v>43084</v>
      </c>
      <c r="H7450">
        <v>5271</v>
      </c>
    </row>
    <row r="7451" spans="1:8">
      <c r="A7451" s="4" t="s">
        <v>7658</v>
      </c>
      <c r="B7451" s="4" t="s">
        <v>205</v>
      </c>
      <c r="C7451" s="4" t="s">
        <v>192</v>
      </c>
      <c r="D7451" s="4" t="s">
        <v>129</v>
      </c>
      <c r="E7451" s="4" t="s">
        <v>193</v>
      </c>
      <c r="F7451" s="3">
        <v>43019</v>
      </c>
      <c r="G7451" s="3"/>
    </row>
    <row r="7452" spans="1:8">
      <c r="A7452" s="4" t="s">
        <v>7659</v>
      </c>
      <c r="B7452" s="4" t="s">
        <v>226</v>
      </c>
      <c r="C7452" s="4" t="s">
        <v>177</v>
      </c>
      <c r="D7452" s="4" t="s">
        <v>82</v>
      </c>
      <c r="E7452" s="4" t="s">
        <v>197</v>
      </c>
      <c r="F7452" s="3">
        <v>43019</v>
      </c>
      <c r="G7452" s="3">
        <v>43061</v>
      </c>
      <c r="H7452">
        <v>0</v>
      </c>
    </row>
    <row r="7453" spans="1:8">
      <c r="A7453" s="4" t="s">
        <v>7660</v>
      </c>
      <c r="B7453" s="4" t="s">
        <v>226</v>
      </c>
      <c r="C7453" s="4" t="s">
        <v>179</v>
      </c>
      <c r="D7453" s="4" t="s">
        <v>125</v>
      </c>
      <c r="E7453" s="4" t="s">
        <v>172</v>
      </c>
      <c r="F7453" s="3">
        <v>43019</v>
      </c>
      <c r="G7453" s="3">
        <v>43079</v>
      </c>
      <c r="H7453">
        <v>472</v>
      </c>
    </row>
    <row r="7454" spans="1:8">
      <c r="A7454" s="4" t="s">
        <v>7661</v>
      </c>
      <c r="B7454" s="4" t="s">
        <v>208</v>
      </c>
      <c r="C7454" s="4" t="s">
        <v>199</v>
      </c>
      <c r="D7454" s="4" t="s">
        <v>37</v>
      </c>
      <c r="E7454" s="4" t="s">
        <v>172</v>
      </c>
      <c r="F7454" s="3">
        <v>43019</v>
      </c>
      <c r="G7454" s="3">
        <v>43068</v>
      </c>
      <c r="H7454">
        <v>5211</v>
      </c>
    </row>
    <row r="7455" spans="1:8">
      <c r="A7455" s="4" t="s">
        <v>7662</v>
      </c>
      <c r="B7455" s="4" t="s">
        <v>185</v>
      </c>
      <c r="C7455" s="4" t="s">
        <v>179</v>
      </c>
      <c r="D7455" s="4" t="s">
        <v>124</v>
      </c>
      <c r="E7455" s="4" t="s">
        <v>172</v>
      </c>
      <c r="F7455" s="3">
        <v>43019</v>
      </c>
      <c r="G7455" s="3">
        <v>43080</v>
      </c>
      <c r="H7455">
        <v>430</v>
      </c>
    </row>
    <row r="7456" spans="1:8">
      <c r="A7456" s="4" t="s">
        <v>7663</v>
      </c>
      <c r="B7456" s="4" t="s">
        <v>181</v>
      </c>
      <c r="C7456" s="4" t="s">
        <v>179</v>
      </c>
      <c r="D7456" s="4" t="s">
        <v>107</v>
      </c>
      <c r="E7456" s="4" t="s">
        <v>193</v>
      </c>
      <c r="F7456" s="3">
        <v>43019</v>
      </c>
      <c r="G7456" s="3"/>
    </row>
    <row r="7457" spans="1:8">
      <c r="A7457" s="4" t="s">
        <v>7664</v>
      </c>
      <c r="B7457" s="4" t="s">
        <v>181</v>
      </c>
      <c r="C7457" s="4" t="s">
        <v>179</v>
      </c>
      <c r="D7457" s="4" t="s">
        <v>53</v>
      </c>
      <c r="E7457" s="4" t="s">
        <v>197</v>
      </c>
      <c r="F7457" s="3">
        <v>43019</v>
      </c>
      <c r="G7457" s="3">
        <v>43028</v>
      </c>
      <c r="H7457">
        <v>0</v>
      </c>
    </row>
    <row r="7458" spans="1:8">
      <c r="A7458" s="4" t="s">
        <v>7665</v>
      </c>
      <c r="B7458" s="4" t="s">
        <v>181</v>
      </c>
      <c r="C7458" s="4" t="s">
        <v>9011</v>
      </c>
      <c r="D7458" s="4" t="s">
        <v>108</v>
      </c>
      <c r="E7458" s="4" t="s">
        <v>172</v>
      </c>
      <c r="F7458" s="3">
        <v>43019</v>
      </c>
      <c r="G7458" s="3">
        <v>43091</v>
      </c>
      <c r="H7458">
        <v>4545</v>
      </c>
    </row>
    <row r="7459" spans="1:8">
      <c r="A7459" s="4" t="s">
        <v>7666</v>
      </c>
      <c r="B7459" s="4" t="s">
        <v>261</v>
      </c>
      <c r="C7459" s="4" t="s">
        <v>171</v>
      </c>
      <c r="D7459" s="4" t="s">
        <v>120</v>
      </c>
      <c r="E7459" s="4" t="s">
        <v>197</v>
      </c>
      <c r="F7459" s="3">
        <v>43020</v>
      </c>
      <c r="G7459" s="3">
        <v>43027</v>
      </c>
      <c r="H7459">
        <v>0</v>
      </c>
    </row>
    <row r="7460" spans="1:8">
      <c r="A7460" s="4" t="s">
        <v>7667</v>
      </c>
      <c r="B7460" s="4" t="s">
        <v>279</v>
      </c>
      <c r="C7460" s="4" t="s">
        <v>171</v>
      </c>
      <c r="D7460" s="4" t="s">
        <v>24</v>
      </c>
      <c r="E7460" s="4" t="s">
        <v>193</v>
      </c>
      <c r="F7460" s="3">
        <v>43020</v>
      </c>
      <c r="G7460" s="3"/>
    </row>
    <row r="7461" spans="1:8">
      <c r="A7461" s="4" t="s">
        <v>7668</v>
      </c>
      <c r="B7461" s="4" t="s">
        <v>174</v>
      </c>
      <c r="C7461" s="4" t="s">
        <v>177</v>
      </c>
      <c r="D7461" s="4" t="s">
        <v>131</v>
      </c>
      <c r="E7461" s="4" t="s">
        <v>197</v>
      </c>
      <c r="F7461" s="3">
        <v>43020</v>
      </c>
      <c r="G7461" s="3">
        <v>43025</v>
      </c>
      <c r="H7461">
        <v>0</v>
      </c>
    </row>
    <row r="7462" spans="1:8">
      <c r="A7462" s="4" t="s">
        <v>7669</v>
      </c>
      <c r="B7462" s="4" t="s">
        <v>343</v>
      </c>
      <c r="C7462" s="4" t="s">
        <v>192</v>
      </c>
      <c r="D7462" s="4" t="s">
        <v>103</v>
      </c>
      <c r="E7462" s="4" t="s">
        <v>197</v>
      </c>
      <c r="F7462" s="3">
        <v>43020</v>
      </c>
      <c r="G7462" s="3">
        <v>43021</v>
      </c>
      <c r="H7462">
        <v>0</v>
      </c>
    </row>
    <row r="7463" spans="1:8">
      <c r="A7463" s="4" t="s">
        <v>7670</v>
      </c>
      <c r="B7463" s="4" t="s">
        <v>343</v>
      </c>
      <c r="C7463" s="4" t="s">
        <v>179</v>
      </c>
      <c r="D7463" s="4" t="s">
        <v>106</v>
      </c>
      <c r="E7463" s="4" t="s">
        <v>172</v>
      </c>
      <c r="F7463" s="3">
        <v>43020</v>
      </c>
      <c r="G7463" s="3">
        <v>43029</v>
      </c>
      <c r="H7463">
        <v>528</v>
      </c>
    </row>
    <row r="7464" spans="1:8">
      <c r="A7464" s="4" t="s">
        <v>7671</v>
      </c>
      <c r="B7464" s="4" t="s">
        <v>343</v>
      </c>
      <c r="C7464" s="4" t="s">
        <v>9011</v>
      </c>
      <c r="D7464" s="4" t="s">
        <v>43</v>
      </c>
      <c r="E7464" s="4" t="s">
        <v>172</v>
      </c>
      <c r="F7464" s="3">
        <v>43020</v>
      </c>
      <c r="G7464" s="3">
        <v>43097</v>
      </c>
      <c r="H7464">
        <v>5064</v>
      </c>
    </row>
    <row r="7465" spans="1:8">
      <c r="A7465" s="4" t="s">
        <v>7672</v>
      </c>
      <c r="B7465" s="4" t="s">
        <v>343</v>
      </c>
      <c r="C7465" s="4" t="s">
        <v>192</v>
      </c>
      <c r="D7465" s="4" t="s">
        <v>43</v>
      </c>
      <c r="E7465" s="4" t="s">
        <v>172</v>
      </c>
      <c r="F7465" s="3">
        <v>43020</v>
      </c>
      <c r="G7465" s="3">
        <v>43075</v>
      </c>
      <c r="H7465">
        <v>3203</v>
      </c>
    </row>
    <row r="7466" spans="1:8">
      <c r="A7466" s="4" t="s">
        <v>7673</v>
      </c>
      <c r="B7466" s="4" t="s">
        <v>219</v>
      </c>
      <c r="C7466" s="4" t="s">
        <v>179</v>
      </c>
      <c r="D7466" s="4" t="s">
        <v>105</v>
      </c>
      <c r="E7466" s="4" t="s">
        <v>172</v>
      </c>
      <c r="F7466" s="3">
        <v>43020</v>
      </c>
      <c r="G7466" s="3">
        <v>43041</v>
      </c>
      <c r="H7466">
        <v>549</v>
      </c>
    </row>
    <row r="7467" spans="1:8">
      <c r="A7467" s="4" t="s">
        <v>7674</v>
      </c>
      <c r="B7467" s="4" t="s">
        <v>230</v>
      </c>
      <c r="C7467" s="4" t="s">
        <v>179</v>
      </c>
      <c r="D7467" s="4" t="s">
        <v>44</v>
      </c>
      <c r="E7467" s="4" t="s">
        <v>172</v>
      </c>
      <c r="F7467" s="3">
        <v>43020</v>
      </c>
      <c r="G7467" s="3">
        <v>43031</v>
      </c>
      <c r="H7467">
        <v>594</v>
      </c>
    </row>
    <row r="7468" spans="1:8">
      <c r="A7468" s="4" t="s">
        <v>7675</v>
      </c>
      <c r="B7468" s="4" t="s">
        <v>256</v>
      </c>
      <c r="C7468" s="4" t="s">
        <v>179</v>
      </c>
      <c r="D7468" s="4" t="s">
        <v>68</v>
      </c>
      <c r="E7468" s="4" t="s">
        <v>197</v>
      </c>
      <c r="F7468" s="3">
        <v>43020</v>
      </c>
      <c r="G7468" s="3">
        <v>43029</v>
      </c>
      <c r="H7468">
        <v>0</v>
      </c>
    </row>
    <row r="7469" spans="1:8">
      <c r="A7469" s="4" t="s">
        <v>7676</v>
      </c>
      <c r="B7469" s="4" t="s">
        <v>256</v>
      </c>
      <c r="C7469" s="4" t="s">
        <v>179</v>
      </c>
      <c r="D7469" s="4" t="s">
        <v>68</v>
      </c>
      <c r="E7469" s="4" t="s">
        <v>197</v>
      </c>
      <c r="F7469" s="3">
        <v>43020</v>
      </c>
      <c r="G7469" s="3">
        <v>43030</v>
      </c>
      <c r="H7469">
        <v>0</v>
      </c>
    </row>
    <row r="7470" spans="1:8">
      <c r="A7470" s="4" t="s">
        <v>7677</v>
      </c>
      <c r="B7470" s="4" t="s">
        <v>187</v>
      </c>
      <c r="C7470" s="4" t="s">
        <v>179</v>
      </c>
      <c r="D7470" s="4" t="s">
        <v>86</v>
      </c>
      <c r="E7470" s="4" t="s">
        <v>172</v>
      </c>
      <c r="F7470" s="3">
        <v>43020</v>
      </c>
      <c r="G7470" s="3">
        <v>43040</v>
      </c>
      <c r="H7470">
        <v>529</v>
      </c>
    </row>
    <row r="7471" spans="1:8">
      <c r="A7471" s="4" t="s">
        <v>7678</v>
      </c>
      <c r="B7471" s="4" t="s">
        <v>201</v>
      </c>
      <c r="C7471" s="4" t="s">
        <v>9011</v>
      </c>
      <c r="D7471" s="4" t="s">
        <v>53</v>
      </c>
      <c r="E7471" s="4" t="s">
        <v>172</v>
      </c>
      <c r="F7471" s="3">
        <v>43020</v>
      </c>
      <c r="G7471" s="3">
        <v>43025</v>
      </c>
      <c r="H7471">
        <v>4505</v>
      </c>
    </row>
    <row r="7472" spans="1:8">
      <c r="A7472" s="4" t="s">
        <v>7679</v>
      </c>
      <c r="B7472" s="4" t="s">
        <v>170</v>
      </c>
      <c r="C7472" s="4" t="s">
        <v>179</v>
      </c>
      <c r="D7472" s="4" t="s">
        <v>57</v>
      </c>
      <c r="E7472" s="4" t="s">
        <v>172</v>
      </c>
      <c r="F7472" s="3">
        <v>43020</v>
      </c>
      <c r="G7472" s="3">
        <v>43080</v>
      </c>
      <c r="H7472">
        <v>457</v>
      </c>
    </row>
    <row r="7473" spans="1:8">
      <c r="A7473" s="4" t="s">
        <v>7680</v>
      </c>
      <c r="B7473" s="4" t="s">
        <v>170</v>
      </c>
      <c r="C7473" s="4" t="s">
        <v>192</v>
      </c>
      <c r="D7473" s="4" t="s">
        <v>92</v>
      </c>
      <c r="E7473" s="4" t="s">
        <v>172</v>
      </c>
      <c r="F7473" s="3">
        <v>43020</v>
      </c>
      <c r="G7473" s="3">
        <v>43021</v>
      </c>
      <c r="H7473">
        <v>3090</v>
      </c>
    </row>
    <row r="7474" spans="1:8">
      <c r="A7474" s="4" t="s">
        <v>7681</v>
      </c>
      <c r="B7474" s="4" t="s">
        <v>232</v>
      </c>
      <c r="C7474" s="4" t="s">
        <v>177</v>
      </c>
      <c r="D7474" s="4" t="s">
        <v>127</v>
      </c>
      <c r="E7474" s="4" t="s">
        <v>172</v>
      </c>
      <c r="F7474" s="3">
        <v>43020</v>
      </c>
      <c r="G7474" s="3">
        <v>43022</v>
      </c>
      <c r="H7474">
        <v>53</v>
      </c>
    </row>
    <row r="7475" spans="1:8">
      <c r="A7475" s="4" t="s">
        <v>7682</v>
      </c>
      <c r="B7475" s="4" t="s">
        <v>216</v>
      </c>
      <c r="C7475" s="4" t="s">
        <v>171</v>
      </c>
      <c r="D7475" s="4" t="s">
        <v>65</v>
      </c>
      <c r="E7475" s="4" t="s">
        <v>172</v>
      </c>
      <c r="F7475" s="3">
        <v>43020</v>
      </c>
      <c r="G7475" s="3">
        <v>43025</v>
      </c>
      <c r="H7475">
        <v>1004</v>
      </c>
    </row>
    <row r="7476" spans="1:8">
      <c r="A7476" s="4" t="s">
        <v>7683</v>
      </c>
      <c r="B7476" s="4" t="s">
        <v>181</v>
      </c>
      <c r="C7476" s="4" t="s">
        <v>192</v>
      </c>
      <c r="D7476" s="4" t="s">
        <v>76</v>
      </c>
      <c r="E7476" s="4" t="s">
        <v>197</v>
      </c>
      <c r="F7476" s="3">
        <v>43020</v>
      </c>
      <c r="G7476" s="3">
        <v>43027</v>
      </c>
      <c r="H7476">
        <v>0</v>
      </c>
    </row>
    <row r="7477" spans="1:8">
      <c r="A7477" s="4" t="s">
        <v>7684</v>
      </c>
      <c r="B7477" s="4" t="s">
        <v>181</v>
      </c>
      <c r="C7477" s="4" t="s">
        <v>179</v>
      </c>
      <c r="D7477" s="4" t="s">
        <v>81</v>
      </c>
      <c r="E7477" s="4" t="s">
        <v>172</v>
      </c>
      <c r="F7477" s="3">
        <v>43020</v>
      </c>
      <c r="G7477" s="3">
        <v>43029</v>
      </c>
      <c r="H7477">
        <v>696</v>
      </c>
    </row>
    <row r="7478" spans="1:8">
      <c r="A7478" s="4" t="s">
        <v>7685</v>
      </c>
      <c r="B7478" s="4" t="s">
        <v>183</v>
      </c>
      <c r="C7478" s="4" t="s">
        <v>177</v>
      </c>
      <c r="D7478" s="4" t="s">
        <v>119</v>
      </c>
      <c r="E7478" s="4" t="s">
        <v>197</v>
      </c>
      <c r="F7478" s="3">
        <v>43021</v>
      </c>
      <c r="G7478" s="3">
        <v>43030</v>
      </c>
      <c r="H7478">
        <v>0</v>
      </c>
    </row>
    <row r="7479" spans="1:8">
      <c r="A7479" s="4" t="s">
        <v>7686</v>
      </c>
      <c r="B7479" s="4" t="s">
        <v>246</v>
      </c>
      <c r="C7479" s="4" t="s">
        <v>171</v>
      </c>
      <c r="D7479" s="4" t="s">
        <v>96</v>
      </c>
      <c r="E7479" s="4" t="s">
        <v>172</v>
      </c>
      <c r="F7479" s="3">
        <v>43021</v>
      </c>
      <c r="G7479" s="3">
        <v>43031</v>
      </c>
      <c r="H7479">
        <v>888</v>
      </c>
    </row>
    <row r="7480" spans="1:8">
      <c r="A7480" s="4" t="s">
        <v>7687</v>
      </c>
      <c r="B7480" s="4" t="s">
        <v>304</v>
      </c>
      <c r="C7480" s="4" t="s">
        <v>192</v>
      </c>
      <c r="D7480" s="4" t="s">
        <v>92</v>
      </c>
      <c r="E7480" s="4" t="s">
        <v>197</v>
      </c>
      <c r="F7480" s="3">
        <v>43021</v>
      </c>
      <c r="G7480" s="3">
        <v>43026</v>
      </c>
      <c r="H7480">
        <v>0</v>
      </c>
    </row>
    <row r="7481" spans="1:8">
      <c r="A7481" s="4" t="s">
        <v>7688</v>
      </c>
      <c r="B7481" s="4" t="s">
        <v>279</v>
      </c>
      <c r="C7481" s="4" t="s">
        <v>171</v>
      </c>
      <c r="D7481" s="4" t="s">
        <v>126</v>
      </c>
      <c r="E7481" s="4" t="s">
        <v>197</v>
      </c>
      <c r="F7481" s="3">
        <v>43021</v>
      </c>
      <c r="G7481" s="3">
        <v>43028</v>
      </c>
      <c r="H7481">
        <v>0</v>
      </c>
    </row>
    <row r="7482" spans="1:8">
      <c r="A7482" s="4" t="s">
        <v>7689</v>
      </c>
      <c r="B7482" s="4" t="s">
        <v>279</v>
      </c>
      <c r="C7482" s="4" t="s">
        <v>199</v>
      </c>
      <c r="D7482" s="4" t="s">
        <v>125</v>
      </c>
      <c r="E7482" s="4" t="s">
        <v>197</v>
      </c>
      <c r="F7482" s="3">
        <v>43021</v>
      </c>
      <c r="G7482" s="3">
        <v>43060</v>
      </c>
      <c r="H7482">
        <v>0</v>
      </c>
    </row>
    <row r="7483" spans="1:8">
      <c r="A7483" s="4" t="s">
        <v>7690</v>
      </c>
      <c r="B7483" s="4" t="s">
        <v>210</v>
      </c>
      <c r="C7483" s="4" t="s">
        <v>9011</v>
      </c>
      <c r="D7483" s="4" t="s">
        <v>84</v>
      </c>
      <c r="E7483" s="4" t="s">
        <v>197</v>
      </c>
      <c r="F7483" s="3">
        <v>43021</v>
      </c>
      <c r="G7483" s="3">
        <v>43030</v>
      </c>
      <c r="H7483">
        <v>0</v>
      </c>
    </row>
    <row r="7484" spans="1:8">
      <c r="A7484" s="4" t="s">
        <v>7691</v>
      </c>
      <c r="B7484" s="4" t="s">
        <v>174</v>
      </c>
      <c r="C7484" s="4" t="s">
        <v>9011</v>
      </c>
      <c r="D7484" s="4" t="s">
        <v>70</v>
      </c>
      <c r="E7484" s="4" t="s">
        <v>172</v>
      </c>
      <c r="F7484" s="3">
        <v>43021</v>
      </c>
      <c r="G7484" s="3">
        <v>43032</v>
      </c>
      <c r="H7484">
        <v>4767</v>
      </c>
    </row>
    <row r="7485" spans="1:8">
      <c r="A7485" s="4" t="s">
        <v>7692</v>
      </c>
      <c r="B7485" s="4" t="s">
        <v>174</v>
      </c>
      <c r="C7485" s="4" t="s">
        <v>9011</v>
      </c>
      <c r="D7485" s="4" t="s">
        <v>76</v>
      </c>
      <c r="E7485" s="4" t="s">
        <v>172</v>
      </c>
      <c r="F7485" s="3">
        <v>43021</v>
      </c>
      <c r="G7485" s="3">
        <v>43089</v>
      </c>
      <c r="H7485">
        <v>4869</v>
      </c>
    </row>
    <row r="7486" spans="1:8">
      <c r="A7486" s="4" t="s">
        <v>7693</v>
      </c>
      <c r="B7486" s="4" t="s">
        <v>174</v>
      </c>
      <c r="C7486" s="4" t="s">
        <v>192</v>
      </c>
      <c r="D7486" s="4" t="s">
        <v>103</v>
      </c>
      <c r="E7486" s="4" t="s">
        <v>172</v>
      </c>
      <c r="F7486" s="3">
        <v>43021</v>
      </c>
      <c r="G7486" s="3">
        <v>43022</v>
      </c>
      <c r="H7486">
        <v>3475</v>
      </c>
    </row>
    <row r="7487" spans="1:8">
      <c r="A7487" s="4" t="s">
        <v>7694</v>
      </c>
      <c r="B7487" s="4" t="s">
        <v>263</v>
      </c>
      <c r="C7487" s="4" t="s">
        <v>179</v>
      </c>
      <c r="D7487" s="4" t="s">
        <v>78</v>
      </c>
      <c r="E7487" s="4" t="s">
        <v>197</v>
      </c>
      <c r="F7487" s="3">
        <v>43021</v>
      </c>
      <c r="G7487" s="3">
        <v>43023</v>
      </c>
      <c r="H7487">
        <v>0</v>
      </c>
    </row>
    <row r="7488" spans="1:8">
      <c r="A7488" s="4" t="s">
        <v>7695</v>
      </c>
      <c r="B7488" s="4" t="s">
        <v>263</v>
      </c>
      <c r="C7488" s="4" t="s">
        <v>177</v>
      </c>
      <c r="D7488" s="4" t="s">
        <v>52</v>
      </c>
      <c r="E7488" s="4" t="s">
        <v>197</v>
      </c>
      <c r="F7488" s="3">
        <v>43021</v>
      </c>
      <c r="G7488" s="3">
        <v>43078</v>
      </c>
      <c r="H7488">
        <v>0</v>
      </c>
    </row>
    <row r="7489" spans="1:8">
      <c r="A7489" s="4" t="s">
        <v>7696</v>
      </c>
      <c r="B7489" s="4" t="s">
        <v>263</v>
      </c>
      <c r="C7489" s="4" t="s">
        <v>192</v>
      </c>
      <c r="D7489" s="4" t="s">
        <v>82</v>
      </c>
      <c r="E7489" s="4" t="s">
        <v>197</v>
      </c>
      <c r="F7489" s="3">
        <v>43021</v>
      </c>
      <c r="G7489" s="3">
        <v>43079</v>
      </c>
      <c r="H7489">
        <v>0</v>
      </c>
    </row>
    <row r="7490" spans="1:8">
      <c r="A7490" s="4" t="s">
        <v>7697</v>
      </c>
      <c r="B7490" s="4" t="s">
        <v>203</v>
      </c>
      <c r="C7490" s="4" t="s">
        <v>171</v>
      </c>
      <c r="D7490" s="4" t="s">
        <v>102</v>
      </c>
      <c r="E7490" s="4" t="s">
        <v>197</v>
      </c>
      <c r="F7490" s="3">
        <v>43021</v>
      </c>
      <c r="G7490" s="3">
        <v>43028</v>
      </c>
      <c r="H7490">
        <v>0</v>
      </c>
    </row>
    <row r="7491" spans="1:8">
      <c r="A7491" s="4" t="s">
        <v>7698</v>
      </c>
      <c r="B7491" s="4" t="s">
        <v>203</v>
      </c>
      <c r="C7491" s="4" t="s">
        <v>192</v>
      </c>
      <c r="D7491" s="4" t="s">
        <v>82</v>
      </c>
      <c r="E7491" s="4" t="s">
        <v>172</v>
      </c>
      <c r="F7491" s="3">
        <v>43021</v>
      </c>
      <c r="G7491" s="3">
        <v>43022</v>
      </c>
      <c r="H7491">
        <v>3250</v>
      </c>
    </row>
    <row r="7492" spans="1:8">
      <c r="A7492" s="4" t="s">
        <v>7699</v>
      </c>
      <c r="B7492" s="4" t="s">
        <v>191</v>
      </c>
      <c r="C7492" s="4" t="s">
        <v>199</v>
      </c>
      <c r="D7492" s="4" t="s">
        <v>108</v>
      </c>
      <c r="E7492" s="4" t="s">
        <v>197</v>
      </c>
      <c r="F7492" s="3">
        <v>43021</v>
      </c>
      <c r="G7492" s="3">
        <v>43072</v>
      </c>
      <c r="H7492">
        <v>0</v>
      </c>
    </row>
    <row r="7493" spans="1:8">
      <c r="A7493" s="4" t="s">
        <v>7700</v>
      </c>
      <c r="B7493" s="4" t="s">
        <v>219</v>
      </c>
      <c r="C7493" s="4" t="s">
        <v>171</v>
      </c>
      <c r="D7493" s="4" t="s">
        <v>24</v>
      </c>
      <c r="E7493" s="4" t="s">
        <v>193</v>
      </c>
      <c r="F7493" s="3">
        <v>43021</v>
      </c>
      <c r="G7493" s="3"/>
    </row>
    <row r="7494" spans="1:8">
      <c r="A7494" s="4" t="s">
        <v>7701</v>
      </c>
      <c r="B7494" s="4" t="s">
        <v>230</v>
      </c>
      <c r="C7494" s="4" t="s">
        <v>179</v>
      </c>
      <c r="D7494" s="4" t="s">
        <v>76</v>
      </c>
      <c r="E7494" s="4" t="s">
        <v>193</v>
      </c>
      <c r="F7494" s="3">
        <v>43021</v>
      </c>
      <c r="G7494" s="3"/>
    </row>
    <row r="7495" spans="1:8">
      <c r="A7495" s="4" t="s">
        <v>7702</v>
      </c>
      <c r="B7495" s="4" t="s">
        <v>187</v>
      </c>
      <c r="C7495" s="4" t="s">
        <v>179</v>
      </c>
      <c r="D7495" s="4" t="s">
        <v>24</v>
      </c>
      <c r="E7495" s="4" t="s">
        <v>193</v>
      </c>
      <c r="F7495" s="3">
        <v>43021</v>
      </c>
      <c r="G7495" s="3"/>
    </row>
    <row r="7496" spans="1:8">
      <c r="A7496" s="4" t="s">
        <v>7703</v>
      </c>
      <c r="B7496" s="4" t="s">
        <v>187</v>
      </c>
      <c r="C7496" s="4" t="s">
        <v>192</v>
      </c>
      <c r="D7496" s="4" t="s">
        <v>90</v>
      </c>
      <c r="E7496" s="4" t="s">
        <v>197</v>
      </c>
      <c r="F7496" s="3">
        <v>43021</v>
      </c>
      <c r="G7496" s="3">
        <v>43026</v>
      </c>
      <c r="H7496">
        <v>0</v>
      </c>
    </row>
    <row r="7497" spans="1:8">
      <c r="A7497" s="4" t="s">
        <v>7704</v>
      </c>
      <c r="B7497" s="4" t="s">
        <v>201</v>
      </c>
      <c r="C7497" s="4" t="s">
        <v>192</v>
      </c>
      <c r="D7497" s="4" t="s">
        <v>38</v>
      </c>
      <c r="E7497" s="4" t="s">
        <v>197</v>
      </c>
      <c r="F7497" s="3">
        <v>43021</v>
      </c>
      <c r="G7497" s="3">
        <v>43033</v>
      </c>
      <c r="H7497">
        <v>0</v>
      </c>
    </row>
    <row r="7498" spans="1:8">
      <c r="A7498" s="4" t="s">
        <v>7705</v>
      </c>
      <c r="B7498" s="4" t="s">
        <v>170</v>
      </c>
      <c r="C7498" s="4" t="s">
        <v>192</v>
      </c>
      <c r="D7498" s="4" t="s">
        <v>47</v>
      </c>
      <c r="E7498" s="4" t="s">
        <v>197</v>
      </c>
      <c r="F7498" s="3">
        <v>43021</v>
      </c>
      <c r="G7498" s="3">
        <v>43068</v>
      </c>
      <c r="H7498">
        <v>0</v>
      </c>
    </row>
    <row r="7499" spans="1:8">
      <c r="A7499" s="4" t="s">
        <v>7706</v>
      </c>
      <c r="B7499" s="4" t="s">
        <v>170</v>
      </c>
      <c r="C7499" s="4" t="s">
        <v>171</v>
      </c>
      <c r="D7499" s="4" t="s">
        <v>100</v>
      </c>
      <c r="E7499" s="4" t="s">
        <v>172</v>
      </c>
      <c r="F7499" s="3">
        <v>43021</v>
      </c>
      <c r="G7499" s="3">
        <v>43034</v>
      </c>
      <c r="H7499">
        <v>978</v>
      </c>
    </row>
    <row r="7500" spans="1:8">
      <c r="A7500" s="4" t="s">
        <v>7707</v>
      </c>
      <c r="B7500" s="4" t="s">
        <v>232</v>
      </c>
      <c r="C7500" s="4" t="s">
        <v>177</v>
      </c>
      <c r="D7500" s="4" t="s">
        <v>35</v>
      </c>
      <c r="E7500" s="4" t="s">
        <v>172</v>
      </c>
      <c r="F7500" s="3">
        <v>43021</v>
      </c>
      <c r="G7500" s="3">
        <v>43083</v>
      </c>
      <c r="H7500">
        <v>49</v>
      </c>
    </row>
    <row r="7501" spans="1:8">
      <c r="A7501" s="4" t="s">
        <v>7708</v>
      </c>
      <c r="B7501" s="4" t="s">
        <v>208</v>
      </c>
      <c r="C7501" s="4" t="s">
        <v>177</v>
      </c>
      <c r="D7501" s="4" t="s">
        <v>109</v>
      </c>
      <c r="E7501" s="4" t="s">
        <v>172</v>
      </c>
      <c r="F7501" s="3">
        <v>43021</v>
      </c>
      <c r="G7501" s="3">
        <v>43032</v>
      </c>
      <c r="H7501">
        <v>49</v>
      </c>
    </row>
    <row r="7502" spans="1:8">
      <c r="A7502" s="4" t="s">
        <v>7709</v>
      </c>
      <c r="B7502" s="4" t="s">
        <v>185</v>
      </c>
      <c r="C7502" s="4" t="s">
        <v>199</v>
      </c>
      <c r="D7502" s="4" t="s">
        <v>122</v>
      </c>
      <c r="E7502" s="4" t="s">
        <v>197</v>
      </c>
      <c r="F7502" s="3">
        <v>43021</v>
      </c>
      <c r="G7502" s="3">
        <v>43030</v>
      </c>
      <c r="H7502">
        <v>0</v>
      </c>
    </row>
    <row r="7503" spans="1:8">
      <c r="A7503" s="4" t="s">
        <v>7710</v>
      </c>
      <c r="B7503" s="4" t="s">
        <v>185</v>
      </c>
      <c r="C7503" s="4" t="s">
        <v>179</v>
      </c>
      <c r="D7503" s="4" t="s">
        <v>76</v>
      </c>
      <c r="E7503" s="4" t="s">
        <v>172</v>
      </c>
      <c r="F7503" s="3">
        <v>43021</v>
      </c>
      <c r="G7503" s="3">
        <v>43079</v>
      </c>
      <c r="H7503">
        <v>563</v>
      </c>
    </row>
    <row r="7504" spans="1:8">
      <c r="A7504" s="4" t="s">
        <v>7711</v>
      </c>
      <c r="B7504" s="4" t="s">
        <v>216</v>
      </c>
      <c r="C7504" s="4" t="s">
        <v>171</v>
      </c>
      <c r="D7504" s="4" t="s">
        <v>120</v>
      </c>
      <c r="E7504" s="4" t="s">
        <v>197</v>
      </c>
      <c r="F7504" s="3">
        <v>43021</v>
      </c>
      <c r="G7504" s="3">
        <v>43029</v>
      </c>
      <c r="H7504">
        <v>0</v>
      </c>
    </row>
    <row r="7505" spans="1:8">
      <c r="A7505" s="4" t="s">
        <v>7712</v>
      </c>
      <c r="B7505" s="4" t="s">
        <v>216</v>
      </c>
      <c r="C7505" s="4" t="s">
        <v>177</v>
      </c>
      <c r="D7505" s="4" t="s">
        <v>52</v>
      </c>
      <c r="E7505" s="4" t="s">
        <v>197</v>
      </c>
      <c r="F7505" s="3">
        <v>43021</v>
      </c>
      <c r="G7505" s="3">
        <v>43023</v>
      </c>
      <c r="H7505">
        <v>0</v>
      </c>
    </row>
    <row r="7506" spans="1:8">
      <c r="A7506" s="4" t="s">
        <v>7713</v>
      </c>
      <c r="B7506" s="4" t="s">
        <v>216</v>
      </c>
      <c r="C7506" s="4" t="s">
        <v>177</v>
      </c>
      <c r="D7506" s="4" t="s">
        <v>127</v>
      </c>
      <c r="E7506" s="4" t="s">
        <v>172</v>
      </c>
      <c r="F7506" s="3">
        <v>43021</v>
      </c>
      <c r="G7506" s="3">
        <v>43032</v>
      </c>
      <c r="H7506">
        <v>53</v>
      </c>
    </row>
    <row r="7507" spans="1:8">
      <c r="A7507" s="4" t="s">
        <v>7714</v>
      </c>
      <c r="B7507" s="4" t="s">
        <v>304</v>
      </c>
      <c r="C7507" s="4" t="s">
        <v>171</v>
      </c>
      <c r="D7507" s="4" t="s">
        <v>100</v>
      </c>
      <c r="E7507" s="4" t="s">
        <v>172</v>
      </c>
      <c r="F7507" s="3">
        <v>43022</v>
      </c>
      <c r="G7507" s="3">
        <v>43034</v>
      </c>
      <c r="H7507">
        <v>1168</v>
      </c>
    </row>
    <row r="7508" spans="1:8">
      <c r="A7508" s="4" t="s">
        <v>7715</v>
      </c>
      <c r="B7508" s="4" t="s">
        <v>279</v>
      </c>
      <c r="C7508" s="4" t="s">
        <v>179</v>
      </c>
      <c r="D7508" s="4" t="s">
        <v>117</v>
      </c>
      <c r="E7508" s="4" t="s">
        <v>172</v>
      </c>
      <c r="F7508" s="3">
        <v>43022</v>
      </c>
      <c r="G7508" s="3">
        <v>43056</v>
      </c>
      <c r="H7508">
        <v>560</v>
      </c>
    </row>
    <row r="7509" spans="1:8">
      <c r="A7509" s="4" t="s">
        <v>7716</v>
      </c>
      <c r="B7509" s="4" t="s">
        <v>210</v>
      </c>
      <c r="C7509" s="4" t="s">
        <v>171</v>
      </c>
      <c r="D7509" s="4" t="s">
        <v>65</v>
      </c>
      <c r="E7509" s="4" t="s">
        <v>197</v>
      </c>
      <c r="F7509" s="3">
        <v>43022</v>
      </c>
      <c r="G7509" s="3">
        <v>43099</v>
      </c>
      <c r="H7509">
        <v>0</v>
      </c>
    </row>
    <row r="7510" spans="1:8">
      <c r="A7510" s="4" t="s">
        <v>7717</v>
      </c>
      <c r="B7510" s="4" t="s">
        <v>174</v>
      </c>
      <c r="C7510" s="4" t="s">
        <v>9011</v>
      </c>
      <c r="D7510" s="4" t="s">
        <v>109</v>
      </c>
      <c r="E7510" s="4" t="s">
        <v>197</v>
      </c>
      <c r="F7510" s="3">
        <v>43022</v>
      </c>
      <c r="G7510" s="3">
        <v>43023</v>
      </c>
      <c r="H7510">
        <v>0</v>
      </c>
    </row>
    <row r="7511" spans="1:8">
      <c r="A7511" s="4" t="s">
        <v>7718</v>
      </c>
      <c r="B7511" s="4" t="s">
        <v>174</v>
      </c>
      <c r="C7511" s="4" t="s">
        <v>177</v>
      </c>
      <c r="D7511" s="4" t="s">
        <v>29</v>
      </c>
      <c r="E7511" s="4" t="s">
        <v>197</v>
      </c>
      <c r="F7511" s="3">
        <v>43022</v>
      </c>
      <c r="G7511" s="3">
        <v>43029</v>
      </c>
      <c r="H7511">
        <v>0</v>
      </c>
    </row>
    <row r="7512" spans="1:8">
      <c r="A7512" s="4" t="s">
        <v>7719</v>
      </c>
      <c r="B7512" s="4" t="s">
        <v>174</v>
      </c>
      <c r="C7512" s="4" t="s">
        <v>9011</v>
      </c>
      <c r="D7512" s="4" t="s">
        <v>51</v>
      </c>
      <c r="E7512" s="4" t="s">
        <v>172</v>
      </c>
      <c r="F7512" s="3">
        <v>43022</v>
      </c>
      <c r="G7512" s="3">
        <v>43026</v>
      </c>
      <c r="H7512">
        <v>4810</v>
      </c>
    </row>
    <row r="7513" spans="1:8">
      <c r="A7513" s="4" t="s">
        <v>7720</v>
      </c>
      <c r="B7513" s="4" t="s">
        <v>263</v>
      </c>
      <c r="C7513" s="4" t="s">
        <v>177</v>
      </c>
      <c r="D7513" s="4" t="s">
        <v>52</v>
      </c>
      <c r="E7513" s="4" t="s">
        <v>197</v>
      </c>
      <c r="F7513" s="3">
        <v>43022</v>
      </c>
      <c r="G7513" s="3">
        <v>43040</v>
      </c>
      <c r="H7513">
        <v>0</v>
      </c>
    </row>
    <row r="7514" spans="1:8">
      <c r="A7514" s="4" t="s">
        <v>7721</v>
      </c>
      <c r="B7514" s="4" t="s">
        <v>263</v>
      </c>
      <c r="C7514" s="4" t="s">
        <v>9011</v>
      </c>
      <c r="D7514" s="4" t="s">
        <v>107</v>
      </c>
      <c r="E7514" s="4" t="s">
        <v>172</v>
      </c>
      <c r="F7514" s="3">
        <v>43022</v>
      </c>
      <c r="G7514" s="3">
        <v>43032</v>
      </c>
      <c r="H7514">
        <v>4521</v>
      </c>
    </row>
    <row r="7515" spans="1:8">
      <c r="A7515" s="4" t="s">
        <v>7722</v>
      </c>
      <c r="B7515" s="4" t="s">
        <v>237</v>
      </c>
      <c r="C7515" s="4" t="s">
        <v>179</v>
      </c>
      <c r="D7515" s="4" t="s">
        <v>96</v>
      </c>
      <c r="E7515" s="4" t="s">
        <v>197</v>
      </c>
      <c r="F7515" s="3">
        <v>43022</v>
      </c>
      <c r="G7515" s="3">
        <v>43026</v>
      </c>
      <c r="H7515">
        <v>0</v>
      </c>
    </row>
    <row r="7516" spans="1:8">
      <c r="A7516" s="4" t="s">
        <v>7723</v>
      </c>
      <c r="B7516" s="4" t="s">
        <v>237</v>
      </c>
      <c r="C7516" s="4" t="s">
        <v>171</v>
      </c>
      <c r="D7516" s="4" t="s">
        <v>50</v>
      </c>
      <c r="E7516" s="4" t="s">
        <v>197</v>
      </c>
      <c r="F7516" s="3">
        <v>43022</v>
      </c>
      <c r="G7516" s="3">
        <v>43023</v>
      </c>
      <c r="H7516">
        <v>0</v>
      </c>
    </row>
    <row r="7517" spans="1:8">
      <c r="A7517" s="4" t="s">
        <v>7724</v>
      </c>
      <c r="B7517" s="4" t="s">
        <v>203</v>
      </c>
      <c r="C7517" s="4" t="s">
        <v>171</v>
      </c>
      <c r="D7517" s="4" t="s">
        <v>75</v>
      </c>
      <c r="E7517" s="4" t="s">
        <v>172</v>
      </c>
      <c r="F7517" s="3">
        <v>43022</v>
      </c>
      <c r="G7517" s="3">
        <v>43023</v>
      </c>
      <c r="H7517">
        <v>881</v>
      </c>
    </row>
    <row r="7518" spans="1:8">
      <c r="A7518" s="4" t="s">
        <v>7725</v>
      </c>
      <c r="B7518" s="4" t="s">
        <v>191</v>
      </c>
      <c r="C7518" s="4" t="s">
        <v>179</v>
      </c>
      <c r="D7518" s="4" t="s">
        <v>59</v>
      </c>
      <c r="E7518" s="4" t="s">
        <v>197</v>
      </c>
      <c r="F7518" s="3">
        <v>43022</v>
      </c>
      <c r="G7518" s="3">
        <v>43069</v>
      </c>
      <c r="H7518">
        <v>0</v>
      </c>
    </row>
    <row r="7519" spans="1:8">
      <c r="A7519" s="4" t="s">
        <v>7726</v>
      </c>
      <c r="B7519" s="4" t="s">
        <v>343</v>
      </c>
      <c r="C7519" s="4" t="s">
        <v>179</v>
      </c>
      <c r="D7519" s="4" t="s">
        <v>43</v>
      </c>
      <c r="E7519" s="4" t="s">
        <v>172</v>
      </c>
      <c r="F7519" s="3">
        <v>43022</v>
      </c>
      <c r="G7519" s="3">
        <v>43030</v>
      </c>
      <c r="H7519">
        <v>472</v>
      </c>
    </row>
    <row r="7520" spans="1:8">
      <c r="A7520" s="4" t="s">
        <v>7727</v>
      </c>
      <c r="B7520" s="4" t="s">
        <v>219</v>
      </c>
      <c r="C7520" s="4" t="s">
        <v>179</v>
      </c>
      <c r="D7520" s="4" t="s">
        <v>93</v>
      </c>
      <c r="E7520" s="4" t="s">
        <v>172</v>
      </c>
      <c r="F7520" s="3">
        <v>43022</v>
      </c>
      <c r="G7520" s="3">
        <v>43072</v>
      </c>
      <c r="H7520">
        <v>562</v>
      </c>
    </row>
    <row r="7521" spans="1:8">
      <c r="A7521" s="4" t="s">
        <v>7728</v>
      </c>
      <c r="B7521" s="4" t="s">
        <v>256</v>
      </c>
      <c r="C7521" s="4" t="s">
        <v>179</v>
      </c>
      <c r="D7521" s="4" t="s">
        <v>43</v>
      </c>
      <c r="E7521" s="4" t="s">
        <v>197</v>
      </c>
      <c r="F7521" s="3">
        <v>43022</v>
      </c>
      <c r="G7521" s="3">
        <v>43028</v>
      </c>
      <c r="H7521">
        <v>0</v>
      </c>
    </row>
    <row r="7522" spans="1:8">
      <c r="A7522" s="4" t="s">
        <v>7729</v>
      </c>
      <c r="B7522" s="4" t="s">
        <v>256</v>
      </c>
      <c r="C7522" s="4" t="s">
        <v>177</v>
      </c>
      <c r="D7522" s="4" t="s">
        <v>118</v>
      </c>
      <c r="E7522" s="4" t="s">
        <v>172</v>
      </c>
      <c r="F7522" s="3">
        <v>43022</v>
      </c>
      <c r="G7522" s="3">
        <v>43024</v>
      </c>
      <c r="H7522">
        <v>42</v>
      </c>
    </row>
    <row r="7523" spans="1:8">
      <c r="A7523" s="4" t="s">
        <v>7730</v>
      </c>
      <c r="B7523" s="4" t="s">
        <v>244</v>
      </c>
      <c r="C7523" s="4" t="s">
        <v>9011</v>
      </c>
      <c r="D7523" s="4" t="s">
        <v>111</v>
      </c>
      <c r="E7523" s="4" t="s">
        <v>197</v>
      </c>
      <c r="F7523" s="3">
        <v>43022</v>
      </c>
      <c r="G7523" s="3">
        <v>43026</v>
      </c>
      <c r="H7523">
        <v>0</v>
      </c>
    </row>
    <row r="7524" spans="1:8">
      <c r="A7524" s="4" t="s">
        <v>7731</v>
      </c>
      <c r="B7524" s="4" t="s">
        <v>244</v>
      </c>
      <c r="C7524" s="4" t="s">
        <v>179</v>
      </c>
      <c r="D7524" s="4" t="s">
        <v>51</v>
      </c>
      <c r="E7524" s="4" t="s">
        <v>172</v>
      </c>
      <c r="F7524" s="3">
        <v>43022</v>
      </c>
      <c r="G7524" s="3">
        <v>43095</v>
      </c>
      <c r="H7524">
        <v>615</v>
      </c>
    </row>
    <row r="7525" spans="1:8">
      <c r="A7525" s="4" t="s">
        <v>7732</v>
      </c>
      <c r="B7525" s="4" t="s">
        <v>189</v>
      </c>
      <c r="C7525" s="4" t="s">
        <v>171</v>
      </c>
      <c r="D7525" s="4" t="s">
        <v>103</v>
      </c>
      <c r="E7525" s="4" t="s">
        <v>197</v>
      </c>
      <c r="F7525" s="3">
        <v>43022</v>
      </c>
      <c r="G7525" s="3">
        <v>43100</v>
      </c>
      <c r="H7525">
        <v>0</v>
      </c>
    </row>
    <row r="7526" spans="1:8">
      <c r="A7526" s="4" t="s">
        <v>7733</v>
      </c>
      <c r="B7526" s="4" t="s">
        <v>205</v>
      </c>
      <c r="C7526" s="4" t="s">
        <v>192</v>
      </c>
      <c r="D7526" s="4" t="s">
        <v>93</v>
      </c>
      <c r="E7526" s="4" t="s">
        <v>197</v>
      </c>
      <c r="F7526" s="3">
        <v>43022</v>
      </c>
      <c r="G7526" s="3">
        <v>43031</v>
      </c>
      <c r="H7526">
        <v>0</v>
      </c>
    </row>
    <row r="7527" spans="1:8">
      <c r="A7527" s="4" t="s">
        <v>7734</v>
      </c>
      <c r="B7527" s="4" t="s">
        <v>208</v>
      </c>
      <c r="C7527" s="4" t="s">
        <v>177</v>
      </c>
      <c r="D7527" s="4" t="s">
        <v>106</v>
      </c>
      <c r="E7527" s="4" t="s">
        <v>172</v>
      </c>
      <c r="F7527" s="3">
        <v>43022</v>
      </c>
      <c r="G7527" s="3">
        <v>43030</v>
      </c>
      <c r="H7527">
        <v>58</v>
      </c>
    </row>
    <row r="7528" spans="1:8">
      <c r="A7528" s="4" t="s">
        <v>7735</v>
      </c>
      <c r="B7528" s="4" t="s">
        <v>185</v>
      </c>
      <c r="C7528" s="4" t="s">
        <v>199</v>
      </c>
      <c r="D7528" s="4" t="s">
        <v>24</v>
      </c>
      <c r="E7528" s="4" t="s">
        <v>193</v>
      </c>
      <c r="F7528" s="3">
        <v>43022</v>
      </c>
      <c r="G7528" s="3"/>
    </row>
    <row r="7529" spans="1:8">
      <c r="A7529" s="4" t="s">
        <v>7736</v>
      </c>
      <c r="B7529" s="4" t="s">
        <v>185</v>
      </c>
      <c r="C7529" s="4" t="s">
        <v>177</v>
      </c>
      <c r="D7529" s="4" t="s">
        <v>72</v>
      </c>
      <c r="E7529" s="4" t="s">
        <v>197</v>
      </c>
      <c r="F7529" s="3">
        <v>43022</v>
      </c>
      <c r="G7529" s="3">
        <v>43040</v>
      </c>
      <c r="H7529">
        <v>0</v>
      </c>
    </row>
    <row r="7530" spans="1:8">
      <c r="A7530" s="4" t="s">
        <v>7737</v>
      </c>
      <c r="B7530" s="4" t="s">
        <v>181</v>
      </c>
      <c r="C7530" s="4" t="s">
        <v>199</v>
      </c>
      <c r="D7530" s="4" t="s">
        <v>75</v>
      </c>
      <c r="E7530" s="4" t="s">
        <v>197</v>
      </c>
      <c r="F7530" s="3">
        <v>43022</v>
      </c>
      <c r="G7530" s="3">
        <v>43031</v>
      </c>
      <c r="H7530">
        <v>0</v>
      </c>
    </row>
    <row r="7531" spans="1:8">
      <c r="A7531" s="4" t="s">
        <v>7738</v>
      </c>
      <c r="B7531" s="4" t="s">
        <v>181</v>
      </c>
      <c r="C7531" s="4" t="s">
        <v>9011</v>
      </c>
      <c r="D7531" s="4" t="s">
        <v>122</v>
      </c>
      <c r="E7531" s="4" t="s">
        <v>172</v>
      </c>
      <c r="F7531" s="3">
        <v>43022</v>
      </c>
      <c r="G7531" s="3">
        <v>43023</v>
      </c>
      <c r="H7531">
        <v>4882</v>
      </c>
    </row>
    <row r="7532" spans="1:8">
      <c r="A7532" s="4" t="s">
        <v>7739</v>
      </c>
      <c r="B7532" s="4" t="s">
        <v>183</v>
      </c>
      <c r="C7532" s="4" t="s">
        <v>177</v>
      </c>
      <c r="D7532" s="4" t="s">
        <v>79</v>
      </c>
      <c r="E7532" s="4" t="s">
        <v>197</v>
      </c>
      <c r="F7532" s="3">
        <v>43023</v>
      </c>
      <c r="G7532" s="3">
        <v>43032</v>
      </c>
      <c r="H7532">
        <v>0</v>
      </c>
    </row>
    <row r="7533" spans="1:8">
      <c r="A7533" s="4" t="s">
        <v>7740</v>
      </c>
      <c r="B7533" s="4" t="s">
        <v>246</v>
      </c>
      <c r="C7533" s="4" t="s">
        <v>9011</v>
      </c>
      <c r="D7533" s="4" t="s">
        <v>118</v>
      </c>
      <c r="E7533" s="4" t="s">
        <v>193</v>
      </c>
      <c r="F7533" s="3">
        <v>43023</v>
      </c>
      <c r="G7533" s="3"/>
    </row>
    <row r="7534" spans="1:8">
      <c r="A7534" s="4" t="s">
        <v>7741</v>
      </c>
      <c r="B7534" s="4" t="s">
        <v>246</v>
      </c>
      <c r="C7534" s="4" t="s">
        <v>199</v>
      </c>
      <c r="D7534" s="4" t="s">
        <v>130</v>
      </c>
      <c r="E7534" s="4" t="s">
        <v>197</v>
      </c>
      <c r="F7534" s="3">
        <v>43023</v>
      </c>
      <c r="G7534" s="3">
        <v>43032</v>
      </c>
      <c r="H7534">
        <v>0</v>
      </c>
    </row>
    <row r="7535" spans="1:8">
      <c r="A7535" s="4" t="s">
        <v>7742</v>
      </c>
      <c r="B7535" s="4" t="s">
        <v>304</v>
      </c>
      <c r="C7535" s="4" t="s">
        <v>192</v>
      </c>
      <c r="D7535" s="4" t="s">
        <v>111</v>
      </c>
      <c r="E7535" s="4" t="s">
        <v>197</v>
      </c>
      <c r="F7535" s="3">
        <v>43023</v>
      </c>
      <c r="G7535" s="3">
        <v>43024</v>
      </c>
      <c r="H7535">
        <v>0</v>
      </c>
    </row>
    <row r="7536" spans="1:8">
      <c r="A7536" s="4" t="s">
        <v>7743</v>
      </c>
      <c r="B7536" s="4" t="s">
        <v>210</v>
      </c>
      <c r="C7536" s="4" t="s">
        <v>199</v>
      </c>
      <c r="D7536" s="4" t="s">
        <v>63</v>
      </c>
      <c r="E7536" s="4" t="s">
        <v>197</v>
      </c>
      <c r="F7536" s="3">
        <v>43023</v>
      </c>
      <c r="G7536" s="3">
        <v>43033</v>
      </c>
      <c r="H7536">
        <v>0</v>
      </c>
    </row>
    <row r="7537" spans="1:8">
      <c r="A7537" s="4" t="s">
        <v>7744</v>
      </c>
      <c r="B7537" s="4" t="s">
        <v>210</v>
      </c>
      <c r="C7537" s="4" t="s">
        <v>9011</v>
      </c>
      <c r="D7537" s="4" t="s">
        <v>83</v>
      </c>
      <c r="E7537" s="4" t="s">
        <v>172</v>
      </c>
      <c r="F7537" s="3">
        <v>43023</v>
      </c>
      <c r="G7537" s="3">
        <v>43040</v>
      </c>
      <c r="H7537">
        <v>5113</v>
      </c>
    </row>
    <row r="7538" spans="1:8">
      <c r="A7538" s="4" t="s">
        <v>7745</v>
      </c>
      <c r="B7538" s="4" t="s">
        <v>174</v>
      </c>
      <c r="C7538" s="4" t="s">
        <v>171</v>
      </c>
      <c r="D7538" s="4" t="s">
        <v>103</v>
      </c>
      <c r="E7538" s="4" t="s">
        <v>172</v>
      </c>
      <c r="F7538" s="3">
        <v>43023</v>
      </c>
      <c r="G7538" s="3">
        <v>43024</v>
      </c>
      <c r="H7538">
        <v>1154</v>
      </c>
    </row>
    <row r="7539" spans="1:8">
      <c r="A7539" s="4" t="s">
        <v>7746</v>
      </c>
      <c r="B7539" s="4" t="s">
        <v>174</v>
      </c>
      <c r="C7539" s="4" t="s">
        <v>9011</v>
      </c>
      <c r="D7539" s="4" t="s">
        <v>51</v>
      </c>
      <c r="E7539" s="4" t="s">
        <v>172</v>
      </c>
      <c r="F7539" s="3">
        <v>43023</v>
      </c>
      <c r="G7539" s="3">
        <v>43024</v>
      </c>
      <c r="H7539">
        <v>4885</v>
      </c>
    </row>
    <row r="7540" spans="1:8">
      <c r="A7540" s="4" t="s">
        <v>7747</v>
      </c>
      <c r="B7540" s="4" t="s">
        <v>174</v>
      </c>
      <c r="C7540" s="4" t="s">
        <v>9011</v>
      </c>
      <c r="D7540" s="4" t="s">
        <v>111</v>
      </c>
      <c r="E7540" s="4" t="s">
        <v>172</v>
      </c>
      <c r="F7540" s="3">
        <v>43023</v>
      </c>
      <c r="G7540" s="3">
        <v>43024</v>
      </c>
      <c r="H7540">
        <v>4936</v>
      </c>
    </row>
    <row r="7541" spans="1:8">
      <c r="A7541" s="4" t="s">
        <v>7748</v>
      </c>
      <c r="B7541" s="4" t="s">
        <v>263</v>
      </c>
      <c r="C7541" s="4" t="s">
        <v>171</v>
      </c>
      <c r="D7541" s="4" t="s">
        <v>42</v>
      </c>
      <c r="E7541" s="4" t="s">
        <v>172</v>
      </c>
      <c r="F7541" s="3">
        <v>43023</v>
      </c>
      <c r="G7541" s="3">
        <v>43036</v>
      </c>
      <c r="H7541">
        <v>1062</v>
      </c>
    </row>
    <row r="7542" spans="1:8">
      <c r="A7542" s="4" t="s">
        <v>7749</v>
      </c>
      <c r="B7542" s="4" t="s">
        <v>196</v>
      </c>
      <c r="C7542" s="4" t="s">
        <v>9011</v>
      </c>
      <c r="D7542" s="4" t="s">
        <v>41</v>
      </c>
      <c r="E7542" s="4" t="s">
        <v>197</v>
      </c>
      <c r="F7542" s="3">
        <v>43023</v>
      </c>
      <c r="G7542" s="3">
        <v>43027</v>
      </c>
      <c r="H7542">
        <v>0</v>
      </c>
    </row>
    <row r="7543" spans="1:8">
      <c r="A7543" s="4" t="s">
        <v>7750</v>
      </c>
      <c r="B7543" s="4" t="s">
        <v>203</v>
      </c>
      <c r="C7543" s="4" t="s">
        <v>177</v>
      </c>
      <c r="D7543" s="4" t="s">
        <v>54</v>
      </c>
      <c r="E7543" s="4" t="s">
        <v>197</v>
      </c>
      <c r="F7543" s="3">
        <v>43023</v>
      </c>
      <c r="G7543" s="3">
        <v>43029</v>
      </c>
      <c r="H7543">
        <v>0</v>
      </c>
    </row>
    <row r="7544" spans="1:8">
      <c r="A7544" s="4" t="s">
        <v>7751</v>
      </c>
      <c r="B7544" s="4" t="s">
        <v>203</v>
      </c>
      <c r="C7544" s="4" t="s">
        <v>171</v>
      </c>
      <c r="D7544" s="4" t="s">
        <v>74</v>
      </c>
      <c r="E7544" s="4" t="s">
        <v>172</v>
      </c>
      <c r="F7544" s="3">
        <v>43023</v>
      </c>
      <c r="G7544" s="3">
        <v>43089</v>
      </c>
      <c r="H7544">
        <v>954</v>
      </c>
    </row>
    <row r="7545" spans="1:8">
      <c r="A7545" s="4" t="s">
        <v>7752</v>
      </c>
      <c r="B7545" s="4" t="s">
        <v>230</v>
      </c>
      <c r="C7545" s="4" t="s">
        <v>179</v>
      </c>
      <c r="D7545" s="4" t="s">
        <v>59</v>
      </c>
      <c r="E7545" s="4" t="s">
        <v>197</v>
      </c>
      <c r="F7545" s="3">
        <v>43023</v>
      </c>
      <c r="G7545" s="3">
        <v>43031</v>
      </c>
      <c r="H7545">
        <v>0</v>
      </c>
    </row>
    <row r="7546" spans="1:8">
      <c r="A7546" s="4" t="s">
        <v>7753</v>
      </c>
      <c r="B7546" s="4" t="s">
        <v>230</v>
      </c>
      <c r="C7546" s="4" t="s">
        <v>179</v>
      </c>
      <c r="D7546" s="4" t="s">
        <v>84</v>
      </c>
      <c r="E7546" s="4" t="s">
        <v>197</v>
      </c>
      <c r="F7546" s="3">
        <v>43023</v>
      </c>
      <c r="G7546" s="3">
        <v>43034</v>
      </c>
      <c r="H7546">
        <v>0</v>
      </c>
    </row>
    <row r="7547" spans="1:8">
      <c r="A7547" s="4" t="s">
        <v>7754</v>
      </c>
      <c r="B7547" s="4" t="s">
        <v>230</v>
      </c>
      <c r="C7547" s="4" t="s">
        <v>171</v>
      </c>
      <c r="D7547" s="4" t="s">
        <v>122</v>
      </c>
      <c r="E7547" s="4" t="s">
        <v>172</v>
      </c>
      <c r="F7547" s="3">
        <v>43023</v>
      </c>
      <c r="G7547" s="3">
        <v>43024</v>
      </c>
      <c r="H7547">
        <v>868</v>
      </c>
    </row>
    <row r="7548" spans="1:8">
      <c r="A7548" s="4" t="s">
        <v>7755</v>
      </c>
      <c r="B7548" s="4" t="s">
        <v>230</v>
      </c>
      <c r="C7548" s="4" t="s">
        <v>199</v>
      </c>
      <c r="D7548" s="4" t="s">
        <v>49</v>
      </c>
      <c r="E7548" s="4" t="s">
        <v>172</v>
      </c>
      <c r="F7548" s="3">
        <v>43023</v>
      </c>
      <c r="G7548" s="3">
        <v>43065</v>
      </c>
      <c r="H7548">
        <v>5867</v>
      </c>
    </row>
    <row r="7549" spans="1:8">
      <c r="A7549" s="4" t="s">
        <v>7756</v>
      </c>
      <c r="B7549" s="4" t="s">
        <v>230</v>
      </c>
      <c r="C7549" s="4" t="s">
        <v>9011</v>
      </c>
      <c r="D7549" s="4" t="s">
        <v>53</v>
      </c>
      <c r="E7549" s="4" t="s">
        <v>172</v>
      </c>
      <c r="F7549" s="3">
        <v>43023</v>
      </c>
      <c r="G7549" s="3">
        <v>43024</v>
      </c>
      <c r="H7549">
        <v>5344</v>
      </c>
    </row>
    <row r="7550" spans="1:8">
      <c r="A7550" s="4" t="s">
        <v>7757</v>
      </c>
      <c r="B7550" s="4" t="s">
        <v>256</v>
      </c>
      <c r="C7550" s="4" t="s">
        <v>177</v>
      </c>
      <c r="D7550" s="4" t="s">
        <v>45</v>
      </c>
      <c r="E7550" s="4" t="s">
        <v>197</v>
      </c>
      <c r="F7550" s="3">
        <v>43023</v>
      </c>
      <c r="G7550" s="3">
        <v>43029</v>
      </c>
      <c r="H7550">
        <v>0</v>
      </c>
    </row>
    <row r="7551" spans="1:8">
      <c r="A7551" s="4" t="s">
        <v>7758</v>
      </c>
      <c r="B7551" s="4" t="s">
        <v>244</v>
      </c>
      <c r="C7551" s="4" t="s">
        <v>199</v>
      </c>
      <c r="D7551" s="4" t="s">
        <v>68</v>
      </c>
      <c r="E7551" s="4" t="s">
        <v>197</v>
      </c>
      <c r="F7551" s="3">
        <v>43023</v>
      </c>
      <c r="G7551" s="3">
        <v>43032</v>
      </c>
      <c r="H7551">
        <v>0</v>
      </c>
    </row>
    <row r="7552" spans="1:8">
      <c r="A7552" s="4" t="s">
        <v>7759</v>
      </c>
      <c r="B7552" s="4" t="s">
        <v>244</v>
      </c>
      <c r="C7552" s="4" t="s">
        <v>9011</v>
      </c>
      <c r="D7552" s="4" t="s">
        <v>111</v>
      </c>
      <c r="E7552" s="4" t="s">
        <v>197</v>
      </c>
      <c r="F7552" s="3">
        <v>43023</v>
      </c>
      <c r="G7552" s="3">
        <v>43031</v>
      </c>
      <c r="H7552">
        <v>0</v>
      </c>
    </row>
    <row r="7553" spans="1:8">
      <c r="A7553" s="4" t="s">
        <v>7760</v>
      </c>
      <c r="B7553" s="4" t="s">
        <v>170</v>
      </c>
      <c r="C7553" s="4" t="s">
        <v>199</v>
      </c>
      <c r="D7553" s="4" t="s">
        <v>41</v>
      </c>
      <c r="E7553" s="4" t="s">
        <v>172</v>
      </c>
      <c r="F7553" s="3">
        <v>43023</v>
      </c>
      <c r="G7553" s="3">
        <v>43031</v>
      </c>
      <c r="H7553">
        <v>5449</v>
      </c>
    </row>
    <row r="7554" spans="1:8">
      <c r="A7554" s="4" t="s">
        <v>7761</v>
      </c>
      <c r="B7554" s="4" t="s">
        <v>232</v>
      </c>
      <c r="C7554" s="4" t="s">
        <v>192</v>
      </c>
      <c r="D7554" s="4" t="s">
        <v>117</v>
      </c>
      <c r="E7554" s="4" t="s">
        <v>197</v>
      </c>
      <c r="F7554" s="3">
        <v>43023</v>
      </c>
      <c r="G7554" s="3">
        <v>43096</v>
      </c>
      <c r="H7554">
        <v>0</v>
      </c>
    </row>
    <row r="7555" spans="1:8">
      <c r="A7555" s="4" t="s">
        <v>7762</v>
      </c>
      <c r="B7555" s="4" t="s">
        <v>232</v>
      </c>
      <c r="C7555" s="4" t="s">
        <v>199</v>
      </c>
      <c r="D7555" s="4" t="s">
        <v>78</v>
      </c>
      <c r="E7555" s="4" t="s">
        <v>172</v>
      </c>
      <c r="F7555" s="3">
        <v>43023</v>
      </c>
      <c r="G7555" s="3">
        <v>43067</v>
      </c>
      <c r="H7555">
        <v>4500</v>
      </c>
    </row>
    <row r="7556" spans="1:8">
      <c r="A7556" s="4" t="s">
        <v>7763</v>
      </c>
      <c r="B7556" s="4" t="s">
        <v>208</v>
      </c>
      <c r="C7556" s="4" t="s">
        <v>177</v>
      </c>
      <c r="D7556" s="4" t="s">
        <v>47</v>
      </c>
      <c r="E7556" s="4" t="s">
        <v>197</v>
      </c>
      <c r="F7556" s="3">
        <v>43023</v>
      </c>
      <c r="G7556" s="3">
        <v>43033</v>
      </c>
      <c r="H7556">
        <v>0</v>
      </c>
    </row>
    <row r="7557" spans="1:8">
      <c r="A7557" s="4" t="s">
        <v>7764</v>
      </c>
      <c r="B7557" s="4" t="s">
        <v>235</v>
      </c>
      <c r="C7557" s="4" t="s">
        <v>177</v>
      </c>
      <c r="D7557" s="4" t="s">
        <v>113</v>
      </c>
      <c r="E7557" s="4" t="s">
        <v>172</v>
      </c>
      <c r="F7557" s="3">
        <v>43023</v>
      </c>
      <c r="G7557" s="3">
        <v>43031</v>
      </c>
      <c r="H7557">
        <v>51</v>
      </c>
    </row>
    <row r="7558" spans="1:8">
      <c r="A7558" s="4" t="s">
        <v>7765</v>
      </c>
      <c r="B7558" s="4" t="s">
        <v>181</v>
      </c>
      <c r="C7558" s="4" t="s">
        <v>199</v>
      </c>
      <c r="D7558" s="4" t="s">
        <v>44</v>
      </c>
      <c r="E7558" s="4" t="s">
        <v>172</v>
      </c>
      <c r="F7558" s="3">
        <v>43023</v>
      </c>
      <c r="G7558" s="3">
        <v>43031</v>
      </c>
      <c r="H7558">
        <v>6637</v>
      </c>
    </row>
    <row r="7559" spans="1:8">
      <c r="A7559" s="4" t="s">
        <v>7766</v>
      </c>
      <c r="B7559" s="4" t="s">
        <v>183</v>
      </c>
      <c r="C7559" s="4" t="s">
        <v>177</v>
      </c>
      <c r="D7559" s="4" t="s">
        <v>109</v>
      </c>
      <c r="E7559" s="4" t="s">
        <v>172</v>
      </c>
      <c r="F7559" s="3">
        <v>43024</v>
      </c>
      <c r="G7559" s="3">
        <v>43082</v>
      </c>
      <c r="H7559">
        <v>57</v>
      </c>
    </row>
    <row r="7560" spans="1:8">
      <c r="A7560" s="4" t="s">
        <v>7767</v>
      </c>
      <c r="B7560" s="4" t="s">
        <v>304</v>
      </c>
      <c r="C7560" s="4" t="s">
        <v>171</v>
      </c>
      <c r="D7560" s="4" t="s">
        <v>110</v>
      </c>
      <c r="E7560" s="4" t="s">
        <v>172</v>
      </c>
      <c r="F7560" s="3">
        <v>43024</v>
      </c>
      <c r="G7560" s="3">
        <v>43042</v>
      </c>
      <c r="H7560">
        <v>990</v>
      </c>
    </row>
    <row r="7561" spans="1:8">
      <c r="A7561" s="4" t="s">
        <v>7768</v>
      </c>
      <c r="B7561" s="4" t="s">
        <v>279</v>
      </c>
      <c r="C7561" s="4" t="s">
        <v>9011</v>
      </c>
      <c r="D7561" s="4" t="s">
        <v>127</v>
      </c>
      <c r="E7561" s="4" t="s">
        <v>172</v>
      </c>
      <c r="F7561" s="3">
        <v>43024</v>
      </c>
      <c r="G7561" s="3">
        <v>43025</v>
      </c>
      <c r="H7561">
        <v>4247</v>
      </c>
    </row>
    <row r="7562" spans="1:8">
      <c r="A7562" s="4" t="s">
        <v>7769</v>
      </c>
      <c r="B7562" s="4" t="s">
        <v>210</v>
      </c>
      <c r="C7562" s="4" t="s">
        <v>171</v>
      </c>
      <c r="D7562" s="4" t="s">
        <v>113</v>
      </c>
      <c r="E7562" s="4" t="s">
        <v>172</v>
      </c>
      <c r="F7562" s="3">
        <v>43024</v>
      </c>
      <c r="G7562" s="3">
        <v>43094</v>
      </c>
      <c r="H7562">
        <v>1008</v>
      </c>
    </row>
    <row r="7563" spans="1:8">
      <c r="A7563" s="4" t="s">
        <v>7770</v>
      </c>
      <c r="B7563" s="4" t="s">
        <v>174</v>
      </c>
      <c r="C7563" s="4" t="s">
        <v>9011</v>
      </c>
      <c r="D7563" s="4" t="s">
        <v>109</v>
      </c>
      <c r="E7563" s="4" t="s">
        <v>197</v>
      </c>
      <c r="F7563" s="3">
        <v>43024</v>
      </c>
      <c r="G7563" s="3">
        <v>43027</v>
      </c>
      <c r="H7563">
        <v>0</v>
      </c>
    </row>
    <row r="7564" spans="1:8">
      <c r="A7564" s="4" t="s">
        <v>7771</v>
      </c>
      <c r="B7564" s="4" t="s">
        <v>174</v>
      </c>
      <c r="C7564" s="4" t="s">
        <v>177</v>
      </c>
      <c r="D7564" s="4" t="s">
        <v>131</v>
      </c>
      <c r="E7564" s="4" t="s">
        <v>197</v>
      </c>
      <c r="F7564" s="3">
        <v>43024</v>
      </c>
      <c r="G7564" s="3">
        <v>43025</v>
      </c>
      <c r="H7564">
        <v>0</v>
      </c>
    </row>
    <row r="7565" spans="1:8">
      <c r="A7565" s="4" t="s">
        <v>7772</v>
      </c>
      <c r="B7565" s="4" t="s">
        <v>174</v>
      </c>
      <c r="C7565" s="4" t="s">
        <v>9011</v>
      </c>
      <c r="D7565" s="4" t="s">
        <v>103</v>
      </c>
      <c r="E7565" s="4" t="s">
        <v>172</v>
      </c>
      <c r="F7565" s="3">
        <v>43024</v>
      </c>
      <c r="G7565" s="3">
        <v>43033</v>
      </c>
      <c r="H7565">
        <v>4834</v>
      </c>
    </row>
    <row r="7566" spans="1:8">
      <c r="A7566" s="4" t="s">
        <v>7773</v>
      </c>
      <c r="B7566" s="4" t="s">
        <v>174</v>
      </c>
      <c r="C7566" s="4" t="s">
        <v>192</v>
      </c>
      <c r="D7566" s="4" t="s">
        <v>43</v>
      </c>
      <c r="E7566" s="4" t="s">
        <v>172</v>
      </c>
      <c r="F7566" s="3">
        <v>43024</v>
      </c>
      <c r="G7566" s="3">
        <v>43025</v>
      </c>
      <c r="H7566">
        <v>3490</v>
      </c>
    </row>
    <row r="7567" spans="1:8">
      <c r="A7567" s="4" t="s">
        <v>7774</v>
      </c>
      <c r="B7567" s="4" t="s">
        <v>263</v>
      </c>
      <c r="C7567" s="4" t="s">
        <v>179</v>
      </c>
      <c r="D7567" s="4" t="s">
        <v>78</v>
      </c>
      <c r="E7567" s="4" t="s">
        <v>197</v>
      </c>
      <c r="F7567" s="3">
        <v>43024</v>
      </c>
      <c r="G7567" s="3">
        <v>43034</v>
      </c>
      <c r="H7567">
        <v>0</v>
      </c>
    </row>
    <row r="7568" spans="1:8">
      <c r="A7568" s="4" t="s">
        <v>7775</v>
      </c>
      <c r="B7568" s="4" t="s">
        <v>196</v>
      </c>
      <c r="C7568" s="4" t="s">
        <v>177</v>
      </c>
      <c r="D7568" s="4" t="s">
        <v>41</v>
      </c>
      <c r="E7568" s="4" t="s">
        <v>197</v>
      </c>
      <c r="F7568" s="3">
        <v>43024</v>
      </c>
      <c r="G7568" s="3">
        <v>43032</v>
      </c>
      <c r="H7568">
        <v>0</v>
      </c>
    </row>
    <row r="7569" spans="1:8">
      <c r="A7569" s="4" t="s">
        <v>7776</v>
      </c>
      <c r="B7569" s="4" t="s">
        <v>203</v>
      </c>
      <c r="C7569" s="4" t="s">
        <v>192</v>
      </c>
      <c r="D7569" s="4" t="s">
        <v>38</v>
      </c>
      <c r="E7569" s="4" t="s">
        <v>172</v>
      </c>
      <c r="F7569" s="3">
        <v>43024</v>
      </c>
      <c r="G7569" s="3">
        <v>43028</v>
      </c>
      <c r="H7569">
        <v>3744</v>
      </c>
    </row>
    <row r="7570" spans="1:8">
      <c r="A7570" s="4" t="s">
        <v>7777</v>
      </c>
      <c r="B7570" s="4" t="s">
        <v>219</v>
      </c>
      <c r="C7570" s="4" t="s">
        <v>9011</v>
      </c>
      <c r="D7570" s="4" t="s">
        <v>56</v>
      </c>
      <c r="E7570" s="4" t="s">
        <v>197</v>
      </c>
      <c r="F7570" s="3">
        <v>43024</v>
      </c>
      <c r="G7570" s="3">
        <v>43030</v>
      </c>
      <c r="H7570">
        <v>0</v>
      </c>
    </row>
    <row r="7571" spans="1:8">
      <c r="A7571" s="4" t="s">
        <v>7778</v>
      </c>
      <c r="B7571" s="4" t="s">
        <v>230</v>
      </c>
      <c r="C7571" s="4" t="s">
        <v>179</v>
      </c>
      <c r="D7571" s="4" t="s">
        <v>54</v>
      </c>
      <c r="E7571" s="4" t="s">
        <v>197</v>
      </c>
      <c r="F7571" s="3">
        <v>43024</v>
      </c>
      <c r="G7571" s="3">
        <v>43034</v>
      </c>
      <c r="H7571">
        <v>0</v>
      </c>
    </row>
    <row r="7572" spans="1:8">
      <c r="A7572" s="4" t="s">
        <v>7779</v>
      </c>
      <c r="B7572" s="4" t="s">
        <v>230</v>
      </c>
      <c r="C7572" s="4" t="s">
        <v>179</v>
      </c>
      <c r="D7572" s="4" t="s">
        <v>108</v>
      </c>
      <c r="E7572" s="4" t="s">
        <v>197</v>
      </c>
      <c r="F7572" s="3">
        <v>43024</v>
      </c>
      <c r="G7572" s="3">
        <v>43029</v>
      </c>
      <c r="H7572">
        <v>0</v>
      </c>
    </row>
    <row r="7573" spans="1:8">
      <c r="A7573" s="4" t="s">
        <v>7780</v>
      </c>
      <c r="B7573" s="4" t="s">
        <v>230</v>
      </c>
      <c r="C7573" s="4" t="s">
        <v>179</v>
      </c>
      <c r="D7573" s="4" t="s">
        <v>90</v>
      </c>
      <c r="E7573" s="4" t="s">
        <v>172</v>
      </c>
      <c r="F7573" s="3">
        <v>43024</v>
      </c>
      <c r="G7573" s="3">
        <v>43051</v>
      </c>
      <c r="H7573">
        <v>591</v>
      </c>
    </row>
    <row r="7574" spans="1:8">
      <c r="A7574" s="4" t="s">
        <v>7781</v>
      </c>
      <c r="B7574" s="4" t="s">
        <v>230</v>
      </c>
      <c r="C7574" s="4" t="s">
        <v>177</v>
      </c>
      <c r="D7574" s="4" t="s">
        <v>44</v>
      </c>
      <c r="E7574" s="4" t="s">
        <v>172</v>
      </c>
      <c r="F7574" s="3">
        <v>43024</v>
      </c>
      <c r="G7574" s="3">
        <v>43032</v>
      </c>
      <c r="H7574">
        <v>48</v>
      </c>
    </row>
    <row r="7575" spans="1:8">
      <c r="A7575" s="4" t="s">
        <v>7782</v>
      </c>
      <c r="B7575" s="4" t="s">
        <v>187</v>
      </c>
      <c r="C7575" s="4" t="s">
        <v>171</v>
      </c>
      <c r="D7575" s="4" t="s">
        <v>62</v>
      </c>
      <c r="E7575" s="4" t="s">
        <v>172</v>
      </c>
      <c r="F7575" s="3">
        <v>43024</v>
      </c>
      <c r="G7575" s="3">
        <v>43031</v>
      </c>
      <c r="H7575">
        <v>1060</v>
      </c>
    </row>
    <row r="7576" spans="1:8">
      <c r="A7576" s="4" t="s">
        <v>7783</v>
      </c>
      <c r="B7576" s="4" t="s">
        <v>244</v>
      </c>
      <c r="C7576" s="4" t="s">
        <v>171</v>
      </c>
      <c r="D7576" s="4" t="s">
        <v>76</v>
      </c>
      <c r="E7576" s="4" t="s">
        <v>197</v>
      </c>
      <c r="F7576" s="3">
        <v>43024</v>
      </c>
      <c r="G7576" s="3">
        <v>43029</v>
      </c>
      <c r="H7576">
        <v>0</v>
      </c>
    </row>
    <row r="7577" spans="1:8">
      <c r="A7577" s="4" t="s">
        <v>7784</v>
      </c>
      <c r="B7577" s="4" t="s">
        <v>170</v>
      </c>
      <c r="C7577" s="4" t="s">
        <v>179</v>
      </c>
      <c r="D7577" s="4" t="s">
        <v>27</v>
      </c>
      <c r="E7577" s="4" t="s">
        <v>172</v>
      </c>
      <c r="F7577" s="3">
        <v>43024</v>
      </c>
      <c r="G7577" s="3">
        <v>43036</v>
      </c>
      <c r="H7577">
        <v>562</v>
      </c>
    </row>
    <row r="7578" spans="1:8">
      <c r="A7578" s="4" t="s">
        <v>7785</v>
      </c>
      <c r="B7578" s="4" t="s">
        <v>189</v>
      </c>
      <c r="C7578" s="4" t="s">
        <v>171</v>
      </c>
      <c r="D7578" s="4" t="s">
        <v>76</v>
      </c>
      <c r="E7578" s="4" t="s">
        <v>197</v>
      </c>
      <c r="F7578" s="3">
        <v>43024</v>
      </c>
      <c r="G7578" s="3">
        <v>43058</v>
      </c>
      <c r="H7578">
        <v>0</v>
      </c>
    </row>
    <row r="7579" spans="1:8">
      <c r="A7579" s="4" t="s">
        <v>7786</v>
      </c>
      <c r="B7579" s="4" t="s">
        <v>226</v>
      </c>
      <c r="C7579" s="4" t="s">
        <v>9011</v>
      </c>
      <c r="D7579" s="4" t="s">
        <v>121</v>
      </c>
      <c r="E7579" s="4" t="s">
        <v>197</v>
      </c>
      <c r="F7579" s="3">
        <v>43024</v>
      </c>
      <c r="G7579" s="3">
        <v>43026</v>
      </c>
      <c r="H7579">
        <v>0</v>
      </c>
    </row>
    <row r="7580" spans="1:8">
      <c r="A7580" s="4" t="s">
        <v>7787</v>
      </c>
      <c r="B7580" s="4" t="s">
        <v>208</v>
      </c>
      <c r="C7580" s="4" t="s">
        <v>177</v>
      </c>
      <c r="D7580" s="4" t="s">
        <v>79</v>
      </c>
      <c r="E7580" s="4" t="s">
        <v>172</v>
      </c>
      <c r="F7580" s="3">
        <v>43024</v>
      </c>
      <c r="G7580" s="3">
        <v>43025</v>
      </c>
      <c r="H7580">
        <v>57</v>
      </c>
    </row>
    <row r="7581" spans="1:8">
      <c r="A7581" s="4" t="s">
        <v>7788</v>
      </c>
      <c r="B7581" s="4" t="s">
        <v>185</v>
      </c>
      <c r="C7581" s="4" t="s">
        <v>179</v>
      </c>
      <c r="D7581" s="4" t="s">
        <v>72</v>
      </c>
      <c r="E7581" s="4" t="s">
        <v>172</v>
      </c>
      <c r="F7581" s="3">
        <v>43024</v>
      </c>
      <c r="G7581" s="3">
        <v>43090</v>
      </c>
      <c r="H7581">
        <v>535</v>
      </c>
    </row>
    <row r="7582" spans="1:8">
      <c r="A7582" s="4" t="s">
        <v>7789</v>
      </c>
      <c r="B7582" s="4" t="s">
        <v>185</v>
      </c>
      <c r="C7582" s="4" t="s">
        <v>9011</v>
      </c>
      <c r="D7582" s="4" t="s">
        <v>42</v>
      </c>
      <c r="E7582" s="4" t="s">
        <v>172</v>
      </c>
      <c r="F7582" s="3">
        <v>43024</v>
      </c>
      <c r="G7582" s="3">
        <v>43033</v>
      </c>
      <c r="H7582">
        <v>4580</v>
      </c>
    </row>
    <row r="7583" spans="1:8">
      <c r="A7583" s="4" t="s">
        <v>7790</v>
      </c>
      <c r="B7583" s="4" t="s">
        <v>185</v>
      </c>
      <c r="C7583" s="4" t="s">
        <v>177</v>
      </c>
      <c r="D7583" s="4" t="s">
        <v>87</v>
      </c>
      <c r="E7583" s="4" t="s">
        <v>172</v>
      </c>
      <c r="F7583" s="3">
        <v>43024</v>
      </c>
      <c r="G7583" s="3">
        <v>43026</v>
      </c>
      <c r="H7583">
        <v>56</v>
      </c>
    </row>
    <row r="7584" spans="1:8">
      <c r="A7584" s="4" t="s">
        <v>7791</v>
      </c>
      <c r="B7584" s="4" t="s">
        <v>216</v>
      </c>
      <c r="C7584" s="4" t="s">
        <v>179</v>
      </c>
      <c r="D7584" s="4" t="s">
        <v>24</v>
      </c>
      <c r="E7584" s="4" t="s">
        <v>193</v>
      </c>
      <c r="F7584" s="3">
        <v>43024</v>
      </c>
      <c r="G7584" s="3"/>
    </row>
    <row r="7585" spans="1:8">
      <c r="A7585" s="4" t="s">
        <v>7792</v>
      </c>
      <c r="B7585" s="4" t="s">
        <v>216</v>
      </c>
      <c r="C7585" s="4" t="s">
        <v>171</v>
      </c>
      <c r="D7585" s="4" t="s">
        <v>24</v>
      </c>
      <c r="E7585" s="4" t="s">
        <v>193</v>
      </c>
      <c r="F7585" s="3">
        <v>43024</v>
      </c>
      <c r="G7585" s="3"/>
    </row>
    <row r="7586" spans="1:8">
      <c r="A7586" s="4" t="s">
        <v>7793</v>
      </c>
      <c r="B7586" s="4" t="s">
        <v>181</v>
      </c>
      <c r="C7586" s="4" t="s">
        <v>199</v>
      </c>
      <c r="D7586" s="4" t="s">
        <v>71</v>
      </c>
      <c r="E7586" s="4" t="s">
        <v>172</v>
      </c>
      <c r="F7586" s="3">
        <v>43024</v>
      </c>
      <c r="G7586" s="3">
        <v>43031</v>
      </c>
      <c r="H7586">
        <v>4942</v>
      </c>
    </row>
    <row r="7587" spans="1:8">
      <c r="A7587" s="4" t="s">
        <v>7794</v>
      </c>
      <c r="B7587" s="4" t="s">
        <v>183</v>
      </c>
      <c r="C7587" s="4" t="s">
        <v>177</v>
      </c>
      <c r="D7587" s="4" t="s">
        <v>45</v>
      </c>
      <c r="E7587" s="4" t="s">
        <v>172</v>
      </c>
      <c r="F7587" s="3">
        <v>43025</v>
      </c>
      <c r="G7587" s="3">
        <v>43031</v>
      </c>
      <c r="H7587">
        <v>55</v>
      </c>
    </row>
    <row r="7588" spans="1:8">
      <c r="A7588" s="4" t="s">
        <v>7795</v>
      </c>
      <c r="B7588" s="4" t="s">
        <v>261</v>
      </c>
      <c r="C7588" s="4" t="s">
        <v>199</v>
      </c>
      <c r="D7588" s="4" t="s">
        <v>125</v>
      </c>
      <c r="E7588" s="4" t="s">
        <v>197</v>
      </c>
      <c r="F7588" s="3">
        <v>43025</v>
      </c>
      <c r="G7588" s="3">
        <v>43033</v>
      </c>
      <c r="H7588">
        <v>0</v>
      </c>
    </row>
    <row r="7589" spans="1:8">
      <c r="A7589" s="4" t="s">
        <v>7796</v>
      </c>
      <c r="B7589" s="4" t="s">
        <v>246</v>
      </c>
      <c r="C7589" s="4" t="s">
        <v>9011</v>
      </c>
      <c r="D7589" s="4" t="s">
        <v>123</v>
      </c>
      <c r="E7589" s="4" t="s">
        <v>172</v>
      </c>
      <c r="F7589" s="3">
        <v>43025</v>
      </c>
      <c r="G7589" s="3">
        <v>43037</v>
      </c>
      <c r="H7589">
        <v>5144</v>
      </c>
    </row>
    <row r="7590" spans="1:8">
      <c r="A7590" s="4" t="s">
        <v>7797</v>
      </c>
      <c r="B7590" s="4" t="s">
        <v>279</v>
      </c>
      <c r="C7590" s="4" t="s">
        <v>192</v>
      </c>
      <c r="D7590" s="4" t="s">
        <v>99</v>
      </c>
      <c r="E7590" s="4" t="s">
        <v>197</v>
      </c>
      <c r="F7590" s="3">
        <v>43025</v>
      </c>
      <c r="G7590" s="3">
        <v>43082</v>
      </c>
      <c r="H7590">
        <v>0</v>
      </c>
    </row>
    <row r="7591" spans="1:8">
      <c r="A7591" s="4" t="s">
        <v>7798</v>
      </c>
      <c r="B7591" s="4" t="s">
        <v>174</v>
      </c>
      <c r="C7591" s="4" t="s">
        <v>9011</v>
      </c>
      <c r="D7591" s="4" t="s">
        <v>104</v>
      </c>
      <c r="E7591" s="4" t="s">
        <v>197</v>
      </c>
      <c r="F7591" s="3">
        <v>43025</v>
      </c>
      <c r="G7591" s="3">
        <v>43032</v>
      </c>
      <c r="H7591">
        <v>0</v>
      </c>
    </row>
    <row r="7592" spans="1:8">
      <c r="A7592" s="4" t="s">
        <v>7799</v>
      </c>
      <c r="B7592" s="4" t="s">
        <v>174</v>
      </c>
      <c r="C7592" s="4" t="s">
        <v>9011</v>
      </c>
      <c r="D7592" s="4" t="s">
        <v>37</v>
      </c>
      <c r="E7592" s="4" t="s">
        <v>172</v>
      </c>
      <c r="F7592" s="3">
        <v>43025</v>
      </c>
      <c r="G7592" s="3">
        <v>43031</v>
      </c>
      <c r="H7592">
        <v>5458</v>
      </c>
    </row>
    <row r="7593" spans="1:8">
      <c r="A7593" s="4" t="s">
        <v>7800</v>
      </c>
      <c r="B7593" s="4" t="s">
        <v>196</v>
      </c>
      <c r="C7593" s="4" t="s">
        <v>9011</v>
      </c>
      <c r="D7593" s="4" t="s">
        <v>104</v>
      </c>
      <c r="E7593" s="4" t="s">
        <v>197</v>
      </c>
      <c r="F7593" s="3">
        <v>43025</v>
      </c>
      <c r="G7593" s="3">
        <v>43031</v>
      </c>
      <c r="H7593">
        <v>0</v>
      </c>
    </row>
    <row r="7594" spans="1:8">
      <c r="A7594" s="4" t="s">
        <v>7801</v>
      </c>
      <c r="B7594" s="4" t="s">
        <v>343</v>
      </c>
      <c r="C7594" s="4" t="s">
        <v>9011</v>
      </c>
      <c r="D7594" s="4" t="s">
        <v>109</v>
      </c>
      <c r="E7594" s="4" t="s">
        <v>172</v>
      </c>
      <c r="F7594" s="3">
        <v>43025</v>
      </c>
      <c r="G7594" s="3">
        <v>43027</v>
      </c>
      <c r="H7594">
        <v>5046</v>
      </c>
    </row>
    <row r="7595" spans="1:8">
      <c r="A7595" s="4" t="s">
        <v>7802</v>
      </c>
      <c r="B7595" s="4" t="s">
        <v>219</v>
      </c>
      <c r="C7595" s="4" t="s">
        <v>171</v>
      </c>
      <c r="D7595" s="4" t="s">
        <v>24</v>
      </c>
      <c r="E7595" s="4" t="s">
        <v>193</v>
      </c>
      <c r="F7595" s="3">
        <v>43025</v>
      </c>
      <c r="G7595" s="3"/>
    </row>
    <row r="7596" spans="1:8">
      <c r="A7596" s="4" t="s">
        <v>7803</v>
      </c>
      <c r="B7596" s="4" t="s">
        <v>219</v>
      </c>
      <c r="C7596" s="4" t="s">
        <v>9011</v>
      </c>
      <c r="D7596" s="4" t="s">
        <v>24</v>
      </c>
      <c r="E7596" s="4" t="s">
        <v>193</v>
      </c>
      <c r="F7596" s="3">
        <v>43025</v>
      </c>
      <c r="G7596" s="3"/>
    </row>
    <row r="7597" spans="1:8">
      <c r="A7597" s="4" t="s">
        <v>7804</v>
      </c>
      <c r="B7597" s="4" t="s">
        <v>187</v>
      </c>
      <c r="C7597" s="4" t="s">
        <v>179</v>
      </c>
      <c r="D7597" s="4" t="s">
        <v>75</v>
      </c>
      <c r="E7597" s="4" t="s">
        <v>197</v>
      </c>
      <c r="F7597" s="3">
        <v>43025</v>
      </c>
      <c r="G7597" s="3">
        <v>43031</v>
      </c>
      <c r="H7597">
        <v>0</v>
      </c>
    </row>
    <row r="7598" spans="1:8">
      <c r="A7598" s="4" t="s">
        <v>7805</v>
      </c>
      <c r="B7598" s="4" t="s">
        <v>187</v>
      </c>
      <c r="C7598" s="4" t="s">
        <v>177</v>
      </c>
      <c r="D7598" s="4" t="s">
        <v>71</v>
      </c>
      <c r="E7598" s="4" t="s">
        <v>197</v>
      </c>
      <c r="F7598" s="3">
        <v>43025</v>
      </c>
      <c r="G7598" s="3">
        <v>43034</v>
      </c>
      <c r="H7598">
        <v>0</v>
      </c>
    </row>
    <row r="7599" spans="1:8">
      <c r="A7599" s="4" t="s">
        <v>7806</v>
      </c>
      <c r="B7599" s="4" t="s">
        <v>187</v>
      </c>
      <c r="C7599" s="4" t="s">
        <v>177</v>
      </c>
      <c r="D7599" s="4" t="s">
        <v>90</v>
      </c>
      <c r="E7599" s="4" t="s">
        <v>197</v>
      </c>
      <c r="F7599" s="3">
        <v>43025</v>
      </c>
      <c r="G7599" s="3">
        <v>43034</v>
      </c>
      <c r="H7599">
        <v>0</v>
      </c>
    </row>
    <row r="7600" spans="1:8">
      <c r="A7600" s="4" t="s">
        <v>7807</v>
      </c>
      <c r="B7600" s="4" t="s">
        <v>244</v>
      </c>
      <c r="C7600" s="4" t="s">
        <v>177</v>
      </c>
      <c r="D7600" s="4" t="s">
        <v>45</v>
      </c>
      <c r="E7600" s="4" t="s">
        <v>172</v>
      </c>
      <c r="F7600" s="3">
        <v>43025</v>
      </c>
      <c r="G7600" s="3">
        <v>43034</v>
      </c>
      <c r="H7600">
        <v>64</v>
      </c>
    </row>
    <row r="7601" spans="1:8">
      <c r="A7601" s="4" t="s">
        <v>7808</v>
      </c>
      <c r="B7601" s="4" t="s">
        <v>208</v>
      </c>
      <c r="C7601" s="4" t="s">
        <v>177</v>
      </c>
      <c r="D7601" s="4" t="s">
        <v>27</v>
      </c>
      <c r="E7601" s="4" t="s">
        <v>172</v>
      </c>
      <c r="F7601" s="3">
        <v>43025</v>
      </c>
      <c r="G7601" s="3">
        <v>43035</v>
      </c>
      <c r="H7601">
        <v>54</v>
      </c>
    </row>
    <row r="7602" spans="1:8">
      <c r="A7602" s="4" t="s">
        <v>7809</v>
      </c>
      <c r="B7602" s="4" t="s">
        <v>185</v>
      </c>
      <c r="C7602" s="4" t="s">
        <v>177</v>
      </c>
      <c r="D7602" s="4" t="s">
        <v>122</v>
      </c>
      <c r="E7602" s="4" t="s">
        <v>172</v>
      </c>
      <c r="F7602" s="3">
        <v>43025</v>
      </c>
      <c r="G7602" s="3">
        <v>43034</v>
      </c>
      <c r="H7602">
        <v>68</v>
      </c>
    </row>
    <row r="7603" spans="1:8">
      <c r="A7603" s="4" t="s">
        <v>7810</v>
      </c>
      <c r="B7603" s="4" t="s">
        <v>216</v>
      </c>
      <c r="C7603" s="4" t="s">
        <v>171</v>
      </c>
      <c r="D7603" s="4" t="s">
        <v>25</v>
      </c>
      <c r="E7603" s="4" t="s">
        <v>197</v>
      </c>
      <c r="F7603" s="3">
        <v>43025</v>
      </c>
      <c r="G7603" s="3">
        <v>43026</v>
      </c>
      <c r="H7603">
        <v>0</v>
      </c>
    </row>
    <row r="7604" spans="1:8">
      <c r="A7604" s="4" t="s">
        <v>7811</v>
      </c>
      <c r="B7604" s="4" t="s">
        <v>216</v>
      </c>
      <c r="C7604" s="4" t="s">
        <v>177</v>
      </c>
      <c r="D7604" s="4" t="s">
        <v>117</v>
      </c>
      <c r="E7604" s="4" t="s">
        <v>197</v>
      </c>
      <c r="F7604" s="3">
        <v>43025</v>
      </c>
      <c r="G7604" s="3">
        <v>43026</v>
      </c>
      <c r="H7604">
        <v>0</v>
      </c>
    </row>
    <row r="7605" spans="1:8">
      <c r="A7605" s="4" t="s">
        <v>7812</v>
      </c>
      <c r="B7605" s="4" t="s">
        <v>235</v>
      </c>
      <c r="C7605" s="4" t="s">
        <v>177</v>
      </c>
      <c r="D7605" s="4" t="s">
        <v>40</v>
      </c>
      <c r="E7605" s="4" t="s">
        <v>197</v>
      </c>
      <c r="F7605" s="3">
        <v>43025</v>
      </c>
      <c r="G7605" s="3">
        <v>43027</v>
      </c>
      <c r="H7605">
        <v>0</v>
      </c>
    </row>
    <row r="7606" spans="1:8">
      <c r="A7606" s="4" t="s">
        <v>7813</v>
      </c>
      <c r="B7606" s="4" t="s">
        <v>181</v>
      </c>
      <c r="C7606" s="4" t="s">
        <v>171</v>
      </c>
      <c r="D7606" s="4" t="s">
        <v>82</v>
      </c>
      <c r="E7606" s="4" t="s">
        <v>172</v>
      </c>
      <c r="F7606" s="3">
        <v>43025</v>
      </c>
      <c r="G7606" s="3">
        <v>43079</v>
      </c>
      <c r="H7606">
        <v>1129</v>
      </c>
    </row>
    <row r="7607" spans="1:8">
      <c r="A7607" s="4" t="s">
        <v>7814</v>
      </c>
      <c r="B7607" s="4" t="s">
        <v>246</v>
      </c>
      <c r="C7607" s="4" t="s">
        <v>192</v>
      </c>
      <c r="D7607" s="4" t="s">
        <v>117</v>
      </c>
      <c r="E7607" s="4" t="s">
        <v>197</v>
      </c>
      <c r="F7607" s="3">
        <v>43026</v>
      </c>
      <c r="G7607" s="3">
        <v>43027</v>
      </c>
      <c r="H7607">
        <v>0</v>
      </c>
    </row>
    <row r="7608" spans="1:8">
      <c r="A7608" s="4" t="s">
        <v>7815</v>
      </c>
      <c r="B7608" s="4" t="s">
        <v>304</v>
      </c>
      <c r="C7608" s="4" t="s">
        <v>171</v>
      </c>
      <c r="D7608" s="4" t="s">
        <v>47</v>
      </c>
      <c r="E7608" s="4" t="s">
        <v>172</v>
      </c>
      <c r="F7608" s="3">
        <v>43026</v>
      </c>
      <c r="G7608" s="3">
        <v>43028</v>
      </c>
      <c r="H7608">
        <v>1200</v>
      </c>
    </row>
    <row r="7609" spans="1:8">
      <c r="A7609" s="4" t="s">
        <v>7816</v>
      </c>
      <c r="B7609" s="4" t="s">
        <v>304</v>
      </c>
      <c r="C7609" s="4" t="s">
        <v>192</v>
      </c>
      <c r="D7609" s="4" t="s">
        <v>68</v>
      </c>
      <c r="E7609" s="4" t="s">
        <v>172</v>
      </c>
      <c r="F7609" s="3">
        <v>43026</v>
      </c>
      <c r="G7609" s="3">
        <v>43088</v>
      </c>
      <c r="H7609">
        <v>3164</v>
      </c>
    </row>
    <row r="7610" spans="1:8">
      <c r="A7610" s="4" t="s">
        <v>7817</v>
      </c>
      <c r="B7610" s="4" t="s">
        <v>279</v>
      </c>
      <c r="C7610" s="4" t="s">
        <v>171</v>
      </c>
      <c r="D7610" s="4" t="s">
        <v>84</v>
      </c>
      <c r="E7610" s="4" t="s">
        <v>197</v>
      </c>
      <c r="F7610" s="3">
        <v>43026</v>
      </c>
      <c r="G7610" s="3">
        <v>43033</v>
      </c>
      <c r="H7610">
        <v>0</v>
      </c>
    </row>
    <row r="7611" spans="1:8">
      <c r="A7611" s="4" t="s">
        <v>7818</v>
      </c>
      <c r="B7611" s="4" t="s">
        <v>279</v>
      </c>
      <c r="C7611" s="4" t="s">
        <v>192</v>
      </c>
      <c r="D7611" s="4" t="s">
        <v>130</v>
      </c>
      <c r="E7611" s="4" t="s">
        <v>172</v>
      </c>
      <c r="F7611" s="3">
        <v>43026</v>
      </c>
      <c r="G7611" s="3">
        <v>43034</v>
      </c>
      <c r="H7611">
        <v>3225</v>
      </c>
    </row>
    <row r="7612" spans="1:8">
      <c r="A7612" s="4" t="s">
        <v>7819</v>
      </c>
      <c r="B7612" s="4" t="s">
        <v>210</v>
      </c>
      <c r="C7612" s="4" t="s">
        <v>171</v>
      </c>
      <c r="D7612" s="4" t="s">
        <v>40</v>
      </c>
      <c r="E7612" s="4" t="s">
        <v>197</v>
      </c>
      <c r="F7612" s="3">
        <v>43026</v>
      </c>
      <c r="G7612" s="3">
        <v>43044</v>
      </c>
      <c r="H7612">
        <v>0</v>
      </c>
    </row>
    <row r="7613" spans="1:8">
      <c r="A7613" s="4" t="s">
        <v>7820</v>
      </c>
      <c r="B7613" s="4" t="s">
        <v>174</v>
      </c>
      <c r="C7613" s="4" t="s">
        <v>9011</v>
      </c>
      <c r="D7613" s="4" t="s">
        <v>100</v>
      </c>
      <c r="E7613" s="4" t="s">
        <v>172</v>
      </c>
      <c r="F7613" s="3">
        <v>43026</v>
      </c>
      <c r="G7613" s="3">
        <v>43028</v>
      </c>
      <c r="H7613">
        <v>4130</v>
      </c>
    </row>
    <row r="7614" spans="1:8">
      <c r="A7614" s="4" t="s">
        <v>7821</v>
      </c>
      <c r="B7614" s="4" t="s">
        <v>263</v>
      </c>
      <c r="C7614" s="4" t="s">
        <v>179</v>
      </c>
      <c r="D7614" s="4" t="s">
        <v>34</v>
      </c>
      <c r="E7614" s="4" t="s">
        <v>197</v>
      </c>
      <c r="F7614" s="3">
        <v>43026</v>
      </c>
      <c r="G7614" s="3">
        <v>43032</v>
      </c>
      <c r="H7614">
        <v>0</v>
      </c>
    </row>
    <row r="7615" spans="1:8">
      <c r="A7615" s="4" t="s">
        <v>7822</v>
      </c>
      <c r="B7615" s="4" t="s">
        <v>263</v>
      </c>
      <c r="C7615" s="4" t="s">
        <v>9011</v>
      </c>
      <c r="D7615" s="4" t="s">
        <v>52</v>
      </c>
      <c r="E7615" s="4" t="s">
        <v>197</v>
      </c>
      <c r="F7615" s="3">
        <v>43026</v>
      </c>
      <c r="G7615" s="3">
        <v>43068</v>
      </c>
      <c r="H7615">
        <v>0</v>
      </c>
    </row>
    <row r="7616" spans="1:8">
      <c r="A7616" s="4" t="s">
        <v>7823</v>
      </c>
      <c r="B7616" s="4" t="s">
        <v>212</v>
      </c>
      <c r="C7616" s="4" t="s">
        <v>177</v>
      </c>
      <c r="D7616" s="4" t="s">
        <v>108</v>
      </c>
      <c r="E7616" s="4" t="s">
        <v>172</v>
      </c>
      <c r="F7616" s="3">
        <v>43026</v>
      </c>
      <c r="G7616" s="3">
        <v>43028</v>
      </c>
      <c r="H7616">
        <v>47</v>
      </c>
    </row>
    <row r="7617" spans="1:8">
      <c r="A7617" s="4" t="s">
        <v>7824</v>
      </c>
      <c r="B7617" s="4" t="s">
        <v>237</v>
      </c>
      <c r="C7617" s="4" t="s">
        <v>199</v>
      </c>
      <c r="D7617" s="4" t="s">
        <v>84</v>
      </c>
      <c r="E7617" s="4" t="s">
        <v>172</v>
      </c>
      <c r="F7617" s="3">
        <v>43026</v>
      </c>
      <c r="G7617" s="3">
        <v>43033</v>
      </c>
      <c r="H7617">
        <v>4751</v>
      </c>
    </row>
    <row r="7618" spans="1:8">
      <c r="A7618" s="4" t="s">
        <v>7825</v>
      </c>
      <c r="B7618" s="4" t="s">
        <v>196</v>
      </c>
      <c r="C7618" s="4" t="s">
        <v>192</v>
      </c>
      <c r="D7618" s="4" t="s">
        <v>85</v>
      </c>
      <c r="E7618" s="4" t="s">
        <v>197</v>
      </c>
      <c r="F7618" s="3">
        <v>43026</v>
      </c>
      <c r="G7618" s="3">
        <v>43032</v>
      </c>
      <c r="H7618">
        <v>0</v>
      </c>
    </row>
    <row r="7619" spans="1:8">
      <c r="A7619" s="4" t="s">
        <v>7826</v>
      </c>
      <c r="B7619" s="4" t="s">
        <v>203</v>
      </c>
      <c r="C7619" s="4" t="s">
        <v>192</v>
      </c>
      <c r="D7619" s="4" t="s">
        <v>72</v>
      </c>
      <c r="E7619" s="4" t="s">
        <v>197</v>
      </c>
      <c r="F7619" s="3">
        <v>43026</v>
      </c>
      <c r="G7619" s="3">
        <v>43027</v>
      </c>
      <c r="H7619">
        <v>0</v>
      </c>
    </row>
    <row r="7620" spans="1:8">
      <c r="A7620" s="4" t="s">
        <v>7827</v>
      </c>
      <c r="B7620" s="4" t="s">
        <v>203</v>
      </c>
      <c r="C7620" s="4" t="s">
        <v>177</v>
      </c>
      <c r="D7620" s="4" t="s">
        <v>124</v>
      </c>
      <c r="E7620" s="4" t="s">
        <v>172</v>
      </c>
      <c r="F7620" s="3">
        <v>43026</v>
      </c>
      <c r="G7620" s="3">
        <v>43089</v>
      </c>
      <c r="H7620">
        <v>51</v>
      </c>
    </row>
    <row r="7621" spans="1:8">
      <c r="A7621" s="4" t="s">
        <v>7828</v>
      </c>
      <c r="B7621" s="4" t="s">
        <v>203</v>
      </c>
      <c r="C7621" s="4" t="s">
        <v>192</v>
      </c>
      <c r="D7621" s="4" t="s">
        <v>108</v>
      </c>
      <c r="E7621" s="4" t="s">
        <v>172</v>
      </c>
      <c r="F7621" s="3">
        <v>43026</v>
      </c>
      <c r="G7621" s="3">
        <v>43030</v>
      </c>
      <c r="H7621">
        <v>3696</v>
      </c>
    </row>
    <row r="7622" spans="1:8">
      <c r="A7622" s="4" t="s">
        <v>7829</v>
      </c>
      <c r="B7622" s="4" t="s">
        <v>219</v>
      </c>
      <c r="C7622" s="4" t="s">
        <v>9011</v>
      </c>
      <c r="D7622" s="4" t="s">
        <v>97</v>
      </c>
      <c r="E7622" s="4" t="s">
        <v>197</v>
      </c>
      <c r="F7622" s="3">
        <v>43026</v>
      </c>
      <c r="G7622" s="3">
        <v>43034</v>
      </c>
      <c r="H7622">
        <v>0</v>
      </c>
    </row>
    <row r="7623" spans="1:8">
      <c r="A7623" s="4" t="s">
        <v>7830</v>
      </c>
      <c r="B7623" s="4" t="s">
        <v>219</v>
      </c>
      <c r="C7623" s="4" t="s">
        <v>192</v>
      </c>
      <c r="D7623" s="4" t="s">
        <v>74</v>
      </c>
      <c r="E7623" s="4" t="s">
        <v>172</v>
      </c>
      <c r="F7623" s="3">
        <v>43026</v>
      </c>
      <c r="G7623" s="3">
        <v>43032</v>
      </c>
      <c r="H7623">
        <v>3536</v>
      </c>
    </row>
    <row r="7624" spans="1:8">
      <c r="A7624" s="4" t="s">
        <v>7831</v>
      </c>
      <c r="B7624" s="4" t="s">
        <v>230</v>
      </c>
      <c r="C7624" s="4" t="s">
        <v>179</v>
      </c>
      <c r="D7624" s="4" t="s">
        <v>44</v>
      </c>
      <c r="E7624" s="4" t="s">
        <v>197</v>
      </c>
      <c r="F7624" s="3">
        <v>43026</v>
      </c>
      <c r="G7624" s="3">
        <v>43061</v>
      </c>
      <c r="H7624">
        <v>0</v>
      </c>
    </row>
    <row r="7625" spans="1:8">
      <c r="A7625" s="4" t="s">
        <v>7832</v>
      </c>
      <c r="B7625" s="4" t="s">
        <v>230</v>
      </c>
      <c r="C7625" s="4" t="s">
        <v>177</v>
      </c>
      <c r="D7625" s="4" t="s">
        <v>90</v>
      </c>
      <c r="E7625" s="4" t="s">
        <v>197</v>
      </c>
      <c r="F7625" s="3">
        <v>43026</v>
      </c>
      <c r="G7625" s="3">
        <v>43044</v>
      </c>
      <c r="H7625">
        <v>0</v>
      </c>
    </row>
    <row r="7626" spans="1:8">
      <c r="A7626" s="4" t="s">
        <v>7833</v>
      </c>
      <c r="B7626" s="4" t="s">
        <v>230</v>
      </c>
      <c r="C7626" s="4" t="s">
        <v>177</v>
      </c>
      <c r="D7626" s="4" t="s">
        <v>98</v>
      </c>
      <c r="E7626" s="4" t="s">
        <v>172</v>
      </c>
      <c r="F7626" s="3">
        <v>43026</v>
      </c>
      <c r="G7626" s="3">
        <v>43086</v>
      </c>
      <c r="H7626">
        <v>59</v>
      </c>
    </row>
    <row r="7627" spans="1:8">
      <c r="A7627" s="4" t="s">
        <v>7834</v>
      </c>
      <c r="B7627" s="4" t="s">
        <v>256</v>
      </c>
      <c r="C7627" s="4" t="s">
        <v>179</v>
      </c>
      <c r="D7627" s="4" t="s">
        <v>61</v>
      </c>
      <c r="E7627" s="4" t="s">
        <v>172</v>
      </c>
      <c r="F7627" s="3">
        <v>43026</v>
      </c>
      <c r="G7627" s="3">
        <v>43028</v>
      </c>
      <c r="H7627">
        <v>474</v>
      </c>
    </row>
    <row r="7628" spans="1:8">
      <c r="A7628" s="4" t="s">
        <v>7835</v>
      </c>
      <c r="B7628" s="4" t="s">
        <v>244</v>
      </c>
      <c r="C7628" s="4" t="s">
        <v>177</v>
      </c>
      <c r="D7628" s="4" t="s">
        <v>29</v>
      </c>
      <c r="E7628" s="4" t="s">
        <v>172</v>
      </c>
      <c r="F7628" s="3">
        <v>43026</v>
      </c>
      <c r="G7628" s="3">
        <v>43038</v>
      </c>
      <c r="H7628">
        <v>43</v>
      </c>
    </row>
    <row r="7629" spans="1:8">
      <c r="A7629" s="4" t="s">
        <v>7836</v>
      </c>
      <c r="B7629" s="4" t="s">
        <v>244</v>
      </c>
      <c r="C7629" s="4" t="s">
        <v>177</v>
      </c>
      <c r="D7629" s="4" t="s">
        <v>76</v>
      </c>
      <c r="E7629" s="4" t="s">
        <v>172</v>
      </c>
      <c r="F7629" s="3">
        <v>43026</v>
      </c>
      <c r="G7629" s="3">
        <v>43088</v>
      </c>
      <c r="H7629">
        <v>60</v>
      </c>
    </row>
    <row r="7630" spans="1:8">
      <c r="A7630" s="4" t="s">
        <v>7837</v>
      </c>
      <c r="B7630" s="4" t="s">
        <v>189</v>
      </c>
      <c r="C7630" s="4" t="s">
        <v>179</v>
      </c>
      <c r="D7630" s="4" t="s">
        <v>119</v>
      </c>
      <c r="E7630" s="4" t="s">
        <v>197</v>
      </c>
      <c r="F7630" s="3">
        <v>43026</v>
      </c>
      <c r="G7630" s="3">
        <v>43037</v>
      </c>
      <c r="H7630">
        <v>0</v>
      </c>
    </row>
    <row r="7631" spans="1:8">
      <c r="A7631" s="4" t="s">
        <v>7838</v>
      </c>
      <c r="B7631" s="4" t="s">
        <v>189</v>
      </c>
      <c r="C7631" s="4" t="s">
        <v>179</v>
      </c>
      <c r="D7631" s="4" t="s">
        <v>103</v>
      </c>
      <c r="E7631" s="4" t="s">
        <v>172</v>
      </c>
      <c r="F7631" s="3">
        <v>43026</v>
      </c>
      <c r="G7631" s="3">
        <v>43035</v>
      </c>
      <c r="H7631">
        <v>461</v>
      </c>
    </row>
    <row r="7632" spans="1:8">
      <c r="A7632" s="4" t="s">
        <v>7839</v>
      </c>
      <c r="B7632" s="4" t="s">
        <v>232</v>
      </c>
      <c r="C7632" s="4" t="s">
        <v>171</v>
      </c>
      <c r="D7632" s="4" t="s">
        <v>123</v>
      </c>
      <c r="E7632" s="4" t="s">
        <v>197</v>
      </c>
      <c r="F7632" s="3">
        <v>43026</v>
      </c>
      <c r="G7632" s="3">
        <v>43080</v>
      </c>
      <c r="H7632">
        <v>0</v>
      </c>
    </row>
    <row r="7633" spans="1:8">
      <c r="A7633" s="4" t="s">
        <v>7840</v>
      </c>
      <c r="B7633" s="4" t="s">
        <v>232</v>
      </c>
      <c r="C7633" s="4" t="s">
        <v>177</v>
      </c>
      <c r="D7633" s="4" t="s">
        <v>65</v>
      </c>
      <c r="E7633" s="4" t="s">
        <v>172</v>
      </c>
      <c r="F7633" s="3">
        <v>43026</v>
      </c>
      <c r="G7633" s="3">
        <v>43027</v>
      </c>
      <c r="H7633">
        <v>54</v>
      </c>
    </row>
    <row r="7634" spans="1:8">
      <c r="A7634" s="4" t="s">
        <v>7841</v>
      </c>
      <c r="B7634" s="4" t="s">
        <v>205</v>
      </c>
      <c r="C7634" s="4" t="s">
        <v>177</v>
      </c>
      <c r="D7634" s="4" t="s">
        <v>24</v>
      </c>
      <c r="E7634" s="4" t="s">
        <v>193</v>
      </c>
      <c r="F7634" s="3">
        <v>43026</v>
      </c>
      <c r="G7634" s="3"/>
    </row>
    <row r="7635" spans="1:8">
      <c r="A7635" s="4" t="s">
        <v>7842</v>
      </c>
      <c r="B7635" s="4" t="s">
        <v>205</v>
      </c>
      <c r="C7635" s="4" t="s">
        <v>177</v>
      </c>
      <c r="D7635" s="4" t="s">
        <v>98</v>
      </c>
      <c r="E7635" s="4" t="s">
        <v>197</v>
      </c>
      <c r="F7635" s="3">
        <v>43026</v>
      </c>
      <c r="G7635" s="3">
        <v>43071</v>
      </c>
      <c r="H7635">
        <v>0</v>
      </c>
    </row>
    <row r="7636" spans="1:8">
      <c r="A7636" s="4" t="s">
        <v>7843</v>
      </c>
      <c r="B7636" s="4" t="s">
        <v>226</v>
      </c>
      <c r="C7636" s="4" t="s">
        <v>171</v>
      </c>
      <c r="D7636" s="4" t="s">
        <v>120</v>
      </c>
      <c r="E7636" s="4" t="s">
        <v>197</v>
      </c>
      <c r="F7636" s="3">
        <v>43026</v>
      </c>
      <c r="G7636" s="3">
        <v>43033</v>
      </c>
      <c r="H7636">
        <v>0</v>
      </c>
    </row>
    <row r="7637" spans="1:8">
      <c r="A7637" s="4" t="s">
        <v>7844</v>
      </c>
      <c r="B7637" s="4" t="s">
        <v>226</v>
      </c>
      <c r="C7637" s="4" t="s">
        <v>177</v>
      </c>
      <c r="D7637" s="4" t="s">
        <v>78</v>
      </c>
      <c r="E7637" s="4" t="s">
        <v>197</v>
      </c>
      <c r="F7637" s="3">
        <v>43026</v>
      </c>
      <c r="G7637" s="3">
        <v>43036</v>
      </c>
      <c r="H7637">
        <v>0</v>
      </c>
    </row>
    <row r="7638" spans="1:8">
      <c r="A7638" s="4" t="s">
        <v>7845</v>
      </c>
      <c r="B7638" s="4" t="s">
        <v>185</v>
      </c>
      <c r="C7638" s="4" t="s">
        <v>179</v>
      </c>
      <c r="D7638" s="4" t="s">
        <v>49</v>
      </c>
      <c r="E7638" s="4" t="s">
        <v>197</v>
      </c>
      <c r="F7638" s="3">
        <v>43026</v>
      </c>
      <c r="G7638" s="3">
        <v>43100</v>
      </c>
      <c r="H7638">
        <v>0</v>
      </c>
    </row>
    <row r="7639" spans="1:8">
      <c r="A7639" s="4" t="s">
        <v>7846</v>
      </c>
      <c r="B7639" s="4" t="s">
        <v>185</v>
      </c>
      <c r="C7639" s="4" t="s">
        <v>192</v>
      </c>
      <c r="D7639" s="4" t="s">
        <v>76</v>
      </c>
      <c r="E7639" s="4" t="s">
        <v>197</v>
      </c>
      <c r="F7639" s="3">
        <v>43026</v>
      </c>
      <c r="G7639" s="3">
        <v>43032</v>
      </c>
      <c r="H7639">
        <v>0</v>
      </c>
    </row>
    <row r="7640" spans="1:8">
      <c r="A7640" s="4" t="s">
        <v>7847</v>
      </c>
      <c r="B7640" s="4" t="s">
        <v>185</v>
      </c>
      <c r="C7640" s="4" t="s">
        <v>192</v>
      </c>
      <c r="D7640" s="4" t="s">
        <v>102</v>
      </c>
      <c r="E7640" s="4" t="s">
        <v>172</v>
      </c>
      <c r="F7640" s="3">
        <v>43026</v>
      </c>
      <c r="G7640" s="3">
        <v>43035</v>
      </c>
      <c r="H7640">
        <v>3363</v>
      </c>
    </row>
    <row r="7641" spans="1:8">
      <c r="A7641" s="4" t="s">
        <v>7848</v>
      </c>
      <c r="B7641" s="4" t="s">
        <v>183</v>
      </c>
      <c r="C7641" s="4" t="s">
        <v>171</v>
      </c>
      <c r="D7641" s="4" t="s">
        <v>76</v>
      </c>
      <c r="E7641" s="4" t="s">
        <v>172</v>
      </c>
      <c r="F7641" s="3">
        <v>43027</v>
      </c>
      <c r="G7641" s="3">
        <v>43038</v>
      </c>
      <c r="H7641">
        <v>1089</v>
      </c>
    </row>
    <row r="7642" spans="1:8">
      <c r="A7642" s="4" t="s">
        <v>7849</v>
      </c>
      <c r="B7642" s="4" t="s">
        <v>246</v>
      </c>
      <c r="C7642" s="4" t="s">
        <v>9011</v>
      </c>
      <c r="D7642" s="4" t="s">
        <v>96</v>
      </c>
      <c r="E7642" s="4" t="s">
        <v>197</v>
      </c>
      <c r="F7642" s="3">
        <v>43027</v>
      </c>
      <c r="G7642" s="3">
        <v>43039</v>
      </c>
      <c r="H7642">
        <v>0</v>
      </c>
    </row>
    <row r="7643" spans="1:8">
      <c r="A7643" s="4" t="s">
        <v>7850</v>
      </c>
      <c r="B7643" s="4" t="s">
        <v>246</v>
      </c>
      <c r="C7643" s="4" t="s">
        <v>171</v>
      </c>
      <c r="D7643" s="4" t="s">
        <v>21</v>
      </c>
      <c r="E7643" s="4" t="s">
        <v>172</v>
      </c>
      <c r="F7643" s="3">
        <v>43027</v>
      </c>
      <c r="G7643" s="3">
        <v>43029</v>
      </c>
      <c r="H7643">
        <v>1096</v>
      </c>
    </row>
    <row r="7644" spans="1:8">
      <c r="A7644" s="4" t="s">
        <v>7851</v>
      </c>
      <c r="B7644" s="4" t="s">
        <v>304</v>
      </c>
      <c r="C7644" s="4" t="s">
        <v>177</v>
      </c>
      <c r="D7644" s="4" t="s">
        <v>103</v>
      </c>
      <c r="E7644" s="4" t="s">
        <v>172</v>
      </c>
      <c r="F7644" s="3">
        <v>43027</v>
      </c>
      <c r="G7644" s="3">
        <v>43037</v>
      </c>
      <c r="H7644">
        <v>62</v>
      </c>
    </row>
    <row r="7645" spans="1:8">
      <c r="A7645" s="4" t="s">
        <v>7852</v>
      </c>
      <c r="B7645" s="4" t="s">
        <v>279</v>
      </c>
      <c r="C7645" s="4" t="s">
        <v>192</v>
      </c>
      <c r="D7645" s="4" t="s">
        <v>82</v>
      </c>
      <c r="E7645" s="4" t="s">
        <v>197</v>
      </c>
      <c r="F7645" s="3">
        <v>43027</v>
      </c>
      <c r="G7645" s="3">
        <v>43095</v>
      </c>
      <c r="H7645">
        <v>0</v>
      </c>
    </row>
    <row r="7646" spans="1:8">
      <c r="A7646" s="4" t="s">
        <v>7853</v>
      </c>
      <c r="B7646" s="4" t="s">
        <v>279</v>
      </c>
      <c r="C7646" s="4" t="s">
        <v>171</v>
      </c>
      <c r="D7646" s="4" t="s">
        <v>84</v>
      </c>
      <c r="E7646" s="4" t="s">
        <v>172</v>
      </c>
      <c r="F7646" s="3">
        <v>43027</v>
      </c>
      <c r="G7646" s="3">
        <v>43029</v>
      </c>
      <c r="H7646">
        <v>1105</v>
      </c>
    </row>
    <row r="7647" spans="1:8">
      <c r="A7647" s="4" t="s">
        <v>7854</v>
      </c>
      <c r="B7647" s="4" t="s">
        <v>210</v>
      </c>
      <c r="C7647" s="4" t="s">
        <v>9011</v>
      </c>
      <c r="D7647" s="4" t="s">
        <v>34</v>
      </c>
      <c r="E7647" s="4" t="s">
        <v>197</v>
      </c>
      <c r="F7647" s="3">
        <v>43027</v>
      </c>
      <c r="G7647" s="3">
        <v>43036</v>
      </c>
      <c r="H7647">
        <v>0</v>
      </c>
    </row>
    <row r="7648" spans="1:8">
      <c r="A7648" s="4" t="s">
        <v>7855</v>
      </c>
      <c r="B7648" s="4" t="s">
        <v>210</v>
      </c>
      <c r="C7648" s="4" t="s">
        <v>9011</v>
      </c>
      <c r="D7648" s="4" t="s">
        <v>31</v>
      </c>
      <c r="E7648" s="4" t="s">
        <v>172</v>
      </c>
      <c r="F7648" s="3">
        <v>43027</v>
      </c>
      <c r="G7648" s="3">
        <v>43032</v>
      </c>
      <c r="H7648">
        <v>4353</v>
      </c>
    </row>
    <row r="7649" spans="1:8">
      <c r="A7649" s="4" t="s">
        <v>7856</v>
      </c>
      <c r="B7649" s="4" t="s">
        <v>174</v>
      </c>
      <c r="C7649" s="4" t="s">
        <v>9011</v>
      </c>
      <c r="D7649" s="4" t="s">
        <v>57</v>
      </c>
      <c r="E7649" s="4" t="s">
        <v>197</v>
      </c>
      <c r="F7649" s="3">
        <v>43027</v>
      </c>
      <c r="G7649" s="3">
        <v>43036</v>
      </c>
      <c r="H7649">
        <v>0</v>
      </c>
    </row>
    <row r="7650" spans="1:8">
      <c r="A7650" s="4" t="s">
        <v>7857</v>
      </c>
      <c r="B7650" s="4" t="s">
        <v>174</v>
      </c>
      <c r="C7650" s="4" t="s">
        <v>199</v>
      </c>
      <c r="D7650" s="4" t="s">
        <v>92</v>
      </c>
      <c r="E7650" s="4" t="s">
        <v>172</v>
      </c>
      <c r="F7650" s="3">
        <v>43027</v>
      </c>
      <c r="G7650" s="3">
        <v>43035</v>
      </c>
      <c r="H7650">
        <v>6276</v>
      </c>
    </row>
    <row r="7651" spans="1:8">
      <c r="A7651" s="4" t="s">
        <v>7858</v>
      </c>
      <c r="B7651" s="4" t="s">
        <v>174</v>
      </c>
      <c r="C7651" s="4" t="s">
        <v>9011</v>
      </c>
      <c r="D7651" s="4" t="s">
        <v>27</v>
      </c>
      <c r="E7651" s="4" t="s">
        <v>172</v>
      </c>
      <c r="F7651" s="3">
        <v>43027</v>
      </c>
      <c r="G7651" s="3">
        <v>43035</v>
      </c>
      <c r="H7651">
        <v>4688</v>
      </c>
    </row>
    <row r="7652" spans="1:8">
      <c r="A7652" s="4" t="s">
        <v>7859</v>
      </c>
      <c r="B7652" s="4" t="s">
        <v>237</v>
      </c>
      <c r="C7652" s="4" t="s">
        <v>179</v>
      </c>
      <c r="D7652" s="4" t="s">
        <v>95</v>
      </c>
      <c r="E7652" s="4" t="s">
        <v>197</v>
      </c>
      <c r="F7652" s="3">
        <v>43027</v>
      </c>
      <c r="G7652" s="3">
        <v>43034</v>
      </c>
      <c r="H7652">
        <v>0</v>
      </c>
    </row>
    <row r="7653" spans="1:8">
      <c r="A7653" s="4" t="s">
        <v>7860</v>
      </c>
      <c r="B7653" s="4" t="s">
        <v>237</v>
      </c>
      <c r="C7653" s="4" t="s">
        <v>192</v>
      </c>
      <c r="D7653" s="4" t="s">
        <v>96</v>
      </c>
      <c r="E7653" s="4" t="s">
        <v>172</v>
      </c>
      <c r="F7653" s="3">
        <v>43027</v>
      </c>
      <c r="G7653" s="3">
        <v>43040</v>
      </c>
      <c r="H7653">
        <v>3422</v>
      </c>
    </row>
    <row r="7654" spans="1:8">
      <c r="A7654" s="4" t="s">
        <v>7861</v>
      </c>
      <c r="B7654" s="4" t="s">
        <v>196</v>
      </c>
      <c r="C7654" s="4" t="s">
        <v>177</v>
      </c>
      <c r="D7654" s="4" t="s">
        <v>76</v>
      </c>
      <c r="E7654" s="4" t="s">
        <v>197</v>
      </c>
      <c r="F7654" s="3">
        <v>43027</v>
      </c>
      <c r="G7654" s="3">
        <v>43028</v>
      </c>
      <c r="H7654">
        <v>0</v>
      </c>
    </row>
    <row r="7655" spans="1:8">
      <c r="A7655" s="4" t="s">
        <v>7862</v>
      </c>
      <c r="B7655" s="4" t="s">
        <v>196</v>
      </c>
      <c r="C7655" s="4" t="s">
        <v>9011</v>
      </c>
      <c r="D7655" s="4" t="s">
        <v>47</v>
      </c>
      <c r="E7655" s="4" t="s">
        <v>172</v>
      </c>
      <c r="F7655" s="3">
        <v>43027</v>
      </c>
      <c r="G7655" s="3">
        <v>43078</v>
      </c>
      <c r="H7655">
        <v>5192</v>
      </c>
    </row>
    <row r="7656" spans="1:8">
      <c r="A7656" s="4" t="s">
        <v>7863</v>
      </c>
      <c r="B7656" s="4" t="s">
        <v>203</v>
      </c>
      <c r="C7656" s="4" t="s">
        <v>171</v>
      </c>
      <c r="D7656" s="4" t="s">
        <v>76</v>
      </c>
      <c r="E7656" s="4" t="s">
        <v>172</v>
      </c>
      <c r="F7656" s="3">
        <v>43027</v>
      </c>
      <c r="G7656" s="3">
        <v>43036</v>
      </c>
      <c r="H7656">
        <v>1226</v>
      </c>
    </row>
    <row r="7657" spans="1:8">
      <c r="A7657" s="4" t="s">
        <v>7864</v>
      </c>
      <c r="B7657" s="4" t="s">
        <v>203</v>
      </c>
      <c r="C7657" s="4" t="s">
        <v>199</v>
      </c>
      <c r="D7657" s="4" t="s">
        <v>81</v>
      </c>
      <c r="E7657" s="4" t="s">
        <v>172</v>
      </c>
      <c r="F7657" s="3">
        <v>43027</v>
      </c>
      <c r="G7657" s="3">
        <v>43033</v>
      </c>
      <c r="H7657">
        <v>4552</v>
      </c>
    </row>
    <row r="7658" spans="1:8">
      <c r="A7658" s="4" t="s">
        <v>7865</v>
      </c>
      <c r="B7658" s="4" t="s">
        <v>191</v>
      </c>
      <c r="C7658" s="4" t="s">
        <v>199</v>
      </c>
      <c r="D7658" s="4" t="s">
        <v>24</v>
      </c>
      <c r="E7658" s="4" t="s">
        <v>193</v>
      </c>
      <c r="F7658" s="3">
        <v>43027</v>
      </c>
      <c r="G7658" s="3"/>
    </row>
    <row r="7659" spans="1:8">
      <c r="A7659" s="4" t="s">
        <v>7866</v>
      </c>
      <c r="B7659" s="4" t="s">
        <v>191</v>
      </c>
      <c r="C7659" s="4" t="s">
        <v>199</v>
      </c>
      <c r="D7659" s="4" t="s">
        <v>122</v>
      </c>
      <c r="E7659" s="4" t="s">
        <v>172</v>
      </c>
      <c r="F7659" s="3">
        <v>43027</v>
      </c>
      <c r="G7659" s="3">
        <v>43034</v>
      </c>
      <c r="H7659">
        <v>5569</v>
      </c>
    </row>
    <row r="7660" spans="1:8">
      <c r="A7660" s="4" t="s">
        <v>7867</v>
      </c>
      <c r="B7660" s="4" t="s">
        <v>191</v>
      </c>
      <c r="C7660" s="4" t="s">
        <v>9011</v>
      </c>
      <c r="D7660" s="4" t="s">
        <v>53</v>
      </c>
      <c r="E7660" s="4" t="s">
        <v>172</v>
      </c>
      <c r="F7660" s="3">
        <v>43027</v>
      </c>
      <c r="G7660" s="3">
        <v>43028</v>
      </c>
      <c r="H7660">
        <v>4389</v>
      </c>
    </row>
    <row r="7661" spans="1:8">
      <c r="A7661" s="4" t="s">
        <v>7868</v>
      </c>
      <c r="B7661" s="4" t="s">
        <v>343</v>
      </c>
      <c r="C7661" s="4" t="s">
        <v>199</v>
      </c>
      <c r="D7661" s="4" t="s">
        <v>76</v>
      </c>
      <c r="E7661" s="4" t="s">
        <v>197</v>
      </c>
      <c r="F7661" s="3">
        <v>43027</v>
      </c>
      <c r="G7661" s="3">
        <v>43040</v>
      </c>
      <c r="H7661">
        <v>0</v>
      </c>
    </row>
    <row r="7662" spans="1:8">
      <c r="A7662" s="4" t="s">
        <v>7869</v>
      </c>
      <c r="B7662" s="4" t="s">
        <v>219</v>
      </c>
      <c r="C7662" s="4" t="s">
        <v>9011</v>
      </c>
      <c r="D7662" s="4" t="s">
        <v>24</v>
      </c>
      <c r="E7662" s="4" t="s">
        <v>193</v>
      </c>
      <c r="F7662" s="3">
        <v>43027</v>
      </c>
      <c r="G7662" s="3"/>
    </row>
    <row r="7663" spans="1:8">
      <c r="A7663" s="4" t="s">
        <v>7870</v>
      </c>
      <c r="B7663" s="4" t="s">
        <v>230</v>
      </c>
      <c r="C7663" s="4" t="s">
        <v>192</v>
      </c>
      <c r="D7663" s="4" t="s">
        <v>24</v>
      </c>
      <c r="E7663" s="4" t="s">
        <v>193</v>
      </c>
      <c r="F7663" s="3">
        <v>43027</v>
      </c>
      <c r="G7663" s="3"/>
    </row>
    <row r="7664" spans="1:8">
      <c r="A7664" s="4" t="s">
        <v>7871</v>
      </c>
      <c r="B7664" s="4" t="s">
        <v>256</v>
      </c>
      <c r="C7664" s="4" t="s">
        <v>192</v>
      </c>
      <c r="D7664" s="4" t="s">
        <v>68</v>
      </c>
      <c r="E7664" s="4" t="s">
        <v>197</v>
      </c>
      <c r="F7664" s="3">
        <v>43027</v>
      </c>
      <c r="G7664" s="3">
        <v>43029</v>
      </c>
      <c r="H7664">
        <v>0</v>
      </c>
    </row>
    <row r="7665" spans="1:8">
      <c r="A7665" s="4" t="s">
        <v>7872</v>
      </c>
      <c r="B7665" s="4" t="s">
        <v>256</v>
      </c>
      <c r="C7665" s="4" t="s">
        <v>179</v>
      </c>
      <c r="D7665" s="4" t="s">
        <v>103</v>
      </c>
      <c r="E7665" s="4" t="s">
        <v>172</v>
      </c>
      <c r="F7665" s="3">
        <v>43027</v>
      </c>
      <c r="G7665" s="3">
        <v>43034</v>
      </c>
      <c r="H7665">
        <v>451</v>
      </c>
    </row>
    <row r="7666" spans="1:8">
      <c r="A7666" s="4" t="s">
        <v>7873</v>
      </c>
      <c r="B7666" s="4" t="s">
        <v>187</v>
      </c>
      <c r="C7666" s="4" t="s">
        <v>177</v>
      </c>
      <c r="D7666" s="4" t="s">
        <v>24</v>
      </c>
      <c r="E7666" s="4" t="s">
        <v>193</v>
      </c>
      <c r="F7666" s="3">
        <v>43027</v>
      </c>
      <c r="G7666" s="3"/>
    </row>
    <row r="7667" spans="1:8">
      <c r="A7667" s="4" t="s">
        <v>7874</v>
      </c>
      <c r="B7667" s="4" t="s">
        <v>187</v>
      </c>
      <c r="C7667" s="4" t="s">
        <v>177</v>
      </c>
      <c r="D7667" s="4" t="s">
        <v>24</v>
      </c>
      <c r="E7667" s="4" t="s">
        <v>193</v>
      </c>
      <c r="F7667" s="3">
        <v>43027</v>
      </c>
      <c r="G7667" s="3"/>
    </row>
    <row r="7668" spans="1:8">
      <c r="A7668" s="4" t="s">
        <v>7875</v>
      </c>
      <c r="B7668" s="4" t="s">
        <v>187</v>
      </c>
      <c r="C7668" s="4" t="s">
        <v>192</v>
      </c>
      <c r="D7668" s="4" t="s">
        <v>97</v>
      </c>
      <c r="E7668" s="4" t="s">
        <v>197</v>
      </c>
      <c r="F7668" s="3">
        <v>43027</v>
      </c>
      <c r="G7668" s="3">
        <v>43067</v>
      </c>
      <c r="H7668">
        <v>0</v>
      </c>
    </row>
    <row r="7669" spans="1:8">
      <c r="A7669" s="4" t="s">
        <v>7876</v>
      </c>
      <c r="B7669" s="4" t="s">
        <v>187</v>
      </c>
      <c r="C7669" s="4" t="s">
        <v>179</v>
      </c>
      <c r="D7669" s="4" t="s">
        <v>71</v>
      </c>
      <c r="E7669" s="4" t="s">
        <v>172</v>
      </c>
      <c r="F7669" s="3">
        <v>43027</v>
      </c>
      <c r="G7669" s="3">
        <v>43029</v>
      </c>
      <c r="H7669">
        <v>553</v>
      </c>
    </row>
    <row r="7670" spans="1:8">
      <c r="A7670" s="4" t="s">
        <v>7877</v>
      </c>
      <c r="B7670" s="4" t="s">
        <v>244</v>
      </c>
      <c r="C7670" s="4" t="s">
        <v>9011</v>
      </c>
      <c r="D7670" s="4" t="s">
        <v>106</v>
      </c>
      <c r="E7670" s="4" t="s">
        <v>197</v>
      </c>
      <c r="F7670" s="3">
        <v>43027</v>
      </c>
      <c r="G7670" s="3">
        <v>43037</v>
      </c>
      <c r="H7670">
        <v>0</v>
      </c>
    </row>
    <row r="7671" spans="1:8">
      <c r="A7671" s="4" t="s">
        <v>7878</v>
      </c>
      <c r="B7671" s="4" t="s">
        <v>201</v>
      </c>
      <c r="C7671" s="4" t="s">
        <v>171</v>
      </c>
      <c r="D7671" s="4" t="s">
        <v>24</v>
      </c>
      <c r="E7671" s="4" t="s">
        <v>193</v>
      </c>
      <c r="F7671" s="3">
        <v>43027</v>
      </c>
      <c r="G7671" s="3"/>
    </row>
    <row r="7672" spans="1:8">
      <c r="A7672" s="4" t="s">
        <v>7879</v>
      </c>
      <c r="B7672" s="4" t="s">
        <v>201</v>
      </c>
      <c r="C7672" s="4" t="s">
        <v>179</v>
      </c>
      <c r="D7672" s="4" t="s">
        <v>32</v>
      </c>
      <c r="E7672" s="4" t="s">
        <v>172</v>
      </c>
      <c r="F7672" s="3">
        <v>43027</v>
      </c>
      <c r="G7672" s="3">
        <v>43040</v>
      </c>
      <c r="H7672">
        <v>524</v>
      </c>
    </row>
    <row r="7673" spans="1:8">
      <c r="A7673" s="4" t="s">
        <v>7880</v>
      </c>
      <c r="B7673" s="4" t="s">
        <v>232</v>
      </c>
      <c r="C7673" s="4" t="s">
        <v>192</v>
      </c>
      <c r="D7673" s="4" t="s">
        <v>99</v>
      </c>
      <c r="E7673" s="4" t="s">
        <v>197</v>
      </c>
      <c r="F7673" s="3">
        <v>43027</v>
      </c>
      <c r="G7673" s="3">
        <v>43029</v>
      </c>
      <c r="H7673">
        <v>0</v>
      </c>
    </row>
    <row r="7674" spans="1:8">
      <c r="A7674" s="4" t="s">
        <v>7881</v>
      </c>
      <c r="B7674" s="4" t="s">
        <v>208</v>
      </c>
      <c r="C7674" s="4" t="s">
        <v>171</v>
      </c>
      <c r="D7674" s="4" t="s">
        <v>103</v>
      </c>
      <c r="E7674" s="4" t="s">
        <v>197</v>
      </c>
      <c r="F7674" s="3">
        <v>43027</v>
      </c>
      <c r="G7674" s="3">
        <v>43039</v>
      </c>
      <c r="H7674">
        <v>0</v>
      </c>
    </row>
    <row r="7675" spans="1:8">
      <c r="A7675" s="4" t="s">
        <v>7882</v>
      </c>
      <c r="B7675" s="4" t="s">
        <v>208</v>
      </c>
      <c r="C7675" s="4" t="s">
        <v>177</v>
      </c>
      <c r="D7675" s="4" t="s">
        <v>47</v>
      </c>
      <c r="E7675" s="4" t="s">
        <v>172</v>
      </c>
      <c r="F7675" s="3">
        <v>43027</v>
      </c>
      <c r="G7675" s="3">
        <v>43035</v>
      </c>
      <c r="H7675">
        <v>53</v>
      </c>
    </row>
    <row r="7676" spans="1:8">
      <c r="A7676" s="4" t="s">
        <v>7883</v>
      </c>
      <c r="B7676" s="4" t="s">
        <v>208</v>
      </c>
      <c r="C7676" s="4" t="s">
        <v>192</v>
      </c>
      <c r="D7676" s="4" t="s">
        <v>110</v>
      </c>
      <c r="E7676" s="4" t="s">
        <v>172</v>
      </c>
      <c r="F7676" s="3">
        <v>43027</v>
      </c>
      <c r="G7676" s="3">
        <v>43028</v>
      </c>
      <c r="H7676">
        <v>2749</v>
      </c>
    </row>
    <row r="7677" spans="1:8">
      <c r="A7677" s="4" t="s">
        <v>7884</v>
      </c>
      <c r="B7677" s="4" t="s">
        <v>185</v>
      </c>
      <c r="C7677" s="4" t="s">
        <v>9011</v>
      </c>
      <c r="D7677" s="4" t="s">
        <v>81</v>
      </c>
      <c r="E7677" s="4" t="s">
        <v>197</v>
      </c>
      <c r="F7677" s="3">
        <v>43027</v>
      </c>
      <c r="G7677" s="3">
        <v>43034</v>
      </c>
      <c r="H7677">
        <v>0</v>
      </c>
    </row>
    <row r="7678" spans="1:8">
      <c r="A7678" s="4" t="s">
        <v>7885</v>
      </c>
      <c r="B7678" s="4" t="s">
        <v>185</v>
      </c>
      <c r="C7678" s="4" t="s">
        <v>9011</v>
      </c>
      <c r="D7678" s="4" t="s">
        <v>102</v>
      </c>
      <c r="E7678" s="4" t="s">
        <v>197</v>
      </c>
      <c r="F7678" s="3">
        <v>43027</v>
      </c>
      <c r="G7678" s="3">
        <v>43029</v>
      </c>
      <c r="H7678">
        <v>0</v>
      </c>
    </row>
    <row r="7679" spans="1:8">
      <c r="A7679" s="4" t="s">
        <v>7886</v>
      </c>
      <c r="B7679" s="4" t="s">
        <v>185</v>
      </c>
      <c r="C7679" s="4" t="s">
        <v>199</v>
      </c>
      <c r="D7679" s="4" t="s">
        <v>74</v>
      </c>
      <c r="E7679" s="4" t="s">
        <v>172</v>
      </c>
      <c r="F7679" s="3">
        <v>43027</v>
      </c>
      <c r="G7679" s="3">
        <v>43028</v>
      </c>
      <c r="H7679">
        <v>5368</v>
      </c>
    </row>
    <row r="7680" spans="1:8">
      <c r="A7680" s="4" t="s">
        <v>7887</v>
      </c>
      <c r="B7680" s="4" t="s">
        <v>235</v>
      </c>
      <c r="C7680" s="4" t="s">
        <v>9011</v>
      </c>
      <c r="D7680" s="4" t="s">
        <v>82</v>
      </c>
      <c r="E7680" s="4" t="s">
        <v>172</v>
      </c>
      <c r="F7680" s="3">
        <v>43027</v>
      </c>
      <c r="G7680" s="3">
        <v>43094</v>
      </c>
      <c r="H7680">
        <v>4734</v>
      </c>
    </row>
    <row r="7681" spans="1:8">
      <c r="A7681" s="4" t="s">
        <v>7888</v>
      </c>
      <c r="B7681" s="4" t="s">
        <v>235</v>
      </c>
      <c r="C7681" s="4" t="s">
        <v>192</v>
      </c>
      <c r="D7681" s="4" t="s">
        <v>42</v>
      </c>
      <c r="E7681" s="4" t="s">
        <v>172</v>
      </c>
      <c r="F7681" s="3">
        <v>43027</v>
      </c>
      <c r="G7681" s="3">
        <v>43085</v>
      </c>
      <c r="H7681">
        <v>3089</v>
      </c>
    </row>
    <row r="7682" spans="1:8">
      <c r="A7682" s="4" t="s">
        <v>7889</v>
      </c>
      <c r="B7682" s="4" t="s">
        <v>183</v>
      </c>
      <c r="C7682" s="4" t="s">
        <v>192</v>
      </c>
      <c r="D7682" s="4" t="s">
        <v>51</v>
      </c>
      <c r="E7682" s="4" t="s">
        <v>197</v>
      </c>
      <c r="F7682" s="3">
        <v>43028</v>
      </c>
      <c r="G7682" s="3">
        <v>43029</v>
      </c>
      <c r="H7682">
        <v>0</v>
      </c>
    </row>
    <row r="7683" spans="1:8">
      <c r="A7683" s="4" t="s">
        <v>7890</v>
      </c>
      <c r="B7683" s="4" t="s">
        <v>183</v>
      </c>
      <c r="C7683" s="4" t="s">
        <v>177</v>
      </c>
      <c r="D7683" s="4" t="s">
        <v>70</v>
      </c>
      <c r="E7683" s="4" t="s">
        <v>172</v>
      </c>
      <c r="F7683" s="3">
        <v>43028</v>
      </c>
      <c r="G7683" s="3">
        <v>43038</v>
      </c>
      <c r="H7683">
        <v>54</v>
      </c>
    </row>
    <row r="7684" spans="1:8">
      <c r="A7684" s="4" t="s">
        <v>7891</v>
      </c>
      <c r="B7684" s="4" t="s">
        <v>246</v>
      </c>
      <c r="C7684" s="4" t="s">
        <v>9011</v>
      </c>
      <c r="D7684" s="4" t="s">
        <v>107</v>
      </c>
      <c r="E7684" s="4" t="s">
        <v>172</v>
      </c>
      <c r="F7684" s="3">
        <v>43028</v>
      </c>
      <c r="G7684" s="3">
        <v>43035</v>
      </c>
      <c r="H7684">
        <v>4345</v>
      </c>
    </row>
    <row r="7685" spans="1:8">
      <c r="A7685" s="4" t="s">
        <v>7892</v>
      </c>
      <c r="B7685" s="4" t="s">
        <v>304</v>
      </c>
      <c r="C7685" s="4" t="s">
        <v>192</v>
      </c>
      <c r="D7685" s="4" t="s">
        <v>92</v>
      </c>
      <c r="E7685" s="4" t="s">
        <v>172</v>
      </c>
      <c r="F7685" s="3">
        <v>43028</v>
      </c>
      <c r="G7685" s="3">
        <v>43035</v>
      </c>
      <c r="H7685">
        <v>3848</v>
      </c>
    </row>
    <row r="7686" spans="1:8">
      <c r="A7686" s="4" t="s">
        <v>7893</v>
      </c>
      <c r="B7686" s="4" t="s">
        <v>279</v>
      </c>
      <c r="C7686" s="4" t="s">
        <v>9011</v>
      </c>
      <c r="D7686" s="4" t="s">
        <v>78</v>
      </c>
      <c r="E7686" s="4" t="s">
        <v>172</v>
      </c>
      <c r="F7686" s="3">
        <v>43028</v>
      </c>
      <c r="G7686" s="3">
        <v>43034</v>
      </c>
      <c r="H7686">
        <v>4287</v>
      </c>
    </row>
    <row r="7687" spans="1:8">
      <c r="A7687" s="4" t="s">
        <v>7894</v>
      </c>
      <c r="B7687" s="4" t="s">
        <v>174</v>
      </c>
      <c r="C7687" s="4" t="s">
        <v>9011</v>
      </c>
      <c r="D7687" s="4" t="s">
        <v>41</v>
      </c>
      <c r="E7687" s="4" t="s">
        <v>172</v>
      </c>
      <c r="F7687" s="3">
        <v>43028</v>
      </c>
      <c r="G7687" s="3">
        <v>43035</v>
      </c>
      <c r="H7687">
        <v>4435</v>
      </c>
    </row>
    <row r="7688" spans="1:8">
      <c r="A7688" s="4" t="s">
        <v>7895</v>
      </c>
      <c r="B7688" s="4" t="s">
        <v>174</v>
      </c>
      <c r="C7688" s="4" t="s">
        <v>9011</v>
      </c>
      <c r="D7688" s="4" t="s">
        <v>109</v>
      </c>
      <c r="E7688" s="4" t="s">
        <v>172</v>
      </c>
      <c r="F7688" s="3">
        <v>43028</v>
      </c>
      <c r="G7688" s="3">
        <v>43036</v>
      </c>
      <c r="H7688">
        <v>4699</v>
      </c>
    </row>
    <row r="7689" spans="1:8">
      <c r="A7689" s="4" t="s">
        <v>7896</v>
      </c>
      <c r="B7689" s="4" t="s">
        <v>196</v>
      </c>
      <c r="C7689" s="4" t="s">
        <v>199</v>
      </c>
      <c r="D7689" s="4" t="s">
        <v>37</v>
      </c>
      <c r="E7689" s="4" t="s">
        <v>197</v>
      </c>
      <c r="F7689" s="3">
        <v>43028</v>
      </c>
      <c r="G7689" s="3">
        <v>43032</v>
      </c>
      <c r="H7689">
        <v>0</v>
      </c>
    </row>
    <row r="7690" spans="1:8">
      <c r="A7690" s="4" t="s">
        <v>7897</v>
      </c>
      <c r="B7690" s="4" t="s">
        <v>196</v>
      </c>
      <c r="C7690" s="4" t="s">
        <v>177</v>
      </c>
      <c r="D7690" s="4" t="s">
        <v>66</v>
      </c>
      <c r="E7690" s="4" t="s">
        <v>197</v>
      </c>
      <c r="F7690" s="3">
        <v>43028</v>
      </c>
      <c r="G7690" s="3">
        <v>43030</v>
      </c>
      <c r="H7690">
        <v>0</v>
      </c>
    </row>
    <row r="7691" spans="1:8">
      <c r="A7691" s="4" t="s">
        <v>7898</v>
      </c>
      <c r="B7691" s="4" t="s">
        <v>196</v>
      </c>
      <c r="C7691" s="4" t="s">
        <v>177</v>
      </c>
      <c r="D7691" s="4" t="s">
        <v>109</v>
      </c>
      <c r="E7691" s="4" t="s">
        <v>172</v>
      </c>
      <c r="F7691" s="3">
        <v>43028</v>
      </c>
      <c r="G7691" s="3">
        <v>43038</v>
      </c>
      <c r="H7691">
        <v>60</v>
      </c>
    </row>
    <row r="7692" spans="1:8">
      <c r="A7692" s="4" t="s">
        <v>7899</v>
      </c>
      <c r="B7692" s="4" t="s">
        <v>203</v>
      </c>
      <c r="C7692" s="4" t="s">
        <v>199</v>
      </c>
      <c r="D7692" s="4" t="s">
        <v>75</v>
      </c>
      <c r="E7692" s="4" t="s">
        <v>172</v>
      </c>
      <c r="F7692" s="3">
        <v>43028</v>
      </c>
      <c r="G7692" s="3">
        <v>43029</v>
      </c>
      <c r="H7692">
        <v>6026</v>
      </c>
    </row>
    <row r="7693" spans="1:8">
      <c r="A7693" s="4" t="s">
        <v>7900</v>
      </c>
      <c r="B7693" s="4" t="s">
        <v>191</v>
      </c>
      <c r="C7693" s="4" t="s">
        <v>199</v>
      </c>
      <c r="D7693" s="4" t="s">
        <v>62</v>
      </c>
      <c r="E7693" s="4" t="s">
        <v>197</v>
      </c>
      <c r="F7693" s="3">
        <v>43028</v>
      </c>
      <c r="G7693" s="3">
        <v>43035</v>
      </c>
      <c r="H7693">
        <v>0</v>
      </c>
    </row>
    <row r="7694" spans="1:8">
      <c r="A7694" s="4" t="s">
        <v>7901</v>
      </c>
      <c r="B7694" s="4" t="s">
        <v>191</v>
      </c>
      <c r="C7694" s="4" t="s">
        <v>199</v>
      </c>
      <c r="D7694" s="4" t="s">
        <v>93</v>
      </c>
      <c r="E7694" s="4" t="s">
        <v>172</v>
      </c>
      <c r="F7694" s="3">
        <v>43028</v>
      </c>
      <c r="G7694" s="3">
        <v>43094</v>
      </c>
      <c r="H7694">
        <v>5095</v>
      </c>
    </row>
    <row r="7695" spans="1:8">
      <c r="A7695" s="4" t="s">
        <v>7902</v>
      </c>
      <c r="B7695" s="4" t="s">
        <v>219</v>
      </c>
      <c r="C7695" s="4" t="s">
        <v>179</v>
      </c>
      <c r="D7695" s="4" t="s">
        <v>53</v>
      </c>
      <c r="E7695" s="4" t="s">
        <v>193</v>
      </c>
      <c r="F7695" s="3">
        <v>43028</v>
      </c>
      <c r="G7695" s="3"/>
    </row>
    <row r="7696" spans="1:8">
      <c r="A7696" s="4" t="s">
        <v>7903</v>
      </c>
      <c r="B7696" s="4" t="s">
        <v>219</v>
      </c>
      <c r="C7696" s="4" t="s">
        <v>179</v>
      </c>
      <c r="D7696" s="4" t="s">
        <v>115</v>
      </c>
      <c r="E7696" s="4" t="s">
        <v>172</v>
      </c>
      <c r="F7696" s="3">
        <v>43028</v>
      </c>
      <c r="G7696" s="3">
        <v>43085</v>
      </c>
      <c r="H7696">
        <v>565</v>
      </c>
    </row>
    <row r="7697" spans="1:8">
      <c r="A7697" s="4" t="s">
        <v>7904</v>
      </c>
      <c r="B7697" s="4" t="s">
        <v>201</v>
      </c>
      <c r="C7697" s="4" t="s">
        <v>199</v>
      </c>
      <c r="D7697" s="4" t="s">
        <v>124</v>
      </c>
      <c r="E7697" s="4" t="s">
        <v>172</v>
      </c>
      <c r="F7697" s="3">
        <v>43028</v>
      </c>
      <c r="G7697" s="3">
        <v>43091</v>
      </c>
      <c r="H7697">
        <v>5883</v>
      </c>
    </row>
    <row r="7698" spans="1:8">
      <c r="A7698" s="4" t="s">
        <v>7905</v>
      </c>
      <c r="B7698" s="4" t="s">
        <v>189</v>
      </c>
      <c r="C7698" s="4" t="s">
        <v>171</v>
      </c>
      <c r="D7698" s="4" t="s">
        <v>61</v>
      </c>
      <c r="E7698" s="4" t="s">
        <v>172</v>
      </c>
      <c r="F7698" s="3">
        <v>43028</v>
      </c>
      <c r="G7698" s="3">
        <v>43081</v>
      </c>
      <c r="H7698">
        <v>1135</v>
      </c>
    </row>
    <row r="7699" spans="1:8">
      <c r="A7699" s="4" t="s">
        <v>7906</v>
      </c>
      <c r="B7699" s="4" t="s">
        <v>232</v>
      </c>
      <c r="C7699" s="4" t="s">
        <v>171</v>
      </c>
      <c r="D7699" s="4" t="s">
        <v>84</v>
      </c>
      <c r="E7699" s="4" t="s">
        <v>172</v>
      </c>
      <c r="F7699" s="3">
        <v>43028</v>
      </c>
      <c r="G7699" s="3">
        <v>43090</v>
      </c>
      <c r="H7699">
        <v>903</v>
      </c>
    </row>
    <row r="7700" spans="1:8">
      <c r="A7700" s="4" t="s">
        <v>7907</v>
      </c>
      <c r="B7700" s="4" t="s">
        <v>226</v>
      </c>
      <c r="C7700" s="4" t="s">
        <v>9011</v>
      </c>
      <c r="D7700" s="4" t="s">
        <v>84</v>
      </c>
      <c r="E7700" s="4" t="s">
        <v>193</v>
      </c>
      <c r="F7700" s="3">
        <v>43028</v>
      </c>
      <c r="G7700" s="3"/>
    </row>
    <row r="7701" spans="1:8">
      <c r="A7701" s="4" t="s">
        <v>7908</v>
      </c>
      <c r="B7701" s="4" t="s">
        <v>185</v>
      </c>
      <c r="C7701" s="4" t="s">
        <v>177</v>
      </c>
      <c r="D7701" s="4" t="s">
        <v>72</v>
      </c>
      <c r="E7701" s="4" t="s">
        <v>197</v>
      </c>
      <c r="F7701" s="3">
        <v>43028</v>
      </c>
      <c r="G7701" s="3">
        <v>43035</v>
      </c>
      <c r="H7701">
        <v>0</v>
      </c>
    </row>
    <row r="7702" spans="1:8">
      <c r="A7702" s="4" t="s">
        <v>7909</v>
      </c>
      <c r="B7702" s="4" t="s">
        <v>185</v>
      </c>
      <c r="C7702" s="4" t="s">
        <v>177</v>
      </c>
      <c r="D7702" s="4" t="s">
        <v>87</v>
      </c>
      <c r="E7702" s="4" t="s">
        <v>197</v>
      </c>
      <c r="F7702" s="3">
        <v>43028</v>
      </c>
      <c r="G7702" s="3">
        <v>43036</v>
      </c>
      <c r="H7702">
        <v>0</v>
      </c>
    </row>
    <row r="7703" spans="1:8">
      <c r="A7703" s="4" t="s">
        <v>7910</v>
      </c>
      <c r="B7703" s="4" t="s">
        <v>185</v>
      </c>
      <c r="C7703" s="4" t="s">
        <v>177</v>
      </c>
      <c r="D7703" s="4" t="s">
        <v>44</v>
      </c>
      <c r="E7703" s="4" t="s">
        <v>172</v>
      </c>
      <c r="F7703" s="3">
        <v>43028</v>
      </c>
      <c r="G7703" s="3">
        <v>43042</v>
      </c>
      <c r="H7703">
        <v>48</v>
      </c>
    </row>
    <row r="7704" spans="1:8">
      <c r="A7704" s="4" t="s">
        <v>7911</v>
      </c>
      <c r="B7704" s="4" t="s">
        <v>181</v>
      </c>
      <c r="C7704" s="4" t="s">
        <v>199</v>
      </c>
      <c r="D7704" s="4" t="s">
        <v>75</v>
      </c>
      <c r="E7704" s="4" t="s">
        <v>172</v>
      </c>
      <c r="F7704" s="3">
        <v>43028</v>
      </c>
      <c r="G7704" s="3">
        <v>43038</v>
      </c>
      <c r="H7704">
        <v>5388</v>
      </c>
    </row>
    <row r="7705" spans="1:8">
      <c r="A7705" s="4" t="s">
        <v>7912</v>
      </c>
      <c r="B7705" s="4" t="s">
        <v>181</v>
      </c>
      <c r="C7705" s="4" t="s">
        <v>9011</v>
      </c>
      <c r="D7705" s="4" t="s">
        <v>97</v>
      </c>
      <c r="E7705" s="4" t="s">
        <v>172</v>
      </c>
      <c r="F7705" s="3">
        <v>43028</v>
      </c>
      <c r="G7705" s="3">
        <v>43035</v>
      </c>
      <c r="H7705">
        <v>4109</v>
      </c>
    </row>
    <row r="7706" spans="1:8">
      <c r="A7706" s="4" t="s">
        <v>7913</v>
      </c>
      <c r="B7706" s="4" t="s">
        <v>183</v>
      </c>
      <c r="C7706" s="4" t="s">
        <v>171</v>
      </c>
      <c r="D7706" s="4" t="s">
        <v>45</v>
      </c>
      <c r="E7706" s="4" t="s">
        <v>197</v>
      </c>
      <c r="F7706" s="3">
        <v>43029</v>
      </c>
      <c r="G7706" s="3">
        <v>43031</v>
      </c>
      <c r="H7706">
        <v>0</v>
      </c>
    </row>
    <row r="7707" spans="1:8">
      <c r="A7707" s="4" t="s">
        <v>7914</v>
      </c>
      <c r="B7707" s="4" t="s">
        <v>183</v>
      </c>
      <c r="C7707" s="4" t="s">
        <v>177</v>
      </c>
      <c r="D7707" s="4" t="s">
        <v>103</v>
      </c>
      <c r="E7707" s="4" t="s">
        <v>197</v>
      </c>
      <c r="F7707" s="3">
        <v>43029</v>
      </c>
      <c r="G7707" s="3">
        <v>43035</v>
      </c>
      <c r="H7707">
        <v>0</v>
      </c>
    </row>
    <row r="7708" spans="1:8">
      <c r="A7708" s="4" t="s">
        <v>7915</v>
      </c>
      <c r="B7708" s="4" t="s">
        <v>183</v>
      </c>
      <c r="C7708" s="4" t="s">
        <v>199</v>
      </c>
      <c r="D7708" s="4" t="s">
        <v>41</v>
      </c>
      <c r="E7708" s="4" t="s">
        <v>172</v>
      </c>
      <c r="F7708" s="3">
        <v>43029</v>
      </c>
      <c r="G7708" s="3">
        <v>43085</v>
      </c>
      <c r="H7708">
        <v>5543</v>
      </c>
    </row>
    <row r="7709" spans="1:8">
      <c r="A7709" s="4" t="s">
        <v>7916</v>
      </c>
      <c r="B7709" s="4" t="s">
        <v>246</v>
      </c>
      <c r="C7709" s="4" t="s">
        <v>171</v>
      </c>
      <c r="D7709" s="4" t="s">
        <v>52</v>
      </c>
      <c r="E7709" s="4" t="s">
        <v>197</v>
      </c>
      <c r="F7709" s="3">
        <v>43029</v>
      </c>
      <c r="G7709" s="3">
        <v>43068</v>
      </c>
      <c r="H7709">
        <v>0</v>
      </c>
    </row>
    <row r="7710" spans="1:8">
      <c r="A7710" s="4" t="s">
        <v>7917</v>
      </c>
      <c r="B7710" s="4" t="s">
        <v>304</v>
      </c>
      <c r="C7710" s="4" t="s">
        <v>171</v>
      </c>
      <c r="D7710" s="4" t="s">
        <v>111</v>
      </c>
      <c r="E7710" s="4" t="s">
        <v>197</v>
      </c>
      <c r="F7710" s="3">
        <v>43029</v>
      </c>
      <c r="G7710" s="3">
        <v>43036</v>
      </c>
      <c r="H7710">
        <v>0</v>
      </c>
    </row>
    <row r="7711" spans="1:8">
      <c r="A7711" s="4" t="s">
        <v>7918</v>
      </c>
      <c r="B7711" s="4" t="s">
        <v>304</v>
      </c>
      <c r="C7711" s="4" t="s">
        <v>192</v>
      </c>
      <c r="D7711" s="4" t="s">
        <v>66</v>
      </c>
      <c r="E7711" s="4" t="s">
        <v>197</v>
      </c>
      <c r="F7711" s="3">
        <v>43029</v>
      </c>
      <c r="G7711" s="3">
        <v>43035</v>
      </c>
      <c r="H7711">
        <v>0</v>
      </c>
    </row>
    <row r="7712" spans="1:8">
      <c r="A7712" s="4" t="s">
        <v>7919</v>
      </c>
      <c r="B7712" s="4" t="s">
        <v>174</v>
      </c>
      <c r="C7712" s="4" t="s">
        <v>9011</v>
      </c>
      <c r="D7712" s="4" t="s">
        <v>29</v>
      </c>
      <c r="E7712" s="4" t="s">
        <v>197</v>
      </c>
      <c r="F7712" s="3">
        <v>43029</v>
      </c>
      <c r="G7712" s="3">
        <v>43039</v>
      </c>
      <c r="H7712">
        <v>0</v>
      </c>
    </row>
    <row r="7713" spans="1:8">
      <c r="A7713" s="4" t="s">
        <v>7920</v>
      </c>
      <c r="B7713" s="4" t="s">
        <v>174</v>
      </c>
      <c r="C7713" s="4" t="s">
        <v>9011</v>
      </c>
      <c r="D7713" s="4" t="s">
        <v>110</v>
      </c>
      <c r="E7713" s="4" t="s">
        <v>172</v>
      </c>
      <c r="F7713" s="3">
        <v>43029</v>
      </c>
      <c r="G7713" s="3">
        <v>43037</v>
      </c>
      <c r="H7713">
        <v>4732</v>
      </c>
    </row>
    <row r="7714" spans="1:8">
      <c r="A7714" s="4" t="s">
        <v>7921</v>
      </c>
      <c r="B7714" s="4" t="s">
        <v>174</v>
      </c>
      <c r="C7714" s="4" t="s">
        <v>177</v>
      </c>
      <c r="D7714" s="4" t="s">
        <v>41</v>
      </c>
      <c r="E7714" s="4" t="s">
        <v>172</v>
      </c>
      <c r="F7714" s="3">
        <v>43029</v>
      </c>
      <c r="G7714" s="3">
        <v>43046</v>
      </c>
      <c r="H7714">
        <v>55</v>
      </c>
    </row>
    <row r="7715" spans="1:8">
      <c r="A7715" s="4" t="s">
        <v>7922</v>
      </c>
      <c r="B7715" s="4" t="s">
        <v>263</v>
      </c>
      <c r="C7715" s="4" t="s">
        <v>179</v>
      </c>
      <c r="D7715" s="4" t="s">
        <v>123</v>
      </c>
      <c r="E7715" s="4" t="s">
        <v>197</v>
      </c>
      <c r="F7715" s="3">
        <v>43029</v>
      </c>
      <c r="G7715" s="3">
        <v>43038</v>
      </c>
      <c r="H7715">
        <v>0</v>
      </c>
    </row>
    <row r="7716" spans="1:8">
      <c r="A7716" s="4" t="s">
        <v>7923</v>
      </c>
      <c r="B7716" s="4" t="s">
        <v>263</v>
      </c>
      <c r="C7716" s="4" t="s">
        <v>199</v>
      </c>
      <c r="D7716" s="4" t="s">
        <v>117</v>
      </c>
      <c r="E7716" s="4" t="s">
        <v>197</v>
      </c>
      <c r="F7716" s="3">
        <v>43029</v>
      </c>
      <c r="G7716" s="3">
        <v>43037</v>
      </c>
      <c r="H7716">
        <v>0</v>
      </c>
    </row>
    <row r="7717" spans="1:8">
      <c r="A7717" s="4" t="s">
        <v>7924</v>
      </c>
      <c r="B7717" s="4" t="s">
        <v>196</v>
      </c>
      <c r="C7717" s="4" t="s">
        <v>177</v>
      </c>
      <c r="D7717" s="4" t="s">
        <v>85</v>
      </c>
      <c r="E7717" s="4" t="s">
        <v>172</v>
      </c>
      <c r="F7717" s="3">
        <v>43029</v>
      </c>
      <c r="G7717" s="3">
        <v>43038</v>
      </c>
      <c r="H7717">
        <v>52</v>
      </c>
    </row>
    <row r="7718" spans="1:8">
      <c r="A7718" s="4" t="s">
        <v>7925</v>
      </c>
      <c r="B7718" s="4" t="s">
        <v>343</v>
      </c>
      <c r="C7718" s="4" t="s">
        <v>179</v>
      </c>
      <c r="D7718" s="4" t="s">
        <v>66</v>
      </c>
      <c r="E7718" s="4" t="s">
        <v>197</v>
      </c>
      <c r="F7718" s="3">
        <v>43029</v>
      </c>
      <c r="G7718" s="3">
        <v>43030</v>
      </c>
      <c r="H7718">
        <v>0</v>
      </c>
    </row>
    <row r="7719" spans="1:8">
      <c r="A7719" s="4" t="s">
        <v>7926</v>
      </c>
      <c r="B7719" s="4" t="s">
        <v>219</v>
      </c>
      <c r="C7719" s="4" t="s">
        <v>179</v>
      </c>
      <c r="D7719" s="4" t="s">
        <v>49</v>
      </c>
      <c r="E7719" s="4" t="s">
        <v>197</v>
      </c>
      <c r="F7719" s="3">
        <v>43029</v>
      </c>
      <c r="G7719" s="3">
        <v>43083</v>
      </c>
      <c r="H7719">
        <v>0</v>
      </c>
    </row>
    <row r="7720" spans="1:8">
      <c r="A7720" s="4" t="s">
        <v>7927</v>
      </c>
      <c r="B7720" s="4" t="s">
        <v>230</v>
      </c>
      <c r="C7720" s="4" t="s">
        <v>179</v>
      </c>
      <c r="D7720" s="4" t="s">
        <v>38</v>
      </c>
      <c r="E7720" s="4" t="s">
        <v>197</v>
      </c>
      <c r="F7720" s="3">
        <v>43029</v>
      </c>
      <c r="G7720" s="3">
        <v>43031</v>
      </c>
      <c r="H7720">
        <v>0</v>
      </c>
    </row>
    <row r="7721" spans="1:8">
      <c r="A7721" s="4" t="s">
        <v>7928</v>
      </c>
      <c r="B7721" s="4" t="s">
        <v>230</v>
      </c>
      <c r="C7721" s="4" t="s">
        <v>179</v>
      </c>
      <c r="D7721" s="4" t="s">
        <v>86</v>
      </c>
      <c r="E7721" s="4" t="s">
        <v>172</v>
      </c>
      <c r="F7721" s="3">
        <v>43029</v>
      </c>
      <c r="G7721" s="3">
        <v>43035</v>
      </c>
      <c r="H7721">
        <v>575</v>
      </c>
    </row>
    <row r="7722" spans="1:8">
      <c r="A7722" s="4" t="s">
        <v>7929</v>
      </c>
      <c r="B7722" s="4" t="s">
        <v>201</v>
      </c>
      <c r="C7722" s="4" t="s">
        <v>179</v>
      </c>
      <c r="D7722" s="4" t="s">
        <v>72</v>
      </c>
      <c r="E7722" s="4" t="s">
        <v>197</v>
      </c>
      <c r="F7722" s="3">
        <v>43029</v>
      </c>
      <c r="G7722" s="3">
        <v>43038</v>
      </c>
      <c r="H7722">
        <v>0</v>
      </c>
    </row>
    <row r="7723" spans="1:8">
      <c r="A7723" s="4" t="s">
        <v>7930</v>
      </c>
      <c r="B7723" s="4" t="s">
        <v>189</v>
      </c>
      <c r="C7723" s="4" t="s">
        <v>177</v>
      </c>
      <c r="D7723" s="4" t="s">
        <v>48</v>
      </c>
      <c r="E7723" s="4" t="s">
        <v>197</v>
      </c>
      <c r="F7723" s="3">
        <v>43029</v>
      </c>
      <c r="G7723" s="3">
        <v>43040</v>
      </c>
      <c r="H7723">
        <v>0</v>
      </c>
    </row>
    <row r="7724" spans="1:8">
      <c r="A7724" s="4" t="s">
        <v>7931</v>
      </c>
      <c r="B7724" s="4" t="s">
        <v>232</v>
      </c>
      <c r="C7724" s="4" t="s">
        <v>192</v>
      </c>
      <c r="D7724" s="4" t="s">
        <v>99</v>
      </c>
      <c r="E7724" s="4" t="s">
        <v>172</v>
      </c>
      <c r="F7724" s="3">
        <v>43029</v>
      </c>
      <c r="G7724" s="3">
        <v>43037</v>
      </c>
      <c r="H7724">
        <v>3612</v>
      </c>
    </row>
    <row r="7725" spans="1:8">
      <c r="A7725" s="4" t="s">
        <v>7932</v>
      </c>
      <c r="B7725" s="4" t="s">
        <v>216</v>
      </c>
      <c r="C7725" s="4" t="s">
        <v>177</v>
      </c>
      <c r="D7725" s="4" t="s">
        <v>126</v>
      </c>
      <c r="E7725" s="4" t="s">
        <v>197</v>
      </c>
      <c r="F7725" s="3">
        <v>43029</v>
      </c>
      <c r="G7725" s="3">
        <v>43033</v>
      </c>
      <c r="H7725">
        <v>0</v>
      </c>
    </row>
    <row r="7726" spans="1:8">
      <c r="A7726" s="4" t="s">
        <v>7933</v>
      </c>
      <c r="B7726" s="4" t="s">
        <v>235</v>
      </c>
      <c r="C7726" s="4" t="s">
        <v>9011</v>
      </c>
      <c r="D7726" s="4" t="s">
        <v>80</v>
      </c>
      <c r="E7726" s="4" t="s">
        <v>172</v>
      </c>
      <c r="F7726" s="3">
        <v>43029</v>
      </c>
      <c r="G7726" s="3">
        <v>43084</v>
      </c>
      <c r="H7726">
        <v>4970</v>
      </c>
    </row>
    <row r="7727" spans="1:8">
      <c r="A7727" s="4" t="s">
        <v>7934</v>
      </c>
      <c r="B7727" s="4" t="s">
        <v>235</v>
      </c>
      <c r="C7727" s="4" t="s">
        <v>192</v>
      </c>
      <c r="D7727" s="4" t="s">
        <v>63</v>
      </c>
      <c r="E7727" s="4" t="s">
        <v>172</v>
      </c>
      <c r="F7727" s="3">
        <v>43029</v>
      </c>
      <c r="G7727" s="3">
        <v>43039</v>
      </c>
      <c r="H7727">
        <v>2995</v>
      </c>
    </row>
    <row r="7728" spans="1:8">
      <c r="A7728" s="4" t="s">
        <v>7935</v>
      </c>
      <c r="B7728" s="4" t="s">
        <v>261</v>
      </c>
      <c r="C7728" s="4" t="s">
        <v>179</v>
      </c>
      <c r="D7728" s="4" t="s">
        <v>126</v>
      </c>
      <c r="E7728" s="4" t="s">
        <v>172</v>
      </c>
      <c r="F7728" s="3">
        <v>43030</v>
      </c>
      <c r="G7728" s="3">
        <v>43099</v>
      </c>
      <c r="H7728">
        <v>546</v>
      </c>
    </row>
    <row r="7729" spans="1:8">
      <c r="A7729" s="4" t="s">
        <v>7936</v>
      </c>
      <c r="B7729" s="4" t="s">
        <v>261</v>
      </c>
      <c r="C7729" s="4" t="s">
        <v>171</v>
      </c>
      <c r="D7729" s="4" t="s">
        <v>65</v>
      </c>
      <c r="E7729" s="4" t="s">
        <v>172</v>
      </c>
      <c r="F7729" s="3">
        <v>43030</v>
      </c>
      <c r="G7729" s="3">
        <v>43089</v>
      </c>
      <c r="H7729">
        <v>1184</v>
      </c>
    </row>
    <row r="7730" spans="1:8">
      <c r="A7730" s="4" t="s">
        <v>7937</v>
      </c>
      <c r="B7730" s="4" t="s">
        <v>246</v>
      </c>
      <c r="C7730" s="4" t="s">
        <v>199</v>
      </c>
      <c r="D7730" s="4" t="s">
        <v>99</v>
      </c>
      <c r="E7730" s="4" t="s">
        <v>172</v>
      </c>
      <c r="F7730" s="3">
        <v>43030</v>
      </c>
      <c r="G7730" s="3">
        <v>43032</v>
      </c>
      <c r="H7730">
        <v>5500</v>
      </c>
    </row>
    <row r="7731" spans="1:8">
      <c r="A7731" s="4" t="s">
        <v>7938</v>
      </c>
      <c r="B7731" s="4" t="s">
        <v>304</v>
      </c>
      <c r="C7731" s="4" t="s">
        <v>192</v>
      </c>
      <c r="D7731" s="4" t="s">
        <v>48</v>
      </c>
      <c r="E7731" s="4" t="s">
        <v>172</v>
      </c>
      <c r="F7731" s="3">
        <v>43030</v>
      </c>
      <c r="G7731" s="3">
        <v>43032</v>
      </c>
      <c r="H7731">
        <v>3616</v>
      </c>
    </row>
    <row r="7732" spans="1:8">
      <c r="A7732" s="4" t="s">
        <v>7939</v>
      </c>
      <c r="B7732" s="4" t="s">
        <v>279</v>
      </c>
      <c r="C7732" s="4" t="s">
        <v>265</v>
      </c>
      <c r="D7732" s="4" t="s">
        <v>82</v>
      </c>
      <c r="E7732" s="4" t="s">
        <v>197</v>
      </c>
      <c r="F7732" s="3">
        <v>43030</v>
      </c>
      <c r="G7732" s="3">
        <v>43069</v>
      </c>
      <c r="H7732">
        <v>0</v>
      </c>
    </row>
    <row r="7733" spans="1:8">
      <c r="A7733" s="4" t="s">
        <v>7940</v>
      </c>
      <c r="B7733" s="4" t="s">
        <v>210</v>
      </c>
      <c r="C7733" s="4" t="s">
        <v>192</v>
      </c>
      <c r="D7733" s="4" t="s">
        <v>88</v>
      </c>
      <c r="E7733" s="4" t="s">
        <v>197</v>
      </c>
      <c r="F7733" s="3">
        <v>43030</v>
      </c>
      <c r="G7733" s="3">
        <v>43034</v>
      </c>
      <c r="H7733">
        <v>0</v>
      </c>
    </row>
    <row r="7734" spans="1:8">
      <c r="A7734" s="4" t="s">
        <v>7941</v>
      </c>
      <c r="B7734" s="4" t="s">
        <v>174</v>
      </c>
      <c r="C7734" s="4" t="s">
        <v>171</v>
      </c>
      <c r="D7734" s="4" t="s">
        <v>104</v>
      </c>
      <c r="E7734" s="4" t="s">
        <v>172</v>
      </c>
      <c r="F7734" s="3">
        <v>43030</v>
      </c>
      <c r="G7734" s="3">
        <v>43098</v>
      </c>
      <c r="H7734">
        <v>1087</v>
      </c>
    </row>
    <row r="7735" spans="1:8">
      <c r="A7735" s="4" t="s">
        <v>7942</v>
      </c>
      <c r="B7735" s="4" t="s">
        <v>174</v>
      </c>
      <c r="C7735" s="4" t="s">
        <v>9011</v>
      </c>
      <c r="D7735" s="4" t="s">
        <v>47</v>
      </c>
      <c r="E7735" s="4" t="s">
        <v>172</v>
      </c>
      <c r="F7735" s="3">
        <v>43030</v>
      </c>
      <c r="G7735" s="3">
        <v>43038</v>
      </c>
      <c r="H7735">
        <v>3578</v>
      </c>
    </row>
    <row r="7736" spans="1:8">
      <c r="A7736" s="4" t="s">
        <v>7943</v>
      </c>
      <c r="B7736" s="4" t="s">
        <v>212</v>
      </c>
      <c r="C7736" s="4" t="s">
        <v>179</v>
      </c>
      <c r="D7736" s="4" t="s">
        <v>59</v>
      </c>
      <c r="E7736" s="4" t="s">
        <v>172</v>
      </c>
      <c r="F7736" s="3">
        <v>43030</v>
      </c>
      <c r="G7736" s="3">
        <v>43037</v>
      </c>
      <c r="H7736">
        <v>544</v>
      </c>
    </row>
    <row r="7737" spans="1:8">
      <c r="A7737" s="4" t="s">
        <v>7944</v>
      </c>
      <c r="B7737" s="4" t="s">
        <v>212</v>
      </c>
      <c r="C7737" s="4" t="s">
        <v>192</v>
      </c>
      <c r="D7737" s="4" t="s">
        <v>44</v>
      </c>
      <c r="E7737" s="4" t="s">
        <v>172</v>
      </c>
      <c r="F7737" s="3">
        <v>43030</v>
      </c>
      <c r="G7737" s="3">
        <v>43037</v>
      </c>
      <c r="H7737">
        <v>3082</v>
      </c>
    </row>
    <row r="7738" spans="1:8">
      <c r="A7738" s="4" t="s">
        <v>7945</v>
      </c>
      <c r="B7738" s="4" t="s">
        <v>212</v>
      </c>
      <c r="C7738" s="4" t="s">
        <v>192</v>
      </c>
      <c r="D7738" s="4" t="s">
        <v>76</v>
      </c>
      <c r="E7738" s="4" t="s">
        <v>172</v>
      </c>
      <c r="F7738" s="3">
        <v>43030</v>
      </c>
      <c r="G7738" s="3">
        <v>43032</v>
      </c>
      <c r="H7738">
        <v>3450</v>
      </c>
    </row>
    <row r="7739" spans="1:8">
      <c r="A7739" s="4" t="s">
        <v>7946</v>
      </c>
      <c r="B7739" s="4" t="s">
        <v>237</v>
      </c>
      <c r="C7739" s="4" t="s">
        <v>9011</v>
      </c>
      <c r="D7739" s="4" t="s">
        <v>82</v>
      </c>
      <c r="E7739" s="4" t="s">
        <v>172</v>
      </c>
      <c r="F7739" s="3">
        <v>43030</v>
      </c>
      <c r="G7739" s="3">
        <v>43037</v>
      </c>
      <c r="H7739">
        <v>5360</v>
      </c>
    </row>
    <row r="7740" spans="1:8">
      <c r="A7740" s="4" t="s">
        <v>7947</v>
      </c>
      <c r="B7740" s="4" t="s">
        <v>191</v>
      </c>
      <c r="C7740" s="4" t="s">
        <v>9011</v>
      </c>
      <c r="D7740" s="4" t="s">
        <v>38</v>
      </c>
      <c r="E7740" s="4" t="s">
        <v>172</v>
      </c>
      <c r="F7740" s="3">
        <v>43030</v>
      </c>
      <c r="G7740" s="3">
        <v>43040</v>
      </c>
      <c r="H7740">
        <v>4991</v>
      </c>
    </row>
    <row r="7741" spans="1:8">
      <c r="A7741" s="4" t="s">
        <v>7948</v>
      </c>
      <c r="B7741" s="4" t="s">
        <v>191</v>
      </c>
      <c r="C7741" s="4" t="s">
        <v>192</v>
      </c>
      <c r="D7741" s="4" t="s">
        <v>38</v>
      </c>
      <c r="E7741" s="4" t="s">
        <v>172</v>
      </c>
      <c r="F7741" s="3">
        <v>43030</v>
      </c>
      <c r="G7741" s="3">
        <v>43038</v>
      </c>
      <c r="H7741">
        <v>3294</v>
      </c>
    </row>
    <row r="7742" spans="1:8">
      <c r="A7742" s="4" t="s">
        <v>7949</v>
      </c>
      <c r="B7742" s="4" t="s">
        <v>343</v>
      </c>
      <c r="C7742" s="4" t="s">
        <v>171</v>
      </c>
      <c r="D7742" s="4" t="s">
        <v>43</v>
      </c>
      <c r="E7742" s="4" t="s">
        <v>197</v>
      </c>
      <c r="F7742" s="3">
        <v>43030</v>
      </c>
      <c r="G7742" s="3">
        <v>43038</v>
      </c>
      <c r="H7742">
        <v>0</v>
      </c>
    </row>
    <row r="7743" spans="1:8">
      <c r="A7743" s="4" t="s">
        <v>7950</v>
      </c>
      <c r="B7743" s="4" t="s">
        <v>187</v>
      </c>
      <c r="C7743" s="4" t="s">
        <v>171</v>
      </c>
      <c r="D7743" s="4" t="s">
        <v>102</v>
      </c>
      <c r="E7743" s="4" t="s">
        <v>172</v>
      </c>
      <c r="F7743" s="3">
        <v>43030</v>
      </c>
      <c r="G7743" s="3">
        <v>43039</v>
      </c>
      <c r="H7743">
        <v>981</v>
      </c>
    </row>
    <row r="7744" spans="1:8">
      <c r="A7744" s="4" t="s">
        <v>7951</v>
      </c>
      <c r="B7744" s="4" t="s">
        <v>244</v>
      </c>
      <c r="C7744" s="4" t="s">
        <v>171</v>
      </c>
      <c r="D7744" s="4" t="s">
        <v>79</v>
      </c>
      <c r="E7744" s="4" t="s">
        <v>197</v>
      </c>
      <c r="F7744" s="3">
        <v>43030</v>
      </c>
      <c r="G7744" s="3">
        <v>43042</v>
      </c>
      <c r="H7744">
        <v>0</v>
      </c>
    </row>
    <row r="7745" spans="1:8">
      <c r="A7745" s="4" t="s">
        <v>7952</v>
      </c>
      <c r="B7745" s="4" t="s">
        <v>244</v>
      </c>
      <c r="C7745" s="4" t="s">
        <v>199</v>
      </c>
      <c r="D7745" s="4" t="s">
        <v>111</v>
      </c>
      <c r="E7745" s="4" t="s">
        <v>172</v>
      </c>
      <c r="F7745" s="3">
        <v>43030</v>
      </c>
      <c r="G7745" s="3">
        <v>43031</v>
      </c>
      <c r="H7745">
        <v>6233</v>
      </c>
    </row>
    <row r="7746" spans="1:8">
      <c r="A7746" s="4" t="s">
        <v>7953</v>
      </c>
      <c r="B7746" s="4" t="s">
        <v>244</v>
      </c>
      <c r="C7746" s="4" t="s">
        <v>177</v>
      </c>
      <c r="D7746" s="4" t="s">
        <v>48</v>
      </c>
      <c r="E7746" s="4" t="s">
        <v>172</v>
      </c>
      <c r="F7746" s="3">
        <v>43030</v>
      </c>
      <c r="G7746" s="3">
        <v>43067</v>
      </c>
      <c r="H7746">
        <v>55</v>
      </c>
    </row>
    <row r="7747" spans="1:8">
      <c r="A7747" s="4" t="s">
        <v>7954</v>
      </c>
      <c r="B7747" s="4" t="s">
        <v>189</v>
      </c>
      <c r="C7747" s="4" t="s">
        <v>177</v>
      </c>
      <c r="D7747" s="4" t="s">
        <v>68</v>
      </c>
      <c r="E7747" s="4" t="s">
        <v>197</v>
      </c>
      <c r="F7747" s="3">
        <v>43030</v>
      </c>
      <c r="G7747" s="3">
        <v>43036</v>
      </c>
      <c r="H7747">
        <v>0</v>
      </c>
    </row>
    <row r="7748" spans="1:8">
      <c r="A7748" s="4" t="s">
        <v>7955</v>
      </c>
      <c r="B7748" s="4" t="s">
        <v>189</v>
      </c>
      <c r="C7748" s="4" t="s">
        <v>199</v>
      </c>
      <c r="D7748" s="4" t="s">
        <v>43</v>
      </c>
      <c r="E7748" s="4" t="s">
        <v>172</v>
      </c>
      <c r="F7748" s="3">
        <v>43030</v>
      </c>
      <c r="G7748" s="3">
        <v>43079</v>
      </c>
      <c r="H7748">
        <v>6142</v>
      </c>
    </row>
    <row r="7749" spans="1:8">
      <c r="A7749" s="4" t="s">
        <v>7956</v>
      </c>
      <c r="B7749" s="4" t="s">
        <v>205</v>
      </c>
      <c r="C7749" s="4" t="s">
        <v>179</v>
      </c>
      <c r="D7749" s="4" t="s">
        <v>24</v>
      </c>
      <c r="E7749" s="4" t="s">
        <v>193</v>
      </c>
      <c r="F7749" s="3">
        <v>43030</v>
      </c>
      <c r="G7749" s="3"/>
    </row>
    <row r="7750" spans="1:8">
      <c r="A7750" s="4" t="s">
        <v>7957</v>
      </c>
      <c r="B7750" s="4" t="s">
        <v>205</v>
      </c>
      <c r="C7750" s="4" t="s">
        <v>177</v>
      </c>
      <c r="D7750" s="4" t="s">
        <v>62</v>
      </c>
      <c r="E7750" s="4" t="s">
        <v>197</v>
      </c>
      <c r="F7750" s="3">
        <v>43030</v>
      </c>
      <c r="G7750" s="3">
        <v>43037</v>
      </c>
      <c r="H7750">
        <v>0</v>
      </c>
    </row>
    <row r="7751" spans="1:8">
      <c r="A7751" s="4" t="s">
        <v>7958</v>
      </c>
      <c r="B7751" s="4" t="s">
        <v>226</v>
      </c>
      <c r="C7751" s="4" t="s">
        <v>171</v>
      </c>
      <c r="D7751" s="4" t="s">
        <v>120</v>
      </c>
      <c r="E7751" s="4" t="s">
        <v>197</v>
      </c>
      <c r="F7751" s="3">
        <v>43030</v>
      </c>
      <c r="G7751" s="3">
        <v>43075</v>
      </c>
      <c r="H7751">
        <v>0</v>
      </c>
    </row>
    <row r="7752" spans="1:8">
      <c r="A7752" s="4" t="s">
        <v>7959</v>
      </c>
      <c r="B7752" s="4" t="s">
        <v>185</v>
      </c>
      <c r="C7752" s="4" t="s">
        <v>9011</v>
      </c>
      <c r="D7752" s="4" t="s">
        <v>75</v>
      </c>
      <c r="E7752" s="4" t="s">
        <v>172</v>
      </c>
      <c r="F7752" s="3">
        <v>43030</v>
      </c>
      <c r="G7752" s="3">
        <v>43036</v>
      </c>
      <c r="H7752">
        <v>5190</v>
      </c>
    </row>
    <row r="7753" spans="1:8">
      <c r="A7753" s="4" t="s">
        <v>7960</v>
      </c>
      <c r="B7753" s="4" t="s">
        <v>246</v>
      </c>
      <c r="C7753" s="4" t="s">
        <v>192</v>
      </c>
      <c r="D7753" s="4" t="s">
        <v>78</v>
      </c>
      <c r="E7753" s="4" t="s">
        <v>197</v>
      </c>
      <c r="F7753" s="3">
        <v>43031</v>
      </c>
      <c r="G7753" s="3">
        <v>43033</v>
      </c>
      <c r="H7753">
        <v>0</v>
      </c>
    </row>
    <row r="7754" spans="1:8">
      <c r="A7754" s="4" t="s">
        <v>7961</v>
      </c>
      <c r="B7754" s="4" t="s">
        <v>246</v>
      </c>
      <c r="C7754" s="4" t="s">
        <v>171</v>
      </c>
      <c r="D7754" s="4" t="s">
        <v>65</v>
      </c>
      <c r="E7754" s="4" t="s">
        <v>172</v>
      </c>
      <c r="F7754" s="3">
        <v>43031</v>
      </c>
      <c r="G7754" s="3">
        <v>43040</v>
      </c>
      <c r="H7754">
        <v>1027</v>
      </c>
    </row>
    <row r="7755" spans="1:8">
      <c r="A7755" s="4" t="s">
        <v>7962</v>
      </c>
      <c r="B7755" s="4" t="s">
        <v>174</v>
      </c>
      <c r="C7755" s="4" t="s">
        <v>171</v>
      </c>
      <c r="D7755" s="4" t="s">
        <v>51</v>
      </c>
      <c r="E7755" s="4" t="s">
        <v>172</v>
      </c>
      <c r="F7755" s="3">
        <v>43031</v>
      </c>
      <c r="G7755" s="3">
        <v>43039</v>
      </c>
      <c r="H7755">
        <v>1237</v>
      </c>
    </row>
    <row r="7756" spans="1:8">
      <c r="A7756" s="4" t="s">
        <v>7963</v>
      </c>
      <c r="B7756" s="4" t="s">
        <v>174</v>
      </c>
      <c r="C7756" s="4" t="s">
        <v>171</v>
      </c>
      <c r="D7756" s="4" t="s">
        <v>111</v>
      </c>
      <c r="E7756" s="4" t="s">
        <v>172</v>
      </c>
      <c r="F7756" s="3">
        <v>43031</v>
      </c>
      <c r="G7756" s="3">
        <v>43037</v>
      </c>
      <c r="H7756">
        <v>965</v>
      </c>
    </row>
    <row r="7757" spans="1:8">
      <c r="A7757" s="4" t="s">
        <v>7964</v>
      </c>
      <c r="B7757" s="4" t="s">
        <v>174</v>
      </c>
      <c r="C7757" s="4" t="s">
        <v>9011</v>
      </c>
      <c r="D7757" s="4" t="s">
        <v>47</v>
      </c>
      <c r="E7757" s="4" t="s">
        <v>172</v>
      </c>
      <c r="F7757" s="3">
        <v>43031</v>
      </c>
      <c r="G7757" s="3">
        <v>43042</v>
      </c>
      <c r="H7757">
        <v>5729</v>
      </c>
    </row>
    <row r="7758" spans="1:8">
      <c r="A7758" s="4" t="s">
        <v>7965</v>
      </c>
      <c r="B7758" s="4" t="s">
        <v>174</v>
      </c>
      <c r="C7758" s="4" t="s">
        <v>9011</v>
      </c>
      <c r="D7758" s="4" t="s">
        <v>79</v>
      </c>
      <c r="E7758" s="4" t="s">
        <v>172</v>
      </c>
      <c r="F7758" s="3">
        <v>43031</v>
      </c>
      <c r="G7758" s="3">
        <v>43032</v>
      </c>
      <c r="H7758">
        <v>5685</v>
      </c>
    </row>
    <row r="7759" spans="1:8">
      <c r="A7759" s="4" t="s">
        <v>7966</v>
      </c>
      <c r="B7759" s="4" t="s">
        <v>174</v>
      </c>
      <c r="C7759" s="4" t="s">
        <v>9011</v>
      </c>
      <c r="D7759" s="4" t="s">
        <v>104</v>
      </c>
      <c r="E7759" s="4" t="s">
        <v>172</v>
      </c>
      <c r="F7759" s="3">
        <v>43031</v>
      </c>
      <c r="G7759" s="3">
        <v>43034</v>
      </c>
      <c r="H7759">
        <v>4024</v>
      </c>
    </row>
    <row r="7760" spans="1:8">
      <c r="A7760" s="4" t="s">
        <v>7967</v>
      </c>
      <c r="B7760" s="4" t="s">
        <v>263</v>
      </c>
      <c r="C7760" s="4" t="s">
        <v>179</v>
      </c>
      <c r="D7760" s="4" t="s">
        <v>107</v>
      </c>
      <c r="E7760" s="4" t="s">
        <v>172</v>
      </c>
      <c r="F7760" s="3">
        <v>43031</v>
      </c>
      <c r="G7760" s="3">
        <v>43081</v>
      </c>
      <c r="H7760">
        <v>511</v>
      </c>
    </row>
    <row r="7761" spans="1:8">
      <c r="A7761" s="4" t="s">
        <v>7968</v>
      </c>
      <c r="B7761" s="4" t="s">
        <v>212</v>
      </c>
      <c r="C7761" s="4" t="s">
        <v>199</v>
      </c>
      <c r="D7761" s="4" t="s">
        <v>56</v>
      </c>
      <c r="E7761" s="4" t="s">
        <v>197</v>
      </c>
      <c r="F7761" s="3">
        <v>43031</v>
      </c>
      <c r="G7761" s="3">
        <v>43038</v>
      </c>
      <c r="H7761">
        <v>0</v>
      </c>
    </row>
    <row r="7762" spans="1:8">
      <c r="A7762" s="4" t="s">
        <v>7969</v>
      </c>
      <c r="B7762" s="4" t="s">
        <v>237</v>
      </c>
      <c r="C7762" s="4" t="s">
        <v>9011</v>
      </c>
      <c r="D7762" s="4" t="s">
        <v>95</v>
      </c>
      <c r="E7762" s="4" t="s">
        <v>197</v>
      </c>
      <c r="F7762" s="3">
        <v>43031</v>
      </c>
      <c r="G7762" s="3">
        <v>43043</v>
      </c>
      <c r="H7762">
        <v>0</v>
      </c>
    </row>
    <row r="7763" spans="1:8">
      <c r="A7763" s="4" t="s">
        <v>7970</v>
      </c>
      <c r="B7763" s="4" t="s">
        <v>196</v>
      </c>
      <c r="C7763" s="4" t="s">
        <v>192</v>
      </c>
      <c r="D7763" s="4" t="s">
        <v>109</v>
      </c>
      <c r="E7763" s="4" t="s">
        <v>197</v>
      </c>
      <c r="F7763" s="3">
        <v>43031</v>
      </c>
      <c r="G7763" s="3">
        <v>43032</v>
      </c>
      <c r="H7763">
        <v>0</v>
      </c>
    </row>
    <row r="7764" spans="1:8">
      <c r="A7764" s="4" t="s">
        <v>7971</v>
      </c>
      <c r="B7764" s="4" t="s">
        <v>230</v>
      </c>
      <c r="C7764" s="4" t="s">
        <v>199</v>
      </c>
      <c r="D7764" s="4" t="s">
        <v>100</v>
      </c>
      <c r="E7764" s="4" t="s">
        <v>193</v>
      </c>
      <c r="F7764" s="3">
        <v>43031</v>
      </c>
      <c r="G7764" s="3"/>
    </row>
    <row r="7765" spans="1:8">
      <c r="A7765" s="4" t="s">
        <v>7972</v>
      </c>
      <c r="B7765" s="4" t="s">
        <v>230</v>
      </c>
      <c r="C7765" s="4" t="s">
        <v>9011</v>
      </c>
      <c r="D7765" s="4" t="s">
        <v>124</v>
      </c>
      <c r="E7765" s="4" t="s">
        <v>172</v>
      </c>
      <c r="F7765" s="3">
        <v>43031</v>
      </c>
      <c r="G7765" s="3">
        <v>43044</v>
      </c>
      <c r="H7765">
        <v>4382</v>
      </c>
    </row>
    <row r="7766" spans="1:8">
      <c r="A7766" s="4" t="s">
        <v>7973</v>
      </c>
      <c r="B7766" s="4" t="s">
        <v>244</v>
      </c>
      <c r="C7766" s="4" t="s">
        <v>171</v>
      </c>
      <c r="D7766" s="4" t="s">
        <v>61</v>
      </c>
      <c r="E7766" s="4" t="s">
        <v>197</v>
      </c>
      <c r="F7766" s="3">
        <v>43031</v>
      </c>
      <c r="G7766" s="3">
        <v>43058</v>
      </c>
      <c r="H7766">
        <v>0</v>
      </c>
    </row>
    <row r="7767" spans="1:8">
      <c r="A7767" s="4" t="s">
        <v>7974</v>
      </c>
      <c r="B7767" s="4" t="s">
        <v>244</v>
      </c>
      <c r="C7767" s="4" t="s">
        <v>199</v>
      </c>
      <c r="D7767" s="4" t="s">
        <v>119</v>
      </c>
      <c r="E7767" s="4" t="s">
        <v>172</v>
      </c>
      <c r="F7767" s="3">
        <v>43031</v>
      </c>
      <c r="G7767" s="3">
        <v>43038</v>
      </c>
      <c r="H7767">
        <v>5516</v>
      </c>
    </row>
    <row r="7768" spans="1:8">
      <c r="A7768" s="4" t="s">
        <v>7975</v>
      </c>
      <c r="B7768" s="4" t="s">
        <v>208</v>
      </c>
      <c r="C7768" s="4" t="s">
        <v>199</v>
      </c>
      <c r="D7768" s="4" t="s">
        <v>57</v>
      </c>
      <c r="E7768" s="4" t="s">
        <v>197</v>
      </c>
      <c r="F7768" s="3">
        <v>43031</v>
      </c>
      <c r="G7768" s="3">
        <v>43045</v>
      </c>
      <c r="H7768">
        <v>0</v>
      </c>
    </row>
    <row r="7769" spans="1:8">
      <c r="A7769" s="4" t="s">
        <v>7976</v>
      </c>
      <c r="B7769" s="4" t="s">
        <v>185</v>
      </c>
      <c r="C7769" s="4" t="s">
        <v>199</v>
      </c>
      <c r="D7769" s="4" t="s">
        <v>24</v>
      </c>
      <c r="E7769" s="4" t="s">
        <v>193</v>
      </c>
      <c r="F7769" s="3">
        <v>43031</v>
      </c>
      <c r="G7769" s="3"/>
    </row>
    <row r="7770" spans="1:8">
      <c r="A7770" s="4" t="s">
        <v>7977</v>
      </c>
      <c r="B7770" s="4" t="s">
        <v>185</v>
      </c>
      <c r="C7770" s="4" t="s">
        <v>9011</v>
      </c>
      <c r="D7770" s="4" t="s">
        <v>102</v>
      </c>
      <c r="E7770" s="4" t="s">
        <v>197</v>
      </c>
      <c r="F7770" s="3">
        <v>43031</v>
      </c>
      <c r="G7770" s="3">
        <v>43032</v>
      </c>
      <c r="H7770">
        <v>0</v>
      </c>
    </row>
    <row r="7771" spans="1:8">
      <c r="A7771" s="4" t="s">
        <v>7978</v>
      </c>
      <c r="B7771" s="4" t="s">
        <v>185</v>
      </c>
      <c r="C7771" s="4" t="s">
        <v>177</v>
      </c>
      <c r="D7771" s="4" t="s">
        <v>42</v>
      </c>
      <c r="E7771" s="4" t="s">
        <v>172</v>
      </c>
      <c r="F7771" s="3">
        <v>43031</v>
      </c>
      <c r="G7771" s="3">
        <v>43097</v>
      </c>
      <c r="H7771">
        <v>51</v>
      </c>
    </row>
    <row r="7772" spans="1:8">
      <c r="A7772" s="4" t="s">
        <v>7979</v>
      </c>
      <c r="B7772" s="4" t="s">
        <v>181</v>
      </c>
      <c r="C7772" s="4" t="s">
        <v>171</v>
      </c>
      <c r="D7772" s="4" t="s">
        <v>74</v>
      </c>
      <c r="E7772" s="4" t="s">
        <v>197</v>
      </c>
      <c r="F7772" s="3">
        <v>43031</v>
      </c>
      <c r="G7772" s="3">
        <v>43036</v>
      </c>
      <c r="H7772">
        <v>0</v>
      </c>
    </row>
    <row r="7773" spans="1:8">
      <c r="A7773" s="4" t="s">
        <v>7980</v>
      </c>
      <c r="B7773" s="4" t="s">
        <v>181</v>
      </c>
      <c r="C7773" s="4" t="s">
        <v>171</v>
      </c>
      <c r="D7773" s="4" t="s">
        <v>82</v>
      </c>
      <c r="E7773" s="4" t="s">
        <v>172</v>
      </c>
      <c r="F7773" s="3">
        <v>43031</v>
      </c>
      <c r="G7773" s="3">
        <v>43039</v>
      </c>
      <c r="H7773">
        <v>1195</v>
      </c>
    </row>
    <row r="7774" spans="1:8">
      <c r="A7774" s="4" t="s">
        <v>7981</v>
      </c>
      <c r="B7774" s="4" t="s">
        <v>261</v>
      </c>
      <c r="C7774" s="4" t="s">
        <v>171</v>
      </c>
      <c r="D7774" s="4" t="s">
        <v>88</v>
      </c>
      <c r="E7774" s="4" t="s">
        <v>197</v>
      </c>
      <c r="F7774" s="3">
        <v>43032</v>
      </c>
      <c r="G7774" s="3">
        <v>43034</v>
      </c>
      <c r="H7774">
        <v>0</v>
      </c>
    </row>
    <row r="7775" spans="1:8">
      <c r="A7775" s="4" t="s">
        <v>7982</v>
      </c>
      <c r="B7775" s="4" t="s">
        <v>246</v>
      </c>
      <c r="C7775" s="4" t="s">
        <v>199</v>
      </c>
      <c r="D7775" s="4" t="s">
        <v>107</v>
      </c>
      <c r="E7775" s="4" t="s">
        <v>197</v>
      </c>
      <c r="F7775" s="3">
        <v>43032</v>
      </c>
      <c r="G7775" s="3">
        <v>43033</v>
      </c>
      <c r="H7775">
        <v>0</v>
      </c>
    </row>
    <row r="7776" spans="1:8">
      <c r="A7776" s="4" t="s">
        <v>7983</v>
      </c>
      <c r="B7776" s="4" t="s">
        <v>246</v>
      </c>
      <c r="C7776" s="4" t="s">
        <v>192</v>
      </c>
      <c r="D7776" s="4" t="s">
        <v>83</v>
      </c>
      <c r="E7776" s="4" t="s">
        <v>172</v>
      </c>
      <c r="F7776" s="3">
        <v>43032</v>
      </c>
      <c r="G7776" s="3">
        <v>43041</v>
      </c>
      <c r="H7776">
        <v>3588</v>
      </c>
    </row>
    <row r="7777" spans="1:8">
      <c r="A7777" s="4" t="s">
        <v>7984</v>
      </c>
      <c r="B7777" s="4" t="s">
        <v>279</v>
      </c>
      <c r="C7777" s="4" t="s">
        <v>177</v>
      </c>
      <c r="D7777" s="4" t="s">
        <v>24</v>
      </c>
      <c r="E7777" s="4" t="s">
        <v>193</v>
      </c>
      <c r="F7777" s="3">
        <v>43032</v>
      </c>
      <c r="G7777" s="3"/>
    </row>
    <row r="7778" spans="1:8">
      <c r="A7778" s="4" t="s">
        <v>7985</v>
      </c>
      <c r="B7778" s="4" t="s">
        <v>210</v>
      </c>
      <c r="C7778" s="4" t="s">
        <v>171</v>
      </c>
      <c r="D7778" s="4" t="s">
        <v>40</v>
      </c>
      <c r="E7778" s="4" t="s">
        <v>197</v>
      </c>
      <c r="F7778" s="3">
        <v>43032</v>
      </c>
      <c r="G7778" s="3">
        <v>43037</v>
      </c>
      <c r="H7778">
        <v>0</v>
      </c>
    </row>
    <row r="7779" spans="1:8">
      <c r="A7779" s="4" t="s">
        <v>7986</v>
      </c>
      <c r="B7779" s="4" t="s">
        <v>174</v>
      </c>
      <c r="C7779" s="4" t="s">
        <v>171</v>
      </c>
      <c r="D7779" s="4" t="s">
        <v>41</v>
      </c>
      <c r="E7779" s="4" t="s">
        <v>197</v>
      </c>
      <c r="F7779" s="3">
        <v>43032</v>
      </c>
      <c r="G7779" s="3">
        <v>43047</v>
      </c>
      <c r="H7779">
        <v>0</v>
      </c>
    </row>
    <row r="7780" spans="1:8">
      <c r="A7780" s="4" t="s">
        <v>7987</v>
      </c>
      <c r="B7780" s="4" t="s">
        <v>174</v>
      </c>
      <c r="C7780" s="4" t="s">
        <v>9011</v>
      </c>
      <c r="D7780" s="4" t="s">
        <v>109</v>
      </c>
      <c r="E7780" s="4" t="s">
        <v>172</v>
      </c>
      <c r="F7780" s="3">
        <v>43032</v>
      </c>
      <c r="G7780" s="3">
        <v>43070</v>
      </c>
      <c r="H7780">
        <v>5542</v>
      </c>
    </row>
    <row r="7781" spans="1:8">
      <c r="A7781" s="4" t="s">
        <v>7988</v>
      </c>
      <c r="B7781" s="4" t="s">
        <v>191</v>
      </c>
      <c r="C7781" s="4" t="s">
        <v>192</v>
      </c>
      <c r="D7781" s="4" t="s">
        <v>59</v>
      </c>
      <c r="E7781" s="4" t="s">
        <v>172</v>
      </c>
      <c r="F7781" s="3">
        <v>43032</v>
      </c>
      <c r="G7781" s="3">
        <v>43100</v>
      </c>
      <c r="H7781">
        <v>3296</v>
      </c>
    </row>
    <row r="7782" spans="1:8">
      <c r="A7782" s="4" t="s">
        <v>7989</v>
      </c>
      <c r="B7782" s="4" t="s">
        <v>343</v>
      </c>
      <c r="C7782" s="4" t="s">
        <v>171</v>
      </c>
      <c r="D7782" s="4" t="s">
        <v>48</v>
      </c>
      <c r="E7782" s="4" t="s">
        <v>197</v>
      </c>
      <c r="F7782" s="3">
        <v>43032</v>
      </c>
      <c r="G7782" s="3">
        <v>43033</v>
      </c>
      <c r="H7782">
        <v>0</v>
      </c>
    </row>
    <row r="7783" spans="1:8">
      <c r="A7783" s="4" t="s">
        <v>7990</v>
      </c>
      <c r="B7783" s="4" t="s">
        <v>343</v>
      </c>
      <c r="C7783" s="4" t="s">
        <v>179</v>
      </c>
      <c r="D7783" s="4" t="s">
        <v>27</v>
      </c>
      <c r="E7783" s="4" t="s">
        <v>172</v>
      </c>
      <c r="F7783" s="3">
        <v>43032</v>
      </c>
      <c r="G7783" s="3">
        <v>43037</v>
      </c>
      <c r="H7783">
        <v>519</v>
      </c>
    </row>
    <row r="7784" spans="1:8">
      <c r="A7784" s="4" t="s">
        <v>7991</v>
      </c>
      <c r="B7784" s="4" t="s">
        <v>343</v>
      </c>
      <c r="C7784" s="4" t="s">
        <v>171</v>
      </c>
      <c r="D7784" s="4" t="s">
        <v>27</v>
      </c>
      <c r="E7784" s="4" t="s">
        <v>172</v>
      </c>
      <c r="F7784" s="3">
        <v>43032</v>
      </c>
      <c r="G7784" s="3">
        <v>43033</v>
      </c>
      <c r="H7784">
        <v>1243</v>
      </c>
    </row>
    <row r="7785" spans="1:8">
      <c r="A7785" s="4" t="s">
        <v>7992</v>
      </c>
      <c r="B7785" s="4" t="s">
        <v>219</v>
      </c>
      <c r="C7785" s="4" t="s">
        <v>192</v>
      </c>
      <c r="D7785" s="4" t="s">
        <v>53</v>
      </c>
      <c r="E7785" s="4" t="s">
        <v>197</v>
      </c>
      <c r="F7785" s="3">
        <v>43032</v>
      </c>
      <c r="G7785" s="3">
        <v>43034</v>
      </c>
      <c r="H7785">
        <v>0</v>
      </c>
    </row>
    <row r="7786" spans="1:8">
      <c r="A7786" s="4" t="s">
        <v>7993</v>
      </c>
      <c r="B7786" s="4" t="s">
        <v>256</v>
      </c>
      <c r="C7786" s="4" t="s">
        <v>171</v>
      </c>
      <c r="D7786" s="4" t="s">
        <v>103</v>
      </c>
      <c r="E7786" s="4" t="s">
        <v>172</v>
      </c>
      <c r="F7786" s="3">
        <v>43032</v>
      </c>
      <c r="G7786" s="3">
        <v>43039</v>
      </c>
      <c r="H7786">
        <v>1133</v>
      </c>
    </row>
    <row r="7787" spans="1:8">
      <c r="A7787" s="4" t="s">
        <v>7994</v>
      </c>
      <c r="B7787" s="4" t="s">
        <v>244</v>
      </c>
      <c r="C7787" s="4" t="s">
        <v>179</v>
      </c>
      <c r="D7787" s="4" t="s">
        <v>76</v>
      </c>
      <c r="E7787" s="4" t="s">
        <v>197</v>
      </c>
      <c r="F7787" s="3">
        <v>43032</v>
      </c>
      <c r="G7787" s="3">
        <v>43093</v>
      </c>
      <c r="H7787">
        <v>0</v>
      </c>
    </row>
    <row r="7788" spans="1:8">
      <c r="A7788" s="4" t="s">
        <v>7995</v>
      </c>
      <c r="B7788" s="4" t="s">
        <v>244</v>
      </c>
      <c r="C7788" s="4" t="s">
        <v>192</v>
      </c>
      <c r="D7788" s="4" t="s">
        <v>66</v>
      </c>
      <c r="E7788" s="4" t="s">
        <v>197</v>
      </c>
      <c r="F7788" s="3">
        <v>43032</v>
      </c>
      <c r="G7788" s="3">
        <v>43098</v>
      </c>
      <c r="H7788">
        <v>0</v>
      </c>
    </row>
    <row r="7789" spans="1:8">
      <c r="A7789" s="4" t="s">
        <v>7996</v>
      </c>
      <c r="B7789" s="4" t="s">
        <v>201</v>
      </c>
      <c r="C7789" s="4" t="s">
        <v>199</v>
      </c>
      <c r="D7789" s="4" t="s">
        <v>44</v>
      </c>
      <c r="E7789" s="4" t="s">
        <v>172</v>
      </c>
      <c r="F7789" s="3">
        <v>43032</v>
      </c>
      <c r="G7789" s="3">
        <v>43049</v>
      </c>
      <c r="H7789">
        <v>4945</v>
      </c>
    </row>
    <row r="7790" spans="1:8">
      <c r="A7790" s="4" t="s">
        <v>7997</v>
      </c>
      <c r="B7790" s="4" t="s">
        <v>208</v>
      </c>
      <c r="C7790" s="4" t="s">
        <v>192</v>
      </c>
      <c r="D7790" s="4" t="s">
        <v>119</v>
      </c>
      <c r="E7790" s="4" t="s">
        <v>197</v>
      </c>
      <c r="F7790" s="3">
        <v>43032</v>
      </c>
      <c r="G7790" s="3">
        <v>43038</v>
      </c>
      <c r="H7790">
        <v>0</v>
      </c>
    </row>
    <row r="7791" spans="1:8">
      <c r="A7791" s="4" t="s">
        <v>7998</v>
      </c>
      <c r="B7791" s="4" t="s">
        <v>185</v>
      </c>
      <c r="C7791" s="4" t="s">
        <v>179</v>
      </c>
      <c r="D7791" s="4" t="s">
        <v>38</v>
      </c>
      <c r="E7791" s="4" t="s">
        <v>172</v>
      </c>
      <c r="F7791" s="3">
        <v>43032</v>
      </c>
      <c r="G7791" s="3">
        <v>43034</v>
      </c>
      <c r="H7791">
        <v>535</v>
      </c>
    </row>
    <row r="7792" spans="1:8">
      <c r="A7792" s="4" t="s">
        <v>7999</v>
      </c>
      <c r="B7792" s="4" t="s">
        <v>235</v>
      </c>
      <c r="C7792" s="4" t="s">
        <v>179</v>
      </c>
      <c r="D7792" s="4" t="s">
        <v>24</v>
      </c>
      <c r="E7792" s="4" t="s">
        <v>193</v>
      </c>
      <c r="F7792" s="3">
        <v>43032</v>
      </c>
      <c r="G7792" s="3"/>
    </row>
    <row r="7793" spans="1:8">
      <c r="A7793" s="4" t="s">
        <v>8000</v>
      </c>
      <c r="B7793" s="4" t="s">
        <v>181</v>
      </c>
      <c r="C7793" s="4" t="s">
        <v>192</v>
      </c>
      <c r="D7793" s="4" t="s">
        <v>129</v>
      </c>
      <c r="E7793" s="4" t="s">
        <v>197</v>
      </c>
      <c r="F7793" s="3">
        <v>43032</v>
      </c>
      <c r="G7793" s="3">
        <v>43046</v>
      </c>
      <c r="H7793">
        <v>0</v>
      </c>
    </row>
    <row r="7794" spans="1:8">
      <c r="A7794" s="4" t="s">
        <v>8001</v>
      </c>
      <c r="B7794" s="4" t="s">
        <v>183</v>
      </c>
      <c r="C7794" s="4" t="s">
        <v>177</v>
      </c>
      <c r="D7794" s="4" t="s">
        <v>37</v>
      </c>
      <c r="E7794" s="4" t="s">
        <v>172</v>
      </c>
      <c r="F7794" s="3">
        <v>43033</v>
      </c>
      <c r="G7794" s="3">
        <v>43065</v>
      </c>
      <c r="H7794">
        <v>59</v>
      </c>
    </row>
    <row r="7795" spans="1:8">
      <c r="A7795" s="4" t="s">
        <v>8002</v>
      </c>
      <c r="B7795" s="4" t="s">
        <v>279</v>
      </c>
      <c r="C7795" s="4" t="s">
        <v>179</v>
      </c>
      <c r="D7795" s="4" t="s">
        <v>24</v>
      </c>
      <c r="E7795" s="4" t="s">
        <v>193</v>
      </c>
      <c r="F7795" s="3">
        <v>43033</v>
      </c>
      <c r="G7795" s="3"/>
    </row>
    <row r="7796" spans="1:8">
      <c r="A7796" s="4" t="s">
        <v>8003</v>
      </c>
      <c r="B7796" s="4" t="s">
        <v>210</v>
      </c>
      <c r="C7796" s="4" t="s">
        <v>179</v>
      </c>
      <c r="D7796" s="4" t="s">
        <v>42</v>
      </c>
      <c r="E7796" s="4" t="s">
        <v>172</v>
      </c>
      <c r="F7796" s="3">
        <v>43033</v>
      </c>
      <c r="G7796" s="3">
        <v>43035</v>
      </c>
      <c r="H7796">
        <v>526</v>
      </c>
    </row>
    <row r="7797" spans="1:8">
      <c r="A7797" s="4" t="s">
        <v>8004</v>
      </c>
      <c r="B7797" s="4" t="s">
        <v>263</v>
      </c>
      <c r="C7797" s="4" t="s">
        <v>179</v>
      </c>
      <c r="D7797" s="4" t="s">
        <v>21</v>
      </c>
      <c r="E7797" s="4" t="s">
        <v>172</v>
      </c>
      <c r="F7797" s="3">
        <v>43033</v>
      </c>
      <c r="G7797" s="3">
        <v>43044</v>
      </c>
      <c r="H7797">
        <v>586</v>
      </c>
    </row>
    <row r="7798" spans="1:8">
      <c r="A7798" s="4" t="s">
        <v>8005</v>
      </c>
      <c r="B7798" s="4" t="s">
        <v>196</v>
      </c>
      <c r="C7798" s="4" t="s">
        <v>192</v>
      </c>
      <c r="D7798" s="4" t="s">
        <v>106</v>
      </c>
      <c r="E7798" s="4" t="s">
        <v>197</v>
      </c>
      <c r="F7798" s="3">
        <v>43033</v>
      </c>
      <c r="G7798" s="3">
        <v>43035</v>
      </c>
      <c r="H7798">
        <v>0</v>
      </c>
    </row>
    <row r="7799" spans="1:8">
      <c r="A7799" s="4" t="s">
        <v>8006</v>
      </c>
      <c r="B7799" s="4" t="s">
        <v>343</v>
      </c>
      <c r="C7799" s="4" t="s">
        <v>9011</v>
      </c>
      <c r="D7799" s="4" t="s">
        <v>104</v>
      </c>
      <c r="E7799" s="4" t="s">
        <v>172</v>
      </c>
      <c r="F7799" s="3">
        <v>43033</v>
      </c>
      <c r="G7799" s="3">
        <v>43049</v>
      </c>
      <c r="H7799">
        <v>4356</v>
      </c>
    </row>
    <row r="7800" spans="1:8">
      <c r="A7800" s="4" t="s">
        <v>8007</v>
      </c>
      <c r="B7800" s="4" t="s">
        <v>187</v>
      </c>
      <c r="C7800" s="4" t="s">
        <v>179</v>
      </c>
      <c r="D7800" s="4" t="s">
        <v>42</v>
      </c>
      <c r="E7800" s="4" t="s">
        <v>172</v>
      </c>
      <c r="F7800" s="3">
        <v>43033</v>
      </c>
      <c r="G7800" s="3">
        <v>43034</v>
      </c>
      <c r="H7800">
        <v>566</v>
      </c>
    </row>
    <row r="7801" spans="1:8">
      <c r="A7801" s="4" t="s">
        <v>8008</v>
      </c>
      <c r="B7801" s="4" t="s">
        <v>201</v>
      </c>
      <c r="C7801" s="4" t="s">
        <v>192</v>
      </c>
      <c r="D7801" s="4" t="s">
        <v>24</v>
      </c>
      <c r="E7801" s="4" t="s">
        <v>193</v>
      </c>
      <c r="F7801" s="3">
        <v>43033</v>
      </c>
      <c r="G7801" s="3"/>
    </row>
    <row r="7802" spans="1:8">
      <c r="A7802" s="4" t="s">
        <v>8009</v>
      </c>
      <c r="B7802" s="4" t="s">
        <v>170</v>
      </c>
      <c r="C7802" s="4" t="s">
        <v>179</v>
      </c>
      <c r="D7802" s="4" t="s">
        <v>76</v>
      </c>
      <c r="E7802" s="4" t="s">
        <v>172</v>
      </c>
      <c r="F7802" s="3">
        <v>43033</v>
      </c>
      <c r="G7802" s="3">
        <v>43099</v>
      </c>
      <c r="H7802">
        <v>537</v>
      </c>
    </row>
    <row r="7803" spans="1:8">
      <c r="A7803" s="4" t="s">
        <v>8010</v>
      </c>
      <c r="B7803" s="4" t="s">
        <v>216</v>
      </c>
      <c r="C7803" s="4" t="s">
        <v>177</v>
      </c>
      <c r="D7803" s="4" t="s">
        <v>117</v>
      </c>
      <c r="E7803" s="4" t="s">
        <v>172</v>
      </c>
      <c r="F7803" s="3">
        <v>43033</v>
      </c>
      <c r="G7803" s="3">
        <v>43090</v>
      </c>
      <c r="H7803">
        <v>47</v>
      </c>
    </row>
    <row r="7804" spans="1:8">
      <c r="A7804" s="4" t="s">
        <v>8011</v>
      </c>
      <c r="B7804" s="4" t="s">
        <v>181</v>
      </c>
      <c r="C7804" s="4" t="s">
        <v>179</v>
      </c>
      <c r="D7804" s="4" t="s">
        <v>42</v>
      </c>
      <c r="E7804" s="4" t="s">
        <v>172</v>
      </c>
      <c r="F7804" s="3">
        <v>43033</v>
      </c>
      <c r="G7804" s="3">
        <v>43042</v>
      </c>
      <c r="H7804">
        <v>447</v>
      </c>
    </row>
    <row r="7805" spans="1:8">
      <c r="A7805" s="4" t="s">
        <v>8012</v>
      </c>
      <c r="B7805" s="4" t="s">
        <v>183</v>
      </c>
      <c r="C7805" s="4" t="s">
        <v>171</v>
      </c>
      <c r="D7805" s="4" t="s">
        <v>48</v>
      </c>
      <c r="E7805" s="4" t="s">
        <v>172</v>
      </c>
      <c r="F7805" s="3">
        <v>43034</v>
      </c>
      <c r="G7805" s="3">
        <v>43035</v>
      </c>
      <c r="H7805">
        <v>1103</v>
      </c>
    </row>
    <row r="7806" spans="1:8">
      <c r="A7806" s="4" t="s">
        <v>8013</v>
      </c>
      <c r="B7806" s="4" t="s">
        <v>183</v>
      </c>
      <c r="C7806" s="4" t="s">
        <v>177</v>
      </c>
      <c r="D7806" s="4" t="s">
        <v>57</v>
      </c>
      <c r="E7806" s="4" t="s">
        <v>172</v>
      </c>
      <c r="F7806" s="3">
        <v>43034</v>
      </c>
      <c r="G7806" s="3">
        <v>43097</v>
      </c>
      <c r="H7806">
        <v>57</v>
      </c>
    </row>
    <row r="7807" spans="1:8">
      <c r="A7807" s="4" t="s">
        <v>8014</v>
      </c>
      <c r="B7807" s="4" t="s">
        <v>246</v>
      </c>
      <c r="C7807" s="4" t="s">
        <v>179</v>
      </c>
      <c r="D7807" s="4" t="s">
        <v>25</v>
      </c>
      <c r="E7807" s="4" t="s">
        <v>197</v>
      </c>
      <c r="F7807" s="3">
        <v>43034</v>
      </c>
      <c r="G7807" s="3">
        <v>43045</v>
      </c>
      <c r="H7807">
        <v>0</v>
      </c>
    </row>
    <row r="7808" spans="1:8">
      <c r="A7808" s="4" t="s">
        <v>8015</v>
      </c>
      <c r="B7808" s="4" t="s">
        <v>304</v>
      </c>
      <c r="C7808" s="4" t="s">
        <v>199</v>
      </c>
      <c r="D7808" s="4" t="s">
        <v>76</v>
      </c>
      <c r="E7808" s="4" t="s">
        <v>197</v>
      </c>
      <c r="F7808" s="3">
        <v>43034</v>
      </c>
      <c r="G7808" s="3">
        <v>43063</v>
      </c>
      <c r="H7808">
        <v>0</v>
      </c>
    </row>
    <row r="7809" spans="1:8">
      <c r="A7809" s="4" t="s">
        <v>8016</v>
      </c>
      <c r="B7809" s="4" t="s">
        <v>279</v>
      </c>
      <c r="C7809" s="4" t="s">
        <v>9011</v>
      </c>
      <c r="D7809" s="4" t="s">
        <v>95</v>
      </c>
      <c r="E7809" s="4" t="s">
        <v>172</v>
      </c>
      <c r="F7809" s="3">
        <v>43034</v>
      </c>
      <c r="G7809" s="3">
        <v>43043</v>
      </c>
      <c r="H7809">
        <v>4525</v>
      </c>
    </row>
    <row r="7810" spans="1:8">
      <c r="A7810" s="4" t="s">
        <v>8017</v>
      </c>
      <c r="B7810" s="4" t="s">
        <v>174</v>
      </c>
      <c r="C7810" s="4" t="s">
        <v>9011</v>
      </c>
      <c r="D7810" s="4" t="s">
        <v>79</v>
      </c>
      <c r="E7810" s="4" t="s">
        <v>197</v>
      </c>
      <c r="F7810" s="3">
        <v>43034</v>
      </c>
      <c r="G7810" s="3">
        <v>43038</v>
      </c>
      <c r="H7810">
        <v>0</v>
      </c>
    </row>
    <row r="7811" spans="1:8">
      <c r="A7811" s="4" t="s">
        <v>8018</v>
      </c>
      <c r="B7811" s="4" t="s">
        <v>174</v>
      </c>
      <c r="C7811" s="4" t="s">
        <v>9011</v>
      </c>
      <c r="D7811" s="4" t="s">
        <v>131</v>
      </c>
      <c r="E7811" s="4" t="s">
        <v>197</v>
      </c>
      <c r="F7811" s="3">
        <v>43034</v>
      </c>
      <c r="G7811" s="3">
        <v>43035</v>
      </c>
      <c r="H7811">
        <v>0</v>
      </c>
    </row>
    <row r="7812" spans="1:8">
      <c r="A7812" s="4" t="s">
        <v>8019</v>
      </c>
      <c r="B7812" s="4" t="s">
        <v>212</v>
      </c>
      <c r="C7812" s="4" t="s">
        <v>179</v>
      </c>
      <c r="D7812" s="4" t="s">
        <v>53</v>
      </c>
      <c r="E7812" s="4" t="s">
        <v>172</v>
      </c>
      <c r="F7812" s="3">
        <v>43034</v>
      </c>
      <c r="G7812" s="3">
        <v>43036</v>
      </c>
      <c r="H7812">
        <v>504</v>
      </c>
    </row>
    <row r="7813" spans="1:8">
      <c r="A7813" s="4" t="s">
        <v>8020</v>
      </c>
      <c r="B7813" s="4" t="s">
        <v>196</v>
      </c>
      <c r="C7813" s="4" t="s">
        <v>9011</v>
      </c>
      <c r="D7813" s="4" t="s">
        <v>51</v>
      </c>
      <c r="E7813" s="4" t="s">
        <v>197</v>
      </c>
      <c r="F7813" s="3">
        <v>43034</v>
      </c>
      <c r="G7813" s="3">
        <v>43035</v>
      </c>
      <c r="H7813">
        <v>0</v>
      </c>
    </row>
    <row r="7814" spans="1:8">
      <c r="A7814" s="4" t="s">
        <v>8021</v>
      </c>
      <c r="B7814" s="4" t="s">
        <v>244</v>
      </c>
      <c r="C7814" s="4" t="s">
        <v>9011</v>
      </c>
      <c r="D7814" s="4" t="s">
        <v>106</v>
      </c>
      <c r="E7814" s="4" t="s">
        <v>172</v>
      </c>
      <c r="F7814" s="3">
        <v>43034</v>
      </c>
      <c r="G7814" s="3">
        <v>43039</v>
      </c>
      <c r="H7814">
        <v>4377</v>
      </c>
    </row>
    <row r="7815" spans="1:8">
      <c r="A7815" s="4" t="s">
        <v>8022</v>
      </c>
      <c r="B7815" s="4" t="s">
        <v>244</v>
      </c>
      <c r="C7815" s="4" t="s">
        <v>192</v>
      </c>
      <c r="D7815" s="4" t="s">
        <v>27</v>
      </c>
      <c r="E7815" s="4" t="s">
        <v>172</v>
      </c>
      <c r="F7815" s="3">
        <v>43034</v>
      </c>
      <c r="G7815" s="3">
        <v>43035</v>
      </c>
      <c r="H7815">
        <v>3353</v>
      </c>
    </row>
    <row r="7816" spans="1:8">
      <c r="A7816" s="4" t="s">
        <v>8023</v>
      </c>
      <c r="B7816" s="4" t="s">
        <v>201</v>
      </c>
      <c r="C7816" s="4" t="s">
        <v>199</v>
      </c>
      <c r="D7816" s="4" t="s">
        <v>82</v>
      </c>
      <c r="E7816" s="4" t="s">
        <v>197</v>
      </c>
      <c r="F7816" s="3">
        <v>43034</v>
      </c>
      <c r="G7816" s="3">
        <v>43039</v>
      </c>
      <c r="H7816">
        <v>0</v>
      </c>
    </row>
    <row r="7817" spans="1:8">
      <c r="A7817" s="4" t="s">
        <v>8024</v>
      </c>
      <c r="B7817" s="4" t="s">
        <v>201</v>
      </c>
      <c r="C7817" s="4" t="s">
        <v>177</v>
      </c>
      <c r="D7817" s="4" t="s">
        <v>53</v>
      </c>
      <c r="E7817" s="4" t="s">
        <v>172</v>
      </c>
      <c r="F7817" s="3">
        <v>43034</v>
      </c>
      <c r="G7817" s="3">
        <v>43042</v>
      </c>
      <c r="H7817">
        <v>50</v>
      </c>
    </row>
    <row r="7818" spans="1:8">
      <c r="A7818" s="4" t="s">
        <v>8025</v>
      </c>
      <c r="B7818" s="4" t="s">
        <v>189</v>
      </c>
      <c r="C7818" s="4" t="s">
        <v>179</v>
      </c>
      <c r="D7818" s="4" t="s">
        <v>43</v>
      </c>
      <c r="E7818" s="4" t="s">
        <v>197</v>
      </c>
      <c r="F7818" s="3">
        <v>43034</v>
      </c>
      <c r="G7818" s="3">
        <v>43038</v>
      </c>
      <c r="H7818">
        <v>0</v>
      </c>
    </row>
    <row r="7819" spans="1:8">
      <c r="A7819" s="4" t="s">
        <v>8026</v>
      </c>
      <c r="B7819" s="4" t="s">
        <v>185</v>
      </c>
      <c r="C7819" s="4" t="s">
        <v>179</v>
      </c>
      <c r="D7819" s="4" t="s">
        <v>24</v>
      </c>
      <c r="E7819" s="4" t="s">
        <v>193</v>
      </c>
      <c r="F7819" s="3">
        <v>43034</v>
      </c>
      <c r="G7819" s="3"/>
    </row>
    <row r="7820" spans="1:8">
      <c r="A7820" s="4" t="s">
        <v>8027</v>
      </c>
      <c r="B7820" s="4" t="s">
        <v>185</v>
      </c>
      <c r="C7820" s="4" t="s">
        <v>179</v>
      </c>
      <c r="D7820" s="4" t="s">
        <v>32</v>
      </c>
      <c r="E7820" s="4" t="s">
        <v>197</v>
      </c>
      <c r="F7820" s="3">
        <v>43034</v>
      </c>
      <c r="G7820" s="3">
        <v>43036</v>
      </c>
      <c r="H7820">
        <v>0</v>
      </c>
    </row>
    <row r="7821" spans="1:8">
      <c r="A7821" s="4" t="s">
        <v>8028</v>
      </c>
      <c r="B7821" s="4" t="s">
        <v>185</v>
      </c>
      <c r="C7821" s="4" t="s">
        <v>179</v>
      </c>
      <c r="D7821" s="4" t="s">
        <v>74</v>
      </c>
      <c r="E7821" s="4" t="s">
        <v>197</v>
      </c>
      <c r="F7821" s="3">
        <v>43034</v>
      </c>
      <c r="G7821" s="3">
        <v>43035</v>
      </c>
      <c r="H7821">
        <v>0</v>
      </c>
    </row>
    <row r="7822" spans="1:8">
      <c r="A7822" s="4" t="s">
        <v>8029</v>
      </c>
      <c r="B7822" s="4" t="s">
        <v>185</v>
      </c>
      <c r="C7822" s="4" t="s">
        <v>192</v>
      </c>
      <c r="D7822" s="4" t="s">
        <v>115</v>
      </c>
      <c r="E7822" s="4" t="s">
        <v>197</v>
      </c>
      <c r="F7822" s="3">
        <v>43034</v>
      </c>
      <c r="G7822" s="3">
        <v>43043</v>
      </c>
      <c r="H7822">
        <v>0</v>
      </c>
    </row>
    <row r="7823" spans="1:8">
      <c r="A7823" s="4" t="s">
        <v>8030</v>
      </c>
      <c r="B7823" s="4" t="s">
        <v>216</v>
      </c>
      <c r="C7823" s="4" t="s">
        <v>179</v>
      </c>
      <c r="D7823" s="4" t="s">
        <v>63</v>
      </c>
      <c r="E7823" s="4" t="s">
        <v>197</v>
      </c>
      <c r="F7823" s="3">
        <v>43034</v>
      </c>
      <c r="G7823" s="3">
        <v>43039</v>
      </c>
      <c r="H7823">
        <v>0</v>
      </c>
    </row>
    <row r="7824" spans="1:8">
      <c r="A7824" s="4" t="s">
        <v>8031</v>
      </c>
      <c r="B7824" s="4" t="s">
        <v>216</v>
      </c>
      <c r="C7824" s="4" t="s">
        <v>179</v>
      </c>
      <c r="D7824" s="4" t="s">
        <v>127</v>
      </c>
      <c r="E7824" s="4" t="s">
        <v>197</v>
      </c>
      <c r="F7824" s="3">
        <v>43034</v>
      </c>
      <c r="G7824" s="3">
        <v>43036</v>
      </c>
      <c r="H7824">
        <v>0</v>
      </c>
    </row>
    <row r="7825" spans="1:8">
      <c r="A7825" s="4" t="s">
        <v>8032</v>
      </c>
      <c r="B7825" s="4" t="s">
        <v>181</v>
      </c>
      <c r="C7825" s="4" t="s">
        <v>9011</v>
      </c>
      <c r="D7825" s="4" t="s">
        <v>70</v>
      </c>
      <c r="E7825" s="4" t="s">
        <v>193</v>
      </c>
      <c r="F7825" s="3">
        <v>43034</v>
      </c>
      <c r="G7825" s="3"/>
    </row>
    <row r="7826" spans="1:8">
      <c r="A7826" s="4" t="s">
        <v>8033</v>
      </c>
      <c r="B7826" s="4" t="s">
        <v>183</v>
      </c>
      <c r="C7826" s="4" t="s">
        <v>199</v>
      </c>
      <c r="D7826" s="4" t="s">
        <v>104</v>
      </c>
      <c r="E7826" s="4" t="s">
        <v>172</v>
      </c>
      <c r="F7826" s="3">
        <v>43035</v>
      </c>
      <c r="G7826" s="3">
        <v>43076</v>
      </c>
      <c r="H7826">
        <v>5269</v>
      </c>
    </row>
    <row r="7827" spans="1:8">
      <c r="A7827" s="4" t="s">
        <v>8034</v>
      </c>
      <c r="B7827" s="4" t="s">
        <v>261</v>
      </c>
      <c r="C7827" s="4" t="s">
        <v>9011</v>
      </c>
      <c r="D7827" s="4" t="s">
        <v>31</v>
      </c>
      <c r="E7827" s="4" t="s">
        <v>172</v>
      </c>
      <c r="F7827" s="3">
        <v>43035</v>
      </c>
      <c r="G7827" s="3">
        <v>43036</v>
      </c>
      <c r="H7827">
        <v>5275</v>
      </c>
    </row>
    <row r="7828" spans="1:8">
      <c r="A7828" s="4" t="s">
        <v>8035</v>
      </c>
      <c r="B7828" s="4" t="s">
        <v>246</v>
      </c>
      <c r="C7828" s="4" t="s">
        <v>199</v>
      </c>
      <c r="D7828" s="4" t="s">
        <v>123</v>
      </c>
      <c r="E7828" s="4" t="s">
        <v>197</v>
      </c>
      <c r="F7828" s="3">
        <v>43035</v>
      </c>
      <c r="G7828" s="3">
        <v>43037</v>
      </c>
      <c r="H7828">
        <v>0</v>
      </c>
    </row>
    <row r="7829" spans="1:8">
      <c r="A7829" s="4" t="s">
        <v>8036</v>
      </c>
      <c r="B7829" s="4" t="s">
        <v>304</v>
      </c>
      <c r="C7829" s="4" t="s">
        <v>192</v>
      </c>
      <c r="D7829" s="4" t="s">
        <v>43</v>
      </c>
      <c r="E7829" s="4" t="s">
        <v>197</v>
      </c>
      <c r="F7829" s="3">
        <v>43035</v>
      </c>
      <c r="G7829" s="3">
        <v>43046</v>
      </c>
      <c r="H7829">
        <v>0</v>
      </c>
    </row>
    <row r="7830" spans="1:8">
      <c r="A7830" s="4" t="s">
        <v>8037</v>
      </c>
      <c r="B7830" s="4" t="s">
        <v>279</v>
      </c>
      <c r="C7830" s="4" t="s">
        <v>179</v>
      </c>
      <c r="D7830" s="4" t="s">
        <v>88</v>
      </c>
      <c r="E7830" s="4" t="s">
        <v>172</v>
      </c>
      <c r="F7830" s="3">
        <v>43035</v>
      </c>
      <c r="G7830" s="3">
        <v>43037</v>
      </c>
      <c r="H7830">
        <v>601</v>
      </c>
    </row>
    <row r="7831" spans="1:8">
      <c r="A7831" s="4" t="s">
        <v>8038</v>
      </c>
      <c r="B7831" s="4" t="s">
        <v>174</v>
      </c>
      <c r="C7831" s="4" t="s">
        <v>265</v>
      </c>
      <c r="D7831" s="4" t="s">
        <v>119</v>
      </c>
      <c r="E7831" s="4" t="s">
        <v>197</v>
      </c>
      <c r="F7831" s="3">
        <v>43035</v>
      </c>
      <c r="G7831" s="3">
        <v>43049</v>
      </c>
      <c r="H7831">
        <v>0</v>
      </c>
    </row>
    <row r="7832" spans="1:8">
      <c r="A7832" s="4" t="s">
        <v>8039</v>
      </c>
      <c r="B7832" s="4" t="s">
        <v>174</v>
      </c>
      <c r="C7832" s="4" t="s">
        <v>177</v>
      </c>
      <c r="D7832" s="4" t="s">
        <v>57</v>
      </c>
      <c r="E7832" s="4" t="s">
        <v>172</v>
      </c>
      <c r="F7832" s="3">
        <v>43035</v>
      </c>
      <c r="G7832" s="3">
        <v>43098</v>
      </c>
      <c r="H7832">
        <v>53</v>
      </c>
    </row>
    <row r="7833" spans="1:8">
      <c r="A7833" s="4" t="s">
        <v>8040</v>
      </c>
      <c r="B7833" s="4" t="s">
        <v>212</v>
      </c>
      <c r="C7833" s="4" t="s">
        <v>177</v>
      </c>
      <c r="D7833" s="4" t="s">
        <v>74</v>
      </c>
      <c r="E7833" s="4" t="s">
        <v>172</v>
      </c>
      <c r="F7833" s="3">
        <v>43035</v>
      </c>
      <c r="G7833" s="3">
        <v>43049</v>
      </c>
      <c r="H7833">
        <v>46</v>
      </c>
    </row>
    <row r="7834" spans="1:8">
      <c r="A7834" s="4" t="s">
        <v>8041</v>
      </c>
      <c r="B7834" s="4" t="s">
        <v>191</v>
      </c>
      <c r="C7834" s="4" t="s">
        <v>9011</v>
      </c>
      <c r="D7834" s="4" t="s">
        <v>75</v>
      </c>
      <c r="E7834" s="4" t="s">
        <v>197</v>
      </c>
      <c r="F7834" s="3">
        <v>43035</v>
      </c>
      <c r="G7834" s="3">
        <v>43037</v>
      </c>
      <c r="H7834">
        <v>0</v>
      </c>
    </row>
    <row r="7835" spans="1:8">
      <c r="A7835" s="4" t="s">
        <v>8042</v>
      </c>
      <c r="B7835" s="4" t="s">
        <v>343</v>
      </c>
      <c r="C7835" s="4" t="s">
        <v>179</v>
      </c>
      <c r="D7835" s="4" t="s">
        <v>119</v>
      </c>
      <c r="E7835" s="4" t="s">
        <v>172</v>
      </c>
      <c r="F7835" s="3">
        <v>43035</v>
      </c>
      <c r="G7835" s="3">
        <v>43037</v>
      </c>
      <c r="H7835">
        <v>538</v>
      </c>
    </row>
    <row r="7836" spans="1:8">
      <c r="A7836" s="4" t="s">
        <v>8043</v>
      </c>
      <c r="B7836" s="4" t="s">
        <v>219</v>
      </c>
      <c r="C7836" s="4" t="s">
        <v>177</v>
      </c>
      <c r="D7836" s="4" t="s">
        <v>97</v>
      </c>
      <c r="E7836" s="4" t="s">
        <v>172</v>
      </c>
      <c r="F7836" s="3">
        <v>43035</v>
      </c>
      <c r="G7836" s="3">
        <v>43084</v>
      </c>
      <c r="H7836">
        <v>53</v>
      </c>
    </row>
    <row r="7837" spans="1:8">
      <c r="A7837" s="4" t="s">
        <v>8044</v>
      </c>
      <c r="B7837" s="4" t="s">
        <v>256</v>
      </c>
      <c r="C7837" s="4" t="s">
        <v>192</v>
      </c>
      <c r="D7837" s="4" t="s">
        <v>51</v>
      </c>
      <c r="E7837" s="4" t="s">
        <v>172</v>
      </c>
      <c r="F7837" s="3">
        <v>43035</v>
      </c>
      <c r="G7837" s="3">
        <v>43042</v>
      </c>
      <c r="H7837">
        <v>3296</v>
      </c>
    </row>
    <row r="7838" spans="1:8">
      <c r="A7838" s="4" t="s">
        <v>8045</v>
      </c>
      <c r="B7838" s="4" t="s">
        <v>187</v>
      </c>
      <c r="C7838" s="4" t="s">
        <v>179</v>
      </c>
      <c r="D7838" s="4" t="s">
        <v>49</v>
      </c>
      <c r="E7838" s="4" t="s">
        <v>197</v>
      </c>
      <c r="F7838" s="3">
        <v>43035</v>
      </c>
      <c r="G7838" s="3">
        <v>43036</v>
      </c>
      <c r="H7838">
        <v>0</v>
      </c>
    </row>
    <row r="7839" spans="1:8">
      <c r="A7839" s="4" t="s">
        <v>8046</v>
      </c>
      <c r="B7839" s="4" t="s">
        <v>244</v>
      </c>
      <c r="C7839" s="4" t="s">
        <v>192</v>
      </c>
      <c r="D7839" s="4" t="s">
        <v>79</v>
      </c>
      <c r="E7839" s="4" t="s">
        <v>172</v>
      </c>
      <c r="F7839" s="3">
        <v>43035</v>
      </c>
      <c r="G7839" s="3">
        <v>43046</v>
      </c>
      <c r="H7839">
        <v>3561</v>
      </c>
    </row>
    <row r="7840" spans="1:8">
      <c r="A7840" s="4" t="s">
        <v>8047</v>
      </c>
      <c r="B7840" s="4" t="s">
        <v>201</v>
      </c>
      <c r="C7840" s="4" t="s">
        <v>199</v>
      </c>
      <c r="D7840" s="4" t="s">
        <v>108</v>
      </c>
      <c r="E7840" s="4" t="s">
        <v>172</v>
      </c>
      <c r="F7840" s="3">
        <v>43035</v>
      </c>
      <c r="G7840" s="3">
        <v>43045</v>
      </c>
      <c r="H7840">
        <v>5655</v>
      </c>
    </row>
    <row r="7841" spans="1:8">
      <c r="A7841" s="4" t="s">
        <v>8048</v>
      </c>
      <c r="B7841" s="4" t="s">
        <v>170</v>
      </c>
      <c r="C7841" s="4" t="s">
        <v>179</v>
      </c>
      <c r="D7841" s="4" t="s">
        <v>48</v>
      </c>
      <c r="E7841" s="4" t="s">
        <v>172</v>
      </c>
      <c r="F7841" s="3">
        <v>43035</v>
      </c>
      <c r="G7841" s="3">
        <v>43083</v>
      </c>
      <c r="H7841">
        <v>656</v>
      </c>
    </row>
    <row r="7842" spans="1:8">
      <c r="A7842" s="4" t="s">
        <v>8049</v>
      </c>
      <c r="B7842" s="4" t="s">
        <v>232</v>
      </c>
      <c r="C7842" s="4" t="s">
        <v>192</v>
      </c>
      <c r="D7842" s="4" t="s">
        <v>50</v>
      </c>
      <c r="E7842" s="4" t="s">
        <v>172</v>
      </c>
      <c r="F7842" s="3">
        <v>43035</v>
      </c>
      <c r="G7842" s="3">
        <v>43044</v>
      </c>
      <c r="H7842">
        <v>3258</v>
      </c>
    </row>
    <row r="7843" spans="1:8">
      <c r="A7843" s="4" t="s">
        <v>8050</v>
      </c>
      <c r="B7843" s="4" t="s">
        <v>205</v>
      </c>
      <c r="C7843" s="4" t="s">
        <v>179</v>
      </c>
      <c r="D7843" s="4" t="s">
        <v>71</v>
      </c>
      <c r="E7843" s="4" t="s">
        <v>172</v>
      </c>
      <c r="F7843" s="3">
        <v>43035</v>
      </c>
      <c r="G7843" s="3">
        <v>43051</v>
      </c>
      <c r="H7843">
        <v>577</v>
      </c>
    </row>
    <row r="7844" spans="1:8">
      <c r="A7844" s="4" t="s">
        <v>8051</v>
      </c>
      <c r="B7844" s="4" t="s">
        <v>208</v>
      </c>
      <c r="C7844" s="4" t="s">
        <v>177</v>
      </c>
      <c r="D7844" s="4" t="s">
        <v>110</v>
      </c>
      <c r="E7844" s="4" t="s">
        <v>172</v>
      </c>
      <c r="F7844" s="3">
        <v>43035</v>
      </c>
      <c r="G7844" s="3">
        <v>43036</v>
      </c>
      <c r="H7844">
        <v>50</v>
      </c>
    </row>
    <row r="7845" spans="1:8">
      <c r="A7845" s="4" t="s">
        <v>8052</v>
      </c>
      <c r="B7845" s="4" t="s">
        <v>185</v>
      </c>
      <c r="C7845" s="4" t="s">
        <v>179</v>
      </c>
      <c r="D7845" s="4" t="s">
        <v>87</v>
      </c>
      <c r="E7845" s="4" t="s">
        <v>197</v>
      </c>
      <c r="F7845" s="3">
        <v>43035</v>
      </c>
      <c r="G7845" s="3">
        <v>43037</v>
      </c>
      <c r="H7845">
        <v>0</v>
      </c>
    </row>
    <row r="7846" spans="1:8">
      <c r="A7846" s="4" t="s">
        <v>8053</v>
      </c>
      <c r="B7846" s="4" t="s">
        <v>183</v>
      </c>
      <c r="C7846" s="4" t="s">
        <v>177</v>
      </c>
      <c r="D7846" s="4" t="s">
        <v>45</v>
      </c>
      <c r="E7846" s="4" t="s">
        <v>172</v>
      </c>
      <c r="F7846" s="3">
        <v>43036</v>
      </c>
      <c r="G7846" s="3">
        <v>43037</v>
      </c>
      <c r="H7846">
        <v>66</v>
      </c>
    </row>
    <row r="7847" spans="1:8">
      <c r="A7847" s="4" t="s">
        <v>8054</v>
      </c>
      <c r="B7847" s="4" t="s">
        <v>279</v>
      </c>
      <c r="C7847" s="4" t="s">
        <v>171</v>
      </c>
      <c r="D7847" s="4" t="s">
        <v>65</v>
      </c>
      <c r="E7847" s="4" t="s">
        <v>172</v>
      </c>
      <c r="F7847" s="3">
        <v>43036</v>
      </c>
      <c r="G7847" s="3">
        <v>43051</v>
      </c>
      <c r="H7847">
        <v>1079</v>
      </c>
    </row>
    <row r="7848" spans="1:8">
      <c r="A7848" s="4" t="s">
        <v>8055</v>
      </c>
      <c r="B7848" s="4" t="s">
        <v>174</v>
      </c>
      <c r="C7848" s="4" t="s">
        <v>192</v>
      </c>
      <c r="D7848" s="4" t="s">
        <v>43</v>
      </c>
      <c r="E7848" s="4" t="s">
        <v>197</v>
      </c>
      <c r="F7848" s="3">
        <v>43036</v>
      </c>
      <c r="G7848" s="3">
        <v>43037</v>
      </c>
      <c r="H7848">
        <v>0</v>
      </c>
    </row>
    <row r="7849" spans="1:8">
      <c r="A7849" s="4" t="s">
        <v>8056</v>
      </c>
      <c r="B7849" s="4" t="s">
        <v>263</v>
      </c>
      <c r="C7849" s="4" t="s">
        <v>192</v>
      </c>
      <c r="D7849" s="4" t="s">
        <v>50</v>
      </c>
      <c r="E7849" s="4" t="s">
        <v>197</v>
      </c>
      <c r="F7849" s="3">
        <v>43036</v>
      </c>
      <c r="G7849" s="3">
        <v>43042</v>
      </c>
      <c r="H7849">
        <v>0</v>
      </c>
    </row>
    <row r="7850" spans="1:8">
      <c r="A7850" s="4" t="s">
        <v>8057</v>
      </c>
      <c r="B7850" s="4" t="s">
        <v>212</v>
      </c>
      <c r="C7850" s="4" t="s">
        <v>265</v>
      </c>
      <c r="D7850" s="4" t="s">
        <v>38</v>
      </c>
      <c r="E7850" s="4" t="s">
        <v>172</v>
      </c>
      <c r="F7850" s="3">
        <v>43036</v>
      </c>
      <c r="G7850" s="3">
        <v>43037</v>
      </c>
      <c r="H7850">
        <v>27971</v>
      </c>
    </row>
    <row r="7851" spans="1:8">
      <c r="A7851" s="4" t="s">
        <v>8058</v>
      </c>
      <c r="B7851" s="4" t="s">
        <v>219</v>
      </c>
      <c r="C7851" s="4" t="s">
        <v>199</v>
      </c>
      <c r="D7851" s="4" t="s">
        <v>24</v>
      </c>
      <c r="E7851" s="4" t="s">
        <v>193</v>
      </c>
      <c r="F7851" s="3">
        <v>43036</v>
      </c>
      <c r="G7851" s="3"/>
    </row>
    <row r="7852" spans="1:8">
      <c r="A7852" s="4" t="s">
        <v>8059</v>
      </c>
      <c r="B7852" s="4" t="s">
        <v>230</v>
      </c>
      <c r="C7852" s="4" t="s">
        <v>179</v>
      </c>
      <c r="D7852" s="4" t="s">
        <v>122</v>
      </c>
      <c r="E7852" s="4" t="s">
        <v>193</v>
      </c>
      <c r="F7852" s="3">
        <v>43036</v>
      </c>
      <c r="G7852" s="3"/>
    </row>
    <row r="7853" spans="1:8">
      <c r="A7853" s="4" t="s">
        <v>8060</v>
      </c>
      <c r="B7853" s="4" t="s">
        <v>187</v>
      </c>
      <c r="C7853" s="4" t="s">
        <v>179</v>
      </c>
      <c r="D7853" s="4" t="s">
        <v>124</v>
      </c>
      <c r="E7853" s="4" t="s">
        <v>172</v>
      </c>
      <c r="F7853" s="3">
        <v>43036</v>
      </c>
      <c r="G7853" s="3">
        <v>43050</v>
      </c>
      <c r="H7853">
        <v>598</v>
      </c>
    </row>
    <row r="7854" spans="1:8">
      <c r="A7854" s="4" t="s">
        <v>8061</v>
      </c>
      <c r="B7854" s="4" t="s">
        <v>208</v>
      </c>
      <c r="C7854" s="4" t="s">
        <v>177</v>
      </c>
      <c r="D7854" s="4" t="s">
        <v>110</v>
      </c>
      <c r="E7854" s="4" t="s">
        <v>197</v>
      </c>
      <c r="F7854" s="3">
        <v>43036</v>
      </c>
      <c r="G7854" s="3">
        <v>43037</v>
      </c>
      <c r="H7854">
        <v>0</v>
      </c>
    </row>
    <row r="7855" spans="1:8">
      <c r="A7855" s="4" t="s">
        <v>8062</v>
      </c>
      <c r="B7855" s="4" t="s">
        <v>185</v>
      </c>
      <c r="C7855" s="4" t="s">
        <v>9011</v>
      </c>
      <c r="D7855" s="4" t="s">
        <v>81</v>
      </c>
      <c r="E7855" s="4" t="s">
        <v>197</v>
      </c>
      <c r="F7855" s="3">
        <v>43036</v>
      </c>
      <c r="G7855" s="3">
        <v>43037</v>
      </c>
      <c r="H7855">
        <v>0</v>
      </c>
    </row>
    <row r="7856" spans="1:8">
      <c r="A7856" s="4" t="s">
        <v>8063</v>
      </c>
      <c r="B7856" s="4" t="s">
        <v>216</v>
      </c>
      <c r="C7856" s="4" t="s">
        <v>177</v>
      </c>
      <c r="D7856" s="4" t="s">
        <v>34</v>
      </c>
      <c r="E7856" s="4" t="s">
        <v>172</v>
      </c>
      <c r="F7856" s="3">
        <v>43036</v>
      </c>
      <c r="G7856" s="3">
        <v>43053</v>
      </c>
      <c r="H7856">
        <v>61</v>
      </c>
    </row>
    <row r="7857" spans="1:8">
      <c r="A7857" s="4" t="s">
        <v>8064</v>
      </c>
      <c r="B7857" s="4" t="s">
        <v>181</v>
      </c>
      <c r="C7857" s="4" t="s">
        <v>179</v>
      </c>
      <c r="D7857" s="4" t="s">
        <v>102</v>
      </c>
      <c r="E7857" s="4" t="s">
        <v>197</v>
      </c>
      <c r="F7857" s="3">
        <v>43036</v>
      </c>
      <c r="G7857" s="3">
        <v>43046</v>
      </c>
      <c r="H7857">
        <v>0</v>
      </c>
    </row>
    <row r="7858" spans="1:8">
      <c r="A7858" s="4" t="s">
        <v>8065</v>
      </c>
      <c r="B7858" s="4" t="s">
        <v>181</v>
      </c>
      <c r="C7858" s="4" t="s">
        <v>192</v>
      </c>
      <c r="D7858" s="4" t="s">
        <v>98</v>
      </c>
      <c r="E7858" s="4" t="s">
        <v>172</v>
      </c>
      <c r="F7858" s="3">
        <v>43036</v>
      </c>
      <c r="G7858" s="3">
        <v>43051</v>
      </c>
      <c r="H7858">
        <v>3082</v>
      </c>
    </row>
    <row r="7859" spans="1:8">
      <c r="A7859" s="4" t="s">
        <v>8066</v>
      </c>
      <c r="B7859" s="4" t="s">
        <v>246</v>
      </c>
      <c r="C7859" s="4" t="s">
        <v>179</v>
      </c>
      <c r="D7859" s="4" t="s">
        <v>65</v>
      </c>
      <c r="E7859" s="4" t="s">
        <v>197</v>
      </c>
      <c r="F7859" s="3">
        <v>43037</v>
      </c>
      <c r="G7859" s="3">
        <v>43051</v>
      </c>
      <c r="H7859">
        <v>0</v>
      </c>
    </row>
    <row r="7860" spans="1:8">
      <c r="A7860" s="4" t="s">
        <v>8067</v>
      </c>
      <c r="B7860" s="4" t="s">
        <v>279</v>
      </c>
      <c r="C7860" s="4" t="s">
        <v>199</v>
      </c>
      <c r="D7860" s="4" t="s">
        <v>95</v>
      </c>
      <c r="E7860" s="4" t="s">
        <v>172</v>
      </c>
      <c r="F7860" s="3">
        <v>43037</v>
      </c>
      <c r="G7860" s="3">
        <v>43050</v>
      </c>
      <c r="H7860">
        <v>5646</v>
      </c>
    </row>
    <row r="7861" spans="1:8">
      <c r="A7861" s="4" t="s">
        <v>8068</v>
      </c>
      <c r="B7861" s="4" t="s">
        <v>174</v>
      </c>
      <c r="C7861" s="4" t="s">
        <v>192</v>
      </c>
      <c r="D7861" s="4" t="s">
        <v>41</v>
      </c>
      <c r="E7861" s="4" t="s">
        <v>197</v>
      </c>
      <c r="F7861" s="3">
        <v>43037</v>
      </c>
      <c r="G7861" s="3">
        <v>43043</v>
      </c>
      <c r="H7861">
        <v>0</v>
      </c>
    </row>
    <row r="7862" spans="1:8">
      <c r="A7862" s="4" t="s">
        <v>8069</v>
      </c>
      <c r="B7862" s="4" t="s">
        <v>174</v>
      </c>
      <c r="C7862" s="4" t="s">
        <v>9011</v>
      </c>
      <c r="D7862" s="4" t="s">
        <v>41</v>
      </c>
      <c r="E7862" s="4" t="s">
        <v>172</v>
      </c>
      <c r="F7862" s="3">
        <v>43037</v>
      </c>
      <c r="G7862" s="3">
        <v>43038</v>
      </c>
      <c r="H7862">
        <v>4733</v>
      </c>
    </row>
    <row r="7863" spans="1:8">
      <c r="A7863" s="4" t="s">
        <v>8070</v>
      </c>
      <c r="B7863" s="4" t="s">
        <v>196</v>
      </c>
      <c r="C7863" s="4" t="s">
        <v>192</v>
      </c>
      <c r="D7863" s="4" t="s">
        <v>37</v>
      </c>
      <c r="E7863" s="4" t="s">
        <v>172</v>
      </c>
      <c r="F7863" s="3">
        <v>43037</v>
      </c>
      <c r="G7863" s="3">
        <v>43099</v>
      </c>
      <c r="H7863">
        <v>2931</v>
      </c>
    </row>
    <row r="7864" spans="1:8">
      <c r="A7864" s="4" t="s">
        <v>8071</v>
      </c>
      <c r="B7864" s="4" t="s">
        <v>343</v>
      </c>
      <c r="C7864" s="4" t="s">
        <v>177</v>
      </c>
      <c r="D7864" s="4" t="s">
        <v>29</v>
      </c>
      <c r="E7864" s="4" t="s">
        <v>172</v>
      </c>
      <c r="F7864" s="3">
        <v>43037</v>
      </c>
      <c r="G7864" s="3">
        <v>43039</v>
      </c>
      <c r="H7864">
        <v>62</v>
      </c>
    </row>
    <row r="7865" spans="1:8">
      <c r="A7865" s="4" t="s">
        <v>8072</v>
      </c>
      <c r="B7865" s="4" t="s">
        <v>226</v>
      </c>
      <c r="C7865" s="4" t="s">
        <v>192</v>
      </c>
      <c r="D7865" s="4" t="s">
        <v>84</v>
      </c>
      <c r="E7865" s="4" t="s">
        <v>197</v>
      </c>
      <c r="F7865" s="3">
        <v>43037</v>
      </c>
      <c r="G7865" s="3">
        <v>43042</v>
      </c>
      <c r="H7865">
        <v>0</v>
      </c>
    </row>
    <row r="7866" spans="1:8">
      <c r="A7866" s="4" t="s">
        <v>8073</v>
      </c>
      <c r="B7866" s="4" t="s">
        <v>181</v>
      </c>
      <c r="C7866" s="4" t="s">
        <v>9011</v>
      </c>
      <c r="D7866" s="4" t="s">
        <v>72</v>
      </c>
      <c r="E7866" s="4" t="s">
        <v>172</v>
      </c>
      <c r="F7866" s="3">
        <v>43037</v>
      </c>
      <c r="G7866" s="3">
        <v>43039</v>
      </c>
      <c r="H7866">
        <v>4178</v>
      </c>
    </row>
    <row r="7867" spans="1:8">
      <c r="A7867" s="4" t="s">
        <v>8074</v>
      </c>
      <c r="B7867" s="4" t="s">
        <v>246</v>
      </c>
      <c r="C7867" s="4" t="s">
        <v>9011</v>
      </c>
      <c r="D7867" s="4" t="s">
        <v>83</v>
      </c>
      <c r="E7867" s="4" t="s">
        <v>172</v>
      </c>
      <c r="F7867" s="3">
        <v>43038</v>
      </c>
      <c r="G7867" s="3">
        <v>43043</v>
      </c>
      <c r="H7867">
        <v>5239</v>
      </c>
    </row>
    <row r="7868" spans="1:8">
      <c r="A7868" s="4" t="s">
        <v>8075</v>
      </c>
      <c r="B7868" s="4" t="s">
        <v>210</v>
      </c>
      <c r="C7868" s="4" t="s">
        <v>171</v>
      </c>
      <c r="D7868" s="4" t="s">
        <v>21</v>
      </c>
      <c r="E7868" s="4" t="s">
        <v>193</v>
      </c>
      <c r="F7868" s="3">
        <v>43038</v>
      </c>
      <c r="G7868" s="3"/>
    </row>
    <row r="7869" spans="1:8">
      <c r="A7869" s="4" t="s">
        <v>8076</v>
      </c>
      <c r="B7869" s="4" t="s">
        <v>196</v>
      </c>
      <c r="C7869" s="4" t="s">
        <v>179</v>
      </c>
      <c r="D7869" s="4" t="s">
        <v>119</v>
      </c>
      <c r="E7869" s="4" t="s">
        <v>172</v>
      </c>
      <c r="F7869" s="3">
        <v>43038</v>
      </c>
      <c r="G7869" s="3">
        <v>43050</v>
      </c>
      <c r="H7869">
        <v>539</v>
      </c>
    </row>
    <row r="7870" spans="1:8">
      <c r="A7870" s="4" t="s">
        <v>8077</v>
      </c>
      <c r="B7870" s="4" t="s">
        <v>203</v>
      </c>
      <c r="C7870" s="4" t="s">
        <v>177</v>
      </c>
      <c r="D7870" s="4" t="s">
        <v>24</v>
      </c>
      <c r="E7870" s="4" t="s">
        <v>193</v>
      </c>
      <c r="F7870" s="3">
        <v>43038</v>
      </c>
      <c r="G7870" s="3"/>
    </row>
    <row r="7871" spans="1:8">
      <c r="A7871" s="4" t="s">
        <v>8078</v>
      </c>
      <c r="B7871" s="4" t="s">
        <v>343</v>
      </c>
      <c r="C7871" s="4" t="s">
        <v>171</v>
      </c>
      <c r="D7871" s="4" t="s">
        <v>100</v>
      </c>
      <c r="E7871" s="4" t="s">
        <v>172</v>
      </c>
      <c r="F7871" s="3">
        <v>43038</v>
      </c>
      <c r="G7871" s="3">
        <v>43039</v>
      </c>
      <c r="H7871">
        <v>973</v>
      </c>
    </row>
    <row r="7872" spans="1:8">
      <c r="A7872" s="4" t="s">
        <v>8079</v>
      </c>
      <c r="B7872" s="4" t="s">
        <v>256</v>
      </c>
      <c r="C7872" s="4" t="s">
        <v>177</v>
      </c>
      <c r="D7872" s="4" t="s">
        <v>110</v>
      </c>
      <c r="E7872" s="4" t="s">
        <v>197</v>
      </c>
      <c r="F7872" s="3">
        <v>43038</v>
      </c>
      <c r="G7872" s="3">
        <v>43039</v>
      </c>
      <c r="H7872">
        <v>0</v>
      </c>
    </row>
    <row r="7873" spans="1:8">
      <c r="A7873" s="4" t="s">
        <v>8080</v>
      </c>
      <c r="B7873" s="4" t="s">
        <v>232</v>
      </c>
      <c r="C7873" s="4" t="s">
        <v>199</v>
      </c>
      <c r="D7873" s="4" t="s">
        <v>63</v>
      </c>
      <c r="E7873" s="4" t="s">
        <v>197</v>
      </c>
      <c r="F7873" s="3">
        <v>43038</v>
      </c>
      <c r="G7873" s="3">
        <v>43039</v>
      </c>
      <c r="H7873">
        <v>0</v>
      </c>
    </row>
    <row r="7874" spans="1:8">
      <c r="A7874" s="4" t="s">
        <v>8081</v>
      </c>
      <c r="B7874" s="4" t="s">
        <v>185</v>
      </c>
      <c r="C7874" s="4" t="s">
        <v>179</v>
      </c>
      <c r="D7874" s="4" t="s">
        <v>84</v>
      </c>
      <c r="E7874" s="4" t="s">
        <v>172</v>
      </c>
      <c r="F7874" s="3">
        <v>43038</v>
      </c>
      <c r="G7874" s="3">
        <v>43043</v>
      </c>
      <c r="H7874">
        <v>622</v>
      </c>
    </row>
    <row r="7875" spans="1:8">
      <c r="A7875" s="4" t="s">
        <v>8082</v>
      </c>
      <c r="B7875" s="4" t="s">
        <v>181</v>
      </c>
      <c r="C7875" s="4" t="s">
        <v>171</v>
      </c>
      <c r="D7875" s="4" t="s">
        <v>115</v>
      </c>
      <c r="E7875" s="4" t="s">
        <v>197</v>
      </c>
      <c r="F7875" s="3">
        <v>43038</v>
      </c>
      <c r="G7875" s="3">
        <v>43054</v>
      </c>
      <c r="H7875">
        <v>0</v>
      </c>
    </row>
    <row r="7876" spans="1:8">
      <c r="A7876" s="4" t="s">
        <v>8083</v>
      </c>
      <c r="B7876" s="4" t="s">
        <v>183</v>
      </c>
      <c r="C7876" s="4" t="s">
        <v>177</v>
      </c>
      <c r="D7876" s="4" t="s">
        <v>79</v>
      </c>
      <c r="E7876" s="4" t="s">
        <v>197</v>
      </c>
      <c r="F7876" s="3">
        <v>43039</v>
      </c>
      <c r="G7876" s="3">
        <v>43049</v>
      </c>
      <c r="H7876">
        <v>0</v>
      </c>
    </row>
    <row r="7877" spans="1:8">
      <c r="A7877" s="4" t="s">
        <v>8084</v>
      </c>
      <c r="B7877" s="4" t="s">
        <v>261</v>
      </c>
      <c r="C7877" s="4" t="s">
        <v>192</v>
      </c>
      <c r="D7877" s="4" t="s">
        <v>42</v>
      </c>
      <c r="E7877" s="4" t="s">
        <v>172</v>
      </c>
      <c r="F7877" s="3">
        <v>43039</v>
      </c>
      <c r="G7877" s="3">
        <v>43046</v>
      </c>
      <c r="H7877">
        <v>4172</v>
      </c>
    </row>
    <row r="7878" spans="1:8">
      <c r="A7878" s="4" t="s">
        <v>8085</v>
      </c>
      <c r="B7878" s="4" t="s">
        <v>246</v>
      </c>
      <c r="C7878" s="4" t="s">
        <v>9011</v>
      </c>
      <c r="D7878" s="4" t="s">
        <v>120</v>
      </c>
      <c r="E7878" s="4" t="s">
        <v>172</v>
      </c>
      <c r="F7878" s="3">
        <v>43039</v>
      </c>
      <c r="G7878" s="3">
        <v>43053</v>
      </c>
      <c r="H7878">
        <v>4529</v>
      </c>
    </row>
    <row r="7879" spans="1:8">
      <c r="A7879" s="4" t="s">
        <v>8086</v>
      </c>
      <c r="B7879" s="4" t="s">
        <v>246</v>
      </c>
      <c r="C7879" s="4" t="s">
        <v>192</v>
      </c>
      <c r="D7879" s="4" t="s">
        <v>84</v>
      </c>
      <c r="E7879" s="4" t="s">
        <v>172</v>
      </c>
      <c r="F7879" s="3">
        <v>43039</v>
      </c>
      <c r="G7879" s="3">
        <v>43079</v>
      </c>
      <c r="H7879">
        <v>2695</v>
      </c>
    </row>
    <row r="7880" spans="1:8">
      <c r="A7880" s="4" t="s">
        <v>8087</v>
      </c>
      <c r="B7880" s="4" t="s">
        <v>174</v>
      </c>
      <c r="C7880" s="4" t="s">
        <v>9011</v>
      </c>
      <c r="D7880" s="4" t="s">
        <v>37</v>
      </c>
      <c r="E7880" s="4" t="s">
        <v>197</v>
      </c>
      <c r="F7880" s="3">
        <v>43039</v>
      </c>
      <c r="G7880" s="3">
        <v>43091</v>
      </c>
      <c r="H7880">
        <v>0</v>
      </c>
    </row>
    <row r="7881" spans="1:8">
      <c r="A7881" s="4" t="s">
        <v>8088</v>
      </c>
      <c r="B7881" s="4" t="s">
        <v>174</v>
      </c>
      <c r="C7881" s="4" t="s">
        <v>9011</v>
      </c>
      <c r="D7881" s="4" t="s">
        <v>43</v>
      </c>
      <c r="E7881" s="4" t="s">
        <v>197</v>
      </c>
      <c r="F7881" s="3">
        <v>43039</v>
      </c>
      <c r="G7881" s="3">
        <v>43049</v>
      </c>
      <c r="H7881">
        <v>0</v>
      </c>
    </row>
    <row r="7882" spans="1:8">
      <c r="A7882" s="4" t="s">
        <v>8089</v>
      </c>
      <c r="B7882" s="4" t="s">
        <v>263</v>
      </c>
      <c r="C7882" s="4" t="s">
        <v>179</v>
      </c>
      <c r="D7882" s="4" t="s">
        <v>63</v>
      </c>
      <c r="E7882" s="4" t="s">
        <v>172</v>
      </c>
      <c r="F7882" s="3">
        <v>43039</v>
      </c>
      <c r="G7882" s="3">
        <v>43048</v>
      </c>
      <c r="H7882">
        <v>486</v>
      </c>
    </row>
    <row r="7883" spans="1:8">
      <c r="A7883" s="4" t="s">
        <v>8090</v>
      </c>
      <c r="B7883" s="4" t="s">
        <v>263</v>
      </c>
      <c r="C7883" s="4" t="s">
        <v>179</v>
      </c>
      <c r="D7883" s="4" t="s">
        <v>99</v>
      </c>
      <c r="E7883" s="4" t="s">
        <v>172</v>
      </c>
      <c r="F7883" s="3">
        <v>43039</v>
      </c>
      <c r="G7883" s="3">
        <v>43047</v>
      </c>
      <c r="H7883">
        <v>450</v>
      </c>
    </row>
    <row r="7884" spans="1:8">
      <c r="A7884" s="4" t="s">
        <v>8091</v>
      </c>
      <c r="B7884" s="4" t="s">
        <v>212</v>
      </c>
      <c r="C7884" s="4" t="s">
        <v>177</v>
      </c>
      <c r="D7884" s="4" t="s">
        <v>24</v>
      </c>
      <c r="E7884" s="4" t="s">
        <v>193</v>
      </c>
      <c r="F7884" s="3">
        <v>43039</v>
      </c>
      <c r="G7884" s="3"/>
    </row>
    <row r="7885" spans="1:8">
      <c r="A7885" s="4" t="s">
        <v>8092</v>
      </c>
      <c r="B7885" s="4" t="s">
        <v>212</v>
      </c>
      <c r="C7885" s="4" t="s">
        <v>177</v>
      </c>
      <c r="D7885" s="4" t="s">
        <v>59</v>
      </c>
      <c r="E7885" s="4" t="s">
        <v>197</v>
      </c>
      <c r="F7885" s="3">
        <v>43039</v>
      </c>
      <c r="G7885" s="3">
        <v>43048</v>
      </c>
      <c r="H7885">
        <v>0</v>
      </c>
    </row>
    <row r="7886" spans="1:8">
      <c r="A7886" s="4" t="s">
        <v>8093</v>
      </c>
      <c r="B7886" s="4" t="s">
        <v>237</v>
      </c>
      <c r="C7886" s="4" t="s">
        <v>199</v>
      </c>
      <c r="D7886" s="4" t="s">
        <v>95</v>
      </c>
      <c r="E7886" s="4" t="s">
        <v>172</v>
      </c>
      <c r="F7886" s="3">
        <v>43039</v>
      </c>
      <c r="G7886" s="3">
        <v>43047</v>
      </c>
      <c r="H7886">
        <v>6818</v>
      </c>
    </row>
    <row r="7887" spans="1:8">
      <c r="A7887" s="4" t="s">
        <v>8094</v>
      </c>
      <c r="B7887" s="4" t="s">
        <v>196</v>
      </c>
      <c r="C7887" s="4" t="s">
        <v>192</v>
      </c>
      <c r="D7887" s="4" t="s">
        <v>42</v>
      </c>
      <c r="E7887" s="4" t="s">
        <v>172</v>
      </c>
      <c r="F7887" s="3">
        <v>43039</v>
      </c>
      <c r="G7887" s="3">
        <v>43090</v>
      </c>
      <c r="H7887">
        <v>3298</v>
      </c>
    </row>
    <row r="7888" spans="1:8">
      <c r="A7888" s="4" t="s">
        <v>8095</v>
      </c>
      <c r="B7888" s="4" t="s">
        <v>191</v>
      </c>
      <c r="C7888" s="4" t="s">
        <v>9011</v>
      </c>
      <c r="D7888" s="4" t="s">
        <v>24</v>
      </c>
      <c r="E7888" s="4" t="s">
        <v>193</v>
      </c>
      <c r="F7888" s="3">
        <v>43039</v>
      </c>
      <c r="G7888" s="3"/>
    </row>
    <row r="7889" spans="1:8">
      <c r="A7889" s="4" t="s">
        <v>8096</v>
      </c>
      <c r="B7889" s="4" t="s">
        <v>219</v>
      </c>
      <c r="C7889" s="4" t="s">
        <v>199</v>
      </c>
      <c r="D7889" s="4" t="s">
        <v>71</v>
      </c>
      <c r="E7889" s="4" t="s">
        <v>172</v>
      </c>
      <c r="F7889" s="3">
        <v>43039</v>
      </c>
      <c r="G7889" s="3">
        <v>43048</v>
      </c>
      <c r="H7889">
        <v>5512</v>
      </c>
    </row>
    <row r="7890" spans="1:8">
      <c r="A7890" s="4" t="s">
        <v>8097</v>
      </c>
      <c r="B7890" s="4" t="s">
        <v>219</v>
      </c>
      <c r="C7890" s="4" t="s">
        <v>199</v>
      </c>
      <c r="D7890" s="4" t="s">
        <v>82</v>
      </c>
      <c r="E7890" s="4" t="s">
        <v>172</v>
      </c>
      <c r="F7890" s="3">
        <v>43039</v>
      </c>
      <c r="G7890" s="3">
        <v>43046</v>
      </c>
      <c r="H7890">
        <v>4742</v>
      </c>
    </row>
    <row r="7891" spans="1:8">
      <c r="A7891" s="4" t="s">
        <v>8098</v>
      </c>
      <c r="B7891" s="4" t="s">
        <v>230</v>
      </c>
      <c r="C7891" s="4" t="s">
        <v>179</v>
      </c>
      <c r="D7891" s="4" t="s">
        <v>124</v>
      </c>
      <c r="E7891" s="4" t="s">
        <v>172</v>
      </c>
      <c r="F7891" s="3">
        <v>43039</v>
      </c>
      <c r="G7891" s="3">
        <v>43041</v>
      </c>
      <c r="H7891">
        <v>653</v>
      </c>
    </row>
    <row r="7892" spans="1:8">
      <c r="A7892" s="4" t="s">
        <v>8099</v>
      </c>
      <c r="B7892" s="4" t="s">
        <v>256</v>
      </c>
      <c r="C7892" s="4" t="s">
        <v>171</v>
      </c>
      <c r="D7892" s="4" t="s">
        <v>43</v>
      </c>
      <c r="E7892" s="4" t="s">
        <v>197</v>
      </c>
      <c r="F7892" s="3">
        <v>43039</v>
      </c>
      <c r="G7892" s="3">
        <v>43049</v>
      </c>
      <c r="H7892">
        <v>0</v>
      </c>
    </row>
    <row r="7893" spans="1:8">
      <c r="A7893" s="4" t="s">
        <v>8100</v>
      </c>
      <c r="B7893" s="4" t="s">
        <v>187</v>
      </c>
      <c r="C7893" s="4" t="s">
        <v>192</v>
      </c>
      <c r="D7893" s="4" t="s">
        <v>44</v>
      </c>
      <c r="E7893" s="4" t="s">
        <v>172</v>
      </c>
      <c r="F7893" s="3">
        <v>43039</v>
      </c>
      <c r="G7893" s="3">
        <v>43050</v>
      </c>
      <c r="H7893">
        <v>4058</v>
      </c>
    </row>
    <row r="7894" spans="1:8">
      <c r="A7894" s="4" t="s">
        <v>8101</v>
      </c>
      <c r="B7894" s="4" t="s">
        <v>232</v>
      </c>
      <c r="C7894" s="4" t="s">
        <v>179</v>
      </c>
      <c r="D7894" s="4" t="s">
        <v>42</v>
      </c>
      <c r="E7894" s="4" t="s">
        <v>172</v>
      </c>
      <c r="F7894" s="3">
        <v>43039</v>
      </c>
      <c r="G7894" s="3">
        <v>43040</v>
      </c>
      <c r="H7894">
        <v>553</v>
      </c>
    </row>
    <row r="7895" spans="1:8">
      <c r="A7895" s="4" t="s">
        <v>8102</v>
      </c>
      <c r="B7895" s="4" t="s">
        <v>226</v>
      </c>
      <c r="C7895" s="4" t="s">
        <v>199</v>
      </c>
      <c r="D7895" s="4" t="s">
        <v>123</v>
      </c>
      <c r="E7895" s="4" t="s">
        <v>197</v>
      </c>
      <c r="F7895" s="3">
        <v>43039</v>
      </c>
      <c r="G7895" s="3">
        <v>43046</v>
      </c>
      <c r="H7895">
        <v>0</v>
      </c>
    </row>
    <row r="7896" spans="1:8">
      <c r="A7896" s="4" t="s">
        <v>8103</v>
      </c>
      <c r="B7896" s="4" t="s">
        <v>185</v>
      </c>
      <c r="C7896" s="4" t="s">
        <v>177</v>
      </c>
      <c r="D7896" s="4" t="s">
        <v>82</v>
      </c>
      <c r="E7896" s="4" t="s">
        <v>197</v>
      </c>
      <c r="F7896" s="3">
        <v>43039</v>
      </c>
      <c r="G7896" s="3">
        <v>43042</v>
      </c>
      <c r="H7896">
        <v>0</v>
      </c>
    </row>
    <row r="7897" spans="1:8">
      <c r="A7897" s="4" t="s">
        <v>8104</v>
      </c>
      <c r="B7897" s="4" t="s">
        <v>235</v>
      </c>
      <c r="C7897" s="4" t="s">
        <v>199</v>
      </c>
      <c r="D7897" s="4" t="s">
        <v>24</v>
      </c>
      <c r="E7897" s="4" t="s">
        <v>193</v>
      </c>
      <c r="F7897" s="3">
        <v>43039</v>
      </c>
      <c r="G7897" s="3"/>
    </row>
    <row r="7898" spans="1:8">
      <c r="A7898" s="4" t="s">
        <v>8105</v>
      </c>
      <c r="B7898" s="4" t="s">
        <v>246</v>
      </c>
      <c r="C7898" s="4" t="s">
        <v>171</v>
      </c>
      <c r="D7898" s="4" t="s">
        <v>82</v>
      </c>
      <c r="E7898" s="4" t="s">
        <v>197</v>
      </c>
      <c r="F7898" s="3">
        <v>43040</v>
      </c>
      <c r="G7898" s="3">
        <v>43052</v>
      </c>
      <c r="H7898">
        <v>0</v>
      </c>
    </row>
    <row r="7899" spans="1:8">
      <c r="A7899" s="4" t="s">
        <v>8106</v>
      </c>
      <c r="B7899" s="4" t="s">
        <v>304</v>
      </c>
      <c r="C7899" s="4" t="s">
        <v>199</v>
      </c>
      <c r="D7899" s="4" t="s">
        <v>68</v>
      </c>
      <c r="E7899" s="4" t="s">
        <v>197</v>
      </c>
      <c r="F7899" s="3">
        <v>43040</v>
      </c>
      <c r="G7899" s="3">
        <v>43054</v>
      </c>
      <c r="H7899">
        <v>0</v>
      </c>
    </row>
    <row r="7900" spans="1:8">
      <c r="A7900" s="4" t="s">
        <v>8107</v>
      </c>
      <c r="B7900" s="4" t="s">
        <v>304</v>
      </c>
      <c r="C7900" s="4" t="s">
        <v>199</v>
      </c>
      <c r="D7900" s="4" t="s">
        <v>79</v>
      </c>
      <c r="E7900" s="4" t="s">
        <v>172</v>
      </c>
      <c r="F7900" s="3">
        <v>43040</v>
      </c>
      <c r="G7900" s="3">
        <v>43091</v>
      </c>
      <c r="H7900">
        <v>5504</v>
      </c>
    </row>
    <row r="7901" spans="1:8">
      <c r="A7901" s="4" t="s">
        <v>8108</v>
      </c>
      <c r="B7901" s="4" t="s">
        <v>196</v>
      </c>
      <c r="C7901" s="4" t="s">
        <v>177</v>
      </c>
      <c r="D7901" s="4" t="s">
        <v>27</v>
      </c>
      <c r="E7901" s="4" t="s">
        <v>172</v>
      </c>
      <c r="F7901" s="3">
        <v>43040</v>
      </c>
      <c r="G7901" s="3">
        <v>43044</v>
      </c>
      <c r="H7901">
        <v>53</v>
      </c>
    </row>
    <row r="7902" spans="1:8">
      <c r="A7902" s="4" t="s">
        <v>8109</v>
      </c>
      <c r="B7902" s="4" t="s">
        <v>343</v>
      </c>
      <c r="C7902" s="4" t="s">
        <v>179</v>
      </c>
      <c r="D7902" s="4" t="s">
        <v>119</v>
      </c>
      <c r="E7902" s="4" t="s">
        <v>197</v>
      </c>
      <c r="F7902" s="3">
        <v>43040</v>
      </c>
      <c r="G7902" s="3">
        <v>43056</v>
      </c>
      <c r="H7902">
        <v>0</v>
      </c>
    </row>
    <row r="7903" spans="1:8">
      <c r="A7903" s="4" t="s">
        <v>8110</v>
      </c>
      <c r="B7903" s="4" t="s">
        <v>219</v>
      </c>
      <c r="C7903" s="4" t="s">
        <v>192</v>
      </c>
      <c r="D7903" s="4" t="s">
        <v>53</v>
      </c>
      <c r="E7903" s="4" t="s">
        <v>172</v>
      </c>
      <c r="F7903" s="3">
        <v>43040</v>
      </c>
      <c r="G7903" s="3">
        <v>43045</v>
      </c>
      <c r="H7903">
        <v>3064</v>
      </c>
    </row>
    <row r="7904" spans="1:8">
      <c r="A7904" s="4" t="s">
        <v>8111</v>
      </c>
      <c r="B7904" s="4" t="s">
        <v>201</v>
      </c>
      <c r="C7904" s="4" t="s">
        <v>192</v>
      </c>
      <c r="D7904" s="4" t="s">
        <v>102</v>
      </c>
      <c r="E7904" s="4" t="s">
        <v>172</v>
      </c>
      <c r="F7904" s="3">
        <v>43040</v>
      </c>
      <c r="G7904" s="3">
        <v>43053</v>
      </c>
      <c r="H7904">
        <v>2866</v>
      </c>
    </row>
    <row r="7905" spans="1:8">
      <c r="A7905" s="4" t="s">
        <v>8112</v>
      </c>
      <c r="B7905" s="4" t="s">
        <v>185</v>
      </c>
      <c r="C7905" s="4" t="s">
        <v>179</v>
      </c>
      <c r="D7905" s="4" t="s">
        <v>71</v>
      </c>
      <c r="E7905" s="4" t="s">
        <v>197</v>
      </c>
      <c r="F7905" s="3">
        <v>43040</v>
      </c>
      <c r="G7905" s="3">
        <v>43045</v>
      </c>
      <c r="H7905">
        <v>0</v>
      </c>
    </row>
    <row r="7906" spans="1:8">
      <c r="A7906" s="4" t="s">
        <v>8113</v>
      </c>
      <c r="B7906" s="4" t="s">
        <v>185</v>
      </c>
      <c r="C7906" s="4" t="s">
        <v>199</v>
      </c>
      <c r="D7906" s="4" t="s">
        <v>122</v>
      </c>
      <c r="E7906" s="4" t="s">
        <v>197</v>
      </c>
      <c r="F7906" s="3">
        <v>43040</v>
      </c>
      <c r="G7906" s="3">
        <v>43049</v>
      </c>
      <c r="H7906">
        <v>0</v>
      </c>
    </row>
    <row r="7907" spans="1:8">
      <c r="A7907" s="4" t="s">
        <v>8114</v>
      </c>
      <c r="B7907" s="4" t="s">
        <v>185</v>
      </c>
      <c r="C7907" s="4" t="s">
        <v>171</v>
      </c>
      <c r="D7907" s="4" t="s">
        <v>87</v>
      </c>
      <c r="E7907" s="4" t="s">
        <v>172</v>
      </c>
      <c r="F7907" s="3">
        <v>43040</v>
      </c>
      <c r="G7907" s="3">
        <v>43049</v>
      </c>
      <c r="H7907">
        <v>960</v>
      </c>
    </row>
    <row r="7908" spans="1:8">
      <c r="A7908" s="4" t="s">
        <v>8115</v>
      </c>
      <c r="B7908" s="4" t="s">
        <v>185</v>
      </c>
      <c r="C7908" s="4" t="s">
        <v>177</v>
      </c>
      <c r="D7908" s="4" t="s">
        <v>90</v>
      </c>
      <c r="E7908" s="4" t="s">
        <v>172</v>
      </c>
      <c r="F7908" s="3">
        <v>43040</v>
      </c>
      <c r="G7908" s="3">
        <v>43041</v>
      </c>
      <c r="H7908">
        <v>55</v>
      </c>
    </row>
    <row r="7909" spans="1:8">
      <c r="A7909" s="4" t="s">
        <v>8116</v>
      </c>
      <c r="B7909" s="4" t="s">
        <v>216</v>
      </c>
      <c r="C7909" s="4" t="s">
        <v>177</v>
      </c>
      <c r="D7909" s="4" t="s">
        <v>24</v>
      </c>
      <c r="E7909" s="4" t="s">
        <v>193</v>
      </c>
      <c r="F7909" s="3">
        <v>43040</v>
      </c>
      <c r="G7909" s="3"/>
    </row>
    <row r="7910" spans="1:8">
      <c r="A7910" s="4" t="s">
        <v>8117</v>
      </c>
      <c r="B7910" s="4" t="s">
        <v>261</v>
      </c>
      <c r="C7910" s="4" t="s">
        <v>9011</v>
      </c>
      <c r="D7910" s="4" t="s">
        <v>50</v>
      </c>
      <c r="E7910" s="4" t="s">
        <v>172</v>
      </c>
      <c r="F7910" s="3">
        <v>43041</v>
      </c>
      <c r="G7910" s="3">
        <v>43046</v>
      </c>
      <c r="H7910">
        <v>4155</v>
      </c>
    </row>
    <row r="7911" spans="1:8">
      <c r="A7911" s="4" t="s">
        <v>8118</v>
      </c>
      <c r="B7911" s="4" t="s">
        <v>279</v>
      </c>
      <c r="C7911" s="4" t="s">
        <v>177</v>
      </c>
      <c r="D7911" s="4" t="s">
        <v>24</v>
      </c>
      <c r="E7911" s="4" t="s">
        <v>193</v>
      </c>
      <c r="F7911" s="3">
        <v>43041</v>
      </c>
      <c r="G7911" s="3"/>
    </row>
    <row r="7912" spans="1:8">
      <c r="A7912" s="4" t="s">
        <v>8119</v>
      </c>
      <c r="B7912" s="4" t="s">
        <v>210</v>
      </c>
      <c r="C7912" s="4" t="s">
        <v>171</v>
      </c>
      <c r="D7912" s="4" t="s">
        <v>42</v>
      </c>
      <c r="E7912" s="4" t="s">
        <v>197</v>
      </c>
      <c r="F7912" s="3">
        <v>43041</v>
      </c>
      <c r="G7912" s="3">
        <v>43044</v>
      </c>
      <c r="H7912">
        <v>0</v>
      </c>
    </row>
    <row r="7913" spans="1:8">
      <c r="A7913" s="4" t="s">
        <v>8120</v>
      </c>
      <c r="B7913" s="4" t="s">
        <v>263</v>
      </c>
      <c r="C7913" s="4" t="s">
        <v>179</v>
      </c>
      <c r="D7913" s="4" t="s">
        <v>35</v>
      </c>
      <c r="E7913" s="4" t="s">
        <v>172</v>
      </c>
      <c r="F7913" s="3">
        <v>43041</v>
      </c>
      <c r="G7913" s="3">
        <v>43067</v>
      </c>
      <c r="H7913">
        <v>532</v>
      </c>
    </row>
    <row r="7914" spans="1:8">
      <c r="A7914" s="4" t="s">
        <v>8121</v>
      </c>
      <c r="B7914" s="4" t="s">
        <v>343</v>
      </c>
      <c r="C7914" s="4" t="s">
        <v>179</v>
      </c>
      <c r="D7914" s="4" t="s">
        <v>37</v>
      </c>
      <c r="E7914" s="4" t="s">
        <v>172</v>
      </c>
      <c r="F7914" s="3">
        <v>43041</v>
      </c>
      <c r="G7914" s="3">
        <v>43042</v>
      </c>
      <c r="H7914">
        <v>479</v>
      </c>
    </row>
    <row r="7915" spans="1:8">
      <c r="A7915" s="4" t="s">
        <v>8122</v>
      </c>
      <c r="B7915" s="4" t="s">
        <v>219</v>
      </c>
      <c r="C7915" s="4" t="s">
        <v>179</v>
      </c>
      <c r="D7915" s="4" t="s">
        <v>122</v>
      </c>
      <c r="E7915" s="4" t="s">
        <v>197</v>
      </c>
      <c r="F7915" s="3">
        <v>43041</v>
      </c>
      <c r="G7915" s="3">
        <v>43046</v>
      </c>
      <c r="H7915">
        <v>0</v>
      </c>
    </row>
    <row r="7916" spans="1:8">
      <c r="A7916" s="4" t="s">
        <v>8123</v>
      </c>
      <c r="B7916" s="4" t="s">
        <v>187</v>
      </c>
      <c r="C7916" s="4" t="s">
        <v>9011</v>
      </c>
      <c r="D7916" s="4" t="s">
        <v>24</v>
      </c>
      <c r="E7916" s="4" t="s">
        <v>193</v>
      </c>
      <c r="F7916" s="3">
        <v>43041</v>
      </c>
      <c r="G7916" s="3"/>
    </row>
    <row r="7917" spans="1:8">
      <c r="A7917" s="4" t="s">
        <v>8124</v>
      </c>
      <c r="B7917" s="4" t="s">
        <v>187</v>
      </c>
      <c r="C7917" s="4" t="s">
        <v>9011</v>
      </c>
      <c r="D7917" s="4" t="s">
        <v>122</v>
      </c>
      <c r="E7917" s="4" t="s">
        <v>172</v>
      </c>
      <c r="F7917" s="3">
        <v>43041</v>
      </c>
      <c r="G7917" s="3">
        <v>43068</v>
      </c>
      <c r="H7917">
        <v>4521</v>
      </c>
    </row>
    <row r="7918" spans="1:8">
      <c r="A7918" s="4" t="s">
        <v>8125</v>
      </c>
      <c r="B7918" s="4" t="s">
        <v>232</v>
      </c>
      <c r="C7918" s="4" t="s">
        <v>179</v>
      </c>
      <c r="D7918" s="4" t="s">
        <v>63</v>
      </c>
      <c r="E7918" s="4" t="s">
        <v>172</v>
      </c>
      <c r="F7918" s="3">
        <v>43041</v>
      </c>
      <c r="G7918" s="3">
        <v>43055</v>
      </c>
      <c r="H7918">
        <v>585</v>
      </c>
    </row>
    <row r="7919" spans="1:8">
      <c r="A7919" s="4" t="s">
        <v>8126</v>
      </c>
      <c r="B7919" s="4" t="s">
        <v>185</v>
      </c>
      <c r="C7919" s="4" t="s">
        <v>179</v>
      </c>
      <c r="D7919" s="4" t="s">
        <v>115</v>
      </c>
      <c r="E7919" s="4" t="s">
        <v>197</v>
      </c>
      <c r="F7919" s="3">
        <v>43041</v>
      </c>
      <c r="G7919" s="3">
        <v>43046</v>
      </c>
      <c r="H7919">
        <v>0</v>
      </c>
    </row>
    <row r="7920" spans="1:8">
      <c r="A7920" s="4" t="s">
        <v>8127</v>
      </c>
      <c r="B7920" s="4" t="s">
        <v>185</v>
      </c>
      <c r="C7920" s="4" t="s">
        <v>179</v>
      </c>
      <c r="D7920" s="4" t="s">
        <v>56</v>
      </c>
      <c r="E7920" s="4" t="s">
        <v>172</v>
      </c>
      <c r="F7920" s="3">
        <v>43041</v>
      </c>
      <c r="G7920" s="3">
        <v>43045</v>
      </c>
      <c r="H7920">
        <v>430</v>
      </c>
    </row>
    <row r="7921" spans="1:8">
      <c r="A7921" s="4" t="s">
        <v>8128</v>
      </c>
      <c r="B7921" s="4" t="s">
        <v>174</v>
      </c>
      <c r="C7921" s="4" t="s">
        <v>9011</v>
      </c>
      <c r="D7921" s="4" t="s">
        <v>41</v>
      </c>
      <c r="E7921" s="4" t="s">
        <v>197</v>
      </c>
      <c r="F7921" s="3">
        <v>43042</v>
      </c>
      <c r="G7921" s="3">
        <v>43048</v>
      </c>
      <c r="H7921">
        <v>0</v>
      </c>
    </row>
    <row r="7922" spans="1:8">
      <c r="A7922" s="4" t="s">
        <v>8129</v>
      </c>
      <c r="B7922" s="4" t="s">
        <v>343</v>
      </c>
      <c r="C7922" s="4" t="s">
        <v>179</v>
      </c>
      <c r="D7922" s="4" t="s">
        <v>66</v>
      </c>
      <c r="E7922" s="4" t="s">
        <v>172</v>
      </c>
      <c r="F7922" s="3">
        <v>43042</v>
      </c>
      <c r="G7922" s="3">
        <v>43071</v>
      </c>
      <c r="H7922">
        <v>577</v>
      </c>
    </row>
    <row r="7923" spans="1:8">
      <c r="A7923" s="4" t="s">
        <v>8130</v>
      </c>
      <c r="B7923" s="4" t="s">
        <v>219</v>
      </c>
      <c r="C7923" s="4" t="s">
        <v>179</v>
      </c>
      <c r="D7923" s="4" t="s">
        <v>24</v>
      </c>
      <c r="E7923" s="4" t="s">
        <v>193</v>
      </c>
      <c r="F7923" s="3">
        <v>43042</v>
      </c>
      <c r="G7923" s="3"/>
    </row>
    <row r="7924" spans="1:8">
      <c r="A7924" s="4" t="s">
        <v>8131</v>
      </c>
      <c r="B7924" s="4" t="s">
        <v>187</v>
      </c>
      <c r="C7924" s="4" t="s">
        <v>171</v>
      </c>
      <c r="D7924" s="4" t="s">
        <v>129</v>
      </c>
      <c r="E7924" s="4" t="s">
        <v>193</v>
      </c>
      <c r="F7924" s="3">
        <v>43042</v>
      </c>
      <c r="G7924" s="3"/>
    </row>
    <row r="7925" spans="1:8">
      <c r="A7925" s="4" t="s">
        <v>8132</v>
      </c>
      <c r="B7925" s="4" t="s">
        <v>244</v>
      </c>
      <c r="C7925" s="4" t="s">
        <v>9011</v>
      </c>
      <c r="D7925" s="4" t="s">
        <v>119</v>
      </c>
      <c r="E7925" s="4" t="s">
        <v>172</v>
      </c>
      <c r="F7925" s="3">
        <v>43042</v>
      </c>
      <c r="G7925" s="3">
        <v>43087</v>
      </c>
      <c r="H7925">
        <v>4591</v>
      </c>
    </row>
    <row r="7926" spans="1:8">
      <c r="A7926" s="4" t="s">
        <v>8133</v>
      </c>
      <c r="B7926" s="4" t="s">
        <v>201</v>
      </c>
      <c r="C7926" s="4" t="s">
        <v>179</v>
      </c>
      <c r="D7926" s="4" t="s">
        <v>74</v>
      </c>
      <c r="E7926" s="4" t="s">
        <v>172</v>
      </c>
      <c r="F7926" s="3">
        <v>43042</v>
      </c>
      <c r="G7926" s="3">
        <v>43057</v>
      </c>
      <c r="H7926">
        <v>662</v>
      </c>
    </row>
    <row r="7927" spans="1:8">
      <c r="A7927" s="4" t="s">
        <v>8134</v>
      </c>
      <c r="B7927" s="4" t="s">
        <v>201</v>
      </c>
      <c r="C7927" s="4" t="s">
        <v>199</v>
      </c>
      <c r="D7927" s="4" t="s">
        <v>98</v>
      </c>
      <c r="E7927" s="4" t="s">
        <v>172</v>
      </c>
      <c r="F7927" s="3">
        <v>43042</v>
      </c>
      <c r="G7927" s="3">
        <v>43100</v>
      </c>
      <c r="H7927">
        <v>5091</v>
      </c>
    </row>
    <row r="7928" spans="1:8">
      <c r="A7928" s="4" t="s">
        <v>8135</v>
      </c>
      <c r="B7928" s="4" t="s">
        <v>261</v>
      </c>
      <c r="C7928" s="4" t="s">
        <v>199</v>
      </c>
      <c r="D7928" s="4" t="s">
        <v>99</v>
      </c>
      <c r="E7928" s="4" t="s">
        <v>172</v>
      </c>
      <c r="F7928" s="3">
        <v>43043</v>
      </c>
      <c r="G7928" s="3">
        <v>43077</v>
      </c>
      <c r="H7928">
        <v>5737</v>
      </c>
    </row>
    <row r="7929" spans="1:8">
      <c r="A7929" s="4" t="s">
        <v>8136</v>
      </c>
      <c r="B7929" s="4" t="s">
        <v>246</v>
      </c>
      <c r="C7929" s="4" t="s">
        <v>9011</v>
      </c>
      <c r="D7929" s="4" t="s">
        <v>47</v>
      </c>
      <c r="E7929" s="4" t="s">
        <v>193</v>
      </c>
      <c r="F7929" s="3">
        <v>43043</v>
      </c>
      <c r="G7929" s="3"/>
    </row>
    <row r="7930" spans="1:8">
      <c r="A7930" s="4" t="s">
        <v>8137</v>
      </c>
      <c r="B7930" s="4" t="s">
        <v>246</v>
      </c>
      <c r="C7930" s="4" t="s">
        <v>179</v>
      </c>
      <c r="D7930" s="4" t="s">
        <v>50</v>
      </c>
      <c r="E7930" s="4" t="s">
        <v>172</v>
      </c>
      <c r="F7930" s="3">
        <v>43043</v>
      </c>
      <c r="G7930" s="3">
        <v>43045</v>
      </c>
      <c r="H7930">
        <v>583</v>
      </c>
    </row>
    <row r="7931" spans="1:8">
      <c r="A7931" s="4" t="s">
        <v>8138</v>
      </c>
      <c r="B7931" s="4" t="s">
        <v>174</v>
      </c>
      <c r="C7931" s="4" t="s">
        <v>9011</v>
      </c>
      <c r="D7931" s="4" t="s">
        <v>76</v>
      </c>
      <c r="E7931" s="4" t="s">
        <v>197</v>
      </c>
      <c r="F7931" s="3">
        <v>43043</v>
      </c>
      <c r="G7931" s="3">
        <v>43047</v>
      </c>
      <c r="H7931">
        <v>0</v>
      </c>
    </row>
    <row r="7932" spans="1:8">
      <c r="A7932" s="4" t="s">
        <v>8139</v>
      </c>
      <c r="B7932" s="4" t="s">
        <v>191</v>
      </c>
      <c r="C7932" s="4" t="s">
        <v>199</v>
      </c>
      <c r="D7932" s="4" t="s">
        <v>115</v>
      </c>
      <c r="E7932" s="4" t="s">
        <v>172</v>
      </c>
      <c r="F7932" s="3">
        <v>43043</v>
      </c>
      <c r="G7932" s="3">
        <v>43049</v>
      </c>
      <c r="H7932">
        <v>5031</v>
      </c>
    </row>
    <row r="7933" spans="1:8">
      <c r="A7933" s="4" t="s">
        <v>8140</v>
      </c>
      <c r="B7933" s="4" t="s">
        <v>230</v>
      </c>
      <c r="C7933" s="4" t="s">
        <v>9011</v>
      </c>
      <c r="D7933" s="4" t="s">
        <v>127</v>
      </c>
      <c r="E7933" s="4" t="s">
        <v>193</v>
      </c>
      <c r="F7933" s="3">
        <v>43043</v>
      </c>
      <c r="G7933" s="3"/>
    </row>
    <row r="7934" spans="1:8">
      <c r="A7934" s="4" t="s">
        <v>8141</v>
      </c>
      <c r="B7934" s="4" t="s">
        <v>187</v>
      </c>
      <c r="C7934" s="4" t="s">
        <v>9011</v>
      </c>
      <c r="D7934" s="4" t="s">
        <v>24</v>
      </c>
      <c r="E7934" s="4" t="s">
        <v>193</v>
      </c>
      <c r="F7934" s="3">
        <v>43043</v>
      </c>
      <c r="G7934" s="3"/>
    </row>
    <row r="7935" spans="1:8">
      <c r="A7935" s="4" t="s">
        <v>8142</v>
      </c>
      <c r="B7935" s="4" t="s">
        <v>244</v>
      </c>
      <c r="C7935" s="4" t="s">
        <v>9011</v>
      </c>
      <c r="D7935" s="4" t="s">
        <v>100</v>
      </c>
      <c r="E7935" s="4" t="s">
        <v>197</v>
      </c>
      <c r="F7935" s="3">
        <v>43043</v>
      </c>
      <c r="G7935" s="3">
        <v>43044</v>
      </c>
      <c r="H7935">
        <v>0</v>
      </c>
    </row>
    <row r="7936" spans="1:8">
      <c r="A7936" s="4" t="s">
        <v>8143</v>
      </c>
      <c r="B7936" s="4" t="s">
        <v>201</v>
      </c>
      <c r="C7936" s="4" t="s">
        <v>199</v>
      </c>
      <c r="D7936" s="4" t="s">
        <v>24</v>
      </c>
      <c r="E7936" s="4" t="s">
        <v>193</v>
      </c>
      <c r="F7936" s="3">
        <v>43043</v>
      </c>
      <c r="G7936" s="3"/>
    </row>
    <row r="7937" spans="1:8">
      <c r="A7937" s="4" t="s">
        <v>8144</v>
      </c>
      <c r="B7937" s="4" t="s">
        <v>232</v>
      </c>
      <c r="C7937" s="4" t="s">
        <v>9011</v>
      </c>
      <c r="D7937" s="4" t="s">
        <v>99</v>
      </c>
      <c r="E7937" s="4" t="s">
        <v>172</v>
      </c>
      <c r="F7937" s="3">
        <v>43043</v>
      </c>
      <c r="G7937" s="3">
        <v>43060</v>
      </c>
      <c r="H7937">
        <v>4237</v>
      </c>
    </row>
    <row r="7938" spans="1:8">
      <c r="A7938" s="4" t="s">
        <v>8145</v>
      </c>
      <c r="B7938" s="4" t="s">
        <v>226</v>
      </c>
      <c r="C7938" s="4" t="s">
        <v>199</v>
      </c>
      <c r="D7938" s="4" t="s">
        <v>84</v>
      </c>
      <c r="E7938" s="4" t="s">
        <v>197</v>
      </c>
      <c r="F7938" s="3">
        <v>43043</v>
      </c>
      <c r="G7938" s="3">
        <v>43053</v>
      </c>
      <c r="H7938">
        <v>0</v>
      </c>
    </row>
    <row r="7939" spans="1:8">
      <c r="A7939" s="4" t="s">
        <v>8146</v>
      </c>
      <c r="B7939" s="4" t="s">
        <v>181</v>
      </c>
      <c r="C7939" s="4" t="s">
        <v>179</v>
      </c>
      <c r="D7939" s="4" t="s">
        <v>24</v>
      </c>
      <c r="E7939" s="4" t="s">
        <v>193</v>
      </c>
      <c r="F7939" s="3">
        <v>43043</v>
      </c>
      <c r="G7939" s="3"/>
    </row>
    <row r="7940" spans="1:8">
      <c r="A7940" s="4" t="s">
        <v>8147</v>
      </c>
      <c r="B7940" s="4" t="s">
        <v>181</v>
      </c>
      <c r="C7940" s="4" t="s">
        <v>179</v>
      </c>
      <c r="D7940" s="4" t="s">
        <v>53</v>
      </c>
      <c r="E7940" s="4" t="s">
        <v>172</v>
      </c>
      <c r="F7940" s="3">
        <v>43043</v>
      </c>
      <c r="G7940" s="3">
        <v>43081</v>
      </c>
      <c r="H7940">
        <v>481</v>
      </c>
    </row>
    <row r="7941" spans="1:8">
      <c r="A7941" s="4" t="s">
        <v>8148</v>
      </c>
      <c r="B7941" s="4" t="s">
        <v>183</v>
      </c>
      <c r="C7941" s="4" t="s">
        <v>179</v>
      </c>
      <c r="D7941" s="4" t="s">
        <v>27</v>
      </c>
      <c r="E7941" s="4" t="s">
        <v>172</v>
      </c>
      <c r="F7941" s="3">
        <v>43044</v>
      </c>
      <c r="G7941" s="3">
        <v>43048</v>
      </c>
      <c r="H7941">
        <v>480</v>
      </c>
    </row>
    <row r="7942" spans="1:8">
      <c r="A7942" s="4" t="s">
        <v>8149</v>
      </c>
      <c r="B7942" s="4" t="s">
        <v>246</v>
      </c>
      <c r="C7942" s="4" t="s">
        <v>177</v>
      </c>
      <c r="D7942" s="4" t="s">
        <v>24</v>
      </c>
      <c r="E7942" s="4" t="s">
        <v>193</v>
      </c>
      <c r="F7942" s="3">
        <v>43044</v>
      </c>
      <c r="G7942" s="3"/>
    </row>
    <row r="7943" spans="1:8">
      <c r="A7943" s="4" t="s">
        <v>8150</v>
      </c>
      <c r="B7943" s="4" t="s">
        <v>279</v>
      </c>
      <c r="C7943" s="4" t="s">
        <v>192</v>
      </c>
      <c r="D7943" s="4" t="s">
        <v>24</v>
      </c>
      <c r="E7943" s="4" t="s">
        <v>193</v>
      </c>
      <c r="F7943" s="3">
        <v>43044</v>
      </c>
      <c r="G7943" s="3"/>
    </row>
    <row r="7944" spans="1:8">
      <c r="A7944" s="4" t="s">
        <v>8151</v>
      </c>
      <c r="B7944" s="4" t="s">
        <v>210</v>
      </c>
      <c r="C7944" s="4" t="s">
        <v>179</v>
      </c>
      <c r="D7944" s="4" t="s">
        <v>80</v>
      </c>
      <c r="E7944" s="4" t="s">
        <v>193</v>
      </c>
      <c r="F7944" s="3">
        <v>43044</v>
      </c>
      <c r="G7944" s="3"/>
    </row>
    <row r="7945" spans="1:8">
      <c r="A7945" s="4" t="s">
        <v>8152</v>
      </c>
      <c r="B7945" s="4" t="s">
        <v>212</v>
      </c>
      <c r="C7945" s="4" t="s">
        <v>177</v>
      </c>
      <c r="D7945" s="4" t="s">
        <v>90</v>
      </c>
      <c r="E7945" s="4" t="s">
        <v>172</v>
      </c>
      <c r="F7945" s="3">
        <v>43044</v>
      </c>
      <c r="G7945" s="3">
        <v>43055</v>
      </c>
      <c r="H7945">
        <v>51</v>
      </c>
    </row>
    <row r="7946" spans="1:8">
      <c r="A7946" s="4" t="s">
        <v>8153</v>
      </c>
      <c r="B7946" s="4" t="s">
        <v>196</v>
      </c>
      <c r="C7946" s="4" t="s">
        <v>179</v>
      </c>
      <c r="D7946" s="4" t="s">
        <v>37</v>
      </c>
      <c r="E7946" s="4" t="s">
        <v>197</v>
      </c>
      <c r="F7946" s="3">
        <v>43044</v>
      </c>
      <c r="G7946" s="3">
        <v>43055</v>
      </c>
      <c r="H7946">
        <v>0</v>
      </c>
    </row>
    <row r="7947" spans="1:8">
      <c r="A7947" s="4" t="s">
        <v>8154</v>
      </c>
      <c r="B7947" s="4" t="s">
        <v>196</v>
      </c>
      <c r="C7947" s="4" t="s">
        <v>177</v>
      </c>
      <c r="D7947" s="4" t="s">
        <v>70</v>
      </c>
      <c r="E7947" s="4" t="s">
        <v>172</v>
      </c>
      <c r="F7947" s="3">
        <v>43044</v>
      </c>
      <c r="G7947" s="3">
        <v>43100</v>
      </c>
      <c r="H7947">
        <v>52</v>
      </c>
    </row>
    <row r="7948" spans="1:8">
      <c r="A7948" s="4" t="s">
        <v>8155</v>
      </c>
      <c r="B7948" s="4" t="s">
        <v>191</v>
      </c>
      <c r="C7948" s="4" t="s">
        <v>199</v>
      </c>
      <c r="D7948" s="4" t="s">
        <v>24</v>
      </c>
      <c r="E7948" s="4" t="s">
        <v>193</v>
      </c>
      <c r="F7948" s="3">
        <v>43044</v>
      </c>
      <c r="G7948" s="3"/>
    </row>
    <row r="7949" spans="1:8">
      <c r="A7949" s="4" t="s">
        <v>8156</v>
      </c>
      <c r="B7949" s="4" t="s">
        <v>191</v>
      </c>
      <c r="C7949" s="4" t="s">
        <v>171</v>
      </c>
      <c r="D7949" s="4" t="s">
        <v>115</v>
      </c>
      <c r="E7949" s="4" t="s">
        <v>172</v>
      </c>
      <c r="F7949" s="3">
        <v>43044</v>
      </c>
      <c r="G7949" s="3">
        <v>43061</v>
      </c>
      <c r="H7949">
        <v>1218</v>
      </c>
    </row>
    <row r="7950" spans="1:8">
      <c r="A7950" s="4" t="s">
        <v>8157</v>
      </c>
      <c r="B7950" s="4" t="s">
        <v>230</v>
      </c>
      <c r="C7950" s="4" t="s">
        <v>199</v>
      </c>
      <c r="D7950" s="4" t="s">
        <v>98</v>
      </c>
      <c r="E7950" s="4" t="s">
        <v>172</v>
      </c>
      <c r="F7950" s="3">
        <v>43044</v>
      </c>
      <c r="G7950" s="3">
        <v>43051</v>
      </c>
      <c r="H7950">
        <v>5681</v>
      </c>
    </row>
    <row r="7951" spans="1:8">
      <c r="A7951" s="4" t="s">
        <v>8158</v>
      </c>
      <c r="B7951" s="4" t="s">
        <v>244</v>
      </c>
      <c r="C7951" s="4" t="s">
        <v>192</v>
      </c>
      <c r="D7951" s="4" t="s">
        <v>51</v>
      </c>
      <c r="E7951" s="4" t="s">
        <v>197</v>
      </c>
      <c r="F7951" s="3">
        <v>43044</v>
      </c>
      <c r="G7951" s="3">
        <v>43056</v>
      </c>
      <c r="H7951">
        <v>0</v>
      </c>
    </row>
    <row r="7952" spans="1:8">
      <c r="A7952" s="4" t="s">
        <v>8159</v>
      </c>
      <c r="B7952" s="4" t="s">
        <v>232</v>
      </c>
      <c r="C7952" s="4" t="s">
        <v>177</v>
      </c>
      <c r="D7952" s="4" t="s">
        <v>40</v>
      </c>
      <c r="E7952" s="4" t="s">
        <v>197</v>
      </c>
      <c r="F7952" s="3">
        <v>43044</v>
      </c>
      <c r="G7952" s="3">
        <v>43056</v>
      </c>
      <c r="H7952">
        <v>0</v>
      </c>
    </row>
    <row r="7953" spans="1:8">
      <c r="A7953" s="4" t="s">
        <v>8160</v>
      </c>
      <c r="B7953" s="4" t="s">
        <v>232</v>
      </c>
      <c r="C7953" s="4" t="s">
        <v>199</v>
      </c>
      <c r="D7953" s="4" t="s">
        <v>84</v>
      </c>
      <c r="E7953" s="4" t="s">
        <v>172</v>
      </c>
      <c r="F7953" s="3">
        <v>43044</v>
      </c>
      <c r="G7953" s="3">
        <v>43046</v>
      </c>
      <c r="H7953">
        <v>6767</v>
      </c>
    </row>
    <row r="7954" spans="1:8">
      <c r="A7954" s="4" t="s">
        <v>8161</v>
      </c>
      <c r="B7954" s="4" t="s">
        <v>226</v>
      </c>
      <c r="C7954" s="4" t="s">
        <v>9011</v>
      </c>
      <c r="D7954" s="4" t="s">
        <v>24</v>
      </c>
      <c r="E7954" s="4" t="s">
        <v>193</v>
      </c>
      <c r="F7954" s="3">
        <v>43044</v>
      </c>
      <c r="G7954" s="3"/>
    </row>
    <row r="7955" spans="1:8">
      <c r="A7955" s="4" t="s">
        <v>8162</v>
      </c>
      <c r="B7955" s="4" t="s">
        <v>208</v>
      </c>
      <c r="C7955" s="4" t="s">
        <v>177</v>
      </c>
      <c r="D7955" s="4" t="s">
        <v>37</v>
      </c>
      <c r="E7955" s="4" t="s">
        <v>172</v>
      </c>
      <c r="F7955" s="3">
        <v>43044</v>
      </c>
      <c r="G7955" s="3">
        <v>43050</v>
      </c>
      <c r="H7955">
        <v>61</v>
      </c>
    </row>
    <row r="7956" spans="1:8">
      <c r="A7956" s="4" t="s">
        <v>8163</v>
      </c>
      <c r="B7956" s="4" t="s">
        <v>216</v>
      </c>
      <c r="C7956" s="4" t="s">
        <v>177</v>
      </c>
      <c r="D7956" s="4" t="s">
        <v>96</v>
      </c>
      <c r="E7956" s="4" t="s">
        <v>197</v>
      </c>
      <c r="F7956" s="3">
        <v>43044</v>
      </c>
      <c r="G7956" s="3">
        <v>43060</v>
      </c>
      <c r="H7956">
        <v>0</v>
      </c>
    </row>
    <row r="7957" spans="1:8">
      <c r="A7957" s="4" t="s">
        <v>8164</v>
      </c>
      <c r="B7957" s="4" t="s">
        <v>181</v>
      </c>
      <c r="C7957" s="4" t="s">
        <v>177</v>
      </c>
      <c r="D7957" s="4" t="s">
        <v>105</v>
      </c>
      <c r="E7957" s="4" t="s">
        <v>172</v>
      </c>
      <c r="F7957" s="3">
        <v>43044</v>
      </c>
      <c r="G7957" s="3">
        <v>43056</v>
      </c>
      <c r="H7957">
        <v>62</v>
      </c>
    </row>
    <row r="7958" spans="1:8">
      <c r="A7958" s="4" t="s">
        <v>8165</v>
      </c>
      <c r="B7958" s="4" t="s">
        <v>261</v>
      </c>
      <c r="C7958" s="4" t="s">
        <v>199</v>
      </c>
      <c r="D7958" s="4" t="s">
        <v>34</v>
      </c>
      <c r="E7958" s="4" t="s">
        <v>193</v>
      </c>
      <c r="F7958" s="3">
        <v>43045</v>
      </c>
      <c r="G7958" s="3"/>
    </row>
    <row r="7959" spans="1:8">
      <c r="A7959" s="4" t="s">
        <v>8166</v>
      </c>
      <c r="B7959" s="4" t="s">
        <v>174</v>
      </c>
      <c r="C7959" s="4" t="s">
        <v>9011</v>
      </c>
      <c r="D7959" s="4" t="s">
        <v>27</v>
      </c>
      <c r="E7959" s="4" t="s">
        <v>197</v>
      </c>
      <c r="F7959" s="3">
        <v>43045</v>
      </c>
      <c r="G7959" s="3">
        <v>43046</v>
      </c>
      <c r="H7959">
        <v>0</v>
      </c>
    </row>
    <row r="7960" spans="1:8">
      <c r="A7960" s="4" t="s">
        <v>8167</v>
      </c>
      <c r="B7960" s="4" t="s">
        <v>212</v>
      </c>
      <c r="C7960" s="4" t="s">
        <v>171</v>
      </c>
      <c r="D7960" s="4" t="s">
        <v>54</v>
      </c>
      <c r="E7960" s="4" t="s">
        <v>197</v>
      </c>
      <c r="F7960" s="3">
        <v>43045</v>
      </c>
      <c r="G7960" s="3">
        <v>43046</v>
      </c>
      <c r="H7960">
        <v>0</v>
      </c>
    </row>
    <row r="7961" spans="1:8">
      <c r="A7961" s="4" t="s">
        <v>8168</v>
      </c>
      <c r="B7961" s="4" t="s">
        <v>196</v>
      </c>
      <c r="C7961" s="4" t="s">
        <v>177</v>
      </c>
      <c r="D7961" s="4" t="s">
        <v>85</v>
      </c>
      <c r="E7961" s="4" t="s">
        <v>172</v>
      </c>
      <c r="F7961" s="3">
        <v>43045</v>
      </c>
      <c r="G7961" s="3">
        <v>43088</v>
      </c>
      <c r="H7961">
        <v>48</v>
      </c>
    </row>
    <row r="7962" spans="1:8">
      <c r="A7962" s="4" t="s">
        <v>8169</v>
      </c>
      <c r="B7962" s="4" t="s">
        <v>230</v>
      </c>
      <c r="C7962" s="4" t="s">
        <v>179</v>
      </c>
      <c r="D7962" s="4" t="s">
        <v>62</v>
      </c>
      <c r="E7962" s="4" t="s">
        <v>193</v>
      </c>
      <c r="F7962" s="3">
        <v>43045</v>
      </c>
      <c r="G7962" s="3"/>
    </row>
    <row r="7963" spans="1:8">
      <c r="A7963" s="4" t="s">
        <v>8170</v>
      </c>
      <c r="B7963" s="4" t="s">
        <v>189</v>
      </c>
      <c r="C7963" s="4" t="s">
        <v>9011</v>
      </c>
      <c r="D7963" s="4" t="s">
        <v>61</v>
      </c>
      <c r="E7963" s="4" t="s">
        <v>197</v>
      </c>
      <c r="F7963" s="3">
        <v>43045</v>
      </c>
      <c r="G7963" s="3">
        <v>43052</v>
      </c>
      <c r="H7963">
        <v>0</v>
      </c>
    </row>
    <row r="7964" spans="1:8">
      <c r="A7964" s="4" t="s">
        <v>8171</v>
      </c>
      <c r="B7964" s="4" t="s">
        <v>216</v>
      </c>
      <c r="C7964" s="4" t="s">
        <v>177</v>
      </c>
      <c r="D7964" s="4" t="s">
        <v>24</v>
      </c>
      <c r="E7964" s="4" t="s">
        <v>193</v>
      </c>
      <c r="F7964" s="3">
        <v>43045</v>
      </c>
      <c r="G7964" s="3"/>
    </row>
    <row r="7965" spans="1:8">
      <c r="A7965" s="4" t="s">
        <v>8172</v>
      </c>
      <c r="B7965" s="4" t="s">
        <v>304</v>
      </c>
      <c r="C7965" s="4" t="s">
        <v>171</v>
      </c>
      <c r="D7965" s="4" t="s">
        <v>109</v>
      </c>
      <c r="E7965" s="4" t="s">
        <v>172</v>
      </c>
      <c r="F7965" s="3">
        <v>43046</v>
      </c>
      <c r="G7965" s="3">
        <v>43057</v>
      </c>
      <c r="H7965">
        <v>1059</v>
      </c>
    </row>
    <row r="7966" spans="1:8">
      <c r="A7966" s="4" t="s">
        <v>8173</v>
      </c>
      <c r="B7966" s="4" t="s">
        <v>279</v>
      </c>
      <c r="C7966" s="4" t="s">
        <v>9011</v>
      </c>
      <c r="D7966" s="4" t="s">
        <v>24</v>
      </c>
      <c r="E7966" s="4" t="s">
        <v>193</v>
      </c>
      <c r="F7966" s="3">
        <v>43046</v>
      </c>
      <c r="G7966" s="3"/>
    </row>
    <row r="7967" spans="1:8">
      <c r="A7967" s="4" t="s">
        <v>8174</v>
      </c>
      <c r="B7967" s="4" t="s">
        <v>174</v>
      </c>
      <c r="C7967" s="4" t="s">
        <v>9011</v>
      </c>
      <c r="D7967" s="4" t="s">
        <v>85</v>
      </c>
      <c r="E7967" s="4" t="s">
        <v>172</v>
      </c>
      <c r="F7967" s="3">
        <v>43046</v>
      </c>
      <c r="G7967" s="3">
        <v>43089</v>
      </c>
      <c r="H7967">
        <v>5031</v>
      </c>
    </row>
    <row r="7968" spans="1:8">
      <c r="A7968" s="4" t="s">
        <v>8175</v>
      </c>
      <c r="B7968" s="4" t="s">
        <v>256</v>
      </c>
      <c r="C7968" s="4" t="s">
        <v>179</v>
      </c>
      <c r="D7968" s="4" t="s">
        <v>45</v>
      </c>
      <c r="E7968" s="4" t="s">
        <v>172</v>
      </c>
      <c r="F7968" s="3">
        <v>43046</v>
      </c>
      <c r="G7968" s="3">
        <v>43091</v>
      </c>
      <c r="H7968">
        <v>557</v>
      </c>
    </row>
    <row r="7969" spans="1:8">
      <c r="A7969" s="4" t="s">
        <v>8176</v>
      </c>
      <c r="B7969" s="4" t="s">
        <v>226</v>
      </c>
      <c r="C7969" s="4" t="s">
        <v>192</v>
      </c>
      <c r="D7969" s="4" t="s">
        <v>34</v>
      </c>
      <c r="E7969" s="4" t="s">
        <v>172</v>
      </c>
      <c r="F7969" s="3">
        <v>43046</v>
      </c>
      <c r="G7969" s="3">
        <v>43053</v>
      </c>
      <c r="H7969">
        <v>3426</v>
      </c>
    </row>
    <row r="7970" spans="1:8">
      <c r="A7970" s="4" t="s">
        <v>8177</v>
      </c>
      <c r="B7970" s="4" t="s">
        <v>304</v>
      </c>
      <c r="C7970" s="4" t="s">
        <v>192</v>
      </c>
      <c r="D7970" s="4" t="s">
        <v>61</v>
      </c>
      <c r="E7970" s="4" t="s">
        <v>172</v>
      </c>
      <c r="F7970" s="3">
        <v>43047</v>
      </c>
      <c r="G7970" s="3">
        <v>43065</v>
      </c>
      <c r="H7970">
        <v>2968</v>
      </c>
    </row>
    <row r="7971" spans="1:8">
      <c r="A7971" s="4" t="s">
        <v>8178</v>
      </c>
      <c r="B7971" s="4" t="s">
        <v>196</v>
      </c>
      <c r="C7971" s="4" t="s">
        <v>171</v>
      </c>
      <c r="D7971" s="4" t="s">
        <v>66</v>
      </c>
      <c r="E7971" s="4" t="s">
        <v>172</v>
      </c>
      <c r="F7971" s="3">
        <v>43047</v>
      </c>
      <c r="G7971" s="3">
        <v>43058</v>
      </c>
      <c r="H7971">
        <v>1071</v>
      </c>
    </row>
    <row r="7972" spans="1:8">
      <c r="A7972" s="4" t="s">
        <v>8179</v>
      </c>
      <c r="B7972" s="4" t="s">
        <v>343</v>
      </c>
      <c r="C7972" s="4" t="s">
        <v>9011</v>
      </c>
      <c r="D7972" s="4" t="s">
        <v>119</v>
      </c>
      <c r="E7972" s="4" t="s">
        <v>197</v>
      </c>
      <c r="F7972" s="3">
        <v>43047</v>
      </c>
      <c r="G7972" s="3">
        <v>43055</v>
      </c>
      <c r="H7972">
        <v>0</v>
      </c>
    </row>
    <row r="7973" spans="1:8">
      <c r="A7973" s="4" t="s">
        <v>8180</v>
      </c>
      <c r="B7973" s="4" t="s">
        <v>219</v>
      </c>
      <c r="C7973" s="4" t="s">
        <v>199</v>
      </c>
      <c r="D7973" s="4" t="s">
        <v>115</v>
      </c>
      <c r="E7973" s="4" t="s">
        <v>197</v>
      </c>
      <c r="F7973" s="3">
        <v>43047</v>
      </c>
      <c r="G7973" s="3">
        <v>43065</v>
      </c>
      <c r="H7973">
        <v>0</v>
      </c>
    </row>
    <row r="7974" spans="1:8">
      <c r="A7974" s="4" t="s">
        <v>8181</v>
      </c>
      <c r="B7974" s="4" t="s">
        <v>219</v>
      </c>
      <c r="C7974" s="4" t="s">
        <v>171</v>
      </c>
      <c r="D7974" s="4" t="s">
        <v>98</v>
      </c>
      <c r="E7974" s="4" t="s">
        <v>172</v>
      </c>
      <c r="F7974" s="3">
        <v>43047</v>
      </c>
      <c r="G7974" s="3">
        <v>43073</v>
      </c>
      <c r="H7974">
        <v>1082</v>
      </c>
    </row>
    <row r="7975" spans="1:8">
      <c r="A7975" s="4" t="s">
        <v>8182</v>
      </c>
      <c r="B7975" s="4" t="s">
        <v>230</v>
      </c>
      <c r="C7975" s="4" t="s">
        <v>171</v>
      </c>
      <c r="D7975" s="4" t="s">
        <v>97</v>
      </c>
      <c r="E7975" s="4" t="s">
        <v>172</v>
      </c>
      <c r="F7975" s="3">
        <v>43047</v>
      </c>
      <c r="G7975" s="3">
        <v>43050</v>
      </c>
      <c r="H7975">
        <v>1203</v>
      </c>
    </row>
    <row r="7976" spans="1:8">
      <c r="A7976" s="4" t="s">
        <v>8183</v>
      </c>
      <c r="B7976" s="4" t="s">
        <v>256</v>
      </c>
      <c r="C7976" s="4" t="s">
        <v>177</v>
      </c>
      <c r="D7976" s="4" t="s">
        <v>85</v>
      </c>
      <c r="E7976" s="4" t="s">
        <v>197</v>
      </c>
      <c r="F7976" s="3">
        <v>43047</v>
      </c>
      <c r="G7976" s="3">
        <v>43099</v>
      </c>
      <c r="H7976">
        <v>0</v>
      </c>
    </row>
    <row r="7977" spans="1:8">
      <c r="A7977" s="4" t="s">
        <v>8184</v>
      </c>
      <c r="B7977" s="4" t="s">
        <v>244</v>
      </c>
      <c r="C7977" s="4" t="s">
        <v>171</v>
      </c>
      <c r="D7977" s="4" t="s">
        <v>92</v>
      </c>
      <c r="E7977" s="4" t="s">
        <v>172</v>
      </c>
      <c r="F7977" s="3">
        <v>43047</v>
      </c>
      <c r="G7977" s="3">
        <v>43056</v>
      </c>
      <c r="H7977">
        <v>985</v>
      </c>
    </row>
    <row r="7978" spans="1:8">
      <c r="A7978" s="4" t="s">
        <v>8185</v>
      </c>
      <c r="B7978" s="4" t="s">
        <v>189</v>
      </c>
      <c r="C7978" s="4" t="s">
        <v>171</v>
      </c>
      <c r="D7978" s="4" t="s">
        <v>106</v>
      </c>
      <c r="E7978" s="4" t="s">
        <v>172</v>
      </c>
      <c r="F7978" s="3">
        <v>43047</v>
      </c>
      <c r="G7978" s="3">
        <v>43059</v>
      </c>
      <c r="H7978">
        <v>1133</v>
      </c>
    </row>
    <row r="7979" spans="1:8">
      <c r="A7979" s="4" t="s">
        <v>8186</v>
      </c>
      <c r="B7979" s="4" t="s">
        <v>216</v>
      </c>
      <c r="C7979" s="4" t="s">
        <v>177</v>
      </c>
      <c r="D7979" s="4" t="s">
        <v>35</v>
      </c>
      <c r="E7979" s="4" t="s">
        <v>172</v>
      </c>
      <c r="F7979" s="3">
        <v>43047</v>
      </c>
      <c r="G7979" s="3">
        <v>43096</v>
      </c>
      <c r="H7979">
        <v>56</v>
      </c>
    </row>
    <row r="7980" spans="1:8">
      <c r="A7980" s="4" t="s">
        <v>8187</v>
      </c>
      <c r="B7980" s="4" t="s">
        <v>235</v>
      </c>
      <c r="C7980" s="4" t="s">
        <v>171</v>
      </c>
      <c r="D7980" s="4" t="s">
        <v>24</v>
      </c>
      <c r="E7980" s="4" t="s">
        <v>193</v>
      </c>
      <c r="F7980" s="3">
        <v>43047</v>
      </c>
      <c r="G7980" s="3"/>
    </row>
    <row r="7981" spans="1:8">
      <c r="A7981" s="4" t="s">
        <v>8188</v>
      </c>
      <c r="B7981" s="4" t="s">
        <v>261</v>
      </c>
      <c r="C7981" s="4" t="s">
        <v>179</v>
      </c>
      <c r="D7981" s="4" t="s">
        <v>24</v>
      </c>
      <c r="E7981" s="4" t="s">
        <v>193</v>
      </c>
      <c r="F7981" s="3">
        <v>43048</v>
      </c>
      <c r="G7981" s="3"/>
    </row>
    <row r="7982" spans="1:8">
      <c r="A7982" s="4" t="s">
        <v>8189</v>
      </c>
      <c r="B7982" s="4" t="s">
        <v>263</v>
      </c>
      <c r="C7982" s="4" t="s">
        <v>179</v>
      </c>
      <c r="D7982" s="4" t="s">
        <v>127</v>
      </c>
      <c r="E7982" s="4" t="s">
        <v>197</v>
      </c>
      <c r="F7982" s="3">
        <v>43048</v>
      </c>
      <c r="G7982" s="3">
        <v>43052</v>
      </c>
      <c r="H7982">
        <v>0</v>
      </c>
    </row>
    <row r="7983" spans="1:8">
      <c r="A7983" s="4" t="s">
        <v>8190</v>
      </c>
      <c r="B7983" s="4" t="s">
        <v>237</v>
      </c>
      <c r="C7983" s="4" t="s">
        <v>199</v>
      </c>
      <c r="D7983" s="4" t="s">
        <v>113</v>
      </c>
      <c r="E7983" s="4" t="s">
        <v>172</v>
      </c>
      <c r="F7983" s="3">
        <v>43048</v>
      </c>
      <c r="G7983" s="3">
        <v>43066</v>
      </c>
      <c r="H7983">
        <v>4884</v>
      </c>
    </row>
    <row r="7984" spans="1:8">
      <c r="A7984" s="4" t="s">
        <v>8191</v>
      </c>
      <c r="B7984" s="4" t="s">
        <v>191</v>
      </c>
      <c r="C7984" s="4" t="s">
        <v>179</v>
      </c>
      <c r="D7984" s="4" t="s">
        <v>82</v>
      </c>
      <c r="E7984" s="4" t="s">
        <v>172</v>
      </c>
      <c r="F7984" s="3">
        <v>43048</v>
      </c>
      <c r="G7984" s="3">
        <v>43061</v>
      </c>
      <c r="H7984">
        <v>443</v>
      </c>
    </row>
    <row r="7985" spans="1:8">
      <c r="A7985" s="4" t="s">
        <v>8192</v>
      </c>
      <c r="B7985" s="4" t="s">
        <v>219</v>
      </c>
      <c r="C7985" s="4" t="s">
        <v>179</v>
      </c>
      <c r="D7985" s="4" t="s">
        <v>71</v>
      </c>
      <c r="E7985" s="4" t="s">
        <v>172</v>
      </c>
      <c r="F7985" s="3">
        <v>43048</v>
      </c>
      <c r="G7985" s="3">
        <v>43062</v>
      </c>
      <c r="H7985">
        <v>562</v>
      </c>
    </row>
    <row r="7986" spans="1:8">
      <c r="A7986" s="4" t="s">
        <v>8193</v>
      </c>
      <c r="B7986" s="4" t="s">
        <v>219</v>
      </c>
      <c r="C7986" s="4" t="s">
        <v>179</v>
      </c>
      <c r="D7986" s="4" t="s">
        <v>74</v>
      </c>
      <c r="E7986" s="4" t="s">
        <v>172</v>
      </c>
      <c r="F7986" s="3">
        <v>43048</v>
      </c>
      <c r="G7986" s="3">
        <v>43060</v>
      </c>
      <c r="H7986">
        <v>437</v>
      </c>
    </row>
    <row r="7987" spans="1:8">
      <c r="A7987" s="4" t="s">
        <v>8194</v>
      </c>
      <c r="B7987" s="4" t="s">
        <v>230</v>
      </c>
      <c r="C7987" s="4" t="s">
        <v>192</v>
      </c>
      <c r="D7987" s="4" t="s">
        <v>102</v>
      </c>
      <c r="E7987" s="4" t="s">
        <v>197</v>
      </c>
      <c r="F7987" s="3">
        <v>43048</v>
      </c>
      <c r="G7987" s="3">
        <v>43062</v>
      </c>
      <c r="H7987">
        <v>0</v>
      </c>
    </row>
    <row r="7988" spans="1:8">
      <c r="A7988" s="4" t="s">
        <v>8195</v>
      </c>
      <c r="B7988" s="4" t="s">
        <v>230</v>
      </c>
      <c r="C7988" s="4" t="s">
        <v>179</v>
      </c>
      <c r="D7988" s="4" t="s">
        <v>82</v>
      </c>
      <c r="E7988" s="4" t="s">
        <v>172</v>
      </c>
      <c r="F7988" s="3">
        <v>43048</v>
      </c>
      <c r="G7988" s="3">
        <v>43053</v>
      </c>
      <c r="H7988">
        <v>606</v>
      </c>
    </row>
    <row r="7989" spans="1:8">
      <c r="A7989" s="4" t="s">
        <v>8196</v>
      </c>
      <c r="B7989" s="4" t="s">
        <v>187</v>
      </c>
      <c r="C7989" s="4" t="s">
        <v>177</v>
      </c>
      <c r="D7989" s="4" t="s">
        <v>56</v>
      </c>
      <c r="E7989" s="4" t="s">
        <v>172</v>
      </c>
      <c r="F7989" s="3">
        <v>43048</v>
      </c>
      <c r="G7989" s="3">
        <v>43079</v>
      </c>
      <c r="H7989">
        <v>56</v>
      </c>
    </row>
    <row r="7990" spans="1:8">
      <c r="A7990" s="4" t="s">
        <v>8197</v>
      </c>
      <c r="B7990" s="4" t="s">
        <v>201</v>
      </c>
      <c r="C7990" s="4" t="s">
        <v>192</v>
      </c>
      <c r="D7990" s="4" t="s">
        <v>115</v>
      </c>
      <c r="E7990" s="4" t="s">
        <v>197</v>
      </c>
      <c r="F7990" s="3">
        <v>43048</v>
      </c>
      <c r="G7990" s="3">
        <v>43066</v>
      </c>
      <c r="H7990">
        <v>0</v>
      </c>
    </row>
    <row r="7991" spans="1:8">
      <c r="A7991" s="4" t="s">
        <v>8198</v>
      </c>
      <c r="B7991" s="4" t="s">
        <v>170</v>
      </c>
      <c r="C7991" s="4" t="s">
        <v>177</v>
      </c>
      <c r="D7991" s="4" t="s">
        <v>92</v>
      </c>
      <c r="E7991" s="4" t="s">
        <v>172</v>
      </c>
      <c r="F7991" s="3">
        <v>43048</v>
      </c>
      <c r="G7991" s="3">
        <v>43060</v>
      </c>
      <c r="H7991">
        <v>54</v>
      </c>
    </row>
    <row r="7992" spans="1:8">
      <c r="A7992" s="4" t="s">
        <v>8199</v>
      </c>
      <c r="B7992" s="4" t="s">
        <v>185</v>
      </c>
      <c r="C7992" s="4" t="s">
        <v>9011</v>
      </c>
      <c r="D7992" s="4" t="s">
        <v>24</v>
      </c>
      <c r="E7992" s="4" t="s">
        <v>193</v>
      </c>
      <c r="F7992" s="3">
        <v>43048</v>
      </c>
      <c r="G7992" s="3"/>
    </row>
    <row r="7993" spans="1:8">
      <c r="A7993" s="4" t="s">
        <v>8200</v>
      </c>
      <c r="B7993" s="4" t="s">
        <v>235</v>
      </c>
      <c r="C7993" s="4" t="s">
        <v>9011</v>
      </c>
      <c r="D7993" s="4" t="s">
        <v>21</v>
      </c>
      <c r="E7993" s="4" t="s">
        <v>197</v>
      </c>
      <c r="F7993" s="3">
        <v>43048</v>
      </c>
      <c r="G7993" s="3">
        <v>43062</v>
      </c>
      <c r="H7993">
        <v>0</v>
      </c>
    </row>
    <row r="7994" spans="1:8">
      <c r="A7994" s="4" t="s">
        <v>8201</v>
      </c>
      <c r="B7994" s="4" t="s">
        <v>279</v>
      </c>
      <c r="C7994" s="4" t="s">
        <v>179</v>
      </c>
      <c r="D7994" s="4" t="s">
        <v>21</v>
      </c>
      <c r="E7994" s="4" t="s">
        <v>172</v>
      </c>
      <c r="F7994" s="3">
        <v>43049</v>
      </c>
      <c r="G7994" s="3">
        <v>43057</v>
      </c>
      <c r="H7994">
        <v>577</v>
      </c>
    </row>
    <row r="7995" spans="1:8">
      <c r="A7995" s="4" t="s">
        <v>8202</v>
      </c>
      <c r="B7995" s="4" t="s">
        <v>210</v>
      </c>
      <c r="C7995" s="4" t="s">
        <v>171</v>
      </c>
      <c r="D7995" s="4" t="s">
        <v>40</v>
      </c>
      <c r="E7995" s="4" t="s">
        <v>197</v>
      </c>
      <c r="F7995" s="3">
        <v>43049</v>
      </c>
      <c r="G7995" s="3">
        <v>43055</v>
      </c>
      <c r="H7995">
        <v>0</v>
      </c>
    </row>
    <row r="7996" spans="1:8">
      <c r="A7996" s="4" t="s">
        <v>8203</v>
      </c>
      <c r="B7996" s="4" t="s">
        <v>174</v>
      </c>
      <c r="C7996" s="4" t="s">
        <v>9011</v>
      </c>
      <c r="D7996" s="4" t="s">
        <v>103</v>
      </c>
      <c r="E7996" s="4" t="s">
        <v>172</v>
      </c>
      <c r="F7996" s="3">
        <v>43049</v>
      </c>
      <c r="G7996" s="3">
        <v>43059</v>
      </c>
      <c r="H7996">
        <v>4480</v>
      </c>
    </row>
    <row r="7997" spans="1:8">
      <c r="A7997" s="4" t="s">
        <v>8204</v>
      </c>
      <c r="B7997" s="4" t="s">
        <v>230</v>
      </c>
      <c r="C7997" s="4" t="s">
        <v>199</v>
      </c>
      <c r="D7997" s="4" t="s">
        <v>87</v>
      </c>
      <c r="E7997" s="4" t="s">
        <v>172</v>
      </c>
      <c r="F7997" s="3">
        <v>43049</v>
      </c>
      <c r="G7997" s="3">
        <v>43091</v>
      </c>
      <c r="H7997">
        <v>6299</v>
      </c>
    </row>
    <row r="7998" spans="1:8">
      <c r="A7998" s="4" t="s">
        <v>8205</v>
      </c>
      <c r="B7998" s="4" t="s">
        <v>230</v>
      </c>
      <c r="C7998" s="4" t="s">
        <v>9011</v>
      </c>
      <c r="D7998" s="4" t="s">
        <v>42</v>
      </c>
      <c r="E7998" s="4" t="s">
        <v>172</v>
      </c>
      <c r="F7998" s="3">
        <v>43049</v>
      </c>
      <c r="G7998" s="3">
        <v>43070</v>
      </c>
      <c r="H7998">
        <v>4673</v>
      </c>
    </row>
    <row r="7999" spans="1:8">
      <c r="A7999" s="4" t="s">
        <v>8206</v>
      </c>
      <c r="B7999" s="4" t="s">
        <v>187</v>
      </c>
      <c r="C7999" s="4" t="s">
        <v>265</v>
      </c>
      <c r="D7999" s="4" t="s">
        <v>122</v>
      </c>
      <c r="E7999" s="4" t="s">
        <v>197</v>
      </c>
      <c r="F7999" s="3">
        <v>43049</v>
      </c>
      <c r="G7999" s="3">
        <v>43065</v>
      </c>
      <c r="H7999">
        <v>0</v>
      </c>
    </row>
    <row r="8000" spans="1:8">
      <c r="A8000" s="4" t="s">
        <v>8207</v>
      </c>
      <c r="B8000" s="4" t="s">
        <v>232</v>
      </c>
      <c r="C8000" s="4" t="s">
        <v>199</v>
      </c>
      <c r="D8000" s="4" t="s">
        <v>126</v>
      </c>
      <c r="E8000" s="4" t="s">
        <v>172</v>
      </c>
      <c r="F8000" s="3">
        <v>43049</v>
      </c>
      <c r="G8000" s="3">
        <v>43098</v>
      </c>
      <c r="H8000">
        <v>4659</v>
      </c>
    </row>
    <row r="8001" spans="1:8">
      <c r="A8001" s="4" t="s">
        <v>8208</v>
      </c>
      <c r="B8001" s="4" t="s">
        <v>205</v>
      </c>
      <c r="C8001" s="4" t="s">
        <v>177</v>
      </c>
      <c r="D8001" s="4" t="s">
        <v>24</v>
      </c>
      <c r="E8001" s="4" t="s">
        <v>193</v>
      </c>
      <c r="F8001" s="3">
        <v>43049</v>
      </c>
      <c r="G8001" s="3"/>
    </row>
    <row r="8002" spans="1:8">
      <c r="A8002" s="4" t="s">
        <v>8209</v>
      </c>
      <c r="B8002" s="4" t="s">
        <v>279</v>
      </c>
      <c r="C8002" s="4" t="s">
        <v>171</v>
      </c>
      <c r="D8002" s="4" t="s">
        <v>83</v>
      </c>
      <c r="E8002" s="4" t="s">
        <v>172</v>
      </c>
      <c r="F8002" s="3">
        <v>43050</v>
      </c>
      <c r="G8002" s="3">
        <v>43059</v>
      </c>
      <c r="H8002">
        <v>1180</v>
      </c>
    </row>
    <row r="8003" spans="1:8">
      <c r="A8003" s="4" t="s">
        <v>8210</v>
      </c>
      <c r="B8003" s="4" t="s">
        <v>174</v>
      </c>
      <c r="C8003" s="4" t="s">
        <v>199</v>
      </c>
      <c r="D8003" s="4" t="s">
        <v>27</v>
      </c>
      <c r="E8003" s="4" t="s">
        <v>197</v>
      </c>
      <c r="F8003" s="3">
        <v>43050</v>
      </c>
      <c r="G8003" s="3">
        <v>43053</v>
      </c>
      <c r="H8003">
        <v>0</v>
      </c>
    </row>
    <row r="8004" spans="1:8">
      <c r="A8004" s="4" t="s">
        <v>8211</v>
      </c>
      <c r="B8004" s="4" t="s">
        <v>263</v>
      </c>
      <c r="C8004" s="4" t="s">
        <v>171</v>
      </c>
      <c r="D8004" s="4" t="s">
        <v>96</v>
      </c>
      <c r="E8004" s="4" t="s">
        <v>197</v>
      </c>
      <c r="F8004" s="3">
        <v>43050</v>
      </c>
      <c r="G8004" s="3">
        <v>43057</v>
      </c>
      <c r="H8004">
        <v>0</v>
      </c>
    </row>
    <row r="8005" spans="1:8">
      <c r="A8005" s="4" t="s">
        <v>8212</v>
      </c>
      <c r="B8005" s="4" t="s">
        <v>343</v>
      </c>
      <c r="C8005" s="4" t="s">
        <v>177</v>
      </c>
      <c r="D8005" s="4" t="s">
        <v>119</v>
      </c>
      <c r="E8005" s="4" t="s">
        <v>172</v>
      </c>
      <c r="F8005" s="3">
        <v>43050</v>
      </c>
      <c r="G8005" s="3">
        <v>43073</v>
      </c>
      <c r="H8005">
        <v>57</v>
      </c>
    </row>
    <row r="8006" spans="1:8">
      <c r="A8006" s="4" t="s">
        <v>8213</v>
      </c>
      <c r="B8006" s="4" t="s">
        <v>244</v>
      </c>
      <c r="C8006" s="4" t="s">
        <v>199</v>
      </c>
      <c r="D8006" s="4" t="s">
        <v>118</v>
      </c>
      <c r="E8006" s="4" t="s">
        <v>197</v>
      </c>
      <c r="F8006" s="3">
        <v>43050</v>
      </c>
      <c r="G8006" s="3">
        <v>43061</v>
      </c>
      <c r="H8006">
        <v>0</v>
      </c>
    </row>
    <row r="8007" spans="1:8">
      <c r="A8007" s="4" t="s">
        <v>8214</v>
      </c>
      <c r="B8007" s="4" t="s">
        <v>189</v>
      </c>
      <c r="C8007" s="4" t="s">
        <v>171</v>
      </c>
      <c r="D8007" s="4" t="s">
        <v>66</v>
      </c>
      <c r="E8007" s="4" t="s">
        <v>197</v>
      </c>
      <c r="F8007" s="3">
        <v>43050</v>
      </c>
      <c r="G8007" s="3">
        <v>43061</v>
      </c>
      <c r="H8007">
        <v>0</v>
      </c>
    </row>
    <row r="8008" spans="1:8">
      <c r="A8008" s="4" t="s">
        <v>8215</v>
      </c>
      <c r="B8008" s="4" t="s">
        <v>208</v>
      </c>
      <c r="C8008" s="4" t="s">
        <v>177</v>
      </c>
      <c r="D8008" s="4" t="s">
        <v>41</v>
      </c>
      <c r="E8008" s="4" t="s">
        <v>172</v>
      </c>
      <c r="F8008" s="3">
        <v>43050</v>
      </c>
      <c r="G8008" s="3">
        <v>43089</v>
      </c>
      <c r="H8008">
        <v>48</v>
      </c>
    </row>
    <row r="8009" spans="1:8">
      <c r="A8009" s="4" t="s">
        <v>8216</v>
      </c>
      <c r="B8009" s="4" t="s">
        <v>216</v>
      </c>
      <c r="C8009" s="4" t="s">
        <v>177</v>
      </c>
      <c r="D8009" s="4" t="s">
        <v>31</v>
      </c>
      <c r="E8009" s="4" t="s">
        <v>172</v>
      </c>
      <c r="F8009" s="3">
        <v>43050</v>
      </c>
      <c r="G8009" s="3">
        <v>43052</v>
      </c>
      <c r="H8009">
        <v>51</v>
      </c>
    </row>
    <row r="8010" spans="1:8">
      <c r="A8010" s="4" t="s">
        <v>8217</v>
      </c>
      <c r="B8010" s="4" t="s">
        <v>183</v>
      </c>
      <c r="C8010" s="4" t="s">
        <v>177</v>
      </c>
      <c r="D8010" s="4" t="s">
        <v>47</v>
      </c>
      <c r="E8010" s="4" t="s">
        <v>197</v>
      </c>
      <c r="F8010" s="3">
        <v>43051</v>
      </c>
      <c r="G8010" s="3">
        <v>43064</v>
      </c>
      <c r="H8010">
        <v>0</v>
      </c>
    </row>
    <row r="8011" spans="1:8">
      <c r="A8011" s="4" t="s">
        <v>8218</v>
      </c>
      <c r="B8011" s="4" t="s">
        <v>279</v>
      </c>
      <c r="C8011" s="4" t="s">
        <v>171</v>
      </c>
      <c r="D8011" s="4" t="s">
        <v>120</v>
      </c>
      <c r="E8011" s="4" t="s">
        <v>172</v>
      </c>
      <c r="F8011" s="3">
        <v>43051</v>
      </c>
      <c r="G8011" s="3">
        <v>43052</v>
      </c>
      <c r="H8011">
        <v>1138</v>
      </c>
    </row>
    <row r="8012" spans="1:8">
      <c r="A8012" s="4" t="s">
        <v>8219</v>
      </c>
      <c r="B8012" s="4" t="s">
        <v>174</v>
      </c>
      <c r="C8012" s="4" t="s">
        <v>177</v>
      </c>
      <c r="D8012" s="4" t="s">
        <v>111</v>
      </c>
      <c r="E8012" s="4" t="s">
        <v>172</v>
      </c>
      <c r="F8012" s="3">
        <v>43051</v>
      </c>
      <c r="G8012" s="3">
        <v>43090</v>
      </c>
      <c r="H8012">
        <v>49</v>
      </c>
    </row>
    <row r="8013" spans="1:8">
      <c r="A8013" s="4" t="s">
        <v>8220</v>
      </c>
      <c r="B8013" s="4" t="s">
        <v>237</v>
      </c>
      <c r="C8013" s="4" t="s">
        <v>192</v>
      </c>
      <c r="D8013" s="4" t="s">
        <v>113</v>
      </c>
      <c r="E8013" s="4" t="s">
        <v>197</v>
      </c>
      <c r="F8013" s="3">
        <v>43051</v>
      </c>
      <c r="G8013" s="3">
        <v>43060</v>
      </c>
      <c r="H8013">
        <v>0</v>
      </c>
    </row>
    <row r="8014" spans="1:8">
      <c r="A8014" s="4" t="s">
        <v>8221</v>
      </c>
      <c r="B8014" s="4" t="s">
        <v>196</v>
      </c>
      <c r="C8014" s="4" t="s">
        <v>179</v>
      </c>
      <c r="D8014" s="4" t="s">
        <v>66</v>
      </c>
      <c r="E8014" s="4" t="s">
        <v>172</v>
      </c>
      <c r="F8014" s="3">
        <v>43051</v>
      </c>
      <c r="G8014" s="3">
        <v>43097</v>
      </c>
      <c r="H8014">
        <v>650</v>
      </c>
    </row>
    <row r="8015" spans="1:8">
      <c r="A8015" s="4" t="s">
        <v>8222</v>
      </c>
      <c r="B8015" s="4" t="s">
        <v>230</v>
      </c>
      <c r="C8015" s="4" t="s">
        <v>179</v>
      </c>
      <c r="D8015" s="4" t="s">
        <v>87</v>
      </c>
      <c r="E8015" s="4" t="s">
        <v>172</v>
      </c>
      <c r="F8015" s="3">
        <v>43051</v>
      </c>
      <c r="G8015" s="3">
        <v>43098</v>
      </c>
      <c r="H8015">
        <v>470</v>
      </c>
    </row>
    <row r="8016" spans="1:8">
      <c r="A8016" s="4" t="s">
        <v>8223</v>
      </c>
      <c r="B8016" s="4" t="s">
        <v>256</v>
      </c>
      <c r="C8016" s="4" t="s">
        <v>179</v>
      </c>
      <c r="D8016" s="4" t="s">
        <v>79</v>
      </c>
      <c r="E8016" s="4" t="s">
        <v>172</v>
      </c>
      <c r="F8016" s="3">
        <v>43051</v>
      </c>
      <c r="G8016" s="3">
        <v>43100</v>
      </c>
      <c r="H8016">
        <v>567</v>
      </c>
    </row>
    <row r="8017" spans="1:8">
      <c r="A8017" s="4" t="s">
        <v>8224</v>
      </c>
      <c r="B8017" s="4" t="s">
        <v>187</v>
      </c>
      <c r="C8017" s="4" t="s">
        <v>192</v>
      </c>
      <c r="D8017" s="4" t="s">
        <v>93</v>
      </c>
      <c r="E8017" s="4" t="s">
        <v>172</v>
      </c>
      <c r="F8017" s="3">
        <v>43051</v>
      </c>
      <c r="G8017" s="3">
        <v>43094</v>
      </c>
      <c r="H8017">
        <v>3836</v>
      </c>
    </row>
    <row r="8018" spans="1:8">
      <c r="A8018" s="4" t="s">
        <v>8225</v>
      </c>
      <c r="B8018" s="4" t="s">
        <v>244</v>
      </c>
      <c r="C8018" s="4" t="s">
        <v>199</v>
      </c>
      <c r="D8018" s="4" t="s">
        <v>100</v>
      </c>
      <c r="E8018" s="4" t="s">
        <v>172</v>
      </c>
      <c r="F8018" s="3">
        <v>43051</v>
      </c>
      <c r="G8018" s="3">
        <v>43053</v>
      </c>
      <c r="H8018">
        <v>5916</v>
      </c>
    </row>
    <row r="8019" spans="1:8">
      <c r="A8019" s="4" t="s">
        <v>8226</v>
      </c>
      <c r="B8019" s="4" t="s">
        <v>201</v>
      </c>
      <c r="C8019" s="4" t="s">
        <v>171</v>
      </c>
      <c r="D8019" s="4" t="s">
        <v>38</v>
      </c>
      <c r="E8019" s="4" t="s">
        <v>172</v>
      </c>
      <c r="F8019" s="3">
        <v>43051</v>
      </c>
      <c r="G8019" s="3">
        <v>43061</v>
      </c>
      <c r="H8019">
        <v>938</v>
      </c>
    </row>
    <row r="8020" spans="1:8">
      <c r="A8020" s="4" t="s">
        <v>8227</v>
      </c>
      <c r="B8020" s="4" t="s">
        <v>201</v>
      </c>
      <c r="C8020" s="4" t="s">
        <v>171</v>
      </c>
      <c r="D8020" s="4" t="s">
        <v>82</v>
      </c>
      <c r="E8020" s="4" t="s">
        <v>172</v>
      </c>
      <c r="F8020" s="3">
        <v>43051</v>
      </c>
      <c r="G8020" s="3">
        <v>43054</v>
      </c>
      <c r="H8020">
        <v>1124</v>
      </c>
    </row>
    <row r="8021" spans="1:8">
      <c r="A8021" s="4" t="s">
        <v>8228</v>
      </c>
      <c r="B8021" s="4" t="s">
        <v>208</v>
      </c>
      <c r="C8021" s="4" t="s">
        <v>177</v>
      </c>
      <c r="D8021" s="4" t="s">
        <v>70</v>
      </c>
      <c r="E8021" s="4" t="s">
        <v>172</v>
      </c>
      <c r="F8021" s="3">
        <v>43051</v>
      </c>
      <c r="G8021" s="3">
        <v>43070</v>
      </c>
      <c r="H8021">
        <v>61</v>
      </c>
    </row>
    <row r="8022" spans="1:8">
      <c r="A8022" s="4" t="s">
        <v>8229</v>
      </c>
      <c r="B8022" s="4" t="s">
        <v>185</v>
      </c>
      <c r="C8022" s="4" t="s">
        <v>177</v>
      </c>
      <c r="D8022" s="4" t="s">
        <v>54</v>
      </c>
      <c r="E8022" s="4" t="s">
        <v>197</v>
      </c>
      <c r="F8022" s="3">
        <v>43051</v>
      </c>
      <c r="G8022" s="3">
        <v>43093</v>
      </c>
      <c r="H8022">
        <v>0</v>
      </c>
    </row>
    <row r="8023" spans="1:8">
      <c r="A8023" s="4" t="s">
        <v>8230</v>
      </c>
      <c r="B8023" s="4" t="s">
        <v>235</v>
      </c>
      <c r="C8023" s="4" t="s">
        <v>192</v>
      </c>
      <c r="D8023" s="4" t="s">
        <v>88</v>
      </c>
      <c r="E8023" s="4" t="s">
        <v>172</v>
      </c>
      <c r="F8023" s="3">
        <v>43051</v>
      </c>
      <c r="G8023" s="3">
        <v>43058</v>
      </c>
      <c r="H8023">
        <v>4011</v>
      </c>
    </row>
    <row r="8024" spans="1:8">
      <c r="A8024" s="4" t="s">
        <v>8231</v>
      </c>
      <c r="B8024" s="4" t="s">
        <v>181</v>
      </c>
      <c r="C8024" s="4" t="s">
        <v>171</v>
      </c>
      <c r="D8024" s="4" t="s">
        <v>75</v>
      </c>
      <c r="E8024" s="4" t="s">
        <v>197</v>
      </c>
      <c r="F8024" s="3">
        <v>43051</v>
      </c>
      <c r="G8024" s="3">
        <v>43054</v>
      </c>
      <c r="H8024">
        <v>0</v>
      </c>
    </row>
    <row r="8025" spans="1:8">
      <c r="A8025" s="4" t="s">
        <v>8232</v>
      </c>
      <c r="B8025" s="4" t="s">
        <v>181</v>
      </c>
      <c r="C8025" s="4" t="s">
        <v>9011</v>
      </c>
      <c r="D8025" s="4" t="s">
        <v>98</v>
      </c>
      <c r="E8025" s="4" t="s">
        <v>172</v>
      </c>
      <c r="F8025" s="3">
        <v>43051</v>
      </c>
      <c r="G8025" s="3">
        <v>43056</v>
      </c>
      <c r="H8025">
        <v>5144</v>
      </c>
    </row>
    <row r="8026" spans="1:8">
      <c r="A8026" s="4" t="s">
        <v>8233</v>
      </c>
      <c r="B8026" s="4" t="s">
        <v>261</v>
      </c>
      <c r="C8026" s="4" t="s">
        <v>179</v>
      </c>
      <c r="D8026" s="4" t="s">
        <v>130</v>
      </c>
      <c r="E8026" s="4" t="s">
        <v>172</v>
      </c>
      <c r="F8026" s="3">
        <v>43052</v>
      </c>
      <c r="G8026" s="3">
        <v>43063</v>
      </c>
      <c r="H8026">
        <v>493</v>
      </c>
    </row>
    <row r="8027" spans="1:8">
      <c r="A8027" s="4" t="s">
        <v>8234</v>
      </c>
      <c r="B8027" s="4" t="s">
        <v>246</v>
      </c>
      <c r="C8027" s="4" t="s">
        <v>179</v>
      </c>
      <c r="D8027" s="4" t="s">
        <v>83</v>
      </c>
      <c r="E8027" s="4" t="s">
        <v>197</v>
      </c>
      <c r="F8027" s="3">
        <v>43052</v>
      </c>
      <c r="G8027" s="3">
        <v>43062</v>
      </c>
      <c r="H8027">
        <v>0</v>
      </c>
    </row>
    <row r="8028" spans="1:8">
      <c r="A8028" s="4" t="s">
        <v>8235</v>
      </c>
      <c r="B8028" s="4" t="s">
        <v>210</v>
      </c>
      <c r="C8028" s="4" t="s">
        <v>171</v>
      </c>
      <c r="D8028" s="4" t="s">
        <v>83</v>
      </c>
      <c r="E8028" s="4" t="s">
        <v>172</v>
      </c>
      <c r="F8028" s="3">
        <v>43052</v>
      </c>
      <c r="G8028" s="3">
        <v>43059</v>
      </c>
      <c r="H8028">
        <v>1224</v>
      </c>
    </row>
    <row r="8029" spans="1:8">
      <c r="A8029" s="4" t="s">
        <v>8236</v>
      </c>
      <c r="B8029" s="4" t="s">
        <v>343</v>
      </c>
      <c r="C8029" s="4" t="s">
        <v>179</v>
      </c>
      <c r="D8029" s="4" t="s">
        <v>79</v>
      </c>
      <c r="E8029" s="4" t="s">
        <v>197</v>
      </c>
      <c r="F8029" s="3">
        <v>43052</v>
      </c>
      <c r="G8029" s="3">
        <v>43060</v>
      </c>
      <c r="H8029">
        <v>0</v>
      </c>
    </row>
    <row r="8030" spans="1:8">
      <c r="A8030" s="4" t="s">
        <v>8237</v>
      </c>
      <c r="B8030" s="4" t="s">
        <v>219</v>
      </c>
      <c r="C8030" s="4" t="s">
        <v>179</v>
      </c>
      <c r="D8030" s="4" t="s">
        <v>84</v>
      </c>
      <c r="E8030" s="4" t="s">
        <v>197</v>
      </c>
      <c r="F8030" s="3">
        <v>43052</v>
      </c>
      <c r="G8030" s="3">
        <v>43053</v>
      </c>
      <c r="H8030">
        <v>0</v>
      </c>
    </row>
    <row r="8031" spans="1:8">
      <c r="A8031" s="4" t="s">
        <v>8238</v>
      </c>
      <c r="B8031" s="4" t="s">
        <v>219</v>
      </c>
      <c r="C8031" s="4" t="s">
        <v>9011</v>
      </c>
      <c r="D8031" s="4" t="s">
        <v>76</v>
      </c>
      <c r="E8031" s="4" t="s">
        <v>197</v>
      </c>
      <c r="F8031" s="3">
        <v>43052</v>
      </c>
      <c r="G8031" s="3">
        <v>43069</v>
      </c>
      <c r="H8031">
        <v>0</v>
      </c>
    </row>
    <row r="8032" spans="1:8">
      <c r="A8032" s="4" t="s">
        <v>8239</v>
      </c>
      <c r="B8032" s="4" t="s">
        <v>256</v>
      </c>
      <c r="C8032" s="4" t="s">
        <v>179</v>
      </c>
      <c r="D8032" s="4" t="s">
        <v>111</v>
      </c>
      <c r="E8032" s="4" t="s">
        <v>197</v>
      </c>
      <c r="F8032" s="3">
        <v>43052</v>
      </c>
      <c r="G8032" s="3">
        <v>43058</v>
      </c>
      <c r="H8032">
        <v>0</v>
      </c>
    </row>
    <row r="8033" spans="1:8">
      <c r="A8033" s="4" t="s">
        <v>8240</v>
      </c>
      <c r="B8033" s="4" t="s">
        <v>201</v>
      </c>
      <c r="C8033" s="4" t="s">
        <v>171</v>
      </c>
      <c r="D8033" s="4" t="s">
        <v>24</v>
      </c>
      <c r="E8033" s="4" t="s">
        <v>193</v>
      </c>
      <c r="F8033" s="3">
        <v>43052</v>
      </c>
      <c r="G8033" s="3"/>
    </row>
    <row r="8034" spans="1:8">
      <c r="A8034" s="4" t="s">
        <v>8241</v>
      </c>
      <c r="B8034" s="4" t="s">
        <v>183</v>
      </c>
      <c r="C8034" s="4" t="s">
        <v>199</v>
      </c>
      <c r="D8034" s="4" t="s">
        <v>119</v>
      </c>
      <c r="E8034" s="4" t="s">
        <v>172</v>
      </c>
      <c r="F8034" s="3">
        <v>43053</v>
      </c>
      <c r="G8034" s="3">
        <v>43054</v>
      </c>
      <c r="H8034">
        <v>5276</v>
      </c>
    </row>
    <row r="8035" spans="1:8">
      <c r="A8035" s="4" t="s">
        <v>8242</v>
      </c>
      <c r="B8035" s="4" t="s">
        <v>210</v>
      </c>
      <c r="C8035" s="4" t="s">
        <v>171</v>
      </c>
      <c r="D8035" s="4" t="s">
        <v>37</v>
      </c>
      <c r="E8035" s="4" t="s">
        <v>193</v>
      </c>
      <c r="F8035" s="3">
        <v>43053</v>
      </c>
      <c r="G8035" s="3"/>
    </row>
    <row r="8036" spans="1:8">
      <c r="A8036" s="4" t="s">
        <v>8243</v>
      </c>
      <c r="B8036" s="4" t="s">
        <v>237</v>
      </c>
      <c r="C8036" s="4" t="s">
        <v>199</v>
      </c>
      <c r="D8036" s="4" t="s">
        <v>31</v>
      </c>
      <c r="E8036" s="4" t="s">
        <v>197</v>
      </c>
      <c r="F8036" s="3">
        <v>43053</v>
      </c>
      <c r="G8036" s="3">
        <v>43067</v>
      </c>
      <c r="H8036">
        <v>0</v>
      </c>
    </row>
    <row r="8037" spans="1:8">
      <c r="A8037" s="4" t="s">
        <v>8244</v>
      </c>
      <c r="B8037" s="4" t="s">
        <v>196</v>
      </c>
      <c r="C8037" s="4" t="s">
        <v>171</v>
      </c>
      <c r="D8037" s="4" t="s">
        <v>85</v>
      </c>
      <c r="E8037" s="4" t="s">
        <v>197</v>
      </c>
      <c r="F8037" s="3">
        <v>43053</v>
      </c>
      <c r="G8037" s="3">
        <v>43059</v>
      </c>
      <c r="H8037">
        <v>0</v>
      </c>
    </row>
    <row r="8038" spans="1:8">
      <c r="A8038" s="4" t="s">
        <v>8245</v>
      </c>
      <c r="B8038" s="4" t="s">
        <v>203</v>
      </c>
      <c r="C8038" s="4" t="s">
        <v>192</v>
      </c>
      <c r="D8038" s="4" t="s">
        <v>105</v>
      </c>
      <c r="E8038" s="4" t="s">
        <v>197</v>
      </c>
      <c r="F8038" s="3">
        <v>43053</v>
      </c>
      <c r="G8038" s="3">
        <v>43062</v>
      </c>
      <c r="H8038">
        <v>0</v>
      </c>
    </row>
    <row r="8039" spans="1:8">
      <c r="A8039" s="4" t="s">
        <v>8246</v>
      </c>
      <c r="B8039" s="4" t="s">
        <v>191</v>
      </c>
      <c r="C8039" s="4" t="s">
        <v>179</v>
      </c>
      <c r="D8039" s="4" t="s">
        <v>124</v>
      </c>
      <c r="E8039" s="4" t="s">
        <v>197</v>
      </c>
      <c r="F8039" s="3">
        <v>43053</v>
      </c>
      <c r="G8039" s="3">
        <v>43055</v>
      </c>
      <c r="H8039">
        <v>0</v>
      </c>
    </row>
    <row r="8040" spans="1:8">
      <c r="A8040" s="4" t="s">
        <v>8247</v>
      </c>
      <c r="B8040" s="4" t="s">
        <v>244</v>
      </c>
      <c r="C8040" s="4" t="s">
        <v>171</v>
      </c>
      <c r="D8040" s="4" t="s">
        <v>103</v>
      </c>
      <c r="E8040" s="4" t="s">
        <v>172</v>
      </c>
      <c r="F8040" s="3">
        <v>43053</v>
      </c>
      <c r="G8040" s="3">
        <v>43062</v>
      </c>
      <c r="H8040">
        <v>947</v>
      </c>
    </row>
    <row r="8041" spans="1:8">
      <c r="A8041" s="4" t="s">
        <v>8248</v>
      </c>
      <c r="B8041" s="4" t="s">
        <v>232</v>
      </c>
      <c r="C8041" s="4" t="s">
        <v>199</v>
      </c>
      <c r="D8041" s="4" t="s">
        <v>84</v>
      </c>
      <c r="E8041" s="4" t="s">
        <v>197</v>
      </c>
      <c r="F8041" s="3">
        <v>43053</v>
      </c>
      <c r="G8041" s="3">
        <v>43062</v>
      </c>
      <c r="H8041">
        <v>0</v>
      </c>
    </row>
    <row r="8042" spans="1:8">
      <c r="A8042" s="4" t="s">
        <v>8249</v>
      </c>
      <c r="B8042" s="4" t="s">
        <v>216</v>
      </c>
      <c r="C8042" s="4" t="s">
        <v>192</v>
      </c>
      <c r="D8042" s="4" t="s">
        <v>83</v>
      </c>
      <c r="E8042" s="4" t="s">
        <v>172</v>
      </c>
      <c r="F8042" s="3">
        <v>43053</v>
      </c>
      <c r="G8042" s="3">
        <v>43068</v>
      </c>
      <c r="H8042">
        <v>3342</v>
      </c>
    </row>
    <row r="8043" spans="1:8">
      <c r="A8043" s="4" t="s">
        <v>8250</v>
      </c>
      <c r="B8043" s="4" t="s">
        <v>261</v>
      </c>
      <c r="C8043" s="4" t="s">
        <v>199</v>
      </c>
      <c r="D8043" s="4" t="s">
        <v>63</v>
      </c>
      <c r="E8043" s="4" t="s">
        <v>172</v>
      </c>
      <c r="F8043" s="3">
        <v>43054</v>
      </c>
      <c r="G8043" s="3">
        <v>43099</v>
      </c>
      <c r="H8043">
        <v>5610</v>
      </c>
    </row>
    <row r="8044" spans="1:8">
      <c r="A8044" s="4" t="s">
        <v>8251</v>
      </c>
      <c r="B8044" s="4" t="s">
        <v>246</v>
      </c>
      <c r="C8044" s="4" t="s">
        <v>192</v>
      </c>
      <c r="D8044" s="4" t="s">
        <v>42</v>
      </c>
      <c r="E8044" s="4" t="s">
        <v>197</v>
      </c>
      <c r="F8044" s="3">
        <v>43054</v>
      </c>
      <c r="G8044" s="3">
        <v>43084</v>
      </c>
      <c r="H8044">
        <v>0</v>
      </c>
    </row>
    <row r="8045" spans="1:8">
      <c r="A8045" s="4" t="s">
        <v>8252</v>
      </c>
      <c r="B8045" s="4" t="s">
        <v>246</v>
      </c>
      <c r="C8045" s="4" t="s">
        <v>179</v>
      </c>
      <c r="D8045" s="4" t="s">
        <v>50</v>
      </c>
      <c r="E8045" s="4" t="s">
        <v>172</v>
      </c>
      <c r="F8045" s="3">
        <v>43054</v>
      </c>
      <c r="G8045" s="3">
        <v>43069</v>
      </c>
      <c r="H8045">
        <v>557</v>
      </c>
    </row>
    <row r="8046" spans="1:8">
      <c r="A8046" s="4" t="s">
        <v>8253</v>
      </c>
      <c r="B8046" s="4" t="s">
        <v>174</v>
      </c>
      <c r="C8046" s="4" t="s">
        <v>9011</v>
      </c>
      <c r="D8046" s="4" t="s">
        <v>92</v>
      </c>
      <c r="E8046" s="4" t="s">
        <v>197</v>
      </c>
      <c r="F8046" s="3">
        <v>43054</v>
      </c>
      <c r="G8046" s="3">
        <v>43059</v>
      </c>
      <c r="H8046">
        <v>0</v>
      </c>
    </row>
    <row r="8047" spans="1:8">
      <c r="A8047" s="4" t="s">
        <v>8254</v>
      </c>
      <c r="B8047" s="4" t="s">
        <v>174</v>
      </c>
      <c r="C8047" s="4" t="s">
        <v>9011</v>
      </c>
      <c r="D8047" s="4" t="s">
        <v>45</v>
      </c>
      <c r="E8047" s="4" t="s">
        <v>172</v>
      </c>
      <c r="F8047" s="3">
        <v>43054</v>
      </c>
      <c r="G8047" s="3">
        <v>43069</v>
      </c>
      <c r="H8047">
        <v>5600</v>
      </c>
    </row>
    <row r="8048" spans="1:8">
      <c r="A8048" s="4" t="s">
        <v>8255</v>
      </c>
      <c r="B8048" s="4" t="s">
        <v>263</v>
      </c>
      <c r="C8048" s="4" t="s">
        <v>9011</v>
      </c>
      <c r="D8048" s="4" t="s">
        <v>21</v>
      </c>
      <c r="E8048" s="4" t="s">
        <v>172</v>
      </c>
      <c r="F8048" s="3">
        <v>43054</v>
      </c>
      <c r="G8048" s="3">
        <v>43096</v>
      </c>
      <c r="H8048">
        <v>4980</v>
      </c>
    </row>
    <row r="8049" spans="1:8">
      <c r="A8049" s="4" t="s">
        <v>8256</v>
      </c>
      <c r="B8049" s="4" t="s">
        <v>219</v>
      </c>
      <c r="C8049" s="4" t="s">
        <v>177</v>
      </c>
      <c r="D8049" s="4" t="s">
        <v>105</v>
      </c>
      <c r="E8049" s="4" t="s">
        <v>193</v>
      </c>
      <c r="F8049" s="3">
        <v>43054</v>
      </c>
      <c r="G8049" s="3"/>
    </row>
    <row r="8050" spans="1:8">
      <c r="A8050" s="4" t="s">
        <v>8257</v>
      </c>
      <c r="B8050" s="4" t="s">
        <v>219</v>
      </c>
      <c r="C8050" s="4" t="s">
        <v>9011</v>
      </c>
      <c r="D8050" s="4" t="s">
        <v>82</v>
      </c>
      <c r="E8050" s="4" t="s">
        <v>197</v>
      </c>
      <c r="F8050" s="3">
        <v>43054</v>
      </c>
      <c r="G8050" s="3">
        <v>43061</v>
      </c>
      <c r="H8050">
        <v>0</v>
      </c>
    </row>
    <row r="8051" spans="1:8">
      <c r="A8051" s="4" t="s">
        <v>8258</v>
      </c>
      <c r="B8051" s="4" t="s">
        <v>230</v>
      </c>
      <c r="C8051" s="4" t="s">
        <v>179</v>
      </c>
      <c r="D8051" s="4" t="s">
        <v>84</v>
      </c>
      <c r="E8051" s="4" t="s">
        <v>197</v>
      </c>
      <c r="F8051" s="3">
        <v>43054</v>
      </c>
      <c r="G8051" s="3">
        <v>43067</v>
      </c>
      <c r="H8051">
        <v>0</v>
      </c>
    </row>
    <row r="8052" spans="1:8">
      <c r="A8052" s="4" t="s">
        <v>8259</v>
      </c>
      <c r="B8052" s="4" t="s">
        <v>181</v>
      </c>
      <c r="C8052" s="4" t="s">
        <v>179</v>
      </c>
      <c r="D8052" s="4" t="s">
        <v>82</v>
      </c>
      <c r="E8052" s="4" t="s">
        <v>172</v>
      </c>
      <c r="F8052" s="3">
        <v>43054</v>
      </c>
      <c r="G8052" s="3">
        <v>43064</v>
      </c>
      <c r="H8052">
        <v>530</v>
      </c>
    </row>
    <row r="8053" spans="1:8">
      <c r="A8053" s="4" t="s">
        <v>8260</v>
      </c>
      <c r="B8053" s="4" t="s">
        <v>183</v>
      </c>
      <c r="C8053" s="4" t="s">
        <v>192</v>
      </c>
      <c r="D8053" s="4" t="s">
        <v>76</v>
      </c>
      <c r="E8053" s="4" t="s">
        <v>172</v>
      </c>
      <c r="F8053" s="3">
        <v>43055</v>
      </c>
      <c r="G8053" s="3">
        <v>43100</v>
      </c>
      <c r="H8053">
        <v>3300</v>
      </c>
    </row>
    <row r="8054" spans="1:8">
      <c r="A8054" s="4" t="s">
        <v>8261</v>
      </c>
      <c r="B8054" s="4" t="s">
        <v>261</v>
      </c>
      <c r="C8054" s="4" t="s">
        <v>192</v>
      </c>
      <c r="D8054" s="4" t="s">
        <v>24</v>
      </c>
      <c r="E8054" s="4" t="s">
        <v>193</v>
      </c>
      <c r="F8054" s="3">
        <v>43055</v>
      </c>
      <c r="G8054" s="3"/>
    </row>
    <row r="8055" spans="1:8">
      <c r="A8055" s="4" t="s">
        <v>8262</v>
      </c>
      <c r="B8055" s="4" t="s">
        <v>203</v>
      </c>
      <c r="C8055" s="4" t="s">
        <v>192</v>
      </c>
      <c r="D8055" s="4" t="s">
        <v>84</v>
      </c>
      <c r="E8055" s="4" t="s">
        <v>172</v>
      </c>
      <c r="F8055" s="3">
        <v>43055</v>
      </c>
      <c r="G8055" s="3">
        <v>43059</v>
      </c>
      <c r="H8055">
        <v>3664</v>
      </c>
    </row>
    <row r="8056" spans="1:8">
      <c r="A8056" s="4" t="s">
        <v>8263</v>
      </c>
      <c r="B8056" s="4" t="s">
        <v>191</v>
      </c>
      <c r="C8056" s="4" t="s">
        <v>199</v>
      </c>
      <c r="D8056" s="4" t="s">
        <v>84</v>
      </c>
      <c r="E8056" s="4" t="s">
        <v>197</v>
      </c>
      <c r="F8056" s="3">
        <v>43055</v>
      </c>
      <c r="G8056" s="3">
        <v>43059</v>
      </c>
      <c r="H8056">
        <v>0</v>
      </c>
    </row>
    <row r="8057" spans="1:8">
      <c r="A8057" s="4" t="s">
        <v>8264</v>
      </c>
      <c r="B8057" s="4" t="s">
        <v>343</v>
      </c>
      <c r="C8057" s="4" t="s">
        <v>179</v>
      </c>
      <c r="D8057" s="4" t="s">
        <v>109</v>
      </c>
      <c r="E8057" s="4" t="s">
        <v>172</v>
      </c>
      <c r="F8057" s="3">
        <v>43055</v>
      </c>
      <c r="G8057" s="3">
        <v>43061</v>
      </c>
      <c r="H8057">
        <v>575</v>
      </c>
    </row>
    <row r="8058" spans="1:8">
      <c r="A8058" s="4" t="s">
        <v>8265</v>
      </c>
      <c r="B8058" s="4" t="s">
        <v>187</v>
      </c>
      <c r="C8058" s="4" t="s">
        <v>177</v>
      </c>
      <c r="D8058" s="4" t="s">
        <v>32</v>
      </c>
      <c r="E8058" s="4" t="s">
        <v>197</v>
      </c>
      <c r="F8058" s="3">
        <v>43055</v>
      </c>
      <c r="G8058" s="3">
        <v>43062</v>
      </c>
      <c r="H8058">
        <v>0</v>
      </c>
    </row>
    <row r="8059" spans="1:8">
      <c r="A8059" s="4" t="s">
        <v>8266</v>
      </c>
      <c r="B8059" s="4" t="s">
        <v>201</v>
      </c>
      <c r="C8059" s="4" t="s">
        <v>171</v>
      </c>
      <c r="D8059" s="4" t="s">
        <v>24</v>
      </c>
      <c r="E8059" s="4" t="s">
        <v>193</v>
      </c>
      <c r="F8059" s="3">
        <v>43055</v>
      </c>
      <c r="G8059" s="3"/>
    </row>
    <row r="8060" spans="1:8">
      <c r="A8060" s="4" t="s">
        <v>8267</v>
      </c>
      <c r="B8060" s="4" t="s">
        <v>201</v>
      </c>
      <c r="C8060" s="4" t="s">
        <v>192</v>
      </c>
      <c r="D8060" s="4" t="s">
        <v>81</v>
      </c>
      <c r="E8060" s="4" t="s">
        <v>172</v>
      </c>
      <c r="F8060" s="3">
        <v>43055</v>
      </c>
      <c r="G8060" s="3">
        <v>43070</v>
      </c>
      <c r="H8060">
        <v>3271</v>
      </c>
    </row>
    <row r="8061" spans="1:8">
      <c r="A8061" s="4" t="s">
        <v>8268</v>
      </c>
      <c r="B8061" s="4" t="s">
        <v>170</v>
      </c>
      <c r="C8061" s="4" t="s">
        <v>199</v>
      </c>
      <c r="D8061" s="4" t="s">
        <v>29</v>
      </c>
      <c r="E8061" s="4" t="s">
        <v>197</v>
      </c>
      <c r="F8061" s="3">
        <v>43055</v>
      </c>
      <c r="G8061" s="3">
        <v>43056</v>
      </c>
      <c r="H8061">
        <v>0</v>
      </c>
    </row>
    <row r="8062" spans="1:8">
      <c r="A8062" s="4" t="s">
        <v>8269</v>
      </c>
      <c r="B8062" s="4" t="s">
        <v>189</v>
      </c>
      <c r="C8062" s="4" t="s">
        <v>171</v>
      </c>
      <c r="D8062" s="4" t="s">
        <v>37</v>
      </c>
      <c r="E8062" s="4" t="s">
        <v>197</v>
      </c>
      <c r="F8062" s="3">
        <v>43055</v>
      </c>
      <c r="G8062" s="3">
        <v>43065</v>
      </c>
      <c r="H8062">
        <v>0</v>
      </c>
    </row>
    <row r="8063" spans="1:8">
      <c r="A8063" s="4" t="s">
        <v>8270</v>
      </c>
      <c r="B8063" s="4" t="s">
        <v>232</v>
      </c>
      <c r="C8063" s="4" t="s">
        <v>171</v>
      </c>
      <c r="D8063" s="4" t="s">
        <v>88</v>
      </c>
      <c r="E8063" s="4" t="s">
        <v>172</v>
      </c>
      <c r="F8063" s="3">
        <v>43055</v>
      </c>
      <c r="G8063" s="3">
        <v>43063</v>
      </c>
      <c r="H8063">
        <v>1035</v>
      </c>
    </row>
    <row r="8064" spans="1:8">
      <c r="A8064" s="4" t="s">
        <v>8271</v>
      </c>
      <c r="B8064" s="4" t="s">
        <v>261</v>
      </c>
      <c r="C8064" s="4" t="s">
        <v>177</v>
      </c>
      <c r="D8064" s="4" t="s">
        <v>99</v>
      </c>
      <c r="E8064" s="4" t="s">
        <v>197</v>
      </c>
      <c r="F8064" s="3">
        <v>43056</v>
      </c>
      <c r="G8064" s="3">
        <v>43073</v>
      </c>
      <c r="H8064">
        <v>0</v>
      </c>
    </row>
    <row r="8065" spans="1:8">
      <c r="A8065" s="4" t="s">
        <v>8272</v>
      </c>
      <c r="B8065" s="4" t="s">
        <v>174</v>
      </c>
      <c r="C8065" s="4" t="s">
        <v>199</v>
      </c>
      <c r="D8065" s="4" t="s">
        <v>47</v>
      </c>
      <c r="E8065" s="4" t="s">
        <v>172</v>
      </c>
      <c r="F8065" s="3">
        <v>43056</v>
      </c>
      <c r="G8065" s="3">
        <v>43063</v>
      </c>
      <c r="H8065">
        <v>4880</v>
      </c>
    </row>
    <row r="8066" spans="1:8">
      <c r="A8066" s="4" t="s">
        <v>8273</v>
      </c>
      <c r="B8066" s="4" t="s">
        <v>263</v>
      </c>
      <c r="C8066" s="4" t="s">
        <v>192</v>
      </c>
      <c r="D8066" s="4" t="s">
        <v>125</v>
      </c>
      <c r="E8066" s="4" t="s">
        <v>172</v>
      </c>
      <c r="F8066" s="3">
        <v>43056</v>
      </c>
      <c r="G8066" s="3">
        <v>43068</v>
      </c>
      <c r="H8066">
        <v>3644</v>
      </c>
    </row>
    <row r="8067" spans="1:8">
      <c r="A8067" s="4" t="s">
        <v>8274</v>
      </c>
      <c r="B8067" s="4" t="s">
        <v>212</v>
      </c>
      <c r="C8067" s="4" t="s">
        <v>192</v>
      </c>
      <c r="D8067" s="4" t="s">
        <v>98</v>
      </c>
      <c r="E8067" s="4" t="s">
        <v>172</v>
      </c>
      <c r="F8067" s="3">
        <v>43056</v>
      </c>
      <c r="G8067" s="3">
        <v>43082</v>
      </c>
      <c r="H8067">
        <v>3538</v>
      </c>
    </row>
    <row r="8068" spans="1:8">
      <c r="A8068" s="4" t="s">
        <v>8275</v>
      </c>
      <c r="B8068" s="4" t="s">
        <v>219</v>
      </c>
      <c r="C8068" s="4" t="s">
        <v>171</v>
      </c>
      <c r="D8068" s="4" t="s">
        <v>38</v>
      </c>
      <c r="E8068" s="4" t="s">
        <v>197</v>
      </c>
      <c r="F8068" s="3">
        <v>43056</v>
      </c>
      <c r="G8068" s="3">
        <v>43066</v>
      </c>
      <c r="H8068">
        <v>0</v>
      </c>
    </row>
    <row r="8069" spans="1:8">
      <c r="A8069" s="4" t="s">
        <v>8276</v>
      </c>
      <c r="B8069" s="4" t="s">
        <v>230</v>
      </c>
      <c r="C8069" s="4" t="s">
        <v>179</v>
      </c>
      <c r="D8069" s="4" t="s">
        <v>71</v>
      </c>
      <c r="E8069" s="4" t="s">
        <v>197</v>
      </c>
      <c r="F8069" s="3">
        <v>43056</v>
      </c>
      <c r="G8069" s="3">
        <v>43066</v>
      </c>
      <c r="H8069">
        <v>0</v>
      </c>
    </row>
    <row r="8070" spans="1:8">
      <c r="A8070" s="4" t="s">
        <v>8277</v>
      </c>
      <c r="B8070" s="4" t="s">
        <v>232</v>
      </c>
      <c r="C8070" s="4" t="s">
        <v>9011</v>
      </c>
      <c r="D8070" s="4" t="s">
        <v>35</v>
      </c>
      <c r="E8070" s="4" t="s">
        <v>172</v>
      </c>
      <c r="F8070" s="3">
        <v>43056</v>
      </c>
      <c r="G8070" s="3">
        <v>43075</v>
      </c>
      <c r="H8070">
        <v>4154</v>
      </c>
    </row>
    <row r="8071" spans="1:8">
      <c r="A8071" s="4" t="s">
        <v>8278</v>
      </c>
      <c r="B8071" s="4" t="s">
        <v>226</v>
      </c>
      <c r="C8071" s="4" t="s">
        <v>9011</v>
      </c>
      <c r="D8071" s="4" t="s">
        <v>52</v>
      </c>
      <c r="E8071" s="4" t="s">
        <v>172</v>
      </c>
      <c r="F8071" s="3">
        <v>43056</v>
      </c>
      <c r="G8071" s="3">
        <v>43065</v>
      </c>
      <c r="H8071">
        <v>4620</v>
      </c>
    </row>
    <row r="8072" spans="1:8">
      <c r="A8072" s="4" t="s">
        <v>8279</v>
      </c>
      <c r="B8072" s="4" t="s">
        <v>208</v>
      </c>
      <c r="C8072" s="4" t="s">
        <v>199</v>
      </c>
      <c r="D8072" s="4" t="s">
        <v>48</v>
      </c>
      <c r="E8072" s="4" t="s">
        <v>172</v>
      </c>
      <c r="F8072" s="3">
        <v>43056</v>
      </c>
      <c r="G8072" s="3">
        <v>43057</v>
      </c>
      <c r="H8072">
        <v>5653</v>
      </c>
    </row>
    <row r="8073" spans="1:8">
      <c r="A8073" s="4" t="s">
        <v>8280</v>
      </c>
      <c r="B8073" s="4" t="s">
        <v>216</v>
      </c>
      <c r="C8073" s="4" t="s">
        <v>177</v>
      </c>
      <c r="D8073" s="4" t="s">
        <v>31</v>
      </c>
      <c r="E8073" s="4" t="s">
        <v>197</v>
      </c>
      <c r="F8073" s="3">
        <v>43056</v>
      </c>
      <c r="G8073" s="3">
        <v>43064</v>
      </c>
      <c r="H8073">
        <v>0</v>
      </c>
    </row>
    <row r="8074" spans="1:8">
      <c r="A8074" s="4" t="s">
        <v>8281</v>
      </c>
      <c r="B8074" s="4" t="s">
        <v>216</v>
      </c>
      <c r="C8074" s="4" t="s">
        <v>177</v>
      </c>
      <c r="D8074" s="4" t="s">
        <v>50</v>
      </c>
      <c r="E8074" s="4" t="s">
        <v>172</v>
      </c>
      <c r="F8074" s="3">
        <v>43056</v>
      </c>
      <c r="G8074" s="3">
        <v>43065</v>
      </c>
      <c r="H8074">
        <v>65</v>
      </c>
    </row>
    <row r="8075" spans="1:8">
      <c r="A8075" s="4" t="s">
        <v>8282</v>
      </c>
      <c r="B8075" s="4" t="s">
        <v>181</v>
      </c>
      <c r="C8075" s="4" t="s">
        <v>179</v>
      </c>
      <c r="D8075" s="4" t="s">
        <v>93</v>
      </c>
      <c r="E8075" s="4" t="s">
        <v>172</v>
      </c>
      <c r="F8075" s="3">
        <v>43056</v>
      </c>
      <c r="G8075" s="3">
        <v>43074</v>
      </c>
      <c r="H8075">
        <v>497</v>
      </c>
    </row>
    <row r="8076" spans="1:8">
      <c r="A8076" s="4" t="s">
        <v>8283</v>
      </c>
      <c r="B8076" s="4" t="s">
        <v>261</v>
      </c>
      <c r="C8076" s="4" t="s">
        <v>9011</v>
      </c>
      <c r="D8076" s="4" t="s">
        <v>113</v>
      </c>
      <c r="E8076" s="4" t="s">
        <v>172</v>
      </c>
      <c r="F8076" s="3">
        <v>43057</v>
      </c>
      <c r="G8076" s="3">
        <v>43076</v>
      </c>
      <c r="H8076">
        <v>4645</v>
      </c>
    </row>
    <row r="8077" spans="1:8">
      <c r="A8077" s="4" t="s">
        <v>8284</v>
      </c>
      <c r="B8077" s="4" t="s">
        <v>246</v>
      </c>
      <c r="C8077" s="4" t="s">
        <v>9011</v>
      </c>
      <c r="D8077" s="4" t="s">
        <v>40</v>
      </c>
      <c r="E8077" s="4" t="s">
        <v>172</v>
      </c>
      <c r="F8077" s="3">
        <v>43057</v>
      </c>
      <c r="G8077" s="3">
        <v>43060</v>
      </c>
      <c r="H8077">
        <v>4243</v>
      </c>
    </row>
    <row r="8078" spans="1:8">
      <c r="A8078" s="4" t="s">
        <v>8285</v>
      </c>
      <c r="B8078" s="4" t="s">
        <v>210</v>
      </c>
      <c r="C8078" s="4" t="s">
        <v>171</v>
      </c>
      <c r="D8078" s="4" t="s">
        <v>96</v>
      </c>
      <c r="E8078" s="4" t="s">
        <v>197</v>
      </c>
      <c r="F8078" s="3">
        <v>43057</v>
      </c>
      <c r="G8078" s="3">
        <v>43075</v>
      </c>
      <c r="H8078">
        <v>0</v>
      </c>
    </row>
    <row r="8079" spans="1:8">
      <c r="A8079" s="4" t="s">
        <v>8286</v>
      </c>
      <c r="B8079" s="4" t="s">
        <v>174</v>
      </c>
      <c r="C8079" s="4" t="s">
        <v>9011</v>
      </c>
      <c r="D8079" s="4" t="s">
        <v>37</v>
      </c>
      <c r="E8079" s="4" t="s">
        <v>172</v>
      </c>
      <c r="F8079" s="3">
        <v>43057</v>
      </c>
      <c r="G8079" s="3">
        <v>43068</v>
      </c>
      <c r="H8079">
        <v>4617</v>
      </c>
    </row>
    <row r="8080" spans="1:8">
      <c r="A8080" s="4" t="s">
        <v>8287</v>
      </c>
      <c r="B8080" s="4" t="s">
        <v>212</v>
      </c>
      <c r="C8080" s="4" t="s">
        <v>265</v>
      </c>
      <c r="D8080" s="4" t="s">
        <v>122</v>
      </c>
      <c r="E8080" s="4" t="s">
        <v>172</v>
      </c>
      <c r="F8080" s="3">
        <v>43057</v>
      </c>
      <c r="G8080" s="3">
        <v>43073</v>
      </c>
      <c r="H8080">
        <v>29220</v>
      </c>
    </row>
    <row r="8081" spans="1:8">
      <c r="A8081" s="4" t="s">
        <v>8288</v>
      </c>
      <c r="B8081" s="4" t="s">
        <v>343</v>
      </c>
      <c r="C8081" s="4" t="s">
        <v>171</v>
      </c>
      <c r="D8081" s="4" t="s">
        <v>61</v>
      </c>
      <c r="E8081" s="4" t="s">
        <v>197</v>
      </c>
      <c r="F8081" s="3">
        <v>43057</v>
      </c>
      <c r="G8081" s="3">
        <v>43069</v>
      </c>
      <c r="H8081">
        <v>0</v>
      </c>
    </row>
    <row r="8082" spans="1:8">
      <c r="A8082" s="4" t="s">
        <v>8289</v>
      </c>
      <c r="B8082" s="4" t="s">
        <v>219</v>
      </c>
      <c r="C8082" s="4" t="s">
        <v>179</v>
      </c>
      <c r="D8082" s="4" t="s">
        <v>84</v>
      </c>
      <c r="E8082" s="4" t="s">
        <v>172</v>
      </c>
      <c r="F8082" s="3">
        <v>43057</v>
      </c>
      <c r="G8082" s="3">
        <v>43073</v>
      </c>
      <c r="H8082">
        <v>643</v>
      </c>
    </row>
    <row r="8083" spans="1:8">
      <c r="A8083" s="4" t="s">
        <v>8290</v>
      </c>
      <c r="B8083" s="4" t="s">
        <v>230</v>
      </c>
      <c r="C8083" s="4" t="s">
        <v>179</v>
      </c>
      <c r="D8083" s="4" t="s">
        <v>105</v>
      </c>
      <c r="E8083" s="4" t="s">
        <v>197</v>
      </c>
      <c r="F8083" s="3">
        <v>43057</v>
      </c>
      <c r="G8083" s="3">
        <v>43060</v>
      </c>
      <c r="H8083">
        <v>0</v>
      </c>
    </row>
    <row r="8084" spans="1:8">
      <c r="A8084" s="4" t="s">
        <v>8291</v>
      </c>
      <c r="B8084" s="4" t="s">
        <v>201</v>
      </c>
      <c r="C8084" s="4" t="s">
        <v>199</v>
      </c>
      <c r="D8084" s="4" t="s">
        <v>32</v>
      </c>
      <c r="E8084" s="4" t="s">
        <v>197</v>
      </c>
      <c r="F8084" s="3">
        <v>43057</v>
      </c>
      <c r="G8084" s="3">
        <v>43074</v>
      </c>
      <c r="H8084">
        <v>0</v>
      </c>
    </row>
    <row r="8085" spans="1:8">
      <c r="A8085" s="4" t="s">
        <v>8292</v>
      </c>
      <c r="B8085" s="4" t="s">
        <v>170</v>
      </c>
      <c r="C8085" s="4" t="s">
        <v>177</v>
      </c>
      <c r="D8085" s="4" t="s">
        <v>61</v>
      </c>
      <c r="E8085" s="4" t="s">
        <v>197</v>
      </c>
      <c r="F8085" s="3">
        <v>43057</v>
      </c>
      <c r="G8085" s="3">
        <v>43067</v>
      </c>
      <c r="H8085">
        <v>0</v>
      </c>
    </row>
    <row r="8086" spans="1:8">
      <c r="A8086" s="4" t="s">
        <v>8293</v>
      </c>
      <c r="B8086" s="4" t="s">
        <v>261</v>
      </c>
      <c r="C8086" s="4" t="s">
        <v>171</v>
      </c>
      <c r="D8086" s="4" t="s">
        <v>88</v>
      </c>
      <c r="E8086" s="4" t="s">
        <v>172</v>
      </c>
      <c r="F8086" s="3">
        <v>43058</v>
      </c>
      <c r="G8086" s="3">
        <v>43059</v>
      </c>
      <c r="H8086">
        <v>886</v>
      </c>
    </row>
    <row r="8087" spans="1:8">
      <c r="A8087" s="4" t="s">
        <v>8294</v>
      </c>
      <c r="B8087" s="4" t="s">
        <v>304</v>
      </c>
      <c r="C8087" s="4" t="s">
        <v>192</v>
      </c>
      <c r="D8087" s="4" t="s">
        <v>100</v>
      </c>
      <c r="E8087" s="4" t="s">
        <v>172</v>
      </c>
      <c r="F8087" s="3">
        <v>43058</v>
      </c>
      <c r="G8087" s="3">
        <v>43067</v>
      </c>
      <c r="H8087">
        <v>3206</v>
      </c>
    </row>
    <row r="8088" spans="1:8">
      <c r="A8088" s="4" t="s">
        <v>8295</v>
      </c>
      <c r="B8088" s="4" t="s">
        <v>210</v>
      </c>
      <c r="C8088" s="4" t="s">
        <v>179</v>
      </c>
      <c r="D8088" s="4" t="s">
        <v>65</v>
      </c>
      <c r="E8088" s="4" t="s">
        <v>172</v>
      </c>
      <c r="F8088" s="3">
        <v>43058</v>
      </c>
      <c r="G8088" s="3">
        <v>43059</v>
      </c>
      <c r="H8088">
        <v>678</v>
      </c>
    </row>
    <row r="8089" spans="1:8">
      <c r="A8089" s="4" t="s">
        <v>8296</v>
      </c>
      <c r="B8089" s="4" t="s">
        <v>174</v>
      </c>
      <c r="C8089" s="4" t="s">
        <v>179</v>
      </c>
      <c r="D8089" s="4" t="s">
        <v>61</v>
      </c>
      <c r="E8089" s="4" t="s">
        <v>172</v>
      </c>
      <c r="F8089" s="3">
        <v>43058</v>
      </c>
      <c r="G8089" s="3">
        <v>43059</v>
      </c>
      <c r="H8089">
        <v>549</v>
      </c>
    </row>
    <row r="8090" spans="1:8">
      <c r="A8090" s="4" t="s">
        <v>8297</v>
      </c>
      <c r="B8090" s="4" t="s">
        <v>263</v>
      </c>
      <c r="C8090" s="4" t="s">
        <v>199</v>
      </c>
      <c r="D8090" s="4" t="s">
        <v>82</v>
      </c>
      <c r="E8090" s="4" t="s">
        <v>172</v>
      </c>
      <c r="F8090" s="3">
        <v>43058</v>
      </c>
      <c r="G8090" s="3">
        <v>43067</v>
      </c>
      <c r="H8090">
        <v>6540</v>
      </c>
    </row>
    <row r="8091" spans="1:8">
      <c r="A8091" s="4" t="s">
        <v>8298</v>
      </c>
      <c r="B8091" s="4" t="s">
        <v>343</v>
      </c>
      <c r="C8091" s="4" t="s">
        <v>179</v>
      </c>
      <c r="D8091" s="4" t="s">
        <v>118</v>
      </c>
      <c r="E8091" s="4" t="s">
        <v>197</v>
      </c>
      <c r="F8091" s="3">
        <v>43058</v>
      </c>
      <c r="G8091" s="3">
        <v>43060</v>
      </c>
      <c r="H8091">
        <v>0</v>
      </c>
    </row>
    <row r="8092" spans="1:8">
      <c r="A8092" s="4" t="s">
        <v>8299</v>
      </c>
      <c r="B8092" s="4" t="s">
        <v>201</v>
      </c>
      <c r="C8092" s="4" t="s">
        <v>192</v>
      </c>
      <c r="D8092" s="4" t="s">
        <v>87</v>
      </c>
      <c r="E8092" s="4" t="s">
        <v>197</v>
      </c>
      <c r="F8092" s="3">
        <v>43058</v>
      </c>
      <c r="G8092" s="3">
        <v>43073</v>
      </c>
      <c r="H8092">
        <v>0</v>
      </c>
    </row>
    <row r="8093" spans="1:8">
      <c r="A8093" s="4" t="s">
        <v>8300</v>
      </c>
      <c r="B8093" s="4" t="s">
        <v>189</v>
      </c>
      <c r="C8093" s="4" t="s">
        <v>179</v>
      </c>
      <c r="D8093" s="4" t="s">
        <v>79</v>
      </c>
      <c r="E8093" s="4" t="s">
        <v>172</v>
      </c>
      <c r="F8093" s="3">
        <v>43058</v>
      </c>
      <c r="G8093" s="3">
        <v>43067</v>
      </c>
      <c r="H8093">
        <v>662</v>
      </c>
    </row>
    <row r="8094" spans="1:8">
      <c r="A8094" s="4" t="s">
        <v>8301</v>
      </c>
      <c r="B8094" s="4" t="s">
        <v>185</v>
      </c>
      <c r="C8094" s="4" t="s">
        <v>9011</v>
      </c>
      <c r="D8094" s="4" t="s">
        <v>59</v>
      </c>
      <c r="E8094" s="4" t="s">
        <v>172</v>
      </c>
      <c r="F8094" s="3">
        <v>43058</v>
      </c>
      <c r="G8094" s="3">
        <v>43063</v>
      </c>
      <c r="H8094">
        <v>4540</v>
      </c>
    </row>
    <row r="8095" spans="1:8">
      <c r="A8095" s="4" t="s">
        <v>8302</v>
      </c>
      <c r="B8095" s="4" t="s">
        <v>183</v>
      </c>
      <c r="C8095" s="4" t="s">
        <v>177</v>
      </c>
      <c r="D8095" s="4" t="s">
        <v>104</v>
      </c>
      <c r="E8095" s="4" t="s">
        <v>172</v>
      </c>
      <c r="F8095" s="3">
        <v>43059</v>
      </c>
      <c r="G8095" s="3">
        <v>43068</v>
      </c>
      <c r="H8095">
        <v>52</v>
      </c>
    </row>
    <row r="8096" spans="1:8">
      <c r="A8096" s="4" t="s">
        <v>8303</v>
      </c>
      <c r="B8096" s="4" t="s">
        <v>246</v>
      </c>
      <c r="C8096" s="4" t="s">
        <v>171</v>
      </c>
      <c r="D8096" s="4" t="s">
        <v>24</v>
      </c>
      <c r="E8096" s="4" t="s">
        <v>193</v>
      </c>
      <c r="F8096" s="3">
        <v>43059</v>
      </c>
      <c r="G8096" s="3"/>
    </row>
    <row r="8097" spans="1:8">
      <c r="A8097" s="4" t="s">
        <v>8304</v>
      </c>
      <c r="B8097" s="4" t="s">
        <v>279</v>
      </c>
      <c r="C8097" s="4" t="s">
        <v>9011</v>
      </c>
      <c r="D8097" s="4" t="s">
        <v>125</v>
      </c>
      <c r="E8097" s="4" t="s">
        <v>197</v>
      </c>
      <c r="F8097" s="3">
        <v>43059</v>
      </c>
      <c r="G8097" s="3">
        <v>43066</v>
      </c>
      <c r="H8097">
        <v>0</v>
      </c>
    </row>
    <row r="8098" spans="1:8">
      <c r="A8098" s="4" t="s">
        <v>8305</v>
      </c>
      <c r="B8098" s="4" t="s">
        <v>219</v>
      </c>
      <c r="C8098" s="4" t="s">
        <v>179</v>
      </c>
      <c r="D8098" s="4" t="s">
        <v>71</v>
      </c>
      <c r="E8098" s="4" t="s">
        <v>172</v>
      </c>
      <c r="F8098" s="3">
        <v>43059</v>
      </c>
      <c r="G8098" s="3">
        <v>43077</v>
      </c>
      <c r="H8098">
        <v>504</v>
      </c>
    </row>
    <row r="8099" spans="1:8">
      <c r="A8099" s="4" t="s">
        <v>8306</v>
      </c>
      <c r="B8099" s="4" t="s">
        <v>230</v>
      </c>
      <c r="C8099" s="4" t="s">
        <v>179</v>
      </c>
      <c r="D8099" s="4" t="s">
        <v>82</v>
      </c>
      <c r="E8099" s="4" t="s">
        <v>172</v>
      </c>
      <c r="F8099" s="3">
        <v>43059</v>
      </c>
      <c r="G8099" s="3">
        <v>43073</v>
      </c>
      <c r="H8099">
        <v>589</v>
      </c>
    </row>
    <row r="8100" spans="1:8">
      <c r="A8100" s="4" t="s">
        <v>8307</v>
      </c>
      <c r="B8100" s="4" t="s">
        <v>170</v>
      </c>
      <c r="C8100" s="4" t="s">
        <v>199</v>
      </c>
      <c r="D8100" s="4" t="s">
        <v>109</v>
      </c>
      <c r="E8100" s="4" t="s">
        <v>172</v>
      </c>
      <c r="F8100" s="3">
        <v>43059</v>
      </c>
      <c r="G8100" s="3">
        <v>43078</v>
      </c>
      <c r="H8100">
        <v>5756</v>
      </c>
    </row>
    <row r="8101" spans="1:8">
      <c r="A8101" s="4" t="s">
        <v>8308</v>
      </c>
      <c r="B8101" s="4" t="s">
        <v>170</v>
      </c>
      <c r="C8101" s="4" t="s">
        <v>192</v>
      </c>
      <c r="D8101" s="4" t="s">
        <v>111</v>
      </c>
      <c r="E8101" s="4" t="s">
        <v>172</v>
      </c>
      <c r="F8101" s="3">
        <v>43059</v>
      </c>
      <c r="G8101" s="3">
        <v>43062</v>
      </c>
      <c r="H8101">
        <v>3161</v>
      </c>
    </row>
    <row r="8102" spans="1:8">
      <c r="A8102" s="4" t="s">
        <v>8309</v>
      </c>
      <c r="B8102" s="4" t="s">
        <v>216</v>
      </c>
      <c r="C8102" s="4" t="s">
        <v>177</v>
      </c>
      <c r="D8102" s="4" t="s">
        <v>24</v>
      </c>
      <c r="E8102" s="4" t="s">
        <v>193</v>
      </c>
      <c r="F8102" s="3">
        <v>43059</v>
      </c>
      <c r="G8102" s="3"/>
    </row>
    <row r="8103" spans="1:8">
      <c r="A8103" s="4" t="s">
        <v>8310</v>
      </c>
      <c r="B8103" s="4" t="s">
        <v>235</v>
      </c>
      <c r="C8103" s="4" t="s">
        <v>199</v>
      </c>
      <c r="D8103" s="4" t="s">
        <v>120</v>
      </c>
      <c r="E8103" s="4" t="s">
        <v>172</v>
      </c>
      <c r="F8103" s="3">
        <v>43059</v>
      </c>
      <c r="G8103" s="3">
        <v>43077</v>
      </c>
      <c r="H8103">
        <v>5209</v>
      </c>
    </row>
    <row r="8104" spans="1:8">
      <c r="A8104" s="4" t="s">
        <v>8311</v>
      </c>
      <c r="B8104" s="4" t="s">
        <v>246</v>
      </c>
      <c r="C8104" s="4" t="s">
        <v>192</v>
      </c>
      <c r="D8104" s="4" t="s">
        <v>82</v>
      </c>
      <c r="E8104" s="4" t="s">
        <v>197</v>
      </c>
      <c r="F8104" s="3">
        <v>43060</v>
      </c>
      <c r="G8104" s="3">
        <v>43064</v>
      </c>
      <c r="H8104">
        <v>0</v>
      </c>
    </row>
    <row r="8105" spans="1:8">
      <c r="A8105" s="4" t="s">
        <v>8312</v>
      </c>
      <c r="B8105" s="4" t="s">
        <v>304</v>
      </c>
      <c r="C8105" s="4" t="s">
        <v>177</v>
      </c>
      <c r="D8105" s="4" t="s">
        <v>45</v>
      </c>
      <c r="E8105" s="4" t="s">
        <v>172</v>
      </c>
      <c r="F8105" s="3">
        <v>43060</v>
      </c>
      <c r="G8105" s="3">
        <v>43077</v>
      </c>
      <c r="H8105">
        <v>58</v>
      </c>
    </row>
    <row r="8106" spans="1:8">
      <c r="A8106" s="4" t="s">
        <v>8313</v>
      </c>
      <c r="B8106" s="4" t="s">
        <v>279</v>
      </c>
      <c r="C8106" s="4" t="s">
        <v>177</v>
      </c>
      <c r="D8106" s="4" t="s">
        <v>40</v>
      </c>
      <c r="E8106" s="4" t="s">
        <v>172</v>
      </c>
      <c r="F8106" s="3">
        <v>43060</v>
      </c>
      <c r="G8106" s="3">
        <v>43090</v>
      </c>
      <c r="H8106">
        <v>57</v>
      </c>
    </row>
    <row r="8107" spans="1:8">
      <c r="A8107" s="4" t="s">
        <v>8314</v>
      </c>
      <c r="B8107" s="4" t="s">
        <v>263</v>
      </c>
      <c r="C8107" s="4" t="s">
        <v>9011</v>
      </c>
      <c r="D8107" s="4" t="s">
        <v>35</v>
      </c>
      <c r="E8107" s="4" t="s">
        <v>172</v>
      </c>
      <c r="F8107" s="3">
        <v>43060</v>
      </c>
      <c r="G8107" s="3">
        <v>43079</v>
      </c>
      <c r="H8107">
        <v>5466</v>
      </c>
    </row>
    <row r="8108" spans="1:8">
      <c r="A8108" s="4" t="s">
        <v>8315</v>
      </c>
      <c r="B8108" s="4" t="s">
        <v>196</v>
      </c>
      <c r="C8108" s="4" t="s">
        <v>199</v>
      </c>
      <c r="D8108" s="4" t="s">
        <v>48</v>
      </c>
      <c r="E8108" s="4" t="s">
        <v>197</v>
      </c>
      <c r="F8108" s="3">
        <v>43060</v>
      </c>
      <c r="G8108" s="3">
        <v>43063</v>
      </c>
      <c r="H8108">
        <v>0</v>
      </c>
    </row>
    <row r="8109" spans="1:8">
      <c r="A8109" s="4" t="s">
        <v>8316</v>
      </c>
      <c r="B8109" s="4" t="s">
        <v>191</v>
      </c>
      <c r="C8109" s="4" t="s">
        <v>199</v>
      </c>
      <c r="D8109" s="4" t="s">
        <v>87</v>
      </c>
      <c r="E8109" s="4" t="s">
        <v>172</v>
      </c>
      <c r="F8109" s="3">
        <v>43060</v>
      </c>
      <c r="G8109" s="3">
        <v>43064</v>
      </c>
      <c r="H8109">
        <v>6932</v>
      </c>
    </row>
    <row r="8110" spans="1:8">
      <c r="A8110" s="4" t="s">
        <v>8317</v>
      </c>
      <c r="B8110" s="4" t="s">
        <v>230</v>
      </c>
      <c r="C8110" s="4" t="s">
        <v>179</v>
      </c>
      <c r="D8110" s="4" t="s">
        <v>93</v>
      </c>
      <c r="E8110" s="4" t="s">
        <v>172</v>
      </c>
      <c r="F8110" s="3">
        <v>43060</v>
      </c>
      <c r="G8110" s="3">
        <v>43091</v>
      </c>
      <c r="H8110">
        <v>597</v>
      </c>
    </row>
    <row r="8111" spans="1:8">
      <c r="A8111" s="4" t="s">
        <v>8318</v>
      </c>
      <c r="B8111" s="4" t="s">
        <v>187</v>
      </c>
      <c r="C8111" s="4" t="s">
        <v>192</v>
      </c>
      <c r="D8111" s="4" t="s">
        <v>72</v>
      </c>
      <c r="E8111" s="4" t="s">
        <v>197</v>
      </c>
      <c r="F8111" s="3">
        <v>43060</v>
      </c>
      <c r="G8111" s="3">
        <v>43066</v>
      </c>
      <c r="H8111">
        <v>0</v>
      </c>
    </row>
    <row r="8112" spans="1:8">
      <c r="A8112" s="4" t="s">
        <v>8319</v>
      </c>
      <c r="B8112" s="4" t="s">
        <v>201</v>
      </c>
      <c r="C8112" s="4" t="s">
        <v>179</v>
      </c>
      <c r="D8112" s="4" t="s">
        <v>38</v>
      </c>
      <c r="E8112" s="4" t="s">
        <v>172</v>
      </c>
      <c r="F8112" s="3">
        <v>43060</v>
      </c>
      <c r="G8112" s="3">
        <v>43098</v>
      </c>
      <c r="H8112">
        <v>619</v>
      </c>
    </row>
    <row r="8113" spans="1:8">
      <c r="A8113" s="4" t="s">
        <v>8320</v>
      </c>
      <c r="B8113" s="4" t="s">
        <v>185</v>
      </c>
      <c r="C8113" s="4" t="s">
        <v>192</v>
      </c>
      <c r="D8113" s="4" t="s">
        <v>54</v>
      </c>
      <c r="E8113" s="4" t="s">
        <v>172</v>
      </c>
      <c r="F8113" s="3">
        <v>43060</v>
      </c>
      <c r="G8113" s="3">
        <v>43070</v>
      </c>
      <c r="H8113">
        <v>2590</v>
      </c>
    </row>
    <row r="8114" spans="1:8">
      <c r="A8114" s="4" t="s">
        <v>8321</v>
      </c>
      <c r="B8114" s="4" t="s">
        <v>235</v>
      </c>
      <c r="C8114" s="4" t="s">
        <v>9011</v>
      </c>
      <c r="D8114" s="4" t="s">
        <v>113</v>
      </c>
      <c r="E8114" s="4" t="s">
        <v>197</v>
      </c>
      <c r="F8114" s="3">
        <v>43060</v>
      </c>
      <c r="G8114" s="3">
        <v>43065</v>
      </c>
      <c r="H8114">
        <v>0</v>
      </c>
    </row>
    <row r="8115" spans="1:8">
      <c r="A8115" s="4" t="s">
        <v>8322</v>
      </c>
      <c r="B8115" s="4" t="s">
        <v>246</v>
      </c>
      <c r="C8115" s="4" t="s">
        <v>179</v>
      </c>
      <c r="D8115" s="4" t="s">
        <v>125</v>
      </c>
      <c r="E8115" s="4" t="s">
        <v>172</v>
      </c>
      <c r="F8115" s="3">
        <v>43061</v>
      </c>
      <c r="G8115" s="3">
        <v>43076</v>
      </c>
      <c r="H8115">
        <v>609</v>
      </c>
    </row>
    <row r="8116" spans="1:8">
      <c r="A8116" s="4" t="s">
        <v>8323</v>
      </c>
      <c r="B8116" s="4" t="s">
        <v>279</v>
      </c>
      <c r="C8116" s="4" t="s">
        <v>9011</v>
      </c>
      <c r="D8116" s="4" t="s">
        <v>84</v>
      </c>
      <c r="E8116" s="4" t="s">
        <v>172</v>
      </c>
      <c r="F8116" s="3">
        <v>43061</v>
      </c>
      <c r="G8116" s="3">
        <v>43075</v>
      </c>
      <c r="H8116">
        <v>4492</v>
      </c>
    </row>
    <row r="8117" spans="1:8">
      <c r="A8117" s="4" t="s">
        <v>8324</v>
      </c>
      <c r="B8117" s="4" t="s">
        <v>201</v>
      </c>
      <c r="C8117" s="4" t="s">
        <v>171</v>
      </c>
      <c r="D8117" s="4" t="s">
        <v>102</v>
      </c>
      <c r="E8117" s="4" t="s">
        <v>197</v>
      </c>
      <c r="F8117" s="3">
        <v>43061</v>
      </c>
      <c r="G8117" s="3">
        <v>43066</v>
      </c>
      <c r="H8117">
        <v>0</v>
      </c>
    </row>
    <row r="8118" spans="1:8">
      <c r="A8118" s="4" t="s">
        <v>8325</v>
      </c>
      <c r="B8118" s="4" t="s">
        <v>232</v>
      </c>
      <c r="C8118" s="4" t="s">
        <v>9011</v>
      </c>
      <c r="D8118" s="4" t="s">
        <v>125</v>
      </c>
      <c r="E8118" s="4" t="s">
        <v>197</v>
      </c>
      <c r="F8118" s="3">
        <v>43061</v>
      </c>
      <c r="G8118" s="3">
        <v>43075</v>
      </c>
      <c r="H8118">
        <v>0</v>
      </c>
    </row>
    <row r="8119" spans="1:8">
      <c r="A8119" s="4" t="s">
        <v>8326</v>
      </c>
      <c r="B8119" s="4" t="s">
        <v>216</v>
      </c>
      <c r="C8119" s="4" t="s">
        <v>177</v>
      </c>
      <c r="D8119" s="4" t="s">
        <v>82</v>
      </c>
      <c r="E8119" s="4" t="s">
        <v>172</v>
      </c>
      <c r="F8119" s="3">
        <v>43061</v>
      </c>
      <c r="G8119" s="3">
        <v>43074</v>
      </c>
      <c r="H8119">
        <v>47</v>
      </c>
    </row>
    <row r="8120" spans="1:8">
      <c r="A8120" s="4" t="s">
        <v>8327</v>
      </c>
      <c r="B8120" s="4" t="s">
        <v>181</v>
      </c>
      <c r="C8120" s="4" t="s">
        <v>179</v>
      </c>
      <c r="D8120" s="4" t="s">
        <v>71</v>
      </c>
      <c r="E8120" s="4" t="s">
        <v>193</v>
      </c>
      <c r="F8120" s="3">
        <v>43061</v>
      </c>
      <c r="G8120" s="3"/>
    </row>
    <row r="8121" spans="1:8">
      <c r="A8121" s="4" t="s">
        <v>8328</v>
      </c>
      <c r="B8121" s="4" t="s">
        <v>279</v>
      </c>
      <c r="C8121" s="4" t="s">
        <v>179</v>
      </c>
      <c r="D8121" s="4" t="s">
        <v>50</v>
      </c>
      <c r="E8121" s="4" t="s">
        <v>197</v>
      </c>
      <c r="F8121" s="3">
        <v>43062</v>
      </c>
      <c r="G8121" s="3">
        <v>43071</v>
      </c>
      <c r="H8121">
        <v>0</v>
      </c>
    </row>
    <row r="8122" spans="1:8">
      <c r="A8122" s="4" t="s">
        <v>8329</v>
      </c>
      <c r="B8122" s="4" t="s">
        <v>230</v>
      </c>
      <c r="C8122" s="4" t="s">
        <v>171</v>
      </c>
      <c r="D8122" s="4" t="s">
        <v>92</v>
      </c>
      <c r="E8122" s="4" t="s">
        <v>193</v>
      </c>
      <c r="F8122" s="3">
        <v>43062</v>
      </c>
      <c r="G8122" s="3"/>
    </row>
    <row r="8123" spans="1:8">
      <c r="A8123" s="4" t="s">
        <v>8330</v>
      </c>
      <c r="B8123" s="4" t="s">
        <v>230</v>
      </c>
      <c r="C8123" s="4" t="s">
        <v>179</v>
      </c>
      <c r="D8123" s="4" t="s">
        <v>56</v>
      </c>
      <c r="E8123" s="4" t="s">
        <v>172</v>
      </c>
      <c r="F8123" s="3">
        <v>43062</v>
      </c>
      <c r="G8123" s="3">
        <v>43077</v>
      </c>
      <c r="H8123">
        <v>484</v>
      </c>
    </row>
    <row r="8124" spans="1:8">
      <c r="A8124" s="4" t="s">
        <v>8331</v>
      </c>
      <c r="B8124" s="4" t="s">
        <v>244</v>
      </c>
      <c r="C8124" s="4" t="s">
        <v>192</v>
      </c>
      <c r="D8124" s="4" t="s">
        <v>103</v>
      </c>
      <c r="E8124" s="4" t="s">
        <v>197</v>
      </c>
      <c r="F8124" s="3">
        <v>43062</v>
      </c>
      <c r="G8124" s="3">
        <v>43064</v>
      </c>
      <c r="H8124">
        <v>0</v>
      </c>
    </row>
    <row r="8125" spans="1:8">
      <c r="A8125" s="4" t="s">
        <v>8332</v>
      </c>
      <c r="B8125" s="4" t="s">
        <v>189</v>
      </c>
      <c r="C8125" s="4" t="s">
        <v>177</v>
      </c>
      <c r="D8125" s="4" t="s">
        <v>118</v>
      </c>
      <c r="E8125" s="4" t="s">
        <v>197</v>
      </c>
      <c r="F8125" s="3">
        <v>43062</v>
      </c>
      <c r="G8125" s="3">
        <v>43067</v>
      </c>
      <c r="H8125">
        <v>0</v>
      </c>
    </row>
    <row r="8126" spans="1:8">
      <c r="A8126" s="4" t="s">
        <v>8333</v>
      </c>
      <c r="B8126" s="4" t="s">
        <v>205</v>
      </c>
      <c r="C8126" s="4" t="s">
        <v>177</v>
      </c>
      <c r="D8126" s="4" t="s">
        <v>44</v>
      </c>
      <c r="E8126" s="4" t="s">
        <v>172</v>
      </c>
      <c r="F8126" s="3">
        <v>43062</v>
      </c>
      <c r="G8126" s="3">
        <v>43076</v>
      </c>
      <c r="H8126">
        <v>49</v>
      </c>
    </row>
    <row r="8127" spans="1:8">
      <c r="A8127" s="4" t="s">
        <v>8334</v>
      </c>
      <c r="B8127" s="4" t="s">
        <v>185</v>
      </c>
      <c r="C8127" s="4" t="s">
        <v>177</v>
      </c>
      <c r="D8127" s="4" t="s">
        <v>24</v>
      </c>
      <c r="E8127" s="4" t="s">
        <v>193</v>
      </c>
      <c r="F8127" s="3">
        <v>43062</v>
      </c>
      <c r="G8127" s="3"/>
    </row>
    <row r="8128" spans="1:8">
      <c r="A8128" s="4" t="s">
        <v>8335</v>
      </c>
      <c r="B8128" s="4" t="s">
        <v>216</v>
      </c>
      <c r="C8128" s="4" t="s">
        <v>177</v>
      </c>
      <c r="D8128" s="4" t="s">
        <v>82</v>
      </c>
      <c r="E8128" s="4" t="s">
        <v>193</v>
      </c>
      <c r="F8128" s="3">
        <v>43062</v>
      </c>
      <c r="G8128" s="3"/>
    </row>
    <row r="8129" spans="1:8">
      <c r="A8129" s="4" t="s">
        <v>8336</v>
      </c>
      <c r="B8129" s="4" t="s">
        <v>246</v>
      </c>
      <c r="C8129" s="4" t="s">
        <v>171</v>
      </c>
      <c r="D8129" s="4" t="s">
        <v>63</v>
      </c>
      <c r="E8129" s="4" t="s">
        <v>172</v>
      </c>
      <c r="F8129" s="3">
        <v>43063</v>
      </c>
      <c r="G8129" s="3">
        <v>43074</v>
      </c>
      <c r="H8129">
        <v>927</v>
      </c>
    </row>
    <row r="8130" spans="1:8">
      <c r="A8130" s="4" t="s">
        <v>8337</v>
      </c>
      <c r="B8130" s="4" t="s">
        <v>210</v>
      </c>
      <c r="C8130" s="4" t="s">
        <v>9011</v>
      </c>
      <c r="D8130" s="4" t="s">
        <v>21</v>
      </c>
      <c r="E8130" s="4" t="s">
        <v>172</v>
      </c>
      <c r="F8130" s="3">
        <v>43063</v>
      </c>
      <c r="G8130" s="3">
        <v>43078</v>
      </c>
      <c r="H8130">
        <v>4445</v>
      </c>
    </row>
    <row r="8131" spans="1:8">
      <c r="A8131" s="4" t="s">
        <v>8338</v>
      </c>
      <c r="B8131" s="4" t="s">
        <v>174</v>
      </c>
      <c r="C8131" s="4" t="s">
        <v>9011</v>
      </c>
      <c r="D8131" s="4" t="s">
        <v>41</v>
      </c>
      <c r="E8131" s="4" t="s">
        <v>172</v>
      </c>
      <c r="F8131" s="3">
        <v>43063</v>
      </c>
      <c r="G8131" s="3">
        <v>43073</v>
      </c>
      <c r="H8131">
        <v>5110</v>
      </c>
    </row>
    <row r="8132" spans="1:8">
      <c r="A8132" s="4" t="s">
        <v>8339</v>
      </c>
      <c r="B8132" s="4" t="s">
        <v>212</v>
      </c>
      <c r="C8132" s="4" t="s">
        <v>177</v>
      </c>
      <c r="D8132" s="4" t="s">
        <v>32</v>
      </c>
      <c r="E8132" s="4" t="s">
        <v>172</v>
      </c>
      <c r="F8132" s="3">
        <v>43063</v>
      </c>
      <c r="G8132" s="3">
        <v>43087</v>
      </c>
      <c r="H8132">
        <v>62</v>
      </c>
    </row>
    <row r="8133" spans="1:8">
      <c r="A8133" s="4" t="s">
        <v>8340</v>
      </c>
      <c r="B8133" s="4" t="s">
        <v>191</v>
      </c>
      <c r="C8133" s="4" t="s">
        <v>171</v>
      </c>
      <c r="D8133" s="4" t="s">
        <v>84</v>
      </c>
      <c r="E8133" s="4" t="s">
        <v>172</v>
      </c>
      <c r="F8133" s="3">
        <v>43063</v>
      </c>
      <c r="G8133" s="3">
        <v>43080</v>
      </c>
      <c r="H8133">
        <v>1049</v>
      </c>
    </row>
    <row r="8134" spans="1:8">
      <c r="A8134" s="4" t="s">
        <v>8341</v>
      </c>
      <c r="B8134" s="4" t="s">
        <v>219</v>
      </c>
      <c r="C8134" s="4" t="s">
        <v>171</v>
      </c>
      <c r="D8134" s="4" t="s">
        <v>86</v>
      </c>
      <c r="E8134" s="4" t="s">
        <v>172</v>
      </c>
      <c r="F8134" s="3">
        <v>43063</v>
      </c>
      <c r="G8134" s="3">
        <v>43074</v>
      </c>
      <c r="H8134">
        <v>885</v>
      </c>
    </row>
    <row r="8135" spans="1:8">
      <c r="A8135" s="4" t="s">
        <v>8342</v>
      </c>
      <c r="B8135" s="4" t="s">
        <v>230</v>
      </c>
      <c r="C8135" s="4" t="s">
        <v>9011</v>
      </c>
      <c r="D8135" s="4" t="s">
        <v>93</v>
      </c>
      <c r="E8135" s="4" t="s">
        <v>193</v>
      </c>
      <c r="F8135" s="3">
        <v>43063</v>
      </c>
      <c r="G8135" s="3"/>
    </row>
    <row r="8136" spans="1:8">
      <c r="A8136" s="4" t="s">
        <v>8343</v>
      </c>
      <c r="B8136" s="4" t="s">
        <v>187</v>
      </c>
      <c r="C8136" s="4" t="s">
        <v>192</v>
      </c>
      <c r="D8136" s="4" t="s">
        <v>62</v>
      </c>
      <c r="E8136" s="4" t="s">
        <v>197</v>
      </c>
      <c r="F8136" s="3">
        <v>43063</v>
      </c>
      <c r="G8136" s="3">
        <v>43068</v>
      </c>
      <c r="H8136">
        <v>0</v>
      </c>
    </row>
    <row r="8137" spans="1:8">
      <c r="A8137" s="4" t="s">
        <v>8344</v>
      </c>
      <c r="B8137" s="4" t="s">
        <v>216</v>
      </c>
      <c r="C8137" s="4" t="s">
        <v>192</v>
      </c>
      <c r="D8137" s="4" t="s">
        <v>65</v>
      </c>
      <c r="E8137" s="4" t="s">
        <v>172</v>
      </c>
      <c r="F8137" s="3">
        <v>43063</v>
      </c>
      <c r="G8137" s="3">
        <v>43074</v>
      </c>
      <c r="H8137">
        <v>3612</v>
      </c>
    </row>
    <row r="8138" spans="1:8">
      <c r="A8138" s="4" t="s">
        <v>8345</v>
      </c>
      <c r="B8138" s="4" t="s">
        <v>235</v>
      </c>
      <c r="C8138" s="4" t="s">
        <v>9011</v>
      </c>
      <c r="D8138" s="4" t="s">
        <v>127</v>
      </c>
      <c r="E8138" s="4" t="s">
        <v>172</v>
      </c>
      <c r="F8138" s="3">
        <v>43063</v>
      </c>
      <c r="G8138" s="3">
        <v>43068</v>
      </c>
      <c r="H8138">
        <v>5106</v>
      </c>
    </row>
    <row r="8139" spans="1:8">
      <c r="A8139" s="4" t="s">
        <v>8346</v>
      </c>
      <c r="B8139" s="4" t="s">
        <v>183</v>
      </c>
      <c r="C8139" s="4" t="s">
        <v>192</v>
      </c>
      <c r="D8139" s="4" t="s">
        <v>66</v>
      </c>
      <c r="E8139" s="4" t="s">
        <v>172</v>
      </c>
      <c r="F8139" s="3">
        <v>43064</v>
      </c>
      <c r="G8139" s="3">
        <v>43097</v>
      </c>
      <c r="H8139">
        <v>2477</v>
      </c>
    </row>
    <row r="8140" spans="1:8">
      <c r="A8140" s="4" t="s">
        <v>8347</v>
      </c>
      <c r="B8140" s="4" t="s">
        <v>246</v>
      </c>
      <c r="C8140" s="4" t="s">
        <v>177</v>
      </c>
      <c r="D8140" s="4" t="s">
        <v>50</v>
      </c>
      <c r="E8140" s="4" t="s">
        <v>197</v>
      </c>
      <c r="F8140" s="3">
        <v>43064</v>
      </c>
      <c r="G8140" s="3">
        <v>43079</v>
      </c>
      <c r="H8140">
        <v>0</v>
      </c>
    </row>
    <row r="8141" spans="1:8">
      <c r="A8141" s="4" t="s">
        <v>8348</v>
      </c>
      <c r="B8141" s="4" t="s">
        <v>174</v>
      </c>
      <c r="C8141" s="4" t="s">
        <v>179</v>
      </c>
      <c r="D8141" s="4" t="s">
        <v>92</v>
      </c>
      <c r="E8141" s="4" t="s">
        <v>172</v>
      </c>
      <c r="F8141" s="3">
        <v>43064</v>
      </c>
      <c r="G8141" s="3">
        <v>43080</v>
      </c>
      <c r="H8141">
        <v>537</v>
      </c>
    </row>
    <row r="8142" spans="1:8">
      <c r="A8142" s="4" t="s">
        <v>8349</v>
      </c>
      <c r="B8142" s="4" t="s">
        <v>191</v>
      </c>
      <c r="C8142" s="4" t="s">
        <v>199</v>
      </c>
      <c r="D8142" s="4" t="s">
        <v>75</v>
      </c>
      <c r="E8142" s="4" t="s">
        <v>172</v>
      </c>
      <c r="F8142" s="3">
        <v>43064</v>
      </c>
      <c r="G8142" s="3">
        <v>43079</v>
      </c>
      <c r="H8142">
        <v>5547</v>
      </c>
    </row>
    <row r="8143" spans="1:8">
      <c r="A8143" s="4" t="s">
        <v>8350</v>
      </c>
      <c r="B8143" s="4" t="s">
        <v>170</v>
      </c>
      <c r="C8143" s="4" t="s">
        <v>171</v>
      </c>
      <c r="D8143" s="4" t="s">
        <v>85</v>
      </c>
      <c r="E8143" s="4" t="s">
        <v>172</v>
      </c>
      <c r="F8143" s="3">
        <v>43064</v>
      </c>
      <c r="G8143" s="3">
        <v>43068</v>
      </c>
      <c r="H8143">
        <v>1001</v>
      </c>
    </row>
    <row r="8144" spans="1:8">
      <c r="A8144" s="4" t="s">
        <v>8351</v>
      </c>
      <c r="B8144" s="4" t="s">
        <v>185</v>
      </c>
      <c r="C8144" s="4" t="s">
        <v>199</v>
      </c>
      <c r="D8144" s="4" t="s">
        <v>82</v>
      </c>
      <c r="E8144" s="4" t="s">
        <v>197</v>
      </c>
      <c r="F8144" s="3">
        <v>43064</v>
      </c>
      <c r="G8144" s="3">
        <v>43074</v>
      </c>
      <c r="H8144">
        <v>0</v>
      </c>
    </row>
    <row r="8145" spans="1:8">
      <c r="A8145" s="4" t="s">
        <v>8352</v>
      </c>
      <c r="B8145" s="4" t="s">
        <v>216</v>
      </c>
      <c r="C8145" s="4" t="s">
        <v>171</v>
      </c>
      <c r="D8145" s="4" t="s">
        <v>125</v>
      </c>
      <c r="E8145" s="4" t="s">
        <v>197</v>
      </c>
      <c r="F8145" s="3">
        <v>43064</v>
      </c>
      <c r="G8145" s="3">
        <v>43068</v>
      </c>
      <c r="H8145">
        <v>0</v>
      </c>
    </row>
    <row r="8146" spans="1:8">
      <c r="A8146" s="4" t="s">
        <v>8353</v>
      </c>
      <c r="B8146" s="4" t="s">
        <v>235</v>
      </c>
      <c r="C8146" s="4" t="s">
        <v>9011</v>
      </c>
      <c r="D8146" s="4" t="s">
        <v>120</v>
      </c>
      <c r="E8146" s="4" t="s">
        <v>172</v>
      </c>
      <c r="F8146" s="3">
        <v>43064</v>
      </c>
      <c r="G8146" s="3">
        <v>43068</v>
      </c>
      <c r="H8146">
        <v>5077</v>
      </c>
    </row>
    <row r="8147" spans="1:8">
      <c r="A8147" s="4" t="s">
        <v>8354</v>
      </c>
      <c r="B8147" s="4" t="s">
        <v>183</v>
      </c>
      <c r="C8147" s="4" t="s">
        <v>192</v>
      </c>
      <c r="D8147" s="4" t="s">
        <v>45</v>
      </c>
      <c r="E8147" s="4" t="s">
        <v>172</v>
      </c>
      <c r="F8147" s="3">
        <v>43065</v>
      </c>
      <c r="G8147" s="3">
        <v>43076</v>
      </c>
      <c r="H8147">
        <v>3844</v>
      </c>
    </row>
    <row r="8148" spans="1:8">
      <c r="A8148" s="4" t="s">
        <v>8355</v>
      </c>
      <c r="B8148" s="4" t="s">
        <v>279</v>
      </c>
      <c r="C8148" s="4" t="s">
        <v>199</v>
      </c>
      <c r="D8148" s="4" t="s">
        <v>113</v>
      </c>
      <c r="E8148" s="4" t="s">
        <v>197</v>
      </c>
      <c r="F8148" s="3">
        <v>43065</v>
      </c>
      <c r="G8148" s="3">
        <v>43079</v>
      </c>
      <c r="H8148">
        <v>0</v>
      </c>
    </row>
    <row r="8149" spans="1:8">
      <c r="A8149" s="4" t="s">
        <v>8356</v>
      </c>
      <c r="B8149" s="4" t="s">
        <v>279</v>
      </c>
      <c r="C8149" s="4" t="s">
        <v>171</v>
      </c>
      <c r="D8149" s="4" t="s">
        <v>96</v>
      </c>
      <c r="E8149" s="4" t="s">
        <v>172</v>
      </c>
      <c r="F8149" s="3">
        <v>43065</v>
      </c>
      <c r="G8149" s="3">
        <v>43083</v>
      </c>
      <c r="H8149">
        <v>1204</v>
      </c>
    </row>
    <row r="8150" spans="1:8">
      <c r="A8150" s="4" t="s">
        <v>8357</v>
      </c>
      <c r="B8150" s="4" t="s">
        <v>174</v>
      </c>
      <c r="C8150" s="4" t="s">
        <v>192</v>
      </c>
      <c r="D8150" s="4" t="s">
        <v>79</v>
      </c>
      <c r="E8150" s="4" t="s">
        <v>197</v>
      </c>
      <c r="F8150" s="3">
        <v>43065</v>
      </c>
      <c r="G8150" s="3">
        <v>43080</v>
      </c>
      <c r="H8150">
        <v>0</v>
      </c>
    </row>
    <row r="8151" spans="1:8">
      <c r="A8151" s="4" t="s">
        <v>8358</v>
      </c>
      <c r="B8151" s="4" t="s">
        <v>196</v>
      </c>
      <c r="C8151" s="4" t="s">
        <v>179</v>
      </c>
      <c r="D8151" s="4" t="s">
        <v>109</v>
      </c>
      <c r="E8151" s="4" t="s">
        <v>172</v>
      </c>
      <c r="F8151" s="3">
        <v>43065</v>
      </c>
      <c r="G8151" s="3">
        <v>43076</v>
      </c>
      <c r="H8151">
        <v>562</v>
      </c>
    </row>
    <row r="8152" spans="1:8">
      <c r="A8152" s="4" t="s">
        <v>8359</v>
      </c>
      <c r="B8152" s="4" t="s">
        <v>219</v>
      </c>
      <c r="C8152" s="4" t="s">
        <v>171</v>
      </c>
      <c r="D8152" s="4" t="s">
        <v>54</v>
      </c>
      <c r="E8152" s="4" t="s">
        <v>197</v>
      </c>
      <c r="F8152" s="3">
        <v>43065</v>
      </c>
      <c r="G8152" s="3">
        <v>43094</v>
      </c>
      <c r="H8152">
        <v>0</v>
      </c>
    </row>
    <row r="8153" spans="1:8">
      <c r="A8153" s="4" t="s">
        <v>8360</v>
      </c>
      <c r="B8153" s="4" t="s">
        <v>219</v>
      </c>
      <c r="C8153" s="4" t="s">
        <v>179</v>
      </c>
      <c r="D8153" s="4" t="s">
        <v>115</v>
      </c>
      <c r="E8153" s="4" t="s">
        <v>172</v>
      </c>
      <c r="F8153" s="3">
        <v>43065</v>
      </c>
      <c r="G8153" s="3">
        <v>43070</v>
      </c>
      <c r="H8153">
        <v>460</v>
      </c>
    </row>
    <row r="8154" spans="1:8">
      <c r="A8154" s="4" t="s">
        <v>8361</v>
      </c>
      <c r="B8154" s="4" t="s">
        <v>208</v>
      </c>
      <c r="C8154" s="4" t="s">
        <v>177</v>
      </c>
      <c r="D8154" s="4" t="s">
        <v>104</v>
      </c>
      <c r="E8154" s="4" t="s">
        <v>172</v>
      </c>
      <c r="F8154" s="3">
        <v>43065</v>
      </c>
      <c r="G8154" s="3">
        <v>43080</v>
      </c>
      <c r="H8154">
        <v>66</v>
      </c>
    </row>
    <row r="8155" spans="1:8">
      <c r="A8155" s="4" t="s">
        <v>8362</v>
      </c>
      <c r="B8155" s="4" t="s">
        <v>208</v>
      </c>
      <c r="C8155" s="4" t="s">
        <v>192</v>
      </c>
      <c r="D8155" s="4" t="s">
        <v>37</v>
      </c>
      <c r="E8155" s="4" t="s">
        <v>172</v>
      </c>
      <c r="F8155" s="3">
        <v>43065</v>
      </c>
      <c r="G8155" s="3">
        <v>43081</v>
      </c>
      <c r="H8155">
        <v>3309</v>
      </c>
    </row>
    <row r="8156" spans="1:8">
      <c r="A8156" s="4" t="s">
        <v>8363</v>
      </c>
      <c r="B8156" s="4" t="s">
        <v>216</v>
      </c>
      <c r="C8156" s="4" t="s">
        <v>192</v>
      </c>
      <c r="D8156" s="4" t="s">
        <v>40</v>
      </c>
      <c r="E8156" s="4" t="s">
        <v>197</v>
      </c>
      <c r="F8156" s="3">
        <v>43065</v>
      </c>
      <c r="G8156" s="3">
        <v>43066</v>
      </c>
      <c r="H8156">
        <v>0</v>
      </c>
    </row>
    <row r="8157" spans="1:8">
      <c r="A8157" s="4" t="s">
        <v>8364</v>
      </c>
      <c r="B8157" s="4" t="s">
        <v>174</v>
      </c>
      <c r="C8157" s="4" t="s">
        <v>9011</v>
      </c>
      <c r="D8157" s="4" t="s">
        <v>66</v>
      </c>
      <c r="E8157" s="4" t="s">
        <v>172</v>
      </c>
      <c r="F8157" s="3">
        <v>43066</v>
      </c>
      <c r="G8157" s="3">
        <v>43069</v>
      </c>
      <c r="H8157">
        <v>4888</v>
      </c>
    </row>
    <row r="8158" spans="1:8">
      <c r="A8158" s="4" t="s">
        <v>8365</v>
      </c>
      <c r="B8158" s="4" t="s">
        <v>203</v>
      </c>
      <c r="C8158" s="4" t="s">
        <v>171</v>
      </c>
      <c r="D8158" s="4" t="s">
        <v>81</v>
      </c>
      <c r="E8158" s="4" t="s">
        <v>172</v>
      </c>
      <c r="F8158" s="3">
        <v>43066</v>
      </c>
      <c r="G8158" s="3">
        <v>43081</v>
      </c>
      <c r="H8158">
        <v>1192</v>
      </c>
    </row>
    <row r="8159" spans="1:8">
      <c r="A8159" s="4" t="s">
        <v>8366</v>
      </c>
      <c r="B8159" s="4" t="s">
        <v>232</v>
      </c>
      <c r="C8159" s="4" t="s">
        <v>192</v>
      </c>
      <c r="D8159" s="4" t="s">
        <v>34</v>
      </c>
      <c r="E8159" s="4" t="s">
        <v>197</v>
      </c>
      <c r="F8159" s="3">
        <v>43066</v>
      </c>
      <c r="G8159" s="3">
        <v>43081</v>
      </c>
      <c r="H8159">
        <v>0</v>
      </c>
    </row>
    <row r="8160" spans="1:8">
      <c r="A8160" s="4" t="s">
        <v>8367</v>
      </c>
      <c r="B8160" s="4" t="s">
        <v>205</v>
      </c>
      <c r="C8160" s="4" t="s">
        <v>177</v>
      </c>
      <c r="D8160" s="4" t="s">
        <v>24</v>
      </c>
      <c r="E8160" s="4" t="s">
        <v>193</v>
      </c>
      <c r="F8160" s="3">
        <v>43066</v>
      </c>
      <c r="G8160" s="3"/>
    </row>
    <row r="8161" spans="1:8">
      <c r="A8161" s="4" t="s">
        <v>8368</v>
      </c>
      <c r="B8161" s="4" t="s">
        <v>181</v>
      </c>
      <c r="C8161" s="4" t="s">
        <v>179</v>
      </c>
      <c r="D8161" s="4" t="s">
        <v>47</v>
      </c>
      <c r="E8161" s="4" t="s">
        <v>193</v>
      </c>
      <c r="F8161" s="3">
        <v>43066</v>
      </c>
      <c r="G8161" s="3"/>
    </row>
    <row r="8162" spans="1:8">
      <c r="A8162" s="4" t="s">
        <v>8369</v>
      </c>
      <c r="B8162" s="4" t="s">
        <v>263</v>
      </c>
      <c r="C8162" s="4" t="s">
        <v>171</v>
      </c>
      <c r="D8162" s="4" t="s">
        <v>65</v>
      </c>
      <c r="E8162" s="4" t="s">
        <v>172</v>
      </c>
      <c r="F8162" s="3">
        <v>43067</v>
      </c>
      <c r="G8162" s="3">
        <v>43078</v>
      </c>
      <c r="H8162">
        <v>1131</v>
      </c>
    </row>
    <row r="8163" spans="1:8">
      <c r="A8163" s="4" t="s">
        <v>8370</v>
      </c>
      <c r="B8163" s="4" t="s">
        <v>203</v>
      </c>
      <c r="C8163" s="4" t="s">
        <v>199</v>
      </c>
      <c r="D8163" s="4" t="s">
        <v>71</v>
      </c>
      <c r="E8163" s="4" t="s">
        <v>172</v>
      </c>
      <c r="F8163" s="3">
        <v>43067</v>
      </c>
      <c r="G8163" s="3">
        <v>43081</v>
      </c>
      <c r="H8163">
        <v>5702</v>
      </c>
    </row>
    <row r="8164" spans="1:8">
      <c r="A8164" s="4" t="s">
        <v>8371</v>
      </c>
      <c r="B8164" s="4" t="s">
        <v>219</v>
      </c>
      <c r="C8164" s="4" t="s">
        <v>179</v>
      </c>
      <c r="D8164" s="4" t="s">
        <v>38</v>
      </c>
      <c r="E8164" s="4" t="s">
        <v>172</v>
      </c>
      <c r="F8164" s="3">
        <v>43067</v>
      </c>
      <c r="G8164" s="3">
        <v>43082</v>
      </c>
      <c r="H8164">
        <v>563</v>
      </c>
    </row>
    <row r="8165" spans="1:8">
      <c r="A8165" s="4" t="s">
        <v>8372</v>
      </c>
      <c r="B8165" s="4" t="s">
        <v>201</v>
      </c>
      <c r="C8165" s="4" t="s">
        <v>199</v>
      </c>
      <c r="D8165" s="4" t="s">
        <v>122</v>
      </c>
      <c r="E8165" s="4" t="s">
        <v>172</v>
      </c>
      <c r="F8165" s="3">
        <v>43067</v>
      </c>
      <c r="G8165" s="3">
        <v>43080</v>
      </c>
      <c r="H8165">
        <v>5886</v>
      </c>
    </row>
    <row r="8166" spans="1:8">
      <c r="A8166" s="4" t="s">
        <v>8373</v>
      </c>
      <c r="B8166" s="4" t="s">
        <v>189</v>
      </c>
      <c r="C8166" s="4" t="s">
        <v>179</v>
      </c>
      <c r="D8166" s="4" t="s">
        <v>48</v>
      </c>
      <c r="E8166" s="4" t="s">
        <v>197</v>
      </c>
      <c r="F8166" s="3">
        <v>43067</v>
      </c>
      <c r="G8166" s="3">
        <v>43074</v>
      </c>
      <c r="H8166">
        <v>0</v>
      </c>
    </row>
    <row r="8167" spans="1:8">
      <c r="A8167" s="4" t="s">
        <v>8374</v>
      </c>
      <c r="B8167" s="4" t="s">
        <v>185</v>
      </c>
      <c r="C8167" s="4" t="s">
        <v>192</v>
      </c>
      <c r="D8167" s="4" t="s">
        <v>75</v>
      </c>
      <c r="E8167" s="4" t="s">
        <v>197</v>
      </c>
      <c r="F8167" s="3">
        <v>43067</v>
      </c>
      <c r="G8167" s="3">
        <v>43071</v>
      </c>
      <c r="H8167">
        <v>0</v>
      </c>
    </row>
    <row r="8168" spans="1:8">
      <c r="A8168" s="4" t="s">
        <v>8375</v>
      </c>
      <c r="B8168" s="4" t="s">
        <v>181</v>
      </c>
      <c r="C8168" s="4" t="s">
        <v>171</v>
      </c>
      <c r="D8168" s="4" t="s">
        <v>24</v>
      </c>
      <c r="E8168" s="4" t="s">
        <v>193</v>
      </c>
      <c r="F8168" s="3">
        <v>43067</v>
      </c>
      <c r="G8168" s="3"/>
    </row>
    <row r="8169" spans="1:8">
      <c r="A8169" s="4" t="s">
        <v>8376</v>
      </c>
      <c r="B8169" s="4" t="s">
        <v>181</v>
      </c>
      <c r="C8169" s="4" t="s">
        <v>179</v>
      </c>
      <c r="D8169" s="4" t="s">
        <v>102</v>
      </c>
      <c r="E8169" s="4" t="s">
        <v>172</v>
      </c>
      <c r="F8169" s="3">
        <v>43067</v>
      </c>
      <c r="G8169" s="3">
        <v>43073</v>
      </c>
      <c r="H8169">
        <v>601</v>
      </c>
    </row>
    <row r="8170" spans="1:8">
      <c r="A8170" s="4" t="s">
        <v>8377</v>
      </c>
      <c r="B8170" s="4" t="s">
        <v>212</v>
      </c>
      <c r="C8170" s="4" t="s">
        <v>177</v>
      </c>
      <c r="D8170" s="4" t="s">
        <v>56</v>
      </c>
      <c r="E8170" s="4" t="s">
        <v>172</v>
      </c>
      <c r="F8170" s="3">
        <v>43068</v>
      </c>
      <c r="G8170" s="3">
        <v>43087</v>
      </c>
      <c r="H8170">
        <v>58</v>
      </c>
    </row>
    <row r="8171" spans="1:8">
      <c r="A8171" s="4" t="s">
        <v>8378</v>
      </c>
      <c r="B8171" s="4" t="s">
        <v>203</v>
      </c>
      <c r="C8171" s="4" t="s">
        <v>177</v>
      </c>
      <c r="D8171" s="4" t="s">
        <v>32</v>
      </c>
      <c r="E8171" s="4" t="s">
        <v>172</v>
      </c>
      <c r="F8171" s="3">
        <v>43068</v>
      </c>
      <c r="G8171" s="3">
        <v>43083</v>
      </c>
      <c r="H8171">
        <v>58</v>
      </c>
    </row>
    <row r="8172" spans="1:8">
      <c r="A8172" s="4" t="s">
        <v>8379</v>
      </c>
      <c r="B8172" s="4" t="s">
        <v>203</v>
      </c>
      <c r="C8172" s="4" t="s">
        <v>192</v>
      </c>
      <c r="D8172" s="4" t="s">
        <v>59</v>
      </c>
      <c r="E8172" s="4" t="s">
        <v>172</v>
      </c>
      <c r="F8172" s="3">
        <v>43068</v>
      </c>
      <c r="G8172" s="3">
        <v>43083</v>
      </c>
      <c r="H8172">
        <v>3285</v>
      </c>
    </row>
    <row r="8173" spans="1:8">
      <c r="A8173" s="4" t="s">
        <v>8380</v>
      </c>
      <c r="B8173" s="4" t="s">
        <v>232</v>
      </c>
      <c r="C8173" s="4" t="s">
        <v>192</v>
      </c>
      <c r="D8173" s="4" t="s">
        <v>99</v>
      </c>
      <c r="E8173" s="4" t="s">
        <v>172</v>
      </c>
      <c r="F8173" s="3">
        <v>43068</v>
      </c>
      <c r="G8173" s="3">
        <v>43077</v>
      </c>
      <c r="H8173">
        <v>3494</v>
      </c>
    </row>
    <row r="8174" spans="1:8">
      <c r="A8174" s="4" t="s">
        <v>8381</v>
      </c>
      <c r="B8174" s="4" t="s">
        <v>279</v>
      </c>
      <c r="C8174" s="4" t="s">
        <v>199</v>
      </c>
      <c r="D8174" s="4" t="s">
        <v>24</v>
      </c>
      <c r="E8174" s="4" t="s">
        <v>193</v>
      </c>
      <c r="F8174" s="3">
        <v>43069</v>
      </c>
      <c r="G8174" s="3"/>
    </row>
    <row r="8175" spans="1:8">
      <c r="A8175" s="4" t="s">
        <v>8382</v>
      </c>
      <c r="B8175" s="4" t="s">
        <v>174</v>
      </c>
      <c r="C8175" s="4" t="s">
        <v>192</v>
      </c>
      <c r="D8175" s="4" t="s">
        <v>57</v>
      </c>
      <c r="E8175" s="4" t="s">
        <v>197</v>
      </c>
      <c r="F8175" s="3">
        <v>43069</v>
      </c>
      <c r="G8175" s="3">
        <v>43083</v>
      </c>
      <c r="H8175">
        <v>0</v>
      </c>
    </row>
    <row r="8176" spans="1:8">
      <c r="A8176" s="4" t="s">
        <v>8383</v>
      </c>
      <c r="B8176" s="4" t="s">
        <v>263</v>
      </c>
      <c r="C8176" s="4" t="s">
        <v>199</v>
      </c>
      <c r="D8176" s="4" t="s">
        <v>78</v>
      </c>
      <c r="E8176" s="4" t="s">
        <v>172</v>
      </c>
      <c r="F8176" s="3">
        <v>43069</v>
      </c>
      <c r="G8176" s="3">
        <v>43083</v>
      </c>
      <c r="H8176">
        <v>5204</v>
      </c>
    </row>
    <row r="8177" spans="1:8">
      <c r="A8177" s="4" t="s">
        <v>8384</v>
      </c>
      <c r="B8177" s="4" t="s">
        <v>237</v>
      </c>
      <c r="C8177" s="4" t="s">
        <v>179</v>
      </c>
      <c r="D8177" s="4" t="s">
        <v>117</v>
      </c>
      <c r="E8177" s="4" t="s">
        <v>172</v>
      </c>
      <c r="F8177" s="3">
        <v>43069</v>
      </c>
      <c r="G8177" s="3">
        <v>43084</v>
      </c>
      <c r="H8177">
        <v>579</v>
      </c>
    </row>
    <row r="8178" spans="1:8">
      <c r="A8178" s="4" t="s">
        <v>8385</v>
      </c>
      <c r="B8178" s="4" t="s">
        <v>230</v>
      </c>
      <c r="C8178" s="4" t="s">
        <v>171</v>
      </c>
      <c r="D8178" s="4" t="s">
        <v>38</v>
      </c>
      <c r="E8178" s="4" t="s">
        <v>172</v>
      </c>
      <c r="F8178" s="3">
        <v>43069</v>
      </c>
      <c r="G8178" s="3">
        <v>43083</v>
      </c>
      <c r="H8178">
        <v>1195</v>
      </c>
    </row>
    <row r="8179" spans="1:8">
      <c r="A8179" s="4" t="s">
        <v>8386</v>
      </c>
      <c r="B8179" s="4" t="s">
        <v>256</v>
      </c>
      <c r="C8179" s="4" t="s">
        <v>199</v>
      </c>
      <c r="D8179" s="4" t="s">
        <v>111</v>
      </c>
      <c r="E8179" s="4" t="s">
        <v>172</v>
      </c>
      <c r="F8179" s="3">
        <v>43069</v>
      </c>
      <c r="G8179" s="3">
        <v>43098</v>
      </c>
      <c r="H8179">
        <v>6340</v>
      </c>
    </row>
    <row r="8180" spans="1:8">
      <c r="A8180" s="4" t="s">
        <v>8387</v>
      </c>
      <c r="B8180" s="4" t="s">
        <v>235</v>
      </c>
      <c r="C8180" s="4" t="s">
        <v>171</v>
      </c>
      <c r="D8180" s="4" t="s">
        <v>126</v>
      </c>
      <c r="E8180" s="4" t="s">
        <v>172</v>
      </c>
      <c r="F8180" s="3">
        <v>43069</v>
      </c>
      <c r="G8180" s="3">
        <v>43088</v>
      </c>
      <c r="H8180">
        <v>1179</v>
      </c>
    </row>
    <row r="8181" spans="1:8">
      <c r="A8181" s="4" t="s">
        <v>8388</v>
      </c>
      <c r="B8181" s="4" t="s">
        <v>183</v>
      </c>
      <c r="C8181" s="4" t="s">
        <v>171</v>
      </c>
      <c r="D8181" s="4" t="s">
        <v>42</v>
      </c>
      <c r="E8181" s="4" t="s">
        <v>172</v>
      </c>
      <c r="F8181" s="3">
        <v>43070</v>
      </c>
      <c r="G8181" s="3">
        <v>43091</v>
      </c>
      <c r="H8181">
        <v>1243</v>
      </c>
    </row>
    <row r="8182" spans="1:8">
      <c r="A8182" s="4" t="s">
        <v>8389</v>
      </c>
      <c r="B8182" s="4" t="s">
        <v>212</v>
      </c>
      <c r="C8182" s="4" t="s">
        <v>171</v>
      </c>
      <c r="D8182" s="4" t="s">
        <v>129</v>
      </c>
      <c r="E8182" s="4" t="s">
        <v>172</v>
      </c>
      <c r="F8182" s="3">
        <v>43070</v>
      </c>
      <c r="G8182" s="3">
        <v>43084</v>
      </c>
      <c r="H8182">
        <v>953</v>
      </c>
    </row>
    <row r="8183" spans="1:8">
      <c r="A8183" s="4" t="s">
        <v>8390</v>
      </c>
      <c r="B8183" s="4" t="s">
        <v>219</v>
      </c>
      <c r="C8183" s="4" t="s">
        <v>179</v>
      </c>
      <c r="D8183" s="4" t="s">
        <v>24</v>
      </c>
      <c r="E8183" s="4" t="s">
        <v>193</v>
      </c>
      <c r="F8183" s="3">
        <v>43070</v>
      </c>
      <c r="G8183" s="3"/>
    </row>
    <row r="8184" spans="1:8">
      <c r="A8184" s="4" t="s">
        <v>8391</v>
      </c>
      <c r="B8184" s="4" t="s">
        <v>170</v>
      </c>
      <c r="C8184" s="4" t="s">
        <v>199</v>
      </c>
      <c r="D8184" s="4" t="s">
        <v>66</v>
      </c>
      <c r="E8184" s="4" t="s">
        <v>172</v>
      </c>
      <c r="F8184" s="3">
        <v>43070</v>
      </c>
      <c r="G8184" s="3">
        <v>43078</v>
      </c>
      <c r="H8184">
        <v>5619</v>
      </c>
    </row>
    <row r="8185" spans="1:8">
      <c r="A8185" s="4" t="s">
        <v>8392</v>
      </c>
      <c r="B8185" s="4" t="s">
        <v>263</v>
      </c>
      <c r="C8185" s="4" t="s">
        <v>171</v>
      </c>
      <c r="D8185" s="4" t="s">
        <v>25</v>
      </c>
      <c r="E8185" s="4" t="s">
        <v>197</v>
      </c>
      <c r="F8185" s="3">
        <v>43071</v>
      </c>
      <c r="G8185" s="3">
        <v>43081</v>
      </c>
      <c r="H8185">
        <v>0</v>
      </c>
    </row>
    <row r="8186" spans="1:8">
      <c r="A8186" s="4" t="s">
        <v>8393</v>
      </c>
      <c r="B8186" s="4" t="s">
        <v>263</v>
      </c>
      <c r="C8186" s="4" t="s">
        <v>171</v>
      </c>
      <c r="D8186" s="4" t="s">
        <v>52</v>
      </c>
      <c r="E8186" s="4" t="s">
        <v>197</v>
      </c>
      <c r="F8186" s="3">
        <v>43071</v>
      </c>
      <c r="G8186" s="3">
        <v>43080</v>
      </c>
      <c r="H8186">
        <v>0</v>
      </c>
    </row>
    <row r="8187" spans="1:8">
      <c r="A8187" s="4" t="s">
        <v>8394</v>
      </c>
      <c r="B8187" s="4" t="s">
        <v>203</v>
      </c>
      <c r="C8187" s="4" t="s">
        <v>192</v>
      </c>
      <c r="D8187" s="4" t="s">
        <v>97</v>
      </c>
      <c r="E8187" s="4" t="s">
        <v>172</v>
      </c>
      <c r="F8187" s="3">
        <v>43071</v>
      </c>
      <c r="G8187" s="3">
        <v>43089</v>
      </c>
      <c r="H8187">
        <v>3547</v>
      </c>
    </row>
    <row r="8188" spans="1:8">
      <c r="A8188" s="4" t="s">
        <v>8395</v>
      </c>
      <c r="B8188" s="4" t="s">
        <v>219</v>
      </c>
      <c r="C8188" s="4" t="s">
        <v>9011</v>
      </c>
      <c r="D8188" s="4" t="s">
        <v>72</v>
      </c>
      <c r="E8188" s="4" t="s">
        <v>172</v>
      </c>
      <c r="F8188" s="3">
        <v>43071</v>
      </c>
      <c r="G8188" s="3">
        <v>43084</v>
      </c>
      <c r="H8188">
        <v>4899</v>
      </c>
    </row>
    <row r="8189" spans="1:8">
      <c r="A8189" s="4" t="s">
        <v>8396</v>
      </c>
      <c r="B8189" s="4" t="s">
        <v>230</v>
      </c>
      <c r="C8189" s="4" t="s">
        <v>171</v>
      </c>
      <c r="D8189" s="4" t="s">
        <v>108</v>
      </c>
      <c r="E8189" s="4" t="s">
        <v>172</v>
      </c>
      <c r="F8189" s="3">
        <v>43071</v>
      </c>
      <c r="G8189" s="3">
        <v>43089</v>
      </c>
      <c r="H8189">
        <v>993</v>
      </c>
    </row>
    <row r="8190" spans="1:8">
      <c r="A8190" s="4" t="s">
        <v>8397</v>
      </c>
      <c r="B8190" s="4" t="s">
        <v>191</v>
      </c>
      <c r="C8190" s="4" t="s">
        <v>177</v>
      </c>
      <c r="D8190" s="4" t="s">
        <v>49</v>
      </c>
      <c r="E8190" s="4" t="s">
        <v>172</v>
      </c>
      <c r="F8190" s="3">
        <v>43072</v>
      </c>
      <c r="G8190" s="3">
        <v>43079</v>
      </c>
      <c r="H8190">
        <v>54</v>
      </c>
    </row>
    <row r="8191" spans="1:8">
      <c r="A8191" s="4" t="s">
        <v>8398</v>
      </c>
      <c r="B8191" s="4" t="s">
        <v>343</v>
      </c>
      <c r="C8191" s="4" t="s">
        <v>171</v>
      </c>
      <c r="D8191" s="4" t="s">
        <v>41</v>
      </c>
      <c r="E8191" s="4" t="s">
        <v>197</v>
      </c>
      <c r="F8191" s="3">
        <v>43072</v>
      </c>
      <c r="G8191" s="3">
        <v>43089</v>
      </c>
      <c r="H8191">
        <v>0</v>
      </c>
    </row>
    <row r="8192" spans="1:8">
      <c r="A8192" s="4" t="s">
        <v>8399</v>
      </c>
      <c r="B8192" s="4" t="s">
        <v>226</v>
      </c>
      <c r="C8192" s="4" t="s">
        <v>177</v>
      </c>
      <c r="D8192" s="4" t="s">
        <v>78</v>
      </c>
      <c r="E8192" s="4" t="s">
        <v>172</v>
      </c>
      <c r="F8192" s="3">
        <v>43072</v>
      </c>
      <c r="G8192" s="3">
        <v>43093</v>
      </c>
      <c r="H8192">
        <v>58</v>
      </c>
    </row>
    <row r="8193" spans="1:8">
      <c r="A8193" s="4" t="s">
        <v>8400</v>
      </c>
      <c r="B8193" s="4" t="s">
        <v>183</v>
      </c>
      <c r="C8193" s="4" t="s">
        <v>177</v>
      </c>
      <c r="D8193" s="4" t="s">
        <v>76</v>
      </c>
      <c r="E8193" s="4" t="s">
        <v>172</v>
      </c>
      <c r="F8193" s="3">
        <v>43073</v>
      </c>
      <c r="G8193" s="3">
        <v>43082</v>
      </c>
      <c r="H8193">
        <v>57</v>
      </c>
    </row>
    <row r="8194" spans="1:8">
      <c r="A8194" s="4" t="s">
        <v>8401</v>
      </c>
      <c r="B8194" s="4" t="s">
        <v>196</v>
      </c>
      <c r="C8194" s="4" t="s">
        <v>177</v>
      </c>
      <c r="D8194" s="4" t="s">
        <v>111</v>
      </c>
      <c r="E8194" s="4" t="s">
        <v>197</v>
      </c>
      <c r="F8194" s="3">
        <v>43073</v>
      </c>
      <c r="G8194" s="3">
        <v>43093</v>
      </c>
      <c r="H8194">
        <v>0</v>
      </c>
    </row>
    <row r="8195" spans="1:8">
      <c r="A8195" s="4" t="s">
        <v>8402</v>
      </c>
      <c r="B8195" s="4" t="s">
        <v>196</v>
      </c>
      <c r="C8195" s="4" t="s">
        <v>171</v>
      </c>
      <c r="D8195" s="4" t="s">
        <v>47</v>
      </c>
      <c r="E8195" s="4" t="s">
        <v>172</v>
      </c>
      <c r="F8195" s="3">
        <v>43073</v>
      </c>
      <c r="G8195" s="3">
        <v>43080</v>
      </c>
      <c r="H8195">
        <v>1110</v>
      </c>
    </row>
    <row r="8196" spans="1:8">
      <c r="A8196" s="4" t="s">
        <v>8403</v>
      </c>
      <c r="B8196" s="4" t="s">
        <v>208</v>
      </c>
      <c r="C8196" s="4" t="s">
        <v>177</v>
      </c>
      <c r="D8196" s="4" t="s">
        <v>104</v>
      </c>
      <c r="E8196" s="4" t="s">
        <v>172</v>
      </c>
      <c r="F8196" s="3">
        <v>43073</v>
      </c>
      <c r="G8196" s="3">
        <v>43077</v>
      </c>
      <c r="H8196">
        <v>57</v>
      </c>
    </row>
    <row r="8197" spans="1:8">
      <c r="A8197" s="4" t="s">
        <v>8404</v>
      </c>
      <c r="B8197" s="4" t="s">
        <v>181</v>
      </c>
      <c r="C8197" s="4" t="s">
        <v>9011</v>
      </c>
      <c r="D8197" s="4" t="s">
        <v>59</v>
      </c>
      <c r="E8197" s="4" t="s">
        <v>197</v>
      </c>
      <c r="F8197" s="3">
        <v>43073</v>
      </c>
      <c r="G8197" s="3">
        <v>43089</v>
      </c>
      <c r="H8197">
        <v>0</v>
      </c>
    </row>
    <row r="8198" spans="1:8">
      <c r="A8198" s="4" t="s">
        <v>8405</v>
      </c>
      <c r="B8198" s="4" t="s">
        <v>181</v>
      </c>
      <c r="C8198" s="4" t="s">
        <v>177</v>
      </c>
      <c r="D8198" s="4" t="s">
        <v>90</v>
      </c>
      <c r="E8198" s="4" t="s">
        <v>172</v>
      </c>
      <c r="F8198" s="3">
        <v>43073</v>
      </c>
      <c r="G8198" s="3">
        <v>43084</v>
      </c>
      <c r="H8198">
        <v>64</v>
      </c>
    </row>
    <row r="8199" spans="1:8">
      <c r="A8199" s="4" t="s">
        <v>8406</v>
      </c>
      <c r="B8199" s="4" t="s">
        <v>261</v>
      </c>
      <c r="C8199" s="4" t="s">
        <v>199</v>
      </c>
      <c r="D8199" s="4" t="s">
        <v>130</v>
      </c>
      <c r="E8199" s="4" t="s">
        <v>172</v>
      </c>
      <c r="F8199" s="3">
        <v>43074</v>
      </c>
      <c r="G8199" s="3">
        <v>43076</v>
      </c>
      <c r="H8199">
        <v>5172</v>
      </c>
    </row>
    <row r="8200" spans="1:8">
      <c r="A8200" s="4" t="s">
        <v>8407</v>
      </c>
      <c r="B8200" s="4" t="s">
        <v>279</v>
      </c>
      <c r="C8200" s="4" t="s">
        <v>171</v>
      </c>
      <c r="D8200" s="4" t="s">
        <v>130</v>
      </c>
      <c r="E8200" s="4" t="s">
        <v>197</v>
      </c>
      <c r="F8200" s="3">
        <v>43074</v>
      </c>
      <c r="G8200" s="3">
        <v>43096</v>
      </c>
      <c r="H8200">
        <v>0</v>
      </c>
    </row>
    <row r="8201" spans="1:8">
      <c r="A8201" s="4" t="s">
        <v>8408</v>
      </c>
      <c r="B8201" s="4" t="s">
        <v>230</v>
      </c>
      <c r="C8201" s="4" t="s">
        <v>179</v>
      </c>
      <c r="D8201" s="4" t="s">
        <v>62</v>
      </c>
      <c r="E8201" s="4" t="s">
        <v>197</v>
      </c>
      <c r="F8201" s="3">
        <v>43074</v>
      </c>
      <c r="G8201" s="3">
        <v>43094</v>
      </c>
      <c r="H8201">
        <v>0</v>
      </c>
    </row>
    <row r="8202" spans="1:8">
      <c r="A8202" s="4" t="s">
        <v>8409</v>
      </c>
      <c r="B8202" s="4" t="s">
        <v>187</v>
      </c>
      <c r="C8202" s="4" t="s">
        <v>177</v>
      </c>
      <c r="D8202" s="4" t="s">
        <v>54</v>
      </c>
      <c r="E8202" s="4" t="s">
        <v>197</v>
      </c>
      <c r="F8202" s="3">
        <v>43074</v>
      </c>
      <c r="G8202" s="3">
        <v>43088</v>
      </c>
      <c r="H8202">
        <v>0</v>
      </c>
    </row>
    <row r="8203" spans="1:8">
      <c r="A8203" s="4" t="s">
        <v>8410</v>
      </c>
      <c r="B8203" s="4" t="s">
        <v>189</v>
      </c>
      <c r="C8203" s="4" t="s">
        <v>199</v>
      </c>
      <c r="D8203" s="4" t="s">
        <v>61</v>
      </c>
      <c r="E8203" s="4" t="s">
        <v>172</v>
      </c>
      <c r="F8203" s="3">
        <v>43074</v>
      </c>
      <c r="G8203" s="3">
        <v>43088</v>
      </c>
      <c r="H8203">
        <v>6141</v>
      </c>
    </row>
    <row r="8204" spans="1:8">
      <c r="A8204" s="4" t="s">
        <v>8411</v>
      </c>
      <c r="B8204" s="4" t="s">
        <v>216</v>
      </c>
      <c r="C8204" s="4" t="s">
        <v>177</v>
      </c>
      <c r="D8204" s="4" t="s">
        <v>24</v>
      </c>
      <c r="E8204" s="4" t="s">
        <v>193</v>
      </c>
      <c r="F8204" s="3">
        <v>43074</v>
      </c>
      <c r="G8204" s="3"/>
    </row>
    <row r="8205" spans="1:8">
      <c r="A8205" s="4" t="s">
        <v>8412</v>
      </c>
      <c r="B8205" s="4" t="s">
        <v>183</v>
      </c>
      <c r="C8205" s="4" t="s">
        <v>177</v>
      </c>
      <c r="D8205" s="4" t="s">
        <v>110</v>
      </c>
      <c r="E8205" s="4" t="s">
        <v>172</v>
      </c>
      <c r="F8205" s="3">
        <v>43075</v>
      </c>
      <c r="G8205" s="3">
        <v>43083</v>
      </c>
      <c r="H8205">
        <v>56</v>
      </c>
    </row>
    <row r="8206" spans="1:8">
      <c r="A8206" s="4" t="s">
        <v>8413</v>
      </c>
      <c r="B8206" s="4" t="s">
        <v>304</v>
      </c>
      <c r="C8206" s="4" t="s">
        <v>179</v>
      </c>
      <c r="D8206" s="4" t="s">
        <v>51</v>
      </c>
      <c r="E8206" s="4" t="s">
        <v>172</v>
      </c>
      <c r="F8206" s="3">
        <v>43075</v>
      </c>
      <c r="G8206" s="3">
        <v>43081</v>
      </c>
      <c r="H8206">
        <v>515</v>
      </c>
    </row>
    <row r="8207" spans="1:8">
      <c r="A8207" s="4" t="s">
        <v>8414</v>
      </c>
      <c r="B8207" s="4" t="s">
        <v>263</v>
      </c>
      <c r="C8207" s="4" t="s">
        <v>179</v>
      </c>
      <c r="D8207" s="4" t="s">
        <v>52</v>
      </c>
      <c r="E8207" s="4" t="s">
        <v>172</v>
      </c>
      <c r="F8207" s="3">
        <v>43075</v>
      </c>
      <c r="G8207" s="3">
        <v>43092</v>
      </c>
      <c r="H8207">
        <v>698</v>
      </c>
    </row>
    <row r="8208" spans="1:8">
      <c r="A8208" s="4" t="s">
        <v>8415</v>
      </c>
      <c r="B8208" s="4" t="s">
        <v>263</v>
      </c>
      <c r="C8208" s="4" t="s">
        <v>179</v>
      </c>
      <c r="D8208" s="4" t="s">
        <v>125</v>
      </c>
      <c r="E8208" s="4" t="s">
        <v>172</v>
      </c>
      <c r="F8208" s="3">
        <v>43075</v>
      </c>
      <c r="G8208" s="3">
        <v>43099</v>
      </c>
      <c r="H8208">
        <v>481</v>
      </c>
    </row>
    <row r="8209" spans="1:8">
      <c r="A8209" s="4" t="s">
        <v>8416</v>
      </c>
      <c r="B8209" s="4" t="s">
        <v>230</v>
      </c>
      <c r="C8209" s="4" t="s">
        <v>9011</v>
      </c>
      <c r="D8209" s="4" t="s">
        <v>54</v>
      </c>
      <c r="E8209" s="4" t="s">
        <v>197</v>
      </c>
      <c r="F8209" s="3">
        <v>43075</v>
      </c>
      <c r="G8209" s="3">
        <v>43091</v>
      </c>
      <c r="H8209">
        <v>0</v>
      </c>
    </row>
    <row r="8210" spans="1:8">
      <c r="A8210" s="4" t="s">
        <v>8417</v>
      </c>
      <c r="B8210" s="4" t="s">
        <v>208</v>
      </c>
      <c r="C8210" s="4" t="s">
        <v>177</v>
      </c>
      <c r="D8210" s="4" t="s">
        <v>100</v>
      </c>
      <c r="E8210" s="4" t="s">
        <v>172</v>
      </c>
      <c r="F8210" s="3">
        <v>43075</v>
      </c>
      <c r="G8210" s="3">
        <v>43083</v>
      </c>
      <c r="H8210">
        <v>49</v>
      </c>
    </row>
    <row r="8211" spans="1:8">
      <c r="A8211" s="4" t="s">
        <v>8418</v>
      </c>
      <c r="B8211" s="4" t="s">
        <v>230</v>
      </c>
      <c r="C8211" s="4" t="s">
        <v>171</v>
      </c>
      <c r="D8211" s="4" t="s">
        <v>122</v>
      </c>
      <c r="E8211" s="4" t="s">
        <v>172</v>
      </c>
      <c r="F8211" s="3">
        <v>43076</v>
      </c>
      <c r="G8211" s="3">
        <v>43087</v>
      </c>
      <c r="H8211">
        <v>1111</v>
      </c>
    </row>
    <row r="8212" spans="1:8">
      <c r="A8212" s="4" t="s">
        <v>8419</v>
      </c>
      <c r="B8212" s="4" t="s">
        <v>244</v>
      </c>
      <c r="C8212" s="4" t="s">
        <v>199</v>
      </c>
      <c r="D8212" s="4" t="s">
        <v>118</v>
      </c>
      <c r="E8212" s="4" t="s">
        <v>172</v>
      </c>
      <c r="F8212" s="3">
        <v>43076</v>
      </c>
      <c r="G8212" s="3">
        <v>43097</v>
      </c>
      <c r="H8212">
        <v>5862</v>
      </c>
    </row>
    <row r="8213" spans="1:8">
      <c r="A8213" s="4" t="s">
        <v>8420</v>
      </c>
      <c r="B8213" s="4" t="s">
        <v>205</v>
      </c>
      <c r="C8213" s="4" t="s">
        <v>177</v>
      </c>
      <c r="D8213" s="4" t="s">
        <v>81</v>
      </c>
      <c r="E8213" s="4" t="s">
        <v>172</v>
      </c>
      <c r="F8213" s="3">
        <v>43076</v>
      </c>
      <c r="G8213" s="3">
        <v>43085</v>
      </c>
      <c r="H8213">
        <v>54</v>
      </c>
    </row>
    <row r="8214" spans="1:8">
      <c r="A8214" s="4" t="s">
        <v>8421</v>
      </c>
      <c r="B8214" s="4" t="s">
        <v>181</v>
      </c>
      <c r="C8214" s="4" t="s">
        <v>171</v>
      </c>
      <c r="D8214" s="4" t="s">
        <v>24</v>
      </c>
      <c r="E8214" s="4" t="s">
        <v>193</v>
      </c>
      <c r="F8214" s="3">
        <v>43076</v>
      </c>
      <c r="G8214" s="3"/>
    </row>
    <row r="8215" spans="1:8">
      <c r="A8215" s="4" t="s">
        <v>8422</v>
      </c>
      <c r="B8215" s="4" t="s">
        <v>183</v>
      </c>
      <c r="C8215" s="4" t="s">
        <v>177</v>
      </c>
      <c r="D8215" s="4" t="s">
        <v>37</v>
      </c>
      <c r="E8215" s="4" t="s">
        <v>172</v>
      </c>
      <c r="F8215" s="3">
        <v>43077</v>
      </c>
      <c r="G8215" s="3">
        <v>43087</v>
      </c>
      <c r="H8215">
        <v>60</v>
      </c>
    </row>
    <row r="8216" spans="1:8">
      <c r="A8216" s="4" t="s">
        <v>8423</v>
      </c>
      <c r="B8216" s="4" t="s">
        <v>263</v>
      </c>
      <c r="C8216" s="4" t="s">
        <v>9011</v>
      </c>
      <c r="D8216" s="4" t="s">
        <v>99</v>
      </c>
      <c r="E8216" s="4" t="s">
        <v>197</v>
      </c>
      <c r="F8216" s="3">
        <v>43077</v>
      </c>
      <c r="G8216" s="3">
        <v>43091</v>
      </c>
      <c r="H8216">
        <v>0</v>
      </c>
    </row>
    <row r="8217" spans="1:8">
      <c r="A8217" s="4" t="s">
        <v>8424</v>
      </c>
      <c r="B8217" s="4" t="s">
        <v>230</v>
      </c>
      <c r="C8217" s="4" t="s">
        <v>171</v>
      </c>
      <c r="D8217" s="4" t="s">
        <v>24</v>
      </c>
      <c r="E8217" s="4" t="s">
        <v>193</v>
      </c>
      <c r="F8217" s="3">
        <v>43077</v>
      </c>
      <c r="G8217" s="3"/>
    </row>
    <row r="8218" spans="1:8">
      <c r="A8218" s="4" t="s">
        <v>8425</v>
      </c>
      <c r="B8218" s="4" t="s">
        <v>230</v>
      </c>
      <c r="C8218" s="4" t="s">
        <v>171</v>
      </c>
      <c r="D8218" s="4" t="s">
        <v>62</v>
      </c>
      <c r="E8218" s="4" t="s">
        <v>172</v>
      </c>
      <c r="F8218" s="3">
        <v>43077</v>
      </c>
      <c r="G8218" s="3">
        <v>43098</v>
      </c>
      <c r="H8218">
        <v>1168</v>
      </c>
    </row>
    <row r="8219" spans="1:8">
      <c r="A8219" s="4" t="s">
        <v>8426</v>
      </c>
      <c r="B8219" s="4" t="s">
        <v>216</v>
      </c>
      <c r="C8219" s="4" t="s">
        <v>177</v>
      </c>
      <c r="D8219" s="4" t="s">
        <v>65</v>
      </c>
      <c r="E8219" s="4" t="s">
        <v>172</v>
      </c>
      <c r="F8219" s="3">
        <v>43077</v>
      </c>
      <c r="G8219" s="3">
        <v>43087</v>
      </c>
      <c r="H8219">
        <v>48</v>
      </c>
    </row>
    <row r="8220" spans="1:8">
      <c r="A8220" s="4" t="s">
        <v>8427</v>
      </c>
      <c r="B8220" s="4" t="s">
        <v>304</v>
      </c>
      <c r="C8220" s="4" t="s">
        <v>171</v>
      </c>
      <c r="D8220" s="4" t="s">
        <v>37</v>
      </c>
      <c r="E8220" s="4" t="s">
        <v>172</v>
      </c>
      <c r="F8220" s="3">
        <v>43078</v>
      </c>
      <c r="G8220" s="3">
        <v>43093</v>
      </c>
      <c r="H8220">
        <v>986</v>
      </c>
    </row>
    <row r="8221" spans="1:8">
      <c r="A8221" s="4" t="s">
        <v>8428</v>
      </c>
      <c r="B8221" s="4" t="s">
        <v>304</v>
      </c>
      <c r="C8221" s="4" t="s">
        <v>192</v>
      </c>
      <c r="D8221" s="4" t="s">
        <v>118</v>
      </c>
      <c r="E8221" s="4" t="s">
        <v>172</v>
      </c>
      <c r="F8221" s="3">
        <v>43078</v>
      </c>
      <c r="G8221" s="3">
        <v>43085</v>
      </c>
      <c r="H8221">
        <v>3843</v>
      </c>
    </row>
    <row r="8222" spans="1:8">
      <c r="A8222" s="4" t="s">
        <v>8429</v>
      </c>
      <c r="B8222" s="4" t="s">
        <v>279</v>
      </c>
      <c r="C8222" s="4" t="s">
        <v>199</v>
      </c>
      <c r="D8222" s="4" t="s">
        <v>65</v>
      </c>
      <c r="E8222" s="4" t="s">
        <v>172</v>
      </c>
      <c r="F8222" s="3">
        <v>43078</v>
      </c>
      <c r="G8222" s="3">
        <v>43086</v>
      </c>
      <c r="H8222">
        <v>5143</v>
      </c>
    </row>
    <row r="8223" spans="1:8">
      <c r="A8223" s="4" t="s">
        <v>8430</v>
      </c>
      <c r="B8223" s="4" t="s">
        <v>196</v>
      </c>
      <c r="C8223" s="4" t="s">
        <v>177</v>
      </c>
      <c r="D8223" s="4" t="s">
        <v>41</v>
      </c>
      <c r="E8223" s="4" t="s">
        <v>172</v>
      </c>
      <c r="F8223" s="3">
        <v>43078</v>
      </c>
      <c r="G8223" s="3">
        <v>43093</v>
      </c>
      <c r="H8223">
        <v>52</v>
      </c>
    </row>
    <row r="8224" spans="1:8">
      <c r="A8224" s="4" t="s">
        <v>8431</v>
      </c>
      <c r="B8224" s="4" t="s">
        <v>191</v>
      </c>
      <c r="C8224" s="4" t="s">
        <v>199</v>
      </c>
      <c r="D8224" s="4" t="s">
        <v>105</v>
      </c>
      <c r="E8224" s="4" t="s">
        <v>172</v>
      </c>
      <c r="F8224" s="3">
        <v>43078</v>
      </c>
      <c r="G8224" s="3">
        <v>43092</v>
      </c>
      <c r="H8224">
        <v>5576</v>
      </c>
    </row>
    <row r="8225" spans="1:8">
      <c r="A8225" s="4" t="s">
        <v>8432</v>
      </c>
      <c r="B8225" s="4" t="s">
        <v>219</v>
      </c>
      <c r="C8225" s="4" t="s">
        <v>177</v>
      </c>
      <c r="D8225" s="4" t="s">
        <v>115</v>
      </c>
      <c r="E8225" s="4" t="s">
        <v>172</v>
      </c>
      <c r="F8225" s="3">
        <v>43078</v>
      </c>
      <c r="G8225" s="3">
        <v>43087</v>
      </c>
      <c r="H8225">
        <v>59</v>
      </c>
    </row>
    <row r="8226" spans="1:8">
      <c r="A8226" s="4" t="s">
        <v>8433</v>
      </c>
      <c r="B8226" s="4" t="s">
        <v>230</v>
      </c>
      <c r="C8226" s="4" t="s">
        <v>9011</v>
      </c>
      <c r="D8226" s="4" t="s">
        <v>81</v>
      </c>
      <c r="E8226" s="4" t="s">
        <v>172</v>
      </c>
      <c r="F8226" s="3">
        <v>43078</v>
      </c>
      <c r="G8226" s="3">
        <v>43096</v>
      </c>
      <c r="H8226">
        <v>4178</v>
      </c>
    </row>
    <row r="8227" spans="1:8">
      <c r="A8227" s="4" t="s">
        <v>8434</v>
      </c>
      <c r="B8227" s="4" t="s">
        <v>187</v>
      </c>
      <c r="C8227" s="4" t="s">
        <v>171</v>
      </c>
      <c r="D8227" s="4" t="s">
        <v>87</v>
      </c>
      <c r="E8227" s="4" t="s">
        <v>172</v>
      </c>
      <c r="F8227" s="3">
        <v>43078</v>
      </c>
      <c r="G8227" s="3">
        <v>43094</v>
      </c>
      <c r="H8227">
        <v>1192</v>
      </c>
    </row>
    <row r="8228" spans="1:8">
      <c r="A8228" s="4" t="s">
        <v>8435</v>
      </c>
      <c r="B8228" s="4" t="s">
        <v>201</v>
      </c>
      <c r="C8228" s="4" t="s">
        <v>179</v>
      </c>
      <c r="D8228" s="4" t="s">
        <v>24</v>
      </c>
      <c r="E8228" s="4" t="s">
        <v>193</v>
      </c>
      <c r="F8228" s="3">
        <v>43078</v>
      </c>
      <c r="G8228" s="3"/>
    </row>
    <row r="8229" spans="1:8">
      <c r="A8229" s="4" t="s">
        <v>8436</v>
      </c>
      <c r="B8229" s="4" t="s">
        <v>189</v>
      </c>
      <c r="C8229" s="4" t="s">
        <v>171</v>
      </c>
      <c r="D8229" s="4" t="s">
        <v>43</v>
      </c>
      <c r="E8229" s="4" t="s">
        <v>172</v>
      </c>
      <c r="F8229" s="3">
        <v>43078</v>
      </c>
      <c r="G8229" s="3">
        <v>43093</v>
      </c>
      <c r="H8229">
        <v>1047</v>
      </c>
    </row>
    <row r="8230" spans="1:8">
      <c r="A8230" s="4" t="s">
        <v>8437</v>
      </c>
      <c r="B8230" s="4" t="s">
        <v>232</v>
      </c>
      <c r="C8230" s="4" t="s">
        <v>199</v>
      </c>
      <c r="D8230" s="4" t="s">
        <v>82</v>
      </c>
      <c r="E8230" s="4" t="s">
        <v>172</v>
      </c>
      <c r="F8230" s="3">
        <v>43078</v>
      </c>
      <c r="G8230" s="3">
        <v>43086</v>
      </c>
      <c r="H8230">
        <v>6456</v>
      </c>
    </row>
    <row r="8231" spans="1:8">
      <c r="A8231" s="4" t="s">
        <v>8438</v>
      </c>
      <c r="B8231" s="4" t="s">
        <v>226</v>
      </c>
      <c r="C8231" s="4" t="s">
        <v>9011</v>
      </c>
      <c r="D8231" s="4" t="s">
        <v>123</v>
      </c>
      <c r="E8231" s="4" t="s">
        <v>197</v>
      </c>
      <c r="F8231" s="3">
        <v>43078</v>
      </c>
      <c r="G8231" s="3">
        <v>43098</v>
      </c>
      <c r="H8231">
        <v>0</v>
      </c>
    </row>
    <row r="8232" spans="1:8">
      <c r="A8232" s="4" t="s">
        <v>8439</v>
      </c>
      <c r="B8232" s="4" t="s">
        <v>183</v>
      </c>
      <c r="C8232" s="4" t="s">
        <v>179</v>
      </c>
      <c r="D8232" s="4" t="s">
        <v>103</v>
      </c>
      <c r="E8232" s="4" t="s">
        <v>197</v>
      </c>
      <c r="F8232" s="3">
        <v>43079</v>
      </c>
      <c r="G8232" s="3">
        <v>43088</v>
      </c>
      <c r="H8232">
        <v>0</v>
      </c>
    </row>
    <row r="8233" spans="1:8">
      <c r="A8233" s="4" t="s">
        <v>8440</v>
      </c>
      <c r="B8233" s="4" t="s">
        <v>174</v>
      </c>
      <c r="C8233" s="4" t="s">
        <v>9011</v>
      </c>
      <c r="D8233" s="4" t="s">
        <v>47</v>
      </c>
      <c r="E8233" s="4" t="s">
        <v>172</v>
      </c>
      <c r="F8233" s="3">
        <v>43079</v>
      </c>
      <c r="G8233" s="3">
        <v>43086</v>
      </c>
      <c r="H8233">
        <v>4755</v>
      </c>
    </row>
    <row r="8234" spans="1:8">
      <c r="A8234" s="4" t="s">
        <v>8441</v>
      </c>
      <c r="B8234" s="4" t="s">
        <v>201</v>
      </c>
      <c r="C8234" s="4" t="s">
        <v>177</v>
      </c>
      <c r="D8234" s="4" t="s">
        <v>124</v>
      </c>
      <c r="E8234" s="4" t="s">
        <v>172</v>
      </c>
      <c r="F8234" s="3">
        <v>43079</v>
      </c>
      <c r="G8234" s="3">
        <v>43094</v>
      </c>
      <c r="H8234">
        <v>55</v>
      </c>
    </row>
    <row r="8235" spans="1:8">
      <c r="A8235" s="4" t="s">
        <v>8442</v>
      </c>
      <c r="B8235" s="4" t="s">
        <v>185</v>
      </c>
      <c r="C8235" s="4" t="s">
        <v>192</v>
      </c>
      <c r="D8235" s="4" t="s">
        <v>54</v>
      </c>
      <c r="E8235" s="4" t="s">
        <v>172</v>
      </c>
      <c r="F8235" s="3">
        <v>43079</v>
      </c>
      <c r="G8235" s="3">
        <v>43087</v>
      </c>
      <c r="H8235">
        <v>3078</v>
      </c>
    </row>
    <row r="8236" spans="1:8">
      <c r="A8236" s="4" t="s">
        <v>8443</v>
      </c>
      <c r="B8236" s="4" t="s">
        <v>181</v>
      </c>
      <c r="C8236" s="4" t="s">
        <v>199</v>
      </c>
      <c r="D8236" s="4" t="s">
        <v>117</v>
      </c>
      <c r="E8236" s="4" t="s">
        <v>193</v>
      </c>
      <c r="F8236" s="3">
        <v>43079</v>
      </c>
      <c r="G8236" s="3"/>
    </row>
    <row r="8237" spans="1:8">
      <c r="A8237" s="4" t="s">
        <v>8444</v>
      </c>
      <c r="B8237" s="4" t="s">
        <v>183</v>
      </c>
      <c r="C8237" s="4" t="s">
        <v>179</v>
      </c>
      <c r="D8237" s="4" t="s">
        <v>41</v>
      </c>
      <c r="E8237" s="4" t="s">
        <v>172</v>
      </c>
      <c r="F8237" s="3">
        <v>43080</v>
      </c>
      <c r="G8237" s="3">
        <v>43097</v>
      </c>
      <c r="H8237">
        <v>537</v>
      </c>
    </row>
    <row r="8238" spans="1:8">
      <c r="A8238" s="4" t="s">
        <v>8445</v>
      </c>
      <c r="B8238" s="4" t="s">
        <v>196</v>
      </c>
      <c r="C8238" s="4" t="s">
        <v>171</v>
      </c>
      <c r="D8238" s="4" t="s">
        <v>76</v>
      </c>
      <c r="E8238" s="4" t="s">
        <v>172</v>
      </c>
      <c r="F8238" s="3">
        <v>43080</v>
      </c>
      <c r="G8238" s="3">
        <v>43087</v>
      </c>
      <c r="H8238">
        <v>1220</v>
      </c>
    </row>
    <row r="8239" spans="1:8">
      <c r="A8239" s="4" t="s">
        <v>8446</v>
      </c>
      <c r="B8239" s="4" t="s">
        <v>187</v>
      </c>
      <c r="C8239" s="4" t="s">
        <v>177</v>
      </c>
      <c r="D8239" s="4" t="s">
        <v>59</v>
      </c>
      <c r="E8239" s="4" t="s">
        <v>172</v>
      </c>
      <c r="F8239" s="3">
        <v>43080</v>
      </c>
      <c r="G8239" s="3">
        <v>43090</v>
      </c>
      <c r="H8239">
        <v>53</v>
      </c>
    </row>
    <row r="8240" spans="1:8">
      <c r="A8240" s="4" t="s">
        <v>8447</v>
      </c>
      <c r="B8240" s="4" t="s">
        <v>208</v>
      </c>
      <c r="C8240" s="4" t="s">
        <v>177</v>
      </c>
      <c r="D8240" s="4" t="s">
        <v>106</v>
      </c>
      <c r="E8240" s="4" t="s">
        <v>172</v>
      </c>
      <c r="F8240" s="3">
        <v>43080</v>
      </c>
      <c r="G8240" s="3">
        <v>43087</v>
      </c>
      <c r="H8240">
        <v>60</v>
      </c>
    </row>
    <row r="8241" spans="1:8">
      <c r="A8241" s="4" t="s">
        <v>8448</v>
      </c>
      <c r="B8241" s="4" t="s">
        <v>185</v>
      </c>
      <c r="C8241" s="4" t="s">
        <v>179</v>
      </c>
      <c r="D8241" s="4" t="s">
        <v>76</v>
      </c>
      <c r="E8241" s="4" t="s">
        <v>172</v>
      </c>
      <c r="F8241" s="3">
        <v>43080</v>
      </c>
      <c r="G8241" s="3">
        <v>43098</v>
      </c>
      <c r="H8241">
        <v>494</v>
      </c>
    </row>
    <row r="8242" spans="1:8">
      <c r="A8242" s="4" t="s">
        <v>8449</v>
      </c>
      <c r="B8242" s="4" t="s">
        <v>343</v>
      </c>
      <c r="C8242" s="4" t="s">
        <v>179</v>
      </c>
      <c r="D8242" s="4" t="s">
        <v>66</v>
      </c>
      <c r="E8242" s="4" t="s">
        <v>172</v>
      </c>
      <c r="F8242" s="3">
        <v>43081</v>
      </c>
      <c r="G8242" s="3">
        <v>43087</v>
      </c>
      <c r="H8242">
        <v>480</v>
      </c>
    </row>
    <row r="8243" spans="1:8">
      <c r="A8243" s="4" t="s">
        <v>8450</v>
      </c>
      <c r="B8243" s="4" t="s">
        <v>219</v>
      </c>
      <c r="C8243" s="4" t="s">
        <v>179</v>
      </c>
      <c r="D8243" s="4" t="s">
        <v>38</v>
      </c>
      <c r="E8243" s="4" t="s">
        <v>197</v>
      </c>
      <c r="F8243" s="3">
        <v>43081</v>
      </c>
      <c r="G8243" s="3">
        <v>43098</v>
      </c>
      <c r="H8243">
        <v>0</v>
      </c>
    </row>
    <row r="8244" spans="1:8">
      <c r="A8244" s="4" t="s">
        <v>8451</v>
      </c>
      <c r="B8244" s="4" t="s">
        <v>256</v>
      </c>
      <c r="C8244" s="4" t="s">
        <v>179</v>
      </c>
      <c r="D8244" s="4" t="s">
        <v>118</v>
      </c>
      <c r="E8244" s="4" t="s">
        <v>197</v>
      </c>
      <c r="F8244" s="3">
        <v>43081</v>
      </c>
      <c r="G8244" s="3">
        <v>43084</v>
      </c>
      <c r="H8244">
        <v>0</v>
      </c>
    </row>
    <row r="8245" spans="1:8">
      <c r="A8245" s="4" t="s">
        <v>8452</v>
      </c>
      <c r="B8245" s="4" t="s">
        <v>201</v>
      </c>
      <c r="C8245" s="4" t="s">
        <v>171</v>
      </c>
      <c r="D8245" s="4" t="s">
        <v>76</v>
      </c>
      <c r="E8245" s="4" t="s">
        <v>172</v>
      </c>
      <c r="F8245" s="3">
        <v>43081</v>
      </c>
      <c r="G8245" s="3">
        <v>43095</v>
      </c>
      <c r="H8245">
        <v>1075</v>
      </c>
    </row>
    <row r="8246" spans="1:8">
      <c r="A8246" s="4" t="s">
        <v>8453</v>
      </c>
      <c r="B8246" s="4" t="s">
        <v>232</v>
      </c>
      <c r="C8246" s="4" t="s">
        <v>171</v>
      </c>
      <c r="D8246" s="4" t="s">
        <v>63</v>
      </c>
      <c r="E8246" s="4" t="s">
        <v>197</v>
      </c>
      <c r="F8246" s="3">
        <v>43081</v>
      </c>
      <c r="G8246" s="3">
        <v>43094</v>
      </c>
      <c r="H8246">
        <v>0</v>
      </c>
    </row>
    <row r="8247" spans="1:8">
      <c r="A8247" s="4" t="s">
        <v>8454</v>
      </c>
      <c r="B8247" s="4" t="s">
        <v>246</v>
      </c>
      <c r="C8247" s="4" t="s">
        <v>171</v>
      </c>
      <c r="D8247" s="4" t="s">
        <v>122</v>
      </c>
      <c r="E8247" s="4" t="s">
        <v>193</v>
      </c>
      <c r="F8247" s="3">
        <v>43082</v>
      </c>
      <c r="G8247" s="3"/>
    </row>
    <row r="8248" spans="1:8">
      <c r="A8248" s="4" t="s">
        <v>8455</v>
      </c>
      <c r="B8248" s="4" t="s">
        <v>212</v>
      </c>
      <c r="C8248" s="4" t="s">
        <v>171</v>
      </c>
      <c r="D8248" s="4" t="s">
        <v>24</v>
      </c>
      <c r="E8248" s="4" t="s">
        <v>193</v>
      </c>
      <c r="F8248" s="3">
        <v>43082</v>
      </c>
      <c r="G8248" s="3"/>
    </row>
    <row r="8249" spans="1:8">
      <c r="A8249" s="4" t="s">
        <v>8456</v>
      </c>
      <c r="B8249" s="4" t="s">
        <v>343</v>
      </c>
      <c r="C8249" s="4" t="s">
        <v>171</v>
      </c>
      <c r="D8249" s="4" t="s">
        <v>43</v>
      </c>
      <c r="E8249" s="4" t="s">
        <v>172</v>
      </c>
      <c r="F8249" s="3">
        <v>43082</v>
      </c>
      <c r="G8249" s="3">
        <v>43097</v>
      </c>
      <c r="H8249">
        <v>1166</v>
      </c>
    </row>
    <row r="8250" spans="1:8">
      <c r="A8250" s="4" t="s">
        <v>8457</v>
      </c>
      <c r="B8250" s="4" t="s">
        <v>230</v>
      </c>
      <c r="C8250" s="4" t="s">
        <v>171</v>
      </c>
      <c r="D8250" s="4" t="s">
        <v>75</v>
      </c>
      <c r="E8250" s="4" t="s">
        <v>172</v>
      </c>
      <c r="F8250" s="3">
        <v>43082</v>
      </c>
      <c r="G8250" s="3">
        <v>43095</v>
      </c>
      <c r="H8250">
        <v>921</v>
      </c>
    </row>
    <row r="8251" spans="1:8">
      <c r="A8251" s="4" t="s">
        <v>8458</v>
      </c>
      <c r="B8251" s="4" t="s">
        <v>187</v>
      </c>
      <c r="C8251" s="4" t="s">
        <v>192</v>
      </c>
      <c r="D8251" s="4" t="s">
        <v>87</v>
      </c>
      <c r="E8251" s="4" t="s">
        <v>193</v>
      </c>
      <c r="F8251" s="3">
        <v>43082</v>
      </c>
      <c r="G8251" s="3"/>
    </row>
    <row r="8252" spans="1:8">
      <c r="A8252" s="4" t="s">
        <v>8459</v>
      </c>
      <c r="B8252" s="4" t="s">
        <v>187</v>
      </c>
      <c r="C8252" s="4" t="s">
        <v>192</v>
      </c>
      <c r="D8252" s="4" t="s">
        <v>54</v>
      </c>
      <c r="E8252" s="4" t="s">
        <v>172</v>
      </c>
      <c r="F8252" s="3">
        <v>43082</v>
      </c>
      <c r="G8252" s="3">
        <v>43096</v>
      </c>
      <c r="H8252">
        <v>3442</v>
      </c>
    </row>
    <row r="8253" spans="1:8">
      <c r="A8253" s="4" t="s">
        <v>8460</v>
      </c>
      <c r="B8253" s="4" t="s">
        <v>208</v>
      </c>
      <c r="C8253" s="4" t="s">
        <v>192</v>
      </c>
      <c r="D8253" s="4" t="s">
        <v>131</v>
      </c>
      <c r="E8253" s="4" t="s">
        <v>172</v>
      </c>
      <c r="F8253" s="3">
        <v>43082</v>
      </c>
      <c r="G8253" s="3">
        <v>43096</v>
      </c>
      <c r="H8253">
        <v>3735</v>
      </c>
    </row>
    <row r="8254" spans="1:8">
      <c r="A8254" s="4" t="s">
        <v>8461</v>
      </c>
      <c r="B8254" s="4" t="s">
        <v>185</v>
      </c>
      <c r="C8254" s="4" t="s">
        <v>177</v>
      </c>
      <c r="D8254" s="4" t="s">
        <v>59</v>
      </c>
      <c r="E8254" s="4" t="s">
        <v>172</v>
      </c>
      <c r="F8254" s="3">
        <v>43082</v>
      </c>
      <c r="G8254" s="3">
        <v>43086</v>
      </c>
      <c r="H8254">
        <v>50</v>
      </c>
    </row>
    <row r="8255" spans="1:8">
      <c r="A8255" s="4" t="s">
        <v>8462</v>
      </c>
      <c r="B8255" s="4" t="s">
        <v>174</v>
      </c>
      <c r="C8255" s="4" t="s">
        <v>9011</v>
      </c>
      <c r="D8255" s="4" t="s">
        <v>48</v>
      </c>
      <c r="E8255" s="4" t="s">
        <v>172</v>
      </c>
      <c r="F8255" s="3">
        <v>43083</v>
      </c>
      <c r="G8255" s="3">
        <v>43088</v>
      </c>
      <c r="H8255">
        <v>5052</v>
      </c>
    </row>
    <row r="8256" spans="1:8">
      <c r="A8256" s="4" t="s">
        <v>8463</v>
      </c>
      <c r="B8256" s="4" t="s">
        <v>230</v>
      </c>
      <c r="C8256" s="4" t="s">
        <v>179</v>
      </c>
      <c r="D8256" s="4" t="s">
        <v>38</v>
      </c>
      <c r="E8256" s="4" t="s">
        <v>197</v>
      </c>
      <c r="F8256" s="3">
        <v>43083</v>
      </c>
      <c r="G8256" s="3">
        <v>43098</v>
      </c>
      <c r="H8256">
        <v>0</v>
      </c>
    </row>
    <row r="8257" spans="1:8">
      <c r="A8257" s="4" t="s">
        <v>8464</v>
      </c>
      <c r="B8257" s="4" t="s">
        <v>230</v>
      </c>
      <c r="C8257" s="4" t="s">
        <v>177</v>
      </c>
      <c r="D8257" s="4" t="s">
        <v>75</v>
      </c>
      <c r="E8257" s="4" t="s">
        <v>172</v>
      </c>
      <c r="F8257" s="3">
        <v>43083</v>
      </c>
      <c r="G8257" s="3">
        <v>43099</v>
      </c>
      <c r="H8257">
        <v>44</v>
      </c>
    </row>
    <row r="8258" spans="1:8">
      <c r="A8258" s="4" t="s">
        <v>8465</v>
      </c>
      <c r="B8258" s="4" t="s">
        <v>185</v>
      </c>
      <c r="C8258" s="4" t="s">
        <v>177</v>
      </c>
      <c r="D8258" s="4" t="s">
        <v>49</v>
      </c>
      <c r="E8258" s="4" t="s">
        <v>197</v>
      </c>
      <c r="F8258" s="3">
        <v>43083</v>
      </c>
      <c r="G8258" s="3">
        <v>43091</v>
      </c>
      <c r="H8258">
        <v>0</v>
      </c>
    </row>
    <row r="8259" spans="1:8">
      <c r="A8259" s="4" t="s">
        <v>8466</v>
      </c>
      <c r="B8259" s="4" t="s">
        <v>216</v>
      </c>
      <c r="C8259" s="4" t="s">
        <v>171</v>
      </c>
      <c r="D8259" s="4" t="s">
        <v>40</v>
      </c>
      <c r="E8259" s="4" t="s">
        <v>172</v>
      </c>
      <c r="F8259" s="3">
        <v>43083</v>
      </c>
      <c r="G8259" s="3">
        <v>43085</v>
      </c>
      <c r="H8259">
        <v>960</v>
      </c>
    </row>
    <row r="8260" spans="1:8">
      <c r="A8260" s="4" t="s">
        <v>8467</v>
      </c>
      <c r="B8260" s="4" t="s">
        <v>261</v>
      </c>
      <c r="C8260" s="4" t="s">
        <v>199</v>
      </c>
      <c r="D8260" s="4" t="s">
        <v>130</v>
      </c>
      <c r="E8260" s="4" t="s">
        <v>172</v>
      </c>
      <c r="F8260" s="3">
        <v>43084</v>
      </c>
      <c r="G8260" s="3">
        <v>43099</v>
      </c>
      <c r="H8260">
        <v>6469</v>
      </c>
    </row>
    <row r="8261" spans="1:8">
      <c r="A8261" s="4" t="s">
        <v>8468</v>
      </c>
      <c r="B8261" s="4" t="s">
        <v>210</v>
      </c>
      <c r="C8261" s="4" t="s">
        <v>171</v>
      </c>
      <c r="D8261" s="4" t="s">
        <v>29</v>
      </c>
      <c r="E8261" s="4" t="s">
        <v>193</v>
      </c>
      <c r="F8261" s="3">
        <v>43084</v>
      </c>
      <c r="G8261" s="3"/>
    </row>
    <row r="8262" spans="1:8">
      <c r="A8262" s="4" t="s">
        <v>8469</v>
      </c>
      <c r="B8262" s="4" t="s">
        <v>201</v>
      </c>
      <c r="C8262" s="4" t="s">
        <v>171</v>
      </c>
      <c r="D8262" s="4" t="s">
        <v>38</v>
      </c>
      <c r="E8262" s="4" t="s">
        <v>172</v>
      </c>
      <c r="F8262" s="3">
        <v>43084</v>
      </c>
      <c r="G8262" s="3">
        <v>43088</v>
      </c>
      <c r="H8262">
        <v>914</v>
      </c>
    </row>
    <row r="8263" spans="1:8">
      <c r="A8263" s="4" t="s">
        <v>8470</v>
      </c>
      <c r="B8263" s="4" t="s">
        <v>208</v>
      </c>
      <c r="C8263" s="4" t="s">
        <v>192</v>
      </c>
      <c r="D8263" s="4" t="s">
        <v>61</v>
      </c>
      <c r="E8263" s="4" t="s">
        <v>197</v>
      </c>
      <c r="F8263" s="3">
        <v>43084</v>
      </c>
      <c r="G8263" s="3">
        <v>43095</v>
      </c>
      <c r="H8263">
        <v>0</v>
      </c>
    </row>
    <row r="8264" spans="1:8">
      <c r="A8264" s="4" t="s">
        <v>8471</v>
      </c>
      <c r="B8264" s="4" t="s">
        <v>181</v>
      </c>
      <c r="C8264" s="4" t="s">
        <v>179</v>
      </c>
      <c r="D8264" s="4" t="s">
        <v>31</v>
      </c>
      <c r="E8264" s="4" t="s">
        <v>193</v>
      </c>
      <c r="F8264" s="3">
        <v>43084</v>
      </c>
      <c r="G8264" s="3"/>
    </row>
    <row r="8265" spans="1:8">
      <c r="A8265" s="4" t="s">
        <v>8472</v>
      </c>
      <c r="B8265" s="4" t="s">
        <v>205</v>
      </c>
      <c r="C8265" s="4" t="s">
        <v>177</v>
      </c>
      <c r="D8265" s="4" t="s">
        <v>93</v>
      </c>
      <c r="E8265" s="4" t="s">
        <v>197</v>
      </c>
      <c r="F8265" s="3">
        <v>43085</v>
      </c>
      <c r="G8265" s="3">
        <v>43090</v>
      </c>
      <c r="H8265">
        <v>0</v>
      </c>
    </row>
    <row r="8266" spans="1:8">
      <c r="A8266" s="4" t="s">
        <v>8473</v>
      </c>
      <c r="B8266" s="4" t="s">
        <v>205</v>
      </c>
      <c r="C8266" s="4" t="s">
        <v>192</v>
      </c>
      <c r="D8266" s="4" t="s">
        <v>81</v>
      </c>
      <c r="E8266" s="4" t="s">
        <v>172</v>
      </c>
      <c r="F8266" s="3">
        <v>43085</v>
      </c>
      <c r="G8266" s="3">
        <v>43093</v>
      </c>
      <c r="H8266">
        <v>3379</v>
      </c>
    </row>
    <row r="8267" spans="1:8">
      <c r="A8267" s="4" t="s">
        <v>8474</v>
      </c>
      <c r="B8267" s="4" t="s">
        <v>183</v>
      </c>
      <c r="C8267" s="4" t="s">
        <v>192</v>
      </c>
      <c r="D8267" s="4" t="s">
        <v>48</v>
      </c>
      <c r="E8267" s="4" t="s">
        <v>172</v>
      </c>
      <c r="F8267" s="3">
        <v>43086</v>
      </c>
      <c r="G8267" s="3">
        <v>43095</v>
      </c>
      <c r="H8267">
        <v>3240</v>
      </c>
    </row>
    <row r="8268" spans="1:8">
      <c r="A8268" s="4" t="s">
        <v>8475</v>
      </c>
      <c r="B8268" s="4" t="s">
        <v>191</v>
      </c>
      <c r="C8268" s="4" t="s">
        <v>171</v>
      </c>
      <c r="D8268" s="4" t="s">
        <v>38</v>
      </c>
      <c r="E8268" s="4" t="s">
        <v>172</v>
      </c>
      <c r="F8268" s="3">
        <v>43086</v>
      </c>
      <c r="G8268" s="3">
        <v>43100</v>
      </c>
      <c r="H8268">
        <v>1007</v>
      </c>
    </row>
    <row r="8269" spans="1:8">
      <c r="A8269" s="4" t="s">
        <v>8476</v>
      </c>
      <c r="B8269" s="4" t="s">
        <v>230</v>
      </c>
      <c r="C8269" s="4" t="s">
        <v>9011</v>
      </c>
      <c r="D8269" s="4" t="s">
        <v>43</v>
      </c>
      <c r="E8269" s="4" t="s">
        <v>193</v>
      </c>
      <c r="F8269" s="3">
        <v>43086</v>
      </c>
      <c r="G8269" s="3"/>
    </row>
    <row r="8270" spans="1:8">
      <c r="A8270" s="4" t="s">
        <v>8477</v>
      </c>
      <c r="B8270" s="4" t="s">
        <v>187</v>
      </c>
      <c r="C8270" s="4" t="s">
        <v>177</v>
      </c>
      <c r="D8270" s="4" t="s">
        <v>81</v>
      </c>
      <c r="E8270" s="4" t="s">
        <v>172</v>
      </c>
      <c r="F8270" s="3">
        <v>43086</v>
      </c>
      <c r="G8270" s="3">
        <v>43097</v>
      </c>
      <c r="H8270">
        <v>54</v>
      </c>
    </row>
    <row r="8271" spans="1:8">
      <c r="A8271" s="4" t="s">
        <v>8478</v>
      </c>
      <c r="B8271" s="4" t="s">
        <v>205</v>
      </c>
      <c r="C8271" s="4" t="s">
        <v>177</v>
      </c>
      <c r="D8271" s="4" t="s">
        <v>62</v>
      </c>
      <c r="E8271" s="4" t="s">
        <v>172</v>
      </c>
      <c r="F8271" s="3">
        <v>43086</v>
      </c>
      <c r="G8271" s="3">
        <v>43094</v>
      </c>
      <c r="H8271">
        <v>49</v>
      </c>
    </row>
    <row r="8272" spans="1:8">
      <c r="A8272" s="4" t="s">
        <v>8479</v>
      </c>
      <c r="B8272" s="4" t="s">
        <v>185</v>
      </c>
      <c r="C8272" s="4" t="s">
        <v>171</v>
      </c>
      <c r="D8272" s="4" t="s">
        <v>56</v>
      </c>
      <c r="E8272" s="4" t="s">
        <v>197</v>
      </c>
      <c r="F8272" s="3">
        <v>43086</v>
      </c>
      <c r="G8272" s="3">
        <v>43100</v>
      </c>
      <c r="H8272">
        <v>0</v>
      </c>
    </row>
    <row r="8273" spans="1:8">
      <c r="A8273" s="4" t="s">
        <v>8480</v>
      </c>
      <c r="B8273" s="4" t="s">
        <v>216</v>
      </c>
      <c r="C8273" s="4" t="s">
        <v>177</v>
      </c>
      <c r="D8273" s="4" t="s">
        <v>24</v>
      </c>
      <c r="E8273" s="4" t="s">
        <v>193</v>
      </c>
      <c r="F8273" s="3">
        <v>43086</v>
      </c>
      <c r="G8273" s="3"/>
    </row>
    <row r="8274" spans="1:8">
      <c r="A8274" s="4" t="s">
        <v>8481</v>
      </c>
      <c r="B8274" s="4" t="s">
        <v>216</v>
      </c>
      <c r="C8274" s="4" t="s">
        <v>177</v>
      </c>
      <c r="D8274" s="4" t="s">
        <v>84</v>
      </c>
      <c r="E8274" s="4" t="s">
        <v>172</v>
      </c>
      <c r="F8274" s="3">
        <v>43086</v>
      </c>
      <c r="G8274" s="3">
        <v>43093</v>
      </c>
      <c r="H8274">
        <v>55</v>
      </c>
    </row>
    <row r="8275" spans="1:8">
      <c r="A8275" s="4" t="s">
        <v>8482</v>
      </c>
      <c r="B8275" s="4" t="s">
        <v>181</v>
      </c>
      <c r="C8275" s="4" t="s">
        <v>9011</v>
      </c>
      <c r="D8275" s="4" t="s">
        <v>32</v>
      </c>
      <c r="E8275" s="4" t="s">
        <v>172</v>
      </c>
      <c r="F8275" s="3">
        <v>43086</v>
      </c>
      <c r="G8275" s="3">
        <v>43095</v>
      </c>
      <c r="H8275">
        <v>5196</v>
      </c>
    </row>
    <row r="8276" spans="1:8">
      <c r="A8276" s="4" t="s">
        <v>8483</v>
      </c>
      <c r="B8276" s="4" t="s">
        <v>183</v>
      </c>
      <c r="C8276" s="4" t="s">
        <v>177</v>
      </c>
      <c r="D8276" s="4" t="s">
        <v>104</v>
      </c>
      <c r="E8276" s="4" t="s">
        <v>172</v>
      </c>
      <c r="F8276" s="3">
        <v>43087</v>
      </c>
      <c r="G8276" s="3">
        <v>43100</v>
      </c>
      <c r="H8276">
        <v>54</v>
      </c>
    </row>
    <row r="8277" spans="1:8">
      <c r="A8277" s="4" t="s">
        <v>8484</v>
      </c>
      <c r="B8277" s="4" t="s">
        <v>212</v>
      </c>
      <c r="C8277" s="4" t="s">
        <v>9011</v>
      </c>
      <c r="D8277" s="4" t="s">
        <v>49</v>
      </c>
      <c r="E8277" s="4" t="s">
        <v>172</v>
      </c>
      <c r="F8277" s="3">
        <v>43087</v>
      </c>
      <c r="G8277" s="3">
        <v>43095</v>
      </c>
      <c r="H8277">
        <v>4953</v>
      </c>
    </row>
    <row r="8278" spans="1:8">
      <c r="A8278" s="4" t="s">
        <v>8485</v>
      </c>
      <c r="B8278" s="4" t="s">
        <v>235</v>
      </c>
      <c r="C8278" s="4" t="s">
        <v>192</v>
      </c>
      <c r="D8278" s="4" t="s">
        <v>130</v>
      </c>
      <c r="E8278" s="4" t="s">
        <v>172</v>
      </c>
      <c r="F8278" s="3">
        <v>43087</v>
      </c>
      <c r="G8278" s="3">
        <v>43093</v>
      </c>
      <c r="H8278">
        <v>3155</v>
      </c>
    </row>
    <row r="8279" spans="1:8">
      <c r="A8279" s="4" t="s">
        <v>8486</v>
      </c>
      <c r="B8279" s="4" t="s">
        <v>261</v>
      </c>
      <c r="C8279" s="4" t="s">
        <v>9011</v>
      </c>
      <c r="D8279" s="4" t="s">
        <v>24</v>
      </c>
      <c r="E8279" s="4" t="s">
        <v>193</v>
      </c>
      <c r="F8279" s="3">
        <v>43088</v>
      </c>
      <c r="G8279" s="3"/>
    </row>
    <row r="8280" spans="1:8">
      <c r="A8280" s="4" t="s">
        <v>8487</v>
      </c>
      <c r="B8280" s="4" t="s">
        <v>174</v>
      </c>
      <c r="C8280" s="4" t="s">
        <v>9011</v>
      </c>
      <c r="D8280" s="4" t="s">
        <v>29</v>
      </c>
      <c r="E8280" s="4" t="s">
        <v>197</v>
      </c>
      <c r="F8280" s="3">
        <v>43088</v>
      </c>
      <c r="G8280" s="3">
        <v>43099</v>
      </c>
      <c r="H8280">
        <v>0</v>
      </c>
    </row>
    <row r="8281" spans="1:8">
      <c r="A8281" s="4" t="s">
        <v>8488</v>
      </c>
      <c r="B8281" s="4" t="s">
        <v>226</v>
      </c>
      <c r="C8281" s="4" t="s">
        <v>9011</v>
      </c>
      <c r="D8281" s="4" t="s">
        <v>99</v>
      </c>
      <c r="E8281" s="4" t="s">
        <v>172</v>
      </c>
      <c r="F8281" s="3">
        <v>43088</v>
      </c>
      <c r="G8281" s="3">
        <v>43099</v>
      </c>
      <c r="H8281">
        <v>4566</v>
      </c>
    </row>
    <row r="8282" spans="1:8">
      <c r="A8282" s="4" t="s">
        <v>8489</v>
      </c>
      <c r="B8282" s="4" t="s">
        <v>208</v>
      </c>
      <c r="C8282" s="4" t="s">
        <v>177</v>
      </c>
      <c r="D8282" s="4" t="s">
        <v>29</v>
      </c>
      <c r="E8282" s="4" t="s">
        <v>172</v>
      </c>
      <c r="F8282" s="3">
        <v>43088</v>
      </c>
      <c r="G8282" s="3">
        <v>43097</v>
      </c>
      <c r="H8282">
        <v>58</v>
      </c>
    </row>
    <row r="8283" spans="1:8">
      <c r="A8283" s="4" t="s">
        <v>8490</v>
      </c>
      <c r="B8283" s="4" t="s">
        <v>235</v>
      </c>
      <c r="C8283" s="4" t="s">
        <v>9011</v>
      </c>
      <c r="D8283" s="4" t="s">
        <v>120</v>
      </c>
      <c r="E8283" s="4" t="s">
        <v>172</v>
      </c>
      <c r="F8283" s="3">
        <v>43088</v>
      </c>
      <c r="G8283" s="3">
        <v>43097</v>
      </c>
      <c r="H8283">
        <v>4315</v>
      </c>
    </row>
    <row r="8284" spans="1:8">
      <c r="A8284" s="4" t="s">
        <v>8491</v>
      </c>
      <c r="B8284" s="4" t="s">
        <v>263</v>
      </c>
      <c r="C8284" s="4" t="s">
        <v>192</v>
      </c>
      <c r="D8284" s="4" t="s">
        <v>123</v>
      </c>
      <c r="E8284" s="4" t="s">
        <v>197</v>
      </c>
      <c r="F8284" s="3">
        <v>43089</v>
      </c>
      <c r="G8284" s="3">
        <v>43097</v>
      </c>
      <c r="H8284">
        <v>0</v>
      </c>
    </row>
    <row r="8285" spans="1:8">
      <c r="A8285" s="4" t="s">
        <v>8492</v>
      </c>
      <c r="B8285" s="4" t="s">
        <v>203</v>
      </c>
      <c r="C8285" s="4" t="s">
        <v>177</v>
      </c>
      <c r="D8285" s="4" t="s">
        <v>107</v>
      </c>
      <c r="E8285" s="4" t="s">
        <v>193</v>
      </c>
      <c r="F8285" s="3">
        <v>43089</v>
      </c>
      <c r="G8285" s="3"/>
    </row>
    <row r="8286" spans="1:8">
      <c r="A8286" s="4" t="s">
        <v>8493</v>
      </c>
      <c r="B8286" s="4" t="s">
        <v>226</v>
      </c>
      <c r="C8286" s="4" t="s">
        <v>9011</v>
      </c>
      <c r="D8286" s="4" t="s">
        <v>121</v>
      </c>
      <c r="E8286" s="4" t="s">
        <v>172</v>
      </c>
      <c r="F8286" s="3">
        <v>43089</v>
      </c>
      <c r="G8286" s="3">
        <v>43098</v>
      </c>
      <c r="H8286">
        <v>5574</v>
      </c>
    </row>
    <row r="8287" spans="1:8">
      <c r="A8287" s="4" t="s">
        <v>8494</v>
      </c>
      <c r="B8287" s="4" t="s">
        <v>235</v>
      </c>
      <c r="C8287" s="4" t="s">
        <v>171</v>
      </c>
      <c r="D8287" s="4" t="s">
        <v>24</v>
      </c>
      <c r="E8287" s="4" t="s">
        <v>193</v>
      </c>
      <c r="F8287" s="3">
        <v>43089</v>
      </c>
      <c r="G8287" s="3"/>
    </row>
    <row r="8288" spans="1:8">
      <c r="A8288" s="4" t="s">
        <v>8495</v>
      </c>
      <c r="B8288" s="4" t="s">
        <v>246</v>
      </c>
      <c r="C8288" s="4" t="s">
        <v>199</v>
      </c>
      <c r="D8288" s="4" t="s">
        <v>24</v>
      </c>
      <c r="E8288" s="4" t="s">
        <v>193</v>
      </c>
      <c r="F8288" s="3">
        <v>43090</v>
      </c>
      <c r="G8288" s="3"/>
    </row>
    <row r="8289" spans="1:8">
      <c r="A8289" s="4" t="s">
        <v>8496</v>
      </c>
      <c r="B8289" s="4" t="s">
        <v>196</v>
      </c>
      <c r="C8289" s="4" t="s">
        <v>192</v>
      </c>
      <c r="D8289" s="4" t="s">
        <v>66</v>
      </c>
      <c r="E8289" s="4" t="s">
        <v>172</v>
      </c>
      <c r="F8289" s="3">
        <v>43090</v>
      </c>
      <c r="G8289" s="3">
        <v>43099</v>
      </c>
      <c r="H8289">
        <v>3494</v>
      </c>
    </row>
    <row r="8290" spans="1:8">
      <c r="A8290" s="4" t="s">
        <v>8497</v>
      </c>
      <c r="B8290" s="4" t="s">
        <v>219</v>
      </c>
      <c r="C8290" s="4" t="s">
        <v>177</v>
      </c>
      <c r="D8290" s="4" t="s">
        <v>49</v>
      </c>
      <c r="E8290" s="4" t="s">
        <v>172</v>
      </c>
      <c r="F8290" s="3">
        <v>43090</v>
      </c>
      <c r="G8290" s="3">
        <v>43097</v>
      </c>
      <c r="H8290">
        <v>50</v>
      </c>
    </row>
    <row r="8291" spans="1:8">
      <c r="A8291" s="4" t="s">
        <v>8498</v>
      </c>
      <c r="B8291" s="4" t="s">
        <v>185</v>
      </c>
      <c r="C8291" s="4" t="s">
        <v>177</v>
      </c>
      <c r="D8291" s="4" t="s">
        <v>76</v>
      </c>
      <c r="E8291" s="4" t="s">
        <v>172</v>
      </c>
      <c r="F8291" s="3">
        <v>43090</v>
      </c>
      <c r="G8291" s="3">
        <v>43097</v>
      </c>
      <c r="H8291">
        <v>61</v>
      </c>
    </row>
    <row r="8292" spans="1:8">
      <c r="A8292" s="4" t="s">
        <v>8499</v>
      </c>
      <c r="B8292" s="4" t="s">
        <v>212</v>
      </c>
      <c r="C8292" s="4" t="s">
        <v>177</v>
      </c>
      <c r="D8292" s="4" t="s">
        <v>24</v>
      </c>
      <c r="E8292" s="4" t="s">
        <v>193</v>
      </c>
      <c r="F8292" s="3">
        <v>43091</v>
      </c>
      <c r="G8292" s="3"/>
    </row>
    <row r="8293" spans="1:8">
      <c r="A8293" s="4" t="s">
        <v>8500</v>
      </c>
      <c r="B8293" s="4" t="s">
        <v>230</v>
      </c>
      <c r="C8293" s="4" t="s">
        <v>177</v>
      </c>
      <c r="D8293" s="4" t="s">
        <v>115</v>
      </c>
      <c r="E8293" s="4" t="s">
        <v>197</v>
      </c>
      <c r="F8293" s="3">
        <v>43091</v>
      </c>
      <c r="G8293" s="3">
        <v>43100</v>
      </c>
      <c r="H8293">
        <v>0</v>
      </c>
    </row>
    <row r="8294" spans="1:8">
      <c r="A8294" s="4" t="s">
        <v>8501</v>
      </c>
      <c r="B8294" s="4" t="s">
        <v>216</v>
      </c>
      <c r="C8294" s="4" t="s">
        <v>192</v>
      </c>
      <c r="D8294" s="4" t="s">
        <v>25</v>
      </c>
      <c r="E8294" s="4" t="s">
        <v>172</v>
      </c>
      <c r="F8294" s="3">
        <v>43091</v>
      </c>
      <c r="G8294" s="3">
        <v>43097</v>
      </c>
      <c r="H8294">
        <v>3673</v>
      </c>
    </row>
    <row r="8295" spans="1:8">
      <c r="A8295" s="4" t="s">
        <v>8502</v>
      </c>
      <c r="B8295" s="4" t="s">
        <v>246</v>
      </c>
      <c r="C8295" s="4" t="s">
        <v>179</v>
      </c>
      <c r="D8295" s="4" t="s">
        <v>63</v>
      </c>
      <c r="E8295" s="4" t="s">
        <v>172</v>
      </c>
      <c r="F8295" s="3">
        <v>43092</v>
      </c>
      <c r="G8295" s="3">
        <v>43100</v>
      </c>
      <c r="H8295">
        <v>576</v>
      </c>
    </row>
    <row r="8296" spans="1:8">
      <c r="A8296" s="4" t="s">
        <v>8503</v>
      </c>
      <c r="B8296" s="4" t="s">
        <v>191</v>
      </c>
      <c r="C8296" s="4" t="s">
        <v>179</v>
      </c>
      <c r="D8296" s="4" t="s">
        <v>108</v>
      </c>
      <c r="E8296" s="4" t="s">
        <v>172</v>
      </c>
      <c r="F8296" s="3">
        <v>43093</v>
      </c>
      <c r="G8296" s="3">
        <v>43095</v>
      </c>
      <c r="H8296">
        <v>538</v>
      </c>
    </row>
    <row r="8297" spans="1:8">
      <c r="A8297" s="4" t="s">
        <v>8504</v>
      </c>
      <c r="B8297" s="4" t="s">
        <v>256</v>
      </c>
      <c r="C8297" s="4" t="s">
        <v>179</v>
      </c>
      <c r="D8297" s="4" t="s">
        <v>43</v>
      </c>
      <c r="E8297" s="4" t="s">
        <v>172</v>
      </c>
      <c r="F8297" s="3">
        <v>43093</v>
      </c>
      <c r="G8297" s="3">
        <v>43095</v>
      </c>
      <c r="H8297">
        <v>622</v>
      </c>
    </row>
    <row r="8298" spans="1:8">
      <c r="A8298" s="4" t="s">
        <v>8505</v>
      </c>
      <c r="B8298" s="4" t="s">
        <v>216</v>
      </c>
      <c r="C8298" s="4" t="s">
        <v>171</v>
      </c>
      <c r="D8298" s="4" t="s">
        <v>34</v>
      </c>
      <c r="E8298" s="4" t="s">
        <v>172</v>
      </c>
      <c r="F8298" s="3">
        <v>43093</v>
      </c>
      <c r="G8298" s="3">
        <v>43099</v>
      </c>
      <c r="H8298">
        <v>1093</v>
      </c>
    </row>
    <row r="8299" spans="1:8">
      <c r="A8299" s="4" t="s">
        <v>8506</v>
      </c>
      <c r="B8299" s="4" t="s">
        <v>201</v>
      </c>
      <c r="C8299" s="4" t="s">
        <v>9011</v>
      </c>
      <c r="D8299" s="4" t="s">
        <v>76</v>
      </c>
      <c r="E8299" s="4" t="s">
        <v>172</v>
      </c>
      <c r="F8299" s="3">
        <v>43095</v>
      </c>
      <c r="G8299" s="3">
        <v>43098</v>
      </c>
      <c r="H8299">
        <v>4433</v>
      </c>
    </row>
    <row r="8300" spans="1:8">
      <c r="A8300" s="4" t="s">
        <v>8507</v>
      </c>
      <c r="B8300" s="4" t="s">
        <v>196</v>
      </c>
      <c r="C8300" s="4" t="s">
        <v>171</v>
      </c>
      <c r="D8300" s="4" t="s">
        <v>47</v>
      </c>
      <c r="E8300" s="4" t="s">
        <v>172</v>
      </c>
      <c r="F8300" s="3">
        <v>43096</v>
      </c>
      <c r="G8300" s="3">
        <v>43099</v>
      </c>
      <c r="H8300">
        <v>1052</v>
      </c>
    </row>
    <row r="8301" spans="1:8">
      <c r="A8301" s="4" t="s">
        <v>8508</v>
      </c>
      <c r="B8301" s="4" t="s">
        <v>196</v>
      </c>
      <c r="C8301" s="4" t="s">
        <v>177</v>
      </c>
      <c r="D8301" s="4" t="s">
        <v>27</v>
      </c>
      <c r="E8301" s="4" t="s">
        <v>172</v>
      </c>
      <c r="F8301" s="3">
        <v>43096</v>
      </c>
      <c r="G8301" s="3">
        <v>43098</v>
      </c>
      <c r="H8301">
        <v>67</v>
      </c>
    </row>
    <row r="8302" spans="1:8">
      <c r="A8302" s="4" t="s">
        <v>8509</v>
      </c>
      <c r="B8302" s="4" t="s">
        <v>183</v>
      </c>
      <c r="C8302" s="4" t="s">
        <v>179</v>
      </c>
      <c r="D8302" s="4" t="s">
        <v>72</v>
      </c>
      <c r="E8302" s="4" t="s">
        <v>8510</v>
      </c>
      <c r="F8302" s="3"/>
      <c r="G8302" s="3"/>
    </row>
    <row r="8303" spans="1:8">
      <c r="A8303" s="4" t="s">
        <v>8511</v>
      </c>
      <c r="B8303" s="4" t="s">
        <v>183</v>
      </c>
      <c r="C8303" s="4" t="s">
        <v>179</v>
      </c>
      <c r="D8303" s="4" t="s">
        <v>24</v>
      </c>
      <c r="E8303" s="4" t="s">
        <v>8510</v>
      </c>
      <c r="F8303" s="3"/>
      <c r="G8303" s="3"/>
    </row>
    <row r="8304" spans="1:8">
      <c r="A8304" s="4" t="s">
        <v>8512</v>
      </c>
      <c r="B8304" s="4" t="s">
        <v>183</v>
      </c>
      <c r="C8304" s="4" t="s">
        <v>179</v>
      </c>
      <c r="D8304" s="4" t="s">
        <v>24</v>
      </c>
      <c r="E8304" s="4" t="s">
        <v>8510</v>
      </c>
      <c r="F8304" s="3"/>
      <c r="G8304" s="3"/>
    </row>
    <row r="8305" spans="1:7">
      <c r="A8305" s="4" t="s">
        <v>8513</v>
      </c>
      <c r="B8305" s="4" t="s">
        <v>183</v>
      </c>
      <c r="C8305" s="4" t="s">
        <v>179</v>
      </c>
      <c r="D8305" s="4" t="s">
        <v>24</v>
      </c>
      <c r="E8305" s="4" t="s">
        <v>8510</v>
      </c>
      <c r="F8305" s="3"/>
      <c r="G8305" s="3"/>
    </row>
    <row r="8306" spans="1:7">
      <c r="A8306" s="4" t="s">
        <v>8514</v>
      </c>
      <c r="B8306" s="4" t="s">
        <v>183</v>
      </c>
      <c r="C8306" s="4" t="s">
        <v>179</v>
      </c>
      <c r="D8306" s="4" t="s">
        <v>24</v>
      </c>
      <c r="E8306" s="4" t="s">
        <v>8510</v>
      </c>
      <c r="F8306" s="3"/>
      <c r="G8306" s="3"/>
    </row>
    <row r="8307" spans="1:7">
      <c r="A8307" s="4" t="s">
        <v>8515</v>
      </c>
      <c r="B8307" s="4" t="s">
        <v>183</v>
      </c>
      <c r="C8307" s="4" t="s">
        <v>179</v>
      </c>
      <c r="D8307" s="4" t="s">
        <v>24</v>
      </c>
      <c r="E8307" s="4" t="s">
        <v>8510</v>
      </c>
      <c r="F8307" s="3"/>
      <c r="G8307" s="3"/>
    </row>
    <row r="8308" spans="1:7">
      <c r="A8308" s="4" t="s">
        <v>8516</v>
      </c>
      <c r="B8308" s="4" t="s">
        <v>183</v>
      </c>
      <c r="C8308" s="4" t="s">
        <v>179</v>
      </c>
      <c r="D8308" s="4" t="s">
        <v>24</v>
      </c>
      <c r="E8308" s="4" t="s">
        <v>8510</v>
      </c>
      <c r="F8308" s="3"/>
      <c r="G8308" s="3"/>
    </row>
    <row r="8309" spans="1:7">
      <c r="A8309" s="4" t="s">
        <v>8517</v>
      </c>
      <c r="B8309" s="4" t="s">
        <v>183</v>
      </c>
      <c r="C8309" s="4" t="s">
        <v>171</v>
      </c>
      <c r="D8309" s="4" t="s">
        <v>98</v>
      </c>
      <c r="E8309" s="4" t="s">
        <v>8510</v>
      </c>
      <c r="F8309" s="3"/>
      <c r="G8309" s="3"/>
    </row>
    <row r="8310" spans="1:7">
      <c r="A8310" s="4" t="s">
        <v>8518</v>
      </c>
      <c r="B8310" s="4" t="s">
        <v>183</v>
      </c>
      <c r="C8310" s="4" t="s">
        <v>171</v>
      </c>
      <c r="D8310" s="4" t="s">
        <v>131</v>
      </c>
      <c r="E8310" s="4" t="s">
        <v>8510</v>
      </c>
      <c r="F8310" s="3"/>
      <c r="G8310" s="3"/>
    </row>
    <row r="8311" spans="1:7">
      <c r="A8311" s="4" t="s">
        <v>8519</v>
      </c>
      <c r="B8311" s="4" t="s">
        <v>183</v>
      </c>
      <c r="C8311" s="4" t="s">
        <v>171</v>
      </c>
      <c r="D8311" s="4" t="s">
        <v>24</v>
      </c>
      <c r="E8311" s="4" t="s">
        <v>8510</v>
      </c>
      <c r="F8311" s="3"/>
      <c r="G8311" s="3"/>
    </row>
    <row r="8312" spans="1:7">
      <c r="A8312" s="4" t="s">
        <v>8520</v>
      </c>
      <c r="B8312" s="4" t="s">
        <v>183</v>
      </c>
      <c r="C8312" s="4" t="s">
        <v>171</v>
      </c>
      <c r="D8312" s="4" t="s">
        <v>24</v>
      </c>
      <c r="E8312" s="4" t="s">
        <v>8510</v>
      </c>
      <c r="F8312" s="3"/>
      <c r="G8312" s="3"/>
    </row>
    <row r="8313" spans="1:7">
      <c r="A8313" s="4" t="s">
        <v>8521</v>
      </c>
      <c r="B8313" s="4" t="s">
        <v>183</v>
      </c>
      <c r="C8313" s="4" t="s">
        <v>199</v>
      </c>
      <c r="D8313" s="4" t="s">
        <v>75</v>
      </c>
      <c r="E8313" s="4" t="s">
        <v>8510</v>
      </c>
      <c r="F8313" s="3"/>
      <c r="G8313" s="3"/>
    </row>
    <row r="8314" spans="1:7">
      <c r="A8314" s="4" t="s">
        <v>8522</v>
      </c>
      <c r="B8314" s="4" t="s">
        <v>183</v>
      </c>
      <c r="C8314" s="4" t="s">
        <v>199</v>
      </c>
      <c r="D8314" s="4" t="s">
        <v>113</v>
      </c>
      <c r="E8314" s="4" t="s">
        <v>8510</v>
      </c>
      <c r="F8314" s="3"/>
      <c r="G8314" s="3"/>
    </row>
    <row r="8315" spans="1:7">
      <c r="A8315" s="4" t="s">
        <v>8523</v>
      </c>
      <c r="B8315" s="4" t="s">
        <v>183</v>
      </c>
      <c r="C8315" s="4" t="s">
        <v>199</v>
      </c>
      <c r="D8315" s="4" t="s">
        <v>24</v>
      </c>
      <c r="E8315" s="4" t="s">
        <v>8510</v>
      </c>
      <c r="F8315" s="3"/>
      <c r="G8315" s="3"/>
    </row>
    <row r="8316" spans="1:7">
      <c r="A8316" s="4" t="s">
        <v>8524</v>
      </c>
      <c r="B8316" s="4" t="s">
        <v>183</v>
      </c>
      <c r="C8316" s="4" t="s">
        <v>199</v>
      </c>
      <c r="D8316" s="4" t="s">
        <v>24</v>
      </c>
      <c r="E8316" s="4" t="s">
        <v>8510</v>
      </c>
      <c r="F8316" s="3"/>
      <c r="G8316" s="3"/>
    </row>
    <row r="8317" spans="1:7">
      <c r="A8317" s="4" t="s">
        <v>8525</v>
      </c>
      <c r="B8317" s="4" t="s">
        <v>183</v>
      </c>
      <c r="C8317" s="4" t="s">
        <v>199</v>
      </c>
      <c r="D8317" s="4" t="s">
        <v>24</v>
      </c>
      <c r="E8317" s="4" t="s">
        <v>8510</v>
      </c>
      <c r="F8317" s="3"/>
      <c r="G8317" s="3"/>
    </row>
    <row r="8318" spans="1:7">
      <c r="A8318" s="4" t="s">
        <v>8526</v>
      </c>
      <c r="B8318" s="4" t="s">
        <v>183</v>
      </c>
      <c r="C8318" s="4" t="s">
        <v>177</v>
      </c>
      <c r="D8318" s="4" t="s">
        <v>43</v>
      </c>
      <c r="E8318" s="4" t="s">
        <v>8510</v>
      </c>
      <c r="F8318" s="3"/>
      <c r="G8318" s="3"/>
    </row>
    <row r="8319" spans="1:7">
      <c r="A8319" s="4" t="s">
        <v>8527</v>
      </c>
      <c r="B8319" s="4" t="s">
        <v>183</v>
      </c>
      <c r="C8319" s="4" t="s">
        <v>177</v>
      </c>
      <c r="D8319" s="4" t="s">
        <v>51</v>
      </c>
      <c r="E8319" s="4" t="s">
        <v>8510</v>
      </c>
      <c r="F8319" s="3"/>
      <c r="G8319" s="3"/>
    </row>
    <row r="8320" spans="1:7">
      <c r="A8320" s="4" t="s">
        <v>8528</v>
      </c>
      <c r="B8320" s="4" t="s">
        <v>183</v>
      </c>
      <c r="C8320" s="4" t="s">
        <v>177</v>
      </c>
      <c r="D8320" s="4" t="s">
        <v>57</v>
      </c>
      <c r="E8320" s="4" t="s">
        <v>8510</v>
      </c>
      <c r="F8320" s="3"/>
      <c r="G8320" s="3"/>
    </row>
    <row r="8321" spans="1:7">
      <c r="A8321" s="4" t="s">
        <v>8529</v>
      </c>
      <c r="B8321" s="4" t="s">
        <v>183</v>
      </c>
      <c r="C8321" s="4" t="s">
        <v>177</v>
      </c>
      <c r="D8321" s="4" t="s">
        <v>63</v>
      </c>
      <c r="E8321" s="4" t="s">
        <v>8510</v>
      </c>
      <c r="F8321" s="3"/>
      <c r="G8321" s="3"/>
    </row>
    <row r="8322" spans="1:7">
      <c r="A8322" s="4" t="s">
        <v>8530</v>
      </c>
      <c r="B8322" s="4" t="s">
        <v>183</v>
      </c>
      <c r="C8322" s="4" t="s">
        <v>177</v>
      </c>
      <c r="D8322" s="4" t="s">
        <v>72</v>
      </c>
      <c r="E8322" s="4" t="s">
        <v>8510</v>
      </c>
      <c r="F8322" s="3"/>
      <c r="G8322" s="3"/>
    </row>
    <row r="8323" spans="1:7">
      <c r="A8323" s="4" t="s">
        <v>8531</v>
      </c>
      <c r="B8323" s="4" t="s">
        <v>183</v>
      </c>
      <c r="C8323" s="4" t="s">
        <v>177</v>
      </c>
      <c r="D8323" s="4" t="s">
        <v>81</v>
      </c>
      <c r="E8323" s="4" t="s">
        <v>8510</v>
      </c>
      <c r="F8323" s="3"/>
      <c r="G8323" s="3"/>
    </row>
    <row r="8324" spans="1:7">
      <c r="A8324" s="4" t="s">
        <v>8532</v>
      </c>
      <c r="B8324" s="4" t="s">
        <v>183</v>
      </c>
      <c r="C8324" s="4" t="s">
        <v>177</v>
      </c>
      <c r="D8324" s="4" t="s">
        <v>86</v>
      </c>
      <c r="E8324" s="4" t="s">
        <v>8510</v>
      </c>
      <c r="F8324" s="3"/>
      <c r="G8324" s="3"/>
    </row>
    <row r="8325" spans="1:7">
      <c r="A8325" s="4" t="s">
        <v>8533</v>
      </c>
      <c r="B8325" s="4" t="s">
        <v>183</v>
      </c>
      <c r="C8325" s="4" t="s">
        <v>177</v>
      </c>
      <c r="D8325" s="4" t="s">
        <v>90</v>
      </c>
      <c r="E8325" s="4" t="s">
        <v>8510</v>
      </c>
      <c r="F8325" s="3"/>
      <c r="G8325" s="3"/>
    </row>
    <row r="8326" spans="1:7">
      <c r="A8326" s="4" t="s">
        <v>8534</v>
      </c>
      <c r="B8326" s="4" t="s">
        <v>183</v>
      </c>
      <c r="C8326" s="4" t="s">
        <v>177</v>
      </c>
      <c r="D8326" s="4" t="s">
        <v>99</v>
      </c>
      <c r="E8326" s="4" t="s">
        <v>8510</v>
      </c>
      <c r="F8326" s="3"/>
      <c r="G8326" s="3"/>
    </row>
    <row r="8327" spans="1:7">
      <c r="A8327" s="4" t="s">
        <v>8535</v>
      </c>
      <c r="B8327" s="4" t="s">
        <v>183</v>
      </c>
      <c r="C8327" s="4" t="s">
        <v>177</v>
      </c>
      <c r="D8327" s="4" t="s">
        <v>99</v>
      </c>
      <c r="E8327" s="4" t="s">
        <v>8510</v>
      </c>
      <c r="F8327" s="3"/>
      <c r="G8327" s="3"/>
    </row>
    <row r="8328" spans="1:7">
      <c r="A8328" s="4" t="s">
        <v>8536</v>
      </c>
      <c r="B8328" s="4" t="s">
        <v>183</v>
      </c>
      <c r="C8328" s="4" t="s">
        <v>177</v>
      </c>
      <c r="D8328" s="4" t="s">
        <v>105</v>
      </c>
      <c r="E8328" s="4" t="s">
        <v>8510</v>
      </c>
      <c r="F8328" s="3"/>
      <c r="G8328" s="3"/>
    </row>
    <row r="8329" spans="1:7">
      <c r="A8329" s="4" t="s">
        <v>8537</v>
      </c>
      <c r="B8329" s="4" t="s">
        <v>183</v>
      </c>
      <c r="C8329" s="4" t="s">
        <v>177</v>
      </c>
      <c r="D8329" s="4" t="s">
        <v>56</v>
      </c>
      <c r="E8329" s="4" t="s">
        <v>8510</v>
      </c>
      <c r="F8329" s="3"/>
      <c r="G8329" s="3"/>
    </row>
    <row r="8330" spans="1:7">
      <c r="A8330" s="4" t="s">
        <v>8538</v>
      </c>
      <c r="B8330" s="4" t="s">
        <v>183</v>
      </c>
      <c r="C8330" s="4" t="s">
        <v>177</v>
      </c>
      <c r="D8330" s="4" t="s">
        <v>121</v>
      </c>
      <c r="E8330" s="4" t="s">
        <v>8510</v>
      </c>
      <c r="F8330" s="3"/>
      <c r="G8330" s="3"/>
    </row>
    <row r="8331" spans="1:7">
      <c r="A8331" s="4" t="s">
        <v>8539</v>
      </c>
      <c r="B8331" s="4" t="s">
        <v>183</v>
      </c>
      <c r="C8331" s="4" t="s">
        <v>177</v>
      </c>
      <c r="D8331" s="4" t="s">
        <v>129</v>
      </c>
      <c r="E8331" s="4" t="s">
        <v>8510</v>
      </c>
      <c r="F8331" s="3"/>
      <c r="G8331" s="3"/>
    </row>
    <row r="8332" spans="1:7">
      <c r="A8332" s="4" t="s">
        <v>8540</v>
      </c>
      <c r="B8332" s="4" t="s">
        <v>183</v>
      </c>
      <c r="C8332" s="4" t="s">
        <v>177</v>
      </c>
      <c r="D8332" s="4" t="s">
        <v>24</v>
      </c>
      <c r="E8332" s="4" t="s">
        <v>8510</v>
      </c>
      <c r="F8332" s="3"/>
      <c r="G8332" s="3"/>
    </row>
    <row r="8333" spans="1:7">
      <c r="A8333" s="4" t="s">
        <v>8541</v>
      </c>
      <c r="B8333" s="4" t="s">
        <v>183</v>
      </c>
      <c r="C8333" s="4" t="s">
        <v>177</v>
      </c>
      <c r="D8333" s="4" t="s">
        <v>24</v>
      </c>
      <c r="E8333" s="4" t="s">
        <v>8510</v>
      </c>
      <c r="F8333" s="3"/>
      <c r="G8333" s="3"/>
    </row>
    <row r="8334" spans="1:7">
      <c r="A8334" s="4" t="s">
        <v>8542</v>
      </c>
      <c r="B8334" s="4" t="s">
        <v>183</v>
      </c>
      <c r="C8334" s="4" t="s">
        <v>177</v>
      </c>
      <c r="D8334" s="4" t="s">
        <v>24</v>
      </c>
      <c r="E8334" s="4" t="s">
        <v>8510</v>
      </c>
      <c r="F8334" s="3"/>
      <c r="G8334" s="3"/>
    </row>
    <row r="8335" spans="1:7">
      <c r="A8335" s="4" t="s">
        <v>8543</v>
      </c>
      <c r="B8335" s="4" t="s">
        <v>183</v>
      </c>
      <c r="C8335" s="4" t="s">
        <v>177</v>
      </c>
      <c r="D8335" s="4" t="s">
        <v>24</v>
      </c>
      <c r="E8335" s="4" t="s">
        <v>8510</v>
      </c>
      <c r="F8335" s="3"/>
      <c r="G8335" s="3"/>
    </row>
    <row r="8336" spans="1:7">
      <c r="A8336" s="4" t="s">
        <v>8544</v>
      </c>
      <c r="B8336" s="4" t="s">
        <v>183</v>
      </c>
      <c r="C8336" s="4" t="s">
        <v>177</v>
      </c>
      <c r="D8336" s="4" t="s">
        <v>24</v>
      </c>
      <c r="E8336" s="4" t="s">
        <v>8510</v>
      </c>
      <c r="F8336" s="3"/>
      <c r="G8336" s="3"/>
    </row>
    <row r="8337" spans="1:7">
      <c r="A8337" s="4" t="s">
        <v>8545</v>
      </c>
      <c r="B8337" s="4" t="s">
        <v>183</v>
      </c>
      <c r="C8337" s="4" t="s">
        <v>177</v>
      </c>
      <c r="D8337" s="4" t="s">
        <v>24</v>
      </c>
      <c r="E8337" s="4" t="s">
        <v>8510</v>
      </c>
      <c r="F8337" s="3"/>
      <c r="G8337" s="3"/>
    </row>
    <row r="8338" spans="1:7">
      <c r="A8338" s="4" t="s">
        <v>8546</v>
      </c>
      <c r="B8338" s="4" t="s">
        <v>183</v>
      </c>
      <c r="C8338" s="4" t="s">
        <v>177</v>
      </c>
      <c r="D8338" s="4" t="s">
        <v>24</v>
      </c>
      <c r="E8338" s="4" t="s">
        <v>8510</v>
      </c>
      <c r="F8338" s="3"/>
      <c r="G8338" s="3"/>
    </row>
    <row r="8339" spans="1:7">
      <c r="A8339" s="4" t="s">
        <v>8547</v>
      </c>
      <c r="B8339" s="4" t="s">
        <v>183</v>
      </c>
      <c r="C8339" s="4" t="s">
        <v>177</v>
      </c>
      <c r="D8339" s="4" t="s">
        <v>24</v>
      </c>
      <c r="E8339" s="4" t="s">
        <v>8510</v>
      </c>
      <c r="F8339" s="3"/>
      <c r="G8339" s="3"/>
    </row>
    <row r="8340" spans="1:7">
      <c r="A8340" s="4" t="s">
        <v>8548</v>
      </c>
      <c r="B8340" s="4" t="s">
        <v>183</v>
      </c>
      <c r="C8340" s="4" t="s">
        <v>177</v>
      </c>
      <c r="D8340" s="4" t="s">
        <v>24</v>
      </c>
      <c r="E8340" s="4" t="s">
        <v>8510</v>
      </c>
      <c r="F8340" s="3"/>
      <c r="G8340" s="3"/>
    </row>
    <row r="8341" spans="1:7">
      <c r="A8341" s="4" t="s">
        <v>8549</v>
      </c>
      <c r="B8341" s="4" t="s">
        <v>183</v>
      </c>
      <c r="C8341" s="4" t="s">
        <v>177</v>
      </c>
      <c r="D8341" s="4" t="s">
        <v>24</v>
      </c>
      <c r="E8341" s="4" t="s">
        <v>8510</v>
      </c>
      <c r="F8341" s="3"/>
      <c r="G8341" s="3"/>
    </row>
    <row r="8342" spans="1:7">
      <c r="A8342" s="4" t="s">
        <v>8550</v>
      </c>
      <c r="B8342" s="4" t="s">
        <v>183</v>
      </c>
      <c r="C8342" s="4" t="s">
        <v>177</v>
      </c>
      <c r="D8342" s="4" t="s">
        <v>24</v>
      </c>
      <c r="E8342" s="4" t="s">
        <v>8510</v>
      </c>
      <c r="F8342" s="3"/>
      <c r="G8342" s="3"/>
    </row>
    <row r="8343" spans="1:7">
      <c r="A8343" s="4" t="s">
        <v>8551</v>
      </c>
      <c r="B8343" s="4" t="s">
        <v>183</v>
      </c>
      <c r="C8343" s="4" t="s">
        <v>177</v>
      </c>
      <c r="D8343" s="4" t="s">
        <v>24</v>
      </c>
      <c r="E8343" s="4" t="s">
        <v>8510</v>
      </c>
      <c r="F8343" s="3"/>
      <c r="G8343" s="3"/>
    </row>
    <row r="8344" spans="1:7">
      <c r="A8344" s="4" t="s">
        <v>8552</v>
      </c>
      <c r="B8344" s="4" t="s">
        <v>183</v>
      </c>
      <c r="C8344" s="4" t="s">
        <v>177</v>
      </c>
      <c r="D8344" s="4" t="s">
        <v>24</v>
      </c>
      <c r="E8344" s="4" t="s">
        <v>8510</v>
      </c>
      <c r="F8344" s="3"/>
      <c r="G8344" s="3"/>
    </row>
    <row r="8345" spans="1:7">
      <c r="A8345" s="4" t="s">
        <v>8553</v>
      </c>
      <c r="B8345" s="4" t="s">
        <v>183</v>
      </c>
      <c r="C8345" s="4" t="s">
        <v>192</v>
      </c>
      <c r="D8345" s="4" t="s">
        <v>25</v>
      </c>
      <c r="E8345" s="4" t="s">
        <v>8510</v>
      </c>
      <c r="F8345" s="3"/>
      <c r="G8345" s="3"/>
    </row>
    <row r="8346" spans="1:7">
      <c r="A8346" s="4" t="s">
        <v>8554</v>
      </c>
      <c r="B8346" s="4" t="s">
        <v>183</v>
      </c>
      <c r="C8346" s="4" t="s">
        <v>192</v>
      </c>
      <c r="D8346" s="4" t="s">
        <v>31</v>
      </c>
      <c r="E8346" s="4" t="s">
        <v>8510</v>
      </c>
      <c r="F8346" s="3"/>
      <c r="G8346" s="3"/>
    </row>
    <row r="8347" spans="1:7">
      <c r="A8347" s="4" t="s">
        <v>8555</v>
      </c>
      <c r="B8347" s="4" t="s">
        <v>183</v>
      </c>
      <c r="C8347" s="4" t="s">
        <v>192</v>
      </c>
      <c r="D8347" s="4" t="s">
        <v>53</v>
      </c>
      <c r="E8347" s="4" t="s">
        <v>8510</v>
      </c>
      <c r="F8347" s="3"/>
      <c r="G8347" s="3"/>
    </row>
    <row r="8348" spans="1:7">
      <c r="A8348" s="4" t="s">
        <v>8556</v>
      </c>
      <c r="B8348" s="4" t="s">
        <v>183</v>
      </c>
      <c r="C8348" s="4" t="s">
        <v>192</v>
      </c>
      <c r="D8348" s="4" t="s">
        <v>47</v>
      </c>
      <c r="E8348" s="4" t="s">
        <v>8510</v>
      </c>
      <c r="F8348" s="3"/>
      <c r="G8348" s="3"/>
    </row>
    <row r="8349" spans="1:7">
      <c r="A8349" s="4" t="s">
        <v>8557</v>
      </c>
      <c r="B8349" s="4" t="s">
        <v>183</v>
      </c>
      <c r="C8349" s="4" t="s">
        <v>192</v>
      </c>
      <c r="D8349" s="4" t="s">
        <v>111</v>
      </c>
      <c r="E8349" s="4" t="s">
        <v>8510</v>
      </c>
      <c r="F8349" s="3"/>
      <c r="G8349" s="3"/>
    </row>
    <row r="8350" spans="1:7">
      <c r="A8350" s="4" t="s">
        <v>8558</v>
      </c>
      <c r="B8350" s="4" t="s">
        <v>183</v>
      </c>
      <c r="C8350" s="4" t="s">
        <v>192</v>
      </c>
      <c r="D8350" s="4" t="s">
        <v>24</v>
      </c>
      <c r="E8350" s="4" t="s">
        <v>8510</v>
      </c>
      <c r="F8350" s="3"/>
      <c r="G8350" s="3"/>
    </row>
    <row r="8351" spans="1:7">
      <c r="A8351" s="4" t="s">
        <v>8559</v>
      </c>
      <c r="B8351" s="4" t="s">
        <v>183</v>
      </c>
      <c r="C8351" s="4" t="s">
        <v>192</v>
      </c>
      <c r="D8351" s="4" t="s">
        <v>24</v>
      </c>
      <c r="E8351" s="4" t="s">
        <v>8510</v>
      </c>
      <c r="F8351" s="3"/>
      <c r="G8351" s="3"/>
    </row>
    <row r="8352" spans="1:7">
      <c r="A8352" s="4" t="s">
        <v>8560</v>
      </c>
      <c r="B8352" s="4" t="s">
        <v>183</v>
      </c>
      <c r="C8352" s="4" t="s">
        <v>192</v>
      </c>
      <c r="D8352" s="4" t="s">
        <v>24</v>
      </c>
      <c r="E8352" s="4" t="s">
        <v>8510</v>
      </c>
      <c r="F8352" s="3"/>
      <c r="G8352" s="3"/>
    </row>
    <row r="8353" spans="1:7">
      <c r="A8353" s="4" t="s">
        <v>8561</v>
      </c>
      <c r="B8353" s="4" t="s">
        <v>183</v>
      </c>
      <c r="C8353" s="4" t="s">
        <v>192</v>
      </c>
      <c r="D8353" s="4" t="s">
        <v>24</v>
      </c>
      <c r="E8353" s="4" t="s">
        <v>8510</v>
      </c>
      <c r="F8353" s="3"/>
      <c r="G8353" s="3"/>
    </row>
    <row r="8354" spans="1:7">
      <c r="A8354" s="4" t="s">
        <v>8562</v>
      </c>
      <c r="B8354" s="4" t="s">
        <v>183</v>
      </c>
      <c r="C8354" s="4" t="s">
        <v>192</v>
      </c>
      <c r="D8354" s="4" t="s">
        <v>24</v>
      </c>
      <c r="E8354" s="4" t="s">
        <v>8510</v>
      </c>
      <c r="F8354" s="3"/>
      <c r="G8354" s="3"/>
    </row>
    <row r="8355" spans="1:7">
      <c r="A8355" s="4" t="s">
        <v>8563</v>
      </c>
      <c r="B8355" s="4" t="s">
        <v>183</v>
      </c>
      <c r="C8355" s="4" t="s">
        <v>192</v>
      </c>
      <c r="D8355" s="4" t="s">
        <v>24</v>
      </c>
      <c r="E8355" s="4" t="s">
        <v>8510</v>
      </c>
      <c r="F8355" s="3"/>
      <c r="G8355" s="3"/>
    </row>
    <row r="8356" spans="1:7">
      <c r="A8356" s="4" t="s">
        <v>8564</v>
      </c>
      <c r="B8356" s="4" t="s">
        <v>183</v>
      </c>
      <c r="C8356" s="4" t="s">
        <v>192</v>
      </c>
      <c r="D8356" s="4" t="s">
        <v>24</v>
      </c>
      <c r="E8356" s="4" t="s">
        <v>8510</v>
      </c>
      <c r="F8356" s="3"/>
      <c r="G8356" s="3"/>
    </row>
    <row r="8357" spans="1:7">
      <c r="A8357" s="4" t="s">
        <v>8565</v>
      </c>
      <c r="B8357" s="4" t="s">
        <v>304</v>
      </c>
      <c r="C8357" s="4" t="s">
        <v>179</v>
      </c>
      <c r="D8357" s="4" t="s">
        <v>53</v>
      </c>
      <c r="E8357" s="4" t="s">
        <v>8510</v>
      </c>
      <c r="F8357" s="3"/>
      <c r="G8357" s="3"/>
    </row>
    <row r="8358" spans="1:7">
      <c r="A8358" s="4" t="s">
        <v>8566</v>
      </c>
      <c r="B8358" s="4" t="s">
        <v>304</v>
      </c>
      <c r="C8358" s="4" t="s">
        <v>179</v>
      </c>
      <c r="D8358" s="4" t="s">
        <v>24</v>
      </c>
      <c r="E8358" s="4" t="s">
        <v>8510</v>
      </c>
      <c r="F8358" s="3"/>
      <c r="G8358" s="3"/>
    </row>
    <row r="8359" spans="1:7">
      <c r="A8359" s="4" t="s">
        <v>8567</v>
      </c>
      <c r="B8359" s="4" t="s">
        <v>304</v>
      </c>
      <c r="C8359" s="4" t="s">
        <v>171</v>
      </c>
      <c r="D8359" s="4" t="s">
        <v>24</v>
      </c>
      <c r="E8359" s="4" t="s">
        <v>8510</v>
      </c>
      <c r="F8359" s="3"/>
      <c r="G8359" s="3"/>
    </row>
    <row r="8360" spans="1:7">
      <c r="A8360" s="4" t="s">
        <v>8568</v>
      </c>
      <c r="B8360" s="4" t="s">
        <v>304</v>
      </c>
      <c r="C8360" s="4" t="s">
        <v>171</v>
      </c>
      <c r="D8360" s="4" t="s">
        <v>24</v>
      </c>
      <c r="E8360" s="4" t="s">
        <v>8510</v>
      </c>
      <c r="F8360" s="3"/>
      <c r="G8360" s="3"/>
    </row>
    <row r="8361" spans="1:7">
      <c r="A8361" s="4" t="s">
        <v>8569</v>
      </c>
      <c r="B8361" s="4" t="s">
        <v>304</v>
      </c>
      <c r="C8361" s="4" t="s">
        <v>171</v>
      </c>
      <c r="D8361" s="4" t="s">
        <v>24</v>
      </c>
      <c r="E8361" s="4" t="s">
        <v>8510</v>
      </c>
      <c r="F8361" s="3"/>
      <c r="G8361" s="3"/>
    </row>
    <row r="8362" spans="1:7">
      <c r="A8362" s="4" t="s">
        <v>8570</v>
      </c>
      <c r="B8362" s="4" t="s">
        <v>304</v>
      </c>
      <c r="C8362" s="4" t="s">
        <v>199</v>
      </c>
      <c r="D8362" s="4" t="s">
        <v>115</v>
      </c>
      <c r="E8362" s="4" t="s">
        <v>8510</v>
      </c>
      <c r="F8362" s="3"/>
      <c r="G8362" s="3"/>
    </row>
    <row r="8363" spans="1:7">
      <c r="A8363" s="4" t="s">
        <v>8571</v>
      </c>
      <c r="B8363" s="4" t="s">
        <v>304</v>
      </c>
      <c r="C8363" s="4" t="s">
        <v>199</v>
      </c>
      <c r="D8363" s="4" t="s">
        <v>24</v>
      </c>
      <c r="E8363" s="4" t="s">
        <v>8510</v>
      </c>
      <c r="F8363" s="3"/>
      <c r="G8363" s="3"/>
    </row>
    <row r="8364" spans="1:7">
      <c r="A8364" s="4" t="s">
        <v>8572</v>
      </c>
      <c r="B8364" s="4" t="s">
        <v>304</v>
      </c>
      <c r="C8364" s="4" t="s">
        <v>199</v>
      </c>
      <c r="D8364" s="4" t="s">
        <v>24</v>
      </c>
      <c r="E8364" s="4" t="s">
        <v>8510</v>
      </c>
      <c r="F8364" s="3"/>
      <c r="G8364" s="3"/>
    </row>
    <row r="8365" spans="1:7">
      <c r="A8365" s="4" t="s">
        <v>8573</v>
      </c>
      <c r="B8365" s="4" t="s">
        <v>304</v>
      </c>
      <c r="C8365" s="4" t="s">
        <v>199</v>
      </c>
      <c r="D8365" s="4" t="s">
        <v>24</v>
      </c>
      <c r="E8365" s="4" t="s">
        <v>8510</v>
      </c>
      <c r="F8365" s="3"/>
      <c r="G8365" s="3"/>
    </row>
    <row r="8366" spans="1:7">
      <c r="A8366" s="4" t="s">
        <v>8574</v>
      </c>
      <c r="B8366" s="4" t="s">
        <v>304</v>
      </c>
      <c r="C8366" s="4" t="s">
        <v>177</v>
      </c>
      <c r="D8366" s="4" t="s">
        <v>27</v>
      </c>
      <c r="E8366" s="4" t="s">
        <v>8510</v>
      </c>
      <c r="F8366" s="3"/>
      <c r="G8366" s="3"/>
    </row>
    <row r="8367" spans="1:7">
      <c r="A8367" s="4" t="s">
        <v>8575</v>
      </c>
      <c r="B8367" s="4" t="s">
        <v>304</v>
      </c>
      <c r="C8367" s="4" t="s">
        <v>177</v>
      </c>
      <c r="D8367" s="4" t="s">
        <v>43</v>
      </c>
      <c r="E8367" s="4" t="s">
        <v>8510</v>
      </c>
      <c r="F8367" s="3"/>
      <c r="G8367" s="3"/>
    </row>
    <row r="8368" spans="1:7">
      <c r="A8368" s="4" t="s">
        <v>8576</v>
      </c>
      <c r="B8368" s="4" t="s">
        <v>304</v>
      </c>
      <c r="C8368" s="4" t="s">
        <v>177</v>
      </c>
      <c r="D8368" s="4" t="s">
        <v>71</v>
      </c>
      <c r="E8368" s="4" t="s">
        <v>8510</v>
      </c>
      <c r="F8368" s="3"/>
      <c r="G8368" s="3"/>
    </row>
    <row r="8369" spans="1:7">
      <c r="A8369" s="4" t="s">
        <v>8577</v>
      </c>
      <c r="B8369" s="4" t="s">
        <v>304</v>
      </c>
      <c r="C8369" s="4" t="s">
        <v>177</v>
      </c>
      <c r="D8369" s="4" t="s">
        <v>113</v>
      </c>
      <c r="E8369" s="4" t="s">
        <v>8510</v>
      </c>
      <c r="F8369" s="3"/>
      <c r="G8369" s="3"/>
    </row>
    <row r="8370" spans="1:7">
      <c r="A8370" s="4" t="s">
        <v>8578</v>
      </c>
      <c r="B8370" s="4" t="s">
        <v>304</v>
      </c>
      <c r="C8370" s="4" t="s">
        <v>177</v>
      </c>
      <c r="D8370" s="4" t="s">
        <v>24</v>
      </c>
      <c r="E8370" s="4" t="s">
        <v>8510</v>
      </c>
      <c r="F8370" s="3"/>
      <c r="G8370" s="3"/>
    </row>
    <row r="8371" spans="1:7">
      <c r="A8371" s="4" t="s">
        <v>8579</v>
      </c>
      <c r="B8371" s="4" t="s">
        <v>304</v>
      </c>
      <c r="C8371" s="4" t="s">
        <v>177</v>
      </c>
      <c r="D8371" s="4" t="s">
        <v>24</v>
      </c>
      <c r="E8371" s="4" t="s">
        <v>8510</v>
      </c>
      <c r="F8371" s="3"/>
      <c r="G8371" s="3"/>
    </row>
    <row r="8372" spans="1:7">
      <c r="A8372" s="4" t="s">
        <v>8580</v>
      </c>
      <c r="B8372" s="4" t="s">
        <v>304</v>
      </c>
      <c r="C8372" s="4" t="s">
        <v>192</v>
      </c>
      <c r="D8372" s="4" t="s">
        <v>108</v>
      </c>
      <c r="E8372" s="4" t="s">
        <v>8510</v>
      </c>
      <c r="F8372" s="3"/>
      <c r="G8372" s="3"/>
    </row>
    <row r="8373" spans="1:7">
      <c r="A8373" s="4" t="s">
        <v>8581</v>
      </c>
      <c r="B8373" s="4" t="s">
        <v>304</v>
      </c>
      <c r="C8373" s="4" t="s">
        <v>192</v>
      </c>
      <c r="D8373" s="4" t="s">
        <v>24</v>
      </c>
      <c r="E8373" s="4" t="s">
        <v>8510</v>
      </c>
      <c r="F8373" s="3"/>
      <c r="G8373" s="3"/>
    </row>
    <row r="8374" spans="1:7">
      <c r="A8374" s="4" t="s">
        <v>8582</v>
      </c>
      <c r="B8374" s="4" t="s">
        <v>304</v>
      </c>
      <c r="C8374" s="4" t="s">
        <v>192</v>
      </c>
      <c r="D8374" s="4" t="s">
        <v>24</v>
      </c>
      <c r="E8374" s="4" t="s">
        <v>8510</v>
      </c>
      <c r="F8374" s="3"/>
      <c r="G8374" s="3"/>
    </row>
    <row r="8375" spans="1:7">
      <c r="A8375" s="4" t="s">
        <v>8583</v>
      </c>
      <c r="B8375" s="4" t="s">
        <v>304</v>
      </c>
      <c r="C8375" s="4" t="s">
        <v>192</v>
      </c>
      <c r="D8375" s="4" t="s">
        <v>24</v>
      </c>
      <c r="E8375" s="4" t="s">
        <v>8510</v>
      </c>
      <c r="F8375" s="3"/>
      <c r="G8375" s="3"/>
    </row>
    <row r="8376" spans="1:7">
      <c r="A8376" s="4" t="s">
        <v>8584</v>
      </c>
      <c r="B8376" s="4" t="s">
        <v>304</v>
      </c>
      <c r="C8376" s="4" t="s">
        <v>192</v>
      </c>
      <c r="D8376" s="4" t="s">
        <v>24</v>
      </c>
      <c r="E8376" s="4" t="s">
        <v>8510</v>
      </c>
      <c r="F8376" s="3"/>
      <c r="G8376" s="3"/>
    </row>
    <row r="8377" spans="1:7">
      <c r="A8377" s="4" t="s">
        <v>8585</v>
      </c>
      <c r="B8377" s="4" t="s">
        <v>304</v>
      </c>
      <c r="C8377" s="4" t="s">
        <v>192</v>
      </c>
      <c r="D8377" s="4" t="s">
        <v>24</v>
      </c>
      <c r="E8377" s="4" t="s">
        <v>8510</v>
      </c>
      <c r="F8377" s="3"/>
      <c r="G8377" s="3"/>
    </row>
    <row r="8378" spans="1:7">
      <c r="A8378" s="4" t="s">
        <v>8586</v>
      </c>
      <c r="B8378" s="4" t="s">
        <v>304</v>
      </c>
      <c r="C8378" s="4" t="s">
        <v>192</v>
      </c>
      <c r="D8378" s="4" t="s">
        <v>24</v>
      </c>
      <c r="E8378" s="4" t="s">
        <v>8510</v>
      </c>
      <c r="F8378" s="3"/>
      <c r="G8378" s="3"/>
    </row>
    <row r="8379" spans="1:7">
      <c r="A8379" s="4" t="s">
        <v>8587</v>
      </c>
      <c r="B8379" s="4" t="s">
        <v>304</v>
      </c>
      <c r="C8379" s="4" t="s">
        <v>192</v>
      </c>
      <c r="D8379" s="4" t="s">
        <v>24</v>
      </c>
      <c r="E8379" s="4" t="s">
        <v>8510</v>
      </c>
      <c r="F8379" s="3"/>
      <c r="G8379" s="3"/>
    </row>
    <row r="8380" spans="1:7">
      <c r="A8380" s="4" t="s">
        <v>8588</v>
      </c>
      <c r="B8380" s="4" t="s">
        <v>304</v>
      </c>
      <c r="C8380" s="4" t="s">
        <v>192</v>
      </c>
      <c r="D8380" s="4" t="s">
        <v>24</v>
      </c>
      <c r="E8380" s="4" t="s">
        <v>8510</v>
      </c>
      <c r="F8380" s="3"/>
      <c r="G8380" s="3"/>
    </row>
    <row r="8381" spans="1:7">
      <c r="A8381" s="4" t="s">
        <v>8589</v>
      </c>
      <c r="B8381" s="4" t="s">
        <v>174</v>
      </c>
      <c r="C8381" s="4" t="s">
        <v>179</v>
      </c>
      <c r="D8381" s="4" t="s">
        <v>50</v>
      </c>
      <c r="E8381" s="4" t="s">
        <v>8510</v>
      </c>
      <c r="F8381" s="3"/>
      <c r="G8381" s="3"/>
    </row>
    <row r="8382" spans="1:7">
      <c r="A8382" s="4" t="s">
        <v>8590</v>
      </c>
      <c r="B8382" s="4" t="s">
        <v>174</v>
      </c>
      <c r="C8382" s="4" t="s">
        <v>179</v>
      </c>
      <c r="D8382" s="4" t="s">
        <v>83</v>
      </c>
      <c r="E8382" s="4" t="s">
        <v>8510</v>
      </c>
      <c r="F8382" s="3"/>
      <c r="G8382" s="3"/>
    </row>
    <row r="8383" spans="1:7">
      <c r="A8383" s="4" t="s">
        <v>8591</v>
      </c>
      <c r="B8383" s="4" t="s">
        <v>174</v>
      </c>
      <c r="C8383" s="4" t="s">
        <v>179</v>
      </c>
      <c r="D8383" s="4" t="s">
        <v>85</v>
      </c>
      <c r="E8383" s="4" t="s">
        <v>8510</v>
      </c>
      <c r="F8383" s="3"/>
      <c r="G8383" s="3"/>
    </row>
    <row r="8384" spans="1:7">
      <c r="A8384" s="4" t="s">
        <v>8592</v>
      </c>
      <c r="B8384" s="4" t="s">
        <v>174</v>
      </c>
      <c r="C8384" s="4" t="s">
        <v>179</v>
      </c>
      <c r="D8384" s="4" t="s">
        <v>24</v>
      </c>
      <c r="E8384" s="4" t="s">
        <v>8510</v>
      </c>
      <c r="F8384" s="3"/>
      <c r="G8384" s="3"/>
    </row>
    <row r="8385" spans="1:7">
      <c r="A8385" s="4" t="s">
        <v>8593</v>
      </c>
      <c r="B8385" s="4" t="s">
        <v>174</v>
      </c>
      <c r="C8385" s="4" t="s">
        <v>179</v>
      </c>
      <c r="D8385" s="4" t="s">
        <v>24</v>
      </c>
      <c r="E8385" s="4" t="s">
        <v>8510</v>
      </c>
      <c r="F8385" s="3"/>
      <c r="G8385" s="3"/>
    </row>
    <row r="8386" spans="1:7">
      <c r="A8386" s="4" t="s">
        <v>8594</v>
      </c>
      <c r="B8386" s="4" t="s">
        <v>174</v>
      </c>
      <c r="C8386" s="4" t="s">
        <v>179</v>
      </c>
      <c r="D8386" s="4" t="s">
        <v>24</v>
      </c>
      <c r="E8386" s="4" t="s">
        <v>8510</v>
      </c>
      <c r="F8386" s="3"/>
      <c r="G8386" s="3"/>
    </row>
    <row r="8387" spans="1:7">
      <c r="A8387" s="4" t="s">
        <v>8595</v>
      </c>
      <c r="B8387" s="4" t="s">
        <v>174</v>
      </c>
      <c r="C8387" s="4" t="s">
        <v>179</v>
      </c>
      <c r="D8387" s="4" t="s">
        <v>24</v>
      </c>
      <c r="E8387" s="4" t="s">
        <v>8510</v>
      </c>
      <c r="F8387" s="3"/>
      <c r="G8387" s="3"/>
    </row>
    <row r="8388" spans="1:7">
      <c r="A8388" s="4" t="s">
        <v>8596</v>
      </c>
      <c r="B8388" s="4" t="s">
        <v>174</v>
      </c>
      <c r="C8388" s="4" t="s">
        <v>179</v>
      </c>
      <c r="D8388" s="4" t="s">
        <v>24</v>
      </c>
      <c r="E8388" s="4" t="s">
        <v>8510</v>
      </c>
      <c r="F8388" s="3"/>
      <c r="G8388" s="3"/>
    </row>
    <row r="8389" spans="1:7">
      <c r="A8389" s="4" t="s">
        <v>8597</v>
      </c>
      <c r="B8389" s="4" t="s">
        <v>174</v>
      </c>
      <c r="C8389" s="4" t="s">
        <v>179</v>
      </c>
      <c r="D8389" s="4" t="s">
        <v>24</v>
      </c>
      <c r="E8389" s="4" t="s">
        <v>8510</v>
      </c>
      <c r="F8389" s="3"/>
      <c r="G8389" s="3"/>
    </row>
    <row r="8390" spans="1:7">
      <c r="A8390" s="4" t="s">
        <v>8598</v>
      </c>
      <c r="B8390" s="4" t="s">
        <v>174</v>
      </c>
      <c r="C8390" s="4" t="s">
        <v>171</v>
      </c>
      <c r="D8390" s="4" t="s">
        <v>21</v>
      </c>
      <c r="E8390" s="4" t="s">
        <v>8510</v>
      </c>
      <c r="F8390" s="3"/>
      <c r="G8390" s="3"/>
    </row>
    <row r="8391" spans="1:7">
      <c r="A8391" s="4" t="s">
        <v>8599</v>
      </c>
      <c r="B8391" s="4" t="s">
        <v>174</v>
      </c>
      <c r="C8391" s="4" t="s">
        <v>171</v>
      </c>
      <c r="D8391" s="4" t="s">
        <v>54</v>
      </c>
      <c r="E8391" s="4" t="s">
        <v>8510</v>
      </c>
      <c r="F8391" s="3"/>
      <c r="G8391" s="3"/>
    </row>
    <row r="8392" spans="1:7">
      <c r="A8392" s="4" t="s">
        <v>8600</v>
      </c>
      <c r="B8392" s="4" t="s">
        <v>174</v>
      </c>
      <c r="C8392" s="4" t="s">
        <v>171</v>
      </c>
      <c r="D8392" s="4" t="s">
        <v>125</v>
      </c>
      <c r="E8392" s="4" t="s">
        <v>8510</v>
      </c>
      <c r="F8392" s="3"/>
      <c r="G8392" s="3"/>
    </row>
    <row r="8393" spans="1:7">
      <c r="A8393" s="4" t="s">
        <v>8601</v>
      </c>
      <c r="B8393" s="4" t="s">
        <v>174</v>
      </c>
      <c r="C8393" s="4" t="s">
        <v>171</v>
      </c>
      <c r="D8393" s="4" t="s">
        <v>24</v>
      </c>
      <c r="E8393" s="4" t="s">
        <v>8510</v>
      </c>
      <c r="F8393" s="3"/>
      <c r="G8393" s="3"/>
    </row>
    <row r="8394" spans="1:7">
      <c r="A8394" s="4" t="s">
        <v>8602</v>
      </c>
      <c r="B8394" s="4" t="s">
        <v>174</v>
      </c>
      <c r="C8394" s="4" t="s">
        <v>171</v>
      </c>
      <c r="D8394" s="4" t="s">
        <v>24</v>
      </c>
      <c r="E8394" s="4" t="s">
        <v>8510</v>
      </c>
      <c r="F8394" s="3"/>
      <c r="G8394" s="3"/>
    </row>
    <row r="8395" spans="1:7">
      <c r="A8395" s="4" t="s">
        <v>8603</v>
      </c>
      <c r="B8395" s="4" t="s">
        <v>174</v>
      </c>
      <c r="C8395" s="4" t="s">
        <v>171</v>
      </c>
      <c r="D8395" s="4" t="s">
        <v>24</v>
      </c>
      <c r="E8395" s="4" t="s">
        <v>8510</v>
      </c>
      <c r="F8395" s="3"/>
      <c r="G8395" s="3"/>
    </row>
    <row r="8396" spans="1:7">
      <c r="A8396" s="4" t="s">
        <v>8604</v>
      </c>
      <c r="B8396" s="4" t="s">
        <v>174</v>
      </c>
      <c r="C8396" s="4" t="s">
        <v>171</v>
      </c>
      <c r="D8396" s="4" t="s">
        <v>24</v>
      </c>
      <c r="E8396" s="4" t="s">
        <v>8510</v>
      </c>
      <c r="F8396" s="3"/>
      <c r="G8396" s="3"/>
    </row>
    <row r="8397" spans="1:7">
      <c r="A8397" s="4" t="s">
        <v>8605</v>
      </c>
      <c r="B8397" s="4" t="s">
        <v>174</v>
      </c>
      <c r="C8397" s="4" t="s">
        <v>171</v>
      </c>
      <c r="D8397" s="4" t="s">
        <v>24</v>
      </c>
      <c r="E8397" s="4" t="s">
        <v>8510</v>
      </c>
      <c r="F8397" s="3"/>
      <c r="G8397" s="3"/>
    </row>
    <row r="8398" spans="1:7">
      <c r="A8398" s="4" t="s">
        <v>8606</v>
      </c>
      <c r="B8398" s="4" t="s">
        <v>174</v>
      </c>
      <c r="C8398" s="4" t="s">
        <v>171</v>
      </c>
      <c r="D8398" s="4" t="s">
        <v>24</v>
      </c>
      <c r="E8398" s="4" t="s">
        <v>8510</v>
      </c>
      <c r="F8398" s="3"/>
      <c r="G8398" s="3"/>
    </row>
    <row r="8399" spans="1:7">
      <c r="A8399" s="4" t="s">
        <v>8607</v>
      </c>
      <c r="B8399" s="4" t="s">
        <v>174</v>
      </c>
      <c r="C8399" s="4" t="s">
        <v>171</v>
      </c>
      <c r="D8399" s="4" t="s">
        <v>24</v>
      </c>
      <c r="E8399" s="4" t="s">
        <v>8510</v>
      </c>
      <c r="F8399" s="3"/>
      <c r="G8399" s="3"/>
    </row>
    <row r="8400" spans="1:7">
      <c r="A8400" s="4" t="s">
        <v>8608</v>
      </c>
      <c r="B8400" s="4" t="s">
        <v>174</v>
      </c>
      <c r="C8400" s="4" t="s">
        <v>171</v>
      </c>
      <c r="D8400" s="4" t="s">
        <v>24</v>
      </c>
      <c r="E8400" s="4" t="s">
        <v>8510</v>
      </c>
      <c r="F8400" s="3"/>
      <c r="G8400" s="3"/>
    </row>
    <row r="8401" spans="1:7">
      <c r="A8401" s="4" t="s">
        <v>8609</v>
      </c>
      <c r="B8401" s="4" t="s">
        <v>174</v>
      </c>
      <c r="C8401" s="4" t="s">
        <v>171</v>
      </c>
      <c r="D8401" s="4" t="s">
        <v>24</v>
      </c>
      <c r="E8401" s="4" t="s">
        <v>8510</v>
      </c>
      <c r="F8401" s="3"/>
      <c r="G8401" s="3"/>
    </row>
    <row r="8402" spans="1:7">
      <c r="A8402" s="4" t="s">
        <v>8610</v>
      </c>
      <c r="B8402" s="4" t="s">
        <v>174</v>
      </c>
      <c r="C8402" s="4" t="s">
        <v>171</v>
      </c>
      <c r="D8402" s="4" t="s">
        <v>24</v>
      </c>
      <c r="E8402" s="4" t="s">
        <v>8510</v>
      </c>
      <c r="F8402" s="3"/>
      <c r="G8402" s="3"/>
    </row>
    <row r="8403" spans="1:7">
      <c r="A8403" s="4" t="s">
        <v>8611</v>
      </c>
      <c r="B8403" s="4" t="s">
        <v>174</v>
      </c>
      <c r="C8403" s="4" t="s">
        <v>171</v>
      </c>
      <c r="D8403" s="4" t="s">
        <v>24</v>
      </c>
      <c r="E8403" s="4" t="s">
        <v>8510</v>
      </c>
      <c r="F8403" s="3"/>
      <c r="G8403" s="3"/>
    </row>
    <row r="8404" spans="1:7">
      <c r="A8404" s="4" t="s">
        <v>8612</v>
      </c>
      <c r="B8404" s="4" t="s">
        <v>174</v>
      </c>
      <c r="C8404" s="4" t="s">
        <v>171</v>
      </c>
      <c r="D8404" s="4" t="s">
        <v>24</v>
      </c>
      <c r="E8404" s="4" t="s">
        <v>8510</v>
      </c>
      <c r="F8404" s="3"/>
      <c r="G8404" s="3"/>
    </row>
    <row r="8405" spans="1:7">
      <c r="A8405" s="4" t="s">
        <v>8613</v>
      </c>
      <c r="B8405" s="4" t="s">
        <v>174</v>
      </c>
      <c r="C8405" s="4" t="s">
        <v>171</v>
      </c>
      <c r="D8405" s="4" t="s">
        <v>24</v>
      </c>
      <c r="E8405" s="4" t="s">
        <v>8510</v>
      </c>
      <c r="F8405" s="3"/>
      <c r="G8405" s="3"/>
    </row>
    <row r="8406" spans="1:7">
      <c r="A8406" s="4" t="s">
        <v>8614</v>
      </c>
      <c r="B8406" s="4" t="s">
        <v>174</v>
      </c>
      <c r="C8406" s="4" t="s">
        <v>171</v>
      </c>
      <c r="D8406" s="4" t="s">
        <v>24</v>
      </c>
      <c r="E8406" s="4" t="s">
        <v>8510</v>
      </c>
      <c r="F8406" s="3"/>
      <c r="G8406" s="3"/>
    </row>
    <row r="8407" spans="1:7">
      <c r="A8407" s="4" t="s">
        <v>8615</v>
      </c>
      <c r="B8407" s="4" t="s">
        <v>174</v>
      </c>
      <c r="C8407" s="4" t="s">
        <v>171</v>
      </c>
      <c r="D8407" s="4" t="s">
        <v>24</v>
      </c>
      <c r="E8407" s="4" t="s">
        <v>8510</v>
      </c>
      <c r="F8407" s="3"/>
      <c r="G8407" s="3"/>
    </row>
    <row r="8408" spans="1:7">
      <c r="A8408" s="4" t="s">
        <v>8616</v>
      </c>
      <c r="B8408" s="4" t="s">
        <v>174</v>
      </c>
      <c r="C8408" s="4" t="s">
        <v>171</v>
      </c>
      <c r="D8408" s="4" t="s">
        <v>24</v>
      </c>
      <c r="E8408" s="4" t="s">
        <v>8510</v>
      </c>
      <c r="F8408" s="3"/>
      <c r="G8408" s="3"/>
    </row>
    <row r="8409" spans="1:7">
      <c r="A8409" s="4" t="s">
        <v>8617</v>
      </c>
      <c r="B8409" s="4" t="s">
        <v>174</v>
      </c>
      <c r="C8409" s="4" t="s">
        <v>171</v>
      </c>
      <c r="D8409" s="4" t="s">
        <v>24</v>
      </c>
      <c r="E8409" s="4" t="s">
        <v>8510</v>
      </c>
      <c r="F8409" s="3"/>
      <c r="G8409" s="3"/>
    </row>
    <row r="8410" spans="1:7">
      <c r="A8410" s="4" t="s">
        <v>8618</v>
      </c>
      <c r="B8410" s="4" t="s">
        <v>174</v>
      </c>
      <c r="C8410" s="4" t="s">
        <v>171</v>
      </c>
      <c r="D8410" s="4" t="s">
        <v>24</v>
      </c>
      <c r="E8410" s="4" t="s">
        <v>8510</v>
      </c>
      <c r="F8410" s="3"/>
      <c r="G8410" s="3"/>
    </row>
    <row r="8411" spans="1:7">
      <c r="A8411" s="4" t="s">
        <v>8619</v>
      </c>
      <c r="B8411" s="4" t="s">
        <v>174</v>
      </c>
      <c r="C8411" s="4" t="s">
        <v>199</v>
      </c>
      <c r="D8411" s="4" t="s">
        <v>59</v>
      </c>
      <c r="E8411" s="4" t="s">
        <v>8510</v>
      </c>
      <c r="F8411" s="3"/>
      <c r="G8411" s="3"/>
    </row>
    <row r="8412" spans="1:7">
      <c r="A8412" s="4" t="s">
        <v>8620</v>
      </c>
      <c r="B8412" s="4" t="s">
        <v>174</v>
      </c>
      <c r="C8412" s="4" t="s">
        <v>199</v>
      </c>
      <c r="D8412" s="4" t="s">
        <v>72</v>
      </c>
      <c r="E8412" s="4" t="s">
        <v>8510</v>
      </c>
      <c r="F8412" s="3"/>
      <c r="G8412" s="3"/>
    </row>
    <row r="8413" spans="1:7">
      <c r="A8413" s="4" t="s">
        <v>8621</v>
      </c>
      <c r="B8413" s="4" t="s">
        <v>174</v>
      </c>
      <c r="C8413" s="4" t="s">
        <v>199</v>
      </c>
      <c r="D8413" s="4" t="s">
        <v>75</v>
      </c>
      <c r="E8413" s="4" t="s">
        <v>8510</v>
      </c>
      <c r="F8413" s="3"/>
      <c r="G8413" s="3"/>
    </row>
    <row r="8414" spans="1:7">
      <c r="A8414" s="4" t="s">
        <v>8622</v>
      </c>
      <c r="B8414" s="4" t="s">
        <v>174</v>
      </c>
      <c r="C8414" s="4" t="s">
        <v>199</v>
      </c>
      <c r="D8414" s="4" t="s">
        <v>126</v>
      </c>
      <c r="E8414" s="4" t="s">
        <v>8510</v>
      </c>
      <c r="F8414" s="3"/>
      <c r="G8414" s="3"/>
    </row>
    <row r="8415" spans="1:7">
      <c r="A8415" s="4" t="s">
        <v>8623</v>
      </c>
      <c r="B8415" s="4" t="s">
        <v>174</v>
      </c>
      <c r="C8415" s="4" t="s">
        <v>199</v>
      </c>
      <c r="D8415" s="4" t="s">
        <v>24</v>
      </c>
      <c r="E8415" s="4" t="s">
        <v>8510</v>
      </c>
      <c r="F8415" s="3"/>
      <c r="G8415" s="3"/>
    </row>
    <row r="8416" spans="1:7">
      <c r="A8416" s="4" t="s">
        <v>8624</v>
      </c>
      <c r="B8416" s="4" t="s">
        <v>174</v>
      </c>
      <c r="C8416" s="4" t="s">
        <v>199</v>
      </c>
      <c r="D8416" s="4" t="s">
        <v>24</v>
      </c>
      <c r="E8416" s="4" t="s">
        <v>8510</v>
      </c>
      <c r="F8416" s="3"/>
      <c r="G8416" s="3"/>
    </row>
    <row r="8417" spans="1:7">
      <c r="A8417" s="4" t="s">
        <v>8625</v>
      </c>
      <c r="B8417" s="4" t="s">
        <v>174</v>
      </c>
      <c r="C8417" s="4" t="s">
        <v>199</v>
      </c>
      <c r="D8417" s="4" t="s">
        <v>24</v>
      </c>
      <c r="E8417" s="4" t="s">
        <v>8510</v>
      </c>
      <c r="F8417" s="3"/>
      <c r="G8417" s="3"/>
    </row>
    <row r="8418" spans="1:7">
      <c r="A8418" s="4" t="s">
        <v>8626</v>
      </c>
      <c r="B8418" s="4" t="s">
        <v>174</v>
      </c>
      <c r="C8418" s="4" t="s">
        <v>199</v>
      </c>
      <c r="D8418" s="4" t="s">
        <v>24</v>
      </c>
      <c r="E8418" s="4" t="s">
        <v>8510</v>
      </c>
      <c r="F8418" s="3"/>
      <c r="G8418" s="3"/>
    </row>
    <row r="8419" spans="1:7">
      <c r="A8419" s="4" t="s">
        <v>8627</v>
      </c>
      <c r="B8419" s="4" t="s">
        <v>174</v>
      </c>
      <c r="C8419" s="4" t="s">
        <v>199</v>
      </c>
      <c r="D8419" s="4" t="s">
        <v>24</v>
      </c>
      <c r="E8419" s="4" t="s">
        <v>8510</v>
      </c>
      <c r="F8419" s="3"/>
      <c r="G8419" s="3"/>
    </row>
    <row r="8420" spans="1:7">
      <c r="A8420" s="4" t="s">
        <v>8628</v>
      </c>
      <c r="B8420" s="4" t="s">
        <v>174</v>
      </c>
      <c r="C8420" s="4" t="s">
        <v>199</v>
      </c>
      <c r="D8420" s="4" t="s">
        <v>24</v>
      </c>
      <c r="E8420" s="4" t="s">
        <v>8510</v>
      </c>
      <c r="F8420" s="3"/>
      <c r="G8420" s="3"/>
    </row>
    <row r="8421" spans="1:7">
      <c r="A8421" s="4" t="s">
        <v>8629</v>
      </c>
      <c r="B8421" s="4" t="s">
        <v>174</v>
      </c>
      <c r="C8421" s="4" t="s">
        <v>199</v>
      </c>
      <c r="D8421" s="4" t="s">
        <v>24</v>
      </c>
      <c r="E8421" s="4" t="s">
        <v>8510</v>
      </c>
      <c r="F8421" s="3"/>
      <c r="G8421" s="3"/>
    </row>
    <row r="8422" spans="1:7">
      <c r="A8422" s="4" t="s">
        <v>8630</v>
      </c>
      <c r="B8422" s="4" t="s">
        <v>174</v>
      </c>
      <c r="C8422" s="4" t="s">
        <v>199</v>
      </c>
      <c r="D8422" s="4" t="s">
        <v>24</v>
      </c>
      <c r="E8422" s="4" t="s">
        <v>8510</v>
      </c>
      <c r="F8422" s="3"/>
      <c r="G8422" s="3"/>
    </row>
    <row r="8423" spans="1:7">
      <c r="A8423" s="4" t="s">
        <v>8631</v>
      </c>
      <c r="B8423" s="4" t="s">
        <v>174</v>
      </c>
      <c r="C8423" s="4" t="s">
        <v>199</v>
      </c>
      <c r="D8423" s="4" t="s">
        <v>24</v>
      </c>
      <c r="E8423" s="4" t="s">
        <v>8510</v>
      </c>
      <c r="F8423" s="3"/>
      <c r="G8423" s="3"/>
    </row>
    <row r="8424" spans="1:7">
      <c r="A8424" s="4" t="s">
        <v>8632</v>
      </c>
      <c r="B8424" s="4" t="s">
        <v>174</v>
      </c>
      <c r="C8424" s="4" t="s">
        <v>9011</v>
      </c>
      <c r="D8424" s="4" t="s">
        <v>29</v>
      </c>
      <c r="E8424" s="4" t="s">
        <v>8510</v>
      </c>
      <c r="F8424" s="3"/>
      <c r="G8424" s="3"/>
    </row>
    <row r="8425" spans="1:7">
      <c r="A8425" s="4" t="s">
        <v>8633</v>
      </c>
      <c r="B8425" s="4" t="s">
        <v>174</v>
      </c>
      <c r="C8425" s="4" t="s">
        <v>9011</v>
      </c>
      <c r="D8425" s="4" t="s">
        <v>32</v>
      </c>
      <c r="E8425" s="4" t="s">
        <v>8510</v>
      </c>
      <c r="F8425" s="3"/>
      <c r="G8425" s="3"/>
    </row>
    <row r="8426" spans="1:7">
      <c r="A8426" s="4" t="s">
        <v>8634</v>
      </c>
      <c r="B8426" s="4" t="s">
        <v>174</v>
      </c>
      <c r="C8426" s="4" t="s">
        <v>9011</v>
      </c>
      <c r="D8426" s="4" t="s">
        <v>34</v>
      </c>
      <c r="E8426" s="4" t="s">
        <v>8510</v>
      </c>
      <c r="F8426" s="3"/>
      <c r="G8426" s="3"/>
    </row>
    <row r="8427" spans="1:7">
      <c r="A8427" s="4" t="s">
        <v>8635</v>
      </c>
      <c r="B8427" s="4" t="s">
        <v>174</v>
      </c>
      <c r="C8427" s="4" t="s">
        <v>9011</v>
      </c>
      <c r="D8427" s="4" t="s">
        <v>42</v>
      </c>
      <c r="E8427" s="4" t="s">
        <v>8510</v>
      </c>
      <c r="F8427" s="3"/>
      <c r="G8427" s="3"/>
    </row>
    <row r="8428" spans="1:7">
      <c r="A8428" s="4" t="s">
        <v>8636</v>
      </c>
      <c r="B8428" s="4" t="s">
        <v>174</v>
      </c>
      <c r="C8428" s="4" t="s">
        <v>9011</v>
      </c>
      <c r="D8428" s="4" t="s">
        <v>42</v>
      </c>
      <c r="E8428" s="4" t="s">
        <v>8510</v>
      </c>
      <c r="F8428" s="3"/>
      <c r="G8428" s="3"/>
    </row>
    <row r="8429" spans="1:7">
      <c r="A8429" s="4" t="s">
        <v>8637</v>
      </c>
      <c r="B8429" s="4" t="s">
        <v>174</v>
      </c>
      <c r="C8429" s="4" t="s">
        <v>9011</v>
      </c>
      <c r="D8429" s="4" t="s">
        <v>50</v>
      </c>
      <c r="E8429" s="4" t="s">
        <v>8510</v>
      </c>
      <c r="F8429" s="3"/>
      <c r="G8429" s="3"/>
    </row>
    <row r="8430" spans="1:7">
      <c r="A8430" s="4" t="s">
        <v>8638</v>
      </c>
      <c r="B8430" s="4" t="s">
        <v>174</v>
      </c>
      <c r="C8430" s="4" t="s">
        <v>9011</v>
      </c>
      <c r="D8430" s="4" t="s">
        <v>51</v>
      </c>
      <c r="E8430" s="4" t="s">
        <v>8510</v>
      </c>
      <c r="F8430" s="3"/>
      <c r="G8430" s="3"/>
    </row>
    <row r="8431" spans="1:7">
      <c r="A8431" s="4" t="s">
        <v>8639</v>
      </c>
      <c r="B8431" s="4" t="s">
        <v>174</v>
      </c>
      <c r="C8431" s="4" t="s">
        <v>9011</v>
      </c>
      <c r="D8431" s="4" t="s">
        <v>54</v>
      </c>
      <c r="E8431" s="4" t="s">
        <v>8510</v>
      </c>
      <c r="F8431" s="3"/>
      <c r="G8431" s="3"/>
    </row>
    <row r="8432" spans="1:7">
      <c r="A8432" s="4" t="s">
        <v>8640</v>
      </c>
      <c r="B8432" s="4" t="s">
        <v>174</v>
      </c>
      <c r="C8432" s="4" t="s">
        <v>9011</v>
      </c>
      <c r="D8432" s="4" t="s">
        <v>54</v>
      </c>
      <c r="E8432" s="4" t="s">
        <v>8510</v>
      </c>
      <c r="F8432" s="3"/>
      <c r="G8432" s="3"/>
    </row>
    <row r="8433" spans="1:7">
      <c r="A8433" s="4" t="s">
        <v>8641</v>
      </c>
      <c r="B8433" s="4" t="s">
        <v>174</v>
      </c>
      <c r="C8433" s="4" t="s">
        <v>9011</v>
      </c>
      <c r="D8433" s="4" t="s">
        <v>59</v>
      </c>
      <c r="E8433" s="4" t="s">
        <v>8510</v>
      </c>
      <c r="F8433" s="3"/>
      <c r="G8433" s="3"/>
    </row>
    <row r="8434" spans="1:7">
      <c r="A8434" s="4" t="s">
        <v>8642</v>
      </c>
      <c r="B8434" s="4" t="s">
        <v>174</v>
      </c>
      <c r="C8434" s="4" t="s">
        <v>9011</v>
      </c>
      <c r="D8434" s="4" t="s">
        <v>78</v>
      </c>
      <c r="E8434" s="4" t="s">
        <v>8510</v>
      </c>
      <c r="F8434" s="3"/>
      <c r="G8434" s="3"/>
    </row>
    <row r="8435" spans="1:7">
      <c r="A8435" s="4" t="s">
        <v>8643</v>
      </c>
      <c r="B8435" s="4" t="s">
        <v>174</v>
      </c>
      <c r="C8435" s="4" t="s">
        <v>9011</v>
      </c>
      <c r="D8435" s="4" t="s">
        <v>47</v>
      </c>
      <c r="E8435" s="4" t="s">
        <v>8510</v>
      </c>
      <c r="F8435" s="3"/>
      <c r="G8435" s="3"/>
    </row>
    <row r="8436" spans="1:7">
      <c r="A8436" s="4" t="s">
        <v>8644</v>
      </c>
      <c r="B8436" s="4" t="s">
        <v>174</v>
      </c>
      <c r="C8436" s="4" t="s">
        <v>9011</v>
      </c>
      <c r="D8436" s="4" t="s">
        <v>80</v>
      </c>
      <c r="E8436" s="4" t="s">
        <v>8510</v>
      </c>
      <c r="F8436" s="3"/>
      <c r="G8436" s="3"/>
    </row>
    <row r="8437" spans="1:7">
      <c r="A8437" s="4" t="s">
        <v>8645</v>
      </c>
      <c r="B8437" s="4" t="s">
        <v>174</v>
      </c>
      <c r="C8437" s="4" t="s">
        <v>9011</v>
      </c>
      <c r="D8437" s="4" t="s">
        <v>96</v>
      </c>
      <c r="E8437" s="4" t="s">
        <v>8510</v>
      </c>
      <c r="F8437" s="3"/>
      <c r="G8437" s="3"/>
    </row>
    <row r="8438" spans="1:7">
      <c r="A8438" s="4" t="s">
        <v>8646</v>
      </c>
      <c r="B8438" s="4" t="s">
        <v>174</v>
      </c>
      <c r="C8438" s="4" t="s">
        <v>9011</v>
      </c>
      <c r="D8438" s="4" t="s">
        <v>98</v>
      </c>
      <c r="E8438" s="4" t="s">
        <v>8510</v>
      </c>
      <c r="F8438" s="3"/>
      <c r="G8438" s="3"/>
    </row>
    <row r="8439" spans="1:7">
      <c r="A8439" s="4" t="s">
        <v>8647</v>
      </c>
      <c r="B8439" s="4" t="s">
        <v>174</v>
      </c>
      <c r="C8439" s="4" t="s">
        <v>9011</v>
      </c>
      <c r="D8439" s="4" t="s">
        <v>103</v>
      </c>
      <c r="E8439" s="4" t="s">
        <v>8510</v>
      </c>
      <c r="F8439" s="3"/>
      <c r="G8439" s="3"/>
    </row>
    <row r="8440" spans="1:7">
      <c r="A8440" s="4" t="s">
        <v>8648</v>
      </c>
      <c r="B8440" s="4" t="s">
        <v>174</v>
      </c>
      <c r="C8440" s="4" t="s">
        <v>9011</v>
      </c>
      <c r="D8440" s="4" t="s">
        <v>103</v>
      </c>
      <c r="E8440" s="4" t="s">
        <v>8510</v>
      </c>
      <c r="F8440" s="3"/>
      <c r="G8440" s="3"/>
    </row>
    <row r="8441" spans="1:7">
      <c r="A8441" s="4" t="s">
        <v>8649</v>
      </c>
      <c r="B8441" s="4" t="s">
        <v>174</v>
      </c>
      <c r="C8441" s="4" t="s">
        <v>9011</v>
      </c>
      <c r="D8441" s="4" t="s">
        <v>104</v>
      </c>
      <c r="E8441" s="4" t="s">
        <v>8510</v>
      </c>
      <c r="F8441" s="3"/>
      <c r="G8441" s="3"/>
    </row>
    <row r="8442" spans="1:7">
      <c r="A8442" s="4" t="s">
        <v>8650</v>
      </c>
      <c r="B8442" s="4" t="s">
        <v>174</v>
      </c>
      <c r="C8442" s="4" t="s">
        <v>9011</v>
      </c>
      <c r="D8442" s="4" t="s">
        <v>104</v>
      </c>
      <c r="E8442" s="4" t="s">
        <v>8510</v>
      </c>
      <c r="F8442" s="3"/>
      <c r="G8442" s="3"/>
    </row>
    <row r="8443" spans="1:7">
      <c r="A8443" s="4" t="s">
        <v>8651</v>
      </c>
      <c r="B8443" s="4" t="s">
        <v>174</v>
      </c>
      <c r="C8443" s="4" t="s">
        <v>9011</v>
      </c>
      <c r="D8443" s="4" t="s">
        <v>92</v>
      </c>
      <c r="E8443" s="4" t="s">
        <v>8510</v>
      </c>
      <c r="F8443" s="3"/>
      <c r="G8443" s="3"/>
    </row>
    <row r="8444" spans="1:7">
      <c r="A8444" s="4" t="s">
        <v>8652</v>
      </c>
      <c r="B8444" s="4" t="s">
        <v>174</v>
      </c>
      <c r="C8444" s="4" t="s">
        <v>9011</v>
      </c>
      <c r="D8444" s="4" t="s">
        <v>123</v>
      </c>
      <c r="E8444" s="4" t="s">
        <v>8510</v>
      </c>
      <c r="F8444" s="3"/>
      <c r="G8444" s="3"/>
    </row>
    <row r="8445" spans="1:7">
      <c r="A8445" s="4" t="s">
        <v>8653</v>
      </c>
      <c r="B8445" s="4" t="s">
        <v>174</v>
      </c>
      <c r="C8445" s="4" t="s">
        <v>9011</v>
      </c>
      <c r="D8445" s="4" t="s">
        <v>125</v>
      </c>
      <c r="E8445" s="4" t="s">
        <v>8510</v>
      </c>
      <c r="F8445" s="3"/>
      <c r="G8445" s="3"/>
    </row>
    <row r="8446" spans="1:7">
      <c r="A8446" s="4" t="s">
        <v>8654</v>
      </c>
      <c r="B8446" s="4" t="s">
        <v>174</v>
      </c>
      <c r="C8446" s="4" t="s">
        <v>9011</v>
      </c>
      <c r="D8446" s="4" t="s">
        <v>126</v>
      </c>
      <c r="E8446" s="4" t="s">
        <v>8510</v>
      </c>
      <c r="F8446" s="3"/>
      <c r="G8446" s="3"/>
    </row>
    <row r="8447" spans="1:7">
      <c r="A8447" s="4" t="s">
        <v>8655</v>
      </c>
      <c r="B8447" s="4" t="s">
        <v>174</v>
      </c>
      <c r="C8447" s="4" t="s">
        <v>9011</v>
      </c>
      <c r="D8447" s="4" t="s">
        <v>127</v>
      </c>
      <c r="E8447" s="4" t="s">
        <v>8510</v>
      </c>
      <c r="F8447" s="3"/>
      <c r="G8447" s="3"/>
    </row>
    <row r="8448" spans="1:7">
      <c r="A8448" s="4" t="s">
        <v>8656</v>
      </c>
      <c r="B8448" s="4" t="s">
        <v>174</v>
      </c>
      <c r="C8448" s="4" t="s">
        <v>9011</v>
      </c>
      <c r="D8448" s="4" t="s">
        <v>131</v>
      </c>
      <c r="E8448" s="4" t="s">
        <v>8510</v>
      </c>
      <c r="F8448" s="3"/>
      <c r="G8448" s="3"/>
    </row>
    <row r="8449" spans="1:7">
      <c r="A8449" s="4" t="s">
        <v>8657</v>
      </c>
      <c r="B8449" s="4" t="s">
        <v>174</v>
      </c>
      <c r="C8449" s="4" t="s">
        <v>9011</v>
      </c>
      <c r="D8449" s="4" t="s">
        <v>24</v>
      </c>
      <c r="E8449" s="4" t="s">
        <v>8510</v>
      </c>
      <c r="F8449" s="3"/>
      <c r="G8449" s="3"/>
    </row>
    <row r="8450" spans="1:7">
      <c r="A8450" s="4" t="s">
        <v>8658</v>
      </c>
      <c r="B8450" s="4" t="s">
        <v>174</v>
      </c>
      <c r="C8450" s="4" t="s">
        <v>9011</v>
      </c>
      <c r="D8450" s="4" t="s">
        <v>24</v>
      </c>
      <c r="E8450" s="4" t="s">
        <v>8510</v>
      </c>
      <c r="F8450" s="3"/>
      <c r="G8450" s="3"/>
    </row>
    <row r="8451" spans="1:7">
      <c r="A8451" s="4" t="s">
        <v>8659</v>
      </c>
      <c r="B8451" s="4" t="s">
        <v>174</v>
      </c>
      <c r="C8451" s="4" t="s">
        <v>9011</v>
      </c>
      <c r="D8451" s="4" t="s">
        <v>24</v>
      </c>
      <c r="E8451" s="4" t="s">
        <v>8510</v>
      </c>
      <c r="F8451" s="3"/>
      <c r="G8451" s="3"/>
    </row>
    <row r="8452" spans="1:7">
      <c r="A8452" s="4" t="s">
        <v>8660</v>
      </c>
      <c r="B8452" s="4" t="s">
        <v>174</v>
      </c>
      <c r="C8452" s="4" t="s">
        <v>9011</v>
      </c>
      <c r="D8452" s="4" t="s">
        <v>24</v>
      </c>
      <c r="E8452" s="4" t="s">
        <v>8510</v>
      </c>
      <c r="F8452" s="3"/>
      <c r="G8452" s="3"/>
    </row>
    <row r="8453" spans="1:7">
      <c r="A8453" s="4" t="s">
        <v>8661</v>
      </c>
      <c r="B8453" s="4" t="s">
        <v>174</v>
      </c>
      <c r="C8453" s="4" t="s">
        <v>9011</v>
      </c>
      <c r="D8453" s="4" t="s">
        <v>24</v>
      </c>
      <c r="E8453" s="4" t="s">
        <v>8510</v>
      </c>
      <c r="F8453" s="3"/>
      <c r="G8453" s="3"/>
    </row>
    <row r="8454" spans="1:7">
      <c r="A8454" s="4" t="s">
        <v>8662</v>
      </c>
      <c r="B8454" s="4" t="s">
        <v>174</v>
      </c>
      <c r="C8454" s="4" t="s">
        <v>9011</v>
      </c>
      <c r="D8454" s="4" t="s">
        <v>24</v>
      </c>
      <c r="E8454" s="4" t="s">
        <v>8510</v>
      </c>
      <c r="F8454" s="3"/>
      <c r="G8454" s="3"/>
    </row>
    <row r="8455" spans="1:7">
      <c r="A8455" s="4" t="s">
        <v>8663</v>
      </c>
      <c r="B8455" s="4" t="s">
        <v>174</v>
      </c>
      <c r="C8455" s="4" t="s">
        <v>9011</v>
      </c>
      <c r="D8455" s="4" t="s">
        <v>24</v>
      </c>
      <c r="E8455" s="4" t="s">
        <v>8510</v>
      </c>
      <c r="F8455" s="3"/>
      <c r="G8455" s="3"/>
    </row>
    <row r="8456" spans="1:7">
      <c r="A8456" s="4" t="s">
        <v>8664</v>
      </c>
      <c r="B8456" s="4" t="s">
        <v>174</v>
      </c>
      <c r="C8456" s="4" t="s">
        <v>9011</v>
      </c>
      <c r="D8456" s="4" t="s">
        <v>24</v>
      </c>
      <c r="E8456" s="4" t="s">
        <v>8510</v>
      </c>
      <c r="F8456" s="3"/>
      <c r="G8456" s="3"/>
    </row>
    <row r="8457" spans="1:7">
      <c r="A8457" s="4" t="s">
        <v>8665</v>
      </c>
      <c r="B8457" s="4" t="s">
        <v>174</v>
      </c>
      <c r="C8457" s="4" t="s">
        <v>9011</v>
      </c>
      <c r="D8457" s="4" t="s">
        <v>24</v>
      </c>
      <c r="E8457" s="4" t="s">
        <v>8510</v>
      </c>
      <c r="F8457" s="3"/>
      <c r="G8457" s="3"/>
    </row>
    <row r="8458" spans="1:7">
      <c r="A8458" s="4" t="s">
        <v>8666</v>
      </c>
      <c r="B8458" s="4" t="s">
        <v>174</v>
      </c>
      <c r="C8458" s="4" t="s">
        <v>9011</v>
      </c>
      <c r="D8458" s="4" t="s">
        <v>24</v>
      </c>
      <c r="E8458" s="4" t="s">
        <v>8510</v>
      </c>
      <c r="F8458" s="3"/>
      <c r="G8458" s="3"/>
    </row>
    <row r="8459" spans="1:7">
      <c r="A8459" s="4" t="s">
        <v>8667</v>
      </c>
      <c r="B8459" s="4" t="s">
        <v>174</v>
      </c>
      <c r="C8459" s="4" t="s">
        <v>9011</v>
      </c>
      <c r="D8459" s="4" t="s">
        <v>24</v>
      </c>
      <c r="E8459" s="4" t="s">
        <v>8510</v>
      </c>
      <c r="F8459" s="3"/>
      <c r="G8459" s="3"/>
    </row>
    <row r="8460" spans="1:7">
      <c r="A8460" s="4" t="s">
        <v>8668</v>
      </c>
      <c r="B8460" s="4" t="s">
        <v>174</v>
      </c>
      <c r="C8460" s="4" t="s">
        <v>9011</v>
      </c>
      <c r="D8460" s="4" t="s">
        <v>24</v>
      </c>
      <c r="E8460" s="4" t="s">
        <v>8510</v>
      </c>
      <c r="F8460" s="3"/>
      <c r="G8460" s="3"/>
    </row>
    <row r="8461" spans="1:7">
      <c r="A8461" s="4" t="s">
        <v>8669</v>
      </c>
      <c r="B8461" s="4" t="s">
        <v>174</v>
      </c>
      <c r="C8461" s="4" t="s">
        <v>9011</v>
      </c>
      <c r="D8461" s="4" t="s">
        <v>24</v>
      </c>
      <c r="E8461" s="4" t="s">
        <v>8510</v>
      </c>
      <c r="F8461" s="3"/>
      <c r="G8461" s="3"/>
    </row>
    <row r="8462" spans="1:7">
      <c r="A8462" s="4" t="s">
        <v>8670</v>
      </c>
      <c r="B8462" s="4" t="s">
        <v>174</v>
      </c>
      <c r="C8462" s="4" t="s">
        <v>9011</v>
      </c>
      <c r="D8462" s="4" t="s">
        <v>24</v>
      </c>
      <c r="E8462" s="4" t="s">
        <v>8510</v>
      </c>
      <c r="F8462" s="3"/>
      <c r="G8462" s="3"/>
    </row>
    <row r="8463" spans="1:7">
      <c r="A8463" s="4" t="s">
        <v>8671</v>
      </c>
      <c r="B8463" s="4" t="s">
        <v>174</v>
      </c>
      <c r="C8463" s="4" t="s">
        <v>9011</v>
      </c>
      <c r="D8463" s="4" t="s">
        <v>24</v>
      </c>
      <c r="E8463" s="4" t="s">
        <v>8510</v>
      </c>
      <c r="F8463" s="3"/>
      <c r="G8463" s="3"/>
    </row>
    <row r="8464" spans="1:7">
      <c r="A8464" s="4" t="s">
        <v>8672</v>
      </c>
      <c r="B8464" s="4" t="s">
        <v>174</v>
      </c>
      <c r="C8464" s="4" t="s">
        <v>9011</v>
      </c>
      <c r="D8464" s="4" t="s">
        <v>24</v>
      </c>
      <c r="E8464" s="4" t="s">
        <v>8510</v>
      </c>
      <c r="F8464" s="3"/>
      <c r="G8464" s="3"/>
    </row>
    <row r="8465" spans="1:7">
      <c r="A8465" s="4" t="s">
        <v>8673</v>
      </c>
      <c r="B8465" s="4" t="s">
        <v>174</v>
      </c>
      <c r="C8465" s="4" t="s">
        <v>9011</v>
      </c>
      <c r="D8465" s="4" t="s">
        <v>24</v>
      </c>
      <c r="E8465" s="4" t="s">
        <v>8510</v>
      </c>
      <c r="F8465" s="3"/>
      <c r="G8465" s="3"/>
    </row>
    <row r="8466" spans="1:7">
      <c r="A8466" s="4" t="s">
        <v>8674</v>
      </c>
      <c r="B8466" s="4" t="s">
        <v>174</v>
      </c>
      <c r="C8466" s="4" t="s">
        <v>9011</v>
      </c>
      <c r="D8466" s="4" t="s">
        <v>24</v>
      </c>
      <c r="E8466" s="4" t="s">
        <v>8510</v>
      </c>
      <c r="F8466" s="3"/>
      <c r="G8466" s="3"/>
    </row>
    <row r="8467" spans="1:7">
      <c r="A8467" s="4" t="s">
        <v>8675</v>
      </c>
      <c r="B8467" s="4" t="s">
        <v>174</v>
      </c>
      <c r="C8467" s="4" t="s">
        <v>9011</v>
      </c>
      <c r="D8467" s="4" t="s">
        <v>24</v>
      </c>
      <c r="E8467" s="4" t="s">
        <v>8510</v>
      </c>
      <c r="F8467" s="3"/>
      <c r="G8467" s="3"/>
    </row>
    <row r="8468" spans="1:7">
      <c r="A8468" s="4" t="s">
        <v>8676</v>
      </c>
      <c r="B8468" s="4" t="s">
        <v>174</v>
      </c>
      <c r="C8468" s="4" t="s">
        <v>9011</v>
      </c>
      <c r="D8468" s="4" t="s">
        <v>24</v>
      </c>
      <c r="E8468" s="4" t="s">
        <v>8510</v>
      </c>
      <c r="F8468" s="3"/>
      <c r="G8468" s="3"/>
    </row>
    <row r="8469" spans="1:7">
      <c r="A8469" s="4" t="s">
        <v>8677</v>
      </c>
      <c r="B8469" s="4" t="s">
        <v>174</v>
      </c>
      <c r="C8469" s="4" t="s">
        <v>9011</v>
      </c>
      <c r="D8469" s="4" t="s">
        <v>24</v>
      </c>
      <c r="E8469" s="4" t="s">
        <v>8510</v>
      </c>
      <c r="F8469" s="3"/>
      <c r="G8469" s="3"/>
    </row>
    <row r="8470" spans="1:7">
      <c r="A8470" s="4" t="s">
        <v>8678</v>
      </c>
      <c r="B8470" s="4" t="s">
        <v>174</v>
      </c>
      <c r="C8470" s="4" t="s">
        <v>9011</v>
      </c>
      <c r="D8470" s="4" t="s">
        <v>24</v>
      </c>
      <c r="E8470" s="4" t="s">
        <v>8510</v>
      </c>
      <c r="F8470" s="3"/>
      <c r="G8470" s="3"/>
    </row>
    <row r="8471" spans="1:7">
      <c r="A8471" s="4" t="s">
        <v>8679</v>
      </c>
      <c r="B8471" s="4" t="s">
        <v>174</v>
      </c>
      <c r="C8471" s="4" t="s">
        <v>9011</v>
      </c>
      <c r="D8471" s="4" t="s">
        <v>24</v>
      </c>
      <c r="E8471" s="4" t="s">
        <v>8510</v>
      </c>
      <c r="F8471" s="3"/>
      <c r="G8471" s="3"/>
    </row>
    <row r="8472" spans="1:7">
      <c r="A8472" s="4" t="s">
        <v>8680</v>
      </c>
      <c r="B8472" s="4" t="s">
        <v>174</v>
      </c>
      <c r="C8472" s="4" t="s">
        <v>9011</v>
      </c>
      <c r="D8472" s="4" t="s">
        <v>24</v>
      </c>
      <c r="E8472" s="4" t="s">
        <v>8510</v>
      </c>
      <c r="F8472" s="3"/>
      <c r="G8472" s="3"/>
    </row>
    <row r="8473" spans="1:7">
      <c r="A8473" s="4" t="s">
        <v>8681</v>
      </c>
      <c r="B8473" s="4" t="s">
        <v>174</v>
      </c>
      <c r="C8473" s="4" t="s">
        <v>9011</v>
      </c>
      <c r="D8473" s="4" t="s">
        <v>24</v>
      </c>
      <c r="E8473" s="4" t="s">
        <v>8510</v>
      </c>
      <c r="F8473" s="3"/>
      <c r="G8473" s="3"/>
    </row>
    <row r="8474" spans="1:7">
      <c r="A8474" s="4" t="s">
        <v>8682</v>
      </c>
      <c r="B8474" s="4" t="s">
        <v>174</v>
      </c>
      <c r="C8474" s="4" t="s">
        <v>9011</v>
      </c>
      <c r="D8474" s="4" t="s">
        <v>24</v>
      </c>
      <c r="E8474" s="4" t="s">
        <v>8510</v>
      </c>
      <c r="F8474" s="3"/>
      <c r="G8474" s="3"/>
    </row>
    <row r="8475" spans="1:7">
      <c r="A8475" s="4" t="s">
        <v>8683</v>
      </c>
      <c r="B8475" s="4" t="s">
        <v>174</v>
      </c>
      <c r="C8475" s="4" t="s">
        <v>9011</v>
      </c>
      <c r="D8475" s="4" t="s">
        <v>24</v>
      </c>
      <c r="E8475" s="4" t="s">
        <v>8510</v>
      </c>
      <c r="F8475" s="3"/>
      <c r="G8475" s="3"/>
    </row>
    <row r="8476" spans="1:7">
      <c r="A8476" s="4" t="s">
        <v>8684</v>
      </c>
      <c r="B8476" s="4" t="s">
        <v>174</v>
      </c>
      <c r="C8476" s="4" t="s">
        <v>9011</v>
      </c>
      <c r="D8476" s="4" t="s">
        <v>24</v>
      </c>
      <c r="E8476" s="4" t="s">
        <v>8510</v>
      </c>
      <c r="F8476" s="3"/>
      <c r="G8476" s="3"/>
    </row>
    <row r="8477" spans="1:7">
      <c r="A8477" s="4" t="s">
        <v>8685</v>
      </c>
      <c r="B8477" s="4" t="s">
        <v>174</v>
      </c>
      <c r="C8477" s="4" t="s">
        <v>177</v>
      </c>
      <c r="D8477" s="4" t="s">
        <v>24</v>
      </c>
      <c r="E8477" s="4" t="s">
        <v>8510</v>
      </c>
      <c r="F8477" s="3"/>
      <c r="G8477" s="3"/>
    </row>
    <row r="8478" spans="1:7">
      <c r="A8478" s="4" t="s">
        <v>8686</v>
      </c>
      <c r="B8478" s="4" t="s">
        <v>174</v>
      </c>
      <c r="C8478" s="4" t="s">
        <v>177</v>
      </c>
      <c r="D8478" s="4" t="s">
        <v>24</v>
      </c>
      <c r="E8478" s="4" t="s">
        <v>8510</v>
      </c>
      <c r="F8478" s="3"/>
      <c r="G8478" s="3"/>
    </row>
    <row r="8479" spans="1:7">
      <c r="A8479" s="4" t="s">
        <v>8687</v>
      </c>
      <c r="B8479" s="4" t="s">
        <v>174</v>
      </c>
      <c r="C8479" s="4" t="s">
        <v>177</v>
      </c>
      <c r="D8479" s="4" t="s">
        <v>24</v>
      </c>
      <c r="E8479" s="4" t="s">
        <v>8510</v>
      </c>
      <c r="F8479" s="3"/>
      <c r="G8479" s="3"/>
    </row>
    <row r="8480" spans="1:7">
      <c r="A8480" s="4" t="s">
        <v>8688</v>
      </c>
      <c r="B8480" s="4" t="s">
        <v>174</v>
      </c>
      <c r="C8480" s="4" t="s">
        <v>177</v>
      </c>
      <c r="D8480" s="4" t="s">
        <v>24</v>
      </c>
      <c r="E8480" s="4" t="s">
        <v>8510</v>
      </c>
      <c r="F8480" s="3"/>
      <c r="G8480" s="3"/>
    </row>
    <row r="8481" spans="1:7">
      <c r="A8481" s="4" t="s">
        <v>8689</v>
      </c>
      <c r="B8481" s="4" t="s">
        <v>174</v>
      </c>
      <c r="C8481" s="4" t="s">
        <v>177</v>
      </c>
      <c r="D8481" s="4" t="s">
        <v>24</v>
      </c>
      <c r="E8481" s="4" t="s">
        <v>8510</v>
      </c>
      <c r="F8481" s="3"/>
      <c r="G8481" s="3"/>
    </row>
    <row r="8482" spans="1:7">
      <c r="A8482" s="4" t="s">
        <v>8690</v>
      </c>
      <c r="B8482" s="4" t="s">
        <v>174</v>
      </c>
      <c r="C8482" s="4" t="s">
        <v>177</v>
      </c>
      <c r="D8482" s="4" t="s">
        <v>24</v>
      </c>
      <c r="E8482" s="4" t="s">
        <v>8510</v>
      </c>
      <c r="F8482" s="3"/>
      <c r="G8482" s="3"/>
    </row>
    <row r="8483" spans="1:7">
      <c r="A8483" s="4" t="s">
        <v>8691</v>
      </c>
      <c r="B8483" s="4" t="s">
        <v>174</v>
      </c>
      <c r="C8483" s="4" t="s">
        <v>177</v>
      </c>
      <c r="D8483" s="4" t="s">
        <v>24</v>
      </c>
      <c r="E8483" s="4" t="s">
        <v>8510</v>
      </c>
      <c r="F8483" s="3"/>
      <c r="G8483" s="3"/>
    </row>
    <row r="8484" spans="1:7">
      <c r="A8484" s="4" t="s">
        <v>8692</v>
      </c>
      <c r="B8484" s="4" t="s">
        <v>174</v>
      </c>
      <c r="C8484" s="4" t="s">
        <v>192</v>
      </c>
      <c r="D8484" s="4" t="s">
        <v>35</v>
      </c>
      <c r="E8484" s="4" t="s">
        <v>8510</v>
      </c>
      <c r="F8484" s="3"/>
      <c r="G8484" s="3"/>
    </row>
    <row r="8485" spans="1:7">
      <c r="A8485" s="4" t="s">
        <v>8693</v>
      </c>
      <c r="B8485" s="4" t="s">
        <v>174</v>
      </c>
      <c r="C8485" s="4" t="s">
        <v>192</v>
      </c>
      <c r="D8485" s="4" t="s">
        <v>50</v>
      </c>
      <c r="E8485" s="4" t="s">
        <v>8510</v>
      </c>
      <c r="F8485" s="3"/>
      <c r="G8485" s="3"/>
    </row>
    <row r="8486" spans="1:7">
      <c r="A8486" s="4" t="s">
        <v>8694</v>
      </c>
      <c r="B8486" s="4" t="s">
        <v>174</v>
      </c>
      <c r="C8486" s="4" t="s">
        <v>192</v>
      </c>
      <c r="D8486" s="4" t="s">
        <v>24</v>
      </c>
      <c r="E8486" s="4" t="s">
        <v>8510</v>
      </c>
      <c r="F8486" s="3"/>
      <c r="G8486" s="3"/>
    </row>
    <row r="8487" spans="1:7">
      <c r="A8487" s="4" t="s">
        <v>8695</v>
      </c>
      <c r="B8487" s="4" t="s">
        <v>174</v>
      </c>
      <c r="C8487" s="4" t="s">
        <v>192</v>
      </c>
      <c r="D8487" s="4" t="s">
        <v>24</v>
      </c>
      <c r="E8487" s="4" t="s">
        <v>8510</v>
      </c>
      <c r="F8487" s="3"/>
      <c r="G8487" s="3"/>
    </row>
    <row r="8488" spans="1:7">
      <c r="A8488" s="4" t="s">
        <v>8696</v>
      </c>
      <c r="B8488" s="4" t="s">
        <v>174</v>
      </c>
      <c r="C8488" s="4" t="s">
        <v>192</v>
      </c>
      <c r="D8488" s="4" t="s">
        <v>24</v>
      </c>
      <c r="E8488" s="4" t="s">
        <v>8510</v>
      </c>
      <c r="F8488" s="3"/>
      <c r="G8488" s="3"/>
    </row>
    <row r="8489" spans="1:7">
      <c r="A8489" s="4" t="s">
        <v>8697</v>
      </c>
      <c r="B8489" s="4" t="s">
        <v>174</v>
      </c>
      <c r="C8489" s="4" t="s">
        <v>192</v>
      </c>
      <c r="D8489" s="4" t="s">
        <v>24</v>
      </c>
      <c r="E8489" s="4" t="s">
        <v>8510</v>
      </c>
      <c r="F8489" s="3"/>
      <c r="G8489" s="3"/>
    </row>
    <row r="8490" spans="1:7">
      <c r="A8490" s="4" t="s">
        <v>8698</v>
      </c>
      <c r="B8490" s="4" t="s">
        <v>174</v>
      </c>
      <c r="C8490" s="4" t="s">
        <v>192</v>
      </c>
      <c r="D8490" s="4" t="s">
        <v>24</v>
      </c>
      <c r="E8490" s="4" t="s">
        <v>8510</v>
      </c>
      <c r="F8490" s="3"/>
      <c r="G8490" s="3"/>
    </row>
    <row r="8491" spans="1:7">
      <c r="A8491" s="4" t="s">
        <v>8699</v>
      </c>
      <c r="B8491" s="4" t="s">
        <v>174</v>
      </c>
      <c r="C8491" s="4" t="s">
        <v>192</v>
      </c>
      <c r="D8491" s="4" t="s">
        <v>24</v>
      </c>
      <c r="E8491" s="4" t="s">
        <v>8510</v>
      </c>
      <c r="F8491" s="3"/>
      <c r="G8491" s="3"/>
    </row>
    <row r="8492" spans="1:7">
      <c r="A8492" s="4" t="s">
        <v>8700</v>
      </c>
      <c r="B8492" s="4" t="s">
        <v>196</v>
      </c>
      <c r="C8492" s="4" t="s">
        <v>179</v>
      </c>
      <c r="D8492" s="4" t="s">
        <v>76</v>
      </c>
      <c r="E8492" s="4" t="s">
        <v>8510</v>
      </c>
      <c r="F8492" s="3"/>
      <c r="G8492" s="3"/>
    </row>
    <row r="8493" spans="1:7">
      <c r="A8493" s="4" t="s">
        <v>8701</v>
      </c>
      <c r="B8493" s="4" t="s">
        <v>196</v>
      </c>
      <c r="C8493" s="4" t="s">
        <v>179</v>
      </c>
      <c r="D8493" s="4" t="s">
        <v>24</v>
      </c>
      <c r="E8493" s="4" t="s">
        <v>8510</v>
      </c>
      <c r="F8493" s="3"/>
      <c r="G8493" s="3"/>
    </row>
    <row r="8494" spans="1:7">
      <c r="A8494" s="4" t="s">
        <v>8702</v>
      </c>
      <c r="B8494" s="4" t="s">
        <v>196</v>
      </c>
      <c r="C8494" s="4" t="s">
        <v>179</v>
      </c>
      <c r="D8494" s="4" t="s">
        <v>24</v>
      </c>
      <c r="E8494" s="4" t="s">
        <v>8510</v>
      </c>
      <c r="F8494" s="3"/>
      <c r="G8494" s="3"/>
    </row>
    <row r="8495" spans="1:7">
      <c r="A8495" s="4" t="s">
        <v>8703</v>
      </c>
      <c r="B8495" s="4" t="s">
        <v>196</v>
      </c>
      <c r="C8495" s="4" t="s">
        <v>179</v>
      </c>
      <c r="D8495" s="4" t="s">
        <v>24</v>
      </c>
      <c r="E8495" s="4" t="s">
        <v>8510</v>
      </c>
      <c r="F8495" s="3"/>
      <c r="G8495" s="3"/>
    </row>
    <row r="8496" spans="1:7">
      <c r="A8496" s="4" t="s">
        <v>8704</v>
      </c>
      <c r="B8496" s="4" t="s">
        <v>196</v>
      </c>
      <c r="C8496" s="4" t="s">
        <v>171</v>
      </c>
      <c r="D8496" s="4" t="s">
        <v>80</v>
      </c>
      <c r="E8496" s="4" t="s">
        <v>8510</v>
      </c>
      <c r="F8496" s="3"/>
      <c r="G8496" s="3"/>
    </row>
    <row r="8497" spans="1:7">
      <c r="A8497" s="4" t="s">
        <v>8705</v>
      </c>
      <c r="B8497" s="4" t="s">
        <v>196</v>
      </c>
      <c r="C8497" s="4" t="s">
        <v>171</v>
      </c>
      <c r="D8497" s="4" t="s">
        <v>97</v>
      </c>
      <c r="E8497" s="4" t="s">
        <v>8510</v>
      </c>
      <c r="F8497" s="3"/>
      <c r="G8497" s="3"/>
    </row>
    <row r="8498" spans="1:7">
      <c r="A8498" s="4" t="s">
        <v>8706</v>
      </c>
      <c r="B8498" s="4" t="s">
        <v>196</v>
      </c>
      <c r="C8498" s="4" t="s">
        <v>171</v>
      </c>
      <c r="D8498" s="4" t="s">
        <v>24</v>
      </c>
      <c r="E8498" s="4" t="s">
        <v>8510</v>
      </c>
      <c r="F8498" s="3"/>
      <c r="G8498" s="3"/>
    </row>
    <row r="8499" spans="1:7">
      <c r="A8499" s="4" t="s">
        <v>8707</v>
      </c>
      <c r="B8499" s="4" t="s">
        <v>196</v>
      </c>
      <c r="C8499" s="4" t="s">
        <v>171</v>
      </c>
      <c r="D8499" s="4" t="s">
        <v>24</v>
      </c>
      <c r="E8499" s="4" t="s">
        <v>8510</v>
      </c>
      <c r="F8499" s="3"/>
      <c r="G8499" s="3"/>
    </row>
    <row r="8500" spans="1:7">
      <c r="A8500" s="4" t="s">
        <v>8708</v>
      </c>
      <c r="B8500" s="4" t="s">
        <v>196</v>
      </c>
      <c r="C8500" s="4" t="s">
        <v>171</v>
      </c>
      <c r="D8500" s="4" t="s">
        <v>24</v>
      </c>
      <c r="E8500" s="4" t="s">
        <v>8510</v>
      </c>
      <c r="F8500" s="3"/>
      <c r="G8500" s="3"/>
    </row>
    <row r="8501" spans="1:7">
      <c r="A8501" s="4" t="s">
        <v>8709</v>
      </c>
      <c r="B8501" s="4" t="s">
        <v>196</v>
      </c>
      <c r="C8501" s="4" t="s">
        <v>171</v>
      </c>
      <c r="D8501" s="4" t="s">
        <v>24</v>
      </c>
      <c r="E8501" s="4" t="s">
        <v>8510</v>
      </c>
      <c r="F8501" s="3"/>
      <c r="G8501" s="3"/>
    </row>
    <row r="8502" spans="1:7">
      <c r="A8502" s="4" t="s">
        <v>8710</v>
      </c>
      <c r="B8502" s="4" t="s">
        <v>196</v>
      </c>
      <c r="C8502" s="4" t="s">
        <v>171</v>
      </c>
      <c r="D8502" s="4" t="s">
        <v>24</v>
      </c>
      <c r="E8502" s="4" t="s">
        <v>8510</v>
      </c>
      <c r="F8502" s="3"/>
      <c r="G8502" s="3"/>
    </row>
    <row r="8503" spans="1:7">
      <c r="A8503" s="4" t="s">
        <v>8711</v>
      </c>
      <c r="B8503" s="4" t="s">
        <v>196</v>
      </c>
      <c r="C8503" s="4" t="s">
        <v>171</v>
      </c>
      <c r="D8503" s="4" t="s">
        <v>24</v>
      </c>
      <c r="E8503" s="4" t="s">
        <v>8510</v>
      </c>
      <c r="F8503" s="3"/>
      <c r="G8503" s="3"/>
    </row>
    <row r="8504" spans="1:7">
      <c r="A8504" s="4" t="s">
        <v>8712</v>
      </c>
      <c r="B8504" s="4" t="s">
        <v>196</v>
      </c>
      <c r="C8504" s="4" t="s">
        <v>171</v>
      </c>
      <c r="D8504" s="4" t="s">
        <v>24</v>
      </c>
      <c r="E8504" s="4" t="s">
        <v>8510</v>
      </c>
      <c r="F8504" s="3"/>
      <c r="G8504" s="3"/>
    </row>
    <row r="8505" spans="1:7">
      <c r="A8505" s="4" t="s">
        <v>8713</v>
      </c>
      <c r="B8505" s="4" t="s">
        <v>196</v>
      </c>
      <c r="C8505" s="4" t="s">
        <v>199</v>
      </c>
      <c r="D8505" s="4" t="s">
        <v>82</v>
      </c>
      <c r="E8505" s="4" t="s">
        <v>8510</v>
      </c>
      <c r="F8505" s="3"/>
      <c r="G8505" s="3"/>
    </row>
    <row r="8506" spans="1:7">
      <c r="A8506" s="4" t="s">
        <v>8714</v>
      </c>
      <c r="B8506" s="4" t="s">
        <v>196</v>
      </c>
      <c r="C8506" s="4" t="s">
        <v>199</v>
      </c>
      <c r="D8506" s="4" t="s">
        <v>99</v>
      </c>
      <c r="E8506" s="4" t="s">
        <v>8510</v>
      </c>
      <c r="F8506" s="3"/>
      <c r="G8506" s="3"/>
    </row>
    <row r="8507" spans="1:7">
      <c r="A8507" s="4" t="s">
        <v>8715</v>
      </c>
      <c r="B8507" s="4" t="s">
        <v>196</v>
      </c>
      <c r="C8507" s="4" t="s">
        <v>199</v>
      </c>
      <c r="D8507" s="4" t="s">
        <v>121</v>
      </c>
      <c r="E8507" s="4" t="s">
        <v>8510</v>
      </c>
      <c r="F8507" s="3"/>
      <c r="G8507" s="3"/>
    </row>
    <row r="8508" spans="1:7">
      <c r="A8508" s="4" t="s">
        <v>8716</v>
      </c>
      <c r="B8508" s="4" t="s">
        <v>196</v>
      </c>
      <c r="C8508" s="4" t="s">
        <v>199</v>
      </c>
      <c r="D8508" s="4" t="s">
        <v>24</v>
      </c>
      <c r="E8508" s="4" t="s">
        <v>8510</v>
      </c>
      <c r="F8508" s="3"/>
      <c r="G8508" s="3"/>
    </row>
    <row r="8509" spans="1:7">
      <c r="A8509" s="4" t="s">
        <v>8717</v>
      </c>
      <c r="B8509" s="4" t="s">
        <v>196</v>
      </c>
      <c r="C8509" s="4" t="s">
        <v>199</v>
      </c>
      <c r="D8509" s="4" t="s">
        <v>24</v>
      </c>
      <c r="E8509" s="4" t="s">
        <v>8510</v>
      </c>
      <c r="F8509" s="3"/>
      <c r="G8509" s="3"/>
    </row>
    <row r="8510" spans="1:7">
      <c r="A8510" s="4" t="s">
        <v>8718</v>
      </c>
      <c r="B8510" s="4" t="s">
        <v>196</v>
      </c>
      <c r="C8510" s="4" t="s">
        <v>199</v>
      </c>
      <c r="D8510" s="4" t="s">
        <v>24</v>
      </c>
      <c r="E8510" s="4" t="s">
        <v>8510</v>
      </c>
      <c r="F8510" s="3"/>
      <c r="G8510" s="3"/>
    </row>
    <row r="8511" spans="1:7">
      <c r="A8511" s="4" t="s">
        <v>8719</v>
      </c>
      <c r="B8511" s="4" t="s">
        <v>196</v>
      </c>
      <c r="C8511" s="4" t="s">
        <v>199</v>
      </c>
      <c r="D8511" s="4" t="s">
        <v>24</v>
      </c>
      <c r="E8511" s="4" t="s">
        <v>8510</v>
      </c>
      <c r="F8511" s="3"/>
      <c r="G8511" s="3"/>
    </row>
    <row r="8512" spans="1:7">
      <c r="A8512" s="4" t="s">
        <v>8720</v>
      </c>
      <c r="B8512" s="4" t="s">
        <v>196</v>
      </c>
      <c r="C8512" s="4" t="s">
        <v>199</v>
      </c>
      <c r="D8512" s="4" t="s">
        <v>24</v>
      </c>
      <c r="E8512" s="4" t="s">
        <v>8510</v>
      </c>
      <c r="F8512" s="3"/>
      <c r="G8512" s="3"/>
    </row>
    <row r="8513" spans="1:7">
      <c r="A8513" s="4" t="s">
        <v>8721</v>
      </c>
      <c r="B8513" s="4" t="s">
        <v>196</v>
      </c>
      <c r="C8513" s="4" t="s">
        <v>199</v>
      </c>
      <c r="D8513" s="4" t="s">
        <v>24</v>
      </c>
      <c r="E8513" s="4" t="s">
        <v>8510</v>
      </c>
      <c r="F8513" s="3"/>
      <c r="G8513" s="3"/>
    </row>
    <row r="8514" spans="1:7">
      <c r="A8514" s="4" t="s">
        <v>8722</v>
      </c>
      <c r="B8514" s="4" t="s">
        <v>196</v>
      </c>
      <c r="C8514" s="4" t="s">
        <v>9011</v>
      </c>
      <c r="D8514" s="4" t="s">
        <v>29</v>
      </c>
      <c r="E8514" s="4" t="s">
        <v>8510</v>
      </c>
      <c r="F8514" s="3"/>
      <c r="G8514" s="3"/>
    </row>
    <row r="8515" spans="1:7">
      <c r="A8515" s="4" t="s">
        <v>8723</v>
      </c>
      <c r="B8515" s="4" t="s">
        <v>196</v>
      </c>
      <c r="C8515" s="4" t="s">
        <v>9011</v>
      </c>
      <c r="D8515" s="4" t="s">
        <v>66</v>
      </c>
      <c r="E8515" s="4" t="s">
        <v>8510</v>
      </c>
      <c r="F8515" s="3"/>
      <c r="G8515" s="3"/>
    </row>
    <row r="8516" spans="1:7">
      <c r="A8516" s="4" t="s">
        <v>8724</v>
      </c>
      <c r="B8516" s="4" t="s">
        <v>196</v>
      </c>
      <c r="C8516" s="4" t="s">
        <v>9011</v>
      </c>
      <c r="D8516" s="4" t="s">
        <v>119</v>
      </c>
      <c r="E8516" s="4" t="s">
        <v>8510</v>
      </c>
      <c r="F8516" s="3"/>
      <c r="G8516" s="3"/>
    </row>
    <row r="8517" spans="1:7">
      <c r="A8517" s="4" t="s">
        <v>8725</v>
      </c>
      <c r="B8517" s="4" t="s">
        <v>196</v>
      </c>
      <c r="C8517" s="4" t="s">
        <v>9011</v>
      </c>
      <c r="D8517" s="4" t="s">
        <v>24</v>
      </c>
      <c r="E8517" s="4" t="s">
        <v>8510</v>
      </c>
      <c r="F8517" s="3"/>
      <c r="G8517" s="3"/>
    </row>
    <row r="8518" spans="1:7">
      <c r="A8518" s="4" t="s">
        <v>8726</v>
      </c>
      <c r="B8518" s="4" t="s">
        <v>196</v>
      </c>
      <c r="C8518" s="4" t="s">
        <v>9011</v>
      </c>
      <c r="D8518" s="4" t="s">
        <v>24</v>
      </c>
      <c r="E8518" s="4" t="s">
        <v>8510</v>
      </c>
      <c r="F8518" s="3"/>
      <c r="G8518" s="3"/>
    </row>
    <row r="8519" spans="1:7">
      <c r="A8519" s="4" t="s">
        <v>8727</v>
      </c>
      <c r="B8519" s="4" t="s">
        <v>196</v>
      </c>
      <c r="C8519" s="4" t="s">
        <v>9011</v>
      </c>
      <c r="D8519" s="4" t="s">
        <v>24</v>
      </c>
      <c r="E8519" s="4" t="s">
        <v>8510</v>
      </c>
      <c r="F8519" s="3"/>
      <c r="G8519" s="3"/>
    </row>
    <row r="8520" spans="1:7">
      <c r="A8520" s="4" t="s">
        <v>8728</v>
      </c>
      <c r="B8520" s="4" t="s">
        <v>196</v>
      </c>
      <c r="C8520" s="4" t="s">
        <v>9011</v>
      </c>
      <c r="D8520" s="4" t="s">
        <v>24</v>
      </c>
      <c r="E8520" s="4" t="s">
        <v>8510</v>
      </c>
      <c r="F8520" s="3"/>
      <c r="G8520" s="3"/>
    </row>
    <row r="8521" spans="1:7">
      <c r="A8521" s="4" t="s">
        <v>8729</v>
      </c>
      <c r="B8521" s="4" t="s">
        <v>196</v>
      </c>
      <c r="C8521" s="4" t="s">
        <v>177</v>
      </c>
      <c r="D8521" s="4" t="s">
        <v>41</v>
      </c>
      <c r="E8521" s="4" t="s">
        <v>8510</v>
      </c>
      <c r="F8521" s="3"/>
      <c r="G8521" s="3"/>
    </row>
    <row r="8522" spans="1:7">
      <c r="A8522" s="4" t="s">
        <v>8730</v>
      </c>
      <c r="B8522" s="4" t="s">
        <v>196</v>
      </c>
      <c r="C8522" s="4" t="s">
        <v>177</v>
      </c>
      <c r="D8522" s="4" t="s">
        <v>97</v>
      </c>
      <c r="E8522" s="4" t="s">
        <v>8510</v>
      </c>
      <c r="F8522" s="3"/>
      <c r="G8522" s="3"/>
    </row>
    <row r="8523" spans="1:7">
      <c r="A8523" s="4" t="s">
        <v>8731</v>
      </c>
      <c r="B8523" s="4" t="s">
        <v>196</v>
      </c>
      <c r="C8523" s="4" t="s">
        <v>177</v>
      </c>
      <c r="D8523" s="4" t="s">
        <v>104</v>
      </c>
      <c r="E8523" s="4" t="s">
        <v>8510</v>
      </c>
      <c r="F8523" s="3"/>
      <c r="G8523" s="3"/>
    </row>
    <row r="8524" spans="1:7">
      <c r="A8524" s="4" t="s">
        <v>8732</v>
      </c>
      <c r="B8524" s="4" t="s">
        <v>196</v>
      </c>
      <c r="C8524" s="4" t="s">
        <v>177</v>
      </c>
      <c r="D8524" s="4" t="s">
        <v>117</v>
      </c>
      <c r="E8524" s="4" t="s">
        <v>8510</v>
      </c>
      <c r="F8524" s="3"/>
      <c r="G8524" s="3"/>
    </row>
    <row r="8525" spans="1:7">
      <c r="A8525" s="4" t="s">
        <v>8733</v>
      </c>
      <c r="B8525" s="4" t="s">
        <v>196</v>
      </c>
      <c r="C8525" s="4" t="s">
        <v>177</v>
      </c>
      <c r="D8525" s="4" t="s">
        <v>125</v>
      </c>
      <c r="E8525" s="4" t="s">
        <v>8510</v>
      </c>
      <c r="F8525" s="3"/>
      <c r="G8525" s="3"/>
    </row>
    <row r="8526" spans="1:7">
      <c r="A8526" s="4" t="s">
        <v>8734</v>
      </c>
      <c r="B8526" s="4" t="s">
        <v>196</v>
      </c>
      <c r="C8526" s="4" t="s">
        <v>177</v>
      </c>
      <c r="D8526" s="4" t="s">
        <v>24</v>
      </c>
      <c r="E8526" s="4" t="s">
        <v>8510</v>
      </c>
      <c r="F8526" s="3"/>
      <c r="G8526" s="3"/>
    </row>
    <row r="8527" spans="1:7">
      <c r="A8527" s="4" t="s">
        <v>8735</v>
      </c>
      <c r="B8527" s="4" t="s">
        <v>196</v>
      </c>
      <c r="C8527" s="4" t="s">
        <v>177</v>
      </c>
      <c r="D8527" s="4" t="s">
        <v>24</v>
      </c>
      <c r="E8527" s="4" t="s">
        <v>8510</v>
      </c>
      <c r="F8527" s="3"/>
      <c r="G8527" s="3"/>
    </row>
    <row r="8528" spans="1:7">
      <c r="A8528" s="4" t="s">
        <v>8736</v>
      </c>
      <c r="B8528" s="4" t="s">
        <v>196</v>
      </c>
      <c r="C8528" s="4" t="s">
        <v>177</v>
      </c>
      <c r="D8528" s="4" t="s">
        <v>24</v>
      </c>
      <c r="E8528" s="4" t="s">
        <v>8510</v>
      </c>
      <c r="F8528" s="3"/>
      <c r="G8528" s="3"/>
    </row>
    <row r="8529" spans="1:7">
      <c r="A8529" s="4" t="s">
        <v>8737</v>
      </c>
      <c r="B8529" s="4" t="s">
        <v>196</v>
      </c>
      <c r="C8529" s="4" t="s">
        <v>177</v>
      </c>
      <c r="D8529" s="4" t="s">
        <v>24</v>
      </c>
      <c r="E8529" s="4" t="s">
        <v>8510</v>
      </c>
      <c r="F8529" s="3"/>
      <c r="G8529" s="3"/>
    </row>
    <row r="8530" spans="1:7">
      <c r="A8530" s="4" t="s">
        <v>8738</v>
      </c>
      <c r="B8530" s="4" t="s">
        <v>196</v>
      </c>
      <c r="C8530" s="4" t="s">
        <v>177</v>
      </c>
      <c r="D8530" s="4" t="s">
        <v>24</v>
      </c>
      <c r="E8530" s="4" t="s">
        <v>8510</v>
      </c>
      <c r="F8530" s="3"/>
      <c r="G8530" s="3"/>
    </row>
    <row r="8531" spans="1:7">
      <c r="A8531" s="4" t="s">
        <v>8739</v>
      </c>
      <c r="B8531" s="4" t="s">
        <v>196</v>
      </c>
      <c r="C8531" s="4" t="s">
        <v>192</v>
      </c>
      <c r="D8531" s="4" t="s">
        <v>37</v>
      </c>
      <c r="E8531" s="4" t="s">
        <v>8510</v>
      </c>
      <c r="F8531" s="3"/>
      <c r="G8531" s="3"/>
    </row>
    <row r="8532" spans="1:7">
      <c r="A8532" s="4" t="s">
        <v>8740</v>
      </c>
      <c r="B8532" s="4" t="s">
        <v>196</v>
      </c>
      <c r="C8532" s="4" t="s">
        <v>192</v>
      </c>
      <c r="D8532" s="4" t="s">
        <v>98</v>
      </c>
      <c r="E8532" s="4" t="s">
        <v>8510</v>
      </c>
      <c r="F8532" s="3"/>
      <c r="G8532" s="3"/>
    </row>
    <row r="8533" spans="1:7">
      <c r="A8533" s="4" t="s">
        <v>8741</v>
      </c>
      <c r="B8533" s="4" t="s">
        <v>196</v>
      </c>
      <c r="C8533" s="4" t="s">
        <v>192</v>
      </c>
      <c r="D8533" s="4" t="s">
        <v>103</v>
      </c>
      <c r="E8533" s="4" t="s">
        <v>8510</v>
      </c>
      <c r="F8533" s="3"/>
      <c r="G8533" s="3"/>
    </row>
    <row r="8534" spans="1:7">
      <c r="A8534" s="4" t="s">
        <v>8742</v>
      </c>
      <c r="B8534" s="4" t="s">
        <v>196</v>
      </c>
      <c r="C8534" s="4" t="s">
        <v>192</v>
      </c>
      <c r="D8534" s="4" t="s">
        <v>123</v>
      </c>
      <c r="E8534" s="4" t="s">
        <v>8510</v>
      </c>
      <c r="F8534" s="3"/>
      <c r="G8534" s="3"/>
    </row>
    <row r="8535" spans="1:7">
      <c r="A8535" s="4" t="s">
        <v>8743</v>
      </c>
      <c r="B8535" s="4" t="s">
        <v>196</v>
      </c>
      <c r="C8535" s="4" t="s">
        <v>192</v>
      </c>
      <c r="D8535" s="4" t="s">
        <v>24</v>
      </c>
      <c r="E8535" s="4" t="s">
        <v>8510</v>
      </c>
      <c r="F8535" s="3"/>
      <c r="G8535" s="3"/>
    </row>
    <row r="8536" spans="1:7">
      <c r="A8536" s="4" t="s">
        <v>8744</v>
      </c>
      <c r="B8536" s="4" t="s">
        <v>196</v>
      </c>
      <c r="C8536" s="4" t="s">
        <v>192</v>
      </c>
      <c r="D8536" s="4" t="s">
        <v>24</v>
      </c>
      <c r="E8536" s="4" t="s">
        <v>8510</v>
      </c>
      <c r="F8536" s="3"/>
      <c r="G8536" s="3"/>
    </row>
    <row r="8537" spans="1:7">
      <c r="A8537" s="4" t="s">
        <v>8745</v>
      </c>
      <c r="B8537" s="4" t="s">
        <v>196</v>
      </c>
      <c r="C8537" s="4" t="s">
        <v>192</v>
      </c>
      <c r="D8537" s="4" t="s">
        <v>24</v>
      </c>
      <c r="E8537" s="4" t="s">
        <v>8510</v>
      </c>
      <c r="F8537" s="3"/>
      <c r="G8537" s="3"/>
    </row>
    <row r="8538" spans="1:7">
      <c r="A8538" s="4" t="s">
        <v>8746</v>
      </c>
      <c r="B8538" s="4" t="s">
        <v>196</v>
      </c>
      <c r="C8538" s="4" t="s">
        <v>192</v>
      </c>
      <c r="D8538" s="4" t="s">
        <v>24</v>
      </c>
      <c r="E8538" s="4" t="s">
        <v>8510</v>
      </c>
      <c r="F8538" s="3"/>
      <c r="G8538" s="3"/>
    </row>
    <row r="8539" spans="1:7">
      <c r="A8539" s="4" t="s">
        <v>8747</v>
      </c>
      <c r="B8539" s="4" t="s">
        <v>196</v>
      </c>
      <c r="C8539" s="4" t="s">
        <v>192</v>
      </c>
      <c r="D8539" s="4" t="s">
        <v>24</v>
      </c>
      <c r="E8539" s="4" t="s">
        <v>8510</v>
      </c>
      <c r="F8539" s="3"/>
      <c r="G8539" s="3"/>
    </row>
    <row r="8540" spans="1:7">
      <c r="A8540" s="4" t="s">
        <v>8748</v>
      </c>
      <c r="B8540" s="4" t="s">
        <v>196</v>
      </c>
      <c r="C8540" s="4" t="s">
        <v>192</v>
      </c>
      <c r="D8540" s="4" t="s">
        <v>24</v>
      </c>
      <c r="E8540" s="4" t="s">
        <v>8510</v>
      </c>
      <c r="F8540" s="3"/>
      <c r="G8540" s="3"/>
    </row>
    <row r="8541" spans="1:7">
      <c r="A8541" s="4" t="s">
        <v>8749</v>
      </c>
      <c r="B8541" s="4" t="s">
        <v>343</v>
      </c>
      <c r="C8541" s="4" t="s">
        <v>179</v>
      </c>
      <c r="D8541" s="4" t="s">
        <v>34</v>
      </c>
      <c r="E8541" s="4" t="s">
        <v>8510</v>
      </c>
      <c r="F8541" s="3"/>
      <c r="G8541" s="3"/>
    </row>
    <row r="8542" spans="1:7">
      <c r="A8542" s="4" t="s">
        <v>8750</v>
      </c>
      <c r="B8542" s="4" t="s">
        <v>343</v>
      </c>
      <c r="C8542" s="4" t="s">
        <v>179</v>
      </c>
      <c r="D8542" s="4" t="s">
        <v>43</v>
      </c>
      <c r="E8542" s="4" t="s">
        <v>8510</v>
      </c>
      <c r="F8542" s="3"/>
      <c r="G8542" s="3"/>
    </row>
    <row r="8543" spans="1:7">
      <c r="A8543" s="4" t="s">
        <v>8751</v>
      </c>
      <c r="B8543" s="4" t="s">
        <v>343</v>
      </c>
      <c r="C8543" s="4" t="s">
        <v>179</v>
      </c>
      <c r="D8543" s="4" t="s">
        <v>51</v>
      </c>
      <c r="E8543" s="4" t="s">
        <v>8510</v>
      </c>
      <c r="F8543" s="3"/>
      <c r="G8543" s="3"/>
    </row>
    <row r="8544" spans="1:7">
      <c r="A8544" s="4" t="s">
        <v>8752</v>
      </c>
      <c r="B8544" s="4" t="s">
        <v>343</v>
      </c>
      <c r="C8544" s="4" t="s">
        <v>179</v>
      </c>
      <c r="D8544" s="4" t="s">
        <v>70</v>
      </c>
      <c r="E8544" s="4" t="s">
        <v>8510</v>
      </c>
      <c r="F8544" s="3"/>
      <c r="G8544" s="3"/>
    </row>
    <row r="8545" spans="1:7">
      <c r="A8545" s="4" t="s">
        <v>8753</v>
      </c>
      <c r="B8545" s="4" t="s">
        <v>343</v>
      </c>
      <c r="C8545" s="4" t="s">
        <v>179</v>
      </c>
      <c r="D8545" s="4" t="s">
        <v>74</v>
      </c>
      <c r="E8545" s="4" t="s">
        <v>8510</v>
      </c>
      <c r="F8545" s="3"/>
      <c r="G8545" s="3"/>
    </row>
    <row r="8546" spans="1:7">
      <c r="A8546" s="4" t="s">
        <v>8754</v>
      </c>
      <c r="B8546" s="4" t="s">
        <v>343</v>
      </c>
      <c r="C8546" s="4" t="s">
        <v>179</v>
      </c>
      <c r="D8546" s="4" t="s">
        <v>87</v>
      </c>
      <c r="E8546" s="4" t="s">
        <v>8510</v>
      </c>
      <c r="F8546" s="3"/>
      <c r="G8546" s="3"/>
    </row>
    <row r="8547" spans="1:7">
      <c r="A8547" s="4" t="s">
        <v>8755</v>
      </c>
      <c r="B8547" s="4" t="s">
        <v>343</v>
      </c>
      <c r="C8547" s="4" t="s">
        <v>179</v>
      </c>
      <c r="D8547" s="4" t="s">
        <v>121</v>
      </c>
      <c r="E8547" s="4" t="s">
        <v>8510</v>
      </c>
      <c r="F8547" s="3"/>
      <c r="G8547" s="3"/>
    </row>
    <row r="8548" spans="1:7">
      <c r="A8548" s="4" t="s">
        <v>8756</v>
      </c>
      <c r="B8548" s="4" t="s">
        <v>343</v>
      </c>
      <c r="C8548" s="4" t="s">
        <v>179</v>
      </c>
      <c r="D8548" s="4" t="s">
        <v>123</v>
      </c>
      <c r="E8548" s="4" t="s">
        <v>8510</v>
      </c>
      <c r="F8548" s="3"/>
      <c r="G8548" s="3"/>
    </row>
    <row r="8549" spans="1:7">
      <c r="A8549" s="4" t="s">
        <v>8757</v>
      </c>
      <c r="B8549" s="4" t="s">
        <v>343</v>
      </c>
      <c r="C8549" s="4" t="s">
        <v>179</v>
      </c>
      <c r="D8549" s="4" t="s">
        <v>127</v>
      </c>
      <c r="E8549" s="4" t="s">
        <v>8510</v>
      </c>
      <c r="F8549" s="3"/>
      <c r="G8549" s="3"/>
    </row>
    <row r="8550" spans="1:7">
      <c r="A8550" s="4" t="s">
        <v>8758</v>
      </c>
      <c r="B8550" s="4" t="s">
        <v>343</v>
      </c>
      <c r="C8550" s="4" t="s">
        <v>179</v>
      </c>
      <c r="D8550" s="4" t="s">
        <v>24</v>
      </c>
      <c r="E8550" s="4" t="s">
        <v>8510</v>
      </c>
      <c r="F8550" s="3"/>
      <c r="G8550" s="3"/>
    </row>
    <row r="8551" spans="1:7">
      <c r="A8551" s="4" t="s">
        <v>8759</v>
      </c>
      <c r="B8551" s="4" t="s">
        <v>343</v>
      </c>
      <c r="C8551" s="4" t="s">
        <v>179</v>
      </c>
      <c r="D8551" s="4" t="s">
        <v>24</v>
      </c>
      <c r="E8551" s="4" t="s">
        <v>8510</v>
      </c>
      <c r="F8551" s="3"/>
      <c r="G8551" s="3"/>
    </row>
    <row r="8552" spans="1:7">
      <c r="A8552" s="4" t="s">
        <v>8760</v>
      </c>
      <c r="B8552" s="4" t="s">
        <v>343</v>
      </c>
      <c r="C8552" s="4" t="s">
        <v>179</v>
      </c>
      <c r="D8552" s="4" t="s">
        <v>24</v>
      </c>
      <c r="E8552" s="4" t="s">
        <v>8510</v>
      </c>
      <c r="F8552" s="3"/>
      <c r="G8552" s="3"/>
    </row>
    <row r="8553" spans="1:7">
      <c r="A8553" s="4" t="s">
        <v>8761</v>
      </c>
      <c r="B8553" s="4" t="s">
        <v>343</v>
      </c>
      <c r="C8553" s="4" t="s">
        <v>179</v>
      </c>
      <c r="D8553" s="4" t="s">
        <v>24</v>
      </c>
      <c r="E8553" s="4" t="s">
        <v>8510</v>
      </c>
      <c r="F8553" s="3"/>
      <c r="G8553" s="3"/>
    </row>
    <row r="8554" spans="1:7">
      <c r="A8554" s="4" t="s">
        <v>8762</v>
      </c>
      <c r="B8554" s="4" t="s">
        <v>343</v>
      </c>
      <c r="C8554" s="4" t="s">
        <v>179</v>
      </c>
      <c r="D8554" s="4" t="s">
        <v>24</v>
      </c>
      <c r="E8554" s="4" t="s">
        <v>8510</v>
      </c>
      <c r="F8554" s="3"/>
      <c r="G8554" s="3"/>
    </row>
    <row r="8555" spans="1:7">
      <c r="A8555" s="4" t="s">
        <v>8763</v>
      </c>
      <c r="B8555" s="4" t="s">
        <v>343</v>
      </c>
      <c r="C8555" s="4" t="s">
        <v>179</v>
      </c>
      <c r="D8555" s="4" t="s">
        <v>24</v>
      </c>
      <c r="E8555" s="4" t="s">
        <v>8510</v>
      </c>
      <c r="F8555" s="3"/>
      <c r="G8555" s="3"/>
    </row>
    <row r="8556" spans="1:7">
      <c r="A8556" s="4" t="s">
        <v>8764</v>
      </c>
      <c r="B8556" s="4" t="s">
        <v>343</v>
      </c>
      <c r="C8556" s="4" t="s">
        <v>179</v>
      </c>
      <c r="D8556" s="4" t="s">
        <v>24</v>
      </c>
      <c r="E8556" s="4" t="s">
        <v>8510</v>
      </c>
      <c r="F8556" s="3"/>
      <c r="G8556" s="3"/>
    </row>
    <row r="8557" spans="1:7">
      <c r="A8557" s="4" t="s">
        <v>8765</v>
      </c>
      <c r="B8557" s="4" t="s">
        <v>343</v>
      </c>
      <c r="C8557" s="4" t="s">
        <v>179</v>
      </c>
      <c r="D8557" s="4" t="s">
        <v>24</v>
      </c>
      <c r="E8557" s="4" t="s">
        <v>8510</v>
      </c>
      <c r="F8557" s="3"/>
      <c r="G8557" s="3"/>
    </row>
    <row r="8558" spans="1:7">
      <c r="A8558" s="4" t="s">
        <v>8766</v>
      </c>
      <c r="B8558" s="4" t="s">
        <v>343</v>
      </c>
      <c r="C8558" s="4" t="s">
        <v>179</v>
      </c>
      <c r="D8558" s="4" t="s">
        <v>24</v>
      </c>
      <c r="E8558" s="4" t="s">
        <v>8510</v>
      </c>
      <c r="F8558" s="3"/>
      <c r="G8558" s="3"/>
    </row>
    <row r="8559" spans="1:7">
      <c r="A8559" s="4" t="s">
        <v>8767</v>
      </c>
      <c r="B8559" s="4" t="s">
        <v>343</v>
      </c>
      <c r="C8559" s="4" t="s">
        <v>179</v>
      </c>
      <c r="D8559" s="4" t="s">
        <v>24</v>
      </c>
      <c r="E8559" s="4" t="s">
        <v>8510</v>
      </c>
      <c r="F8559" s="3"/>
      <c r="G8559" s="3"/>
    </row>
    <row r="8560" spans="1:7">
      <c r="A8560" s="4" t="s">
        <v>8768</v>
      </c>
      <c r="B8560" s="4" t="s">
        <v>343</v>
      </c>
      <c r="C8560" s="4" t="s">
        <v>179</v>
      </c>
      <c r="D8560" s="4" t="s">
        <v>24</v>
      </c>
      <c r="E8560" s="4" t="s">
        <v>8510</v>
      </c>
      <c r="F8560" s="3"/>
      <c r="G8560" s="3"/>
    </row>
    <row r="8561" spans="1:7">
      <c r="A8561" s="4" t="s">
        <v>8769</v>
      </c>
      <c r="B8561" s="4" t="s">
        <v>343</v>
      </c>
      <c r="C8561" s="4" t="s">
        <v>179</v>
      </c>
      <c r="D8561" s="4" t="s">
        <v>24</v>
      </c>
      <c r="E8561" s="4" t="s">
        <v>8510</v>
      </c>
      <c r="F8561" s="3"/>
      <c r="G8561" s="3"/>
    </row>
    <row r="8562" spans="1:7">
      <c r="A8562" s="4" t="s">
        <v>8770</v>
      </c>
      <c r="B8562" s="4" t="s">
        <v>343</v>
      </c>
      <c r="C8562" s="4" t="s">
        <v>179</v>
      </c>
      <c r="D8562" s="4" t="s">
        <v>24</v>
      </c>
      <c r="E8562" s="4" t="s">
        <v>8510</v>
      </c>
      <c r="F8562" s="3"/>
      <c r="G8562" s="3"/>
    </row>
    <row r="8563" spans="1:7">
      <c r="A8563" s="4" t="s">
        <v>8771</v>
      </c>
      <c r="B8563" s="4" t="s">
        <v>343</v>
      </c>
      <c r="C8563" s="4" t="s">
        <v>171</v>
      </c>
      <c r="D8563" s="4" t="s">
        <v>68</v>
      </c>
      <c r="E8563" s="4" t="s">
        <v>8510</v>
      </c>
      <c r="F8563" s="3"/>
      <c r="G8563" s="3"/>
    </row>
    <row r="8564" spans="1:7">
      <c r="A8564" s="4" t="s">
        <v>8772</v>
      </c>
      <c r="B8564" s="4" t="s">
        <v>343</v>
      </c>
      <c r="C8564" s="4" t="s">
        <v>171</v>
      </c>
      <c r="D8564" s="4" t="s">
        <v>79</v>
      </c>
      <c r="E8564" s="4" t="s">
        <v>8510</v>
      </c>
      <c r="F8564" s="3"/>
      <c r="G8564" s="3"/>
    </row>
    <row r="8565" spans="1:7">
      <c r="A8565" s="4" t="s">
        <v>8773</v>
      </c>
      <c r="B8565" s="4" t="s">
        <v>343</v>
      </c>
      <c r="C8565" s="4" t="s">
        <v>171</v>
      </c>
      <c r="D8565" s="4" t="s">
        <v>24</v>
      </c>
      <c r="E8565" s="4" t="s">
        <v>8510</v>
      </c>
      <c r="F8565" s="3"/>
      <c r="G8565" s="3"/>
    </row>
    <row r="8566" spans="1:7">
      <c r="A8566" s="4" t="s">
        <v>8774</v>
      </c>
      <c r="B8566" s="4" t="s">
        <v>343</v>
      </c>
      <c r="C8566" s="4" t="s">
        <v>171</v>
      </c>
      <c r="D8566" s="4" t="s">
        <v>24</v>
      </c>
      <c r="E8566" s="4" t="s">
        <v>8510</v>
      </c>
      <c r="F8566" s="3"/>
      <c r="G8566" s="3"/>
    </row>
    <row r="8567" spans="1:7">
      <c r="A8567" s="4" t="s">
        <v>8775</v>
      </c>
      <c r="B8567" s="4" t="s">
        <v>343</v>
      </c>
      <c r="C8567" s="4" t="s">
        <v>171</v>
      </c>
      <c r="D8567" s="4" t="s">
        <v>24</v>
      </c>
      <c r="E8567" s="4" t="s">
        <v>8510</v>
      </c>
      <c r="F8567" s="3"/>
      <c r="G8567" s="3"/>
    </row>
    <row r="8568" spans="1:7">
      <c r="A8568" s="4" t="s">
        <v>8776</v>
      </c>
      <c r="B8568" s="4" t="s">
        <v>343</v>
      </c>
      <c r="C8568" s="4" t="s">
        <v>171</v>
      </c>
      <c r="D8568" s="4" t="s">
        <v>24</v>
      </c>
      <c r="E8568" s="4" t="s">
        <v>8510</v>
      </c>
      <c r="F8568" s="3"/>
      <c r="G8568" s="3"/>
    </row>
    <row r="8569" spans="1:7">
      <c r="A8569" s="4" t="s">
        <v>8777</v>
      </c>
      <c r="B8569" s="4" t="s">
        <v>343</v>
      </c>
      <c r="C8569" s="4" t="s">
        <v>199</v>
      </c>
      <c r="D8569" s="4" t="s">
        <v>38</v>
      </c>
      <c r="E8569" s="4" t="s">
        <v>8510</v>
      </c>
      <c r="F8569" s="3"/>
      <c r="G8569" s="3"/>
    </row>
    <row r="8570" spans="1:7">
      <c r="A8570" s="4" t="s">
        <v>8778</v>
      </c>
      <c r="B8570" s="4" t="s">
        <v>343</v>
      </c>
      <c r="C8570" s="4" t="s">
        <v>199</v>
      </c>
      <c r="D8570" s="4" t="s">
        <v>107</v>
      </c>
      <c r="E8570" s="4" t="s">
        <v>8510</v>
      </c>
      <c r="F8570" s="3"/>
      <c r="G8570" s="3"/>
    </row>
    <row r="8571" spans="1:7">
      <c r="A8571" s="4" t="s">
        <v>8779</v>
      </c>
      <c r="B8571" s="4" t="s">
        <v>343</v>
      </c>
      <c r="C8571" s="4" t="s">
        <v>199</v>
      </c>
      <c r="D8571" s="4" t="s">
        <v>24</v>
      </c>
      <c r="E8571" s="4" t="s">
        <v>8510</v>
      </c>
      <c r="F8571" s="3"/>
      <c r="G8571" s="3"/>
    </row>
    <row r="8572" spans="1:7">
      <c r="A8572" s="4" t="s">
        <v>8780</v>
      </c>
      <c r="B8572" s="4" t="s">
        <v>343</v>
      </c>
      <c r="C8572" s="4" t="s">
        <v>199</v>
      </c>
      <c r="D8572" s="4" t="s">
        <v>24</v>
      </c>
      <c r="E8572" s="4" t="s">
        <v>8510</v>
      </c>
      <c r="F8572" s="3"/>
      <c r="G8572" s="3"/>
    </row>
    <row r="8573" spans="1:7">
      <c r="A8573" s="4" t="s">
        <v>8781</v>
      </c>
      <c r="B8573" s="4" t="s">
        <v>343</v>
      </c>
      <c r="C8573" s="4" t="s">
        <v>9011</v>
      </c>
      <c r="D8573" s="4" t="s">
        <v>78</v>
      </c>
      <c r="E8573" s="4" t="s">
        <v>8510</v>
      </c>
      <c r="F8573" s="3"/>
      <c r="G8573" s="3"/>
    </row>
    <row r="8574" spans="1:7">
      <c r="A8574" s="4" t="s">
        <v>8782</v>
      </c>
      <c r="B8574" s="4" t="s">
        <v>343</v>
      </c>
      <c r="C8574" s="4" t="s">
        <v>9011</v>
      </c>
      <c r="D8574" s="4" t="s">
        <v>97</v>
      </c>
      <c r="E8574" s="4" t="s">
        <v>8510</v>
      </c>
      <c r="F8574" s="3"/>
      <c r="G8574" s="3"/>
    </row>
    <row r="8575" spans="1:7">
      <c r="A8575" s="4" t="s">
        <v>8783</v>
      </c>
      <c r="B8575" s="4" t="s">
        <v>343</v>
      </c>
      <c r="C8575" s="4" t="s">
        <v>9011</v>
      </c>
      <c r="D8575" s="4" t="s">
        <v>24</v>
      </c>
      <c r="E8575" s="4" t="s">
        <v>8510</v>
      </c>
      <c r="F8575" s="3"/>
      <c r="G8575" s="3"/>
    </row>
    <row r="8576" spans="1:7">
      <c r="A8576" s="4" t="s">
        <v>8784</v>
      </c>
      <c r="B8576" s="4" t="s">
        <v>343</v>
      </c>
      <c r="C8576" s="4" t="s">
        <v>9011</v>
      </c>
      <c r="D8576" s="4" t="s">
        <v>24</v>
      </c>
      <c r="E8576" s="4" t="s">
        <v>8510</v>
      </c>
      <c r="F8576" s="3"/>
      <c r="G8576" s="3"/>
    </row>
    <row r="8577" spans="1:7">
      <c r="A8577" s="4" t="s">
        <v>8785</v>
      </c>
      <c r="B8577" s="4" t="s">
        <v>343</v>
      </c>
      <c r="C8577" s="4" t="s">
        <v>9011</v>
      </c>
      <c r="D8577" s="4" t="s">
        <v>24</v>
      </c>
      <c r="E8577" s="4" t="s">
        <v>8510</v>
      </c>
      <c r="F8577" s="3"/>
      <c r="G8577" s="3"/>
    </row>
    <row r="8578" spans="1:7">
      <c r="A8578" s="4" t="s">
        <v>8786</v>
      </c>
      <c r="B8578" s="4" t="s">
        <v>343</v>
      </c>
      <c r="C8578" s="4" t="s">
        <v>9011</v>
      </c>
      <c r="D8578" s="4" t="s">
        <v>24</v>
      </c>
      <c r="E8578" s="4" t="s">
        <v>8510</v>
      </c>
      <c r="F8578" s="3"/>
      <c r="G8578" s="3"/>
    </row>
    <row r="8579" spans="1:7">
      <c r="A8579" s="4" t="s">
        <v>8787</v>
      </c>
      <c r="B8579" s="4" t="s">
        <v>343</v>
      </c>
      <c r="C8579" s="4" t="s">
        <v>9011</v>
      </c>
      <c r="D8579" s="4" t="s">
        <v>24</v>
      </c>
      <c r="E8579" s="4" t="s">
        <v>8510</v>
      </c>
      <c r="F8579" s="3"/>
      <c r="G8579" s="3"/>
    </row>
    <row r="8580" spans="1:7">
      <c r="A8580" s="4" t="s">
        <v>8788</v>
      </c>
      <c r="B8580" s="4" t="s">
        <v>343</v>
      </c>
      <c r="C8580" s="4" t="s">
        <v>9011</v>
      </c>
      <c r="D8580" s="4" t="s">
        <v>24</v>
      </c>
      <c r="E8580" s="4" t="s">
        <v>8510</v>
      </c>
      <c r="F8580" s="3"/>
      <c r="G8580" s="3"/>
    </row>
    <row r="8581" spans="1:7">
      <c r="A8581" s="4" t="s">
        <v>8789</v>
      </c>
      <c r="B8581" s="4" t="s">
        <v>343</v>
      </c>
      <c r="C8581" s="4" t="s">
        <v>9011</v>
      </c>
      <c r="D8581" s="4" t="s">
        <v>24</v>
      </c>
      <c r="E8581" s="4" t="s">
        <v>8510</v>
      </c>
      <c r="F8581" s="3"/>
      <c r="G8581" s="3"/>
    </row>
    <row r="8582" spans="1:7">
      <c r="A8582" s="4" t="s">
        <v>8790</v>
      </c>
      <c r="B8582" s="4" t="s">
        <v>343</v>
      </c>
      <c r="C8582" s="4" t="s">
        <v>177</v>
      </c>
      <c r="D8582" s="4" t="s">
        <v>32</v>
      </c>
      <c r="E8582" s="4" t="s">
        <v>8510</v>
      </c>
      <c r="F8582" s="3"/>
      <c r="G8582" s="3"/>
    </row>
    <row r="8583" spans="1:7">
      <c r="A8583" s="4" t="s">
        <v>8791</v>
      </c>
      <c r="B8583" s="4" t="s">
        <v>343</v>
      </c>
      <c r="C8583" s="4" t="s">
        <v>177</v>
      </c>
      <c r="D8583" s="4" t="s">
        <v>34</v>
      </c>
      <c r="E8583" s="4" t="s">
        <v>8510</v>
      </c>
      <c r="F8583" s="3"/>
      <c r="G8583" s="3"/>
    </row>
    <row r="8584" spans="1:7">
      <c r="A8584" s="4" t="s">
        <v>8792</v>
      </c>
      <c r="B8584" s="4" t="s">
        <v>343</v>
      </c>
      <c r="C8584" s="4" t="s">
        <v>177</v>
      </c>
      <c r="D8584" s="4" t="s">
        <v>24</v>
      </c>
      <c r="E8584" s="4" t="s">
        <v>8510</v>
      </c>
      <c r="F8584" s="3"/>
      <c r="G8584" s="3"/>
    </row>
    <row r="8585" spans="1:7">
      <c r="A8585" s="4" t="s">
        <v>8793</v>
      </c>
      <c r="B8585" s="4" t="s">
        <v>343</v>
      </c>
      <c r="C8585" s="4" t="s">
        <v>177</v>
      </c>
      <c r="D8585" s="4" t="s">
        <v>24</v>
      </c>
      <c r="E8585" s="4" t="s">
        <v>8510</v>
      </c>
      <c r="F8585" s="3"/>
      <c r="G8585" s="3"/>
    </row>
    <row r="8586" spans="1:7">
      <c r="A8586" s="4" t="s">
        <v>8794</v>
      </c>
      <c r="B8586" s="4" t="s">
        <v>343</v>
      </c>
      <c r="C8586" s="4" t="s">
        <v>177</v>
      </c>
      <c r="D8586" s="4" t="s">
        <v>24</v>
      </c>
      <c r="E8586" s="4" t="s">
        <v>8510</v>
      </c>
      <c r="F8586" s="3"/>
      <c r="G8586" s="3"/>
    </row>
    <row r="8587" spans="1:7">
      <c r="A8587" s="4" t="s">
        <v>8795</v>
      </c>
      <c r="B8587" s="4" t="s">
        <v>343</v>
      </c>
      <c r="C8587" s="4" t="s">
        <v>177</v>
      </c>
      <c r="D8587" s="4" t="s">
        <v>24</v>
      </c>
      <c r="E8587" s="4" t="s">
        <v>8510</v>
      </c>
      <c r="F8587" s="3"/>
      <c r="G8587" s="3"/>
    </row>
    <row r="8588" spans="1:7">
      <c r="A8588" s="4" t="s">
        <v>8796</v>
      </c>
      <c r="B8588" s="4" t="s">
        <v>343</v>
      </c>
      <c r="C8588" s="4" t="s">
        <v>192</v>
      </c>
      <c r="D8588" s="4" t="s">
        <v>24</v>
      </c>
      <c r="E8588" s="4" t="s">
        <v>8510</v>
      </c>
      <c r="F8588" s="3"/>
      <c r="G8588" s="3"/>
    </row>
    <row r="8589" spans="1:7">
      <c r="A8589" s="4" t="s">
        <v>8797</v>
      </c>
      <c r="B8589" s="4" t="s">
        <v>256</v>
      </c>
      <c r="C8589" s="4" t="s">
        <v>179</v>
      </c>
      <c r="D8589" s="4" t="s">
        <v>34</v>
      </c>
      <c r="E8589" s="4" t="s">
        <v>8510</v>
      </c>
      <c r="F8589" s="3"/>
      <c r="G8589" s="3"/>
    </row>
    <row r="8590" spans="1:7">
      <c r="A8590" s="4" t="s">
        <v>8798</v>
      </c>
      <c r="B8590" s="4" t="s">
        <v>256</v>
      </c>
      <c r="C8590" s="4" t="s">
        <v>179</v>
      </c>
      <c r="D8590" s="4" t="s">
        <v>84</v>
      </c>
      <c r="E8590" s="4" t="s">
        <v>8510</v>
      </c>
      <c r="F8590" s="3"/>
      <c r="G8590" s="3"/>
    </row>
    <row r="8591" spans="1:7">
      <c r="A8591" s="4" t="s">
        <v>8799</v>
      </c>
      <c r="B8591" s="4" t="s">
        <v>256</v>
      </c>
      <c r="C8591" s="4" t="s">
        <v>179</v>
      </c>
      <c r="D8591" s="4" t="s">
        <v>110</v>
      </c>
      <c r="E8591" s="4" t="s">
        <v>8510</v>
      </c>
      <c r="F8591" s="3"/>
      <c r="G8591" s="3"/>
    </row>
    <row r="8592" spans="1:7">
      <c r="A8592" s="4" t="s">
        <v>8800</v>
      </c>
      <c r="B8592" s="4" t="s">
        <v>256</v>
      </c>
      <c r="C8592" s="4" t="s">
        <v>179</v>
      </c>
      <c r="D8592" s="4" t="s">
        <v>24</v>
      </c>
      <c r="E8592" s="4" t="s">
        <v>8510</v>
      </c>
      <c r="F8592" s="3"/>
      <c r="G8592" s="3"/>
    </row>
    <row r="8593" spans="1:7">
      <c r="A8593" s="4" t="s">
        <v>8801</v>
      </c>
      <c r="B8593" s="4" t="s">
        <v>256</v>
      </c>
      <c r="C8593" s="4" t="s">
        <v>179</v>
      </c>
      <c r="D8593" s="4" t="s">
        <v>24</v>
      </c>
      <c r="E8593" s="4" t="s">
        <v>8510</v>
      </c>
      <c r="F8593" s="3"/>
      <c r="G8593" s="3"/>
    </row>
    <row r="8594" spans="1:7">
      <c r="A8594" s="4" t="s">
        <v>8802</v>
      </c>
      <c r="B8594" s="4" t="s">
        <v>256</v>
      </c>
      <c r="C8594" s="4" t="s">
        <v>179</v>
      </c>
      <c r="D8594" s="4" t="s">
        <v>24</v>
      </c>
      <c r="E8594" s="4" t="s">
        <v>8510</v>
      </c>
      <c r="F8594" s="3"/>
      <c r="G8594" s="3"/>
    </row>
    <row r="8595" spans="1:7">
      <c r="A8595" s="4" t="s">
        <v>8803</v>
      </c>
      <c r="B8595" s="4" t="s">
        <v>256</v>
      </c>
      <c r="C8595" s="4" t="s">
        <v>179</v>
      </c>
      <c r="D8595" s="4" t="s">
        <v>24</v>
      </c>
      <c r="E8595" s="4" t="s">
        <v>8510</v>
      </c>
      <c r="F8595" s="3"/>
      <c r="G8595" s="3"/>
    </row>
    <row r="8596" spans="1:7">
      <c r="A8596" s="4" t="s">
        <v>8804</v>
      </c>
      <c r="B8596" s="4" t="s">
        <v>256</v>
      </c>
      <c r="C8596" s="4" t="s">
        <v>179</v>
      </c>
      <c r="D8596" s="4" t="s">
        <v>24</v>
      </c>
      <c r="E8596" s="4" t="s">
        <v>8510</v>
      </c>
      <c r="F8596" s="3"/>
      <c r="G8596" s="3"/>
    </row>
    <row r="8597" spans="1:7">
      <c r="A8597" s="4" t="s">
        <v>8805</v>
      </c>
      <c r="B8597" s="4" t="s">
        <v>256</v>
      </c>
      <c r="C8597" s="4" t="s">
        <v>179</v>
      </c>
      <c r="D8597" s="4" t="s">
        <v>24</v>
      </c>
      <c r="E8597" s="4" t="s">
        <v>8510</v>
      </c>
      <c r="F8597" s="3"/>
      <c r="G8597" s="3"/>
    </row>
    <row r="8598" spans="1:7">
      <c r="A8598" s="4" t="s">
        <v>8806</v>
      </c>
      <c r="B8598" s="4" t="s">
        <v>256</v>
      </c>
      <c r="C8598" s="4" t="s">
        <v>179</v>
      </c>
      <c r="D8598" s="4" t="s">
        <v>24</v>
      </c>
      <c r="E8598" s="4" t="s">
        <v>8510</v>
      </c>
      <c r="F8598" s="3"/>
      <c r="G8598" s="3"/>
    </row>
    <row r="8599" spans="1:7">
      <c r="A8599" s="4" t="s">
        <v>8807</v>
      </c>
      <c r="B8599" s="4" t="s">
        <v>256</v>
      </c>
      <c r="C8599" s="4" t="s">
        <v>179</v>
      </c>
      <c r="D8599" s="4" t="s">
        <v>24</v>
      </c>
      <c r="E8599" s="4" t="s">
        <v>8510</v>
      </c>
      <c r="F8599" s="3"/>
      <c r="G8599" s="3"/>
    </row>
    <row r="8600" spans="1:7">
      <c r="A8600" s="4" t="s">
        <v>8808</v>
      </c>
      <c r="B8600" s="4" t="s">
        <v>256</v>
      </c>
      <c r="C8600" s="4" t="s">
        <v>179</v>
      </c>
      <c r="D8600" s="4" t="s">
        <v>24</v>
      </c>
      <c r="E8600" s="4" t="s">
        <v>8510</v>
      </c>
      <c r="F8600" s="3"/>
      <c r="G8600" s="3"/>
    </row>
    <row r="8601" spans="1:7">
      <c r="A8601" s="4" t="s">
        <v>8809</v>
      </c>
      <c r="B8601" s="4" t="s">
        <v>256</v>
      </c>
      <c r="C8601" s="4" t="s">
        <v>179</v>
      </c>
      <c r="D8601" s="4" t="s">
        <v>24</v>
      </c>
      <c r="E8601" s="4" t="s">
        <v>8510</v>
      </c>
      <c r="F8601" s="3"/>
      <c r="G8601" s="3"/>
    </row>
    <row r="8602" spans="1:7">
      <c r="A8602" s="4" t="s">
        <v>8810</v>
      </c>
      <c r="B8602" s="4" t="s">
        <v>256</v>
      </c>
      <c r="C8602" s="4" t="s">
        <v>179</v>
      </c>
      <c r="D8602" s="4" t="s">
        <v>24</v>
      </c>
      <c r="E8602" s="4" t="s">
        <v>8510</v>
      </c>
      <c r="F8602" s="3"/>
      <c r="G8602" s="3"/>
    </row>
    <row r="8603" spans="1:7">
      <c r="A8603" s="4" t="s">
        <v>8811</v>
      </c>
      <c r="B8603" s="4" t="s">
        <v>256</v>
      </c>
      <c r="C8603" s="4" t="s">
        <v>171</v>
      </c>
      <c r="D8603" s="4" t="s">
        <v>44</v>
      </c>
      <c r="E8603" s="4" t="s">
        <v>8510</v>
      </c>
      <c r="F8603" s="3"/>
      <c r="G8603" s="3"/>
    </row>
    <row r="8604" spans="1:7">
      <c r="A8604" s="4" t="s">
        <v>8812</v>
      </c>
      <c r="B8604" s="4" t="s">
        <v>256</v>
      </c>
      <c r="C8604" s="4" t="s">
        <v>171</v>
      </c>
      <c r="D8604" s="4" t="s">
        <v>24</v>
      </c>
      <c r="E8604" s="4" t="s">
        <v>8510</v>
      </c>
      <c r="F8604" s="3"/>
      <c r="G8604" s="3"/>
    </row>
    <row r="8605" spans="1:7">
      <c r="A8605" s="4" t="s">
        <v>8813</v>
      </c>
      <c r="B8605" s="4" t="s">
        <v>256</v>
      </c>
      <c r="C8605" s="4" t="s">
        <v>171</v>
      </c>
      <c r="D8605" s="4" t="s">
        <v>24</v>
      </c>
      <c r="E8605" s="4" t="s">
        <v>8510</v>
      </c>
      <c r="F8605" s="3"/>
      <c r="G8605" s="3"/>
    </row>
    <row r="8606" spans="1:7">
      <c r="A8606" s="4" t="s">
        <v>8814</v>
      </c>
      <c r="B8606" s="4" t="s">
        <v>256</v>
      </c>
      <c r="C8606" s="4" t="s">
        <v>171</v>
      </c>
      <c r="D8606" s="4" t="s">
        <v>24</v>
      </c>
      <c r="E8606" s="4" t="s">
        <v>8510</v>
      </c>
      <c r="F8606" s="3"/>
      <c r="G8606" s="3"/>
    </row>
    <row r="8607" spans="1:7">
      <c r="A8607" s="4" t="s">
        <v>8815</v>
      </c>
      <c r="B8607" s="4" t="s">
        <v>256</v>
      </c>
      <c r="C8607" s="4" t="s">
        <v>171</v>
      </c>
      <c r="D8607" s="4" t="s">
        <v>24</v>
      </c>
      <c r="E8607" s="4" t="s">
        <v>8510</v>
      </c>
      <c r="F8607" s="3"/>
      <c r="G8607" s="3"/>
    </row>
    <row r="8608" spans="1:7">
      <c r="A8608" s="4" t="s">
        <v>8816</v>
      </c>
      <c r="B8608" s="4" t="s">
        <v>256</v>
      </c>
      <c r="C8608" s="4" t="s">
        <v>171</v>
      </c>
      <c r="D8608" s="4" t="s">
        <v>24</v>
      </c>
      <c r="E8608" s="4" t="s">
        <v>8510</v>
      </c>
      <c r="F8608" s="3"/>
      <c r="G8608" s="3"/>
    </row>
    <row r="8609" spans="1:7">
      <c r="A8609" s="4" t="s">
        <v>8817</v>
      </c>
      <c r="B8609" s="4" t="s">
        <v>256</v>
      </c>
      <c r="C8609" s="4" t="s">
        <v>199</v>
      </c>
      <c r="D8609" s="4" t="s">
        <v>24</v>
      </c>
      <c r="E8609" s="4" t="s">
        <v>8510</v>
      </c>
      <c r="F8609" s="3"/>
      <c r="G8609" s="3"/>
    </row>
    <row r="8610" spans="1:7">
      <c r="A8610" s="4" t="s">
        <v>8818</v>
      </c>
      <c r="B8610" s="4" t="s">
        <v>256</v>
      </c>
      <c r="C8610" s="4" t="s">
        <v>177</v>
      </c>
      <c r="D8610" s="4" t="s">
        <v>31</v>
      </c>
      <c r="E8610" s="4" t="s">
        <v>8510</v>
      </c>
      <c r="F8610" s="3"/>
      <c r="G8610" s="3"/>
    </row>
    <row r="8611" spans="1:7">
      <c r="A8611" s="4" t="s">
        <v>8819</v>
      </c>
      <c r="B8611" s="4" t="s">
        <v>256</v>
      </c>
      <c r="C8611" s="4" t="s">
        <v>177</v>
      </c>
      <c r="D8611" s="4" t="s">
        <v>41</v>
      </c>
      <c r="E8611" s="4" t="s">
        <v>8510</v>
      </c>
      <c r="F8611" s="3"/>
      <c r="G8611" s="3"/>
    </row>
    <row r="8612" spans="1:7">
      <c r="A8612" s="4" t="s">
        <v>8820</v>
      </c>
      <c r="B8612" s="4" t="s">
        <v>256</v>
      </c>
      <c r="C8612" s="4" t="s">
        <v>177</v>
      </c>
      <c r="D8612" s="4" t="s">
        <v>24</v>
      </c>
      <c r="E8612" s="4" t="s">
        <v>8510</v>
      </c>
      <c r="F8612" s="3"/>
      <c r="G8612" s="3"/>
    </row>
    <row r="8613" spans="1:7">
      <c r="A8613" s="4" t="s">
        <v>8821</v>
      </c>
      <c r="B8613" s="4" t="s">
        <v>256</v>
      </c>
      <c r="C8613" s="4" t="s">
        <v>177</v>
      </c>
      <c r="D8613" s="4" t="s">
        <v>24</v>
      </c>
      <c r="E8613" s="4" t="s">
        <v>8510</v>
      </c>
      <c r="F8613" s="3"/>
      <c r="G8613" s="3"/>
    </row>
    <row r="8614" spans="1:7">
      <c r="A8614" s="4" t="s">
        <v>8822</v>
      </c>
      <c r="B8614" s="4" t="s">
        <v>256</v>
      </c>
      <c r="C8614" s="4" t="s">
        <v>177</v>
      </c>
      <c r="D8614" s="4" t="s">
        <v>24</v>
      </c>
      <c r="E8614" s="4" t="s">
        <v>8510</v>
      </c>
      <c r="F8614" s="3"/>
      <c r="G8614" s="3"/>
    </row>
    <row r="8615" spans="1:7">
      <c r="A8615" s="4" t="s">
        <v>8823</v>
      </c>
      <c r="B8615" s="4" t="s">
        <v>256</v>
      </c>
      <c r="C8615" s="4" t="s">
        <v>177</v>
      </c>
      <c r="D8615" s="4" t="s">
        <v>24</v>
      </c>
      <c r="E8615" s="4" t="s">
        <v>8510</v>
      </c>
      <c r="F8615" s="3"/>
      <c r="G8615" s="3"/>
    </row>
    <row r="8616" spans="1:7">
      <c r="A8616" s="4" t="s">
        <v>8824</v>
      </c>
      <c r="B8616" s="4" t="s">
        <v>256</v>
      </c>
      <c r="C8616" s="4" t="s">
        <v>177</v>
      </c>
      <c r="D8616" s="4" t="s">
        <v>24</v>
      </c>
      <c r="E8616" s="4" t="s">
        <v>8510</v>
      </c>
      <c r="F8616" s="3"/>
      <c r="G8616" s="3"/>
    </row>
    <row r="8617" spans="1:7">
      <c r="A8617" s="4" t="s">
        <v>8825</v>
      </c>
      <c r="B8617" s="4" t="s">
        <v>256</v>
      </c>
      <c r="C8617" s="4" t="s">
        <v>177</v>
      </c>
      <c r="D8617" s="4" t="s">
        <v>24</v>
      </c>
      <c r="E8617" s="4" t="s">
        <v>8510</v>
      </c>
      <c r="F8617" s="3"/>
      <c r="G8617" s="3"/>
    </row>
    <row r="8618" spans="1:7">
      <c r="A8618" s="4" t="s">
        <v>8826</v>
      </c>
      <c r="B8618" s="4" t="s">
        <v>256</v>
      </c>
      <c r="C8618" s="4" t="s">
        <v>192</v>
      </c>
      <c r="D8618" s="4" t="s">
        <v>59</v>
      </c>
      <c r="E8618" s="4" t="s">
        <v>8510</v>
      </c>
      <c r="F8618" s="3"/>
      <c r="G8618" s="3"/>
    </row>
    <row r="8619" spans="1:7">
      <c r="A8619" s="4" t="s">
        <v>8827</v>
      </c>
      <c r="B8619" s="4" t="s">
        <v>256</v>
      </c>
      <c r="C8619" s="4" t="s">
        <v>192</v>
      </c>
      <c r="D8619" s="4" t="s">
        <v>83</v>
      </c>
      <c r="E8619" s="4" t="s">
        <v>8510</v>
      </c>
      <c r="F8619" s="3"/>
      <c r="G8619" s="3"/>
    </row>
    <row r="8620" spans="1:7">
      <c r="A8620" s="4" t="s">
        <v>8828</v>
      </c>
      <c r="B8620" s="4" t="s">
        <v>256</v>
      </c>
      <c r="C8620" s="4" t="s">
        <v>192</v>
      </c>
      <c r="D8620" s="4" t="s">
        <v>100</v>
      </c>
      <c r="E8620" s="4" t="s">
        <v>8510</v>
      </c>
      <c r="F8620" s="3"/>
      <c r="G8620" s="3"/>
    </row>
    <row r="8621" spans="1:7">
      <c r="A8621" s="4" t="s">
        <v>8829</v>
      </c>
      <c r="B8621" s="4" t="s">
        <v>256</v>
      </c>
      <c r="C8621" s="4" t="s">
        <v>192</v>
      </c>
      <c r="D8621" s="4" t="s">
        <v>24</v>
      </c>
      <c r="E8621" s="4" t="s">
        <v>8510</v>
      </c>
      <c r="F8621" s="3"/>
      <c r="G8621" s="3"/>
    </row>
    <row r="8622" spans="1:7">
      <c r="A8622" s="4" t="s">
        <v>8830</v>
      </c>
      <c r="B8622" s="4" t="s">
        <v>256</v>
      </c>
      <c r="C8622" s="4" t="s">
        <v>192</v>
      </c>
      <c r="D8622" s="4" t="s">
        <v>24</v>
      </c>
      <c r="E8622" s="4" t="s">
        <v>8510</v>
      </c>
      <c r="F8622" s="3"/>
      <c r="G8622" s="3"/>
    </row>
    <row r="8623" spans="1:7">
      <c r="A8623" s="4" t="s">
        <v>8831</v>
      </c>
      <c r="B8623" s="4" t="s">
        <v>256</v>
      </c>
      <c r="C8623" s="4" t="s">
        <v>192</v>
      </c>
      <c r="D8623" s="4" t="s">
        <v>24</v>
      </c>
      <c r="E8623" s="4" t="s">
        <v>8510</v>
      </c>
      <c r="F8623" s="3"/>
      <c r="G8623" s="3"/>
    </row>
    <row r="8624" spans="1:7">
      <c r="A8624" s="4" t="s">
        <v>8832</v>
      </c>
      <c r="B8624" s="4" t="s">
        <v>256</v>
      </c>
      <c r="C8624" s="4" t="s">
        <v>192</v>
      </c>
      <c r="D8624" s="4" t="s">
        <v>24</v>
      </c>
      <c r="E8624" s="4" t="s">
        <v>8510</v>
      </c>
      <c r="F8624" s="3"/>
      <c r="G8624" s="3"/>
    </row>
    <row r="8625" spans="1:7">
      <c r="A8625" s="4" t="s">
        <v>8833</v>
      </c>
      <c r="B8625" s="4" t="s">
        <v>256</v>
      </c>
      <c r="C8625" s="4" t="s">
        <v>192</v>
      </c>
      <c r="D8625" s="4" t="s">
        <v>24</v>
      </c>
      <c r="E8625" s="4" t="s">
        <v>8510</v>
      </c>
      <c r="F8625" s="3"/>
      <c r="G8625" s="3"/>
    </row>
    <row r="8626" spans="1:7">
      <c r="A8626" s="4" t="s">
        <v>8834</v>
      </c>
      <c r="B8626" s="4" t="s">
        <v>256</v>
      </c>
      <c r="C8626" s="4" t="s">
        <v>192</v>
      </c>
      <c r="D8626" s="4" t="s">
        <v>24</v>
      </c>
      <c r="E8626" s="4" t="s">
        <v>8510</v>
      </c>
      <c r="F8626" s="3"/>
      <c r="G8626" s="3"/>
    </row>
    <row r="8627" spans="1:7">
      <c r="A8627" s="4" t="s">
        <v>8835</v>
      </c>
      <c r="B8627" s="4" t="s">
        <v>256</v>
      </c>
      <c r="C8627" s="4" t="s">
        <v>192</v>
      </c>
      <c r="D8627" s="4" t="s">
        <v>24</v>
      </c>
      <c r="E8627" s="4" t="s">
        <v>8510</v>
      </c>
      <c r="F8627" s="3"/>
      <c r="G8627" s="3"/>
    </row>
    <row r="8628" spans="1:7">
      <c r="A8628" s="4" t="s">
        <v>8836</v>
      </c>
      <c r="B8628" s="4" t="s">
        <v>256</v>
      </c>
      <c r="C8628" s="4" t="s">
        <v>192</v>
      </c>
      <c r="D8628" s="4" t="s">
        <v>24</v>
      </c>
      <c r="E8628" s="4" t="s">
        <v>8510</v>
      </c>
      <c r="F8628" s="3"/>
      <c r="G8628" s="3"/>
    </row>
    <row r="8629" spans="1:7">
      <c r="A8629" s="4" t="s">
        <v>8837</v>
      </c>
      <c r="B8629" s="4" t="s">
        <v>244</v>
      </c>
      <c r="C8629" s="4" t="s">
        <v>179</v>
      </c>
      <c r="D8629" s="4" t="s">
        <v>97</v>
      </c>
      <c r="E8629" s="4" t="s">
        <v>8510</v>
      </c>
      <c r="F8629" s="3"/>
      <c r="G8629" s="3"/>
    </row>
    <row r="8630" spans="1:7">
      <c r="A8630" s="4" t="s">
        <v>8838</v>
      </c>
      <c r="B8630" s="4" t="s">
        <v>244</v>
      </c>
      <c r="C8630" s="4" t="s">
        <v>179</v>
      </c>
      <c r="D8630" s="4" t="s">
        <v>109</v>
      </c>
      <c r="E8630" s="4" t="s">
        <v>8510</v>
      </c>
      <c r="F8630" s="3"/>
      <c r="G8630" s="3"/>
    </row>
    <row r="8631" spans="1:7">
      <c r="A8631" s="4" t="s">
        <v>8839</v>
      </c>
      <c r="B8631" s="4" t="s">
        <v>244</v>
      </c>
      <c r="C8631" s="4" t="s">
        <v>179</v>
      </c>
      <c r="D8631" s="4" t="s">
        <v>123</v>
      </c>
      <c r="E8631" s="4" t="s">
        <v>8510</v>
      </c>
      <c r="F8631" s="3"/>
      <c r="G8631" s="3"/>
    </row>
    <row r="8632" spans="1:7">
      <c r="A8632" s="4" t="s">
        <v>8840</v>
      </c>
      <c r="B8632" s="4" t="s">
        <v>244</v>
      </c>
      <c r="C8632" s="4" t="s">
        <v>179</v>
      </c>
      <c r="D8632" s="4" t="s">
        <v>24</v>
      </c>
      <c r="E8632" s="4" t="s">
        <v>8510</v>
      </c>
      <c r="F8632" s="3"/>
      <c r="G8632" s="3"/>
    </row>
    <row r="8633" spans="1:7">
      <c r="A8633" s="4" t="s">
        <v>8841</v>
      </c>
      <c r="B8633" s="4" t="s">
        <v>244</v>
      </c>
      <c r="C8633" s="4" t="s">
        <v>179</v>
      </c>
      <c r="D8633" s="4" t="s">
        <v>24</v>
      </c>
      <c r="E8633" s="4" t="s">
        <v>8510</v>
      </c>
      <c r="F8633" s="3"/>
      <c r="G8633" s="3"/>
    </row>
    <row r="8634" spans="1:7">
      <c r="A8634" s="4" t="s">
        <v>8842</v>
      </c>
      <c r="B8634" s="4" t="s">
        <v>244</v>
      </c>
      <c r="C8634" s="4" t="s">
        <v>179</v>
      </c>
      <c r="D8634" s="4" t="s">
        <v>24</v>
      </c>
      <c r="E8634" s="4" t="s">
        <v>8510</v>
      </c>
      <c r="F8634" s="3"/>
      <c r="G8634" s="3"/>
    </row>
    <row r="8635" spans="1:7">
      <c r="A8635" s="4" t="s">
        <v>8843</v>
      </c>
      <c r="B8635" s="4" t="s">
        <v>244</v>
      </c>
      <c r="C8635" s="4" t="s">
        <v>179</v>
      </c>
      <c r="D8635" s="4" t="s">
        <v>24</v>
      </c>
      <c r="E8635" s="4" t="s">
        <v>8510</v>
      </c>
      <c r="F8635" s="3"/>
      <c r="G8635" s="3"/>
    </row>
    <row r="8636" spans="1:7">
      <c r="A8636" s="4" t="s">
        <v>8844</v>
      </c>
      <c r="B8636" s="4" t="s">
        <v>244</v>
      </c>
      <c r="C8636" s="4" t="s">
        <v>179</v>
      </c>
      <c r="D8636" s="4" t="s">
        <v>24</v>
      </c>
      <c r="E8636" s="4" t="s">
        <v>8510</v>
      </c>
      <c r="F8636" s="3"/>
      <c r="G8636" s="3"/>
    </row>
    <row r="8637" spans="1:7">
      <c r="A8637" s="4" t="s">
        <v>8845</v>
      </c>
      <c r="B8637" s="4" t="s">
        <v>244</v>
      </c>
      <c r="C8637" s="4" t="s">
        <v>179</v>
      </c>
      <c r="D8637" s="4" t="s">
        <v>24</v>
      </c>
      <c r="E8637" s="4" t="s">
        <v>8510</v>
      </c>
      <c r="F8637" s="3"/>
      <c r="G8637" s="3"/>
    </row>
    <row r="8638" spans="1:7">
      <c r="A8638" s="4" t="s">
        <v>8846</v>
      </c>
      <c r="B8638" s="4" t="s">
        <v>244</v>
      </c>
      <c r="C8638" s="4" t="s">
        <v>171</v>
      </c>
      <c r="D8638" s="4" t="s">
        <v>25</v>
      </c>
      <c r="E8638" s="4" t="s">
        <v>8510</v>
      </c>
      <c r="F8638" s="3"/>
      <c r="G8638" s="3"/>
    </row>
    <row r="8639" spans="1:7">
      <c r="A8639" s="4" t="s">
        <v>8847</v>
      </c>
      <c r="B8639" s="4" t="s">
        <v>244</v>
      </c>
      <c r="C8639" s="4" t="s">
        <v>171</v>
      </c>
      <c r="D8639" s="4" t="s">
        <v>50</v>
      </c>
      <c r="E8639" s="4" t="s">
        <v>8510</v>
      </c>
      <c r="F8639" s="3"/>
      <c r="G8639" s="3"/>
    </row>
    <row r="8640" spans="1:7">
      <c r="A8640" s="4" t="s">
        <v>8848</v>
      </c>
      <c r="B8640" s="4" t="s">
        <v>244</v>
      </c>
      <c r="C8640" s="4" t="s">
        <v>171</v>
      </c>
      <c r="D8640" s="4" t="s">
        <v>99</v>
      </c>
      <c r="E8640" s="4" t="s">
        <v>8510</v>
      </c>
      <c r="F8640" s="3"/>
      <c r="G8640" s="3"/>
    </row>
    <row r="8641" spans="1:7">
      <c r="A8641" s="4" t="s">
        <v>8849</v>
      </c>
      <c r="B8641" s="4" t="s">
        <v>244</v>
      </c>
      <c r="C8641" s="4" t="s">
        <v>171</v>
      </c>
      <c r="D8641" s="4" t="s">
        <v>107</v>
      </c>
      <c r="E8641" s="4" t="s">
        <v>8510</v>
      </c>
      <c r="F8641" s="3"/>
      <c r="G8641" s="3"/>
    </row>
    <row r="8642" spans="1:7">
      <c r="A8642" s="4" t="s">
        <v>8850</v>
      </c>
      <c r="B8642" s="4" t="s">
        <v>244</v>
      </c>
      <c r="C8642" s="4" t="s">
        <v>171</v>
      </c>
      <c r="D8642" s="4" t="s">
        <v>118</v>
      </c>
      <c r="E8642" s="4" t="s">
        <v>8510</v>
      </c>
      <c r="F8642" s="3"/>
      <c r="G8642" s="3"/>
    </row>
    <row r="8643" spans="1:7">
      <c r="A8643" s="4" t="s">
        <v>8851</v>
      </c>
      <c r="B8643" s="4" t="s">
        <v>244</v>
      </c>
      <c r="C8643" s="4" t="s">
        <v>171</v>
      </c>
      <c r="D8643" s="4" t="s">
        <v>131</v>
      </c>
      <c r="E8643" s="4" t="s">
        <v>8510</v>
      </c>
      <c r="F8643" s="3"/>
      <c r="G8643" s="3"/>
    </row>
    <row r="8644" spans="1:7">
      <c r="A8644" s="4" t="s">
        <v>8852</v>
      </c>
      <c r="B8644" s="4" t="s">
        <v>244</v>
      </c>
      <c r="C8644" s="4" t="s">
        <v>171</v>
      </c>
      <c r="D8644" s="4" t="s">
        <v>24</v>
      </c>
      <c r="E8644" s="4" t="s">
        <v>8510</v>
      </c>
      <c r="F8644" s="3"/>
      <c r="G8644" s="3"/>
    </row>
    <row r="8645" spans="1:7">
      <c r="A8645" s="4" t="s">
        <v>8853</v>
      </c>
      <c r="B8645" s="4" t="s">
        <v>244</v>
      </c>
      <c r="C8645" s="4" t="s">
        <v>171</v>
      </c>
      <c r="D8645" s="4" t="s">
        <v>24</v>
      </c>
      <c r="E8645" s="4" t="s">
        <v>8510</v>
      </c>
      <c r="F8645" s="3"/>
      <c r="G8645" s="3"/>
    </row>
    <row r="8646" spans="1:7">
      <c r="A8646" s="4" t="s">
        <v>8854</v>
      </c>
      <c r="B8646" s="4" t="s">
        <v>244</v>
      </c>
      <c r="C8646" s="4" t="s">
        <v>171</v>
      </c>
      <c r="D8646" s="4" t="s">
        <v>24</v>
      </c>
      <c r="E8646" s="4" t="s">
        <v>8510</v>
      </c>
      <c r="F8646" s="3"/>
      <c r="G8646" s="3"/>
    </row>
    <row r="8647" spans="1:7">
      <c r="A8647" s="4" t="s">
        <v>8855</v>
      </c>
      <c r="B8647" s="4" t="s">
        <v>244</v>
      </c>
      <c r="C8647" s="4" t="s">
        <v>171</v>
      </c>
      <c r="D8647" s="4" t="s">
        <v>24</v>
      </c>
      <c r="E8647" s="4" t="s">
        <v>8510</v>
      </c>
      <c r="F8647" s="3"/>
      <c r="G8647" s="3"/>
    </row>
    <row r="8648" spans="1:7">
      <c r="A8648" s="4" t="s">
        <v>8856</v>
      </c>
      <c r="B8648" s="4" t="s">
        <v>244</v>
      </c>
      <c r="C8648" s="4" t="s">
        <v>171</v>
      </c>
      <c r="D8648" s="4" t="s">
        <v>24</v>
      </c>
      <c r="E8648" s="4" t="s">
        <v>8510</v>
      </c>
      <c r="F8648" s="3"/>
      <c r="G8648" s="3"/>
    </row>
    <row r="8649" spans="1:7">
      <c r="A8649" s="4" t="s">
        <v>8857</v>
      </c>
      <c r="B8649" s="4" t="s">
        <v>244</v>
      </c>
      <c r="C8649" s="4" t="s">
        <v>171</v>
      </c>
      <c r="D8649" s="4" t="s">
        <v>24</v>
      </c>
      <c r="E8649" s="4" t="s">
        <v>8510</v>
      </c>
      <c r="F8649" s="3"/>
      <c r="G8649" s="3"/>
    </row>
    <row r="8650" spans="1:7">
      <c r="A8650" s="4" t="s">
        <v>8858</v>
      </c>
      <c r="B8650" s="4" t="s">
        <v>244</v>
      </c>
      <c r="C8650" s="4" t="s">
        <v>171</v>
      </c>
      <c r="D8650" s="4" t="s">
        <v>24</v>
      </c>
      <c r="E8650" s="4" t="s">
        <v>8510</v>
      </c>
      <c r="F8650" s="3"/>
      <c r="G8650" s="3"/>
    </row>
    <row r="8651" spans="1:7">
      <c r="A8651" s="4" t="s">
        <v>8859</v>
      </c>
      <c r="B8651" s="4" t="s">
        <v>244</v>
      </c>
      <c r="C8651" s="4" t="s">
        <v>171</v>
      </c>
      <c r="D8651" s="4" t="s">
        <v>24</v>
      </c>
      <c r="E8651" s="4" t="s">
        <v>8510</v>
      </c>
      <c r="F8651" s="3"/>
      <c r="G8651" s="3"/>
    </row>
    <row r="8652" spans="1:7">
      <c r="A8652" s="4" t="s">
        <v>8860</v>
      </c>
      <c r="B8652" s="4" t="s">
        <v>244</v>
      </c>
      <c r="C8652" s="4" t="s">
        <v>199</v>
      </c>
      <c r="D8652" s="4" t="s">
        <v>24</v>
      </c>
      <c r="E8652" s="4" t="s">
        <v>8510</v>
      </c>
      <c r="F8652" s="3"/>
      <c r="G8652" s="3"/>
    </row>
    <row r="8653" spans="1:7">
      <c r="A8653" s="4" t="s">
        <v>8861</v>
      </c>
      <c r="B8653" s="4" t="s">
        <v>244</v>
      </c>
      <c r="C8653" s="4" t="s">
        <v>199</v>
      </c>
      <c r="D8653" s="4" t="s">
        <v>24</v>
      </c>
      <c r="E8653" s="4" t="s">
        <v>8510</v>
      </c>
      <c r="F8653" s="3"/>
      <c r="G8653" s="3"/>
    </row>
    <row r="8654" spans="1:7">
      <c r="A8654" s="4" t="s">
        <v>8862</v>
      </c>
      <c r="B8654" s="4" t="s">
        <v>244</v>
      </c>
      <c r="C8654" s="4" t="s">
        <v>199</v>
      </c>
      <c r="D8654" s="4" t="s">
        <v>24</v>
      </c>
      <c r="E8654" s="4" t="s">
        <v>8510</v>
      </c>
      <c r="F8654" s="3"/>
      <c r="G8654" s="3"/>
    </row>
    <row r="8655" spans="1:7">
      <c r="A8655" s="4" t="s">
        <v>8863</v>
      </c>
      <c r="B8655" s="4" t="s">
        <v>244</v>
      </c>
      <c r="C8655" s="4" t="s">
        <v>199</v>
      </c>
      <c r="D8655" s="4" t="s">
        <v>24</v>
      </c>
      <c r="E8655" s="4" t="s">
        <v>8510</v>
      </c>
      <c r="F8655" s="3"/>
      <c r="G8655" s="3"/>
    </row>
    <row r="8656" spans="1:7">
      <c r="A8656" s="4" t="s">
        <v>8864</v>
      </c>
      <c r="B8656" s="4" t="s">
        <v>244</v>
      </c>
      <c r="C8656" s="4" t="s">
        <v>199</v>
      </c>
      <c r="D8656" s="4" t="s">
        <v>24</v>
      </c>
      <c r="E8656" s="4" t="s">
        <v>8510</v>
      </c>
      <c r="F8656" s="3"/>
      <c r="G8656" s="3"/>
    </row>
    <row r="8657" spans="1:7">
      <c r="A8657" s="4" t="s">
        <v>8865</v>
      </c>
      <c r="B8657" s="4" t="s">
        <v>244</v>
      </c>
      <c r="C8657" s="4" t="s">
        <v>9011</v>
      </c>
      <c r="D8657" s="4" t="s">
        <v>52</v>
      </c>
      <c r="E8657" s="4" t="s">
        <v>8510</v>
      </c>
      <c r="F8657" s="3"/>
      <c r="G8657" s="3"/>
    </row>
    <row r="8658" spans="1:7">
      <c r="A8658" s="4" t="s">
        <v>8866</v>
      </c>
      <c r="B8658" s="4" t="s">
        <v>244</v>
      </c>
      <c r="C8658" s="4" t="s">
        <v>9011</v>
      </c>
      <c r="D8658" s="4" t="s">
        <v>57</v>
      </c>
      <c r="E8658" s="4" t="s">
        <v>8510</v>
      </c>
      <c r="F8658" s="3"/>
      <c r="G8658" s="3"/>
    </row>
    <row r="8659" spans="1:7">
      <c r="A8659" s="4" t="s">
        <v>8867</v>
      </c>
      <c r="B8659" s="4" t="s">
        <v>244</v>
      </c>
      <c r="C8659" s="4" t="s">
        <v>9011</v>
      </c>
      <c r="D8659" s="4" t="s">
        <v>85</v>
      </c>
      <c r="E8659" s="4" t="s">
        <v>8510</v>
      </c>
      <c r="F8659" s="3"/>
      <c r="G8659" s="3"/>
    </row>
    <row r="8660" spans="1:7">
      <c r="A8660" s="4" t="s">
        <v>8868</v>
      </c>
      <c r="B8660" s="4" t="s">
        <v>244</v>
      </c>
      <c r="C8660" s="4" t="s">
        <v>9011</v>
      </c>
      <c r="D8660" s="4" t="s">
        <v>98</v>
      </c>
      <c r="E8660" s="4" t="s">
        <v>8510</v>
      </c>
      <c r="F8660" s="3"/>
      <c r="G8660" s="3"/>
    </row>
    <row r="8661" spans="1:7">
      <c r="A8661" s="4" t="s">
        <v>8869</v>
      </c>
      <c r="B8661" s="4" t="s">
        <v>244</v>
      </c>
      <c r="C8661" s="4" t="s">
        <v>9011</v>
      </c>
      <c r="D8661" s="4" t="s">
        <v>24</v>
      </c>
      <c r="E8661" s="4" t="s">
        <v>8510</v>
      </c>
      <c r="F8661" s="3"/>
      <c r="G8661" s="3"/>
    </row>
    <row r="8662" spans="1:7">
      <c r="A8662" s="4" t="s">
        <v>8870</v>
      </c>
      <c r="B8662" s="4" t="s">
        <v>244</v>
      </c>
      <c r="C8662" s="4" t="s">
        <v>9011</v>
      </c>
      <c r="D8662" s="4" t="s">
        <v>24</v>
      </c>
      <c r="E8662" s="4" t="s">
        <v>8510</v>
      </c>
      <c r="F8662" s="3"/>
      <c r="G8662" s="3"/>
    </row>
    <row r="8663" spans="1:7">
      <c r="A8663" s="4" t="s">
        <v>8871</v>
      </c>
      <c r="B8663" s="4" t="s">
        <v>244</v>
      </c>
      <c r="C8663" s="4" t="s">
        <v>9011</v>
      </c>
      <c r="D8663" s="4" t="s">
        <v>24</v>
      </c>
      <c r="E8663" s="4" t="s">
        <v>8510</v>
      </c>
      <c r="F8663" s="3"/>
      <c r="G8663" s="3"/>
    </row>
    <row r="8664" spans="1:7">
      <c r="A8664" s="4" t="s">
        <v>8872</v>
      </c>
      <c r="B8664" s="4" t="s">
        <v>244</v>
      </c>
      <c r="C8664" s="4" t="s">
        <v>9011</v>
      </c>
      <c r="D8664" s="4" t="s">
        <v>24</v>
      </c>
      <c r="E8664" s="4" t="s">
        <v>8510</v>
      </c>
      <c r="F8664" s="3"/>
      <c r="G8664" s="3"/>
    </row>
    <row r="8665" spans="1:7">
      <c r="A8665" s="4" t="s">
        <v>8873</v>
      </c>
      <c r="B8665" s="4" t="s">
        <v>244</v>
      </c>
      <c r="C8665" s="4" t="s">
        <v>177</v>
      </c>
      <c r="D8665" s="4" t="s">
        <v>49</v>
      </c>
      <c r="E8665" s="4" t="s">
        <v>8510</v>
      </c>
      <c r="F8665" s="3"/>
      <c r="G8665" s="3"/>
    </row>
    <row r="8666" spans="1:7">
      <c r="A8666" s="4" t="s">
        <v>8874</v>
      </c>
      <c r="B8666" s="4" t="s">
        <v>244</v>
      </c>
      <c r="C8666" s="4" t="s">
        <v>177</v>
      </c>
      <c r="D8666" s="4" t="s">
        <v>54</v>
      </c>
      <c r="E8666" s="4" t="s">
        <v>8510</v>
      </c>
      <c r="F8666" s="3"/>
      <c r="G8666" s="3"/>
    </row>
    <row r="8667" spans="1:7">
      <c r="A8667" s="4" t="s">
        <v>8875</v>
      </c>
      <c r="B8667" s="4" t="s">
        <v>244</v>
      </c>
      <c r="C8667" s="4" t="s">
        <v>177</v>
      </c>
      <c r="D8667" s="4" t="s">
        <v>68</v>
      </c>
      <c r="E8667" s="4" t="s">
        <v>8510</v>
      </c>
      <c r="F8667" s="3"/>
      <c r="G8667" s="3"/>
    </row>
    <row r="8668" spans="1:7">
      <c r="A8668" s="4" t="s">
        <v>8876</v>
      </c>
      <c r="B8668" s="4" t="s">
        <v>244</v>
      </c>
      <c r="C8668" s="4" t="s">
        <v>177</v>
      </c>
      <c r="D8668" s="4" t="s">
        <v>100</v>
      </c>
      <c r="E8668" s="4" t="s">
        <v>8510</v>
      </c>
      <c r="F8668" s="3"/>
      <c r="G8668" s="3"/>
    </row>
    <row r="8669" spans="1:7">
      <c r="A8669" s="4" t="s">
        <v>8877</v>
      </c>
      <c r="B8669" s="4" t="s">
        <v>244</v>
      </c>
      <c r="C8669" s="4" t="s">
        <v>177</v>
      </c>
      <c r="D8669" s="4" t="s">
        <v>24</v>
      </c>
      <c r="E8669" s="4" t="s">
        <v>8510</v>
      </c>
      <c r="F8669" s="3"/>
      <c r="G8669" s="3"/>
    </row>
    <row r="8670" spans="1:7">
      <c r="A8670" s="4" t="s">
        <v>8878</v>
      </c>
      <c r="B8670" s="4" t="s">
        <v>244</v>
      </c>
      <c r="C8670" s="4" t="s">
        <v>177</v>
      </c>
      <c r="D8670" s="4" t="s">
        <v>24</v>
      </c>
      <c r="E8670" s="4" t="s">
        <v>8510</v>
      </c>
      <c r="F8670" s="3"/>
      <c r="G8670" s="3"/>
    </row>
    <row r="8671" spans="1:7">
      <c r="A8671" s="4" t="s">
        <v>8879</v>
      </c>
      <c r="B8671" s="4" t="s">
        <v>244</v>
      </c>
      <c r="C8671" s="4" t="s">
        <v>177</v>
      </c>
      <c r="D8671" s="4" t="s">
        <v>24</v>
      </c>
      <c r="E8671" s="4" t="s">
        <v>8510</v>
      </c>
      <c r="F8671" s="3"/>
      <c r="G8671" s="3"/>
    </row>
    <row r="8672" spans="1:7">
      <c r="A8672" s="4" t="s">
        <v>8880</v>
      </c>
      <c r="B8672" s="4" t="s">
        <v>244</v>
      </c>
      <c r="C8672" s="4" t="s">
        <v>177</v>
      </c>
      <c r="D8672" s="4" t="s">
        <v>24</v>
      </c>
      <c r="E8672" s="4" t="s">
        <v>8510</v>
      </c>
      <c r="F8672" s="3"/>
      <c r="G8672" s="3"/>
    </row>
    <row r="8673" spans="1:7">
      <c r="A8673" s="4" t="s">
        <v>8881</v>
      </c>
      <c r="B8673" s="4" t="s">
        <v>244</v>
      </c>
      <c r="C8673" s="4" t="s">
        <v>192</v>
      </c>
      <c r="D8673" s="4" t="s">
        <v>21</v>
      </c>
      <c r="E8673" s="4" t="s">
        <v>8510</v>
      </c>
      <c r="F8673" s="3"/>
      <c r="G8673" s="3"/>
    </row>
    <row r="8674" spans="1:7">
      <c r="A8674" s="4" t="s">
        <v>8882</v>
      </c>
      <c r="B8674" s="4" t="s">
        <v>244</v>
      </c>
      <c r="C8674" s="4" t="s">
        <v>192</v>
      </c>
      <c r="D8674" s="4" t="s">
        <v>42</v>
      </c>
      <c r="E8674" s="4" t="s">
        <v>8510</v>
      </c>
      <c r="F8674" s="3"/>
      <c r="G8674" s="3"/>
    </row>
    <row r="8675" spans="1:7">
      <c r="A8675" s="4" t="s">
        <v>8883</v>
      </c>
      <c r="B8675" s="4" t="s">
        <v>244</v>
      </c>
      <c r="C8675" s="4" t="s">
        <v>192</v>
      </c>
      <c r="D8675" s="4" t="s">
        <v>59</v>
      </c>
      <c r="E8675" s="4" t="s">
        <v>8510</v>
      </c>
      <c r="F8675" s="3"/>
      <c r="G8675" s="3"/>
    </row>
    <row r="8676" spans="1:7">
      <c r="A8676" s="4" t="s">
        <v>8884</v>
      </c>
      <c r="B8676" s="4" t="s">
        <v>244</v>
      </c>
      <c r="C8676" s="4" t="s">
        <v>192</v>
      </c>
      <c r="D8676" s="4" t="s">
        <v>80</v>
      </c>
      <c r="E8676" s="4" t="s">
        <v>8510</v>
      </c>
      <c r="F8676" s="3"/>
      <c r="G8676" s="3"/>
    </row>
    <row r="8677" spans="1:7">
      <c r="A8677" s="4" t="s">
        <v>8885</v>
      </c>
      <c r="B8677" s="4" t="s">
        <v>244</v>
      </c>
      <c r="C8677" s="4" t="s">
        <v>192</v>
      </c>
      <c r="D8677" s="4" t="s">
        <v>24</v>
      </c>
      <c r="E8677" s="4" t="s">
        <v>8510</v>
      </c>
      <c r="F8677" s="3"/>
      <c r="G8677" s="3"/>
    </row>
    <row r="8678" spans="1:7">
      <c r="A8678" s="4" t="s">
        <v>8886</v>
      </c>
      <c r="B8678" s="4" t="s">
        <v>244</v>
      </c>
      <c r="C8678" s="4" t="s">
        <v>192</v>
      </c>
      <c r="D8678" s="4" t="s">
        <v>24</v>
      </c>
      <c r="E8678" s="4" t="s">
        <v>8510</v>
      </c>
      <c r="F8678" s="3"/>
      <c r="G8678" s="3"/>
    </row>
    <row r="8679" spans="1:7">
      <c r="A8679" s="4" t="s">
        <v>8887</v>
      </c>
      <c r="B8679" s="4" t="s">
        <v>244</v>
      </c>
      <c r="C8679" s="4" t="s">
        <v>192</v>
      </c>
      <c r="D8679" s="4" t="s">
        <v>24</v>
      </c>
      <c r="E8679" s="4" t="s">
        <v>8510</v>
      </c>
      <c r="F8679" s="3"/>
      <c r="G8679" s="3"/>
    </row>
    <row r="8680" spans="1:7">
      <c r="A8680" s="4" t="s">
        <v>8888</v>
      </c>
      <c r="B8680" s="4" t="s">
        <v>244</v>
      </c>
      <c r="C8680" s="4" t="s">
        <v>192</v>
      </c>
      <c r="D8680" s="4" t="s">
        <v>24</v>
      </c>
      <c r="E8680" s="4" t="s">
        <v>8510</v>
      </c>
      <c r="F8680" s="3"/>
      <c r="G8680" s="3"/>
    </row>
    <row r="8681" spans="1:7">
      <c r="A8681" s="4" t="s">
        <v>8889</v>
      </c>
      <c r="B8681" s="4" t="s">
        <v>244</v>
      </c>
      <c r="C8681" s="4" t="s">
        <v>192</v>
      </c>
      <c r="D8681" s="4" t="s">
        <v>24</v>
      </c>
      <c r="E8681" s="4" t="s">
        <v>8510</v>
      </c>
      <c r="F8681" s="3"/>
      <c r="G8681" s="3"/>
    </row>
    <row r="8682" spans="1:7">
      <c r="A8682" s="4" t="s">
        <v>8890</v>
      </c>
      <c r="B8682" s="4" t="s">
        <v>244</v>
      </c>
      <c r="C8682" s="4" t="s">
        <v>192</v>
      </c>
      <c r="D8682" s="4" t="s">
        <v>24</v>
      </c>
      <c r="E8682" s="4" t="s">
        <v>8510</v>
      </c>
      <c r="F8682" s="3"/>
      <c r="G8682" s="3"/>
    </row>
    <row r="8683" spans="1:7">
      <c r="A8683" s="4" t="s">
        <v>8891</v>
      </c>
      <c r="B8683" s="4" t="s">
        <v>170</v>
      </c>
      <c r="C8683" s="4" t="s">
        <v>179</v>
      </c>
      <c r="D8683" s="4" t="s">
        <v>98</v>
      </c>
      <c r="E8683" s="4" t="s">
        <v>8510</v>
      </c>
      <c r="F8683" s="3"/>
      <c r="G8683" s="3"/>
    </row>
    <row r="8684" spans="1:7">
      <c r="A8684" s="4" t="s">
        <v>8892</v>
      </c>
      <c r="B8684" s="4" t="s">
        <v>170</v>
      </c>
      <c r="C8684" s="4" t="s">
        <v>179</v>
      </c>
      <c r="D8684" s="4" t="s">
        <v>109</v>
      </c>
      <c r="E8684" s="4" t="s">
        <v>8510</v>
      </c>
      <c r="F8684" s="3"/>
      <c r="G8684" s="3"/>
    </row>
    <row r="8685" spans="1:7">
      <c r="A8685" s="4" t="s">
        <v>8893</v>
      </c>
      <c r="B8685" s="4" t="s">
        <v>170</v>
      </c>
      <c r="C8685" s="4" t="s">
        <v>179</v>
      </c>
      <c r="D8685" s="4" t="s">
        <v>127</v>
      </c>
      <c r="E8685" s="4" t="s">
        <v>8510</v>
      </c>
      <c r="F8685" s="3"/>
      <c r="G8685" s="3"/>
    </row>
    <row r="8686" spans="1:7">
      <c r="A8686" s="4" t="s">
        <v>8894</v>
      </c>
      <c r="B8686" s="4" t="s">
        <v>170</v>
      </c>
      <c r="C8686" s="4" t="s">
        <v>179</v>
      </c>
      <c r="D8686" s="4" t="s">
        <v>24</v>
      </c>
      <c r="E8686" s="4" t="s">
        <v>8510</v>
      </c>
      <c r="F8686" s="3"/>
      <c r="G8686" s="3"/>
    </row>
    <row r="8687" spans="1:7">
      <c r="A8687" s="4" t="s">
        <v>8895</v>
      </c>
      <c r="B8687" s="4" t="s">
        <v>170</v>
      </c>
      <c r="C8687" s="4" t="s">
        <v>179</v>
      </c>
      <c r="D8687" s="4" t="s">
        <v>24</v>
      </c>
      <c r="E8687" s="4" t="s">
        <v>8510</v>
      </c>
      <c r="F8687" s="3"/>
      <c r="G8687" s="3"/>
    </row>
    <row r="8688" spans="1:7">
      <c r="A8688" s="4" t="s">
        <v>8896</v>
      </c>
      <c r="B8688" s="4" t="s">
        <v>170</v>
      </c>
      <c r="C8688" s="4" t="s">
        <v>179</v>
      </c>
      <c r="D8688" s="4" t="s">
        <v>24</v>
      </c>
      <c r="E8688" s="4" t="s">
        <v>8510</v>
      </c>
      <c r="F8688" s="3"/>
      <c r="G8688" s="3"/>
    </row>
    <row r="8689" spans="1:7">
      <c r="A8689" s="4" t="s">
        <v>8897</v>
      </c>
      <c r="B8689" s="4" t="s">
        <v>170</v>
      </c>
      <c r="C8689" s="4" t="s">
        <v>179</v>
      </c>
      <c r="D8689" s="4" t="s">
        <v>24</v>
      </c>
      <c r="E8689" s="4" t="s">
        <v>8510</v>
      </c>
      <c r="F8689" s="3"/>
      <c r="G8689" s="3"/>
    </row>
    <row r="8690" spans="1:7">
      <c r="A8690" s="4" t="s">
        <v>8898</v>
      </c>
      <c r="B8690" s="4" t="s">
        <v>170</v>
      </c>
      <c r="C8690" s="4" t="s">
        <v>179</v>
      </c>
      <c r="D8690" s="4" t="s">
        <v>24</v>
      </c>
      <c r="E8690" s="4" t="s">
        <v>8510</v>
      </c>
      <c r="F8690" s="3"/>
      <c r="G8690" s="3"/>
    </row>
    <row r="8691" spans="1:7">
      <c r="A8691" s="4" t="s">
        <v>8899</v>
      </c>
      <c r="B8691" s="4" t="s">
        <v>170</v>
      </c>
      <c r="C8691" s="4" t="s">
        <v>171</v>
      </c>
      <c r="D8691" s="4" t="s">
        <v>24</v>
      </c>
      <c r="E8691" s="4" t="s">
        <v>8510</v>
      </c>
      <c r="F8691" s="3"/>
      <c r="G8691" s="3"/>
    </row>
    <row r="8692" spans="1:7">
      <c r="A8692" s="4" t="s">
        <v>8900</v>
      </c>
      <c r="B8692" s="4" t="s">
        <v>170</v>
      </c>
      <c r="C8692" s="4" t="s">
        <v>171</v>
      </c>
      <c r="D8692" s="4" t="s">
        <v>24</v>
      </c>
      <c r="E8692" s="4" t="s">
        <v>8510</v>
      </c>
      <c r="F8692" s="3"/>
      <c r="G8692" s="3"/>
    </row>
    <row r="8693" spans="1:7">
      <c r="A8693" s="4" t="s">
        <v>8901</v>
      </c>
      <c r="B8693" s="4" t="s">
        <v>170</v>
      </c>
      <c r="C8693" s="4" t="s">
        <v>171</v>
      </c>
      <c r="D8693" s="4" t="s">
        <v>24</v>
      </c>
      <c r="E8693" s="4" t="s">
        <v>8510</v>
      </c>
      <c r="F8693" s="3"/>
      <c r="G8693" s="3"/>
    </row>
    <row r="8694" spans="1:7">
      <c r="A8694" s="4" t="s">
        <v>8902</v>
      </c>
      <c r="B8694" s="4" t="s">
        <v>170</v>
      </c>
      <c r="C8694" s="4" t="s">
        <v>199</v>
      </c>
      <c r="D8694" s="4" t="s">
        <v>24</v>
      </c>
      <c r="E8694" s="4" t="s">
        <v>8510</v>
      </c>
      <c r="F8694" s="3"/>
      <c r="G8694" s="3"/>
    </row>
    <row r="8695" spans="1:7">
      <c r="A8695" s="4" t="s">
        <v>8903</v>
      </c>
      <c r="B8695" s="4" t="s">
        <v>170</v>
      </c>
      <c r="C8695" s="4" t="s">
        <v>177</v>
      </c>
      <c r="D8695" s="4" t="s">
        <v>125</v>
      </c>
      <c r="E8695" s="4" t="s">
        <v>8510</v>
      </c>
      <c r="F8695" s="3"/>
      <c r="G8695" s="3"/>
    </row>
    <row r="8696" spans="1:7">
      <c r="A8696" s="4" t="s">
        <v>8904</v>
      </c>
      <c r="B8696" s="4" t="s">
        <v>170</v>
      </c>
      <c r="C8696" s="4" t="s">
        <v>177</v>
      </c>
      <c r="D8696" s="4" t="s">
        <v>24</v>
      </c>
      <c r="E8696" s="4" t="s">
        <v>8510</v>
      </c>
      <c r="F8696" s="3"/>
      <c r="G8696" s="3"/>
    </row>
    <row r="8697" spans="1:7">
      <c r="A8697" s="4" t="s">
        <v>8905</v>
      </c>
      <c r="B8697" s="4" t="s">
        <v>170</v>
      </c>
      <c r="C8697" s="4" t="s">
        <v>177</v>
      </c>
      <c r="D8697" s="4" t="s">
        <v>24</v>
      </c>
      <c r="E8697" s="4" t="s">
        <v>8510</v>
      </c>
      <c r="F8697" s="3"/>
      <c r="G8697" s="3"/>
    </row>
    <row r="8698" spans="1:7">
      <c r="A8698" s="4" t="s">
        <v>8906</v>
      </c>
      <c r="B8698" s="4" t="s">
        <v>170</v>
      </c>
      <c r="C8698" s="4" t="s">
        <v>177</v>
      </c>
      <c r="D8698" s="4" t="s">
        <v>24</v>
      </c>
      <c r="E8698" s="4" t="s">
        <v>8510</v>
      </c>
      <c r="F8698" s="3"/>
      <c r="G8698" s="3"/>
    </row>
    <row r="8699" spans="1:7">
      <c r="A8699" s="4" t="s">
        <v>8907</v>
      </c>
      <c r="B8699" s="4" t="s">
        <v>170</v>
      </c>
      <c r="C8699" s="4" t="s">
        <v>177</v>
      </c>
      <c r="D8699" s="4" t="s">
        <v>24</v>
      </c>
      <c r="E8699" s="4" t="s">
        <v>8510</v>
      </c>
      <c r="F8699" s="3"/>
      <c r="G8699" s="3"/>
    </row>
    <row r="8700" spans="1:7">
      <c r="A8700" s="4" t="s">
        <v>8908</v>
      </c>
      <c r="B8700" s="4" t="s">
        <v>170</v>
      </c>
      <c r="C8700" s="4" t="s">
        <v>177</v>
      </c>
      <c r="D8700" s="4" t="s">
        <v>24</v>
      </c>
      <c r="E8700" s="4" t="s">
        <v>8510</v>
      </c>
      <c r="F8700" s="3"/>
      <c r="G8700" s="3"/>
    </row>
    <row r="8701" spans="1:7">
      <c r="A8701" s="4" t="s">
        <v>8909</v>
      </c>
      <c r="B8701" s="4" t="s">
        <v>170</v>
      </c>
      <c r="C8701" s="4" t="s">
        <v>192</v>
      </c>
      <c r="D8701" s="4" t="s">
        <v>44</v>
      </c>
      <c r="E8701" s="4" t="s">
        <v>8510</v>
      </c>
      <c r="F8701" s="3"/>
      <c r="G8701" s="3"/>
    </row>
    <row r="8702" spans="1:7">
      <c r="A8702" s="4" t="s">
        <v>8910</v>
      </c>
      <c r="B8702" s="4" t="s">
        <v>170</v>
      </c>
      <c r="C8702" s="4" t="s">
        <v>192</v>
      </c>
      <c r="D8702" s="4" t="s">
        <v>50</v>
      </c>
      <c r="E8702" s="4" t="s">
        <v>8510</v>
      </c>
      <c r="F8702" s="3"/>
      <c r="G8702" s="3"/>
    </row>
    <row r="8703" spans="1:7">
      <c r="A8703" s="4" t="s">
        <v>8911</v>
      </c>
      <c r="B8703" s="4" t="s">
        <v>170</v>
      </c>
      <c r="C8703" s="4" t="s">
        <v>192</v>
      </c>
      <c r="D8703" s="4" t="s">
        <v>61</v>
      </c>
      <c r="E8703" s="4" t="s">
        <v>8510</v>
      </c>
      <c r="F8703" s="3"/>
      <c r="G8703" s="3"/>
    </row>
    <row r="8704" spans="1:7">
      <c r="A8704" s="4" t="s">
        <v>8912</v>
      </c>
      <c r="B8704" s="4" t="s">
        <v>170</v>
      </c>
      <c r="C8704" s="4" t="s">
        <v>192</v>
      </c>
      <c r="D8704" s="4" t="s">
        <v>24</v>
      </c>
      <c r="E8704" s="4" t="s">
        <v>8510</v>
      </c>
      <c r="F8704" s="3"/>
      <c r="G8704" s="3"/>
    </row>
    <row r="8705" spans="1:7">
      <c r="A8705" s="4" t="s">
        <v>8913</v>
      </c>
      <c r="B8705" s="4" t="s">
        <v>170</v>
      </c>
      <c r="C8705" s="4" t="s">
        <v>192</v>
      </c>
      <c r="D8705" s="4" t="s">
        <v>24</v>
      </c>
      <c r="E8705" s="4" t="s">
        <v>8510</v>
      </c>
      <c r="F8705" s="3"/>
      <c r="G8705" s="3"/>
    </row>
    <row r="8706" spans="1:7">
      <c r="A8706" s="4" t="s">
        <v>8914</v>
      </c>
      <c r="B8706" s="4" t="s">
        <v>170</v>
      </c>
      <c r="C8706" s="4" t="s">
        <v>192</v>
      </c>
      <c r="D8706" s="4" t="s">
        <v>24</v>
      </c>
      <c r="E8706" s="4" t="s">
        <v>8510</v>
      </c>
      <c r="F8706" s="3"/>
      <c r="G8706" s="3"/>
    </row>
    <row r="8707" spans="1:7">
      <c r="A8707" s="4" t="s">
        <v>8915</v>
      </c>
      <c r="B8707" s="4" t="s">
        <v>170</v>
      </c>
      <c r="C8707" s="4" t="s">
        <v>192</v>
      </c>
      <c r="D8707" s="4" t="s">
        <v>24</v>
      </c>
      <c r="E8707" s="4" t="s">
        <v>8510</v>
      </c>
      <c r="F8707" s="3"/>
      <c r="G8707" s="3"/>
    </row>
    <row r="8708" spans="1:7">
      <c r="A8708" s="4" t="s">
        <v>8916</v>
      </c>
      <c r="B8708" s="4" t="s">
        <v>170</v>
      </c>
      <c r="C8708" s="4" t="s">
        <v>192</v>
      </c>
      <c r="D8708" s="4" t="s">
        <v>24</v>
      </c>
      <c r="E8708" s="4" t="s">
        <v>8510</v>
      </c>
      <c r="F8708" s="3"/>
      <c r="G8708" s="3"/>
    </row>
    <row r="8709" spans="1:7">
      <c r="A8709" s="4" t="s">
        <v>8917</v>
      </c>
      <c r="B8709" s="4" t="s">
        <v>170</v>
      </c>
      <c r="C8709" s="4" t="s">
        <v>192</v>
      </c>
      <c r="D8709" s="4" t="s">
        <v>24</v>
      </c>
      <c r="E8709" s="4" t="s">
        <v>8510</v>
      </c>
      <c r="F8709" s="3"/>
      <c r="G8709" s="3"/>
    </row>
    <row r="8710" spans="1:7">
      <c r="A8710" s="4" t="s">
        <v>8918</v>
      </c>
      <c r="B8710" s="4" t="s">
        <v>170</v>
      </c>
      <c r="C8710" s="4" t="s">
        <v>192</v>
      </c>
      <c r="D8710" s="4" t="s">
        <v>24</v>
      </c>
      <c r="E8710" s="4" t="s">
        <v>8510</v>
      </c>
      <c r="F8710" s="3"/>
      <c r="G8710" s="3"/>
    </row>
    <row r="8711" spans="1:7">
      <c r="A8711" s="4" t="s">
        <v>8919</v>
      </c>
      <c r="B8711" s="4" t="s">
        <v>170</v>
      </c>
      <c r="C8711" s="4" t="s">
        <v>192</v>
      </c>
      <c r="D8711" s="4" t="s">
        <v>24</v>
      </c>
      <c r="E8711" s="4" t="s">
        <v>8510</v>
      </c>
      <c r="F8711" s="3"/>
      <c r="G8711" s="3"/>
    </row>
    <row r="8712" spans="1:7">
      <c r="A8712" s="4" t="s">
        <v>8920</v>
      </c>
      <c r="B8712" s="4" t="s">
        <v>170</v>
      </c>
      <c r="C8712" s="4" t="s">
        <v>192</v>
      </c>
      <c r="D8712" s="4" t="s">
        <v>24</v>
      </c>
      <c r="E8712" s="4" t="s">
        <v>8510</v>
      </c>
      <c r="F8712" s="3"/>
      <c r="G8712" s="3"/>
    </row>
    <row r="8713" spans="1:7">
      <c r="A8713" s="4" t="s">
        <v>8921</v>
      </c>
      <c r="B8713" s="4" t="s">
        <v>170</v>
      </c>
      <c r="C8713" s="4" t="s">
        <v>192</v>
      </c>
      <c r="D8713" s="4" t="s">
        <v>24</v>
      </c>
      <c r="E8713" s="4" t="s">
        <v>8510</v>
      </c>
      <c r="F8713" s="3"/>
      <c r="G8713" s="3"/>
    </row>
    <row r="8714" spans="1:7">
      <c r="A8714" s="4" t="s">
        <v>8922</v>
      </c>
      <c r="B8714" s="4" t="s">
        <v>189</v>
      </c>
      <c r="C8714" s="4" t="s">
        <v>179</v>
      </c>
      <c r="D8714" s="4" t="s">
        <v>74</v>
      </c>
      <c r="E8714" s="4" t="s">
        <v>8510</v>
      </c>
      <c r="F8714" s="3"/>
      <c r="G8714" s="3"/>
    </row>
    <row r="8715" spans="1:7">
      <c r="A8715" s="4" t="s">
        <v>8923</v>
      </c>
      <c r="B8715" s="4" t="s">
        <v>189</v>
      </c>
      <c r="C8715" s="4" t="s">
        <v>179</v>
      </c>
      <c r="D8715" s="4" t="s">
        <v>99</v>
      </c>
      <c r="E8715" s="4" t="s">
        <v>8510</v>
      </c>
      <c r="F8715" s="3"/>
      <c r="G8715" s="3"/>
    </row>
    <row r="8716" spans="1:7">
      <c r="A8716" s="4" t="s">
        <v>8924</v>
      </c>
      <c r="B8716" s="4" t="s">
        <v>189</v>
      </c>
      <c r="C8716" s="4" t="s">
        <v>179</v>
      </c>
      <c r="D8716" s="4" t="s">
        <v>24</v>
      </c>
      <c r="E8716" s="4" t="s">
        <v>8510</v>
      </c>
      <c r="F8716" s="3"/>
      <c r="G8716" s="3"/>
    </row>
    <row r="8717" spans="1:7">
      <c r="A8717" s="4" t="s">
        <v>8925</v>
      </c>
      <c r="B8717" s="4" t="s">
        <v>189</v>
      </c>
      <c r="C8717" s="4" t="s">
        <v>179</v>
      </c>
      <c r="D8717" s="4" t="s">
        <v>24</v>
      </c>
      <c r="E8717" s="4" t="s">
        <v>8510</v>
      </c>
      <c r="F8717" s="3"/>
      <c r="G8717" s="3"/>
    </row>
    <row r="8718" spans="1:7">
      <c r="A8718" s="4" t="s">
        <v>8926</v>
      </c>
      <c r="B8718" s="4" t="s">
        <v>189</v>
      </c>
      <c r="C8718" s="4" t="s">
        <v>179</v>
      </c>
      <c r="D8718" s="4" t="s">
        <v>24</v>
      </c>
      <c r="E8718" s="4" t="s">
        <v>8510</v>
      </c>
      <c r="F8718" s="3"/>
      <c r="G8718" s="3"/>
    </row>
    <row r="8719" spans="1:7">
      <c r="A8719" s="4" t="s">
        <v>8927</v>
      </c>
      <c r="B8719" s="4" t="s">
        <v>189</v>
      </c>
      <c r="C8719" s="4" t="s">
        <v>179</v>
      </c>
      <c r="D8719" s="4" t="s">
        <v>24</v>
      </c>
      <c r="E8719" s="4" t="s">
        <v>8510</v>
      </c>
      <c r="F8719" s="3"/>
      <c r="G8719" s="3"/>
    </row>
    <row r="8720" spans="1:7">
      <c r="A8720" s="4" t="s">
        <v>8928</v>
      </c>
      <c r="B8720" s="4" t="s">
        <v>189</v>
      </c>
      <c r="C8720" s="4" t="s">
        <v>179</v>
      </c>
      <c r="D8720" s="4" t="s">
        <v>24</v>
      </c>
      <c r="E8720" s="4" t="s">
        <v>8510</v>
      </c>
      <c r="F8720" s="3"/>
      <c r="G8720" s="3"/>
    </row>
    <row r="8721" spans="1:7">
      <c r="A8721" s="4" t="s">
        <v>8929</v>
      </c>
      <c r="B8721" s="4" t="s">
        <v>189</v>
      </c>
      <c r="C8721" s="4" t="s">
        <v>179</v>
      </c>
      <c r="D8721" s="4" t="s">
        <v>24</v>
      </c>
      <c r="E8721" s="4" t="s">
        <v>8510</v>
      </c>
      <c r="F8721" s="3"/>
      <c r="G8721" s="3"/>
    </row>
    <row r="8722" spans="1:7">
      <c r="A8722" s="4" t="s">
        <v>8930</v>
      </c>
      <c r="B8722" s="4" t="s">
        <v>189</v>
      </c>
      <c r="C8722" s="4" t="s">
        <v>179</v>
      </c>
      <c r="D8722" s="4" t="s">
        <v>24</v>
      </c>
      <c r="E8722" s="4" t="s">
        <v>8510</v>
      </c>
      <c r="F8722" s="3"/>
      <c r="G8722" s="3"/>
    </row>
    <row r="8723" spans="1:7">
      <c r="A8723" s="4" t="s">
        <v>8931</v>
      </c>
      <c r="B8723" s="4" t="s">
        <v>189</v>
      </c>
      <c r="C8723" s="4" t="s">
        <v>179</v>
      </c>
      <c r="D8723" s="4" t="s">
        <v>24</v>
      </c>
      <c r="E8723" s="4" t="s">
        <v>8510</v>
      </c>
      <c r="F8723" s="3"/>
      <c r="G8723" s="3"/>
    </row>
    <row r="8724" spans="1:7">
      <c r="A8724" s="4" t="s">
        <v>8932</v>
      </c>
      <c r="B8724" s="4" t="s">
        <v>189</v>
      </c>
      <c r="C8724" s="4" t="s">
        <v>179</v>
      </c>
      <c r="D8724" s="4" t="s">
        <v>24</v>
      </c>
      <c r="E8724" s="4" t="s">
        <v>8510</v>
      </c>
      <c r="F8724" s="3"/>
      <c r="G8724" s="3"/>
    </row>
    <row r="8725" spans="1:7">
      <c r="A8725" s="4" t="s">
        <v>8933</v>
      </c>
      <c r="B8725" s="4" t="s">
        <v>189</v>
      </c>
      <c r="C8725" s="4" t="s">
        <v>171</v>
      </c>
      <c r="D8725" s="4" t="s">
        <v>90</v>
      </c>
      <c r="E8725" s="4" t="s">
        <v>8510</v>
      </c>
      <c r="F8725" s="3"/>
      <c r="G8725" s="3"/>
    </row>
    <row r="8726" spans="1:7">
      <c r="A8726" s="4" t="s">
        <v>8934</v>
      </c>
      <c r="B8726" s="4" t="s">
        <v>189</v>
      </c>
      <c r="C8726" s="4" t="s">
        <v>171</v>
      </c>
      <c r="D8726" s="4" t="s">
        <v>111</v>
      </c>
      <c r="E8726" s="4" t="s">
        <v>8510</v>
      </c>
      <c r="F8726" s="3"/>
      <c r="G8726" s="3"/>
    </row>
    <row r="8727" spans="1:7">
      <c r="A8727" s="4" t="s">
        <v>8935</v>
      </c>
      <c r="B8727" s="4" t="s">
        <v>189</v>
      </c>
      <c r="C8727" s="4" t="s">
        <v>171</v>
      </c>
      <c r="D8727" s="4" t="s">
        <v>129</v>
      </c>
      <c r="E8727" s="4" t="s">
        <v>8510</v>
      </c>
      <c r="F8727" s="3"/>
      <c r="G8727" s="3"/>
    </row>
    <row r="8728" spans="1:7">
      <c r="A8728" s="4" t="s">
        <v>8936</v>
      </c>
      <c r="B8728" s="4" t="s">
        <v>189</v>
      </c>
      <c r="C8728" s="4" t="s">
        <v>171</v>
      </c>
      <c r="D8728" s="4" t="s">
        <v>24</v>
      </c>
      <c r="E8728" s="4" t="s">
        <v>8510</v>
      </c>
      <c r="F8728" s="3"/>
      <c r="G8728" s="3"/>
    </row>
    <row r="8729" spans="1:7">
      <c r="A8729" s="4" t="s">
        <v>8937</v>
      </c>
      <c r="B8729" s="4" t="s">
        <v>189</v>
      </c>
      <c r="C8729" s="4" t="s">
        <v>171</v>
      </c>
      <c r="D8729" s="4" t="s">
        <v>24</v>
      </c>
      <c r="E8729" s="4" t="s">
        <v>8510</v>
      </c>
      <c r="F8729" s="3"/>
      <c r="G8729" s="3"/>
    </row>
    <row r="8730" spans="1:7">
      <c r="A8730" s="4" t="s">
        <v>8938</v>
      </c>
      <c r="B8730" s="4" t="s">
        <v>189</v>
      </c>
      <c r="C8730" s="4" t="s">
        <v>171</v>
      </c>
      <c r="D8730" s="4" t="s">
        <v>24</v>
      </c>
      <c r="E8730" s="4" t="s">
        <v>8510</v>
      </c>
      <c r="F8730" s="3"/>
      <c r="G8730" s="3"/>
    </row>
    <row r="8731" spans="1:7">
      <c r="A8731" s="4" t="s">
        <v>8939</v>
      </c>
      <c r="B8731" s="4" t="s">
        <v>189</v>
      </c>
      <c r="C8731" s="4" t="s">
        <v>199</v>
      </c>
      <c r="D8731" s="4" t="s">
        <v>84</v>
      </c>
      <c r="E8731" s="4" t="s">
        <v>8510</v>
      </c>
      <c r="F8731" s="3"/>
      <c r="G8731" s="3"/>
    </row>
    <row r="8732" spans="1:7">
      <c r="A8732" s="4" t="s">
        <v>8940</v>
      </c>
      <c r="B8732" s="4" t="s">
        <v>189</v>
      </c>
      <c r="C8732" s="4" t="s">
        <v>199</v>
      </c>
      <c r="D8732" s="4" t="s">
        <v>127</v>
      </c>
      <c r="E8732" s="4" t="s">
        <v>8510</v>
      </c>
      <c r="F8732" s="3"/>
      <c r="G8732" s="3"/>
    </row>
    <row r="8733" spans="1:7">
      <c r="A8733" s="4" t="s">
        <v>8941</v>
      </c>
      <c r="B8733" s="4" t="s">
        <v>189</v>
      </c>
      <c r="C8733" s="4" t="s">
        <v>199</v>
      </c>
      <c r="D8733" s="4" t="s">
        <v>24</v>
      </c>
      <c r="E8733" s="4" t="s">
        <v>8510</v>
      </c>
      <c r="F8733" s="3"/>
      <c r="G8733" s="3"/>
    </row>
    <row r="8734" spans="1:7">
      <c r="A8734" s="4" t="s">
        <v>8942</v>
      </c>
      <c r="B8734" s="4" t="s">
        <v>189</v>
      </c>
      <c r="C8734" s="4" t="s">
        <v>9011</v>
      </c>
      <c r="D8734" s="4" t="s">
        <v>24</v>
      </c>
      <c r="E8734" s="4" t="s">
        <v>8510</v>
      </c>
      <c r="F8734" s="3"/>
      <c r="G8734" s="3"/>
    </row>
    <row r="8735" spans="1:7">
      <c r="A8735" s="4" t="s">
        <v>8943</v>
      </c>
      <c r="B8735" s="4" t="s">
        <v>189</v>
      </c>
      <c r="C8735" s="4" t="s">
        <v>9011</v>
      </c>
      <c r="D8735" s="4" t="s">
        <v>24</v>
      </c>
      <c r="E8735" s="4" t="s">
        <v>8510</v>
      </c>
      <c r="F8735" s="3"/>
      <c r="G8735" s="3"/>
    </row>
    <row r="8736" spans="1:7">
      <c r="A8736" s="4" t="s">
        <v>8944</v>
      </c>
      <c r="B8736" s="4" t="s">
        <v>189</v>
      </c>
      <c r="C8736" s="4" t="s">
        <v>9011</v>
      </c>
      <c r="D8736" s="4" t="s">
        <v>24</v>
      </c>
      <c r="E8736" s="4" t="s">
        <v>8510</v>
      </c>
      <c r="F8736" s="3"/>
      <c r="G8736" s="3"/>
    </row>
    <row r="8737" spans="1:7">
      <c r="A8737" s="4" t="s">
        <v>8945</v>
      </c>
      <c r="B8737" s="4" t="s">
        <v>189</v>
      </c>
      <c r="C8737" s="4" t="s">
        <v>177</v>
      </c>
      <c r="D8737" s="4" t="s">
        <v>76</v>
      </c>
      <c r="E8737" s="4" t="s">
        <v>8510</v>
      </c>
      <c r="F8737" s="3"/>
      <c r="G8737" s="3"/>
    </row>
    <row r="8738" spans="1:7">
      <c r="A8738" s="4" t="s">
        <v>8946</v>
      </c>
      <c r="B8738" s="4" t="s">
        <v>189</v>
      </c>
      <c r="C8738" s="4" t="s">
        <v>177</v>
      </c>
      <c r="D8738" s="4" t="s">
        <v>84</v>
      </c>
      <c r="E8738" s="4" t="s">
        <v>8510</v>
      </c>
      <c r="F8738" s="3"/>
      <c r="G8738" s="3"/>
    </row>
    <row r="8739" spans="1:7">
      <c r="A8739" s="4" t="s">
        <v>8947</v>
      </c>
      <c r="B8739" s="4" t="s">
        <v>189</v>
      </c>
      <c r="C8739" s="4" t="s">
        <v>177</v>
      </c>
      <c r="D8739" s="4" t="s">
        <v>24</v>
      </c>
      <c r="E8739" s="4" t="s">
        <v>8510</v>
      </c>
      <c r="F8739" s="3"/>
      <c r="G8739" s="3"/>
    </row>
    <row r="8740" spans="1:7">
      <c r="A8740" s="4" t="s">
        <v>8948</v>
      </c>
      <c r="B8740" s="4" t="s">
        <v>189</v>
      </c>
      <c r="C8740" s="4" t="s">
        <v>177</v>
      </c>
      <c r="D8740" s="4" t="s">
        <v>24</v>
      </c>
      <c r="E8740" s="4" t="s">
        <v>8510</v>
      </c>
      <c r="F8740" s="3"/>
      <c r="G8740" s="3"/>
    </row>
    <row r="8741" spans="1:7">
      <c r="A8741" s="4" t="s">
        <v>8949</v>
      </c>
      <c r="B8741" s="4" t="s">
        <v>189</v>
      </c>
      <c r="C8741" s="4" t="s">
        <v>177</v>
      </c>
      <c r="D8741" s="4" t="s">
        <v>24</v>
      </c>
      <c r="E8741" s="4" t="s">
        <v>8510</v>
      </c>
      <c r="F8741" s="3"/>
      <c r="G8741" s="3"/>
    </row>
    <row r="8742" spans="1:7">
      <c r="A8742" s="4" t="s">
        <v>8950</v>
      </c>
      <c r="B8742" s="4" t="s">
        <v>189</v>
      </c>
      <c r="C8742" s="4" t="s">
        <v>177</v>
      </c>
      <c r="D8742" s="4" t="s">
        <v>24</v>
      </c>
      <c r="E8742" s="4" t="s">
        <v>8510</v>
      </c>
      <c r="F8742" s="3"/>
      <c r="G8742" s="3"/>
    </row>
    <row r="8743" spans="1:7">
      <c r="A8743" s="4" t="s">
        <v>8951</v>
      </c>
      <c r="B8743" s="4" t="s">
        <v>189</v>
      </c>
      <c r="C8743" s="4" t="s">
        <v>177</v>
      </c>
      <c r="D8743" s="4" t="s">
        <v>24</v>
      </c>
      <c r="E8743" s="4" t="s">
        <v>8510</v>
      </c>
      <c r="F8743" s="3"/>
      <c r="G8743" s="3"/>
    </row>
    <row r="8744" spans="1:7">
      <c r="A8744" s="4" t="s">
        <v>8952</v>
      </c>
      <c r="B8744" s="4" t="s">
        <v>189</v>
      </c>
      <c r="C8744" s="4" t="s">
        <v>177</v>
      </c>
      <c r="D8744" s="4" t="s">
        <v>24</v>
      </c>
      <c r="E8744" s="4" t="s">
        <v>8510</v>
      </c>
      <c r="F8744" s="3"/>
      <c r="G8744" s="3"/>
    </row>
    <row r="8745" spans="1:7">
      <c r="A8745" s="4" t="s">
        <v>8953</v>
      </c>
      <c r="B8745" s="4" t="s">
        <v>189</v>
      </c>
      <c r="C8745" s="4" t="s">
        <v>177</v>
      </c>
      <c r="D8745" s="4" t="s">
        <v>24</v>
      </c>
      <c r="E8745" s="4" t="s">
        <v>8510</v>
      </c>
      <c r="F8745" s="3"/>
      <c r="G8745" s="3"/>
    </row>
    <row r="8746" spans="1:7">
      <c r="A8746" s="4" t="s">
        <v>8954</v>
      </c>
      <c r="B8746" s="4" t="s">
        <v>189</v>
      </c>
      <c r="C8746" s="4" t="s">
        <v>192</v>
      </c>
      <c r="D8746" s="4" t="s">
        <v>54</v>
      </c>
      <c r="E8746" s="4" t="s">
        <v>8510</v>
      </c>
      <c r="F8746" s="3"/>
      <c r="G8746" s="3"/>
    </row>
    <row r="8747" spans="1:7">
      <c r="A8747" s="4" t="s">
        <v>8955</v>
      </c>
      <c r="B8747" s="4" t="s">
        <v>189</v>
      </c>
      <c r="C8747" s="4" t="s">
        <v>192</v>
      </c>
      <c r="D8747" s="4" t="s">
        <v>24</v>
      </c>
      <c r="E8747" s="4" t="s">
        <v>8510</v>
      </c>
      <c r="F8747" s="3"/>
      <c r="G8747" s="3"/>
    </row>
    <row r="8748" spans="1:7">
      <c r="A8748" s="4" t="s">
        <v>8956</v>
      </c>
      <c r="B8748" s="4" t="s">
        <v>208</v>
      </c>
      <c r="C8748" s="4" t="s">
        <v>179</v>
      </c>
      <c r="D8748" s="4" t="s">
        <v>47</v>
      </c>
      <c r="E8748" s="4" t="s">
        <v>8510</v>
      </c>
      <c r="F8748" s="3"/>
      <c r="G8748" s="3"/>
    </row>
    <row r="8749" spans="1:7">
      <c r="A8749" s="4" t="s">
        <v>8957</v>
      </c>
      <c r="B8749" s="4" t="s">
        <v>208</v>
      </c>
      <c r="C8749" s="4" t="s">
        <v>179</v>
      </c>
      <c r="D8749" s="4" t="s">
        <v>87</v>
      </c>
      <c r="E8749" s="4" t="s">
        <v>8510</v>
      </c>
      <c r="F8749" s="3"/>
      <c r="G8749" s="3"/>
    </row>
    <row r="8750" spans="1:7">
      <c r="A8750" s="4" t="s">
        <v>8958</v>
      </c>
      <c r="B8750" s="4" t="s">
        <v>208</v>
      </c>
      <c r="C8750" s="4" t="s">
        <v>179</v>
      </c>
      <c r="D8750" s="4" t="s">
        <v>106</v>
      </c>
      <c r="E8750" s="4" t="s">
        <v>8510</v>
      </c>
      <c r="F8750" s="3"/>
      <c r="G8750" s="3"/>
    </row>
    <row r="8751" spans="1:7">
      <c r="A8751" s="4" t="s">
        <v>8959</v>
      </c>
      <c r="B8751" s="4" t="s">
        <v>208</v>
      </c>
      <c r="C8751" s="4" t="s">
        <v>179</v>
      </c>
      <c r="D8751" s="4" t="s">
        <v>24</v>
      </c>
      <c r="E8751" s="4" t="s">
        <v>8510</v>
      </c>
      <c r="F8751" s="3"/>
      <c r="G8751" s="3"/>
    </row>
    <row r="8752" spans="1:7">
      <c r="A8752" s="4" t="s">
        <v>8960</v>
      </c>
      <c r="B8752" s="4" t="s">
        <v>208</v>
      </c>
      <c r="C8752" s="4" t="s">
        <v>179</v>
      </c>
      <c r="D8752" s="4" t="s">
        <v>24</v>
      </c>
      <c r="E8752" s="4" t="s">
        <v>8510</v>
      </c>
      <c r="F8752" s="3"/>
      <c r="G8752" s="3"/>
    </row>
    <row r="8753" spans="1:7">
      <c r="A8753" s="4" t="s">
        <v>8961</v>
      </c>
      <c r="B8753" s="4" t="s">
        <v>208</v>
      </c>
      <c r="C8753" s="4" t="s">
        <v>179</v>
      </c>
      <c r="D8753" s="4" t="s">
        <v>24</v>
      </c>
      <c r="E8753" s="4" t="s">
        <v>8510</v>
      </c>
      <c r="F8753" s="3"/>
      <c r="G8753" s="3"/>
    </row>
    <row r="8754" spans="1:7">
      <c r="A8754" s="4" t="s">
        <v>8962</v>
      </c>
      <c r="B8754" s="4" t="s">
        <v>208</v>
      </c>
      <c r="C8754" s="4" t="s">
        <v>179</v>
      </c>
      <c r="D8754" s="4" t="s">
        <v>24</v>
      </c>
      <c r="E8754" s="4" t="s">
        <v>8510</v>
      </c>
      <c r="F8754" s="3"/>
      <c r="G8754" s="3"/>
    </row>
    <row r="8755" spans="1:7">
      <c r="A8755" s="4" t="s">
        <v>8963</v>
      </c>
      <c r="B8755" s="4" t="s">
        <v>208</v>
      </c>
      <c r="C8755" s="4" t="s">
        <v>171</v>
      </c>
      <c r="D8755" s="4" t="s">
        <v>113</v>
      </c>
      <c r="E8755" s="4" t="s">
        <v>8510</v>
      </c>
      <c r="F8755" s="3"/>
      <c r="G8755" s="3"/>
    </row>
    <row r="8756" spans="1:7">
      <c r="A8756" s="4" t="s">
        <v>8964</v>
      </c>
      <c r="B8756" s="4" t="s">
        <v>208</v>
      </c>
      <c r="C8756" s="4" t="s">
        <v>171</v>
      </c>
      <c r="D8756" s="4" t="s">
        <v>24</v>
      </c>
      <c r="E8756" s="4" t="s">
        <v>8510</v>
      </c>
      <c r="F8756" s="3"/>
      <c r="G8756" s="3"/>
    </row>
    <row r="8757" spans="1:7">
      <c r="A8757" s="4" t="s">
        <v>8965</v>
      </c>
      <c r="B8757" s="4" t="s">
        <v>208</v>
      </c>
      <c r="C8757" s="4" t="s">
        <v>199</v>
      </c>
      <c r="D8757" s="4" t="s">
        <v>24</v>
      </c>
      <c r="E8757" s="4" t="s">
        <v>8510</v>
      </c>
      <c r="F8757" s="3"/>
      <c r="G8757" s="3"/>
    </row>
    <row r="8758" spans="1:7">
      <c r="A8758" s="4" t="s">
        <v>8966</v>
      </c>
      <c r="B8758" s="4" t="s">
        <v>208</v>
      </c>
      <c r="C8758" s="4" t="s">
        <v>199</v>
      </c>
      <c r="D8758" s="4" t="s">
        <v>24</v>
      </c>
      <c r="E8758" s="4" t="s">
        <v>8510</v>
      </c>
      <c r="F8758" s="3"/>
      <c r="G8758" s="3"/>
    </row>
    <row r="8759" spans="1:7">
      <c r="A8759" s="4" t="s">
        <v>8967</v>
      </c>
      <c r="B8759" s="4" t="s">
        <v>208</v>
      </c>
      <c r="C8759" s="4" t="s">
        <v>177</v>
      </c>
      <c r="D8759" s="4" t="s">
        <v>32</v>
      </c>
      <c r="E8759" s="4" t="s">
        <v>8510</v>
      </c>
      <c r="F8759" s="3"/>
      <c r="G8759" s="3"/>
    </row>
    <row r="8760" spans="1:7">
      <c r="A8760" s="4" t="s">
        <v>8968</v>
      </c>
      <c r="B8760" s="4" t="s">
        <v>208</v>
      </c>
      <c r="C8760" s="4" t="s">
        <v>177</v>
      </c>
      <c r="D8760" s="4" t="s">
        <v>49</v>
      </c>
      <c r="E8760" s="4" t="s">
        <v>8510</v>
      </c>
      <c r="F8760" s="3"/>
      <c r="G8760" s="3"/>
    </row>
    <row r="8761" spans="1:7">
      <c r="A8761" s="4" t="s">
        <v>8969</v>
      </c>
      <c r="B8761" s="4" t="s">
        <v>208</v>
      </c>
      <c r="C8761" s="4" t="s">
        <v>177</v>
      </c>
      <c r="D8761" s="4" t="s">
        <v>62</v>
      </c>
      <c r="E8761" s="4" t="s">
        <v>8510</v>
      </c>
      <c r="F8761" s="3"/>
      <c r="G8761" s="3"/>
    </row>
    <row r="8762" spans="1:7">
      <c r="A8762" s="4" t="s">
        <v>8970</v>
      </c>
      <c r="B8762" s="4" t="s">
        <v>208</v>
      </c>
      <c r="C8762" s="4" t="s">
        <v>177</v>
      </c>
      <c r="D8762" s="4" t="s">
        <v>71</v>
      </c>
      <c r="E8762" s="4" t="s">
        <v>8510</v>
      </c>
      <c r="F8762" s="3"/>
      <c r="G8762" s="3"/>
    </row>
    <row r="8763" spans="1:7">
      <c r="A8763" s="4" t="s">
        <v>8971</v>
      </c>
      <c r="B8763" s="4" t="s">
        <v>208</v>
      </c>
      <c r="C8763" s="4" t="s">
        <v>177</v>
      </c>
      <c r="D8763" s="4" t="s">
        <v>85</v>
      </c>
      <c r="E8763" s="4" t="s">
        <v>8510</v>
      </c>
      <c r="F8763" s="3"/>
      <c r="G8763" s="3"/>
    </row>
    <row r="8764" spans="1:7">
      <c r="A8764" s="4" t="s">
        <v>8972</v>
      </c>
      <c r="B8764" s="4" t="s">
        <v>208</v>
      </c>
      <c r="C8764" s="4" t="s">
        <v>177</v>
      </c>
      <c r="D8764" s="4" t="s">
        <v>96</v>
      </c>
      <c r="E8764" s="4" t="s">
        <v>8510</v>
      </c>
      <c r="F8764" s="3"/>
      <c r="G8764" s="3"/>
    </row>
    <row r="8765" spans="1:7">
      <c r="A8765" s="4" t="s">
        <v>8973</v>
      </c>
      <c r="B8765" s="4" t="s">
        <v>208</v>
      </c>
      <c r="C8765" s="4" t="s">
        <v>177</v>
      </c>
      <c r="D8765" s="4" t="s">
        <v>104</v>
      </c>
      <c r="E8765" s="4" t="s">
        <v>8510</v>
      </c>
      <c r="F8765" s="3"/>
      <c r="G8765" s="3"/>
    </row>
    <row r="8766" spans="1:7">
      <c r="A8766" s="4" t="s">
        <v>8974</v>
      </c>
      <c r="B8766" s="4" t="s">
        <v>208</v>
      </c>
      <c r="C8766" s="4" t="s">
        <v>177</v>
      </c>
      <c r="D8766" s="4" t="s">
        <v>24</v>
      </c>
      <c r="E8766" s="4" t="s">
        <v>8510</v>
      </c>
      <c r="F8766" s="3"/>
      <c r="G8766" s="3"/>
    </row>
    <row r="8767" spans="1:7">
      <c r="A8767" s="4" t="s">
        <v>8975</v>
      </c>
      <c r="B8767" s="4" t="s">
        <v>208</v>
      </c>
      <c r="C8767" s="4" t="s">
        <v>177</v>
      </c>
      <c r="D8767" s="4" t="s">
        <v>24</v>
      </c>
      <c r="E8767" s="4" t="s">
        <v>8510</v>
      </c>
      <c r="F8767" s="3"/>
      <c r="G8767" s="3"/>
    </row>
    <row r="8768" spans="1:7">
      <c r="A8768" s="4" t="s">
        <v>8976</v>
      </c>
      <c r="B8768" s="4" t="s">
        <v>208</v>
      </c>
      <c r="C8768" s="4" t="s">
        <v>177</v>
      </c>
      <c r="D8768" s="4" t="s">
        <v>24</v>
      </c>
      <c r="E8768" s="4" t="s">
        <v>8510</v>
      </c>
      <c r="F8768" s="3"/>
      <c r="G8768" s="3"/>
    </row>
    <row r="8769" spans="1:7">
      <c r="A8769" s="4" t="s">
        <v>8977</v>
      </c>
      <c r="B8769" s="4" t="s">
        <v>208</v>
      </c>
      <c r="C8769" s="4" t="s">
        <v>177</v>
      </c>
      <c r="D8769" s="4" t="s">
        <v>24</v>
      </c>
      <c r="E8769" s="4" t="s">
        <v>8510</v>
      </c>
      <c r="F8769" s="3"/>
      <c r="G8769" s="3"/>
    </row>
    <row r="8770" spans="1:7">
      <c r="A8770" s="4" t="s">
        <v>8978</v>
      </c>
      <c r="B8770" s="4" t="s">
        <v>208</v>
      </c>
      <c r="C8770" s="4" t="s">
        <v>177</v>
      </c>
      <c r="D8770" s="4" t="s">
        <v>24</v>
      </c>
      <c r="E8770" s="4" t="s">
        <v>8510</v>
      </c>
      <c r="F8770" s="3"/>
      <c r="G8770" s="3"/>
    </row>
    <row r="8771" spans="1:7">
      <c r="A8771" s="4" t="s">
        <v>8979</v>
      </c>
      <c r="B8771" s="4" t="s">
        <v>208</v>
      </c>
      <c r="C8771" s="4" t="s">
        <v>177</v>
      </c>
      <c r="D8771" s="4" t="s">
        <v>24</v>
      </c>
      <c r="E8771" s="4" t="s">
        <v>8510</v>
      </c>
      <c r="F8771" s="3"/>
      <c r="G8771" s="3"/>
    </row>
    <row r="8772" spans="1:7">
      <c r="A8772" s="4" t="s">
        <v>8980</v>
      </c>
      <c r="B8772" s="4" t="s">
        <v>208</v>
      </c>
      <c r="C8772" s="4" t="s">
        <v>177</v>
      </c>
      <c r="D8772" s="4" t="s">
        <v>24</v>
      </c>
      <c r="E8772" s="4" t="s">
        <v>8510</v>
      </c>
      <c r="F8772" s="3"/>
      <c r="G8772" s="3"/>
    </row>
    <row r="8773" spans="1:7">
      <c r="A8773" s="4" t="s">
        <v>8981</v>
      </c>
      <c r="B8773" s="4" t="s">
        <v>208</v>
      </c>
      <c r="C8773" s="4" t="s">
        <v>177</v>
      </c>
      <c r="D8773" s="4" t="s">
        <v>24</v>
      </c>
      <c r="E8773" s="4" t="s">
        <v>8510</v>
      </c>
      <c r="F8773" s="3"/>
      <c r="G8773" s="3"/>
    </row>
    <row r="8774" spans="1:7">
      <c r="A8774" s="4" t="s">
        <v>8982</v>
      </c>
      <c r="B8774" s="4" t="s">
        <v>208</v>
      </c>
      <c r="C8774" s="4" t="s">
        <v>177</v>
      </c>
      <c r="D8774" s="4" t="s">
        <v>24</v>
      </c>
      <c r="E8774" s="4" t="s">
        <v>8510</v>
      </c>
      <c r="F8774" s="3"/>
      <c r="G8774" s="3"/>
    </row>
    <row r="8775" spans="1:7">
      <c r="A8775" s="4" t="s">
        <v>8983</v>
      </c>
      <c r="B8775" s="4" t="s">
        <v>208</v>
      </c>
      <c r="C8775" s="4" t="s">
        <v>177</v>
      </c>
      <c r="D8775" s="4" t="s">
        <v>24</v>
      </c>
      <c r="E8775" s="4" t="s">
        <v>8510</v>
      </c>
      <c r="F8775" s="3"/>
      <c r="G8775" s="3"/>
    </row>
    <row r="8776" spans="1:7">
      <c r="A8776" s="4" t="s">
        <v>8984</v>
      </c>
      <c r="B8776" s="4" t="s">
        <v>208</v>
      </c>
      <c r="C8776" s="4" t="s">
        <v>177</v>
      </c>
      <c r="D8776" s="4" t="s">
        <v>24</v>
      </c>
      <c r="E8776" s="4" t="s">
        <v>8510</v>
      </c>
      <c r="F8776" s="3"/>
      <c r="G8776" s="3"/>
    </row>
    <row r="8777" spans="1:7">
      <c r="A8777" s="4" t="s">
        <v>8985</v>
      </c>
      <c r="B8777" s="4" t="s">
        <v>208</v>
      </c>
      <c r="C8777" s="4" t="s">
        <v>177</v>
      </c>
      <c r="D8777" s="4" t="s">
        <v>24</v>
      </c>
      <c r="E8777" s="4" t="s">
        <v>8510</v>
      </c>
      <c r="F8777" s="3"/>
      <c r="G8777" s="3"/>
    </row>
    <row r="8778" spans="1:7">
      <c r="A8778" s="4" t="s">
        <v>8986</v>
      </c>
      <c r="B8778" s="4" t="s">
        <v>208</v>
      </c>
      <c r="C8778" s="4" t="s">
        <v>177</v>
      </c>
      <c r="D8778" s="4" t="s">
        <v>24</v>
      </c>
      <c r="E8778" s="4" t="s">
        <v>8510</v>
      </c>
      <c r="F8778" s="3"/>
      <c r="G8778" s="3"/>
    </row>
    <row r="8779" spans="1:7">
      <c r="A8779" s="4" t="s">
        <v>8987</v>
      </c>
      <c r="B8779" s="4" t="s">
        <v>208</v>
      </c>
      <c r="C8779" s="4" t="s">
        <v>177</v>
      </c>
      <c r="D8779" s="4" t="s">
        <v>24</v>
      </c>
      <c r="E8779" s="4" t="s">
        <v>8510</v>
      </c>
      <c r="F8779" s="3"/>
      <c r="G8779" s="3"/>
    </row>
    <row r="8780" spans="1:7">
      <c r="A8780" s="4" t="s">
        <v>8988</v>
      </c>
      <c r="B8780" s="4" t="s">
        <v>208</v>
      </c>
      <c r="C8780" s="4" t="s">
        <v>177</v>
      </c>
      <c r="D8780" s="4" t="s">
        <v>24</v>
      </c>
      <c r="E8780" s="4" t="s">
        <v>8510</v>
      </c>
      <c r="F8780" s="3"/>
      <c r="G8780" s="3"/>
    </row>
    <row r="8781" spans="1:7">
      <c r="A8781" s="4" t="s">
        <v>8989</v>
      </c>
      <c r="B8781" s="4" t="s">
        <v>208</v>
      </c>
      <c r="C8781" s="4" t="s">
        <v>177</v>
      </c>
      <c r="D8781" s="4" t="s">
        <v>24</v>
      </c>
      <c r="E8781" s="4" t="s">
        <v>8510</v>
      </c>
      <c r="F8781" s="3"/>
      <c r="G8781" s="3"/>
    </row>
    <row r="8782" spans="1:7">
      <c r="A8782" s="4" t="s">
        <v>8990</v>
      </c>
      <c r="B8782" s="4" t="s">
        <v>208</v>
      </c>
      <c r="C8782" s="4" t="s">
        <v>177</v>
      </c>
      <c r="D8782" s="4" t="s">
        <v>24</v>
      </c>
      <c r="E8782" s="4" t="s">
        <v>8510</v>
      </c>
      <c r="F8782" s="3"/>
      <c r="G8782" s="3"/>
    </row>
    <row r="8783" spans="1:7">
      <c r="A8783" s="4" t="s">
        <v>8991</v>
      </c>
      <c r="B8783" s="4" t="s">
        <v>208</v>
      </c>
      <c r="C8783" s="4" t="s">
        <v>177</v>
      </c>
      <c r="D8783" s="4" t="s">
        <v>24</v>
      </c>
      <c r="E8783" s="4" t="s">
        <v>8510</v>
      </c>
      <c r="F8783" s="3"/>
      <c r="G8783" s="3"/>
    </row>
    <row r="8784" spans="1:7">
      <c r="A8784" s="4" t="s">
        <v>8992</v>
      </c>
      <c r="B8784" s="4" t="s">
        <v>208</v>
      </c>
      <c r="C8784" s="4" t="s">
        <v>177</v>
      </c>
      <c r="D8784" s="4" t="s">
        <v>24</v>
      </c>
      <c r="E8784" s="4" t="s">
        <v>8510</v>
      </c>
      <c r="F8784" s="3"/>
      <c r="G8784" s="3"/>
    </row>
    <row r="8785" spans="1:7">
      <c r="A8785" s="4" t="s">
        <v>8993</v>
      </c>
      <c r="B8785" s="4" t="s">
        <v>208</v>
      </c>
      <c r="C8785" s="4" t="s">
        <v>177</v>
      </c>
      <c r="D8785" s="4" t="s">
        <v>24</v>
      </c>
      <c r="E8785" s="4" t="s">
        <v>8510</v>
      </c>
      <c r="F8785" s="3"/>
      <c r="G8785" s="3"/>
    </row>
    <row r="8786" spans="1:7">
      <c r="A8786" s="4" t="s">
        <v>8994</v>
      </c>
      <c r="B8786" s="4" t="s">
        <v>208</v>
      </c>
      <c r="C8786" s="4" t="s">
        <v>177</v>
      </c>
      <c r="D8786" s="4" t="s">
        <v>24</v>
      </c>
      <c r="E8786" s="4" t="s">
        <v>8510</v>
      </c>
      <c r="F8786" s="3"/>
      <c r="G8786" s="3"/>
    </row>
    <row r="8787" spans="1:7">
      <c r="A8787" s="4" t="s">
        <v>8995</v>
      </c>
      <c r="B8787" s="4" t="s">
        <v>208</v>
      </c>
      <c r="C8787" s="4" t="s">
        <v>177</v>
      </c>
      <c r="D8787" s="4" t="s">
        <v>24</v>
      </c>
      <c r="E8787" s="4" t="s">
        <v>8510</v>
      </c>
      <c r="F8787" s="3"/>
      <c r="G8787" s="3"/>
    </row>
    <row r="8788" spans="1:7">
      <c r="A8788" s="4" t="s">
        <v>8996</v>
      </c>
      <c r="B8788" s="4" t="s">
        <v>208</v>
      </c>
      <c r="C8788" s="4" t="s">
        <v>177</v>
      </c>
      <c r="D8788" s="4" t="s">
        <v>24</v>
      </c>
      <c r="E8788" s="4" t="s">
        <v>8510</v>
      </c>
      <c r="F8788" s="3"/>
      <c r="G8788" s="3"/>
    </row>
    <row r="8789" spans="1:7">
      <c r="A8789" s="4" t="s">
        <v>8997</v>
      </c>
      <c r="B8789" s="4" t="s">
        <v>208</v>
      </c>
      <c r="C8789" s="4" t="s">
        <v>177</v>
      </c>
      <c r="D8789" s="4" t="s">
        <v>24</v>
      </c>
      <c r="E8789" s="4" t="s">
        <v>8510</v>
      </c>
      <c r="F8789" s="3"/>
      <c r="G8789" s="3"/>
    </row>
    <row r="8790" spans="1:7">
      <c r="A8790" s="4" t="s">
        <v>8998</v>
      </c>
      <c r="B8790" s="4" t="s">
        <v>208</v>
      </c>
      <c r="C8790" s="4" t="s">
        <v>177</v>
      </c>
      <c r="D8790" s="4" t="s">
        <v>24</v>
      </c>
      <c r="E8790" s="4" t="s">
        <v>8510</v>
      </c>
      <c r="F8790" s="3"/>
      <c r="G8790" s="3"/>
    </row>
    <row r="8791" spans="1:7">
      <c r="A8791" s="4" t="s">
        <v>8999</v>
      </c>
      <c r="B8791" s="4" t="s">
        <v>208</v>
      </c>
      <c r="C8791" s="4" t="s">
        <v>177</v>
      </c>
      <c r="D8791" s="4" t="s">
        <v>24</v>
      </c>
      <c r="E8791" s="4" t="s">
        <v>8510</v>
      </c>
      <c r="F8791" s="3"/>
      <c r="G8791" s="3"/>
    </row>
    <row r="8792" spans="1:7">
      <c r="A8792" s="4" t="s">
        <v>9000</v>
      </c>
      <c r="B8792" s="4" t="s">
        <v>208</v>
      </c>
      <c r="C8792" s="4" t="s">
        <v>192</v>
      </c>
      <c r="D8792" s="4" t="s">
        <v>63</v>
      </c>
      <c r="E8792" s="4" t="s">
        <v>8510</v>
      </c>
      <c r="F8792" s="3"/>
      <c r="G8792" s="3"/>
    </row>
    <row r="8793" spans="1:7">
      <c r="A8793" s="4" t="s">
        <v>9001</v>
      </c>
      <c r="B8793" s="4" t="s">
        <v>208</v>
      </c>
      <c r="C8793" s="4" t="s">
        <v>192</v>
      </c>
      <c r="D8793" s="4" t="s">
        <v>107</v>
      </c>
      <c r="E8793" s="4" t="s">
        <v>8510</v>
      </c>
      <c r="F8793" s="3"/>
      <c r="G8793" s="3"/>
    </row>
    <row r="8794" spans="1:7">
      <c r="A8794" s="4" t="s">
        <v>9002</v>
      </c>
      <c r="B8794" s="4" t="s">
        <v>208</v>
      </c>
      <c r="C8794" s="4" t="s">
        <v>192</v>
      </c>
      <c r="D8794" s="4" t="s">
        <v>24</v>
      </c>
      <c r="E8794" s="4" t="s">
        <v>8510</v>
      </c>
      <c r="F8794" s="3"/>
      <c r="G8794" s="3"/>
    </row>
    <row r="8795" spans="1:7">
      <c r="A8795" s="4" t="s">
        <v>9003</v>
      </c>
      <c r="B8795" s="4" t="s">
        <v>208</v>
      </c>
      <c r="C8795" s="4" t="s">
        <v>192</v>
      </c>
      <c r="D8795" s="4" t="s">
        <v>24</v>
      </c>
      <c r="E8795" s="4" t="s">
        <v>8510</v>
      </c>
      <c r="F8795" s="3"/>
      <c r="G8795" s="3"/>
    </row>
    <row r="8796" spans="1:7">
      <c r="A8796" s="4" t="s">
        <v>9004</v>
      </c>
      <c r="B8796" s="4" t="s">
        <v>208</v>
      </c>
      <c r="C8796" s="4" t="s">
        <v>192</v>
      </c>
      <c r="D8796" s="4" t="s">
        <v>24</v>
      </c>
      <c r="E8796" s="4" t="s">
        <v>8510</v>
      </c>
      <c r="F8796" s="3"/>
      <c r="G8796" s="3"/>
    </row>
    <row r="8797" spans="1:7">
      <c r="A8797" s="4" t="s">
        <v>9005</v>
      </c>
      <c r="B8797" s="4" t="s">
        <v>208</v>
      </c>
      <c r="C8797" s="4" t="s">
        <v>192</v>
      </c>
      <c r="D8797" s="4" t="s">
        <v>24</v>
      </c>
      <c r="E8797" s="4" t="s">
        <v>8510</v>
      </c>
      <c r="F8797" s="3"/>
      <c r="G8797" s="3"/>
    </row>
    <row r="8798" spans="1:7">
      <c r="A8798" s="4" t="s">
        <v>9006</v>
      </c>
      <c r="B8798" s="4" t="s">
        <v>208</v>
      </c>
      <c r="C8798" s="4" t="s">
        <v>192</v>
      </c>
      <c r="D8798" s="4" t="s">
        <v>24</v>
      </c>
      <c r="E8798" s="4" t="s">
        <v>8510</v>
      </c>
      <c r="F8798" s="3"/>
      <c r="G8798" s="3"/>
    </row>
    <row r="8799" spans="1:7">
      <c r="A8799" s="4" t="s">
        <v>9007</v>
      </c>
      <c r="B8799" s="4" t="s">
        <v>208</v>
      </c>
      <c r="C8799" s="4" t="s">
        <v>192</v>
      </c>
      <c r="D8799" s="4" t="s">
        <v>24</v>
      </c>
      <c r="E8799" s="4" t="s">
        <v>8510</v>
      </c>
      <c r="F8799" s="3"/>
      <c r="G8799" s="3"/>
    </row>
    <row r="8800" spans="1:7">
      <c r="A8800" s="4" t="s">
        <v>9008</v>
      </c>
      <c r="B8800" s="4" t="s">
        <v>208</v>
      </c>
      <c r="C8800" s="4" t="s">
        <v>192</v>
      </c>
      <c r="D8800" s="4" t="s">
        <v>24</v>
      </c>
      <c r="E8800" s="4" t="s">
        <v>8510</v>
      </c>
      <c r="F8800" s="3"/>
      <c r="G8800" s="3"/>
    </row>
    <row r="8801" spans="1:7">
      <c r="A8801" s="4" t="s">
        <v>9009</v>
      </c>
      <c r="B8801" s="4" t="s">
        <v>208</v>
      </c>
      <c r="C8801" s="4" t="s">
        <v>192</v>
      </c>
      <c r="D8801" s="4" t="s">
        <v>24</v>
      </c>
      <c r="E8801" s="4" t="s">
        <v>8510</v>
      </c>
      <c r="F8801" s="3"/>
      <c r="G8801" s="3"/>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F60E7-DE1C-4B6C-BA3F-49338C69EF25}">
  <dimension ref="A1:H8801"/>
  <sheetViews>
    <sheetView workbookViewId="0">
      <selection sqref="A1:H8801"/>
    </sheetView>
  </sheetViews>
  <sheetFormatPr defaultRowHeight="14.4"/>
  <cols>
    <col min="1" max="1" width="16" bestFit="1" customWidth="1"/>
    <col min="2" max="2" width="17.6640625" bestFit="1" customWidth="1"/>
    <col min="3" max="3" width="12.5546875" bestFit="1" customWidth="1"/>
    <col min="4" max="4" width="26.109375" bestFit="1" customWidth="1"/>
    <col min="5" max="5" width="12.21875" bestFit="1" customWidth="1"/>
    <col min="6" max="6" width="14.109375" bestFit="1" customWidth="1"/>
    <col min="7" max="7" width="12.21875" bestFit="1" customWidth="1"/>
    <col min="8" max="8" width="13" bestFit="1" customWidth="1"/>
  </cols>
  <sheetData>
    <row r="1" spans="1:8">
      <c r="A1" t="s">
        <v>158</v>
      </c>
      <c r="B1" t="s">
        <v>151</v>
      </c>
      <c r="C1" t="s">
        <v>144</v>
      </c>
      <c r="D1" t="s">
        <v>14</v>
      </c>
      <c r="E1" t="s">
        <v>161</v>
      </c>
      <c r="F1" t="s">
        <v>163</v>
      </c>
      <c r="G1" t="s">
        <v>165</v>
      </c>
      <c r="H1" t="s">
        <v>167</v>
      </c>
    </row>
    <row r="2" spans="1:8">
      <c r="A2" s="4" t="s">
        <v>169</v>
      </c>
      <c r="B2" s="4" t="s">
        <v>170</v>
      </c>
      <c r="C2" s="4" t="s">
        <v>171</v>
      </c>
      <c r="D2" s="4" t="s">
        <v>37</v>
      </c>
      <c r="E2" s="4" t="s">
        <v>172</v>
      </c>
      <c r="F2" s="3">
        <v>42663</v>
      </c>
      <c r="G2" s="3">
        <v>42795</v>
      </c>
      <c r="H2">
        <v>1054</v>
      </c>
    </row>
    <row r="3" spans="1:8">
      <c r="A3" s="4" t="s">
        <v>173</v>
      </c>
      <c r="B3" s="4" t="s">
        <v>174</v>
      </c>
      <c r="C3" s="4" t="s">
        <v>175</v>
      </c>
      <c r="D3" s="4" t="s">
        <v>79</v>
      </c>
      <c r="E3" s="4" t="s">
        <v>172</v>
      </c>
      <c r="F3" s="3">
        <v>42668</v>
      </c>
      <c r="G3" s="3">
        <v>42805</v>
      </c>
      <c r="H3">
        <v>4514</v>
      </c>
    </row>
    <row r="4" spans="1:8">
      <c r="A4" s="4" t="s">
        <v>176</v>
      </c>
      <c r="B4" s="4" t="s">
        <v>174</v>
      </c>
      <c r="C4" s="4" t="s">
        <v>177</v>
      </c>
      <c r="D4" s="4" t="s">
        <v>37</v>
      </c>
      <c r="E4" s="4" t="s">
        <v>172</v>
      </c>
      <c r="F4" s="3">
        <v>42668</v>
      </c>
      <c r="G4" s="3">
        <v>42801</v>
      </c>
      <c r="H4">
        <v>50</v>
      </c>
    </row>
    <row r="5" spans="1:8">
      <c r="A5" s="4" t="s">
        <v>178</v>
      </c>
      <c r="B5" s="4" t="s">
        <v>170</v>
      </c>
      <c r="C5" s="4" t="s">
        <v>179</v>
      </c>
      <c r="D5" s="4" t="s">
        <v>41</v>
      </c>
      <c r="E5" s="4" t="s">
        <v>172</v>
      </c>
      <c r="F5" s="3">
        <v>42668</v>
      </c>
      <c r="G5" s="3">
        <v>42803</v>
      </c>
      <c r="H5">
        <v>588</v>
      </c>
    </row>
    <row r="6" spans="1:8">
      <c r="A6" s="4" t="s">
        <v>180</v>
      </c>
      <c r="B6" s="4" t="s">
        <v>181</v>
      </c>
      <c r="C6" s="4" t="s">
        <v>179</v>
      </c>
      <c r="D6" s="4" t="s">
        <v>75</v>
      </c>
      <c r="E6" s="4" t="s">
        <v>172</v>
      </c>
      <c r="F6" s="3">
        <v>42668</v>
      </c>
      <c r="G6" s="3">
        <v>42796</v>
      </c>
      <c r="H6">
        <v>517</v>
      </c>
    </row>
    <row r="7" spans="1:8">
      <c r="A7" s="4" t="s">
        <v>182</v>
      </c>
      <c r="B7" s="4" t="s">
        <v>183</v>
      </c>
      <c r="C7" s="4" t="s">
        <v>177</v>
      </c>
      <c r="D7" s="4" t="s">
        <v>103</v>
      </c>
      <c r="E7" s="4" t="s">
        <v>172</v>
      </c>
      <c r="F7" s="3">
        <v>42672</v>
      </c>
      <c r="G7" s="3">
        <v>42795</v>
      </c>
      <c r="H7">
        <v>49</v>
      </c>
    </row>
    <row r="8" spans="1:8">
      <c r="A8" s="4" t="s">
        <v>184</v>
      </c>
      <c r="B8" s="4" t="s">
        <v>185</v>
      </c>
      <c r="C8" s="4" t="s">
        <v>177</v>
      </c>
      <c r="D8" s="4" t="s">
        <v>81</v>
      </c>
      <c r="E8" s="4" t="s">
        <v>172</v>
      </c>
      <c r="F8" s="3">
        <v>42673</v>
      </c>
      <c r="G8" s="3">
        <v>42796</v>
      </c>
      <c r="H8">
        <v>57</v>
      </c>
    </row>
    <row r="9" spans="1:8">
      <c r="A9" s="4" t="s">
        <v>186</v>
      </c>
      <c r="B9" s="4" t="s">
        <v>187</v>
      </c>
      <c r="C9" s="4" t="s">
        <v>179</v>
      </c>
      <c r="D9" s="4" t="s">
        <v>38</v>
      </c>
      <c r="E9" s="4" t="s">
        <v>172</v>
      </c>
      <c r="F9" s="3">
        <v>42675</v>
      </c>
      <c r="G9" s="3">
        <v>42801</v>
      </c>
      <c r="H9">
        <v>601</v>
      </c>
    </row>
    <row r="10" spans="1:8">
      <c r="A10" s="4" t="s">
        <v>188</v>
      </c>
      <c r="B10" s="4" t="s">
        <v>189</v>
      </c>
      <c r="C10" s="4" t="s">
        <v>171</v>
      </c>
      <c r="D10" s="4" t="s">
        <v>131</v>
      </c>
      <c r="E10" s="4" t="s">
        <v>172</v>
      </c>
      <c r="F10" s="3">
        <v>42675</v>
      </c>
      <c r="G10" s="3">
        <v>42797</v>
      </c>
      <c r="H10">
        <v>1026</v>
      </c>
    </row>
    <row r="11" spans="1:8">
      <c r="A11" s="4" t="s">
        <v>190</v>
      </c>
      <c r="B11" s="4" t="s">
        <v>191</v>
      </c>
      <c r="C11" s="4" t="s">
        <v>192</v>
      </c>
      <c r="D11" s="4" t="s">
        <v>24</v>
      </c>
      <c r="E11" s="4" t="s">
        <v>193</v>
      </c>
      <c r="F11" s="3">
        <v>42677</v>
      </c>
      <c r="G11" s="3"/>
    </row>
    <row r="12" spans="1:8">
      <c r="A12" s="4" t="s">
        <v>194</v>
      </c>
      <c r="B12" s="4" t="s">
        <v>183</v>
      </c>
      <c r="C12" s="4" t="s">
        <v>177</v>
      </c>
      <c r="D12" s="4" t="s">
        <v>29</v>
      </c>
      <c r="E12" s="4" t="s">
        <v>172</v>
      </c>
      <c r="F12" s="3">
        <v>42678</v>
      </c>
      <c r="G12" s="3">
        <v>42804</v>
      </c>
      <c r="H12">
        <v>53</v>
      </c>
    </row>
    <row r="13" spans="1:8">
      <c r="A13" s="4" t="s">
        <v>195</v>
      </c>
      <c r="B13" s="4" t="s">
        <v>196</v>
      </c>
      <c r="C13" s="4" t="s">
        <v>175</v>
      </c>
      <c r="D13" s="4" t="s">
        <v>66</v>
      </c>
      <c r="E13" s="4" t="s">
        <v>197</v>
      </c>
      <c r="F13" s="3">
        <v>42678</v>
      </c>
      <c r="G13" s="3">
        <v>42812</v>
      </c>
      <c r="H13">
        <v>0</v>
      </c>
    </row>
    <row r="14" spans="1:8">
      <c r="A14" s="4" t="s">
        <v>198</v>
      </c>
      <c r="B14" s="4" t="s">
        <v>191</v>
      </c>
      <c r="C14" s="4" t="s">
        <v>199</v>
      </c>
      <c r="D14" s="4" t="s">
        <v>115</v>
      </c>
      <c r="E14" s="4" t="s">
        <v>172</v>
      </c>
      <c r="F14" s="3">
        <v>42678</v>
      </c>
      <c r="G14" s="3">
        <v>42804</v>
      </c>
      <c r="H14">
        <v>5169</v>
      </c>
    </row>
    <row r="15" spans="1:8">
      <c r="A15" s="4" t="s">
        <v>200</v>
      </c>
      <c r="B15" s="4" t="s">
        <v>201</v>
      </c>
      <c r="C15" s="4" t="s">
        <v>199</v>
      </c>
      <c r="D15" s="4" t="s">
        <v>56</v>
      </c>
      <c r="E15" s="4" t="s">
        <v>172</v>
      </c>
      <c r="F15" s="3">
        <v>42678</v>
      </c>
      <c r="G15" s="3">
        <v>42800</v>
      </c>
      <c r="H15">
        <v>4631</v>
      </c>
    </row>
    <row r="16" spans="1:8">
      <c r="A16" s="4" t="s">
        <v>202</v>
      </c>
      <c r="B16" s="4" t="s">
        <v>203</v>
      </c>
      <c r="C16" s="4" t="s">
        <v>192</v>
      </c>
      <c r="D16" s="4" t="s">
        <v>59</v>
      </c>
      <c r="E16" s="4" t="s">
        <v>172</v>
      </c>
      <c r="F16" s="3">
        <v>42679</v>
      </c>
      <c r="G16" s="3">
        <v>42805</v>
      </c>
      <c r="H16">
        <v>3393</v>
      </c>
    </row>
    <row r="17" spans="1:8">
      <c r="A17" s="4" t="s">
        <v>204</v>
      </c>
      <c r="B17" s="4" t="s">
        <v>205</v>
      </c>
      <c r="C17" s="4" t="s">
        <v>177</v>
      </c>
      <c r="D17" s="4" t="s">
        <v>56</v>
      </c>
      <c r="E17" s="4" t="s">
        <v>197</v>
      </c>
      <c r="F17" s="3">
        <v>42679</v>
      </c>
      <c r="G17" s="3">
        <v>42797</v>
      </c>
      <c r="H17">
        <v>0</v>
      </c>
    </row>
    <row r="18" spans="1:8">
      <c r="A18" s="4" t="s">
        <v>206</v>
      </c>
      <c r="B18" s="4" t="s">
        <v>205</v>
      </c>
      <c r="C18" s="4" t="s">
        <v>192</v>
      </c>
      <c r="D18" s="4" t="s">
        <v>105</v>
      </c>
      <c r="E18" s="4" t="s">
        <v>172</v>
      </c>
      <c r="F18" s="3">
        <v>42679</v>
      </c>
      <c r="G18" s="3">
        <v>42800</v>
      </c>
      <c r="H18">
        <v>3284</v>
      </c>
    </row>
    <row r="19" spans="1:8">
      <c r="A19" s="4" t="s">
        <v>207</v>
      </c>
      <c r="B19" s="4" t="s">
        <v>208</v>
      </c>
      <c r="C19" s="4" t="s">
        <v>177</v>
      </c>
      <c r="D19" s="4" t="s">
        <v>119</v>
      </c>
      <c r="E19" s="4" t="s">
        <v>172</v>
      </c>
      <c r="F19" s="3">
        <v>42680</v>
      </c>
      <c r="G19" s="3">
        <v>42799</v>
      </c>
      <c r="H19">
        <v>61</v>
      </c>
    </row>
    <row r="20" spans="1:8">
      <c r="A20" s="4" t="s">
        <v>209</v>
      </c>
      <c r="B20" s="4" t="s">
        <v>210</v>
      </c>
      <c r="C20" s="4" t="s">
        <v>175</v>
      </c>
      <c r="D20" s="4" t="s">
        <v>123</v>
      </c>
      <c r="E20" s="4" t="s">
        <v>197</v>
      </c>
      <c r="F20" s="3">
        <v>42681</v>
      </c>
      <c r="G20" s="3">
        <v>42803</v>
      </c>
      <c r="H20">
        <v>0</v>
      </c>
    </row>
    <row r="21" spans="1:8">
      <c r="A21" s="4" t="s">
        <v>211</v>
      </c>
      <c r="B21" s="4" t="s">
        <v>212</v>
      </c>
      <c r="C21" s="4" t="s">
        <v>177</v>
      </c>
      <c r="D21" s="4" t="s">
        <v>102</v>
      </c>
      <c r="E21" s="4" t="s">
        <v>172</v>
      </c>
      <c r="F21" s="3">
        <v>42681</v>
      </c>
      <c r="G21" s="3">
        <v>42802</v>
      </c>
      <c r="H21">
        <v>46</v>
      </c>
    </row>
    <row r="22" spans="1:8">
      <c r="A22" s="4" t="s">
        <v>213</v>
      </c>
      <c r="B22" s="4" t="s">
        <v>191</v>
      </c>
      <c r="C22" s="4" t="s">
        <v>199</v>
      </c>
      <c r="D22" s="4" t="s">
        <v>53</v>
      </c>
      <c r="E22" s="4" t="s">
        <v>197</v>
      </c>
      <c r="F22" s="3">
        <v>42681</v>
      </c>
      <c r="G22" s="3">
        <v>42811</v>
      </c>
      <c r="H22">
        <v>0</v>
      </c>
    </row>
    <row r="23" spans="1:8">
      <c r="A23" s="4" t="s">
        <v>214</v>
      </c>
      <c r="B23" s="4" t="s">
        <v>170</v>
      </c>
      <c r="C23" s="4" t="s">
        <v>177</v>
      </c>
      <c r="D23" s="4" t="s">
        <v>103</v>
      </c>
      <c r="E23" s="4" t="s">
        <v>172</v>
      </c>
      <c r="F23" s="3">
        <v>42681</v>
      </c>
      <c r="G23" s="3">
        <v>42812</v>
      </c>
      <c r="H23">
        <v>50</v>
      </c>
    </row>
    <row r="24" spans="1:8">
      <c r="A24" s="4" t="s">
        <v>215</v>
      </c>
      <c r="B24" s="4" t="s">
        <v>216</v>
      </c>
      <c r="C24" s="4" t="s">
        <v>171</v>
      </c>
      <c r="D24" s="4" t="s">
        <v>121</v>
      </c>
      <c r="E24" s="4" t="s">
        <v>172</v>
      </c>
      <c r="F24" s="3">
        <v>42681</v>
      </c>
      <c r="G24" s="3">
        <v>42805</v>
      </c>
      <c r="H24">
        <v>1014</v>
      </c>
    </row>
    <row r="25" spans="1:8">
      <c r="A25" s="4" t="s">
        <v>217</v>
      </c>
      <c r="B25" s="4" t="s">
        <v>174</v>
      </c>
      <c r="C25" s="4" t="s">
        <v>179</v>
      </c>
      <c r="D25" s="4" t="s">
        <v>92</v>
      </c>
      <c r="E25" s="4" t="s">
        <v>172</v>
      </c>
      <c r="F25" s="3">
        <v>42682</v>
      </c>
      <c r="G25" s="3">
        <v>42820</v>
      </c>
      <c r="H25">
        <v>561</v>
      </c>
    </row>
    <row r="26" spans="1:8">
      <c r="A26" s="4" t="s">
        <v>218</v>
      </c>
      <c r="B26" s="4" t="s">
        <v>219</v>
      </c>
      <c r="C26" s="4" t="s">
        <v>179</v>
      </c>
      <c r="D26" s="4" t="s">
        <v>129</v>
      </c>
      <c r="E26" s="4" t="s">
        <v>172</v>
      </c>
      <c r="F26" s="3">
        <v>42684</v>
      </c>
      <c r="G26" s="3">
        <v>42817</v>
      </c>
      <c r="H26">
        <v>590</v>
      </c>
    </row>
    <row r="27" spans="1:8">
      <c r="A27" s="4" t="s">
        <v>220</v>
      </c>
      <c r="B27" s="4" t="s">
        <v>201</v>
      </c>
      <c r="C27" s="4" t="s">
        <v>192</v>
      </c>
      <c r="D27" s="4" t="s">
        <v>63</v>
      </c>
      <c r="E27" s="4" t="s">
        <v>193</v>
      </c>
      <c r="F27" s="3">
        <v>42684</v>
      </c>
      <c r="G27" s="3"/>
    </row>
    <row r="28" spans="1:8">
      <c r="A28" s="4" t="s">
        <v>221</v>
      </c>
      <c r="B28" s="4" t="s">
        <v>208</v>
      </c>
      <c r="C28" s="4" t="s">
        <v>177</v>
      </c>
      <c r="D28" s="4" t="s">
        <v>29</v>
      </c>
      <c r="E28" s="4" t="s">
        <v>172</v>
      </c>
      <c r="F28" s="3">
        <v>42684</v>
      </c>
      <c r="G28" s="3">
        <v>42806</v>
      </c>
      <c r="H28">
        <v>61</v>
      </c>
    </row>
    <row r="29" spans="1:8">
      <c r="A29" s="4" t="s">
        <v>222</v>
      </c>
      <c r="B29" s="4" t="s">
        <v>216</v>
      </c>
      <c r="C29" s="4" t="s">
        <v>199</v>
      </c>
      <c r="D29" s="4" t="s">
        <v>123</v>
      </c>
      <c r="E29" s="4" t="s">
        <v>197</v>
      </c>
      <c r="F29" s="3">
        <v>42684</v>
      </c>
      <c r="G29" s="3">
        <v>42805</v>
      </c>
      <c r="H29">
        <v>0</v>
      </c>
    </row>
    <row r="30" spans="1:8">
      <c r="A30" s="4" t="s">
        <v>223</v>
      </c>
      <c r="B30" s="4" t="s">
        <v>212</v>
      </c>
      <c r="C30" s="4" t="s">
        <v>177</v>
      </c>
      <c r="D30" s="4" t="s">
        <v>38</v>
      </c>
      <c r="E30" s="4" t="s">
        <v>172</v>
      </c>
      <c r="F30" s="3">
        <v>42685</v>
      </c>
      <c r="G30" s="3">
        <v>42799</v>
      </c>
      <c r="H30">
        <v>58</v>
      </c>
    </row>
    <row r="31" spans="1:8">
      <c r="A31" s="4" t="s">
        <v>224</v>
      </c>
      <c r="B31" s="4" t="s">
        <v>201</v>
      </c>
      <c r="C31" s="4" t="s">
        <v>175</v>
      </c>
      <c r="D31" s="4" t="s">
        <v>86</v>
      </c>
      <c r="E31" s="4" t="s">
        <v>172</v>
      </c>
      <c r="F31" s="3">
        <v>42685</v>
      </c>
      <c r="G31" s="3">
        <v>42808</v>
      </c>
      <c r="H31">
        <v>4899</v>
      </c>
    </row>
    <row r="32" spans="1:8">
      <c r="A32" s="4" t="s">
        <v>225</v>
      </c>
      <c r="B32" s="4" t="s">
        <v>226</v>
      </c>
      <c r="C32" s="4" t="s">
        <v>192</v>
      </c>
      <c r="D32" s="4" t="s">
        <v>130</v>
      </c>
      <c r="E32" s="4" t="s">
        <v>197</v>
      </c>
      <c r="F32" s="3">
        <v>42685</v>
      </c>
      <c r="G32" s="3">
        <v>42795</v>
      </c>
      <c r="H32">
        <v>0</v>
      </c>
    </row>
    <row r="33" spans="1:8">
      <c r="A33" s="4" t="s">
        <v>227</v>
      </c>
      <c r="B33" s="4" t="s">
        <v>208</v>
      </c>
      <c r="C33" s="4" t="s">
        <v>177</v>
      </c>
      <c r="D33" s="4" t="s">
        <v>45</v>
      </c>
      <c r="E33" s="4" t="s">
        <v>172</v>
      </c>
      <c r="F33" s="3">
        <v>42685</v>
      </c>
      <c r="G33" s="3">
        <v>42797</v>
      </c>
      <c r="H33">
        <v>67</v>
      </c>
    </row>
    <row r="34" spans="1:8">
      <c r="A34" s="4" t="s">
        <v>228</v>
      </c>
      <c r="B34" s="4" t="s">
        <v>191</v>
      </c>
      <c r="C34" s="4" t="s">
        <v>175</v>
      </c>
      <c r="D34" s="4" t="s">
        <v>122</v>
      </c>
      <c r="E34" s="4" t="s">
        <v>172</v>
      </c>
      <c r="F34" s="3">
        <v>42686</v>
      </c>
      <c r="G34" s="3">
        <v>42800</v>
      </c>
      <c r="H34">
        <v>4338</v>
      </c>
    </row>
    <row r="35" spans="1:8">
      <c r="A35" s="4" t="s">
        <v>229</v>
      </c>
      <c r="B35" s="4" t="s">
        <v>230</v>
      </c>
      <c r="C35" s="4" t="s">
        <v>179</v>
      </c>
      <c r="D35" s="4" t="s">
        <v>53</v>
      </c>
      <c r="E35" s="4" t="s">
        <v>172</v>
      </c>
      <c r="F35" s="3">
        <v>42686</v>
      </c>
      <c r="G35" s="3">
        <v>42813</v>
      </c>
      <c r="H35">
        <v>578</v>
      </c>
    </row>
    <row r="36" spans="1:8">
      <c r="A36" s="4" t="s">
        <v>231</v>
      </c>
      <c r="B36" s="4" t="s">
        <v>232</v>
      </c>
      <c r="C36" s="4" t="s">
        <v>179</v>
      </c>
      <c r="D36" s="4" t="s">
        <v>21</v>
      </c>
      <c r="E36" s="4" t="s">
        <v>172</v>
      </c>
      <c r="F36" s="3">
        <v>42686</v>
      </c>
      <c r="G36" s="3">
        <v>42795</v>
      </c>
      <c r="H36">
        <v>556</v>
      </c>
    </row>
    <row r="37" spans="1:8">
      <c r="A37" s="4" t="s">
        <v>233</v>
      </c>
      <c r="B37" s="4" t="s">
        <v>205</v>
      </c>
      <c r="C37" s="4" t="s">
        <v>179</v>
      </c>
      <c r="D37" s="4" t="s">
        <v>72</v>
      </c>
      <c r="E37" s="4" t="s">
        <v>172</v>
      </c>
      <c r="F37" s="3">
        <v>42686</v>
      </c>
      <c r="G37" s="3">
        <v>42797</v>
      </c>
      <c r="H37">
        <v>635</v>
      </c>
    </row>
    <row r="38" spans="1:8">
      <c r="A38" s="4" t="s">
        <v>234</v>
      </c>
      <c r="B38" s="4" t="s">
        <v>235</v>
      </c>
      <c r="C38" s="4" t="s">
        <v>192</v>
      </c>
      <c r="D38" s="4" t="s">
        <v>117</v>
      </c>
      <c r="E38" s="4" t="s">
        <v>172</v>
      </c>
      <c r="F38" s="3">
        <v>42686</v>
      </c>
      <c r="G38" s="3">
        <v>42801</v>
      </c>
      <c r="H38">
        <v>3045</v>
      </c>
    </row>
    <row r="39" spans="1:8">
      <c r="A39" s="4" t="s">
        <v>236</v>
      </c>
      <c r="B39" s="4" t="s">
        <v>237</v>
      </c>
      <c r="C39" s="4" t="s">
        <v>171</v>
      </c>
      <c r="D39" s="4" t="s">
        <v>88</v>
      </c>
      <c r="E39" s="4" t="s">
        <v>172</v>
      </c>
      <c r="F39" s="3">
        <v>42687</v>
      </c>
      <c r="G39" s="3">
        <v>42808</v>
      </c>
      <c r="H39">
        <v>1233</v>
      </c>
    </row>
    <row r="40" spans="1:8">
      <c r="A40" s="4" t="s">
        <v>238</v>
      </c>
      <c r="B40" s="4" t="s">
        <v>208</v>
      </c>
      <c r="C40" s="4" t="s">
        <v>177</v>
      </c>
      <c r="D40" s="4" t="s">
        <v>131</v>
      </c>
      <c r="E40" s="4" t="s">
        <v>172</v>
      </c>
      <c r="F40" s="3">
        <v>42687</v>
      </c>
      <c r="G40" s="3">
        <v>42803</v>
      </c>
      <c r="H40">
        <v>60</v>
      </c>
    </row>
    <row r="41" spans="1:8">
      <c r="A41" s="4" t="s">
        <v>239</v>
      </c>
      <c r="B41" s="4" t="s">
        <v>183</v>
      </c>
      <c r="C41" s="4" t="s">
        <v>177</v>
      </c>
      <c r="D41" s="4" t="s">
        <v>70</v>
      </c>
      <c r="E41" s="4" t="s">
        <v>197</v>
      </c>
      <c r="F41" s="3">
        <v>42688</v>
      </c>
      <c r="G41" s="3">
        <v>42824</v>
      </c>
      <c r="H41">
        <v>0</v>
      </c>
    </row>
    <row r="42" spans="1:8">
      <c r="A42" s="4" t="s">
        <v>240</v>
      </c>
      <c r="B42" s="4" t="s">
        <v>174</v>
      </c>
      <c r="C42" s="4" t="s">
        <v>179</v>
      </c>
      <c r="D42" s="4" t="s">
        <v>109</v>
      </c>
      <c r="E42" s="4" t="s">
        <v>197</v>
      </c>
      <c r="F42" s="3">
        <v>42688</v>
      </c>
      <c r="G42" s="3">
        <v>42802</v>
      </c>
      <c r="H42">
        <v>0</v>
      </c>
    </row>
    <row r="43" spans="1:8">
      <c r="A43" s="4" t="s">
        <v>241</v>
      </c>
      <c r="B43" s="4" t="s">
        <v>174</v>
      </c>
      <c r="C43" s="4" t="s">
        <v>171</v>
      </c>
      <c r="D43" s="4" t="s">
        <v>85</v>
      </c>
      <c r="E43" s="4" t="s">
        <v>172</v>
      </c>
      <c r="F43" s="3">
        <v>42688</v>
      </c>
      <c r="G43" s="3">
        <v>42814</v>
      </c>
      <c r="H43">
        <v>1170</v>
      </c>
    </row>
    <row r="44" spans="1:8">
      <c r="A44" s="4" t="s">
        <v>242</v>
      </c>
      <c r="B44" s="4" t="s">
        <v>219</v>
      </c>
      <c r="C44" s="4" t="s">
        <v>179</v>
      </c>
      <c r="D44" s="4" t="s">
        <v>24</v>
      </c>
      <c r="E44" s="4" t="s">
        <v>193</v>
      </c>
      <c r="F44" s="3">
        <v>42688</v>
      </c>
      <c r="G44" s="3"/>
    </row>
    <row r="45" spans="1:8">
      <c r="A45" s="4" t="s">
        <v>243</v>
      </c>
      <c r="B45" s="4" t="s">
        <v>244</v>
      </c>
      <c r="C45" s="4" t="s">
        <v>171</v>
      </c>
      <c r="D45" s="4" t="s">
        <v>66</v>
      </c>
      <c r="E45" s="4" t="s">
        <v>172</v>
      </c>
      <c r="F45" s="3">
        <v>42689</v>
      </c>
      <c r="G45" s="3">
        <v>42814</v>
      </c>
      <c r="H45">
        <v>1162</v>
      </c>
    </row>
    <row r="46" spans="1:8">
      <c r="A46" s="4" t="s">
        <v>245</v>
      </c>
      <c r="B46" s="4" t="s">
        <v>246</v>
      </c>
      <c r="C46" s="4" t="s">
        <v>175</v>
      </c>
      <c r="D46" s="4" t="s">
        <v>24</v>
      </c>
      <c r="E46" s="4" t="s">
        <v>193</v>
      </c>
      <c r="F46" s="3">
        <v>42690</v>
      </c>
      <c r="G46" s="3"/>
    </row>
    <row r="47" spans="1:8">
      <c r="A47" s="4" t="s">
        <v>247</v>
      </c>
      <c r="B47" s="4" t="s">
        <v>174</v>
      </c>
      <c r="C47" s="4" t="s">
        <v>192</v>
      </c>
      <c r="D47" s="4" t="s">
        <v>43</v>
      </c>
      <c r="E47" s="4" t="s">
        <v>172</v>
      </c>
      <c r="F47" s="3">
        <v>42690</v>
      </c>
      <c r="G47" s="3">
        <v>42808</v>
      </c>
      <c r="H47">
        <v>3725</v>
      </c>
    </row>
    <row r="48" spans="1:8">
      <c r="A48" s="4" t="s">
        <v>248</v>
      </c>
      <c r="B48" s="4" t="s">
        <v>230</v>
      </c>
      <c r="C48" s="4" t="s">
        <v>179</v>
      </c>
      <c r="D48" s="4" t="s">
        <v>62</v>
      </c>
      <c r="E48" s="4" t="s">
        <v>172</v>
      </c>
      <c r="F48" s="3">
        <v>42690</v>
      </c>
      <c r="G48" s="3">
        <v>42825</v>
      </c>
      <c r="H48">
        <v>559</v>
      </c>
    </row>
    <row r="49" spans="1:8">
      <c r="A49" s="4" t="s">
        <v>249</v>
      </c>
      <c r="B49" s="4" t="s">
        <v>205</v>
      </c>
      <c r="C49" s="4" t="s">
        <v>179</v>
      </c>
      <c r="D49" s="4" t="s">
        <v>97</v>
      </c>
      <c r="E49" s="4" t="s">
        <v>197</v>
      </c>
      <c r="F49" s="3">
        <v>42690</v>
      </c>
      <c r="G49" s="3">
        <v>42805</v>
      </c>
      <c r="H49">
        <v>0</v>
      </c>
    </row>
    <row r="50" spans="1:8">
      <c r="A50" s="4" t="s">
        <v>250</v>
      </c>
      <c r="B50" s="4" t="s">
        <v>174</v>
      </c>
      <c r="C50" s="4" t="s">
        <v>171</v>
      </c>
      <c r="D50" s="4" t="s">
        <v>104</v>
      </c>
      <c r="E50" s="4" t="s">
        <v>197</v>
      </c>
      <c r="F50" s="3">
        <v>42691</v>
      </c>
      <c r="G50" s="3">
        <v>42815</v>
      </c>
      <c r="H50">
        <v>0</v>
      </c>
    </row>
    <row r="51" spans="1:8">
      <c r="A51" s="4" t="s">
        <v>251</v>
      </c>
      <c r="B51" s="4" t="s">
        <v>191</v>
      </c>
      <c r="C51" s="4" t="s">
        <v>199</v>
      </c>
      <c r="D51" s="4" t="s">
        <v>56</v>
      </c>
      <c r="E51" s="4" t="s">
        <v>172</v>
      </c>
      <c r="F51" s="3">
        <v>42691</v>
      </c>
      <c r="G51" s="3">
        <v>42799</v>
      </c>
      <c r="H51">
        <v>4667</v>
      </c>
    </row>
    <row r="52" spans="1:8">
      <c r="A52" s="4" t="s">
        <v>252</v>
      </c>
      <c r="B52" s="4" t="s">
        <v>244</v>
      </c>
      <c r="C52" s="4" t="s">
        <v>171</v>
      </c>
      <c r="D52" s="4" t="s">
        <v>57</v>
      </c>
      <c r="E52" s="4" t="s">
        <v>172</v>
      </c>
      <c r="F52" s="3">
        <v>42691</v>
      </c>
      <c r="G52" s="3">
        <v>42811</v>
      </c>
      <c r="H52">
        <v>903</v>
      </c>
    </row>
    <row r="53" spans="1:8">
      <c r="A53" s="4" t="s">
        <v>253</v>
      </c>
      <c r="B53" s="4" t="s">
        <v>201</v>
      </c>
      <c r="C53" s="4" t="s">
        <v>171</v>
      </c>
      <c r="D53" s="4" t="s">
        <v>59</v>
      </c>
      <c r="E53" s="4" t="s">
        <v>172</v>
      </c>
      <c r="F53" s="3">
        <v>42691</v>
      </c>
      <c r="G53" s="3">
        <v>42807</v>
      </c>
      <c r="H53">
        <v>1180</v>
      </c>
    </row>
    <row r="54" spans="1:8">
      <c r="A54" s="4" t="s">
        <v>254</v>
      </c>
      <c r="B54" s="4" t="s">
        <v>189</v>
      </c>
      <c r="C54" s="4" t="s">
        <v>179</v>
      </c>
      <c r="D54" s="4" t="s">
        <v>103</v>
      </c>
      <c r="E54" s="4" t="s">
        <v>172</v>
      </c>
      <c r="F54" s="3">
        <v>42691</v>
      </c>
      <c r="G54" s="3">
        <v>42799</v>
      </c>
      <c r="H54">
        <v>487</v>
      </c>
    </row>
    <row r="55" spans="1:8">
      <c r="A55" s="4" t="s">
        <v>255</v>
      </c>
      <c r="B55" s="4" t="s">
        <v>256</v>
      </c>
      <c r="C55" s="4" t="s">
        <v>192</v>
      </c>
      <c r="D55" s="4" t="s">
        <v>109</v>
      </c>
      <c r="E55" s="4" t="s">
        <v>172</v>
      </c>
      <c r="F55" s="3">
        <v>42692</v>
      </c>
      <c r="G55" s="3">
        <v>42798</v>
      </c>
      <c r="H55">
        <v>3180</v>
      </c>
    </row>
    <row r="56" spans="1:8">
      <c r="A56" s="4" t="s">
        <v>257</v>
      </c>
      <c r="B56" s="4" t="s">
        <v>174</v>
      </c>
      <c r="C56" s="4" t="s">
        <v>175</v>
      </c>
      <c r="D56" s="4" t="s">
        <v>61</v>
      </c>
      <c r="E56" s="4" t="s">
        <v>197</v>
      </c>
      <c r="F56" s="3">
        <v>42693</v>
      </c>
      <c r="G56" s="3">
        <v>42811</v>
      </c>
      <c r="H56">
        <v>0</v>
      </c>
    </row>
    <row r="57" spans="1:8">
      <c r="A57" s="4" t="s">
        <v>258</v>
      </c>
      <c r="B57" s="4" t="s">
        <v>174</v>
      </c>
      <c r="C57" s="4" t="s">
        <v>192</v>
      </c>
      <c r="D57" s="4" t="s">
        <v>70</v>
      </c>
      <c r="E57" s="4" t="s">
        <v>172</v>
      </c>
      <c r="F57" s="3">
        <v>42693</v>
      </c>
      <c r="G57" s="3">
        <v>42812</v>
      </c>
      <c r="H57">
        <v>3563</v>
      </c>
    </row>
    <row r="58" spans="1:8">
      <c r="A58" s="4" t="s">
        <v>259</v>
      </c>
      <c r="B58" s="4" t="s">
        <v>219</v>
      </c>
      <c r="C58" s="4" t="s">
        <v>171</v>
      </c>
      <c r="D58" s="4" t="s">
        <v>24</v>
      </c>
      <c r="E58" s="4" t="s">
        <v>193</v>
      </c>
      <c r="F58" s="3">
        <v>42693</v>
      </c>
      <c r="G58" s="3"/>
    </row>
    <row r="59" spans="1:8">
      <c r="A59" s="4" t="s">
        <v>260</v>
      </c>
      <c r="B59" s="4" t="s">
        <v>261</v>
      </c>
      <c r="C59" s="4" t="s">
        <v>175</v>
      </c>
      <c r="D59" s="4" t="s">
        <v>96</v>
      </c>
      <c r="E59" s="4" t="s">
        <v>172</v>
      </c>
      <c r="F59" s="3">
        <v>42694</v>
      </c>
      <c r="G59" s="3">
        <v>42817</v>
      </c>
      <c r="H59">
        <v>4704</v>
      </c>
    </row>
    <row r="60" spans="1:8">
      <c r="A60" s="4" t="s">
        <v>262</v>
      </c>
      <c r="B60" s="4" t="s">
        <v>263</v>
      </c>
      <c r="C60" s="4" t="s">
        <v>199</v>
      </c>
      <c r="D60" s="4" t="s">
        <v>107</v>
      </c>
      <c r="E60" s="4" t="s">
        <v>172</v>
      </c>
      <c r="F60" s="3">
        <v>42694</v>
      </c>
      <c r="G60" s="3">
        <v>42808</v>
      </c>
      <c r="H60">
        <v>5585</v>
      </c>
    </row>
    <row r="61" spans="1:8">
      <c r="A61" s="4" t="s">
        <v>264</v>
      </c>
      <c r="B61" s="4" t="s">
        <v>212</v>
      </c>
      <c r="C61" s="4" t="s">
        <v>265</v>
      </c>
      <c r="D61" s="4" t="s">
        <v>129</v>
      </c>
      <c r="E61" s="4" t="s">
        <v>172</v>
      </c>
      <c r="F61" s="3">
        <v>42694</v>
      </c>
      <c r="G61" s="3">
        <v>42803</v>
      </c>
      <c r="H61">
        <v>25897</v>
      </c>
    </row>
    <row r="62" spans="1:8">
      <c r="A62" s="4" t="s">
        <v>266</v>
      </c>
      <c r="B62" s="4" t="s">
        <v>203</v>
      </c>
      <c r="C62" s="4" t="s">
        <v>192</v>
      </c>
      <c r="D62" s="4" t="s">
        <v>24</v>
      </c>
      <c r="E62" s="4" t="s">
        <v>193</v>
      </c>
      <c r="F62" s="3">
        <v>42694</v>
      </c>
      <c r="G62" s="3"/>
    </row>
    <row r="63" spans="1:8">
      <c r="A63" s="4" t="s">
        <v>267</v>
      </c>
      <c r="B63" s="4" t="s">
        <v>219</v>
      </c>
      <c r="C63" s="4" t="s">
        <v>171</v>
      </c>
      <c r="D63" s="4" t="s">
        <v>71</v>
      </c>
      <c r="E63" s="4" t="s">
        <v>172</v>
      </c>
      <c r="F63" s="3">
        <v>42694</v>
      </c>
      <c r="G63" s="3">
        <v>42797</v>
      </c>
      <c r="H63">
        <v>1207</v>
      </c>
    </row>
    <row r="64" spans="1:8">
      <c r="A64" s="4" t="s">
        <v>268</v>
      </c>
      <c r="B64" s="4" t="s">
        <v>256</v>
      </c>
      <c r="C64" s="4" t="s">
        <v>192</v>
      </c>
      <c r="D64" s="4" t="s">
        <v>37</v>
      </c>
      <c r="E64" s="4" t="s">
        <v>197</v>
      </c>
      <c r="F64" s="3">
        <v>42694</v>
      </c>
      <c r="G64" s="3">
        <v>42802</v>
      </c>
      <c r="H64">
        <v>0</v>
      </c>
    </row>
    <row r="65" spans="1:8">
      <c r="A65" s="4" t="s">
        <v>269</v>
      </c>
      <c r="B65" s="4" t="s">
        <v>256</v>
      </c>
      <c r="C65" s="4" t="s">
        <v>179</v>
      </c>
      <c r="D65" s="4" t="s">
        <v>100</v>
      </c>
      <c r="E65" s="4" t="s">
        <v>172</v>
      </c>
      <c r="F65" s="3">
        <v>42694</v>
      </c>
      <c r="G65" s="3">
        <v>42798</v>
      </c>
      <c r="H65">
        <v>559</v>
      </c>
    </row>
    <row r="66" spans="1:8">
      <c r="A66" s="4" t="s">
        <v>270</v>
      </c>
      <c r="B66" s="4" t="s">
        <v>201</v>
      </c>
      <c r="C66" s="4" t="s">
        <v>179</v>
      </c>
      <c r="D66" s="4" t="s">
        <v>72</v>
      </c>
      <c r="E66" s="4" t="s">
        <v>193</v>
      </c>
      <c r="F66" s="3">
        <v>42694</v>
      </c>
      <c r="G66" s="3"/>
    </row>
    <row r="67" spans="1:8">
      <c r="A67" s="4" t="s">
        <v>271</v>
      </c>
      <c r="B67" s="4" t="s">
        <v>189</v>
      </c>
      <c r="C67" s="4" t="s">
        <v>171</v>
      </c>
      <c r="D67" s="4" t="s">
        <v>45</v>
      </c>
      <c r="E67" s="4" t="s">
        <v>172</v>
      </c>
      <c r="F67" s="3">
        <v>42694</v>
      </c>
      <c r="G67" s="3">
        <v>42803</v>
      </c>
      <c r="H67">
        <v>1033</v>
      </c>
    </row>
    <row r="68" spans="1:8">
      <c r="A68" s="4" t="s">
        <v>272</v>
      </c>
      <c r="B68" s="4" t="s">
        <v>263</v>
      </c>
      <c r="C68" s="4" t="s">
        <v>179</v>
      </c>
      <c r="D68" s="4" t="s">
        <v>82</v>
      </c>
      <c r="E68" s="4" t="s">
        <v>172</v>
      </c>
      <c r="F68" s="3">
        <v>42695</v>
      </c>
      <c r="G68" s="3">
        <v>42815</v>
      </c>
      <c r="H68">
        <v>462</v>
      </c>
    </row>
    <row r="69" spans="1:8">
      <c r="A69" s="4" t="s">
        <v>273</v>
      </c>
      <c r="B69" s="4" t="s">
        <v>203</v>
      </c>
      <c r="C69" s="4" t="s">
        <v>192</v>
      </c>
      <c r="D69" s="4" t="s">
        <v>90</v>
      </c>
      <c r="E69" s="4" t="s">
        <v>197</v>
      </c>
      <c r="F69" s="3">
        <v>42695</v>
      </c>
      <c r="G69" s="3">
        <v>42795</v>
      </c>
      <c r="H69">
        <v>0</v>
      </c>
    </row>
    <row r="70" spans="1:8">
      <c r="A70" s="4" t="s">
        <v>274</v>
      </c>
      <c r="B70" s="4" t="s">
        <v>230</v>
      </c>
      <c r="C70" s="4" t="s">
        <v>175</v>
      </c>
      <c r="D70" s="4" t="s">
        <v>124</v>
      </c>
      <c r="E70" s="4" t="s">
        <v>172</v>
      </c>
      <c r="F70" s="3">
        <v>42695</v>
      </c>
      <c r="G70" s="3">
        <v>42808</v>
      </c>
      <c r="H70">
        <v>5539</v>
      </c>
    </row>
    <row r="71" spans="1:8">
      <c r="A71" s="4" t="s">
        <v>275</v>
      </c>
      <c r="B71" s="4" t="s">
        <v>256</v>
      </c>
      <c r="C71" s="4" t="s">
        <v>192</v>
      </c>
      <c r="D71" s="4" t="s">
        <v>103</v>
      </c>
      <c r="E71" s="4" t="s">
        <v>172</v>
      </c>
      <c r="F71" s="3">
        <v>42695</v>
      </c>
      <c r="G71" s="3">
        <v>42809</v>
      </c>
      <c r="H71">
        <v>3573</v>
      </c>
    </row>
    <row r="72" spans="1:8">
      <c r="A72" s="4" t="s">
        <v>276</v>
      </c>
      <c r="B72" s="4" t="s">
        <v>244</v>
      </c>
      <c r="C72" s="4" t="s">
        <v>175</v>
      </c>
      <c r="D72" s="4" t="s">
        <v>43</v>
      </c>
      <c r="E72" s="4" t="s">
        <v>172</v>
      </c>
      <c r="F72" s="3">
        <v>42695</v>
      </c>
      <c r="G72" s="3">
        <v>42795</v>
      </c>
      <c r="H72">
        <v>4926</v>
      </c>
    </row>
    <row r="73" spans="1:8">
      <c r="A73" s="4" t="s">
        <v>277</v>
      </c>
      <c r="B73" s="4" t="s">
        <v>181</v>
      </c>
      <c r="C73" s="4" t="s">
        <v>171</v>
      </c>
      <c r="D73" s="4" t="s">
        <v>115</v>
      </c>
      <c r="E73" s="4" t="s">
        <v>197</v>
      </c>
      <c r="F73" s="3">
        <v>42695</v>
      </c>
      <c r="G73" s="3">
        <v>42811</v>
      </c>
      <c r="H73">
        <v>0</v>
      </c>
    </row>
    <row r="74" spans="1:8">
      <c r="A74" s="4" t="s">
        <v>278</v>
      </c>
      <c r="B74" s="4" t="s">
        <v>279</v>
      </c>
      <c r="C74" s="4" t="s">
        <v>177</v>
      </c>
      <c r="D74" s="4" t="s">
        <v>31</v>
      </c>
      <c r="E74" s="4" t="s">
        <v>172</v>
      </c>
      <c r="F74" s="3">
        <v>42696</v>
      </c>
      <c r="G74" s="3">
        <v>42798</v>
      </c>
      <c r="H74">
        <v>62</v>
      </c>
    </row>
    <row r="75" spans="1:8">
      <c r="A75" s="4" t="s">
        <v>280</v>
      </c>
      <c r="B75" s="4" t="s">
        <v>174</v>
      </c>
      <c r="C75" s="4" t="s">
        <v>175</v>
      </c>
      <c r="D75" s="4" t="s">
        <v>70</v>
      </c>
      <c r="E75" s="4" t="s">
        <v>172</v>
      </c>
      <c r="F75" s="3">
        <v>42696</v>
      </c>
      <c r="G75" s="3">
        <v>42808</v>
      </c>
      <c r="H75">
        <v>4359</v>
      </c>
    </row>
    <row r="76" spans="1:8">
      <c r="A76" s="4" t="s">
        <v>281</v>
      </c>
      <c r="B76" s="4" t="s">
        <v>219</v>
      </c>
      <c r="C76" s="4" t="s">
        <v>179</v>
      </c>
      <c r="D76" s="4" t="s">
        <v>98</v>
      </c>
      <c r="E76" s="4" t="s">
        <v>172</v>
      </c>
      <c r="F76" s="3">
        <v>42696</v>
      </c>
      <c r="G76" s="3">
        <v>42825</v>
      </c>
      <c r="H76">
        <v>566</v>
      </c>
    </row>
    <row r="77" spans="1:8">
      <c r="A77" s="4" t="s">
        <v>282</v>
      </c>
      <c r="B77" s="4" t="s">
        <v>244</v>
      </c>
      <c r="C77" s="4" t="s">
        <v>179</v>
      </c>
      <c r="D77" s="4" t="s">
        <v>118</v>
      </c>
      <c r="E77" s="4" t="s">
        <v>172</v>
      </c>
      <c r="F77" s="3">
        <v>42696</v>
      </c>
      <c r="G77" s="3">
        <v>42797</v>
      </c>
      <c r="H77">
        <v>508</v>
      </c>
    </row>
    <row r="78" spans="1:8">
      <c r="A78" s="4" t="s">
        <v>283</v>
      </c>
      <c r="B78" s="4" t="s">
        <v>226</v>
      </c>
      <c r="C78" s="4" t="s">
        <v>192</v>
      </c>
      <c r="D78" s="4" t="s">
        <v>121</v>
      </c>
      <c r="E78" s="4" t="s">
        <v>197</v>
      </c>
      <c r="F78" s="3">
        <v>42696</v>
      </c>
      <c r="G78" s="3">
        <v>42814</v>
      </c>
      <c r="H78">
        <v>0</v>
      </c>
    </row>
    <row r="79" spans="1:8">
      <c r="A79" s="4" t="s">
        <v>284</v>
      </c>
      <c r="B79" s="4" t="s">
        <v>208</v>
      </c>
      <c r="C79" s="4" t="s">
        <v>177</v>
      </c>
      <c r="D79" s="4" t="s">
        <v>41</v>
      </c>
      <c r="E79" s="4" t="s">
        <v>172</v>
      </c>
      <c r="F79" s="3">
        <v>42696</v>
      </c>
      <c r="G79" s="3">
        <v>42805</v>
      </c>
      <c r="H79">
        <v>51</v>
      </c>
    </row>
    <row r="80" spans="1:8">
      <c r="A80" s="4" t="s">
        <v>285</v>
      </c>
      <c r="B80" s="4" t="s">
        <v>185</v>
      </c>
      <c r="C80" s="4" t="s">
        <v>175</v>
      </c>
      <c r="D80" s="4" t="s">
        <v>44</v>
      </c>
      <c r="E80" s="4" t="s">
        <v>172</v>
      </c>
      <c r="F80" s="3">
        <v>42696</v>
      </c>
      <c r="G80" s="3">
        <v>42799</v>
      </c>
      <c r="H80">
        <v>4899</v>
      </c>
    </row>
    <row r="81" spans="1:8">
      <c r="A81" s="4" t="s">
        <v>286</v>
      </c>
      <c r="B81" s="4" t="s">
        <v>279</v>
      </c>
      <c r="C81" s="4" t="s">
        <v>179</v>
      </c>
      <c r="D81" s="4" t="s">
        <v>38</v>
      </c>
      <c r="E81" s="4" t="s">
        <v>193</v>
      </c>
      <c r="F81" s="3">
        <v>42697</v>
      </c>
      <c r="G81" s="3"/>
    </row>
    <row r="82" spans="1:8">
      <c r="A82" s="4" t="s">
        <v>287</v>
      </c>
      <c r="B82" s="4" t="s">
        <v>279</v>
      </c>
      <c r="C82" s="4" t="s">
        <v>199</v>
      </c>
      <c r="D82" s="4" t="s">
        <v>95</v>
      </c>
      <c r="E82" s="4" t="s">
        <v>172</v>
      </c>
      <c r="F82" s="3">
        <v>42697</v>
      </c>
      <c r="G82" s="3">
        <v>42797</v>
      </c>
      <c r="H82">
        <v>5790</v>
      </c>
    </row>
    <row r="83" spans="1:8">
      <c r="A83" s="4" t="s">
        <v>288</v>
      </c>
      <c r="B83" s="4" t="s">
        <v>263</v>
      </c>
      <c r="C83" s="4" t="s">
        <v>177</v>
      </c>
      <c r="D83" s="4" t="s">
        <v>83</v>
      </c>
      <c r="E83" s="4" t="s">
        <v>197</v>
      </c>
      <c r="F83" s="3">
        <v>42697</v>
      </c>
      <c r="G83" s="3">
        <v>42824</v>
      </c>
      <c r="H83">
        <v>0</v>
      </c>
    </row>
    <row r="84" spans="1:8">
      <c r="A84" s="4" t="s">
        <v>289</v>
      </c>
      <c r="B84" s="4" t="s">
        <v>212</v>
      </c>
      <c r="C84" s="4" t="s">
        <v>192</v>
      </c>
      <c r="D84" s="4" t="s">
        <v>24</v>
      </c>
      <c r="E84" s="4" t="s">
        <v>193</v>
      </c>
      <c r="F84" s="3">
        <v>42697</v>
      </c>
      <c r="G84" s="3"/>
    </row>
    <row r="85" spans="1:8">
      <c r="A85" s="4" t="s">
        <v>290</v>
      </c>
      <c r="B85" s="4" t="s">
        <v>196</v>
      </c>
      <c r="C85" s="4" t="s">
        <v>175</v>
      </c>
      <c r="D85" s="4" t="s">
        <v>41</v>
      </c>
      <c r="E85" s="4" t="s">
        <v>172</v>
      </c>
      <c r="F85" s="3">
        <v>42697</v>
      </c>
      <c r="G85" s="3">
        <v>42797</v>
      </c>
      <c r="H85">
        <v>4438</v>
      </c>
    </row>
    <row r="86" spans="1:8">
      <c r="A86" s="4" t="s">
        <v>291</v>
      </c>
      <c r="B86" s="4" t="s">
        <v>196</v>
      </c>
      <c r="C86" s="4" t="s">
        <v>192</v>
      </c>
      <c r="D86" s="4" t="s">
        <v>57</v>
      </c>
      <c r="E86" s="4" t="s">
        <v>172</v>
      </c>
      <c r="F86" s="3">
        <v>42697</v>
      </c>
      <c r="G86" s="3">
        <v>42811</v>
      </c>
      <c r="H86">
        <v>2972</v>
      </c>
    </row>
    <row r="87" spans="1:8">
      <c r="A87" s="4" t="s">
        <v>292</v>
      </c>
      <c r="B87" s="4" t="s">
        <v>187</v>
      </c>
      <c r="C87" s="4" t="s">
        <v>177</v>
      </c>
      <c r="D87" s="4" t="s">
        <v>87</v>
      </c>
      <c r="E87" s="4" t="s">
        <v>193</v>
      </c>
      <c r="F87" s="3">
        <v>42697</v>
      </c>
      <c r="G87" s="3"/>
    </row>
    <row r="88" spans="1:8">
      <c r="A88" s="4" t="s">
        <v>293</v>
      </c>
      <c r="B88" s="4" t="s">
        <v>187</v>
      </c>
      <c r="C88" s="4" t="s">
        <v>179</v>
      </c>
      <c r="D88" s="4" t="s">
        <v>124</v>
      </c>
      <c r="E88" s="4" t="s">
        <v>172</v>
      </c>
      <c r="F88" s="3">
        <v>42697</v>
      </c>
      <c r="G88" s="3">
        <v>42795</v>
      </c>
      <c r="H88">
        <v>523</v>
      </c>
    </row>
    <row r="89" spans="1:8">
      <c r="A89" s="4" t="s">
        <v>294</v>
      </c>
      <c r="B89" s="4" t="s">
        <v>183</v>
      </c>
      <c r="C89" s="4" t="s">
        <v>192</v>
      </c>
      <c r="D89" s="4" t="s">
        <v>110</v>
      </c>
      <c r="E89" s="4" t="s">
        <v>172</v>
      </c>
      <c r="F89" s="3">
        <v>42698</v>
      </c>
      <c r="G89" s="3">
        <v>42819</v>
      </c>
      <c r="H89">
        <v>3647</v>
      </c>
    </row>
    <row r="90" spans="1:8">
      <c r="A90" s="4" t="s">
        <v>295</v>
      </c>
      <c r="B90" s="4" t="s">
        <v>246</v>
      </c>
      <c r="C90" s="4" t="s">
        <v>192</v>
      </c>
      <c r="D90" s="4" t="s">
        <v>120</v>
      </c>
      <c r="E90" s="4" t="s">
        <v>172</v>
      </c>
      <c r="F90" s="3">
        <v>42698</v>
      </c>
      <c r="G90" s="3">
        <v>42795</v>
      </c>
      <c r="H90">
        <v>4200</v>
      </c>
    </row>
    <row r="91" spans="1:8">
      <c r="A91" s="4" t="s">
        <v>296</v>
      </c>
      <c r="B91" s="4" t="s">
        <v>210</v>
      </c>
      <c r="C91" s="4" t="s">
        <v>171</v>
      </c>
      <c r="D91" s="4" t="s">
        <v>81</v>
      </c>
      <c r="E91" s="4" t="s">
        <v>193</v>
      </c>
      <c r="F91" s="3">
        <v>42698</v>
      </c>
      <c r="G91" s="3"/>
    </row>
    <row r="92" spans="1:8">
      <c r="A92" s="4" t="s">
        <v>297</v>
      </c>
      <c r="B92" s="4" t="s">
        <v>219</v>
      </c>
      <c r="C92" s="4" t="s">
        <v>171</v>
      </c>
      <c r="D92" s="4" t="s">
        <v>35</v>
      </c>
      <c r="E92" s="4" t="s">
        <v>193</v>
      </c>
      <c r="F92" s="3">
        <v>42698</v>
      </c>
      <c r="G92" s="3"/>
    </row>
    <row r="93" spans="1:8">
      <c r="A93" s="4" t="s">
        <v>298</v>
      </c>
      <c r="B93" s="4" t="s">
        <v>219</v>
      </c>
      <c r="C93" s="4" t="s">
        <v>171</v>
      </c>
      <c r="D93" s="4" t="s">
        <v>54</v>
      </c>
      <c r="E93" s="4" t="s">
        <v>172</v>
      </c>
      <c r="F93" s="3">
        <v>42698</v>
      </c>
      <c r="G93" s="3">
        <v>42822</v>
      </c>
      <c r="H93">
        <v>1059</v>
      </c>
    </row>
    <row r="94" spans="1:8">
      <c r="A94" s="4" t="s">
        <v>299</v>
      </c>
      <c r="B94" s="4" t="s">
        <v>244</v>
      </c>
      <c r="C94" s="4" t="s">
        <v>171</v>
      </c>
      <c r="D94" s="4" t="s">
        <v>41</v>
      </c>
      <c r="E94" s="4" t="s">
        <v>197</v>
      </c>
      <c r="F94" s="3">
        <v>42698</v>
      </c>
      <c r="G94" s="3">
        <v>42799</v>
      </c>
      <c r="H94">
        <v>0</v>
      </c>
    </row>
    <row r="95" spans="1:8">
      <c r="A95" s="4" t="s">
        <v>300</v>
      </c>
      <c r="B95" s="4" t="s">
        <v>208</v>
      </c>
      <c r="C95" s="4" t="s">
        <v>177</v>
      </c>
      <c r="D95" s="4" t="s">
        <v>51</v>
      </c>
      <c r="E95" s="4" t="s">
        <v>172</v>
      </c>
      <c r="F95" s="3">
        <v>42698</v>
      </c>
      <c r="G95" s="3">
        <v>42796</v>
      </c>
      <c r="H95">
        <v>57</v>
      </c>
    </row>
    <row r="96" spans="1:8">
      <c r="A96" s="4" t="s">
        <v>301</v>
      </c>
      <c r="B96" s="4" t="s">
        <v>185</v>
      </c>
      <c r="C96" s="4" t="s">
        <v>192</v>
      </c>
      <c r="D96" s="4" t="s">
        <v>84</v>
      </c>
      <c r="E96" s="4" t="s">
        <v>172</v>
      </c>
      <c r="F96" s="3">
        <v>42698</v>
      </c>
      <c r="G96" s="3">
        <v>42821</v>
      </c>
      <c r="H96">
        <v>3671</v>
      </c>
    </row>
    <row r="97" spans="1:8">
      <c r="A97" s="4" t="s">
        <v>302</v>
      </c>
      <c r="B97" s="4" t="s">
        <v>183</v>
      </c>
      <c r="C97" s="4" t="s">
        <v>177</v>
      </c>
      <c r="D97" s="4" t="s">
        <v>119</v>
      </c>
      <c r="E97" s="4" t="s">
        <v>172</v>
      </c>
      <c r="F97" s="3">
        <v>42699</v>
      </c>
      <c r="G97" s="3">
        <v>42795</v>
      </c>
      <c r="H97">
        <v>58</v>
      </c>
    </row>
    <row r="98" spans="1:8">
      <c r="A98" s="4" t="s">
        <v>303</v>
      </c>
      <c r="B98" s="4" t="s">
        <v>304</v>
      </c>
      <c r="C98" s="4" t="s">
        <v>192</v>
      </c>
      <c r="D98" s="4" t="s">
        <v>119</v>
      </c>
      <c r="E98" s="4" t="s">
        <v>172</v>
      </c>
      <c r="F98" s="3">
        <v>42699</v>
      </c>
      <c r="G98" s="3">
        <v>42800</v>
      </c>
      <c r="H98">
        <v>3956</v>
      </c>
    </row>
    <row r="99" spans="1:8">
      <c r="A99" s="4" t="s">
        <v>305</v>
      </c>
      <c r="B99" s="4" t="s">
        <v>279</v>
      </c>
      <c r="C99" s="4" t="s">
        <v>199</v>
      </c>
      <c r="D99" s="4" t="s">
        <v>25</v>
      </c>
      <c r="E99" s="4" t="s">
        <v>172</v>
      </c>
      <c r="F99" s="3">
        <v>42699</v>
      </c>
      <c r="G99" s="3">
        <v>42795</v>
      </c>
      <c r="H99">
        <v>5964</v>
      </c>
    </row>
    <row r="100" spans="1:8">
      <c r="A100" s="4" t="s">
        <v>306</v>
      </c>
      <c r="B100" s="4" t="s">
        <v>279</v>
      </c>
      <c r="C100" s="4" t="s">
        <v>175</v>
      </c>
      <c r="D100" s="4" t="s">
        <v>25</v>
      </c>
      <c r="E100" s="4" t="s">
        <v>172</v>
      </c>
      <c r="F100" s="3">
        <v>42699</v>
      </c>
      <c r="G100" s="3">
        <v>42800</v>
      </c>
      <c r="H100">
        <v>4570</v>
      </c>
    </row>
    <row r="101" spans="1:8">
      <c r="A101" s="4" t="s">
        <v>307</v>
      </c>
      <c r="B101" s="4" t="s">
        <v>174</v>
      </c>
      <c r="C101" s="4" t="s">
        <v>177</v>
      </c>
      <c r="D101" s="4" t="s">
        <v>48</v>
      </c>
      <c r="E101" s="4" t="s">
        <v>172</v>
      </c>
      <c r="F101" s="3">
        <v>42699</v>
      </c>
      <c r="G101" s="3">
        <v>42821</v>
      </c>
      <c r="H101">
        <v>49</v>
      </c>
    </row>
    <row r="102" spans="1:8">
      <c r="A102" s="4" t="s">
        <v>308</v>
      </c>
      <c r="B102" s="4" t="s">
        <v>216</v>
      </c>
      <c r="C102" s="4" t="s">
        <v>177</v>
      </c>
      <c r="D102" s="4" t="s">
        <v>50</v>
      </c>
      <c r="E102" s="4" t="s">
        <v>172</v>
      </c>
      <c r="F102" s="3">
        <v>42699</v>
      </c>
      <c r="G102" s="3">
        <v>42800</v>
      </c>
      <c r="H102">
        <v>65</v>
      </c>
    </row>
    <row r="103" spans="1:8">
      <c r="A103" s="4" t="s">
        <v>309</v>
      </c>
      <c r="B103" s="4" t="s">
        <v>183</v>
      </c>
      <c r="C103" s="4" t="s">
        <v>177</v>
      </c>
      <c r="D103" s="4" t="s">
        <v>48</v>
      </c>
      <c r="E103" s="4" t="s">
        <v>197</v>
      </c>
      <c r="F103" s="3">
        <v>42700</v>
      </c>
      <c r="G103" s="3">
        <v>42821</v>
      </c>
      <c r="H103">
        <v>0</v>
      </c>
    </row>
    <row r="104" spans="1:8">
      <c r="A104" s="4" t="s">
        <v>310</v>
      </c>
      <c r="B104" s="4" t="s">
        <v>174</v>
      </c>
      <c r="C104" s="4" t="s">
        <v>175</v>
      </c>
      <c r="D104" s="4" t="s">
        <v>57</v>
      </c>
      <c r="E104" s="4" t="s">
        <v>172</v>
      </c>
      <c r="F104" s="3">
        <v>42700</v>
      </c>
      <c r="G104" s="3">
        <v>42802</v>
      </c>
      <c r="H104">
        <v>4739</v>
      </c>
    </row>
    <row r="105" spans="1:8">
      <c r="A105" s="4" t="s">
        <v>311</v>
      </c>
      <c r="B105" s="4" t="s">
        <v>189</v>
      </c>
      <c r="C105" s="4" t="s">
        <v>171</v>
      </c>
      <c r="D105" s="4" t="s">
        <v>68</v>
      </c>
      <c r="E105" s="4" t="s">
        <v>172</v>
      </c>
      <c r="F105" s="3">
        <v>42700</v>
      </c>
      <c r="G105" s="3">
        <v>42815</v>
      </c>
      <c r="H105">
        <v>1080</v>
      </c>
    </row>
    <row r="106" spans="1:8">
      <c r="A106" s="4" t="s">
        <v>312</v>
      </c>
      <c r="B106" s="4" t="s">
        <v>232</v>
      </c>
      <c r="C106" s="4" t="s">
        <v>177</v>
      </c>
      <c r="D106" s="4" t="s">
        <v>99</v>
      </c>
      <c r="E106" s="4" t="s">
        <v>172</v>
      </c>
      <c r="F106" s="3">
        <v>42700</v>
      </c>
      <c r="G106" s="3">
        <v>42806</v>
      </c>
      <c r="H106">
        <v>57</v>
      </c>
    </row>
    <row r="107" spans="1:8">
      <c r="A107" s="4" t="s">
        <v>313</v>
      </c>
      <c r="B107" s="4" t="s">
        <v>237</v>
      </c>
      <c r="C107" s="4" t="s">
        <v>179</v>
      </c>
      <c r="D107" s="4" t="s">
        <v>84</v>
      </c>
      <c r="E107" s="4" t="s">
        <v>172</v>
      </c>
      <c r="F107" s="3">
        <v>42701</v>
      </c>
      <c r="G107" s="3">
        <v>42810</v>
      </c>
      <c r="H107">
        <v>469</v>
      </c>
    </row>
    <row r="108" spans="1:8">
      <c r="A108" s="4" t="s">
        <v>314</v>
      </c>
      <c r="B108" s="4" t="s">
        <v>230</v>
      </c>
      <c r="C108" s="4" t="s">
        <v>179</v>
      </c>
      <c r="D108" s="4" t="s">
        <v>42</v>
      </c>
      <c r="E108" s="4" t="s">
        <v>172</v>
      </c>
      <c r="F108" s="3">
        <v>42701</v>
      </c>
      <c r="G108" s="3">
        <v>42797</v>
      </c>
      <c r="H108">
        <v>532</v>
      </c>
    </row>
    <row r="109" spans="1:8">
      <c r="A109" s="4" t="s">
        <v>315</v>
      </c>
      <c r="B109" s="4" t="s">
        <v>187</v>
      </c>
      <c r="C109" s="4" t="s">
        <v>192</v>
      </c>
      <c r="D109" s="4" t="s">
        <v>96</v>
      </c>
      <c r="E109" s="4" t="s">
        <v>193</v>
      </c>
      <c r="F109" s="3">
        <v>42701</v>
      </c>
      <c r="G109" s="3"/>
    </row>
    <row r="110" spans="1:8">
      <c r="A110" s="4" t="s">
        <v>316</v>
      </c>
      <c r="B110" s="4" t="s">
        <v>205</v>
      </c>
      <c r="C110" s="4" t="s">
        <v>179</v>
      </c>
      <c r="D110" s="4" t="s">
        <v>84</v>
      </c>
      <c r="E110" s="4" t="s">
        <v>172</v>
      </c>
      <c r="F110" s="3">
        <v>42701</v>
      </c>
      <c r="G110" s="3">
        <v>42820</v>
      </c>
      <c r="H110">
        <v>538</v>
      </c>
    </row>
    <row r="111" spans="1:8">
      <c r="A111" s="4" t="s">
        <v>317</v>
      </c>
      <c r="B111" s="4" t="s">
        <v>226</v>
      </c>
      <c r="C111" s="4" t="s">
        <v>175</v>
      </c>
      <c r="D111" s="4" t="s">
        <v>40</v>
      </c>
      <c r="E111" s="4" t="s">
        <v>172</v>
      </c>
      <c r="F111" s="3">
        <v>42701</v>
      </c>
      <c r="G111" s="3">
        <v>42815</v>
      </c>
      <c r="H111">
        <v>4829</v>
      </c>
    </row>
    <row r="112" spans="1:8">
      <c r="A112" s="4" t="s">
        <v>318</v>
      </c>
      <c r="B112" s="4" t="s">
        <v>181</v>
      </c>
      <c r="C112" s="4" t="s">
        <v>199</v>
      </c>
      <c r="D112" s="4" t="s">
        <v>49</v>
      </c>
      <c r="E112" s="4" t="s">
        <v>172</v>
      </c>
      <c r="F112" s="3">
        <v>42701</v>
      </c>
      <c r="G112" s="3">
        <v>42805</v>
      </c>
      <c r="H112">
        <v>5370</v>
      </c>
    </row>
    <row r="113" spans="1:8">
      <c r="A113" s="4" t="s">
        <v>319</v>
      </c>
      <c r="B113" s="4" t="s">
        <v>181</v>
      </c>
      <c r="C113" s="4" t="s">
        <v>199</v>
      </c>
      <c r="D113" s="4" t="s">
        <v>75</v>
      </c>
      <c r="E113" s="4" t="s">
        <v>172</v>
      </c>
      <c r="F113" s="3">
        <v>42701</v>
      </c>
      <c r="G113" s="3">
        <v>42815</v>
      </c>
      <c r="H113">
        <v>6499</v>
      </c>
    </row>
    <row r="114" spans="1:8">
      <c r="A114" s="4" t="s">
        <v>320</v>
      </c>
      <c r="B114" s="4" t="s">
        <v>174</v>
      </c>
      <c r="C114" s="4" t="s">
        <v>171</v>
      </c>
      <c r="D114" s="4" t="s">
        <v>66</v>
      </c>
      <c r="E114" s="4" t="s">
        <v>172</v>
      </c>
      <c r="F114" s="3">
        <v>42702</v>
      </c>
      <c r="G114" s="3">
        <v>42800</v>
      </c>
      <c r="H114">
        <v>1161</v>
      </c>
    </row>
    <row r="115" spans="1:8">
      <c r="A115" s="4" t="s">
        <v>321</v>
      </c>
      <c r="B115" s="4" t="s">
        <v>230</v>
      </c>
      <c r="C115" s="4" t="s">
        <v>179</v>
      </c>
      <c r="D115" s="4" t="s">
        <v>105</v>
      </c>
      <c r="E115" s="4" t="s">
        <v>172</v>
      </c>
      <c r="F115" s="3">
        <v>42702</v>
      </c>
      <c r="G115" s="3">
        <v>42820</v>
      </c>
      <c r="H115">
        <v>576</v>
      </c>
    </row>
    <row r="116" spans="1:8">
      <c r="A116" s="4" t="s">
        <v>322</v>
      </c>
      <c r="B116" s="4" t="s">
        <v>201</v>
      </c>
      <c r="C116" s="4" t="s">
        <v>171</v>
      </c>
      <c r="D116" s="4" t="s">
        <v>75</v>
      </c>
      <c r="E116" s="4" t="s">
        <v>172</v>
      </c>
      <c r="F116" s="3">
        <v>42702</v>
      </c>
      <c r="G116" s="3">
        <v>42813</v>
      </c>
      <c r="H116">
        <v>979</v>
      </c>
    </row>
    <row r="117" spans="1:8">
      <c r="A117" s="4" t="s">
        <v>323</v>
      </c>
      <c r="B117" s="4" t="s">
        <v>208</v>
      </c>
      <c r="C117" s="4" t="s">
        <v>177</v>
      </c>
      <c r="D117" s="4" t="s">
        <v>109</v>
      </c>
      <c r="E117" s="4" t="s">
        <v>172</v>
      </c>
      <c r="F117" s="3">
        <v>42702</v>
      </c>
      <c r="G117" s="3">
        <v>42801</v>
      </c>
      <c r="H117">
        <v>43</v>
      </c>
    </row>
    <row r="118" spans="1:8">
      <c r="A118" s="4" t="s">
        <v>324</v>
      </c>
      <c r="B118" s="4" t="s">
        <v>196</v>
      </c>
      <c r="C118" s="4" t="s">
        <v>177</v>
      </c>
      <c r="D118" s="4" t="s">
        <v>106</v>
      </c>
      <c r="E118" s="4" t="s">
        <v>172</v>
      </c>
      <c r="F118" s="3">
        <v>42703</v>
      </c>
      <c r="G118" s="3">
        <v>42801</v>
      </c>
      <c r="H118">
        <v>57</v>
      </c>
    </row>
    <row r="119" spans="1:8">
      <c r="A119" s="4" t="s">
        <v>325</v>
      </c>
      <c r="B119" s="4" t="s">
        <v>256</v>
      </c>
      <c r="C119" s="4" t="s">
        <v>177</v>
      </c>
      <c r="D119" s="4" t="s">
        <v>103</v>
      </c>
      <c r="E119" s="4" t="s">
        <v>197</v>
      </c>
      <c r="F119" s="3">
        <v>42703</v>
      </c>
      <c r="G119" s="3">
        <v>42822</v>
      </c>
      <c r="H119">
        <v>0</v>
      </c>
    </row>
    <row r="120" spans="1:8">
      <c r="A120" s="4" t="s">
        <v>326</v>
      </c>
      <c r="B120" s="4" t="s">
        <v>256</v>
      </c>
      <c r="C120" s="4" t="s">
        <v>171</v>
      </c>
      <c r="D120" s="4" t="s">
        <v>61</v>
      </c>
      <c r="E120" s="4" t="s">
        <v>172</v>
      </c>
      <c r="F120" s="3">
        <v>42703</v>
      </c>
      <c r="G120" s="3">
        <v>42806</v>
      </c>
      <c r="H120">
        <v>948</v>
      </c>
    </row>
    <row r="121" spans="1:8">
      <c r="A121" s="4" t="s">
        <v>327</v>
      </c>
      <c r="B121" s="4" t="s">
        <v>235</v>
      </c>
      <c r="C121" s="4" t="s">
        <v>192</v>
      </c>
      <c r="D121" s="4" t="s">
        <v>99</v>
      </c>
      <c r="E121" s="4" t="s">
        <v>172</v>
      </c>
      <c r="F121" s="3">
        <v>42703</v>
      </c>
      <c r="G121" s="3">
        <v>42804</v>
      </c>
      <c r="H121">
        <v>3012</v>
      </c>
    </row>
    <row r="122" spans="1:8">
      <c r="A122" s="4" t="s">
        <v>328</v>
      </c>
      <c r="B122" s="4" t="s">
        <v>246</v>
      </c>
      <c r="C122" s="4" t="s">
        <v>192</v>
      </c>
      <c r="D122" s="4" t="s">
        <v>130</v>
      </c>
      <c r="E122" s="4" t="s">
        <v>172</v>
      </c>
      <c r="F122" s="3">
        <v>42704</v>
      </c>
      <c r="G122" s="3">
        <v>42809</v>
      </c>
      <c r="H122">
        <v>3665</v>
      </c>
    </row>
    <row r="123" spans="1:8">
      <c r="A123" s="4" t="s">
        <v>329</v>
      </c>
      <c r="B123" s="4" t="s">
        <v>216</v>
      </c>
      <c r="C123" s="4" t="s">
        <v>179</v>
      </c>
      <c r="D123" s="4" t="s">
        <v>65</v>
      </c>
      <c r="E123" s="4" t="s">
        <v>172</v>
      </c>
      <c r="F123" s="3">
        <v>42704</v>
      </c>
      <c r="G123" s="3">
        <v>42818</v>
      </c>
      <c r="H123">
        <v>564</v>
      </c>
    </row>
    <row r="124" spans="1:8">
      <c r="A124" s="4" t="s">
        <v>330</v>
      </c>
      <c r="B124" s="4" t="s">
        <v>183</v>
      </c>
      <c r="C124" s="4" t="s">
        <v>171</v>
      </c>
      <c r="D124" s="4" t="s">
        <v>45</v>
      </c>
      <c r="E124" s="4" t="s">
        <v>197</v>
      </c>
      <c r="F124" s="3">
        <v>42705</v>
      </c>
      <c r="G124" s="3">
        <v>42800</v>
      </c>
      <c r="H124">
        <v>0</v>
      </c>
    </row>
    <row r="125" spans="1:8">
      <c r="A125" s="4" t="s">
        <v>331</v>
      </c>
      <c r="B125" s="4" t="s">
        <v>246</v>
      </c>
      <c r="C125" s="4" t="s">
        <v>192</v>
      </c>
      <c r="D125" s="4" t="s">
        <v>78</v>
      </c>
      <c r="E125" s="4" t="s">
        <v>172</v>
      </c>
      <c r="F125" s="3">
        <v>42705</v>
      </c>
      <c r="G125" s="3">
        <v>42816</v>
      </c>
      <c r="H125">
        <v>3463</v>
      </c>
    </row>
    <row r="126" spans="1:8">
      <c r="A126" s="4" t="s">
        <v>332</v>
      </c>
      <c r="B126" s="4" t="s">
        <v>279</v>
      </c>
      <c r="C126" s="4" t="s">
        <v>179</v>
      </c>
      <c r="D126" s="4" t="s">
        <v>65</v>
      </c>
      <c r="E126" s="4" t="s">
        <v>172</v>
      </c>
      <c r="F126" s="3">
        <v>42705</v>
      </c>
      <c r="G126" s="3">
        <v>42820</v>
      </c>
      <c r="H126">
        <v>513</v>
      </c>
    </row>
    <row r="127" spans="1:8">
      <c r="A127" s="4" t="s">
        <v>333</v>
      </c>
      <c r="B127" s="4" t="s">
        <v>279</v>
      </c>
      <c r="C127" s="4" t="s">
        <v>179</v>
      </c>
      <c r="D127" s="4" t="s">
        <v>84</v>
      </c>
      <c r="E127" s="4" t="s">
        <v>172</v>
      </c>
      <c r="F127" s="3">
        <v>42705</v>
      </c>
      <c r="G127" s="3">
        <v>42822</v>
      </c>
      <c r="H127">
        <v>590</v>
      </c>
    </row>
    <row r="128" spans="1:8">
      <c r="A128" s="4" t="s">
        <v>334</v>
      </c>
      <c r="B128" s="4" t="s">
        <v>174</v>
      </c>
      <c r="C128" s="4" t="s">
        <v>175</v>
      </c>
      <c r="D128" s="4" t="s">
        <v>51</v>
      </c>
      <c r="E128" s="4" t="s">
        <v>172</v>
      </c>
      <c r="F128" s="3">
        <v>42705</v>
      </c>
      <c r="G128" s="3">
        <v>42824</v>
      </c>
      <c r="H128">
        <v>4511</v>
      </c>
    </row>
    <row r="129" spans="1:8">
      <c r="A129" s="4" t="s">
        <v>335</v>
      </c>
      <c r="B129" s="4" t="s">
        <v>256</v>
      </c>
      <c r="C129" s="4" t="s">
        <v>192</v>
      </c>
      <c r="D129" s="4" t="s">
        <v>57</v>
      </c>
      <c r="E129" s="4" t="s">
        <v>197</v>
      </c>
      <c r="F129" s="3">
        <v>42705</v>
      </c>
      <c r="G129" s="3">
        <v>42796</v>
      </c>
      <c r="H129">
        <v>0</v>
      </c>
    </row>
    <row r="130" spans="1:8">
      <c r="A130" s="4" t="s">
        <v>336</v>
      </c>
      <c r="B130" s="4" t="s">
        <v>189</v>
      </c>
      <c r="C130" s="4" t="s">
        <v>179</v>
      </c>
      <c r="D130" s="4" t="s">
        <v>37</v>
      </c>
      <c r="E130" s="4" t="s">
        <v>172</v>
      </c>
      <c r="F130" s="3">
        <v>42705</v>
      </c>
      <c r="G130" s="3">
        <v>42820</v>
      </c>
      <c r="H130">
        <v>546</v>
      </c>
    </row>
    <row r="131" spans="1:8">
      <c r="A131" s="4" t="s">
        <v>337</v>
      </c>
      <c r="B131" s="4" t="s">
        <v>185</v>
      </c>
      <c r="C131" s="4" t="s">
        <v>177</v>
      </c>
      <c r="D131" s="4" t="s">
        <v>124</v>
      </c>
      <c r="E131" s="4" t="s">
        <v>172</v>
      </c>
      <c r="F131" s="3">
        <v>42705</v>
      </c>
      <c r="G131" s="3">
        <v>42799</v>
      </c>
      <c r="H131">
        <v>46</v>
      </c>
    </row>
    <row r="132" spans="1:8">
      <c r="A132" s="4" t="s">
        <v>338</v>
      </c>
      <c r="B132" s="4" t="s">
        <v>174</v>
      </c>
      <c r="C132" s="4" t="s">
        <v>175</v>
      </c>
      <c r="D132" s="4" t="s">
        <v>103</v>
      </c>
      <c r="E132" s="4" t="s">
        <v>172</v>
      </c>
      <c r="F132" s="3">
        <v>42706</v>
      </c>
      <c r="G132" s="3">
        <v>42803</v>
      </c>
      <c r="H132">
        <v>4891</v>
      </c>
    </row>
    <row r="133" spans="1:8">
      <c r="A133" s="4" t="s">
        <v>339</v>
      </c>
      <c r="B133" s="4" t="s">
        <v>203</v>
      </c>
      <c r="C133" s="4" t="s">
        <v>171</v>
      </c>
      <c r="D133" s="4" t="s">
        <v>62</v>
      </c>
      <c r="E133" s="4" t="s">
        <v>172</v>
      </c>
      <c r="F133" s="3">
        <v>42706</v>
      </c>
      <c r="G133" s="3">
        <v>42797</v>
      </c>
      <c r="H133">
        <v>1040</v>
      </c>
    </row>
    <row r="134" spans="1:8">
      <c r="A134" s="4" t="s">
        <v>340</v>
      </c>
      <c r="B134" s="4" t="s">
        <v>203</v>
      </c>
      <c r="C134" s="4" t="s">
        <v>171</v>
      </c>
      <c r="D134" s="4" t="s">
        <v>56</v>
      </c>
      <c r="E134" s="4" t="s">
        <v>172</v>
      </c>
      <c r="F134" s="3">
        <v>42706</v>
      </c>
      <c r="G134" s="3">
        <v>42798</v>
      </c>
      <c r="H134">
        <v>1108</v>
      </c>
    </row>
    <row r="135" spans="1:8">
      <c r="A135" s="4" t="s">
        <v>341</v>
      </c>
      <c r="B135" s="4" t="s">
        <v>203</v>
      </c>
      <c r="C135" s="4" t="s">
        <v>177</v>
      </c>
      <c r="D135" s="4" t="s">
        <v>90</v>
      </c>
      <c r="E135" s="4" t="s">
        <v>172</v>
      </c>
      <c r="F135" s="3">
        <v>42706</v>
      </c>
      <c r="G135" s="3">
        <v>42798</v>
      </c>
      <c r="H135">
        <v>59</v>
      </c>
    </row>
    <row r="136" spans="1:8">
      <c r="A136" s="4" t="s">
        <v>342</v>
      </c>
      <c r="B136" s="4" t="s">
        <v>343</v>
      </c>
      <c r="C136" s="4" t="s">
        <v>175</v>
      </c>
      <c r="D136" s="4" t="s">
        <v>110</v>
      </c>
      <c r="E136" s="4" t="s">
        <v>172</v>
      </c>
      <c r="F136" s="3">
        <v>42706</v>
      </c>
      <c r="G136" s="3">
        <v>42824</v>
      </c>
      <c r="H136">
        <v>5406</v>
      </c>
    </row>
    <row r="137" spans="1:8">
      <c r="A137" s="4" t="s">
        <v>344</v>
      </c>
      <c r="B137" s="4" t="s">
        <v>230</v>
      </c>
      <c r="C137" s="4" t="s">
        <v>179</v>
      </c>
      <c r="D137" s="4" t="s">
        <v>38</v>
      </c>
      <c r="E137" s="4" t="s">
        <v>172</v>
      </c>
      <c r="F137" s="3">
        <v>42706</v>
      </c>
      <c r="G137" s="3">
        <v>42814</v>
      </c>
      <c r="H137">
        <v>515</v>
      </c>
    </row>
    <row r="138" spans="1:8">
      <c r="A138" s="4" t="s">
        <v>345</v>
      </c>
      <c r="B138" s="4" t="s">
        <v>170</v>
      </c>
      <c r="C138" s="4" t="s">
        <v>179</v>
      </c>
      <c r="D138" s="4" t="s">
        <v>119</v>
      </c>
      <c r="E138" s="4" t="s">
        <v>172</v>
      </c>
      <c r="F138" s="3">
        <v>42706</v>
      </c>
      <c r="G138" s="3">
        <v>42800</v>
      </c>
      <c r="H138">
        <v>583</v>
      </c>
    </row>
    <row r="139" spans="1:8">
      <c r="A139" s="4" t="s">
        <v>346</v>
      </c>
      <c r="B139" s="4" t="s">
        <v>208</v>
      </c>
      <c r="C139" s="4" t="s">
        <v>177</v>
      </c>
      <c r="D139" s="4" t="s">
        <v>61</v>
      </c>
      <c r="E139" s="4" t="s">
        <v>172</v>
      </c>
      <c r="F139" s="3">
        <v>42706</v>
      </c>
      <c r="G139" s="3">
        <v>42808</v>
      </c>
      <c r="H139">
        <v>54</v>
      </c>
    </row>
    <row r="140" spans="1:8">
      <c r="A140" s="4" t="s">
        <v>347</v>
      </c>
      <c r="B140" s="4" t="s">
        <v>185</v>
      </c>
      <c r="C140" s="4" t="s">
        <v>177</v>
      </c>
      <c r="D140" s="4" t="s">
        <v>98</v>
      </c>
      <c r="E140" s="4" t="s">
        <v>172</v>
      </c>
      <c r="F140" s="3">
        <v>42706</v>
      </c>
      <c r="G140" s="3">
        <v>42821</v>
      </c>
      <c r="H140">
        <v>60</v>
      </c>
    </row>
    <row r="141" spans="1:8">
      <c r="A141" s="4" t="s">
        <v>348</v>
      </c>
      <c r="B141" s="4" t="s">
        <v>181</v>
      </c>
      <c r="C141" s="4" t="s">
        <v>179</v>
      </c>
      <c r="D141" s="4" t="s">
        <v>24</v>
      </c>
      <c r="E141" s="4" t="s">
        <v>193</v>
      </c>
      <c r="F141" s="3">
        <v>42706</v>
      </c>
      <c r="G141" s="3"/>
    </row>
    <row r="142" spans="1:8">
      <c r="A142" s="4" t="s">
        <v>349</v>
      </c>
      <c r="B142" s="4" t="s">
        <v>174</v>
      </c>
      <c r="C142" s="4" t="s">
        <v>179</v>
      </c>
      <c r="D142" s="4" t="s">
        <v>51</v>
      </c>
      <c r="E142" s="4" t="s">
        <v>197</v>
      </c>
      <c r="F142" s="3">
        <v>42707</v>
      </c>
      <c r="G142" s="3">
        <v>42806</v>
      </c>
      <c r="H142">
        <v>0</v>
      </c>
    </row>
    <row r="143" spans="1:8">
      <c r="A143" s="4" t="s">
        <v>350</v>
      </c>
      <c r="B143" s="4" t="s">
        <v>174</v>
      </c>
      <c r="C143" s="4" t="s">
        <v>175</v>
      </c>
      <c r="D143" s="4" t="s">
        <v>61</v>
      </c>
      <c r="E143" s="4" t="s">
        <v>197</v>
      </c>
      <c r="F143" s="3">
        <v>42707</v>
      </c>
      <c r="G143" s="3">
        <v>42813</v>
      </c>
      <c r="H143">
        <v>0</v>
      </c>
    </row>
    <row r="144" spans="1:8">
      <c r="A144" s="4" t="s">
        <v>351</v>
      </c>
      <c r="B144" s="4" t="s">
        <v>174</v>
      </c>
      <c r="C144" s="4" t="s">
        <v>179</v>
      </c>
      <c r="D144" s="4" t="s">
        <v>68</v>
      </c>
      <c r="E144" s="4" t="s">
        <v>172</v>
      </c>
      <c r="F144" s="3">
        <v>42707</v>
      </c>
      <c r="G144" s="3">
        <v>42817</v>
      </c>
      <c r="H144">
        <v>516</v>
      </c>
    </row>
    <row r="145" spans="1:8">
      <c r="A145" s="4" t="s">
        <v>352</v>
      </c>
      <c r="B145" s="4" t="s">
        <v>174</v>
      </c>
      <c r="C145" s="4" t="s">
        <v>175</v>
      </c>
      <c r="D145" s="4" t="s">
        <v>100</v>
      </c>
      <c r="E145" s="4" t="s">
        <v>172</v>
      </c>
      <c r="F145" s="3">
        <v>42707</v>
      </c>
      <c r="G145" s="3">
        <v>42816</v>
      </c>
      <c r="H145">
        <v>4829</v>
      </c>
    </row>
    <row r="146" spans="1:8">
      <c r="A146" s="4" t="s">
        <v>353</v>
      </c>
      <c r="B146" s="4" t="s">
        <v>170</v>
      </c>
      <c r="C146" s="4" t="s">
        <v>171</v>
      </c>
      <c r="D146" s="4" t="s">
        <v>51</v>
      </c>
      <c r="E146" s="4" t="s">
        <v>197</v>
      </c>
      <c r="F146" s="3">
        <v>42707</v>
      </c>
      <c r="G146" s="3">
        <v>42811</v>
      </c>
      <c r="H146">
        <v>0</v>
      </c>
    </row>
    <row r="147" spans="1:8">
      <c r="A147" s="4" t="s">
        <v>354</v>
      </c>
      <c r="B147" s="4" t="s">
        <v>232</v>
      </c>
      <c r="C147" s="4" t="s">
        <v>171</v>
      </c>
      <c r="D147" s="4" t="s">
        <v>50</v>
      </c>
      <c r="E147" s="4" t="s">
        <v>172</v>
      </c>
      <c r="F147" s="3">
        <v>42707</v>
      </c>
      <c r="G147" s="3">
        <v>42796</v>
      </c>
      <c r="H147">
        <v>950</v>
      </c>
    </row>
    <row r="148" spans="1:8">
      <c r="A148" s="4" t="s">
        <v>355</v>
      </c>
      <c r="B148" s="4" t="s">
        <v>185</v>
      </c>
      <c r="C148" s="4" t="s">
        <v>171</v>
      </c>
      <c r="D148" s="4" t="s">
        <v>122</v>
      </c>
      <c r="E148" s="4" t="s">
        <v>197</v>
      </c>
      <c r="F148" s="3">
        <v>42707</v>
      </c>
      <c r="G148" s="3">
        <v>42803</v>
      </c>
      <c r="H148">
        <v>0</v>
      </c>
    </row>
    <row r="149" spans="1:8">
      <c r="A149" s="4" t="s">
        <v>356</v>
      </c>
      <c r="B149" s="4" t="s">
        <v>279</v>
      </c>
      <c r="C149" s="4" t="s">
        <v>179</v>
      </c>
      <c r="D149" s="4" t="s">
        <v>78</v>
      </c>
      <c r="E149" s="4" t="s">
        <v>172</v>
      </c>
      <c r="F149" s="3">
        <v>42708</v>
      </c>
      <c r="G149" s="3">
        <v>42814</v>
      </c>
      <c r="H149">
        <v>513</v>
      </c>
    </row>
    <row r="150" spans="1:8">
      <c r="A150" s="4" t="s">
        <v>357</v>
      </c>
      <c r="B150" s="4" t="s">
        <v>174</v>
      </c>
      <c r="C150" s="4" t="s">
        <v>175</v>
      </c>
      <c r="D150" s="4" t="s">
        <v>42</v>
      </c>
      <c r="E150" s="4" t="s">
        <v>197</v>
      </c>
      <c r="F150" s="3">
        <v>42708</v>
      </c>
      <c r="G150" s="3">
        <v>42803</v>
      </c>
      <c r="H150">
        <v>0</v>
      </c>
    </row>
    <row r="151" spans="1:8">
      <c r="A151" s="4" t="s">
        <v>358</v>
      </c>
      <c r="B151" s="4" t="s">
        <v>174</v>
      </c>
      <c r="C151" s="4" t="s">
        <v>199</v>
      </c>
      <c r="D151" s="4" t="s">
        <v>103</v>
      </c>
      <c r="E151" s="4" t="s">
        <v>172</v>
      </c>
      <c r="F151" s="3">
        <v>42708</v>
      </c>
      <c r="G151" s="3">
        <v>42806</v>
      </c>
      <c r="H151">
        <v>5522</v>
      </c>
    </row>
    <row r="152" spans="1:8">
      <c r="A152" s="4" t="s">
        <v>359</v>
      </c>
      <c r="B152" s="4" t="s">
        <v>196</v>
      </c>
      <c r="C152" s="4" t="s">
        <v>177</v>
      </c>
      <c r="D152" s="4" t="s">
        <v>37</v>
      </c>
      <c r="E152" s="4" t="s">
        <v>172</v>
      </c>
      <c r="F152" s="3">
        <v>42708</v>
      </c>
      <c r="G152" s="3">
        <v>42803</v>
      </c>
      <c r="H152">
        <v>56</v>
      </c>
    </row>
    <row r="153" spans="1:8">
      <c r="A153" s="4" t="s">
        <v>360</v>
      </c>
      <c r="B153" s="4" t="s">
        <v>191</v>
      </c>
      <c r="C153" s="4" t="s">
        <v>175</v>
      </c>
      <c r="D153" s="4" t="s">
        <v>49</v>
      </c>
      <c r="E153" s="4" t="s">
        <v>172</v>
      </c>
      <c r="F153" s="3">
        <v>42708</v>
      </c>
      <c r="G153" s="3">
        <v>42802</v>
      </c>
      <c r="H153">
        <v>5673</v>
      </c>
    </row>
    <row r="154" spans="1:8">
      <c r="A154" s="4" t="s">
        <v>361</v>
      </c>
      <c r="B154" s="4" t="s">
        <v>219</v>
      </c>
      <c r="C154" s="4" t="s">
        <v>179</v>
      </c>
      <c r="D154" s="4" t="s">
        <v>122</v>
      </c>
      <c r="E154" s="4" t="s">
        <v>172</v>
      </c>
      <c r="F154" s="3">
        <v>42708</v>
      </c>
      <c r="G154" s="3">
        <v>42804</v>
      </c>
      <c r="H154">
        <v>598</v>
      </c>
    </row>
    <row r="155" spans="1:8">
      <c r="A155" s="4" t="s">
        <v>362</v>
      </c>
      <c r="B155" s="4" t="s">
        <v>244</v>
      </c>
      <c r="C155" s="4" t="s">
        <v>199</v>
      </c>
      <c r="D155" s="4" t="s">
        <v>100</v>
      </c>
      <c r="E155" s="4" t="s">
        <v>172</v>
      </c>
      <c r="F155" s="3">
        <v>42708</v>
      </c>
      <c r="G155" s="3">
        <v>42810</v>
      </c>
      <c r="H155">
        <v>5787</v>
      </c>
    </row>
    <row r="156" spans="1:8">
      <c r="A156" s="4" t="s">
        <v>363</v>
      </c>
      <c r="B156" s="4" t="s">
        <v>201</v>
      </c>
      <c r="C156" s="4" t="s">
        <v>171</v>
      </c>
      <c r="D156" s="4" t="s">
        <v>108</v>
      </c>
      <c r="E156" s="4" t="s">
        <v>172</v>
      </c>
      <c r="F156" s="3">
        <v>42708</v>
      </c>
      <c r="G156" s="3">
        <v>42802</v>
      </c>
      <c r="H156">
        <v>1070</v>
      </c>
    </row>
    <row r="157" spans="1:8">
      <c r="A157" s="4" t="s">
        <v>364</v>
      </c>
      <c r="B157" s="4" t="s">
        <v>261</v>
      </c>
      <c r="C157" s="4" t="s">
        <v>192</v>
      </c>
      <c r="D157" s="4" t="s">
        <v>50</v>
      </c>
      <c r="E157" s="4" t="s">
        <v>172</v>
      </c>
      <c r="F157" s="3">
        <v>42709</v>
      </c>
      <c r="G157" s="3">
        <v>42808</v>
      </c>
      <c r="H157">
        <v>3677</v>
      </c>
    </row>
    <row r="158" spans="1:8">
      <c r="A158" s="4" t="s">
        <v>365</v>
      </c>
      <c r="B158" s="4" t="s">
        <v>246</v>
      </c>
      <c r="C158" s="4" t="s">
        <v>199</v>
      </c>
      <c r="D158" s="4" t="s">
        <v>95</v>
      </c>
      <c r="E158" s="4" t="s">
        <v>172</v>
      </c>
      <c r="F158" s="3">
        <v>42709</v>
      </c>
      <c r="G158" s="3">
        <v>42824</v>
      </c>
      <c r="H158">
        <v>5425</v>
      </c>
    </row>
    <row r="159" spans="1:8">
      <c r="A159" s="4" t="s">
        <v>366</v>
      </c>
      <c r="B159" s="4" t="s">
        <v>210</v>
      </c>
      <c r="C159" s="4" t="s">
        <v>199</v>
      </c>
      <c r="D159" s="4" t="s">
        <v>24</v>
      </c>
      <c r="E159" s="4" t="s">
        <v>193</v>
      </c>
      <c r="F159" s="3">
        <v>42709</v>
      </c>
      <c r="G159" s="3"/>
    </row>
    <row r="160" spans="1:8">
      <c r="A160" s="4" t="s">
        <v>367</v>
      </c>
      <c r="B160" s="4" t="s">
        <v>263</v>
      </c>
      <c r="C160" s="4" t="s">
        <v>192</v>
      </c>
      <c r="D160" s="4" t="s">
        <v>125</v>
      </c>
      <c r="E160" s="4" t="s">
        <v>172</v>
      </c>
      <c r="F160" s="3">
        <v>42709</v>
      </c>
      <c r="G160" s="3">
        <v>42817</v>
      </c>
      <c r="H160">
        <v>3415</v>
      </c>
    </row>
    <row r="161" spans="1:8">
      <c r="A161" s="4" t="s">
        <v>368</v>
      </c>
      <c r="B161" s="4" t="s">
        <v>191</v>
      </c>
      <c r="C161" s="4" t="s">
        <v>179</v>
      </c>
      <c r="D161" s="4" t="s">
        <v>24</v>
      </c>
      <c r="E161" s="4" t="s">
        <v>193</v>
      </c>
      <c r="F161" s="3">
        <v>42709</v>
      </c>
      <c r="G161" s="3"/>
    </row>
    <row r="162" spans="1:8">
      <c r="A162" s="4" t="s">
        <v>369</v>
      </c>
      <c r="B162" s="4" t="s">
        <v>201</v>
      </c>
      <c r="C162" s="4" t="s">
        <v>171</v>
      </c>
      <c r="D162" s="4" t="s">
        <v>87</v>
      </c>
      <c r="E162" s="4" t="s">
        <v>172</v>
      </c>
      <c r="F162" s="3">
        <v>42709</v>
      </c>
      <c r="G162" s="3">
        <v>42815</v>
      </c>
      <c r="H162">
        <v>891</v>
      </c>
    </row>
    <row r="163" spans="1:8">
      <c r="A163" s="4" t="s">
        <v>370</v>
      </c>
      <c r="B163" s="4" t="s">
        <v>256</v>
      </c>
      <c r="C163" s="4" t="s">
        <v>179</v>
      </c>
      <c r="D163" s="4" t="s">
        <v>41</v>
      </c>
      <c r="E163" s="4" t="s">
        <v>172</v>
      </c>
      <c r="F163" s="3">
        <v>42710</v>
      </c>
      <c r="G163" s="3">
        <v>42806</v>
      </c>
      <c r="H163">
        <v>609</v>
      </c>
    </row>
    <row r="164" spans="1:8">
      <c r="A164" s="4" t="s">
        <v>371</v>
      </c>
      <c r="B164" s="4" t="s">
        <v>187</v>
      </c>
      <c r="C164" s="4" t="s">
        <v>177</v>
      </c>
      <c r="D164" s="4" t="s">
        <v>98</v>
      </c>
      <c r="E164" s="4" t="s">
        <v>172</v>
      </c>
      <c r="F164" s="3">
        <v>42710</v>
      </c>
      <c r="G164" s="3">
        <v>42810</v>
      </c>
      <c r="H164">
        <v>54</v>
      </c>
    </row>
    <row r="165" spans="1:8">
      <c r="A165" s="4" t="s">
        <v>372</v>
      </c>
      <c r="B165" s="4" t="s">
        <v>181</v>
      </c>
      <c r="C165" s="4" t="s">
        <v>171</v>
      </c>
      <c r="D165" s="4" t="s">
        <v>86</v>
      </c>
      <c r="E165" s="4" t="s">
        <v>172</v>
      </c>
      <c r="F165" s="3">
        <v>42710</v>
      </c>
      <c r="G165" s="3">
        <v>42803</v>
      </c>
      <c r="H165">
        <v>1049</v>
      </c>
    </row>
    <row r="166" spans="1:8">
      <c r="A166" s="4" t="s">
        <v>373</v>
      </c>
      <c r="B166" s="4" t="s">
        <v>246</v>
      </c>
      <c r="C166" s="4" t="s">
        <v>171</v>
      </c>
      <c r="D166" s="4" t="s">
        <v>65</v>
      </c>
      <c r="E166" s="4" t="s">
        <v>172</v>
      </c>
      <c r="F166" s="3">
        <v>42711</v>
      </c>
      <c r="G166" s="3">
        <v>42801</v>
      </c>
      <c r="H166">
        <v>1152</v>
      </c>
    </row>
    <row r="167" spans="1:8">
      <c r="A167" s="4" t="s">
        <v>374</v>
      </c>
      <c r="B167" s="4" t="s">
        <v>210</v>
      </c>
      <c r="C167" s="4" t="s">
        <v>177</v>
      </c>
      <c r="D167" s="4" t="s">
        <v>99</v>
      </c>
      <c r="E167" s="4" t="s">
        <v>197</v>
      </c>
      <c r="F167" s="3">
        <v>42711</v>
      </c>
      <c r="G167" s="3">
        <v>42814</v>
      </c>
      <c r="H167">
        <v>0</v>
      </c>
    </row>
    <row r="168" spans="1:8">
      <c r="A168" s="4" t="s">
        <v>375</v>
      </c>
      <c r="B168" s="4" t="s">
        <v>210</v>
      </c>
      <c r="C168" s="4" t="s">
        <v>175</v>
      </c>
      <c r="D168" s="4" t="s">
        <v>120</v>
      </c>
      <c r="E168" s="4" t="s">
        <v>172</v>
      </c>
      <c r="F168" s="3">
        <v>42711</v>
      </c>
      <c r="G168" s="3">
        <v>42822</v>
      </c>
      <c r="H168">
        <v>4799</v>
      </c>
    </row>
    <row r="169" spans="1:8">
      <c r="A169" s="4" t="s">
        <v>376</v>
      </c>
      <c r="B169" s="4" t="s">
        <v>196</v>
      </c>
      <c r="C169" s="4" t="s">
        <v>177</v>
      </c>
      <c r="D169" s="4" t="s">
        <v>45</v>
      </c>
      <c r="E169" s="4" t="s">
        <v>172</v>
      </c>
      <c r="F169" s="3">
        <v>42711</v>
      </c>
      <c r="G169" s="3">
        <v>42806</v>
      </c>
      <c r="H169">
        <v>51</v>
      </c>
    </row>
    <row r="170" spans="1:8">
      <c r="A170" s="4" t="s">
        <v>377</v>
      </c>
      <c r="B170" s="4" t="s">
        <v>203</v>
      </c>
      <c r="C170" s="4" t="s">
        <v>192</v>
      </c>
      <c r="D170" s="4" t="s">
        <v>81</v>
      </c>
      <c r="E170" s="4" t="s">
        <v>172</v>
      </c>
      <c r="F170" s="3">
        <v>42711</v>
      </c>
      <c r="G170" s="3">
        <v>42797</v>
      </c>
      <c r="H170">
        <v>3426</v>
      </c>
    </row>
    <row r="171" spans="1:8">
      <c r="A171" s="4" t="s">
        <v>378</v>
      </c>
      <c r="B171" s="4" t="s">
        <v>343</v>
      </c>
      <c r="C171" s="4" t="s">
        <v>177</v>
      </c>
      <c r="D171" s="4" t="s">
        <v>100</v>
      </c>
      <c r="E171" s="4" t="s">
        <v>172</v>
      </c>
      <c r="F171" s="3">
        <v>42711</v>
      </c>
      <c r="G171" s="3">
        <v>42805</v>
      </c>
      <c r="H171">
        <v>51</v>
      </c>
    </row>
    <row r="172" spans="1:8">
      <c r="A172" s="4" t="s">
        <v>379</v>
      </c>
      <c r="B172" s="4" t="s">
        <v>219</v>
      </c>
      <c r="C172" s="4" t="s">
        <v>179</v>
      </c>
      <c r="D172" s="4" t="s">
        <v>59</v>
      </c>
      <c r="E172" s="4" t="s">
        <v>172</v>
      </c>
      <c r="F172" s="3">
        <v>42711</v>
      </c>
      <c r="G172" s="3">
        <v>42814</v>
      </c>
      <c r="H172">
        <v>564</v>
      </c>
    </row>
    <row r="173" spans="1:8">
      <c r="A173" s="4" t="s">
        <v>380</v>
      </c>
      <c r="B173" s="4" t="s">
        <v>304</v>
      </c>
      <c r="C173" s="4" t="s">
        <v>199</v>
      </c>
      <c r="D173" s="4" t="s">
        <v>79</v>
      </c>
      <c r="E173" s="4" t="s">
        <v>172</v>
      </c>
      <c r="F173" s="3">
        <v>42712</v>
      </c>
      <c r="G173" s="3">
        <v>42795</v>
      </c>
      <c r="H173">
        <v>5882</v>
      </c>
    </row>
    <row r="174" spans="1:8">
      <c r="A174" s="4" t="s">
        <v>381</v>
      </c>
      <c r="B174" s="4" t="s">
        <v>210</v>
      </c>
      <c r="C174" s="4" t="s">
        <v>175</v>
      </c>
      <c r="D174" s="4" t="s">
        <v>109</v>
      </c>
      <c r="E174" s="4" t="s">
        <v>193</v>
      </c>
      <c r="F174" s="3">
        <v>42712</v>
      </c>
      <c r="G174" s="3"/>
    </row>
    <row r="175" spans="1:8">
      <c r="A175" s="4" t="s">
        <v>382</v>
      </c>
      <c r="B175" s="4" t="s">
        <v>263</v>
      </c>
      <c r="C175" s="4" t="s">
        <v>175</v>
      </c>
      <c r="D175" s="4" t="s">
        <v>99</v>
      </c>
      <c r="E175" s="4" t="s">
        <v>172</v>
      </c>
      <c r="F175" s="3">
        <v>42712</v>
      </c>
      <c r="G175" s="3">
        <v>42814</v>
      </c>
      <c r="H175">
        <v>5059</v>
      </c>
    </row>
    <row r="176" spans="1:8">
      <c r="A176" s="4" t="s">
        <v>383</v>
      </c>
      <c r="B176" s="4" t="s">
        <v>191</v>
      </c>
      <c r="C176" s="4" t="s">
        <v>192</v>
      </c>
      <c r="D176" s="4" t="s">
        <v>24</v>
      </c>
      <c r="E176" s="4" t="s">
        <v>193</v>
      </c>
      <c r="F176" s="3">
        <v>42712</v>
      </c>
      <c r="G176" s="3"/>
    </row>
    <row r="177" spans="1:8">
      <c r="A177" s="4" t="s">
        <v>384</v>
      </c>
      <c r="B177" s="4" t="s">
        <v>219</v>
      </c>
      <c r="C177" s="4" t="s">
        <v>171</v>
      </c>
      <c r="D177" s="4" t="s">
        <v>24</v>
      </c>
      <c r="E177" s="4" t="s">
        <v>193</v>
      </c>
      <c r="F177" s="3">
        <v>42712</v>
      </c>
      <c r="G177" s="3"/>
    </row>
    <row r="178" spans="1:8">
      <c r="A178" s="4" t="s">
        <v>385</v>
      </c>
      <c r="B178" s="4" t="s">
        <v>219</v>
      </c>
      <c r="C178" s="4" t="s">
        <v>192</v>
      </c>
      <c r="D178" s="4" t="s">
        <v>108</v>
      </c>
      <c r="E178" s="4" t="s">
        <v>172</v>
      </c>
      <c r="F178" s="3">
        <v>42712</v>
      </c>
      <c r="G178" s="3">
        <v>42805</v>
      </c>
      <c r="H178">
        <v>3388</v>
      </c>
    </row>
    <row r="179" spans="1:8">
      <c r="A179" s="4" t="s">
        <v>386</v>
      </c>
      <c r="B179" s="4" t="s">
        <v>230</v>
      </c>
      <c r="C179" s="4" t="s">
        <v>199</v>
      </c>
      <c r="D179" s="4" t="s">
        <v>24</v>
      </c>
      <c r="E179" s="4" t="s">
        <v>193</v>
      </c>
      <c r="F179" s="3">
        <v>42712</v>
      </c>
      <c r="G179" s="3"/>
    </row>
    <row r="180" spans="1:8">
      <c r="A180" s="4" t="s">
        <v>387</v>
      </c>
      <c r="B180" s="4" t="s">
        <v>187</v>
      </c>
      <c r="C180" s="4" t="s">
        <v>199</v>
      </c>
      <c r="D180" s="4" t="s">
        <v>129</v>
      </c>
      <c r="E180" s="4" t="s">
        <v>172</v>
      </c>
      <c r="F180" s="3">
        <v>42712</v>
      </c>
      <c r="G180" s="3">
        <v>42804</v>
      </c>
      <c r="H180">
        <v>5410</v>
      </c>
    </row>
    <row r="181" spans="1:8">
      <c r="A181" s="4" t="s">
        <v>388</v>
      </c>
      <c r="B181" s="4" t="s">
        <v>232</v>
      </c>
      <c r="C181" s="4" t="s">
        <v>171</v>
      </c>
      <c r="D181" s="4" t="s">
        <v>126</v>
      </c>
      <c r="E181" s="4" t="s">
        <v>172</v>
      </c>
      <c r="F181" s="3">
        <v>42712</v>
      </c>
      <c r="G181" s="3">
        <v>42822</v>
      </c>
      <c r="H181">
        <v>978</v>
      </c>
    </row>
    <row r="182" spans="1:8">
      <c r="A182" s="4" t="s">
        <v>389</v>
      </c>
      <c r="B182" s="4" t="s">
        <v>185</v>
      </c>
      <c r="C182" s="4" t="s">
        <v>177</v>
      </c>
      <c r="D182" s="4" t="s">
        <v>105</v>
      </c>
      <c r="E182" s="4" t="s">
        <v>172</v>
      </c>
      <c r="F182" s="3">
        <v>42712</v>
      </c>
      <c r="G182" s="3">
        <v>42820</v>
      </c>
      <c r="H182">
        <v>54</v>
      </c>
    </row>
    <row r="183" spans="1:8">
      <c r="A183" s="4" t="s">
        <v>390</v>
      </c>
      <c r="B183" s="4" t="s">
        <v>183</v>
      </c>
      <c r="C183" s="4" t="s">
        <v>177</v>
      </c>
      <c r="D183" s="4" t="s">
        <v>27</v>
      </c>
      <c r="E183" s="4" t="s">
        <v>197</v>
      </c>
      <c r="F183" s="3">
        <v>42713</v>
      </c>
      <c r="G183" s="3">
        <v>42816</v>
      </c>
      <c r="H183">
        <v>0</v>
      </c>
    </row>
    <row r="184" spans="1:8">
      <c r="A184" s="4" t="s">
        <v>391</v>
      </c>
      <c r="B184" s="4" t="s">
        <v>246</v>
      </c>
      <c r="C184" s="4" t="s">
        <v>179</v>
      </c>
      <c r="D184" s="4" t="s">
        <v>35</v>
      </c>
      <c r="E184" s="4" t="s">
        <v>172</v>
      </c>
      <c r="F184" s="3">
        <v>42713</v>
      </c>
      <c r="G184" s="3">
        <v>42808</v>
      </c>
      <c r="H184">
        <v>549</v>
      </c>
    </row>
    <row r="185" spans="1:8">
      <c r="A185" s="4" t="s">
        <v>392</v>
      </c>
      <c r="B185" s="4" t="s">
        <v>279</v>
      </c>
      <c r="C185" s="4" t="s">
        <v>171</v>
      </c>
      <c r="D185" s="4" t="s">
        <v>88</v>
      </c>
      <c r="E185" s="4" t="s">
        <v>172</v>
      </c>
      <c r="F185" s="3">
        <v>42713</v>
      </c>
      <c r="G185" s="3">
        <v>42808</v>
      </c>
      <c r="H185">
        <v>1034</v>
      </c>
    </row>
    <row r="186" spans="1:8">
      <c r="A186" s="4" t="s">
        <v>393</v>
      </c>
      <c r="B186" s="4" t="s">
        <v>263</v>
      </c>
      <c r="C186" s="4" t="s">
        <v>175</v>
      </c>
      <c r="D186" s="4" t="s">
        <v>121</v>
      </c>
      <c r="E186" s="4" t="s">
        <v>172</v>
      </c>
      <c r="F186" s="3">
        <v>42713</v>
      </c>
      <c r="G186" s="3">
        <v>42797</v>
      </c>
      <c r="H186">
        <v>4998</v>
      </c>
    </row>
    <row r="187" spans="1:8">
      <c r="A187" s="4" t="s">
        <v>394</v>
      </c>
      <c r="B187" s="4" t="s">
        <v>263</v>
      </c>
      <c r="C187" s="4" t="s">
        <v>192</v>
      </c>
      <c r="D187" s="4" t="s">
        <v>95</v>
      </c>
      <c r="E187" s="4" t="s">
        <v>172</v>
      </c>
      <c r="F187" s="3">
        <v>42713</v>
      </c>
      <c r="G187" s="3">
        <v>42822</v>
      </c>
      <c r="H187">
        <v>3421</v>
      </c>
    </row>
    <row r="188" spans="1:8">
      <c r="A188" s="4" t="s">
        <v>395</v>
      </c>
      <c r="B188" s="4" t="s">
        <v>230</v>
      </c>
      <c r="C188" s="4" t="s">
        <v>199</v>
      </c>
      <c r="D188" s="4" t="s">
        <v>49</v>
      </c>
      <c r="E188" s="4" t="s">
        <v>172</v>
      </c>
      <c r="F188" s="3">
        <v>42713</v>
      </c>
      <c r="G188" s="3">
        <v>42798</v>
      </c>
      <c r="H188">
        <v>5425</v>
      </c>
    </row>
    <row r="189" spans="1:8">
      <c r="A189" s="4" t="s">
        <v>396</v>
      </c>
      <c r="B189" s="4" t="s">
        <v>185</v>
      </c>
      <c r="C189" s="4" t="s">
        <v>177</v>
      </c>
      <c r="D189" s="4" t="s">
        <v>44</v>
      </c>
      <c r="E189" s="4" t="s">
        <v>172</v>
      </c>
      <c r="F189" s="3">
        <v>42713</v>
      </c>
      <c r="G189" s="3">
        <v>42809</v>
      </c>
      <c r="H189">
        <v>55</v>
      </c>
    </row>
    <row r="190" spans="1:8">
      <c r="A190" s="4" t="s">
        <v>397</v>
      </c>
      <c r="B190" s="4" t="s">
        <v>216</v>
      </c>
      <c r="C190" s="4" t="s">
        <v>192</v>
      </c>
      <c r="D190" s="4" t="s">
        <v>107</v>
      </c>
      <c r="E190" s="4" t="s">
        <v>172</v>
      </c>
      <c r="F190" s="3">
        <v>42713</v>
      </c>
      <c r="G190" s="3">
        <v>42808</v>
      </c>
      <c r="H190">
        <v>3558</v>
      </c>
    </row>
    <row r="191" spans="1:8">
      <c r="A191" s="4" t="s">
        <v>398</v>
      </c>
      <c r="B191" s="4" t="s">
        <v>246</v>
      </c>
      <c r="C191" s="4" t="s">
        <v>175</v>
      </c>
      <c r="D191" s="4" t="s">
        <v>99</v>
      </c>
      <c r="E191" s="4" t="s">
        <v>193</v>
      </c>
      <c r="F191" s="3">
        <v>42714</v>
      </c>
      <c r="G191" s="3"/>
    </row>
    <row r="192" spans="1:8">
      <c r="A192" s="4" t="s">
        <v>399</v>
      </c>
      <c r="B192" s="4" t="s">
        <v>219</v>
      </c>
      <c r="C192" s="4" t="s">
        <v>175</v>
      </c>
      <c r="D192" s="4" t="s">
        <v>32</v>
      </c>
      <c r="E192" s="4" t="s">
        <v>172</v>
      </c>
      <c r="F192" s="3">
        <v>42714</v>
      </c>
      <c r="G192" s="3">
        <v>42816</v>
      </c>
      <c r="H192">
        <v>4839</v>
      </c>
    </row>
    <row r="193" spans="1:8">
      <c r="A193" s="4" t="s">
        <v>400</v>
      </c>
      <c r="B193" s="4" t="s">
        <v>187</v>
      </c>
      <c r="C193" s="4" t="s">
        <v>177</v>
      </c>
      <c r="D193" s="4" t="s">
        <v>76</v>
      </c>
      <c r="E193" s="4" t="s">
        <v>172</v>
      </c>
      <c r="F193" s="3">
        <v>42714</v>
      </c>
      <c r="G193" s="3">
        <v>42819</v>
      </c>
      <c r="H193">
        <v>47</v>
      </c>
    </row>
    <row r="194" spans="1:8">
      <c r="A194" s="4" t="s">
        <v>401</v>
      </c>
      <c r="B194" s="4" t="s">
        <v>201</v>
      </c>
      <c r="C194" s="4" t="s">
        <v>171</v>
      </c>
      <c r="D194" s="4" t="s">
        <v>53</v>
      </c>
      <c r="E194" s="4" t="s">
        <v>172</v>
      </c>
      <c r="F194" s="3">
        <v>42714</v>
      </c>
      <c r="G194" s="3">
        <v>42818</v>
      </c>
      <c r="H194">
        <v>1007</v>
      </c>
    </row>
    <row r="195" spans="1:8">
      <c r="A195" s="4" t="s">
        <v>402</v>
      </c>
      <c r="B195" s="4" t="s">
        <v>189</v>
      </c>
      <c r="C195" s="4" t="s">
        <v>177</v>
      </c>
      <c r="D195" s="4" t="s">
        <v>47</v>
      </c>
      <c r="E195" s="4" t="s">
        <v>172</v>
      </c>
      <c r="F195" s="3">
        <v>42714</v>
      </c>
      <c r="G195" s="3">
        <v>42818</v>
      </c>
      <c r="H195">
        <v>48</v>
      </c>
    </row>
    <row r="196" spans="1:8">
      <c r="A196" s="4" t="s">
        <v>403</v>
      </c>
      <c r="B196" s="4" t="s">
        <v>208</v>
      </c>
      <c r="C196" s="4" t="s">
        <v>177</v>
      </c>
      <c r="D196" s="4" t="s">
        <v>119</v>
      </c>
      <c r="E196" s="4" t="s">
        <v>172</v>
      </c>
      <c r="F196" s="3">
        <v>42714</v>
      </c>
      <c r="G196" s="3">
        <v>42801</v>
      </c>
      <c r="H196">
        <v>49</v>
      </c>
    </row>
    <row r="197" spans="1:8">
      <c r="A197" s="4" t="s">
        <v>404</v>
      </c>
      <c r="B197" s="4" t="s">
        <v>216</v>
      </c>
      <c r="C197" s="4" t="s">
        <v>179</v>
      </c>
      <c r="D197" s="4" t="s">
        <v>88</v>
      </c>
      <c r="E197" s="4" t="s">
        <v>172</v>
      </c>
      <c r="F197" s="3">
        <v>42714</v>
      </c>
      <c r="G197" s="3">
        <v>42812</v>
      </c>
      <c r="H197">
        <v>504</v>
      </c>
    </row>
    <row r="198" spans="1:8">
      <c r="A198" s="4" t="s">
        <v>405</v>
      </c>
      <c r="B198" s="4" t="s">
        <v>246</v>
      </c>
      <c r="C198" s="4" t="s">
        <v>192</v>
      </c>
      <c r="D198" s="4" t="s">
        <v>24</v>
      </c>
      <c r="E198" s="4" t="s">
        <v>193</v>
      </c>
      <c r="F198" s="3">
        <v>42715</v>
      </c>
      <c r="G198" s="3"/>
    </row>
    <row r="199" spans="1:8">
      <c r="A199" s="4" t="s">
        <v>406</v>
      </c>
      <c r="B199" s="4" t="s">
        <v>212</v>
      </c>
      <c r="C199" s="4" t="s">
        <v>177</v>
      </c>
      <c r="D199" s="4" t="s">
        <v>24</v>
      </c>
      <c r="E199" s="4" t="s">
        <v>193</v>
      </c>
      <c r="F199" s="3">
        <v>42715</v>
      </c>
      <c r="G199" s="3"/>
    </row>
    <row r="200" spans="1:8">
      <c r="A200" s="4" t="s">
        <v>407</v>
      </c>
      <c r="B200" s="4" t="s">
        <v>343</v>
      </c>
      <c r="C200" s="4" t="s">
        <v>179</v>
      </c>
      <c r="D200" s="4" t="s">
        <v>57</v>
      </c>
      <c r="E200" s="4" t="s">
        <v>172</v>
      </c>
      <c r="F200" s="3">
        <v>42715</v>
      </c>
      <c r="G200" s="3">
        <v>42815</v>
      </c>
      <c r="H200">
        <v>543</v>
      </c>
    </row>
    <row r="201" spans="1:8">
      <c r="A201" s="4" t="s">
        <v>408</v>
      </c>
      <c r="B201" s="4" t="s">
        <v>230</v>
      </c>
      <c r="C201" s="4" t="s">
        <v>199</v>
      </c>
      <c r="D201" s="4" t="s">
        <v>53</v>
      </c>
      <c r="E201" s="4" t="s">
        <v>197</v>
      </c>
      <c r="F201" s="3">
        <v>42715</v>
      </c>
      <c r="G201" s="3">
        <v>42812</v>
      </c>
      <c r="H201">
        <v>0</v>
      </c>
    </row>
    <row r="202" spans="1:8">
      <c r="A202" s="4" t="s">
        <v>409</v>
      </c>
      <c r="B202" s="4" t="s">
        <v>230</v>
      </c>
      <c r="C202" s="4" t="s">
        <v>175</v>
      </c>
      <c r="D202" s="4" t="s">
        <v>53</v>
      </c>
      <c r="E202" s="4" t="s">
        <v>172</v>
      </c>
      <c r="F202" s="3">
        <v>42715</v>
      </c>
      <c r="G202" s="3">
        <v>42822</v>
      </c>
      <c r="H202">
        <v>5149</v>
      </c>
    </row>
    <row r="203" spans="1:8">
      <c r="A203" s="4" t="s">
        <v>410</v>
      </c>
      <c r="B203" s="4" t="s">
        <v>256</v>
      </c>
      <c r="C203" s="4" t="s">
        <v>179</v>
      </c>
      <c r="D203" s="4" t="s">
        <v>119</v>
      </c>
      <c r="E203" s="4" t="s">
        <v>197</v>
      </c>
      <c r="F203" s="3">
        <v>42715</v>
      </c>
      <c r="G203" s="3">
        <v>42803</v>
      </c>
      <c r="H203">
        <v>0</v>
      </c>
    </row>
    <row r="204" spans="1:8">
      <c r="A204" s="4" t="s">
        <v>411</v>
      </c>
      <c r="B204" s="4" t="s">
        <v>187</v>
      </c>
      <c r="C204" s="4" t="s">
        <v>171</v>
      </c>
      <c r="D204" s="4" t="s">
        <v>32</v>
      </c>
      <c r="E204" s="4" t="s">
        <v>172</v>
      </c>
      <c r="F204" s="3">
        <v>42715</v>
      </c>
      <c r="G204" s="3">
        <v>42805</v>
      </c>
      <c r="H204">
        <v>1043</v>
      </c>
    </row>
    <row r="205" spans="1:8">
      <c r="A205" s="4" t="s">
        <v>412</v>
      </c>
      <c r="B205" s="4" t="s">
        <v>246</v>
      </c>
      <c r="C205" s="4" t="s">
        <v>199</v>
      </c>
      <c r="D205" s="4" t="s">
        <v>113</v>
      </c>
      <c r="E205" s="4" t="s">
        <v>197</v>
      </c>
      <c r="F205" s="3">
        <v>42716</v>
      </c>
      <c r="G205" s="3">
        <v>42803</v>
      </c>
      <c r="H205">
        <v>0</v>
      </c>
    </row>
    <row r="206" spans="1:8">
      <c r="A206" s="4" t="s">
        <v>413</v>
      </c>
      <c r="B206" s="4" t="s">
        <v>191</v>
      </c>
      <c r="C206" s="4" t="s">
        <v>179</v>
      </c>
      <c r="D206" s="4" t="s">
        <v>42</v>
      </c>
      <c r="E206" s="4" t="s">
        <v>172</v>
      </c>
      <c r="F206" s="3">
        <v>42716</v>
      </c>
      <c r="G206" s="3">
        <v>42823</v>
      </c>
      <c r="H206">
        <v>437</v>
      </c>
    </row>
    <row r="207" spans="1:8">
      <c r="A207" s="4" t="s">
        <v>414</v>
      </c>
      <c r="B207" s="4" t="s">
        <v>205</v>
      </c>
      <c r="C207" s="4" t="s">
        <v>192</v>
      </c>
      <c r="D207" s="4" t="s">
        <v>24</v>
      </c>
      <c r="E207" s="4" t="s">
        <v>193</v>
      </c>
      <c r="F207" s="3">
        <v>42716</v>
      </c>
      <c r="G207" s="3"/>
    </row>
    <row r="208" spans="1:8">
      <c r="A208" s="4" t="s">
        <v>415</v>
      </c>
      <c r="B208" s="4" t="s">
        <v>226</v>
      </c>
      <c r="C208" s="4" t="s">
        <v>175</v>
      </c>
      <c r="D208" s="4" t="s">
        <v>83</v>
      </c>
      <c r="E208" s="4" t="s">
        <v>172</v>
      </c>
      <c r="F208" s="3">
        <v>42716</v>
      </c>
      <c r="G208" s="3">
        <v>42805</v>
      </c>
      <c r="H208">
        <v>4465</v>
      </c>
    </row>
    <row r="209" spans="1:8">
      <c r="A209" s="4" t="s">
        <v>416</v>
      </c>
      <c r="B209" s="4" t="s">
        <v>185</v>
      </c>
      <c r="C209" s="4" t="s">
        <v>179</v>
      </c>
      <c r="D209" s="4" t="s">
        <v>84</v>
      </c>
      <c r="E209" s="4" t="s">
        <v>172</v>
      </c>
      <c r="F209" s="3">
        <v>42716</v>
      </c>
      <c r="G209" s="3">
        <v>42812</v>
      </c>
      <c r="H209">
        <v>443</v>
      </c>
    </row>
    <row r="210" spans="1:8">
      <c r="A210" s="4" t="s">
        <v>417</v>
      </c>
      <c r="B210" s="4" t="s">
        <v>216</v>
      </c>
      <c r="C210" s="4" t="s">
        <v>177</v>
      </c>
      <c r="D210" s="4" t="s">
        <v>113</v>
      </c>
      <c r="E210" s="4" t="s">
        <v>197</v>
      </c>
      <c r="F210" s="3">
        <v>42716</v>
      </c>
      <c r="G210" s="3">
        <v>42817</v>
      </c>
      <c r="H210">
        <v>0</v>
      </c>
    </row>
    <row r="211" spans="1:8">
      <c r="A211" s="4" t="s">
        <v>418</v>
      </c>
      <c r="B211" s="4" t="s">
        <v>174</v>
      </c>
      <c r="C211" s="4" t="s">
        <v>199</v>
      </c>
      <c r="D211" s="4" t="s">
        <v>27</v>
      </c>
      <c r="E211" s="4" t="s">
        <v>172</v>
      </c>
      <c r="F211" s="3">
        <v>42717</v>
      </c>
      <c r="G211" s="3">
        <v>42814</v>
      </c>
      <c r="H211">
        <v>4278</v>
      </c>
    </row>
    <row r="212" spans="1:8">
      <c r="A212" s="4" t="s">
        <v>419</v>
      </c>
      <c r="B212" s="4" t="s">
        <v>237</v>
      </c>
      <c r="C212" s="4" t="s">
        <v>177</v>
      </c>
      <c r="D212" s="4" t="s">
        <v>83</v>
      </c>
      <c r="E212" s="4" t="s">
        <v>172</v>
      </c>
      <c r="F212" s="3">
        <v>42717</v>
      </c>
      <c r="G212" s="3">
        <v>42800</v>
      </c>
      <c r="H212">
        <v>41</v>
      </c>
    </row>
    <row r="213" spans="1:8">
      <c r="A213" s="4" t="s">
        <v>420</v>
      </c>
      <c r="B213" s="4" t="s">
        <v>343</v>
      </c>
      <c r="C213" s="4" t="s">
        <v>179</v>
      </c>
      <c r="D213" s="4" t="s">
        <v>79</v>
      </c>
      <c r="E213" s="4" t="s">
        <v>172</v>
      </c>
      <c r="F213" s="3">
        <v>42717</v>
      </c>
      <c r="G213" s="3">
        <v>42822</v>
      </c>
      <c r="H213">
        <v>519</v>
      </c>
    </row>
    <row r="214" spans="1:8">
      <c r="A214" s="4" t="s">
        <v>421</v>
      </c>
      <c r="B214" s="4" t="s">
        <v>219</v>
      </c>
      <c r="C214" s="4" t="s">
        <v>175</v>
      </c>
      <c r="D214" s="4" t="s">
        <v>24</v>
      </c>
      <c r="E214" s="4" t="s">
        <v>193</v>
      </c>
      <c r="F214" s="3">
        <v>42717</v>
      </c>
      <c r="G214" s="3"/>
    </row>
    <row r="215" spans="1:8">
      <c r="A215" s="4" t="s">
        <v>422</v>
      </c>
      <c r="B215" s="4" t="s">
        <v>201</v>
      </c>
      <c r="C215" s="4" t="s">
        <v>179</v>
      </c>
      <c r="D215" s="4" t="s">
        <v>82</v>
      </c>
      <c r="E215" s="4" t="s">
        <v>172</v>
      </c>
      <c r="F215" s="3">
        <v>42717</v>
      </c>
      <c r="G215" s="3">
        <v>42798</v>
      </c>
      <c r="H215">
        <v>524</v>
      </c>
    </row>
    <row r="216" spans="1:8">
      <c r="A216" s="4" t="s">
        <v>423</v>
      </c>
      <c r="B216" s="4" t="s">
        <v>181</v>
      </c>
      <c r="C216" s="4" t="s">
        <v>179</v>
      </c>
      <c r="D216" s="4" t="s">
        <v>108</v>
      </c>
      <c r="E216" s="4" t="s">
        <v>172</v>
      </c>
      <c r="F216" s="3">
        <v>42717</v>
      </c>
      <c r="G216" s="3">
        <v>42821</v>
      </c>
      <c r="H216">
        <v>552</v>
      </c>
    </row>
    <row r="217" spans="1:8">
      <c r="A217" s="4" t="s">
        <v>424</v>
      </c>
      <c r="B217" s="4" t="s">
        <v>196</v>
      </c>
      <c r="C217" s="4" t="s">
        <v>171</v>
      </c>
      <c r="D217" s="4" t="s">
        <v>85</v>
      </c>
      <c r="E217" s="4" t="s">
        <v>172</v>
      </c>
      <c r="F217" s="3">
        <v>42718</v>
      </c>
      <c r="G217" s="3">
        <v>42796</v>
      </c>
      <c r="H217">
        <v>970</v>
      </c>
    </row>
    <row r="218" spans="1:8">
      <c r="A218" s="4" t="s">
        <v>425</v>
      </c>
      <c r="B218" s="4" t="s">
        <v>203</v>
      </c>
      <c r="C218" s="4" t="s">
        <v>192</v>
      </c>
      <c r="D218" s="4" t="s">
        <v>24</v>
      </c>
      <c r="E218" s="4" t="s">
        <v>193</v>
      </c>
      <c r="F218" s="3">
        <v>42718</v>
      </c>
      <c r="G218" s="3"/>
    </row>
    <row r="219" spans="1:8">
      <c r="A219" s="4" t="s">
        <v>426</v>
      </c>
      <c r="B219" s="4" t="s">
        <v>230</v>
      </c>
      <c r="C219" s="4" t="s">
        <v>171</v>
      </c>
      <c r="D219" s="4" t="s">
        <v>76</v>
      </c>
      <c r="E219" s="4" t="s">
        <v>193</v>
      </c>
      <c r="F219" s="3">
        <v>42718</v>
      </c>
      <c r="G219" s="3"/>
    </row>
    <row r="220" spans="1:8">
      <c r="A220" s="4" t="s">
        <v>427</v>
      </c>
      <c r="B220" s="4" t="s">
        <v>230</v>
      </c>
      <c r="C220" s="4" t="s">
        <v>171</v>
      </c>
      <c r="D220" s="4" t="s">
        <v>75</v>
      </c>
      <c r="E220" s="4" t="s">
        <v>172</v>
      </c>
      <c r="F220" s="3">
        <v>42718</v>
      </c>
      <c r="G220" s="3">
        <v>42807</v>
      </c>
      <c r="H220">
        <v>1046</v>
      </c>
    </row>
    <row r="221" spans="1:8">
      <c r="A221" s="4" t="s">
        <v>428</v>
      </c>
      <c r="B221" s="4" t="s">
        <v>230</v>
      </c>
      <c r="C221" s="4" t="s">
        <v>171</v>
      </c>
      <c r="D221" s="4" t="s">
        <v>115</v>
      </c>
      <c r="E221" s="4" t="s">
        <v>172</v>
      </c>
      <c r="F221" s="3">
        <v>42718</v>
      </c>
      <c r="G221" s="3">
        <v>42808</v>
      </c>
      <c r="H221">
        <v>988</v>
      </c>
    </row>
    <row r="222" spans="1:8">
      <c r="A222" s="4" t="s">
        <v>429</v>
      </c>
      <c r="B222" s="4" t="s">
        <v>256</v>
      </c>
      <c r="C222" s="4" t="s">
        <v>179</v>
      </c>
      <c r="D222" s="4" t="s">
        <v>41</v>
      </c>
      <c r="E222" s="4" t="s">
        <v>172</v>
      </c>
      <c r="F222" s="3">
        <v>42718</v>
      </c>
      <c r="G222" s="3">
        <v>42816</v>
      </c>
      <c r="H222">
        <v>547</v>
      </c>
    </row>
    <row r="223" spans="1:8">
      <c r="A223" s="4" t="s">
        <v>430</v>
      </c>
      <c r="B223" s="4" t="s">
        <v>187</v>
      </c>
      <c r="C223" s="4" t="s">
        <v>179</v>
      </c>
      <c r="D223" s="4" t="s">
        <v>24</v>
      </c>
      <c r="E223" s="4" t="s">
        <v>193</v>
      </c>
      <c r="F223" s="3">
        <v>42718</v>
      </c>
      <c r="G223" s="3"/>
    </row>
    <row r="224" spans="1:8">
      <c r="A224" s="4" t="s">
        <v>431</v>
      </c>
      <c r="B224" s="4" t="s">
        <v>201</v>
      </c>
      <c r="C224" s="4" t="s">
        <v>175</v>
      </c>
      <c r="D224" s="4" t="s">
        <v>108</v>
      </c>
      <c r="E224" s="4" t="s">
        <v>197</v>
      </c>
      <c r="F224" s="3">
        <v>42718</v>
      </c>
      <c r="G224" s="3">
        <v>42798</v>
      </c>
      <c r="H224">
        <v>0</v>
      </c>
    </row>
    <row r="225" spans="1:8">
      <c r="A225" s="4" t="s">
        <v>432</v>
      </c>
      <c r="B225" s="4" t="s">
        <v>208</v>
      </c>
      <c r="C225" s="4" t="s">
        <v>177</v>
      </c>
      <c r="D225" s="4" t="s">
        <v>79</v>
      </c>
      <c r="E225" s="4" t="s">
        <v>172</v>
      </c>
      <c r="F225" s="3">
        <v>42718</v>
      </c>
      <c r="G225" s="3">
        <v>42825</v>
      </c>
      <c r="H225">
        <v>54</v>
      </c>
    </row>
    <row r="226" spans="1:8">
      <c r="A226" s="4" t="s">
        <v>433</v>
      </c>
      <c r="B226" s="4" t="s">
        <v>216</v>
      </c>
      <c r="C226" s="4" t="s">
        <v>177</v>
      </c>
      <c r="D226" s="4" t="s">
        <v>107</v>
      </c>
      <c r="E226" s="4" t="s">
        <v>172</v>
      </c>
      <c r="F226" s="3">
        <v>42718</v>
      </c>
      <c r="G226" s="3">
        <v>42814</v>
      </c>
      <c r="H226">
        <v>57</v>
      </c>
    </row>
    <row r="227" spans="1:8">
      <c r="A227" s="4" t="s">
        <v>434</v>
      </c>
      <c r="B227" s="4" t="s">
        <v>216</v>
      </c>
      <c r="C227" s="4" t="s">
        <v>177</v>
      </c>
      <c r="D227" s="4" t="s">
        <v>125</v>
      </c>
      <c r="E227" s="4" t="s">
        <v>172</v>
      </c>
      <c r="F227" s="3">
        <v>42718</v>
      </c>
      <c r="G227" s="3">
        <v>42812</v>
      </c>
      <c r="H227">
        <v>55</v>
      </c>
    </row>
    <row r="228" spans="1:8">
      <c r="A228" s="4" t="s">
        <v>435</v>
      </c>
      <c r="B228" s="4" t="s">
        <v>183</v>
      </c>
      <c r="C228" s="4" t="s">
        <v>199</v>
      </c>
      <c r="D228" s="4" t="s">
        <v>109</v>
      </c>
      <c r="E228" s="4" t="s">
        <v>172</v>
      </c>
      <c r="F228" s="3">
        <v>42719</v>
      </c>
      <c r="G228" s="3">
        <v>42809</v>
      </c>
      <c r="H228">
        <v>5765</v>
      </c>
    </row>
    <row r="229" spans="1:8">
      <c r="A229" s="4" t="s">
        <v>436</v>
      </c>
      <c r="B229" s="4" t="s">
        <v>210</v>
      </c>
      <c r="C229" s="4" t="s">
        <v>179</v>
      </c>
      <c r="D229" s="4" t="s">
        <v>31</v>
      </c>
      <c r="E229" s="4" t="s">
        <v>172</v>
      </c>
      <c r="F229" s="3">
        <v>42719</v>
      </c>
      <c r="G229" s="3">
        <v>42810</v>
      </c>
      <c r="H229">
        <v>639</v>
      </c>
    </row>
    <row r="230" spans="1:8">
      <c r="A230" s="4" t="s">
        <v>437</v>
      </c>
      <c r="B230" s="4" t="s">
        <v>230</v>
      </c>
      <c r="C230" s="4" t="s">
        <v>175</v>
      </c>
      <c r="D230" s="4" t="s">
        <v>86</v>
      </c>
      <c r="E230" s="4" t="s">
        <v>172</v>
      </c>
      <c r="F230" s="3">
        <v>42719</v>
      </c>
      <c r="G230" s="3">
        <v>42809</v>
      </c>
      <c r="H230">
        <v>5100</v>
      </c>
    </row>
    <row r="231" spans="1:8">
      <c r="A231" s="4" t="s">
        <v>438</v>
      </c>
      <c r="B231" s="4" t="s">
        <v>187</v>
      </c>
      <c r="C231" s="4" t="s">
        <v>177</v>
      </c>
      <c r="D231" s="4" t="s">
        <v>24</v>
      </c>
      <c r="E231" s="4" t="s">
        <v>193</v>
      </c>
      <c r="F231" s="3">
        <v>42719</v>
      </c>
      <c r="G231" s="3"/>
    </row>
    <row r="232" spans="1:8">
      <c r="A232" s="4" t="s">
        <v>439</v>
      </c>
      <c r="B232" s="4" t="s">
        <v>185</v>
      </c>
      <c r="C232" s="4" t="s">
        <v>175</v>
      </c>
      <c r="D232" s="4" t="s">
        <v>53</v>
      </c>
      <c r="E232" s="4" t="s">
        <v>172</v>
      </c>
      <c r="F232" s="3">
        <v>42719</v>
      </c>
      <c r="G232" s="3">
        <v>42801</v>
      </c>
      <c r="H232">
        <v>4906</v>
      </c>
    </row>
    <row r="233" spans="1:8">
      <c r="A233" s="4" t="s">
        <v>440</v>
      </c>
      <c r="B233" s="4" t="s">
        <v>261</v>
      </c>
      <c r="C233" s="4" t="s">
        <v>199</v>
      </c>
      <c r="D233" s="4" t="s">
        <v>66</v>
      </c>
      <c r="E233" s="4" t="s">
        <v>193</v>
      </c>
      <c r="F233" s="3">
        <v>42720</v>
      </c>
      <c r="G233" s="3"/>
    </row>
    <row r="234" spans="1:8">
      <c r="A234" s="4" t="s">
        <v>441</v>
      </c>
      <c r="B234" s="4" t="s">
        <v>210</v>
      </c>
      <c r="C234" s="4" t="s">
        <v>179</v>
      </c>
      <c r="D234" s="4" t="s">
        <v>48</v>
      </c>
      <c r="E234" s="4" t="s">
        <v>193</v>
      </c>
      <c r="F234" s="3">
        <v>42720</v>
      </c>
      <c r="G234" s="3"/>
    </row>
    <row r="235" spans="1:8">
      <c r="A235" s="4" t="s">
        <v>442</v>
      </c>
      <c r="B235" s="4" t="s">
        <v>263</v>
      </c>
      <c r="C235" s="4" t="s">
        <v>171</v>
      </c>
      <c r="D235" s="4" t="s">
        <v>96</v>
      </c>
      <c r="E235" s="4" t="s">
        <v>172</v>
      </c>
      <c r="F235" s="3">
        <v>42720</v>
      </c>
      <c r="G235" s="3">
        <v>42801</v>
      </c>
      <c r="H235">
        <v>1037</v>
      </c>
    </row>
    <row r="236" spans="1:8">
      <c r="A236" s="4" t="s">
        <v>443</v>
      </c>
      <c r="B236" s="4" t="s">
        <v>191</v>
      </c>
      <c r="C236" s="4" t="s">
        <v>179</v>
      </c>
      <c r="D236" s="4" t="s">
        <v>97</v>
      </c>
      <c r="E236" s="4" t="s">
        <v>172</v>
      </c>
      <c r="F236" s="3">
        <v>42720</v>
      </c>
      <c r="G236" s="3">
        <v>42809</v>
      </c>
      <c r="H236">
        <v>537</v>
      </c>
    </row>
    <row r="237" spans="1:8">
      <c r="A237" s="4" t="s">
        <v>444</v>
      </c>
      <c r="B237" s="4" t="s">
        <v>230</v>
      </c>
      <c r="C237" s="4" t="s">
        <v>175</v>
      </c>
      <c r="D237" s="4" t="s">
        <v>75</v>
      </c>
      <c r="E237" s="4" t="s">
        <v>172</v>
      </c>
      <c r="F237" s="3">
        <v>42720</v>
      </c>
      <c r="G237" s="3">
        <v>42803</v>
      </c>
      <c r="H237">
        <v>4694</v>
      </c>
    </row>
    <row r="238" spans="1:8">
      <c r="A238" s="4" t="s">
        <v>445</v>
      </c>
      <c r="B238" s="4" t="s">
        <v>256</v>
      </c>
      <c r="C238" s="4" t="s">
        <v>179</v>
      </c>
      <c r="D238" s="4" t="s">
        <v>85</v>
      </c>
      <c r="E238" s="4" t="s">
        <v>172</v>
      </c>
      <c r="F238" s="3">
        <v>42720</v>
      </c>
      <c r="G238" s="3">
        <v>42818</v>
      </c>
      <c r="H238">
        <v>560</v>
      </c>
    </row>
    <row r="239" spans="1:8">
      <c r="A239" s="4" t="s">
        <v>446</v>
      </c>
      <c r="B239" s="4" t="s">
        <v>170</v>
      </c>
      <c r="C239" s="4" t="s">
        <v>179</v>
      </c>
      <c r="D239" s="4" t="s">
        <v>45</v>
      </c>
      <c r="E239" s="4" t="s">
        <v>172</v>
      </c>
      <c r="F239" s="3">
        <v>42720</v>
      </c>
      <c r="G239" s="3">
        <v>42807</v>
      </c>
      <c r="H239">
        <v>589</v>
      </c>
    </row>
    <row r="240" spans="1:8">
      <c r="A240" s="4" t="s">
        <v>447</v>
      </c>
      <c r="B240" s="4" t="s">
        <v>232</v>
      </c>
      <c r="C240" s="4" t="s">
        <v>179</v>
      </c>
      <c r="D240" s="4" t="s">
        <v>88</v>
      </c>
      <c r="E240" s="4" t="s">
        <v>172</v>
      </c>
      <c r="F240" s="3">
        <v>42720</v>
      </c>
      <c r="G240" s="3">
        <v>42808</v>
      </c>
      <c r="H240">
        <v>493</v>
      </c>
    </row>
    <row r="241" spans="1:8">
      <c r="A241" s="4" t="s">
        <v>448</v>
      </c>
      <c r="B241" s="4" t="s">
        <v>208</v>
      </c>
      <c r="C241" s="4" t="s">
        <v>177</v>
      </c>
      <c r="D241" s="4" t="s">
        <v>27</v>
      </c>
      <c r="E241" s="4" t="s">
        <v>172</v>
      </c>
      <c r="F241" s="3">
        <v>42720</v>
      </c>
      <c r="G241" s="3">
        <v>42802</v>
      </c>
      <c r="H241">
        <v>50</v>
      </c>
    </row>
    <row r="242" spans="1:8">
      <c r="A242" s="4" t="s">
        <v>449</v>
      </c>
      <c r="B242" s="4" t="s">
        <v>185</v>
      </c>
      <c r="C242" s="4" t="s">
        <v>179</v>
      </c>
      <c r="D242" s="4" t="s">
        <v>124</v>
      </c>
      <c r="E242" s="4" t="s">
        <v>172</v>
      </c>
      <c r="F242" s="3">
        <v>42720</v>
      </c>
      <c r="G242" s="3">
        <v>42822</v>
      </c>
      <c r="H242">
        <v>492</v>
      </c>
    </row>
    <row r="243" spans="1:8">
      <c r="A243" s="4" t="s">
        <v>450</v>
      </c>
      <c r="B243" s="4" t="s">
        <v>246</v>
      </c>
      <c r="C243" s="4" t="s">
        <v>179</v>
      </c>
      <c r="D243" s="4" t="s">
        <v>24</v>
      </c>
      <c r="E243" s="4" t="s">
        <v>193</v>
      </c>
      <c r="F243" s="3">
        <v>42721</v>
      </c>
      <c r="G243" s="3"/>
    </row>
    <row r="244" spans="1:8">
      <c r="A244" s="4" t="s">
        <v>451</v>
      </c>
      <c r="B244" s="4" t="s">
        <v>279</v>
      </c>
      <c r="C244" s="4" t="s">
        <v>199</v>
      </c>
      <c r="D244" s="4" t="s">
        <v>24</v>
      </c>
      <c r="E244" s="4" t="s">
        <v>193</v>
      </c>
      <c r="F244" s="3">
        <v>42721</v>
      </c>
      <c r="G244" s="3"/>
    </row>
    <row r="245" spans="1:8">
      <c r="A245" s="4" t="s">
        <v>452</v>
      </c>
      <c r="B245" s="4" t="s">
        <v>279</v>
      </c>
      <c r="C245" s="4" t="s">
        <v>171</v>
      </c>
      <c r="D245" s="4" t="s">
        <v>84</v>
      </c>
      <c r="E245" s="4" t="s">
        <v>172</v>
      </c>
      <c r="F245" s="3">
        <v>42721</v>
      </c>
      <c r="G245" s="3">
        <v>42807</v>
      </c>
      <c r="H245">
        <v>1255</v>
      </c>
    </row>
    <row r="246" spans="1:8">
      <c r="A246" s="4" t="s">
        <v>453</v>
      </c>
      <c r="B246" s="4" t="s">
        <v>174</v>
      </c>
      <c r="C246" s="4" t="s">
        <v>179</v>
      </c>
      <c r="D246" s="4" t="s">
        <v>110</v>
      </c>
      <c r="E246" s="4" t="s">
        <v>172</v>
      </c>
      <c r="F246" s="3">
        <v>42721</v>
      </c>
      <c r="G246" s="3">
        <v>42798</v>
      </c>
      <c r="H246">
        <v>463</v>
      </c>
    </row>
    <row r="247" spans="1:8">
      <c r="A247" s="4" t="s">
        <v>454</v>
      </c>
      <c r="B247" s="4" t="s">
        <v>263</v>
      </c>
      <c r="C247" s="4" t="s">
        <v>171</v>
      </c>
      <c r="D247" s="4" t="s">
        <v>78</v>
      </c>
      <c r="E247" s="4" t="s">
        <v>197</v>
      </c>
      <c r="F247" s="3">
        <v>42721</v>
      </c>
      <c r="G247" s="3">
        <v>42821</v>
      </c>
      <c r="H247">
        <v>0</v>
      </c>
    </row>
    <row r="248" spans="1:8">
      <c r="A248" s="4" t="s">
        <v>455</v>
      </c>
      <c r="B248" s="4" t="s">
        <v>263</v>
      </c>
      <c r="C248" s="4" t="s">
        <v>179</v>
      </c>
      <c r="D248" s="4" t="s">
        <v>127</v>
      </c>
      <c r="E248" s="4" t="s">
        <v>172</v>
      </c>
      <c r="F248" s="3">
        <v>42721</v>
      </c>
      <c r="G248" s="3">
        <v>42806</v>
      </c>
      <c r="H248">
        <v>605</v>
      </c>
    </row>
    <row r="249" spans="1:8">
      <c r="A249" s="4" t="s">
        <v>456</v>
      </c>
      <c r="B249" s="4" t="s">
        <v>203</v>
      </c>
      <c r="C249" s="4" t="s">
        <v>171</v>
      </c>
      <c r="D249" s="4" t="s">
        <v>53</v>
      </c>
      <c r="E249" s="4" t="s">
        <v>172</v>
      </c>
      <c r="F249" s="3">
        <v>42721</v>
      </c>
      <c r="G249" s="3">
        <v>42814</v>
      </c>
      <c r="H249">
        <v>1315</v>
      </c>
    </row>
    <row r="250" spans="1:8">
      <c r="A250" s="4" t="s">
        <v>457</v>
      </c>
      <c r="B250" s="4" t="s">
        <v>256</v>
      </c>
      <c r="C250" s="4" t="s">
        <v>179</v>
      </c>
      <c r="D250" s="4" t="s">
        <v>131</v>
      </c>
      <c r="E250" s="4" t="s">
        <v>172</v>
      </c>
      <c r="F250" s="3">
        <v>42721</v>
      </c>
      <c r="G250" s="3">
        <v>42796</v>
      </c>
      <c r="H250">
        <v>559</v>
      </c>
    </row>
    <row r="251" spans="1:8">
      <c r="A251" s="4" t="s">
        <v>458</v>
      </c>
      <c r="B251" s="4" t="s">
        <v>170</v>
      </c>
      <c r="C251" s="4" t="s">
        <v>179</v>
      </c>
      <c r="D251" s="4" t="s">
        <v>104</v>
      </c>
      <c r="E251" s="4" t="s">
        <v>172</v>
      </c>
      <c r="F251" s="3">
        <v>42721</v>
      </c>
      <c r="G251" s="3">
        <v>42822</v>
      </c>
      <c r="H251">
        <v>557</v>
      </c>
    </row>
    <row r="252" spans="1:8">
      <c r="A252" s="4" t="s">
        <v>459</v>
      </c>
      <c r="B252" s="4" t="s">
        <v>226</v>
      </c>
      <c r="C252" s="4" t="s">
        <v>177</v>
      </c>
      <c r="D252" s="4" t="s">
        <v>121</v>
      </c>
      <c r="E252" s="4" t="s">
        <v>172</v>
      </c>
      <c r="F252" s="3">
        <v>42721</v>
      </c>
      <c r="G252" s="3">
        <v>42796</v>
      </c>
      <c r="H252">
        <v>48</v>
      </c>
    </row>
    <row r="253" spans="1:8">
      <c r="A253" s="4" t="s">
        <v>460</v>
      </c>
      <c r="B253" s="4" t="s">
        <v>208</v>
      </c>
      <c r="C253" s="4" t="s">
        <v>199</v>
      </c>
      <c r="D253" s="4" t="s">
        <v>79</v>
      </c>
      <c r="E253" s="4" t="s">
        <v>172</v>
      </c>
      <c r="F253" s="3">
        <v>42721</v>
      </c>
      <c r="G253" s="3">
        <v>42819</v>
      </c>
      <c r="H253">
        <v>6282</v>
      </c>
    </row>
    <row r="254" spans="1:8">
      <c r="A254" s="4" t="s">
        <v>461</v>
      </c>
      <c r="B254" s="4" t="s">
        <v>185</v>
      </c>
      <c r="C254" s="4" t="s">
        <v>177</v>
      </c>
      <c r="D254" s="4" t="s">
        <v>24</v>
      </c>
      <c r="E254" s="4" t="s">
        <v>193</v>
      </c>
      <c r="F254" s="3">
        <v>42721</v>
      </c>
      <c r="G254" s="3"/>
    </row>
    <row r="255" spans="1:8">
      <c r="A255" s="4" t="s">
        <v>462</v>
      </c>
      <c r="B255" s="4" t="s">
        <v>183</v>
      </c>
      <c r="C255" s="4" t="s">
        <v>192</v>
      </c>
      <c r="D255" s="4" t="s">
        <v>79</v>
      </c>
      <c r="E255" s="4" t="s">
        <v>172</v>
      </c>
      <c r="F255" s="3">
        <v>42722</v>
      </c>
      <c r="G255" s="3">
        <v>42796</v>
      </c>
      <c r="H255">
        <v>3246</v>
      </c>
    </row>
    <row r="256" spans="1:8">
      <c r="A256" s="4" t="s">
        <v>463</v>
      </c>
      <c r="B256" s="4" t="s">
        <v>246</v>
      </c>
      <c r="C256" s="4" t="s">
        <v>192</v>
      </c>
      <c r="D256" s="4" t="s">
        <v>24</v>
      </c>
      <c r="E256" s="4" t="s">
        <v>193</v>
      </c>
      <c r="F256" s="3">
        <v>42722</v>
      </c>
      <c r="G256" s="3"/>
    </row>
    <row r="257" spans="1:8">
      <c r="A257" s="4" t="s">
        <v>464</v>
      </c>
      <c r="B257" s="4" t="s">
        <v>174</v>
      </c>
      <c r="C257" s="4" t="s">
        <v>179</v>
      </c>
      <c r="D257" s="4" t="s">
        <v>57</v>
      </c>
      <c r="E257" s="4" t="s">
        <v>172</v>
      </c>
      <c r="F257" s="3">
        <v>42722</v>
      </c>
      <c r="G257" s="3">
        <v>42808</v>
      </c>
      <c r="H257">
        <v>514</v>
      </c>
    </row>
    <row r="258" spans="1:8">
      <c r="A258" s="4" t="s">
        <v>465</v>
      </c>
      <c r="B258" s="4" t="s">
        <v>263</v>
      </c>
      <c r="C258" s="4" t="s">
        <v>171</v>
      </c>
      <c r="D258" s="4" t="s">
        <v>107</v>
      </c>
      <c r="E258" s="4" t="s">
        <v>172</v>
      </c>
      <c r="F258" s="3">
        <v>42722</v>
      </c>
      <c r="G258" s="3">
        <v>42809</v>
      </c>
      <c r="H258">
        <v>1132</v>
      </c>
    </row>
    <row r="259" spans="1:8">
      <c r="A259" s="4" t="s">
        <v>466</v>
      </c>
      <c r="B259" s="4" t="s">
        <v>237</v>
      </c>
      <c r="C259" s="4" t="s">
        <v>199</v>
      </c>
      <c r="D259" s="4" t="s">
        <v>107</v>
      </c>
      <c r="E259" s="4" t="s">
        <v>172</v>
      </c>
      <c r="F259" s="3">
        <v>42722</v>
      </c>
      <c r="G259" s="3">
        <v>42815</v>
      </c>
      <c r="H259">
        <v>5918</v>
      </c>
    </row>
    <row r="260" spans="1:8">
      <c r="A260" s="4" t="s">
        <v>467</v>
      </c>
      <c r="B260" s="4" t="s">
        <v>230</v>
      </c>
      <c r="C260" s="4" t="s">
        <v>175</v>
      </c>
      <c r="D260" s="4" t="s">
        <v>76</v>
      </c>
      <c r="E260" s="4" t="s">
        <v>197</v>
      </c>
      <c r="F260" s="3">
        <v>42722</v>
      </c>
      <c r="G260" s="3">
        <v>42812</v>
      </c>
      <c r="H260">
        <v>0</v>
      </c>
    </row>
    <row r="261" spans="1:8">
      <c r="A261" s="4" t="s">
        <v>468</v>
      </c>
      <c r="B261" s="4" t="s">
        <v>201</v>
      </c>
      <c r="C261" s="4" t="s">
        <v>177</v>
      </c>
      <c r="D261" s="4" t="s">
        <v>82</v>
      </c>
      <c r="E261" s="4" t="s">
        <v>197</v>
      </c>
      <c r="F261" s="3">
        <v>42722</v>
      </c>
      <c r="G261" s="3">
        <v>42808</v>
      </c>
      <c r="H261">
        <v>0</v>
      </c>
    </row>
    <row r="262" spans="1:8">
      <c r="A262" s="4" t="s">
        <v>469</v>
      </c>
      <c r="B262" s="4" t="s">
        <v>205</v>
      </c>
      <c r="C262" s="4" t="s">
        <v>177</v>
      </c>
      <c r="D262" s="4" t="s">
        <v>75</v>
      </c>
      <c r="E262" s="4" t="s">
        <v>197</v>
      </c>
      <c r="F262" s="3">
        <v>42722</v>
      </c>
      <c r="G262" s="3">
        <v>42807</v>
      </c>
      <c r="H262">
        <v>0</v>
      </c>
    </row>
    <row r="263" spans="1:8">
      <c r="A263" s="4" t="s">
        <v>470</v>
      </c>
      <c r="B263" s="4" t="s">
        <v>226</v>
      </c>
      <c r="C263" s="4" t="s">
        <v>177</v>
      </c>
      <c r="D263" s="4" t="s">
        <v>97</v>
      </c>
      <c r="E263" s="4" t="s">
        <v>193</v>
      </c>
      <c r="F263" s="3">
        <v>42722</v>
      </c>
      <c r="G263" s="3"/>
    </row>
    <row r="264" spans="1:8">
      <c r="A264" s="4" t="s">
        <v>471</v>
      </c>
      <c r="B264" s="4" t="s">
        <v>208</v>
      </c>
      <c r="C264" s="4" t="s">
        <v>192</v>
      </c>
      <c r="D264" s="4" t="s">
        <v>70</v>
      </c>
      <c r="E264" s="4" t="s">
        <v>172</v>
      </c>
      <c r="F264" s="3">
        <v>42722</v>
      </c>
      <c r="G264" s="3">
        <v>42818</v>
      </c>
      <c r="H264">
        <v>2955</v>
      </c>
    </row>
    <row r="265" spans="1:8">
      <c r="A265" s="4" t="s">
        <v>472</v>
      </c>
      <c r="B265" s="4" t="s">
        <v>185</v>
      </c>
      <c r="C265" s="4" t="s">
        <v>175</v>
      </c>
      <c r="D265" s="4" t="s">
        <v>53</v>
      </c>
      <c r="E265" s="4" t="s">
        <v>172</v>
      </c>
      <c r="F265" s="3">
        <v>42722</v>
      </c>
      <c r="G265" s="3">
        <v>42815</v>
      </c>
      <c r="H265">
        <v>3742</v>
      </c>
    </row>
    <row r="266" spans="1:8">
      <c r="A266" s="4" t="s">
        <v>473</v>
      </c>
      <c r="B266" s="4" t="s">
        <v>216</v>
      </c>
      <c r="C266" s="4" t="s">
        <v>177</v>
      </c>
      <c r="D266" s="4" t="s">
        <v>78</v>
      </c>
      <c r="E266" s="4" t="s">
        <v>172</v>
      </c>
      <c r="F266" s="3">
        <v>42722</v>
      </c>
      <c r="G266" s="3">
        <v>42808</v>
      </c>
      <c r="H266">
        <v>64</v>
      </c>
    </row>
    <row r="267" spans="1:8">
      <c r="A267" s="4" t="s">
        <v>474</v>
      </c>
      <c r="B267" s="4" t="s">
        <v>235</v>
      </c>
      <c r="C267" s="4" t="s">
        <v>192</v>
      </c>
      <c r="D267" s="4" t="s">
        <v>78</v>
      </c>
      <c r="E267" s="4" t="s">
        <v>197</v>
      </c>
      <c r="F267" s="3">
        <v>42722</v>
      </c>
      <c r="G267" s="3">
        <v>42821</v>
      </c>
      <c r="H267">
        <v>0</v>
      </c>
    </row>
    <row r="268" spans="1:8">
      <c r="A268" s="4" t="s">
        <v>475</v>
      </c>
      <c r="B268" s="4" t="s">
        <v>212</v>
      </c>
      <c r="C268" s="4" t="s">
        <v>265</v>
      </c>
      <c r="D268" s="4" t="s">
        <v>92</v>
      </c>
      <c r="E268" s="4" t="s">
        <v>193</v>
      </c>
      <c r="F268" s="3">
        <v>42723</v>
      </c>
      <c r="G268" s="3"/>
    </row>
    <row r="269" spans="1:8">
      <c r="A269" s="4" t="s">
        <v>476</v>
      </c>
      <c r="B269" s="4" t="s">
        <v>212</v>
      </c>
      <c r="C269" s="4" t="s">
        <v>171</v>
      </c>
      <c r="D269" s="4" t="s">
        <v>105</v>
      </c>
      <c r="E269" s="4" t="s">
        <v>172</v>
      </c>
      <c r="F269" s="3">
        <v>42723</v>
      </c>
      <c r="G269" s="3">
        <v>42812</v>
      </c>
      <c r="H269">
        <v>1164</v>
      </c>
    </row>
    <row r="270" spans="1:8">
      <c r="A270" s="4" t="s">
        <v>477</v>
      </c>
      <c r="B270" s="4" t="s">
        <v>212</v>
      </c>
      <c r="C270" s="4" t="s">
        <v>177</v>
      </c>
      <c r="D270" s="4" t="s">
        <v>108</v>
      </c>
      <c r="E270" s="4" t="s">
        <v>172</v>
      </c>
      <c r="F270" s="3">
        <v>42723</v>
      </c>
      <c r="G270" s="3">
        <v>42801</v>
      </c>
      <c r="H270">
        <v>65</v>
      </c>
    </row>
    <row r="271" spans="1:8">
      <c r="A271" s="4" t="s">
        <v>478</v>
      </c>
      <c r="B271" s="4" t="s">
        <v>196</v>
      </c>
      <c r="C271" s="4" t="s">
        <v>171</v>
      </c>
      <c r="D271" s="4" t="s">
        <v>37</v>
      </c>
      <c r="E271" s="4" t="s">
        <v>197</v>
      </c>
      <c r="F271" s="3">
        <v>42723</v>
      </c>
      <c r="G271" s="3">
        <v>42801</v>
      </c>
      <c r="H271">
        <v>0</v>
      </c>
    </row>
    <row r="272" spans="1:8">
      <c r="A272" s="4" t="s">
        <v>479</v>
      </c>
      <c r="B272" s="4" t="s">
        <v>219</v>
      </c>
      <c r="C272" s="4" t="s">
        <v>179</v>
      </c>
      <c r="D272" s="4" t="s">
        <v>74</v>
      </c>
      <c r="E272" s="4" t="s">
        <v>172</v>
      </c>
      <c r="F272" s="3">
        <v>42723</v>
      </c>
      <c r="G272" s="3">
        <v>42810</v>
      </c>
      <c r="H272">
        <v>441</v>
      </c>
    </row>
    <row r="273" spans="1:8">
      <c r="A273" s="4" t="s">
        <v>480</v>
      </c>
      <c r="B273" s="4" t="s">
        <v>244</v>
      </c>
      <c r="C273" s="4" t="s">
        <v>171</v>
      </c>
      <c r="D273" s="4" t="s">
        <v>57</v>
      </c>
      <c r="E273" s="4" t="s">
        <v>197</v>
      </c>
      <c r="F273" s="3">
        <v>42723</v>
      </c>
      <c r="G273" s="3">
        <v>42806</v>
      </c>
      <c r="H273">
        <v>0</v>
      </c>
    </row>
    <row r="274" spans="1:8">
      <c r="A274" s="4" t="s">
        <v>481</v>
      </c>
      <c r="B274" s="4" t="s">
        <v>185</v>
      </c>
      <c r="C274" s="4" t="s">
        <v>175</v>
      </c>
      <c r="D274" s="4" t="s">
        <v>75</v>
      </c>
      <c r="E274" s="4" t="s">
        <v>172</v>
      </c>
      <c r="F274" s="3">
        <v>42723</v>
      </c>
      <c r="G274" s="3">
        <v>42810</v>
      </c>
      <c r="H274">
        <v>4907</v>
      </c>
    </row>
    <row r="275" spans="1:8">
      <c r="A275" s="4" t="s">
        <v>482</v>
      </c>
      <c r="B275" s="4" t="s">
        <v>183</v>
      </c>
      <c r="C275" s="4" t="s">
        <v>192</v>
      </c>
      <c r="D275" s="4" t="s">
        <v>79</v>
      </c>
      <c r="E275" s="4" t="s">
        <v>197</v>
      </c>
      <c r="F275" s="3">
        <v>42724</v>
      </c>
      <c r="G275" s="3">
        <v>42795</v>
      </c>
      <c r="H275">
        <v>0</v>
      </c>
    </row>
    <row r="276" spans="1:8">
      <c r="A276" s="4" t="s">
        <v>483</v>
      </c>
      <c r="B276" s="4" t="s">
        <v>210</v>
      </c>
      <c r="C276" s="4" t="s">
        <v>171</v>
      </c>
      <c r="D276" s="4" t="s">
        <v>24</v>
      </c>
      <c r="E276" s="4" t="s">
        <v>193</v>
      </c>
      <c r="F276" s="3">
        <v>42724</v>
      </c>
      <c r="G276" s="3"/>
    </row>
    <row r="277" spans="1:8">
      <c r="A277" s="4" t="s">
        <v>484</v>
      </c>
      <c r="B277" s="4" t="s">
        <v>174</v>
      </c>
      <c r="C277" s="4" t="s">
        <v>192</v>
      </c>
      <c r="D277" s="4" t="s">
        <v>41</v>
      </c>
      <c r="E277" s="4" t="s">
        <v>172</v>
      </c>
      <c r="F277" s="3">
        <v>42724</v>
      </c>
      <c r="G277" s="3">
        <v>42819</v>
      </c>
      <c r="H277">
        <v>3269</v>
      </c>
    </row>
    <row r="278" spans="1:8">
      <c r="A278" s="4" t="s">
        <v>485</v>
      </c>
      <c r="B278" s="4" t="s">
        <v>263</v>
      </c>
      <c r="C278" s="4" t="s">
        <v>179</v>
      </c>
      <c r="D278" s="4" t="s">
        <v>83</v>
      </c>
      <c r="E278" s="4" t="s">
        <v>172</v>
      </c>
      <c r="F278" s="3">
        <v>42724</v>
      </c>
      <c r="G278" s="3">
        <v>42806</v>
      </c>
      <c r="H278">
        <v>579</v>
      </c>
    </row>
    <row r="279" spans="1:8">
      <c r="A279" s="4" t="s">
        <v>486</v>
      </c>
      <c r="B279" s="4" t="s">
        <v>196</v>
      </c>
      <c r="C279" s="4" t="s">
        <v>179</v>
      </c>
      <c r="D279" s="4" t="s">
        <v>79</v>
      </c>
      <c r="E279" s="4" t="s">
        <v>197</v>
      </c>
      <c r="F279" s="3">
        <v>42724</v>
      </c>
      <c r="G279" s="3">
        <v>42819</v>
      </c>
      <c r="H279">
        <v>0</v>
      </c>
    </row>
    <row r="280" spans="1:8">
      <c r="A280" s="4" t="s">
        <v>487</v>
      </c>
      <c r="B280" s="4" t="s">
        <v>230</v>
      </c>
      <c r="C280" s="4" t="s">
        <v>179</v>
      </c>
      <c r="D280" s="4" t="s">
        <v>44</v>
      </c>
      <c r="E280" s="4" t="s">
        <v>197</v>
      </c>
      <c r="F280" s="3">
        <v>42724</v>
      </c>
      <c r="G280" s="3">
        <v>42801</v>
      </c>
      <c r="H280">
        <v>0</v>
      </c>
    </row>
    <row r="281" spans="1:8">
      <c r="A281" s="4" t="s">
        <v>488</v>
      </c>
      <c r="B281" s="4" t="s">
        <v>230</v>
      </c>
      <c r="C281" s="4" t="s">
        <v>177</v>
      </c>
      <c r="D281" s="4" t="s">
        <v>122</v>
      </c>
      <c r="E281" s="4" t="s">
        <v>172</v>
      </c>
      <c r="F281" s="3">
        <v>42724</v>
      </c>
      <c r="G281" s="3">
        <v>42825</v>
      </c>
      <c r="H281">
        <v>51</v>
      </c>
    </row>
    <row r="282" spans="1:8">
      <c r="A282" s="4" t="s">
        <v>489</v>
      </c>
      <c r="B282" s="4" t="s">
        <v>187</v>
      </c>
      <c r="C282" s="4" t="s">
        <v>177</v>
      </c>
      <c r="D282" s="4" t="s">
        <v>54</v>
      </c>
      <c r="E282" s="4" t="s">
        <v>172</v>
      </c>
      <c r="F282" s="3">
        <v>42724</v>
      </c>
      <c r="G282" s="3">
        <v>42802</v>
      </c>
      <c r="H282">
        <v>64</v>
      </c>
    </row>
    <row r="283" spans="1:8">
      <c r="A283" s="4" t="s">
        <v>490</v>
      </c>
      <c r="B283" s="4" t="s">
        <v>226</v>
      </c>
      <c r="C283" s="4" t="s">
        <v>177</v>
      </c>
      <c r="D283" s="4" t="s">
        <v>52</v>
      </c>
      <c r="E283" s="4" t="s">
        <v>172</v>
      </c>
      <c r="F283" s="3">
        <v>42724</v>
      </c>
      <c r="G283" s="3">
        <v>42802</v>
      </c>
      <c r="H283">
        <v>60</v>
      </c>
    </row>
    <row r="284" spans="1:8">
      <c r="A284" s="4" t="s">
        <v>491</v>
      </c>
      <c r="B284" s="4" t="s">
        <v>246</v>
      </c>
      <c r="C284" s="4" t="s">
        <v>171</v>
      </c>
      <c r="D284" s="4" t="s">
        <v>63</v>
      </c>
      <c r="E284" s="4" t="s">
        <v>172</v>
      </c>
      <c r="F284" s="3">
        <v>42725</v>
      </c>
      <c r="G284" s="3">
        <v>42821</v>
      </c>
      <c r="H284">
        <v>1186</v>
      </c>
    </row>
    <row r="285" spans="1:8">
      <c r="A285" s="4" t="s">
        <v>492</v>
      </c>
      <c r="B285" s="4" t="s">
        <v>279</v>
      </c>
      <c r="C285" s="4" t="s">
        <v>192</v>
      </c>
      <c r="D285" s="4" t="s">
        <v>125</v>
      </c>
      <c r="E285" s="4" t="s">
        <v>172</v>
      </c>
      <c r="F285" s="3">
        <v>42725</v>
      </c>
      <c r="G285" s="3">
        <v>42803</v>
      </c>
      <c r="H285">
        <v>3577</v>
      </c>
    </row>
    <row r="286" spans="1:8">
      <c r="A286" s="4" t="s">
        <v>493</v>
      </c>
      <c r="B286" s="4" t="s">
        <v>210</v>
      </c>
      <c r="C286" s="4" t="s">
        <v>171</v>
      </c>
      <c r="D286" s="4" t="s">
        <v>50</v>
      </c>
      <c r="E286" s="4" t="s">
        <v>172</v>
      </c>
      <c r="F286" s="3">
        <v>42725</v>
      </c>
      <c r="G286" s="3">
        <v>42801</v>
      </c>
      <c r="H286">
        <v>1020</v>
      </c>
    </row>
    <row r="287" spans="1:8">
      <c r="A287" s="4" t="s">
        <v>494</v>
      </c>
      <c r="B287" s="4" t="s">
        <v>212</v>
      </c>
      <c r="C287" s="4" t="s">
        <v>175</v>
      </c>
      <c r="D287" s="4" t="s">
        <v>32</v>
      </c>
      <c r="E287" s="4" t="s">
        <v>193</v>
      </c>
      <c r="F287" s="3">
        <v>42725</v>
      </c>
      <c r="G287" s="3"/>
    </row>
    <row r="288" spans="1:8">
      <c r="A288" s="4" t="s">
        <v>495</v>
      </c>
      <c r="B288" s="4" t="s">
        <v>203</v>
      </c>
      <c r="C288" s="4" t="s">
        <v>177</v>
      </c>
      <c r="D288" s="4" t="s">
        <v>129</v>
      </c>
      <c r="E288" s="4" t="s">
        <v>172</v>
      </c>
      <c r="F288" s="3">
        <v>42725</v>
      </c>
      <c r="G288" s="3">
        <v>42817</v>
      </c>
      <c r="H288">
        <v>53</v>
      </c>
    </row>
    <row r="289" spans="1:8">
      <c r="A289" s="4" t="s">
        <v>496</v>
      </c>
      <c r="B289" s="4" t="s">
        <v>343</v>
      </c>
      <c r="C289" s="4" t="s">
        <v>179</v>
      </c>
      <c r="D289" s="4" t="s">
        <v>104</v>
      </c>
      <c r="E289" s="4" t="s">
        <v>197</v>
      </c>
      <c r="F289" s="3">
        <v>42725</v>
      </c>
      <c r="G289" s="3">
        <v>42804</v>
      </c>
      <c r="H289">
        <v>0</v>
      </c>
    </row>
    <row r="290" spans="1:8">
      <c r="A290" s="4" t="s">
        <v>497</v>
      </c>
      <c r="B290" s="4" t="s">
        <v>230</v>
      </c>
      <c r="C290" s="4" t="s">
        <v>179</v>
      </c>
      <c r="D290" s="4" t="s">
        <v>54</v>
      </c>
      <c r="E290" s="4" t="s">
        <v>197</v>
      </c>
      <c r="F290" s="3">
        <v>42725</v>
      </c>
      <c r="G290" s="3">
        <v>42822</v>
      </c>
      <c r="H290">
        <v>0</v>
      </c>
    </row>
    <row r="291" spans="1:8">
      <c r="A291" s="4" t="s">
        <v>498</v>
      </c>
      <c r="B291" s="4" t="s">
        <v>230</v>
      </c>
      <c r="C291" s="4" t="s">
        <v>175</v>
      </c>
      <c r="D291" s="4" t="s">
        <v>115</v>
      </c>
      <c r="E291" s="4" t="s">
        <v>172</v>
      </c>
      <c r="F291" s="3">
        <v>42725</v>
      </c>
      <c r="G291" s="3">
        <v>42802</v>
      </c>
      <c r="H291">
        <v>4719</v>
      </c>
    </row>
    <row r="292" spans="1:8">
      <c r="A292" s="4" t="s">
        <v>499</v>
      </c>
      <c r="B292" s="4" t="s">
        <v>170</v>
      </c>
      <c r="C292" s="4" t="s">
        <v>179</v>
      </c>
      <c r="D292" s="4" t="s">
        <v>41</v>
      </c>
      <c r="E292" s="4" t="s">
        <v>172</v>
      </c>
      <c r="F292" s="3">
        <v>42725</v>
      </c>
      <c r="G292" s="3">
        <v>42816</v>
      </c>
      <c r="H292">
        <v>546</v>
      </c>
    </row>
    <row r="293" spans="1:8">
      <c r="A293" s="4" t="s">
        <v>500</v>
      </c>
      <c r="B293" s="4" t="s">
        <v>189</v>
      </c>
      <c r="C293" s="4" t="s">
        <v>171</v>
      </c>
      <c r="D293" s="4" t="s">
        <v>48</v>
      </c>
      <c r="E293" s="4" t="s">
        <v>172</v>
      </c>
      <c r="F293" s="3">
        <v>42725</v>
      </c>
      <c r="G293" s="3">
        <v>42815</v>
      </c>
      <c r="H293">
        <v>1212</v>
      </c>
    </row>
    <row r="294" spans="1:8">
      <c r="A294" s="4" t="s">
        <v>501</v>
      </c>
      <c r="B294" s="4" t="s">
        <v>185</v>
      </c>
      <c r="C294" s="4" t="s">
        <v>179</v>
      </c>
      <c r="D294" s="4" t="s">
        <v>24</v>
      </c>
      <c r="E294" s="4" t="s">
        <v>193</v>
      </c>
      <c r="F294" s="3">
        <v>42725</v>
      </c>
      <c r="G294" s="3"/>
    </row>
    <row r="295" spans="1:8">
      <c r="A295" s="4" t="s">
        <v>502</v>
      </c>
      <c r="B295" s="4" t="s">
        <v>185</v>
      </c>
      <c r="C295" s="4" t="s">
        <v>179</v>
      </c>
      <c r="D295" s="4" t="s">
        <v>115</v>
      </c>
      <c r="E295" s="4" t="s">
        <v>197</v>
      </c>
      <c r="F295" s="3">
        <v>42725</v>
      </c>
      <c r="G295" s="3">
        <v>42802</v>
      </c>
      <c r="H295">
        <v>0</v>
      </c>
    </row>
    <row r="296" spans="1:8">
      <c r="A296" s="4" t="s">
        <v>503</v>
      </c>
      <c r="B296" s="4" t="s">
        <v>183</v>
      </c>
      <c r="C296" s="4" t="s">
        <v>199</v>
      </c>
      <c r="D296" s="4" t="s">
        <v>29</v>
      </c>
      <c r="E296" s="4" t="s">
        <v>197</v>
      </c>
      <c r="F296" s="3">
        <v>42726</v>
      </c>
      <c r="G296" s="3">
        <v>42821</v>
      </c>
      <c r="H296">
        <v>0</v>
      </c>
    </row>
    <row r="297" spans="1:8">
      <c r="A297" s="4" t="s">
        <v>504</v>
      </c>
      <c r="B297" s="4" t="s">
        <v>196</v>
      </c>
      <c r="C297" s="4" t="s">
        <v>199</v>
      </c>
      <c r="D297" s="4" t="s">
        <v>51</v>
      </c>
      <c r="E297" s="4" t="s">
        <v>172</v>
      </c>
      <c r="F297" s="3">
        <v>42726</v>
      </c>
      <c r="G297" s="3">
        <v>42808</v>
      </c>
      <c r="H297">
        <v>5533</v>
      </c>
    </row>
    <row r="298" spans="1:8">
      <c r="A298" s="4" t="s">
        <v>505</v>
      </c>
      <c r="B298" s="4" t="s">
        <v>219</v>
      </c>
      <c r="C298" s="4" t="s">
        <v>192</v>
      </c>
      <c r="D298" s="4" t="s">
        <v>59</v>
      </c>
      <c r="E298" s="4" t="s">
        <v>172</v>
      </c>
      <c r="F298" s="3">
        <v>42726</v>
      </c>
      <c r="G298" s="3">
        <v>42795</v>
      </c>
      <c r="H298">
        <v>3295</v>
      </c>
    </row>
    <row r="299" spans="1:8">
      <c r="A299" s="4" t="s">
        <v>506</v>
      </c>
      <c r="B299" s="4" t="s">
        <v>205</v>
      </c>
      <c r="C299" s="4" t="s">
        <v>177</v>
      </c>
      <c r="D299" s="4" t="s">
        <v>59</v>
      </c>
      <c r="E299" s="4" t="s">
        <v>172</v>
      </c>
      <c r="F299" s="3">
        <v>42726</v>
      </c>
      <c r="G299" s="3">
        <v>42825</v>
      </c>
      <c r="H299">
        <v>45</v>
      </c>
    </row>
    <row r="300" spans="1:8">
      <c r="A300" s="4" t="s">
        <v>507</v>
      </c>
      <c r="B300" s="4" t="s">
        <v>216</v>
      </c>
      <c r="C300" s="4" t="s">
        <v>177</v>
      </c>
      <c r="D300" s="4" t="s">
        <v>31</v>
      </c>
      <c r="E300" s="4" t="s">
        <v>172</v>
      </c>
      <c r="F300" s="3">
        <v>42726</v>
      </c>
      <c r="G300" s="3">
        <v>42798</v>
      </c>
      <c r="H300">
        <v>56</v>
      </c>
    </row>
    <row r="301" spans="1:8">
      <c r="A301" s="4" t="s">
        <v>508</v>
      </c>
      <c r="B301" s="4" t="s">
        <v>181</v>
      </c>
      <c r="C301" s="4" t="s">
        <v>175</v>
      </c>
      <c r="D301" s="4" t="s">
        <v>96</v>
      </c>
      <c r="E301" s="4" t="s">
        <v>193</v>
      </c>
      <c r="F301" s="3">
        <v>42726</v>
      </c>
      <c r="G301" s="3"/>
    </row>
    <row r="302" spans="1:8">
      <c r="A302" s="4" t="s">
        <v>509</v>
      </c>
      <c r="B302" s="4" t="s">
        <v>279</v>
      </c>
      <c r="C302" s="4" t="s">
        <v>179</v>
      </c>
      <c r="D302" s="4" t="s">
        <v>24</v>
      </c>
      <c r="E302" s="4" t="s">
        <v>193</v>
      </c>
      <c r="F302" s="3">
        <v>42727</v>
      </c>
      <c r="G302" s="3"/>
    </row>
    <row r="303" spans="1:8">
      <c r="A303" s="4" t="s">
        <v>510</v>
      </c>
      <c r="B303" s="4" t="s">
        <v>210</v>
      </c>
      <c r="C303" s="4" t="s">
        <v>171</v>
      </c>
      <c r="D303" s="4" t="s">
        <v>57</v>
      </c>
      <c r="E303" s="4" t="s">
        <v>193</v>
      </c>
      <c r="F303" s="3">
        <v>42727</v>
      </c>
      <c r="G303" s="3"/>
    </row>
    <row r="304" spans="1:8">
      <c r="A304" s="4" t="s">
        <v>511</v>
      </c>
      <c r="B304" s="4" t="s">
        <v>174</v>
      </c>
      <c r="C304" s="4" t="s">
        <v>175</v>
      </c>
      <c r="D304" s="4" t="s">
        <v>61</v>
      </c>
      <c r="E304" s="4" t="s">
        <v>172</v>
      </c>
      <c r="F304" s="3">
        <v>42727</v>
      </c>
      <c r="G304" s="3">
        <v>42814</v>
      </c>
      <c r="H304">
        <v>4247</v>
      </c>
    </row>
    <row r="305" spans="1:8">
      <c r="A305" s="4" t="s">
        <v>512</v>
      </c>
      <c r="B305" s="4" t="s">
        <v>196</v>
      </c>
      <c r="C305" s="4" t="s">
        <v>192</v>
      </c>
      <c r="D305" s="4" t="s">
        <v>79</v>
      </c>
      <c r="E305" s="4" t="s">
        <v>172</v>
      </c>
      <c r="F305" s="3">
        <v>42727</v>
      </c>
      <c r="G305" s="3">
        <v>42807</v>
      </c>
      <c r="H305">
        <v>3440</v>
      </c>
    </row>
    <row r="306" spans="1:8">
      <c r="A306" s="4" t="s">
        <v>513</v>
      </c>
      <c r="B306" s="4" t="s">
        <v>191</v>
      </c>
      <c r="C306" s="4" t="s">
        <v>175</v>
      </c>
      <c r="D306" s="4" t="s">
        <v>97</v>
      </c>
      <c r="E306" s="4" t="s">
        <v>172</v>
      </c>
      <c r="F306" s="3">
        <v>42727</v>
      </c>
      <c r="G306" s="3">
        <v>42796</v>
      </c>
      <c r="H306">
        <v>5040</v>
      </c>
    </row>
    <row r="307" spans="1:8">
      <c r="A307" s="4" t="s">
        <v>514</v>
      </c>
      <c r="B307" s="4" t="s">
        <v>343</v>
      </c>
      <c r="C307" s="4" t="s">
        <v>179</v>
      </c>
      <c r="D307" s="4" t="s">
        <v>37</v>
      </c>
      <c r="E307" s="4" t="s">
        <v>172</v>
      </c>
      <c r="F307" s="3">
        <v>42727</v>
      </c>
      <c r="G307" s="3">
        <v>42806</v>
      </c>
      <c r="H307">
        <v>469</v>
      </c>
    </row>
    <row r="308" spans="1:8">
      <c r="A308" s="4" t="s">
        <v>515</v>
      </c>
      <c r="B308" s="4" t="s">
        <v>170</v>
      </c>
      <c r="C308" s="4" t="s">
        <v>177</v>
      </c>
      <c r="D308" s="4" t="s">
        <v>79</v>
      </c>
      <c r="E308" s="4" t="s">
        <v>172</v>
      </c>
      <c r="F308" s="3">
        <v>42727</v>
      </c>
      <c r="G308" s="3">
        <v>42801</v>
      </c>
      <c r="H308">
        <v>58</v>
      </c>
    </row>
    <row r="309" spans="1:8">
      <c r="A309" s="4" t="s">
        <v>516</v>
      </c>
      <c r="B309" s="4" t="s">
        <v>304</v>
      </c>
      <c r="C309" s="4" t="s">
        <v>192</v>
      </c>
      <c r="D309" s="4" t="s">
        <v>79</v>
      </c>
      <c r="E309" s="4" t="s">
        <v>172</v>
      </c>
      <c r="F309" s="3">
        <v>42728</v>
      </c>
      <c r="G309" s="3">
        <v>42810</v>
      </c>
      <c r="H309">
        <v>2955</v>
      </c>
    </row>
    <row r="310" spans="1:8">
      <c r="A310" s="4" t="s">
        <v>517</v>
      </c>
      <c r="B310" s="4" t="s">
        <v>279</v>
      </c>
      <c r="C310" s="4" t="s">
        <v>199</v>
      </c>
      <c r="D310" s="4" t="s">
        <v>42</v>
      </c>
      <c r="E310" s="4" t="s">
        <v>172</v>
      </c>
      <c r="F310" s="3">
        <v>42728</v>
      </c>
      <c r="G310" s="3">
        <v>42820</v>
      </c>
      <c r="H310">
        <v>5228</v>
      </c>
    </row>
    <row r="311" spans="1:8">
      <c r="A311" s="4" t="s">
        <v>518</v>
      </c>
      <c r="B311" s="4" t="s">
        <v>174</v>
      </c>
      <c r="C311" s="4" t="s">
        <v>192</v>
      </c>
      <c r="D311" s="4" t="s">
        <v>118</v>
      </c>
      <c r="E311" s="4" t="s">
        <v>172</v>
      </c>
      <c r="F311" s="3">
        <v>42728</v>
      </c>
      <c r="G311" s="3">
        <v>42808</v>
      </c>
      <c r="H311">
        <v>3358</v>
      </c>
    </row>
    <row r="312" spans="1:8">
      <c r="A312" s="4" t="s">
        <v>519</v>
      </c>
      <c r="B312" s="4" t="s">
        <v>212</v>
      </c>
      <c r="C312" s="4" t="s">
        <v>199</v>
      </c>
      <c r="D312" s="4" t="s">
        <v>72</v>
      </c>
      <c r="E312" s="4" t="s">
        <v>197</v>
      </c>
      <c r="F312" s="3">
        <v>42728</v>
      </c>
      <c r="G312" s="3">
        <v>42823</v>
      </c>
      <c r="H312">
        <v>0</v>
      </c>
    </row>
    <row r="313" spans="1:8">
      <c r="A313" s="4" t="s">
        <v>520</v>
      </c>
      <c r="B313" s="4" t="s">
        <v>343</v>
      </c>
      <c r="C313" s="4" t="s">
        <v>179</v>
      </c>
      <c r="D313" s="4" t="s">
        <v>41</v>
      </c>
      <c r="E313" s="4" t="s">
        <v>172</v>
      </c>
      <c r="F313" s="3">
        <v>42728</v>
      </c>
      <c r="G313" s="3">
        <v>42825</v>
      </c>
      <c r="H313">
        <v>517</v>
      </c>
    </row>
    <row r="314" spans="1:8">
      <c r="A314" s="4" t="s">
        <v>521</v>
      </c>
      <c r="B314" s="4" t="s">
        <v>170</v>
      </c>
      <c r="C314" s="4" t="s">
        <v>179</v>
      </c>
      <c r="D314" s="4" t="s">
        <v>51</v>
      </c>
      <c r="E314" s="4" t="s">
        <v>172</v>
      </c>
      <c r="F314" s="3">
        <v>42728</v>
      </c>
      <c r="G314" s="3">
        <v>42797</v>
      </c>
      <c r="H314">
        <v>615</v>
      </c>
    </row>
    <row r="315" spans="1:8">
      <c r="A315" s="4" t="s">
        <v>522</v>
      </c>
      <c r="B315" s="4" t="s">
        <v>189</v>
      </c>
      <c r="C315" s="4" t="s">
        <v>179</v>
      </c>
      <c r="D315" s="4" t="s">
        <v>48</v>
      </c>
      <c r="E315" s="4" t="s">
        <v>197</v>
      </c>
      <c r="F315" s="3">
        <v>42728</v>
      </c>
      <c r="G315" s="3">
        <v>42804</v>
      </c>
      <c r="H315">
        <v>0</v>
      </c>
    </row>
    <row r="316" spans="1:8">
      <c r="A316" s="4" t="s">
        <v>523</v>
      </c>
      <c r="B316" s="4" t="s">
        <v>208</v>
      </c>
      <c r="C316" s="4" t="s">
        <v>177</v>
      </c>
      <c r="D316" s="4" t="s">
        <v>42</v>
      </c>
      <c r="E316" s="4" t="s">
        <v>172</v>
      </c>
      <c r="F316" s="3">
        <v>42728</v>
      </c>
      <c r="G316" s="3">
        <v>42802</v>
      </c>
      <c r="H316">
        <v>62</v>
      </c>
    </row>
    <row r="317" spans="1:8">
      <c r="A317" s="4" t="s">
        <v>524</v>
      </c>
      <c r="B317" s="4" t="s">
        <v>174</v>
      </c>
      <c r="C317" s="4" t="s">
        <v>199</v>
      </c>
      <c r="D317" s="4" t="s">
        <v>79</v>
      </c>
      <c r="E317" s="4" t="s">
        <v>172</v>
      </c>
      <c r="F317" s="3">
        <v>42729</v>
      </c>
      <c r="G317" s="3">
        <v>42807</v>
      </c>
      <c r="H317">
        <v>4711</v>
      </c>
    </row>
    <row r="318" spans="1:8">
      <c r="A318" s="4" t="s">
        <v>525</v>
      </c>
      <c r="B318" s="4" t="s">
        <v>263</v>
      </c>
      <c r="C318" s="4" t="s">
        <v>175</v>
      </c>
      <c r="D318" s="4" t="s">
        <v>83</v>
      </c>
      <c r="E318" s="4" t="s">
        <v>197</v>
      </c>
      <c r="F318" s="3">
        <v>42729</v>
      </c>
      <c r="G318" s="3">
        <v>42817</v>
      </c>
      <c r="H318">
        <v>0</v>
      </c>
    </row>
    <row r="319" spans="1:8">
      <c r="A319" s="4" t="s">
        <v>526</v>
      </c>
      <c r="B319" s="4" t="s">
        <v>237</v>
      </c>
      <c r="C319" s="4" t="s">
        <v>179</v>
      </c>
      <c r="D319" s="4" t="s">
        <v>125</v>
      </c>
      <c r="E319" s="4" t="s">
        <v>172</v>
      </c>
      <c r="F319" s="3">
        <v>42729</v>
      </c>
      <c r="G319" s="3">
        <v>42824</v>
      </c>
      <c r="H319">
        <v>510</v>
      </c>
    </row>
    <row r="320" spans="1:8">
      <c r="A320" s="4" t="s">
        <v>527</v>
      </c>
      <c r="B320" s="4" t="s">
        <v>196</v>
      </c>
      <c r="C320" s="4" t="s">
        <v>175</v>
      </c>
      <c r="D320" s="4" t="s">
        <v>92</v>
      </c>
      <c r="E320" s="4" t="s">
        <v>172</v>
      </c>
      <c r="F320" s="3">
        <v>42729</v>
      </c>
      <c r="G320" s="3">
        <v>42819</v>
      </c>
      <c r="H320">
        <v>4891</v>
      </c>
    </row>
    <row r="321" spans="1:8">
      <c r="A321" s="4" t="s">
        <v>528</v>
      </c>
      <c r="B321" s="4" t="s">
        <v>203</v>
      </c>
      <c r="C321" s="4" t="s">
        <v>171</v>
      </c>
      <c r="D321" s="4" t="s">
        <v>72</v>
      </c>
      <c r="E321" s="4" t="s">
        <v>172</v>
      </c>
      <c r="F321" s="3">
        <v>42729</v>
      </c>
      <c r="G321" s="3">
        <v>42811</v>
      </c>
      <c r="H321">
        <v>926</v>
      </c>
    </row>
    <row r="322" spans="1:8">
      <c r="A322" s="4" t="s">
        <v>529</v>
      </c>
      <c r="B322" s="4" t="s">
        <v>256</v>
      </c>
      <c r="C322" s="4" t="s">
        <v>177</v>
      </c>
      <c r="D322" s="4" t="s">
        <v>27</v>
      </c>
      <c r="E322" s="4" t="s">
        <v>172</v>
      </c>
      <c r="F322" s="3">
        <v>42729</v>
      </c>
      <c r="G322" s="3">
        <v>42804</v>
      </c>
      <c r="H322">
        <v>56</v>
      </c>
    </row>
    <row r="323" spans="1:8">
      <c r="A323" s="4" t="s">
        <v>530</v>
      </c>
      <c r="B323" s="4" t="s">
        <v>201</v>
      </c>
      <c r="C323" s="4" t="s">
        <v>179</v>
      </c>
      <c r="D323" s="4" t="s">
        <v>119</v>
      </c>
      <c r="E323" s="4" t="s">
        <v>193</v>
      </c>
      <c r="F323" s="3">
        <v>42729</v>
      </c>
      <c r="G323" s="3"/>
    </row>
    <row r="324" spans="1:8">
      <c r="A324" s="4" t="s">
        <v>531</v>
      </c>
      <c r="B324" s="4" t="s">
        <v>205</v>
      </c>
      <c r="C324" s="4" t="s">
        <v>179</v>
      </c>
      <c r="D324" s="4" t="s">
        <v>24</v>
      </c>
      <c r="E324" s="4" t="s">
        <v>193</v>
      </c>
      <c r="F324" s="3">
        <v>42729</v>
      </c>
      <c r="G324" s="3"/>
    </row>
    <row r="325" spans="1:8">
      <c r="A325" s="4" t="s">
        <v>532</v>
      </c>
      <c r="B325" s="4" t="s">
        <v>216</v>
      </c>
      <c r="C325" s="4" t="s">
        <v>177</v>
      </c>
      <c r="D325" s="4" t="s">
        <v>95</v>
      </c>
      <c r="E325" s="4" t="s">
        <v>172</v>
      </c>
      <c r="F325" s="3">
        <v>42729</v>
      </c>
      <c r="G325" s="3">
        <v>42799</v>
      </c>
      <c r="H325">
        <v>47</v>
      </c>
    </row>
    <row r="326" spans="1:8">
      <c r="A326" s="4" t="s">
        <v>533</v>
      </c>
      <c r="B326" s="4" t="s">
        <v>174</v>
      </c>
      <c r="C326" s="4" t="s">
        <v>179</v>
      </c>
      <c r="D326" s="4" t="s">
        <v>100</v>
      </c>
      <c r="E326" s="4" t="s">
        <v>197</v>
      </c>
      <c r="F326" s="3">
        <v>42730</v>
      </c>
      <c r="G326" s="3">
        <v>42817</v>
      </c>
      <c r="H326">
        <v>0</v>
      </c>
    </row>
    <row r="327" spans="1:8">
      <c r="A327" s="4" t="s">
        <v>534</v>
      </c>
      <c r="B327" s="4" t="s">
        <v>191</v>
      </c>
      <c r="C327" s="4" t="s">
        <v>199</v>
      </c>
      <c r="D327" s="4" t="s">
        <v>90</v>
      </c>
      <c r="E327" s="4" t="s">
        <v>172</v>
      </c>
      <c r="F327" s="3">
        <v>42730</v>
      </c>
      <c r="G327" s="3">
        <v>42804</v>
      </c>
      <c r="H327">
        <v>6490</v>
      </c>
    </row>
    <row r="328" spans="1:8">
      <c r="A328" s="4" t="s">
        <v>535</v>
      </c>
      <c r="B328" s="4" t="s">
        <v>219</v>
      </c>
      <c r="C328" s="4" t="s">
        <v>192</v>
      </c>
      <c r="D328" s="4" t="s">
        <v>70</v>
      </c>
      <c r="E328" s="4" t="s">
        <v>193</v>
      </c>
      <c r="F328" s="3">
        <v>42730</v>
      </c>
      <c r="G328" s="3"/>
    </row>
    <row r="329" spans="1:8">
      <c r="A329" s="4" t="s">
        <v>536</v>
      </c>
      <c r="B329" s="4" t="s">
        <v>230</v>
      </c>
      <c r="C329" s="4" t="s">
        <v>175</v>
      </c>
      <c r="D329" s="4" t="s">
        <v>24</v>
      </c>
      <c r="E329" s="4" t="s">
        <v>193</v>
      </c>
      <c r="F329" s="3">
        <v>42730</v>
      </c>
      <c r="G329" s="3"/>
    </row>
    <row r="330" spans="1:8">
      <c r="A330" s="4" t="s">
        <v>537</v>
      </c>
      <c r="B330" s="4" t="s">
        <v>189</v>
      </c>
      <c r="C330" s="4" t="s">
        <v>192</v>
      </c>
      <c r="D330" s="4" t="s">
        <v>119</v>
      </c>
      <c r="E330" s="4" t="s">
        <v>172</v>
      </c>
      <c r="F330" s="3">
        <v>42730</v>
      </c>
      <c r="G330" s="3">
        <v>42796</v>
      </c>
      <c r="H330">
        <v>3841</v>
      </c>
    </row>
    <row r="331" spans="1:8">
      <c r="A331" s="4" t="s">
        <v>538</v>
      </c>
      <c r="B331" s="4" t="s">
        <v>230</v>
      </c>
      <c r="C331" s="4" t="s">
        <v>179</v>
      </c>
      <c r="D331" s="4" t="s">
        <v>24</v>
      </c>
      <c r="E331" s="4" t="s">
        <v>193</v>
      </c>
      <c r="F331" s="3">
        <v>42731</v>
      </c>
      <c r="G331" s="3"/>
    </row>
    <row r="332" spans="1:8">
      <c r="A332" s="4" t="s">
        <v>539</v>
      </c>
      <c r="B332" s="4" t="s">
        <v>230</v>
      </c>
      <c r="C332" s="4" t="s">
        <v>199</v>
      </c>
      <c r="D332" s="4" t="s">
        <v>54</v>
      </c>
      <c r="E332" s="4" t="s">
        <v>172</v>
      </c>
      <c r="F332" s="3">
        <v>42731</v>
      </c>
      <c r="G332" s="3">
        <v>42809</v>
      </c>
      <c r="H332">
        <v>5256</v>
      </c>
    </row>
    <row r="333" spans="1:8">
      <c r="A333" s="4" t="s">
        <v>540</v>
      </c>
      <c r="B333" s="4" t="s">
        <v>187</v>
      </c>
      <c r="C333" s="4" t="s">
        <v>177</v>
      </c>
      <c r="D333" s="4" t="s">
        <v>82</v>
      </c>
      <c r="E333" s="4" t="s">
        <v>197</v>
      </c>
      <c r="F333" s="3">
        <v>42731</v>
      </c>
      <c r="G333" s="3">
        <v>42822</v>
      </c>
      <c r="H333">
        <v>0</v>
      </c>
    </row>
    <row r="334" spans="1:8">
      <c r="A334" s="4" t="s">
        <v>541</v>
      </c>
      <c r="B334" s="4" t="s">
        <v>187</v>
      </c>
      <c r="C334" s="4" t="s">
        <v>192</v>
      </c>
      <c r="D334" s="4" t="s">
        <v>56</v>
      </c>
      <c r="E334" s="4" t="s">
        <v>197</v>
      </c>
      <c r="F334" s="3">
        <v>42731</v>
      </c>
      <c r="G334" s="3">
        <v>42819</v>
      </c>
      <c r="H334">
        <v>0</v>
      </c>
    </row>
    <row r="335" spans="1:8">
      <c r="A335" s="4" t="s">
        <v>542</v>
      </c>
      <c r="B335" s="4" t="s">
        <v>183</v>
      </c>
      <c r="C335" s="4" t="s">
        <v>179</v>
      </c>
      <c r="D335" s="4" t="s">
        <v>43</v>
      </c>
      <c r="E335" s="4" t="s">
        <v>172</v>
      </c>
      <c r="F335" s="3">
        <v>42732</v>
      </c>
      <c r="G335" s="3">
        <v>42795</v>
      </c>
      <c r="H335">
        <v>625</v>
      </c>
    </row>
    <row r="336" spans="1:8">
      <c r="A336" s="4" t="s">
        <v>543</v>
      </c>
      <c r="B336" s="4" t="s">
        <v>279</v>
      </c>
      <c r="C336" s="4" t="s">
        <v>175</v>
      </c>
      <c r="D336" s="4" t="s">
        <v>24</v>
      </c>
      <c r="E336" s="4" t="s">
        <v>193</v>
      </c>
      <c r="F336" s="3">
        <v>42732</v>
      </c>
      <c r="G336" s="3"/>
    </row>
    <row r="337" spans="1:8">
      <c r="A337" s="4" t="s">
        <v>544</v>
      </c>
      <c r="B337" s="4" t="s">
        <v>174</v>
      </c>
      <c r="C337" s="4" t="s">
        <v>175</v>
      </c>
      <c r="D337" s="4" t="s">
        <v>92</v>
      </c>
      <c r="E337" s="4" t="s">
        <v>197</v>
      </c>
      <c r="F337" s="3">
        <v>42732</v>
      </c>
      <c r="G337" s="3">
        <v>42810</v>
      </c>
      <c r="H337">
        <v>0</v>
      </c>
    </row>
    <row r="338" spans="1:8">
      <c r="A338" s="4" t="s">
        <v>545</v>
      </c>
      <c r="B338" s="4" t="s">
        <v>174</v>
      </c>
      <c r="C338" s="4" t="s">
        <v>175</v>
      </c>
      <c r="D338" s="4" t="s">
        <v>43</v>
      </c>
      <c r="E338" s="4" t="s">
        <v>172</v>
      </c>
      <c r="F338" s="3">
        <v>42732</v>
      </c>
      <c r="G338" s="3">
        <v>42816</v>
      </c>
      <c r="H338">
        <v>3952</v>
      </c>
    </row>
    <row r="339" spans="1:8">
      <c r="A339" s="4" t="s">
        <v>546</v>
      </c>
      <c r="B339" s="4" t="s">
        <v>230</v>
      </c>
      <c r="C339" s="4" t="s">
        <v>179</v>
      </c>
      <c r="D339" s="4" t="s">
        <v>24</v>
      </c>
      <c r="E339" s="4" t="s">
        <v>193</v>
      </c>
      <c r="F339" s="3">
        <v>42732</v>
      </c>
      <c r="G339" s="3"/>
    </row>
    <row r="340" spans="1:8">
      <c r="A340" s="4" t="s">
        <v>547</v>
      </c>
      <c r="B340" s="4" t="s">
        <v>230</v>
      </c>
      <c r="C340" s="4" t="s">
        <v>199</v>
      </c>
      <c r="D340" s="4" t="s">
        <v>84</v>
      </c>
      <c r="E340" s="4" t="s">
        <v>172</v>
      </c>
      <c r="F340" s="3">
        <v>42732</v>
      </c>
      <c r="G340" s="3">
        <v>42807</v>
      </c>
      <c r="H340">
        <v>5515</v>
      </c>
    </row>
    <row r="341" spans="1:8">
      <c r="A341" s="4" t="s">
        <v>548</v>
      </c>
      <c r="B341" s="4" t="s">
        <v>232</v>
      </c>
      <c r="C341" s="4" t="s">
        <v>177</v>
      </c>
      <c r="D341" s="4" t="s">
        <v>121</v>
      </c>
      <c r="E341" s="4" t="s">
        <v>172</v>
      </c>
      <c r="F341" s="3">
        <v>42732</v>
      </c>
      <c r="G341" s="3">
        <v>42810</v>
      </c>
      <c r="H341">
        <v>57</v>
      </c>
    </row>
    <row r="342" spans="1:8">
      <c r="A342" s="4" t="s">
        <v>549</v>
      </c>
      <c r="B342" s="4" t="s">
        <v>208</v>
      </c>
      <c r="C342" s="4" t="s">
        <v>177</v>
      </c>
      <c r="D342" s="4" t="s">
        <v>85</v>
      </c>
      <c r="E342" s="4" t="s">
        <v>172</v>
      </c>
      <c r="F342" s="3">
        <v>42732</v>
      </c>
      <c r="G342" s="3">
        <v>42822</v>
      </c>
      <c r="H342">
        <v>51</v>
      </c>
    </row>
    <row r="343" spans="1:8">
      <c r="A343" s="4" t="s">
        <v>550</v>
      </c>
      <c r="B343" s="4" t="s">
        <v>185</v>
      </c>
      <c r="C343" s="4" t="s">
        <v>192</v>
      </c>
      <c r="D343" s="4" t="s">
        <v>53</v>
      </c>
      <c r="E343" s="4" t="s">
        <v>172</v>
      </c>
      <c r="F343" s="3">
        <v>42732</v>
      </c>
      <c r="G343" s="3">
        <v>42807</v>
      </c>
      <c r="H343">
        <v>3803</v>
      </c>
    </row>
    <row r="344" spans="1:8">
      <c r="A344" s="4" t="s">
        <v>551</v>
      </c>
      <c r="B344" s="4" t="s">
        <v>183</v>
      </c>
      <c r="C344" s="4" t="s">
        <v>199</v>
      </c>
      <c r="D344" s="4" t="s">
        <v>104</v>
      </c>
      <c r="E344" s="4" t="s">
        <v>172</v>
      </c>
      <c r="F344" s="3">
        <v>42733</v>
      </c>
      <c r="G344" s="3">
        <v>42821</v>
      </c>
      <c r="H344">
        <v>5459</v>
      </c>
    </row>
    <row r="345" spans="1:8">
      <c r="A345" s="4" t="s">
        <v>552</v>
      </c>
      <c r="B345" s="4" t="s">
        <v>183</v>
      </c>
      <c r="C345" s="4" t="s">
        <v>192</v>
      </c>
      <c r="D345" s="4" t="s">
        <v>109</v>
      </c>
      <c r="E345" s="4" t="s">
        <v>172</v>
      </c>
      <c r="F345" s="3">
        <v>42733</v>
      </c>
      <c r="G345" s="3">
        <v>42817</v>
      </c>
      <c r="H345">
        <v>4148</v>
      </c>
    </row>
    <row r="346" spans="1:8">
      <c r="A346" s="4" t="s">
        <v>553</v>
      </c>
      <c r="B346" s="4" t="s">
        <v>246</v>
      </c>
      <c r="C346" s="4" t="s">
        <v>199</v>
      </c>
      <c r="D346" s="4" t="s">
        <v>24</v>
      </c>
      <c r="E346" s="4" t="s">
        <v>193</v>
      </c>
      <c r="F346" s="3">
        <v>42733</v>
      </c>
      <c r="G346" s="3"/>
    </row>
    <row r="347" spans="1:8">
      <c r="A347" s="4" t="s">
        <v>554</v>
      </c>
      <c r="B347" s="4" t="s">
        <v>279</v>
      </c>
      <c r="C347" s="4" t="s">
        <v>199</v>
      </c>
      <c r="D347" s="4" t="s">
        <v>63</v>
      </c>
      <c r="E347" s="4" t="s">
        <v>172</v>
      </c>
      <c r="F347" s="3">
        <v>42733</v>
      </c>
      <c r="G347" s="3">
        <v>42817</v>
      </c>
      <c r="H347">
        <v>5002</v>
      </c>
    </row>
    <row r="348" spans="1:8">
      <c r="A348" s="4" t="s">
        <v>555</v>
      </c>
      <c r="B348" s="4" t="s">
        <v>279</v>
      </c>
      <c r="C348" s="4" t="s">
        <v>192</v>
      </c>
      <c r="D348" s="4" t="s">
        <v>65</v>
      </c>
      <c r="E348" s="4" t="s">
        <v>172</v>
      </c>
      <c r="F348" s="3">
        <v>42733</v>
      </c>
      <c r="G348" s="3">
        <v>42797</v>
      </c>
      <c r="H348">
        <v>3351</v>
      </c>
    </row>
    <row r="349" spans="1:8">
      <c r="A349" s="4" t="s">
        <v>556</v>
      </c>
      <c r="B349" s="4" t="s">
        <v>196</v>
      </c>
      <c r="C349" s="4" t="s">
        <v>179</v>
      </c>
      <c r="D349" s="4" t="s">
        <v>48</v>
      </c>
      <c r="E349" s="4" t="s">
        <v>172</v>
      </c>
      <c r="F349" s="3">
        <v>42733</v>
      </c>
      <c r="G349" s="3">
        <v>42813</v>
      </c>
      <c r="H349">
        <v>571</v>
      </c>
    </row>
    <row r="350" spans="1:8">
      <c r="A350" s="4" t="s">
        <v>557</v>
      </c>
      <c r="B350" s="4" t="s">
        <v>191</v>
      </c>
      <c r="C350" s="4" t="s">
        <v>179</v>
      </c>
      <c r="D350" s="4" t="s">
        <v>71</v>
      </c>
      <c r="E350" s="4" t="s">
        <v>172</v>
      </c>
      <c r="F350" s="3">
        <v>42733</v>
      </c>
      <c r="G350" s="3">
        <v>42804</v>
      </c>
      <c r="H350">
        <v>601</v>
      </c>
    </row>
    <row r="351" spans="1:8">
      <c r="A351" s="4" t="s">
        <v>558</v>
      </c>
      <c r="B351" s="4" t="s">
        <v>219</v>
      </c>
      <c r="C351" s="4" t="s">
        <v>175</v>
      </c>
      <c r="D351" s="4" t="s">
        <v>24</v>
      </c>
      <c r="E351" s="4" t="s">
        <v>193</v>
      </c>
      <c r="F351" s="3">
        <v>42733</v>
      </c>
      <c r="G351" s="3"/>
    </row>
    <row r="352" spans="1:8">
      <c r="A352" s="4" t="s">
        <v>559</v>
      </c>
      <c r="B352" s="4" t="s">
        <v>187</v>
      </c>
      <c r="C352" s="4" t="s">
        <v>179</v>
      </c>
      <c r="D352" s="4" t="s">
        <v>129</v>
      </c>
      <c r="E352" s="4" t="s">
        <v>172</v>
      </c>
      <c r="F352" s="3">
        <v>42733</v>
      </c>
      <c r="G352" s="3">
        <v>42807</v>
      </c>
      <c r="H352">
        <v>576</v>
      </c>
    </row>
    <row r="353" spans="1:8">
      <c r="A353" s="4" t="s">
        <v>560</v>
      </c>
      <c r="B353" s="4" t="s">
        <v>244</v>
      </c>
      <c r="C353" s="4" t="s">
        <v>177</v>
      </c>
      <c r="D353" s="4" t="s">
        <v>61</v>
      </c>
      <c r="E353" s="4" t="s">
        <v>172</v>
      </c>
      <c r="F353" s="3">
        <v>42733</v>
      </c>
      <c r="G353" s="3">
        <v>42797</v>
      </c>
      <c r="H353">
        <v>52</v>
      </c>
    </row>
    <row r="354" spans="1:8">
      <c r="A354" s="4" t="s">
        <v>561</v>
      </c>
      <c r="B354" s="4" t="s">
        <v>201</v>
      </c>
      <c r="C354" s="4" t="s">
        <v>171</v>
      </c>
      <c r="D354" s="4" t="s">
        <v>53</v>
      </c>
      <c r="E354" s="4" t="s">
        <v>172</v>
      </c>
      <c r="F354" s="3">
        <v>42733</v>
      </c>
      <c r="G354" s="3">
        <v>42807</v>
      </c>
      <c r="H354">
        <v>1185</v>
      </c>
    </row>
    <row r="355" spans="1:8">
      <c r="A355" s="4" t="s">
        <v>562</v>
      </c>
      <c r="B355" s="4" t="s">
        <v>232</v>
      </c>
      <c r="C355" s="4" t="s">
        <v>171</v>
      </c>
      <c r="D355" s="4" t="s">
        <v>65</v>
      </c>
      <c r="E355" s="4" t="s">
        <v>197</v>
      </c>
      <c r="F355" s="3">
        <v>42733</v>
      </c>
      <c r="G355" s="3">
        <v>42822</v>
      </c>
      <c r="H355">
        <v>0</v>
      </c>
    </row>
    <row r="356" spans="1:8">
      <c r="A356" s="4" t="s">
        <v>563</v>
      </c>
      <c r="B356" s="4" t="s">
        <v>205</v>
      </c>
      <c r="C356" s="4" t="s">
        <v>177</v>
      </c>
      <c r="D356" s="4" t="s">
        <v>97</v>
      </c>
      <c r="E356" s="4" t="s">
        <v>172</v>
      </c>
      <c r="F356" s="3">
        <v>42733</v>
      </c>
      <c r="G356" s="3">
        <v>42808</v>
      </c>
      <c r="H356">
        <v>56</v>
      </c>
    </row>
    <row r="357" spans="1:8">
      <c r="A357" s="4" t="s">
        <v>564</v>
      </c>
      <c r="B357" s="4" t="s">
        <v>185</v>
      </c>
      <c r="C357" s="4" t="s">
        <v>179</v>
      </c>
      <c r="D357" s="4" t="s">
        <v>24</v>
      </c>
      <c r="E357" s="4" t="s">
        <v>193</v>
      </c>
      <c r="F357" s="3">
        <v>42733</v>
      </c>
      <c r="G357" s="3"/>
    </row>
    <row r="358" spans="1:8">
      <c r="A358" s="4" t="s">
        <v>565</v>
      </c>
      <c r="B358" s="4" t="s">
        <v>216</v>
      </c>
      <c r="C358" s="4" t="s">
        <v>177</v>
      </c>
      <c r="D358" s="4" t="s">
        <v>96</v>
      </c>
      <c r="E358" s="4" t="s">
        <v>172</v>
      </c>
      <c r="F358" s="3">
        <v>42733</v>
      </c>
      <c r="G358" s="3">
        <v>42823</v>
      </c>
      <c r="H358">
        <v>54</v>
      </c>
    </row>
    <row r="359" spans="1:8">
      <c r="A359" s="4" t="s">
        <v>566</v>
      </c>
      <c r="B359" s="4" t="s">
        <v>181</v>
      </c>
      <c r="C359" s="4" t="s">
        <v>175</v>
      </c>
      <c r="D359" s="4" t="s">
        <v>122</v>
      </c>
      <c r="E359" s="4" t="s">
        <v>172</v>
      </c>
      <c r="F359" s="3">
        <v>42733</v>
      </c>
      <c r="G359" s="3">
        <v>42807</v>
      </c>
      <c r="H359">
        <v>4818</v>
      </c>
    </row>
    <row r="360" spans="1:8">
      <c r="A360" s="4" t="s">
        <v>567</v>
      </c>
      <c r="B360" s="4" t="s">
        <v>183</v>
      </c>
      <c r="C360" s="4" t="s">
        <v>199</v>
      </c>
      <c r="D360" s="4" t="s">
        <v>41</v>
      </c>
      <c r="E360" s="4" t="s">
        <v>172</v>
      </c>
      <c r="F360" s="3">
        <v>42736</v>
      </c>
      <c r="G360" s="3">
        <v>42795</v>
      </c>
      <c r="H360">
        <v>5087</v>
      </c>
    </row>
    <row r="361" spans="1:8">
      <c r="A361" s="4" t="s">
        <v>568</v>
      </c>
      <c r="B361" s="4" t="s">
        <v>210</v>
      </c>
      <c r="C361" s="4" t="s">
        <v>171</v>
      </c>
      <c r="D361" s="4" t="s">
        <v>96</v>
      </c>
      <c r="E361" s="4" t="s">
        <v>172</v>
      </c>
      <c r="F361" s="3">
        <v>42736</v>
      </c>
      <c r="G361" s="3">
        <v>42813</v>
      </c>
      <c r="H361">
        <v>1116</v>
      </c>
    </row>
    <row r="362" spans="1:8">
      <c r="A362" s="4" t="s">
        <v>569</v>
      </c>
      <c r="B362" s="4" t="s">
        <v>174</v>
      </c>
      <c r="C362" s="4" t="s">
        <v>179</v>
      </c>
      <c r="D362" s="4" t="s">
        <v>70</v>
      </c>
      <c r="E362" s="4" t="s">
        <v>172</v>
      </c>
      <c r="F362" s="3">
        <v>42736</v>
      </c>
      <c r="G362" s="3">
        <v>42814</v>
      </c>
      <c r="H362">
        <v>510</v>
      </c>
    </row>
    <row r="363" spans="1:8">
      <c r="A363" s="4" t="s">
        <v>570</v>
      </c>
      <c r="B363" s="4" t="s">
        <v>212</v>
      </c>
      <c r="C363" s="4" t="s">
        <v>177</v>
      </c>
      <c r="D363" s="4" t="s">
        <v>24</v>
      </c>
      <c r="E363" s="4" t="s">
        <v>193</v>
      </c>
      <c r="F363" s="3">
        <v>42736</v>
      </c>
      <c r="G363" s="3"/>
    </row>
    <row r="364" spans="1:8">
      <c r="A364" s="4" t="s">
        <v>571</v>
      </c>
      <c r="B364" s="4" t="s">
        <v>343</v>
      </c>
      <c r="C364" s="4" t="s">
        <v>179</v>
      </c>
      <c r="D364" s="4" t="s">
        <v>111</v>
      </c>
      <c r="E364" s="4" t="s">
        <v>172</v>
      </c>
      <c r="F364" s="3">
        <v>42736</v>
      </c>
      <c r="G364" s="3">
        <v>42810</v>
      </c>
      <c r="H364">
        <v>565</v>
      </c>
    </row>
    <row r="365" spans="1:8">
      <c r="A365" s="4" t="s">
        <v>572</v>
      </c>
      <c r="B365" s="4" t="s">
        <v>219</v>
      </c>
      <c r="C365" s="4" t="s">
        <v>179</v>
      </c>
      <c r="D365" s="4" t="s">
        <v>59</v>
      </c>
      <c r="E365" s="4" t="s">
        <v>172</v>
      </c>
      <c r="F365" s="3">
        <v>42736</v>
      </c>
      <c r="G365" s="3">
        <v>42820</v>
      </c>
      <c r="H365">
        <v>633</v>
      </c>
    </row>
    <row r="366" spans="1:8">
      <c r="A366" s="4" t="s">
        <v>573</v>
      </c>
      <c r="B366" s="4" t="s">
        <v>232</v>
      </c>
      <c r="C366" s="4" t="s">
        <v>192</v>
      </c>
      <c r="D366" s="4" t="s">
        <v>123</v>
      </c>
      <c r="E366" s="4" t="s">
        <v>172</v>
      </c>
      <c r="F366" s="3">
        <v>42736</v>
      </c>
      <c r="G366" s="3">
        <v>42823</v>
      </c>
      <c r="H366">
        <v>3962</v>
      </c>
    </row>
    <row r="367" spans="1:8">
      <c r="A367" s="4" t="s">
        <v>574</v>
      </c>
      <c r="B367" s="4" t="s">
        <v>185</v>
      </c>
      <c r="C367" s="4" t="s">
        <v>192</v>
      </c>
      <c r="D367" s="4" t="s">
        <v>124</v>
      </c>
      <c r="E367" s="4" t="s">
        <v>172</v>
      </c>
      <c r="F367" s="3">
        <v>42736</v>
      </c>
      <c r="G367" s="3">
        <v>42816</v>
      </c>
      <c r="H367">
        <v>3672</v>
      </c>
    </row>
    <row r="368" spans="1:8">
      <c r="A368" s="4" t="s">
        <v>575</v>
      </c>
      <c r="B368" s="4" t="s">
        <v>181</v>
      </c>
      <c r="C368" s="4" t="s">
        <v>171</v>
      </c>
      <c r="D368" s="4" t="s">
        <v>72</v>
      </c>
      <c r="E368" s="4" t="s">
        <v>193</v>
      </c>
      <c r="F368" s="3">
        <v>42736</v>
      </c>
      <c r="G368" s="3"/>
    </row>
    <row r="369" spans="1:8">
      <c r="A369" s="4" t="s">
        <v>576</v>
      </c>
      <c r="B369" s="4" t="s">
        <v>181</v>
      </c>
      <c r="C369" s="4" t="s">
        <v>175</v>
      </c>
      <c r="D369" s="4" t="s">
        <v>71</v>
      </c>
      <c r="E369" s="4" t="s">
        <v>172</v>
      </c>
      <c r="F369" s="3">
        <v>42736</v>
      </c>
      <c r="G369" s="3">
        <v>42812</v>
      </c>
      <c r="H369">
        <v>4586</v>
      </c>
    </row>
    <row r="370" spans="1:8">
      <c r="A370" s="4" t="s">
        <v>577</v>
      </c>
      <c r="B370" s="4" t="s">
        <v>183</v>
      </c>
      <c r="C370" s="4" t="s">
        <v>177</v>
      </c>
      <c r="D370" s="4" t="s">
        <v>76</v>
      </c>
      <c r="E370" s="4" t="s">
        <v>172</v>
      </c>
      <c r="F370" s="3">
        <v>42737</v>
      </c>
      <c r="G370" s="3">
        <v>42796</v>
      </c>
      <c r="H370">
        <v>60</v>
      </c>
    </row>
    <row r="371" spans="1:8">
      <c r="A371" s="4" t="s">
        <v>578</v>
      </c>
      <c r="B371" s="4" t="s">
        <v>279</v>
      </c>
      <c r="C371" s="4" t="s">
        <v>171</v>
      </c>
      <c r="D371" s="4" t="s">
        <v>45</v>
      </c>
      <c r="E371" s="4" t="s">
        <v>193</v>
      </c>
      <c r="F371" s="3">
        <v>42737</v>
      </c>
      <c r="G371" s="3"/>
    </row>
    <row r="372" spans="1:8">
      <c r="A372" s="4" t="s">
        <v>579</v>
      </c>
      <c r="B372" s="4" t="s">
        <v>279</v>
      </c>
      <c r="C372" s="4" t="s">
        <v>171</v>
      </c>
      <c r="D372" s="4" t="s">
        <v>24</v>
      </c>
      <c r="E372" s="4" t="s">
        <v>193</v>
      </c>
      <c r="F372" s="3">
        <v>42737</v>
      </c>
      <c r="G372" s="3"/>
    </row>
    <row r="373" spans="1:8">
      <c r="A373" s="4" t="s">
        <v>580</v>
      </c>
      <c r="B373" s="4" t="s">
        <v>343</v>
      </c>
      <c r="C373" s="4" t="s">
        <v>179</v>
      </c>
      <c r="D373" s="4" t="s">
        <v>51</v>
      </c>
      <c r="E373" s="4" t="s">
        <v>172</v>
      </c>
      <c r="F373" s="3">
        <v>42737</v>
      </c>
      <c r="G373" s="3">
        <v>42859</v>
      </c>
      <c r="H373">
        <v>572</v>
      </c>
    </row>
    <row r="374" spans="1:8">
      <c r="A374" s="4" t="s">
        <v>581</v>
      </c>
      <c r="B374" s="4" t="s">
        <v>230</v>
      </c>
      <c r="C374" s="4" t="s">
        <v>179</v>
      </c>
      <c r="D374" s="4" t="s">
        <v>71</v>
      </c>
      <c r="E374" s="4" t="s">
        <v>172</v>
      </c>
      <c r="F374" s="3">
        <v>42737</v>
      </c>
      <c r="G374" s="3">
        <v>42795</v>
      </c>
      <c r="H374">
        <v>550</v>
      </c>
    </row>
    <row r="375" spans="1:8">
      <c r="A375" s="4" t="s">
        <v>582</v>
      </c>
      <c r="B375" s="4" t="s">
        <v>230</v>
      </c>
      <c r="C375" s="4" t="s">
        <v>175</v>
      </c>
      <c r="D375" s="4" t="s">
        <v>56</v>
      </c>
      <c r="E375" s="4" t="s">
        <v>172</v>
      </c>
      <c r="F375" s="3">
        <v>42737</v>
      </c>
      <c r="G375" s="3">
        <v>42811</v>
      </c>
      <c r="H375">
        <v>4125</v>
      </c>
    </row>
    <row r="376" spans="1:8">
      <c r="A376" s="4" t="s">
        <v>583</v>
      </c>
      <c r="B376" s="4" t="s">
        <v>244</v>
      </c>
      <c r="C376" s="4" t="s">
        <v>192</v>
      </c>
      <c r="D376" s="4" t="s">
        <v>131</v>
      </c>
      <c r="E376" s="4" t="s">
        <v>172</v>
      </c>
      <c r="F376" s="3">
        <v>42737</v>
      </c>
      <c r="G376" s="3">
        <v>42804</v>
      </c>
      <c r="H376">
        <v>3647</v>
      </c>
    </row>
    <row r="377" spans="1:8">
      <c r="A377" s="4" t="s">
        <v>584</v>
      </c>
      <c r="B377" s="4" t="s">
        <v>170</v>
      </c>
      <c r="C377" s="4" t="s">
        <v>179</v>
      </c>
      <c r="D377" s="4" t="s">
        <v>51</v>
      </c>
      <c r="E377" s="4" t="s">
        <v>172</v>
      </c>
      <c r="F377" s="3">
        <v>42737</v>
      </c>
      <c r="G377" s="3">
        <v>42815</v>
      </c>
      <c r="H377">
        <v>573</v>
      </c>
    </row>
    <row r="378" spans="1:8">
      <c r="A378" s="4" t="s">
        <v>585</v>
      </c>
      <c r="B378" s="4" t="s">
        <v>216</v>
      </c>
      <c r="C378" s="4" t="s">
        <v>179</v>
      </c>
      <c r="D378" s="4" t="s">
        <v>127</v>
      </c>
      <c r="E378" s="4" t="s">
        <v>172</v>
      </c>
      <c r="F378" s="3">
        <v>42737</v>
      </c>
      <c r="G378" s="3">
        <v>42823</v>
      </c>
      <c r="H378">
        <v>542</v>
      </c>
    </row>
    <row r="379" spans="1:8">
      <c r="A379" s="4" t="s">
        <v>586</v>
      </c>
      <c r="B379" s="4" t="s">
        <v>246</v>
      </c>
      <c r="C379" s="4" t="s">
        <v>192</v>
      </c>
      <c r="D379" s="4" t="s">
        <v>52</v>
      </c>
      <c r="E379" s="4" t="s">
        <v>172</v>
      </c>
      <c r="F379" s="3">
        <v>42738</v>
      </c>
      <c r="G379" s="3">
        <v>42806</v>
      </c>
      <c r="H379">
        <v>3479</v>
      </c>
    </row>
    <row r="380" spans="1:8">
      <c r="A380" s="4" t="s">
        <v>587</v>
      </c>
      <c r="B380" s="4" t="s">
        <v>210</v>
      </c>
      <c r="C380" s="4" t="s">
        <v>192</v>
      </c>
      <c r="D380" s="4" t="s">
        <v>63</v>
      </c>
      <c r="E380" s="4" t="s">
        <v>197</v>
      </c>
      <c r="F380" s="3">
        <v>42738</v>
      </c>
      <c r="G380" s="3">
        <v>42816</v>
      </c>
      <c r="H380">
        <v>0</v>
      </c>
    </row>
    <row r="381" spans="1:8">
      <c r="A381" s="4" t="s">
        <v>588</v>
      </c>
      <c r="B381" s="4" t="s">
        <v>174</v>
      </c>
      <c r="C381" s="4" t="s">
        <v>171</v>
      </c>
      <c r="D381" s="4" t="s">
        <v>109</v>
      </c>
      <c r="E381" s="4" t="s">
        <v>172</v>
      </c>
      <c r="F381" s="3">
        <v>42738</v>
      </c>
      <c r="G381" s="3">
        <v>42815</v>
      </c>
      <c r="H381">
        <v>1012</v>
      </c>
    </row>
    <row r="382" spans="1:8">
      <c r="A382" s="4" t="s">
        <v>589</v>
      </c>
      <c r="B382" s="4" t="s">
        <v>203</v>
      </c>
      <c r="C382" s="4" t="s">
        <v>177</v>
      </c>
      <c r="D382" s="4" t="s">
        <v>24</v>
      </c>
      <c r="E382" s="4" t="s">
        <v>193</v>
      </c>
      <c r="F382" s="3">
        <v>42738</v>
      </c>
      <c r="G382" s="3"/>
    </row>
    <row r="383" spans="1:8">
      <c r="A383" s="4" t="s">
        <v>590</v>
      </c>
      <c r="B383" s="4" t="s">
        <v>191</v>
      </c>
      <c r="C383" s="4" t="s">
        <v>171</v>
      </c>
      <c r="D383" s="4" t="s">
        <v>49</v>
      </c>
      <c r="E383" s="4" t="s">
        <v>172</v>
      </c>
      <c r="F383" s="3">
        <v>42738</v>
      </c>
      <c r="G383" s="3">
        <v>42800</v>
      </c>
      <c r="H383">
        <v>990</v>
      </c>
    </row>
    <row r="384" spans="1:8">
      <c r="A384" s="4" t="s">
        <v>591</v>
      </c>
      <c r="B384" s="4" t="s">
        <v>191</v>
      </c>
      <c r="C384" s="4" t="s">
        <v>175</v>
      </c>
      <c r="D384" s="4" t="s">
        <v>115</v>
      </c>
      <c r="E384" s="4" t="s">
        <v>172</v>
      </c>
      <c r="F384" s="3">
        <v>42738</v>
      </c>
      <c r="G384" s="3">
        <v>42812</v>
      </c>
      <c r="H384">
        <v>4374</v>
      </c>
    </row>
    <row r="385" spans="1:8">
      <c r="A385" s="4" t="s">
        <v>592</v>
      </c>
      <c r="B385" s="4" t="s">
        <v>230</v>
      </c>
      <c r="C385" s="4" t="s">
        <v>179</v>
      </c>
      <c r="D385" s="4" t="s">
        <v>59</v>
      </c>
      <c r="E385" s="4" t="s">
        <v>197</v>
      </c>
      <c r="F385" s="3">
        <v>42738</v>
      </c>
      <c r="G385" s="3">
        <v>42811</v>
      </c>
      <c r="H385">
        <v>0</v>
      </c>
    </row>
    <row r="386" spans="1:8">
      <c r="A386" s="4" t="s">
        <v>593</v>
      </c>
      <c r="B386" s="4" t="s">
        <v>230</v>
      </c>
      <c r="C386" s="4" t="s">
        <v>171</v>
      </c>
      <c r="D386" s="4" t="s">
        <v>122</v>
      </c>
      <c r="E386" s="4" t="s">
        <v>172</v>
      </c>
      <c r="F386" s="3">
        <v>42738</v>
      </c>
      <c r="G386" s="3">
        <v>42824</v>
      </c>
      <c r="H386">
        <v>1054</v>
      </c>
    </row>
    <row r="387" spans="1:8">
      <c r="A387" s="4" t="s">
        <v>594</v>
      </c>
      <c r="B387" s="4" t="s">
        <v>185</v>
      </c>
      <c r="C387" s="4" t="s">
        <v>177</v>
      </c>
      <c r="D387" s="4" t="s">
        <v>105</v>
      </c>
      <c r="E387" s="4" t="s">
        <v>172</v>
      </c>
      <c r="F387" s="3">
        <v>42738</v>
      </c>
      <c r="G387" s="3">
        <v>42809</v>
      </c>
      <c r="H387">
        <v>55</v>
      </c>
    </row>
    <row r="388" spans="1:8">
      <c r="A388" s="4" t="s">
        <v>595</v>
      </c>
      <c r="B388" s="4" t="s">
        <v>216</v>
      </c>
      <c r="C388" s="4" t="s">
        <v>177</v>
      </c>
      <c r="D388" s="4" t="s">
        <v>63</v>
      </c>
      <c r="E388" s="4" t="s">
        <v>197</v>
      </c>
      <c r="F388" s="3">
        <v>42738</v>
      </c>
      <c r="G388" s="3">
        <v>42799</v>
      </c>
      <c r="H388">
        <v>0</v>
      </c>
    </row>
    <row r="389" spans="1:8">
      <c r="A389" s="4" t="s">
        <v>596</v>
      </c>
      <c r="B389" s="4" t="s">
        <v>261</v>
      </c>
      <c r="C389" s="4" t="s">
        <v>171</v>
      </c>
      <c r="D389" s="4" t="s">
        <v>80</v>
      </c>
      <c r="E389" s="4" t="s">
        <v>172</v>
      </c>
      <c r="F389" s="3">
        <v>42739</v>
      </c>
      <c r="G389" s="3">
        <v>42819</v>
      </c>
      <c r="H389">
        <v>1073</v>
      </c>
    </row>
    <row r="390" spans="1:8">
      <c r="A390" s="4" t="s">
        <v>597</v>
      </c>
      <c r="B390" s="4" t="s">
        <v>304</v>
      </c>
      <c r="C390" s="4" t="s">
        <v>192</v>
      </c>
      <c r="D390" s="4" t="s">
        <v>66</v>
      </c>
      <c r="E390" s="4" t="s">
        <v>197</v>
      </c>
      <c r="F390" s="3">
        <v>42739</v>
      </c>
      <c r="G390" s="3">
        <v>42814</v>
      </c>
      <c r="H390">
        <v>0</v>
      </c>
    </row>
    <row r="391" spans="1:8">
      <c r="A391" s="4" t="s">
        <v>598</v>
      </c>
      <c r="B391" s="4" t="s">
        <v>210</v>
      </c>
      <c r="C391" s="4" t="s">
        <v>199</v>
      </c>
      <c r="D391" s="4" t="s">
        <v>24</v>
      </c>
      <c r="E391" s="4" t="s">
        <v>193</v>
      </c>
      <c r="F391" s="3">
        <v>42739</v>
      </c>
      <c r="G391" s="3"/>
    </row>
    <row r="392" spans="1:8">
      <c r="A392" s="4" t="s">
        <v>599</v>
      </c>
      <c r="B392" s="4" t="s">
        <v>191</v>
      </c>
      <c r="C392" s="4" t="s">
        <v>192</v>
      </c>
      <c r="D392" s="4" t="s">
        <v>24</v>
      </c>
      <c r="E392" s="4" t="s">
        <v>193</v>
      </c>
      <c r="F392" s="3">
        <v>42739</v>
      </c>
      <c r="G392" s="3"/>
    </row>
    <row r="393" spans="1:8">
      <c r="A393" s="4" t="s">
        <v>600</v>
      </c>
      <c r="B393" s="4" t="s">
        <v>230</v>
      </c>
      <c r="C393" s="4" t="s">
        <v>179</v>
      </c>
      <c r="D393" s="4" t="s">
        <v>24</v>
      </c>
      <c r="E393" s="4" t="s">
        <v>193</v>
      </c>
      <c r="F393" s="3">
        <v>42739</v>
      </c>
      <c r="G393" s="3"/>
    </row>
    <row r="394" spans="1:8">
      <c r="A394" s="4" t="s">
        <v>601</v>
      </c>
      <c r="B394" s="4" t="s">
        <v>230</v>
      </c>
      <c r="C394" s="4" t="s">
        <v>179</v>
      </c>
      <c r="D394" s="4" t="s">
        <v>54</v>
      </c>
      <c r="E394" s="4" t="s">
        <v>172</v>
      </c>
      <c r="F394" s="3">
        <v>42739</v>
      </c>
      <c r="G394" s="3">
        <v>42810</v>
      </c>
      <c r="H394">
        <v>586</v>
      </c>
    </row>
    <row r="395" spans="1:8">
      <c r="A395" s="4" t="s">
        <v>602</v>
      </c>
      <c r="B395" s="4" t="s">
        <v>244</v>
      </c>
      <c r="C395" s="4" t="s">
        <v>175</v>
      </c>
      <c r="D395" s="4" t="s">
        <v>119</v>
      </c>
      <c r="E395" s="4" t="s">
        <v>172</v>
      </c>
      <c r="F395" s="3">
        <v>42739</v>
      </c>
      <c r="G395" s="3">
        <v>42860</v>
      </c>
      <c r="H395">
        <v>4667</v>
      </c>
    </row>
    <row r="396" spans="1:8">
      <c r="A396" s="4" t="s">
        <v>603</v>
      </c>
      <c r="B396" s="4" t="s">
        <v>185</v>
      </c>
      <c r="C396" s="4" t="s">
        <v>171</v>
      </c>
      <c r="D396" s="4" t="s">
        <v>76</v>
      </c>
      <c r="E396" s="4" t="s">
        <v>172</v>
      </c>
      <c r="F396" s="3">
        <v>42739</v>
      </c>
      <c r="G396" s="3">
        <v>42822</v>
      </c>
      <c r="H396">
        <v>880</v>
      </c>
    </row>
    <row r="397" spans="1:8">
      <c r="A397" s="4" t="s">
        <v>604</v>
      </c>
      <c r="B397" s="4" t="s">
        <v>185</v>
      </c>
      <c r="C397" s="4" t="s">
        <v>192</v>
      </c>
      <c r="D397" s="4" t="s">
        <v>97</v>
      </c>
      <c r="E397" s="4" t="s">
        <v>172</v>
      </c>
      <c r="F397" s="3">
        <v>42739</v>
      </c>
      <c r="G397" s="3">
        <v>42806</v>
      </c>
      <c r="H397">
        <v>3676</v>
      </c>
    </row>
    <row r="398" spans="1:8">
      <c r="A398" s="4" t="s">
        <v>605</v>
      </c>
      <c r="B398" s="4" t="s">
        <v>235</v>
      </c>
      <c r="C398" s="4" t="s">
        <v>177</v>
      </c>
      <c r="D398" s="4" t="s">
        <v>24</v>
      </c>
      <c r="E398" s="4" t="s">
        <v>193</v>
      </c>
      <c r="F398" s="3">
        <v>42739</v>
      </c>
      <c r="G398" s="3"/>
    </row>
    <row r="399" spans="1:8">
      <c r="A399" s="4" t="s">
        <v>606</v>
      </c>
      <c r="B399" s="4" t="s">
        <v>183</v>
      </c>
      <c r="C399" s="4" t="s">
        <v>192</v>
      </c>
      <c r="D399" s="4" t="s">
        <v>61</v>
      </c>
      <c r="E399" s="4" t="s">
        <v>197</v>
      </c>
      <c r="F399" s="3">
        <v>42740</v>
      </c>
      <c r="G399" s="3">
        <v>42819</v>
      </c>
      <c r="H399">
        <v>0</v>
      </c>
    </row>
    <row r="400" spans="1:8">
      <c r="A400" s="4" t="s">
        <v>607</v>
      </c>
      <c r="B400" s="4" t="s">
        <v>210</v>
      </c>
      <c r="C400" s="4" t="s">
        <v>199</v>
      </c>
      <c r="D400" s="4" t="s">
        <v>24</v>
      </c>
      <c r="E400" s="4" t="s">
        <v>193</v>
      </c>
      <c r="F400" s="3">
        <v>42740</v>
      </c>
      <c r="G400" s="3"/>
    </row>
    <row r="401" spans="1:8">
      <c r="A401" s="4" t="s">
        <v>608</v>
      </c>
      <c r="B401" s="4" t="s">
        <v>174</v>
      </c>
      <c r="C401" s="4" t="s">
        <v>175</v>
      </c>
      <c r="D401" s="4" t="s">
        <v>119</v>
      </c>
      <c r="E401" s="4" t="s">
        <v>197</v>
      </c>
      <c r="F401" s="3">
        <v>42740</v>
      </c>
      <c r="G401" s="3">
        <v>42803</v>
      </c>
      <c r="H401">
        <v>0</v>
      </c>
    </row>
    <row r="402" spans="1:8">
      <c r="A402" s="4" t="s">
        <v>609</v>
      </c>
      <c r="B402" s="4" t="s">
        <v>237</v>
      </c>
      <c r="C402" s="4" t="s">
        <v>171</v>
      </c>
      <c r="D402" s="4" t="s">
        <v>96</v>
      </c>
      <c r="E402" s="4" t="s">
        <v>197</v>
      </c>
      <c r="F402" s="3">
        <v>42740</v>
      </c>
      <c r="G402" s="3">
        <v>42820</v>
      </c>
      <c r="H402">
        <v>0</v>
      </c>
    </row>
    <row r="403" spans="1:8">
      <c r="A403" s="4" t="s">
        <v>610</v>
      </c>
      <c r="B403" s="4" t="s">
        <v>343</v>
      </c>
      <c r="C403" s="4" t="s">
        <v>175</v>
      </c>
      <c r="D403" s="4" t="s">
        <v>119</v>
      </c>
      <c r="E403" s="4" t="s">
        <v>172</v>
      </c>
      <c r="F403" s="3">
        <v>42740</v>
      </c>
      <c r="G403" s="3">
        <v>42813</v>
      </c>
      <c r="H403">
        <v>4716</v>
      </c>
    </row>
    <row r="404" spans="1:8">
      <c r="A404" s="4" t="s">
        <v>611</v>
      </c>
      <c r="B404" s="4" t="s">
        <v>219</v>
      </c>
      <c r="C404" s="4" t="s">
        <v>192</v>
      </c>
      <c r="D404" s="4" t="s">
        <v>24</v>
      </c>
      <c r="E404" s="4" t="s">
        <v>193</v>
      </c>
      <c r="F404" s="3">
        <v>42740</v>
      </c>
      <c r="G404" s="3"/>
    </row>
    <row r="405" spans="1:8">
      <c r="A405" s="4" t="s">
        <v>612</v>
      </c>
      <c r="B405" s="4" t="s">
        <v>230</v>
      </c>
      <c r="C405" s="4" t="s">
        <v>179</v>
      </c>
      <c r="D405" s="4" t="s">
        <v>32</v>
      </c>
      <c r="E405" s="4" t="s">
        <v>197</v>
      </c>
      <c r="F405" s="3">
        <v>42740</v>
      </c>
      <c r="G405" s="3">
        <v>42824</v>
      </c>
      <c r="H405">
        <v>0</v>
      </c>
    </row>
    <row r="406" spans="1:8">
      <c r="A406" s="4" t="s">
        <v>613</v>
      </c>
      <c r="B406" s="4" t="s">
        <v>185</v>
      </c>
      <c r="C406" s="4" t="s">
        <v>175</v>
      </c>
      <c r="D406" s="4" t="s">
        <v>71</v>
      </c>
      <c r="E406" s="4" t="s">
        <v>172</v>
      </c>
      <c r="F406" s="3">
        <v>42740</v>
      </c>
      <c r="G406" s="3">
        <v>42817</v>
      </c>
      <c r="H406">
        <v>4211</v>
      </c>
    </row>
    <row r="407" spans="1:8">
      <c r="A407" s="4" t="s">
        <v>614</v>
      </c>
      <c r="B407" s="4" t="s">
        <v>183</v>
      </c>
      <c r="C407" s="4" t="s">
        <v>192</v>
      </c>
      <c r="D407" s="4" t="s">
        <v>61</v>
      </c>
      <c r="E407" s="4" t="s">
        <v>197</v>
      </c>
      <c r="F407" s="3">
        <v>42741</v>
      </c>
      <c r="G407" s="3">
        <v>42815</v>
      </c>
      <c r="H407">
        <v>0</v>
      </c>
    </row>
    <row r="408" spans="1:8">
      <c r="A408" s="4" t="s">
        <v>615</v>
      </c>
      <c r="B408" s="4" t="s">
        <v>261</v>
      </c>
      <c r="C408" s="4" t="s">
        <v>199</v>
      </c>
      <c r="D408" s="4" t="s">
        <v>24</v>
      </c>
      <c r="E408" s="4" t="s">
        <v>193</v>
      </c>
      <c r="F408" s="3">
        <v>42741</v>
      </c>
      <c r="G408" s="3"/>
    </row>
    <row r="409" spans="1:8">
      <c r="A409" s="4" t="s">
        <v>616</v>
      </c>
      <c r="B409" s="4" t="s">
        <v>174</v>
      </c>
      <c r="C409" s="4" t="s">
        <v>175</v>
      </c>
      <c r="D409" s="4" t="s">
        <v>41</v>
      </c>
      <c r="E409" s="4" t="s">
        <v>197</v>
      </c>
      <c r="F409" s="3">
        <v>42741</v>
      </c>
      <c r="G409" s="3">
        <v>42812</v>
      </c>
      <c r="H409">
        <v>0</v>
      </c>
    </row>
    <row r="410" spans="1:8">
      <c r="A410" s="4" t="s">
        <v>617</v>
      </c>
      <c r="B410" s="4" t="s">
        <v>174</v>
      </c>
      <c r="C410" s="4" t="s">
        <v>177</v>
      </c>
      <c r="D410" s="4" t="s">
        <v>118</v>
      </c>
      <c r="E410" s="4" t="s">
        <v>172</v>
      </c>
      <c r="F410" s="3">
        <v>42741</v>
      </c>
      <c r="G410" s="3">
        <v>42811</v>
      </c>
      <c r="H410">
        <v>56</v>
      </c>
    </row>
    <row r="411" spans="1:8">
      <c r="A411" s="4" t="s">
        <v>618</v>
      </c>
      <c r="B411" s="4" t="s">
        <v>196</v>
      </c>
      <c r="C411" s="4" t="s">
        <v>177</v>
      </c>
      <c r="D411" s="4" t="s">
        <v>104</v>
      </c>
      <c r="E411" s="4" t="s">
        <v>197</v>
      </c>
      <c r="F411" s="3">
        <v>42741</v>
      </c>
      <c r="G411" s="3">
        <v>42817</v>
      </c>
      <c r="H411">
        <v>0</v>
      </c>
    </row>
    <row r="412" spans="1:8">
      <c r="A412" s="4" t="s">
        <v>619</v>
      </c>
      <c r="B412" s="4" t="s">
        <v>196</v>
      </c>
      <c r="C412" s="4" t="s">
        <v>177</v>
      </c>
      <c r="D412" s="4" t="s">
        <v>61</v>
      </c>
      <c r="E412" s="4" t="s">
        <v>172</v>
      </c>
      <c r="F412" s="3">
        <v>42741</v>
      </c>
      <c r="G412" s="3">
        <v>42817</v>
      </c>
      <c r="H412">
        <v>44</v>
      </c>
    </row>
    <row r="413" spans="1:8">
      <c r="A413" s="4" t="s">
        <v>620</v>
      </c>
      <c r="B413" s="4" t="s">
        <v>230</v>
      </c>
      <c r="C413" s="4" t="s">
        <v>179</v>
      </c>
      <c r="D413" s="4" t="s">
        <v>84</v>
      </c>
      <c r="E413" s="4" t="s">
        <v>172</v>
      </c>
      <c r="F413" s="3">
        <v>42741</v>
      </c>
      <c r="G413" s="3">
        <v>42821</v>
      </c>
      <c r="H413">
        <v>532</v>
      </c>
    </row>
    <row r="414" spans="1:8">
      <c r="A414" s="4" t="s">
        <v>621</v>
      </c>
      <c r="B414" s="4" t="s">
        <v>256</v>
      </c>
      <c r="C414" s="4" t="s">
        <v>179</v>
      </c>
      <c r="D414" s="4" t="s">
        <v>119</v>
      </c>
      <c r="E414" s="4" t="s">
        <v>197</v>
      </c>
      <c r="F414" s="3">
        <v>42741</v>
      </c>
      <c r="G414" s="3">
        <v>42865</v>
      </c>
      <c r="H414">
        <v>0</v>
      </c>
    </row>
    <row r="415" spans="1:8">
      <c r="A415" s="4" t="s">
        <v>622</v>
      </c>
      <c r="B415" s="4" t="s">
        <v>256</v>
      </c>
      <c r="C415" s="4" t="s">
        <v>179</v>
      </c>
      <c r="D415" s="4" t="s">
        <v>131</v>
      </c>
      <c r="E415" s="4" t="s">
        <v>197</v>
      </c>
      <c r="F415" s="3">
        <v>42741</v>
      </c>
      <c r="G415" s="3">
        <v>42814</v>
      </c>
      <c r="H415">
        <v>0</v>
      </c>
    </row>
    <row r="416" spans="1:8">
      <c r="A416" s="4" t="s">
        <v>623</v>
      </c>
      <c r="B416" s="4" t="s">
        <v>232</v>
      </c>
      <c r="C416" s="4" t="s">
        <v>175</v>
      </c>
      <c r="D416" s="4" t="s">
        <v>83</v>
      </c>
      <c r="E416" s="4" t="s">
        <v>197</v>
      </c>
      <c r="F416" s="3">
        <v>42741</v>
      </c>
      <c r="G416" s="3">
        <v>42811</v>
      </c>
      <c r="H416">
        <v>0</v>
      </c>
    </row>
    <row r="417" spans="1:8">
      <c r="A417" s="4" t="s">
        <v>624</v>
      </c>
      <c r="B417" s="4" t="s">
        <v>208</v>
      </c>
      <c r="C417" s="4" t="s">
        <v>179</v>
      </c>
      <c r="D417" s="4" t="s">
        <v>48</v>
      </c>
      <c r="E417" s="4" t="s">
        <v>197</v>
      </c>
      <c r="F417" s="3">
        <v>42741</v>
      </c>
      <c r="G417" s="3">
        <v>42818</v>
      </c>
      <c r="H417">
        <v>0</v>
      </c>
    </row>
    <row r="418" spans="1:8">
      <c r="A418" s="4" t="s">
        <v>625</v>
      </c>
      <c r="B418" s="4" t="s">
        <v>183</v>
      </c>
      <c r="C418" s="4" t="s">
        <v>179</v>
      </c>
      <c r="D418" s="4" t="s">
        <v>79</v>
      </c>
      <c r="E418" s="4" t="s">
        <v>172</v>
      </c>
      <c r="F418" s="3">
        <v>42742</v>
      </c>
      <c r="G418" s="3">
        <v>42802</v>
      </c>
      <c r="H418">
        <v>622</v>
      </c>
    </row>
    <row r="419" spans="1:8">
      <c r="A419" s="4" t="s">
        <v>626</v>
      </c>
      <c r="B419" s="4" t="s">
        <v>246</v>
      </c>
      <c r="C419" s="4" t="s">
        <v>179</v>
      </c>
      <c r="D419" s="4" t="s">
        <v>24</v>
      </c>
      <c r="E419" s="4" t="s">
        <v>193</v>
      </c>
      <c r="F419" s="3">
        <v>42742</v>
      </c>
      <c r="G419" s="3"/>
    </row>
    <row r="420" spans="1:8">
      <c r="A420" s="4" t="s">
        <v>627</v>
      </c>
      <c r="B420" s="4" t="s">
        <v>304</v>
      </c>
      <c r="C420" s="4" t="s">
        <v>199</v>
      </c>
      <c r="D420" s="4" t="s">
        <v>37</v>
      </c>
      <c r="E420" s="4" t="s">
        <v>197</v>
      </c>
      <c r="F420" s="3">
        <v>42742</v>
      </c>
      <c r="G420" s="3">
        <v>42799</v>
      </c>
      <c r="H420">
        <v>0</v>
      </c>
    </row>
    <row r="421" spans="1:8">
      <c r="A421" s="4" t="s">
        <v>628</v>
      </c>
      <c r="B421" s="4" t="s">
        <v>279</v>
      </c>
      <c r="C421" s="4" t="s">
        <v>177</v>
      </c>
      <c r="D421" s="4" t="s">
        <v>24</v>
      </c>
      <c r="E421" s="4" t="s">
        <v>193</v>
      </c>
      <c r="F421" s="3">
        <v>42742</v>
      </c>
      <c r="G421" s="3"/>
    </row>
    <row r="422" spans="1:8">
      <c r="A422" s="4" t="s">
        <v>629</v>
      </c>
      <c r="B422" s="4" t="s">
        <v>279</v>
      </c>
      <c r="C422" s="4" t="s">
        <v>171</v>
      </c>
      <c r="D422" s="4" t="s">
        <v>123</v>
      </c>
      <c r="E422" s="4" t="s">
        <v>172</v>
      </c>
      <c r="F422" s="3">
        <v>42742</v>
      </c>
      <c r="G422" s="3">
        <v>42810</v>
      </c>
      <c r="H422">
        <v>1257</v>
      </c>
    </row>
    <row r="423" spans="1:8">
      <c r="A423" s="4" t="s">
        <v>630</v>
      </c>
      <c r="B423" s="4" t="s">
        <v>201</v>
      </c>
      <c r="C423" s="4" t="s">
        <v>171</v>
      </c>
      <c r="D423" s="4" t="s">
        <v>87</v>
      </c>
      <c r="E423" s="4" t="s">
        <v>172</v>
      </c>
      <c r="F423" s="3">
        <v>42742</v>
      </c>
      <c r="G423" s="3">
        <v>42819</v>
      </c>
      <c r="H423">
        <v>1135</v>
      </c>
    </row>
    <row r="424" spans="1:8">
      <c r="A424" s="4" t="s">
        <v>631</v>
      </c>
      <c r="B424" s="4" t="s">
        <v>181</v>
      </c>
      <c r="C424" s="4" t="s">
        <v>192</v>
      </c>
      <c r="D424" s="4" t="s">
        <v>76</v>
      </c>
      <c r="E424" s="4" t="s">
        <v>197</v>
      </c>
      <c r="F424" s="3">
        <v>42742</v>
      </c>
      <c r="G424" s="3">
        <v>42822</v>
      </c>
      <c r="H424">
        <v>0</v>
      </c>
    </row>
    <row r="425" spans="1:8">
      <c r="A425" s="4" t="s">
        <v>632</v>
      </c>
      <c r="B425" s="4" t="s">
        <v>181</v>
      </c>
      <c r="C425" s="4" t="s">
        <v>175</v>
      </c>
      <c r="D425" s="4" t="s">
        <v>93</v>
      </c>
      <c r="E425" s="4" t="s">
        <v>172</v>
      </c>
      <c r="F425" s="3">
        <v>42742</v>
      </c>
      <c r="G425" s="3">
        <v>42808</v>
      </c>
      <c r="H425">
        <v>4313</v>
      </c>
    </row>
    <row r="426" spans="1:8">
      <c r="A426" s="4" t="s">
        <v>633</v>
      </c>
      <c r="B426" s="4" t="s">
        <v>183</v>
      </c>
      <c r="C426" s="4" t="s">
        <v>199</v>
      </c>
      <c r="D426" s="4" t="s">
        <v>45</v>
      </c>
      <c r="E426" s="4" t="s">
        <v>172</v>
      </c>
      <c r="F426" s="3">
        <v>42743</v>
      </c>
      <c r="G426" s="3">
        <v>42812</v>
      </c>
      <c r="H426">
        <v>5210</v>
      </c>
    </row>
    <row r="427" spans="1:8">
      <c r="A427" s="4" t="s">
        <v>634</v>
      </c>
      <c r="B427" s="4" t="s">
        <v>256</v>
      </c>
      <c r="C427" s="4" t="s">
        <v>177</v>
      </c>
      <c r="D427" s="4" t="s">
        <v>103</v>
      </c>
      <c r="E427" s="4" t="s">
        <v>172</v>
      </c>
      <c r="F427" s="3">
        <v>42743</v>
      </c>
      <c r="G427" s="3">
        <v>42821</v>
      </c>
      <c r="H427">
        <v>47</v>
      </c>
    </row>
    <row r="428" spans="1:8">
      <c r="A428" s="4" t="s">
        <v>635</v>
      </c>
      <c r="B428" s="4" t="s">
        <v>187</v>
      </c>
      <c r="C428" s="4" t="s">
        <v>192</v>
      </c>
      <c r="D428" s="4" t="s">
        <v>84</v>
      </c>
      <c r="E428" s="4" t="s">
        <v>172</v>
      </c>
      <c r="F428" s="3">
        <v>42743</v>
      </c>
      <c r="G428" s="3">
        <v>42816</v>
      </c>
      <c r="H428">
        <v>3220</v>
      </c>
    </row>
    <row r="429" spans="1:8">
      <c r="A429" s="4" t="s">
        <v>636</v>
      </c>
      <c r="B429" s="4" t="s">
        <v>205</v>
      </c>
      <c r="C429" s="4" t="s">
        <v>179</v>
      </c>
      <c r="D429" s="4" t="s">
        <v>78</v>
      </c>
      <c r="E429" s="4" t="s">
        <v>193</v>
      </c>
      <c r="F429" s="3">
        <v>42743</v>
      </c>
      <c r="G429" s="3"/>
    </row>
    <row r="430" spans="1:8">
      <c r="A430" s="4" t="s">
        <v>637</v>
      </c>
      <c r="B430" s="4" t="s">
        <v>226</v>
      </c>
      <c r="C430" s="4" t="s">
        <v>177</v>
      </c>
      <c r="D430" s="4" t="s">
        <v>52</v>
      </c>
      <c r="E430" s="4" t="s">
        <v>172</v>
      </c>
      <c r="F430" s="3">
        <v>42743</v>
      </c>
      <c r="G430" s="3">
        <v>42820</v>
      </c>
      <c r="H430">
        <v>47</v>
      </c>
    </row>
    <row r="431" spans="1:8">
      <c r="A431" s="4" t="s">
        <v>638</v>
      </c>
      <c r="B431" s="4" t="s">
        <v>216</v>
      </c>
      <c r="C431" s="4" t="s">
        <v>177</v>
      </c>
      <c r="D431" s="4" t="s">
        <v>104</v>
      </c>
      <c r="E431" s="4" t="s">
        <v>193</v>
      </c>
      <c r="F431" s="3">
        <v>42743</v>
      </c>
      <c r="G431" s="3"/>
    </row>
    <row r="432" spans="1:8">
      <c r="A432" s="4" t="s">
        <v>639</v>
      </c>
      <c r="B432" s="4" t="s">
        <v>216</v>
      </c>
      <c r="C432" s="4" t="s">
        <v>177</v>
      </c>
      <c r="D432" s="4" t="s">
        <v>125</v>
      </c>
      <c r="E432" s="4" t="s">
        <v>172</v>
      </c>
      <c r="F432" s="3">
        <v>42743</v>
      </c>
      <c r="G432" s="3">
        <v>42819</v>
      </c>
      <c r="H432">
        <v>63</v>
      </c>
    </row>
    <row r="433" spans="1:8">
      <c r="A433" s="4" t="s">
        <v>640</v>
      </c>
      <c r="B433" s="4" t="s">
        <v>183</v>
      </c>
      <c r="C433" s="4" t="s">
        <v>177</v>
      </c>
      <c r="D433" s="4" t="s">
        <v>27</v>
      </c>
      <c r="E433" s="4" t="s">
        <v>172</v>
      </c>
      <c r="F433" s="3">
        <v>42744</v>
      </c>
      <c r="G433" s="3">
        <v>42809</v>
      </c>
      <c r="H433">
        <v>56</v>
      </c>
    </row>
    <row r="434" spans="1:8">
      <c r="A434" s="4" t="s">
        <v>641</v>
      </c>
      <c r="B434" s="4" t="s">
        <v>183</v>
      </c>
      <c r="C434" s="4" t="s">
        <v>177</v>
      </c>
      <c r="D434" s="4" t="s">
        <v>104</v>
      </c>
      <c r="E434" s="4" t="s">
        <v>172</v>
      </c>
      <c r="F434" s="3">
        <v>42744</v>
      </c>
      <c r="G434" s="3">
        <v>42795</v>
      </c>
      <c r="H434">
        <v>65</v>
      </c>
    </row>
    <row r="435" spans="1:8">
      <c r="A435" s="4" t="s">
        <v>642</v>
      </c>
      <c r="B435" s="4" t="s">
        <v>261</v>
      </c>
      <c r="C435" s="4" t="s">
        <v>199</v>
      </c>
      <c r="D435" s="4" t="s">
        <v>50</v>
      </c>
      <c r="E435" s="4" t="s">
        <v>172</v>
      </c>
      <c r="F435" s="3">
        <v>42744</v>
      </c>
      <c r="G435" s="3">
        <v>42813</v>
      </c>
      <c r="H435">
        <v>5743</v>
      </c>
    </row>
    <row r="436" spans="1:8">
      <c r="A436" s="4" t="s">
        <v>643</v>
      </c>
      <c r="B436" s="4" t="s">
        <v>246</v>
      </c>
      <c r="C436" s="4" t="s">
        <v>177</v>
      </c>
      <c r="D436" s="4" t="s">
        <v>88</v>
      </c>
      <c r="E436" s="4" t="s">
        <v>172</v>
      </c>
      <c r="F436" s="3">
        <v>42744</v>
      </c>
      <c r="G436" s="3">
        <v>42797</v>
      </c>
      <c r="H436">
        <v>53</v>
      </c>
    </row>
    <row r="437" spans="1:8">
      <c r="A437" s="4" t="s">
        <v>644</v>
      </c>
      <c r="B437" s="4" t="s">
        <v>279</v>
      </c>
      <c r="C437" s="4" t="s">
        <v>199</v>
      </c>
      <c r="D437" s="4" t="s">
        <v>25</v>
      </c>
      <c r="E437" s="4" t="s">
        <v>172</v>
      </c>
      <c r="F437" s="3">
        <v>42744</v>
      </c>
      <c r="G437" s="3">
        <v>42824</v>
      </c>
      <c r="H437">
        <v>4974</v>
      </c>
    </row>
    <row r="438" spans="1:8">
      <c r="A438" s="4" t="s">
        <v>645</v>
      </c>
      <c r="B438" s="4" t="s">
        <v>263</v>
      </c>
      <c r="C438" s="4" t="s">
        <v>192</v>
      </c>
      <c r="D438" s="4" t="s">
        <v>95</v>
      </c>
      <c r="E438" s="4" t="s">
        <v>172</v>
      </c>
      <c r="F438" s="3">
        <v>42744</v>
      </c>
      <c r="G438" s="3">
        <v>42819</v>
      </c>
      <c r="H438">
        <v>3892</v>
      </c>
    </row>
    <row r="439" spans="1:8">
      <c r="A439" s="4" t="s">
        <v>646</v>
      </c>
      <c r="B439" s="4" t="s">
        <v>237</v>
      </c>
      <c r="C439" s="4" t="s">
        <v>175</v>
      </c>
      <c r="D439" s="4" t="s">
        <v>25</v>
      </c>
      <c r="E439" s="4" t="s">
        <v>172</v>
      </c>
      <c r="F439" s="3">
        <v>42744</v>
      </c>
      <c r="G439" s="3">
        <v>42815</v>
      </c>
      <c r="H439">
        <v>3822</v>
      </c>
    </row>
    <row r="440" spans="1:8">
      <c r="A440" s="4" t="s">
        <v>647</v>
      </c>
      <c r="B440" s="4" t="s">
        <v>343</v>
      </c>
      <c r="C440" s="4" t="s">
        <v>179</v>
      </c>
      <c r="D440" s="4" t="s">
        <v>47</v>
      </c>
      <c r="E440" s="4" t="s">
        <v>172</v>
      </c>
      <c r="F440" s="3">
        <v>42744</v>
      </c>
      <c r="G440" s="3">
        <v>42796</v>
      </c>
      <c r="H440">
        <v>504</v>
      </c>
    </row>
    <row r="441" spans="1:8">
      <c r="A441" s="4" t="s">
        <v>648</v>
      </c>
      <c r="B441" s="4" t="s">
        <v>201</v>
      </c>
      <c r="C441" s="4" t="s">
        <v>177</v>
      </c>
      <c r="D441" s="4" t="s">
        <v>24</v>
      </c>
      <c r="E441" s="4" t="s">
        <v>193</v>
      </c>
      <c r="F441" s="3">
        <v>42744</v>
      </c>
      <c r="G441" s="3"/>
    </row>
    <row r="442" spans="1:8">
      <c r="A442" s="4" t="s">
        <v>649</v>
      </c>
      <c r="B442" s="4" t="s">
        <v>205</v>
      </c>
      <c r="C442" s="4" t="s">
        <v>192</v>
      </c>
      <c r="D442" s="4" t="s">
        <v>122</v>
      </c>
      <c r="E442" s="4" t="s">
        <v>172</v>
      </c>
      <c r="F442" s="3">
        <v>42744</v>
      </c>
      <c r="G442" s="3">
        <v>42823</v>
      </c>
      <c r="H442">
        <v>3145</v>
      </c>
    </row>
    <row r="443" spans="1:8">
      <c r="A443" s="4" t="s">
        <v>650</v>
      </c>
      <c r="B443" s="4" t="s">
        <v>185</v>
      </c>
      <c r="C443" s="4" t="s">
        <v>199</v>
      </c>
      <c r="D443" s="4" t="s">
        <v>24</v>
      </c>
      <c r="E443" s="4" t="s">
        <v>193</v>
      </c>
      <c r="F443" s="3">
        <v>42744</v>
      </c>
      <c r="G443" s="3"/>
    </row>
    <row r="444" spans="1:8">
      <c r="A444" s="4" t="s">
        <v>651</v>
      </c>
      <c r="B444" s="4" t="s">
        <v>185</v>
      </c>
      <c r="C444" s="4" t="s">
        <v>179</v>
      </c>
      <c r="D444" s="4" t="s">
        <v>59</v>
      </c>
      <c r="E444" s="4" t="s">
        <v>172</v>
      </c>
      <c r="F444" s="3">
        <v>42744</v>
      </c>
      <c r="G444" s="3">
        <v>42821</v>
      </c>
      <c r="H444">
        <v>564</v>
      </c>
    </row>
    <row r="445" spans="1:8">
      <c r="A445" s="4" t="s">
        <v>652</v>
      </c>
      <c r="B445" s="4" t="s">
        <v>181</v>
      </c>
      <c r="C445" s="4" t="s">
        <v>171</v>
      </c>
      <c r="D445" s="4" t="s">
        <v>53</v>
      </c>
      <c r="E445" s="4" t="s">
        <v>172</v>
      </c>
      <c r="F445" s="3">
        <v>42744</v>
      </c>
      <c r="G445" s="3">
        <v>42808</v>
      </c>
      <c r="H445">
        <v>1117</v>
      </c>
    </row>
    <row r="446" spans="1:8">
      <c r="A446" s="4" t="s">
        <v>653</v>
      </c>
      <c r="B446" s="4" t="s">
        <v>183</v>
      </c>
      <c r="C446" s="4" t="s">
        <v>177</v>
      </c>
      <c r="D446" s="4" t="s">
        <v>47</v>
      </c>
      <c r="E446" s="4" t="s">
        <v>172</v>
      </c>
      <c r="F446" s="3">
        <v>42745</v>
      </c>
      <c r="G446" s="3">
        <v>42820</v>
      </c>
      <c r="H446">
        <v>59</v>
      </c>
    </row>
    <row r="447" spans="1:8">
      <c r="A447" s="4" t="s">
        <v>654</v>
      </c>
      <c r="B447" s="4" t="s">
        <v>174</v>
      </c>
      <c r="C447" s="4" t="s">
        <v>177</v>
      </c>
      <c r="D447" s="4" t="s">
        <v>57</v>
      </c>
      <c r="E447" s="4" t="s">
        <v>172</v>
      </c>
      <c r="F447" s="3">
        <v>42745</v>
      </c>
      <c r="G447" s="3">
        <v>42822</v>
      </c>
      <c r="H447">
        <v>52</v>
      </c>
    </row>
    <row r="448" spans="1:8">
      <c r="A448" s="4" t="s">
        <v>655</v>
      </c>
      <c r="B448" s="4" t="s">
        <v>263</v>
      </c>
      <c r="C448" s="4" t="s">
        <v>175</v>
      </c>
      <c r="D448" s="4" t="s">
        <v>82</v>
      </c>
      <c r="E448" s="4" t="s">
        <v>172</v>
      </c>
      <c r="F448" s="3">
        <v>42745</v>
      </c>
      <c r="G448" s="3">
        <v>42818</v>
      </c>
      <c r="H448">
        <v>4694</v>
      </c>
    </row>
    <row r="449" spans="1:8">
      <c r="A449" s="4" t="s">
        <v>656</v>
      </c>
      <c r="B449" s="4" t="s">
        <v>203</v>
      </c>
      <c r="C449" s="4" t="s">
        <v>199</v>
      </c>
      <c r="D449" s="4" t="s">
        <v>24</v>
      </c>
      <c r="E449" s="4" t="s">
        <v>193</v>
      </c>
      <c r="F449" s="3">
        <v>42745</v>
      </c>
      <c r="G449" s="3"/>
    </row>
    <row r="450" spans="1:8">
      <c r="A450" s="4" t="s">
        <v>657</v>
      </c>
      <c r="B450" s="4" t="s">
        <v>219</v>
      </c>
      <c r="C450" s="4" t="s">
        <v>175</v>
      </c>
      <c r="D450" s="4" t="s">
        <v>98</v>
      </c>
      <c r="E450" s="4" t="s">
        <v>172</v>
      </c>
      <c r="F450" s="3">
        <v>42745</v>
      </c>
      <c r="G450" s="3">
        <v>42800</v>
      </c>
      <c r="H450">
        <v>5620</v>
      </c>
    </row>
    <row r="451" spans="1:8">
      <c r="A451" s="4" t="s">
        <v>658</v>
      </c>
      <c r="B451" s="4" t="s">
        <v>230</v>
      </c>
      <c r="C451" s="4" t="s">
        <v>171</v>
      </c>
      <c r="D451" s="4" t="s">
        <v>108</v>
      </c>
      <c r="E451" s="4" t="s">
        <v>172</v>
      </c>
      <c r="F451" s="3">
        <v>42745</v>
      </c>
      <c r="G451" s="3">
        <v>42802</v>
      </c>
      <c r="H451">
        <v>1095</v>
      </c>
    </row>
    <row r="452" spans="1:8">
      <c r="A452" s="4" t="s">
        <v>659</v>
      </c>
      <c r="B452" s="4" t="s">
        <v>256</v>
      </c>
      <c r="C452" s="4" t="s">
        <v>179</v>
      </c>
      <c r="D452" s="4" t="s">
        <v>43</v>
      </c>
      <c r="E452" s="4" t="s">
        <v>197</v>
      </c>
      <c r="F452" s="3">
        <v>42745</v>
      </c>
      <c r="G452" s="3">
        <v>42857</v>
      </c>
      <c r="H452">
        <v>0</v>
      </c>
    </row>
    <row r="453" spans="1:8">
      <c r="A453" s="4" t="s">
        <v>660</v>
      </c>
      <c r="B453" s="4" t="s">
        <v>256</v>
      </c>
      <c r="C453" s="4" t="s">
        <v>179</v>
      </c>
      <c r="D453" s="4" t="s">
        <v>103</v>
      </c>
      <c r="E453" s="4" t="s">
        <v>172</v>
      </c>
      <c r="F453" s="3">
        <v>42745</v>
      </c>
      <c r="G453" s="3">
        <v>42824</v>
      </c>
      <c r="H453">
        <v>489</v>
      </c>
    </row>
    <row r="454" spans="1:8">
      <c r="A454" s="4" t="s">
        <v>661</v>
      </c>
      <c r="B454" s="4" t="s">
        <v>187</v>
      </c>
      <c r="C454" s="4" t="s">
        <v>179</v>
      </c>
      <c r="D454" s="4" t="s">
        <v>24</v>
      </c>
      <c r="E454" s="4" t="s">
        <v>193</v>
      </c>
      <c r="F454" s="3">
        <v>42745</v>
      </c>
      <c r="G454" s="3"/>
    </row>
    <row r="455" spans="1:8">
      <c r="A455" s="4" t="s">
        <v>662</v>
      </c>
      <c r="B455" s="4" t="s">
        <v>187</v>
      </c>
      <c r="C455" s="4" t="s">
        <v>177</v>
      </c>
      <c r="D455" s="4" t="s">
        <v>29</v>
      </c>
      <c r="E455" s="4" t="s">
        <v>193</v>
      </c>
      <c r="F455" s="3">
        <v>42745</v>
      </c>
      <c r="G455" s="3"/>
    </row>
    <row r="456" spans="1:8">
      <c r="A456" s="4" t="s">
        <v>663</v>
      </c>
      <c r="B456" s="4" t="s">
        <v>187</v>
      </c>
      <c r="C456" s="4" t="s">
        <v>199</v>
      </c>
      <c r="D456" s="4" t="s">
        <v>62</v>
      </c>
      <c r="E456" s="4" t="s">
        <v>172</v>
      </c>
      <c r="F456" s="3">
        <v>42745</v>
      </c>
      <c r="G456" s="3">
        <v>42810</v>
      </c>
      <c r="H456">
        <v>5908</v>
      </c>
    </row>
    <row r="457" spans="1:8">
      <c r="A457" s="4" t="s">
        <v>664</v>
      </c>
      <c r="B457" s="4" t="s">
        <v>187</v>
      </c>
      <c r="C457" s="4" t="s">
        <v>192</v>
      </c>
      <c r="D457" s="4" t="s">
        <v>122</v>
      </c>
      <c r="E457" s="4" t="s">
        <v>172</v>
      </c>
      <c r="F457" s="3">
        <v>42745</v>
      </c>
      <c r="G457" s="3">
        <v>42805</v>
      </c>
      <c r="H457">
        <v>3820</v>
      </c>
    </row>
    <row r="458" spans="1:8">
      <c r="A458" s="4" t="s">
        <v>665</v>
      </c>
      <c r="B458" s="4" t="s">
        <v>201</v>
      </c>
      <c r="C458" s="4" t="s">
        <v>171</v>
      </c>
      <c r="D458" s="4" t="s">
        <v>76</v>
      </c>
      <c r="E458" s="4" t="s">
        <v>197</v>
      </c>
      <c r="F458" s="3">
        <v>42745</v>
      </c>
      <c r="G458" s="3">
        <v>42806</v>
      </c>
      <c r="H458">
        <v>0</v>
      </c>
    </row>
    <row r="459" spans="1:8">
      <c r="A459" s="4" t="s">
        <v>666</v>
      </c>
      <c r="B459" s="4" t="s">
        <v>185</v>
      </c>
      <c r="C459" s="4" t="s">
        <v>175</v>
      </c>
      <c r="D459" s="4" t="s">
        <v>24</v>
      </c>
      <c r="E459" s="4" t="s">
        <v>193</v>
      </c>
      <c r="F459" s="3">
        <v>42745</v>
      </c>
      <c r="G459" s="3"/>
    </row>
    <row r="460" spans="1:8">
      <c r="A460" s="4" t="s">
        <v>667</v>
      </c>
      <c r="B460" s="4" t="s">
        <v>185</v>
      </c>
      <c r="C460" s="4" t="s">
        <v>179</v>
      </c>
      <c r="D460" s="4" t="s">
        <v>102</v>
      </c>
      <c r="E460" s="4" t="s">
        <v>172</v>
      </c>
      <c r="F460" s="3">
        <v>42745</v>
      </c>
      <c r="G460" s="3">
        <v>42814</v>
      </c>
      <c r="H460">
        <v>581</v>
      </c>
    </row>
    <row r="461" spans="1:8">
      <c r="A461" s="4" t="s">
        <v>668</v>
      </c>
      <c r="B461" s="4" t="s">
        <v>216</v>
      </c>
      <c r="C461" s="4" t="s">
        <v>199</v>
      </c>
      <c r="D461" s="4" t="s">
        <v>24</v>
      </c>
      <c r="E461" s="4" t="s">
        <v>193</v>
      </c>
      <c r="F461" s="3">
        <v>42745</v>
      </c>
      <c r="G461" s="3"/>
    </row>
    <row r="462" spans="1:8">
      <c r="A462" s="4" t="s">
        <v>669</v>
      </c>
      <c r="B462" s="4" t="s">
        <v>279</v>
      </c>
      <c r="C462" s="4" t="s">
        <v>175</v>
      </c>
      <c r="D462" s="4" t="s">
        <v>90</v>
      </c>
      <c r="E462" s="4" t="s">
        <v>193</v>
      </c>
      <c r="F462" s="3">
        <v>42746</v>
      </c>
      <c r="G462" s="3"/>
    </row>
    <row r="463" spans="1:8">
      <c r="A463" s="4" t="s">
        <v>670</v>
      </c>
      <c r="B463" s="4" t="s">
        <v>279</v>
      </c>
      <c r="C463" s="4" t="s">
        <v>175</v>
      </c>
      <c r="D463" s="4" t="s">
        <v>24</v>
      </c>
      <c r="E463" s="4" t="s">
        <v>193</v>
      </c>
      <c r="F463" s="3">
        <v>42746</v>
      </c>
      <c r="G463" s="3"/>
    </row>
    <row r="464" spans="1:8">
      <c r="A464" s="4" t="s">
        <v>671</v>
      </c>
      <c r="B464" s="4" t="s">
        <v>174</v>
      </c>
      <c r="C464" s="4" t="s">
        <v>199</v>
      </c>
      <c r="D464" s="4" t="s">
        <v>61</v>
      </c>
      <c r="E464" s="4" t="s">
        <v>197</v>
      </c>
      <c r="F464" s="3">
        <v>42746</v>
      </c>
      <c r="G464" s="3">
        <v>42804</v>
      </c>
      <c r="H464">
        <v>0</v>
      </c>
    </row>
    <row r="465" spans="1:8">
      <c r="A465" s="4" t="s">
        <v>672</v>
      </c>
      <c r="B465" s="4" t="s">
        <v>343</v>
      </c>
      <c r="C465" s="4" t="s">
        <v>179</v>
      </c>
      <c r="D465" s="4" t="s">
        <v>70</v>
      </c>
      <c r="E465" s="4" t="s">
        <v>172</v>
      </c>
      <c r="F465" s="3">
        <v>42746</v>
      </c>
      <c r="G465" s="3">
        <v>42822</v>
      </c>
      <c r="H465">
        <v>585</v>
      </c>
    </row>
    <row r="466" spans="1:8">
      <c r="A466" s="4" t="s">
        <v>673</v>
      </c>
      <c r="B466" s="4" t="s">
        <v>219</v>
      </c>
      <c r="C466" s="4" t="s">
        <v>171</v>
      </c>
      <c r="D466" s="4" t="s">
        <v>98</v>
      </c>
      <c r="E466" s="4" t="s">
        <v>193</v>
      </c>
      <c r="F466" s="3">
        <v>42746</v>
      </c>
      <c r="G466" s="3"/>
    </row>
    <row r="467" spans="1:8">
      <c r="A467" s="4" t="s">
        <v>674</v>
      </c>
      <c r="B467" s="4" t="s">
        <v>219</v>
      </c>
      <c r="C467" s="4" t="s">
        <v>179</v>
      </c>
      <c r="D467" s="4" t="s">
        <v>90</v>
      </c>
      <c r="E467" s="4" t="s">
        <v>172</v>
      </c>
      <c r="F467" s="3">
        <v>42746</v>
      </c>
      <c r="G467" s="3">
        <v>42861</v>
      </c>
      <c r="H467">
        <v>572</v>
      </c>
    </row>
    <row r="468" spans="1:8">
      <c r="A468" s="4" t="s">
        <v>675</v>
      </c>
      <c r="B468" s="4" t="s">
        <v>256</v>
      </c>
      <c r="C468" s="4" t="s">
        <v>192</v>
      </c>
      <c r="D468" s="4" t="s">
        <v>131</v>
      </c>
      <c r="E468" s="4" t="s">
        <v>172</v>
      </c>
      <c r="F468" s="3">
        <v>42746</v>
      </c>
      <c r="G468" s="3">
        <v>42806</v>
      </c>
      <c r="H468">
        <v>3669</v>
      </c>
    </row>
    <row r="469" spans="1:8">
      <c r="A469" s="4" t="s">
        <v>676</v>
      </c>
      <c r="B469" s="4" t="s">
        <v>187</v>
      </c>
      <c r="C469" s="4" t="s">
        <v>171</v>
      </c>
      <c r="D469" s="4" t="s">
        <v>62</v>
      </c>
      <c r="E469" s="4" t="s">
        <v>172</v>
      </c>
      <c r="F469" s="3">
        <v>42746</v>
      </c>
      <c r="G469" s="3">
        <v>42810</v>
      </c>
      <c r="H469">
        <v>1091</v>
      </c>
    </row>
    <row r="470" spans="1:8">
      <c r="A470" s="4" t="s">
        <v>677</v>
      </c>
      <c r="B470" s="4" t="s">
        <v>244</v>
      </c>
      <c r="C470" s="4" t="s">
        <v>171</v>
      </c>
      <c r="D470" s="4" t="s">
        <v>100</v>
      </c>
      <c r="E470" s="4" t="s">
        <v>197</v>
      </c>
      <c r="F470" s="3">
        <v>42746</v>
      </c>
      <c r="G470" s="3">
        <v>42825</v>
      </c>
      <c r="H470">
        <v>0</v>
      </c>
    </row>
    <row r="471" spans="1:8">
      <c r="A471" s="4" t="s">
        <v>678</v>
      </c>
      <c r="B471" s="4" t="s">
        <v>232</v>
      </c>
      <c r="C471" s="4" t="s">
        <v>175</v>
      </c>
      <c r="D471" s="4" t="s">
        <v>50</v>
      </c>
      <c r="E471" s="4" t="s">
        <v>172</v>
      </c>
      <c r="F471" s="3">
        <v>42746</v>
      </c>
      <c r="G471" s="3">
        <v>42811</v>
      </c>
      <c r="H471">
        <v>4905</v>
      </c>
    </row>
    <row r="472" spans="1:8">
      <c r="A472" s="4" t="s">
        <v>679</v>
      </c>
      <c r="B472" s="4" t="s">
        <v>279</v>
      </c>
      <c r="C472" s="4" t="s">
        <v>179</v>
      </c>
      <c r="D472" s="4" t="s">
        <v>121</v>
      </c>
      <c r="E472" s="4" t="s">
        <v>172</v>
      </c>
      <c r="F472" s="3">
        <v>42747</v>
      </c>
      <c r="G472" s="3">
        <v>42804</v>
      </c>
      <c r="H472">
        <v>540</v>
      </c>
    </row>
    <row r="473" spans="1:8">
      <c r="A473" s="4" t="s">
        <v>680</v>
      </c>
      <c r="B473" s="4" t="s">
        <v>196</v>
      </c>
      <c r="C473" s="4" t="s">
        <v>177</v>
      </c>
      <c r="D473" s="4" t="s">
        <v>131</v>
      </c>
      <c r="E473" s="4" t="s">
        <v>172</v>
      </c>
      <c r="F473" s="3">
        <v>42747</v>
      </c>
      <c r="G473" s="3">
        <v>42814</v>
      </c>
      <c r="H473">
        <v>49</v>
      </c>
    </row>
    <row r="474" spans="1:8">
      <c r="A474" s="4" t="s">
        <v>681</v>
      </c>
      <c r="B474" s="4" t="s">
        <v>343</v>
      </c>
      <c r="C474" s="4" t="s">
        <v>179</v>
      </c>
      <c r="D474" s="4" t="s">
        <v>68</v>
      </c>
      <c r="E474" s="4" t="s">
        <v>172</v>
      </c>
      <c r="F474" s="3">
        <v>42747</v>
      </c>
      <c r="G474" s="3">
        <v>42872</v>
      </c>
      <c r="H474">
        <v>513</v>
      </c>
    </row>
    <row r="475" spans="1:8">
      <c r="A475" s="4" t="s">
        <v>682</v>
      </c>
      <c r="B475" s="4" t="s">
        <v>256</v>
      </c>
      <c r="C475" s="4" t="s">
        <v>177</v>
      </c>
      <c r="D475" s="4" t="s">
        <v>70</v>
      </c>
      <c r="E475" s="4" t="s">
        <v>172</v>
      </c>
      <c r="F475" s="3">
        <v>42747</v>
      </c>
      <c r="G475" s="3">
        <v>42824</v>
      </c>
      <c r="H475">
        <v>54</v>
      </c>
    </row>
    <row r="476" spans="1:8">
      <c r="A476" s="4" t="s">
        <v>683</v>
      </c>
      <c r="B476" s="4" t="s">
        <v>201</v>
      </c>
      <c r="C476" s="4" t="s">
        <v>171</v>
      </c>
      <c r="D476" s="4" t="s">
        <v>24</v>
      </c>
      <c r="E476" s="4" t="s">
        <v>193</v>
      </c>
      <c r="F476" s="3">
        <v>42747</v>
      </c>
      <c r="G476" s="3"/>
    </row>
    <row r="477" spans="1:8">
      <c r="A477" s="4" t="s">
        <v>684</v>
      </c>
      <c r="B477" s="4" t="s">
        <v>216</v>
      </c>
      <c r="C477" s="4" t="s">
        <v>179</v>
      </c>
      <c r="D477" s="4" t="s">
        <v>61</v>
      </c>
      <c r="E477" s="4" t="s">
        <v>193</v>
      </c>
      <c r="F477" s="3">
        <v>42747</v>
      </c>
      <c r="G477" s="3"/>
    </row>
    <row r="478" spans="1:8">
      <c r="A478" s="4" t="s">
        <v>685</v>
      </c>
      <c r="B478" s="4" t="s">
        <v>216</v>
      </c>
      <c r="C478" s="4" t="s">
        <v>177</v>
      </c>
      <c r="D478" s="4" t="s">
        <v>125</v>
      </c>
      <c r="E478" s="4" t="s">
        <v>172</v>
      </c>
      <c r="F478" s="3">
        <v>42747</v>
      </c>
      <c r="G478" s="3">
        <v>42817</v>
      </c>
      <c r="H478">
        <v>56</v>
      </c>
    </row>
    <row r="479" spans="1:8">
      <c r="A479" s="4" t="s">
        <v>686</v>
      </c>
      <c r="B479" s="4" t="s">
        <v>183</v>
      </c>
      <c r="C479" s="4" t="s">
        <v>177</v>
      </c>
      <c r="D479" s="4" t="s">
        <v>85</v>
      </c>
      <c r="E479" s="4" t="s">
        <v>172</v>
      </c>
      <c r="F479" s="3">
        <v>42748</v>
      </c>
      <c r="G479" s="3">
        <v>42810</v>
      </c>
      <c r="H479">
        <v>58</v>
      </c>
    </row>
    <row r="480" spans="1:8">
      <c r="A480" s="4" t="s">
        <v>687</v>
      </c>
      <c r="B480" s="4" t="s">
        <v>183</v>
      </c>
      <c r="C480" s="4" t="s">
        <v>177</v>
      </c>
      <c r="D480" s="4" t="s">
        <v>119</v>
      </c>
      <c r="E480" s="4" t="s">
        <v>172</v>
      </c>
      <c r="F480" s="3">
        <v>42748</v>
      </c>
      <c r="G480" s="3">
        <v>42821</v>
      </c>
      <c r="H480">
        <v>58</v>
      </c>
    </row>
    <row r="481" spans="1:8">
      <c r="A481" s="4" t="s">
        <v>688</v>
      </c>
      <c r="B481" s="4" t="s">
        <v>203</v>
      </c>
      <c r="C481" s="4" t="s">
        <v>192</v>
      </c>
      <c r="D481" s="4" t="s">
        <v>121</v>
      </c>
      <c r="E481" s="4" t="s">
        <v>193</v>
      </c>
      <c r="F481" s="3">
        <v>42748</v>
      </c>
      <c r="G481" s="3"/>
    </row>
    <row r="482" spans="1:8">
      <c r="A482" s="4" t="s">
        <v>689</v>
      </c>
      <c r="B482" s="4" t="s">
        <v>191</v>
      </c>
      <c r="C482" s="4" t="s">
        <v>175</v>
      </c>
      <c r="D482" s="4" t="s">
        <v>80</v>
      </c>
      <c r="E482" s="4" t="s">
        <v>193</v>
      </c>
      <c r="F482" s="3">
        <v>42748</v>
      </c>
      <c r="G482" s="3"/>
    </row>
    <row r="483" spans="1:8">
      <c r="A483" s="4" t="s">
        <v>690</v>
      </c>
      <c r="B483" s="4" t="s">
        <v>219</v>
      </c>
      <c r="C483" s="4" t="s">
        <v>175</v>
      </c>
      <c r="D483" s="4" t="s">
        <v>90</v>
      </c>
      <c r="E483" s="4" t="s">
        <v>172</v>
      </c>
      <c r="F483" s="3">
        <v>42748</v>
      </c>
      <c r="G483" s="3">
        <v>42815</v>
      </c>
      <c r="H483">
        <v>4453</v>
      </c>
    </row>
    <row r="484" spans="1:8">
      <c r="A484" s="4" t="s">
        <v>691</v>
      </c>
      <c r="B484" s="4" t="s">
        <v>230</v>
      </c>
      <c r="C484" s="4" t="s">
        <v>177</v>
      </c>
      <c r="D484" s="4" t="s">
        <v>98</v>
      </c>
      <c r="E484" s="4" t="s">
        <v>197</v>
      </c>
      <c r="F484" s="3">
        <v>42748</v>
      </c>
      <c r="G484" s="3">
        <v>42863</v>
      </c>
      <c r="H484">
        <v>0</v>
      </c>
    </row>
    <row r="485" spans="1:8">
      <c r="A485" s="4" t="s">
        <v>692</v>
      </c>
      <c r="B485" s="4" t="s">
        <v>230</v>
      </c>
      <c r="C485" s="4" t="s">
        <v>179</v>
      </c>
      <c r="D485" s="4" t="s">
        <v>90</v>
      </c>
      <c r="E485" s="4" t="s">
        <v>172</v>
      </c>
      <c r="F485" s="3">
        <v>42748</v>
      </c>
      <c r="G485" s="3">
        <v>42808</v>
      </c>
      <c r="H485">
        <v>619</v>
      </c>
    </row>
    <row r="486" spans="1:8">
      <c r="A486" s="4" t="s">
        <v>693</v>
      </c>
      <c r="B486" s="4" t="s">
        <v>201</v>
      </c>
      <c r="C486" s="4" t="s">
        <v>199</v>
      </c>
      <c r="D486" s="4" t="s">
        <v>122</v>
      </c>
      <c r="E486" s="4" t="s">
        <v>172</v>
      </c>
      <c r="F486" s="3">
        <v>42748</v>
      </c>
      <c r="G486" s="3">
        <v>42869</v>
      </c>
      <c r="H486">
        <v>5163</v>
      </c>
    </row>
    <row r="487" spans="1:8">
      <c r="A487" s="4" t="s">
        <v>694</v>
      </c>
      <c r="B487" s="4" t="s">
        <v>201</v>
      </c>
      <c r="C487" s="4" t="s">
        <v>175</v>
      </c>
      <c r="D487" s="4" t="s">
        <v>72</v>
      </c>
      <c r="E487" s="4" t="s">
        <v>172</v>
      </c>
      <c r="F487" s="3">
        <v>42748</v>
      </c>
      <c r="G487" s="3">
        <v>42819</v>
      </c>
      <c r="H487">
        <v>4071</v>
      </c>
    </row>
    <row r="488" spans="1:8">
      <c r="A488" s="4" t="s">
        <v>695</v>
      </c>
      <c r="B488" s="4" t="s">
        <v>232</v>
      </c>
      <c r="C488" s="4" t="s">
        <v>177</v>
      </c>
      <c r="D488" s="4" t="s">
        <v>50</v>
      </c>
      <c r="E488" s="4" t="s">
        <v>172</v>
      </c>
      <c r="F488" s="3">
        <v>42748</v>
      </c>
      <c r="G488" s="3">
        <v>42863</v>
      </c>
      <c r="H488">
        <v>56</v>
      </c>
    </row>
    <row r="489" spans="1:8">
      <c r="A489" s="4" t="s">
        <v>696</v>
      </c>
      <c r="B489" s="4" t="s">
        <v>185</v>
      </c>
      <c r="C489" s="4" t="s">
        <v>177</v>
      </c>
      <c r="D489" s="4" t="s">
        <v>24</v>
      </c>
      <c r="E489" s="4" t="s">
        <v>193</v>
      </c>
      <c r="F489" s="3">
        <v>42748</v>
      </c>
      <c r="G489" s="3"/>
    </row>
    <row r="490" spans="1:8">
      <c r="A490" s="4" t="s">
        <v>697</v>
      </c>
      <c r="B490" s="4" t="s">
        <v>216</v>
      </c>
      <c r="C490" s="4" t="s">
        <v>192</v>
      </c>
      <c r="D490" s="4" t="s">
        <v>113</v>
      </c>
      <c r="E490" s="4" t="s">
        <v>197</v>
      </c>
      <c r="F490" s="3">
        <v>42748</v>
      </c>
      <c r="G490" s="3">
        <v>42825</v>
      </c>
      <c r="H490">
        <v>0</v>
      </c>
    </row>
    <row r="491" spans="1:8">
      <c r="A491" s="4" t="s">
        <v>698</v>
      </c>
      <c r="B491" s="4" t="s">
        <v>263</v>
      </c>
      <c r="C491" s="4" t="s">
        <v>175</v>
      </c>
      <c r="D491" s="4" t="s">
        <v>130</v>
      </c>
      <c r="E491" s="4" t="s">
        <v>172</v>
      </c>
      <c r="F491" s="3">
        <v>42749</v>
      </c>
      <c r="G491" s="3">
        <v>42823</v>
      </c>
      <c r="H491">
        <v>4375</v>
      </c>
    </row>
    <row r="492" spans="1:8">
      <c r="A492" s="4" t="s">
        <v>699</v>
      </c>
      <c r="B492" s="4" t="s">
        <v>191</v>
      </c>
      <c r="C492" s="4" t="s">
        <v>192</v>
      </c>
      <c r="D492" s="4" t="s">
        <v>41</v>
      </c>
      <c r="E492" s="4" t="s">
        <v>193</v>
      </c>
      <c r="F492" s="3">
        <v>42749</v>
      </c>
      <c r="G492" s="3"/>
    </row>
    <row r="493" spans="1:8">
      <c r="A493" s="4" t="s">
        <v>700</v>
      </c>
      <c r="B493" s="4" t="s">
        <v>219</v>
      </c>
      <c r="C493" s="4" t="s">
        <v>179</v>
      </c>
      <c r="D493" s="4" t="s">
        <v>62</v>
      </c>
      <c r="E493" s="4" t="s">
        <v>172</v>
      </c>
      <c r="F493" s="3">
        <v>42749</v>
      </c>
      <c r="G493" s="3">
        <v>42822</v>
      </c>
      <c r="H493">
        <v>610</v>
      </c>
    </row>
    <row r="494" spans="1:8">
      <c r="A494" s="4" t="s">
        <v>701</v>
      </c>
      <c r="B494" s="4" t="s">
        <v>185</v>
      </c>
      <c r="C494" s="4" t="s">
        <v>179</v>
      </c>
      <c r="D494" s="4" t="s">
        <v>106</v>
      </c>
      <c r="E494" s="4" t="s">
        <v>193</v>
      </c>
      <c r="F494" s="3">
        <v>42749</v>
      </c>
      <c r="G494" s="3"/>
    </row>
    <row r="495" spans="1:8">
      <c r="A495" s="4" t="s">
        <v>702</v>
      </c>
      <c r="B495" s="4" t="s">
        <v>185</v>
      </c>
      <c r="C495" s="4" t="s">
        <v>192</v>
      </c>
      <c r="D495" s="4" t="s">
        <v>75</v>
      </c>
      <c r="E495" s="4" t="s">
        <v>197</v>
      </c>
      <c r="F495" s="3">
        <v>42749</v>
      </c>
      <c r="G495" s="3">
        <v>42860</v>
      </c>
      <c r="H495">
        <v>0</v>
      </c>
    </row>
    <row r="496" spans="1:8">
      <c r="A496" s="4" t="s">
        <v>703</v>
      </c>
      <c r="B496" s="4" t="s">
        <v>185</v>
      </c>
      <c r="C496" s="4" t="s">
        <v>175</v>
      </c>
      <c r="D496" s="4" t="s">
        <v>122</v>
      </c>
      <c r="E496" s="4" t="s">
        <v>172</v>
      </c>
      <c r="F496" s="3">
        <v>42749</v>
      </c>
      <c r="G496" s="3">
        <v>42811</v>
      </c>
      <c r="H496">
        <v>4554</v>
      </c>
    </row>
    <row r="497" spans="1:8">
      <c r="A497" s="4" t="s">
        <v>704</v>
      </c>
      <c r="B497" s="4" t="s">
        <v>235</v>
      </c>
      <c r="C497" s="4" t="s">
        <v>192</v>
      </c>
      <c r="D497" s="4" t="s">
        <v>84</v>
      </c>
      <c r="E497" s="4" t="s">
        <v>172</v>
      </c>
      <c r="F497" s="3">
        <v>42749</v>
      </c>
      <c r="G497" s="3">
        <v>42873</v>
      </c>
      <c r="H497">
        <v>2880</v>
      </c>
    </row>
    <row r="498" spans="1:8">
      <c r="A498" s="4" t="s">
        <v>705</v>
      </c>
      <c r="B498" s="4" t="s">
        <v>279</v>
      </c>
      <c r="C498" s="4" t="s">
        <v>199</v>
      </c>
      <c r="D498" s="4" t="s">
        <v>129</v>
      </c>
      <c r="E498" s="4" t="s">
        <v>193</v>
      </c>
      <c r="F498" s="3">
        <v>42750</v>
      </c>
      <c r="G498" s="3"/>
    </row>
    <row r="499" spans="1:8">
      <c r="A499" s="4" t="s">
        <v>706</v>
      </c>
      <c r="B499" s="4" t="s">
        <v>279</v>
      </c>
      <c r="C499" s="4" t="s">
        <v>175</v>
      </c>
      <c r="D499" s="4" t="s">
        <v>47</v>
      </c>
      <c r="E499" s="4" t="s">
        <v>193</v>
      </c>
      <c r="F499" s="3">
        <v>42750</v>
      </c>
      <c r="G499" s="3"/>
    </row>
    <row r="500" spans="1:8">
      <c r="A500" s="4" t="s">
        <v>707</v>
      </c>
      <c r="B500" s="4" t="s">
        <v>279</v>
      </c>
      <c r="C500" s="4" t="s">
        <v>171</v>
      </c>
      <c r="D500" s="4" t="s">
        <v>78</v>
      </c>
      <c r="E500" s="4" t="s">
        <v>197</v>
      </c>
      <c r="F500" s="3">
        <v>42750</v>
      </c>
      <c r="G500" s="3">
        <v>42857</v>
      </c>
      <c r="H500">
        <v>0</v>
      </c>
    </row>
    <row r="501" spans="1:8">
      <c r="A501" s="4" t="s">
        <v>708</v>
      </c>
      <c r="B501" s="4" t="s">
        <v>212</v>
      </c>
      <c r="C501" s="4" t="s">
        <v>177</v>
      </c>
      <c r="D501" s="4" t="s">
        <v>88</v>
      </c>
      <c r="E501" s="4" t="s">
        <v>193</v>
      </c>
      <c r="F501" s="3">
        <v>42750</v>
      </c>
      <c r="G501" s="3"/>
    </row>
    <row r="502" spans="1:8">
      <c r="A502" s="4" t="s">
        <v>709</v>
      </c>
      <c r="B502" s="4" t="s">
        <v>187</v>
      </c>
      <c r="C502" s="4" t="s">
        <v>177</v>
      </c>
      <c r="D502" s="4" t="s">
        <v>105</v>
      </c>
      <c r="E502" s="4" t="s">
        <v>172</v>
      </c>
      <c r="F502" s="3">
        <v>42750</v>
      </c>
      <c r="G502" s="3">
        <v>42873</v>
      </c>
      <c r="H502">
        <v>60</v>
      </c>
    </row>
    <row r="503" spans="1:8">
      <c r="A503" s="4" t="s">
        <v>710</v>
      </c>
      <c r="B503" s="4" t="s">
        <v>201</v>
      </c>
      <c r="C503" s="4" t="s">
        <v>179</v>
      </c>
      <c r="D503" s="4" t="s">
        <v>42</v>
      </c>
      <c r="E503" s="4" t="s">
        <v>172</v>
      </c>
      <c r="F503" s="3">
        <v>42750</v>
      </c>
      <c r="G503" s="3">
        <v>42815</v>
      </c>
      <c r="H503">
        <v>688</v>
      </c>
    </row>
    <row r="504" spans="1:8">
      <c r="A504" s="4" t="s">
        <v>711</v>
      </c>
      <c r="B504" s="4" t="s">
        <v>201</v>
      </c>
      <c r="C504" s="4" t="s">
        <v>199</v>
      </c>
      <c r="D504" s="4" t="s">
        <v>71</v>
      </c>
      <c r="E504" s="4" t="s">
        <v>172</v>
      </c>
      <c r="F504" s="3">
        <v>42750</v>
      </c>
      <c r="G504" s="3">
        <v>42816</v>
      </c>
      <c r="H504">
        <v>6142</v>
      </c>
    </row>
    <row r="505" spans="1:8">
      <c r="A505" s="4" t="s">
        <v>712</v>
      </c>
      <c r="B505" s="4" t="s">
        <v>201</v>
      </c>
      <c r="C505" s="4" t="s">
        <v>175</v>
      </c>
      <c r="D505" s="4" t="s">
        <v>72</v>
      </c>
      <c r="E505" s="4" t="s">
        <v>172</v>
      </c>
      <c r="F505" s="3">
        <v>42750</v>
      </c>
      <c r="G505" s="3">
        <v>42825</v>
      </c>
      <c r="H505">
        <v>4939</v>
      </c>
    </row>
    <row r="506" spans="1:8">
      <c r="A506" s="4" t="s">
        <v>713</v>
      </c>
      <c r="B506" s="4" t="s">
        <v>189</v>
      </c>
      <c r="C506" s="4" t="s">
        <v>199</v>
      </c>
      <c r="D506" s="4" t="s">
        <v>92</v>
      </c>
      <c r="E506" s="4" t="s">
        <v>172</v>
      </c>
      <c r="F506" s="3">
        <v>42750</v>
      </c>
      <c r="G506" s="3">
        <v>42870</v>
      </c>
      <c r="H506">
        <v>6270</v>
      </c>
    </row>
    <row r="507" spans="1:8">
      <c r="A507" s="4" t="s">
        <v>714</v>
      </c>
      <c r="B507" s="4" t="s">
        <v>185</v>
      </c>
      <c r="C507" s="4" t="s">
        <v>179</v>
      </c>
      <c r="D507" s="4" t="s">
        <v>24</v>
      </c>
      <c r="E507" s="4" t="s">
        <v>193</v>
      </c>
      <c r="F507" s="3">
        <v>42750</v>
      </c>
      <c r="G507" s="3"/>
    </row>
    <row r="508" spans="1:8">
      <c r="A508" s="4" t="s">
        <v>715</v>
      </c>
      <c r="B508" s="4" t="s">
        <v>235</v>
      </c>
      <c r="C508" s="4" t="s">
        <v>192</v>
      </c>
      <c r="D508" s="4" t="s">
        <v>21</v>
      </c>
      <c r="E508" s="4" t="s">
        <v>172</v>
      </c>
      <c r="F508" s="3">
        <v>42750</v>
      </c>
      <c r="G508" s="3">
        <v>42823</v>
      </c>
      <c r="H508">
        <v>3833</v>
      </c>
    </row>
    <row r="509" spans="1:8">
      <c r="A509" s="4" t="s">
        <v>716</v>
      </c>
      <c r="B509" s="4" t="s">
        <v>210</v>
      </c>
      <c r="C509" s="4" t="s">
        <v>171</v>
      </c>
      <c r="D509" s="4" t="s">
        <v>35</v>
      </c>
      <c r="E509" s="4" t="s">
        <v>197</v>
      </c>
      <c r="F509" s="3">
        <v>42751</v>
      </c>
      <c r="G509" s="3">
        <v>42822</v>
      </c>
      <c r="H509">
        <v>0</v>
      </c>
    </row>
    <row r="510" spans="1:8">
      <c r="A510" s="4" t="s">
        <v>717</v>
      </c>
      <c r="B510" s="4" t="s">
        <v>219</v>
      </c>
      <c r="C510" s="4" t="s">
        <v>199</v>
      </c>
      <c r="D510" s="4" t="s">
        <v>21</v>
      </c>
      <c r="E510" s="4" t="s">
        <v>193</v>
      </c>
      <c r="F510" s="3">
        <v>42751</v>
      </c>
      <c r="G510" s="3"/>
    </row>
    <row r="511" spans="1:8">
      <c r="A511" s="4" t="s">
        <v>718</v>
      </c>
      <c r="B511" s="4" t="s">
        <v>201</v>
      </c>
      <c r="C511" s="4" t="s">
        <v>177</v>
      </c>
      <c r="D511" s="4" t="s">
        <v>24</v>
      </c>
      <c r="E511" s="4" t="s">
        <v>193</v>
      </c>
      <c r="F511" s="3">
        <v>42751</v>
      </c>
      <c r="G511" s="3"/>
    </row>
    <row r="512" spans="1:8">
      <c r="A512" s="4" t="s">
        <v>719</v>
      </c>
      <c r="B512" s="4" t="s">
        <v>170</v>
      </c>
      <c r="C512" s="4" t="s">
        <v>177</v>
      </c>
      <c r="D512" s="4" t="s">
        <v>76</v>
      </c>
      <c r="E512" s="4" t="s">
        <v>172</v>
      </c>
      <c r="F512" s="3">
        <v>42751</v>
      </c>
      <c r="G512" s="3">
        <v>42888</v>
      </c>
      <c r="H512">
        <v>57</v>
      </c>
    </row>
    <row r="513" spans="1:8">
      <c r="A513" s="4" t="s">
        <v>720</v>
      </c>
      <c r="B513" s="4" t="s">
        <v>208</v>
      </c>
      <c r="C513" s="4" t="s">
        <v>177</v>
      </c>
      <c r="D513" s="4" t="s">
        <v>37</v>
      </c>
      <c r="E513" s="4" t="s">
        <v>172</v>
      </c>
      <c r="F513" s="3">
        <v>42751</v>
      </c>
      <c r="G513" s="3">
        <v>42811</v>
      </c>
      <c r="H513">
        <v>47</v>
      </c>
    </row>
    <row r="514" spans="1:8">
      <c r="A514" s="4" t="s">
        <v>721</v>
      </c>
      <c r="B514" s="4" t="s">
        <v>216</v>
      </c>
      <c r="C514" s="4" t="s">
        <v>177</v>
      </c>
      <c r="D514" s="4" t="s">
        <v>52</v>
      </c>
      <c r="E514" s="4" t="s">
        <v>197</v>
      </c>
      <c r="F514" s="3">
        <v>42751</v>
      </c>
      <c r="G514" s="3">
        <v>42807</v>
      </c>
      <c r="H514">
        <v>0</v>
      </c>
    </row>
    <row r="515" spans="1:8">
      <c r="A515" s="4" t="s">
        <v>722</v>
      </c>
      <c r="B515" s="4" t="s">
        <v>210</v>
      </c>
      <c r="C515" s="4" t="s">
        <v>192</v>
      </c>
      <c r="D515" s="4" t="s">
        <v>99</v>
      </c>
      <c r="E515" s="4" t="s">
        <v>197</v>
      </c>
      <c r="F515" s="3">
        <v>42752</v>
      </c>
      <c r="G515" s="3">
        <v>42813</v>
      </c>
      <c r="H515">
        <v>0</v>
      </c>
    </row>
    <row r="516" spans="1:8">
      <c r="A516" s="4" t="s">
        <v>723</v>
      </c>
      <c r="B516" s="4" t="s">
        <v>196</v>
      </c>
      <c r="C516" s="4" t="s">
        <v>177</v>
      </c>
      <c r="D516" s="4" t="s">
        <v>47</v>
      </c>
      <c r="E516" s="4" t="s">
        <v>172</v>
      </c>
      <c r="F516" s="3">
        <v>42752</v>
      </c>
      <c r="G516" s="3">
        <v>42859</v>
      </c>
      <c r="H516">
        <v>57</v>
      </c>
    </row>
    <row r="517" spans="1:8">
      <c r="A517" s="4" t="s">
        <v>724</v>
      </c>
      <c r="B517" s="4" t="s">
        <v>191</v>
      </c>
      <c r="C517" s="4" t="s">
        <v>171</v>
      </c>
      <c r="D517" s="4" t="s">
        <v>92</v>
      </c>
      <c r="E517" s="4" t="s">
        <v>193</v>
      </c>
      <c r="F517" s="3">
        <v>42752</v>
      </c>
      <c r="G517" s="3"/>
    </row>
    <row r="518" spans="1:8">
      <c r="A518" s="4" t="s">
        <v>725</v>
      </c>
      <c r="B518" s="4" t="s">
        <v>343</v>
      </c>
      <c r="C518" s="4" t="s">
        <v>192</v>
      </c>
      <c r="D518" s="4" t="s">
        <v>66</v>
      </c>
      <c r="E518" s="4" t="s">
        <v>172</v>
      </c>
      <c r="F518" s="3">
        <v>42752</v>
      </c>
      <c r="G518" s="3">
        <v>42808</v>
      </c>
      <c r="H518">
        <v>3257</v>
      </c>
    </row>
    <row r="519" spans="1:8">
      <c r="A519" s="4" t="s">
        <v>726</v>
      </c>
      <c r="B519" s="4" t="s">
        <v>219</v>
      </c>
      <c r="C519" s="4" t="s">
        <v>179</v>
      </c>
      <c r="D519" s="4" t="s">
        <v>115</v>
      </c>
      <c r="E519" s="4" t="s">
        <v>172</v>
      </c>
      <c r="F519" s="3">
        <v>42752</v>
      </c>
      <c r="G519" s="3">
        <v>42863</v>
      </c>
      <c r="H519">
        <v>511</v>
      </c>
    </row>
    <row r="520" spans="1:8">
      <c r="A520" s="4" t="s">
        <v>727</v>
      </c>
      <c r="B520" s="4" t="s">
        <v>219</v>
      </c>
      <c r="C520" s="4" t="s">
        <v>179</v>
      </c>
      <c r="D520" s="4" t="s">
        <v>124</v>
      </c>
      <c r="E520" s="4" t="s">
        <v>172</v>
      </c>
      <c r="F520" s="3">
        <v>42752</v>
      </c>
      <c r="G520" s="3">
        <v>42808</v>
      </c>
      <c r="H520">
        <v>607</v>
      </c>
    </row>
    <row r="521" spans="1:8">
      <c r="A521" s="4" t="s">
        <v>728</v>
      </c>
      <c r="B521" s="4" t="s">
        <v>187</v>
      </c>
      <c r="C521" s="4" t="s">
        <v>199</v>
      </c>
      <c r="D521" s="4" t="s">
        <v>38</v>
      </c>
      <c r="E521" s="4" t="s">
        <v>172</v>
      </c>
      <c r="F521" s="3">
        <v>42752</v>
      </c>
      <c r="G521" s="3">
        <v>42823</v>
      </c>
      <c r="H521">
        <v>5120</v>
      </c>
    </row>
    <row r="522" spans="1:8">
      <c r="A522" s="4" t="s">
        <v>729</v>
      </c>
      <c r="B522" s="4" t="s">
        <v>189</v>
      </c>
      <c r="C522" s="4" t="s">
        <v>171</v>
      </c>
      <c r="D522" s="4" t="s">
        <v>76</v>
      </c>
      <c r="E522" s="4" t="s">
        <v>172</v>
      </c>
      <c r="F522" s="3">
        <v>42752</v>
      </c>
      <c r="G522" s="3">
        <v>42817</v>
      </c>
      <c r="H522">
        <v>1343</v>
      </c>
    </row>
    <row r="523" spans="1:8">
      <c r="A523" s="4" t="s">
        <v>730</v>
      </c>
      <c r="B523" s="4" t="s">
        <v>189</v>
      </c>
      <c r="C523" s="4" t="s">
        <v>177</v>
      </c>
      <c r="D523" s="4" t="s">
        <v>104</v>
      </c>
      <c r="E523" s="4" t="s">
        <v>172</v>
      </c>
      <c r="F523" s="3">
        <v>42752</v>
      </c>
      <c r="G523" s="3">
        <v>42869</v>
      </c>
      <c r="H523">
        <v>55</v>
      </c>
    </row>
    <row r="524" spans="1:8">
      <c r="A524" s="4" t="s">
        <v>731</v>
      </c>
      <c r="B524" s="4" t="s">
        <v>185</v>
      </c>
      <c r="C524" s="4" t="s">
        <v>177</v>
      </c>
      <c r="D524" s="4" t="s">
        <v>54</v>
      </c>
      <c r="E524" s="4" t="s">
        <v>172</v>
      </c>
      <c r="F524" s="3">
        <v>42752</v>
      </c>
      <c r="G524" s="3">
        <v>42824</v>
      </c>
      <c r="H524">
        <v>49</v>
      </c>
    </row>
    <row r="525" spans="1:8">
      <c r="A525" s="4" t="s">
        <v>732</v>
      </c>
      <c r="B525" s="4" t="s">
        <v>261</v>
      </c>
      <c r="C525" s="4" t="s">
        <v>179</v>
      </c>
      <c r="D525" s="4" t="s">
        <v>117</v>
      </c>
      <c r="E525" s="4" t="s">
        <v>197</v>
      </c>
      <c r="F525" s="3">
        <v>42753</v>
      </c>
      <c r="G525" s="3">
        <v>42823</v>
      </c>
      <c r="H525">
        <v>0</v>
      </c>
    </row>
    <row r="526" spans="1:8">
      <c r="A526" s="4" t="s">
        <v>733</v>
      </c>
      <c r="B526" s="4" t="s">
        <v>210</v>
      </c>
      <c r="C526" s="4" t="s">
        <v>199</v>
      </c>
      <c r="D526" s="4" t="s">
        <v>24</v>
      </c>
      <c r="E526" s="4" t="s">
        <v>193</v>
      </c>
      <c r="F526" s="3">
        <v>42753</v>
      </c>
      <c r="G526" s="3"/>
    </row>
    <row r="527" spans="1:8">
      <c r="A527" s="4" t="s">
        <v>734</v>
      </c>
      <c r="B527" s="4" t="s">
        <v>237</v>
      </c>
      <c r="C527" s="4" t="s">
        <v>175</v>
      </c>
      <c r="D527" s="4" t="s">
        <v>130</v>
      </c>
      <c r="E527" s="4" t="s">
        <v>172</v>
      </c>
      <c r="F527" s="3">
        <v>42753</v>
      </c>
      <c r="G527" s="3">
        <v>42890</v>
      </c>
      <c r="H527">
        <v>4426</v>
      </c>
    </row>
    <row r="528" spans="1:8">
      <c r="A528" s="4" t="s">
        <v>735</v>
      </c>
      <c r="B528" s="4" t="s">
        <v>191</v>
      </c>
      <c r="C528" s="4" t="s">
        <v>199</v>
      </c>
      <c r="D528" s="4" t="s">
        <v>74</v>
      </c>
      <c r="E528" s="4" t="s">
        <v>172</v>
      </c>
      <c r="F528" s="3">
        <v>42753</v>
      </c>
      <c r="G528" s="3">
        <v>42858</v>
      </c>
      <c r="H528">
        <v>5264</v>
      </c>
    </row>
    <row r="529" spans="1:8">
      <c r="A529" s="4" t="s">
        <v>736</v>
      </c>
      <c r="B529" s="4" t="s">
        <v>343</v>
      </c>
      <c r="C529" s="4" t="s">
        <v>175</v>
      </c>
      <c r="D529" s="4" t="s">
        <v>43</v>
      </c>
      <c r="E529" s="4" t="s">
        <v>197</v>
      </c>
      <c r="F529" s="3">
        <v>42753</v>
      </c>
      <c r="G529" s="3">
        <v>42875</v>
      </c>
      <c r="H529">
        <v>0</v>
      </c>
    </row>
    <row r="530" spans="1:8">
      <c r="A530" s="4" t="s">
        <v>737</v>
      </c>
      <c r="B530" s="4" t="s">
        <v>230</v>
      </c>
      <c r="C530" s="4" t="s">
        <v>175</v>
      </c>
      <c r="D530" s="4" t="s">
        <v>24</v>
      </c>
      <c r="E530" s="4" t="s">
        <v>193</v>
      </c>
      <c r="F530" s="3">
        <v>42753</v>
      </c>
      <c r="G530" s="3"/>
    </row>
    <row r="531" spans="1:8">
      <c r="A531" s="4" t="s">
        <v>738</v>
      </c>
      <c r="B531" s="4" t="s">
        <v>170</v>
      </c>
      <c r="C531" s="4" t="s">
        <v>177</v>
      </c>
      <c r="D531" s="4" t="s">
        <v>51</v>
      </c>
      <c r="E531" s="4" t="s">
        <v>172</v>
      </c>
      <c r="F531" s="3">
        <v>42753</v>
      </c>
      <c r="G531" s="3">
        <v>42823</v>
      </c>
      <c r="H531">
        <v>59</v>
      </c>
    </row>
    <row r="532" spans="1:8">
      <c r="A532" s="4" t="s">
        <v>739</v>
      </c>
      <c r="B532" s="4" t="s">
        <v>237</v>
      </c>
      <c r="C532" s="4" t="s">
        <v>179</v>
      </c>
      <c r="D532" s="4" t="s">
        <v>96</v>
      </c>
      <c r="E532" s="4" t="s">
        <v>172</v>
      </c>
      <c r="F532" s="3">
        <v>42754</v>
      </c>
      <c r="G532" s="3">
        <v>42824</v>
      </c>
      <c r="H532">
        <v>617</v>
      </c>
    </row>
    <row r="533" spans="1:8">
      <c r="A533" s="4" t="s">
        <v>740</v>
      </c>
      <c r="B533" s="4" t="s">
        <v>196</v>
      </c>
      <c r="C533" s="4" t="s">
        <v>179</v>
      </c>
      <c r="D533" s="4" t="s">
        <v>41</v>
      </c>
      <c r="E533" s="4" t="s">
        <v>172</v>
      </c>
      <c r="F533" s="3">
        <v>42754</v>
      </c>
      <c r="G533" s="3">
        <v>42890</v>
      </c>
      <c r="H533">
        <v>565</v>
      </c>
    </row>
    <row r="534" spans="1:8">
      <c r="A534" s="4" t="s">
        <v>741</v>
      </c>
      <c r="B534" s="4" t="s">
        <v>191</v>
      </c>
      <c r="C534" s="4" t="s">
        <v>179</v>
      </c>
      <c r="D534" s="4" t="s">
        <v>56</v>
      </c>
      <c r="E534" s="4" t="s">
        <v>172</v>
      </c>
      <c r="F534" s="3">
        <v>42754</v>
      </c>
      <c r="G534" s="3">
        <v>42795</v>
      </c>
      <c r="H534">
        <v>511</v>
      </c>
    </row>
    <row r="535" spans="1:8">
      <c r="A535" s="4" t="s">
        <v>742</v>
      </c>
      <c r="B535" s="4" t="s">
        <v>219</v>
      </c>
      <c r="C535" s="4" t="s">
        <v>171</v>
      </c>
      <c r="D535" s="4" t="s">
        <v>102</v>
      </c>
      <c r="E535" s="4" t="s">
        <v>197</v>
      </c>
      <c r="F535" s="3">
        <v>42754</v>
      </c>
      <c r="G535" s="3">
        <v>42863</v>
      </c>
      <c r="H535">
        <v>0</v>
      </c>
    </row>
    <row r="536" spans="1:8">
      <c r="A536" s="4" t="s">
        <v>743</v>
      </c>
      <c r="B536" s="4" t="s">
        <v>230</v>
      </c>
      <c r="C536" s="4" t="s">
        <v>177</v>
      </c>
      <c r="D536" s="4" t="s">
        <v>54</v>
      </c>
      <c r="E536" s="4" t="s">
        <v>172</v>
      </c>
      <c r="F536" s="3">
        <v>42754</v>
      </c>
      <c r="G536" s="3">
        <v>42824</v>
      </c>
      <c r="H536">
        <v>60</v>
      </c>
    </row>
    <row r="537" spans="1:8">
      <c r="A537" s="4" t="s">
        <v>744</v>
      </c>
      <c r="B537" s="4" t="s">
        <v>230</v>
      </c>
      <c r="C537" s="4" t="s">
        <v>192</v>
      </c>
      <c r="D537" s="4" t="s">
        <v>97</v>
      </c>
      <c r="E537" s="4" t="s">
        <v>172</v>
      </c>
      <c r="F537" s="3">
        <v>42754</v>
      </c>
      <c r="G537" s="3">
        <v>42823</v>
      </c>
      <c r="H537">
        <v>3407</v>
      </c>
    </row>
    <row r="538" spans="1:8">
      <c r="A538" s="4" t="s">
        <v>745</v>
      </c>
      <c r="B538" s="4" t="s">
        <v>230</v>
      </c>
      <c r="C538" s="4" t="s">
        <v>192</v>
      </c>
      <c r="D538" s="4" t="s">
        <v>122</v>
      </c>
      <c r="E538" s="4" t="s">
        <v>172</v>
      </c>
      <c r="F538" s="3">
        <v>42754</v>
      </c>
      <c r="G538" s="3">
        <v>42822</v>
      </c>
      <c r="H538">
        <v>3273</v>
      </c>
    </row>
    <row r="539" spans="1:8">
      <c r="A539" s="4" t="s">
        <v>746</v>
      </c>
      <c r="B539" s="4" t="s">
        <v>187</v>
      </c>
      <c r="C539" s="4" t="s">
        <v>171</v>
      </c>
      <c r="D539" s="4" t="s">
        <v>124</v>
      </c>
      <c r="E539" s="4" t="s">
        <v>197</v>
      </c>
      <c r="F539" s="3">
        <v>42754</v>
      </c>
      <c r="G539" s="3">
        <v>42820</v>
      </c>
      <c r="H539">
        <v>0</v>
      </c>
    </row>
    <row r="540" spans="1:8">
      <c r="A540" s="4" t="s">
        <v>747</v>
      </c>
      <c r="B540" s="4" t="s">
        <v>187</v>
      </c>
      <c r="C540" s="4" t="s">
        <v>177</v>
      </c>
      <c r="D540" s="4" t="s">
        <v>115</v>
      </c>
      <c r="E540" s="4" t="s">
        <v>197</v>
      </c>
      <c r="F540" s="3">
        <v>42754</v>
      </c>
      <c r="G540" s="3">
        <v>42860</v>
      </c>
      <c r="H540">
        <v>0</v>
      </c>
    </row>
    <row r="541" spans="1:8">
      <c r="A541" s="4" t="s">
        <v>748</v>
      </c>
      <c r="B541" s="4" t="s">
        <v>170</v>
      </c>
      <c r="C541" s="4" t="s">
        <v>192</v>
      </c>
      <c r="D541" s="4" t="s">
        <v>70</v>
      </c>
      <c r="E541" s="4" t="s">
        <v>172</v>
      </c>
      <c r="F541" s="3">
        <v>42754</v>
      </c>
      <c r="G541" s="3">
        <v>42856</v>
      </c>
      <c r="H541">
        <v>3363</v>
      </c>
    </row>
    <row r="542" spans="1:8">
      <c r="A542" s="4" t="s">
        <v>749</v>
      </c>
      <c r="B542" s="4" t="s">
        <v>185</v>
      </c>
      <c r="C542" s="4" t="s">
        <v>177</v>
      </c>
      <c r="D542" s="4" t="s">
        <v>24</v>
      </c>
      <c r="E542" s="4" t="s">
        <v>193</v>
      </c>
      <c r="F542" s="3">
        <v>42754</v>
      </c>
      <c r="G542" s="3"/>
    </row>
    <row r="543" spans="1:8">
      <c r="A543" s="4" t="s">
        <v>750</v>
      </c>
      <c r="B543" s="4" t="s">
        <v>185</v>
      </c>
      <c r="C543" s="4" t="s">
        <v>179</v>
      </c>
      <c r="D543" s="4" t="s">
        <v>122</v>
      </c>
      <c r="E543" s="4" t="s">
        <v>172</v>
      </c>
      <c r="F543" s="3">
        <v>42754</v>
      </c>
      <c r="G543" s="3">
        <v>42825</v>
      </c>
      <c r="H543">
        <v>365</v>
      </c>
    </row>
    <row r="544" spans="1:8">
      <c r="A544" s="4" t="s">
        <v>751</v>
      </c>
      <c r="B544" s="4" t="s">
        <v>181</v>
      </c>
      <c r="C544" s="4" t="s">
        <v>199</v>
      </c>
      <c r="D544" s="4" t="s">
        <v>87</v>
      </c>
      <c r="E544" s="4" t="s">
        <v>172</v>
      </c>
      <c r="F544" s="3">
        <v>42754</v>
      </c>
      <c r="G544" s="3">
        <v>42812</v>
      </c>
      <c r="H544">
        <v>4869</v>
      </c>
    </row>
    <row r="545" spans="1:8">
      <c r="A545" s="4" t="s">
        <v>752</v>
      </c>
      <c r="B545" s="4" t="s">
        <v>279</v>
      </c>
      <c r="C545" s="4" t="s">
        <v>179</v>
      </c>
      <c r="D545" s="4" t="s">
        <v>95</v>
      </c>
      <c r="E545" s="4" t="s">
        <v>172</v>
      </c>
      <c r="F545" s="3">
        <v>42755</v>
      </c>
      <c r="G545" s="3">
        <v>42892</v>
      </c>
      <c r="H545">
        <v>599</v>
      </c>
    </row>
    <row r="546" spans="1:8">
      <c r="A546" s="4" t="s">
        <v>753</v>
      </c>
      <c r="B546" s="4" t="s">
        <v>210</v>
      </c>
      <c r="C546" s="4" t="s">
        <v>192</v>
      </c>
      <c r="D546" s="4" t="s">
        <v>84</v>
      </c>
      <c r="E546" s="4" t="s">
        <v>172</v>
      </c>
      <c r="F546" s="3">
        <v>42755</v>
      </c>
      <c r="G546" s="3">
        <v>42875</v>
      </c>
      <c r="H546">
        <v>3194</v>
      </c>
    </row>
    <row r="547" spans="1:8">
      <c r="A547" s="4" t="s">
        <v>754</v>
      </c>
      <c r="B547" s="4" t="s">
        <v>237</v>
      </c>
      <c r="C547" s="4" t="s">
        <v>199</v>
      </c>
      <c r="D547" s="4" t="s">
        <v>42</v>
      </c>
      <c r="E547" s="4" t="s">
        <v>172</v>
      </c>
      <c r="F547" s="3">
        <v>42755</v>
      </c>
      <c r="G547" s="3">
        <v>42891</v>
      </c>
      <c r="H547">
        <v>5429</v>
      </c>
    </row>
    <row r="548" spans="1:8">
      <c r="A548" s="4" t="s">
        <v>755</v>
      </c>
      <c r="B548" s="4" t="s">
        <v>343</v>
      </c>
      <c r="C548" s="4" t="s">
        <v>175</v>
      </c>
      <c r="D548" s="4" t="s">
        <v>76</v>
      </c>
      <c r="E548" s="4" t="s">
        <v>172</v>
      </c>
      <c r="F548" s="3">
        <v>42755</v>
      </c>
      <c r="G548" s="3">
        <v>42860</v>
      </c>
      <c r="H548">
        <v>5008</v>
      </c>
    </row>
    <row r="549" spans="1:8">
      <c r="A549" s="4" t="s">
        <v>756</v>
      </c>
      <c r="B549" s="4" t="s">
        <v>343</v>
      </c>
      <c r="C549" s="4" t="s">
        <v>192</v>
      </c>
      <c r="D549" s="4" t="s">
        <v>48</v>
      </c>
      <c r="E549" s="4" t="s">
        <v>172</v>
      </c>
      <c r="F549" s="3">
        <v>42755</v>
      </c>
      <c r="G549" s="3">
        <v>42822</v>
      </c>
      <c r="H549">
        <v>3459</v>
      </c>
    </row>
    <row r="550" spans="1:8">
      <c r="A550" s="4" t="s">
        <v>757</v>
      </c>
      <c r="B550" s="4" t="s">
        <v>230</v>
      </c>
      <c r="C550" s="4" t="s">
        <v>175</v>
      </c>
      <c r="D550" s="4" t="s">
        <v>122</v>
      </c>
      <c r="E550" s="4" t="s">
        <v>197</v>
      </c>
      <c r="F550" s="3">
        <v>42755</v>
      </c>
      <c r="G550" s="3">
        <v>42880</v>
      </c>
      <c r="H550">
        <v>0</v>
      </c>
    </row>
    <row r="551" spans="1:8">
      <c r="A551" s="4" t="s">
        <v>758</v>
      </c>
      <c r="B551" s="4" t="s">
        <v>230</v>
      </c>
      <c r="C551" s="4" t="s">
        <v>175</v>
      </c>
      <c r="D551" s="4" t="s">
        <v>76</v>
      </c>
      <c r="E551" s="4" t="s">
        <v>172</v>
      </c>
      <c r="F551" s="3">
        <v>42755</v>
      </c>
      <c r="G551" s="3">
        <v>42801</v>
      </c>
      <c r="H551">
        <v>4559</v>
      </c>
    </row>
    <row r="552" spans="1:8">
      <c r="A552" s="4" t="s">
        <v>759</v>
      </c>
      <c r="B552" s="4" t="s">
        <v>230</v>
      </c>
      <c r="C552" s="4" t="s">
        <v>175</v>
      </c>
      <c r="D552" s="4" t="s">
        <v>86</v>
      </c>
      <c r="E552" s="4" t="s">
        <v>172</v>
      </c>
      <c r="F552" s="3">
        <v>42755</v>
      </c>
      <c r="G552" s="3">
        <v>42822</v>
      </c>
      <c r="H552">
        <v>4221</v>
      </c>
    </row>
    <row r="553" spans="1:8">
      <c r="A553" s="4" t="s">
        <v>760</v>
      </c>
      <c r="B553" s="4" t="s">
        <v>256</v>
      </c>
      <c r="C553" s="4" t="s">
        <v>192</v>
      </c>
      <c r="D553" s="4" t="s">
        <v>92</v>
      </c>
      <c r="E553" s="4" t="s">
        <v>197</v>
      </c>
      <c r="F553" s="3">
        <v>42755</v>
      </c>
      <c r="G553" s="3">
        <v>42805</v>
      </c>
      <c r="H553">
        <v>0</v>
      </c>
    </row>
    <row r="554" spans="1:8">
      <c r="A554" s="4" t="s">
        <v>761</v>
      </c>
      <c r="B554" s="4" t="s">
        <v>256</v>
      </c>
      <c r="C554" s="4" t="s">
        <v>177</v>
      </c>
      <c r="D554" s="4" t="s">
        <v>48</v>
      </c>
      <c r="E554" s="4" t="s">
        <v>172</v>
      </c>
      <c r="F554" s="3">
        <v>42755</v>
      </c>
      <c r="G554" s="3">
        <v>42800</v>
      </c>
      <c r="H554">
        <v>56</v>
      </c>
    </row>
    <row r="555" spans="1:8">
      <c r="A555" s="4" t="s">
        <v>762</v>
      </c>
      <c r="B555" s="4" t="s">
        <v>187</v>
      </c>
      <c r="C555" s="4" t="s">
        <v>175</v>
      </c>
      <c r="D555" s="4" t="s">
        <v>90</v>
      </c>
      <c r="E555" s="4" t="s">
        <v>172</v>
      </c>
      <c r="F555" s="3">
        <v>42755</v>
      </c>
      <c r="G555" s="3">
        <v>42858</v>
      </c>
      <c r="H555">
        <v>5508</v>
      </c>
    </row>
    <row r="556" spans="1:8">
      <c r="A556" s="4" t="s">
        <v>763</v>
      </c>
      <c r="B556" s="4" t="s">
        <v>170</v>
      </c>
      <c r="C556" s="4" t="s">
        <v>171</v>
      </c>
      <c r="D556" s="4" t="s">
        <v>41</v>
      </c>
      <c r="E556" s="4" t="s">
        <v>197</v>
      </c>
      <c r="F556" s="3">
        <v>42755</v>
      </c>
      <c r="G556" s="3">
        <v>42818</v>
      </c>
      <c r="H556">
        <v>0</v>
      </c>
    </row>
    <row r="557" spans="1:8">
      <c r="A557" s="4" t="s">
        <v>764</v>
      </c>
      <c r="B557" s="4" t="s">
        <v>181</v>
      </c>
      <c r="C557" s="4" t="s">
        <v>179</v>
      </c>
      <c r="D557" s="4" t="s">
        <v>87</v>
      </c>
      <c r="E557" s="4" t="s">
        <v>197</v>
      </c>
      <c r="F557" s="3">
        <v>42755</v>
      </c>
      <c r="G557" s="3">
        <v>42814</v>
      </c>
      <c r="H557">
        <v>0</v>
      </c>
    </row>
    <row r="558" spans="1:8">
      <c r="A558" s="4" t="s">
        <v>765</v>
      </c>
      <c r="B558" s="4" t="s">
        <v>183</v>
      </c>
      <c r="C558" s="4" t="s">
        <v>192</v>
      </c>
      <c r="D558" s="4" t="s">
        <v>37</v>
      </c>
      <c r="E558" s="4" t="s">
        <v>197</v>
      </c>
      <c r="F558" s="3">
        <v>42756</v>
      </c>
      <c r="G558" s="3">
        <v>42803</v>
      </c>
      <c r="H558">
        <v>0</v>
      </c>
    </row>
    <row r="559" spans="1:8">
      <c r="A559" s="4" t="s">
        <v>766</v>
      </c>
      <c r="B559" s="4" t="s">
        <v>279</v>
      </c>
      <c r="C559" s="4" t="s">
        <v>175</v>
      </c>
      <c r="D559" s="4" t="s">
        <v>68</v>
      </c>
      <c r="E559" s="4" t="s">
        <v>193</v>
      </c>
      <c r="F559" s="3">
        <v>42756</v>
      </c>
      <c r="G559" s="3"/>
    </row>
    <row r="560" spans="1:8">
      <c r="A560" s="4" t="s">
        <v>767</v>
      </c>
      <c r="B560" s="4" t="s">
        <v>174</v>
      </c>
      <c r="C560" s="4" t="s">
        <v>179</v>
      </c>
      <c r="D560" s="4" t="s">
        <v>103</v>
      </c>
      <c r="E560" s="4" t="s">
        <v>172</v>
      </c>
      <c r="F560" s="3">
        <v>42756</v>
      </c>
      <c r="G560" s="3">
        <v>42813</v>
      </c>
      <c r="H560">
        <v>657</v>
      </c>
    </row>
    <row r="561" spans="1:8">
      <c r="A561" s="4" t="s">
        <v>768</v>
      </c>
      <c r="B561" s="4" t="s">
        <v>219</v>
      </c>
      <c r="C561" s="4" t="s">
        <v>179</v>
      </c>
      <c r="D561" s="4" t="s">
        <v>24</v>
      </c>
      <c r="E561" s="4" t="s">
        <v>193</v>
      </c>
      <c r="F561" s="3">
        <v>42756</v>
      </c>
      <c r="G561" s="3"/>
    </row>
    <row r="562" spans="1:8">
      <c r="A562" s="4" t="s">
        <v>769</v>
      </c>
      <c r="B562" s="4" t="s">
        <v>219</v>
      </c>
      <c r="C562" s="4" t="s">
        <v>175</v>
      </c>
      <c r="D562" s="4" t="s">
        <v>81</v>
      </c>
      <c r="E562" s="4" t="s">
        <v>197</v>
      </c>
      <c r="F562" s="3">
        <v>42756</v>
      </c>
      <c r="G562" s="3">
        <v>42860</v>
      </c>
      <c r="H562">
        <v>0</v>
      </c>
    </row>
    <row r="563" spans="1:8">
      <c r="A563" s="4" t="s">
        <v>770</v>
      </c>
      <c r="B563" s="4" t="s">
        <v>256</v>
      </c>
      <c r="C563" s="4" t="s">
        <v>179</v>
      </c>
      <c r="D563" s="4" t="s">
        <v>106</v>
      </c>
      <c r="E563" s="4" t="s">
        <v>172</v>
      </c>
      <c r="F563" s="3">
        <v>42756</v>
      </c>
      <c r="G563" s="3">
        <v>42819</v>
      </c>
      <c r="H563">
        <v>638</v>
      </c>
    </row>
    <row r="564" spans="1:8">
      <c r="A564" s="4" t="s">
        <v>771</v>
      </c>
      <c r="B564" s="4" t="s">
        <v>187</v>
      </c>
      <c r="C564" s="4" t="s">
        <v>179</v>
      </c>
      <c r="D564" s="4" t="s">
        <v>24</v>
      </c>
      <c r="E564" s="4" t="s">
        <v>193</v>
      </c>
      <c r="F564" s="3">
        <v>42756</v>
      </c>
      <c r="G564" s="3"/>
    </row>
    <row r="565" spans="1:8">
      <c r="A565" s="4" t="s">
        <v>772</v>
      </c>
      <c r="B565" s="4" t="s">
        <v>244</v>
      </c>
      <c r="C565" s="4" t="s">
        <v>177</v>
      </c>
      <c r="D565" s="4" t="s">
        <v>27</v>
      </c>
      <c r="E565" s="4" t="s">
        <v>172</v>
      </c>
      <c r="F565" s="3">
        <v>42756</v>
      </c>
      <c r="G565" s="3">
        <v>42892</v>
      </c>
      <c r="H565">
        <v>41</v>
      </c>
    </row>
    <row r="566" spans="1:8">
      <c r="A566" s="4" t="s">
        <v>773</v>
      </c>
      <c r="B566" s="4" t="s">
        <v>226</v>
      </c>
      <c r="C566" s="4" t="s">
        <v>199</v>
      </c>
      <c r="D566" s="4" t="s">
        <v>78</v>
      </c>
      <c r="E566" s="4" t="s">
        <v>172</v>
      </c>
      <c r="F566" s="3">
        <v>42756</v>
      </c>
      <c r="G566" s="3">
        <v>42862</v>
      </c>
      <c r="H566">
        <v>5582</v>
      </c>
    </row>
    <row r="567" spans="1:8">
      <c r="A567" s="4" t="s">
        <v>774</v>
      </c>
      <c r="B567" s="4" t="s">
        <v>208</v>
      </c>
      <c r="C567" s="4" t="s">
        <v>177</v>
      </c>
      <c r="D567" s="4" t="s">
        <v>85</v>
      </c>
      <c r="E567" s="4" t="s">
        <v>172</v>
      </c>
      <c r="F567" s="3">
        <v>42756</v>
      </c>
      <c r="G567" s="3">
        <v>42875</v>
      </c>
      <c r="H567">
        <v>60</v>
      </c>
    </row>
    <row r="568" spans="1:8">
      <c r="A568" s="4" t="s">
        <v>775</v>
      </c>
      <c r="B568" s="4" t="s">
        <v>181</v>
      </c>
      <c r="C568" s="4" t="s">
        <v>171</v>
      </c>
      <c r="D568" s="4" t="s">
        <v>124</v>
      </c>
      <c r="E568" s="4" t="s">
        <v>172</v>
      </c>
      <c r="F568" s="3">
        <v>42756</v>
      </c>
      <c r="G568" s="3">
        <v>42858</v>
      </c>
      <c r="H568">
        <v>1036</v>
      </c>
    </row>
    <row r="569" spans="1:8">
      <c r="A569" s="4" t="s">
        <v>776</v>
      </c>
      <c r="B569" s="4" t="s">
        <v>174</v>
      </c>
      <c r="C569" s="4" t="s">
        <v>171</v>
      </c>
      <c r="D569" s="4" t="s">
        <v>61</v>
      </c>
      <c r="E569" s="4" t="s">
        <v>172</v>
      </c>
      <c r="F569" s="3">
        <v>42757</v>
      </c>
      <c r="G569" s="3">
        <v>42867</v>
      </c>
      <c r="H569">
        <v>943</v>
      </c>
    </row>
    <row r="570" spans="1:8">
      <c r="A570" s="4" t="s">
        <v>777</v>
      </c>
      <c r="B570" s="4" t="s">
        <v>212</v>
      </c>
      <c r="C570" s="4" t="s">
        <v>179</v>
      </c>
      <c r="D570" s="4" t="s">
        <v>82</v>
      </c>
      <c r="E570" s="4" t="s">
        <v>172</v>
      </c>
      <c r="F570" s="3">
        <v>42757</v>
      </c>
      <c r="G570" s="3">
        <v>42893</v>
      </c>
      <c r="H570">
        <v>581</v>
      </c>
    </row>
    <row r="571" spans="1:8">
      <c r="A571" s="4" t="s">
        <v>778</v>
      </c>
      <c r="B571" s="4" t="s">
        <v>343</v>
      </c>
      <c r="C571" s="4" t="s">
        <v>177</v>
      </c>
      <c r="D571" s="4" t="s">
        <v>41</v>
      </c>
      <c r="E571" s="4" t="s">
        <v>197</v>
      </c>
      <c r="F571" s="3">
        <v>42757</v>
      </c>
      <c r="G571" s="3">
        <v>42870</v>
      </c>
      <c r="H571">
        <v>0</v>
      </c>
    </row>
    <row r="572" spans="1:8">
      <c r="A572" s="4" t="s">
        <v>779</v>
      </c>
      <c r="B572" s="4" t="s">
        <v>170</v>
      </c>
      <c r="C572" s="4" t="s">
        <v>179</v>
      </c>
      <c r="D572" s="4" t="s">
        <v>118</v>
      </c>
      <c r="E572" s="4" t="s">
        <v>172</v>
      </c>
      <c r="F572" s="3">
        <v>42757</v>
      </c>
      <c r="G572" s="3">
        <v>42862</v>
      </c>
      <c r="H572">
        <v>538</v>
      </c>
    </row>
    <row r="573" spans="1:8">
      <c r="A573" s="4" t="s">
        <v>780</v>
      </c>
      <c r="B573" s="4" t="s">
        <v>232</v>
      </c>
      <c r="C573" s="4" t="s">
        <v>171</v>
      </c>
      <c r="D573" s="4" t="s">
        <v>50</v>
      </c>
      <c r="E573" s="4" t="s">
        <v>172</v>
      </c>
      <c r="F573" s="3">
        <v>42757</v>
      </c>
      <c r="G573" s="3">
        <v>42822</v>
      </c>
      <c r="H573">
        <v>1100</v>
      </c>
    </row>
    <row r="574" spans="1:8">
      <c r="A574" s="4" t="s">
        <v>781</v>
      </c>
      <c r="B574" s="4" t="s">
        <v>226</v>
      </c>
      <c r="C574" s="4" t="s">
        <v>192</v>
      </c>
      <c r="D574" s="4" t="s">
        <v>24</v>
      </c>
      <c r="E574" s="4" t="s">
        <v>193</v>
      </c>
      <c r="F574" s="3">
        <v>42757</v>
      </c>
      <c r="G574" s="3"/>
    </row>
    <row r="575" spans="1:8">
      <c r="A575" s="4" t="s">
        <v>782</v>
      </c>
      <c r="B575" s="4" t="s">
        <v>183</v>
      </c>
      <c r="C575" s="4" t="s">
        <v>192</v>
      </c>
      <c r="D575" s="4" t="s">
        <v>47</v>
      </c>
      <c r="E575" s="4" t="s">
        <v>197</v>
      </c>
      <c r="F575" s="3">
        <v>42758</v>
      </c>
      <c r="G575" s="3">
        <v>42860</v>
      </c>
      <c r="H575">
        <v>0</v>
      </c>
    </row>
    <row r="576" spans="1:8">
      <c r="A576" s="4" t="s">
        <v>783</v>
      </c>
      <c r="B576" s="4" t="s">
        <v>304</v>
      </c>
      <c r="C576" s="4" t="s">
        <v>192</v>
      </c>
      <c r="D576" s="4" t="s">
        <v>57</v>
      </c>
      <c r="E576" s="4" t="s">
        <v>197</v>
      </c>
      <c r="F576" s="3">
        <v>42758</v>
      </c>
      <c r="G576" s="3">
        <v>42883</v>
      </c>
      <c r="H576">
        <v>0</v>
      </c>
    </row>
    <row r="577" spans="1:8">
      <c r="A577" s="4" t="s">
        <v>784</v>
      </c>
      <c r="B577" s="4" t="s">
        <v>343</v>
      </c>
      <c r="C577" s="4" t="s">
        <v>171</v>
      </c>
      <c r="D577" s="4" t="s">
        <v>76</v>
      </c>
      <c r="E577" s="4" t="s">
        <v>172</v>
      </c>
      <c r="F577" s="3">
        <v>42758</v>
      </c>
      <c r="G577" s="3">
        <v>42872</v>
      </c>
      <c r="H577">
        <v>1039</v>
      </c>
    </row>
    <row r="578" spans="1:8">
      <c r="A578" s="4" t="s">
        <v>785</v>
      </c>
      <c r="B578" s="4" t="s">
        <v>256</v>
      </c>
      <c r="C578" s="4" t="s">
        <v>177</v>
      </c>
      <c r="D578" s="4" t="s">
        <v>45</v>
      </c>
      <c r="E578" s="4" t="s">
        <v>197</v>
      </c>
      <c r="F578" s="3">
        <v>42758</v>
      </c>
      <c r="G578" s="3">
        <v>42866</v>
      </c>
      <c r="H578">
        <v>0</v>
      </c>
    </row>
    <row r="579" spans="1:8">
      <c r="A579" s="4" t="s">
        <v>786</v>
      </c>
      <c r="B579" s="4" t="s">
        <v>232</v>
      </c>
      <c r="C579" s="4" t="s">
        <v>171</v>
      </c>
      <c r="D579" s="4" t="s">
        <v>120</v>
      </c>
      <c r="E579" s="4" t="s">
        <v>172</v>
      </c>
      <c r="F579" s="3">
        <v>42758</v>
      </c>
      <c r="G579" s="3">
        <v>42865</v>
      </c>
      <c r="H579">
        <v>1076</v>
      </c>
    </row>
    <row r="580" spans="1:8">
      <c r="A580" s="4" t="s">
        <v>787</v>
      </c>
      <c r="B580" s="4" t="s">
        <v>205</v>
      </c>
      <c r="C580" s="4" t="s">
        <v>177</v>
      </c>
      <c r="D580" s="4" t="s">
        <v>84</v>
      </c>
      <c r="E580" s="4" t="s">
        <v>197</v>
      </c>
      <c r="F580" s="3">
        <v>42758</v>
      </c>
      <c r="G580" s="3">
        <v>42861</v>
      </c>
      <c r="H580">
        <v>0</v>
      </c>
    </row>
    <row r="581" spans="1:8">
      <c r="A581" s="4" t="s">
        <v>788</v>
      </c>
      <c r="B581" s="4" t="s">
        <v>205</v>
      </c>
      <c r="C581" s="4" t="s">
        <v>177</v>
      </c>
      <c r="D581" s="4" t="s">
        <v>102</v>
      </c>
      <c r="E581" s="4" t="s">
        <v>197</v>
      </c>
      <c r="F581" s="3">
        <v>42758</v>
      </c>
      <c r="G581" s="3">
        <v>42878</v>
      </c>
      <c r="H581">
        <v>0</v>
      </c>
    </row>
    <row r="582" spans="1:8">
      <c r="A582" s="4" t="s">
        <v>789</v>
      </c>
      <c r="B582" s="4" t="s">
        <v>208</v>
      </c>
      <c r="C582" s="4" t="s">
        <v>177</v>
      </c>
      <c r="D582" s="4" t="s">
        <v>104</v>
      </c>
      <c r="E582" s="4" t="s">
        <v>172</v>
      </c>
      <c r="F582" s="3">
        <v>42758</v>
      </c>
      <c r="G582" s="3">
        <v>42810</v>
      </c>
      <c r="H582">
        <v>53</v>
      </c>
    </row>
    <row r="583" spans="1:8">
      <c r="A583" s="4" t="s">
        <v>790</v>
      </c>
      <c r="B583" s="4" t="s">
        <v>208</v>
      </c>
      <c r="C583" s="4" t="s">
        <v>192</v>
      </c>
      <c r="D583" s="4" t="s">
        <v>110</v>
      </c>
      <c r="E583" s="4" t="s">
        <v>172</v>
      </c>
      <c r="F583" s="3">
        <v>42758</v>
      </c>
      <c r="G583" s="3">
        <v>42817</v>
      </c>
      <c r="H583">
        <v>3046</v>
      </c>
    </row>
    <row r="584" spans="1:8">
      <c r="A584" s="4" t="s">
        <v>791</v>
      </c>
      <c r="B584" s="4" t="s">
        <v>185</v>
      </c>
      <c r="C584" s="4" t="s">
        <v>171</v>
      </c>
      <c r="D584" s="4" t="s">
        <v>24</v>
      </c>
      <c r="E584" s="4" t="s">
        <v>193</v>
      </c>
      <c r="F584" s="3">
        <v>42758</v>
      </c>
      <c r="G584" s="3"/>
    </row>
    <row r="585" spans="1:8">
      <c r="A585" s="4" t="s">
        <v>792</v>
      </c>
      <c r="B585" s="4" t="s">
        <v>216</v>
      </c>
      <c r="C585" s="4" t="s">
        <v>177</v>
      </c>
      <c r="D585" s="4" t="s">
        <v>21</v>
      </c>
      <c r="E585" s="4" t="s">
        <v>197</v>
      </c>
      <c r="F585" s="3">
        <v>42758</v>
      </c>
      <c r="G585" s="3">
        <v>42861</v>
      </c>
      <c r="H585">
        <v>0</v>
      </c>
    </row>
    <row r="586" spans="1:8">
      <c r="A586" s="4" t="s">
        <v>793</v>
      </c>
      <c r="B586" s="4" t="s">
        <v>181</v>
      </c>
      <c r="C586" s="4" t="s">
        <v>179</v>
      </c>
      <c r="D586" s="4" t="s">
        <v>105</v>
      </c>
      <c r="E586" s="4" t="s">
        <v>197</v>
      </c>
      <c r="F586" s="3">
        <v>42758</v>
      </c>
      <c r="G586" s="3">
        <v>42824</v>
      </c>
      <c r="H586">
        <v>0</v>
      </c>
    </row>
    <row r="587" spans="1:8">
      <c r="A587" s="4" t="s">
        <v>794</v>
      </c>
      <c r="B587" s="4" t="s">
        <v>210</v>
      </c>
      <c r="C587" s="4" t="s">
        <v>175</v>
      </c>
      <c r="D587" s="4" t="s">
        <v>82</v>
      </c>
      <c r="E587" s="4" t="s">
        <v>172</v>
      </c>
      <c r="F587" s="3">
        <v>42759</v>
      </c>
      <c r="G587" s="3">
        <v>42825</v>
      </c>
      <c r="H587">
        <v>5140</v>
      </c>
    </row>
    <row r="588" spans="1:8">
      <c r="A588" s="4" t="s">
        <v>795</v>
      </c>
      <c r="B588" s="4" t="s">
        <v>174</v>
      </c>
      <c r="C588" s="4" t="s">
        <v>171</v>
      </c>
      <c r="D588" s="4" t="s">
        <v>92</v>
      </c>
      <c r="E588" s="4" t="s">
        <v>172</v>
      </c>
      <c r="F588" s="3">
        <v>42759</v>
      </c>
      <c r="G588" s="3">
        <v>42872</v>
      </c>
      <c r="H588">
        <v>1067</v>
      </c>
    </row>
    <row r="589" spans="1:8">
      <c r="A589" s="4" t="s">
        <v>796</v>
      </c>
      <c r="B589" s="4" t="s">
        <v>219</v>
      </c>
      <c r="C589" s="4" t="s">
        <v>179</v>
      </c>
      <c r="D589" s="4" t="s">
        <v>24</v>
      </c>
      <c r="E589" s="4" t="s">
        <v>193</v>
      </c>
      <c r="F589" s="3">
        <v>42759</v>
      </c>
      <c r="G589" s="3"/>
    </row>
    <row r="590" spans="1:8">
      <c r="A590" s="4" t="s">
        <v>797</v>
      </c>
      <c r="B590" s="4" t="s">
        <v>219</v>
      </c>
      <c r="C590" s="4" t="s">
        <v>171</v>
      </c>
      <c r="D590" s="4" t="s">
        <v>75</v>
      </c>
      <c r="E590" s="4" t="s">
        <v>193</v>
      </c>
      <c r="F590" s="3">
        <v>42759</v>
      </c>
      <c r="G590" s="3"/>
    </row>
    <row r="591" spans="1:8">
      <c r="A591" s="4" t="s">
        <v>798</v>
      </c>
      <c r="B591" s="4" t="s">
        <v>185</v>
      </c>
      <c r="C591" s="4" t="s">
        <v>179</v>
      </c>
      <c r="D591" s="4" t="s">
        <v>24</v>
      </c>
      <c r="E591" s="4" t="s">
        <v>193</v>
      </c>
      <c r="F591" s="3">
        <v>42759</v>
      </c>
      <c r="G591" s="3"/>
    </row>
    <row r="592" spans="1:8">
      <c r="A592" s="4" t="s">
        <v>799</v>
      </c>
      <c r="B592" s="4" t="s">
        <v>246</v>
      </c>
      <c r="C592" s="4" t="s">
        <v>175</v>
      </c>
      <c r="D592" s="4" t="s">
        <v>96</v>
      </c>
      <c r="E592" s="4" t="s">
        <v>197</v>
      </c>
      <c r="F592" s="3">
        <v>42760</v>
      </c>
      <c r="G592" s="3">
        <v>42884</v>
      </c>
      <c r="H592">
        <v>0</v>
      </c>
    </row>
    <row r="593" spans="1:8">
      <c r="A593" s="4" t="s">
        <v>800</v>
      </c>
      <c r="B593" s="4" t="s">
        <v>210</v>
      </c>
      <c r="C593" s="4" t="s">
        <v>171</v>
      </c>
      <c r="D593" s="4" t="s">
        <v>126</v>
      </c>
      <c r="E593" s="4" t="s">
        <v>172</v>
      </c>
      <c r="F593" s="3">
        <v>42760</v>
      </c>
      <c r="G593" s="3">
        <v>42815</v>
      </c>
      <c r="H593">
        <v>1065</v>
      </c>
    </row>
    <row r="594" spans="1:8">
      <c r="A594" s="4" t="s">
        <v>801</v>
      </c>
      <c r="B594" s="4" t="s">
        <v>230</v>
      </c>
      <c r="C594" s="4" t="s">
        <v>179</v>
      </c>
      <c r="D594" s="4" t="s">
        <v>87</v>
      </c>
      <c r="E594" s="4" t="s">
        <v>172</v>
      </c>
      <c r="F594" s="3">
        <v>42760</v>
      </c>
      <c r="G594" s="3">
        <v>42861</v>
      </c>
      <c r="H594">
        <v>481</v>
      </c>
    </row>
    <row r="595" spans="1:8">
      <c r="A595" s="4" t="s">
        <v>802</v>
      </c>
      <c r="B595" s="4" t="s">
        <v>187</v>
      </c>
      <c r="C595" s="4" t="s">
        <v>179</v>
      </c>
      <c r="D595" s="4" t="s">
        <v>81</v>
      </c>
      <c r="E595" s="4" t="s">
        <v>197</v>
      </c>
      <c r="F595" s="3">
        <v>42760</v>
      </c>
      <c r="G595" s="3">
        <v>42877</v>
      </c>
      <c r="H595">
        <v>0</v>
      </c>
    </row>
    <row r="596" spans="1:8">
      <c r="A596" s="4" t="s">
        <v>803</v>
      </c>
      <c r="B596" s="4" t="s">
        <v>201</v>
      </c>
      <c r="C596" s="4" t="s">
        <v>179</v>
      </c>
      <c r="D596" s="4" t="s">
        <v>44</v>
      </c>
      <c r="E596" s="4" t="s">
        <v>172</v>
      </c>
      <c r="F596" s="3">
        <v>42760</v>
      </c>
      <c r="G596" s="3">
        <v>42800</v>
      </c>
      <c r="H596">
        <v>499</v>
      </c>
    </row>
    <row r="597" spans="1:8">
      <c r="A597" s="4" t="s">
        <v>804</v>
      </c>
      <c r="B597" s="4" t="s">
        <v>232</v>
      </c>
      <c r="C597" s="4" t="s">
        <v>175</v>
      </c>
      <c r="D597" s="4" t="s">
        <v>21</v>
      </c>
      <c r="E597" s="4" t="s">
        <v>197</v>
      </c>
      <c r="F597" s="3">
        <v>42760</v>
      </c>
      <c r="G597" s="3">
        <v>42862</v>
      </c>
      <c r="H597">
        <v>0</v>
      </c>
    </row>
    <row r="598" spans="1:8">
      <c r="A598" s="4" t="s">
        <v>805</v>
      </c>
      <c r="B598" s="4" t="s">
        <v>226</v>
      </c>
      <c r="C598" s="4" t="s">
        <v>177</v>
      </c>
      <c r="D598" s="4" t="s">
        <v>31</v>
      </c>
      <c r="E598" s="4" t="s">
        <v>172</v>
      </c>
      <c r="F598" s="3">
        <v>42760</v>
      </c>
      <c r="G598" s="3">
        <v>42802</v>
      </c>
      <c r="H598">
        <v>59</v>
      </c>
    </row>
    <row r="599" spans="1:8">
      <c r="A599" s="4" t="s">
        <v>806</v>
      </c>
      <c r="B599" s="4" t="s">
        <v>185</v>
      </c>
      <c r="C599" s="4" t="s">
        <v>177</v>
      </c>
      <c r="D599" s="4" t="s">
        <v>76</v>
      </c>
      <c r="E599" s="4" t="s">
        <v>197</v>
      </c>
      <c r="F599" s="3">
        <v>42760</v>
      </c>
      <c r="G599" s="3">
        <v>42856</v>
      </c>
      <c r="H599">
        <v>0</v>
      </c>
    </row>
    <row r="600" spans="1:8">
      <c r="A600" s="4" t="s">
        <v>807</v>
      </c>
      <c r="B600" s="4" t="s">
        <v>216</v>
      </c>
      <c r="C600" s="4" t="s">
        <v>177</v>
      </c>
      <c r="D600" s="4" t="s">
        <v>78</v>
      </c>
      <c r="E600" s="4" t="s">
        <v>172</v>
      </c>
      <c r="F600" s="3">
        <v>42760</v>
      </c>
      <c r="G600" s="3">
        <v>42864</v>
      </c>
      <c r="H600">
        <v>45</v>
      </c>
    </row>
    <row r="601" spans="1:8">
      <c r="A601" s="4" t="s">
        <v>808</v>
      </c>
      <c r="B601" s="4" t="s">
        <v>235</v>
      </c>
      <c r="C601" s="4" t="s">
        <v>192</v>
      </c>
      <c r="D601" s="4" t="s">
        <v>24</v>
      </c>
      <c r="E601" s="4" t="s">
        <v>193</v>
      </c>
      <c r="F601" s="3">
        <v>42760</v>
      </c>
      <c r="G601" s="3"/>
    </row>
    <row r="602" spans="1:8">
      <c r="A602" s="4" t="s">
        <v>809</v>
      </c>
      <c r="B602" s="4" t="s">
        <v>181</v>
      </c>
      <c r="C602" s="4" t="s">
        <v>175</v>
      </c>
      <c r="D602" s="4" t="s">
        <v>56</v>
      </c>
      <c r="E602" s="4" t="s">
        <v>172</v>
      </c>
      <c r="F602" s="3">
        <v>42760</v>
      </c>
      <c r="G602" s="3">
        <v>42869</v>
      </c>
      <c r="H602">
        <v>5743</v>
      </c>
    </row>
    <row r="603" spans="1:8">
      <c r="A603" s="4" t="s">
        <v>810</v>
      </c>
      <c r="B603" s="4" t="s">
        <v>246</v>
      </c>
      <c r="C603" s="4" t="s">
        <v>199</v>
      </c>
      <c r="D603" s="4" t="s">
        <v>121</v>
      </c>
      <c r="E603" s="4" t="s">
        <v>172</v>
      </c>
      <c r="F603" s="3">
        <v>42761</v>
      </c>
      <c r="G603" s="3">
        <v>42868</v>
      </c>
      <c r="H603">
        <v>6117</v>
      </c>
    </row>
    <row r="604" spans="1:8">
      <c r="A604" s="4" t="s">
        <v>811</v>
      </c>
      <c r="B604" s="4" t="s">
        <v>174</v>
      </c>
      <c r="C604" s="4" t="s">
        <v>175</v>
      </c>
      <c r="D604" s="4" t="s">
        <v>48</v>
      </c>
      <c r="E604" s="4" t="s">
        <v>197</v>
      </c>
      <c r="F604" s="3">
        <v>42761</v>
      </c>
      <c r="G604" s="3">
        <v>42881</v>
      </c>
      <c r="H604">
        <v>0</v>
      </c>
    </row>
    <row r="605" spans="1:8">
      <c r="A605" s="4" t="s">
        <v>812</v>
      </c>
      <c r="B605" s="4" t="s">
        <v>263</v>
      </c>
      <c r="C605" s="4" t="s">
        <v>171</v>
      </c>
      <c r="D605" s="4" t="s">
        <v>117</v>
      </c>
      <c r="E605" s="4" t="s">
        <v>172</v>
      </c>
      <c r="F605" s="3">
        <v>42761</v>
      </c>
      <c r="G605" s="3">
        <v>42813</v>
      </c>
      <c r="H605">
        <v>1158</v>
      </c>
    </row>
    <row r="606" spans="1:8">
      <c r="A606" s="4" t="s">
        <v>813</v>
      </c>
      <c r="B606" s="4" t="s">
        <v>237</v>
      </c>
      <c r="C606" s="4" t="s">
        <v>177</v>
      </c>
      <c r="D606" s="4" t="s">
        <v>83</v>
      </c>
      <c r="E606" s="4" t="s">
        <v>172</v>
      </c>
      <c r="F606" s="3">
        <v>42761</v>
      </c>
      <c r="G606" s="3">
        <v>42877</v>
      </c>
      <c r="H606">
        <v>59</v>
      </c>
    </row>
    <row r="607" spans="1:8">
      <c r="A607" s="4" t="s">
        <v>814</v>
      </c>
      <c r="B607" s="4" t="s">
        <v>219</v>
      </c>
      <c r="C607" s="4" t="s">
        <v>171</v>
      </c>
      <c r="D607" s="4" t="s">
        <v>44</v>
      </c>
      <c r="E607" s="4" t="s">
        <v>197</v>
      </c>
      <c r="F607" s="3">
        <v>42761</v>
      </c>
      <c r="G607" s="3">
        <v>42879</v>
      </c>
      <c r="H607">
        <v>0</v>
      </c>
    </row>
    <row r="608" spans="1:8">
      <c r="A608" s="4" t="s">
        <v>815</v>
      </c>
      <c r="B608" s="4" t="s">
        <v>201</v>
      </c>
      <c r="C608" s="4" t="s">
        <v>192</v>
      </c>
      <c r="D608" s="4" t="s">
        <v>122</v>
      </c>
      <c r="E608" s="4" t="s">
        <v>172</v>
      </c>
      <c r="F608" s="3">
        <v>42761</v>
      </c>
      <c r="G608" s="3">
        <v>42818</v>
      </c>
      <c r="H608">
        <v>3106</v>
      </c>
    </row>
    <row r="609" spans="1:8">
      <c r="A609" s="4" t="s">
        <v>816</v>
      </c>
      <c r="B609" s="4" t="s">
        <v>205</v>
      </c>
      <c r="C609" s="4" t="s">
        <v>192</v>
      </c>
      <c r="D609" s="4" t="s">
        <v>93</v>
      </c>
      <c r="E609" s="4" t="s">
        <v>172</v>
      </c>
      <c r="F609" s="3">
        <v>42761</v>
      </c>
      <c r="G609" s="3">
        <v>42813</v>
      </c>
      <c r="H609">
        <v>2982</v>
      </c>
    </row>
    <row r="610" spans="1:8">
      <c r="A610" s="4" t="s">
        <v>817</v>
      </c>
      <c r="B610" s="4" t="s">
        <v>181</v>
      </c>
      <c r="C610" s="4" t="s">
        <v>199</v>
      </c>
      <c r="D610" s="4" t="s">
        <v>76</v>
      </c>
      <c r="E610" s="4" t="s">
        <v>172</v>
      </c>
      <c r="F610" s="3">
        <v>42761</v>
      </c>
      <c r="G610" s="3">
        <v>42810</v>
      </c>
      <c r="H610">
        <v>6101</v>
      </c>
    </row>
    <row r="611" spans="1:8">
      <c r="A611" s="4" t="s">
        <v>818</v>
      </c>
      <c r="B611" s="4" t="s">
        <v>183</v>
      </c>
      <c r="C611" s="4" t="s">
        <v>199</v>
      </c>
      <c r="D611" s="4" t="s">
        <v>119</v>
      </c>
      <c r="E611" s="4" t="s">
        <v>172</v>
      </c>
      <c r="F611" s="3">
        <v>42762</v>
      </c>
      <c r="G611" s="3">
        <v>42863</v>
      </c>
      <c r="H611">
        <v>5883</v>
      </c>
    </row>
    <row r="612" spans="1:8">
      <c r="A612" s="4" t="s">
        <v>819</v>
      </c>
      <c r="B612" s="4" t="s">
        <v>279</v>
      </c>
      <c r="C612" s="4" t="s">
        <v>199</v>
      </c>
      <c r="D612" s="4" t="s">
        <v>123</v>
      </c>
      <c r="E612" s="4" t="s">
        <v>172</v>
      </c>
      <c r="F612" s="3">
        <v>42762</v>
      </c>
      <c r="G612" s="3">
        <v>42877</v>
      </c>
      <c r="H612">
        <v>5051</v>
      </c>
    </row>
    <row r="613" spans="1:8">
      <c r="A613" s="4" t="s">
        <v>820</v>
      </c>
      <c r="B613" s="4" t="s">
        <v>174</v>
      </c>
      <c r="C613" s="4" t="s">
        <v>171</v>
      </c>
      <c r="D613" s="4" t="s">
        <v>110</v>
      </c>
      <c r="E613" s="4" t="s">
        <v>172</v>
      </c>
      <c r="F613" s="3">
        <v>42762</v>
      </c>
      <c r="G613" s="3">
        <v>42866</v>
      </c>
      <c r="H613">
        <v>1155</v>
      </c>
    </row>
    <row r="614" spans="1:8">
      <c r="A614" s="4" t="s">
        <v>821</v>
      </c>
      <c r="B614" s="4" t="s">
        <v>237</v>
      </c>
      <c r="C614" s="4" t="s">
        <v>179</v>
      </c>
      <c r="D614" s="4" t="s">
        <v>34</v>
      </c>
      <c r="E614" s="4" t="s">
        <v>197</v>
      </c>
      <c r="F614" s="3">
        <v>42762</v>
      </c>
      <c r="G614" s="3">
        <v>42865</v>
      </c>
      <c r="H614">
        <v>0</v>
      </c>
    </row>
    <row r="615" spans="1:8">
      <c r="A615" s="4" t="s">
        <v>822</v>
      </c>
      <c r="B615" s="4" t="s">
        <v>191</v>
      </c>
      <c r="C615" s="4" t="s">
        <v>199</v>
      </c>
      <c r="D615" s="4" t="s">
        <v>38</v>
      </c>
      <c r="E615" s="4" t="s">
        <v>172</v>
      </c>
      <c r="F615" s="3">
        <v>42762</v>
      </c>
      <c r="G615" s="3">
        <v>42800</v>
      </c>
      <c r="H615">
        <v>5616</v>
      </c>
    </row>
    <row r="616" spans="1:8">
      <c r="A616" s="4" t="s">
        <v>823</v>
      </c>
      <c r="B616" s="4" t="s">
        <v>191</v>
      </c>
      <c r="C616" s="4" t="s">
        <v>199</v>
      </c>
      <c r="D616" s="4" t="s">
        <v>62</v>
      </c>
      <c r="E616" s="4" t="s">
        <v>172</v>
      </c>
      <c r="F616" s="3">
        <v>42762</v>
      </c>
      <c r="G616" s="3">
        <v>42892</v>
      </c>
      <c r="H616">
        <v>5116</v>
      </c>
    </row>
    <row r="617" spans="1:8">
      <c r="A617" s="4" t="s">
        <v>824</v>
      </c>
      <c r="B617" s="4" t="s">
        <v>230</v>
      </c>
      <c r="C617" s="4" t="s">
        <v>171</v>
      </c>
      <c r="D617" s="4" t="s">
        <v>42</v>
      </c>
      <c r="E617" s="4" t="s">
        <v>172</v>
      </c>
      <c r="F617" s="3">
        <v>42762</v>
      </c>
      <c r="G617" s="3">
        <v>42824</v>
      </c>
      <c r="H617">
        <v>1136</v>
      </c>
    </row>
    <row r="618" spans="1:8">
      <c r="A618" s="4" t="s">
        <v>825</v>
      </c>
      <c r="B618" s="4" t="s">
        <v>183</v>
      </c>
      <c r="C618" s="4" t="s">
        <v>171</v>
      </c>
      <c r="D618" s="4" t="s">
        <v>57</v>
      </c>
      <c r="E618" s="4" t="s">
        <v>172</v>
      </c>
      <c r="F618" s="3">
        <v>42763</v>
      </c>
      <c r="G618" s="3">
        <v>42887</v>
      </c>
      <c r="H618">
        <v>1216</v>
      </c>
    </row>
    <row r="619" spans="1:8">
      <c r="A619" s="4" t="s">
        <v>826</v>
      </c>
      <c r="B619" s="4" t="s">
        <v>183</v>
      </c>
      <c r="C619" s="4" t="s">
        <v>171</v>
      </c>
      <c r="D619" s="4" t="s">
        <v>76</v>
      </c>
      <c r="E619" s="4" t="s">
        <v>172</v>
      </c>
      <c r="F619" s="3">
        <v>42763</v>
      </c>
      <c r="G619" s="3">
        <v>42857</v>
      </c>
      <c r="H619">
        <v>1089</v>
      </c>
    </row>
    <row r="620" spans="1:8">
      <c r="A620" s="4" t="s">
        <v>827</v>
      </c>
      <c r="B620" s="4" t="s">
        <v>246</v>
      </c>
      <c r="C620" s="4" t="s">
        <v>192</v>
      </c>
      <c r="D620" s="4" t="s">
        <v>42</v>
      </c>
      <c r="E620" s="4" t="s">
        <v>172</v>
      </c>
      <c r="F620" s="3">
        <v>42763</v>
      </c>
      <c r="G620" s="3">
        <v>42890</v>
      </c>
      <c r="H620">
        <v>3908</v>
      </c>
    </row>
    <row r="621" spans="1:8">
      <c r="A621" s="4" t="s">
        <v>828</v>
      </c>
      <c r="B621" s="4" t="s">
        <v>279</v>
      </c>
      <c r="C621" s="4" t="s">
        <v>171</v>
      </c>
      <c r="D621" s="4" t="s">
        <v>118</v>
      </c>
      <c r="E621" s="4" t="s">
        <v>193</v>
      </c>
      <c r="F621" s="3">
        <v>42763</v>
      </c>
      <c r="G621" s="3"/>
    </row>
    <row r="622" spans="1:8">
      <c r="A622" s="4" t="s">
        <v>829</v>
      </c>
      <c r="B622" s="4" t="s">
        <v>174</v>
      </c>
      <c r="C622" s="4" t="s">
        <v>175</v>
      </c>
      <c r="D622" s="4" t="s">
        <v>51</v>
      </c>
      <c r="E622" s="4" t="s">
        <v>197</v>
      </c>
      <c r="F622" s="3">
        <v>42763</v>
      </c>
      <c r="G622" s="3">
        <v>42882</v>
      </c>
      <c r="H622">
        <v>0</v>
      </c>
    </row>
    <row r="623" spans="1:8">
      <c r="A623" s="4" t="s">
        <v>830</v>
      </c>
      <c r="B623" s="4" t="s">
        <v>174</v>
      </c>
      <c r="C623" s="4" t="s">
        <v>175</v>
      </c>
      <c r="D623" s="4" t="s">
        <v>57</v>
      </c>
      <c r="E623" s="4" t="s">
        <v>197</v>
      </c>
      <c r="F623" s="3">
        <v>42763</v>
      </c>
      <c r="G623" s="3">
        <v>42873</v>
      </c>
      <c r="H623">
        <v>0</v>
      </c>
    </row>
    <row r="624" spans="1:8">
      <c r="A624" s="4" t="s">
        <v>831</v>
      </c>
      <c r="B624" s="4" t="s">
        <v>174</v>
      </c>
      <c r="C624" s="4" t="s">
        <v>192</v>
      </c>
      <c r="D624" s="4" t="s">
        <v>111</v>
      </c>
      <c r="E624" s="4" t="s">
        <v>172</v>
      </c>
      <c r="F624" s="3">
        <v>42763</v>
      </c>
      <c r="G624" s="3">
        <v>42862</v>
      </c>
      <c r="H624">
        <v>3369</v>
      </c>
    </row>
    <row r="625" spans="1:8">
      <c r="A625" s="4" t="s">
        <v>832</v>
      </c>
      <c r="B625" s="4" t="s">
        <v>191</v>
      </c>
      <c r="C625" s="4" t="s">
        <v>175</v>
      </c>
      <c r="D625" s="4" t="s">
        <v>32</v>
      </c>
      <c r="E625" s="4" t="s">
        <v>193</v>
      </c>
      <c r="F625" s="3">
        <v>42763</v>
      </c>
      <c r="G625" s="3"/>
    </row>
    <row r="626" spans="1:8">
      <c r="A626" s="4" t="s">
        <v>833</v>
      </c>
      <c r="B626" s="4" t="s">
        <v>191</v>
      </c>
      <c r="C626" s="4" t="s">
        <v>199</v>
      </c>
      <c r="D626" s="4" t="s">
        <v>81</v>
      </c>
      <c r="E626" s="4" t="s">
        <v>172</v>
      </c>
      <c r="F626" s="3">
        <v>42763</v>
      </c>
      <c r="G626" s="3">
        <v>42875</v>
      </c>
      <c r="H626">
        <v>5259</v>
      </c>
    </row>
    <row r="627" spans="1:8">
      <c r="A627" s="4" t="s">
        <v>834</v>
      </c>
      <c r="B627" s="4" t="s">
        <v>201</v>
      </c>
      <c r="C627" s="4" t="s">
        <v>175</v>
      </c>
      <c r="D627" s="4" t="s">
        <v>24</v>
      </c>
      <c r="E627" s="4" t="s">
        <v>193</v>
      </c>
      <c r="F627" s="3">
        <v>42763</v>
      </c>
      <c r="G627" s="3"/>
    </row>
    <row r="628" spans="1:8">
      <c r="A628" s="4" t="s">
        <v>835</v>
      </c>
      <c r="B628" s="4" t="s">
        <v>201</v>
      </c>
      <c r="C628" s="4" t="s">
        <v>171</v>
      </c>
      <c r="D628" s="4" t="s">
        <v>124</v>
      </c>
      <c r="E628" s="4" t="s">
        <v>197</v>
      </c>
      <c r="F628" s="3">
        <v>42763</v>
      </c>
      <c r="G628" s="3">
        <v>42863</v>
      </c>
      <c r="H628">
        <v>0</v>
      </c>
    </row>
    <row r="629" spans="1:8">
      <c r="A629" s="4" t="s">
        <v>836</v>
      </c>
      <c r="B629" s="4" t="s">
        <v>232</v>
      </c>
      <c r="C629" s="4" t="s">
        <v>192</v>
      </c>
      <c r="D629" s="4" t="s">
        <v>35</v>
      </c>
      <c r="E629" s="4" t="s">
        <v>197</v>
      </c>
      <c r="F629" s="3">
        <v>42763</v>
      </c>
      <c r="G629" s="3">
        <v>42824</v>
      </c>
      <c r="H629">
        <v>0</v>
      </c>
    </row>
    <row r="630" spans="1:8">
      <c r="A630" s="4" t="s">
        <v>837</v>
      </c>
      <c r="B630" s="4" t="s">
        <v>181</v>
      </c>
      <c r="C630" s="4" t="s">
        <v>177</v>
      </c>
      <c r="D630" s="4" t="s">
        <v>85</v>
      </c>
      <c r="E630" s="4" t="s">
        <v>193</v>
      </c>
      <c r="F630" s="3">
        <v>42763</v>
      </c>
      <c r="G630" s="3"/>
    </row>
    <row r="631" spans="1:8">
      <c r="A631" s="4" t="s">
        <v>838</v>
      </c>
      <c r="B631" s="4" t="s">
        <v>183</v>
      </c>
      <c r="C631" s="4" t="s">
        <v>177</v>
      </c>
      <c r="D631" s="4" t="s">
        <v>42</v>
      </c>
      <c r="E631" s="4" t="s">
        <v>172</v>
      </c>
      <c r="F631" s="3">
        <v>42764</v>
      </c>
      <c r="G631" s="3">
        <v>42880</v>
      </c>
      <c r="H631">
        <v>52</v>
      </c>
    </row>
    <row r="632" spans="1:8">
      <c r="A632" s="4" t="s">
        <v>839</v>
      </c>
      <c r="B632" s="4" t="s">
        <v>261</v>
      </c>
      <c r="C632" s="4" t="s">
        <v>199</v>
      </c>
      <c r="D632" s="4" t="s">
        <v>21</v>
      </c>
      <c r="E632" s="4" t="s">
        <v>172</v>
      </c>
      <c r="F632" s="3">
        <v>42764</v>
      </c>
      <c r="G632" s="3">
        <v>42866</v>
      </c>
      <c r="H632">
        <v>5772</v>
      </c>
    </row>
    <row r="633" spans="1:8">
      <c r="A633" s="4" t="s">
        <v>840</v>
      </c>
      <c r="B633" s="4" t="s">
        <v>246</v>
      </c>
      <c r="C633" s="4" t="s">
        <v>175</v>
      </c>
      <c r="D633" s="4" t="s">
        <v>120</v>
      </c>
      <c r="E633" s="4" t="s">
        <v>197</v>
      </c>
      <c r="F633" s="3">
        <v>42764</v>
      </c>
      <c r="G633" s="3">
        <v>42807</v>
      </c>
      <c r="H633">
        <v>0</v>
      </c>
    </row>
    <row r="634" spans="1:8">
      <c r="A634" s="4" t="s">
        <v>841</v>
      </c>
      <c r="B634" s="4" t="s">
        <v>304</v>
      </c>
      <c r="C634" s="4" t="s">
        <v>192</v>
      </c>
      <c r="D634" s="4" t="s">
        <v>48</v>
      </c>
      <c r="E634" s="4" t="s">
        <v>172</v>
      </c>
      <c r="F634" s="3">
        <v>42764</v>
      </c>
      <c r="G634" s="3">
        <v>42815</v>
      </c>
      <c r="H634">
        <v>3496</v>
      </c>
    </row>
    <row r="635" spans="1:8">
      <c r="A635" s="4" t="s">
        <v>842</v>
      </c>
      <c r="B635" s="4" t="s">
        <v>212</v>
      </c>
      <c r="C635" s="4" t="s">
        <v>192</v>
      </c>
      <c r="D635" s="4" t="s">
        <v>59</v>
      </c>
      <c r="E635" s="4" t="s">
        <v>172</v>
      </c>
      <c r="F635" s="3">
        <v>42764</v>
      </c>
      <c r="G635" s="3">
        <v>42806</v>
      </c>
      <c r="H635">
        <v>3602</v>
      </c>
    </row>
    <row r="636" spans="1:8">
      <c r="A636" s="4" t="s">
        <v>843</v>
      </c>
      <c r="B636" s="4" t="s">
        <v>237</v>
      </c>
      <c r="C636" s="4" t="s">
        <v>177</v>
      </c>
      <c r="D636" s="4" t="s">
        <v>125</v>
      </c>
      <c r="E636" s="4" t="s">
        <v>172</v>
      </c>
      <c r="F636" s="3">
        <v>42764</v>
      </c>
      <c r="G636" s="3">
        <v>42803</v>
      </c>
      <c r="H636">
        <v>57</v>
      </c>
    </row>
    <row r="637" spans="1:8">
      <c r="A637" s="4" t="s">
        <v>844</v>
      </c>
      <c r="B637" s="4" t="s">
        <v>196</v>
      </c>
      <c r="C637" s="4" t="s">
        <v>177</v>
      </c>
      <c r="D637" s="4" t="s">
        <v>61</v>
      </c>
      <c r="E637" s="4" t="s">
        <v>172</v>
      </c>
      <c r="F637" s="3">
        <v>42764</v>
      </c>
      <c r="G637" s="3">
        <v>42866</v>
      </c>
      <c r="H637">
        <v>51</v>
      </c>
    </row>
    <row r="638" spans="1:8">
      <c r="A638" s="4" t="s">
        <v>845</v>
      </c>
      <c r="B638" s="4" t="s">
        <v>203</v>
      </c>
      <c r="C638" s="4" t="s">
        <v>192</v>
      </c>
      <c r="D638" s="4" t="s">
        <v>56</v>
      </c>
      <c r="E638" s="4" t="s">
        <v>172</v>
      </c>
      <c r="F638" s="3">
        <v>42764</v>
      </c>
      <c r="G638" s="3">
        <v>42900</v>
      </c>
      <c r="H638">
        <v>3689</v>
      </c>
    </row>
    <row r="639" spans="1:8">
      <c r="A639" s="4" t="s">
        <v>846</v>
      </c>
      <c r="B639" s="4" t="s">
        <v>191</v>
      </c>
      <c r="C639" s="4" t="s">
        <v>171</v>
      </c>
      <c r="D639" s="4" t="s">
        <v>122</v>
      </c>
      <c r="E639" s="4" t="s">
        <v>172</v>
      </c>
      <c r="F639" s="3">
        <v>42764</v>
      </c>
      <c r="G639" s="3">
        <v>42858</v>
      </c>
      <c r="H639">
        <v>1170</v>
      </c>
    </row>
    <row r="640" spans="1:8">
      <c r="A640" s="4" t="s">
        <v>847</v>
      </c>
      <c r="B640" s="4" t="s">
        <v>343</v>
      </c>
      <c r="C640" s="4" t="s">
        <v>179</v>
      </c>
      <c r="D640" s="4" t="s">
        <v>104</v>
      </c>
      <c r="E640" s="4" t="s">
        <v>197</v>
      </c>
      <c r="F640" s="3">
        <v>42764</v>
      </c>
      <c r="G640" s="3">
        <v>42800</v>
      </c>
      <c r="H640">
        <v>0</v>
      </c>
    </row>
    <row r="641" spans="1:8">
      <c r="A641" s="4" t="s">
        <v>848</v>
      </c>
      <c r="B641" s="4" t="s">
        <v>343</v>
      </c>
      <c r="C641" s="4" t="s">
        <v>175</v>
      </c>
      <c r="D641" s="4" t="s">
        <v>100</v>
      </c>
      <c r="E641" s="4" t="s">
        <v>172</v>
      </c>
      <c r="F641" s="3">
        <v>42764</v>
      </c>
      <c r="G641" s="3">
        <v>42861</v>
      </c>
      <c r="H641">
        <v>4736</v>
      </c>
    </row>
    <row r="642" spans="1:8">
      <c r="A642" s="4" t="s">
        <v>849</v>
      </c>
      <c r="B642" s="4" t="s">
        <v>219</v>
      </c>
      <c r="C642" s="4" t="s">
        <v>192</v>
      </c>
      <c r="D642" s="4" t="s">
        <v>24</v>
      </c>
      <c r="E642" s="4" t="s">
        <v>193</v>
      </c>
      <c r="F642" s="3">
        <v>42764</v>
      </c>
      <c r="G642" s="3"/>
    </row>
    <row r="643" spans="1:8">
      <c r="A643" s="4" t="s">
        <v>850</v>
      </c>
      <c r="B643" s="4" t="s">
        <v>187</v>
      </c>
      <c r="C643" s="4" t="s">
        <v>179</v>
      </c>
      <c r="D643" s="4" t="s">
        <v>24</v>
      </c>
      <c r="E643" s="4" t="s">
        <v>193</v>
      </c>
      <c r="F643" s="3">
        <v>42764</v>
      </c>
      <c r="G643" s="3"/>
    </row>
    <row r="644" spans="1:8">
      <c r="A644" s="4" t="s">
        <v>851</v>
      </c>
      <c r="B644" s="4" t="s">
        <v>201</v>
      </c>
      <c r="C644" s="4" t="s">
        <v>171</v>
      </c>
      <c r="D644" s="4" t="s">
        <v>24</v>
      </c>
      <c r="E644" s="4" t="s">
        <v>193</v>
      </c>
      <c r="F644" s="3">
        <v>42764</v>
      </c>
      <c r="G644" s="3"/>
    </row>
    <row r="645" spans="1:8">
      <c r="A645" s="4" t="s">
        <v>852</v>
      </c>
      <c r="B645" s="4" t="s">
        <v>189</v>
      </c>
      <c r="C645" s="4" t="s">
        <v>177</v>
      </c>
      <c r="D645" s="4" t="s">
        <v>66</v>
      </c>
      <c r="E645" s="4" t="s">
        <v>197</v>
      </c>
      <c r="F645" s="3">
        <v>42764</v>
      </c>
      <c r="G645" s="3">
        <v>42860</v>
      </c>
      <c r="H645">
        <v>0</v>
      </c>
    </row>
    <row r="646" spans="1:8">
      <c r="A646" s="4" t="s">
        <v>853</v>
      </c>
      <c r="B646" s="4" t="s">
        <v>208</v>
      </c>
      <c r="C646" s="4" t="s">
        <v>177</v>
      </c>
      <c r="D646" s="4" t="s">
        <v>131</v>
      </c>
      <c r="E646" s="4" t="s">
        <v>197</v>
      </c>
      <c r="F646" s="3">
        <v>42764</v>
      </c>
      <c r="G646" s="3">
        <v>42877</v>
      </c>
      <c r="H646">
        <v>0</v>
      </c>
    </row>
    <row r="647" spans="1:8">
      <c r="A647" s="4" t="s">
        <v>854</v>
      </c>
      <c r="B647" s="4" t="s">
        <v>185</v>
      </c>
      <c r="C647" s="4" t="s">
        <v>177</v>
      </c>
      <c r="D647" s="4" t="s">
        <v>75</v>
      </c>
      <c r="E647" s="4" t="s">
        <v>172</v>
      </c>
      <c r="F647" s="3">
        <v>42764</v>
      </c>
      <c r="G647" s="3">
        <v>42880</v>
      </c>
      <c r="H647">
        <v>64</v>
      </c>
    </row>
    <row r="648" spans="1:8">
      <c r="A648" s="4" t="s">
        <v>855</v>
      </c>
      <c r="B648" s="4" t="s">
        <v>185</v>
      </c>
      <c r="C648" s="4" t="s">
        <v>177</v>
      </c>
      <c r="D648" s="4" t="s">
        <v>81</v>
      </c>
      <c r="E648" s="4" t="s">
        <v>172</v>
      </c>
      <c r="F648" s="3">
        <v>42764</v>
      </c>
      <c r="G648" s="3">
        <v>42891</v>
      </c>
      <c r="H648">
        <v>55</v>
      </c>
    </row>
    <row r="649" spans="1:8">
      <c r="A649" s="4" t="s">
        <v>856</v>
      </c>
      <c r="B649" s="4" t="s">
        <v>185</v>
      </c>
      <c r="C649" s="4" t="s">
        <v>192</v>
      </c>
      <c r="D649" s="4" t="s">
        <v>71</v>
      </c>
      <c r="E649" s="4" t="s">
        <v>172</v>
      </c>
      <c r="F649" s="3">
        <v>42764</v>
      </c>
      <c r="G649" s="3">
        <v>42807</v>
      </c>
      <c r="H649">
        <v>2970</v>
      </c>
    </row>
    <row r="650" spans="1:8">
      <c r="A650" s="4" t="s">
        <v>857</v>
      </c>
      <c r="B650" s="4" t="s">
        <v>181</v>
      </c>
      <c r="C650" s="4" t="s">
        <v>175</v>
      </c>
      <c r="D650" s="4" t="s">
        <v>24</v>
      </c>
      <c r="E650" s="4" t="s">
        <v>193</v>
      </c>
      <c r="F650" s="3">
        <v>42764</v>
      </c>
      <c r="G650" s="3"/>
    </row>
    <row r="651" spans="1:8">
      <c r="A651" s="4" t="s">
        <v>858</v>
      </c>
      <c r="B651" s="4" t="s">
        <v>304</v>
      </c>
      <c r="C651" s="4" t="s">
        <v>177</v>
      </c>
      <c r="D651" s="4" t="s">
        <v>106</v>
      </c>
      <c r="E651" s="4" t="s">
        <v>197</v>
      </c>
      <c r="F651" s="3">
        <v>42765</v>
      </c>
      <c r="G651" s="3">
        <v>42874</v>
      </c>
      <c r="H651">
        <v>0</v>
      </c>
    </row>
    <row r="652" spans="1:8">
      <c r="A652" s="4" t="s">
        <v>859</v>
      </c>
      <c r="B652" s="4" t="s">
        <v>279</v>
      </c>
      <c r="C652" s="4" t="s">
        <v>175</v>
      </c>
      <c r="D652" s="4" t="s">
        <v>35</v>
      </c>
      <c r="E652" s="4" t="s">
        <v>172</v>
      </c>
      <c r="F652" s="3">
        <v>42765</v>
      </c>
      <c r="G652" s="3">
        <v>42868</v>
      </c>
      <c r="H652">
        <v>5035</v>
      </c>
    </row>
    <row r="653" spans="1:8">
      <c r="A653" s="4" t="s">
        <v>860</v>
      </c>
      <c r="B653" s="4" t="s">
        <v>174</v>
      </c>
      <c r="C653" s="4" t="s">
        <v>175</v>
      </c>
      <c r="D653" s="4" t="s">
        <v>48</v>
      </c>
      <c r="E653" s="4" t="s">
        <v>197</v>
      </c>
      <c r="F653" s="3">
        <v>42765</v>
      </c>
      <c r="G653" s="3">
        <v>42886</v>
      </c>
      <c r="H653">
        <v>0</v>
      </c>
    </row>
    <row r="654" spans="1:8">
      <c r="A654" s="4" t="s">
        <v>861</v>
      </c>
      <c r="B654" s="4" t="s">
        <v>174</v>
      </c>
      <c r="C654" s="4" t="s">
        <v>175</v>
      </c>
      <c r="D654" s="4" t="s">
        <v>61</v>
      </c>
      <c r="E654" s="4" t="s">
        <v>172</v>
      </c>
      <c r="F654" s="3">
        <v>42765</v>
      </c>
      <c r="G654" s="3">
        <v>42804</v>
      </c>
      <c r="H654">
        <v>4774</v>
      </c>
    </row>
    <row r="655" spans="1:8">
      <c r="A655" s="4" t="s">
        <v>862</v>
      </c>
      <c r="B655" s="4" t="s">
        <v>212</v>
      </c>
      <c r="C655" s="4" t="s">
        <v>265</v>
      </c>
      <c r="D655" s="4" t="s">
        <v>24</v>
      </c>
      <c r="E655" s="4" t="s">
        <v>193</v>
      </c>
      <c r="F655" s="3">
        <v>42765</v>
      </c>
      <c r="G655" s="3"/>
    </row>
    <row r="656" spans="1:8">
      <c r="A656" s="4" t="s">
        <v>863</v>
      </c>
      <c r="B656" s="4" t="s">
        <v>191</v>
      </c>
      <c r="C656" s="4" t="s">
        <v>199</v>
      </c>
      <c r="D656" s="4" t="s">
        <v>82</v>
      </c>
      <c r="E656" s="4" t="s">
        <v>172</v>
      </c>
      <c r="F656" s="3">
        <v>42765</v>
      </c>
      <c r="G656" s="3">
        <v>42871</v>
      </c>
      <c r="H656">
        <v>5390</v>
      </c>
    </row>
    <row r="657" spans="1:8">
      <c r="A657" s="4" t="s">
        <v>864</v>
      </c>
      <c r="B657" s="4" t="s">
        <v>244</v>
      </c>
      <c r="C657" s="4" t="s">
        <v>171</v>
      </c>
      <c r="D657" s="4" t="s">
        <v>41</v>
      </c>
      <c r="E657" s="4" t="s">
        <v>172</v>
      </c>
      <c r="F657" s="3">
        <v>42765</v>
      </c>
      <c r="G657" s="3">
        <v>42892</v>
      </c>
      <c r="H657">
        <v>1190</v>
      </c>
    </row>
    <row r="658" spans="1:8">
      <c r="A658" s="4" t="s">
        <v>865</v>
      </c>
      <c r="B658" s="4" t="s">
        <v>170</v>
      </c>
      <c r="C658" s="4" t="s">
        <v>199</v>
      </c>
      <c r="D658" s="4" t="s">
        <v>27</v>
      </c>
      <c r="E658" s="4" t="s">
        <v>172</v>
      </c>
      <c r="F658" s="3">
        <v>42765</v>
      </c>
      <c r="G658" s="3">
        <v>42869</v>
      </c>
      <c r="H658">
        <v>5755</v>
      </c>
    </row>
    <row r="659" spans="1:8">
      <c r="A659" s="4" t="s">
        <v>866</v>
      </c>
      <c r="B659" s="4" t="s">
        <v>205</v>
      </c>
      <c r="C659" s="4" t="s">
        <v>175</v>
      </c>
      <c r="D659" s="4" t="s">
        <v>105</v>
      </c>
      <c r="E659" s="4" t="s">
        <v>172</v>
      </c>
      <c r="F659" s="3">
        <v>42765</v>
      </c>
      <c r="G659" s="3">
        <v>42899</v>
      </c>
      <c r="H659">
        <v>4933</v>
      </c>
    </row>
    <row r="660" spans="1:8">
      <c r="A660" s="4" t="s">
        <v>867</v>
      </c>
      <c r="B660" s="4" t="s">
        <v>208</v>
      </c>
      <c r="C660" s="4" t="s">
        <v>192</v>
      </c>
      <c r="D660" s="4" t="s">
        <v>103</v>
      </c>
      <c r="E660" s="4" t="s">
        <v>172</v>
      </c>
      <c r="F660" s="3">
        <v>42765</v>
      </c>
      <c r="G660" s="3">
        <v>42890</v>
      </c>
      <c r="H660">
        <v>3642</v>
      </c>
    </row>
    <row r="661" spans="1:8">
      <c r="A661" s="4" t="s">
        <v>868</v>
      </c>
      <c r="B661" s="4" t="s">
        <v>185</v>
      </c>
      <c r="C661" s="4" t="s">
        <v>177</v>
      </c>
      <c r="D661" s="4" t="s">
        <v>32</v>
      </c>
      <c r="E661" s="4" t="s">
        <v>197</v>
      </c>
      <c r="F661" s="3">
        <v>42765</v>
      </c>
      <c r="G661" s="3">
        <v>42862</v>
      </c>
      <c r="H661">
        <v>0</v>
      </c>
    </row>
    <row r="662" spans="1:8">
      <c r="A662" s="4" t="s">
        <v>869</v>
      </c>
      <c r="B662" s="4" t="s">
        <v>246</v>
      </c>
      <c r="C662" s="4" t="s">
        <v>192</v>
      </c>
      <c r="D662" s="4" t="s">
        <v>82</v>
      </c>
      <c r="E662" s="4" t="s">
        <v>172</v>
      </c>
      <c r="F662" s="3">
        <v>42766</v>
      </c>
      <c r="G662" s="3">
        <v>42811</v>
      </c>
      <c r="H662">
        <v>2923</v>
      </c>
    </row>
    <row r="663" spans="1:8">
      <c r="A663" s="4" t="s">
        <v>870</v>
      </c>
      <c r="B663" s="4" t="s">
        <v>279</v>
      </c>
      <c r="C663" s="4" t="s">
        <v>179</v>
      </c>
      <c r="D663" s="4" t="s">
        <v>24</v>
      </c>
      <c r="E663" s="4" t="s">
        <v>193</v>
      </c>
      <c r="F663" s="3">
        <v>42766</v>
      </c>
      <c r="G663" s="3"/>
    </row>
    <row r="664" spans="1:8">
      <c r="A664" s="4" t="s">
        <v>871</v>
      </c>
      <c r="B664" s="4" t="s">
        <v>210</v>
      </c>
      <c r="C664" s="4" t="s">
        <v>171</v>
      </c>
      <c r="D664" s="4" t="s">
        <v>126</v>
      </c>
      <c r="E664" s="4" t="s">
        <v>193</v>
      </c>
      <c r="F664" s="3">
        <v>42766</v>
      </c>
      <c r="G664" s="3"/>
    </row>
    <row r="665" spans="1:8">
      <c r="A665" s="4" t="s">
        <v>872</v>
      </c>
      <c r="B665" s="4" t="s">
        <v>210</v>
      </c>
      <c r="C665" s="4" t="s">
        <v>171</v>
      </c>
      <c r="D665" s="4" t="s">
        <v>24</v>
      </c>
      <c r="E665" s="4" t="s">
        <v>193</v>
      </c>
      <c r="F665" s="3">
        <v>42766</v>
      </c>
      <c r="G665" s="3"/>
    </row>
    <row r="666" spans="1:8">
      <c r="A666" s="4" t="s">
        <v>873</v>
      </c>
      <c r="B666" s="4" t="s">
        <v>174</v>
      </c>
      <c r="C666" s="4" t="s">
        <v>175</v>
      </c>
      <c r="D666" s="4" t="s">
        <v>131</v>
      </c>
      <c r="E666" s="4" t="s">
        <v>172</v>
      </c>
      <c r="F666" s="3">
        <v>42766</v>
      </c>
      <c r="G666" s="3">
        <v>42804</v>
      </c>
      <c r="H666">
        <v>5035</v>
      </c>
    </row>
    <row r="667" spans="1:8">
      <c r="A667" s="4" t="s">
        <v>874</v>
      </c>
      <c r="B667" s="4" t="s">
        <v>201</v>
      </c>
      <c r="C667" s="4" t="s">
        <v>175</v>
      </c>
      <c r="D667" s="4" t="s">
        <v>129</v>
      </c>
      <c r="E667" s="4" t="s">
        <v>197</v>
      </c>
      <c r="F667" s="3">
        <v>42766</v>
      </c>
      <c r="G667" s="3">
        <v>42881</v>
      </c>
      <c r="H667">
        <v>0</v>
      </c>
    </row>
    <row r="668" spans="1:8">
      <c r="A668" s="4" t="s">
        <v>875</v>
      </c>
      <c r="B668" s="4" t="s">
        <v>208</v>
      </c>
      <c r="C668" s="4" t="s">
        <v>177</v>
      </c>
      <c r="D668" s="4" t="s">
        <v>45</v>
      </c>
      <c r="E668" s="4" t="s">
        <v>172</v>
      </c>
      <c r="F668" s="3">
        <v>42766</v>
      </c>
      <c r="G668" s="3">
        <v>42875</v>
      </c>
      <c r="H668">
        <v>54</v>
      </c>
    </row>
    <row r="669" spans="1:8">
      <c r="A669" s="4" t="s">
        <v>876</v>
      </c>
      <c r="B669" s="4" t="s">
        <v>208</v>
      </c>
      <c r="C669" s="4" t="s">
        <v>177</v>
      </c>
      <c r="D669" s="4" t="s">
        <v>85</v>
      </c>
      <c r="E669" s="4" t="s">
        <v>172</v>
      </c>
      <c r="F669" s="3">
        <v>42766</v>
      </c>
      <c r="G669" s="3">
        <v>42856</v>
      </c>
      <c r="H669">
        <v>54</v>
      </c>
    </row>
    <row r="670" spans="1:8">
      <c r="A670" s="4" t="s">
        <v>877</v>
      </c>
      <c r="B670" s="4" t="s">
        <v>216</v>
      </c>
      <c r="C670" s="4" t="s">
        <v>171</v>
      </c>
      <c r="D670" s="4" t="s">
        <v>24</v>
      </c>
      <c r="E670" s="4" t="s">
        <v>193</v>
      </c>
      <c r="F670" s="3">
        <v>42766</v>
      </c>
      <c r="G670" s="3"/>
    </row>
    <row r="671" spans="1:8">
      <c r="A671" s="4" t="s">
        <v>878</v>
      </c>
      <c r="B671" s="4" t="s">
        <v>235</v>
      </c>
      <c r="C671" s="4" t="s">
        <v>179</v>
      </c>
      <c r="D671" s="4" t="s">
        <v>78</v>
      </c>
      <c r="E671" s="4" t="s">
        <v>172</v>
      </c>
      <c r="F671" s="3">
        <v>42766</v>
      </c>
      <c r="G671" s="3">
        <v>42881</v>
      </c>
      <c r="H671">
        <v>592</v>
      </c>
    </row>
    <row r="672" spans="1:8">
      <c r="A672" s="4" t="s">
        <v>879</v>
      </c>
      <c r="B672" s="4" t="s">
        <v>174</v>
      </c>
      <c r="C672" s="4" t="s">
        <v>179</v>
      </c>
      <c r="D672" s="4" t="s">
        <v>118</v>
      </c>
      <c r="E672" s="4" t="s">
        <v>172</v>
      </c>
      <c r="F672" s="3">
        <v>42767</v>
      </c>
      <c r="G672" s="3">
        <v>42871</v>
      </c>
      <c r="H672">
        <v>640</v>
      </c>
    </row>
    <row r="673" spans="1:8">
      <c r="A673" s="4" t="s">
        <v>880</v>
      </c>
      <c r="B673" s="4" t="s">
        <v>174</v>
      </c>
      <c r="C673" s="4" t="s">
        <v>175</v>
      </c>
      <c r="D673" s="4" t="s">
        <v>51</v>
      </c>
      <c r="E673" s="4" t="s">
        <v>172</v>
      </c>
      <c r="F673" s="3">
        <v>42767</v>
      </c>
      <c r="G673" s="3">
        <v>42860</v>
      </c>
      <c r="H673">
        <v>5127</v>
      </c>
    </row>
    <row r="674" spans="1:8">
      <c r="A674" s="4" t="s">
        <v>881</v>
      </c>
      <c r="B674" s="4" t="s">
        <v>174</v>
      </c>
      <c r="C674" s="4" t="s">
        <v>192</v>
      </c>
      <c r="D674" s="4" t="s">
        <v>27</v>
      </c>
      <c r="E674" s="4" t="s">
        <v>172</v>
      </c>
      <c r="F674" s="3">
        <v>42767</v>
      </c>
      <c r="G674" s="3">
        <v>42903</v>
      </c>
      <c r="H674">
        <v>3822</v>
      </c>
    </row>
    <row r="675" spans="1:8">
      <c r="A675" s="4" t="s">
        <v>882</v>
      </c>
      <c r="B675" s="4" t="s">
        <v>196</v>
      </c>
      <c r="C675" s="4" t="s">
        <v>192</v>
      </c>
      <c r="D675" s="4" t="s">
        <v>51</v>
      </c>
      <c r="E675" s="4" t="s">
        <v>197</v>
      </c>
      <c r="F675" s="3">
        <v>42767</v>
      </c>
      <c r="G675" s="3">
        <v>42903</v>
      </c>
      <c r="H675">
        <v>0</v>
      </c>
    </row>
    <row r="676" spans="1:8">
      <c r="A676" s="4" t="s">
        <v>883</v>
      </c>
      <c r="B676" s="4" t="s">
        <v>219</v>
      </c>
      <c r="C676" s="4" t="s">
        <v>177</v>
      </c>
      <c r="D676" s="4" t="s">
        <v>32</v>
      </c>
      <c r="E676" s="4" t="s">
        <v>197</v>
      </c>
      <c r="F676" s="3">
        <v>42767</v>
      </c>
      <c r="G676" s="3">
        <v>42899</v>
      </c>
      <c r="H676">
        <v>0</v>
      </c>
    </row>
    <row r="677" spans="1:8">
      <c r="A677" s="4" t="s">
        <v>884</v>
      </c>
      <c r="B677" s="4" t="s">
        <v>256</v>
      </c>
      <c r="C677" s="4" t="s">
        <v>179</v>
      </c>
      <c r="D677" s="4" t="s">
        <v>70</v>
      </c>
      <c r="E677" s="4" t="s">
        <v>172</v>
      </c>
      <c r="F677" s="3">
        <v>42767</v>
      </c>
      <c r="G677" s="3">
        <v>42857</v>
      </c>
      <c r="H677">
        <v>574</v>
      </c>
    </row>
    <row r="678" spans="1:8">
      <c r="A678" s="4" t="s">
        <v>885</v>
      </c>
      <c r="B678" s="4" t="s">
        <v>256</v>
      </c>
      <c r="C678" s="4" t="s">
        <v>192</v>
      </c>
      <c r="D678" s="4" t="s">
        <v>41</v>
      </c>
      <c r="E678" s="4" t="s">
        <v>172</v>
      </c>
      <c r="F678" s="3">
        <v>42767</v>
      </c>
      <c r="G678" s="3">
        <v>42904</v>
      </c>
      <c r="H678">
        <v>2525</v>
      </c>
    </row>
    <row r="679" spans="1:8">
      <c r="A679" s="4" t="s">
        <v>886</v>
      </c>
      <c r="B679" s="4" t="s">
        <v>205</v>
      </c>
      <c r="C679" s="4" t="s">
        <v>265</v>
      </c>
      <c r="D679" s="4" t="s">
        <v>74</v>
      </c>
      <c r="E679" s="4" t="s">
        <v>172</v>
      </c>
      <c r="F679" s="3">
        <v>42767</v>
      </c>
      <c r="G679" s="3">
        <v>42893</v>
      </c>
      <c r="H679">
        <v>30288</v>
      </c>
    </row>
    <row r="680" spans="1:8">
      <c r="A680" s="4" t="s">
        <v>887</v>
      </c>
      <c r="B680" s="4" t="s">
        <v>185</v>
      </c>
      <c r="C680" s="4" t="s">
        <v>199</v>
      </c>
      <c r="D680" s="4" t="s">
        <v>71</v>
      </c>
      <c r="E680" s="4" t="s">
        <v>197</v>
      </c>
      <c r="F680" s="3">
        <v>42767</v>
      </c>
      <c r="G680" s="3">
        <v>42873</v>
      </c>
      <c r="H680">
        <v>0</v>
      </c>
    </row>
    <row r="681" spans="1:8">
      <c r="A681" s="4" t="s">
        <v>888</v>
      </c>
      <c r="B681" s="4" t="s">
        <v>181</v>
      </c>
      <c r="C681" s="4" t="s">
        <v>179</v>
      </c>
      <c r="D681" s="4" t="s">
        <v>105</v>
      </c>
      <c r="E681" s="4" t="s">
        <v>197</v>
      </c>
      <c r="F681" s="3">
        <v>42767</v>
      </c>
      <c r="G681" s="3">
        <v>42823</v>
      </c>
      <c r="H681">
        <v>0</v>
      </c>
    </row>
    <row r="682" spans="1:8">
      <c r="A682" s="4" t="s">
        <v>889</v>
      </c>
      <c r="B682" s="4" t="s">
        <v>261</v>
      </c>
      <c r="C682" s="4" t="s">
        <v>171</v>
      </c>
      <c r="D682" s="4" t="s">
        <v>24</v>
      </c>
      <c r="E682" s="4" t="s">
        <v>193</v>
      </c>
      <c r="F682" s="3">
        <v>42768</v>
      </c>
      <c r="G682" s="3"/>
    </row>
    <row r="683" spans="1:8">
      <c r="A683" s="4" t="s">
        <v>890</v>
      </c>
      <c r="B683" s="4" t="s">
        <v>212</v>
      </c>
      <c r="C683" s="4" t="s">
        <v>265</v>
      </c>
      <c r="D683" s="4" t="s">
        <v>38</v>
      </c>
      <c r="E683" s="4" t="s">
        <v>197</v>
      </c>
      <c r="F683" s="3">
        <v>42768</v>
      </c>
      <c r="G683" s="3">
        <v>42864</v>
      </c>
      <c r="H683">
        <v>0</v>
      </c>
    </row>
    <row r="684" spans="1:8">
      <c r="A684" s="4" t="s">
        <v>891</v>
      </c>
      <c r="B684" s="4" t="s">
        <v>212</v>
      </c>
      <c r="C684" s="4" t="s">
        <v>177</v>
      </c>
      <c r="D684" s="4" t="s">
        <v>82</v>
      </c>
      <c r="E684" s="4" t="s">
        <v>197</v>
      </c>
      <c r="F684" s="3">
        <v>42768</v>
      </c>
      <c r="G684" s="3">
        <v>42856</v>
      </c>
      <c r="H684">
        <v>0</v>
      </c>
    </row>
    <row r="685" spans="1:8">
      <c r="A685" s="4" t="s">
        <v>892</v>
      </c>
      <c r="B685" s="4" t="s">
        <v>196</v>
      </c>
      <c r="C685" s="4" t="s">
        <v>192</v>
      </c>
      <c r="D685" s="4" t="s">
        <v>47</v>
      </c>
      <c r="E685" s="4" t="s">
        <v>172</v>
      </c>
      <c r="F685" s="3">
        <v>42768</v>
      </c>
      <c r="G685" s="3">
        <v>42869</v>
      </c>
      <c r="H685">
        <v>3581</v>
      </c>
    </row>
    <row r="686" spans="1:8">
      <c r="A686" s="4" t="s">
        <v>893</v>
      </c>
      <c r="B686" s="4" t="s">
        <v>343</v>
      </c>
      <c r="C686" s="4" t="s">
        <v>171</v>
      </c>
      <c r="D686" s="4" t="s">
        <v>92</v>
      </c>
      <c r="E686" s="4" t="s">
        <v>197</v>
      </c>
      <c r="F686" s="3">
        <v>42768</v>
      </c>
      <c r="G686" s="3">
        <v>42806</v>
      </c>
      <c r="H686">
        <v>0</v>
      </c>
    </row>
    <row r="687" spans="1:8">
      <c r="A687" s="4" t="s">
        <v>894</v>
      </c>
      <c r="B687" s="4" t="s">
        <v>219</v>
      </c>
      <c r="C687" s="4" t="s">
        <v>171</v>
      </c>
      <c r="D687" s="4" t="s">
        <v>24</v>
      </c>
      <c r="E687" s="4" t="s">
        <v>193</v>
      </c>
      <c r="F687" s="3">
        <v>42768</v>
      </c>
      <c r="G687" s="3"/>
    </row>
    <row r="688" spans="1:8">
      <c r="A688" s="4" t="s">
        <v>895</v>
      </c>
      <c r="B688" s="4" t="s">
        <v>189</v>
      </c>
      <c r="C688" s="4" t="s">
        <v>175</v>
      </c>
      <c r="D688" s="4" t="s">
        <v>43</v>
      </c>
      <c r="E688" s="4" t="s">
        <v>197</v>
      </c>
      <c r="F688" s="3">
        <v>42768</v>
      </c>
      <c r="G688" s="3">
        <v>42860</v>
      </c>
      <c r="H688">
        <v>0</v>
      </c>
    </row>
    <row r="689" spans="1:8">
      <c r="A689" s="4" t="s">
        <v>896</v>
      </c>
      <c r="B689" s="4" t="s">
        <v>208</v>
      </c>
      <c r="C689" s="4" t="s">
        <v>177</v>
      </c>
      <c r="D689" s="4" t="s">
        <v>57</v>
      </c>
      <c r="E689" s="4" t="s">
        <v>172</v>
      </c>
      <c r="F689" s="3">
        <v>42768</v>
      </c>
      <c r="G689" s="3">
        <v>42824</v>
      </c>
      <c r="H689">
        <v>54</v>
      </c>
    </row>
    <row r="690" spans="1:8">
      <c r="A690" s="4" t="s">
        <v>897</v>
      </c>
      <c r="B690" s="4" t="s">
        <v>185</v>
      </c>
      <c r="C690" s="4" t="s">
        <v>171</v>
      </c>
      <c r="D690" s="4" t="s">
        <v>42</v>
      </c>
      <c r="E690" s="4" t="s">
        <v>193</v>
      </c>
      <c r="F690" s="3">
        <v>42768</v>
      </c>
      <c r="G690" s="3"/>
    </row>
    <row r="691" spans="1:8">
      <c r="A691" s="4" t="s">
        <v>898</v>
      </c>
      <c r="B691" s="4" t="s">
        <v>261</v>
      </c>
      <c r="C691" s="4" t="s">
        <v>171</v>
      </c>
      <c r="D691" s="4" t="s">
        <v>84</v>
      </c>
      <c r="E691" s="4" t="s">
        <v>172</v>
      </c>
      <c r="F691" s="3">
        <v>42769</v>
      </c>
      <c r="G691" s="3">
        <v>42889</v>
      </c>
      <c r="H691">
        <v>1121</v>
      </c>
    </row>
    <row r="692" spans="1:8">
      <c r="A692" s="4" t="s">
        <v>899</v>
      </c>
      <c r="B692" s="4" t="s">
        <v>246</v>
      </c>
      <c r="C692" s="4" t="s">
        <v>179</v>
      </c>
      <c r="D692" s="4" t="s">
        <v>107</v>
      </c>
      <c r="E692" s="4" t="s">
        <v>172</v>
      </c>
      <c r="F692" s="3">
        <v>42769</v>
      </c>
      <c r="G692" s="3">
        <v>42890</v>
      </c>
      <c r="H692">
        <v>477</v>
      </c>
    </row>
    <row r="693" spans="1:8">
      <c r="A693" s="4" t="s">
        <v>900</v>
      </c>
      <c r="B693" s="4" t="s">
        <v>279</v>
      </c>
      <c r="C693" s="4" t="s">
        <v>179</v>
      </c>
      <c r="D693" s="4" t="s">
        <v>42</v>
      </c>
      <c r="E693" s="4" t="s">
        <v>172</v>
      </c>
      <c r="F693" s="3">
        <v>42769</v>
      </c>
      <c r="G693" s="3">
        <v>42860</v>
      </c>
      <c r="H693">
        <v>515</v>
      </c>
    </row>
    <row r="694" spans="1:8">
      <c r="A694" s="4" t="s">
        <v>901</v>
      </c>
      <c r="B694" s="4" t="s">
        <v>210</v>
      </c>
      <c r="C694" s="4" t="s">
        <v>177</v>
      </c>
      <c r="D694" s="4" t="s">
        <v>63</v>
      </c>
      <c r="E694" s="4" t="s">
        <v>197</v>
      </c>
      <c r="F694" s="3">
        <v>42769</v>
      </c>
      <c r="G694" s="3">
        <v>42856</v>
      </c>
      <c r="H694">
        <v>0</v>
      </c>
    </row>
    <row r="695" spans="1:8">
      <c r="A695" s="4" t="s">
        <v>902</v>
      </c>
      <c r="B695" s="4" t="s">
        <v>263</v>
      </c>
      <c r="C695" s="4" t="s">
        <v>192</v>
      </c>
      <c r="D695" s="4" t="s">
        <v>120</v>
      </c>
      <c r="E695" s="4" t="s">
        <v>197</v>
      </c>
      <c r="F695" s="3">
        <v>42769</v>
      </c>
      <c r="G695" s="3">
        <v>42866</v>
      </c>
      <c r="H695">
        <v>0</v>
      </c>
    </row>
    <row r="696" spans="1:8">
      <c r="A696" s="4" t="s">
        <v>903</v>
      </c>
      <c r="B696" s="4" t="s">
        <v>203</v>
      </c>
      <c r="C696" s="4" t="s">
        <v>171</v>
      </c>
      <c r="D696" s="4" t="s">
        <v>71</v>
      </c>
      <c r="E696" s="4" t="s">
        <v>172</v>
      </c>
      <c r="F696" s="3">
        <v>42769</v>
      </c>
      <c r="G696" s="3">
        <v>42906</v>
      </c>
      <c r="H696">
        <v>975</v>
      </c>
    </row>
    <row r="697" spans="1:8">
      <c r="A697" s="4" t="s">
        <v>904</v>
      </c>
      <c r="B697" s="4" t="s">
        <v>203</v>
      </c>
      <c r="C697" s="4" t="s">
        <v>192</v>
      </c>
      <c r="D697" s="4" t="s">
        <v>115</v>
      </c>
      <c r="E697" s="4" t="s">
        <v>172</v>
      </c>
      <c r="F697" s="3">
        <v>42769</v>
      </c>
      <c r="G697" s="3">
        <v>42856</v>
      </c>
      <c r="H697">
        <v>3376</v>
      </c>
    </row>
    <row r="698" spans="1:8">
      <c r="A698" s="4" t="s">
        <v>905</v>
      </c>
      <c r="B698" s="4" t="s">
        <v>191</v>
      </c>
      <c r="C698" s="4" t="s">
        <v>179</v>
      </c>
      <c r="D698" s="4" t="s">
        <v>53</v>
      </c>
      <c r="E698" s="4" t="s">
        <v>172</v>
      </c>
      <c r="F698" s="3">
        <v>42769</v>
      </c>
      <c r="G698" s="3">
        <v>42806</v>
      </c>
      <c r="H698">
        <v>458</v>
      </c>
    </row>
    <row r="699" spans="1:8">
      <c r="A699" s="4" t="s">
        <v>906</v>
      </c>
      <c r="B699" s="4" t="s">
        <v>343</v>
      </c>
      <c r="C699" s="4" t="s">
        <v>179</v>
      </c>
      <c r="D699" s="4" t="s">
        <v>68</v>
      </c>
      <c r="E699" s="4" t="s">
        <v>197</v>
      </c>
      <c r="F699" s="3">
        <v>42769</v>
      </c>
      <c r="G699" s="3">
        <v>42871</v>
      </c>
      <c r="H699">
        <v>0</v>
      </c>
    </row>
    <row r="700" spans="1:8">
      <c r="A700" s="4" t="s">
        <v>907</v>
      </c>
      <c r="B700" s="4" t="s">
        <v>219</v>
      </c>
      <c r="C700" s="4" t="s">
        <v>179</v>
      </c>
      <c r="D700" s="4" t="s">
        <v>62</v>
      </c>
      <c r="E700" s="4" t="s">
        <v>197</v>
      </c>
      <c r="F700" s="3">
        <v>42769</v>
      </c>
      <c r="G700" s="3">
        <v>42878</v>
      </c>
      <c r="H700">
        <v>0</v>
      </c>
    </row>
    <row r="701" spans="1:8">
      <c r="A701" s="4" t="s">
        <v>908</v>
      </c>
      <c r="B701" s="4" t="s">
        <v>219</v>
      </c>
      <c r="C701" s="4" t="s">
        <v>179</v>
      </c>
      <c r="D701" s="4" t="s">
        <v>62</v>
      </c>
      <c r="E701" s="4" t="s">
        <v>172</v>
      </c>
      <c r="F701" s="3">
        <v>42769</v>
      </c>
      <c r="G701" s="3">
        <v>42808</v>
      </c>
      <c r="H701">
        <v>622</v>
      </c>
    </row>
    <row r="702" spans="1:8">
      <c r="A702" s="4" t="s">
        <v>909</v>
      </c>
      <c r="B702" s="4" t="s">
        <v>219</v>
      </c>
      <c r="C702" s="4" t="s">
        <v>179</v>
      </c>
      <c r="D702" s="4" t="s">
        <v>87</v>
      </c>
      <c r="E702" s="4" t="s">
        <v>172</v>
      </c>
      <c r="F702" s="3">
        <v>42769</v>
      </c>
      <c r="G702" s="3">
        <v>42895</v>
      </c>
      <c r="H702">
        <v>441</v>
      </c>
    </row>
    <row r="703" spans="1:8">
      <c r="A703" s="4" t="s">
        <v>910</v>
      </c>
      <c r="B703" s="4" t="s">
        <v>230</v>
      </c>
      <c r="C703" s="4" t="s">
        <v>175</v>
      </c>
      <c r="D703" s="4" t="s">
        <v>84</v>
      </c>
      <c r="E703" s="4" t="s">
        <v>197</v>
      </c>
      <c r="F703" s="3">
        <v>42769</v>
      </c>
      <c r="G703" s="3">
        <v>42870</v>
      </c>
      <c r="H703">
        <v>0</v>
      </c>
    </row>
    <row r="704" spans="1:8">
      <c r="A704" s="4" t="s">
        <v>911</v>
      </c>
      <c r="B704" s="4" t="s">
        <v>244</v>
      </c>
      <c r="C704" s="4" t="s">
        <v>179</v>
      </c>
      <c r="D704" s="4" t="s">
        <v>103</v>
      </c>
      <c r="E704" s="4" t="s">
        <v>172</v>
      </c>
      <c r="F704" s="3">
        <v>42769</v>
      </c>
      <c r="G704" s="3">
        <v>42876</v>
      </c>
      <c r="H704">
        <v>538</v>
      </c>
    </row>
    <row r="705" spans="1:8">
      <c r="A705" s="4" t="s">
        <v>912</v>
      </c>
      <c r="B705" s="4" t="s">
        <v>201</v>
      </c>
      <c r="C705" s="4" t="s">
        <v>199</v>
      </c>
      <c r="D705" s="4" t="s">
        <v>71</v>
      </c>
      <c r="E705" s="4" t="s">
        <v>172</v>
      </c>
      <c r="F705" s="3">
        <v>42769</v>
      </c>
      <c r="G705" s="3">
        <v>42823</v>
      </c>
      <c r="H705">
        <v>4667</v>
      </c>
    </row>
    <row r="706" spans="1:8">
      <c r="A706" s="4" t="s">
        <v>913</v>
      </c>
      <c r="B706" s="4" t="s">
        <v>189</v>
      </c>
      <c r="C706" s="4" t="s">
        <v>171</v>
      </c>
      <c r="D706" s="4" t="s">
        <v>41</v>
      </c>
      <c r="E706" s="4" t="s">
        <v>172</v>
      </c>
      <c r="F706" s="3">
        <v>42769</v>
      </c>
      <c r="G706" s="3">
        <v>42901</v>
      </c>
      <c r="H706">
        <v>1018</v>
      </c>
    </row>
    <row r="707" spans="1:8">
      <c r="A707" s="4" t="s">
        <v>914</v>
      </c>
      <c r="B707" s="4" t="s">
        <v>232</v>
      </c>
      <c r="C707" s="4" t="s">
        <v>175</v>
      </c>
      <c r="D707" s="4" t="s">
        <v>34</v>
      </c>
      <c r="E707" s="4" t="s">
        <v>172</v>
      </c>
      <c r="F707" s="3">
        <v>42769</v>
      </c>
      <c r="G707" s="3">
        <v>42864</v>
      </c>
      <c r="H707">
        <v>4671</v>
      </c>
    </row>
    <row r="708" spans="1:8">
      <c r="A708" s="4" t="s">
        <v>915</v>
      </c>
      <c r="B708" s="4" t="s">
        <v>185</v>
      </c>
      <c r="C708" s="4" t="s">
        <v>177</v>
      </c>
      <c r="D708" s="4" t="s">
        <v>24</v>
      </c>
      <c r="E708" s="4" t="s">
        <v>193</v>
      </c>
      <c r="F708" s="3">
        <v>42769</v>
      </c>
      <c r="G708" s="3"/>
    </row>
    <row r="709" spans="1:8">
      <c r="A709" s="4" t="s">
        <v>916</v>
      </c>
      <c r="B709" s="4" t="s">
        <v>216</v>
      </c>
      <c r="C709" s="4" t="s">
        <v>175</v>
      </c>
      <c r="D709" s="4" t="s">
        <v>35</v>
      </c>
      <c r="E709" s="4" t="s">
        <v>172</v>
      </c>
      <c r="F709" s="3">
        <v>42769</v>
      </c>
      <c r="G709" s="3">
        <v>42871</v>
      </c>
      <c r="H709">
        <v>4634</v>
      </c>
    </row>
    <row r="710" spans="1:8">
      <c r="A710" s="4" t="s">
        <v>917</v>
      </c>
      <c r="B710" s="4" t="s">
        <v>181</v>
      </c>
      <c r="C710" s="4" t="s">
        <v>171</v>
      </c>
      <c r="D710" s="4" t="s">
        <v>81</v>
      </c>
      <c r="E710" s="4" t="s">
        <v>197</v>
      </c>
      <c r="F710" s="3">
        <v>42769</v>
      </c>
      <c r="G710" s="3">
        <v>42896</v>
      </c>
      <c r="H710">
        <v>0</v>
      </c>
    </row>
    <row r="711" spans="1:8">
      <c r="A711" s="4" t="s">
        <v>918</v>
      </c>
      <c r="B711" s="4" t="s">
        <v>304</v>
      </c>
      <c r="C711" s="4" t="s">
        <v>192</v>
      </c>
      <c r="D711" s="4" t="s">
        <v>92</v>
      </c>
      <c r="E711" s="4" t="s">
        <v>172</v>
      </c>
      <c r="F711" s="3">
        <v>42770</v>
      </c>
      <c r="G711" s="3">
        <v>42864</v>
      </c>
      <c r="H711">
        <v>3470</v>
      </c>
    </row>
    <row r="712" spans="1:8">
      <c r="A712" s="4" t="s">
        <v>919</v>
      </c>
      <c r="B712" s="4" t="s">
        <v>279</v>
      </c>
      <c r="C712" s="4" t="s">
        <v>179</v>
      </c>
      <c r="D712" s="4" t="s">
        <v>51</v>
      </c>
      <c r="E712" s="4" t="s">
        <v>193</v>
      </c>
      <c r="F712" s="3">
        <v>42770</v>
      </c>
      <c r="G712" s="3"/>
    </row>
    <row r="713" spans="1:8">
      <c r="A713" s="4" t="s">
        <v>920</v>
      </c>
      <c r="B713" s="4" t="s">
        <v>210</v>
      </c>
      <c r="C713" s="4" t="s">
        <v>171</v>
      </c>
      <c r="D713" s="4" t="s">
        <v>107</v>
      </c>
      <c r="E713" s="4" t="s">
        <v>197</v>
      </c>
      <c r="F713" s="3">
        <v>42770</v>
      </c>
      <c r="G713" s="3">
        <v>42873</v>
      </c>
      <c r="H713">
        <v>0</v>
      </c>
    </row>
    <row r="714" spans="1:8">
      <c r="A714" s="4" t="s">
        <v>921</v>
      </c>
      <c r="B714" s="4" t="s">
        <v>263</v>
      </c>
      <c r="C714" s="4" t="s">
        <v>199</v>
      </c>
      <c r="D714" s="4" t="s">
        <v>21</v>
      </c>
      <c r="E714" s="4" t="s">
        <v>172</v>
      </c>
      <c r="F714" s="3">
        <v>42770</v>
      </c>
      <c r="G714" s="3">
        <v>42885</v>
      </c>
      <c r="H714">
        <v>5366</v>
      </c>
    </row>
    <row r="715" spans="1:8">
      <c r="A715" s="4" t="s">
        <v>922</v>
      </c>
      <c r="B715" s="4" t="s">
        <v>196</v>
      </c>
      <c r="C715" s="4" t="s">
        <v>171</v>
      </c>
      <c r="D715" s="4" t="s">
        <v>104</v>
      </c>
      <c r="E715" s="4" t="s">
        <v>197</v>
      </c>
      <c r="F715" s="3">
        <v>42770</v>
      </c>
      <c r="G715" s="3">
        <v>42881</v>
      </c>
      <c r="H715">
        <v>0</v>
      </c>
    </row>
    <row r="716" spans="1:8">
      <c r="A716" s="4" t="s">
        <v>923</v>
      </c>
      <c r="B716" s="4" t="s">
        <v>203</v>
      </c>
      <c r="C716" s="4" t="s">
        <v>171</v>
      </c>
      <c r="D716" s="4" t="s">
        <v>38</v>
      </c>
      <c r="E716" s="4" t="s">
        <v>193</v>
      </c>
      <c r="F716" s="3">
        <v>42770</v>
      </c>
      <c r="G716" s="3"/>
    </row>
    <row r="717" spans="1:8">
      <c r="A717" s="4" t="s">
        <v>924</v>
      </c>
      <c r="B717" s="4" t="s">
        <v>230</v>
      </c>
      <c r="C717" s="4" t="s">
        <v>199</v>
      </c>
      <c r="D717" s="4" t="s">
        <v>24</v>
      </c>
      <c r="E717" s="4" t="s">
        <v>193</v>
      </c>
      <c r="F717" s="3">
        <v>42770</v>
      </c>
      <c r="G717" s="3"/>
    </row>
    <row r="718" spans="1:8">
      <c r="A718" s="4" t="s">
        <v>925</v>
      </c>
      <c r="B718" s="4" t="s">
        <v>230</v>
      </c>
      <c r="C718" s="4" t="s">
        <v>179</v>
      </c>
      <c r="D718" s="4" t="s">
        <v>74</v>
      </c>
      <c r="E718" s="4" t="s">
        <v>172</v>
      </c>
      <c r="F718" s="3">
        <v>42770</v>
      </c>
      <c r="G718" s="3">
        <v>42872</v>
      </c>
      <c r="H718">
        <v>582</v>
      </c>
    </row>
    <row r="719" spans="1:8">
      <c r="A719" s="4" t="s">
        <v>926</v>
      </c>
      <c r="B719" s="4" t="s">
        <v>230</v>
      </c>
      <c r="C719" s="4" t="s">
        <v>179</v>
      </c>
      <c r="D719" s="4" t="s">
        <v>115</v>
      </c>
      <c r="E719" s="4" t="s">
        <v>172</v>
      </c>
      <c r="F719" s="3">
        <v>42770</v>
      </c>
      <c r="G719" s="3">
        <v>42857</v>
      </c>
      <c r="H719">
        <v>583</v>
      </c>
    </row>
    <row r="720" spans="1:8">
      <c r="A720" s="4" t="s">
        <v>927</v>
      </c>
      <c r="B720" s="4" t="s">
        <v>189</v>
      </c>
      <c r="C720" s="4" t="s">
        <v>179</v>
      </c>
      <c r="D720" s="4" t="s">
        <v>45</v>
      </c>
      <c r="E720" s="4" t="s">
        <v>197</v>
      </c>
      <c r="F720" s="3">
        <v>42770</v>
      </c>
      <c r="G720" s="3">
        <v>42871</v>
      </c>
      <c r="H720">
        <v>0</v>
      </c>
    </row>
    <row r="721" spans="1:8">
      <c r="A721" s="4" t="s">
        <v>928</v>
      </c>
      <c r="B721" s="4" t="s">
        <v>185</v>
      </c>
      <c r="C721" s="4" t="s">
        <v>199</v>
      </c>
      <c r="D721" s="4" t="s">
        <v>53</v>
      </c>
      <c r="E721" s="4" t="s">
        <v>172</v>
      </c>
      <c r="F721" s="3">
        <v>42770</v>
      </c>
      <c r="G721" s="3">
        <v>42874</v>
      </c>
      <c r="H721">
        <v>6079</v>
      </c>
    </row>
    <row r="722" spans="1:8">
      <c r="A722" s="4" t="s">
        <v>929</v>
      </c>
      <c r="B722" s="4" t="s">
        <v>181</v>
      </c>
      <c r="C722" s="4" t="s">
        <v>171</v>
      </c>
      <c r="D722" s="4" t="s">
        <v>53</v>
      </c>
      <c r="E722" s="4" t="s">
        <v>197</v>
      </c>
      <c r="F722" s="3">
        <v>42770</v>
      </c>
      <c r="G722" s="3">
        <v>42862</v>
      </c>
      <c r="H722">
        <v>0</v>
      </c>
    </row>
    <row r="723" spans="1:8">
      <c r="A723" s="4" t="s">
        <v>930</v>
      </c>
      <c r="B723" s="4" t="s">
        <v>181</v>
      </c>
      <c r="C723" s="4" t="s">
        <v>171</v>
      </c>
      <c r="D723" s="4" t="s">
        <v>84</v>
      </c>
      <c r="E723" s="4" t="s">
        <v>172</v>
      </c>
      <c r="F723" s="3">
        <v>42770</v>
      </c>
      <c r="G723" s="3">
        <v>42888</v>
      </c>
      <c r="H723">
        <v>1068</v>
      </c>
    </row>
    <row r="724" spans="1:8">
      <c r="A724" s="4" t="s">
        <v>931</v>
      </c>
      <c r="B724" s="4" t="s">
        <v>183</v>
      </c>
      <c r="C724" s="4" t="s">
        <v>177</v>
      </c>
      <c r="D724" s="4" t="s">
        <v>37</v>
      </c>
      <c r="E724" s="4" t="s">
        <v>172</v>
      </c>
      <c r="F724" s="3">
        <v>42771</v>
      </c>
      <c r="G724" s="3">
        <v>42859</v>
      </c>
      <c r="H724">
        <v>55</v>
      </c>
    </row>
    <row r="725" spans="1:8">
      <c r="A725" s="4" t="s">
        <v>932</v>
      </c>
      <c r="B725" s="4" t="s">
        <v>246</v>
      </c>
      <c r="C725" s="4" t="s">
        <v>179</v>
      </c>
      <c r="D725" s="4" t="s">
        <v>113</v>
      </c>
      <c r="E725" s="4" t="s">
        <v>193</v>
      </c>
      <c r="F725" s="3">
        <v>42771</v>
      </c>
      <c r="G725" s="3"/>
    </row>
    <row r="726" spans="1:8">
      <c r="A726" s="4" t="s">
        <v>933</v>
      </c>
      <c r="B726" s="4" t="s">
        <v>246</v>
      </c>
      <c r="C726" s="4" t="s">
        <v>192</v>
      </c>
      <c r="D726" s="4" t="s">
        <v>125</v>
      </c>
      <c r="E726" s="4" t="s">
        <v>197</v>
      </c>
      <c r="F726" s="3">
        <v>42771</v>
      </c>
      <c r="G726" s="3">
        <v>42857</v>
      </c>
      <c r="H726">
        <v>0</v>
      </c>
    </row>
    <row r="727" spans="1:8">
      <c r="A727" s="4" t="s">
        <v>934</v>
      </c>
      <c r="B727" s="4" t="s">
        <v>246</v>
      </c>
      <c r="C727" s="4" t="s">
        <v>179</v>
      </c>
      <c r="D727" s="4" t="s">
        <v>25</v>
      </c>
      <c r="E727" s="4" t="s">
        <v>172</v>
      </c>
      <c r="F727" s="3">
        <v>42771</v>
      </c>
      <c r="G727" s="3">
        <v>42821</v>
      </c>
      <c r="H727">
        <v>493</v>
      </c>
    </row>
    <row r="728" spans="1:8">
      <c r="A728" s="4" t="s">
        <v>935</v>
      </c>
      <c r="B728" s="4" t="s">
        <v>174</v>
      </c>
      <c r="C728" s="4" t="s">
        <v>171</v>
      </c>
      <c r="D728" s="4" t="s">
        <v>103</v>
      </c>
      <c r="E728" s="4" t="s">
        <v>197</v>
      </c>
      <c r="F728" s="3">
        <v>42771</v>
      </c>
      <c r="G728" s="3">
        <v>42906</v>
      </c>
      <c r="H728">
        <v>0</v>
      </c>
    </row>
    <row r="729" spans="1:8">
      <c r="A729" s="4" t="s">
        <v>936</v>
      </c>
      <c r="B729" s="4" t="s">
        <v>174</v>
      </c>
      <c r="C729" s="4" t="s">
        <v>175</v>
      </c>
      <c r="D729" s="4" t="s">
        <v>42</v>
      </c>
      <c r="E729" s="4" t="s">
        <v>172</v>
      </c>
      <c r="F729" s="3">
        <v>42771</v>
      </c>
      <c r="G729" s="3">
        <v>42819</v>
      </c>
      <c r="H729">
        <v>5559</v>
      </c>
    </row>
    <row r="730" spans="1:8">
      <c r="A730" s="4" t="s">
        <v>937</v>
      </c>
      <c r="B730" s="4" t="s">
        <v>212</v>
      </c>
      <c r="C730" s="4" t="s">
        <v>177</v>
      </c>
      <c r="D730" s="4" t="s">
        <v>88</v>
      </c>
      <c r="E730" s="4" t="s">
        <v>193</v>
      </c>
      <c r="F730" s="3">
        <v>42771</v>
      </c>
      <c r="G730" s="3"/>
    </row>
    <row r="731" spans="1:8">
      <c r="A731" s="4" t="s">
        <v>938</v>
      </c>
      <c r="B731" s="4" t="s">
        <v>212</v>
      </c>
      <c r="C731" s="4" t="s">
        <v>192</v>
      </c>
      <c r="D731" s="4" t="s">
        <v>105</v>
      </c>
      <c r="E731" s="4" t="s">
        <v>172</v>
      </c>
      <c r="F731" s="3">
        <v>42771</v>
      </c>
      <c r="G731" s="3">
        <v>42864</v>
      </c>
      <c r="H731">
        <v>3351</v>
      </c>
    </row>
    <row r="732" spans="1:8">
      <c r="A732" s="4" t="s">
        <v>939</v>
      </c>
      <c r="B732" s="4" t="s">
        <v>256</v>
      </c>
      <c r="C732" s="4" t="s">
        <v>179</v>
      </c>
      <c r="D732" s="4" t="s">
        <v>79</v>
      </c>
      <c r="E732" s="4" t="s">
        <v>172</v>
      </c>
      <c r="F732" s="3">
        <v>42771</v>
      </c>
      <c r="G732" s="3">
        <v>42868</v>
      </c>
      <c r="H732">
        <v>501</v>
      </c>
    </row>
    <row r="733" spans="1:8">
      <c r="A733" s="4" t="s">
        <v>940</v>
      </c>
      <c r="B733" s="4" t="s">
        <v>201</v>
      </c>
      <c r="C733" s="4" t="s">
        <v>177</v>
      </c>
      <c r="D733" s="4" t="s">
        <v>24</v>
      </c>
      <c r="E733" s="4" t="s">
        <v>193</v>
      </c>
      <c r="F733" s="3">
        <v>42771</v>
      </c>
      <c r="G733" s="3"/>
    </row>
    <row r="734" spans="1:8">
      <c r="A734" s="4" t="s">
        <v>941</v>
      </c>
      <c r="B734" s="4" t="s">
        <v>170</v>
      </c>
      <c r="C734" s="4" t="s">
        <v>177</v>
      </c>
      <c r="D734" s="4" t="s">
        <v>47</v>
      </c>
      <c r="E734" s="4" t="s">
        <v>197</v>
      </c>
      <c r="F734" s="3">
        <v>42771</v>
      </c>
      <c r="G734" s="3">
        <v>42863</v>
      </c>
      <c r="H734">
        <v>0</v>
      </c>
    </row>
    <row r="735" spans="1:8">
      <c r="A735" s="4" t="s">
        <v>942</v>
      </c>
      <c r="B735" s="4" t="s">
        <v>232</v>
      </c>
      <c r="C735" s="4" t="s">
        <v>179</v>
      </c>
      <c r="D735" s="4" t="s">
        <v>88</v>
      </c>
      <c r="E735" s="4" t="s">
        <v>172</v>
      </c>
      <c r="F735" s="3">
        <v>42771</v>
      </c>
      <c r="G735" s="3">
        <v>42862</v>
      </c>
      <c r="H735">
        <v>532</v>
      </c>
    </row>
    <row r="736" spans="1:8">
      <c r="A736" s="4" t="s">
        <v>943</v>
      </c>
      <c r="B736" s="4" t="s">
        <v>185</v>
      </c>
      <c r="C736" s="4" t="s">
        <v>177</v>
      </c>
      <c r="D736" s="4" t="s">
        <v>56</v>
      </c>
      <c r="E736" s="4" t="s">
        <v>197</v>
      </c>
      <c r="F736" s="3">
        <v>42771</v>
      </c>
      <c r="G736" s="3">
        <v>42879</v>
      </c>
      <c r="H736">
        <v>0</v>
      </c>
    </row>
    <row r="737" spans="1:8">
      <c r="A737" s="4" t="s">
        <v>944</v>
      </c>
      <c r="B737" s="4" t="s">
        <v>185</v>
      </c>
      <c r="C737" s="4" t="s">
        <v>192</v>
      </c>
      <c r="D737" s="4" t="s">
        <v>72</v>
      </c>
      <c r="E737" s="4" t="s">
        <v>172</v>
      </c>
      <c r="F737" s="3">
        <v>42771</v>
      </c>
      <c r="G737" s="3">
        <v>42859</v>
      </c>
      <c r="H737">
        <v>3103</v>
      </c>
    </row>
    <row r="738" spans="1:8">
      <c r="A738" s="4" t="s">
        <v>945</v>
      </c>
      <c r="B738" s="4" t="s">
        <v>235</v>
      </c>
      <c r="C738" s="4" t="s">
        <v>179</v>
      </c>
      <c r="D738" s="4" t="s">
        <v>24</v>
      </c>
      <c r="E738" s="4" t="s">
        <v>193</v>
      </c>
      <c r="F738" s="3">
        <v>42771</v>
      </c>
      <c r="G738" s="3"/>
    </row>
    <row r="739" spans="1:8">
      <c r="A739" s="4" t="s">
        <v>946</v>
      </c>
      <c r="B739" s="4" t="s">
        <v>279</v>
      </c>
      <c r="C739" s="4" t="s">
        <v>199</v>
      </c>
      <c r="D739" s="4" t="s">
        <v>65</v>
      </c>
      <c r="E739" s="4" t="s">
        <v>172</v>
      </c>
      <c r="F739" s="3">
        <v>42772</v>
      </c>
      <c r="G739" s="3">
        <v>42877</v>
      </c>
      <c r="H739">
        <v>5505</v>
      </c>
    </row>
    <row r="740" spans="1:8">
      <c r="A740" s="4" t="s">
        <v>947</v>
      </c>
      <c r="B740" s="4" t="s">
        <v>203</v>
      </c>
      <c r="C740" s="4" t="s">
        <v>177</v>
      </c>
      <c r="D740" s="4" t="s">
        <v>79</v>
      </c>
      <c r="E740" s="4" t="s">
        <v>193</v>
      </c>
      <c r="F740" s="3">
        <v>42772</v>
      </c>
      <c r="G740" s="3"/>
    </row>
    <row r="741" spans="1:8">
      <c r="A741" s="4" t="s">
        <v>948</v>
      </c>
      <c r="B741" s="4" t="s">
        <v>219</v>
      </c>
      <c r="C741" s="4" t="s">
        <v>175</v>
      </c>
      <c r="D741" s="4" t="s">
        <v>129</v>
      </c>
      <c r="E741" s="4" t="s">
        <v>193</v>
      </c>
      <c r="F741" s="3">
        <v>42772</v>
      </c>
      <c r="G741" s="3"/>
    </row>
    <row r="742" spans="1:8">
      <c r="A742" s="4" t="s">
        <v>949</v>
      </c>
      <c r="B742" s="4" t="s">
        <v>219</v>
      </c>
      <c r="C742" s="4" t="s">
        <v>171</v>
      </c>
      <c r="D742" s="4" t="s">
        <v>124</v>
      </c>
      <c r="E742" s="4" t="s">
        <v>197</v>
      </c>
      <c r="F742" s="3">
        <v>42772</v>
      </c>
      <c r="G742" s="3">
        <v>42877</v>
      </c>
      <c r="H742">
        <v>0</v>
      </c>
    </row>
    <row r="743" spans="1:8">
      <c r="A743" s="4" t="s">
        <v>950</v>
      </c>
      <c r="B743" s="4" t="s">
        <v>201</v>
      </c>
      <c r="C743" s="4" t="s">
        <v>177</v>
      </c>
      <c r="D743" s="4" t="s">
        <v>24</v>
      </c>
      <c r="E743" s="4" t="s">
        <v>193</v>
      </c>
      <c r="F743" s="3">
        <v>42772</v>
      </c>
      <c r="G743" s="3"/>
    </row>
    <row r="744" spans="1:8">
      <c r="A744" s="4" t="s">
        <v>951</v>
      </c>
      <c r="B744" s="4" t="s">
        <v>170</v>
      </c>
      <c r="C744" s="4" t="s">
        <v>171</v>
      </c>
      <c r="D744" s="4" t="s">
        <v>100</v>
      </c>
      <c r="E744" s="4" t="s">
        <v>172</v>
      </c>
      <c r="F744" s="3">
        <v>42772</v>
      </c>
      <c r="G744" s="3">
        <v>42870</v>
      </c>
      <c r="H744">
        <v>1068</v>
      </c>
    </row>
    <row r="745" spans="1:8">
      <c r="A745" s="4" t="s">
        <v>952</v>
      </c>
      <c r="B745" s="4" t="s">
        <v>185</v>
      </c>
      <c r="C745" s="4" t="s">
        <v>192</v>
      </c>
      <c r="D745" s="4" t="s">
        <v>38</v>
      </c>
      <c r="E745" s="4" t="s">
        <v>172</v>
      </c>
      <c r="F745" s="3">
        <v>42772</v>
      </c>
      <c r="G745" s="3">
        <v>42859</v>
      </c>
      <c r="H745">
        <v>3357</v>
      </c>
    </row>
    <row r="746" spans="1:8">
      <c r="A746" s="4" t="s">
        <v>953</v>
      </c>
      <c r="B746" s="4" t="s">
        <v>216</v>
      </c>
      <c r="C746" s="4" t="s">
        <v>177</v>
      </c>
      <c r="D746" s="4" t="s">
        <v>88</v>
      </c>
      <c r="E746" s="4" t="s">
        <v>197</v>
      </c>
      <c r="F746" s="3">
        <v>42772</v>
      </c>
      <c r="G746" s="3">
        <v>42861</v>
      </c>
      <c r="H746">
        <v>0</v>
      </c>
    </row>
    <row r="747" spans="1:8">
      <c r="A747" s="4" t="s">
        <v>954</v>
      </c>
      <c r="B747" s="4" t="s">
        <v>181</v>
      </c>
      <c r="C747" s="4" t="s">
        <v>179</v>
      </c>
      <c r="D747" s="4" t="s">
        <v>56</v>
      </c>
      <c r="E747" s="4" t="s">
        <v>197</v>
      </c>
      <c r="F747" s="3">
        <v>42772</v>
      </c>
      <c r="G747" s="3">
        <v>42882</v>
      </c>
      <c r="H747">
        <v>0</v>
      </c>
    </row>
    <row r="748" spans="1:8">
      <c r="A748" s="4" t="s">
        <v>955</v>
      </c>
      <c r="B748" s="4" t="s">
        <v>181</v>
      </c>
      <c r="C748" s="4" t="s">
        <v>179</v>
      </c>
      <c r="D748" s="4" t="s">
        <v>59</v>
      </c>
      <c r="E748" s="4" t="s">
        <v>172</v>
      </c>
      <c r="F748" s="3">
        <v>42772</v>
      </c>
      <c r="G748" s="3">
        <v>42909</v>
      </c>
      <c r="H748">
        <v>532</v>
      </c>
    </row>
    <row r="749" spans="1:8">
      <c r="A749" s="4" t="s">
        <v>956</v>
      </c>
      <c r="B749" s="4" t="s">
        <v>246</v>
      </c>
      <c r="C749" s="4" t="s">
        <v>175</v>
      </c>
      <c r="D749" s="4" t="s">
        <v>24</v>
      </c>
      <c r="E749" s="4" t="s">
        <v>193</v>
      </c>
      <c r="F749" s="3">
        <v>42773</v>
      </c>
      <c r="G749" s="3"/>
    </row>
    <row r="750" spans="1:8">
      <c r="A750" s="4" t="s">
        <v>957</v>
      </c>
      <c r="B750" s="4" t="s">
        <v>210</v>
      </c>
      <c r="C750" s="4" t="s">
        <v>175</v>
      </c>
      <c r="D750" s="4" t="s">
        <v>24</v>
      </c>
      <c r="E750" s="4" t="s">
        <v>193</v>
      </c>
      <c r="F750" s="3">
        <v>42773</v>
      </c>
      <c r="G750" s="3"/>
    </row>
    <row r="751" spans="1:8">
      <c r="A751" s="4" t="s">
        <v>958</v>
      </c>
      <c r="B751" s="4" t="s">
        <v>210</v>
      </c>
      <c r="C751" s="4" t="s">
        <v>192</v>
      </c>
      <c r="D751" s="4" t="s">
        <v>42</v>
      </c>
      <c r="E751" s="4" t="s">
        <v>197</v>
      </c>
      <c r="F751" s="3">
        <v>42773</v>
      </c>
      <c r="G751" s="3">
        <v>42861</v>
      </c>
      <c r="H751">
        <v>0</v>
      </c>
    </row>
    <row r="752" spans="1:8">
      <c r="A752" s="4" t="s">
        <v>959</v>
      </c>
      <c r="B752" s="4" t="s">
        <v>174</v>
      </c>
      <c r="C752" s="4" t="s">
        <v>199</v>
      </c>
      <c r="D752" s="4" t="s">
        <v>61</v>
      </c>
      <c r="E752" s="4" t="s">
        <v>172</v>
      </c>
      <c r="F752" s="3">
        <v>42773</v>
      </c>
      <c r="G752" s="3">
        <v>42860</v>
      </c>
      <c r="H752">
        <v>5786</v>
      </c>
    </row>
    <row r="753" spans="1:8">
      <c r="A753" s="4" t="s">
        <v>960</v>
      </c>
      <c r="B753" s="4" t="s">
        <v>212</v>
      </c>
      <c r="C753" s="4" t="s">
        <v>265</v>
      </c>
      <c r="D753" s="4" t="s">
        <v>24</v>
      </c>
      <c r="E753" s="4" t="s">
        <v>193</v>
      </c>
      <c r="F753" s="3">
        <v>42773</v>
      </c>
      <c r="G753" s="3"/>
    </row>
    <row r="754" spans="1:8">
      <c r="A754" s="4" t="s">
        <v>961</v>
      </c>
      <c r="B754" s="4" t="s">
        <v>203</v>
      </c>
      <c r="C754" s="4" t="s">
        <v>171</v>
      </c>
      <c r="D754" s="4" t="s">
        <v>56</v>
      </c>
      <c r="E754" s="4" t="s">
        <v>197</v>
      </c>
      <c r="F754" s="3">
        <v>42773</v>
      </c>
      <c r="G754" s="3">
        <v>42866</v>
      </c>
      <c r="H754">
        <v>0</v>
      </c>
    </row>
    <row r="755" spans="1:8">
      <c r="A755" s="4" t="s">
        <v>962</v>
      </c>
      <c r="B755" s="4" t="s">
        <v>343</v>
      </c>
      <c r="C755" s="4" t="s">
        <v>171</v>
      </c>
      <c r="D755" s="4" t="s">
        <v>111</v>
      </c>
      <c r="E755" s="4" t="s">
        <v>172</v>
      </c>
      <c r="F755" s="3">
        <v>42773</v>
      </c>
      <c r="G755" s="3">
        <v>42874</v>
      </c>
      <c r="H755">
        <v>1131</v>
      </c>
    </row>
    <row r="756" spans="1:8">
      <c r="A756" s="4" t="s">
        <v>963</v>
      </c>
      <c r="B756" s="4" t="s">
        <v>219</v>
      </c>
      <c r="C756" s="4" t="s">
        <v>179</v>
      </c>
      <c r="D756" s="4" t="s">
        <v>124</v>
      </c>
      <c r="E756" s="4" t="s">
        <v>193</v>
      </c>
      <c r="F756" s="3">
        <v>42773</v>
      </c>
      <c r="G756" s="3"/>
    </row>
    <row r="757" spans="1:8">
      <c r="A757" s="4" t="s">
        <v>964</v>
      </c>
      <c r="B757" s="4" t="s">
        <v>219</v>
      </c>
      <c r="C757" s="4" t="s">
        <v>175</v>
      </c>
      <c r="D757" s="4" t="s">
        <v>120</v>
      </c>
      <c r="E757" s="4" t="s">
        <v>193</v>
      </c>
      <c r="F757" s="3">
        <v>42773</v>
      </c>
      <c r="G757" s="3"/>
    </row>
    <row r="758" spans="1:8">
      <c r="A758" s="4" t="s">
        <v>965</v>
      </c>
      <c r="B758" s="4" t="s">
        <v>219</v>
      </c>
      <c r="C758" s="4" t="s">
        <v>199</v>
      </c>
      <c r="D758" s="4" t="s">
        <v>105</v>
      </c>
      <c r="E758" s="4" t="s">
        <v>172</v>
      </c>
      <c r="F758" s="3">
        <v>42773</v>
      </c>
      <c r="G758" s="3">
        <v>42870</v>
      </c>
      <c r="H758">
        <v>5401</v>
      </c>
    </row>
    <row r="759" spans="1:8">
      <c r="A759" s="4" t="s">
        <v>966</v>
      </c>
      <c r="B759" s="4" t="s">
        <v>244</v>
      </c>
      <c r="C759" s="4" t="s">
        <v>171</v>
      </c>
      <c r="D759" s="4" t="s">
        <v>85</v>
      </c>
      <c r="E759" s="4" t="s">
        <v>172</v>
      </c>
      <c r="F759" s="3">
        <v>42773</v>
      </c>
      <c r="G759" s="3">
        <v>42822</v>
      </c>
      <c r="H759">
        <v>1062</v>
      </c>
    </row>
    <row r="760" spans="1:8">
      <c r="A760" s="4" t="s">
        <v>967</v>
      </c>
      <c r="B760" s="4" t="s">
        <v>201</v>
      </c>
      <c r="C760" s="4" t="s">
        <v>171</v>
      </c>
      <c r="D760" s="4" t="s">
        <v>24</v>
      </c>
      <c r="E760" s="4" t="s">
        <v>193</v>
      </c>
      <c r="F760" s="3">
        <v>42773</v>
      </c>
      <c r="G760" s="3"/>
    </row>
    <row r="761" spans="1:8">
      <c r="A761" s="4" t="s">
        <v>968</v>
      </c>
      <c r="B761" s="4" t="s">
        <v>232</v>
      </c>
      <c r="C761" s="4" t="s">
        <v>192</v>
      </c>
      <c r="D761" s="4" t="s">
        <v>130</v>
      </c>
      <c r="E761" s="4" t="s">
        <v>172</v>
      </c>
      <c r="F761" s="3">
        <v>42773</v>
      </c>
      <c r="G761" s="3">
        <v>42817</v>
      </c>
      <c r="H761">
        <v>3695</v>
      </c>
    </row>
    <row r="762" spans="1:8">
      <c r="A762" s="4" t="s">
        <v>969</v>
      </c>
      <c r="B762" s="4" t="s">
        <v>226</v>
      </c>
      <c r="C762" s="4" t="s">
        <v>177</v>
      </c>
      <c r="D762" s="4" t="s">
        <v>42</v>
      </c>
      <c r="E762" s="4" t="s">
        <v>197</v>
      </c>
      <c r="F762" s="3">
        <v>42773</v>
      </c>
      <c r="G762" s="3">
        <v>42890</v>
      </c>
      <c r="H762">
        <v>0</v>
      </c>
    </row>
    <row r="763" spans="1:8">
      <c r="A763" s="4" t="s">
        <v>970</v>
      </c>
      <c r="B763" s="4" t="s">
        <v>208</v>
      </c>
      <c r="C763" s="4" t="s">
        <v>177</v>
      </c>
      <c r="D763" s="4" t="s">
        <v>57</v>
      </c>
      <c r="E763" s="4" t="s">
        <v>172</v>
      </c>
      <c r="F763" s="3">
        <v>42773</v>
      </c>
      <c r="G763" s="3">
        <v>42889</v>
      </c>
      <c r="H763">
        <v>60</v>
      </c>
    </row>
    <row r="764" spans="1:8">
      <c r="A764" s="4" t="s">
        <v>971</v>
      </c>
      <c r="B764" s="4" t="s">
        <v>185</v>
      </c>
      <c r="C764" s="4" t="s">
        <v>175</v>
      </c>
      <c r="D764" s="4" t="s">
        <v>74</v>
      </c>
      <c r="E764" s="4" t="s">
        <v>197</v>
      </c>
      <c r="F764" s="3">
        <v>42773</v>
      </c>
      <c r="G764" s="3">
        <v>42883</v>
      </c>
      <c r="H764">
        <v>0</v>
      </c>
    </row>
    <row r="765" spans="1:8">
      <c r="A765" s="4" t="s">
        <v>972</v>
      </c>
      <c r="B765" s="4" t="s">
        <v>185</v>
      </c>
      <c r="C765" s="4" t="s">
        <v>192</v>
      </c>
      <c r="D765" s="4" t="s">
        <v>108</v>
      </c>
      <c r="E765" s="4" t="s">
        <v>172</v>
      </c>
      <c r="F765" s="3">
        <v>42773</v>
      </c>
      <c r="G765" s="3">
        <v>42899</v>
      </c>
      <c r="H765">
        <v>2919</v>
      </c>
    </row>
    <row r="766" spans="1:8">
      <c r="A766" s="4" t="s">
        <v>973</v>
      </c>
      <c r="B766" s="4" t="s">
        <v>246</v>
      </c>
      <c r="C766" s="4" t="s">
        <v>199</v>
      </c>
      <c r="D766" s="4" t="s">
        <v>24</v>
      </c>
      <c r="E766" s="4" t="s">
        <v>193</v>
      </c>
      <c r="F766" s="3">
        <v>42774</v>
      </c>
      <c r="G766" s="3"/>
    </row>
    <row r="767" spans="1:8">
      <c r="A767" s="4" t="s">
        <v>974</v>
      </c>
      <c r="B767" s="4" t="s">
        <v>246</v>
      </c>
      <c r="C767" s="4" t="s">
        <v>177</v>
      </c>
      <c r="D767" s="4" t="s">
        <v>27</v>
      </c>
      <c r="E767" s="4" t="s">
        <v>193</v>
      </c>
      <c r="F767" s="3">
        <v>42774</v>
      </c>
      <c r="G767" s="3"/>
    </row>
    <row r="768" spans="1:8">
      <c r="A768" s="4" t="s">
        <v>975</v>
      </c>
      <c r="B768" s="4" t="s">
        <v>246</v>
      </c>
      <c r="C768" s="4" t="s">
        <v>192</v>
      </c>
      <c r="D768" s="4" t="s">
        <v>24</v>
      </c>
      <c r="E768" s="4" t="s">
        <v>193</v>
      </c>
      <c r="F768" s="3">
        <v>42774</v>
      </c>
      <c r="G768" s="3"/>
    </row>
    <row r="769" spans="1:8">
      <c r="A769" s="4" t="s">
        <v>976</v>
      </c>
      <c r="B769" s="4" t="s">
        <v>246</v>
      </c>
      <c r="C769" s="4" t="s">
        <v>179</v>
      </c>
      <c r="D769" s="4" t="s">
        <v>99</v>
      </c>
      <c r="E769" s="4" t="s">
        <v>172</v>
      </c>
      <c r="F769" s="3">
        <v>42774</v>
      </c>
      <c r="G769" s="3">
        <v>42856</v>
      </c>
      <c r="H769">
        <v>623</v>
      </c>
    </row>
    <row r="770" spans="1:8">
      <c r="A770" s="4" t="s">
        <v>977</v>
      </c>
      <c r="B770" s="4" t="s">
        <v>279</v>
      </c>
      <c r="C770" s="4" t="s">
        <v>177</v>
      </c>
      <c r="D770" s="4" t="s">
        <v>120</v>
      </c>
      <c r="E770" s="4" t="s">
        <v>197</v>
      </c>
      <c r="F770" s="3">
        <v>42774</v>
      </c>
      <c r="G770" s="3">
        <v>42825</v>
      </c>
      <c r="H770">
        <v>0</v>
      </c>
    </row>
    <row r="771" spans="1:8">
      <c r="A771" s="4" t="s">
        <v>978</v>
      </c>
      <c r="B771" s="4" t="s">
        <v>174</v>
      </c>
      <c r="C771" s="4" t="s">
        <v>192</v>
      </c>
      <c r="D771" s="4" t="s">
        <v>106</v>
      </c>
      <c r="E771" s="4" t="s">
        <v>197</v>
      </c>
      <c r="F771" s="3">
        <v>42774</v>
      </c>
      <c r="G771" s="3">
        <v>42859</v>
      </c>
      <c r="H771">
        <v>0</v>
      </c>
    </row>
    <row r="772" spans="1:8">
      <c r="A772" s="4" t="s">
        <v>979</v>
      </c>
      <c r="B772" s="4" t="s">
        <v>212</v>
      </c>
      <c r="C772" s="4" t="s">
        <v>179</v>
      </c>
      <c r="D772" s="4" t="s">
        <v>66</v>
      </c>
      <c r="E772" s="4" t="s">
        <v>193</v>
      </c>
      <c r="F772" s="3">
        <v>42774</v>
      </c>
      <c r="G772" s="3"/>
    </row>
    <row r="773" spans="1:8">
      <c r="A773" s="4" t="s">
        <v>980</v>
      </c>
      <c r="B773" s="4" t="s">
        <v>191</v>
      </c>
      <c r="C773" s="4" t="s">
        <v>177</v>
      </c>
      <c r="D773" s="4" t="s">
        <v>105</v>
      </c>
      <c r="E773" s="4" t="s">
        <v>172</v>
      </c>
      <c r="F773" s="3">
        <v>42774</v>
      </c>
      <c r="G773" s="3">
        <v>42859</v>
      </c>
      <c r="H773">
        <v>49</v>
      </c>
    </row>
    <row r="774" spans="1:8">
      <c r="A774" s="4" t="s">
        <v>981</v>
      </c>
      <c r="B774" s="4" t="s">
        <v>343</v>
      </c>
      <c r="C774" s="4" t="s">
        <v>179</v>
      </c>
      <c r="D774" s="4" t="s">
        <v>109</v>
      </c>
      <c r="E774" s="4" t="s">
        <v>197</v>
      </c>
      <c r="F774" s="3">
        <v>42774</v>
      </c>
      <c r="G774" s="3">
        <v>42879</v>
      </c>
      <c r="H774">
        <v>0</v>
      </c>
    </row>
    <row r="775" spans="1:8">
      <c r="A775" s="4" t="s">
        <v>982</v>
      </c>
      <c r="B775" s="4" t="s">
        <v>343</v>
      </c>
      <c r="C775" s="4" t="s">
        <v>179</v>
      </c>
      <c r="D775" s="4" t="s">
        <v>41</v>
      </c>
      <c r="E775" s="4" t="s">
        <v>172</v>
      </c>
      <c r="F775" s="3">
        <v>42774</v>
      </c>
      <c r="G775" s="3">
        <v>42859</v>
      </c>
      <c r="H775">
        <v>612</v>
      </c>
    </row>
    <row r="776" spans="1:8">
      <c r="A776" s="4" t="s">
        <v>983</v>
      </c>
      <c r="B776" s="4" t="s">
        <v>219</v>
      </c>
      <c r="C776" s="4" t="s">
        <v>171</v>
      </c>
      <c r="D776" s="4" t="s">
        <v>24</v>
      </c>
      <c r="E776" s="4" t="s">
        <v>193</v>
      </c>
      <c r="F776" s="3">
        <v>42774</v>
      </c>
      <c r="G776" s="3"/>
    </row>
    <row r="777" spans="1:8">
      <c r="A777" s="4" t="s">
        <v>984</v>
      </c>
      <c r="B777" s="4" t="s">
        <v>219</v>
      </c>
      <c r="C777" s="4" t="s">
        <v>179</v>
      </c>
      <c r="D777" s="4" t="s">
        <v>76</v>
      </c>
      <c r="E777" s="4" t="s">
        <v>172</v>
      </c>
      <c r="F777" s="3">
        <v>42774</v>
      </c>
      <c r="G777" s="3">
        <v>42812</v>
      </c>
      <c r="H777">
        <v>534</v>
      </c>
    </row>
    <row r="778" spans="1:8">
      <c r="A778" s="4" t="s">
        <v>985</v>
      </c>
      <c r="B778" s="4" t="s">
        <v>219</v>
      </c>
      <c r="C778" s="4" t="s">
        <v>171</v>
      </c>
      <c r="D778" s="4" t="s">
        <v>42</v>
      </c>
      <c r="E778" s="4" t="s">
        <v>172</v>
      </c>
      <c r="F778" s="3">
        <v>42774</v>
      </c>
      <c r="G778" s="3">
        <v>42893</v>
      </c>
      <c r="H778">
        <v>1103</v>
      </c>
    </row>
    <row r="779" spans="1:8">
      <c r="A779" s="4" t="s">
        <v>986</v>
      </c>
      <c r="B779" s="4" t="s">
        <v>230</v>
      </c>
      <c r="C779" s="4" t="s">
        <v>175</v>
      </c>
      <c r="D779" s="4" t="s">
        <v>24</v>
      </c>
      <c r="E779" s="4" t="s">
        <v>193</v>
      </c>
      <c r="F779" s="3">
        <v>42774</v>
      </c>
      <c r="G779" s="3"/>
    </row>
    <row r="780" spans="1:8">
      <c r="A780" s="4" t="s">
        <v>987</v>
      </c>
      <c r="B780" s="4" t="s">
        <v>256</v>
      </c>
      <c r="C780" s="4" t="s">
        <v>179</v>
      </c>
      <c r="D780" s="4" t="s">
        <v>43</v>
      </c>
      <c r="E780" s="4" t="s">
        <v>172</v>
      </c>
      <c r="F780" s="3">
        <v>42774</v>
      </c>
      <c r="G780" s="3">
        <v>42865</v>
      </c>
      <c r="H780">
        <v>582</v>
      </c>
    </row>
    <row r="781" spans="1:8">
      <c r="A781" s="4" t="s">
        <v>988</v>
      </c>
      <c r="B781" s="4" t="s">
        <v>244</v>
      </c>
      <c r="C781" s="4" t="s">
        <v>192</v>
      </c>
      <c r="D781" s="4" t="s">
        <v>42</v>
      </c>
      <c r="E781" s="4" t="s">
        <v>197</v>
      </c>
      <c r="F781" s="3">
        <v>42774</v>
      </c>
      <c r="G781" s="3">
        <v>42868</v>
      </c>
      <c r="H781">
        <v>0</v>
      </c>
    </row>
    <row r="782" spans="1:8">
      <c r="A782" s="4" t="s">
        <v>989</v>
      </c>
      <c r="B782" s="4" t="s">
        <v>244</v>
      </c>
      <c r="C782" s="4" t="s">
        <v>199</v>
      </c>
      <c r="D782" s="4" t="s">
        <v>37</v>
      </c>
      <c r="E782" s="4" t="s">
        <v>172</v>
      </c>
      <c r="F782" s="3">
        <v>42774</v>
      </c>
      <c r="G782" s="3">
        <v>42859</v>
      </c>
      <c r="H782">
        <v>6292</v>
      </c>
    </row>
    <row r="783" spans="1:8">
      <c r="A783" s="4" t="s">
        <v>990</v>
      </c>
      <c r="B783" s="4" t="s">
        <v>189</v>
      </c>
      <c r="C783" s="4" t="s">
        <v>177</v>
      </c>
      <c r="D783" s="4" t="s">
        <v>61</v>
      </c>
      <c r="E783" s="4" t="s">
        <v>197</v>
      </c>
      <c r="F783" s="3">
        <v>42774</v>
      </c>
      <c r="G783" s="3">
        <v>42911</v>
      </c>
      <c r="H783">
        <v>0</v>
      </c>
    </row>
    <row r="784" spans="1:8">
      <c r="A784" s="4" t="s">
        <v>991</v>
      </c>
      <c r="B784" s="4" t="s">
        <v>205</v>
      </c>
      <c r="C784" s="4" t="s">
        <v>177</v>
      </c>
      <c r="D784" s="4" t="s">
        <v>74</v>
      </c>
      <c r="E784" s="4" t="s">
        <v>172</v>
      </c>
      <c r="F784" s="3">
        <v>42774</v>
      </c>
      <c r="G784" s="3">
        <v>42879</v>
      </c>
      <c r="H784">
        <v>63</v>
      </c>
    </row>
    <row r="785" spans="1:8">
      <c r="A785" s="4" t="s">
        <v>992</v>
      </c>
      <c r="B785" s="4" t="s">
        <v>208</v>
      </c>
      <c r="C785" s="4" t="s">
        <v>192</v>
      </c>
      <c r="D785" s="4" t="s">
        <v>68</v>
      </c>
      <c r="E785" s="4" t="s">
        <v>172</v>
      </c>
      <c r="F785" s="3">
        <v>42774</v>
      </c>
      <c r="G785" s="3">
        <v>42868</v>
      </c>
      <c r="H785">
        <v>3522</v>
      </c>
    </row>
    <row r="786" spans="1:8">
      <c r="A786" s="4" t="s">
        <v>993</v>
      </c>
      <c r="B786" s="4" t="s">
        <v>185</v>
      </c>
      <c r="C786" s="4" t="s">
        <v>177</v>
      </c>
      <c r="D786" s="4" t="s">
        <v>84</v>
      </c>
      <c r="E786" s="4" t="s">
        <v>197</v>
      </c>
      <c r="F786" s="3">
        <v>42774</v>
      </c>
      <c r="G786" s="3">
        <v>42884</v>
      </c>
      <c r="H786">
        <v>0</v>
      </c>
    </row>
    <row r="787" spans="1:8">
      <c r="A787" s="4" t="s">
        <v>994</v>
      </c>
      <c r="B787" s="4" t="s">
        <v>185</v>
      </c>
      <c r="C787" s="4" t="s">
        <v>179</v>
      </c>
      <c r="D787" s="4" t="s">
        <v>97</v>
      </c>
      <c r="E787" s="4" t="s">
        <v>172</v>
      </c>
      <c r="F787" s="3">
        <v>42774</v>
      </c>
      <c r="G787" s="3">
        <v>42859</v>
      </c>
      <c r="H787">
        <v>532</v>
      </c>
    </row>
    <row r="788" spans="1:8">
      <c r="A788" s="4" t="s">
        <v>995</v>
      </c>
      <c r="B788" s="4" t="s">
        <v>216</v>
      </c>
      <c r="C788" s="4" t="s">
        <v>177</v>
      </c>
      <c r="D788" s="4" t="s">
        <v>80</v>
      </c>
      <c r="E788" s="4" t="s">
        <v>197</v>
      </c>
      <c r="F788" s="3">
        <v>42774</v>
      </c>
      <c r="G788" s="3">
        <v>42859</v>
      </c>
      <c r="H788">
        <v>0</v>
      </c>
    </row>
    <row r="789" spans="1:8">
      <c r="A789" s="4" t="s">
        <v>996</v>
      </c>
      <c r="B789" s="4" t="s">
        <v>235</v>
      </c>
      <c r="C789" s="4" t="s">
        <v>192</v>
      </c>
      <c r="D789" s="4" t="s">
        <v>83</v>
      </c>
      <c r="E789" s="4" t="s">
        <v>172</v>
      </c>
      <c r="F789" s="3">
        <v>42774</v>
      </c>
      <c r="G789" s="3">
        <v>42877</v>
      </c>
      <c r="H789">
        <v>3645</v>
      </c>
    </row>
    <row r="790" spans="1:8">
      <c r="A790" s="4" t="s">
        <v>997</v>
      </c>
      <c r="B790" s="4" t="s">
        <v>181</v>
      </c>
      <c r="C790" s="4" t="s">
        <v>175</v>
      </c>
      <c r="D790" s="4" t="s">
        <v>124</v>
      </c>
      <c r="E790" s="4" t="s">
        <v>197</v>
      </c>
      <c r="F790" s="3">
        <v>42774</v>
      </c>
      <c r="G790" s="3">
        <v>42865</v>
      </c>
      <c r="H790">
        <v>0</v>
      </c>
    </row>
    <row r="791" spans="1:8">
      <c r="A791" s="4" t="s">
        <v>998</v>
      </c>
      <c r="B791" s="4" t="s">
        <v>183</v>
      </c>
      <c r="C791" s="4" t="s">
        <v>199</v>
      </c>
      <c r="D791" s="4" t="s">
        <v>70</v>
      </c>
      <c r="E791" s="4" t="s">
        <v>172</v>
      </c>
      <c r="F791" s="3">
        <v>42775</v>
      </c>
      <c r="G791" s="3">
        <v>42795</v>
      </c>
      <c r="H791">
        <v>4760</v>
      </c>
    </row>
    <row r="792" spans="1:8">
      <c r="A792" s="4" t="s">
        <v>999</v>
      </c>
      <c r="B792" s="4" t="s">
        <v>279</v>
      </c>
      <c r="C792" s="4" t="s">
        <v>179</v>
      </c>
      <c r="D792" s="4" t="s">
        <v>25</v>
      </c>
      <c r="E792" s="4" t="s">
        <v>172</v>
      </c>
      <c r="F792" s="3">
        <v>42775</v>
      </c>
      <c r="G792" s="3">
        <v>42880</v>
      </c>
      <c r="H792">
        <v>603</v>
      </c>
    </row>
    <row r="793" spans="1:8">
      <c r="A793" s="4" t="s">
        <v>1000</v>
      </c>
      <c r="B793" s="4" t="s">
        <v>210</v>
      </c>
      <c r="C793" s="4" t="s">
        <v>179</v>
      </c>
      <c r="D793" s="4" t="s">
        <v>31</v>
      </c>
      <c r="E793" s="4" t="s">
        <v>197</v>
      </c>
      <c r="F793" s="3">
        <v>42775</v>
      </c>
      <c r="G793" s="3">
        <v>42877</v>
      </c>
      <c r="H793">
        <v>0</v>
      </c>
    </row>
    <row r="794" spans="1:8">
      <c r="A794" s="4" t="s">
        <v>1001</v>
      </c>
      <c r="B794" s="4" t="s">
        <v>210</v>
      </c>
      <c r="C794" s="4" t="s">
        <v>192</v>
      </c>
      <c r="D794" s="4" t="s">
        <v>125</v>
      </c>
      <c r="E794" s="4" t="s">
        <v>172</v>
      </c>
      <c r="F794" s="3">
        <v>42775</v>
      </c>
      <c r="G794" s="3">
        <v>42796</v>
      </c>
      <c r="H794">
        <v>3249</v>
      </c>
    </row>
    <row r="795" spans="1:8">
      <c r="A795" s="4" t="s">
        <v>1002</v>
      </c>
      <c r="B795" s="4" t="s">
        <v>174</v>
      </c>
      <c r="C795" s="4" t="s">
        <v>175</v>
      </c>
      <c r="D795" s="4" t="s">
        <v>51</v>
      </c>
      <c r="E795" s="4" t="s">
        <v>197</v>
      </c>
      <c r="F795" s="3">
        <v>42775</v>
      </c>
      <c r="G795" s="3">
        <v>42811</v>
      </c>
      <c r="H795">
        <v>0</v>
      </c>
    </row>
    <row r="796" spans="1:8">
      <c r="A796" s="4" t="s">
        <v>1003</v>
      </c>
      <c r="B796" s="4" t="s">
        <v>174</v>
      </c>
      <c r="C796" s="4" t="s">
        <v>175</v>
      </c>
      <c r="D796" s="4" t="s">
        <v>110</v>
      </c>
      <c r="E796" s="4" t="s">
        <v>197</v>
      </c>
      <c r="F796" s="3">
        <v>42775</v>
      </c>
      <c r="G796" s="3">
        <v>42873</v>
      </c>
      <c r="H796">
        <v>0</v>
      </c>
    </row>
    <row r="797" spans="1:8">
      <c r="A797" s="4" t="s">
        <v>1004</v>
      </c>
      <c r="B797" s="4" t="s">
        <v>174</v>
      </c>
      <c r="C797" s="4" t="s">
        <v>175</v>
      </c>
      <c r="D797" s="4" t="s">
        <v>131</v>
      </c>
      <c r="E797" s="4" t="s">
        <v>197</v>
      </c>
      <c r="F797" s="3">
        <v>42775</v>
      </c>
      <c r="G797" s="3">
        <v>42864</v>
      </c>
      <c r="H797">
        <v>0</v>
      </c>
    </row>
    <row r="798" spans="1:8">
      <c r="A798" s="4" t="s">
        <v>1005</v>
      </c>
      <c r="B798" s="4" t="s">
        <v>263</v>
      </c>
      <c r="C798" s="4" t="s">
        <v>199</v>
      </c>
      <c r="D798" s="4" t="s">
        <v>21</v>
      </c>
      <c r="E798" s="4" t="s">
        <v>172</v>
      </c>
      <c r="F798" s="3">
        <v>42775</v>
      </c>
      <c r="G798" s="3">
        <v>42897</v>
      </c>
      <c r="H798">
        <v>5724</v>
      </c>
    </row>
    <row r="799" spans="1:8">
      <c r="A799" s="4" t="s">
        <v>1006</v>
      </c>
      <c r="B799" s="4" t="s">
        <v>203</v>
      </c>
      <c r="C799" s="4" t="s">
        <v>171</v>
      </c>
      <c r="D799" s="4" t="s">
        <v>74</v>
      </c>
      <c r="E799" s="4" t="s">
        <v>197</v>
      </c>
      <c r="F799" s="3">
        <v>42775</v>
      </c>
      <c r="G799" s="3">
        <v>42857</v>
      </c>
      <c r="H799">
        <v>0</v>
      </c>
    </row>
    <row r="800" spans="1:8">
      <c r="A800" s="4" t="s">
        <v>1007</v>
      </c>
      <c r="B800" s="4" t="s">
        <v>203</v>
      </c>
      <c r="C800" s="4" t="s">
        <v>171</v>
      </c>
      <c r="D800" s="4" t="s">
        <v>97</v>
      </c>
      <c r="E800" s="4" t="s">
        <v>197</v>
      </c>
      <c r="F800" s="3">
        <v>42775</v>
      </c>
      <c r="G800" s="3">
        <v>42866</v>
      </c>
      <c r="H800">
        <v>0</v>
      </c>
    </row>
    <row r="801" spans="1:8">
      <c r="A801" s="4" t="s">
        <v>1008</v>
      </c>
      <c r="B801" s="4" t="s">
        <v>230</v>
      </c>
      <c r="C801" s="4" t="s">
        <v>179</v>
      </c>
      <c r="D801" s="4" t="s">
        <v>54</v>
      </c>
      <c r="E801" s="4" t="s">
        <v>172</v>
      </c>
      <c r="F801" s="3">
        <v>42775</v>
      </c>
      <c r="G801" s="3">
        <v>42857</v>
      </c>
      <c r="H801">
        <v>516</v>
      </c>
    </row>
    <row r="802" spans="1:8">
      <c r="A802" s="4" t="s">
        <v>1009</v>
      </c>
      <c r="B802" s="4" t="s">
        <v>244</v>
      </c>
      <c r="C802" s="4" t="s">
        <v>171</v>
      </c>
      <c r="D802" s="4" t="s">
        <v>100</v>
      </c>
      <c r="E802" s="4" t="s">
        <v>172</v>
      </c>
      <c r="F802" s="3">
        <v>42775</v>
      </c>
      <c r="G802" s="3">
        <v>42882</v>
      </c>
      <c r="H802">
        <v>1050</v>
      </c>
    </row>
    <row r="803" spans="1:8">
      <c r="A803" s="4" t="s">
        <v>1010</v>
      </c>
      <c r="B803" s="4" t="s">
        <v>201</v>
      </c>
      <c r="C803" s="4" t="s">
        <v>199</v>
      </c>
      <c r="D803" s="4" t="s">
        <v>97</v>
      </c>
      <c r="E803" s="4" t="s">
        <v>172</v>
      </c>
      <c r="F803" s="3">
        <v>42775</v>
      </c>
      <c r="G803" s="3">
        <v>42878</v>
      </c>
      <c r="H803">
        <v>4519</v>
      </c>
    </row>
    <row r="804" spans="1:8">
      <c r="A804" s="4" t="s">
        <v>1011</v>
      </c>
      <c r="B804" s="4" t="s">
        <v>189</v>
      </c>
      <c r="C804" s="4" t="s">
        <v>179</v>
      </c>
      <c r="D804" s="4" t="s">
        <v>61</v>
      </c>
      <c r="E804" s="4" t="s">
        <v>197</v>
      </c>
      <c r="F804" s="3">
        <v>42775</v>
      </c>
      <c r="G804" s="3">
        <v>42880</v>
      </c>
      <c r="H804">
        <v>0</v>
      </c>
    </row>
    <row r="805" spans="1:8">
      <c r="A805" s="4" t="s">
        <v>1012</v>
      </c>
      <c r="B805" s="4" t="s">
        <v>189</v>
      </c>
      <c r="C805" s="4" t="s">
        <v>179</v>
      </c>
      <c r="D805" s="4" t="s">
        <v>51</v>
      </c>
      <c r="E805" s="4" t="s">
        <v>172</v>
      </c>
      <c r="F805" s="3">
        <v>42775</v>
      </c>
      <c r="G805" s="3">
        <v>42891</v>
      </c>
      <c r="H805">
        <v>672</v>
      </c>
    </row>
    <row r="806" spans="1:8">
      <c r="A806" s="4" t="s">
        <v>1013</v>
      </c>
      <c r="B806" s="4" t="s">
        <v>232</v>
      </c>
      <c r="C806" s="4" t="s">
        <v>171</v>
      </c>
      <c r="D806" s="4" t="s">
        <v>88</v>
      </c>
      <c r="E806" s="4" t="s">
        <v>172</v>
      </c>
      <c r="F806" s="3">
        <v>42775</v>
      </c>
      <c r="G806" s="3">
        <v>42814</v>
      </c>
      <c r="H806">
        <v>896</v>
      </c>
    </row>
    <row r="807" spans="1:8">
      <c r="A807" s="4" t="s">
        <v>1014</v>
      </c>
      <c r="B807" s="4" t="s">
        <v>185</v>
      </c>
      <c r="C807" s="4" t="s">
        <v>179</v>
      </c>
      <c r="D807" s="4" t="s">
        <v>84</v>
      </c>
      <c r="E807" s="4" t="s">
        <v>172</v>
      </c>
      <c r="F807" s="3">
        <v>42775</v>
      </c>
      <c r="G807" s="3">
        <v>42817</v>
      </c>
      <c r="H807">
        <v>587</v>
      </c>
    </row>
    <row r="808" spans="1:8">
      <c r="A808" s="4" t="s">
        <v>1015</v>
      </c>
      <c r="B808" s="4" t="s">
        <v>185</v>
      </c>
      <c r="C808" s="4" t="s">
        <v>192</v>
      </c>
      <c r="D808" s="4" t="s">
        <v>56</v>
      </c>
      <c r="E808" s="4" t="s">
        <v>172</v>
      </c>
      <c r="F808" s="3">
        <v>42775</v>
      </c>
      <c r="G808" s="3">
        <v>42899</v>
      </c>
      <c r="H808">
        <v>3426</v>
      </c>
    </row>
    <row r="809" spans="1:8">
      <c r="A809" s="4" t="s">
        <v>1016</v>
      </c>
      <c r="B809" s="4" t="s">
        <v>261</v>
      </c>
      <c r="C809" s="4" t="s">
        <v>192</v>
      </c>
      <c r="D809" s="4" t="s">
        <v>62</v>
      </c>
      <c r="E809" s="4" t="s">
        <v>193</v>
      </c>
      <c r="F809" s="3">
        <v>42776</v>
      </c>
      <c r="G809" s="3"/>
    </row>
    <row r="810" spans="1:8">
      <c r="A810" s="4" t="s">
        <v>1017</v>
      </c>
      <c r="B810" s="4" t="s">
        <v>246</v>
      </c>
      <c r="C810" s="4" t="s">
        <v>175</v>
      </c>
      <c r="D810" s="4" t="s">
        <v>95</v>
      </c>
      <c r="E810" s="4" t="s">
        <v>172</v>
      </c>
      <c r="F810" s="3">
        <v>42776</v>
      </c>
      <c r="G810" s="3">
        <v>42814</v>
      </c>
      <c r="H810">
        <v>5021</v>
      </c>
    </row>
    <row r="811" spans="1:8">
      <c r="A811" s="4" t="s">
        <v>1018</v>
      </c>
      <c r="B811" s="4" t="s">
        <v>174</v>
      </c>
      <c r="C811" s="4" t="s">
        <v>171</v>
      </c>
      <c r="D811" s="4" t="s">
        <v>100</v>
      </c>
      <c r="E811" s="4" t="s">
        <v>172</v>
      </c>
      <c r="F811" s="3">
        <v>42776</v>
      </c>
      <c r="G811" s="3">
        <v>42824</v>
      </c>
      <c r="H811">
        <v>1126</v>
      </c>
    </row>
    <row r="812" spans="1:8">
      <c r="A812" s="4" t="s">
        <v>1019</v>
      </c>
      <c r="B812" s="4" t="s">
        <v>263</v>
      </c>
      <c r="C812" s="4" t="s">
        <v>175</v>
      </c>
      <c r="D812" s="4" t="s">
        <v>120</v>
      </c>
      <c r="E812" s="4" t="s">
        <v>172</v>
      </c>
      <c r="F812" s="3">
        <v>42776</v>
      </c>
      <c r="G812" s="3">
        <v>42870</v>
      </c>
      <c r="H812">
        <v>5473</v>
      </c>
    </row>
    <row r="813" spans="1:8">
      <c r="A813" s="4" t="s">
        <v>1020</v>
      </c>
      <c r="B813" s="4" t="s">
        <v>212</v>
      </c>
      <c r="C813" s="4" t="s">
        <v>177</v>
      </c>
      <c r="D813" s="4" t="s">
        <v>115</v>
      </c>
      <c r="E813" s="4" t="s">
        <v>197</v>
      </c>
      <c r="F813" s="3">
        <v>42776</v>
      </c>
      <c r="G813" s="3">
        <v>42885</v>
      </c>
      <c r="H813">
        <v>0</v>
      </c>
    </row>
    <row r="814" spans="1:8">
      <c r="A814" s="4" t="s">
        <v>1021</v>
      </c>
      <c r="B814" s="4" t="s">
        <v>212</v>
      </c>
      <c r="C814" s="4" t="s">
        <v>177</v>
      </c>
      <c r="D814" s="4" t="s">
        <v>102</v>
      </c>
      <c r="E814" s="4" t="s">
        <v>172</v>
      </c>
      <c r="F814" s="3">
        <v>42776</v>
      </c>
      <c r="G814" s="3">
        <v>42864</v>
      </c>
      <c r="H814">
        <v>51</v>
      </c>
    </row>
    <row r="815" spans="1:8">
      <c r="A815" s="4" t="s">
        <v>1022</v>
      </c>
      <c r="B815" s="4" t="s">
        <v>219</v>
      </c>
      <c r="C815" s="4" t="s">
        <v>179</v>
      </c>
      <c r="D815" s="4" t="s">
        <v>105</v>
      </c>
      <c r="E815" s="4" t="s">
        <v>193</v>
      </c>
      <c r="F815" s="3">
        <v>42776</v>
      </c>
      <c r="G815" s="3"/>
    </row>
    <row r="816" spans="1:8">
      <c r="A816" s="4" t="s">
        <v>1023</v>
      </c>
      <c r="B816" s="4" t="s">
        <v>219</v>
      </c>
      <c r="C816" s="4" t="s">
        <v>179</v>
      </c>
      <c r="D816" s="4" t="s">
        <v>56</v>
      </c>
      <c r="E816" s="4" t="s">
        <v>172</v>
      </c>
      <c r="F816" s="3">
        <v>42776</v>
      </c>
      <c r="G816" s="3">
        <v>42800</v>
      </c>
      <c r="H816">
        <v>563</v>
      </c>
    </row>
    <row r="817" spans="1:8">
      <c r="A817" s="4" t="s">
        <v>1024</v>
      </c>
      <c r="B817" s="4" t="s">
        <v>256</v>
      </c>
      <c r="C817" s="4" t="s">
        <v>179</v>
      </c>
      <c r="D817" s="4" t="s">
        <v>79</v>
      </c>
      <c r="E817" s="4" t="s">
        <v>197</v>
      </c>
      <c r="F817" s="3">
        <v>42776</v>
      </c>
      <c r="G817" s="3">
        <v>42881</v>
      </c>
      <c r="H817">
        <v>0</v>
      </c>
    </row>
    <row r="818" spans="1:8">
      <c r="A818" s="4" t="s">
        <v>1025</v>
      </c>
      <c r="B818" s="4" t="s">
        <v>232</v>
      </c>
      <c r="C818" s="4" t="s">
        <v>179</v>
      </c>
      <c r="D818" s="4" t="s">
        <v>96</v>
      </c>
      <c r="E818" s="4" t="s">
        <v>197</v>
      </c>
      <c r="F818" s="3">
        <v>42776</v>
      </c>
      <c r="G818" s="3">
        <v>42869</v>
      </c>
      <c r="H818">
        <v>0</v>
      </c>
    </row>
    <row r="819" spans="1:8">
      <c r="A819" s="4" t="s">
        <v>1026</v>
      </c>
      <c r="B819" s="4" t="s">
        <v>232</v>
      </c>
      <c r="C819" s="4" t="s">
        <v>192</v>
      </c>
      <c r="D819" s="4" t="s">
        <v>82</v>
      </c>
      <c r="E819" s="4" t="s">
        <v>172</v>
      </c>
      <c r="F819" s="3">
        <v>42776</v>
      </c>
      <c r="G819" s="3">
        <v>42901</v>
      </c>
      <c r="H819">
        <v>2928</v>
      </c>
    </row>
    <row r="820" spans="1:8">
      <c r="A820" s="4" t="s">
        <v>1027</v>
      </c>
      <c r="B820" s="4" t="s">
        <v>232</v>
      </c>
      <c r="C820" s="4" t="s">
        <v>192</v>
      </c>
      <c r="D820" s="4" t="s">
        <v>126</v>
      </c>
      <c r="E820" s="4" t="s">
        <v>172</v>
      </c>
      <c r="F820" s="3">
        <v>42776</v>
      </c>
      <c r="G820" s="3">
        <v>42891</v>
      </c>
      <c r="H820">
        <v>3618</v>
      </c>
    </row>
    <row r="821" spans="1:8">
      <c r="A821" s="4" t="s">
        <v>1028</v>
      </c>
      <c r="B821" s="4" t="s">
        <v>174</v>
      </c>
      <c r="C821" s="4" t="s">
        <v>171</v>
      </c>
      <c r="D821" s="4" t="s">
        <v>47</v>
      </c>
      <c r="E821" s="4" t="s">
        <v>172</v>
      </c>
      <c r="F821" s="3">
        <v>42777</v>
      </c>
      <c r="G821" s="3">
        <v>42871</v>
      </c>
      <c r="H821">
        <v>1189</v>
      </c>
    </row>
    <row r="822" spans="1:8">
      <c r="A822" s="4" t="s">
        <v>1029</v>
      </c>
      <c r="B822" s="4" t="s">
        <v>263</v>
      </c>
      <c r="C822" s="4" t="s">
        <v>179</v>
      </c>
      <c r="D822" s="4" t="s">
        <v>50</v>
      </c>
      <c r="E822" s="4" t="s">
        <v>197</v>
      </c>
      <c r="F822" s="3">
        <v>42777</v>
      </c>
      <c r="G822" s="3">
        <v>42862</v>
      </c>
      <c r="H822">
        <v>0</v>
      </c>
    </row>
    <row r="823" spans="1:8">
      <c r="A823" s="4" t="s">
        <v>1030</v>
      </c>
      <c r="B823" s="4" t="s">
        <v>212</v>
      </c>
      <c r="C823" s="4" t="s">
        <v>177</v>
      </c>
      <c r="D823" s="4" t="s">
        <v>75</v>
      </c>
      <c r="E823" s="4" t="s">
        <v>172</v>
      </c>
      <c r="F823" s="3">
        <v>42777</v>
      </c>
      <c r="G823" s="3">
        <v>42877</v>
      </c>
      <c r="H823">
        <v>60</v>
      </c>
    </row>
    <row r="824" spans="1:8">
      <c r="A824" s="4" t="s">
        <v>1031</v>
      </c>
      <c r="B824" s="4" t="s">
        <v>191</v>
      </c>
      <c r="C824" s="4" t="s">
        <v>199</v>
      </c>
      <c r="D824" s="4" t="s">
        <v>24</v>
      </c>
      <c r="E824" s="4" t="s">
        <v>193</v>
      </c>
      <c r="F824" s="3">
        <v>42777</v>
      </c>
      <c r="G824" s="3"/>
    </row>
    <row r="825" spans="1:8">
      <c r="A825" s="4" t="s">
        <v>1032</v>
      </c>
      <c r="B825" s="4" t="s">
        <v>343</v>
      </c>
      <c r="C825" s="4" t="s">
        <v>171</v>
      </c>
      <c r="D825" s="4" t="s">
        <v>110</v>
      </c>
      <c r="E825" s="4" t="s">
        <v>197</v>
      </c>
      <c r="F825" s="3">
        <v>42777</v>
      </c>
      <c r="G825" s="3">
        <v>42866</v>
      </c>
      <c r="H825">
        <v>0</v>
      </c>
    </row>
    <row r="826" spans="1:8">
      <c r="A826" s="4" t="s">
        <v>1033</v>
      </c>
      <c r="B826" s="4" t="s">
        <v>219</v>
      </c>
      <c r="C826" s="4" t="s">
        <v>179</v>
      </c>
      <c r="D826" s="4" t="s">
        <v>38</v>
      </c>
      <c r="E826" s="4" t="s">
        <v>172</v>
      </c>
      <c r="F826" s="3">
        <v>42777</v>
      </c>
      <c r="G826" s="3">
        <v>42908</v>
      </c>
      <c r="H826">
        <v>545</v>
      </c>
    </row>
    <row r="827" spans="1:8">
      <c r="A827" s="4" t="s">
        <v>1034</v>
      </c>
      <c r="B827" s="4" t="s">
        <v>219</v>
      </c>
      <c r="C827" s="4" t="s">
        <v>192</v>
      </c>
      <c r="D827" s="4" t="s">
        <v>86</v>
      </c>
      <c r="E827" s="4" t="s">
        <v>172</v>
      </c>
      <c r="F827" s="3">
        <v>42777</v>
      </c>
      <c r="G827" s="3">
        <v>42867</v>
      </c>
      <c r="H827">
        <v>3035</v>
      </c>
    </row>
    <row r="828" spans="1:8">
      <c r="A828" s="4" t="s">
        <v>1035</v>
      </c>
      <c r="B828" s="4" t="s">
        <v>230</v>
      </c>
      <c r="C828" s="4" t="s">
        <v>179</v>
      </c>
      <c r="D828" s="4" t="s">
        <v>24</v>
      </c>
      <c r="E828" s="4" t="s">
        <v>193</v>
      </c>
      <c r="F828" s="3">
        <v>42777</v>
      </c>
      <c r="G828" s="3"/>
    </row>
    <row r="829" spans="1:8">
      <c r="A829" s="4" t="s">
        <v>1036</v>
      </c>
      <c r="B829" s="4" t="s">
        <v>230</v>
      </c>
      <c r="C829" s="4" t="s">
        <v>179</v>
      </c>
      <c r="D829" s="4" t="s">
        <v>84</v>
      </c>
      <c r="E829" s="4" t="s">
        <v>172</v>
      </c>
      <c r="F829" s="3">
        <v>42777</v>
      </c>
      <c r="G829" s="3">
        <v>42909</v>
      </c>
      <c r="H829">
        <v>584</v>
      </c>
    </row>
    <row r="830" spans="1:8">
      <c r="A830" s="4" t="s">
        <v>1037</v>
      </c>
      <c r="B830" s="4" t="s">
        <v>187</v>
      </c>
      <c r="C830" s="4" t="s">
        <v>177</v>
      </c>
      <c r="D830" s="4" t="s">
        <v>105</v>
      </c>
      <c r="E830" s="4" t="s">
        <v>197</v>
      </c>
      <c r="F830" s="3">
        <v>42777</v>
      </c>
      <c r="G830" s="3">
        <v>42870</v>
      </c>
      <c r="H830">
        <v>0</v>
      </c>
    </row>
    <row r="831" spans="1:8">
      <c r="A831" s="4" t="s">
        <v>1038</v>
      </c>
      <c r="B831" s="4" t="s">
        <v>201</v>
      </c>
      <c r="C831" s="4" t="s">
        <v>171</v>
      </c>
      <c r="D831" s="4" t="s">
        <v>38</v>
      </c>
      <c r="E831" s="4" t="s">
        <v>172</v>
      </c>
      <c r="F831" s="3">
        <v>42777</v>
      </c>
      <c r="G831" s="3">
        <v>42909</v>
      </c>
      <c r="H831">
        <v>1069</v>
      </c>
    </row>
    <row r="832" spans="1:8">
      <c r="A832" s="4" t="s">
        <v>1039</v>
      </c>
      <c r="B832" s="4" t="s">
        <v>201</v>
      </c>
      <c r="C832" s="4" t="s">
        <v>171</v>
      </c>
      <c r="D832" s="4" t="s">
        <v>122</v>
      </c>
      <c r="E832" s="4" t="s">
        <v>172</v>
      </c>
      <c r="F832" s="3">
        <v>42777</v>
      </c>
      <c r="G832" s="3">
        <v>42908</v>
      </c>
      <c r="H832">
        <v>1035</v>
      </c>
    </row>
    <row r="833" spans="1:8">
      <c r="A833" s="4" t="s">
        <v>1040</v>
      </c>
      <c r="B833" s="4" t="s">
        <v>205</v>
      </c>
      <c r="C833" s="4" t="s">
        <v>192</v>
      </c>
      <c r="D833" s="4" t="s">
        <v>62</v>
      </c>
      <c r="E833" s="4" t="s">
        <v>193</v>
      </c>
      <c r="F833" s="3">
        <v>42777</v>
      </c>
      <c r="G833" s="3"/>
    </row>
    <row r="834" spans="1:8">
      <c r="A834" s="4" t="s">
        <v>1041</v>
      </c>
      <c r="B834" s="4" t="s">
        <v>226</v>
      </c>
      <c r="C834" s="4" t="s">
        <v>175</v>
      </c>
      <c r="D834" s="4" t="s">
        <v>63</v>
      </c>
      <c r="E834" s="4" t="s">
        <v>197</v>
      </c>
      <c r="F834" s="3">
        <v>42777</v>
      </c>
      <c r="G834" s="3">
        <v>42796</v>
      </c>
      <c r="H834">
        <v>0</v>
      </c>
    </row>
    <row r="835" spans="1:8">
      <c r="A835" s="4" t="s">
        <v>1042</v>
      </c>
      <c r="B835" s="4" t="s">
        <v>185</v>
      </c>
      <c r="C835" s="4" t="s">
        <v>175</v>
      </c>
      <c r="D835" s="4" t="s">
        <v>105</v>
      </c>
      <c r="E835" s="4" t="s">
        <v>172</v>
      </c>
      <c r="F835" s="3">
        <v>42777</v>
      </c>
      <c r="G835" s="3">
        <v>42818</v>
      </c>
      <c r="H835">
        <v>4510</v>
      </c>
    </row>
    <row r="836" spans="1:8">
      <c r="A836" s="4" t="s">
        <v>1043</v>
      </c>
      <c r="B836" s="4" t="s">
        <v>216</v>
      </c>
      <c r="C836" s="4" t="s">
        <v>171</v>
      </c>
      <c r="D836" s="4" t="s">
        <v>121</v>
      </c>
      <c r="E836" s="4" t="s">
        <v>197</v>
      </c>
      <c r="F836" s="3">
        <v>42777</v>
      </c>
      <c r="G836" s="3">
        <v>42891</v>
      </c>
      <c r="H836">
        <v>0</v>
      </c>
    </row>
    <row r="837" spans="1:8">
      <c r="A837" s="4" t="s">
        <v>1044</v>
      </c>
      <c r="B837" s="4" t="s">
        <v>216</v>
      </c>
      <c r="C837" s="4" t="s">
        <v>177</v>
      </c>
      <c r="D837" s="4" t="s">
        <v>130</v>
      </c>
      <c r="E837" s="4" t="s">
        <v>172</v>
      </c>
      <c r="F837" s="3">
        <v>42777</v>
      </c>
      <c r="G837" s="3">
        <v>42863</v>
      </c>
      <c r="H837">
        <v>49</v>
      </c>
    </row>
    <row r="838" spans="1:8">
      <c r="A838" s="4" t="s">
        <v>1045</v>
      </c>
      <c r="B838" s="4" t="s">
        <v>183</v>
      </c>
      <c r="C838" s="4" t="s">
        <v>177</v>
      </c>
      <c r="D838" s="4" t="s">
        <v>104</v>
      </c>
      <c r="E838" s="4" t="s">
        <v>172</v>
      </c>
      <c r="F838" s="3">
        <v>42778</v>
      </c>
      <c r="G838" s="3">
        <v>42893</v>
      </c>
      <c r="H838">
        <v>59</v>
      </c>
    </row>
    <row r="839" spans="1:8">
      <c r="A839" s="4" t="s">
        <v>1046</v>
      </c>
      <c r="B839" s="4" t="s">
        <v>246</v>
      </c>
      <c r="C839" s="4" t="s">
        <v>175</v>
      </c>
      <c r="D839" s="4" t="s">
        <v>82</v>
      </c>
      <c r="E839" s="4" t="s">
        <v>172</v>
      </c>
      <c r="F839" s="3">
        <v>42778</v>
      </c>
      <c r="G839" s="3">
        <v>42798</v>
      </c>
      <c r="H839">
        <v>4705</v>
      </c>
    </row>
    <row r="840" spans="1:8">
      <c r="A840" s="4" t="s">
        <v>1047</v>
      </c>
      <c r="B840" s="4" t="s">
        <v>304</v>
      </c>
      <c r="C840" s="4" t="s">
        <v>199</v>
      </c>
      <c r="D840" s="4" t="s">
        <v>131</v>
      </c>
      <c r="E840" s="4" t="s">
        <v>172</v>
      </c>
      <c r="F840" s="3">
        <v>42778</v>
      </c>
      <c r="G840" s="3">
        <v>42889</v>
      </c>
      <c r="H840">
        <v>5148</v>
      </c>
    </row>
    <row r="841" spans="1:8">
      <c r="A841" s="4" t="s">
        <v>1048</v>
      </c>
      <c r="B841" s="4" t="s">
        <v>279</v>
      </c>
      <c r="C841" s="4" t="s">
        <v>175</v>
      </c>
      <c r="D841" s="4" t="s">
        <v>63</v>
      </c>
      <c r="E841" s="4" t="s">
        <v>172</v>
      </c>
      <c r="F841" s="3">
        <v>42778</v>
      </c>
      <c r="G841" s="3">
        <v>42863</v>
      </c>
      <c r="H841">
        <v>4833</v>
      </c>
    </row>
    <row r="842" spans="1:8">
      <c r="A842" s="4" t="s">
        <v>1049</v>
      </c>
      <c r="B842" s="4" t="s">
        <v>210</v>
      </c>
      <c r="C842" s="4" t="s">
        <v>175</v>
      </c>
      <c r="D842" s="4" t="s">
        <v>88</v>
      </c>
      <c r="E842" s="4" t="s">
        <v>172</v>
      </c>
      <c r="F842" s="3">
        <v>42778</v>
      </c>
      <c r="G842" s="3">
        <v>42886</v>
      </c>
      <c r="H842">
        <v>4664</v>
      </c>
    </row>
    <row r="843" spans="1:8">
      <c r="A843" s="4" t="s">
        <v>1050</v>
      </c>
      <c r="B843" s="4" t="s">
        <v>263</v>
      </c>
      <c r="C843" s="4" t="s">
        <v>179</v>
      </c>
      <c r="D843" s="4" t="s">
        <v>99</v>
      </c>
      <c r="E843" s="4" t="s">
        <v>172</v>
      </c>
      <c r="F843" s="3">
        <v>42778</v>
      </c>
      <c r="G843" s="3">
        <v>42867</v>
      </c>
      <c r="H843">
        <v>475</v>
      </c>
    </row>
    <row r="844" spans="1:8">
      <c r="A844" s="4" t="s">
        <v>1051</v>
      </c>
      <c r="B844" s="4" t="s">
        <v>203</v>
      </c>
      <c r="C844" s="4" t="s">
        <v>171</v>
      </c>
      <c r="D844" s="4" t="s">
        <v>24</v>
      </c>
      <c r="E844" s="4" t="s">
        <v>193</v>
      </c>
      <c r="F844" s="3">
        <v>42778</v>
      </c>
      <c r="G844" s="3"/>
    </row>
    <row r="845" spans="1:8">
      <c r="A845" s="4" t="s">
        <v>1052</v>
      </c>
      <c r="B845" s="4" t="s">
        <v>203</v>
      </c>
      <c r="C845" s="4" t="s">
        <v>192</v>
      </c>
      <c r="D845" s="4" t="s">
        <v>86</v>
      </c>
      <c r="E845" s="4" t="s">
        <v>172</v>
      </c>
      <c r="F845" s="3">
        <v>42778</v>
      </c>
      <c r="G845" s="3">
        <v>42899</v>
      </c>
      <c r="H845">
        <v>3807</v>
      </c>
    </row>
    <row r="846" spans="1:8">
      <c r="A846" s="4" t="s">
        <v>1053</v>
      </c>
      <c r="B846" s="4" t="s">
        <v>191</v>
      </c>
      <c r="C846" s="4" t="s">
        <v>179</v>
      </c>
      <c r="D846" s="4" t="s">
        <v>54</v>
      </c>
      <c r="E846" s="4" t="s">
        <v>193</v>
      </c>
      <c r="F846" s="3">
        <v>42778</v>
      </c>
      <c r="G846" s="3"/>
    </row>
    <row r="847" spans="1:8">
      <c r="A847" s="4" t="s">
        <v>1054</v>
      </c>
      <c r="B847" s="4" t="s">
        <v>343</v>
      </c>
      <c r="C847" s="4" t="s">
        <v>179</v>
      </c>
      <c r="D847" s="4" t="s">
        <v>109</v>
      </c>
      <c r="E847" s="4" t="s">
        <v>172</v>
      </c>
      <c r="F847" s="3">
        <v>42778</v>
      </c>
      <c r="G847" s="3">
        <v>42876</v>
      </c>
      <c r="H847">
        <v>518</v>
      </c>
    </row>
    <row r="848" spans="1:8">
      <c r="A848" s="4" t="s">
        <v>1055</v>
      </c>
      <c r="B848" s="4" t="s">
        <v>219</v>
      </c>
      <c r="C848" s="4" t="s">
        <v>171</v>
      </c>
      <c r="D848" s="4" t="s">
        <v>44</v>
      </c>
      <c r="E848" s="4" t="s">
        <v>172</v>
      </c>
      <c r="F848" s="3">
        <v>42778</v>
      </c>
      <c r="G848" s="3">
        <v>42864</v>
      </c>
      <c r="H848">
        <v>1050</v>
      </c>
    </row>
    <row r="849" spans="1:8">
      <c r="A849" s="4" t="s">
        <v>1056</v>
      </c>
      <c r="B849" s="4" t="s">
        <v>201</v>
      </c>
      <c r="C849" s="4" t="s">
        <v>175</v>
      </c>
      <c r="D849" s="4" t="s">
        <v>124</v>
      </c>
      <c r="E849" s="4" t="s">
        <v>172</v>
      </c>
      <c r="F849" s="3">
        <v>42778</v>
      </c>
      <c r="G849" s="3">
        <v>42879</v>
      </c>
      <c r="H849">
        <v>4596</v>
      </c>
    </row>
    <row r="850" spans="1:8">
      <c r="A850" s="4" t="s">
        <v>1057</v>
      </c>
      <c r="B850" s="4" t="s">
        <v>205</v>
      </c>
      <c r="C850" s="4" t="s">
        <v>192</v>
      </c>
      <c r="D850" s="4" t="s">
        <v>38</v>
      </c>
      <c r="E850" s="4" t="s">
        <v>193</v>
      </c>
      <c r="F850" s="3">
        <v>42778</v>
      </c>
      <c r="G850" s="3"/>
    </row>
    <row r="851" spans="1:8">
      <c r="A851" s="4" t="s">
        <v>1058</v>
      </c>
      <c r="B851" s="4" t="s">
        <v>216</v>
      </c>
      <c r="C851" s="4" t="s">
        <v>177</v>
      </c>
      <c r="D851" s="4" t="s">
        <v>24</v>
      </c>
      <c r="E851" s="4" t="s">
        <v>193</v>
      </c>
      <c r="F851" s="3">
        <v>42778</v>
      </c>
      <c r="G851" s="3"/>
    </row>
    <row r="852" spans="1:8">
      <c r="A852" s="4" t="s">
        <v>1059</v>
      </c>
      <c r="B852" s="4" t="s">
        <v>181</v>
      </c>
      <c r="C852" s="4" t="s">
        <v>179</v>
      </c>
      <c r="D852" s="4" t="s">
        <v>124</v>
      </c>
      <c r="E852" s="4" t="s">
        <v>172</v>
      </c>
      <c r="F852" s="3">
        <v>42778</v>
      </c>
      <c r="G852" s="3">
        <v>42860</v>
      </c>
      <c r="H852">
        <v>618</v>
      </c>
    </row>
    <row r="853" spans="1:8">
      <c r="A853" s="4" t="s">
        <v>1060</v>
      </c>
      <c r="B853" s="4" t="s">
        <v>181</v>
      </c>
      <c r="C853" s="4" t="s">
        <v>192</v>
      </c>
      <c r="D853" s="4" t="s">
        <v>108</v>
      </c>
      <c r="E853" s="4" t="s">
        <v>172</v>
      </c>
      <c r="F853" s="3">
        <v>42778</v>
      </c>
      <c r="G853" s="3">
        <v>42857</v>
      </c>
      <c r="H853">
        <v>3460</v>
      </c>
    </row>
    <row r="854" spans="1:8">
      <c r="A854" s="4" t="s">
        <v>1061</v>
      </c>
      <c r="B854" s="4" t="s">
        <v>210</v>
      </c>
      <c r="C854" s="4" t="s">
        <v>199</v>
      </c>
      <c r="D854" s="4" t="s">
        <v>95</v>
      </c>
      <c r="E854" s="4" t="s">
        <v>172</v>
      </c>
      <c r="F854" s="3">
        <v>42779</v>
      </c>
      <c r="G854" s="3">
        <v>42876</v>
      </c>
      <c r="H854">
        <v>5751</v>
      </c>
    </row>
    <row r="855" spans="1:8">
      <c r="A855" s="4" t="s">
        <v>1062</v>
      </c>
      <c r="B855" s="4" t="s">
        <v>174</v>
      </c>
      <c r="C855" s="4" t="s">
        <v>199</v>
      </c>
      <c r="D855" s="4" t="s">
        <v>85</v>
      </c>
      <c r="E855" s="4" t="s">
        <v>172</v>
      </c>
      <c r="F855" s="3">
        <v>42779</v>
      </c>
      <c r="G855" s="3">
        <v>42883</v>
      </c>
      <c r="H855">
        <v>5639</v>
      </c>
    </row>
    <row r="856" spans="1:8">
      <c r="A856" s="4" t="s">
        <v>1063</v>
      </c>
      <c r="B856" s="4" t="s">
        <v>263</v>
      </c>
      <c r="C856" s="4" t="s">
        <v>199</v>
      </c>
      <c r="D856" s="4" t="s">
        <v>31</v>
      </c>
      <c r="E856" s="4" t="s">
        <v>197</v>
      </c>
      <c r="F856" s="3">
        <v>42779</v>
      </c>
      <c r="G856" s="3">
        <v>42888</v>
      </c>
      <c r="H856">
        <v>0</v>
      </c>
    </row>
    <row r="857" spans="1:8">
      <c r="A857" s="4" t="s">
        <v>1064</v>
      </c>
      <c r="B857" s="4" t="s">
        <v>237</v>
      </c>
      <c r="C857" s="4" t="s">
        <v>199</v>
      </c>
      <c r="D857" s="4" t="s">
        <v>127</v>
      </c>
      <c r="E857" s="4" t="s">
        <v>172</v>
      </c>
      <c r="F857" s="3">
        <v>42779</v>
      </c>
      <c r="G857" s="3">
        <v>42873</v>
      </c>
      <c r="H857">
        <v>4766</v>
      </c>
    </row>
    <row r="858" spans="1:8">
      <c r="A858" s="4" t="s">
        <v>1065</v>
      </c>
      <c r="B858" s="4" t="s">
        <v>203</v>
      </c>
      <c r="C858" s="4" t="s">
        <v>192</v>
      </c>
      <c r="D858" s="4" t="s">
        <v>96</v>
      </c>
      <c r="E858" s="4" t="s">
        <v>193</v>
      </c>
      <c r="F858" s="3">
        <v>42779</v>
      </c>
      <c r="G858" s="3"/>
    </row>
    <row r="859" spans="1:8">
      <c r="A859" s="4" t="s">
        <v>1066</v>
      </c>
      <c r="B859" s="4" t="s">
        <v>219</v>
      </c>
      <c r="C859" s="4" t="s">
        <v>171</v>
      </c>
      <c r="D859" s="4" t="s">
        <v>105</v>
      </c>
      <c r="E859" s="4" t="s">
        <v>197</v>
      </c>
      <c r="F859" s="3">
        <v>42779</v>
      </c>
      <c r="G859" s="3">
        <v>42864</v>
      </c>
      <c r="H859">
        <v>0</v>
      </c>
    </row>
    <row r="860" spans="1:8">
      <c r="A860" s="4" t="s">
        <v>1067</v>
      </c>
      <c r="B860" s="4" t="s">
        <v>230</v>
      </c>
      <c r="C860" s="4" t="s">
        <v>179</v>
      </c>
      <c r="D860" s="4" t="s">
        <v>108</v>
      </c>
      <c r="E860" s="4" t="s">
        <v>172</v>
      </c>
      <c r="F860" s="3">
        <v>42779</v>
      </c>
      <c r="G860" s="3">
        <v>42866</v>
      </c>
      <c r="H860">
        <v>589</v>
      </c>
    </row>
    <row r="861" spans="1:8">
      <c r="A861" s="4" t="s">
        <v>1068</v>
      </c>
      <c r="B861" s="4" t="s">
        <v>244</v>
      </c>
      <c r="C861" s="4" t="s">
        <v>199</v>
      </c>
      <c r="D861" s="4" t="s">
        <v>57</v>
      </c>
      <c r="E861" s="4" t="s">
        <v>197</v>
      </c>
      <c r="F861" s="3">
        <v>42779</v>
      </c>
      <c r="G861" s="3">
        <v>42886</v>
      </c>
      <c r="H861">
        <v>0</v>
      </c>
    </row>
    <row r="862" spans="1:8">
      <c r="A862" s="4" t="s">
        <v>1069</v>
      </c>
      <c r="B862" s="4" t="s">
        <v>170</v>
      </c>
      <c r="C862" s="4" t="s">
        <v>179</v>
      </c>
      <c r="D862" s="4" t="s">
        <v>76</v>
      </c>
      <c r="E862" s="4" t="s">
        <v>197</v>
      </c>
      <c r="F862" s="3">
        <v>42779</v>
      </c>
      <c r="G862" s="3">
        <v>42871</v>
      </c>
      <c r="H862">
        <v>0</v>
      </c>
    </row>
    <row r="863" spans="1:8">
      <c r="A863" s="4" t="s">
        <v>1070</v>
      </c>
      <c r="B863" s="4" t="s">
        <v>185</v>
      </c>
      <c r="C863" s="4" t="s">
        <v>175</v>
      </c>
      <c r="D863" s="4" t="s">
        <v>54</v>
      </c>
      <c r="E863" s="4" t="s">
        <v>193</v>
      </c>
      <c r="F863" s="3">
        <v>42779</v>
      </c>
      <c r="G863" s="3"/>
    </row>
    <row r="864" spans="1:8">
      <c r="A864" s="4" t="s">
        <v>1071</v>
      </c>
      <c r="B864" s="4" t="s">
        <v>216</v>
      </c>
      <c r="C864" s="4" t="s">
        <v>179</v>
      </c>
      <c r="D864" s="4" t="s">
        <v>24</v>
      </c>
      <c r="E864" s="4" t="s">
        <v>193</v>
      </c>
      <c r="F864" s="3">
        <v>42779</v>
      </c>
      <c r="G864" s="3"/>
    </row>
    <row r="865" spans="1:8">
      <c r="A865" s="4" t="s">
        <v>1072</v>
      </c>
      <c r="B865" s="4" t="s">
        <v>216</v>
      </c>
      <c r="C865" s="4" t="s">
        <v>179</v>
      </c>
      <c r="D865" s="4" t="s">
        <v>40</v>
      </c>
      <c r="E865" s="4" t="s">
        <v>172</v>
      </c>
      <c r="F865" s="3">
        <v>42779</v>
      </c>
      <c r="G865" s="3">
        <v>42873</v>
      </c>
      <c r="H865">
        <v>533</v>
      </c>
    </row>
    <row r="866" spans="1:8">
      <c r="A866" s="4" t="s">
        <v>1073</v>
      </c>
      <c r="B866" s="4" t="s">
        <v>183</v>
      </c>
      <c r="C866" s="4" t="s">
        <v>179</v>
      </c>
      <c r="D866" s="4" t="s">
        <v>43</v>
      </c>
      <c r="E866" s="4" t="s">
        <v>197</v>
      </c>
      <c r="F866" s="3">
        <v>42780</v>
      </c>
      <c r="G866" s="3">
        <v>42860</v>
      </c>
      <c r="H866">
        <v>0</v>
      </c>
    </row>
    <row r="867" spans="1:8">
      <c r="A867" s="4" t="s">
        <v>1074</v>
      </c>
      <c r="B867" s="4" t="s">
        <v>183</v>
      </c>
      <c r="C867" s="4" t="s">
        <v>177</v>
      </c>
      <c r="D867" s="4" t="s">
        <v>48</v>
      </c>
      <c r="E867" s="4" t="s">
        <v>172</v>
      </c>
      <c r="F867" s="3">
        <v>42780</v>
      </c>
      <c r="G867" s="3">
        <v>42885</v>
      </c>
      <c r="H867">
        <v>63</v>
      </c>
    </row>
    <row r="868" spans="1:8">
      <c r="A868" s="4" t="s">
        <v>1075</v>
      </c>
      <c r="B868" s="4" t="s">
        <v>246</v>
      </c>
      <c r="C868" s="4" t="s">
        <v>175</v>
      </c>
      <c r="D868" s="4" t="s">
        <v>31</v>
      </c>
      <c r="E868" s="4" t="s">
        <v>172</v>
      </c>
      <c r="F868" s="3">
        <v>42780</v>
      </c>
      <c r="G868" s="3">
        <v>42863</v>
      </c>
      <c r="H868">
        <v>4942</v>
      </c>
    </row>
    <row r="869" spans="1:8">
      <c r="A869" s="4" t="s">
        <v>1076</v>
      </c>
      <c r="B869" s="4" t="s">
        <v>174</v>
      </c>
      <c r="C869" s="4" t="s">
        <v>175</v>
      </c>
      <c r="D869" s="4" t="s">
        <v>45</v>
      </c>
      <c r="E869" s="4" t="s">
        <v>172</v>
      </c>
      <c r="F869" s="3">
        <v>42780</v>
      </c>
      <c r="G869" s="3">
        <v>42898</v>
      </c>
      <c r="H869">
        <v>4650</v>
      </c>
    </row>
    <row r="870" spans="1:8">
      <c r="A870" s="4" t="s">
        <v>1077</v>
      </c>
      <c r="B870" s="4" t="s">
        <v>174</v>
      </c>
      <c r="C870" s="4" t="s">
        <v>175</v>
      </c>
      <c r="D870" s="4" t="s">
        <v>85</v>
      </c>
      <c r="E870" s="4" t="s">
        <v>172</v>
      </c>
      <c r="F870" s="3">
        <v>42780</v>
      </c>
      <c r="G870" s="3">
        <v>42902</v>
      </c>
      <c r="H870">
        <v>4829</v>
      </c>
    </row>
    <row r="871" spans="1:8">
      <c r="A871" s="4" t="s">
        <v>1078</v>
      </c>
      <c r="B871" s="4" t="s">
        <v>263</v>
      </c>
      <c r="C871" s="4" t="s">
        <v>171</v>
      </c>
      <c r="D871" s="4" t="s">
        <v>25</v>
      </c>
      <c r="E871" s="4" t="s">
        <v>172</v>
      </c>
      <c r="F871" s="3">
        <v>42780</v>
      </c>
      <c r="G871" s="3">
        <v>42884</v>
      </c>
      <c r="H871">
        <v>987</v>
      </c>
    </row>
    <row r="872" spans="1:8">
      <c r="A872" s="4" t="s">
        <v>1079</v>
      </c>
      <c r="B872" s="4" t="s">
        <v>263</v>
      </c>
      <c r="C872" s="4" t="s">
        <v>199</v>
      </c>
      <c r="D872" s="4" t="s">
        <v>65</v>
      </c>
      <c r="E872" s="4" t="s">
        <v>172</v>
      </c>
      <c r="F872" s="3">
        <v>42780</v>
      </c>
      <c r="G872" s="3">
        <v>42796</v>
      </c>
      <c r="H872">
        <v>4246</v>
      </c>
    </row>
    <row r="873" spans="1:8">
      <c r="A873" s="4" t="s">
        <v>1080</v>
      </c>
      <c r="B873" s="4" t="s">
        <v>263</v>
      </c>
      <c r="C873" s="4" t="s">
        <v>199</v>
      </c>
      <c r="D873" s="4" t="s">
        <v>80</v>
      </c>
      <c r="E873" s="4" t="s">
        <v>172</v>
      </c>
      <c r="F873" s="3">
        <v>42780</v>
      </c>
      <c r="G873" s="3">
        <v>42861</v>
      </c>
      <c r="H873">
        <v>5702</v>
      </c>
    </row>
    <row r="874" spans="1:8">
      <c r="A874" s="4" t="s">
        <v>1081</v>
      </c>
      <c r="B874" s="4" t="s">
        <v>263</v>
      </c>
      <c r="C874" s="4" t="s">
        <v>192</v>
      </c>
      <c r="D874" s="4" t="s">
        <v>107</v>
      </c>
      <c r="E874" s="4" t="s">
        <v>172</v>
      </c>
      <c r="F874" s="3">
        <v>42780</v>
      </c>
      <c r="G874" s="3">
        <v>42900</v>
      </c>
      <c r="H874">
        <v>2981</v>
      </c>
    </row>
    <row r="875" spans="1:8">
      <c r="A875" s="4" t="s">
        <v>1082</v>
      </c>
      <c r="B875" s="4" t="s">
        <v>196</v>
      </c>
      <c r="C875" s="4" t="s">
        <v>192</v>
      </c>
      <c r="D875" s="4" t="s">
        <v>76</v>
      </c>
      <c r="E875" s="4" t="s">
        <v>197</v>
      </c>
      <c r="F875" s="3">
        <v>42780</v>
      </c>
      <c r="G875" s="3">
        <v>42868</v>
      </c>
      <c r="H875">
        <v>0</v>
      </c>
    </row>
    <row r="876" spans="1:8">
      <c r="A876" s="4" t="s">
        <v>1083</v>
      </c>
      <c r="B876" s="4" t="s">
        <v>203</v>
      </c>
      <c r="C876" s="4" t="s">
        <v>192</v>
      </c>
      <c r="D876" s="4" t="s">
        <v>84</v>
      </c>
      <c r="E876" s="4" t="s">
        <v>172</v>
      </c>
      <c r="F876" s="3">
        <v>42780</v>
      </c>
      <c r="G876" s="3">
        <v>42856</v>
      </c>
      <c r="H876">
        <v>2873</v>
      </c>
    </row>
    <row r="877" spans="1:8">
      <c r="A877" s="4" t="s">
        <v>1084</v>
      </c>
      <c r="B877" s="4" t="s">
        <v>343</v>
      </c>
      <c r="C877" s="4" t="s">
        <v>192</v>
      </c>
      <c r="D877" s="4" t="s">
        <v>119</v>
      </c>
      <c r="E877" s="4" t="s">
        <v>197</v>
      </c>
      <c r="F877" s="3">
        <v>42780</v>
      </c>
      <c r="G877" s="3">
        <v>42866</v>
      </c>
      <c r="H877">
        <v>0</v>
      </c>
    </row>
    <row r="878" spans="1:8">
      <c r="A878" s="4" t="s">
        <v>1085</v>
      </c>
      <c r="B878" s="4" t="s">
        <v>187</v>
      </c>
      <c r="C878" s="4" t="s">
        <v>265</v>
      </c>
      <c r="D878" s="4" t="s">
        <v>121</v>
      </c>
      <c r="E878" s="4" t="s">
        <v>193</v>
      </c>
      <c r="F878" s="3">
        <v>42780</v>
      </c>
      <c r="G878" s="3"/>
    </row>
    <row r="879" spans="1:8">
      <c r="A879" s="4" t="s">
        <v>1086</v>
      </c>
      <c r="B879" s="4" t="s">
        <v>187</v>
      </c>
      <c r="C879" s="4" t="s">
        <v>192</v>
      </c>
      <c r="D879" s="4" t="s">
        <v>29</v>
      </c>
      <c r="E879" s="4" t="s">
        <v>193</v>
      </c>
      <c r="F879" s="3">
        <v>42780</v>
      </c>
      <c r="G879" s="3"/>
    </row>
    <row r="880" spans="1:8">
      <c r="A880" s="4" t="s">
        <v>1087</v>
      </c>
      <c r="B880" s="4" t="s">
        <v>226</v>
      </c>
      <c r="C880" s="4" t="s">
        <v>177</v>
      </c>
      <c r="D880" s="4" t="s">
        <v>117</v>
      </c>
      <c r="E880" s="4" t="s">
        <v>197</v>
      </c>
      <c r="F880" s="3">
        <v>42780</v>
      </c>
      <c r="G880" s="3">
        <v>42862</v>
      </c>
      <c r="H880">
        <v>0</v>
      </c>
    </row>
    <row r="881" spans="1:8">
      <c r="A881" s="4" t="s">
        <v>1088</v>
      </c>
      <c r="B881" s="4" t="s">
        <v>208</v>
      </c>
      <c r="C881" s="4" t="s">
        <v>179</v>
      </c>
      <c r="D881" s="4" t="s">
        <v>70</v>
      </c>
      <c r="E881" s="4" t="s">
        <v>172</v>
      </c>
      <c r="F881" s="3">
        <v>42780</v>
      </c>
      <c r="G881" s="3">
        <v>42889</v>
      </c>
      <c r="H881">
        <v>528</v>
      </c>
    </row>
    <row r="882" spans="1:8">
      <c r="A882" s="4" t="s">
        <v>1089</v>
      </c>
      <c r="B882" s="4" t="s">
        <v>208</v>
      </c>
      <c r="C882" s="4" t="s">
        <v>171</v>
      </c>
      <c r="D882" s="4" t="s">
        <v>106</v>
      </c>
      <c r="E882" s="4" t="s">
        <v>172</v>
      </c>
      <c r="F882" s="3">
        <v>42780</v>
      </c>
      <c r="G882" s="3">
        <v>42904</v>
      </c>
      <c r="H882">
        <v>1199</v>
      </c>
    </row>
    <row r="883" spans="1:8">
      <c r="A883" s="4" t="s">
        <v>1090</v>
      </c>
      <c r="B883" s="4" t="s">
        <v>181</v>
      </c>
      <c r="C883" s="4" t="s">
        <v>175</v>
      </c>
      <c r="D883" s="4" t="s">
        <v>129</v>
      </c>
      <c r="E883" s="4" t="s">
        <v>197</v>
      </c>
      <c r="F883" s="3">
        <v>42780</v>
      </c>
      <c r="G883" s="3">
        <v>42795</v>
      </c>
      <c r="H883">
        <v>0</v>
      </c>
    </row>
    <row r="884" spans="1:8">
      <c r="A884" s="4" t="s">
        <v>1091</v>
      </c>
      <c r="B884" s="4" t="s">
        <v>183</v>
      </c>
      <c r="C884" s="4" t="s">
        <v>179</v>
      </c>
      <c r="D884" s="4" t="s">
        <v>111</v>
      </c>
      <c r="E884" s="4" t="s">
        <v>197</v>
      </c>
      <c r="F884" s="3">
        <v>42781</v>
      </c>
      <c r="G884" s="3">
        <v>42868</v>
      </c>
      <c r="H884">
        <v>0</v>
      </c>
    </row>
    <row r="885" spans="1:8">
      <c r="A885" s="4" t="s">
        <v>1092</v>
      </c>
      <c r="B885" s="4" t="s">
        <v>279</v>
      </c>
      <c r="C885" s="4" t="s">
        <v>199</v>
      </c>
      <c r="D885" s="4" t="s">
        <v>24</v>
      </c>
      <c r="E885" s="4" t="s">
        <v>193</v>
      </c>
      <c r="F885" s="3">
        <v>42781</v>
      </c>
      <c r="G885" s="3"/>
    </row>
    <row r="886" spans="1:8">
      <c r="A886" s="4" t="s">
        <v>1093</v>
      </c>
      <c r="B886" s="4" t="s">
        <v>174</v>
      </c>
      <c r="C886" s="4" t="s">
        <v>199</v>
      </c>
      <c r="D886" s="4" t="s">
        <v>111</v>
      </c>
      <c r="E886" s="4" t="s">
        <v>197</v>
      </c>
      <c r="F886" s="3">
        <v>42781</v>
      </c>
      <c r="G886" s="3">
        <v>42863</v>
      </c>
      <c r="H886">
        <v>0</v>
      </c>
    </row>
    <row r="887" spans="1:8">
      <c r="A887" s="4" t="s">
        <v>1094</v>
      </c>
      <c r="B887" s="4" t="s">
        <v>237</v>
      </c>
      <c r="C887" s="4" t="s">
        <v>179</v>
      </c>
      <c r="D887" s="4" t="s">
        <v>34</v>
      </c>
      <c r="E887" s="4" t="s">
        <v>197</v>
      </c>
      <c r="F887" s="3">
        <v>42781</v>
      </c>
      <c r="G887" s="3">
        <v>42817</v>
      </c>
      <c r="H887">
        <v>0</v>
      </c>
    </row>
    <row r="888" spans="1:8">
      <c r="A888" s="4" t="s">
        <v>1095</v>
      </c>
      <c r="B888" s="4" t="s">
        <v>237</v>
      </c>
      <c r="C888" s="4" t="s">
        <v>199</v>
      </c>
      <c r="D888" s="4" t="s">
        <v>95</v>
      </c>
      <c r="E888" s="4" t="s">
        <v>197</v>
      </c>
      <c r="F888" s="3">
        <v>42781</v>
      </c>
      <c r="G888" s="3">
        <v>42798</v>
      </c>
      <c r="H888">
        <v>0</v>
      </c>
    </row>
    <row r="889" spans="1:8">
      <c r="A889" s="4" t="s">
        <v>1096</v>
      </c>
      <c r="B889" s="4" t="s">
        <v>237</v>
      </c>
      <c r="C889" s="4" t="s">
        <v>192</v>
      </c>
      <c r="D889" s="4" t="s">
        <v>63</v>
      </c>
      <c r="E889" s="4" t="s">
        <v>172</v>
      </c>
      <c r="F889" s="3">
        <v>42781</v>
      </c>
      <c r="G889" s="3">
        <v>42800</v>
      </c>
      <c r="H889">
        <v>3507</v>
      </c>
    </row>
    <row r="890" spans="1:8">
      <c r="A890" s="4" t="s">
        <v>1097</v>
      </c>
      <c r="B890" s="4" t="s">
        <v>191</v>
      </c>
      <c r="C890" s="4" t="s">
        <v>179</v>
      </c>
      <c r="D890" s="4" t="s">
        <v>53</v>
      </c>
      <c r="E890" s="4" t="s">
        <v>197</v>
      </c>
      <c r="F890" s="3">
        <v>42781</v>
      </c>
      <c r="G890" s="3">
        <v>42875</v>
      </c>
      <c r="H890">
        <v>0</v>
      </c>
    </row>
    <row r="891" spans="1:8">
      <c r="A891" s="4" t="s">
        <v>1098</v>
      </c>
      <c r="B891" s="4" t="s">
        <v>191</v>
      </c>
      <c r="C891" s="4" t="s">
        <v>175</v>
      </c>
      <c r="D891" s="4" t="s">
        <v>72</v>
      </c>
      <c r="E891" s="4" t="s">
        <v>172</v>
      </c>
      <c r="F891" s="3">
        <v>42781</v>
      </c>
      <c r="G891" s="3">
        <v>42876</v>
      </c>
      <c r="H891">
        <v>4542</v>
      </c>
    </row>
    <row r="892" spans="1:8">
      <c r="A892" s="4" t="s">
        <v>1099</v>
      </c>
      <c r="B892" s="4" t="s">
        <v>343</v>
      </c>
      <c r="C892" s="4" t="s">
        <v>179</v>
      </c>
      <c r="D892" s="4" t="s">
        <v>68</v>
      </c>
      <c r="E892" s="4" t="s">
        <v>172</v>
      </c>
      <c r="F892" s="3">
        <v>42781</v>
      </c>
      <c r="G892" s="3">
        <v>42883</v>
      </c>
      <c r="H892">
        <v>505</v>
      </c>
    </row>
    <row r="893" spans="1:8">
      <c r="A893" s="4" t="s">
        <v>1100</v>
      </c>
      <c r="B893" s="4" t="s">
        <v>219</v>
      </c>
      <c r="C893" s="4" t="s">
        <v>199</v>
      </c>
      <c r="D893" s="4" t="s">
        <v>24</v>
      </c>
      <c r="E893" s="4" t="s">
        <v>193</v>
      </c>
      <c r="F893" s="3">
        <v>42781</v>
      </c>
      <c r="G893" s="3"/>
    </row>
    <row r="894" spans="1:8">
      <c r="A894" s="4" t="s">
        <v>1101</v>
      </c>
      <c r="B894" s="4" t="s">
        <v>230</v>
      </c>
      <c r="C894" s="4" t="s">
        <v>179</v>
      </c>
      <c r="D894" s="4" t="s">
        <v>24</v>
      </c>
      <c r="E894" s="4" t="s">
        <v>193</v>
      </c>
      <c r="F894" s="3">
        <v>42781</v>
      </c>
      <c r="G894" s="3"/>
    </row>
    <row r="895" spans="1:8">
      <c r="A895" s="4" t="s">
        <v>1102</v>
      </c>
      <c r="B895" s="4" t="s">
        <v>230</v>
      </c>
      <c r="C895" s="4" t="s">
        <v>171</v>
      </c>
      <c r="D895" s="4" t="s">
        <v>38</v>
      </c>
      <c r="E895" s="4" t="s">
        <v>197</v>
      </c>
      <c r="F895" s="3">
        <v>42781</v>
      </c>
      <c r="G895" s="3">
        <v>42862</v>
      </c>
      <c r="H895">
        <v>0</v>
      </c>
    </row>
    <row r="896" spans="1:8">
      <c r="A896" s="4" t="s">
        <v>1103</v>
      </c>
      <c r="B896" s="4" t="s">
        <v>187</v>
      </c>
      <c r="C896" s="4" t="s">
        <v>171</v>
      </c>
      <c r="D896" s="4" t="s">
        <v>24</v>
      </c>
      <c r="E896" s="4" t="s">
        <v>193</v>
      </c>
      <c r="F896" s="3">
        <v>42781</v>
      </c>
      <c r="G896" s="3"/>
    </row>
    <row r="897" spans="1:8">
      <c r="A897" s="4" t="s">
        <v>1104</v>
      </c>
      <c r="B897" s="4" t="s">
        <v>187</v>
      </c>
      <c r="C897" s="4" t="s">
        <v>175</v>
      </c>
      <c r="D897" s="4" t="s">
        <v>56</v>
      </c>
      <c r="E897" s="4" t="s">
        <v>197</v>
      </c>
      <c r="F897" s="3">
        <v>42781</v>
      </c>
      <c r="G897" s="3">
        <v>42886</v>
      </c>
      <c r="H897">
        <v>0</v>
      </c>
    </row>
    <row r="898" spans="1:8">
      <c r="A898" s="4" t="s">
        <v>1105</v>
      </c>
      <c r="B898" s="4" t="s">
        <v>201</v>
      </c>
      <c r="C898" s="4" t="s">
        <v>179</v>
      </c>
      <c r="D898" s="4" t="s">
        <v>24</v>
      </c>
      <c r="E898" s="4" t="s">
        <v>193</v>
      </c>
      <c r="F898" s="3">
        <v>42781</v>
      </c>
      <c r="G898" s="3"/>
    </row>
    <row r="899" spans="1:8">
      <c r="A899" s="4" t="s">
        <v>1106</v>
      </c>
      <c r="B899" s="4" t="s">
        <v>201</v>
      </c>
      <c r="C899" s="4" t="s">
        <v>192</v>
      </c>
      <c r="D899" s="4" t="s">
        <v>24</v>
      </c>
      <c r="E899" s="4" t="s">
        <v>193</v>
      </c>
      <c r="F899" s="3">
        <v>42781</v>
      </c>
      <c r="G899" s="3"/>
    </row>
    <row r="900" spans="1:8">
      <c r="A900" s="4" t="s">
        <v>1107</v>
      </c>
      <c r="B900" s="4" t="s">
        <v>170</v>
      </c>
      <c r="C900" s="4" t="s">
        <v>179</v>
      </c>
      <c r="D900" s="4" t="s">
        <v>66</v>
      </c>
      <c r="E900" s="4" t="s">
        <v>172</v>
      </c>
      <c r="F900" s="3">
        <v>42781</v>
      </c>
      <c r="G900" s="3">
        <v>42868</v>
      </c>
      <c r="H900">
        <v>455</v>
      </c>
    </row>
    <row r="901" spans="1:8">
      <c r="A901" s="4" t="s">
        <v>1108</v>
      </c>
      <c r="B901" s="4" t="s">
        <v>232</v>
      </c>
      <c r="C901" s="4" t="s">
        <v>179</v>
      </c>
      <c r="D901" s="4" t="s">
        <v>78</v>
      </c>
      <c r="E901" s="4" t="s">
        <v>172</v>
      </c>
      <c r="F901" s="3">
        <v>42781</v>
      </c>
      <c r="G901" s="3">
        <v>42797</v>
      </c>
      <c r="H901">
        <v>537</v>
      </c>
    </row>
    <row r="902" spans="1:8">
      <c r="A902" s="4" t="s">
        <v>1109</v>
      </c>
      <c r="B902" s="4" t="s">
        <v>232</v>
      </c>
      <c r="C902" s="4" t="s">
        <v>171</v>
      </c>
      <c r="D902" s="4" t="s">
        <v>96</v>
      </c>
      <c r="E902" s="4" t="s">
        <v>172</v>
      </c>
      <c r="F902" s="3">
        <v>42781</v>
      </c>
      <c r="G902" s="3">
        <v>42798</v>
      </c>
      <c r="H902">
        <v>1090</v>
      </c>
    </row>
    <row r="903" spans="1:8">
      <c r="A903" s="4" t="s">
        <v>1110</v>
      </c>
      <c r="B903" s="4" t="s">
        <v>208</v>
      </c>
      <c r="C903" s="4" t="s">
        <v>192</v>
      </c>
      <c r="D903" s="4" t="s">
        <v>109</v>
      </c>
      <c r="E903" s="4" t="s">
        <v>197</v>
      </c>
      <c r="F903" s="3">
        <v>42781</v>
      </c>
      <c r="G903" s="3">
        <v>42879</v>
      </c>
      <c r="H903">
        <v>0</v>
      </c>
    </row>
    <row r="904" spans="1:8">
      <c r="A904" s="4" t="s">
        <v>1111</v>
      </c>
      <c r="B904" s="4" t="s">
        <v>208</v>
      </c>
      <c r="C904" s="4" t="s">
        <v>177</v>
      </c>
      <c r="D904" s="4" t="s">
        <v>66</v>
      </c>
      <c r="E904" s="4" t="s">
        <v>172</v>
      </c>
      <c r="F904" s="3">
        <v>42781</v>
      </c>
      <c r="G904" s="3">
        <v>42811</v>
      </c>
      <c r="H904">
        <v>60</v>
      </c>
    </row>
    <row r="905" spans="1:8">
      <c r="A905" s="4" t="s">
        <v>1112</v>
      </c>
      <c r="B905" s="4" t="s">
        <v>185</v>
      </c>
      <c r="C905" s="4" t="s">
        <v>171</v>
      </c>
      <c r="D905" s="4" t="s">
        <v>54</v>
      </c>
      <c r="E905" s="4" t="s">
        <v>197</v>
      </c>
      <c r="F905" s="3">
        <v>42781</v>
      </c>
      <c r="G905" s="3">
        <v>42872</v>
      </c>
      <c r="H905">
        <v>0</v>
      </c>
    </row>
    <row r="906" spans="1:8">
      <c r="A906" s="4" t="s">
        <v>1113</v>
      </c>
      <c r="B906" s="4" t="s">
        <v>181</v>
      </c>
      <c r="C906" s="4" t="s">
        <v>179</v>
      </c>
      <c r="D906" s="4" t="s">
        <v>24</v>
      </c>
      <c r="E906" s="4" t="s">
        <v>193</v>
      </c>
      <c r="F906" s="3">
        <v>42781</v>
      </c>
      <c r="G906" s="3"/>
    </row>
    <row r="907" spans="1:8">
      <c r="A907" s="4" t="s">
        <v>1114</v>
      </c>
      <c r="B907" s="4" t="s">
        <v>246</v>
      </c>
      <c r="C907" s="4" t="s">
        <v>199</v>
      </c>
      <c r="D907" s="4" t="s">
        <v>99</v>
      </c>
      <c r="E907" s="4" t="s">
        <v>172</v>
      </c>
      <c r="F907" s="3">
        <v>42782</v>
      </c>
      <c r="G907" s="3">
        <v>42901</v>
      </c>
      <c r="H907">
        <v>6509</v>
      </c>
    </row>
    <row r="908" spans="1:8">
      <c r="A908" s="4" t="s">
        <v>1115</v>
      </c>
      <c r="B908" s="4" t="s">
        <v>304</v>
      </c>
      <c r="C908" s="4" t="s">
        <v>171</v>
      </c>
      <c r="D908" s="4" t="s">
        <v>103</v>
      </c>
      <c r="E908" s="4" t="s">
        <v>172</v>
      </c>
      <c r="F908" s="3">
        <v>42782</v>
      </c>
      <c r="G908" s="3">
        <v>42873</v>
      </c>
      <c r="H908">
        <v>1079</v>
      </c>
    </row>
    <row r="909" spans="1:8">
      <c r="A909" s="4" t="s">
        <v>1116</v>
      </c>
      <c r="B909" s="4" t="s">
        <v>279</v>
      </c>
      <c r="C909" s="4" t="s">
        <v>171</v>
      </c>
      <c r="D909" s="4" t="s">
        <v>107</v>
      </c>
      <c r="E909" s="4" t="s">
        <v>172</v>
      </c>
      <c r="F909" s="3">
        <v>42782</v>
      </c>
      <c r="G909" s="3">
        <v>42884</v>
      </c>
      <c r="H909">
        <v>1111</v>
      </c>
    </row>
    <row r="910" spans="1:8">
      <c r="A910" s="4" t="s">
        <v>1117</v>
      </c>
      <c r="B910" s="4" t="s">
        <v>263</v>
      </c>
      <c r="C910" s="4" t="s">
        <v>175</v>
      </c>
      <c r="D910" s="4" t="s">
        <v>88</v>
      </c>
      <c r="E910" s="4" t="s">
        <v>197</v>
      </c>
      <c r="F910" s="3">
        <v>42782</v>
      </c>
      <c r="G910" s="3">
        <v>42876</v>
      </c>
      <c r="H910">
        <v>0</v>
      </c>
    </row>
    <row r="911" spans="1:8">
      <c r="A911" s="4" t="s">
        <v>1118</v>
      </c>
      <c r="B911" s="4" t="s">
        <v>263</v>
      </c>
      <c r="C911" s="4" t="s">
        <v>179</v>
      </c>
      <c r="D911" s="4" t="s">
        <v>50</v>
      </c>
      <c r="E911" s="4" t="s">
        <v>172</v>
      </c>
      <c r="F911" s="3">
        <v>42782</v>
      </c>
      <c r="G911" s="3">
        <v>42796</v>
      </c>
      <c r="H911">
        <v>462</v>
      </c>
    </row>
    <row r="912" spans="1:8">
      <c r="A912" s="4" t="s">
        <v>1119</v>
      </c>
      <c r="B912" s="4" t="s">
        <v>263</v>
      </c>
      <c r="C912" s="4" t="s">
        <v>179</v>
      </c>
      <c r="D912" s="4" t="s">
        <v>123</v>
      </c>
      <c r="E912" s="4" t="s">
        <v>172</v>
      </c>
      <c r="F912" s="3">
        <v>42782</v>
      </c>
      <c r="G912" s="3">
        <v>42798</v>
      </c>
      <c r="H912">
        <v>555</v>
      </c>
    </row>
    <row r="913" spans="1:8">
      <c r="A913" s="4" t="s">
        <v>1120</v>
      </c>
      <c r="B913" s="4" t="s">
        <v>196</v>
      </c>
      <c r="C913" s="4" t="s">
        <v>199</v>
      </c>
      <c r="D913" s="4" t="s">
        <v>43</v>
      </c>
      <c r="E913" s="4" t="s">
        <v>172</v>
      </c>
      <c r="F913" s="3">
        <v>42782</v>
      </c>
      <c r="G913" s="3">
        <v>42795</v>
      </c>
      <c r="H913">
        <v>6719</v>
      </c>
    </row>
    <row r="914" spans="1:8">
      <c r="A914" s="4" t="s">
        <v>1121</v>
      </c>
      <c r="B914" s="4" t="s">
        <v>203</v>
      </c>
      <c r="C914" s="4" t="s">
        <v>192</v>
      </c>
      <c r="D914" s="4" t="s">
        <v>54</v>
      </c>
      <c r="E914" s="4" t="s">
        <v>172</v>
      </c>
      <c r="F914" s="3">
        <v>42782</v>
      </c>
      <c r="G914" s="3">
        <v>42888</v>
      </c>
      <c r="H914">
        <v>3281</v>
      </c>
    </row>
    <row r="915" spans="1:8">
      <c r="A915" s="4" t="s">
        <v>1122</v>
      </c>
      <c r="B915" s="4" t="s">
        <v>191</v>
      </c>
      <c r="C915" s="4" t="s">
        <v>171</v>
      </c>
      <c r="D915" s="4" t="s">
        <v>24</v>
      </c>
      <c r="E915" s="4" t="s">
        <v>193</v>
      </c>
      <c r="F915" s="3">
        <v>42782</v>
      </c>
      <c r="G915" s="3"/>
    </row>
    <row r="916" spans="1:8">
      <c r="A916" s="4" t="s">
        <v>1123</v>
      </c>
      <c r="B916" s="4" t="s">
        <v>191</v>
      </c>
      <c r="C916" s="4" t="s">
        <v>192</v>
      </c>
      <c r="D916" s="4" t="s">
        <v>82</v>
      </c>
      <c r="E916" s="4" t="s">
        <v>172</v>
      </c>
      <c r="F916" s="3">
        <v>42782</v>
      </c>
      <c r="G916" s="3">
        <v>42862</v>
      </c>
      <c r="H916">
        <v>3398</v>
      </c>
    </row>
    <row r="917" spans="1:8">
      <c r="A917" s="4" t="s">
        <v>1124</v>
      </c>
      <c r="B917" s="4" t="s">
        <v>230</v>
      </c>
      <c r="C917" s="4" t="s">
        <v>179</v>
      </c>
      <c r="D917" s="4" t="s">
        <v>86</v>
      </c>
      <c r="E917" s="4" t="s">
        <v>193</v>
      </c>
      <c r="F917" s="3">
        <v>42782</v>
      </c>
      <c r="G917" s="3"/>
    </row>
    <row r="918" spans="1:8">
      <c r="A918" s="4" t="s">
        <v>1125</v>
      </c>
      <c r="B918" s="4" t="s">
        <v>230</v>
      </c>
      <c r="C918" s="4" t="s">
        <v>175</v>
      </c>
      <c r="D918" s="4" t="s">
        <v>24</v>
      </c>
      <c r="E918" s="4" t="s">
        <v>193</v>
      </c>
      <c r="F918" s="3">
        <v>42782</v>
      </c>
      <c r="G918" s="3"/>
    </row>
    <row r="919" spans="1:8">
      <c r="A919" s="4" t="s">
        <v>1126</v>
      </c>
      <c r="B919" s="4" t="s">
        <v>230</v>
      </c>
      <c r="C919" s="4" t="s">
        <v>175</v>
      </c>
      <c r="D919" s="4" t="s">
        <v>76</v>
      </c>
      <c r="E919" s="4" t="s">
        <v>197</v>
      </c>
      <c r="F919" s="3">
        <v>42782</v>
      </c>
      <c r="G919" s="3">
        <v>42869</v>
      </c>
      <c r="H919">
        <v>0</v>
      </c>
    </row>
    <row r="920" spans="1:8">
      <c r="A920" s="4" t="s">
        <v>1127</v>
      </c>
      <c r="B920" s="4" t="s">
        <v>244</v>
      </c>
      <c r="C920" s="4" t="s">
        <v>179</v>
      </c>
      <c r="D920" s="4" t="s">
        <v>48</v>
      </c>
      <c r="E920" s="4" t="s">
        <v>172</v>
      </c>
      <c r="F920" s="3">
        <v>42782</v>
      </c>
      <c r="G920" s="3">
        <v>42795</v>
      </c>
      <c r="H920">
        <v>608</v>
      </c>
    </row>
    <row r="921" spans="1:8">
      <c r="A921" s="4" t="s">
        <v>1128</v>
      </c>
      <c r="B921" s="4" t="s">
        <v>189</v>
      </c>
      <c r="C921" s="4" t="s">
        <v>175</v>
      </c>
      <c r="D921" s="4" t="s">
        <v>68</v>
      </c>
      <c r="E921" s="4" t="s">
        <v>197</v>
      </c>
      <c r="F921" s="3">
        <v>42782</v>
      </c>
      <c r="G921" s="3">
        <v>42872</v>
      </c>
      <c r="H921">
        <v>0</v>
      </c>
    </row>
    <row r="922" spans="1:8">
      <c r="A922" s="4" t="s">
        <v>1129</v>
      </c>
      <c r="B922" s="4" t="s">
        <v>232</v>
      </c>
      <c r="C922" s="4" t="s">
        <v>171</v>
      </c>
      <c r="D922" s="4" t="s">
        <v>50</v>
      </c>
      <c r="E922" s="4" t="s">
        <v>172</v>
      </c>
      <c r="F922" s="3">
        <v>42782</v>
      </c>
      <c r="G922" s="3">
        <v>42885</v>
      </c>
      <c r="H922">
        <v>1187</v>
      </c>
    </row>
    <row r="923" spans="1:8">
      <c r="A923" s="4" t="s">
        <v>1130</v>
      </c>
      <c r="B923" s="4" t="s">
        <v>226</v>
      </c>
      <c r="C923" s="4" t="s">
        <v>179</v>
      </c>
      <c r="D923" s="4" t="s">
        <v>24</v>
      </c>
      <c r="E923" s="4" t="s">
        <v>193</v>
      </c>
      <c r="F923" s="3">
        <v>42782</v>
      </c>
      <c r="G923" s="3"/>
    </row>
    <row r="924" spans="1:8">
      <c r="A924" s="4" t="s">
        <v>1131</v>
      </c>
      <c r="B924" s="4" t="s">
        <v>216</v>
      </c>
      <c r="C924" s="4" t="s">
        <v>199</v>
      </c>
      <c r="D924" s="4" t="s">
        <v>78</v>
      </c>
      <c r="E924" s="4" t="s">
        <v>172</v>
      </c>
      <c r="F924" s="3">
        <v>42782</v>
      </c>
      <c r="G924" s="3">
        <v>42908</v>
      </c>
      <c r="H924">
        <v>5855</v>
      </c>
    </row>
    <row r="925" spans="1:8">
      <c r="A925" s="4" t="s">
        <v>1132</v>
      </c>
      <c r="B925" s="4" t="s">
        <v>181</v>
      </c>
      <c r="C925" s="4" t="s">
        <v>179</v>
      </c>
      <c r="D925" s="4" t="s">
        <v>24</v>
      </c>
      <c r="E925" s="4" t="s">
        <v>193</v>
      </c>
      <c r="F925" s="3">
        <v>42782</v>
      </c>
      <c r="G925" s="3"/>
    </row>
    <row r="926" spans="1:8">
      <c r="A926" s="4" t="s">
        <v>1133</v>
      </c>
      <c r="B926" s="4" t="s">
        <v>174</v>
      </c>
      <c r="C926" s="4" t="s">
        <v>175</v>
      </c>
      <c r="D926" s="4" t="s">
        <v>37</v>
      </c>
      <c r="E926" s="4" t="s">
        <v>172</v>
      </c>
      <c r="F926" s="3">
        <v>42783</v>
      </c>
      <c r="G926" s="3">
        <v>42865</v>
      </c>
      <c r="H926">
        <v>5068</v>
      </c>
    </row>
    <row r="927" spans="1:8">
      <c r="A927" s="4" t="s">
        <v>1134</v>
      </c>
      <c r="B927" s="4" t="s">
        <v>263</v>
      </c>
      <c r="C927" s="4" t="s">
        <v>171</v>
      </c>
      <c r="D927" s="4" t="s">
        <v>65</v>
      </c>
      <c r="E927" s="4" t="s">
        <v>197</v>
      </c>
      <c r="F927" s="3">
        <v>42783</v>
      </c>
      <c r="G927" s="3">
        <v>42899</v>
      </c>
      <c r="H927">
        <v>0</v>
      </c>
    </row>
    <row r="928" spans="1:8">
      <c r="A928" s="4" t="s">
        <v>1135</v>
      </c>
      <c r="B928" s="4" t="s">
        <v>212</v>
      </c>
      <c r="C928" s="4" t="s">
        <v>177</v>
      </c>
      <c r="D928" s="4" t="s">
        <v>25</v>
      </c>
      <c r="E928" s="4" t="s">
        <v>193</v>
      </c>
      <c r="F928" s="3">
        <v>42783</v>
      </c>
      <c r="G928" s="3"/>
    </row>
    <row r="929" spans="1:8">
      <c r="A929" s="4" t="s">
        <v>1136</v>
      </c>
      <c r="B929" s="4" t="s">
        <v>191</v>
      </c>
      <c r="C929" s="4" t="s">
        <v>199</v>
      </c>
      <c r="D929" s="4" t="s">
        <v>81</v>
      </c>
      <c r="E929" s="4" t="s">
        <v>172</v>
      </c>
      <c r="F929" s="3">
        <v>42783</v>
      </c>
      <c r="G929" s="3">
        <v>42905</v>
      </c>
      <c r="H929">
        <v>4066</v>
      </c>
    </row>
    <row r="930" spans="1:8">
      <c r="A930" s="4" t="s">
        <v>1137</v>
      </c>
      <c r="B930" s="4" t="s">
        <v>343</v>
      </c>
      <c r="C930" s="4" t="s">
        <v>175</v>
      </c>
      <c r="D930" s="4" t="s">
        <v>79</v>
      </c>
      <c r="E930" s="4" t="s">
        <v>172</v>
      </c>
      <c r="F930" s="3">
        <v>42783</v>
      </c>
      <c r="G930" s="3">
        <v>42893</v>
      </c>
      <c r="H930">
        <v>4494</v>
      </c>
    </row>
    <row r="931" spans="1:8">
      <c r="A931" s="4" t="s">
        <v>1138</v>
      </c>
      <c r="B931" s="4" t="s">
        <v>219</v>
      </c>
      <c r="C931" s="4" t="s">
        <v>179</v>
      </c>
      <c r="D931" s="4" t="s">
        <v>59</v>
      </c>
      <c r="E931" s="4" t="s">
        <v>197</v>
      </c>
      <c r="F931" s="3">
        <v>42783</v>
      </c>
      <c r="G931" s="3">
        <v>42859</v>
      </c>
      <c r="H931">
        <v>0</v>
      </c>
    </row>
    <row r="932" spans="1:8">
      <c r="A932" s="4" t="s">
        <v>1139</v>
      </c>
      <c r="B932" s="4" t="s">
        <v>219</v>
      </c>
      <c r="C932" s="4" t="s">
        <v>175</v>
      </c>
      <c r="D932" s="4" t="s">
        <v>90</v>
      </c>
      <c r="E932" s="4" t="s">
        <v>197</v>
      </c>
      <c r="F932" s="3">
        <v>42783</v>
      </c>
      <c r="G932" s="3">
        <v>42883</v>
      </c>
      <c r="H932">
        <v>0</v>
      </c>
    </row>
    <row r="933" spans="1:8">
      <c r="A933" s="4" t="s">
        <v>1140</v>
      </c>
      <c r="B933" s="4" t="s">
        <v>219</v>
      </c>
      <c r="C933" s="4" t="s">
        <v>179</v>
      </c>
      <c r="D933" s="4" t="s">
        <v>97</v>
      </c>
      <c r="E933" s="4" t="s">
        <v>172</v>
      </c>
      <c r="F933" s="3">
        <v>42783</v>
      </c>
      <c r="G933" s="3">
        <v>42864</v>
      </c>
      <c r="H933">
        <v>540</v>
      </c>
    </row>
    <row r="934" spans="1:8">
      <c r="A934" s="4" t="s">
        <v>1141</v>
      </c>
      <c r="B934" s="4" t="s">
        <v>189</v>
      </c>
      <c r="C934" s="4" t="s">
        <v>192</v>
      </c>
      <c r="D934" s="4" t="s">
        <v>43</v>
      </c>
      <c r="E934" s="4" t="s">
        <v>197</v>
      </c>
      <c r="F934" s="3">
        <v>42783</v>
      </c>
      <c r="G934" s="3">
        <v>42869</v>
      </c>
      <c r="H934">
        <v>0</v>
      </c>
    </row>
    <row r="935" spans="1:8">
      <c r="A935" s="4" t="s">
        <v>1142</v>
      </c>
      <c r="B935" s="4" t="s">
        <v>208</v>
      </c>
      <c r="C935" s="4" t="s">
        <v>177</v>
      </c>
      <c r="D935" s="4" t="s">
        <v>48</v>
      </c>
      <c r="E935" s="4" t="s">
        <v>172</v>
      </c>
      <c r="F935" s="3">
        <v>42783</v>
      </c>
      <c r="G935" s="3">
        <v>42874</v>
      </c>
      <c r="H935">
        <v>54</v>
      </c>
    </row>
    <row r="936" spans="1:8">
      <c r="A936" s="4" t="s">
        <v>1143</v>
      </c>
      <c r="B936" s="4" t="s">
        <v>185</v>
      </c>
      <c r="C936" s="4" t="s">
        <v>192</v>
      </c>
      <c r="D936" s="4" t="s">
        <v>24</v>
      </c>
      <c r="E936" s="4" t="s">
        <v>193</v>
      </c>
      <c r="F936" s="3">
        <v>42783</v>
      </c>
      <c r="G936" s="3"/>
    </row>
    <row r="937" spans="1:8">
      <c r="A937" s="4" t="s">
        <v>1144</v>
      </c>
      <c r="B937" s="4" t="s">
        <v>181</v>
      </c>
      <c r="C937" s="4" t="s">
        <v>175</v>
      </c>
      <c r="D937" s="4" t="s">
        <v>87</v>
      </c>
      <c r="E937" s="4" t="s">
        <v>197</v>
      </c>
      <c r="F937" s="3">
        <v>42783</v>
      </c>
      <c r="G937" s="3">
        <v>42883</v>
      </c>
      <c r="H937">
        <v>0</v>
      </c>
    </row>
    <row r="938" spans="1:8">
      <c r="A938" s="4" t="s">
        <v>1145</v>
      </c>
      <c r="B938" s="4" t="s">
        <v>246</v>
      </c>
      <c r="C938" s="4" t="s">
        <v>177</v>
      </c>
      <c r="D938" s="4" t="s">
        <v>24</v>
      </c>
      <c r="E938" s="4" t="s">
        <v>193</v>
      </c>
      <c r="F938" s="3">
        <v>42784</v>
      </c>
      <c r="G938" s="3"/>
    </row>
    <row r="939" spans="1:8">
      <c r="A939" s="4" t="s">
        <v>1146</v>
      </c>
      <c r="B939" s="4" t="s">
        <v>279</v>
      </c>
      <c r="C939" s="4" t="s">
        <v>177</v>
      </c>
      <c r="D939" s="4" t="s">
        <v>126</v>
      </c>
      <c r="E939" s="4" t="s">
        <v>197</v>
      </c>
      <c r="F939" s="3">
        <v>42784</v>
      </c>
      <c r="G939" s="3">
        <v>42881</v>
      </c>
      <c r="H939">
        <v>0</v>
      </c>
    </row>
    <row r="940" spans="1:8">
      <c r="A940" s="4" t="s">
        <v>1147</v>
      </c>
      <c r="B940" s="4" t="s">
        <v>174</v>
      </c>
      <c r="C940" s="4" t="s">
        <v>175</v>
      </c>
      <c r="D940" s="4" t="s">
        <v>76</v>
      </c>
      <c r="E940" s="4" t="s">
        <v>197</v>
      </c>
      <c r="F940" s="3">
        <v>42784</v>
      </c>
      <c r="G940" s="3">
        <v>42875</v>
      </c>
      <c r="H940">
        <v>0</v>
      </c>
    </row>
    <row r="941" spans="1:8">
      <c r="A941" s="4" t="s">
        <v>1148</v>
      </c>
      <c r="B941" s="4" t="s">
        <v>263</v>
      </c>
      <c r="C941" s="4" t="s">
        <v>192</v>
      </c>
      <c r="D941" s="4" t="s">
        <v>25</v>
      </c>
      <c r="E941" s="4" t="s">
        <v>172</v>
      </c>
      <c r="F941" s="3">
        <v>42784</v>
      </c>
      <c r="G941" s="3">
        <v>42863</v>
      </c>
      <c r="H941">
        <v>3602</v>
      </c>
    </row>
    <row r="942" spans="1:8">
      <c r="A942" s="4" t="s">
        <v>1149</v>
      </c>
      <c r="B942" s="4" t="s">
        <v>256</v>
      </c>
      <c r="C942" s="4" t="s">
        <v>192</v>
      </c>
      <c r="D942" s="4" t="s">
        <v>27</v>
      </c>
      <c r="E942" s="4" t="s">
        <v>172</v>
      </c>
      <c r="F942" s="3">
        <v>42784</v>
      </c>
      <c r="G942" s="3">
        <v>42862</v>
      </c>
      <c r="H942">
        <v>2904</v>
      </c>
    </row>
    <row r="943" spans="1:8">
      <c r="A943" s="4" t="s">
        <v>1150</v>
      </c>
      <c r="B943" s="4" t="s">
        <v>187</v>
      </c>
      <c r="C943" s="4" t="s">
        <v>179</v>
      </c>
      <c r="D943" s="4" t="s">
        <v>56</v>
      </c>
      <c r="E943" s="4" t="s">
        <v>172</v>
      </c>
      <c r="F943" s="3">
        <v>42784</v>
      </c>
      <c r="G943" s="3">
        <v>42886</v>
      </c>
      <c r="H943">
        <v>571</v>
      </c>
    </row>
    <row r="944" spans="1:8">
      <c r="A944" s="4" t="s">
        <v>1151</v>
      </c>
      <c r="B944" s="4" t="s">
        <v>244</v>
      </c>
      <c r="C944" s="4" t="s">
        <v>177</v>
      </c>
      <c r="D944" s="4" t="s">
        <v>66</v>
      </c>
      <c r="E944" s="4" t="s">
        <v>197</v>
      </c>
      <c r="F944" s="3">
        <v>42784</v>
      </c>
      <c r="G944" s="3">
        <v>42885</v>
      </c>
      <c r="H944">
        <v>0</v>
      </c>
    </row>
    <row r="945" spans="1:8">
      <c r="A945" s="4" t="s">
        <v>1152</v>
      </c>
      <c r="B945" s="4" t="s">
        <v>232</v>
      </c>
      <c r="C945" s="4" t="s">
        <v>179</v>
      </c>
      <c r="D945" s="4" t="s">
        <v>126</v>
      </c>
      <c r="E945" s="4" t="s">
        <v>172</v>
      </c>
      <c r="F945" s="3">
        <v>42784</v>
      </c>
      <c r="G945" s="3">
        <v>42904</v>
      </c>
      <c r="H945">
        <v>492</v>
      </c>
    </row>
    <row r="946" spans="1:8">
      <c r="A946" s="4" t="s">
        <v>1153</v>
      </c>
      <c r="B946" s="4" t="s">
        <v>232</v>
      </c>
      <c r="C946" s="4" t="s">
        <v>175</v>
      </c>
      <c r="D946" s="4" t="s">
        <v>126</v>
      </c>
      <c r="E946" s="4" t="s">
        <v>172</v>
      </c>
      <c r="F946" s="3">
        <v>42784</v>
      </c>
      <c r="G946" s="3">
        <v>42882</v>
      </c>
      <c r="H946">
        <v>4545</v>
      </c>
    </row>
    <row r="947" spans="1:8">
      <c r="A947" s="4" t="s">
        <v>1154</v>
      </c>
      <c r="B947" s="4" t="s">
        <v>208</v>
      </c>
      <c r="C947" s="4" t="s">
        <v>199</v>
      </c>
      <c r="D947" s="4" t="s">
        <v>37</v>
      </c>
      <c r="E947" s="4" t="s">
        <v>172</v>
      </c>
      <c r="F947" s="3">
        <v>42784</v>
      </c>
      <c r="G947" s="3">
        <v>42819</v>
      </c>
      <c r="H947">
        <v>5614</v>
      </c>
    </row>
    <row r="948" spans="1:8">
      <c r="A948" s="4" t="s">
        <v>1155</v>
      </c>
      <c r="B948" s="4" t="s">
        <v>183</v>
      </c>
      <c r="C948" s="4" t="s">
        <v>199</v>
      </c>
      <c r="D948" s="4" t="s">
        <v>27</v>
      </c>
      <c r="E948" s="4" t="s">
        <v>172</v>
      </c>
      <c r="F948" s="3">
        <v>42785</v>
      </c>
      <c r="G948" s="3">
        <v>42898</v>
      </c>
      <c r="H948">
        <v>5370</v>
      </c>
    </row>
    <row r="949" spans="1:8">
      <c r="A949" s="4" t="s">
        <v>1156</v>
      </c>
      <c r="B949" s="4" t="s">
        <v>261</v>
      </c>
      <c r="C949" s="4" t="s">
        <v>179</v>
      </c>
      <c r="D949" s="4" t="s">
        <v>127</v>
      </c>
      <c r="E949" s="4" t="s">
        <v>172</v>
      </c>
      <c r="F949" s="3">
        <v>42785</v>
      </c>
      <c r="G949" s="3">
        <v>42857</v>
      </c>
      <c r="H949">
        <v>550</v>
      </c>
    </row>
    <row r="950" spans="1:8">
      <c r="A950" s="4" t="s">
        <v>1157</v>
      </c>
      <c r="B950" s="4" t="s">
        <v>246</v>
      </c>
      <c r="C950" s="4" t="s">
        <v>171</v>
      </c>
      <c r="D950" s="4" t="s">
        <v>125</v>
      </c>
      <c r="E950" s="4" t="s">
        <v>172</v>
      </c>
      <c r="F950" s="3">
        <v>42785</v>
      </c>
      <c r="G950" s="3">
        <v>42796</v>
      </c>
      <c r="H950">
        <v>1011</v>
      </c>
    </row>
    <row r="951" spans="1:8">
      <c r="A951" s="4" t="s">
        <v>1158</v>
      </c>
      <c r="B951" s="4" t="s">
        <v>279</v>
      </c>
      <c r="C951" s="4" t="s">
        <v>177</v>
      </c>
      <c r="D951" s="4" t="s">
        <v>113</v>
      </c>
      <c r="E951" s="4" t="s">
        <v>172</v>
      </c>
      <c r="F951" s="3">
        <v>42785</v>
      </c>
      <c r="G951" s="3">
        <v>42904</v>
      </c>
      <c r="H951">
        <v>56</v>
      </c>
    </row>
    <row r="952" spans="1:8">
      <c r="A952" s="4" t="s">
        <v>1159</v>
      </c>
      <c r="B952" s="4" t="s">
        <v>210</v>
      </c>
      <c r="C952" s="4" t="s">
        <v>177</v>
      </c>
      <c r="D952" s="4" t="s">
        <v>24</v>
      </c>
      <c r="E952" s="4" t="s">
        <v>193</v>
      </c>
      <c r="F952" s="3">
        <v>42785</v>
      </c>
      <c r="G952" s="3"/>
    </row>
    <row r="953" spans="1:8">
      <c r="A953" s="4" t="s">
        <v>1160</v>
      </c>
      <c r="B953" s="4" t="s">
        <v>174</v>
      </c>
      <c r="C953" s="4" t="s">
        <v>171</v>
      </c>
      <c r="D953" s="4" t="s">
        <v>41</v>
      </c>
      <c r="E953" s="4" t="s">
        <v>172</v>
      </c>
      <c r="F953" s="3">
        <v>42785</v>
      </c>
      <c r="G953" s="3">
        <v>42798</v>
      </c>
      <c r="H953">
        <v>1217</v>
      </c>
    </row>
    <row r="954" spans="1:8">
      <c r="A954" s="4" t="s">
        <v>1161</v>
      </c>
      <c r="B954" s="4" t="s">
        <v>263</v>
      </c>
      <c r="C954" s="4" t="s">
        <v>179</v>
      </c>
      <c r="D954" s="4" t="s">
        <v>35</v>
      </c>
      <c r="E954" s="4" t="s">
        <v>197</v>
      </c>
      <c r="F954" s="3">
        <v>42785</v>
      </c>
      <c r="G954" s="3">
        <v>42874</v>
      </c>
      <c r="H954">
        <v>0</v>
      </c>
    </row>
    <row r="955" spans="1:8">
      <c r="A955" s="4" t="s">
        <v>1162</v>
      </c>
      <c r="B955" s="4" t="s">
        <v>263</v>
      </c>
      <c r="C955" s="4" t="s">
        <v>192</v>
      </c>
      <c r="D955" s="4" t="s">
        <v>82</v>
      </c>
      <c r="E955" s="4" t="s">
        <v>172</v>
      </c>
      <c r="F955" s="3">
        <v>42785</v>
      </c>
      <c r="G955" s="3">
        <v>42865</v>
      </c>
      <c r="H955">
        <v>3222</v>
      </c>
    </row>
    <row r="956" spans="1:8">
      <c r="A956" s="4" t="s">
        <v>1163</v>
      </c>
      <c r="B956" s="4" t="s">
        <v>237</v>
      </c>
      <c r="C956" s="4" t="s">
        <v>179</v>
      </c>
      <c r="D956" s="4" t="s">
        <v>31</v>
      </c>
      <c r="E956" s="4" t="s">
        <v>197</v>
      </c>
      <c r="F956" s="3">
        <v>42785</v>
      </c>
      <c r="G956" s="3">
        <v>42869</v>
      </c>
      <c r="H956">
        <v>0</v>
      </c>
    </row>
    <row r="957" spans="1:8">
      <c r="A957" s="4" t="s">
        <v>1164</v>
      </c>
      <c r="B957" s="4" t="s">
        <v>237</v>
      </c>
      <c r="C957" s="4" t="s">
        <v>179</v>
      </c>
      <c r="D957" s="4" t="s">
        <v>40</v>
      </c>
      <c r="E957" s="4" t="s">
        <v>197</v>
      </c>
      <c r="F957" s="3">
        <v>42785</v>
      </c>
      <c r="G957" s="3">
        <v>42860</v>
      </c>
      <c r="H957">
        <v>0</v>
      </c>
    </row>
    <row r="958" spans="1:8">
      <c r="A958" s="4" t="s">
        <v>1165</v>
      </c>
      <c r="B958" s="4" t="s">
        <v>237</v>
      </c>
      <c r="C958" s="4" t="s">
        <v>192</v>
      </c>
      <c r="D958" s="4" t="s">
        <v>96</v>
      </c>
      <c r="E958" s="4" t="s">
        <v>172</v>
      </c>
      <c r="F958" s="3">
        <v>42785</v>
      </c>
      <c r="G958" s="3">
        <v>42795</v>
      </c>
      <c r="H958">
        <v>3348</v>
      </c>
    </row>
    <row r="959" spans="1:8">
      <c r="A959" s="4" t="s">
        <v>1166</v>
      </c>
      <c r="B959" s="4" t="s">
        <v>343</v>
      </c>
      <c r="C959" s="4" t="s">
        <v>179</v>
      </c>
      <c r="D959" s="4" t="s">
        <v>43</v>
      </c>
      <c r="E959" s="4" t="s">
        <v>197</v>
      </c>
      <c r="F959" s="3">
        <v>42785</v>
      </c>
      <c r="G959" s="3">
        <v>42880</v>
      </c>
      <c r="H959">
        <v>0</v>
      </c>
    </row>
    <row r="960" spans="1:8">
      <c r="A960" s="4" t="s">
        <v>1167</v>
      </c>
      <c r="B960" s="4" t="s">
        <v>219</v>
      </c>
      <c r="C960" s="4" t="s">
        <v>179</v>
      </c>
      <c r="D960" s="4" t="s">
        <v>54</v>
      </c>
      <c r="E960" s="4" t="s">
        <v>193</v>
      </c>
      <c r="F960" s="3">
        <v>42785</v>
      </c>
      <c r="G960" s="3"/>
    </row>
    <row r="961" spans="1:8">
      <c r="A961" s="4" t="s">
        <v>1168</v>
      </c>
      <c r="B961" s="4" t="s">
        <v>219</v>
      </c>
      <c r="C961" s="4" t="s">
        <v>175</v>
      </c>
      <c r="D961" s="4" t="s">
        <v>93</v>
      </c>
      <c r="E961" s="4" t="s">
        <v>172</v>
      </c>
      <c r="F961" s="3">
        <v>42785</v>
      </c>
      <c r="G961" s="3">
        <v>42799</v>
      </c>
      <c r="H961">
        <v>4216</v>
      </c>
    </row>
    <row r="962" spans="1:8">
      <c r="A962" s="4" t="s">
        <v>1169</v>
      </c>
      <c r="B962" s="4" t="s">
        <v>187</v>
      </c>
      <c r="C962" s="4" t="s">
        <v>171</v>
      </c>
      <c r="D962" s="4" t="s">
        <v>24</v>
      </c>
      <c r="E962" s="4" t="s">
        <v>193</v>
      </c>
      <c r="F962" s="3">
        <v>42785</v>
      </c>
      <c r="G962" s="3"/>
    </row>
    <row r="963" spans="1:8">
      <c r="A963" s="4" t="s">
        <v>1170</v>
      </c>
      <c r="B963" s="4" t="s">
        <v>187</v>
      </c>
      <c r="C963" s="4" t="s">
        <v>192</v>
      </c>
      <c r="D963" s="4" t="s">
        <v>24</v>
      </c>
      <c r="E963" s="4" t="s">
        <v>193</v>
      </c>
      <c r="F963" s="3">
        <v>42785</v>
      </c>
      <c r="G963" s="3"/>
    </row>
    <row r="964" spans="1:8">
      <c r="A964" s="4" t="s">
        <v>1171</v>
      </c>
      <c r="B964" s="4" t="s">
        <v>170</v>
      </c>
      <c r="C964" s="4" t="s">
        <v>179</v>
      </c>
      <c r="D964" s="4" t="s">
        <v>109</v>
      </c>
      <c r="E964" s="4" t="s">
        <v>172</v>
      </c>
      <c r="F964" s="3">
        <v>42785</v>
      </c>
      <c r="G964" s="3">
        <v>42883</v>
      </c>
      <c r="H964">
        <v>404</v>
      </c>
    </row>
    <row r="965" spans="1:8">
      <c r="A965" s="4" t="s">
        <v>1172</v>
      </c>
      <c r="B965" s="4" t="s">
        <v>226</v>
      </c>
      <c r="C965" s="4" t="s">
        <v>199</v>
      </c>
      <c r="D965" s="4" t="s">
        <v>78</v>
      </c>
      <c r="E965" s="4" t="s">
        <v>197</v>
      </c>
      <c r="F965" s="3">
        <v>42785</v>
      </c>
      <c r="G965" s="3">
        <v>42894</v>
      </c>
      <c r="H965">
        <v>0</v>
      </c>
    </row>
    <row r="966" spans="1:8">
      <c r="A966" s="4" t="s">
        <v>1173</v>
      </c>
      <c r="B966" s="4" t="s">
        <v>226</v>
      </c>
      <c r="C966" s="4" t="s">
        <v>177</v>
      </c>
      <c r="D966" s="4" t="s">
        <v>126</v>
      </c>
      <c r="E966" s="4" t="s">
        <v>197</v>
      </c>
      <c r="F966" s="3">
        <v>42785</v>
      </c>
      <c r="G966" s="3">
        <v>42900</v>
      </c>
      <c r="H966">
        <v>0</v>
      </c>
    </row>
    <row r="967" spans="1:8">
      <c r="A967" s="4" t="s">
        <v>1174</v>
      </c>
      <c r="B967" s="4" t="s">
        <v>226</v>
      </c>
      <c r="C967" s="4" t="s">
        <v>175</v>
      </c>
      <c r="D967" s="4" t="s">
        <v>113</v>
      </c>
      <c r="E967" s="4" t="s">
        <v>172</v>
      </c>
      <c r="F967" s="3">
        <v>42785</v>
      </c>
      <c r="G967" s="3">
        <v>42798</v>
      </c>
      <c r="H967">
        <v>5260</v>
      </c>
    </row>
    <row r="968" spans="1:8">
      <c r="A968" s="4" t="s">
        <v>1175</v>
      </c>
      <c r="B968" s="4" t="s">
        <v>185</v>
      </c>
      <c r="C968" s="4" t="s">
        <v>192</v>
      </c>
      <c r="D968" s="4" t="s">
        <v>24</v>
      </c>
      <c r="E968" s="4" t="s">
        <v>193</v>
      </c>
      <c r="F968" s="3">
        <v>42785</v>
      </c>
      <c r="G968" s="3"/>
    </row>
    <row r="969" spans="1:8">
      <c r="A969" s="4" t="s">
        <v>1176</v>
      </c>
      <c r="B969" s="4" t="s">
        <v>185</v>
      </c>
      <c r="C969" s="4" t="s">
        <v>171</v>
      </c>
      <c r="D969" s="4" t="s">
        <v>82</v>
      </c>
      <c r="E969" s="4" t="s">
        <v>197</v>
      </c>
      <c r="F969" s="3">
        <v>42785</v>
      </c>
      <c r="G969" s="3">
        <v>42801</v>
      </c>
      <c r="H969">
        <v>0</v>
      </c>
    </row>
    <row r="970" spans="1:8">
      <c r="A970" s="4" t="s">
        <v>1177</v>
      </c>
      <c r="B970" s="4" t="s">
        <v>216</v>
      </c>
      <c r="C970" s="4" t="s">
        <v>177</v>
      </c>
      <c r="D970" s="4" t="s">
        <v>50</v>
      </c>
      <c r="E970" s="4" t="s">
        <v>172</v>
      </c>
      <c r="F970" s="3">
        <v>42785</v>
      </c>
      <c r="G970" s="3">
        <v>42861</v>
      </c>
      <c r="H970">
        <v>51</v>
      </c>
    </row>
    <row r="971" spans="1:8">
      <c r="A971" s="4" t="s">
        <v>1178</v>
      </c>
      <c r="B971" s="4" t="s">
        <v>181</v>
      </c>
      <c r="C971" s="4" t="s">
        <v>179</v>
      </c>
      <c r="D971" s="4" t="s">
        <v>24</v>
      </c>
      <c r="E971" s="4" t="s">
        <v>193</v>
      </c>
      <c r="F971" s="3">
        <v>42785</v>
      </c>
      <c r="G971" s="3"/>
    </row>
    <row r="972" spans="1:8">
      <c r="A972" s="4" t="s">
        <v>1179</v>
      </c>
      <c r="B972" s="4" t="s">
        <v>181</v>
      </c>
      <c r="C972" s="4" t="s">
        <v>179</v>
      </c>
      <c r="D972" s="4" t="s">
        <v>105</v>
      </c>
      <c r="E972" s="4" t="s">
        <v>172</v>
      </c>
      <c r="F972" s="3">
        <v>42785</v>
      </c>
      <c r="G972" s="3">
        <v>42911</v>
      </c>
      <c r="H972">
        <v>598</v>
      </c>
    </row>
    <row r="973" spans="1:8">
      <c r="A973" s="4" t="s">
        <v>1180</v>
      </c>
      <c r="B973" s="4" t="s">
        <v>261</v>
      </c>
      <c r="C973" s="4" t="s">
        <v>171</v>
      </c>
      <c r="D973" s="4" t="s">
        <v>84</v>
      </c>
      <c r="E973" s="4" t="s">
        <v>197</v>
      </c>
      <c r="F973" s="3">
        <v>42786</v>
      </c>
      <c r="G973" s="3">
        <v>42880</v>
      </c>
      <c r="H973">
        <v>0</v>
      </c>
    </row>
    <row r="974" spans="1:8">
      <c r="A974" s="4" t="s">
        <v>1181</v>
      </c>
      <c r="B974" s="4" t="s">
        <v>261</v>
      </c>
      <c r="C974" s="4" t="s">
        <v>177</v>
      </c>
      <c r="D974" s="4" t="s">
        <v>126</v>
      </c>
      <c r="E974" s="4" t="s">
        <v>172</v>
      </c>
      <c r="F974" s="3">
        <v>42786</v>
      </c>
      <c r="G974" s="3">
        <v>42879</v>
      </c>
      <c r="H974">
        <v>42</v>
      </c>
    </row>
    <row r="975" spans="1:8">
      <c r="A975" s="4" t="s">
        <v>1182</v>
      </c>
      <c r="B975" s="4" t="s">
        <v>246</v>
      </c>
      <c r="C975" s="4" t="s">
        <v>175</v>
      </c>
      <c r="D975" s="4" t="s">
        <v>121</v>
      </c>
      <c r="E975" s="4" t="s">
        <v>172</v>
      </c>
      <c r="F975" s="3">
        <v>42786</v>
      </c>
      <c r="G975" s="3">
        <v>42893</v>
      </c>
      <c r="H975">
        <v>4689</v>
      </c>
    </row>
    <row r="976" spans="1:8">
      <c r="A976" s="4" t="s">
        <v>1183</v>
      </c>
      <c r="B976" s="4" t="s">
        <v>304</v>
      </c>
      <c r="C976" s="4" t="s">
        <v>199</v>
      </c>
      <c r="D976" s="4" t="s">
        <v>110</v>
      </c>
      <c r="E976" s="4" t="s">
        <v>172</v>
      </c>
      <c r="F976" s="3">
        <v>42786</v>
      </c>
      <c r="G976" s="3">
        <v>42912</v>
      </c>
      <c r="H976">
        <v>5154</v>
      </c>
    </row>
    <row r="977" spans="1:8">
      <c r="A977" s="4" t="s">
        <v>1184</v>
      </c>
      <c r="B977" s="4" t="s">
        <v>174</v>
      </c>
      <c r="C977" s="4" t="s">
        <v>175</v>
      </c>
      <c r="D977" s="4" t="s">
        <v>70</v>
      </c>
      <c r="E977" s="4" t="s">
        <v>197</v>
      </c>
      <c r="F977" s="3">
        <v>42786</v>
      </c>
      <c r="G977" s="3">
        <v>42871</v>
      </c>
      <c r="H977">
        <v>0</v>
      </c>
    </row>
    <row r="978" spans="1:8">
      <c r="A978" s="4" t="s">
        <v>1185</v>
      </c>
      <c r="B978" s="4" t="s">
        <v>263</v>
      </c>
      <c r="C978" s="4" t="s">
        <v>175</v>
      </c>
      <c r="D978" s="4" t="s">
        <v>127</v>
      </c>
      <c r="E978" s="4" t="s">
        <v>172</v>
      </c>
      <c r="F978" s="3">
        <v>42786</v>
      </c>
      <c r="G978" s="3">
        <v>42860</v>
      </c>
      <c r="H978">
        <v>5010</v>
      </c>
    </row>
    <row r="979" spans="1:8">
      <c r="A979" s="4" t="s">
        <v>1186</v>
      </c>
      <c r="B979" s="4" t="s">
        <v>196</v>
      </c>
      <c r="C979" s="4" t="s">
        <v>192</v>
      </c>
      <c r="D979" s="4" t="s">
        <v>57</v>
      </c>
      <c r="E979" s="4" t="s">
        <v>172</v>
      </c>
      <c r="F979" s="3">
        <v>42786</v>
      </c>
      <c r="G979" s="3">
        <v>42900</v>
      </c>
      <c r="H979">
        <v>3215</v>
      </c>
    </row>
    <row r="980" spans="1:8">
      <c r="A980" s="4" t="s">
        <v>1187</v>
      </c>
      <c r="B980" s="4" t="s">
        <v>219</v>
      </c>
      <c r="C980" s="4" t="s">
        <v>179</v>
      </c>
      <c r="D980" s="4" t="s">
        <v>90</v>
      </c>
      <c r="E980" s="4" t="s">
        <v>197</v>
      </c>
      <c r="F980" s="3">
        <v>42786</v>
      </c>
      <c r="G980" s="3">
        <v>42889</v>
      </c>
      <c r="H980">
        <v>0</v>
      </c>
    </row>
    <row r="981" spans="1:8">
      <c r="A981" s="4" t="s">
        <v>1188</v>
      </c>
      <c r="B981" s="4" t="s">
        <v>230</v>
      </c>
      <c r="C981" s="4" t="s">
        <v>171</v>
      </c>
      <c r="D981" s="4" t="s">
        <v>50</v>
      </c>
      <c r="E981" s="4" t="s">
        <v>193</v>
      </c>
      <c r="F981" s="3">
        <v>42786</v>
      </c>
      <c r="G981" s="3"/>
    </row>
    <row r="982" spans="1:8">
      <c r="A982" s="4" t="s">
        <v>1189</v>
      </c>
      <c r="B982" s="4" t="s">
        <v>230</v>
      </c>
      <c r="C982" s="4" t="s">
        <v>175</v>
      </c>
      <c r="D982" s="4" t="s">
        <v>75</v>
      </c>
      <c r="E982" s="4" t="s">
        <v>172</v>
      </c>
      <c r="F982" s="3">
        <v>42786</v>
      </c>
      <c r="G982" s="3">
        <v>42912</v>
      </c>
      <c r="H982">
        <v>3169</v>
      </c>
    </row>
    <row r="983" spans="1:8">
      <c r="A983" s="4" t="s">
        <v>1190</v>
      </c>
      <c r="B983" s="4" t="s">
        <v>187</v>
      </c>
      <c r="C983" s="4" t="s">
        <v>171</v>
      </c>
      <c r="D983" s="4" t="s">
        <v>105</v>
      </c>
      <c r="E983" s="4" t="s">
        <v>197</v>
      </c>
      <c r="F983" s="3">
        <v>42786</v>
      </c>
      <c r="G983" s="3">
        <v>42913</v>
      </c>
      <c r="H983">
        <v>0</v>
      </c>
    </row>
    <row r="984" spans="1:8">
      <c r="A984" s="4" t="s">
        <v>1191</v>
      </c>
      <c r="B984" s="4" t="s">
        <v>244</v>
      </c>
      <c r="C984" s="4" t="s">
        <v>199</v>
      </c>
      <c r="D984" s="4" t="s">
        <v>61</v>
      </c>
      <c r="E984" s="4" t="s">
        <v>172</v>
      </c>
      <c r="F984" s="3">
        <v>42786</v>
      </c>
      <c r="G984" s="3">
        <v>42889</v>
      </c>
      <c r="H984">
        <v>5015</v>
      </c>
    </row>
    <row r="985" spans="1:8">
      <c r="A985" s="4" t="s">
        <v>1192</v>
      </c>
      <c r="B985" s="4" t="s">
        <v>201</v>
      </c>
      <c r="C985" s="4" t="s">
        <v>179</v>
      </c>
      <c r="D985" s="4" t="s">
        <v>44</v>
      </c>
      <c r="E985" s="4" t="s">
        <v>172</v>
      </c>
      <c r="F985" s="3">
        <v>42786</v>
      </c>
      <c r="G985" s="3">
        <v>42795</v>
      </c>
      <c r="H985">
        <v>571</v>
      </c>
    </row>
    <row r="986" spans="1:8">
      <c r="A986" s="4" t="s">
        <v>1193</v>
      </c>
      <c r="B986" s="4" t="s">
        <v>232</v>
      </c>
      <c r="C986" s="4" t="s">
        <v>175</v>
      </c>
      <c r="D986" s="4" t="s">
        <v>35</v>
      </c>
      <c r="E986" s="4" t="s">
        <v>172</v>
      </c>
      <c r="F986" s="3">
        <v>42786</v>
      </c>
      <c r="G986" s="3">
        <v>42871</v>
      </c>
      <c r="H986">
        <v>4839</v>
      </c>
    </row>
    <row r="987" spans="1:8">
      <c r="A987" s="4" t="s">
        <v>1194</v>
      </c>
      <c r="B987" s="4" t="s">
        <v>232</v>
      </c>
      <c r="C987" s="4" t="s">
        <v>192</v>
      </c>
      <c r="D987" s="4" t="s">
        <v>40</v>
      </c>
      <c r="E987" s="4" t="s">
        <v>172</v>
      </c>
      <c r="F987" s="3">
        <v>42786</v>
      </c>
      <c r="G987" s="3">
        <v>42799</v>
      </c>
      <c r="H987">
        <v>3315</v>
      </c>
    </row>
    <row r="988" spans="1:8">
      <c r="A988" s="4" t="s">
        <v>1195</v>
      </c>
      <c r="B988" s="4" t="s">
        <v>208</v>
      </c>
      <c r="C988" s="4" t="s">
        <v>177</v>
      </c>
      <c r="D988" s="4" t="s">
        <v>92</v>
      </c>
      <c r="E988" s="4" t="s">
        <v>172</v>
      </c>
      <c r="F988" s="3">
        <v>42786</v>
      </c>
      <c r="G988" s="3">
        <v>42879</v>
      </c>
      <c r="H988">
        <v>60</v>
      </c>
    </row>
    <row r="989" spans="1:8">
      <c r="A989" s="4" t="s">
        <v>1196</v>
      </c>
      <c r="B989" s="4" t="s">
        <v>185</v>
      </c>
      <c r="C989" s="4" t="s">
        <v>175</v>
      </c>
      <c r="D989" s="4" t="s">
        <v>24</v>
      </c>
      <c r="E989" s="4" t="s">
        <v>193</v>
      </c>
      <c r="F989" s="3">
        <v>42786</v>
      </c>
      <c r="G989" s="3"/>
    </row>
    <row r="990" spans="1:8">
      <c r="A990" s="4" t="s">
        <v>1197</v>
      </c>
      <c r="B990" s="4" t="s">
        <v>235</v>
      </c>
      <c r="C990" s="4" t="s">
        <v>192</v>
      </c>
      <c r="D990" s="4" t="s">
        <v>24</v>
      </c>
      <c r="E990" s="4" t="s">
        <v>193</v>
      </c>
      <c r="F990" s="3">
        <v>42786</v>
      </c>
      <c r="G990" s="3"/>
    </row>
    <row r="991" spans="1:8">
      <c r="A991" s="4" t="s">
        <v>1198</v>
      </c>
      <c r="B991" s="4" t="s">
        <v>183</v>
      </c>
      <c r="C991" s="4" t="s">
        <v>171</v>
      </c>
      <c r="D991" s="4" t="s">
        <v>119</v>
      </c>
      <c r="E991" s="4" t="s">
        <v>172</v>
      </c>
      <c r="F991" s="3">
        <v>42787</v>
      </c>
      <c r="G991" s="3">
        <v>42798</v>
      </c>
      <c r="H991">
        <v>999</v>
      </c>
    </row>
    <row r="992" spans="1:8">
      <c r="A992" s="4" t="s">
        <v>1199</v>
      </c>
      <c r="B992" s="4" t="s">
        <v>261</v>
      </c>
      <c r="C992" s="4" t="s">
        <v>175</v>
      </c>
      <c r="D992" s="4" t="s">
        <v>24</v>
      </c>
      <c r="E992" s="4" t="s">
        <v>193</v>
      </c>
      <c r="F992" s="3">
        <v>42787</v>
      </c>
      <c r="G992" s="3"/>
    </row>
    <row r="993" spans="1:8">
      <c r="A993" s="4" t="s">
        <v>1200</v>
      </c>
      <c r="B993" s="4" t="s">
        <v>174</v>
      </c>
      <c r="C993" s="4" t="s">
        <v>179</v>
      </c>
      <c r="D993" s="4" t="s">
        <v>110</v>
      </c>
      <c r="E993" s="4" t="s">
        <v>197</v>
      </c>
      <c r="F993" s="3">
        <v>42787</v>
      </c>
      <c r="G993" s="3">
        <v>42897</v>
      </c>
      <c r="H993">
        <v>0</v>
      </c>
    </row>
    <row r="994" spans="1:8">
      <c r="A994" s="4" t="s">
        <v>1201</v>
      </c>
      <c r="B994" s="4" t="s">
        <v>256</v>
      </c>
      <c r="C994" s="4" t="s">
        <v>199</v>
      </c>
      <c r="D994" s="4" t="s">
        <v>57</v>
      </c>
      <c r="E994" s="4" t="s">
        <v>172</v>
      </c>
      <c r="F994" s="3">
        <v>42787</v>
      </c>
      <c r="G994" s="3">
        <v>42890</v>
      </c>
      <c r="H994">
        <v>5401</v>
      </c>
    </row>
    <row r="995" spans="1:8">
      <c r="A995" s="4" t="s">
        <v>1202</v>
      </c>
      <c r="B995" s="4" t="s">
        <v>187</v>
      </c>
      <c r="C995" s="4" t="s">
        <v>192</v>
      </c>
      <c r="D995" s="4" t="s">
        <v>93</v>
      </c>
      <c r="E995" s="4" t="s">
        <v>193</v>
      </c>
      <c r="F995" s="3">
        <v>42787</v>
      </c>
      <c r="G995" s="3"/>
    </row>
    <row r="996" spans="1:8">
      <c r="A996" s="4" t="s">
        <v>1203</v>
      </c>
      <c r="B996" s="4" t="s">
        <v>201</v>
      </c>
      <c r="C996" s="4" t="s">
        <v>199</v>
      </c>
      <c r="D996" s="4" t="s">
        <v>24</v>
      </c>
      <c r="E996" s="4" t="s">
        <v>193</v>
      </c>
      <c r="F996" s="3">
        <v>42787</v>
      </c>
      <c r="G996" s="3"/>
    </row>
    <row r="997" spans="1:8">
      <c r="A997" s="4" t="s">
        <v>1204</v>
      </c>
      <c r="B997" s="4" t="s">
        <v>170</v>
      </c>
      <c r="C997" s="4" t="s">
        <v>179</v>
      </c>
      <c r="D997" s="4" t="s">
        <v>104</v>
      </c>
      <c r="E997" s="4" t="s">
        <v>172</v>
      </c>
      <c r="F997" s="3">
        <v>42787</v>
      </c>
      <c r="G997" s="3">
        <v>42904</v>
      </c>
      <c r="H997">
        <v>551</v>
      </c>
    </row>
    <row r="998" spans="1:8">
      <c r="A998" s="4" t="s">
        <v>1205</v>
      </c>
      <c r="B998" s="4" t="s">
        <v>232</v>
      </c>
      <c r="C998" s="4" t="s">
        <v>199</v>
      </c>
      <c r="D998" s="4" t="s">
        <v>88</v>
      </c>
      <c r="E998" s="4" t="s">
        <v>197</v>
      </c>
      <c r="F998" s="3">
        <v>42787</v>
      </c>
      <c r="G998" s="3">
        <v>42878</v>
      </c>
      <c r="H998">
        <v>0</v>
      </c>
    </row>
    <row r="999" spans="1:8">
      <c r="A999" s="4" t="s">
        <v>1206</v>
      </c>
      <c r="B999" s="4" t="s">
        <v>185</v>
      </c>
      <c r="C999" s="4" t="s">
        <v>179</v>
      </c>
      <c r="D999" s="4" t="s">
        <v>54</v>
      </c>
      <c r="E999" s="4" t="s">
        <v>172</v>
      </c>
      <c r="F999" s="3">
        <v>42787</v>
      </c>
      <c r="G999" s="3">
        <v>42814</v>
      </c>
      <c r="H999">
        <v>600</v>
      </c>
    </row>
    <row r="1000" spans="1:8">
      <c r="A1000" s="4" t="s">
        <v>1207</v>
      </c>
      <c r="B1000" s="4" t="s">
        <v>216</v>
      </c>
      <c r="C1000" s="4" t="s">
        <v>175</v>
      </c>
      <c r="D1000" s="4" t="s">
        <v>71</v>
      </c>
      <c r="E1000" s="4" t="s">
        <v>193</v>
      </c>
      <c r="F1000" s="3">
        <v>42787</v>
      </c>
      <c r="G1000" s="3"/>
    </row>
    <row r="1001" spans="1:8">
      <c r="A1001" s="4" t="s">
        <v>1208</v>
      </c>
      <c r="B1001" s="4" t="s">
        <v>216</v>
      </c>
      <c r="C1001" s="4" t="s">
        <v>199</v>
      </c>
      <c r="D1001" s="4" t="s">
        <v>31</v>
      </c>
      <c r="E1001" s="4" t="s">
        <v>197</v>
      </c>
      <c r="F1001" s="3">
        <v>42787</v>
      </c>
      <c r="G1001" s="3">
        <v>42860</v>
      </c>
      <c r="H1001">
        <v>0</v>
      </c>
    </row>
    <row r="1002" spans="1:8">
      <c r="A1002" s="4" t="s">
        <v>1209</v>
      </c>
      <c r="B1002" s="4" t="s">
        <v>261</v>
      </c>
      <c r="C1002" s="4" t="s">
        <v>177</v>
      </c>
      <c r="D1002" s="4" t="s">
        <v>117</v>
      </c>
      <c r="E1002" s="4" t="s">
        <v>197</v>
      </c>
      <c r="F1002" s="3">
        <v>42788</v>
      </c>
      <c r="G1002" s="3">
        <v>42877</v>
      </c>
      <c r="H1002">
        <v>0</v>
      </c>
    </row>
    <row r="1003" spans="1:8">
      <c r="A1003" s="4" t="s">
        <v>1210</v>
      </c>
      <c r="B1003" s="4" t="s">
        <v>246</v>
      </c>
      <c r="C1003" s="4" t="s">
        <v>175</v>
      </c>
      <c r="D1003" s="4" t="s">
        <v>113</v>
      </c>
      <c r="E1003" s="4" t="s">
        <v>172</v>
      </c>
      <c r="F1003" s="3">
        <v>42788</v>
      </c>
      <c r="G1003" s="3">
        <v>42796</v>
      </c>
      <c r="H1003">
        <v>4711</v>
      </c>
    </row>
    <row r="1004" spans="1:8">
      <c r="A1004" s="4" t="s">
        <v>1211</v>
      </c>
      <c r="B1004" s="4" t="s">
        <v>279</v>
      </c>
      <c r="C1004" s="4" t="s">
        <v>192</v>
      </c>
      <c r="D1004" s="4" t="s">
        <v>121</v>
      </c>
      <c r="E1004" s="4" t="s">
        <v>197</v>
      </c>
      <c r="F1004" s="3">
        <v>42788</v>
      </c>
      <c r="G1004" s="3">
        <v>42894</v>
      </c>
      <c r="H1004">
        <v>0</v>
      </c>
    </row>
    <row r="1005" spans="1:8">
      <c r="A1005" s="4" t="s">
        <v>1212</v>
      </c>
      <c r="B1005" s="4" t="s">
        <v>279</v>
      </c>
      <c r="C1005" s="4" t="s">
        <v>175</v>
      </c>
      <c r="D1005" s="4" t="s">
        <v>127</v>
      </c>
      <c r="E1005" s="4" t="s">
        <v>172</v>
      </c>
      <c r="F1005" s="3">
        <v>42788</v>
      </c>
      <c r="G1005" s="3">
        <v>42914</v>
      </c>
      <c r="H1005">
        <v>5133</v>
      </c>
    </row>
    <row r="1006" spans="1:8">
      <c r="A1006" s="4" t="s">
        <v>1213</v>
      </c>
      <c r="B1006" s="4" t="s">
        <v>210</v>
      </c>
      <c r="C1006" s="4" t="s">
        <v>179</v>
      </c>
      <c r="D1006" s="4" t="s">
        <v>53</v>
      </c>
      <c r="E1006" s="4" t="s">
        <v>193</v>
      </c>
      <c r="F1006" s="3">
        <v>42788</v>
      </c>
      <c r="G1006" s="3"/>
    </row>
    <row r="1007" spans="1:8">
      <c r="A1007" s="4" t="s">
        <v>1214</v>
      </c>
      <c r="B1007" s="4" t="s">
        <v>210</v>
      </c>
      <c r="C1007" s="4" t="s">
        <v>199</v>
      </c>
      <c r="D1007" s="4" t="s">
        <v>113</v>
      </c>
      <c r="E1007" s="4" t="s">
        <v>197</v>
      </c>
      <c r="F1007" s="3">
        <v>42788</v>
      </c>
      <c r="G1007" s="3">
        <v>42872</v>
      </c>
      <c r="H1007">
        <v>0</v>
      </c>
    </row>
    <row r="1008" spans="1:8">
      <c r="A1008" s="4" t="s">
        <v>1215</v>
      </c>
      <c r="B1008" s="4" t="s">
        <v>210</v>
      </c>
      <c r="C1008" s="4" t="s">
        <v>199</v>
      </c>
      <c r="D1008" s="4" t="s">
        <v>126</v>
      </c>
      <c r="E1008" s="4" t="s">
        <v>172</v>
      </c>
      <c r="F1008" s="3">
        <v>42788</v>
      </c>
      <c r="G1008" s="3">
        <v>42870</v>
      </c>
      <c r="H1008">
        <v>4848</v>
      </c>
    </row>
    <row r="1009" spans="1:8">
      <c r="A1009" s="4" t="s">
        <v>1216</v>
      </c>
      <c r="B1009" s="4" t="s">
        <v>210</v>
      </c>
      <c r="C1009" s="4" t="s">
        <v>175</v>
      </c>
      <c r="D1009" s="4" t="s">
        <v>88</v>
      </c>
      <c r="E1009" s="4" t="s">
        <v>172</v>
      </c>
      <c r="F1009" s="3">
        <v>42788</v>
      </c>
      <c r="G1009" s="3">
        <v>42797</v>
      </c>
      <c r="H1009">
        <v>4475</v>
      </c>
    </row>
    <row r="1010" spans="1:8">
      <c r="A1010" s="4" t="s">
        <v>1217</v>
      </c>
      <c r="B1010" s="4" t="s">
        <v>174</v>
      </c>
      <c r="C1010" s="4" t="s">
        <v>179</v>
      </c>
      <c r="D1010" s="4" t="s">
        <v>27</v>
      </c>
      <c r="E1010" s="4" t="s">
        <v>197</v>
      </c>
      <c r="F1010" s="3">
        <v>42788</v>
      </c>
      <c r="G1010" s="3">
        <v>42799</v>
      </c>
      <c r="H1010">
        <v>0</v>
      </c>
    </row>
    <row r="1011" spans="1:8">
      <c r="A1011" s="4" t="s">
        <v>1218</v>
      </c>
      <c r="B1011" s="4" t="s">
        <v>174</v>
      </c>
      <c r="C1011" s="4" t="s">
        <v>175</v>
      </c>
      <c r="D1011" s="4" t="s">
        <v>66</v>
      </c>
      <c r="E1011" s="4" t="s">
        <v>172</v>
      </c>
      <c r="F1011" s="3">
        <v>42788</v>
      </c>
      <c r="G1011" s="3">
        <v>42804</v>
      </c>
      <c r="H1011">
        <v>3763</v>
      </c>
    </row>
    <row r="1012" spans="1:8">
      <c r="A1012" s="4" t="s">
        <v>1219</v>
      </c>
      <c r="B1012" s="4" t="s">
        <v>174</v>
      </c>
      <c r="C1012" s="4" t="s">
        <v>175</v>
      </c>
      <c r="D1012" s="4" t="s">
        <v>103</v>
      </c>
      <c r="E1012" s="4" t="s">
        <v>172</v>
      </c>
      <c r="F1012" s="3">
        <v>42788</v>
      </c>
      <c r="G1012" s="3">
        <v>42799</v>
      </c>
      <c r="H1012">
        <v>5006</v>
      </c>
    </row>
    <row r="1013" spans="1:8">
      <c r="A1013" s="4" t="s">
        <v>1220</v>
      </c>
      <c r="B1013" s="4" t="s">
        <v>196</v>
      </c>
      <c r="C1013" s="4" t="s">
        <v>175</v>
      </c>
      <c r="D1013" s="4" t="s">
        <v>118</v>
      </c>
      <c r="E1013" s="4" t="s">
        <v>172</v>
      </c>
      <c r="F1013" s="3">
        <v>42788</v>
      </c>
      <c r="G1013" s="3">
        <v>42901</v>
      </c>
      <c r="H1013">
        <v>4498</v>
      </c>
    </row>
    <row r="1014" spans="1:8">
      <c r="A1014" s="4" t="s">
        <v>1221</v>
      </c>
      <c r="B1014" s="4" t="s">
        <v>196</v>
      </c>
      <c r="C1014" s="4" t="s">
        <v>175</v>
      </c>
      <c r="D1014" s="4" t="s">
        <v>92</v>
      </c>
      <c r="E1014" s="4" t="s">
        <v>172</v>
      </c>
      <c r="F1014" s="3">
        <v>42788</v>
      </c>
      <c r="G1014" s="3">
        <v>42818</v>
      </c>
      <c r="H1014">
        <v>4375</v>
      </c>
    </row>
    <row r="1015" spans="1:8">
      <c r="A1015" s="4" t="s">
        <v>1222</v>
      </c>
      <c r="B1015" s="4" t="s">
        <v>203</v>
      </c>
      <c r="C1015" s="4" t="s">
        <v>192</v>
      </c>
      <c r="D1015" s="4" t="s">
        <v>24</v>
      </c>
      <c r="E1015" s="4" t="s">
        <v>193</v>
      </c>
      <c r="F1015" s="3">
        <v>42788</v>
      </c>
      <c r="G1015" s="3"/>
    </row>
    <row r="1016" spans="1:8">
      <c r="A1016" s="4" t="s">
        <v>1223</v>
      </c>
      <c r="B1016" s="4" t="s">
        <v>203</v>
      </c>
      <c r="C1016" s="4" t="s">
        <v>171</v>
      </c>
      <c r="D1016" s="4" t="s">
        <v>81</v>
      </c>
      <c r="E1016" s="4" t="s">
        <v>197</v>
      </c>
      <c r="F1016" s="3">
        <v>42788</v>
      </c>
      <c r="G1016" s="3">
        <v>42882</v>
      </c>
      <c r="H1016">
        <v>0</v>
      </c>
    </row>
    <row r="1017" spans="1:8">
      <c r="A1017" s="4" t="s">
        <v>1224</v>
      </c>
      <c r="B1017" s="4" t="s">
        <v>203</v>
      </c>
      <c r="C1017" s="4" t="s">
        <v>192</v>
      </c>
      <c r="D1017" s="4" t="s">
        <v>53</v>
      </c>
      <c r="E1017" s="4" t="s">
        <v>172</v>
      </c>
      <c r="F1017" s="3">
        <v>42788</v>
      </c>
      <c r="G1017" s="3">
        <v>42890</v>
      </c>
      <c r="H1017">
        <v>3763</v>
      </c>
    </row>
    <row r="1018" spans="1:8">
      <c r="A1018" s="4" t="s">
        <v>1225</v>
      </c>
      <c r="B1018" s="4" t="s">
        <v>219</v>
      </c>
      <c r="C1018" s="4" t="s">
        <v>175</v>
      </c>
      <c r="D1018" s="4" t="s">
        <v>81</v>
      </c>
      <c r="E1018" s="4" t="s">
        <v>197</v>
      </c>
      <c r="F1018" s="3">
        <v>42788</v>
      </c>
      <c r="G1018" s="3">
        <v>42808</v>
      </c>
      <c r="H1018">
        <v>0</v>
      </c>
    </row>
    <row r="1019" spans="1:8">
      <c r="A1019" s="4" t="s">
        <v>1226</v>
      </c>
      <c r="B1019" s="4" t="s">
        <v>219</v>
      </c>
      <c r="C1019" s="4" t="s">
        <v>199</v>
      </c>
      <c r="D1019" s="4" t="s">
        <v>56</v>
      </c>
      <c r="E1019" s="4" t="s">
        <v>172</v>
      </c>
      <c r="F1019" s="3">
        <v>42788</v>
      </c>
      <c r="G1019" s="3">
        <v>42865</v>
      </c>
      <c r="H1019">
        <v>5491</v>
      </c>
    </row>
    <row r="1020" spans="1:8">
      <c r="A1020" s="4" t="s">
        <v>1227</v>
      </c>
      <c r="B1020" s="4" t="s">
        <v>256</v>
      </c>
      <c r="C1020" s="4" t="s">
        <v>179</v>
      </c>
      <c r="D1020" s="4" t="s">
        <v>29</v>
      </c>
      <c r="E1020" s="4" t="s">
        <v>197</v>
      </c>
      <c r="F1020" s="3">
        <v>42788</v>
      </c>
      <c r="G1020" s="3">
        <v>42877</v>
      </c>
      <c r="H1020">
        <v>0</v>
      </c>
    </row>
    <row r="1021" spans="1:8">
      <c r="A1021" s="4" t="s">
        <v>1228</v>
      </c>
      <c r="B1021" s="4" t="s">
        <v>187</v>
      </c>
      <c r="C1021" s="4" t="s">
        <v>199</v>
      </c>
      <c r="D1021" s="4" t="s">
        <v>124</v>
      </c>
      <c r="E1021" s="4" t="s">
        <v>172</v>
      </c>
      <c r="F1021" s="3">
        <v>42788</v>
      </c>
      <c r="G1021" s="3">
        <v>42903</v>
      </c>
      <c r="H1021">
        <v>5503</v>
      </c>
    </row>
    <row r="1022" spans="1:8">
      <c r="A1022" s="4" t="s">
        <v>1229</v>
      </c>
      <c r="B1022" s="4" t="s">
        <v>170</v>
      </c>
      <c r="C1022" s="4" t="s">
        <v>171</v>
      </c>
      <c r="D1022" s="4" t="s">
        <v>100</v>
      </c>
      <c r="E1022" s="4" t="s">
        <v>197</v>
      </c>
      <c r="F1022" s="3">
        <v>42788</v>
      </c>
      <c r="G1022" s="3">
        <v>42885</v>
      </c>
      <c r="H1022">
        <v>0</v>
      </c>
    </row>
    <row r="1023" spans="1:8">
      <c r="A1023" s="4" t="s">
        <v>1230</v>
      </c>
      <c r="B1023" s="4" t="s">
        <v>170</v>
      </c>
      <c r="C1023" s="4" t="s">
        <v>177</v>
      </c>
      <c r="D1023" s="4" t="s">
        <v>110</v>
      </c>
      <c r="E1023" s="4" t="s">
        <v>172</v>
      </c>
      <c r="F1023" s="3">
        <v>42788</v>
      </c>
      <c r="G1023" s="3">
        <v>42870</v>
      </c>
      <c r="H1023">
        <v>58</v>
      </c>
    </row>
    <row r="1024" spans="1:8">
      <c r="A1024" s="4" t="s">
        <v>1231</v>
      </c>
      <c r="B1024" s="4" t="s">
        <v>189</v>
      </c>
      <c r="C1024" s="4" t="s">
        <v>171</v>
      </c>
      <c r="D1024" s="4" t="s">
        <v>66</v>
      </c>
      <c r="E1024" s="4" t="s">
        <v>172</v>
      </c>
      <c r="F1024" s="3">
        <v>42788</v>
      </c>
      <c r="G1024" s="3">
        <v>42882</v>
      </c>
      <c r="H1024">
        <v>1051</v>
      </c>
    </row>
    <row r="1025" spans="1:8">
      <c r="A1025" s="4" t="s">
        <v>1232</v>
      </c>
      <c r="B1025" s="4" t="s">
        <v>189</v>
      </c>
      <c r="C1025" s="4" t="s">
        <v>199</v>
      </c>
      <c r="D1025" s="4" t="s">
        <v>43</v>
      </c>
      <c r="E1025" s="4" t="s">
        <v>172</v>
      </c>
      <c r="F1025" s="3">
        <v>42788</v>
      </c>
      <c r="G1025" s="3">
        <v>42801</v>
      </c>
      <c r="H1025">
        <v>5604</v>
      </c>
    </row>
    <row r="1026" spans="1:8">
      <c r="A1026" s="4" t="s">
        <v>1233</v>
      </c>
      <c r="B1026" s="4" t="s">
        <v>232</v>
      </c>
      <c r="C1026" s="4" t="s">
        <v>192</v>
      </c>
      <c r="D1026" s="4" t="s">
        <v>123</v>
      </c>
      <c r="E1026" s="4" t="s">
        <v>172</v>
      </c>
      <c r="F1026" s="3">
        <v>42788</v>
      </c>
      <c r="G1026" s="3">
        <v>42870</v>
      </c>
      <c r="H1026">
        <v>3273</v>
      </c>
    </row>
    <row r="1027" spans="1:8">
      <c r="A1027" s="4" t="s">
        <v>1234</v>
      </c>
      <c r="B1027" s="4" t="s">
        <v>205</v>
      </c>
      <c r="C1027" s="4" t="s">
        <v>179</v>
      </c>
      <c r="D1027" s="4" t="s">
        <v>24</v>
      </c>
      <c r="E1027" s="4" t="s">
        <v>193</v>
      </c>
      <c r="F1027" s="3">
        <v>42788</v>
      </c>
      <c r="G1027" s="3"/>
    </row>
    <row r="1028" spans="1:8">
      <c r="A1028" s="4" t="s">
        <v>1235</v>
      </c>
      <c r="B1028" s="4" t="s">
        <v>185</v>
      </c>
      <c r="C1028" s="4" t="s">
        <v>179</v>
      </c>
      <c r="D1028" s="4" t="s">
        <v>104</v>
      </c>
      <c r="E1028" s="4" t="s">
        <v>193</v>
      </c>
      <c r="F1028" s="3">
        <v>42788</v>
      </c>
      <c r="G1028" s="3"/>
    </row>
    <row r="1029" spans="1:8">
      <c r="A1029" s="4" t="s">
        <v>1236</v>
      </c>
      <c r="B1029" s="4" t="s">
        <v>185</v>
      </c>
      <c r="C1029" s="4" t="s">
        <v>171</v>
      </c>
      <c r="D1029" s="4" t="s">
        <v>105</v>
      </c>
      <c r="E1029" s="4" t="s">
        <v>197</v>
      </c>
      <c r="F1029" s="3">
        <v>42788</v>
      </c>
      <c r="G1029" s="3">
        <v>42866</v>
      </c>
      <c r="H1029">
        <v>0</v>
      </c>
    </row>
    <row r="1030" spans="1:8">
      <c r="A1030" s="4" t="s">
        <v>1237</v>
      </c>
      <c r="B1030" s="4" t="s">
        <v>181</v>
      </c>
      <c r="C1030" s="4" t="s">
        <v>171</v>
      </c>
      <c r="D1030" s="4" t="s">
        <v>105</v>
      </c>
      <c r="E1030" s="4" t="s">
        <v>172</v>
      </c>
      <c r="F1030" s="3">
        <v>42788</v>
      </c>
      <c r="G1030" s="3">
        <v>42888</v>
      </c>
      <c r="H1030">
        <v>1220</v>
      </c>
    </row>
    <row r="1031" spans="1:8">
      <c r="A1031" s="4" t="s">
        <v>1238</v>
      </c>
      <c r="B1031" s="4" t="s">
        <v>181</v>
      </c>
      <c r="C1031" s="4" t="s">
        <v>199</v>
      </c>
      <c r="D1031" s="4" t="s">
        <v>108</v>
      </c>
      <c r="E1031" s="4" t="s">
        <v>172</v>
      </c>
      <c r="F1031" s="3">
        <v>42788</v>
      </c>
      <c r="G1031" s="3">
        <v>42796</v>
      </c>
      <c r="H1031">
        <v>5497</v>
      </c>
    </row>
    <row r="1032" spans="1:8">
      <c r="A1032" s="4" t="s">
        <v>1239</v>
      </c>
      <c r="B1032" s="4" t="s">
        <v>183</v>
      </c>
      <c r="C1032" s="4" t="s">
        <v>171</v>
      </c>
      <c r="D1032" s="4" t="s">
        <v>43</v>
      </c>
      <c r="E1032" s="4" t="s">
        <v>172</v>
      </c>
      <c r="F1032" s="3">
        <v>42789</v>
      </c>
      <c r="G1032" s="3">
        <v>42896</v>
      </c>
      <c r="H1032">
        <v>1056</v>
      </c>
    </row>
    <row r="1033" spans="1:8">
      <c r="A1033" s="4" t="s">
        <v>1240</v>
      </c>
      <c r="B1033" s="4" t="s">
        <v>261</v>
      </c>
      <c r="C1033" s="4" t="s">
        <v>179</v>
      </c>
      <c r="D1033" s="4" t="s">
        <v>82</v>
      </c>
      <c r="E1033" s="4" t="s">
        <v>197</v>
      </c>
      <c r="F1033" s="3">
        <v>42789</v>
      </c>
      <c r="G1033" s="3">
        <v>42902</v>
      </c>
      <c r="H1033">
        <v>0</v>
      </c>
    </row>
    <row r="1034" spans="1:8">
      <c r="A1034" s="4" t="s">
        <v>1241</v>
      </c>
      <c r="B1034" s="4" t="s">
        <v>246</v>
      </c>
      <c r="C1034" s="4" t="s">
        <v>179</v>
      </c>
      <c r="D1034" s="4" t="s">
        <v>40</v>
      </c>
      <c r="E1034" s="4" t="s">
        <v>172</v>
      </c>
      <c r="F1034" s="3">
        <v>42789</v>
      </c>
      <c r="G1034" s="3">
        <v>42806</v>
      </c>
      <c r="H1034">
        <v>572</v>
      </c>
    </row>
    <row r="1035" spans="1:8">
      <c r="A1035" s="4" t="s">
        <v>1242</v>
      </c>
      <c r="B1035" s="4" t="s">
        <v>304</v>
      </c>
      <c r="C1035" s="4" t="s">
        <v>192</v>
      </c>
      <c r="D1035" s="4" t="s">
        <v>61</v>
      </c>
      <c r="E1035" s="4" t="s">
        <v>172</v>
      </c>
      <c r="F1035" s="3">
        <v>42789</v>
      </c>
      <c r="G1035" s="3">
        <v>42878</v>
      </c>
      <c r="H1035">
        <v>3668</v>
      </c>
    </row>
    <row r="1036" spans="1:8">
      <c r="A1036" s="4" t="s">
        <v>1243</v>
      </c>
      <c r="B1036" s="4" t="s">
        <v>279</v>
      </c>
      <c r="C1036" s="4" t="s">
        <v>179</v>
      </c>
      <c r="D1036" s="4" t="s">
        <v>24</v>
      </c>
      <c r="E1036" s="4" t="s">
        <v>193</v>
      </c>
      <c r="F1036" s="3">
        <v>42789</v>
      </c>
      <c r="G1036" s="3"/>
    </row>
    <row r="1037" spans="1:8">
      <c r="A1037" s="4" t="s">
        <v>1244</v>
      </c>
      <c r="B1037" s="4" t="s">
        <v>279</v>
      </c>
      <c r="C1037" s="4" t="s">
        <v>177</v>
      </c>
      <c r="D1037" s="4" t="s">
        <v>83</v>
      </c>
      <c r="E1037" s="4" t="s">
        <v>172</v>
      </c>
      <c r="F1037" s="3">
        <v>42789</v>
      </c>
      <c r="G1037" s="3">
        <v>42796</v>
      </c>
      <c r="H1037">
        <v>50</v>
      </c>
    </row>
    <row r="1038" spans="1:8">
      <c r="A1038" s="4" t="s">
        <v>1245</v>
      </c>
      <c r="B1038" s="4" t="s">
        <v>210</v>
      </c>
      <c r="C1038" s="4" t="s">
        <v>192</v>
      </c>
      <c r="D1038" s="4" t="s">
        <v>107</v>
      </c>
      <c r="E1038" s="4" t="s">
        <v>172</v>
      </c>
      <c r="F1038" s="3">
        <v>42789</v>
      </c>
      <c r="G1038" s="3">
        <v>42877</v>
      </c>
      <c r="H1038">
        <v>3509</v>
      </c>
    </row>
    <row r="1039" spans="1:8">
      <c r="A1039" s="4" t="s">
        <v>1246</v>
      </c>
      <c r="B1039" s="4" t="s">
        <v>174</v>
      </c>
      <c r="C1039" s="4" t="s">
        <v>175</v>
      </c>
      <c r="D1039" s="4" t="s">
        <v>70</v>
      </c>
      <c r="E1039" s="4" t="s">
        <v>172</v>
      </c>
      <c r="F1039" s="3">
        <v>42789</v>
      </c>
      <c r="G1039" s="3">
        <v>42914</v>
      </c>
      <c r="H1039">
        <v>5643</v>
      </c>
    </row>
    <row r="1040" spans="1:8">
      <c r="A1040" s="4" t="s">
        <v>1247</v>
      </c>
      <c r="B1040" s="4" t="s">
        <v>212</v>
      </c>
      <c r="C1040" s="4" t="s">
        <v>177</v>
      </c>
      <c r="D1040" s="4" t="s">
        <v>44</v>
      </c>
      <c r="E1040" s="4" t="s">
        <v>172</v>
      </c>
      <c r="F1040" s="3">
        <v>42789</v>
      </c>
      <c r="G1040" s="3">
        <v>42804</v>
      </c>
      <c r="H1040">
        <v>47</v>
      </c>
    </row>
    <row r="1041" spans="1:8">
      <c r="A1041" s="4" t="s">
        <v>1248</v>
      </c>
      <c r="B1041" s="4" t="s">
        <v>203</v>
      </c>
      <c r="C1041" s="4" t="s">
        <v>192</v>
      </c>
      <c r="D1041" s="4" t="s">
        <v>59</v>
      </c>
      <c r="E1041" s="4" t="s">
        <v>172</v>
      </c>
      <c r="F1041" s="3">
        <v>42789</v>
      </c>
      <c r="G1041" s="3">
        <v>42802</v>
      </c>
      <c r="H1041">
        <v>3312</v>
      </c>
    </row>
    <row r="1042" spans="1:8">
      <c r="A1042" s="4" t="s">
        <v>1249</v>
      </c>
      <c r="B1042" s="4" t="s">
        <v>191</v>
      </c>
      <c r="C1042" s="4" t="s">
        <v>199</v>
      </c>
      <c r="D1042" s="4" t="s">
        <v>71</v>
      </c>
      <c r="E1042" s="4" t="s">
        <v>197</v>
      </c>
      <c r="F1042" s="3">
        <v>42789</v>
      </c>
      <c r="G1042" s="3">
        <v>42909</v>
      </c>
      <c r="H1042">
        <v>0</v>
      </c>
    </row>
    <row r="1043" spans="1:8">
      <c r="A1043" s="4" t="s">
        <v>1250</v>
      </c>
      <c r="B1043" s="4" t="s">
        <v>219</v>
      </c>
      <c r="C1043" s="4" t="s">
        <v>192</v>
      </c>
      <c r="D1043" s="4" t="s">
        <v>24</v>
      </c>
      <c r="E1043" s="4" t="s">
        <v>193</v>
      </c>
      <c r="F1043" s="3">
        <v>42789</v>
      </c>
      <c r="G1043" s="3"/>
    </row>
    <row r="1044" spans="1:8">
      <c r="A1044" s="4" t="s">
        <v>1251</v>
      </c>
      <c r="B1044" s="4" t="s">
        <v>219</v>
      </c>
      <c r="C1044" s="4" t="s">
        <v>179</v>
      </c>
      <c r="D1044" s="4" t="s">
        <v>86</v>
      </c>
      <c r="E1044" s="4" t="s">
        <v>172</v>
      </c>
      <c r="F1044" s="3">
        <v>42789</v>
      </c>
      <c r="G1044" s="3">
        <v>42805</v>
      </c>
      <c r="H1044">
        <v>480</v>
      </c>
    </row>
    <row r="1045" spans="1:8">
      <c r="A1045" s="4" t="s">
        <v>1252</v>
      </c>
      <c r="B1045" s="4" t="s">
        <v>219</v>
      </c>
      <c r="C1045" s="4" t="s">
        <v>192</v>
      </c>
      <c r="D1045" s="4" t="s">
        <v>90</v>
      </c>
      <c r="E1045" s="4" t="s">
        <v>172</v>
      </c>
      <c r="F1045" s="3">
        <v>42789</v>
      </c>
      <c r="G1045" s="3">
        <v>42861</v>
      </c>
      <c r="H1045">
        <v>3208</v>
      </c>
    </row>
    <row r="1046" spans="1:8">
      <c r="A1046" s="4" t="s">
        <v>1253</v>
      </c>
      <c r="B1046" s="4" t="s">
        <v>230</v>
      </c>
      <c r="C1046" s="4" t="s">
        <v>179</v>
      </c>
      <c r="D1046" s="4" t="s">
        <v>124</v>
      </c>
      <c r="E1046" s="4" t="s">
        <v>197</v>
      </c>
      <c r="F1046" s="3">
        <v>42789</v>
      </c>
      <c r="G1046" s="3">
        <v>42859</v>
      </c>
      <c r="H1046">
        <v>0</v>
      </c>
    </row>
    <row r="1047" spans="1:8">
      <c r="A1047" s="4" t="s">
        <v>1254</v>
      </c>
      <c r="B1047" s="4" t="s">
        <v>230</v>
      </c>
      <c r="C1047" s="4" t="s">
        <v>199</v>
      </c>
      <c r="D1047" s="4" t="s">
        <v>82</v>
      </c>
      <c r="E1047" s="4" t="s">
        <v>172</v>
      </c>
      <c r="F1047" s="3">
        <v>42789</v>
      </c>
      <c r="G1047" s="3">
        <v>42859</v>
      </c>
      <c r="H1047">
        <v>5782</v>
      </c>
    </row>
    <row r="1048" spans="1:8">
      <c r="A1048" s="4" t="s">
        <v>1255</v>
      </c>
      <c r="B1048" s="4" t="s">
        <v>256</v>
      </c>
      <c r="C1048" s="4" t="s">
        <v>199</v>
      </c>
      <c r="D1048" s="4" t="s">
        <v>100</v>
      </c>
      <c r="E1048" s="4" t="s">
        <v>172</v>
      </c>
      <c r="F1048" s="3">
        <v>42789</v>
      </c>
      <c r="G1048" s="3">
        <v>42878</v>
      </c>
      <c r="H1048">
        <v>5827</v>
      </c>
    </row>
    <row r="1049" spans="1:8">
      <c r="A1049" s="4" t="s">
        <v>1256</v>
      </c>
      <c r="B1049" s="4" t="s">
        <v>201</v>
      </c>
      <c r="C1049" s="4" t="s">
        <v>175</v>
      </c>
      <c r="D1049" s="4" t="s">
        <v>24</v>
      </c>
      <c r="E1049" s="4" t="s">
        <v>193</v>
      </c>
      <c r="F1049" s="3">
        <v>42789</v>
      </c>
      <c r="G1049" s="3"/>
    </row>
    <row r="1050" spans="1:8">
      <c r="A1050" s="4" t="s">
        <v>1257</v>
      </c>
      <c r="B1050" s="4" t="s">
        <v>201</v>
      </c>
      <c r="C1050" s="4" t="s">
        <v>179</v>
      </c>
      <c r="D1050" s="4" t="s">
        <v>93</v>
      </c>
      <c r="E1050" s="4" t="s">
        <v>197</v>
      </c>
      <c r="F1050" s="3">
        <v>42789</v>
      </c>
      <c r="G1050" s="3">
        <v>42903</v>
      </c>
      <c r="H1050">
        <v>0</v>
      </c>
    </row>
    <row r="1051" spans="1:8">
      <c r="A1051" s="4" t="s">
        <v>1258</v>
      </c>
      <c r="B1051" s="4" t="s">
        <v>170</v>
      </c>
      <c r="C1051" s="4" t="s">
        <v>179</v>
      </c>
      <c r="D1051" s="4" t="s">
        <v>29</v>
      </c>
      <c r="E1051" s="4" t="s">
        <v>172</v>
      </c>
      <c r="F1051" s="3">
        <v>42789</v>
      </c>
      <c r="G1051" s="3">
        <v>42902</v>
      </c>
      <c r="H1051">
        <v>516</v>
      </c>
    </row>
    <row r="1052" spans="1:8">
      <c r="A1052" s="4" t="s">
        <v>1259</v>
      </c>
      <c r="B1052" s="4" t="s">
        <v>170</v>
      </c>
      <c r="C1052" s="4" t="s">
        <v>171</v>
      </c>
      <c r="D1052" s="4" t="s">
        <v>42</v>
      </c>
      <c r="E1052" s="4" t="s">
        <v>172</v>
      </c>
      <c r="F1052" s="3">
        <v>42789</v>
      </c>
      <c r="G1052" s="3">
        <v>42892</v>
      </c>
      <c r="H1052">
        <v>956</v>
      </c>
    </row>
    <row r="1053" spans="1:8">
      <c r="A1053" s="4" t="s">
        <v>1260</v>
      </c>
      <c r="B1053" s="4" t="s">
        <v>170</v>
      </c>
      <c r="C1053" s="4" t="s">
        <v>177</v>
      </c>
      <c r="D1053" s="4" t="s">
        <v>109</v>
      </c>
      <c r="E1053" s="4" t="s">
        <v>172</v>
      </c>
      <c r="F1053" s="3">
        <v>42789</v>
      </c>
      <c r="G1053" s="3">
        <v>42809</v>
      </c>
      <c r="H1053">
        <v>52</v>
      </c>
    </row>
    <row r="1054" spans="1:8">
      <c r="A1054" s="4" t="s">
        <v>1261</v>
      </c>
      <c r="B1054" s="4" t="s">
        <v>170</v>
      </c>
      <c r="C1054" s="4" t="s">
        <v>192</v>
      </c>
      <c r="D1054" s="4" t="s">
        <v>118</v>
      </c>
      <c r="E1054" s="4" t="s">
        <v>172</v>
      </c>
      <c r="F1054" s="3">
        <v>42789</v>
      </c>
      <c r="G1054" s="3">
        <v>42866</v>
      </c>
      <c r="H1054">
        <v>3025</v>
      </c>
    </row>
    <row r="1055" spans="1:8">
      <c r="A1055" s="4" t="s">
        <v>1262</v>
      </c>
      <c r="B1055" s="4" t="s">
        <v>232</v>
      </c>
      <c r="C1055" s="4" t="s">
        <v>175</v>
      </c>
      <c r="D1055" s="4" t="s">
        <v>117</v>
      </c>
      <c r="E1055" s="4" t="s">
        <v>172</v>
      </c>
      <c r="F1055" s="3">
        <v>42789</v>
      </c>
      <c r="G1055" s="3">
        <v>42896</v>
      </c>
      <c r="H1055">
        <v>5618</v>
      </c>
    </row>
    <row r="1056" spans="1:8">
      <c r="A1056" s="4" t="s">
        <v>1263</v>
      </c>
      <c r="B1056" s="4" t="s">
        <v>226</v>
      </c>
      <c r="C1056" s="4" t="s">
        <v>175</v>
      </c>
      <c r="D1056" s="4" t="s">
        <v>120</v>
      </c>
      <c r="E1056" s="4" t="s">
        <v>172</v>
      </c>
      <c r="F1056" s="3">
        <v>42789</v>
      </c>
      <c r="G1056" s="3">
        <v>42864</v>
      </c>
      <c r="H1056">
        <v>4867</v>
      </c>
    </row>
    <row r="1057" spans="1:8">
      <c r="A1057" s="4" t="s">
        <v>1264</v>
      </c>
      <c r="B1057" s="4" t="s">
        <v>181</v>
      </c>
      <c r="C1057" s="4" t="s">
        <v>171</v>
      </c>
      <c r="D1057" s="4" t="s">
        <v>82</v>
      </c>
      <c r="E1057" s="4" t="s">
        <v>172</v>
      </c>
      <c r="F1057" s="3">
        <v>42789</v>
      </c>
      <c r="G1057" s="3">
        <v>42808</v>
      </c>
      <c r="H1057">
        <v>929</v>
      </c>
    </row>
    <row r="1058" spans="1:8">
      <c r="A1058" s="4" t="s">
        <v>1265</v>
      </c>
      <c r="B1058" s="4" t="s">
        <v>246</v>
      </c>
      <c r="C1058" s="4" t="s">
        <v>179</v>
      </c>
      <c r="D1058" s="4" t="s">
        <v>24</v>
      </c>
      <c r="E1058" s="4" t="s">
        <v>193</v>
      </c>
      <c r="F1058" s="3">
        <v>42790</v>
      </c>
      <c r="G1058" s="3"/>
    </row>
    <row r="1059" spans="1:8">
      <c r="A1059" s="4" t="s">
        <v>1266</v>
      </c>
      <c r="B1059" s="4" t="s">
        <v>304</v>
      </c>
      <c r="C1059" s="4" t="s">
        <v>177</v>
      </c>
      <c r="D1059" s="4" t="s">
        <v>45</v>
      </c>
      <c r="E1059" s="4" t="s">
        <v>197</v>
      </c>
      <c r="F1059" s="3">
        <v>42790</v>
      </c>
      <c r="G1059" s="3">
        <v>42891</v>
      </c>
      <c r="H1059">
        <v>0</v>
      </c>
    </row>
    <row r="1060" spans="1:8">
      <c r="A1060" s="4" t="s">
        <v>1267</v>
      </c>
      <c r="B1060" s="4" t="s">
        <v>279</v>
      </c>
      <c r="C1060" s="4" t="s">
        <v>179</v>
      </c>
      <c r="D1060" s="4" t="s">
        <v>24</v>
      </c>
      <c r="E1060" s="4" t="s">
        <v>193</v>
      </c>
      <c r="F1060" s="3">
        <v>42790</v>
      </c>
      <c r="G1060" s="3"/>
    </row>
    <row r="1061" spans="1:8">
      <c r="A1061" s="4" t="s">
        <v>1268</v>
      </c>
      <c r="B1061" s="4" t="s">
        <v>279</v>
      </c>
      <c r="C1061" s="4" t="s">
        <v>192</v>
      </c>
      <c r="D1061" s="4" t="s">
        <v>123</v>
      </c>
      <c r="E1061" s="4" t="s">
        <v>197</v>
      </c>
      <c r="F1061" s="3">
        <v>42790</v>
      </c>
      <c r="G1061" s="3">
        <v>42866</v>
      </c>
      <c r="H1061">
        <v>0</v>
      </c>
    </row>
    <row r="1062" spans="1:8">
      <c r="A1062" s="4" t="s">
        <v>1269</v>
      </c>
      <c r="B1062" s="4" t="s">
        <v>174</v>
      </c>
      <c r="C1062" s="4" t="s">
        <v>175</v>
      </c>
      <c r="D1062" s="4" t="s">
        <v>118</v>
      </c>
      <c r="E1062" s="4" t="s">
        <v>172</v>
      </c>
      <c r="F1062" s="3">
        <v>42790</v>
      </c>
      <c r="G1062" s="3">
        <v>42860</v>
      </c>
      <c r="H1062">
        <v>5010</v>
      </c>
    </row>
    <row r="1063" spans="1:8">
      <c r="A1063" s="4" t="s">
        <v>1270</v>
      </c>
      <c r="B1063" s="4" t="s">
        <v>263</v>
      </c>
      <c r="C1063" s="4" t="s">
        <v>175</v>
      </c>
      <c r="D1063" s="4" t="s">
        <v>34</v>
      </c>
      <c r="E1063" s="4" t="s">
        <v>172</v>
      </c>
      <c r="F1063" s="3">
        <v>42790</v>
      </c>
      <c r="G1063" s="3">
        <v>42870</v>
      </c>
      <c r="H1063">
        <v>5621</v>
      </c>
    </row>
    <row r="1064" spans="1:8">
      <c r="A1064" s="4" t="s">
        <v>1271</v>
      </c>
      <c r="B1064" s="4" t="s">
        <v>263</v>
      </c>
      <c r="C1064" s="4" t="s">
        <v>192</v>
      </c>
      <c r="D1064" s="4" t="s">
        <v>80</v>
      </c>
      <c r="E1064" s="4" t="s">
        <v>172</v>
      </c>
      <c r="F1064" s="3">
        <v>42790</v>
      </c>
      <c r="G1064" s="3">
        <v>42857</v>
      </c>
      <c r="H1064">
        <v>3233</v>
      </c>
    </row>
    <row r="1065" spans="1:8">
      <c r="A1065" s="4" t="s">
        <v>1272</v>
      </c>
      <c r="B1065" s="4" t="s">
        <v>237</v>
      </c>
      <c r="C1065" s="4" t="s">
        <v>177</v>
      </c>
      <c r="D1065" s="4" t="s">
        <v>21</v>
      </c>
      <c r="E1065" s="4" t="s">
        <v>172</v>
      </c>
      <c r="F1065" s="3">
        <v>42790</v>
      </c>
      <c r="G1065" s="3">
        <v>42883</v>
      </c>
      <c r="H1065">
        <v>55</v>
      </c>
    </row>
    <row r="1066" spans="1:8">
      <c r="A1066" s="4" t="s">
        <v>1273</v>
      </c>
      <c r="B1066" s="4" t="s">
        <v>237</v>
      </c>
      <c r="C1066" s="4" t="s">
        <v>192</v>
      </c>
      <c r="D1066" s="4" t="s">
        <v>31</v>
      </c>
      <c r="E1066" s="4" t="s">
        <v>172</v>
      </c>
      <c r="F1066" s="3">
        <v>42790</v>
      </c>
      <c r="G1066" s="3">
        <v>42801</v>
      </c>
      <c r="H1066">
        <v>3278</v>
      </c>
    </row>
    <row r="1067" spans="1:8">
      <c r="A1067" s="4" t="s">
        <v>1274</v>
      </c>
      <c r="B1067" s="4" t="s">
        <v>196</v>
      </c>
      <c r="C1067" s="4" t="s">
        <v>171</v>
      </c>
      <c r="D1067" s="4" t="s">
        <v>48</v>
      </c>
      <c r="E1067" s="4" t="s">
        <v>172</v>
      </c>
      <c r="F1067" s="3">
        <v>42790</v>
      </c>
      <c r="G1067" s="3">
        <v>42804</v>
      </c>
      <c r="H1067">
        <v>1155</v>
      </c>
    </row>
    <row r="1068" spans="1:8">
      <c r="A1068" s="4" t="s">
        <v>1275</v>
      </c>
      <c r="B1068" s="4" t="s">
        <v>203</v>
      </c>
      <c r="C1068" s="4" t="s">
        <v>192</v>
      </c>
      <c r="D1068" s="4" t="s">
        <v>71</v>
      </c>
      <c r="E1068" s="4" t="s">
        <v>172</v>
      </c>
      <c r="F1068" s="3">
        <v>42790</v>
      </c>
      <c r="G1068" s="3">
        <v>42805</v>
      </c>
      <c r="H1068">
        <v>3550</v>
      </c>
    </row>
    <row r="1069" spans="1:8">
      <c r="A1069" s="4" t="s">
        <v>1276</v>
      </c>
      <c r="B1069" s="4" t="s">
        <v>343</v>
      </c>
      <c r="C1069" s="4" t="s">
        <v>192</v>
      </c>
      <c r="D1069" s="4" t="s">
        <v>109</v>
      </c>
      <c r="E1069" s="4" t="s">
        <v>197</v>
      </c>
      <c r="F1069" s="3">
        <v>42790</v>
      </c>
      <c r="G1069" s="3">
        <v>42865</v>
      </c>
      <c r="H1069">
        <v>0</v>
      </c>
    </row>
    <row r="1070" spans="1:8">
      <c r="A1070" s="4" t="s">
        <v>1277</v>
      </c>
      <c r="B1070" s="4" t="s">
        <v>343</v>
      </c>
      <c r="C1070" s="4" t="s">
        <v>171</v>
      </c>
      <c r="D1070" s="4" t="s">
        <v>76</v>
      </c>
      <c r="E1070" s="4" t="s">
        <v>172</v>
      </c>
      <c r="F1070" s="3">
        <v>42790</v>
      </c>
      <c r="G1070" s="3">
        <v>42902</v>
      </c>
      <c r="H1070">
        <v>1055</v>
      </c>
    </row>
    <row r="1071" spans="1:8">
      <c r="A1071" s="4" t="s">
        <v>1278</v>
      </c>
      <c r="B1071" s="4" t="s">
        <v>219</v>
      </c>
      <c r="C1071" s="4" t="s">
        <v>175</v>
      </c>
      <c r="D1071" s="4" t="s">
        <v>24</v>
      </c>
      <c r="E1071" s="4" t="s">
        <v>193</v>
      </c>
      <c r="F1071" s="3">
        <v>42790</v>
      </c>
      <c r="G1071" s="3"/>
    </row>
    <row r="1072" spans="1:8">
      <c r="A1072" s="4" t="s">
        <v>1279</v>
      </c>
      <c r="B1072" s="4" t="s">
        <v>187</v>
      </c>
      <c r="C1072" s="4" t="s">
        <v>175</v>
      </c>
      <c r="D1072" s="4" t="s">
        <v>24</v>
      </c>
      <c r="E1072" s="4" t="s">
        <v>193</v>
      </c>
      <c r="F1072" s="3">
        <v>42790</v>
      </c>
      <c r="G1072" s="3"/>
    </row>
    <row r="1073" spans="1:8">
      <c r="A1073" s="4" t="s">
        <v>1280</v>
      </c>
      <c r="B1073" s="4" t="s">
        <v>187</v>
      </c>
      <c r="C1073" s="4" t="s">
        <v>171</v>
      </c>
      <c r="D1073" s="4" t="s">
        <v>56</v>
      </c>
      <c r="E1073" s="4" t="s">
        <v>197</v>
      </c>
      <c r="F1073" s="3">
        <v>42790</v>
      </c>
      <c r="G1073" s="3">
        <v>42906</v>
      </c>
      <c r="H1073">
        <v>0</v>
      </c>
    </row>
    <row r="1074" spans="1:8">
      <c r="A1074" s="4" t="s">
        <v>1281</v>
      </c>
      <c r="B1074" s="4" t="s">
        <v>187</v>
      </c>
      <c r="C1074" s="4" t="s">
        <v>179</v>
      </c>
      <c r="D1074" s="4" t="s">
        <v>124</v>
      </c>
      <c r="E1074" s="4" t="s">
        <v>172</v>
      </c>
      <c r="F1074" s="3">
        <v>42790</v>
      </c>
      <c r="G1074" s="3">
        <v>42860</v>
      </c>
      <c r="H1074">
        <v>595</v>
      </c>
    </row>
    <row r="1075" spans="1:8">
      <c r="A1075" s="4" t="s">
        <v>1282</v>
      </c>
      <c r="B1075" s="4" t="s">
        <v>170</v>
      </c>
      <c r="C1075" s="4" t="s">
        <v>192</v>
      </c>
      <c r="D1075" s="4" t="s">
        <v>92</v>
      </c>
      <c r="E1075" s="4" t="s">
        <v>172</v>
      </c>
      <c r="F1075" s="3">
        <v>42790</v>
      </c>
      <c r="G1075" s="3">
        <v>42861</v>
      </c>
      <c r="H1075">
        <v>3063</v>
      </c>
    </row>
    <row r="1076" spans="1:8">
      <c r="A1076" s="4" t="s">
        <v>1283</v>
      </c>
      <c r="B1076" s="4" t="s">
        <v>185</v>
      </c>
      <c r="C1076" s="4" t="s">
        <v>192</v>
      </c>
      <c r="D1076" s="4" t="s">
        <v>84</v>
      </c>
      <c r="E1076" s="4" t="s">
        <v>197</v>
      </c>
      <c r="F1076" s="3">
        <v>42790</v>
      </c>
      <c r="G1076" s="3">
        <v>42868</v>
      </c>
      <c r="H1076">
        <v>0</v>
      </c>
    </row>
    <row r="1077" spans="1:8">
      <c r="A1077" s="4" t="s">
        <v>1284</v>
      </c>
      <c r="B1077" s="4" t="s">
        <v>216</v>
      </c>
      <c r="C1077" s="4" t="s">
        <v>192</v>
      </c>
      <c r="D1077" s="4" t="s">
        <v>40</v>
      </c>
      <c r="E1077" s="4" t="s">
        <v>172</v>
      </c>
      <c r="F1077" s="3">
        <v>42790</v>
      </c>
      <c r="G1077" s="3">
        <v>42892</v>
      </c>
      <c r="H1077">
        <v>3246</v>
      </c>
    </row>
    <row r="1078" spans="1:8">
      <c r="A1078" s="4" t="s">
        <v>1285</v>
      </c>
      <c r="B1078" s="4" t="s">
        <v>183</v>
      </c>
      <c r="C1078" s="4" t="s">
        <v>179</v>
      </c>
      <c r="D1078" s="4" t="s">
        <v>106</v>
      </c>
      <c r="E1078" s="4" t="s">
        <v>172</v>
      </c>
      <c r="F1078" s="3">
        <v>42791</v>
      </c>
      <c r="G1078" s="3">
        <v>42796</v>
      </c>
      <c r="H1078">
        <v>423</v>
      </c>
    </row>
    <row r="1079" spans="1:8">
      <c r="A1079" s="4" t="s">
        <v>1286</v>
      </c>
      <c r="B1079" s="4" t="s">
        <v>261</v>
      </c>
      <c r="C1079" s="4" t="s">
        <v>199</v>
      </c>
      <c r="D1079" s="4" t="s">
        <v>24</v>
      </c>
      <c r="E1079" s="4" t="s">
        <v>193</v>
      </c>
      <c r="F1079" s="3">
        <v>42791</v>
      </c>
      <c r="G1079" s="3"/>
    </row>
    <row r="1080" spans="1:8">
      <c r="A1080" s="4" t="s">
        <v>1287</v>
      </c>
      <c r="B1080" s="4" t="s">
        <v>246</v>
      </c>
      <c r="C1080" s="4" t="s">
        <v>179</v>
      </c>
      <c r="D1080" s="4" t="s">
        <v>78</v>
      </c>
      <c r="E1080" s="4" t="s">
        <v>172</v>
      </c>
      <c r="F1080" s="3">
        <v>42791</v>
      </c>
      <c r="G1080" s="3">
        <v>42904</v>
      </c>
      <c r="H1080">
        <v>542</v>
      </c>
    </row>
    <row r="1081" spans="1:8">
      <c r="A1081" s="4" t="s">
        <v>1288</v>
      </c>
      <c r="B1081" s="4" t="s">
        <v>246</v>
      </c>
      <c r="C1081" s="4" t="s">
        <v>175</v>
      </c>
      <c r="D1081" s="4" t="s">
        <v>95</v>
      </c>
      <c r="E1081" s="4" t="s">
        <v>172</v>
      </c>
      <c r="F1081" s="3">
        <v>42791</v>
      </c>
      <c r="G1081" s="3">
        <v>42802</v>
      </c>
      <c r="H1081">
        <v>5040</v>
      </c>
    </row>
    <row r="1082" spans="1:8">
      <c r="A1082" s="4" t="s">
        <v>1289</v>
      </c>
      <c r="B1082" s="4" t="s">
        <v>279</v>
      </c>
      <c r="C1082" s="4" t="s">
        <v>171</v>
      </c>
      <c r="D1082" s="4" t="s">
        <v>82</v>
      </c>
      <c r="E1082" s="4" t="s">
        <v>197</v>
      </c>
      <c r="F1082" s="3">
        <v>42791</v>
      </c>
      <c r="G1082" s="3">
        <v>42876</v>
      </c>
      <c r="H1082">
        <v>0</v>
      </c>
    </row>
    <row r="1083" spans="1:8">
      <c r="A1083" s="4" t="s">
        <v>1290</v>
      </c>
      <c r="B1083" s="4" t="s">
        <v>174</v>
      </c>
      <c r="C1083" s="4" t="s">
        <v>199</v>
      </c>
      <c r="D1083" s="4" t="s">
        <v>100</v>
      </c>
      <c r="E1083" s="4" t="s">
        <v>197</v>
      </c>
      <c r="F1083" s="3">
        <v>42791</v>
      </c>
      <c r="G1083" s="3">
        <v>42903</v>
      </c>
      <c r="H1083">
        <v>0</v>
      </c>
    </row>
    <row r="1084" spans="1:8">
      <c r="A1084" s="4" t="s">
        <v>1291</v>
      </c>
      <c r="B1084" s="4" t="s">
        <v>174</v>
      </c>
      <c r="C1084" s="4" t="s">
        <v>175</v>
      </c>
      <c r="D1084" s="4" t="s">
        <v>110</v>
      </c>
      <c r="E1084" s="4" t="s">
        <v>172</v>
      </c>
      <c r="F1084" s="3">
        <v>42791</v>
      </c>
      <c r="G1084" s="3">
        <v>42864</v>
      </c>
      <c r="H1084">
        <v>5423</v>
      </c>
    </row>
    <row r="1085" spans="1:8">
      <c r="A1085" s="4" t="s">
        <v>1292</v>
      </c>
      <c r="B1085" s="4" t="s">
        <v>174</v>
      </c>
      <c r="C1085" s="4" t="s">
        <v>192</v>
      </c>
      <c r="D1085" s="4" t="s">
        <v>37</v>
      </c>
      <c r="E1085" s="4" t="s">
        <v>172</v>
      </c>
      <c r="F1085" s="3">
        <v>42791</v>
      </c>
      <c r="G1085" s="3">
        <v>42899</v>
      </c>
      <c r="H1085">
        <v>3295</v>
      </c>
    </row>
    <row r="1086" spans="1:8">
      <c r="A1086" s="4" t="s">
        <v>1293</v>
      </c>
      <c r="B1086" s="4" t="s">
        <v>263</v>
      </c>
      <c r="C1086" s="4" t="s">
        <v>179</v>
      </c>
      <c r="D1086" s="4" t="s">
        <v>99</v>
      </c>
      <c r="E1086" s="4" t="s">
        <v>172</v>
      </c>
      <c r="F1086" s="3">
        <v>42791</v>
      </c>
      <c r="G1086" s="3">
        <v>42888</v>
      </c>
      <c r="H1086">
        <v>568</v>
      </c>
    </row>
    <row r="1087" spans="1:8">
      <c r="A1087" s="4" t="s">
        <v>1294</v>
      </c>
      <c r="B1087" s="4" t="s">
        <v>263</v>
      </c>
      <c r="C1087" s="4" t="s">
        <v>179</v>
      </c>
      <c r="D1087" s="4" t="s">
        <v>123</v>
      </c>
      <c r="E1087" s="4" t="s">
        <v>172</v>
      </c>
      <c r="F1087" s="3">
        <v>42791</v>
      </c>
      <c r="G1087" s="3">
        <v>42881</v>
      </c>
      <c r="H1087">
        <v>640</v>
      </c>
    </row>
    <row r="1088" spans="1:8">
      <c r="A1088" s="4" t="s">
        <v>1295</v>
      </c>
      <c r="B1088" s="4" t="s">
        <v>212</v>
      </c>
      <c r="C1088" s="4" t="s">
        <v>175</v>
      </c>
      <c r="D1088" s="4" t="s">
        <v>98</v>
      </c>
      <c r="E1088" s="4" t="s">
        <v>172</v>
      </c>
      <c r="F1088" s="3">
        <v>42791</v>
      </c>
      <c r="G1088" s="3">
        <v>42874</v>
      </c>
      <c r="H1088">
        <v>4612</v>
      </c>
    </row>
    <row r="1089" spans="1:8">
      <c r="A1089" s="4" t="s">
        <v>1296</v>
      </c>
      <c r="B1089" s="4" t="s">
        <v>196</v>
      </c>
      <c r="C1089" s="4" t="s">
        <v>175</v>
      </c>
      <c r="D1089" s="4" t="s">
        <v>48</v>
      </c>
      <c r="E1089" s="4" t="s">
        <v>197</v>
      </c>
      <c r="F1089" s="3">
        <v>42791</v>
      </c>
      <c r="G1089" s="3">
        <v>42881</v>
      </c>
      <c r="H1089">
        <v>0</v>
      </c>
    </row>
    <row r="1090" spans="1:8">
      <c r="A1090" s="4" t="s">
        <v>1297</v>
      </c>
      <c r="B1090" s="4" t="s">
        <v>191</v>
      </c>
      <c r="C1090" s="4" t="s">
        <v>199</v>
      </c>
      <c r="D1090" s="4" t="s">
        <v>24</v>
      </c>
      <c r="E1090" s="4" t="s">
        <v>193</v>
      </c>
      <c r="F1090" s="3">
        <v>42791</v>
      </c>
      <c r="G1090" s="3"/>
    </row>
    <row r="1091" spans="1:8">
      <c r="A1091" s="4" t="s">
        <v>1298</v>
      </c>
      <c r="B1091" s="4" t="s">
        <v>191</v>
      </c>
      <c r="C1091" s="4" t="s">
        <v>171</v>
      </c>
      <c r="D1091" s="4" t="s">
        <v>71</v>
      </c>
      <c r="E1091" s="4" t="s">
        <v>197</v>
      </c>
      <c r="F1091" s="3">
        <v>42791</v>
      </c>
      <c r="G1091" s="3">
        <v>42881</v>
      </c>
      <c r="H1091">
        <v>0</v>
      </c>
    </row>
    <row r="1092" spans="1:8">
      <c r="A1092" s="4" t="s">
        <v>1299</v>
      </c>
      <c r="B1092" s="4" t="s">
        <v>343</v>
      </c>
      <c r="C1092" s="4" t="s">
        <v>192</v>
      </c>
      <c r="D1092" s="4" t="s">
        <v>51</v>
      </c>
      <c r="E1092" s="4" t="s">
        <v>172</v>
      </c>
      <c r="F1092" s="3">
        <v>42791</v>
      </c>
      <c r="G1092" s="3">
        <v>42861</v>
      </c>
      <c r="H1092">
        <v>3281</v>
      </c>
    </row>
    <row r="1093" spans="1:8">
      <c r="A1093" s="4" t="s">
        <v>1300</v>
      </c>
      <c r="B1093" s="4" t="s">
        <v>219</v>
      </c>
      <c r="C1093" s="4" t="s">
        <v>179</v>
      </c>
      <c r="D1093" s="4" t="s">
        <v>59</v>
      </c>
      <c r="E1093" s="4" t="s">
        <v>197</v>
      </c>
      <c r="F1093" s="3">
        <v>42791</v>
      </c>
      <c r="G1093" s="3">
        <v>42806</v>
      </c>
      <c r="H1093">
        <v>0</v>
      </c>
    </row>
    <row r="1094" spans="1:8">
      <c r="A1094" s="4" t="s">
        <v>1301</v>
      </c>
      <c r="B1094" s="4" t="s">
        <v>219</v>
      </c>
      <c r="C1094" s="4" t="s">
        <v>171</v>
      </c>
      <c r="D1094" s="4" t="s">
        <v>86</v>
      </c>
      <c r="E1094" s="4" t="s">
        <v>197</v>
      </c>
      <c r="F1094" s="3">
        <v>42791</v>
      </c>
      <c r="G1094" s="3">
        <v>42802</v>
      </c>
      <c r="H1094">
        <v>0</v>
      </c>
    </row>
    <row r="1095" spans="1:8">
      <c r="A1095" s="4" t="s">
        <v>1302</v>
      </c>
      <c r="B1095" s="4" t="s">
        <v>219</v>
      </c>
      <c r="C1095" s="4" t="s">
        <v>177</v>
      </c>
      <c r="D1095" s="4" t="s">
        <v>102</v>
      </c>
      <c r="E1095" s="4" t="s">
        <v>172</v>
      </c>
      <c r="F1095" s="3">
        <v>42791</v>
      </c>
      <c r="G1095" s="3">
        <v>42805</v>
      </c>
      <c r="H1095">
        <v>59</v>
      </c>
    </row>
    <row r="1096" spans="1:8">
      <c r="A1096" s="4" t="s">
        <v>1303</v>
      </c>
      <c r="B1096" s="4" t="s">
        <v>244</v>
      </c>
      <c r="C1096" s="4" t="s">
        <v>171</v>
      </c>
      <c r="D1096" s="4" t="s">
        <v>106</v>
      </c>
      <c r="E1096" s="4" t="s">
        <v>172</v>
      </c>
      <c r="F1096" s="3">
        <v>42791</v>
      </c>
      <c r="G1096" s="3">
        <v>42916</v>
      </c>
      <c r="H1096">
        <v>1081</v>
      </c>
    </row>
    <row r="1097" spans="1:8">
      <c r="A1097" s="4" t="s">
        <v>1304</v>
      </c>
      <c r="B1097" s="4" t="s">
        <v>244</v>
      </c>
      <c r="C1097" s="4" t="s">
        <v>171</v>
      </c>
      <c r="D1097" s="4" t="s">
        <v>131</v>
      </c>
      <c r="E1097" s="4" t="s">
        <v>172</v>
      </c>
      <c r="F1097" s="3">
        <v>42791</v>
      </c>
      <c r="G1097" s="3">
        <v>42864</v>
      </c>
      <c r="H1097">
        <v>962</v>
      </c>
    </row>
    <row r="1098" spans="1:8">
      <c r="A1098" s="4" t="s">
        <v>1305</v>
      </c>
      <c r="B1098" s="4" t="s">
        <v>189</v>
      </c>
      <c r="C1098" s="4" t="s">
        <v>171</v>
      </c>
      <c r="D1098" s="4" t="s">
        <v>41</v>
      </c>
      <c r="E1098" s="4" t="s">
        <v>172</v>
      </c>
      <c r="F1098" s="3">
        <v>42791</v>
      </c>
      <c r="G1098" s="3">
        <v>42800</v>
      </c>
      <c r="H1098">
        <v>1123</v>
      </c>
    </row>
    <row r="1099" spans="1:8">
      <c r="A1099" s="4" t="s">
        <v>1306</v>
      </c>
      <c r="B1099" s="4" t="s">
        <v>232</v>
      </c>
      <c r="C1099" s="4" t="s">
        <v>192</v>
      </c>
      <c r="D1099" s="4" t="s">
        <v>123</v>
      </c>
      <c r="E1099" s="4" t="s">
        <v>172</v>
      </c>
      <c r="F1099" s="3">
        <v>42791</v>
      </c>
      <c r="G1099" s="3">
        <v>42896</v>
      </c>
      <c r="H1099">
        <v>3075</v>
      </c>
    </row>
    <row r="1100" spans="1:8">
      <c r="A1100" s="4" t="s">
        <v>1307</v>
      </c>
      <c r="B1100" s="4" t="s">
        <v>205</v>
      </c>
      <c r="C1100" s="4" t="s">
        <v>177</v>
      </c>
      <c r="D1100" s="4" t="s">
        <v>42</v>
      </c>
      <c r="E1100" s="4" t="s">
        <v>172</v>
      </c>
      <c r="F1100" s="3">
        <v>42791</v>
      </c>
      <c r="G1100" s="3">
        <v>42864</v>
      </c>
      <c r="H1100">
        <v>50</v>
      </c>
    </row>
    <row r="1101" spans="1:8">
      <c r="A1101" s="4" t="s">
        <v>1308</v>
      </c>
      <c r="B1101" s="4" t="s">
        <v>205</v>
      </c>
      <c r="C1101" s="4" t="s">
        <v>177</v>
      </c>
      <c r="D1101" s="4" t="s">
        <v>44</v>
      </c>
      <c r="E1101" s="4" t="s">
        <v>172</v>
      </c>
      <c r="F1101" s="3">
        <v>42791</v>
      </c>
      <c r="G1101" s="3">
        <v>42800</v>
      </c>
      <c r="H1101">
        <v>47</v>
      </c>
    </row>
    <row r="1102" spans="1:8">
      <c r="A1102" s="4" t="s">
        <v>1309</v>
      </c>
      <c r="B1102" s="4" t="s">
        <v>208</v>
      </c>
      <c r="C1102" s="4" t="s">
        <v>177</v>
      </c>
      <c r="D1102" s="4" t="s">
        <v>68</v>
      </c>
      <c r="E1102" s="4" t="s">
        <v>197</v>
      </c>
      <c r="F1102" s="3">
        <v>42791</v>
      </c>
      <c r="G1102" s="3">
        <v>42802</v>
      </c>
      <c r="H1102">
        <v>0</v>
      </c>
    </row>
    <row r="1103" spans="1:8">
      <c r="A1103" s="4" t="s">
        <v>1310</v>
      </c>
      <c r="B1103" s="4" t="s">
        <v>208</v>
      </c>
      <c r="C1103" s="4" t="s">
        <v>199</v>
      </c>
      <c r="D1103" s="4" t="s">
        <v>27</v>
      </c>
      <c r="E1103" s="4" t="s">
        <v>172</v>
      </c>
      <c r="F1103" s="3">
        <v>42791</v>
      </c>
      <c r="G1103" s="3">
        <v>42872</v>
      </c>
      <c r="H1103">
        <v>4494</v>
      </c>
    </row>
    <row r="1104" spans="1:8">
      <c r="A1104" s="4" t="s">
        <v>1311</v>
      </c>
      <c r="B1104" s="4" t="s">
        <v>185</v>
      </c>
      <c r="C1104" s="4" t="s">
        <v>177</v>
      </c>
      <c r="D1104" s="4" t="s">
        <v>76</v>
      </c>
      <c r="E1104" s="4" t="s">
        <v>197</v>
      </c>
      <c r="F1104" s="3">
        <v>42791</v>
      </c>
      <c r="G1104" s="3">
        <v>42861</v>
      </c>
      <c r="H1104">
        <v>0</v>
      </c>
    </row>
    <row r="1105" spans="1:8">
      <c r="A1105" s="4" t="s">
        <v>1312</v>
      </c>
      <c r="B1105" s="4" t="s">
        <v>185</v>
      </c>
      <c r="C1105" s="4" t="s">
        <v>177</v>
      </c>
      <c r="D1105" s="4" t="s">
        <v>108</v>
      </c>
      <c r="E1105" s="4" t="s">
        <v>172</v>
      </c>
      <c r="F1105" s="3">
        <v>42791</v>
      </c>
      <c r="G1105" s="3">
        <v>42805</v>
      </c>
      <c r="H1105">
        <v>61</v>
      </c>
    </row>
    <row r="1106" spans="1:8">
      <c r="A1106" s="4" t="s">
        <v>1313</v>
      </c>
      <c r="B1106" s="4" t="s">
        <v>185</v>
      </c>
      <c r="C1106" s="4" t="s">
        <v>192</v>
      </c>
      <c r="D1106" s="4" t="s">
        <v>71</v>
      </c>
      <c r="E1106" s="4" t="s">
        <v>172</v>
      </c>
      <c r="F1106" s="3">
        <v>42791</v>
      </c>
      <c r="G1106" s="3">
        <v>42868</v>
      </c>
      <c r="H1106">
        <v>3418</v>
      </c>
    </row>
    <row r="1107" spans="1:8">
      <c r="A1107" s="4" t="s">
        <v>1314</v>
      </c>
      <c r="B1107" s="4" t="s">
        <v>216</v>
      </c>
      <c r="C1107" s="4" t="s">
        <v>192</v>
      </c>
      <c r="D1107" s="4" t="s">
        <v>24</v>
      </c>
      <c r="E1107" s="4" t="s">
        <v>193</v>
      </c>
      <c r="F1107" s="3">
        <v>42791</v>
      </c>
      <c r="G1107" s="3"/>
    </row>
    <row r="1108" spans="1:8">
      <c r="A1108" s="4" t="s">
        <v>1315</v>
      </c>
      <c r="B1108" s="4" t="s">
        <v>235</v>
      </c>
      <c r="C1108" s="4" t="s">
        <v>199</v>
      </c>
      <c r="D1108" s="4" t="s">
        <v>24</v>
      </c>
      <c r="E1108" s="4" t="s">
        <v>193</v>
      </c>
      <c r="F1108" s="3">
        <v>42791</v>
      </c>
      <c r="G1108" s="3"/>
    </row>
    <row r="1109" spans="1:8">
      <c r="A1109" s="4" t="s">
        <v>1316</v>
      </c>
      <c r="B1109" s="4" t="s">
        <v>235</v>
      </c>
      <c r="C1109" s="4" t="s">
        <v>192</v>
      </c>
      <c r="D1109" s="4" t="s">
        <v>84</v>
      </c>
      <c r="E1109" s="4" t="s">
        <v>172</v>
      </c>
      <c r="F1109" s="3">
        <v>42791</v>
      </c>
      <c r="G1109" s="3">
        <v>42888</v>
      </c>
      <c r="H1109">
        <v>3336</v>
      </c>
    </row>
    <row r="1110" spans="1:8">
      <c r="A1110" s="4" t="s">
        <v>1317</v>
      </c>
      <c r="B1110" s="4" t="s">
        <v>181</v>
      </c>
      <c r="C1110" s="4" t="s">
        <v>171</v>
      </c>
      <c r="D1110" s="4" t="s">
        <v>24</v>
      </c>
      <c r="E1110" s="4" t="s">
        <v>193</v>
      </c>
      <c r="F1110" s="3">
        <v>42791</v>
      </c>
      <c r="G1110" s="3"/>
    </row>
    <row r="1111" spans="1:8">
      <c r="A1111" s="4" t="s">
        <v>1318</v>
      </c>
      <c r="B1111" s="4" t="s">
        <v>183</v>
      </c>
      <c r="C1111" s="4" t="s">
        <v>179</v>
      </c>
      <c r="D1111" s="4" t="s">
        <v>27</v>
      </c>
      <c r="E1111" s="4" t="s">
        <v>197</v>
      </c>
      <c r="F1111" s="3">
        <v>42792</v>
      </c>
      <c r="G1111" s="3">
        <v>42810</v>
      </c>
      <c r="H1111">
        <v>0</v>
      </c>
    </row>
    <row r="1112" spans="1:8">
      <c r="A1112" s="4" t="s">
        <v>1319</v>
      </c>
      <c r="B1112" s="4" t="s">
        <v>261</v>
      </c>
      <c r="C1112" s="4" t="s">
        <v>199</v>
      </c>
      <c r="D1112" s="4" t="s">
        <v>88</v>
      </c>
      <c r="E1112" s="4" t="s">
        <v>172</v>
      </c>
      <c r="F1112" s="3">
        <v>42792</v>
      </c>
      <c r="G1112" s="3">
        <v>42807</v>
      </c>
      <c r="H1112">
        <v>4766</v>
      </c>
    </row>
    <row r="1113" spans="1:8">
      <c r="A1113" s="4" t="s">
        <v>1320</v>
      </c>
      <c r="B1113" s="4" t="s">
        <v>279</v>
      </c>
      <c r="C1113" s="4" t="s">
        <v>192</v>
      </c>
      <c r="D1113" s="4" t="s">
        <v>99</v>
      </c>
      <c r="E1113" s="4" t="s">
        <v>197</v>
      </c>
      <c r="F1113" s="3">
        <v>42792</v>
      </c>
      <c r="G1113" s="3">
        <v>42896</v>
      </c>
      <c r="H1113">
        <v>0</v>
      </c>
    </row>
    <row r="1114" spans="1:8">
      <c r="A1114" s="4" t="s">
        <v>1321</v>
      </c>
      <c r="B1114" s="4" t="s">
        <v>210</v>
      </c>
      <c r="C1114" s="4" t="s">
        <v>179</v>
      </c>
      <c r="D1114" s="4" t="s">
        <v>63</v>
      </c>
      <c r="E1114" s="4" t="s">
        <v>172</v>
      </c>
      <c r="F1114" s="3">
        <v>42792</v>
      </c>
      <c r="G1114" s="3">
        <v>42882</v>
      </c>
      <c r="H1114">
        <v>592</v>
      </c>
    </row>
    <row r="1115" spans="1:8">
      <c r="A1115" s="4" t="s">
        <v>1322</v>
      </c>
      <c r="B1115" s="4" t="s">
        <v>263</v>
      </c>
      <c r="C1115" s="4" t="s">
        <v>179</v>
      </c>
      <c r="D1115" s="4" t="s">
        <v>80</v>
      </c>
      <c r="E1115" s="4" t="s">
        <v>197</v>
      </c>
      <c r="F1115" s="3">
        <v>42792</v>
      </c>
      <c r="G1115" s="3">
        <v>42887</v>
      </c>
      <c r="H1115">
        <v>0</v>
      </c>
    </row>
    <row r="1116" spans="1:8">
      <c r="A1116" s="4" t="s">
        <v>1323</v>
      </c>
      <c r="B1116" s="4" t="s">
        <v>212</v>
      </c>
      <c r="C1116" s="4" t="s">
        <v>177</v>
      </c>
      <c r="D1116" s="4" t="s">
        <v>72</v>
      </c>
      <c r="E1116" s="4" t="s">
        <v>197</v>
      </c>
      <c r="F1116" s="3">
        <v>42792</v>
      </c>
      <c r="G1116" s="3">
        <v>42879</v>
      </c>
      <c r="H1116">
        <v>0</v>
      </c>
    </row>
    <row r="1117" spans="1:8">
      <c r="A1117" s="4" t="s">
        <v>1324</v>
      </c>
      <c r="B1117" s="4" t="s">
        <v>196</v>
      </c>
      <c r="C1117" s="4" t="s">
        <v>175</v>
      </c>
      <c r="D1117" s="4" t="s">
        <v>119</v>
      </c>
      <c r="E1117" s="4" t="s">
        <v>197</v>
      </c>
      <c r="F1117" s="3">
        <v>42792</v>
      </c>
      <c r="G1117" s="3">
        <v>42884</v>
      </c>
      <c r="H1117">
        <v>0</v>
      </c>
    </row>
    <row r="1118" spans="1:8">
      <c r="A1118" s="4" t="s">
        <v>1325</v>
      </c>
      <c r="B1118" s="4" t="s">
        <v>196</v>
      </c>
      <c r="C1118" s="4" t="s">
        <v>175</v>
      </c>
      <c r="D1118" s="4" t="s">
        <v>51</v>
      </c>
      <c r="E1118" s="4" t="s">
        <v>172</v>
      </c>
      <c r="F1118" s="3">
        <v>42792</v>
      </c>
      <c r="G1118" s="3">
        <v>42894</v>
      </c>
      <c r="H1118">
        <v>5142</v>
      </c>
    </row>
    <row r="1119" spans="1:8">
      <c r="A1119" s="4" t="s">
        <v>1326</v>
      </c>
      <c r="B1119" s="4" t="s">
        <v>191</v>
      </c>
      <c r="C1119" s="4" t="s">
        <v>171</v>
      </c>
      <c r="D1119" s="4" t="s">
        <v>38</v>
      </c>
      <c r="E1119" s="4" t="s">
        <v>197</v>
      </c>
      <c r="F1119" s="3">
        <v>42792</v>
      </c>
      <c r="G1119" s="3">
        <v>42884</v>
      </c>
      <c r="H1119">
        <v>0</v>
      </c>
    </row>
    <row r="1120" spans="1:8">
      <c r="A1120" s="4" t="s">
        <v>1327</v>
      </c>
      <c r="B1120" s="4" t="s">
        <v>230</v>
      </c>
      <c r="C1120" s="4" t="s">
        <v>199</v>
      </c>
      <c r="D1120" s="4" t="s">
        <v>32</v>
      </c>
      <c r="E1120" s="4" t="s">
        <v>193</v>
      </c>
      <c r="F1120" s="3">
        <v>42792</v>
      </c>
      <c r="G1120" s="3"/>
    </row>
    <row r="1121" spans="1:8">
      <c r="A1121" s="4" t="s">
        <v>1328</v>
      </c>
      <c r="B1121" s="4" t="s">
        <v>256</v>
      </c>
      <c r="C1121" s="4" t="s">
        <v>192</v>
      </c>
      <c r="D1121" s="4" t="s">
        <v>70</v>
      </c>
      <c r="E1121" s="4" t="s">
        <v>197</v>
      </c>
      <c r="F1121" s="3">
        <v>42792</v>
      </c>
      <c r="G1121" s="3">
        <v>42863</v>
      </c>
      <c r="H1121">
        <v>0</v>
      </c>
    </row>
    <row r="1122" spans="1:8">
      <c r="A1122" s="4" t="s">
        <v>1329</v>
      </c>
      <c r="B1122" s="4" t="s">
        <v>187</v>
      </c>
      <c r="C1122" s="4" t="s">
        <v>171</v>
      </c>
      <c r="D1122" s="4" t="s">
        <v>97</v>
      </c>
      <c r="E1122" s="4" t="s">
        <v>197</v>
      </c>
      <c r="F1122" s="3">
        <v>42792</v>
      </c>
      <c r="G1122" s="3">
        <v>42902</v>
      </c>
      <c r="H1122">
        <v>0</v>
      </c>
    </row>
    <row r="1123" spans="1:8">
      <c r="A1123" s="4" t="s">
        <v>1330</v>
      </c>
      <c r="B1123" s="4" t="s">
        <v>201</v>
      </c>
      <c r="C1123" s="4" t="s">
        <v>171</v>
      </c>
      <c r="D1123" s="4" t="s">
        <v>24</v>
      </c>
      <c r="E1123" s="4" t="s">
        <v>193</v>
      </c>
      <c r="F1123" s="3">
        <v>42792</v>
      </c>
      <c r="G1123" s="3"/>
    </row>
    <row r="1124" spans="1:8">
      <c r="A1124" s="4" t="s">
        <v>1331</v>
      </c>
      <c r="B1124" s="4" t="s">
        <v>201</v>
      </c>
      <c r="C1124" s="4" t="s">
        <v>171</v>
      </c>
      <c r="D1124" s="4" t="s">
        <v>24</v>
      </c>
      <c r="E1124" s="4" t="s">
        <v>193</v>
      </c>
      <c r="F1124" s="3">
        <v>42792</v>
      </c>
      <c r="G1124" s="3"/>
    </row>
    <row r="1125" spans="1:8">
      <c r="A1125" s="4" t="s">
        <v>1332</v>
      </c>
      <c r="B1125" s="4" t="s">
        <v>201</v>
      </c>
      <c r="C1125" s="4" t="s">
        <v>192</v>
      </c>
      <c r="D1125" s="4" t="s">
        <v>34</v>
      </c>
      <c r="E1125" s="4" t="s">
        <v>193</v>
      </c>
      <c r="F1125" s="3">
        <v>42792</v>
      </c>
      <c r="G1125" s="3"/>
    </row>
    <row r="1126" spans="1:8">
      <c r="A1126" s="4" t="s">
        <v>1333</v>
      </c>
      <c r="B1126" s="4" t="s">
        <v>201</v>
      </c>
      <c r="C1126" s="4" t="s">
        <v>171</v>
      </c>
      <c r="D1126" s="4" t="s">
        <v>54</v>
      </c>
      <c r="E1126" s="4" t="s">
        <v>197</v>
      </c>
      <c r="F1126" s="3">
        <v>42792</v>
      </c>
      <c r="G1126" s="3">
        <v>42912</v>
      </c>
      <c r="H1126">
        <v>0</v>
      </c>
    </row>
    <row r="1127" spans="1:8">
      <c r="A1127" s="4" t="s">
        <v>1334</v>
      </c>
      <c r="B1127" s="4" t="s">
        <v>201</v>
      </c>
      <c r="C1127" s="4" t="s">
        <v>177</v>
      </c>
      <c r="D1127" s="4" t="s">
        <v>90</v>
      </c>
      <c r="E1127" s="4" t="s">
        <v>197</v>
      </c>
      <c r="F1127" s="3">
        <v>42792</v>
      </c>
      <c r="G1127" s="3">
        <v>42858</v>
      </c>
      <c r="H1127">
        <v>0</v>
      </c>
    </row>
    <row r="1128" spans="1:8">
      <c r="A1128" s="4" t="s">
        <v>1335</v>
      </c>
      <c r="B1128" s="4" t="s">
        <v>170</v>
      </c>
      <c r="C1128" s="4" t="s">
        <v>179</v>
      </c>
      <c r="D1128" s="4" t="s">
        <v>51</v>
      </c>
      <c r="E1128" s="4" t="s">
        <v>172</v>
      </c>
      <c r="F1128" s="3">
        <v>42792</v>
      </c>
      <c r="G1128" s="3">
        <v>42809</v>
      </c>
      <c r="H1128">
        <v>660</v>
      </c>
    </row>
    <row r="1129" spans="1:8">
      <c r="A1129" s="4" t="s">
        <v>1336</v>
      </c>
      <c r="B1129" s="4" t="s">
        <v>170</v>
      </c>
      <c r="C1129" s="4" t="s">
        <v>179</v>
      </c>
      <c r="D1129" s="4" t="s">
        <v>104</v>
      </c>
      <c r="E1129" s="4" t="s">
        <v>172</v>
      </c>
      <c r="F1129" s="3">
        <v>42792</v>
      </c>
      <c r="G1129" s="3">
        <v>42881</v>
      </c>
      <c r="H1129">
        <v>443</v>
      </c>
    </row>
    <row r="1130" spans="1:8">
      <c r="A1130" s="4" t="s">
        <v>1337</v>
      </c>
      <c r="B1130" s="4" t="s">
        <v>189</v>
      </c>
      <c r="C1130" s="4" t="s">
        <v>177</v>
      </c>
      <c r="D1130" s="4" t="s">
        <v>41</v>
      </c>
      <c r="E1130" s="4" t="s">
        <v>197</v>
      </c>
      <c r="F1130" s="3">
        <v>42792</v>
      </c>
      <c r="G1130" s="3">
        <v>42875</v>
      </c>
      <c r="H1130">
        <v>0</v>
      </c>
    </row>
    <row r="1131" spans="1:8">
      <c r="A1131" s="4" t="s">
        <v>1338</v>
      </c>
      <c r="B1131" s="4" t="s">
        <v>226</v>
      </c>
      <c r="C1131" s="4" t="s">
        <v>199</v>
      </c>
      <c r="D1131" s="4" t="s">
        <v>130</v>
      </c>
      <c r="E1131" s="4" t="s">
        <v>197</v>
      </c>
      <c r="F1131" s="3">
        <v>42792</v>
      </c>
      <c r="G1131" s="3">
        <v>42797</v>
      </c>
      <c r="H1131">
        <v>0</v>
      </c>
    </row>
    <row r="1132" spans="1:8">
      <c r="A1132" s="4" t="s">
        <v>1339</v>
      </c>
      <c r="B1132" s="4" t="s">
        <v>226</v>
      </c>
      <c r="C1132" s="4" t="s">
        <v>177</v>
      </c>
      <c r="D1132" s="4" t="s">
        <v>117</v>
      </c>
      <c r="E1132" s="4" t="s">
        <v>197</v>
      </c>
      <c r="F1132" s="3">
        <v>42792</v>
      </c>
      <c r="G1132" s="3">
        <v>42873</v>
      </c>
      <c r="H1132">
        <v>0</v>
      </c>
    </row>
    <row r="1133" spans="1:8">
      <c r="A1133" s="4" t="s">
        <v>1340</v>
      </c>
      <c r="B1133" s="4" t="s">
        <v>208</v>
      </c>
      <c r="C1133" s="4" t="s">
        <v>177</v>
      </c>
      <c r="D1133" s="4" t="s">
        <v>48</v>
      </c>
      <c r="E1133" s="4" t="s">
        <v>172</v>
      </c>
      <c r="F1133" s="3">
        <v>42792</v>
      </c>
      <c r="G1133" s="3">
        <v>42904</v>
      </c>
      <c r="H1133">
        <v>61</v>
      </c>
    </row>
    <row r="1134" spans="1:8">
      <c r="A1134" s="4" t="s">
        <v>1341</v>
      </c>
      <c r="B1134" s="4" t="s">
        <v>181</v>
      </c>
      <c r="C1134" s="4" t="s">
        <v>171</v>
      </c>
      <c r="D1134" s="4" t="s">
        <v>24</v>
      </c>
      <c r="E1134" s="4" t="s">
        <v>193</v>
      </c>
      <c r="F1134" s="3">
        <v>42792</v>
      </c>
      <c r="G1134" s="3"/>
    </row>
    <row r="1135" spans="1:8">
      <c r="A1135" s="4" t="s">
        <v>1342</v>
      </c>
      <c r="B1135" s="4" t="s">
        <v>181</v>
      </c>
      <c r="C1135" s="4" t="s">
        <v>199</v>
      </c>
      <c r="D1135" s="4" t="s">
        <v>124</v>
      </c>
      <c r="E1135" s="4" t="s">
        <v>172</v>
      </c>
      <c r="F1135" s="3">
        <v>42792</v>
      </c>
      <c r="G1135" s="3">
        <v>42808</v>
      </c>
      <c r="H1135">
        <v>4846</v>
      </c>
    </row>
    <row r="1136" spans="1:8">
      <c r="A1136" s="4" t="s">
        <v>1343</v>
      </c>
      <c r="B1136" s="4" t="s">
        <v>183</v>
      </c>
      <c r="C1136" s="4" t="s">
        <v>179</v>
      </c>
      <c r="D1136" s="4" t="s">
        <v>45</v>
      </c>
      <c r="E1136" s="4" t="s">
        <v>172</v>
      </c>
      <c r="F1136" s="3">
        <v>42793</v>
      </c>
      <c r="G1136" s="3">
        <v>42890</v>
      </c>
      <c r="H1136">
        <v>574</v>
      </c>
    </row>
    <row r="1137" spans="1:8">
      <c r="A1137" s="4" t="s">
        <v>1344</v>
      </c>
      <c r="B1137" s="4" t="s">
        <v>246</v>
      </c>
      <c r="C1137" s="4" t="s">
        <v>179</v>
      </c>
      <c r="D1137" s="4" t="s">
        <v>63</v>
      </c>
      <c r="E1137" s="4" t="s">
        <v>197</v>
      </c>
      <c r="F1137" s="3">
        <v>42793</v>
      </c>
      <c r="G1137" s="3">
        <v>42904</v>
      </c>
      <c r="H1137">
        <v>0</v>
      </c>
    </row>
    <row r="1138" spans="1:8">
      <c r="A1138" s="4" t="s">
        <v>1345</v>
      </c>
      <c r="B1138" s="4" t="s">
        <v>246</v>
      </c>
      <c r="C1138" s="4" t="s">
        <v>175</v>
      </c>
      <c r="D1138" s="4" t="s">
        <v>113</v>
      </c>
      <c r="E1138" s="4" t="s">
        <v>197</v>
      </c>
      <c r="F1138" s="3">
        <v>42793</v>
      </c>
      <c r="G1138" s="3">
        <v>42877</v>
      </c>
      <c r="H1138">
        <v>0</v>
      </c>
    </row>
    <row r="1139" spans="1:8">
      <c r="A1139" s="4" t="s">
        <v>1346</v>
      </c>
      <c r="B1139" s="4" t="s">
        <v>304</v>
      </c>
      <c r="C1139" s="4" t="s">
        <v>179</v>
      </c>
      <c r="D1139" s="4" t="s">
        <v>43</v>
      </c>
      <c r="E1139" s="4" t="s">
        <v>172</v>
      </c>
      <c r="F1139" s="3">
        <v>42793</v>
      </c>
      <c r="G1139" s="3">
        <v>42858</v>
      </c>
      <c r="H1139">
        <v>497</v>
      </c>
    </row>
    <row r="1140" spans="1:8">
      <c r="A1140" s="4" t="s">
        <v>1347</v>
      </c>
      <c r="B1140" s="4" t="s">
        <v>279</v>
      </c>
      <c r="C1140" s="4" t="s">
        <v>179</v>
      </c>
      <c r="D1140" s="4" t="s">
        <v>123</v>
      </c>
      <c r="E1140" s="4" t="s">
        <v>197</v>
      </c>
      <c r="F1140" s="3">
        <v>42793</v>
      </c>
      <c r="G1140" s="3">
        <v>42859</v>
      </c>
      <c r="H1140">
        <v>0</v>
      </c>
    </row>
    <row r="1141" spans="1:8">
      <c r="A1141" s="4" t="s">
        <v>1348</v>
      </c>
      <c r="B1141" s="4" t="s">
        <v>279</v>
      </c>
      <c r="C1141" s="4" t="s">
        <v>199</v>
      </c>
      <c r="D1141" s="4" t="s">
        <v>84</v>
      </c>
      <c r="E1141" s="4" t="s">
        <v>172</v>
      </c>
      <c r="F1141" s="3">
        <v>42793</v>
      </c>
      <c r="G1141" s="3">
        <v>42885</v>
      </c>
      <c r="H1141">
        <v>5159</v>
      </c>
    </row>
    <row r="1142" spans="1:8">
      <c r="A1142" s="4" t="s">
        <v>1349</v>
      </c>
      <c r="B1142" s="4" t="s">
        <v>210</v>
      </c>
      <c r="C1142" s="4" t="s">
        <v>171</v>
      </c>
      <c r="D1142" s="4" t="s">
        <v>124</v>
      </c>
      <c r="E1142" s="4" t="s">
        <v>193</v>
      </c>
      <c r="F1142" s="3">
        <v>42793</v>
      </c>
      <c r="G1142" s="3"/>
    </row>
    <row r="1143" spans="1:8">
      <c r="A1143" s="4" t="s">
        <v>1350</v>
      </c>
      <c r="B1143" s="4" t="s">
        <v>174</v>
      </c>
      <c r="C1143" s="4" t="s">
        <v>177</v>
      </c>
      <c r="D1143" s="4" t="s">
        <v>41</v>
      </c>
      <c r="E1143" s="4" t="s">
        <v>197</v>
      </c>
      <c r="F1143" s="3">
        <v>42793</v>
      </c>
      <c r="G1143" s="3">
        <v>42857</v>
      </c>
      <c r="H1143">
        <v>0</v>
      </c>
    </row>
    <row r="1144" spans="1:8">
      <c r="A1144" s="4" t="s">
        <v>1351</v>
      </c>
      <c r="B1144" s="4" t="s">
        <v>174</v>
      </c>
      <c r="C1144" s="4" t="s">
        <v>175</v>
      </c>
      <c r="D1144" s="4" t="s">
        <v>43</v>
      </c>
      <c r="E1144" s="4" t="s">
        <v>172</v>
      </c>
      <c r="F1144" s="3">
        <v>42793</v>
      </c>
      <c r="G1144" s="3">
        <v>42868</v>
      </c>
      <c r="H1144">
        <v>4311</v>
      </c>
    </row>
    <row r="1145" spans="1:8">
      <c r="A1145" s="4" t="s">
        <v>1352</v>
      </c>
      <c r="B1145" s="4" t="s">
        <v>263</v>
      </c>
      <c r="C1145" s="4" t="s">
        <v>179</v>
      </c>
      <c r="D1145" s="4" t="s">
        <v>63</v>
      </c>
      <c r="E1145" s="4" t="s">
        <v>172</v>
      </c>
      <c r="F1145" s="3">
        <v>42793</v>
      </c>
      <c r="G1145" s="3">
        <v>42877</v>
      </c>
      <c r="H1145">
        <v>609</v>
      </c>
    </row>
    <row r="1146" spans="1:8">
      <c r="A1146" s="4" t="s">
        <v>1353</v>
      </c>
      <c r="B1146" s="4" t="s">
        <v>196</v>
      </c>
      <c r="C1146" s="4" t="s">
        <v>171</v>
      </c>
      <c r="D1146" s="4" t="s">
        <v>37</v>
      </c>
      <c r="E1146" s="4" t="s">
        <v>172</v>
      </c>
      <c r="F1146" s="3">
        <v>42793</v>
      </c>
      <c r="G1146" s="3">
        <v>42910</v>
      </c>
      <c r="H1146">
        <v>1008</v>
      </c>
    </row>
    <row r="1147" spans="1:8">
      <c r="A1147" s="4" t="s">
        <v>1354</v>
      </c>
      <c r="B1147" s="4" t="s">
        <v>196</v>
      </c>
      <c r="C1147" s="4" t="s">
        <v>175</v>
      </c>
      <c r="D1147" s="4" t="s">
        <v>131</v>
      </c>
      <c r="E1147" s="4" t="s">
        <v>172</v>
      </c>
      <c r="F1147" s="3">
        <v>42793</v>
      </c>
      <c r="G1147" s="3">
        <v>42908</v>
      </c>
      <c r="H1147">
        <v>4458</v>
      </c>
    </row>
    <row r="1148" spans="1:8">
      <c r="A1148" s="4" t="s">
        <v>1355</v>
      </c>
      <c r="B1148" s="4" t="s">
        <v>203</v>
      </c>
      <c r="C1148" s="4" t="s">
        <v>192</v>
      </c>
      <c r="D1148" s="4" t="s">
        <v>24</v>
      </c>
      <c r="E1148" s="4" t="s">
        <v>193</v>
      </c>
      <c r="F1148" s="3">
        <v>42793</v>
      </c>
      <c r="G1148" s="3"/>
    </row>
    <row r="1149" spans="1:8">
      <c r="A1149" s="4" t="s">
        <v>1356</v>
      </c>
      <c r="B1149" s="4" t="s">
        <v>203</v>
      </c>
      <c r="C1149" s="4" t="s">
        <v>192</v>
      </c>
      <c r="D1149" s="4" t="s">
        <v>97</v>
      </c>
      <c r="E1149" s="4" t="s">
        <v>172</v>
      </c>
      <c r="F1149" s="3">
        <v>42793</v>
      </c>
      <c r="G1149" s="3">
        <v>42881</v>
      </c>
      <c r="H1149">
        <v>2964</v>
      </c>
    </row>
    <row r="1150" spans="1:8">
      <c r="A1150" s="4" t="s">
        <v>1357</v>
      </c>
      <c r="B1150" s="4" t="s">
        <v>191</v>
      </c>
      <c r="C1150" s="4" t="s">
        <v>199</v>
      </c>
      <c r="D1150" s="4" t="s">
        <v>87</v>
      </c>
      <c r="E1150" s="4" t="s">
        <v>197</v>
      </c>
      <c r="F1150" s="3">
        <v>42793</v>
      </c>
      <c r="G1150" s="3">
        <v>42890</v>
      </c>
      <c r="H1150">
        <v>0</v>
      </c>
    </row>
    <row r="1151" spans="1:8">
      <c r="A1151" s="4" t="s">
        <v>1358</v>
      </c>
      <c r="B1151" s="4" t="s">
        <v>191</v>
      </c>
      <c r="C1151" s="4" t="s">
        <v>192</v>
      </c>
      <c r="D1151" s="4" t="s">
        <v>44</v>
      </c>
      <c r="E1151" s="4" t="s">
        <v>172</v>
      </c>
      <c r="F1151" s="3">
        <v>42793</v>
      </c>
      <c r="G1151" s="3">
        <v>42891</v>
      </c>
      <c r="H1151">
        <v>3813</v>
      </c>
    </row>
    <row r="1152" spans="1:8">
      <c r="A1152" s="4" t="s">
        <v>1359</v>
      </c>
      <c r="B1152" s="4" t="s">
        <v>343</v>
      </c>
      <c r="C1152" s="4" t="s">
        <v>179</v>
      </c>
      <c r="D1152" s="4" t="s">
        <v>104</v>
      </c>
      <c r="E1152" s="4" t="s">
        <v>172</v>
      </c>
      <c r="F1152" s="3">
        <v>42793</v>
      </c>
      <c r="G1152" s="3">
        <v>42882</v>
      </c>
      <c r="H1152">
        <v>528</v>
      </c>
    </row>
    <row r="1153" spans="1:8">
      <c r="A1153" s="4" t="s">
        <v>1360</v>
      </c>
      <c r="B1153" s="4" t="s">
        <v>230</v>
      </c>
      <c r="C1153" s="4" t="s">
        <v>171</v>
      </c>
      <c r="D1153" s="4" t="s">
        <v>102</v>
      </c>
      <c r="E1153" s="4" t="s">
        <v>172</v>
      </c>
      <c r="F1153" s="3">
        <v>42793</v>
      </c>
      <c r="G1153" s="3">
        <v>42804</v>
      </c>
      <c r="H1153">
        <v>1173</v>
      </c>
    </row>
    <row r="1154" spans="1:8">
      <c r="A1154" s="4" t="s">
        <v>1361</v>
      </c>
      <c r="B1154" s="4" t="s">
        <v>230</v>
      </c>
      <c r="C1154" s="4" t="s">
        <v>175</v>
      </c>
      <c r="D1154" s="4" t="s">
        <v>82</v>
      </c>
      <c r="E1154" s="4" t="s">
        <v>172</v>
      </c>
      <c r="F1154" s="3">
        <v>42793</v>
      </c>
      <c r="G1154" s="3">
        <v>42905</v>
      </c>
      <c r="H1154">
        <v>3893</v>
      </c>
    </row>
    <row r="1155" spans="1:8">
      <c r="A1155" s="4" t="s">
        <v>1362</v>
      </c>
      <c r="B1155" s="4" t="s">
        <v>230</v>
      </c>
      <c r="C1155" s="4" t="s">
        <v>175</v>
      </c>
      <c r="D1155" s="4" t="s">
        <v>56</v>
      </c>
      <c r="E1155" s="4" t="s">
        <v>172</v>
      </c>
      <c r="F1155" s="3">
        <v>42793</v>
      </c>
      <c r="G1155" s="3">
        <v>42809</v>
      </c>
      <c r="H1155">
        <v>4678</v>
      </c>
    </row>
    <row r="1156" spans="1:8">
      <c r="A1156" s="4" t="s">
        <v>1363</v>
      </c>
      <c r="B1156" s="4" t="s">
        <v>256</v>
      </c>
      <c r="C1156" s="4" t="s">
        <v>179</v>
      </c>
      <c r="D1156" s="4" t="s">
        <v>29</v>
      </c>
      <c r="E1156" s="4" t="s">
        <v>172</v>
      </c>
      <c r="F1156" s="3">
        <v>42793</v>
      </c>
      <c r="G1156" s="3">
        <v>42887</v>
      </c>
      <c r="H1156">
        <v>530</v>
      </c>
    </row>
    <row r="1157" spans="1:8">
      <c r="A1157" s="4" t="s">
        <v>1364</v>
      </c>
      <c r="B1157" s="4" t="s">
        <v>187</v>
      </c>
      <c r="C1157" s="4" t="s">
        <v>177</v>
      </c>
      <c r="D1157" s="4" t="s">
        <v>115</v>
      </c>
      <c r="E1157" s="4" t="s">
        <v>197</v>
      </c>
      <c r="F1157" s="3">
        <v>42793</v>
      </c>
      <c r="G1157" s="3">
        <v>42808</v>
      </c>
      <c r="H1157">
        <v>0</v>
      </c>
    </row>
    <row r="1158" spans="1:8">
      <c r="A1158" s="4" t="s">
        <v>1365</v>
      </c>
      <c r="B1158" s="4" t="s">
        <v>187</v>
      </c>
      <c r="C1158" s="4" t="s">
        <v>265</v>
      </c>
      <c r="D1158" s="4" t="s">
        <v>71</v>
      </c>
      <c r="E1158" s="4" t="s">
        <v>172</v>
      </c>
      <c r="F1158" s="3">
        <v>42793</v>
      </c>
      <c r="G1158" s="3">
        <v>42913</v>
      </c>
      <c r="H1158">
        <v>29617</v>
      </c>
    </row>
    <row r="1159" spans="1:8">
      <c r="A1159" s="4" t="s">
        <v>1366</v>
      </c>
      <c r="B1159" s="4" t="s">
        <v>244</v>
      </c>
      <c r="C1159" s="4" t="s">
        <v>171</v>
      </c>
      <c r="D1159" s="4" t="s">
        <v>79</v>
      </c>
      <c r="E1159" s="4" t="s">
        <v>172</v>
      </c>
      <c r="F1159" s="3">
        <v>42793</v>
      </c>
      <c r="G1159" s="3">
        <v>42864</v>
      </c>
      <c r="H1159">
        <v>1028</v>
      </c>
    </row>
    <row r="1160" spans="1:8">
      <c r="A1160" s="4" t="s">
        <v>1367</v>
      </c>
      <c r="B1160" s="4" t="s">
        <v>244</v>
      </c>
      <c r="C1160" s="4" t="s">
        <v>192</v>
      </c>
      <c r="D1160" s="4" t="s">
        <v>48</v>
      </c>
      <c r="E1160" s="4" t="s">
        <v>172</v>
      </c>
      <c r="F1160" s="3">
        <v>42793</v>
      </c>
      <c r="G1160" s="3">
        <v>42914</v>
      </c>
      <c r="H1160">
        <v>2863</v>
      </c>
    </row>
    <row r="1161" spans="1:8">
      <c r="A1161" s="4" t="s">
        <v>1368</v>
      </c>
      <c r="B1161" s="4" t="s">
        <v>201</v>
      </c>
      <c r="C1161" s="4" t="s">
        <v>171</v>
      </c>
      <c r="D1161" s="4" t="s">
        <v>24</v>
      </c>
      <c r="E1161" s="4" t="s">
        <v>193</v>
      </c>
      <c r="F1161" s="3">
        <v>42793</v>
      </c>
      <c r="G1161" s="3"/>
    </row>
    <row r="1162" spans="1:8">
      <c r="A1162" s="4" t="s">
        <v>1369</v>
      </c>
      <c r="B1162" s="4" t="s">
        <v>170</v>
      </c>
      <c r="C1162" s="4" t="s">
        <v>192</v>
      </c>
      <c r="D1162" s="4" t="s">
        <v>41</v>
      </c>
      <c r="E1162" s="4" t="s">
        <v>172</v>
      </c>
      <c r="F1162" s="3">
        <v>42793</v>
      </c>
      <c r="G1162" s="3">
        <v>42914</v>
      </c>
      <c r="H1162">
        <v>4109</v>
      </c>
    </row>
    <row r="1163" spans="1:8">
      <c r="A1163" s="4" t="s">
        <v>1370</v>
      </c>
      <c r="B1163" s="4" t="s">
        <v>189</v>
      </c>
      <c r="C1163" s="4" t="s">
        <v>179</v>
      </c>
      <c r="D1163" s="4" t="s">
        <v>27</v>
      </c>
      <c r="E1163" s="4" t="s">
        <v>197</v>
      </c>
      <c r="F1163" s="3">
        <v>42793</v>
      </c>
      <c r="G1163" s="3">
        <v>42863</v>
      </c>
      <c r="H1163">
        <v>0</v>
      </c>
    </row>
    <row r="1164" spans="1:8">
      <c r="A1164" s="4" t="s">
        <v>1371</v>
      </c>
      <c r="B1164" s="4" t="s">
        <v>232</v>
      </c>
      <c r="C1164" s="4" t="s">
        <v>171</v>
      </c>
      <c r="D1164" s="4" t="s">
        <v>82</v>
      </c>
      <c r="E1164" s="4" t="s">
        <v>172</v>
      </c>
      <c r="F1164" s="3">
        <v>42793</v>
      </c>
      <c r="G1164" s="3">
        <v>42807</v>
      </c>
      <c r="H1164">
        <v>1106</v>
      </c>
    </row>
    <row r="1165" spans="1:8">
      <c r="A1165" s="4" t="s">
        <v>1372</v>
      </c>
      <c r="B1165" s="4" t="s">
        <v>205</v>
      </c>
      <c r="C1165" s="4" t="s">
        <v>177</v>
      </c>
      <c r="D1165" s="4" t="s">
        <v>24</v>
      </c>
      <c r="E1165" s="4" t="s">
        <v>193</v>
      </c>
      <c r="F1165" s="3">
        <v>42793</v>
      </c>
      <c r="G1165" s="3"/>
    </row>
    <row r="1166" spans="1:8">
      <c r="A1166" s="4" t="s">
        <v>1373</v>
      </c>
      <c r="B1166" s="4" t="s">
        <v>226</v>
      </c>
      <c r="C1166" s="4" t="s">
        <v>177</v>
      </c>
      <c r="D1166" s="4" t="s">
        <v>35</v>
      </c>
      <c r="E1166" s="4" t="s">
        <v>172</v>
      </c>
      <c r="F1166" s="3">
        <v>42793</v>
      </c>
      <c r="G1166" s="3">
        <v>42916</v>
      </c>
      <c r="H1166">
        <v>53</v>
      </c>
    </row>
    <row r="1167" spans="1:8">
      <c r="A1167" s="4" t="s">
        <v>1374</v>
      </c>
      <c r="B1167" s="4" t="s">
        <v>208</v>
      </c>
      <c r="C1167" s="4" t="s">
        <v>177</v>
      </c>
      <c r="D1167" s="4" t="s">
        <v>68</v>
      </c>
      <c r="E1167" s="4" t="s">
        <v>172</v>
      </c>
      <c r="F1167" s="3">
        <v>42793</v>
      </c>
      <c r="G1167" s="3">
        <v>42869</v>
      </c>
      <c r="H1167">
        <v>47</v>
      </c>
    </row>
    <row r="1168" spans="1:8">
      <c r="A1168" s="4" t="s">
        <v>1375</v>
      </c>
      <c r="B1168" s="4" t="s">
        <v>216</v>
      </c>
      <c r="C1168" s="4" t="s">
        <v>192</v>
      </c>
      <c r="D1168" s="4" t="s">
        <v>82</v>
      </c>
      <c r="E1168" s="4" t="s">
        <v>172</v>
      </c>
      <c r="F1168" s="3">
        <v>42793</v>
      </c>
      <c r="G1168" s="3">
        <v>42878</v>
      </c>
      <c r="H1168">
        <v>3749</v>
      </c>
    </row>
    <row r="1169" spans="1:8">
      <c r="A1169" s="4" t="s">
        <v>1376</v>
      </c>
      <c r="B1169" s="4" t="s">
        <v>216</v>
      </c>
      <c r="C1169" s="4" t="s">
        <v>192</v>
      </c>
      <c r="D1169" s="4" t="s">
        <v>95</v>
      </c>
      <c r="E1169" s="4" t="s">
        <v>172</v>
      </c>
      <c r="F1169" s="3">
        <v>42793</v>
      </c>
      <c r="G1169" s="3">
        <v>42882</v>
      </c>
      <c r="H1169">
        <v>4204</v>
      </c>
    </row>
    <row r="1170" spans="1:8">
      <c r="A1170" s="4" t="s">
        <v>1377</v>
      </c>
      <c r="B1170" s="4" t="s">
        <v>246</v>
      </c>
      <c r="C1170" s="4" t="s">
        <v>192</v>
      </c>
      <c r="D1170" s="4" t="s">
        <v>120</v>
      </c>
      <c r="E1170" s="4" t="s">
        <v>172</v>
      </c>
      <c r="F1170" s="3">
        <v>42794</v>
      </c>
      <c r="G1170" s="3">
        <v>42901</v>
      </c>
      <c r="H1170">
        <v>3986</v>
      </c>
    </row>
    <row r="1171" spans="1:8">
      <c r="A1171" s="4" t="s">
        <v>1378</v>
      </c>
      <c r="B1171" s="4" t="s">
        <v>210</v>
      </c>
      <c r="C1171" s="4" t="s">
        <v>175</v>
      </c>
      <c r="D1171" s="4" t="s">
        <v>50</v>
      </c>
      <c r="E1171" s="4" t="s">
        <v>172</v>
      </c>
      <c r="F1171" s="3">
        <v>42794</v>
      </c>
      <c r="G1171" s="3">
        <v>42891</v>
      </c>
      <c r="H1171">
        <v>5105</v>
      </c>
    </row>
    <row r="1172" spans="1:8">
      <c r="A1172" s="4" t="s">
        <v>1379</v>
      </c>
      <c r="B1172" s="4" t="s">
        <v>174</v>
      </c>
      <c r="C1172" s="4" t="s">
        <v>179</v>
      </c>
      <c r="D1172" s="4" t="s">
        <v>66</v>
      </c>
      <c r="E1172" s="4" t="s">
        <v>172</v>
      </c>
      <c r="F1172" s="3">
        <v>42794</v>
      </c>
      <c r="G1172" s="3">
        <v>42908</v>
      </c>
      <c r="H1172">
        <v>516</v>
      </c>
    </row>
    <row r="1173" spans="1:8">
      <c r="A1173" s="4" t="s">
        <v>1380</v>
      </c>
      <c r="B1173" s="4" t="s">
        <v>174</v>
      </c>
      <c r="C1173" s="4" t="s">
        <v>175</v>
      </c>
      <c r="D1173" s="4" t="s">
        <v>104</v>
      </c>
      <c r="E1173" s="4" t="s">
        <v>172</v>
      </c>
      <c r="F1173" s="3">
        <v>42794</v>
      </c>
      <c r="G1173" s="3">
        <v>42888</v>
      </c>
      <c r="H1173">
        <v>4407</v>
      </c>
    </row>
    <row r="1174" spans="1:8">
      <c r="A1174" s="4" t="s">
        <v>1381</v>
      </c>
      <c r="B1174" s="4" t="s">
        <v>263</v>
      </c>
      <c r="C1174" s="4" t="s">
        <v>192</v>
      </c>
      <c r="D1174" s="4" t="s">
        <v>126</v>
      </c>
      <c r="E1174" s="4" t="s">
        <v>172</v>
      </c>
      <c r="F1174" s="3">
        <v>42794</v>
      </c>
      <c r="G1174" s="3">
        <v>42905</v>
      </c>
      <c r="H1174">
        <v>3087</v>
      </c>
    </row>
    <row r="1175" spans="1:8">
      <c r="A1175" s="4" t="s">
        <v>1382</v>
      </c>
      <c r="B1175" s="4" t="s">
        <v>196</v>
      </c>
      <c r="C1175" s="4" t="s">
        <v>199</v>
      </c>
      <c r="D1175" s="4" t="s">
        <v>47</v>
      </c>
      <c r="E1175" s="4" t="s">
        <v>172</v>
      </c>
      <c r="F1175" s="3">
        <v>42794</v>
      </c>
      <c r="G1175" s="3">
        <v>42870</v>
      </c>
      <c r="H1175">
        <v>5331</v>
      </c>
    </row>
    <row r="1176" spans="1:8">
      <c r="A1176" s="4" t="s">
        <v>1383</v>
      </c>
      <c r="B1176" s="4" t="s">
        <v>203</v>
      </c>
      <c r="C1176" s="4" t="s">
        <v>192</v>
      </c>
      <c r="D1176" s="4" t="s">
        <v>42</v>
      </c>
      <c r="E1176" s="4" t="s">
        <v>172</v>
      </c>
      <c r="F1176" s="3">
        <v>42794</v>
      </c>
      <c r="G1176" s="3">
        <v>42860</v>
      </c>
      <c r="H1176">
        <v>4069</v>
      </c>
    </row>
    <row r="1177" spans="1:8">
      <c r="A1177" s="4" t="s">
        <v>1384</v>
      </c>
      <c r="B1177" s="4" t="s">
        <v>191</v>
      </c>
      <c r="C1177" s="4" t="s">
        <v>199</v>
      </c>
      <c r="D1177" s="4" t="s">
        <v>24</v>
      </c>
      <c r="E1177" s="4" t="s">
        <v>193</v>
      </c>
      <c r="F1177" s="3">
        <v>42794</v>
      </c>
      <c r="G1177" s="3"/>
    </row>
    <row r="1178" spans="1:8">
      <c r="A1178" s="4" t="s">
        <v>1385</v>
      </c>
      <c r="B1178" s="4" t="s">
        <v>191</v>
      </c>
      <c r="C1178" s="4" t="s">
        <v>179</v>
      </c>
      <c r="D1178" s="4" t="s">
        <v>75</v>
      </c>
      <c r="E1178" s="4" t="s">
        <v>172</v>
      </c>
      <c r="F1178" s="3">
        <v>42794</v>
      </c>
      <c r="G1178" s="3">
        <v>42915</v>
      </c>
      <c r="H1178">
        <v>463</v>
      </c>
    </row>
    <row r="1179" spans="1:8">
      <c r="A1179" s="4" t="s">
        <v>1386</v>
      </c>
      <c r="B1179" s="4" t="s">
        <v>191</v>
      </c>
      <c r="C1179" s="4" t="s">
        <v>199</v>
      </c>
      <c r="D1179" s="4" t="s">
        <v>54</v>
      </c>
      <c r="E1179" s="4" t="s">
        <v>172</v>
      </c>
      <c r="F1179" s="3">
        <v>42794</v>
      </c>
      <c r="G1179" s="3">
        <v>42881</v>
      </c>
      <c r="H1179">
        <v>5625</v>
      </c>
    </row>
    <row r="1180" spans="1:8">
      <c r="A1180" s="4" t="s">
        <v>1387</v>
      </c>
      <c r="B1180" s="4" t="s">
        <v>256</v>
      </c>
      <c r="C1180" s="4" t="s">
        <v>179</v>
      </c>
      <c r="D1180" s="4" t="s">
        <v>104</v>
      </c>
      <c r="E1180" s="4" t="s">
        <v>172</v>
      </c>
      <c r="F1180" s="3">
        <v>42794</v>
      </c>
      <c r="G1180" s="3">
        <v>42901</v>
      </c>
      <c r="H1180">
        <v>524</v>
      </c>
    </row>
    <row r="1181" spans="1:8">
      <c r="A1181" s="4" t="s">
        <v>1388</v>
      </c>
      <c r="B1181" s="4" t="s">
        <v>187</v>
      </c>
      <c r="C1181" s="4" t="s">
        <v>179</v>
      </c>
      <c r="D1181" s="4" t="s">
        <v>38</v>
      </c>
      <c r="E1181" s="4" t="s">
        <v>197</v>
      </c>
      <c r="F1181" s="3">
        <v>42794</v>
      </c>
      <c r="G1181" s="3">
        <v>42867</v>
      </c>
      <c r="H1181">
        <v>0</v>
      </c>
    </row>
    <row r="1182" spans="1:8">
      <c r="A1182" s="4" t="s">
        <v>1389</v>
      </c>
      <c r="B1182" s="4" t="s">
        <v>201</v>
      </c>
      <c r="C1182" s="4" t="s">
        <v>177</v>
      </c>
      <c r="D1182" s="4" t="s">
        <v>31</v>
      </c>
      <c r="E1182" s="4" t="s">
        <v>193</v>
      </c>
      <c r="F1182" s="3">
        <v>42794</v>
      </c>
      <c r="G1182" s="3"/>
    </row>
    <row r="1183" spans="1:8">
      <c r="A1183" s="4" t="s">
        <v>1390</v>
      </c>
      <c r="B1183" s="4" t="s">
        <v>170</v>
      </c>
      <c r="C1183" s="4" t="s">
        <v>177</v>
      </c>
      <c r="D1183" s="4" t="s">
        <v>66</v>
      </c>
      <c r="E1183" s="4" t="s">
        <v>197</v>
      </c>
      <c r="F1183" s="3">
        <v>42794</v>
      </c>
      <c r="G1183" s="3">
        <v>42883</v>
      </c>
      <c r="H1183">
        <v>0</v>
      </c>
    </row>
    <row r="1184" spans="1:8">
      <c r="A1184" s="4" t="s">
        <v>1391</v>
      </c>
      <c r="B1184" s="4" t="s">
        <v>232</v>
      </c>
      <c r="C1184" s="4" t="s">
        <v>171</v>
      </c>
      <c r="D1184" s="4" t="s">
        <v>127</v>
      </c>
      <c r="E1184" s="4" t="s">
        <v>172</v>
      </c>
      <c r="F1184" s="3">
        <v>42794</v>
      </c>
      <c r="G1184" s="3">
        <v>42887</v>
      </c>
      <c r="H1184">
        <v>1161</v>
      </c>
    </row>
    <row r="1185" spans="1:8">
      <c r="A1185" s="4" t="s">
        <v>1392</v>
      </c>
      <c r="B1185" s="4" t="s">
        <v>232</v>
      </c>
      <c r="C1185" s="4" t="s">
        <v>199</v>
      </c>
      <c r="D1185" s="4" t="s">
        <v>88</v>
      </c>
      <c r="E1185" s="4" t="s">
        <v>172</v>
      </c>
      <c r="F1185" s="3">
        <v>42794</v>
      </c>
      <c r="G1185" s="3">
        <v>42889</v>
      </c>
      <c r="H1185">
        <v>6046</v>
      </c>
    </row>
    <row r="1186" spans="1:8">
      <c r="A1186" s="4" t="s">
        <v>1393</v>
      </c>
      <c r="B1186" s="4" t="s">
        <v>208</v>
      </c>
      <c r="C1186" s="4" t="s">
        <v>177</v>
      </c>
      <c r="D1186" s="4" t="s">
        <v>51</v>
      </c>
      <c r="E1186" s="4" t="s">
        <v>172</v>
      </c>
      <c r="F1186" s="3">
        <v>42794</v>
      </c>
      <c r="G1186" s="3">
        <v>42873</v>
      </c>
      <c r="H1186">
        <v>49</v>
      </c>
    </row>
    <row r="1187" spans="1:8">
      <c r="A1187" s="4" t="s">
        <v>1394</v>
      </c>
      <c r="B1187" s="4" t="s">
        <v>183</v>
      </c>
      <c r="C1187" s="4" t="s">
        <v>177</v>
      </c>
      <c r="D1187" s="4" t="s">
        <v>43</v>
      </c>
      <c r="E1187" s="4" t="s">
        <v>172</v>
      </c>
      <c r="F1187" s="3">
        <v>42795</v>
      </c>
      <c r="G1187" s="3">
        <v>42883</v>
      </c>
      <c r="H1187">
        <v>51</v>
      </c>
    </row>
    <row r="1188" spans="1:8">
      <c r="A1188" s="4" t="s">
        <v>1395</v>
      </c>
      <c r="B1188" s="4" t="s">
        <v>183</v>
      </c>
      <c r="C1188" s="4" t="s">
        <v>192</v>
      </c>
      <c r="D1188" s="4" t="s">
        <v>76</v>
      </c>
      <c r="E1188" s="4" t="s">
        <v>172</v>
      </c>
      <c r="F1188" s="3">
        <v>42795</v>
      </c>
      <c r="G1188" s="3">
        <v>42912</v>
      </c>
      <c r="H1188">
        <v>3415</v>
      </c>
    </row>
    <row r="1189" spans="1:8">
      <c r="A1189" s="4" t="s">
        <v>1396</v>
      </c>
      <c r="B1189" s="4" t="s">
        <v>261</v>
      </c>
      <c r="C1189" s="4" t="s">
        <v>177</v>
      </c>
      <c r="D1189" s="4" t="s">
        <v>83</v>
      </c>
      <c r="E1189" s="4" t="s">
        <v>193</v>
      </c>
      <c r="F1189" s="3">
        <v>42795</v>
      </c>
      <c r="G1189" s="3"/>
    </row>
    <row r="1190" spans="1:8">
      <c r="A1190" s="4" t="s">
        <v>1397</v>
      </c>
      <c r="B1190" s="4" t="s">
        <v>261</v>
      </c>
      <c r="C1190" s="4" t="s">
        <v>171</v>
      </c>
      <c r="D1190" s="4" t="s">
        <v>82</v>
      </c>
      <c r="E1190" s="4" t="s">
        <v>172</v>
      </c>
      <c r="F1190" s="3">
        <v>42795</v>
      </c>
      <c r="G1190" s="3">
        <v>42804</v>
      </c>
      <c r="H1190">
        <v>1053</v>
      </c>
    </row>
    <row r="1191" spans="1:8">
      <c r="A1191" s="4" t="s">
        <v>1398</v>
      </c>
      <c r="B1191" s="4" t="s">
        <v>246</v>
      </c>
      <c r="C1191" s="4" t="s">
        <v>171</v>
      </c>
      <c r="D1191" s="4" t="s">
        <v>25</v>
      </c>
      <c r="E1191" s="4" t="s">
        <v>197</v>
      </c>
      <c r="F1191" s="3">
        <v>42795</v>
      </c>
      <c r="G1191" s="3">
        <v>42880</v>
      </c>
      <c r="H1191">
        <v>0</v>
      </c>
    </row>
    <row r="1192" spans="1:8">
      <c r="A1192" s="4" t="s">
        <v>1399</v>
      </c>
      <c r="B1192" s="4" t="s">
        <v>246</v>
      </c>
      <c r="C1192" s="4" t="s">
        <v>175</v>
      </c>
      <c r="D1192" s="4" t="s">
        <v>50</v>
      </c>
      <c r="E1192" s="4" t="s">
        <v>172</v>
      </c>
      <c r="F1192" s="3">
        <v>42795</v>
      </c>
      <c r="G1192" s="3">
        <v>42809</v>
      </c>
      <c r="H1192">
        <v>5068</v>
      </c>
    </row>
    <row r="1193" spans="1:8">
      <c r="A1193" s="4" t="s">
        <v>1400</v>
      </c>
      <c r="B1193" s="4" t="s">
        <v>246</v>
      </c>
      <c r="C1193" s="4" t="s">
        <v>175</v>
      </c>
      <c r="D1193" s="4" t="s">
        <v>40</v>
      </c>
      <c r="E1193" s="4" t="s">
        <v>172</v>
      </c>
      <c r="F1193" s="3">
        <v>42795</v>
      </c>
      <c r="G1193" s="3">
        <v>42916</v>
      </c>
      <c r="H1193">
        <v>4256</v>
      </c>
    </row>
    <row r="1194" spans="1:8">
      <c r="A1194" s="4" t="s">
        <v>1401</v>
      </c>
      <c r="B1194" s="4" t="s">
        <v>279</v>
      </c>
      <c r="C1194" s="4" t="s">
        <v>175</v>
      </c>
      <c r="D1194" s="4" t="s">
        <v>24</v>
      </c>
      <c r="E1194" s="4" t="s">
        <v>193</v>
      </c>
      <c r="F1194" s="3">
        <v>42795</v>
      </c>
      <c r="G1194" s="3"/>
    </row>
    <row r="1195" spans="1:8">
      <c r="A1195" s="4" t="s">
        <v>1402</v>
      </c>
      <c r="B1195" s="4" t="s">
        <v>174</v>
      </c>
      <c r="C1195" s="4" t="s">
        <v>192</v>
      </c>
      <c r="D1195" s="4" t="s">
        <v>119</v>
      </c>
      <c r="E1195" s="4" t="s">
        <v>197</v>
      </c>
      <c r="F1195" s="3">
        <v>42795</v>
      </c>
      <c r="G1195" s="3">
        <v>42863</v>
      </c>
      <c r="H1195">
        <v>0</v>
      </c>
    </row>
    <row r="1196" spans="1:8">
      <c r="A1196" s="4" t="s">
        <v>1403</v>
      </c>
      <c r="B1196" s="4" t="s">
        <v>174</v>
      </c>
      <c r="C1196" s="4" t="s">
        <v>179</v>
      </c>
      <c r="D1196" s="4" t="s">
        <v>66</v>
      </c>
      <c r="E1196" s="4" t="s">
        <v>172</v>
      </c>
      <c r="F1196" s="3">
        <v>42795</v>
      </c>
      <c r="G1196" s="3">
        <v>42806</v>
      </c>
      <c r="H1196">
        <v>657</v>
      </c>
    </row>
    <row r="1197" spans="1:8">
      <c r="A1197" s="4" t="s">
        <v>1404</v>
      </c>
      <c r="B1197" s="4" t="s">
        <v>174</v>
      </c>
      <c r="C1197" s="4" t="s">
        <v>177</v>
      </c>
      <c r="D1197" s="4" t="s">
        <v>109</v>
      </c>
      <c r="E1197" s="4" t="s">
        <v>172</v>
      </c>
      <c r="F1197" s="3">
        <v>42795</v>
      </c>
      <c r="G1197" s="3">
        <v>42802</v>
      </c>
      <c r="H1197">
        <v>60</v>
      </c>
    </row>
    <row r="1198" spans="1:8">
      <c r="A1198" s="4" t="s">
        <v>1405</v>
      </c>
      <c r="B1198" s="4" t="s">
        <v>263</v>
      </c>
      <c r="C1198" s="4" t="s">
        <v>179</v>
      </c>
      <c r="D1198" s="4" t="s">
        <v>96</v>
      </c>
      <c r="E1198" s="4" t="s">
        <v>197</v>
      </c>
      <c r="F1198" s="3">
        <v>42795</v>
      </c>
      <c r="G1198" s="3">
        <v>42884</v>
      </c>
      <c r="H1198">
        <v>0</v>
      </c>
    </row>
    <row r="1199" spans="1:8">
      <c r="A1199" s="4" t="s">
        <v>1406</v>
      </c>
      <c r="B1199" s="4" t="s">
        <v>212</v>
      </c>
      <c r="C1199" s="4" t="s">
        <v>199</v>
      </c>
      <c r="D1199" s="4" t="s">
        <v>76</v>
      </c>
      <c r="E1199" s="4" t="s">
        <v>197</v>
      </c>
      <c r="F1199" s="3">
        <v>42795</v>
      </c>
      <c r="G1199" s="3">
        <v>42865</v>
      </c>
      <c r="H1199">
        <v>0</v>
      </c>
    </row>
    <row r="1200" spans="1:8">
      <c r="A1200" s="4" t="s">
        <v>1407</v>
      </c>
      <c r="B1200" s="4" t="s">
        <v>237</v>
      </c>
      <c r="C1200" s="4" t="s">
        <v>179</v>
      </c>
      <c r="D1200" s="4" t="s">
        <v>107</v>
      </c>
      <c r="E1200" s="4" t="s">
        <v>197</v>
      </c>
      <c r="F1200" s="3">
        <v>42795</v>
      </c>
      <c r="G1200" s="3">
        <v>42860</v>
      </c>
      <c r="H1200">
        <v>0</v>
      </c>
    </row>
    <row r="1201" spans="1:8">
      <c r="A1201" s="4" t="s">
        <v>1408</v>
      </c>
      <c r="B1201" s="4" t="s">
        <v>237</v>
      </c>
      <c r="C1201" s="4" t="s">
        <v>179</v>
      </c>
      <c r="D1201" s="4" t="s">
        <v>99</v>
      </c>
      <c r="E1201" s="4" t="s">
        <v>172</v>
      </c>
      <c r="F1201" s="3">
        <v>42795</v>
      </c>
      <c r="G1201" s="3">
        <v>42856</v>
      </c>
      <c r="H1201">
        <v>629</v>
      </c>
    </row>
    <row r="1202" spans="1:8">
      <c r="A1202" s="4" t="s">
        <v>1409</v>
      </c>
      <c r="B1202" s="4" t="s">
        <v>196</v>
      </c>
      <c r="C1202" s="4" t="s">
        <v>192</v>
      </c>
      <c r="D1202" s="4" t="s">
        <v>76</v>
      </c>
      <c r="E1202" s="4" t="s">
        <v>197</v>
      </c>
      <c r="F1202" s="3">
        <v>42795</v>
      </c>
      <c r="G1202" s="3">
        <v>42878</v>
      </c>
      <c r="H1202">
        <v>0</v>
      </c>
    </row>
    <row r="1203" spans="1:8">
      <c r="A1203" s="4" t="s">
        <v>1410</v>
      </c>
      <c r="B1203" s="4" t="s">
        <v>196</v>
      </c>
      <c r="C1203" s="4" t="s">
        <v>192</v>
      </c>
      <c r="D1203" s="4" t="s">
        <v>119</v>
      </c>
      <c r="E1203" s="4" t="s">
        <v>172</v>
      </c>
      <c r="F1203" s="3">
        <v>42795</v>
      </c>
      <c r="G1203" s="3">
        <v>42888</v>
      </c>
      <c r="H1203">
        <v>4082</v>
      </c>
    </row>
    <row r="1204" spans="1:8">
      <c r="A1204" s="4" t="s">
        <v>1411</v>
      </c>
      <c r="B1204" s="4" t="s">
        <v>256</v>
      </c>
      <c r="C1204" s="4" t="s">
        <v>171</v>
      </c>
      <c r="D1204" s="4" t="s">
        <v>104</v>
      </c>
      <c r="E1204" s="4" t="s">
        <v>172</v>
      </c>
      <c r="F1204" s="3">
        <v>42795</v>
      </c>
      <c r="G1204" s="3">
        <v>42886</v>
      </c>
      <c r="H1204">
        <v>1044</v>
      </c>
    </row>
    <row r="1205" spans="1:8">
      <c r="A1205" s="4" t="s">
        <v>1412</v>
      </c>
      <c r="B1205" s="4" t="s">
        <v>244</v>
      </c>
      <c r="C1205" s="4" t="s">
        <v>192</v>
      </c>
      <c r="D1205" s="4" t="s">
        <v>47</v>
      </c>
      <c r="E1205" s="4" t="s">
        <v>197</v>
      </c>
      <c r="F1205" s="3">
        <v>42795</v>
      </c>
      <c r="G1205" s="3">
        <v>42897</v>
      </c>
      <c r="H1205">
        <v>0</v>
      </c>
    </row>
    <row r="1206" spans="1:8">
      <c r="A1206" s="4" t="s">
        <v>1413</v>
      </c>
      <c r="B1206" s="4" t="s">
        <v>201</v>
      </c>
      <c r="C1206" s="4" t="s">
        <v>171</v>
      </c>
      <c r="D1206" s="4" t="s">
        <v>102</v>
      </c>
      <c r="E1206" s="4" t="s">
        <v>172</v>
      </c>
      <c r="F1206" s="3">
        <v>42795</v>
      </c>
      <c r="G1206" s="3">
        <v>42815</v>
      </c>
      <c r="H1206">
        <v>1025</v>
      </c>
    </row>
    <row r="1207" spans="1:8">
      <c r="A1207" s="4" t="s">
        <v>1414</v>
      </c>
      <c r="B1207" s="4" t="s">
        <v>170</v>
      </c>
      <c r="C1207" s="4" t="s">
        <v>179</v>
      </c>
      <c r="D1207" s="4" t="s">
        <v>111</v>
      </c>
      <c r="E1207" s="4" t="s">
        <v>172</v>
      </c>
      <c r="F1207" s="3">
        <v>42795</v>
      </c>
      <c r="G1207" s="3">
        <v>42903</v>
      </c>
      <c r="H1207">
        <v>465</v>
      </c>
    </row>
    <row r="1208" spans="1:8">
      <c r="A1208" s="4" t="s">
        <v>1415</v>
      </c>
      <c r="B1208" s="4" t="s">
        <v>170</v>
      </c>
      <c r="C1208" s="4" t="s">
        <v>177</v>
      </c>
      <c r="D1208" s="4" t="s">
        <v>85</v>
      </c>
      <c r="E1208" s="4" t="s">
        <v>172</v>
      </c>
      <c r="F1208" s="3">
        <v>42795</v>
      </c>
      <c r="G1208" s="3">
        <v>42900</v>
      </c>
      <c r="H1208">
        <v>50</v>
      </c>
    </row>
    <row r="1209" spans="1:8">
      <c r="A1209" s="4" t="s">
        <v>1416</v>
      </c>
      <c r="B1209" s="4" t="s">
        <v>232</v>
      </c>
      <c r="C1209" s="4" t="s">
        <v>199</v>
      </c>
      <c r="D1209" s="4" t="s">
        <v>121</v>
      </c>
      <c r="E1209" s="4" t="s">
        <v>172</v>
      </c>
      <c r="F1209" s="3">
        <v>42795</v>
      </c>
      <c r="G1209" s="3">
        <v>42803</v>
      </c>
      <c r="H1209">
        <v>5548</v>
      </c>
    </row>
    <row r="1210" spans="1:8">
      <c r="A1210" s="4" t="s">
        <v>1417</v>
      </c>
      <c r="B1210" s="4" t="s">
        <v>232</v>
      </c>
      <c r="C1210" s="4" t="s">
        <v>192</v>
      </c>
      <c r="D1210" s="4" t="s">
        <v>82</v>
      </c>
      <c r="E1210" s="4" t="s">
        <v>172</v>
      </c>
      <c r="F1210" s="3">
        <v>42795</v>
      </c>
      <c r="G1210" s="3">
        <v>42889</v>
      </c>
      <c r="H1210">
        <v>3558</v>
      </c>
    </row>
    <row r="1211" spans="1:8">
      <c r="A1211" s="4" t="s">
        <v>1418</v>
      </c>
      <c r="B1211" s="4" t="s">
        <v>205</v>
      </c>
      <c r="C1211" s="4" t="s">
        <v>192</v>
      </c>
      <c r="D1211" s="4" t="s">
        <v>108</v>
      </c>
      <c r="E1211" s="4" t="s">
        <v>172</v>
      </c>
      <c r="F1211" s="3">
        <v>42795</v>
      </c>
      <c r="G1211" s="3">
        <v>42801</v>
      </c>
      <c r="H1211">
        <v>3959</v>
      </c>
    </row>
    <row r="1212" spans="1:8">
      <c r="A1212" s="4" t="s">
        <v>1419</v>
      </c>
      <c r="B1212" s="4" t="s">
        <v>208</v>
      </c>
      <c r="C1212" s="4" t="s">
        <v>177</v>
      </c>
      <c r="D1212" s="4" t="s">
        <v>103</v>
      </c>
      <c r="E1212" s="4" t="s">
        <v>172</v>
      </c>
      <c r="F1212" s="3">
        <v>42795</v>
      </c>
      <c r="G1212" s="3">
        <v>42811</v>
      </c>
      <c r="H1212">
        <v>49</v>
      </c>
    </row>
    <row r="1213" spans="1:8">
      <c r="A1213" s="4" t="s">
        <v>1420</v>
      </c>
      <c r="B1213" s="4" t="s">
        <v>208</v>
      </c>
      <c r="C1213" s="4" t="s">
        <v>177</v>
      </c>
      <c r="D1213" s="4" t="s">
        <v>92</v>
      </c>
      <c r="E1213" s="4" t="s">
        <v>172</v>
      </c>
      <c r="F1213" s="3">
        <v>42795</v>
      </c>
      <c r="G1213" s="3">
        <v>42902</v>
      </c>
      <c r="H1213">
        <v>50</v>
      </c>
    </row>
    <row r="1214" spans="1:8">
      <c r="A1214" s="4" t="s">
        <v>1421</v>
      </c>
      <c r="B1214" s="4" t="s">
        <v>185</v>
      </c>
      <c r="C1214" s="4" t="s">
        <v>179</v>
      </c>
      <c r="D1214" s="4" t="s">
        <v>122</v>
      </c>
      <c r="E1214" s="4" t="s">
        <v>172</v>
      </c>
      <c r="F1214" s="3">
        <v>42795</v>
      </c>
      <c r="G1214" s="3">
        <v>42802</v>
      </c>
      <c r="H1214">
        <v>523</v>
      </c>
    </row>
    <row r="1215" spans="1:8">
      <c r="A1215" s="4" t="s">
        <v>1422</v>
      </c>
      <c r="B1215" s="4" t="s">
        <v>185</v>
      </c>
      <c r="C1215" s="4" t="s">
        <v>171</v>
      </c>
      <c r="D1215" s="4" t="s">
        <v>129</v>
      </c>
      <c r="E1215" s="4" t="s">
        <v>172</v>
      </c>
      <c r="F1215" s="3">
        <v>42795</v>
      </c>
      <c r="G1215" s="3">
        <v>42887</v>
      </c>
      <c r="H1215">
        <v>1086</v>
      </c>
    </row>
    <row r="1216" spans="1:8">
      <c r="A1216" s="4" t="s">
        <v>1423</v>
      </c>
      <c r="B1216" s="4" t="s">
        <v>185</v>
      </c>
      <c r="C1216" s="4" t="s">
        <v>175</v>
      </c>
      <c r="D1216" s="4" t="s">
        <v>71</v>
      </c>
      <c r="E1216" s="4" t="s">
        <v>172</v>
      </c>
      <c r="F1216" s="3">
        <v>42795</v>
      </c>
      <c r="G1216" s="3">
        <v>42803</v>
      </c>
      <c r="H1216">
        <v>4445</v>
      </c>
    </row>
    <row r="1217" spans="1:8">
      <c r="A1217" s="4" t="s">
        <v>1424</v>
      </c>
      <c r="B1217" s="4" t="s">
        <v>216</v>
      </c>
      <c r="C1217" s="4" t="s">
        <v>179</v>
      </c>
      <c r="D1217" s="4" t="s">
        <v>122</v>
      </c>
      <c r="E1217" s="4" t="s">
        <v>193</v>
      </c>
      <c r="F1217" s="3">
        <v>42795</v>
      </c>
      <c r="G1217" s="3"/>
    </row>
    <row r="1218" spans="1:8">
      <c r="A1218" s="4" t="s">
        <v>1425</v>
      </c>
      <c r="B1218" s="4" t="s">
        <v>216</v>
      </c>
      <c r="C1218" s="4" t="s">
        <v>175</v>
      </c>
      <c r="D1218" s="4" t="s">
        <v>120</v>
      </c>
      <c r="E1218" s="4" t="s">
        <v>172</v>
      </c>
      <c r="F1218" s="3">
        <v>42795</v>
      </c>
      <c r="G1218" s="3">
        <v>42910</v>
      </c>
      <c r="H1218">
        <v>4756</v>
      </c>
    </row>
    <row r="1219" spans="1:8">
      <c r="A1219" s="4" t="s">
        <v>1426</v>
      </c>
      <c r="B1219" s="4" t="s">
        <v>216</v>
      </c>
      <c r="C1219" s="4" t="s">
        <v>177</v>
      </c>
      <c r="D1219" s="4" t="s">
        <v>65</v>
      </c>
      <c r="E1219" s="4" t="s">
        <v>172</v>
      </c>
      <c r="F1219" s="3">
        <v>42795</v>
      </c>
      <c r="G1219" s="3">
        <v>42905</v>
      </c>
      <c r="H1219">
        <v>67</v>
      </c>
    </row>
    <row r="1220" spans="1:8">
      <c r="A1220" s="4" t="s">
        <v>1427</v>
      </c>
      <c r="B1220" s="4" t="s">
        <v>235</v>
      </c>
      <c r="C1220" s="4" t="s">
        <v>192</v>
      </c>
      <c r="D1220" s="4" t="s">
        <v>80</v>
      </c>
      <c r="E1220" s="4" t="s">
        <v>172</v>
      </c>
      <c r="F1220" s="3">
        <v>42795</v>
      </c>
      <c r="G1220" s="3">
        <v>42895</v>
      </c>
      <c r="H1220">
        <v>3783</v>
      </c>
    </row>
    <row r="1221" spans="1:8">
      <c r="A1221" s="4" t="s">
        <v>1428</v>
      </c>
      <c r="B1221" s="4" t="s">
        <v>181</v>
      </c>
      <c r="C1221" s="4" t="s">
        <v>175</v>
      </c>
      <c r="D1221" s="4" t="s">
        <v>24</v>
      </c>
      <c r="E1221" s="4" t="s">
        <v>193</v>
      </c>
      <c r="F1221" s="3">
        <v>42795</v>
      </c>
      <c r="G1221" s="3"/>
    </row>
    <row r="1222" spans="1:8">
      <c r="A1222" s="4" t="s">
        <v>1429</v>
      </c>
      <c r="B1222" s="4" t="s">
        <v>181</v>
      </c>
      <c r="C1222" s="4" t="s">
        <v>179</v>
      </c>
      <c r="D1222" s="4" t="s">
        <v>49</v>
      </c>
      <c r="E1222" s="4" t="s">
        <v>197</v>
      </c>
      <c r="F1222" s="3">
        <v>42795</v>
      </c>
      <c r="G1222" s="3">
        <v>42886</v>
      </c>
      <c r="H1222">
        <v>0</v>
      </c>
    </row>
    <row r="1223" spans="1:8">
      <c r="A1223" s="4" t="s">
        <v>1430</v>
      </c>
      <c r="B1223" s="4" t="s">
        <v>181</v>
      </c>
      <c r="C1223" s="4" t="s">
        <v>199</v>
      </c>
      <c r="D1223" s="4" t="s">
        <v>102</v>
      </c>
      <c r="E1223" s="4" t="s">
        <v>197</v>
      </c>
      <c r="F1223" s="3">
        <v>42795</v>
      </c>
      <c r="G1223" s="3">
        <v>42913</v>
      </c>
      <c r="H1223">
        <v>0</v>
      </c>
    </row>
    <row r="1224" spans="1:8">
      <c r="A1224" s="4" t="s">
        <v>1431</v>
      </c>
      <c r="B1224" s="4" t="s">
        <v>183</v>
      </c>
      <c r="C1224" s="4" t="s">
        <v>192</v>
      </c>
      <c r="D1224" s="4" t="s">
        <v>51</v>
      </c>
      <c r="E1224" s="4" t="s">
        <v>197</v>
      </c>
      <c r="F1224" s="3">
        <v>42796</v>
      </c>
      <c r="G1224" s="3">
        <v>42886</v>
      </c>
      <c r="H1224">
        <v>0</v>
      </c>
    </row>
    <row r="1225" spans="1:8">
      <c r="A1225" s="4" t="s">
        <v>1432</v>
      </c>
      <c r="B1225" s="4" t="s">
        <v>183</v>
      </c>
      <c r="C1225" s="4" t="s">
        <v>179</v>
      </c>
      <c r="D1225" s="4" t="s">
        <v>43</v>
      </c>
      <c r="E1225" s="4" t="s">
        <v>172</v>
      </c>
      <c r="F1225" s="3">
        <v>42796</v>
      </c>
      <c r="G1225" s="3">
        <v>42806</v>
      </c>
      <c r="H1225">
        <v>522</v>
      </c>
    </row>
    <row r="1226" spans="1:8">
      <c r="A1226" s="4" t="s">
        <v>1433</v>
      </c>
      <c r="B1226" s="4" t="s">
        <v>261</v>
      </c>
      <c r="C1226" s="4" t="s">
        <v>171</v>
      </c>
      <c r="D1226" s="4" t="s">
        <v>83</v>
      </c>
      <c r="E1226" s="4" t="s">
        <v>172</v>
      </c>
      <c r="F1226" s="3">
        <v>42796</v>
      </c>
      <c r="G1226" s="3">
        <v>42812</v>
      </c>
      <c r="H1226">
        <v>1001</v>
      </c>
    </row>
    <row r="1227" spans="1:8">
      <c r="A1227" s="4" t="s">
        <v>1434</v>
      </c>
      <c r="B1227" s="4" t="s">
        <v>304</v>
      </c>
      <c r="C1227" s="4" t="s">
        <v>199</v>
      </c>
      <c r="D1227" s="4" t="s">
        <v>27</v>
      </c>
      <c r="E1227" s="4" t="s">
        <v>172</v>
      </c>
      <c r="F1227" s="3">
        <v>42796</v>
      </c>
      <c r="G1227" s="3">
        <v>42880</v>
      </c>
      <c r="H1227">
        <v>5728</v>
      </c>
    </row>
    <row r="1228" spans="1:8">
      <c r="A1228" s="4" t="s">
        <v>1435</v>
      </c>
      <c r="B1228" s="4" t="s">
        <v>174</v>
      </c>
      <c r="C1228" s="4" t="s">
        <v>199</v>
      </c>
      <c r="D1228" s="4" t="s">
        <v>41</v>
      </c>
      <c r="E1228" s="4" t="s">
        <v>172</v>
      </c>
      <c r="F1228" s="3">
        <v>42796</v>
      </c>
      <c r="G1228" s="3">
        <v>42905</v>
      </c>
      <c r="H1228">
        <v>4856</v>
      </c>
    </row>
    <row r="1229" spans="1:8">
      <c r="A1229" s="4" t="s">
        <v>1436</v>
      </c>
      <c r="B1229" s="4" t="s">
        <v>174</v>
      </c>
      <c r="C1229" s="4" t="s">
        <v>175</v>
      </c>
      <c r="D1229" s="4" t="s">
        <v>37</v>
      </c>
      <c r="E1229" s="4" t="s">
        <v>172</v>
      </c>
      <c r="F1229" s="3">
        <v>42796</v>
      </c>
      <c r="G1229" s="3">
        <v>42881</v>
      </c>
      <c r="H1229">
        <v>5570</v>
      </c>
    </row>
    <row r="1230" spans="1:8">
      <c r="A1230" s="4" t="s">
        <v>1437</v>
      </c>
      <c r="B1230" s="4" t="s">
        <v>174</v>
      </c>
      <c r="C1230" s="4" t="s">
        <v>192</v>
      </c>
      <c r="D1230" s="4" t="s">
        <v>43</v>
      </c>
      <c r="E1230" s="4" t="s">
        <v>172</v>
      </c>
      <c r="F1230" s="3">
        <v>42796</v>
      </c>
      <c r="G1230" s="3">
        <v>42881</v>
      </c>
      <c r="H1230">
        <v>3647</v>
      </c>
    </row>
    <row r="1231" spans="1:8">
      <c r="A1231" s="4" t="s">
        <v>1438</v>
      </c>
      <c r="B1231" s="4" t="s">
        <v>263</v>
      </c>
      <c r="C1231" s="4" t="s">
        <v>179</v>
      </c>
      <c r="D1231" s="4" t="s">
        <v>88</v>
      </c>
      <c r="E1231" s="4" t="s">
        <v>172</v>
      </c>
      <c r="F1231" s="3">
        <v>42796</v>
      </c>
      <c r="G1231" s="3">
        <v>42897</v>
      </c>
      <c r="H1231">
        <v>487</v>
      </c>
    </row>
    <row r="1232" spans="1:8">
      <c r="A1232" s="4" t="s">
        <v>1439</v>
      </c>
      <c r="B1232" s="4" t="s">
        <v>263</v>
      </c>
      <c r="C1232" s="4" t="s">
        <v>171</v>
      </c>
      <c r="D1232" s="4" t="s">
        <v>50</v>
      </c>
      <c r="E1232" s="4" t="s">
        <v>172</v>
      </c>
      <c r="F1232" s="3">
        <v>42796</v>
      </c>
      <c r="G1232" s="3">
        <v>42898</v>
      </c>
      <c r="H1232">
        <v>1166</v>
      </c>
    </row>
    <row r="1233" spans="1:8">
      <c r="A1233" s="4" t="s">
        <v>1440</v>
      </c>
      <c r="B1233" s="4" t="s">
        <v>212</v>
      </c>
      <c r="C1233" s="4" t="s">
        <v>192</v>
      </c>
      <c r="D1233" s="4" t="s">
        <v>24</v>
      </c>
      <c r="E1233" s="4" t="s">
        <v>193</v>
      </c>
      <c r="F1233" s="3">
        <v>42796</v>
      </c>
      <c r="G1233" s="3"/>
    </row>
    <row r="1234" spans="1:8">
      <c r="A1234" s="4" t="s">
        <v>1441</v>
      </c>
      <c r="B1234" s="4" t="s">
        <v>343</v>
      </c>
      <c r="C1234" s="4" t="s">
        <v>179</v>
      </c>
      <c r="D1234" s="4" t="s">
        <v>106</v>
      </c>
      <c r="E1234" s="4" t="s">
        <v>172</v>
      </c>
      <c r="F1234" s="3">
        <v>42796</v>
      </c>
      <c r="G1234" s="3">
        <v>42892</v>
      </c>
      <c r="H1234">
        <v>595</v>
      </c>
    </row>
    <row r="1235" spans="1:8">
      <c r="A1235" s="4" t="s">
        <v>1442</v>
      </c>
      <c r="B1235" s="4" t="s">
        <v>219</v>
      </c>
      <c r="C1235" s="4" t="s">
        <v>177</v>
      </c>
      <c r="D1235" s="4" t="s">
        <v>42</v>
      </c>
      <c r="E1235" s="4" t="s">
        <v>172</v>
      </c>
      <c r="F1235" s="3">
        <v>42796</v>
      </c>
      <c r="G1235" s="3">
        <v>42890</v>
      </c>
      <c r="H1235">
        <v>49</v>
      </c>
    </row>
    <row r="1236" spans="1:8">
      <c r="A1236" s="4" t="s">
        <v>1443</v>
      </c>
      <c r="B1236" s="4" t="s">
        <v>230</v>
      </c>
      <c r="C1236" s="4" t="s">
        <v>179</v>
      </c>
      <c r="D1236" s="4" t="s">
        <v>122</v>
      </c>
      <c r="E1236" s="4" t="s">
        <v>172</v>
      </c>
      <c r="F1236" s="3">
        <v>42796</v>
      </c>
      <c r="G1236" s="3">
        <v>42813</v>
      </c>
      <c r="H1236">
        <v>599</v>
      </c>
    </row>
    <row r="1237" spans="1:8">
      <c r="A1237" s="4" t="s">
        <v>1444</v>
      </c>
      <c r="B1237" s="4" t="s">
        <v>230</v>
      </c>
      <c r="C1237" s="4" t="s">
        <v>175</v>
      </c>
      <c r="D1237" s="4" t="s">
        <v>82</v>
      </c>
      <c r="E1237" s="4" t="s">
        <v>172</v>
      </c>
      <c r="F1237" s="3">
        <v>42796</v>
      </c>
      <c r="G1237" s="3">
        <v>42870</v>
      </c>
      <c r="H1237">
        <v>4506</v>
      </c>
    </row>
    <row r="1238" spans="1:8">
      <c r="A1238" s="4" t="s">
        <v>1445</v>
      </c>
      <c r="B1238" s="4" t="s">
        <v>230</v>
      </c>
      <c r="C1238" s="4" t="s">
        <v>175</v>
      </c>
      <c r="D1238" s="4" t="s">
        <v>115</v>
      </c>
      <c r="E1238" s="4" t="s">
        <v>172</v>
      </c>
      <c r="F1238" s="3">
        <v>42796</v>
      </c>
      <c r="G1238" s="3">
        <v>42861</v>
      </c>
      <c r="H1238">
        <v>4512</v>
      </c>
    </row>
    <row r="1239" spans="1:8">
      <c r="A1239" s="4" t="s">
        <v>1446</v>
      </c>
      <c r="B1239" s="4" t="s">
        <v>256</v>
      </c>
      <c r="C1239" s="4" t="s">
        <v>179</v>
      </c>
      <c r="D1239" s="4" t="s">
        <v>70</v>
      </c>
      <c r="E1239" s="4" t="s">
        <v>197</v>
      </c>
      <c r="F1239" s="3">
        <v>42796</v>
      </c>
      <c r="G1239" s="3">
        <v>42856</v>
      </c>
      <c r="H1239">
        <v>0</v>
      </c>
    </row>
    <row r="1240" spans="1:8">
      <c r="A1240" s="4" t="s">
        <v>1447</v>
      </c>
      <c r="B1240" s="4" t="s">
        <v>201</v>
      </c>
      <c r="C1240" s="4" t="s">
        <v>171</v>
      </c>
      <c r="D1240" s="4" t="s">
        <v>90</v>
      </c>
      <c r="E1240" s="4" t="s">
        <v>172</v>
      </c>
      <c r="F1240" s="3">
        <v>42796</v>
      </c>
      <c r="G1240" s="3">
        <v>42861</v>
      </c>
      <c r="H1240">
        <v>1102</v>
      </c>
    </row>
    <row r="1241" spans="1:8">
      <c r="A1241" s="4" t="s">
        <v>1448</v>
      </c>
      <c r="B1241" s="4" t="s">
        <v>205</v>
      </c>
      <c r="C1241" s="4" t="s">
        <v>179</v>
      </c>
      <c r="D1241" s="4" t="s">
        <v>24</v>
      </c>
      <c r="E1241" s="4" t="s">
        <v>193</v>
      </c>
      <c r="F1241" s="3">
        <v>42796</v>
      </c>
      <c r="G1241" s="3"/>
    </row>
    <row r="1242" spans="1:8">
      <c r="A1242" s="4" t="s">
        <v>1449</v>
      </c>
      <c r="B1242" s="4" t="s">
        <v>205</v>
      </c>
      <c r="C1242" s="4" t="s">
        <v>179</v>
      </c>
      <c r="D1242" s="4" t="s">
        <v>102</v>
      </c>
      <c r="E1242" s="4" t="s">
        <v>197</v>
      </c>
      <c r="F1242" s="3">
        <v>42796</v>
      </c>
      <c r="G1242" s="3">
        <v>42896</v>
      </c>
      <c r="H1242">
        <v>0</v>
      </c>
    </row>
    <row r="1243" spans="1:8">
      <c r="A1243" s="4" t="s">
        <v>1450</v>
      </c>
      <c r="B1243" s="4" t="s">
        <v>208</v>
      </c>
      <c r="C1243" s="4" t="s">
        <v>177</v>
      </c>
      <c r="D1243" s="4" t="s">
        <v>42</v>
      </c>
      <c r="E1243" s="4" t="s">
        <v>172</v>
      </c>
      <c r="F1243" s="3">
        <v>42796</v>
      </c>
      <c r="G1243" s="3">
        <v>42867</v>
      </c>
      <c r="H1243">
        <v>54</v>
      </c>
    </row>
    <row r="1244" spans="1:8">
      <c r="A1244" s="4" t="s">
        <v>1451</v>
      </c>
      <c r="B1244" s="4" t="s">
        <v>208</v>
      </c>
      <c r="C1244" s="4" t="s">
        <v>177</v>
      </c>
      <c r="D1244" s="4" t="s">
        <v>76</v>
      </c>
      <c r="E1244" s="4" t="s">
        <v>172</v>
      </c>
      <c r="F1244" s="3">
        <v>42796</v>
      </c>
      <c r="G1244" s="3">
        <v>42811</v>
      </c>
      <c r="H1244">
        <v>62</v>
      </c>
    </row>
    <row r="1245" spans="1:8">
      <c r="A1245" s="4" t="s">
        <v>1452</v>
      </c>
      <c r="B1245" s="4" t="s">
        <v>185</v>
      </c>
      <c r="C1245" s="4" t="s">
        <v>179</v>
      </c>
      <c r="D1245" s="4" t="s">
        <v>102</v>
      </c>
      <c r="E1245" s="4" t="s">
        <v>193</v>
      </c>
      <c r="F1245" s="3">
        <v>42796</v>
      </c>
      <c r="G1245" s="3"/>
    </row>
    <row r="1246" spans="1:8">
      <c r="A1246" s="4" t="s">
        <v>1453</v>
      </c>
      <c r="B1246" s="4" t="s">
        <v>185</v>
      </c>
      <c r="C1246" s="4" t="s">
        <v>179</v>
      </c>
      <c r="D1246" s="4" t="s">
        <v>24</v>
      </c>
      <c r="E1246" s="4" t="s">
        <v>193</v>
      </c>
      <c r="F1246" s="3">
        <v>42796</v>
      </c>
      <c r="G1246" s="3"/>
    </row>
    <row r="1247" spans="1:8">
      <c r="A1247" s="4" t="s">
        <v>1454</v>
      </c>
      <c r="B1247" s="4" t="s">
        <v>185</v>
      </c>
      <c r="C1247" s="4" t="s">
        <v>177</v>
      </c>
      <c r="D1247" s="4" t="s">
        <v>24</v>
      </c>
      <c r="E1247" s="4" t="s">
        <v>193</v>
      </c>
      <c r="F1247" s="3">
        <v>42796</v>
      </c>
      <c r="G1247" s="3"/>
    </row>
    <row r="1248" spans="1:8">
      <c r="A1248" s="4" t="s">
        <v>1455</v>
      </c>
      <c r="B1248" s="4" t="s">
        <v>216</v>
      </c>
      <c r="C1248" s="4" t="s">
        <v>177</v>
      </c>
      <c r="D1248" s="4" t="s">
        <v>117</v>
      </c>
      <c r="E1248" s="4" t="s">
        <v>172</v>
      </c>
      <c r="F1248" s="3">
        <v>42796</v>
      </c>
      <c r="G1248" s="3">
        <v>42803</v>
      </c>
      <c r="H1248">
        <v>61</v>
      </c>
    </row>
    <row r="1249" spans="1:8">
      <c r="A1249" s="4" t="s">
        <v>1456</v>
      </c>
      <c r="B1249" s="4" t="s">
        <v>181</v>
      </c>
      <c r="C1249" s="4" t="s">
        <v>179</v>
      </c>
      <c r="D1249" s="4" t="s">
        <v>24</v>
      </c>
      <c r="E1249" s="4" t="s">
        <v>193</v>
      </c>
      <c r="F1249" s="3">
        <v>42796</v>
      </c>
      <c r="G1249" s="3"/>
    </row>
    <row r="1250" spans="1:8">
      <c r="A1250" s="4" t="s">
        <v>1457</v>
      </c>
      <c r="B1250" s="4" t="s">
        <v>181</v>
      </c>
      <c r="C1250" s="4" t="s">
        <v>175</v>
      </c>
      <c r="D1250" s="4" t="s">
        <v>108</v>
      </c>
      <c r="E1250" s="4" t="s">
        <v>197</v>
      </c>
      <c r="F1250" s="3">
        <v>42796</v>
      </c>
      <c r="G1250" s="3">
        <v>42878</v>
      </c>
      <c r="H1250">
        <v>0</v>
      </c>
    </row>
    <row r="1251" spans="1:8">
      <c r="A1251" s="4" t="s">
        <v>1458</v>
      </c>
      <c r="B1251" s="4" t="s">
        <v>181</v>
      </c>
      <c r="C1251" s="4" t="s">
        <v>175</v>
      </c>
      <c r="D1251" s="4" t="s">
        <v>86</v>
      </c>
      <c r="E1251" s="4" t="s">
        <v>172</v>
      </c>
      <c r="F1251" s="3">
        <v>42796</v>
      </c>
      <c r="G1251" s="3">
        <v>42810</v>
      </c>
      <c r="H1251">
        <v>4277</v>
      </c>
    </row>
    <row r="1252" spans="1:8">
      <c r="A1252" s="4" t="s">
        <v>1459</v>
      </c>
      <c r="B1252" s="4" t="s">
        <v>183</v>
      </c>
      <c r="C1252" s="4" t="s">
        <v>177</v>
      </c>
      <c r="D1252" s="4" t="s">
        <v>68</v>
      </c>
      <c r="E1252" s="4" t="s">
        <v>172</v>
      </c>
      <c r="F1252" s="3">
        <v>42797</v>
      </c>
      <c r="G1252" s="3">
        <v>42878</v>
      </c>
      <c r="H1252">
        <v>46</v>
      </c>
    </row>
    <row r="1253" spans="1:8">
      <c r="A1253" s="4" t="s">
        <v>1460</v>
      </c>
      <c r="B1253" s="4" t="s">
        <v>183</v>
      </c>
      <c r="C1253" s="4" t="s">
        <v>177</v>
      </c>
      <c r="D1253" s="4" t="s">
        <v>104</v>
      </c>
      <c r="E1253" s="4" t="s">
        <v>172</v>
      </c>
      <c r="F1253" s="3">
        <v>42797</v>
      </c>
      <c r="G1253" s="3">
        <v>42908</v>
      </c>
      <c r="H1253">
        <v>54</v>
      </c>
    </row>
    <row r="1254" spans="1:8">
      <c r="A1254" s="4" t="s">
        <v>1461</v>
      </c>
      <c r="B1254" s="4" t="s">
        <v>261</v>
      </c>
      <c r="C1254" s="4" t="s">
        <v>199</v>
      </c>
      <c r="D1254" s="4" t="s">
        <v>50</v>
      </c>
      <c r="E1254" s="4" t="s">
        <v>172</v>
      </c>
      <c r="F1254" s="3">
        <v>42797</v>
      </c>
      <c r="G1254" s="3">
        <v>42894</v>
      </c>
      <c r="H1254">
        <v>6173</v>
      </c>
    </row>
    <row r="1255" spans="1:8">
      <c r="A1255" s="4" t="s">
        <v>1462</v>
      </c>
      <c r="B1255" s="4" t="s">
        <v>246</v>
      </c>
      <c r="C1255" s="4" t="s">
        <v>175</v>
      </c>
      <c r="D1255" s="4" t="s">
        <v>68</v>
      </c>
      <c r="E1255" s="4" t="s">
        <v>193</v>
      </c>
      <c r="F1255" s="3">
        <v>42797</v>
      </c>
      <c r="G1255" s="3"/>
    </row>
    <row r="1256" spans="1:8">
      <c r="A1256" s="4" t="s">
        <v>1463</v>
      </c>
      <c r="B1256" s="4" t="s">
        <v>246</v>
      </c>
      <c r="C1256" s="4" t="s">
        <v>192</v>
      </c>
      <c r="D1256" s="4" t="s">
        <v>63</v>
      </c>
      <c r="E1256" s="4" t="s">
        <v>197</v>
      </c>
      <c r="F1256" s="3">
        <v>42797</v>
      </c>
      <c r="G1256" s="3">
        <v>42815</v>
      </c>
      <c r="H1256">
        <v>0</v>
      </c>
    </row>
    <row r="1257" spans="1:8">
      <c r="A1257" s="4" t="s">
        <v>1464</v>
      </c>
      <c r="B1257" s="4" t="s">
        <v>210</v>
      </c>
      <c r="C1257" s="4" t="s">
        <v>175</v>
      </c>
      <c r="D1257" s="4" t="s">
        <v>113</v>
      </c>
      <c r="E1257" s="4" t="s">
        <v>197</v>
      </c>
      <c r="F1257" s="3">
        <v>42797</v>
      </c>
      <c r="G1257" s="3">
        <v>42897</v>
      </c>
      <c r="H1257">
        <v>0</v>
      </c>
    </row>
    <row r="1258" spans="1:8">
      <c r="A1258" s="4" t="s">
        <v>1465</v>
      </c>
      <c r="B1258" s="4" t="s">
        <v>174</v>
      </c>
      <c r="C1258" s="4" t="s">
        <v>175</v>
      </c>
      <c r="D1258" s="4" t="s">
        <v>118</v>
      </c>
      <c r="E1258" s="4" t="s">
        <v>197</v>
      </c>
      <c r="F1258" s="3">
        <v>42797</v>
      </c>
      <c r="G1258" s="3">
        <v>42871</v>
      </c>
      <c r="H1258">
        <v>0</v>
      </c>
    </row>
    <row r="1259" spans="1:8">
      <c r="A1259" s="4" t="s">
        <v>1466</v>
      </c>
      <c r="B1259" s="4" t="s">
        <v>174</v>
      </c>
      <c r="C1259" s="4" t="s">
        <v>171</v>
      </c>
      <c r="D1259" s="4" t="s">
        <v>85</v>
      </c>
      <c r="E1259" s="4" t="s">
        <v>172</v>
      </c>
      <c r="F1259" s="3">
        <v>42797</v>
      </c>
      <c r="G1259" s="3">
        <v>42883</v>
      </c>
      <c r="H1259">
        <v>1149</v>
      </c>
    </row>
    <row r="1260" spans="1:8">
      <c r="A1260" s="4" t="s">
        <v>1467</v>
      </c>
      <c r="B1260" s="4" t="s">
        <v>237</v>
      </c>
      <c r="C1260" s="4" t="s">
        <v>179</v>
      </c>
      <c r="D1260" s="4" t="s">
        <v>107</v>
      </c>
      <c r="E1260" s="4" t="s">
        <v>197</v>
      </c>
      <c r="F1260" s="3">
        <v>42797</v>
      </c>
      <c r="G1260" s="3">
        <v>42859</v>
      </c>
      <c r="H1260">
        <v>0</v>
      </c>
    </row>
    <row r="1261" spans="1:8">
      <c r="A1261" s="4" t="s">
        <v>1468</v>
      </c>
      <c r="B1261" s="4" t="s">
        <v>343</v>
      </c>
      <c r="C1261" s="4" t="s">
        <v>171</v>
      </c>
      <c r="D1261" s="4" t="s">
        <v>51</v>
      </c>
      <c r="E1261" s="4" t="s">
        <v>197</v>
      </c>
      <c r="F1261" s="3">
        <v>42797</v>
      </c>
      <c r="G1261" s="3">
        <v>42810</v>
      </c>
      <c r="H1261">
        <v>0</v>
      </c>
    </row>
    <row r="1262" spans="1:8">
      <c r="A1262" s="4" t="s">
        <v>1469</v>
      </c>
      <c r="B1262" s="4" t="s">
        <v>230</v>
      </c>
      <c r="C1262" s="4" t="s">
        <v>175</v>
      </c>
      <c r="D1262" s="4" t="s">
        <v>24</v>
      </c>
      <c r="E1262" s="4" t="s">
        <v>193</v>
      </c>
      <c r="F1262" s="3">
        <v>42797</v>
      </c>
      <c r="G1262" s="3"/>
    </row>
    <row r="1263" spans="1:8">
      <c r="A1263" s="4" t="s">
        <v>1470</v>
      </c>
      <c r="B1263" s="4" t="s">
        <v>230</v>
      </c>
      <c r="C1263" s="4" t="s">
        <v>179</v>
      </c>
      <c r="D1263" s="4" t="s">
        <v>71</v>
      </c>
      <c r="E1263" s="4" t="s">
        <v>172</v>
      </c>
      <c r="F1263" s="3">
        <v>42797</v>
      </c>
      <c r="G1263" s="3">
        <v>42877</v>
      </c>
      <c r="H1263">
        <v>568</v>
      </c>
    </row>
    <row r="1264" spans="1:8">
      <c r="A1264" s="4" t="s">
        <v>1471</v>
      </c>
      <c r="B1264" s="4" t="s">
        <v>230</v>
      </c>
      <c r="C1264" s="4" t="s">
        <v>179</v>
      </c>
      <c r="D1264" s="4" t="s">
        <v>81</v>
      </c>
      <c r="E1264" s="4" t="s">
        <v>172</v>
      </c>
      <c r="F1264" s="3">
        <v>42797</v>
      </c>
      <c r="G1264" s="3">
        <v>42885</v>
      </c>
      <c r="H1264">
        <v>567</v>
      </c>
    </row>
    <row r="1265" spans="1:8">
      <c r="A1265" s="4" t="s">
        <v>1472</v>
      </c>
      <c r="B1265" s="4" t="s">
        <v>256</v>
      </c>
      <c r="C1265" s="4" t="s">
        <v>179</v>
      </c>
      <c r="D1265" s="4" t="s">
        <v>66</v>
      </c>
      <c r="E1265" s="4" t="s">
        <v>172</v>
      </c>
      <c r="F1265" s="3">
        <v>42797</v>
      </c>
      <c r="G1265" s="3">
        <v>42803</v>
      </c>
      <c r="H1265">
        <v>542</v>
      </c>
    </row>
    <row r="1266" spans="1:8">
      <c r="A1266" s="4" t="s">
        <v>1473</v>
      </c>
      <c r="B1266" s="4" t="s">
        <v>244</v>
      </c>
      <c r="C1266" s="4" t="s">
        <v>179</v>
      </c>
      <c r="D1266" s="4" t="s">
        <v>43</v>
      </c>
      <c r="E1266" s="4" t="s">
        <v>197</v>
      </c>
      <c r="F1266" s="3">
        <v>42797</v>
      </c>
      <c r="G1266" s="3">
        <v>42883</v>
      </c>
      <c r="H1266">
        <v>0</v>
      </c>
    </row>
    <row r="1267" spans="1:8">
      <c r="A1267" s="4" t="s">
        <v>1474</v>
      </c>
      <c r="B1267" s="4" t="s">
        <v>244</v>
      </c>
      <c r="C1267" s="4" t="s">
        <v>171</v>
      </c>
      <c r="D1267" s="4" t="s">
        <v>61</v>
      </c>
      <c r="E1267" s="4" t="s">
        <v>172</v>
      </c>
      <c r="F1267" s="3">
        <v>42797</v>
      </c>
      <c r="G1267" s="3">
        <v>42810</v>
      </c>
      <c r="H1267">
        <v>1062</v>
      </c>
    </row>
    <row r="1268" spans="1:8">
      <c r="A1268" s="4" t="s">
        <v>1475</v>
      </c>
      <c r="B1268" s="4" t="s">
        <v>201</v>
      </c>
      <c r="C1268" s="4" t="s">
        <v>171</v>
      </c>
      <c r="D1268" s="4" t="s">
        <v>53</v>
      </c>
      <c r="E1268" s="4" t="s">
        <v>172</v>
      </c>
      <c r="F1268" s="3">
        <v>42797</v>
      </c>
      <c r="G1268" s="3">
        <v>42807</v>
      </c>
      <c r="H1268">
        <v>1057</v>
      </c>
    </row>
    <row r="1269" spans="1:8">
      <c r="A1269" s="4" t="s">
        <v>1476</v>
      </c>
      <c r="B1269" s="4" t="s">
        <v>170</v>
      </c>
      <c r="C1269" s="4" t="s">
        <v>171</v>
      </c>
      <c r="D1269" s="4" t="s">
        <v>68</v>
      </c>
      <c r="E1269" s="4" t="s">
        <v>172</v>
      </c>
      <c r="F1269" s="3">
        <v>42797</v>
      </c>
      <c r="G1269" s="3">
        <v>42887</v>
      </c>
      <c r="H1269">
        <v>1020</v>
      </c>
    </row>
    <row r="1270" spans="1:8">
      <c r="A1270" s="4" t="s">
        <v>1477</v>
      </c>
      <c r="B1270" s="4" t="s">
        <v>185</v>
      </c>
      <c r="C1270" s="4" t="s">
        <v>177</v>
      </c>
      <c r="D1270" s="4" t="s">
        <v>24</v>
      </c>
      <c r="E1270" s="4" t="s">
        <v>193</v>
      </c>
      <c r="F1270" s="3">
        <v>42797</v>
      </c>
      <c r="G1270" s="3"/>
    </row>
    <row r="1271" spans="1:8">
      <c r="A1271" s="4" t="s">
        <v>1478</v>
      </c>
      <c r="B1271" s="4" t="s">
        <v>235</v>
      </c>
      <c r="C1271" s="4" t="s">
        <v>199</v>
      </c>
      <c r="D1271" s="4" t="s">
        <v>24</v>
      </c>
      <c r="E1271" s="4" t="s">
        <v>193</v>
      </c>
      <c r="F1271" s="3">
        <v>42797</v>
      </c>
      <c r="G1271" s="3"/>
    </row>
    <row r="1272" spans="1:8">
      <c r="A1272" s="4" t="s">
        <v>1479</v>
      </c>
      <c r="B1272" s="4" t="s">
        <v>181</v>
      </c>
      <c r="C1272" s="4" t="s">
        <v>179</v>
      </c>
      <c r="D1272" s="4" t="s">
        <v>24</v>
      </c>
      <c r="E1272" s="4" t="s">
        <v>193</v>
      </c>
      <c r="F1272" s="3">
        <v>42797</v>
      </c>
      <c r="G1272" s="3"/>
    </row>
    <row r="1273" spans="1:8">
      <c r="A1273" s="4" t="s">
        <v>1480</v>
      </c>
      <c r="B1273" s="4" t="s">
        <v>181</v>
      </c>
      <c r="C1273" s="4" t="s">
        <v>179</v>
      </c>
      <c r="D1273" s="4" t="s">
        <v>72</v>
      </c>
      <c r="E1273" s="4" t="s">
        <v>172</v>
      </c>
      <c r="F1273" s="3">
        <v>42797</v>
      </c>
      <c r="G1273" s="3">
        <v>42866</v>
      </c>
      <c r="H1273">
        <v>535</v>
      </c>
    </row>
    <row r="1274" spans="1:8">
      <c r="A1274" s="4" t="s">
        <v>1481</v>
      </c>
      <c r="B1274" s="4" t="s">
        <v>183</v>
      </c>
      <c r="C1274" s="4" t="s">
        <v>179</v>
      </c>
      <c r="D1274" s="4" t="s">
        <v>41</v>
      </c>
      <c r="E1274" s="4" t="s">
        <v>172</v>
      </c>
      <c r="F1274" s="3">
        <v>42798</v>
      </c>
      <c r="G1274" s="3">
        <v>42899</v>
      </c>
      <c r="H1274">
        <v>522</v>
      </c>
    </row>
    <row r="1275" spans="1:8">
      <c r="A1275" s="4" t="s">
        <v>1482</v>
      </c>
      <c r="B1275" s="4" t="s">
        <v>183</v>
      </c>
      <c r="C1275" s="4" t="s">
        <v>179</v>
      </c>
      <c r="D1275" s="4" t="s">
        <v>100</v>
      </c>
      <c r="E1275" s="4" t="s">
        <v>172</v>
      </c>
      <c r="F1275" s="3">
        <v>42798</v>
      </c>
      <c r="G1275" s="3">
        <v>42869</v>
      </c>
      <c r="H1275">
        <v>544</v>
      </c>
    </row>
    <row r="1276" spans="1:8">
      <c r="A1276" s="4" t="s">
        <v>1483</v>
      </c>
      <c r="B1276" s="4" t="s">
        <v>183</v>
      </c>
      <c r="C1276" s="4" t="s">
        <v>192</v>
      </c>
      <c r="D1276" s="4" t="s">
        <v>66</v>
      </c>
      <c r="E1276" s="4" t="s">
        <v>172</v>
      </c>
      <c r="F1276" s="3">
        <v>42798</v>
      </c>
      <c r="G1276" s="3">
        <v>42893</v>
      </c>
      <c r="H1276">
        <v>3081</v>
      </c>
    </row>
    <row r="1277" spans="1:8">
      <c r="A1277" s="4" t="s">
        <v>1484</v>
      </c>
      <c r="B1277" s="4" t="s">
        <v>246</v>
      </c>
      <c r="C1277" s="4" t="s">
        <v>192</v>
      </c>
      <c r="D1277" s="4" t="s">
        <v>24</v>
      </c>
      <c r="E1277" s="4" t="s">
        <v>193</v>
      </c>
      <c r="F1277" s="3">
        <v>42798</v>
      </c>
      <c r="G1277" s="3"/>
    </row>
    <row r="1278" spans="1:8">
      <c r="A1278" s="4" t="s">
        <v>1485</v>
      </c>
      <c r="B1278" s="4" t="s">
        <v>304</v>
      </c>
      <c r="C1278" s="4" t="s">
        <v>177</v>
      </c>
      <c r="D1278" s="4" t="s">
        <v>45</v>
      </c>
      <c r="E1278" s="4" t="s">
        <v>172</v>
      </c>
      <c r="F1278" s="3">
        <v>42798</v>
      </c>
      <c r="G1278" s="3">
        <v>42873</v>
      </c>
      <c r="H1278">
        <v>51</v>
      </c>
    </row>
    <row r="1279" spans="1:8">
      <c r="A1279" s="4" t="s">
        <v>1486</v>
      </c>
      <c r="B1279" s="4" t="s">
        <v>279</v>
      </c>
      <c r="C1279" s="4" t="s">
        <v>171</v>
      </c>
      <c r="D1279" s="4" t="s">
        <v>127</v>
      </c>
      <c r="E1279" s="4" t="s">
        <v>197</v>
      </c>
      <c r="F1279" s="3">
        <v>42798</v>
      </c>
      <c r="G1279" s="3">
        <v>42864</v>
      </c>
      <c r="H1279">
        <v>0</v>
      </c>
    </row>
    <row r="1280" spans="1:8">
      <c r="A1280" s="4" t="s">
        <v>1487</v>
      </c>
      <c r="B1280" s="4" t="s">
        <v>210</v>
      </c>
      <c r="C1280" s="4" t="s">
        <v>179</v>
      </c>
      <c r="D1280" s="4" t="s">
        <v>24</v>
      </c>
      <c r="E1280" s="4" t="s">
        <v>193</v>
      </c>
      <c r="F1280" s="3">
        <v>42798</v>
      </c>
      <c r="G1280" s="3"/>
    </row>
    <row r="1281" spans="1:8">
      <c r="A1281" s="4" t="s">
        <v>1488</v>
      </c>
      <c r="B1281" s="4" t="s">
        <v>210</v>
      </c>
      <c r="C1281" s="4" t="s">
        <v>171</v>
      </c>
      <c r="D1281" s="4" t="s">
        <v>21</v>
      </c>
      <c r="E1281" s="4" t="s">
        <v>197</v>
      </c>
      <c r="F1281" s="3">
        <v>42798</v>
      </c>
      <c r="G1281" s="3">
        <v>42861</v>
      </c>
      <c r="H1281">
        <v>0</v>
      </c>
    </row>
    <row r="1282" spans="1:8">
      <c r="A1282" s="4" t="s">
        <v>1489</v>
      </c>
      <c r="B1282" s="4" t="s">
        <v>174</v>
      </c>
      <c r="C1282" s="4" t="s">
        <v>171</v>
      </c>
      <c r="D1282" s="4" t="s">
        <v>111</v>
      </c>
      <c r="E1282" s="4" t="s">
        <v>172</v>
      </c>
      <c r="F1282" s="3">
        <v>42798</v>
      </c>
      <c r="G1282" s="3">
        <v>42814</v>
      </c>
      <c r="H1282">
        <v>1076</v>
      </c>
    </row>
    <row r="1283" spans="1:8">
      <c r="A1283" s="4" t="s">
        <v>1490</v>
      </c>
      <c r="B1283" s="4" t="s">
        <v>191</v>
      </c>
      <c r="C1283" s="4" t="s">
        <v>192</v>
      </c>
      <c r="D1283" s="4" t="s">
        <v>124</v>
      </c>
      <c r="E1283" s="4" t="s">
        <v>172</v>
      </c>
      <c r="F1283" s="3">
        <v>42798</v>
      </c>
      <c r="G1283" s="3">
        <v>42864</v>
      </c>
      <c r="H1283">
        <v>3685</v>
      </c>
    </row>
    <row r="1284" spans="1:8">
      <c r="A1284" s="4" t="s">
        <v>1491</v>
      </c>
      <c r="B1284" s="4" t="s">
        <v>343</v>
      </c>
      <c r="C1284" s="4" t="s">
        <v>171</v>
      </c>
      <c r="D1284" s="4" t="s">
        <v>76</v>
      </c>
      <c r="E1284" s="4" t="s">
        <v>197</v>
      </c>
      <c r="F1284" s="3">
        <v>42798</v>
      </c>
      <c r="G1284" s="3">
        <v>42868</v>
      </c>
      <c r="H1284">
        <v>0</v>
      </c>
    </row>
    <row r="1285" spans="1:8">
      <c r="A1285" s="4" t="s">
        <v>1492</v>
      </c>
      <c r="B1285" s="4" t="s">
        <v>219</v>
      </c>
      <c r="C1285" s="4" t="s">
        <v>175</v>
      </c>
      <c r="D1285" s="4" t="s">
        <v>62</v>
      </c>
      <c r="E1285" s="4" t="s">
        <v>172</v>
      </c>
      <c r="F1285" s="3">
        <v>42798</v>
      </c>
      <c r="G1285" s="3">
        <v>42873</v>
      </c>
      <c r="H1285">
        <v>3997</v>
      </c>
    </row>
    <row r="1286" spans="1:8">
      <c r="A1286" s="4" t="s">
        <v>1493</v>
      </c>
      <c r="B1286" s="4" t="s">
        <v>219</v>
      </c>
      <c r="C1286" s="4" t="s">
        <v>177</v>
      </c>
      <c r="D1286" s="4" t="s">
        <v>124</v>
      </c>
      <c r="E1286" s="4" t="s">
        <v>172</v>
      </c>
      <c r="F1286" s="3">
        <v>42798</v>
      </c>
      <c r="G1286" s="3">
        <v>42812</v>
      </c>
      <c r="H1286">
        <v>51</v>
      </c>
    </row>
    <row r="1287" spans="1:8">
      <c r="A1287" s="4" t="s">
        <v>1494</v>
      </c>
      <c r="B1287" s="4" t="s">
        <v>219</v>
      </c>
      <c r="C1287" s="4" t="s">
        <v>192</v>
      </c>
      <c r="D1287" s="4" t="s">
        <v>115</v>
      </c>
      <c r="E1287" s="4" t="s">
        <v>172</v>
      </c>
      <c r="F1287" s="3">
        <v>42798</v>
      </c>
      <c r="G1287" s="3">
        <v>42815</v>
      </c>
      <c r="H1287">
        <v>3164</v>
      </c>
    </row>
    <row r="1288" spans="1:8">
      <c r="A1288" s="4" t="s">
        <v>1495</v>
      </c>
      <c r="B1288" s="4" t="s">
        <v>256</v>
      </c>
      <c r="C1288" s="4" t="s">
        <v>179</v>
      </c>
      <c r="D1288" s="4" t="s">
        <v>61</v>
      </c>
      <c r="E1288" s="4" t="s">
        <v>172</v>
      </c>
      <c r="F1288" s="3">
        <v>42798</v>
      </c>
      <c r="G1288" s="3">
        <v>42908</v>
      </c>
      <c r="H1288">
        <v>496</v>
      </c>
    </row>
    <row r="1289" spans="1:8">
      <c r="A1289" s="4" t="s">
        <v>1496</v>
      </c>
      <c r="B1289" s="4" t="s">
        <v>187</v>
      </c>
      <c r="C1289" s="4" t="s">
        <v>192</v>
      </c>
      <c r="D1289" s="4" t="s">
        <v>54</v>
      </c>
      <c r="E1289" s="4" t="s">
        <v>197</v>
      </c>
      <c r="F1289" s="3">
        <v>42798</v>
      </c>
      <c r="G1289" s="3">
        <v>42868</v>
      </c>
      <c r="H1289">
        <v>0</v>
      </c>
    </row>
    <row r="1290" spans="1:8">
      <c r="A1290" s="4" t="s">
        <v>1497</v>
      </c>
      <c r="B1290" s="4" t="s">
        <v>244</v>
      </c>
      <c r="C1290" s="4" t="s">
        <v>179</v>
      </c>
      <c r="D1290" s="4" t="s">
        <v>109</v>
      </c>
      <c r="E1290" s="4" t="s">
        <v>172</v>
      </c>
      <c r="F1290" s="3">
        <v>42798</v>
      </c>
      <c r="G1290" s="3">
        <v>42820</v>
      </c>
      <c r="H1290">
        <v>579</v>
      </c>
    </row>
    <row r="1291" spans="1:8">
      <c r="A1291" s="4" t="s">
        <v>1498</v>
      </c>
      <c r="B1291" s="4" t="s">
        <v>201</v>
      </c>
      <c r="C1291" s="4" t="s">
        <v>179</v>
      </c>
      <c r="D1291" s="4" t="s">
        <v>122</v>
      </c>
      <c r="E1291" s="4" t="s">
        <v>197</v>
      </c>
      <c r="F1291" s="3">
        <v>42798</v>
      </c>
      <c r="G1291" s="3">
        <v>42875</v>
      </c>
      <c r="H1291">
        <v>0</v>
      </c>
    </row>
    <row r="1292" spans="1:8">
      <c r="A1292" s="4" t="s">
        <v>1499</v>
      </c>
      <c r="B1292" s="4" t="s">
        <v>189</v>
      </c>
      <c r="C1292" s="4" t="s">
        <v>175</v>
      </c>
      <c r="D1292" s="4" t="s">
        <v>29</v>
      </c>
      <c r="E1292" s="4" t="s">
        <v>197</v>
      </c>
      <c r="F1292" s="3">
        <v>42798</v>
      </c>
      <c r="G1292" s="3">
        <v>42857</v>
      </c>
      <c r="H1292">
        <v>0</v>
      </c>
    </row>
    <row r="1293" spans="1:8">
      <c r="A1293" s="4" t="s">
        <v>1500</v>
      </c>
      <c r="B1293" s="4" t="s">
        <v>189</v>
      </c>
      <c r="C1293" s="4" t="s">
        <v>175</v>
      </c>
      <c r="D1293" s="4" t="s">
        <v>119</v>
      </c>
      <c r="E1293" s="4" t="s">
        <v>197</v>
      </c>
      <c r="F1293" s="3">
        <v>42798</v>
      </c>
      <c r="G1293" s="3">
        <v>42882</v>
      </c>
      <c r="H1293">
        <v>0</v>
      </c>
    </row>
    <row r="1294" spans="1:8">
      <c r="A1294" s="4" t="s">
        <v>1501</v>
      </c>
      <c r="B1294" s="4" t="s">
        <v>232</v>
      </c>
      <c r="C1294" s="4" t="s">
        <v>179</v>
      </c>
      <c r="D1294" s="4" t="s">
        <v>82</v>
      </c>
      <c r="E1294" s="4" t="s">
        <v>172</v>
      </c>
      <c r="F1294" s="3">
        <v>42798</v>
      </c>
      <c r="G1294" s="3">
        <v>42913</v>
      </c>
      <c r="H1294">
        <v>521</v>
      </c>
    </row>
    <row r="1295" spans="1:8">
      <c r="A1295" s="4" t="s">
        <v>1502</v>
      </c>
      <c r="B1295" s="4" t="s">
        <v>232</v>
      </c>
      <c r="C1295" s="4" t="s">
        <v>192</v>
      </c>
      <c r="D1295" s="4" t="s">
        <v>65</v>
      </c>
      <c r="E1295" s="4" t="s">
        <v>172</v>
      </c>
      <c r="F1295" s="3">
        <v>42798</v>
      </c>
      <c r="G1295" s="3">
        <v>42801</v>
      </c>
      <c r="H1295">
        <v>3889</v>
      </c>
    </row>
    <row r="1296" spans="1:8">
      <c r="A1296" s="4" t="s">
        <v>1503</v>
      </c>
      <c r="B1296" s="4" t="s">
        <v>226</v>
      </c>
      <c r="C1296" s="4" t="s">
        <v>192</v>
      </c>
      <c r="D1296" s="4" t="s">
        <v>99</v>
      </c>
      <c r="E1296" s="4" t="s">
        <v>172</v>
      </c>
      <c r="F1296" s="3">
        <v>42798</v>
      </c>
      <c r="G1296" s="3">
        <v>42806</v>
      </c>
      <c r="H1296">
        <v>3340</v>
      </c>
    </row>
    <row r="1297" spans="1:8">
      <c r="A1297" s="4" t="s">
        <v>1504</v>
      </c>
      <c r="B1297" s="4" t="s">
        <v>208</v>
      </c>
      <c r="C1297" s="4" t="s">
        <v>177</v>
      </c>
      <c r="D1297" s="4" t="s">
        <v>57</v>
      </c>
      <c r="E1297" s="4" t="s">
        <v>197</v>
      </c>
      <c r="F1297" s="3">
        <v>42798</v>
      </c>
      <c r="G1297" s="3">
        <v>42814</v>
      </c>
      <c r="H1297">
        <v>0</v>
      </c>
    </row>
    <row r="1298" spans="1:8">
      <c r="A1298" s="4" t="s">
        <v>1505</v>
      </c>
      <c r="B1298" s="4" t="s">
        <v>185</v>
      </c>
      <c r="C1298" s="4" t="s">
        <v>175</v>
      </c>
      <c r="D1298" s="4" t="s">
        <v>38</v>
      </c>
      <c r="E1298" s="4" t="s">
        <v>197</v>
      </c>
      <c r="F1298" s="3">
        <v>42798</v>
      </c>
      <c r="G1298" s="3">
        <v>42866</v>
      </c>
      <c r="H1298">
        <v>0</v>
      </c>
    </row>
    <row r="1299" spans="1:8">
      <c r="A1299" s="4" t="s">
        <v>1506</v>
      </c>
      <c r="B1299" s="4" t="s">
        <v>181</v>
      </c>
      <c r="C1299" s="4" t="s">
        <v>175</v>
      </c>
      <c r="D1299" s="4" t="s">
        <v>21</v>
      </c>
      <c r="E1299" s="4" t="s">
        <v>193</v>
      </c>
      <c r="F1299" s="3">
        <v>42798</v>
      </c>
      <c r="G1299" s="3"/>
    </row>
    <row r="1300" spans="1:8">
      <c r="A1300" s="4" t="s">
        <v>1507</v>
      </c>
      <c r="B1300" s="4" t="s">
        <v>181</v>
      </c>
      <c r="C1300" s="4" t="s">
        <v>175</v>
      </c>
      <c r="D1300" s="4" t="s">
        <v>24</v>
      </c>
      <c r="E1300" s="4" t="s">
        <v>193</v>
      </c>
      <c r="F1300" s="3">
        <v>42798</v>
      </c>
      <c r="G1300" s="3"/>
    </row>
    <row r="1301" spans="1:8">
      <c r="A1301" s="4" t="s">
        <v>1508</v>
      </c>
      <c r="B1301" s="4" t="s">
        <v>181</v>
      </c>
      <c r="C1301" s="4" t="s">
        <v>175</v>
      </c>
      <c r="D1301" s="4" t="s">
        <v>32</v>
      </c>
      <c r="E1301" s="4" t="s">
        <v>172</v>
      </c>
      <c r="F1301" s="3">
        <v>42798</v>
      </c>
      <c r="G1301" s="3">
        <v>42897</v>
      </c>
      <c r="H1301">
        <v>5876</v>
      </c>
    </row>
    <row r="1302" spans="1:8">
      <c r="A1302" s="4" t="s">
        <v>1509</v>
      </c>
      <c r="B1302" s="4" t="s">
        <v>183</v>
      </c>
      <c r="C1302" s="4" t="s">
        <v>199</v>
      </c>
      <c r="D1302" s="4" t="s">
        <v>118</v>
      </c>
      <c r="E1302" s="4" t="s">
        <v>172</v>
      </c>
      <c r="F1302" s="3">
        <v>42799</v>
      </c>
      <c r="G1302" s="3">
        <v>42884</v>
      </c>
      <c r="H1302">
        <v>5092</v>
      </c>
    </row>
    <row r="1303" spans="1:8">
      <c r="A1303" s="4" t="s">
        <v>1510</v>
      </c>
      <c r="B1303" s="4" t="s">
        <v>261</v>
      </c>
      <c r="C1303" s="4" t="s">
        <v>171</v>
      </c>
      <c r="D1303" s="4" t="s">
        <v>40</v>
      </c>
      <c r="E1303" s="4" t="s">
        <v>197</v>
      </c>
      <c r="F1303" s="3">
        <v>42799</v>
      </c>
      <c r="G1303" s="3">
        <v>42864</v>
      </c>
      <c r="H1303">
        <v>0</v>
      </c>
    </row>
    <row r="1304" spans="1:8">
      <c r="A1304" s="4" t="s">
        <v>1511</v>
      </c>
      <c r="B1304" s="4" t="s">
        <v>246</v>
      </c>
      <c r="C1304" s="4" t="s">
        <v>192</v>
      </c>
      <c r="D1304" s="4" t="s">
        <v>24</v>
      </c>
      <c r="E1304" s="4" t="s">
        <v>193</v>
      </c>
      <c r="F1304" s="3">
        <v>42799</v>
      </c>
      <c r="G1304" s="3"/>
    </row>
    <row r="1305" spans="1:8">
      <c r="A1305" s="4" t="s">
        <v>1512</v>
      </c>
      <c r="B1305" s="4" t="s">
        <v>210</v>
      </c>
      <c r="C1305" s="4" t="s">
        <v>179</v>
      </c>
      <c r="D1305" s="4" t="s">
        <v>24</v>
      </c>
      <c r="E1305" s="4" t="s">
        <v>193</v>
      </c>
      <c r="F1305" s="3">
        <v>42799</v>
      </c>
      <c r="G1305" s="3"/>
    </row>
    <row r="1306" spans="1:8">
      <c r="A1306" s="4" t="s">
        <v>1513</v>
      </c>
      <c r="B1306" s="4" t="s">
        <v>210</v>
      </c>
      <c r="C1306" s="4" t="s">
        <v>171</v>
      </c>
      <c r="D1306" s="4" t="s">
        <v>21</v>
      </c>
      <c r="E1306" s="4" t="s">
        <v>172</v>
      </c>
      <c r="F1306" s="3">
        <v>42799</v>
      </c>
      <c r="G1306" s="3">
        <v>42894</v>
      </c>
      <c r="H1306">
        <v>966</v>
      </c>
    </row>
    <row r="1307" spans="1:8">
      <c r="A1307" s="4" t="s">
        <v>1514</v>
      </c>
      <c r="B1307" s="4" t="s">
        <v>210</v>
      </c>
      <c r="C1307" s="4" t="s">
        <v>199</v>
      </c>
      <c r="D1307" s="4" t="s">
        <v>96</v>
      </c>
      <c r="E1307" s="4" t="s">
        <v>172</v>
      </c>
      <c r="F1307" s="3">
        <v>42799</v>
      </c>
      <c r="G1307" s="3">
        <v>42815</v>
      </c>
      <c r="H1307">
        <v>6024</v>
      </c>
    </row>
    <row r="1308" spans="1:8">
      <c r="A1308" s="4" t="s">
        <v>1515</v>
      </c>
      <c r="B1308" s="4" t="s">
        <v>210</v>
      </c>
      <c r="C1308" s="4" t="s">
        <v>192</v>
      </c>
      <c r="D1308" s="4" t="s">
        <v>42</v>
      </c>
      <c r="E1308" s="4" t="s">
        <v>172</v>
      </c>
      <c r="F1308" s="3">
        <v>42799</v>
      </c>
      <c r="G1308" s="3">
        <v>42808</v>
      </c>
      <c r="H1308">
        <v>3759</v>
      </c>
    </row>
    <row r="1309" spans="1:8">
      <c r="A1309" s="4" t="s">
        <v>1516</v>
      </c>
      <c r="B1309" s="4" t="s">
        <v>174</v>
      </c>
      <c r="C1309" s="4" t="s">
        <v>175</v>
      </c>
      <c r="D1309" s="4" t="s">
        <v>111</v>
      </c>
      <c r="E1309" s="4" t="s">
        <v>197</v>
      </c>
      <c r="F1309" s="3">
        <v>42799</v>
      </c>
      <c r="G1309" s="3">
        <v>42879</v>
      </c>
      <c r="H1309">
        <v>0</v>
      </c>
    </row>
    <row r="1310" spans="1:8">
      <c r="A1310" s="4" t="s">
        <v>1517</v>
      </c>
      <c r="B1310" s="4" t="s">
        <v>263</v>
      </c>
      <c r="C1310" s="4" t="s">
        <v>175</v>
      </c>
      <c r="D1310" s="4" t="s">
        <v>50</v>
      </c>
      <c r="E1310" s="4" t="s">
        <v>172</v>
      </c>
      <c r="F1310" s="3">
        <v>42799</v>
      </c>
      <c r="G1310" s="3">
        <v>42817</v>
      </c>
      <c r="H1310">
        <v>4443</v>
      </c>
    </row>
    <row r="1311" spans="1:8">
      <c r="A1311" s="4" t="s">
        <v>1518</v>
      </c>
      <c r="B1311" s="4" t="s">
        <v>203</v>
      </c>
      <c r="C1311" s="4" t="s">
        <v>192</v>
      </c>
      <c r="D1311" s="4" t="s">
        <v>38</v>
      </c>
      <c r="E1311" s="4" t="s">
        <v>172</v>
      </c>
      <c r="F1311" s="3">
        <v>42799</v>
      </c>
      <c r="G1311" s="3">
        <v>42914</v>
      </c>
      <c r="H1311">
        <v>3397</v>
      </c>
    </row>
    <row r="1312" spans="1:8">
      <c r="A1312" s="4" t="s">
        <v>1519</v>
      </c>
      <c r="B1312" s="4" t="s">
        <v>191</v>
      </c>
      <c r="C1312" s="4" t="s">
        <v>199</v>
      </c>
      <c r="D1312" s="4" t="s">
        <v>108</v>
      </c>
      <c r="E1312" s="4" t="s">
        <v>197</v>
      </c>
      <c r="F1312" s="3">
        <v>42799</v>
      </c>
      <c r="G1312" s="3">
        <v>42809</v>
      </c>
      <c r="H1312">
        <v>0</v>
      </c>
    </row>
    <row r="1313" spans="1:8">
      <c r="A1313" s="4" t="s">
        <v>1520</v>
      </c>
      <c r="B1313" s="4" t="s">
        <v>191</v>
      </c>
      <c r="C1313" s="4" t="s">
        <v>177</v>
      </c>
      <c r="D1313" s="4" t="s">
        <v>115</v>
      </c>
      <c r="E1313" s="4" t="s">
        <v>197</v>
      </c>
      <c r="F1313" s="3">
        <v>42799</v>
      </c>
      <c r="G1313" s="3">
        <v>42869</v>
      </c>
      <c r="H1313">
        <v>0</v>
      </c>
    </row>
    <row r="1314" spans="1:8">
      <c r="A1314" s="4" t="s">
        <v>1521</v>
      </c>
      <c r="B1314" s="4" t="s">
        <v>343</v>
      </c>
      <c r="C1314" s="4" t="s">
        <v>177</v>
      </c>
      <c r="D1314" s="4" t="s">
        <v>48</v>
      </c>
      <c r="E1314" s="4" t="s">
        <v>172</v>
      </c>
      <c r="F1314" s="3">
        <v>42799</v>
      </c>
      <c r="G1314" s="3">
        <v>42860</v>
      </c>
      <c r="H1314">
        <v>59</v>
      </c>
    </row>
    <row r="1315" spans="1:8">
      <c r="A1315" s="4" t="s">
        <v>1522</v>
      </c>
      <c r="B1315" s="4" t="s">
        <v>219</v>
      </c>
      <c r="C1315" s="4" t="s">
        <v>179</v>
      </c>
      <c r="D1315" s="4" t="s">
        <v>24</v>
      </c>
      <c r="E1315" s="4" t="s">
        <v>193</v>
      </c>
      <c r="F1315" s="3">
        <v>42799</v>
      </c>
      <c r="G1315" s="3"/>
    </row>
    <row r="1316" spans="1:8">
      <c r="A1316" s="4" t="s">
        <v>1523</v>
      </c>
      <c r="B1316" s="4" t="s">
        <v>256</v>
      </c>
      <c r="C1316" s="4" t="s">
        <v>179</v>
      </c>
      <c r="D1316" s="4" t="s">
        <v>37</v>
      </c>
      <c r="E1316" s="4" t="s">
        <v>197</v>
      </c>
      <c r="F1316" s="3">
        <v>42799</v>
      </c>
      <c r="G1316" s="3">
        <v>42867</v>
      </c>
      <c r="H1316">
        <v>0</v>
      </c>
    </row>
    <row r="1317" spans="1:8">
      <c r="A1317" s="4" t="s">
        <v>1524</v>
      </c>
      <c r="B1317" s="4" t="s">
        <v>256</v>
      </c>
      <c r="C1317" s="4" t="s">
        <v>179</v>
      </c>
      <c r="D1317" s="4" t="s">
        <v>45</v>
      </c>
      <c r="E1317" s="4" t="s">
        <v>197</v>
      </c>
      <c r="F1317" s="3">
        <v>42799</v>
      </c>
      <c r="G1317" s="3">
        <v>42876</v>
      </c>
      <c r="H1317">
        <v>0</v>
      </c>
    </row>
    <row r="1318" spans="1:8">
      <c r="A1318" s="4" t="s">
        <v>1525</v>
      </c>
      <c r="B1318" s="4" t="s">
        <v>256</v>
      </c>
      <c r="C1318" s="4" t="s">
        <v>179</v>
      </c>
      <c r="D1318" s="4" t="s">
        <v>100</v>
      </c>
      <c r="E1318" s="4" t="s">
        <v>172</v>
      </c>
      <c r="F1318" s="3">
        <v>42799</v>
      </c>
      <c r="G1318" s="3">
        <v>42892</v>
      </c>
      <c r="H1318">
        <v>494</v>
      </c>
    </row>
    <row r="1319" spans="1:8">
      <c r="A1319" s="4" t="s">
        <v>1526</v>
      </c>
      <c r="B1319" s="4" t="s">
        <v>256</v>
      </c>
      <c r="C1319" s="4" t="s">
        <v>171</v>
      </c>
      <c r="D1319" s="4" t="s">
        <v>41</v>
      </c>
      <c r="E1319" s="4" t="s">
        <v>172</v>
      </c>
      <c r="F1319" s="3">
        <v>42799</v>
      </c>
      <c r="G1319" s="3">
        <v>42871</v>
      </c>
      <c r="H1319">
        <v>1060</v>
      </c>
    </row>
    <row r="1320" spans="1:8">
      <c r="A1320" s="4" t="s">
        <v>1527</v>
      </c>
      <c r="B1320" s="4" t="s">
        <v>187</v>
      </c>
      <c r="C1320" s="4" t="s">
        <v>177</v>
      </c>
      <c r="D1320" s="4" t="s">
        <v>32</v>
      </c>
      <c r="E1320" s="4" t="s">
        <v>193</v>
      </c>
      <c r="F1320" s="3">
        <v>42799</v>
      </c>
      <c r="G1320" s="3"/>
    </row>
    <row r="1321" spans="1:8">
      <c r="A1321" s="4" t="s">
        <v>1528</v>
      </c>
      <c r="B1321" s="4" t="s">
        <v>244</v>
      </c>
      <c r="C1321" s="4" t="s">
        <v>177</v>
      </c>
      <c r="D1321" s="4" t="s">
        <v>106</v>
      </c>
      <c r="E1321" s="4" t="s">
        <v>197</v>
      </c>
      <c r="F1321" s="3">
        <v>42799</v>
      </c>
      <c r="G1321" s="3">
        <v>42881</v>
      </c>
      <c r="H1321">
        <v>0</v>
      </c>
    </row>
    <row r="1322" spans="1:8">
      <c r="A1322" s="4" t="s">
        <v>1529</v>
      </c>
      <c r="B1322" s="4" t="s">
        <v>226</v>
      </c>
      <c r="C1322" s="4" t="s">
        <v>177</v>
      </c>
      <c r="D1322" s="4" t="s">
        <v>31</v>
      </c>
      <c r="E1322" s="4" t="s">
        <v>193</v>
      </c>
      <c r="F1322" s="3">
        <v>42799</v>
      </c>
      <c r="G1322" s="3"/>
    </row>
    <row r="1323" spans="1:8">
      <c r="A1323" s="4" t="s">
        <v>1530</v>
      </c>
      <c r="B1323" s="4" t="s">
        <v>226</v>
      </c>
      <c r="C1323" s="4" t="s">
        <v>177</v>
      </c>
      <c r="D1323" s="4" t="s">
        <v>121</v>
      </c>
      <c r="E1323" s="4" t="s">
        <v>197</v>
      </c>
      <c r="F1323" s="3">
        <v>42799</v>
      </c>
      <c r="G1323" s="3">
        <v>42874</v>
      </c>
      <c r="H1323">
        <v>0</v>
      </c>
    </row>
    <row r="1324" spans="1:8">
      <c r="A1324" s="4" t="s">
        <v>1531</v>
      </c>
      <c r="B1324" s="4" t="s">
        <v>208</v>
      </c>
      <c r="C1324" s="4" t="s">
        <v>179</v>
      </c>
      <c r="D1324" s="4" t="s">
        <v>48</v>
      </c>
      <c r="E1324" s="4" t="s">
        <v>197</v>
      </c>
      <c r="F1324" s="3">
        <v>42799</v>
      </c>
      <c r="G1324" s="3">
        <v>42885</v>
      </c>
      <c r="H1324">
        <v>0</v>
      </c>
    </row>
    <row r="1325" spans="1:8">
      <c r="A1325" s="4" t="s">
        <v>1532</v>
      </c>
      <c r="B1325" s="4" t="s">
        <v>185</v>
      </c>
      <c r="C1325" s="4" t="s">
        <v>179</v>
      </c>
      <c r="D1325" s="4" t="s">
        <v>54</v>
      </c>
      <c r="E1325" s="4" t="s">
        <v>172</v>
      </c>
      <c r="F1325" s="3">
        <v>42799</v>
      </c>
      <c r="G1325" s="3">
        <v>42866</v>
      </c>
      <c r="H1325">
        <v>624</v>
      </c>
    </row>
    <row r="1326" spans="1:8">
      <c r="A1326" s="4" t="s">
        <v>1533</v>
      </c>
      <c r="B1326" s="4" t="s">
        <v>185</v>
      </c>
      <c r="C1326" s="4" t="s">
        <v>179</v>
      </c>
      <c r="D1326" s="4" t="s">
        <v>71</v>
      </c>
      <c r="E1326" s="4" t="s">
        <v>172</v>
      </c>
      <c r="F1326" s="3">
        <v>42799</v>
      </c>
      <c r="G1326" s="3">
        <v>42863</v>
      </c>
      <c r="H1326">
        <v>565</v>
      </c>
    </row>
    <row r="1327" spans="1:8">
      <c r="A1327" s="4" t="s">
        <v>1534</v>
      </c>
      <c r="B1327" s="4" t="s">
        <v>185</v>
      </c>
      <c r="C1327" s="4" t="s">
        <v>179</v>
      </c>
      <c r="D1327" s="4" t="s">
        <v>84</v>
      </c>
      <c r="E1327" s="4" t="s">
        <v>172</v>
      </c>
      <c r="F1327" s="3">
        <v>42799</v>
      </c>
      <c r="G1327" s="3">
        <v>42900</v>
      </c>
      <c r="H1327">
        <v>642</v>
      </c>
    </row>
    <row r="1328" spans="1:8">
      <c r="A1328" s="4" t="s">
        <v>1535</v>
      </c>
      <c r="B1328" s="4" t="s">
        <v>216</v>
      </c>
      <c r="C1328" s="4" t="s">
        <v>192</v>
      </c>
      <c r="D1328" s="4" t="s">
        <v>93</v>
      </c>
      <c r="E1328" s="4" t="s">
        <v>193</v>
      </c>
      <c r="F1328" s="3">
        <v>42799</v>
      </c>
      <c r="G1328" s="3"/>
    </row>
    <row r="1329" spans="1:8">
      <c r="A1329" s="4" t="s">
        <v>1536</v>
      </c>
      <c r="B1329" s="4" t="s">
        <v>216</v>
      </c>
      <c r="C1329" s="4" t="s">
        <v>177</v>
      </c>
      <c r="D1329" s="4" t="s">
        <v>25</v>
      </c>
      <c r="E1329" s="4" t="s">
        <v>172</v>
      </c>
      <c r="F1329" s="3">
        <v>42799</v>
      </c>
      <c r="G1329" s="3">
        <v>42808</v>
      </c>
      <c r="H1329">
        <v>48</v>
      </c>
    </row>
    <row r="1330" spans="1:8">
      <c r="A1330" s="4" t="s">
        <v>1537</v>
      </c>
      <c r="B1330" s="4" t="s">
        <v>216</v>
      </c>
      <c r="C1330" s="4" t="s">
        <v>177</v>
      </c>
      <c r="D1330" s="4" t="s">
        <v>52</v>
      </c>
      <c r="E1330" s="4" t="s">
        <v>172</v>
      </c>
      <c r="F1330" s="3">
        <v>42799</v>
      </c>
      <c r="G1330" s="3">
        <v>42874</v>
      </c>
      <c r="H1330">
        <v>60</v>
      </c>
    </row>
    <row r="1331" spans="1:8">
      <c r="A1331" s="4" t="s">
        <v>1538</v>
      </c>
      <c r="B1331" s="4" t="s">
        <v>261</v>
      </c>
      <c r="C1331" s="4" t="s">
        <v>179</v>
      </c>
      <c r="D1331" s="4" t="s">
        <v>82</v>
      </c>
      <c r="E1331" s="4" t="s">
        <v>172</v>
      </c>
      <c r="F1331" s="3">
        <v>42800</v>
      </c>
      <c r="G1331" s="3">
        <v>42873</v>
      </c>
      <c r="H1331">
        <v>522</v>
      </c>
    </row>
    <row r="1332" spans="1:8">
      <c r="A1332" s="4" t="s">
        <v>1539</v>
      </c>
      <c r="B1332" s="4" t="s">
        <v>246</v>
      </c>
      <c r="C1332" s="4" t="s">
        <v>179</v>
      </c>
      <c r="D1332" s="4" t="s">
        <v>24</v>
      </c>
      <c r="E1332" s="4" t="s">
        <v>193</v>
      </c>
      <c r="F1332" s="3">
        <v>42800</v>
      </c>
      <c r="G1332" s="3"/>
    </row>
    <row r="1333" spans="1:8">
      <c r="A1333" s="4" t="s">
        <v>1540</v>
      </c>
      <c r="B1333" s="4" t="s">
        <v>246</v>
      </c>
      <c r="C1333" s="4" t="s">
        <v>199</v>
      </c>
      <c r="D1333" s="4" t="s">
        <v>120</v>
      </c>
      <c r="E1333" s="4" t="s">
        <v>172</v>
      </c>
      <c r="F1333" s="3">
        <v>42800</v>
      </c>
      <c r="G1333" s="3">
        <v>42812</v>
      </c>
      <c r="H1333">
        <v>4701</v>
      </c>
    </row>
    <row r="1334" spans="1:8">
      <c r="A1334" s="4" t="s">
        <v>1541</v>
      </c>
      <c r="B1334" s="4" t="s">
        <v>174</v>
      </c>
      <c r="C1334" s="4" t="s">
        <v>199</v>
      </c>
      <c r="D1334" s="4" t="s">
        <v>106</v>
      </c>
      <c r="E1334" s="4" t="s">
        <v>197</v>
      </c>
      <c r="F1334" s="3">
        <v>42800</v>
      </c>
      <c r="G1334" s="3">
        <v>42875</v>
      </c>
      <c r="H1334">
        <v>0</v>
      </c>
    </row>
    <row r="1335" spans="1:8">
      <c r="A1335" s="4" t="s">
        <v>1542</v>
      </c>
      <c r="B1335" s="4" t="s">
        <v>212</v>
      </c>
      <c r="C1335" s="4" t="s">
        <v>175</v>
      </c>
      <c r="D1335" s="4" t="s">
        <v>108</v>
      </c>
      <c r="E1335" s="4" t="s">
        <v>172</v>
      </c>
      <c r="F1335" s="3">
        <v>42800</v>
      </c>
      <c r="G1335" s="3">
        <v>42807</v>
      </c>
      <c r="H1335">
        <v>4987</v>
      </c>
    </row>
    <row r="1336" spans="1:8">
      <c r="A1336" s="4" t="s">
        <v>1543</v>
      </c>
      <c r="B1336" s="4" t="s">
        <v>343</v>
      </c>
      <c r="C1336" s="4" t="s">
        <v>179</v>
      </c>
      <c r="D1336" s="4" t="s">
        <v>47</v>
      </c>
      <c r="E1336" s="4" t="s">
        <v>172</v>
      </c>
      <c r="F1336" s="3">
        <v>42800</v>
      </c>
      <c r="G1336" s="3">
        <v>42886</v>
      </c>
      <c r="H1336">
        <v>579</v>
      </c>
    </row>
    <row r="1337" spans="1:8">
      <c r="A1337" s="4" t="s">
        <v>1544</v>
      </c>
      <c r="B1337" s="4" t="s">
        <v>230</v>
      </c>
      <c r="C1337" s="4" t="s">
        <v>177</v>
      </c>
      <c r="D1337" s="4" t="s">
        <v>24</v>
      </c>
      <c r="E1337" s="4" t="s">
        <v>193</v>
      </c>
      <c r="F1337" s="3">
        <v>42800</v>
      </c>
      <c r="G1337" s="3"/>
    </row>
    <row r="1338" spans="1:8">
      <c r="A1338" s="4" t="s">
        <v>1545</v>
      </c>
      <c r="B1338" s="4" t="s">
        <v>230</v>
      </c>
      <c r="C1338" s="4" t="s">
        <v>179</v>
      </c>
      <c r="D1338" s="4" t="s">
        <v>82</v>
      </c>
      <c r="E1338" s="4" t="s">
        <v>172</v>
      </c>
      <c r="F1338" s="3">
        <v>42800</v>
      </c>
      <c r="G1338" s="3">
        <v>42915</v>
      </c>
      <c r="H1338">
        <v>494</v>
      </c>
    </row>
    <row r="1339" spans="1:8">
      <c r="A1339" s="4" t="s">
        <v>1546</v>
      </c>
      <c r="B1339" s="4" t="s">
        <v>244</v>
      </c>
      <c r="C1339" s="4" t="s">
        <v>179</v>
      </c>
      <c r="D1339" s="4" t="s">
        <v>79</v>
      </c>
      <c r="E1339" s="4" t="s">
        <v>172</v>
      </c>
      <c r="F1339" s="3">
        <v>42800</v>
      </c>
      <c r="G1339" s="3">
        <v>42897</v>
      </c>
      <c r="H1339">
        <v>545</v>
      </c>
    </row>
    <row r="1340" spans="1:8">
      <c r="A1340" s="4" t="s">
        <v>1547</v>
      </c>
      <c r="B1340" s="4" t="s">
        <v>201</v>
      </c>
      <c r="C1340" s="4" t="s">
        <v>179</v>
      </c>
      <c r="D1340" s="4" t="s">
        <v>124</v>
      </c>
      <c r="E1340" s="4" t="s">
        <v>172</v>
      </c>
      <c r="F1340" s="3">
        <v>42800</v>
      </c>
      <c r="G1340" s="3">
        <v>42887</v>
      </c>
      <c r="H1340">
        <v>584</v>
      </c>
    </row>
    <row r="1341" spans="1:8">
      <c r="A1341" s="4" t="s">
        <v>1548</v>
      </c>
      <c r="B1341" s="4" t="s">
        <v>170</v>
      </c>
      <c r="C1341" s="4" t="s">
        <v>192</v>
      </c>
      <c r="D1341" s="4" t="s">
        <v>45</v>
      </c>
      <c r="E1341" s="4" t="s">
        <v>172</v>
      </c>
      <c r="F1341" s="3">
        <v>42800</v>
      </c>
      <c r="G1341" s="3">
        <v>42895</v>
      </c>
      <c r="H1341">
        <v>3714</v>
      </c>
    </row>
    <row r="1342" spans="1:8">
      <c r="A1342" s="4" t="s">
        <v>1549</v>
      </c>
      <c r="B1342" s="4" t="s">
        <v>189</v>
      </c>
      <c r="C1342" s="4" t="s">
        <v>192</v>
      </c>
      <c r="D1342" s="4" t="s">
        <v>57</v>
      </c>
      <c r="E1342" s="4" t="s">
        <v>172</v>
      </c>
      <c r="F1342" s="3">
        <v>42800</v>
      </c>
      <c r="G1342" s="3">
        <v>42870</v>
      </c>
      <c r="H1342">
        <v>3423</v>
      </c>
    </row>
    <row r="1343" spans="1:8">
      <c r="A1343" s="4" t="s">
        <v>1550</v>
      </c>
      <c r="B1343" s="4" t="s">
        <v>189</v>
      </c>
      <c r="C1343" s="4" t="s">
        <v>192</v>
      </c>
      <c r="D1343" s="4" t="s">
        <v>103</v>
      </c>
      <c r="E1343" s="4" t="s">
        <v>172</v>
      </c>
      <c r="F1343" s="3">
        <v>42800</v>
      </c>
      <c r="G1343" s="3">
        <v>42813</v>
      </c>
      <c r="H1343">
        <v>3167</v>
      </c>
    </row>
    <row r="1344" spans="1:8">
      <c r="A1344" s="4" t="s">
        <v>1551</v>
      </c>
      <c r="B1344" s="4" t="s">
        <v>232</v>
      </c>
      <c r="C1344" s="4" t="s">
        <v>179</v>
      </c>
      <c r="D1344" s="4" t="s">
        <v>21</v>
      </c>
      <c r="E1344" s="4" t="s">
        <v>197</v>
      </c>
      <c r="F1344" s="3">
        <v>42800</v>
      </c>
      <c r="G1344" s="3">
        <v>42884</v>
      </c>
      <c r="H1344">
        <v>0</v>
      </c>
    </row>
    <row r="1345" spans="1:8">
      <c r="A1345" s="4" t="s">
        <v>1552</v>
      </c>
      <c r="B1345" s="4" t="s">
        <v>205</v>
      </c>
      <c r="C1345" s="4" t="s">
        <v>171</v>
      </c>
      <c r="D1345" s="4" t="s">
        <v>122</v>
      </c>
      <c r="E1345" s="4" t="s">
        <v>172</v>
      </c>
      <c r="F1345" s="3">
        <v>42800</v>
      </c>
      <c r="G1345" s="3">
        <v>42884</v>
      </c>
      <c r="H1345">
        <v>987</v>
      </c>
    </row>
    <row r="1346" spans="1:8">
      <c r="A1346" s="4" t="s">
        <v>1553</v>
      </c>
      <c r="B1346" s="4" t="s">
        <v>226</v>
      </c>
      <c r="C1346" s="4" t="s">
        <v>171</v>
      </c>
      <c r="D1346" s="4" t="s">
        <v>24</v>
      </c>
      <c r="E1346" s="4" t="s">
        <v>193</v>
      </c>
      <c r="F1346" s="3">
        <v>42800</v>
      </c>
      <c r="G1346" s="3"/>
    </row>
    <row r="1347" spans="1:8">
      <c r="A1347" s="4" t="s">
        <v>1554</v>
      </c>
      <c r="B1347" s="4" t="s">
        <v>226</v>
      </c>
      <c r="C1347" s="4" t="s">
        <v>192</v>
      </c>
      <c r="D1347" s="4" t="s">
        <v>84</v>
      </c>
      <c r="E1347" s="4" t="s">
        <v>197</v>
      </c>
      <c r="F1347" s="3">
        <v>42800</v>
      </c>
      <c r="G1347" s="3">
        <v>42892</v>
      </c>
      <c r="H1347">
        <v>0</v>
      </c>
    </row>
    <row r="1348" spans="1:8">
      <c r="A1348" s="4" t="s">
        <v>1555</v>
      </c>
      <c r="B1348" s="4" t="s">
        <v>208</v>
      </c>
      <c r="C1348" s="4" t="s">
        <v>192</v>
      </c>
      <c r="D1348" s="4" t="s">
        <v>48</v>
      </c>
      <c r="E1348" s="4" t="s">
        <v>197</v>
      </c>
      <c r="F1348" s="3">
        <v>42800</v>
      </c>
      <c r="G1348" s="3">
        <v>42876</v>
      </c>
      <c r="H1348">
        <v>0</v>
      </c>
    </row>
    <row r="1349" spans="1:8">
      <c r="A1349" s="4" t="s">
        <v>1556</v>
      </c>
      <c r="B1349" s="4" t="s">
        <v>208</v>
      </c>
      <c r="C1349" s="4" t="s">
        <v>192</v>
      </c>
      <c r="D1349" s="4" t="s">
        <v>51</v>
      </c>
      <c r="E1349" s="4" t="s">
        <v>172</v>
      </c>
      <c r="F1349" s="3">
        <v>42800</v>
      </c>
      <c r="G1349" s="3">
        <v>42879</v>
      </c>
      <c r="H1349">
        <v>3428</v>
      </c>
    </row>
    <row r="1350" spans="1:8">
      <c r="A1350" s="4" t="s">
        <v>1557</v>
      </c>
      <c r="B1350" s="4" t="s">
        <v>216</v>
      </c>
      <c r="C1350" s="4" t="s">
        <v>177</v>
      </c>
      <c r="D1350" s="4" t="s">
        <v>92</v>
      </c>
      <c r="E1350" s="4" t="s">
        <v>193</v>
      </c>
      <c r="F1350" s="3">
        <v>42800</v>
      </c>
      <c r="G1350" s="3"/>
    </row>
    <row r="1351" spans="1:8">
      <c r="A1351" s="4" t="s">
        <v>1558</v>
      </c>
      <c r="B1351" s="4" t="s">
        <v>216</v>
      </c>
      <c r="C1351" s="4" t="s">
        <v>177</v>
      </c>
      <c r="D1351" s="4" t="s">
        <v>65</v>
      </c>
      <c r="E1351" s="4" t="s">
        <v>197</v>
      </c>
      <c r="F1351" s="3">
        <v>42800</v>
      </c>
      <c r="G1351" s="3">
        <v>42877</v>
      </c>
      <c r="H1351">
        <v>0</v>
      </c>
    </row>
    <row r="1352" spans="1:8">
      <c r="A1352" s="4" t="s">
        <v>1559</v>
      </c>
      <c r="B1352" s="4" t="s">
        <v>181</v>
      </c>
      <c r="C1352" s="4" t="s">
        <v>171</v>
      </c>
      <c r="D1352" s="4" t="s">
        <v>76</v>
      </c>
      <c r="E1352" s="4" t="s">
        <v>172</v>
      </c>
      <c r="F1352" s="3">
        <v>42800</v>
      </c>
      <c r="G1352" s="3">
        <v>42886</v>
      </c>
      <c r="H1352">
        <v>1149</v>
      </c>
    </row>
    <row r="1353" spans="1:8">
      <c r="A1353" s="4" t="s">
        <v>1560</v>
      </c>
      <c r="B1353" s="4" t="s">
        <v>183</v>
      </c>
      <c r="C1353" s="4" t="s">
        <v>199</v>
      </c>
      <c r="D1353" s="4" t="s">
        <v>68</v>
      </c>
      <c r="E1353" s="4" t="s">
        <v>172</v>
      </c>
      <c r="F1353" s="3">
        <v>42801</v>
      </c>
      <c r="G1353" s="3">
        <v>42897</v>
      </c>
      <c r="H1353">
        <v>6023</v>
      </c>
    </row>
    <row r="1354" spans="1:8">
      <c r="A1354" s="4" t="s">
        <v>1561</v>
      </c>
      <c r="B1354" s="4" t="s">
        <v>261</v>
      </c>
      <c r="C1354" s="4" t="s">
        <v>179</v>
      </c>
      <c r="D1354" s="4" t="s">
        <v>24</v>
      </c>
      <c r="E1354" s="4" t="s">
        <v>193</v>
      </c>
      <c r="F1354" s="3">
        <v>42801</v>
      </c>
      <c r="G1354" s="3"/>
    </row>
    <row r="1355" spans="1:8">
      <c r="A1355" s="4" t="s">
        <v>1562</v>
      </c>
      <c r="B1355" s="4" t="s">
        <v>261</v>
      </c>
      <c r="C1355" s="4" t="s">
        <v>171</v>
      </c>
      <c r="D1355" s="4" t="s">
        <v>24</v>
      </c>
      <c r="E1355" s="4" t="s">
        <v>193</v>
      </c>
      <c r="F1355" s="3">
        <v>42801</v>
      </c>
      <c r="G1355" s="3"/>
    </row>
    <row r="1356" spans="1:8">
      <c r="A1356" s="4" t="s">
        <v>1563</v>
      </c>
      <c r="B1356" s="4" t="s">
        <v>246</v>
      </c>
      <c r="C1356" s="4" t="s">
        <v>179</v>
      </c>
      <c r="D1356" s="4" t="s">
        <v>34</v>
      </c>
      <c r="E1356" s="4" t="s">
        <v>197</v>
      </c>
      <c r="F1356" s="3">
        <v>42801</v>
      </c>
      <c r="G1356" s="3">
        <v>42890</v>
      </c>
      <c r="H1356">
        <v>0</v>
      </c>
    </row>
    <row r="1357" spans="1:8">
      <c r="A1357" s="4" t="s">
        <v>1564</v>
      </c>
      <c r="B1357" s="4" t="s">
        <v>304</v>
      </c>
      <c r="C1357" s="4" t="s">
        <v>177</v>
      </c>
      <c r="D1357" s="4" t="s">
        <v>106</v>
      </c>
      <c r="E1357" s="4" t="s">
        <v>172</v>
      </c>
      <c r="F1357" s="3">
        <v>42801</v>
      </c>
      <c r="G1357" s="3">
        <v>42811</v>
      </c>
      <c r="H1357">
        <v>47</v>
      </c>
    </row>
    <row r="1358" spans="1:8">
      <c r="A1358" s="4" t="s">
        <v>1565</v>
      </c>
      <c r="B1358" s="4" t="s">
        <v>279</v>
      </c>
      <c r="C1358" s="4" t="s">
        <v>179</v>
      </c>
      <c r="D1358" s="4" t="s">
        <v>50</v>
      </c>
      <c r="E1358" s="4" t="s">
        <v>172</v>
      </c>
      <c r="F1358" s="3">
        <v>42801</v>
      </c>
      <c r="G1358" s="3">
        <v>42804</v>
      </c>
      <c r="H1358">
        <v>542</v>
      </c>
    </row>
    <row r="1359" spans="1:8">
      <c r="A1359" s="4" t="s">
        <v>1566</v>
      </c>
      <c r="B1359" s="4" t="s">
        <v>279</v>
      </c>
      <c r="C1359" s="4" t="s">
        <v>175</v>
      </c>
      <c r="D1359" s="4" t="s">
        <v>123</v>
      </c>
      <c r="E1359" s="4" t="s">
        <v>172</v>
      </c>
      <c r="F1359" s="3">
        <v>42801</v>
      </c>
      <c r="G1359" s="3">
        <v>42810</v>
      </c>
      <c r="H1359">
        <v>4980</v>
      </c>
    </row>
    <row r="1360" spans="1:8">
      <c r="A1360" s="4" t="s">
        <v>1567</v>
      </c>
      <c r="B1360" s="4" t="s">
        <v>174</v>
      </c>
      <c r="C1360" s="4" t="s">
        <v>175</v>
      </c>
      <c r="D1360" s="4" t="s">
        <v>61</v>
      </c>
      <c r="E1360" s="4" t="s">
        <v>172</v>
      </c>
      <c r="F1360" s="3">
        <v>42801</v>
      </c>
      <c r="G1360" s="3">
        <v>42883</v>
      </c>
      <c r="H1360">
        <v>4978</v>
      </c>
    </row>
    <row r="1361" spans="1:8">
      <c r="A1361" s="4" t="s">
        <v>1568</v>
      </c>
      <c r="B1361" s="4" t="s">
        <v>263</v>
      </c>
      <c r="C1361" s="4" t="s">
        <v>175</v>
      </c>
      <c r="D1361" s="4" t="s">
        <v>121</v>
      </c>
      <c r="E1361" s="4" t="s">
        <v>172</v>
      </c>
      <c r="F1361" s="3">
        <v>42801</v>
      </c>
      <c r="G1361" s="3">
        <v>42896</v>
      </c>
      <c r="H1361">
        <v>5256</v>
      </c>
    </row>
    <row r="1362" spans="1:8">
      <c r="A1362" s="4" t="s">
        <v>1569</v>
      </c>
      <c r="B1362" s="4" t="s">
        <v>212</v>
      </c>
      <c r="C1362" s="4" t="s">
        <v>175</v>
      </c>
      <c r="D1362" s="4" t="s">
        <v>76</v>
      </c>
      <c r="E1362" s="4" t="s">
        <v>172</v>
      </c>
      <c r="F1362" s="3">
        <v>42801</v>
      </c>
      <c r="G1362" s="3">
        <v>42893</v>
      </c>
      <c r="H1362">
        <v>4327</v>
      </c>
    </row>
    <row r="1363" spans="1:8">
      <c r="A1363" s="4" t="s">
        <v>1570</v>
      </c>
      <c r="B1363" s="4" t="s">
        <v>237</v>
      </c>
      <c r="C1363" s="4" t="s">
        <v>175</v>
      </c>
      <c r="D1363" s="4" t="s">
        <v>52</v>
      </c>
      <c r="E1363" s="4" t="s">
        <v>172</v>
      </c>
      <c r="F1363" s="3">
        <v>42801</v>
      </c>
      <c r="G1363" s="3">
        <v>42870</v>
      </c>
      <c r="H1363">
        <v>5022</v>
      </c>
    </row>
    <row r="1364" spans="1:8">
      <c r="A1364" s="4" t="s">
        <v>1571</v>
      </c>
      <c r="B1364" s="4" t="s">
        <v>196</v>
      </c>
      <c r="C1364" s="4" t="s">
        <v>199</v>
      </c>
      <c r="D1364" s="4" t="s">
        <v>29</v>
      </c>
      <c r="E1364" s="4" t="s">
        <v>172</v>
      </c>
      <c r="F1364" s="3">
        <v>42801</v>
      </c>
      <c r="G1364" s="3">
        <v>42805</v>
      </c>
      <c r="H1364">
        <v>4887</v>
      </c>
    </row>
    <row r="1365" spans="1:8">
      <c r="A1365" s="4" t="s">
        <v>1572</v>
      </c>
      <c r="B1365" s="4" t="s">
        <v>196</v>
      </c>
      <c r="C1365" s="4" t="s">
        <v>192</v>
      </c>
      <c r="D1365" s="4" t="s">
        <v>109</v>
      </c>
      <c r="E1365" s="4" t="s">
        <v>172</v>
      </c>
      <c r="F1365" s="3">
        <v>42801</v>
      </c>
      <c r="G1365" s="3">
        <v>42815</v>
      </c>
      <c r="H1365">
        <v>3724</v>
      </c>
    </row>
    <row r="1366" spans="1:8">
      <c r="A1366" s="4" t="s">
        <v>1573</v>
      </c>
      <c r="B1366" s="4" t="s">
        <v>191</v>
      </c>
      <c r="C1366" s="4" t="s">
        <v>171</v>
      </c>
      <c r="D1366" s="4" t="s">
        <v>24</v>
      </c>
      <c r="E1366" s="4" t="s">
        <v>193</v>
      </c>
      <c r="F1366" s="3">
        <v>42801</v>
      </c>
      <c r="G1366" s="3"/>
    </row>
    <row r="1367" spans="1:8">
      <c r="A1367" s="4" t="s">
        <v>1574</v>
      </c>
      <c r="B1367" s="4" t="s">
        <v>191</v>
      </c>
      <c r="C1367" s="4" t="s">
        <v>179</v>
      </c>
      <c r="D1367" s="4" t="s">
        <v>124</v>
      </c>
      <c r="E1367" s="4" t="s">
        <v>172</v>
      </c>
      <c r="F1367" s="3">
        <v>42801</v>
      </c>
      <c r="G1367" s="3">
        <v>42805</v>
      </c>
      <c r="H1367">
        <v>535</v>
      </c>
    </row>
    <row r="1368" spans="1:8">
      <c r="A1368" s="4" t="s">
        <v>1575</v>
      </c>
      <c r="B1368" s="4" t="s">
        <v>230</v>
      </c>
      <c r="C1368" s="4" t="s">
        <v>179</v>
      </c>
      <c r="D1368" s="4" t="s">
        <v>51</v>
      </c>
      <c r="E1368" s="4" t="s">
        <v>193</v>
      </c>
      <c r="F1368" s="3">
        <v>42801</v>
      </c>
      <c r="G1368" s="3"/>
    </row>
    <row r="1369" spans="1:8">
      <c r="A1369" s="4" t="s">
        <v>1576</v>
      </c>
      <c r="B1369" s="4" t="s">
        <v>230</v>
      </c>
      <c r="C1369" s="4" t="s">
        <v>199</v>
      </c>
      <c r="D1369" s="4" t="s">
        <v>32</v>
      </c>
      <c r="E1369" s="4" t="s">
        <v>197</v>
      </c>
      <c r="F1369" s="3">
        <v>42801</v>
      </c>
      <c r="G1369" s="3">
        <v>42879</v>
      </c>
      <c r="H1369">
        <v>0</v>
      </c>
    </row>
    <row r="1370" spans="1:8">
      <c r="A1370" s="4" t="s">
        <v>1577</v>
      </c>
      <c r="B1370" s="4" t="s">
        <v>187</v>
      </c>
      <c r="C1370" s="4" t="s">
        <v>192</v>
      </c>
      <c r="D1370" s="4" t="s">
        <v>108</v>
      </c>
      <c r="E1370" s="4" t="s">
        <v>172</v>
      </c>
      <c r="F1370" s="3">
        <v>42801</v>
      </c>
      <c r="G1370" s="3">
        <v>42809</v>
      </c>
      <c r="H1370">
        <v>3969</v>
      </c>
    </row>
    <row r="1371" spans="1:8">
      <c r="A1371" s="4" t="s">
        <v>1578</v>
      </c>
      <c r="B1371" s="4" t="s">
        <v>201</v>
      </c>
      <c r="C1371" s="4" t="s">
        <v>171</v>
      </c>
      <c r="D1371" s="4" t="s">
        <v>32</v>
      </c>
      <c r="E1371" s="4" t="s">
        <v>193</v>
      </c>
      <c r="F1371" s="3">
        <v>42801</v>
      </c>
      <c r="G1371" s="3"/>
    </row>
    <row r="1372" spans="1:8">
      <c r="A1372" s="4" t="s">
        <v>1579</v>
      </c>
      <c r="B1372" s="4" t="s">
        <v>170</v>
      </c>
      <c r="C1372" s="4" t="s">
        <v>199</v>
      </c>
      <c r="D1372" s="4" t="s">
        <v>118</v>
      </c>
      <c r="E1372" s="4" t="s">
        <v>172</v>
      </c>
      <c r="F1372" s="3">
        <v>42801</v>
      </c>
      <c r="G1372" s="3">
        <v>42807</v>
      </c>
      <c r="H1372">
        <v>6805</v>
      </c>
    </row>
    <row r="1373" spans="1:8">
      <c r="A1373" s="4" t="s">
        <v>1580</v>
      </c>
      <c r="B1373" s="4" t="s">
        <v>189</v>
      </c>
      <c r="C1373" s="4" t="s">
        <v>171</v>
      </c>
      <c r="D1373" s="4" t="s">
        <v>79</v>
      </c>
      <c r="E1373" s="4" t="s">
        <v>172</v>
      </c>
      <c r="F1373" s="3">
        <v>42801</v>
      </c>
      <c r="G1373" s="3">
        <v>42898</v>
      </c>
      <c r="H1373">
        <v>1190</v>
      </c>
    </row>
    <row r="1374" spans="1:8">
      <c r="A1374" s="4" t="s">
        <v>1581</v>
      </c>
      <c r="B1374" s="4" t="s">
        <v>226</v>
      </c>
      <c r="C1374" s="4" t="s">
        <v>199</v>
      </c>
      <c r="D1374" s="4" t="s">
        <v>42</v>
      </c>
      <c r="E1374" s="4" t="s">
        <v>172</v>
      </c>
      <c r="F1374" s="3">
        <v>42801</v>
      </c>
      <c r="G1374" s="3">
        <v>42884</v>
      </c>
      <c r="H1374">
        <v>4821</v>
      </c>
    </row>
    <row r="1375" spans="1:8">
      <c r="A1375" s="4" t="s">
        <v>1582</v>
      </c>
      <c r="B1375" s="4" t="s">
        <v>185</v>
      </c>
      <c r="C1375" s="4" t="s">
        <v>179</v>
      </c>
      <c r="D1375" s="4" t="s">
        <v>44</v>
      </c>
      <c r="E1375" s="4" t="s">
        <v>193</v>
      </c>
      <c r="F1375" s="3">
        <v>42801</v>
      </c>
      <c r="G1375" s="3"/>
    </row>
    <row r="1376" spans="1:8">
      <c r="A1376" s="4" t="s">
        <v>1583</v>
      </c>
      <c r="B1376" s="4" t="s">
        <v>216</v>
      </c>
      <c r="C1376" s="4" t="s">
        <v>177</v>
      </c>
      <c r="D1376" s="4" t="s">
        <v>83</v>
      </c>
      <c r="E1376" s="4" t="s">
        <v>172</v>
      </c>
      <c r="F1376" s="3">
        <v>42801</v>
      </c>
      <c r="G1376" s="3">
        <v>42861</v>
      </c>
      <c r="H1376">
        <v>53</v>
      </c>
    </row>
    <row r="1377" spans="1:8">
      <c r="A1377" s="4" t="s">
        <v>1584</v>
      </c>
      <c r="B1377" s="4" t="s">
        <v>235</v>
      </c>
      <c r="C1377" s="4" t="s">
        <v>171</v>
      </c>
      <c r="D1377" s="4" t="s">
        <v>24</v>
      </c>
      <c r="E1377" s="4" t="s">
        <v>193</v>
      </c>
      <c r="F1377" s="3">
        <v>42801</v>
      </c>
      <c r="G1377" s="3"/>
    </row>
    <row r="1378" spans="1:8">
      <c r="A1378" s="4" t="s">
        <v>1585</v>
      </c>
      <c r="B1378" s="4" t="s">
        <v>235</v>
      </c>
      <c r="C1378" s="4" t="s">
        <v>192</v>
      </c>
      <c r="D1378" s="4" t="s">
        <v>24</v>
      </c>
      <c r="E1378" s="4" t="s">
        <v>193</v>
      </c>
      <c r="F1378" s="3">
        <v>42801</v>
      </c>
      <c r="G1378" s="3"/>
    </row>
    <row r="1379" spans="1:8">
      <c r="A1379" s="4" t="s">
        <v>1586</v>
      </c>
      <c r="B1379" s="4" t="s">
        <v>181</v>
      </c>
      <c r="C1379" s="4" t="s">
        <v>175</v>
      </c>
      <c r="D1379" s="4" t="s">
        <v>24</v>
      </c>
      <c r="E1379" s="4" t="s">
        <v>193</v>
      </c>
      <c r="F1379" s="3">
        <v>42801</v>
      </c>
      <c r="G1379" s="3"/>
    </row>
    <row r="1380" spans="1:8">
      <c r="A1380" s="4" t="s">
        <v>1587</v>
      </c>
      <c r="B1380" s="4" t="s">
        <v>246</v>
      </c>
      <c r="C1380" s="4" t="s">
        <v>192</v>
      </c>
      <c r="D1380" s="4" t="s">
        <v>121</v>
      </c>
      <c r="E1380" s="4" t="s">
        <v>172</v>
      </c>
      <c r="F1380" s="3">
        <v>42802</v>
      </c>
      <c r="G1380" s="3">
        <v>42877</v>
      </c>
      <c r="H1380">
        <v>3087</v>
      </c>
    </row>
    <row r="1381" spans="1:8">
      <c r="A1381" s="4" t="s">
        <v>1588</v>
      </c>
      <c r="B1381" s="4" t="s">
        <v>304</v>
      </c>
      <c r="C1381" s="4" t="s">
        <v>177</v>
      </c>
      <c r="D1381" s="4" t="s">
        <v>29</v>
      </c>
      <c r="E1381" s="4" t="s">
        <v>172</v>
      </c>
      <c r="F1381" s="3">
        <v>42802</v>
      </c>
      <c r="G1381" s="3">
        <v>42889</v>
      </c>
      <c r="H1381">
        <v>59</v>
      </c>
    </row>
    <row r="1382" spans="1:8">
      <c r="A1382" s="4" t="s">
        <v>1589</v>
      </c>
      <c r="B1382" s="4" t="s">
        <v>279</v>
      </c>
      <c r="C1382" s="4" t="s">
        <v>171</v>
      </c>
      <c r="D1382" s="4" t="s">
        <v>35</v>
      </c>
      <c r="E1382" s="4" t="s">
        <v>172</v>
      </c>
      <c r="F1382" s="3">
        <v>42802</v>
      </c>
      <c r="G1382" s="3">
        <v>42888</v>
      </c>
      <c r="H1382">
        <v>857</v>
      </c>
    </row>
    <row r="1383" spans="1:8">
      <c r="A1383" s="4" t="s">
        <v>1590</v>
      </c>
      <c r="B1383" s="4" t="s">
        <v>210</v>
      </c>
      <c r="C1383" s="4" t="s">
        <v>171</v>
      </c>
      <c r="D1383" s="4" t="s">
        <v>40</v>
      </c>
      <c r="E1383" s="4" t="s">
        <v>172</v>
      </c>
      <c r="F1383" s="3">
        <v>42802</v>
      </c>
      <c r="G1383" s="3">
        <v>42913</v>
      </c>
      <c r="H1383">
        <v>1142</v>
      </c>
    </row>
    <row r="1384" spans="1:8">
      <c r="A1384" s="4" t="s">
        <v>1591</v>
      </c>
      <c r="B1384" s="4" t="s">
        <v>263</v>
      </c>
      <c r="C1384" s="4" t="s">
        <v>179</v>
      </c>
      <c r="D1384" s="4" t="s">
        <v>63</v>
      </c>
      <c r="E1384" s="4" t="s">
        <v>172</v>
      </c>
      <c r="F1384" s="3">
        <v>42802</v>
      </c>
      <c r="G1384" s="3">
        <v>42869</v>
      </c>
      <c r="H1384">
        <v>566</v>
      </c>
    </row>
    <row r="1385" spans="1:8">
      <c r="A1385" s="4" t="s">
        <v>1592</v>
      </c>
      <c r="B1385" s="4" t="s">
        <v>237</v>
      </c>
      <c r="C1385" s="4" t="s">
        <v>192</v>
      </c>
      <c r="D1385" s="4" t="s">
        <v>123</v>
      </c>
      <c r="E1385" s="4" t="s">
        <v>172</v>
      </c>
      <c r="F1385" s="3">
        <v>42802</v>
      </c>
      <c r="G1385" s="3">
        <v>42812</v>
      </c>
      <c r="H1385">
        <v>4291</v>
      </c>
    </row>
    <row r="1386" spans="1:8">
      <c r="A1386" s="4" t="s">
        <v>1593</v>
      </c>
      <c r="B1386" s="4" t="s">
        <v>203</v>
      </c>
      <c r="C1386" s="4" t="s">
        <v>171</v>
      </c>
      <c r="D1386" s="4" t="s">
        <v>102</v>
      </c>
      <c r="E1386" s="4" t="s">
        <v>172</v>
      </c>
      <c r="F1386" s="3">
        <v>42802</v>
      </c>
      <c r="G1386" s="3">
        <v>42902</v>
      </c>
      <c r="H1386">
        <v>1039</v>
      </c>
    </row>
    <row r="1387" spans="1:8">
      <c r="A1387" s="4" t="s">
        <v>1594</v>
      </c>
      <c r="B1387" s="4" t="s">
        <v>203</v>
      </c>
      <c r="C1387" s="4" t="s">
        <v>192</v>
      </c>
      <c r="D1387" s="4" t="s">
        <v>122</v>
      </c>
      <c r="E1387" s="4" t="s">
        <v>172</v>
      </c>
      <c r="F1387" s="3">
        <v>42802</v>
      </c>
      <c r="G1387" s="3">
        <v>42874</v>
      </c>
      <c r="H1387">
        <v>3151</v>
      </c>
    </row>
    <row r="1388" spans="1:8">
      <c r="A1388" s="4" t="s">
        <v>1595</v>
      </c>
      <c r="B1388" s="4" t="s">
        <v>343</v>
      </c>
      <c r="C1388" s="4" t="s">
        <v>179</v>
      </c>
      <c r="D1388" s="4" t="s">
        <v>70</v>
      </c>
      <c r="E1388" s="4" t="s">
        <v>172</v>
      </c>
      <c r="F1388" s="3">
        <v>42802</v>
      </c>
      <c r="G1388" s="3">
        <v>42818</v>
      </c>
      <c r="H1388">
        <v>590</v>
      </c>
    </row>
    <row r="1389" spans="1:8">
      <c r="A1389" s="4" t="s">
        <v>1596</v>
      </c>
      <c r="B1389" s="4" t="s">
        <v>343</v>
      </c>
      <c r="C1389" s="4" t="s">
        <v>192</v>
      </c>
      <c r="D1389" s="4" t="s">
        <v>103</v>
      </c>
      <c r="E1389" s="4" t="s">
        <v>172</v>
      </c>
      <c r="F1389" s="3">
        <v>42802</v>
      </c>
      <c r="G1389" s="3">
        <v>42812</v>
      </c>
      <c r="H1389">
        <v>3217</v>
      </c>
    </row>
    <row r="1390" spans="1:8">
      <c r="A1390" s="4" t="s">
        <v>1597</v>
      </c>
      <c r="B1390" s="4" t="s">
        <v>219</v>
      </c>
      <c r="C1390" s="4" t="s">
        <v>179</v>
      </c>
      <c r="D1390" s="4" t="s">
        <v>129</v>
      </c>
      <c r="E1390" s="4" t="s">
        <v>172</v>
      </c>
      <c r="F1390" s="3">
        <v>42802</v>
      </c>
      <c r="G1390" s="3">
        <v>42805</v>
      </c>
      <c r="H1390">
        <v>597</v>
      </c>
    </row>
    <row r="1391" spans="1:8">
      <c r="A1391" s="4" t="s">
        <v>1598</v>
      </c>
      <c r="B1391" s="4" t="s">
        <v>230</v>
      </c>
      <c r="C1391" s="4" t="s">
        <v>175</v>
      </c>
      <c r="D1391" s="4" t="s">
        <v>93</v>
      </c>
      <c r="E1391" s="4" t="s">
        <v>172</v>
      </c>
      <c r="F1391" s="3">
        <v>42802</v>
      </c>
      <c r="G1391" s="3">
        <v>42866</v>
      </c>
      <c r="H1391">
        <v>4918</v>
      </c>
    </row>
    <row r="1392" spans="1:8">
      <c r="A1392" s="4" t="s">
        <v>1599</v>
      </c>
      <c r="B1392" s="4" t="s">
        <v>230</v>
      </c>
      <c r="C1392" s="4" t="s">
        <v>175</v>
      </c>
      <c r="D1392" s="4" t="s">
        <v>105</v>
      </c>
      <c r="E1392" s="4" t="s">
        <v>172</v>
      </c>
      <c r="F1392" s="3">
        <v>42802</v>
      </c>
      <c r="G1392" s="3">
        <v>42813</v>
      </c>
      <c r="H1392">
        <v>5266</v>
      </c>
    </row>
    <row r="1393" spans="1:8">
      <c r="A1393" s="4" t="s">
        <v>1600</v>
      </c>
      <c r="B1393" s="4" t="s">
        <v>256</v>
      </c>
      <c r="C1393" s="4" t="s">
        <v>192</v>
      </c>
      <c r="D1393" s="4" t="s">
        <v>57</v>
      </c>
      <c r="E1393" s="4" t="s">
        <v>197</v>
      </c>
      <c r="F1393" s="3">
        <v>42802</v>
      </c>
      <c r="G1393" s="3">
        <v>42869</v>
      </c>
      <c r="H1393">
        <v>0</v>
      </c>
    </row>
    <row r="1394" spans="1:8">
      <c r="A1394" s="4" t="s">
        <v>1601</v>
      </c>
      <c r="B1394" s="4" t="s">
        <v>187</v>
      </c>
      <c r="C1394" s="4" t="s">
        <v>179</v>
      </c>
      <c r="D1394" s="4" t="s">
        <v>107</v>
      </c>
      <c r="E1394" s="4" t="s">
        <v>193</v>
      </c>
      <c r="F1394" s="3">
        <v>42802</v>
      </c>
      <c r="G1394" s="3"/>
    </row>
    <row r="1395" spans="1:8">
      <c r="A1395" s="4" t="s">
        <v>1602</v>
      </c>
      <c r="B1395" s="4" t="s">
        <v>187</v>
      </c>
      <c r="C1395" s="4" t="s">
        <v>179</v>
      </c>
      <c r="D1395" s="4" t="s">
        <v>108</v>
      </c>
      <c r="E1395" s="4" t="s">
        <v>197</v>
      </c>
      <c r="F1395" s="3">
        <v>42802</v>
      </c>
      <c r="G1395" s="3">
        <v>42872</v>
      </c>
      <c r="H1395">
        <v>0</v>
      </c>
    </row>
    <row r="1396" spans="1:8">
      <c r="A1396" s="4" t="s">
        <v>1603</v>
      </c>
      <c r="B1396" s="4" t="s">
        <v>187</v>
      </c>
      <c r="C1396" s="4" t="s">
        <v>177</v>
      </c>
      <c r="D1396" s="4" t="s">
        <v>32</v>
      </c>
      <c r="E1396" s="4" t="s">
        <v>172</v>
      </c>
      <c r="F1396" s="3">
        <v>42802</v>
      </c>
      <c r="G1396" s="3">
        <v>42862</v>
      </c>
      <c r="H1396">
        <v>61</v>
      </c>
    </row>
    <row r="1397" spans="1:8">
      <c r="A1397" s="4" t="s">
        <v>1604</v>
      </c>
      <c r="B1397" s="4" t="s">
        <v>187</v>
      </c>
      <c r="C1397" s="4" t="s">
        <v>192</v>
      </c>
      <c r="D1397" s="4" t="s">
        <v>54</v>
      </c>
      <c r="E1397" s="4" t="s">
        <v>172</v>
      </c>
      <c r="F1397" s="3">
        <v>42802</v>
      </c>
      <c r="G1397" s="3">
        <v>42886</v>
      </c>
      <c r="H1397">
        <v>3470</v>
      </c>
    </row>
    <row r="1398" spans="1:8">
      <c r="A1398" s="4" t="s">
        <v>1605</v>
      </c>
      <c r="B1398" s="4" t="s">
        <v>170</v>
      </c>
      <c r="C1398" s="4" t="s">
        <v>179</v>
      </c>
      <c r="D1398" s="4" t="s">
        <v>27</v>
      </c>
      <c r="E1398" s="4" t="s">
        <v>197</v>
      </c>
      <c r="F1398" s="3">
        <v>42802</v>
      </c>
      <c r="G1398" s="3">
        <v>42912</v>
      </c>
      <c r="H1398">
        <v>0</v>
      </c>
    </row>
    <row r="1399" spans="1:8">
      <c r="A1399" s="4" t="s">
        <v>1606</v>
      </c>
      <c r="B1399" s="4" t="s">
        <v>205</v>
      </c>
      <c r="C1399" s="4" t="s">
        <v>177</v>
      </c>
      <c r="D1399" s="4" t="s">
        <v>93</v>
      </c>
      <c r="E1399" s="4" t="s">
        <v>172</v>
      </c>
      <c r="F1399" s="3">
        <v>42802</v>
      </c>
      <c r="G1399" s="3">
        <v>42883</v>
      </c>
      <c r="H1399">
        <v>48</v>
      </c>
    </row>
    <row r="1400" spans="1:8">
      <c r="A1400" s="4" t="s">
        <v>1607</v>
      </c>
      <c r="B1400" s="4" t="s">
        <v>226</v>
      </c>
      <c r="C1400" s="4" t="s">
        <v>177</v>
      </c>
      <c r="D1400" s="4" t="s">
        <v>21</v>
      </c>
      <c r="E1400" s="4" t="s">
        <v>172</v>
      </c>
      <c r="F1400" s="3">
        <v>42802</v>
      </c>
      <c r="G1400" s="3">
        <v>42908</v>
      </c>
      <c r="H1400">
        <v>61</v>
      </c>
    </row>
    <row r="1401" spans="1:8">
      <c r="A1401" s="4" t="s">
        <v>1608</v>
      </c>
      <c r="B1401" s="4" t="s">
        <v>185</v>
      </c>
      <c r="C1401" s="4" t="s">
        <v>177</v>
      </c>
      <c r="D1401" s="4" t="s">
        <v>32</v>
      </c>
      <c r="E1401" s="4" t="s">
        <v>197</v>
      </c>
      <c r="F1401" s="3">
        <v>42802</v>
      </c>
      <c r="G1401" s="3">
        <v>42881</v>
      </c>
      <c r="H1401">
        <v>0</v>
      </c>
    </row>
    <row r="1402" spans="1:8">
      <c r="A1402" s="4" t="s">
        <v>1609</v>
      </c>
      <c r="B1402" s="4" t="s">
        <v>216</v>
      </c>
      <c r="C1402" s="4" t="s">
        <v>179</v>
      </c>
      <c r="D1402" s="4" t="s">
        <v>107</v>
      </c>
      <c r="E1402" s="4" t="s">
        <v>197</v>
      </c>
      <c r="F1402" s="3">
        <v>42802</v>
      </c>
      <c r="G1402" s="3">
        <v>42884</v>
      </c>
      <c r="H1402">
        <v>0</v>
      </c>
    </row>
    <row r="1403" spans="1:8">
      <c r="A1403" s="4" t="s">
        <v>1610</v>
      </c>
      <c r="B1403" s="4" t="s">
        <v>181</v>
      </c>
      <c r="C1403" s="4" t="s">
        <v>179</v>
      </c>
      <c r="D1403" s="4" t="s">
        <v>124</v>
      </c>
      <c r="E1403" s="4" t="s">
        <v>197</v>
      </c>
      <c r="F1403" s="3">
        <v>42802</v>
      </c>
      <c r="G1403" s="3">
        <v>42891</v>
      </c>
      <c r="H1403">
        <v>0</v>
      </c>
    </row>
    <row r="1404" spans="1:8">
      <c r="A1404" s="4" t="s">
        <v>1611</v>
      </c>
      <c r="B1404" s="4" t="s">
        <v>181</v>
      </c>
      <c r="C1404" s="4" t="s">
        <v>171</v>
      </c>
      <c r="D1404" s="4" t="s">
        <v>98</v>
      </c>
      <c r="E1404" s="4" t="s">
        <v>197</v>
      </c>
      <c r="F1404" s="3">
        <v>42802</v>
      </c>
      <c r="G1404" s="3">
        <v>42882</v>
      </c>
      <c r="H1404">
        <v>0</v>
      </c>
    </row>
    <row r="1405" spans="1:8">
      <c r="A1405" s="4" t="s">
        <v>1612</v>
      </c>
      <c r="B1405" s="4" t="s">
        <v>183</v>
      </c>
      <c r="C1405" s="4" t="s">
        <v>179</v>
      </c>
      <c r="D1405" s="4" t="s">
        <v>47</v>
      </c>
      <c r="E1405" s="4" t="s">
        <v>197</v>
      </c>
      <c r="F1405" s="3">
        <v>42803</v>
      </c>
      <c r="G1405" s="3">
        <v>42877</v>
      </c>
      <c r="H1405">
        <v>0</v>
      </c>
    </row>
    <row r="1406" spans="1:8">
      <c r="A1406" s="4" t="s">
        <v>1613</v>
      </c>
      <c r="B1406" s="4" t="s">
        <v>183</v>
      </c>
      <c r="C1406" s="4" t="s">
        <v>199</v>
      </c>
      <c r="D1406" s="4" t="s">
        <v>76</v>
      </c>
      <c r="E1406" s="4" t="s">
        <v>197</v>
      </c>
      <c r="F1406" s="3">
        <v>42803</v>
      </c>
      <c r="G1406" s="3">
        <v>42866</v>
      </c>
      <c r="H1406">
        <v>0</v>
      </c>
    </row>
    <row r="1407" spans="1:8">
      <c r="A1407" s="4" t="s">
        <v>1614</v>
      </c>
      <c r="B1407" s="4" t="s">
        <v>183</v>
      </c>
      <c r="C1407" s="4" t="s">
        <v>179</v>
      </c>
      <c r="D1407" s="4" t="s">
        <v>111</v>
      </c>
      <c r="E1407" s="4" t="s">
        <v>172</v>
      </c>
      <c r="F1407" s="3">
        <v>42803</v>
      </c>
      <c r="G1407" s="3">
        <v>42897</v>
      </c>
      <c r="H1407">
        <v>595</v>
      </c>
    </row>
    <row r="1408" spans="1:8">
      <c r="A1408" s="4" t="s">
        <v>1615</v>
      </c>
      <c r="B1408" s="4" t="s">
        <v>183</v>
      </c>
      <c r="C1408" s="4" t="s">
        <v>177</v>
      </c>
      <c r="D1408" s="4" t="s">
        <v>131</v>
      </c>
      <c r="E1408" s="4" t="s">
        <v>172</v>
      </c>
      <c r="F1408" s="3">
        <v>42803</v>
      </c>
      <c r="G1408" s="3">
        <v>42887</v>
      </c>
      <c r="H1408">
        <v>51</v>
      </c>
    </row>
    <row r="1409" spans="1:8">
      <c r="A1409" s="4" t="s">
        <v>1616</v>
      </c>
      <c r="B1409" s="4" t="s">
        <v>261</v>
      </c>
      <c r="C1409" s="4" t="s">
        <v>177</v>
      </c>
      <c r="D1409" s="4" t="s">
        <v>96</v>
      </c>
      <c r="E1409" s="4" t="s">
        <v>197</v>
      </c>
      <c r="F1409" s="3">
        <v>42803</v>
      </c>
      <c r="G1409" s="3">
        <v>42894</v>
      </c>
      <c r="H1409">
        <v>0</v>
      </c>
    </row>
    <row r="1410" spans="1:8">
      <c r="A1410" s="4" t="s">
        <v>1617</v>
      </c>
      <c r="B1410" s="4" t="s">
        <v>246</v>
      </c>
      <c r="C1410" s="4" t="s">
        <v>175</v>
      </c>
      <c r="D1410" s="4" t="s">
        <v>82</v>
      </c>
      <c r="E1410" s="4" t="s">
        <v>172</v>
      </c>
      <c r="F1410" s="3">
        <v>42803</v>
      </c>
      <c r="G1410" s="3">
        <v>42880</v>
      </c>
      <c r="H1410">
        <v>4624</v>
      </c>
    </row>
    <row r="1411" spans="1:8">
      <c r="A1411" s="4" t="s">
        <v>1618</v>
      </c>
      <c r="B1411" s="4" t="s">
        <v>279</v>
      </c>
      <c r="C1411" s="4" t="s">
        <v>171</v>
      </c>
      <c r="D1411" s="4" t="s">
        <v>24</v>
      </c>
      <c r="E1411" s="4" t="s">
        <v>193</v>
      </c>
      <c r="F1411" s="3">
        <v>42803</v>
      </c>
      <c r="G1411" s="3"/>
    </row>
    <row r="1412" spans="1:8">
      <c r="A1412" s="4" t="s">
        <v>1619</v>
      </c>
      <c r="B1412" s="4" t="s">
        <v>210</v>
      </c>
      <c r="C1412" s="4" t="s">
        <v>179</v>
      </c>
      <c r="D1412" s="4" t="s">
        <v>88</v>
      </c>
      <c r="E1412" s="4" t="s">
        <v>193</v>
      </c>
      <c r="F1412" s="3">
        <v>42803</v>
      </c>
      <c r="G1412" s="3"/>
    </row>
    <row r="1413" spans="1:8">
      <c r="A1413" s="4" t="s">
        <v>1620</v>
      </c>
      <c r="B1413" s="4" t="s">
        <v>210</v>
      </c>
      <c r="C1413" s="4" t="s">
        <v>179</v>
      </c>
      <c r="D1413" s="4" t="s">
        <v>24</v>
      </c>
      <c r="E1413" s="4" t="s">
        <v>193</v>
      </c>
      <c r="F1413" s="3">
        <v>42803</v>
      </c>
      <c r="G1413" s="3"/>
    </row>
    <row r="1414" spans="1:8">
      <c r="A1414" s="4" t="s">
        <v>1621</v>
      </c>
      <c r="B1414" s="4" t="s">
        <v>174</v>
      </c>
      <c r="C1414" s="4" t="s">
        <v>171</v>
      </c>
      <c r="D1414" s="4" t="s">
        <v>57</v>
      </c>
      <c r="E1414" s="4" t="s">
        <v>197</v>
      </c>
      <c r="F1414" s="3">
        <v>42803</v>
      </c>
      <c r="G1414" s="3">
        <v>42870</v>
      </c>
      <c r="H1414">
        <v>0</v>
      </c>
    </row>
    <row r="1415" spans="1:8">
      <c r="A1415" s="4" t="s">
        <v>1622</v>
      </c>
      <c r="B1415" s="4" t="s">
        <v>174</v>
      </c>
      <c r="C1415" s="4" t="s">
        <v>177</v>
      </c>
      <c r="D1415" s="4" t="s">
        <v>29</v>
      </c>
      <c r="E1415" s="4" t="s">
        <v>197</v>
      </c>
      <c r="F1415" s="3">
        <v>42803</v>
      </c>
      <c r="G1415" s="3">
        <v>42883</v>
      </c>
      <c r="H1415">
        <v>0</v>
      </c>
    </row>
    <row r="1416" spans="1:8">
      <c r="A1416" s="4" t="s">
        <v>1623</v>
      </c>
      <c r="B1416" s="4" t="s">
        <v>174</v>
      </c>
      <c r="C1416" s="4" t="s">
        <v>179</v>
      </c>
      <c r="D1416" s="4" t="s">
        <v>61</v>
      </c>
      <c r="E1416" s="4" t="s">
        <v>172</v>
      </c>
      <c r="F1416" s="3">
        <v>42803</v>
      </c>
      <c r="G1416" s="3">
        <v>42903</v>
      </c>
      <c r="H1416">
        <v>571</v>
      </c>
    </row>
    <row r="1417" spans="1:8">
      <c r="A1417" s="4" t="s">
        <v>1624</v>
      </c>
      <c r="B1417" s="4" t="s">
        <v>212</v>
      </c>
      <c r="C1417" s="4" t="s">
        <v>192</v>
      </c>
      <c r="D1417" s="4" t="s">
        <v>87</v>
      </c>
      <c r="E1417" s="4" t="s">
        <v>172</v>
      </c>
      <c r="F1417" s="3">
        <v>42803</v>
      </c>
      <c r="G1417" s="3">
        <v>42819</v>
      </c>
      <c r="H1417">
        <v>3333</v>
      </c>
    </row>
    <row r="1418" spans="1:8">
      <c r="A1418" s="4" t="s">
        <v>1625</v>
      </c>
      <c r="B1418" s="4" t="s">
        <v>196</v>
      </c>
      <c r="C1418" s="4" t="s">
        <v>199</v>
      </c>
      <c r="D1418" s="4" t="s">
        <v>79</v>
      </c>
      <c r="E1418" s="4" t="s">
        <v>172</v>
      </c>
      <c r="F1418" s="3">
        <v>42803</v>
      </c>
      <c r="G1418" s="3">
        <v>42871</v>
      </c>
      <c r="H1418">
        <v>4853</v>
      </c>
    </row>
    <row r="1419" spans="1:8">
      <c r="A1419" s="4" t="s">
        <v>1626</v>
      </c>
      <c r="B1419" s="4" t="s">
        <v>196</v>
      </c>
      <c r="C1419" s="4" t="s">
        <v>177</v>
      </c>
      <c r="D1419" s="4" t="s">
        <v>118</v>
      </c>
      <c r="E1419" s="4" t="s">
        <v>172</v>
      </c>
      <c r="F1419" s="3">
        <v>42803</v>
      </c>
      <c r="G1419" s="3">
        <v>42894</v>
      </c>
      <c r="H1419">
        <v>51</v>
      </c>
    </row>
    <row r="1420" spans="1:8">
      <c r="A1420" s="4" t="s">
        <v>1627</v>
      </c>
      <c r="B1420" s="4" t="s">
        <v>191</v>
      </c>
      <c r="C1420" s="4" t="s">
        <v>177</v>
      </c>
      <c r="D1420" s="4" t="s">
        <v>130</v>
      </c>
      <c r="E1420" s="4" t="s">
        <v>193</v>
      </c>
      <c r="F1420" s="3">
        <v>42803</v>
      </c>
      <c r="G1420" s="3"/>
    </row>
    <row r="1421" spans="1:8">
      <c r="A1421" s="4" t="s">
        <v>1628</v>
      </c>
      <c r="B1421" s="4" t="s">
        <v>191</v>
      </c>
      <c r="C1421" s="4" t="s">
        <v>192</v>
      </c>
      <c r="D1421" s="4" t="s">
        <v>24</v>
      </c>
      <c r="E1421" s="4" t="s">
        <v>193</v>
      </c>
      <c r="F1421" s="3">
        <v>42803</v>
      </c>
      <c r="G1421" s="3"/>
    </row>
    <row r="1422" spans="1:8">
      <c r="A1422" s="4" t="s">
        <v>1629</v>
      </c>
      <c r="B1422" s="4" t="s">
        <v>191</v>
      </c>
      <c r="C1422" s="4" t="s">
        <v>179</v>
      </c>
      <c r="D1422" s="4" t="s">
        <v>38</v>
      </c>
      <c r="E1422" s="4" t="s">
        <v>197</v>
      </c>
      <c r="F1422" s="3">
        <v>42803</v>
      </c>
      <c r="G1422" s="3">
        <v>42878</v>
      </c>
      <c r="H1422">
        <v>0</v>
      </c>
    </row>
    <row r="1423" spans="1:8">
      <c r="A1423" s="4" t="s">
        <v>1630</v>
      </c>
      <c r="B1423" s="4" t="s">
        <v>219</v>
      </c>
      <c r="C1423" s="4" t="s">
        <v>175</v>
      </c>
      <c r="D1423" s="4" t="s">
        <v>38</v>
      </c>
      <c r="E1423" s="4" t="s">
        <v>172</v>
      </c>
      <c r="F1423" s="3">
        <v>42803</v>
      </c>
      <c r="G1423" s="3">
        <v>42903</v>
      </c>
      <c r="H1423">
        <v>5035</v>
      </c>
    </row>
    <row r="1424" spans="1:8">
      <c r="A1424" s="4" t="s">
        <v>1631</v>
      </c>
      <c r="B1424" s="4" t="s">
        <v>244</v>
      </c>
      <c r="C1424" s="4" t="s">
        <v>177</v>
      </c>
      <c r="D1424" s="4" t="s">
        <v>41</v>
      </c>
      <c r="E1424" s="4" t="s">
        <v>172</v>
      </c>
      <c r="F1424" s="3">
        <v>42803</v>
      </c>
      <c r="G1424" s="3">
        <v>42887</v>
      </c>
      <c r="H1424">
        <v>51</v>
      </c>
    </row>
    <row r="1425" spans="1:8">
      <c r="A1425" s="4" t="s">
        <v>1632</v>
      </c>
      <c r="B1425" s="4" t="s">
        <v>201</v>
      </c>
      <c r="C1425" s="4" t="s">
        <v>175</v>
      </c>
      <c r="D1425" s="4" t="s">
        <v>44</v>
      </c>
      <c r="E1425" s="4" t="s">
        <v>172</v>
      </c>
      <c r="F1425" s="3">
        <v>42803</v>
      </c>
      <c r="G1425" s="3">
        <v>42895</v>
      </c>
      <c r="H1425">
        <v>4342</v>
      </c>
    </row>
    <row r="1426" spans="1:8">
      <c r="A1426" s="4" t="s">
        <v>1633</v>
      </c>
      <c r="B1426" s="4" t="s">
        <v>208</v>
      </c>
      <c r="C1426" s="4" t="s">
        <v>192</v>
      </c>
      <c r="D1426" s="4" t="s">
        <v>41</v>
      </c>
      <c r="E1426" s="4" t="s">
        <v>197</v>
      </c>
      <c r="F1426" s="3">
        <v>42803</v>
      </c>
      <c r="G1426" s="3">
        <v>42807</v>
      </c>
      <c r="H1426">
        <v>0</v>
      </c>
    </row>
    <row r="1427" spans="1:8">
      <c r="A1427" s="4" t="s">
        <v>1634</v>
      </c>
      <c r="B1427" s="4" t="s">
        <v>216</v>
      </c>
      <c r="C1427" s="4" t="s">
        <v>177</v>
      </c>
      <c r="D1427" s="4" t="s">
        <v>24</v>
      </c>
      <c r="E1427" s="4" t="s">
        <v>193</v>
      </c>
      <c r="F1427" s="3">
        <v>42803</v>
      </c>
      <c r="G1427" s="3"/>
    </row>
    <row r="1428" spans="1:8">
      <c r="A1428" s="4" t="s">
        <v>1635</v>
      </c>
      <c r="B1428" s="4" t="s">
        <v>216</v>
      </c>
      <c r="C1428" s="4" t="s">
        <v>177</v>
      </c>
      <c r="D1428" s="4" t="s">
        <v>121</v>
      </c>
      <c r="E1428" s="4" t="s">
        <v>172</v>
      </c>
      <c r="F1428" s="3">
        <v>42803</v>
      </c>
      <c r="G1428" s="3">
        <v>42908</v>
      </c>
      <c r="H1428">
        <v>48</v>
      </c>
    </row>
    <row r="1429" spans="1:8">
      <c r="A1429" s="4" t="s">
        <v>1636</v>
      </c>
      <c r="B1429" s="4" t="s">
        <v>181</v>
      </c>
      <c r="C1429" s="4" t="s">
        <v>199</v>
      </c>
      <c r="D1429" s="4" t="s">
        <v>82</v>
      </c>
      <c r="E1429" s="4" t="s">
        <v>172</v>
      </c>
      <c r="F1429" s="3">
        <v>42803</v>
      </c>
      <c r="G1429" s="3">
        <v>42873</v>
      </c>
      <c r="H1429">
        <v>5215</v>
      </c>
    </row>
    <row r="1430" spans="1:8">
      <c r="A1430" s="4" t="s">
        <v>1637</v>
      </c>
      <c r="B1430" s="4" t="s">
        <v>183</v>
      </c>
      <c r="C1430" s="4" t="s">
        <v>171</v>
      </c>
      <c r="D1430" s="4" t="s">
        <v>111</v>
      </c>
      <c r="E1430" s="4" t="s">
        <v>197</v>
      </c>
      <c r="F1430" s="3">
        <v>42804</v>
      </c>
      <c r="G1430" s="3">
        <v>42867</v>
      </c>
      <c r="H1430">
        <v>0</v>
      </c>
    </row>
    <row r="1431" spans="1:8">
      <c r="A1431" s="4" t="s">
        <v>1638</v>
      </c>
      <c r="B1431" s="4" t="s">
        <v>183</v>
      </c>
      <c r="C1431" s="4" t="s">
        <v>177</v>
      </c>
      <c r="D1431" s="4" t="s">
        <v>70</v>
      </c>
      <c r="E1431" s="4" t="s">
        <v>172</v>
      </c>
      <c r="F1431" s="3">
        <v>42804</v>
      </c>
      <c r="G1431" s="3">
        <v>42813</v>
      </c>
      <c r="H1431">
        <v>58</v>
      </c>
    </row>
    <row r="1432" spans="1:8">
      <c r="A1432" s="4" t="s">
        <v>1639</v>
      </c>
      <c r="B1432" s="4" t="s">
        <v>304</v>
      </c>
      <c r="C1432" s="4" t="s">
        <v>192</v>
      </c>
      <c r="D1432" s="4" t="s">
        <v>57</v>
      </c>
      <c r="E1432" s="4" t="s">
        <v>172</v>
      </c>
      <c r="F1432" s="3">
        <v>42804</v>
      </c>
      <c r="G1432" s="3">
        <v>42814</v>
      </c>
      <c r="H1432">
        <v>3587</v>
      </c>
    </row>
    <row r="1433" spans="1:8">
      <c r="A1433" s="4" t="s">
        <v>1640</v>
      </c>
      <c r="B1433" s="4" t="s">
        <v>304</v>
      </c>
      <c r="C1433" s="4" t="s">
        <v>192</v>
      </c>
      <c r="D1433" s="4" t="s">
        <v>92</v>
      </c>
      <c r="E1433" s="4" t="s">
        <v>172</v>
      </c>
      <c r="F1433" s="3">
        <v>42804</v>
      </c>
      <c r="G1433" s="3">
        <v>42884</v>
      </c>
      <c r="H1433">
        <v>2915</v>
      </c>
    </row>
    <row r="1434" spans="1:8">
      <c r="A1434" s="4" t="s">
        <v>1641</v>
      </c>
      <c r="B1434" s="4" t="s">
        <v>210</v>
      </c>
      <c r="C1434" s="4" t="s">
        <v>175</v>
      </c>
      <c r="D1434" s="4" t="s">
        <v>84</v>
      </c>
      <c r="E1434" s="4" t="s">
        <v>172</v>
      </c>
      <c r="F1434" s="3">
        <v>42804</v>
      </c>
      <c r="G1434" s="3">
        <v>42914</v>
      </c>
      <c r="H1434">
        <v>4762</v>
      </c>
    </row>
    <row r="1435" spans="1:8">
      <c r="A1435" s="4" t="s">
        <v>1642</v>
      </c>
      <c r="B1435" s="4" t="s">
        <v>237</v>
      </c>
      <c r="C1435" s="4" t="s">
        <v>171</v>
      </c>
      <c r="D1435" s="4" t="s">
        <v>65</v>
      </c>
      <c r="E1435" s="4" t="s">
        <v>172</v>
      </c>
      <c r="F1435" s="3">
        <v>42804</v>
      </c>
      <c r="G1435" s="3">
        <v>42898</v>
      </c>
      <c r="H1435">
        <v>1062</v>
      </c>
    </row>
    <row r="1436" spans="1:8">
      <c r="A1436" s="4" t="s">
        <v>1643</v>
      </c>
      <c r="B1436" s="4" t="s">
        <v>196</v>
      </c>
      <c r="C1436" s="4" t="s">
        <v>199</v>
      </c>
      <c r="D1436" s="4" t="s">
        <v>57</v>
      </c>
      <c r="E1436" s="4" t="s">
        <v>197</v>
      </c>
      <c r="F1436" s="3">
        <v>42804</v>
      </c>
      <c r="G1436" s="3">
        <v>42865</v>
      </c>
      <c r="H1436">
        <v>0</v>
      </c>
    </row>
    <row r="1437" spans="1:8">
      <c r="A1437" s="4" t="s">
        <v>1644</v>
      </c>
      <c r="B1437" s="4" t="s">
        <v>191</v>
      </c>
      <c r="C1437" s="4" t="s">
        <v>199</v>
      </c>
      <c r="D1437" s="4" t="s">
        <v>24</v>
      </c>
      <c r="E1437" s="4" t="s">
        <v>193</v>
      </c>
      <c r="F1437" s="3">
        <v>42804</v>
      </c>
      <c r="G1437" s="3"/>
    </row>
    <row r="1438" spans="1:8">
      <c r="A1438" s="4" t="s">
        <v>1645</v>
      </c>
      <c r="B1438" s="4" t="s">
        <v>230</v>
      </c>
      <c r="C1438" s="4" t="s">
        <v>179</v>
      </c>
      <c r="D1438" s="4" t="s">
        <v>24</v>
      </c>
      <c r="E1438" s="4" t="s">
        <v>193</v>
      </c>
      <c r="F1438" s="3">
        <v>42804</v>
      </c>
      <c r="G1438" s="3"/>
    </row>
    <row r="1439" spans="1:8">
      <c r="A1439" s="4" t="s">
        <v>1646</v>
      </c>
      <c r="B1439" s="4" t="s">
        <v>230</v>
      </c>
      <c r="C1439" s="4" t="s">
        <v>179</v>
      </c>
      <c r="D1439" s="4" t="s">
        <v>24</v>
      </c>
      <c r="E1439" s="4" t="s">
        <v>193</v>
      </c>
      <c r="F1439" s="3">
        <v>42804</v>
      </c>
      <c r="G1439" s="3"/>
    </row>
    <row r="1440" spans="1:8">
      <c r="A1440" s="4" t="s">
        <v>1647</v>
      </c>
      <c r="B1440" s="4" t="s">
        <v>230</v>
      </c>
      <c r="C1440" s="4" t="s">
        <v>179</v>
      </c>
      <c r="D1440" s="4" t="s">
        <v>82</v>
      </c>
      <c r="E1440" s="4" t="s">
        <v>197</v>
      </c>
      <c r="F1440" s="3">
        <v>42804</v>
      </c>
      <c r="G1440" s="3">
        <v>42885</v>
      </c>
      <c r="H1440">
        <v>0</v>
      </c>
    </row>
    <row r="1441" spans="1:8">
      <c r="A1441" s="4" t="s">
        <v>1648</v>
      </c>
      <c r="B1441" s="4" t="s">
        <v>201</v>
      </c>
      <c r="C1441" s="4" t="s">
        <v>199</v>
      </c>
      <c r="D1441" s="4" t="s">
        <v>82</v>
      </c>
      <c r="E1441" s="4" t="s">
        <v>197</v>
      </c>
      <c r="F1441" s="3">
        <v>42804</v>
      </c>
      <c r="G1441" s="3">
        <v>42814</v>
      </c>
      <c r="H1441">
        <v>0</v>
      </c>
    </row>
    <row r="1442" spans="1:8">
      <c r="A1442" s="4" t="s">
        <v>1649</v>
      </c>
      <c r="B1442" s="4" t="s">
        <v>226</v>
      </c>
      <c r="C1442" s="4" t="s">
        <v>177</v>
      </c>
      <c r="D1442" s="4" t="s">
        <v>47</v>
      </c>
      <c r="E1442" s="4" t="s">
        <v>193</v>
      </c>
      <c r="F1442" s="3">
        <v>42804</v>
      </c>
      <c r="G1442" s="3"/>
    </row>
    <row r="1443" spans="1:8">
      <c r="A1443" s="4" t="s">
        <v>1650</v>
      </c>
      <c r="B1443" s="4" t="s">
        <v>216</v>
      </c>
      <c r="C1443" s="4" t="s">
        <v>177</v>
      </c>
      <c r="D1443" s="4" t="s">
        <v>40</v>
      </c>
      <c r="E1443" s="4" t="s">
        <v>197</v>
      </c>
      <c r="F1443" s="3">
        <v>42804</v>
      </c>
      <c r="G1443" s="3">
        <v>42884</v>
      </c>
      <c r="H1443">
        <v>0</v>
      </c>
    </row>
    <row r="1444" spans="1:8">
      <c r="A1444" s="4" t="s">
        <v>1651</v>
      </c>
      <c r="B1444" s="4" t="s">
        <v>216</v>
      </c>
      <c r="C1444" s="4" t="s">
        <v>171</v>
      </c>
      <c r="D1444" s="4" t="s">
        <v>127</v>
      </c>
      <c r="E1444" s="4" t="s">
        <v>172</v>
      </c>
      <c r="F1444" s="3">
        <v>42804</v>
      </c>
      <c r="G1444" s="3">
        <v>42914</v>
      </c>
      <c r="H1444">
        <v>1074</v>
      </c>
    </row>
    <row r="1445" spans="1:8">
      <c r="A1445" s="4" t="s">
        <v>1652</v>
      </c>
      <c r="B1445" s="4" t="s">
        <v>181</v>
      </c>
      <c r="C1445" s="4" t="s">
        <v>177</v>
      </c>
      <c r="D1445" s="4" t="s">
        <v>93</v>
      </c>
      <c r="E1445" s="4" t="s">
        <v>197</v>
      </c>
      <c r="F1445" s="3">
        <v>42804</v>
      </c>
      <c r="G1445" s="3">
        <v>42860</v>
      </c>
      <c r="H1445">
        <v>0</v>
      </c>
    </row>
    <row r="1446" spans="1:8">
      <c r="A1446" s="4" t="s">
        <v>1653</v>
      </c>
      <c r="B1446" s="4" t="s">
        <v>183</v>
      </c>
      <c r="C1446" s="4" t="s">
        <v>177</v>
      </c>
      <c r="D1446" s="4" t="s">
        <v>47</v>
      </c>
      <c r="E1446" s="4" t="s">
        <v>197</v>
      </c>
      <c r="F1446" s="3">
        <v>42805</v>
      </c>
      <c r="G1446" s="3">
        <v>42885</v>
      </c>
      <c r="H1446">
        <v>0</v>
      </c>
    </row>
    <row r="1447" spans="1:8">
      <c r="A1447" s="4" t="s">
        <v>1654</v>
      </c>
      <c r="B1447" s="4" t="s">
        <v>183</v>
      </c>
      <c r="C1447" s="4" t="s">
        <v>177</v>
      </c>
      <c r="D1447" s="4" t="s">
        <v>106</v>
      </c>
      <c r="E1447" s="4" t="s">
        <v>172</v>
      </c>
      <c r="F1447" s="3">
        <v>42805</v>
      </c>
      <c r="G1447" s="3">
        <v>42811</v>
      </c>
      <c r="H1447">
        <v>57</v>
      </c>
    </row>
    <row r="1448" spans="1:8">
      <c r="A1448" s="4" t="s">
        <v>1655</v>
      </c>
      <c r="B1448" s="4" t="s">
        <v>246</v>
      </c>
      <c r="C1448" s="4" t="s">
        <v>179</v>
      </c>
      <c r="D1448" s="4" t="s">
        <v>130</v>
      </c>
      <c r="E1448" s="4" t="s">
        <v>172</v>
      </c>
      <c r="F1448" s="3">
        <v>42805</v>
      </c>
      <c r="G1448" s="3">
        <v>42877</v>
      </c>
      <c r="H1448">
        <v>586</v>
      </c>
    </row>
    <row r="1449" spans="1:8">
      <c r="A1449" s="4" t="s">
        <v>1656</v>
      </c>
      <c r="B1449" s="4" t="s">
        <v>304</v>
      </c>
      <c r="C1449" s="4" t="s">
        <v>171</v>
      </c>
      <c r="D1449" s="4" t="s">
        <v>104</v>
      </c>
      <c r="E1449" s="4" t="s">
        <v>172</v>
      </c>
      <c r="F1449" s="3">
        <v>42805</v>
      </c>
      <c r="G1449" s="3">
        <v>42899</v>
      </c>
      <c r="H1449">
        <v>1184</v>
      </c>
    </row>
    <row r="1450" spans="1:8">
      <c r="A1450" s="4" t="s">
        <v>1657</v>
      </c>
      <c r="B1450" s="4" t="s">
        <v>263</v>
      </c>
      <c r="C1450" s="4" t="s">
        <v>179</v>
      </c>
      <c r="D1450" s="4" t="s">
        <v>107</v>
      </c>
      <c r="E1450" s="4" t="s">
        <v>197</v>
      </c>
      <c r="F1450" s="3">
        <v>42805</v>
      </c>
      <c r="G1450" s="3">
        <v>42874</v>
      </c>
      <c r="H1450">
        <v>0</v>
      </c>
    </row>
    <row r="1451" spans="1:8">
      <c r="A1451" s="4" t="s">
        <v>1658</v>
      </c>
      <c r="B1451" s="4" t="s">
        <v>191</v>
      </c>
      <c r="C1451" s="4" t="s">
        <v>192</v>
      </c>
      <c r="D1451" s="4" t="s">
        <v>24</v>
      </c>
      <c r="E1451" s="4" t="s">
        <v>193</v>
      </c>
      <c r="F1451" s="3">
        <v>42805</v>
      </c>
      <c r="G1451" s="3"/>
    </row>
    <row r="1452" spans="1:8">
      <c r="A1452" s="4" t="s">
        <v>1659</v>
      </c>
      <c r="B1452" s="4" t="s">
        <v>191</v>
      </c>
      <c r="C1452" s="4" t="s">
        <v>171</v>
      </c>
      <c r="D1452" s="4" t="s">
        <v>87</v>
      </c>
      <c r="E1452" s="4" t="s">
        <v>197</v>
      </c>
      <c r="F1452" s="3">
        <v>42805</v>
      </c>
      <c r="G1452" s="3">
        <v>42894</v>
      </c>
      <c r="H1452">
        <v>0</v>
      </c>
    </row>
    <row r="1453" spans="1:8">
      <c r="A1453" s="4" t="s">
        <v>1660</v>
      </c>
      <c r="B1453" s="4" t="s">
        <v>191</v>
      </c>
      <c r="C1453" s="4" t="s">
        <v>179</v>
      </c>
      <c r="D1453" s="4" t="s">
        <v>81</v>
      </c>
      <c r="E1453" s="4" t="s">
        <v>172</v>
      </c>
      <c r="F1453" s="3">
        <v>42805</v>
      </c>
      <c r="G1453" s="3">
        <v>42896</v>
      </c>
      <c r="H1453">
        <v>526</v>
      </c>
    </row>
    <row r="1454" spans="1:8">
      <c r="A1454" s="4" t="s">
        <v>1661</v>
      </c>
      <c r="B1454" s="4" t="s">
        <v>191</v>
      </c>
      <c r="C1454" s="4" t="s">
        <v>199</v>
      </c>
      <c r="D1454" s="4" t="s">
        <v>42</v>
      </c>
      <c r="E1454" s="4" t="s">
        <v>172</v>
      </c>
      <c r="F1454" s="3">
        <v>42805</v>
      </c>
      <c r="G1454" s="3">
        <v>42898</v>
      </c>
      <c r="H1454">
        <v>5344</v>
      </c>
    </row>
    <row r="1455" spans="1:8">
      <c r="A1455" s="4" t="s">
        <v>1662</v>
      </c>
      <c r="B1455" s="4" t="s">
        <v>191</v>
      </c>
      <c r="C1455" s="4" t="s">
        <v>175</v>
      </c>
      <c r="D1455" s="4" t="s">
        <v>84</v>
      </c>
      <c r="E1455" s="4" t="s">
        <v>172</v>
      </c>
      <c r="F1455" s="3">
        <v>42805</v>
      </c>
      <c r="G1455" s="3">
        <v>42877</v>
      </c>
      <c r="H1455">
        <v>4125</v>
      </c>
    </row>
    <row r="1456" spans="1:8">
      <c r="A1456" s="4" t="s">
        <v>1663</v>
      </c>
      <c r="B1456" s="4" t="s">
        <v>219</v>
      </c>
      <c r="C1456" s="4" t="s">
        <v>179</v>
      </c>
      <c r="D1456" s="4" t="s">
        <v>44</v>
      </c>
      <c r="E1456" s="4" t="s">
        <v>172</v>
      </c>
      <c r="F1456" s="3">
        <v>42805</v>
      </c>
      <c r="G1456" s="3">
        <v>42892</v>
      </c>
      <c r="H1456">
        <v>528</v>
      </c>
    </row>
    <row r="1457" spans="1:8">
      <c r="A1457" s="4" t="s">
        <v>1664</v>
      </c>
      <c r="B1457" s="4" t="s">
        <v>219</v>
      </c>
      <c r="C1457" s="4" t="s">
        <v>192</v>
      </c>
      <c r="D1457" s="4" t="s">
        <v>108</v>
      </c>
      <c r="E1457" s="4" t="s">
        <v>172</v>
      </c>
      <c r="F1457" s="3">
        <v>42805</v>
      </c>
      <c r="G1457" s="3">
        <v>42820</v>
      </c>
      <c r="H1457">
        <v>3254</v>
      </c>
    </row>
    <row r="1458" spans="1:8">
      <c r="A1458" s="4" t="s">
        <v>1665</v>
      </c>
      <c r="B1458" s="4" t="s">
        <v>230</v>
      </c>
      <c r="C1458" s="4" t="s">
        <v>175</v>
      </c>
      <c r="D1458" s="4" t="s">
        <v>72</v>
      </c>
      <c r="E1458" s="4" t="s">
        <v>197</v>
      </c>
      <c r="F1458" s="3">
        <v>42805</v>
      </c>
      <c r="G1458" s="3">
        <v>42862</v>
      </c>
      <c r="H1458">
        <v>0</v>
      </c>
    </row>
    <row r="1459" spans="1:8">
      <c r="A1459" s="4" t="s">
        <v>1666</v>
      </c>
      <c r="B1459" s="4" t="s">
        <v>230</v>
      </c>
      <c r="C1459" s="4" t="s">
        <v>179</v>
      </c>
      <c r="D1459" s="4" t="s">
        <v>81</v>
      </c>
      <c r="E1459" s="4" t="s">
        <v>172</v>
      </c>
      <c r="F1459" s="3">
        <v>42805</v>
      </c>
      <c r="G1459" s="3">
        <v>42879</v>
      </c>
      <c r="H1459">
        <v>516</v>
      </c>
    </row>
    <row r="1460" spans="1:8">
      <c r="A1460" s="4" t="s">
        <v>1667</v>
      </c>
      <c r="B1460" s="4" t="s">
        <v>230</v>
      </c>
      <c r="C1460" s="4" t="s">
        <v>179</v>
      </c>
      <c r="D1460" s="4" t="s">
        <v>124</v>
      </c>
      <c r="E1460" s="4" t="s">
        <v>172</v>
      </c>
      <c r="F1460" s="3">
        <v>42805</v>
      </c>
      <c r="G1460" s="3">
        <v>42821</v>
      </c>
      <c r="H1460">
        <v>538</v>
      </c>
    </row>
    <row r="1461" spans="1:8">
      <c r="A1461" s="4" t="s">
        <v>1668</v>
      </c>
      <c r="B1461" s="4" t="s">
        <v>256</v>
      </c>
      <c r="C1461" s="4" t="s">
        <v>179</v>
      </c>
      <c r="D1461" s="4" t="s">
        <v>41</v>
      </c>
      <c r="E1461" s="4" t="s">
        <v>172</v>
      </c>
      <c r="F1461" s="3">
        <v>42805</v>
      </c>
      <c r="G1461" s="3">
        <v>42903</v>
      </c>
      <c r="H1461">
        <v>459</v>
      </c>
    </row>
    <row r="1462" spans="1:8">
      <c r="A1462" s="4" t="s">
        <v>1669</v>
      </c>
      <c r="B1462" s="4" t="s">
        <v>201</v>
      </c>
      <c r="C1462" s="4" t="s">
        <v>179</v>
      </c>
      <c r="D1462" s="4" t="s">
        <v>38</v>
      </c>
      <c r="E1462" s="4" t="s">
        <v>197</v>
      </c>
      <c r="F1462" s="3">
        <v>42805</v>
      </c>
      <c r="G1462" s="3">
        <v>42912</v>
      </c>
      <c r="H1462">
        <v>0</v>
      </c>
    </row>
    <row r="1463" spans="1:8">
      <c r="A1463" s="4" t="s">
        <v>1670</v>
      </c>
      <c r="B1463" s="4" t="s">
        <v>201</v>
      </c>
      <c r="C1463" s="4" t="s">
        <v>175</v>
      </c>
      <c r="D1463" s="4" t="s">
        <v>115</v>
      </c>
      <c r="E1463" s="4" t="s">
        <v>172</v>
      </c>
      <c r="F1463" s="3">
        <v>42805</v>
      </c>
      <c r="G1463" s="3">
        <v>42877</v>
      </c>
      <c r="H1463">
        <v>5137</v>
      </c>
    </row>
    <row r="1464" spans="1:8">
      <c r="A1464" s="4" t="s">
        <v>1671</v>
      </c>
      <c r="B1464" s="4" t="s">
        <v>170</v>
      </c>
      <c r="C1464" s="4" t="s">
        <v>192</v>
      </c>
      <c r="D1464" s="4" t="s">
        <v>85</v>
      </c>
      <c r="E1464" s="4" t="s">
        <v>172</v>
      </c>
      <c r="F1464" s="3">
        <v>42805</v>
      </c>
      <c r="G1464" s="3">
        <v>42890</v>
      </c>
      <c r="H1464">
        <v>3330</v>
      </c>
    </row>
    <row r="1465" spans="1:8">
      <c r="A1465" s="4" t="s">
        <v>1672</v>
      </c>
      <c r="B1465" s="4" t="s">
        <v>208</v>
      </c>
      <c r="C1465" s="4" t="s">
        <v>179</v>
      </c>
      <c r="D1465" s="4" t="s">
        <v>43</v>
      </c>
      <c r="E1465" s="4" t="s">
        <v>172</v>
      </c>
      <c r="F1465" s="3">
        <v>42805</v>
      </c>
      <c r="G1465" s="3">
        <v>42865</v>
      </c>
      <c r="H1465">
        <v>589</v>
      </c>
    </row>
    <row r="1466" spans="1:8">
      <c r="A1466" s="4" t="s">
        <v>1673</v>
      </c>
      <c r="B1466" s="4" t="s">
        <v>185</v>
      </c>
      <c r="C1466" s="4" t="s">
        <v>177</v>
      </c>
      <c r="D1466" s="4" t="s">
        <v>71</v>
      </c>
      <c r="E1466" s="4" t="s">
        <v>172</v>
      </c>
      <c r="F1466" s="3">
        <v>42805</v>
      </c>
      <c r="G1466" s="3">
        <v>42824</v>
      </c>
      <c r="H1466">
        <v>45</v>
      </c>
    </row>
    <row r="1467" spans="1:8">
      <c r="A1467" s="4" t="s">
        <v>1674</v>
      </c>
      <c r="B1467" s="4" t="s">
        <v>181</v>
      </c>
      <c r="C1467" s="4" t="s">
        <v>177</v>
      </c>
      <c r="D1467" s="4" t="s">
        <v>24</v>
      </c>
      <c r="E1467" s="4" t="s">
        <v>193</v>
      </c>
      <c r="F1467" s="3">
        <v>42805</v>
      </c>
      <c r="G1467" s="3"/>
    </row>
    <row r="1468" spans="1:8">
      <c r="A1468" s="4" t="s">
        <v>1675</v>
      </c>
      <c r="B1468" s="4" t="s">
        <v>183</v>
      </c>
      <c r="C1468" s="4" t="s">
        <v>177</v>
      </c>
      <c r="D1468" s="4" t="s">
        <v>61</v>
      </c>
      <c r="E1468" s="4" t="s">
        <v>197</v>
      </c>
      <c r="F1468" s="3">
        <v>42806</v>
      </c>
      <c r="G1468" s="3">
        <v>42880</v>
      </c>
      <c r="H1468">
        <v>0</v>
      </c>
    </row>
    <row r="1469" spans="1:8">
      <c r="A1469" s="4" t="s">
        <v>1676</v>
      </c>
      <c r="B1469" s="4" t="s">
        <v>246</v>
      </c>
      <c r="C1469" s="4" t="s">
        <v>179</v>
      </c>
      <c r="D1469" s="4" t="s">
        <v>59</v>
      </c>
      <c r="E1469" s="4" t="s">
        <v>193</v>
      </c>
      <c r="F1469" s="3">
        <v>42806</v>
      </c>
      <c r="G1469" s="3"/>
    </row>
    <row r="1470" spans="1:8">
      <c r="A1470" s="4" t="s">
        <v>1677</v>
      </c>
      <c r="B1470" s="4" t="s">
        <v>246</v>
      </c>
      <c r="C1470" s="4" t="s">
        <v>199</v>
      </c>
      <c r="D1470" s="4" t="s">
        <v>96</v>
      </c>
      <c r="E1470" s="4" t="s">
        <v>172</v>
      </c>
      <c r="F1470" s="3">
        <v>42806</v>
      </c>
      <c r="G1470" s="3">
        <v>42897</v>
      </c>
      <c r="H1470">
        <v>5664</v>
      </c>
    </row>
    <row r="1471" spans="1:8">
      <c r="A1471" s="4" t="s">
        <v>1678</v>
      </c>
      <c r="B1471" s="4" t="s">
        <v>304</v>
      </c>
      <c r="C1471" s="4" t="s">
        <v>192</v>
      </c>
      <c r="D1471" s="4" t="s">
        <v>111</v>
      </c>
      <c r="E1471" s="4" t="s">
        <v>197</v>
      </c>
      <c r="F1471" s="3">
        <v>42806</v>
      </c>
      <c r="G1471" s="3">
        <v>42857</v>
      </c>
      <c r="H1471">
        <v>0</v>
      </c>
    </row>
    <row r="1472" spans="1:8">
      <c r="A1472" s="4" t="s">
        <v>1679</v>
      </c>
      <c r="B1472" s="4" t="s">
        <v>279</v>
      </c>
      <c r="C1472" s="4" t="s">
        <v>171</v>
      </c>
      <c r="D1472" s="4" t="s">
        <v>78</v>
      </c>
      <c r="E1472" s="4" t="s">
        <v>172</v>
      </c>
      <c r="F1472" s="3">
        <v>42806</v>
      </c>
      <c r="G1472" s="3">
        <v>42897</v>
      </c>
      <c r="H1472">
        <v>1074</v>
      </c>
    </row>
    <row r="1473" spans="1:8">
      <c r="A1473" s="4" t="s">
        <v>1680</v>
      </c>
      <c r="B1473" s="4" t="s">
        <v>174</v>
      </c>
      <c r="C1473" s="4" t="s">
        <v>171</v>
      </c>
      <c r="D1473" s="4" t="s">
        <v>68</v>
      </c>
      <c r="E1473" s="4" t="s">
        <v>197</v>
      </c>
      <c r="F1473" s="3">
        <v>42806</v>
      </c>
      <c r="G1473" s="3">
        <v>42857</v>
      </c>
      <c r="H1473">
        <v>0</v>
      </c>
    </row>
    <row r="1474" spans="1:8">
      <c r="A1474" s="4" t="s">
        <v>1681</v>
      </c>
      <c r="B1474" s="4" t="s">
        <v>174</v>
      </c>
      <c r="C1474" s="4" t="s">
        <v>175</v>
      </c>
      <c r="D1474" s="4" t="s">
        <v>119</v>
      </c>
      <c r="E1474" s="4" t="s">
        <v>197</v>
      </c>
      <c r="F1474" s="3">
        <v>42806</v>
      </c>
      <c r="G1474" s="3">
        <v>42881</v>
      </c>
      <c r="H1474">
        <v>0</v>
      </c>
    </row>
    <row r="1475" spans="1:8">
      <c r="A1475" s="4" t="s">
        <v>1682</v>
      </c>
      <c r="B1475" s="4" t="s">
        <v>212</v>
      </c>
      <c r="C1475" s="4" t="s">
        <v>179</v>
      </c>
      <c r="D1475" s="4" t="s">
        <v>59</v>
      </c>
      <c r="E1475" s="4" t="s">
        <v>172</v>
      </c>
      <c r="F1475" s="3">
        <v>42806</v>
      </c>
      <c r="G1475" s="3">
        <v>42825</v>
      </c>
      <c r="H1475">
        <v>481</v>
      </c>
    </row>
    <row r="1476" spans="1:8">
      <c r="A1476" s="4" t="s">
        <v>1683</v>
      </c>
      <c r="B1476" s="4" t="s">
        <v>212</v>
      </c>
      <c r="C1476" s="4" t="s">
        <v>171</v>
      </c>
      <c r="D1476" s="4" t="s">
        <v>86</v>
      </c>
      <c r="E1476" s="4" t="s">
        <v>172</v>
      </c>
      <c r="F1476" s="3">
        <v>42806</v>
      </c>
      <c r="G1476" s="3">
        <v>42888</v>
      </c>
      <c r="H1476">
        <v>1101</v>
      </c>
    </row>
    <row r="1477" spans="1:8">
      <c r="A1477" s="4" t="s">
        <v>1684</v>
      </c>
      <c r="B1477" s="4" t="s">
        <v>196</v>
      </c>
      <c r="C1477" s="4" t="s">
        <v>179</v>
      </c>
      <c r="D1477" s="4" t="s">
        <v>92</v>
      </c>
      <c r="E1477" s="4" t="s">
        <v>172</v>
      </c>
      <c r="F1477" s="3">
        <v>42806</v>
      </c>
      <c r="G1477" s="3">
        <v>42909</v>
      </c>
      <c r="H1477">
        <v>522</v>
      </c>
    </row>
    <row r="1478" spans="1:8">
      <c r="A1478" s="4" t="s">
        <v>1685</v>
      </c>
      <c r="B1478" s="4" t="s">
        <v>203</v>
      </c>
      <c r="C1478" s="4" t="s">
        <v>177</v>
      </c>
      <c r="D1478" s="4" t="s">
        <v>75</v>
      </c>
      <c r="E1478" s="4" t="s">
        <v>193</v>
      </c>
      <c r="F1478" s="3">
        <v>42806</v>
      </c>
      <c r="G1478" s="3"/>
    </row>
    <row r="1479" spans="1:8">
      <c r="A1479" s="4" t="s">
        <v>1686</v>
      </c>
      <c r="B1479" s="4" t="s">
        <v>203</v>
      </c>
      <c r="C1479" s="4" t="s">
        <v>177</v>
      </c>
      <c r="D1479" s="4" t="s">
        <v>124</v>
      </c>
      <c r="E1479" s="4" t="s">
        <v>172</v>
      </c>
      <c r="F1479" s="3">
        <v>42806</v>
      </c>
      <c r="G1479" s="3">
        <v>42899</v>
      </c>
      <c r="H1479">
        <v>49</v>
      </c>
    </row>
    <row r="1480" spans="1:8">
      <c r="A1480" s="4" t="s">
        <v>1687</v>
      </c>
      <c r="B1480" s="4" t="s">
        <v>219</v>
      </c>
      <c r="C1480" s="4" t="s">
        <v>175</v>
      </c>
      <c r="D1480" s="4" t="s">
        <v>24</v>
      </c>
      <c r="E1480" s="4" t="s">
        <v>193</v>
      </c>
      <c r="F1480" s="3">
        <v>42806</v>
      </c>
      <c r="G1480" s="3"/>
    </row>
    <row r="1481" spans="1:8">
      <c r="A1481" s="4" t="s">
        <v>1688</v>
      </c>
      <c r="B1481" s="4" t="s">
        <v>219</v>
      </c>
      <c r="C1481" s="4" t="s">
        <v>175</v>
      </c>
      <c r="D1481" s="4" t="s">
        <v>93</v>
      </c>
      <c r="E1481" s="4" t="s">
        <v>172</v>
      </c>
      <c r="F1481" s="3">
        <v>42806</v>
      </c>
      <c r="G1481" s="3">
        <v>42888</v>
      </c>
      <c r="H1481">
        <v>4865</v>
      </c>
    </row>
    <row r="1482" spans="1:8">
      <c r="A1482" s="4" t="s">
        <v>1689</v>
      </c>
      <c r="B1482" s="4" t="s">
        <v>256</v>
      </c>
      <c r="C1482" s="4" t="s">
        <v>171</v>
      </c>
      <c r="D1482" s="4" t="s">
        <v>79</v>
      </c>
      <c r="E1482" s="4" t="s">
        <v>172</v>
      </c>
      <c r="F1482" s="3">
        <v>42806</v>
      </c>
      <c r="G1482" s="3">
        <v>42877</v>
      </c>
      <c r="H1482">
        <v>991</v>
      </c>
    </row>
    <row r="1483" spans="1:8">
      <c r="A1483" s="4" t="s">
        <v>1690</v>
      </c>
      <c r="B1483" s="4" t="s">
        <v>256</v>
      </c>
      <c r="C1483" s="4" t="s">
        <v>199</v>
      </c>
      <c r="D1483" s="4" t="s">
        <v>51</v>
      </c>
      <c r="E1483" s="4" t="s">
        <v>172</v>
      </c>
      <c r="F1483" s="3">
        <v>42806</v>
      </c>
      <c r="G1483" s="3">
        <v>42882</v>
      </c>
      <c r="H1483">
        <v>4509</v>
      </c>
    </row>
    <row r="1484" spans="1:8">
      <c r="A1484" s="4" t="s">
        <v>1691</v>
      </c>
      <c r="B1484" s="4" t="s">
        <v>187</v>
      </c>
      <c r="C1484" s="4" t="s">
        <v>175</v>
      </c>
      <c r="D1484" s="4" t="s">
        <v>90</v>
      </c>
      <c r="E1484" s="4" t="s">
        <v>172</v>
      </c>
      <c r="F1484" s="3">
        <v>42806</v>
      </c>
      <c r="G1484" s="3">
        <v>42858</v>
      </c>
      <c r="H1484">
        <v>5169</v>
      </c>
    </row>
    <row r="1485" spans="1:8">
      <c r="A1485" s="4" t="s">
        <v>1692</v>
      </c>
      <c r="B1485" s="4" t="s">
        <v>201</v>
      </c>
      <c r="C1485" s="4" t="s">
        <v>179</v>
      </c>
      <c r="D1485" s="4" t="s">
        <v>56</v>
      </c>
      <c r="E1485" s="4" t="s">
        <v>172</v>
      </c>
      <c r="F1485" s="3">
        <v>42806</v>
      </c>
      <c r="G1485" s="3">
        <v>42821</v>
      </c>
      <c r="H1485">
        <v>491</v>
      </c>
    </row>
    <row r="1486" spans="1:8">
      <c r="A1486" s="4" t="s">
        <v>1693</v>
      </c>
      <c r="B1486" s="4" t="s">
        <v>201</v>
      </c>
      <c r="C1486" s="4" t="s">
        <v>175</v>
      </c>
      <c r="D1486" s="4" t="s">
        <v>86</v>
      </c>
      <c r="E1486" s="4" t="s">
        <v>172</v>
      </c>
      <c r="F1486" s="3">
        <v>42806</v>
      </c>
      <c r="G1486" s="3">
        <v>42901</v>
      </c>
      <c r="H1486">
        <v>4281</v>
      </c>
    </row>
    <row r="1487" spans="1:8">
      <c r="A1487" s="4" t="s">
        <v>1694</v>
      </c>
      <c r="B1487" s="4" t="s">
        <v>189</v>
      </c>
      <c r="C1487" s="4" t="s">
        <v>171</v>
      </c>
      <c r="D1487" s="4" t="s">
        <v>57</v>
      </c>
      <c r="E1487" s="4" t="s">
        <v>197</v>
      </c>
      <c r="F1487" s="3">
        <v>42806</v>
      </c>
      <c r="G1487" s="3">
        <v>42863</v>
      </c>
      <c r="H1487">
        <v>0</v>
      </c>
    </row>
    <row r="1488" spans="1:8">
      <c r="A1488" s="4" t="s">
        <v>1695</v>
      </c>
      <c r="B1488" s="4" t="s">
        <v>226</v>
      </c>
      <c r="C1488" s="4" t="s">
        <v>177</v>
      </c>
      <c r="D1488" s="4" t="s">
        <v>120</v>
      </c>
      <c r="E1488" s="4" t="s">
        <v>197</v>
      </c>
      <c r="F1488" s="3">
        <v>42806</v>
      </c>
      <c r="G1488" s="3">
        <v>42873</v>
      </c>
      <c r="H1488">
        <v>0</v>
      </c>
    </row>
    <row r="1489" spans="1:8">
      <c r="A1489" s="4" t="s">
        <v>1696</v>
      </c>
      <c r="B1489" s="4" t="s">
        <v>226</v>
      </c>
      <c r="C1489" s="4" t="s">
        <v>192</v>
      </c>
      <c r="D1489" s="4" t="s">
        <v>83</v>
      </c>
      <c r="E1489" s="4" t="s">
        <v>172</v>
      </c>
      <c r="F1489" s="3">
        <v>42806</v>
      </c>
      <c r="G1489" s="3">
        <v>42913</v>
      </c>
      <c r="H1489">
        <v>3443</v>
      </c>
    </row>
    <row r="1490" spans="1:8">
      <c r="A1490" s="4" t="s">
        <v>1697</v>
      </c>
      <c r="B1490" s="4" t="s">
        <v>208</v>
      </c>
      <c r="C1490" s="4" t="s">
        <v>177</v>
      </c>
      <c r="D1490" s="4" t="s">
        <v>70</v>
      </c>
      <c r="E1490" s="4" t="s">
        <v>172</v>
      </c>
      <c r="F1490" s="3">
        <v>42806</v>
      </c>
      <c r="G1490" s="3">
        <v>42884</v>
      </c>
      <c r="H1490">
        <v>60</v>
      </c>
    </row>
    <row r="1491" spans="1:8">
      <c r="A1491" s="4" t="s">
        <v>1698</v>
      </c>
      <c r="B1491" s="4" t="s">
        <v>208</v>
      </c>
      <c r="C1491" s="4" t="s">
        <v>177</v>
      </c>
      <c r="D1491" s="4" t="s">
        <v>76</v>
      </c>
      <c r="E1491" s="4" t="s">
        <v>172</v>
      </c>
      <c r="F1491" s="3">
        <v>42806</v>
      </c>
      <c r="G1491" s="3">
        <v>42906</v>
      </c>
      <c r="H1491">
        <v>53</v>
      </c>
    </row>
    <row r="1492" spans="1:8">
      <c r="A1492" s="4" t="s">
        <v>1699</v>
      </c>
      <c r="B1492" s="4" t="s">
        <v>185</v>
      </c>
      <c r="C1492" s="4" t="s">
        <v>177</v>
      </c>
      <c r="D1492" s="4" t="s">
        <v>59</v>
      </c>
      <c r="E1492" s="4" t="s">
        <v>172</v>
      </c>
      <c r="F1492" s="3">
        <v>42806</v>
      </c>
      <c r="G1492" s="3">
        <v>42881</v>
      </c>
      <c r="H1492">
        <v>56</v>
      </c>
    </row>
    <row r="1493" spans="1:8">
      <c r="A1493" s="4" t="s">
        <v>1700</v>
      </c>
      <c r="B1493" s="4" t="s">
        <v>181</v>
      </c>
      <c r="C1493" s="4" t="s">
        <v>179</v>
      </c>
      <c r="D1493" s="4" t="s">
        <v>105</v>
      </c>
      <c r="E1493" s="4" t="s">
        <v>172</v>
      </c>
      <c r="F1493" s="3">
        <v>42806</v>
      </c>
      <c r="G1493" s="3">
        <v>42811</v>
      </c>
      <c r="H1493">
        <v>665</v>
      </c>
    </row>
    <row r="1494" spans="1:8">
      <c r="A1494" s="4" t="s">
        <v>1701</v>
      </c>
      <c r="B1494" s="4" t="s">
        <v>183</v>
      </c>
      <c r="C1494" s="4" t="s">
        <v>171</v>
      </c>
      <c r="D1494" s="4" t="s">
        <v>47</v>
      </c>
      <c r="E1494" s="4" t="s">
        <v>172</v>
      </c>
      <c r="F1494" s="3">
        <v>42807</v>
      </c>
      <c r="G1494" s="3">
        <v>42864</v>
      </c>
      <c r="H1494">
        <v>1140</v>
      </c>
    </row>
    <row r="1495" spans="1:8">
      <c r="A1495" s="4" t="s">
        <v>1702</v>
      </c>
      <c r="B1495" s="4" t="s">
        <v>183</v>
      </c>
      <c r="C1495" s="4" t="s">
        <v>177</v>
      </c>
      <c r="D1495" s="4" t="s">
        <v>111</v>
      </c>
      <c r="E1495" s="4" t="s">
        <v>172</v>
      </c>
      <c r="F1495" s="3">
        <v>42807</v>
      </c>
      <c r="G1495" s="3">
        <v>42880</v>
      </c>
      <c r="H1495">
        <v>52</v>
      </c>
    </row>
    <row r="1496" spans="1:8">
      <c r="A1496" s="4" t="s">
        <v>1703</v>
      </c>
      <c r="B1496" s="4" t="s">
        <v>183</v>
      </c>
      <c r="C1496" s="4" t="s">
        <v>177</v>
      </c>
      <c r="D1496" s="4" t="s">
        <v>92</v>
      </c>
      <c r="E1496" s="4" t="s">
        <v>172</v>
      </c>
      <c r="F1496" s="3">
        <v>42807</v>
      </c>
      <c r="G1496" s="3">
        <v>42894</v>
      </c>
      <c r="H1496">
        <v>52</v>
      </c>
    </row>
    <row r="1497" spans="1:8">
      <c r="A1497" s="4" t="s">
        <v>1704</v>
      </c>
      <c r="B1497" s="4" t="s">
        <v>261</v>
      </c>
      <c r="C1497" s="4" t="s">
        <v>199</v>
      </c>
      <c r="D1497" s="4" t="s">
        <v>50</v>
      </c>
      <c r="E1497" s="4" t="s">
        <v>197</v>
      </c>
      <c r="F1497" s="3">
        <v>42807</v>
      </c>
      <c r="G1497" s="3">
        <v>42818</v>
      </c>
      <c r="H1497">
        <v>0</v>
      </c>
    </row>
    <row r="1498" spans="1:8">
      <c r="A1498" s="4" t="s">
        <v>1705</v>
      </c>
      <c r="B1498" s="4" t="s">
        <v>246</v>
      </c>
      <c r="C1498" s="4" t="s">
        <v>192</v>
      </c>
      <c r="D1498" s="4" t="s">
        <v>24</v>
      </c>
      <c r="E1498" s="4" t="s">
        <v>193</v>
      </c>
      <c r="F1498" s="3">
        <v>42807</v>
      </c>
      <c r="G1498" s="3"/>
    </row>
    <row r="1499" spans="1:8">
      <c r="A1499" s="4" t="s">
        <v>1706</v>
      </c>
      <c r="B1499" s="4" t="s">
        <v>304</v>
      </c>
      <c r="C1499" s="4" t="s">
        <v>199</v>
      </c>
      <c r="D1499" s="4" t="s">
        <v>85</v>
      </c>
      <c r="E1499" s="4" t="s">
        <v>172</v>
      </c>
      <c r="F1499" s="3">
        <v>42807</v>
      </c>
      <c r="G1499" s="3">
        <v>42868</v>
      </c>
      <c r="H1499">
        <v>5121</v>
      </c>
    </row>
    <row r="1500" spans="1:8">
      <c r="A1500" s="4" t="s">
        <v>1707</v>
      </c>
      <c r="B1500" s="4" t="s">
        <v>304</v>
      </c>
      <c r="C1500" s="4" t="s">
        <v>192</v>
      </c>
      <c r="D1500" s="4" t="s">
        <v>104</v>
      </c>
      <c r="E1500" s="4" t="s">
        <v>172</v>
      </c>
      <c r="F1500" s="3">
        <v>42807</v>
      </c>
      <c r="G1500" s="3">
        <v>42825</v>
      </c>
      <c r="H1500">
        <v>3611</v>
      </c>
    </row>
    <row r="1501" spans="1:8">
      <c r="A1501" s="4" t="s">
        <v>1708</v>
      </c>
      <c r="B1501" s="4" t="s">
        <v>279</v>
      </c>
      <c r="C1501" s="4" t="s">
        <v>177</v>
      </c>
      <c r="D1501" s="4" t="s">
        <v>40</v>
      </c>
      <c r="E1501" s="4" t="s">
        <v>172</v>
      </c>
      <c r="F1501" s="3">
        <v>42807</v>
      </c>
      <c r="G1501" s="3">
        <v>42818</v>
      </c>
      <c r="H1501">
        <v>50</v>
      </c>
    </row>
    <row r="1502" spans="1:8">
      <c r="A1502" s="4" t="s">
        <v>1709</v>
      </c>
      <c r="B1502" s="4" t="s">
        <v>174</v>
      </c>
      <c r="C1502" s="4" t="s">
        <v>179</v>
      </c>
      <c r="D1502" s="4" t="s">
        <v>104</v>
      </c>
      <c r="E1502" s="4" t="s">
        <v>172</v>
      </c>
      <c r="F1502" s="3">
        <v>42807</v>
      </c>
      <c r="G1502" s="3">
        <v>42870</v>
      </c>
      <c r="H1502">
        <v>618</v>
      </c>
    </row>
    <row r="1503" spans="1:8">
      <c r="A1503" s="4" t="s">
        <v>1710</v>
      </c>
      <c r="B1503" s="4" t="s">
        <v>174</v>
      </c>
      <c r="C1503" s="4" t="s">
        <v>171</v>
      </c>
      <c r="D1503" s="4" t="s">
        <v>68</v>
      </c>
      <c r="E1503" s="4" t="s">
        <v>172</v>
      </c>
      <c r="F1503" s="3">
        <v>42807</v>
      </c>
      <c r="G1503" s="3">
        <v>42811</v>
      </c>
      <c r="H1503">
        <v>1247</v>
      </c>
    </row>
    <row r="1504" spans="1:8">
      <c r="A1504" s="4" t="s">
        <v>1711</v>
      </c>
      <c r="B1504" s="4" t="s">
        <v>212</v>
      </c>
      <c r="C1504" s="4" t="s">
        <v>177</v>
      </c>
      <c r="D1504" s="4" t="s">
        <v>113</v>
      </c>
      <c r="E1504" s="4" t="s">
        <v>193</v>
      </c>
      <c r="F1504" s="3">
        <v>42807</v>
      </c>
      <c r="G1504" s="3"/>
    </row>
    <row r="1505" spans="1:8">
      <c r="A1505" s="4" t="s">
        <v>1712</v>
      </c>
      <c r="B1505" s="4" t="s">
        <v>237</v>
      </c>
      <c r="C1505" s="4" t="s">
        <v>177</v>
      </c>
      <c r="D1505" s="4" t="s">
        <v>52</v>
      </c>
      <c r="E1505" s="4" t="s">
        <v>172</v>
      </c>
      <c r="F1505" s="3">
        <v>42807</v>
      </c>
      <c r="G1505" s="3">
        <v>42858</v>
      </c>
      <c r="H1505">
        <v>55</v>
      </c>
    </row>
    <row r="1506" spans="1:8">
      <c r="A1506" s="4" t="s">
        <v>1713</v>
      </c>
      <c r="B1506" s="4" t="s">
        <v>203</v>
      </c>
      <c r="C1506" s="4" t="s">
        <v>171</v>
      </c>
      <c r="D1506" s="4" t="s">
        <v>108</v>
      </c>
      <c r="E1506" s="4" t="s">
        <v>172</v>
      </c>
      <c r="F1506" s="3">
        <v>42807</v>
      </c>
      <c r="G1506" s="3">
        <v>42903</v>
      </c>
      <c r="H1506">
        <v>1157</v>
      </c>
    </row>
    <row r="1507" spans="1:8">
      <c r="A1507" s="4" t="s">
        <v>1714</v>
      </c>
      <c r="B1507" s="4" t="s">
        <v>230</v>
      </c>
      <c r="C1507" s="4" t="s">
        <v>179</v>
      </c>
      <c r="D1507" s="4" t="s">
        <v>76</v>
      </c>
      <c r="E1507" s="4" t="s">
        <v>172</v>
      </c>
      <c r="F1507" s="3">
        <v>42807</v>
      </c>
      <c r="G1507" s="3">
        <v>42877</v>
      </c>
      <c r="H1507">
        <v>537</v>
      </c>
    </row>
    <row r="1508" spans="1:8">
      <c r="A1508" s="4" t="s">
        <v>1715</v>
      </c>
      <c r="B1508" s="4" t="s">
        <v>230</v>
      </c>
      <c r="C1508" s="4" t="s">
        <v>175</v>
      </c>
      <c r="D1508" s="4" t="s">
        <v>44</v>
      </c>
      <c r="E1508" s="4" t="s">
        <v>172</v>
      </c>
      <c r="F1508" s="3">
        <v>42807</v>
      </c>
      <c r="G1508" s="3">
        <v>42824</v>
      </c>
      <c r="H1508">
        <v>4955</v>
      </c>
    </row>
    <row r="1509" spans="1:8">
      <c r="A1509" s="4" t="s">
        <v>1716</v>
      </c>
      <c r="B1509" s="4" t="s">
        <v>230</v>
      </c>
      <c r="C1509" s="4" t="s">
        <v>175</v>
      </c>
      <c r="D1509" s="4" t="s">
        <v>108</v>
      </c>
      <c r="E1509" s="4" t="s">
        <v>172</v>
      </c>
      <c r="F1509" s="3">
        <v>42807</v>
      </c>
      <c r="G1509" s="3">
        <v>42888</v>
      </c>
      <c r="H1509">
        <v>5606</v>
      </c>
    </row>
    <row r="1510" spans="1:8">
      <c r="A1510" s="4" t="s">
        <v>1717</v>
      </c>
      <c r="B1510" s="4" t="s">
        <v>187</v>
      </c>
      <c r="C1510" s="4" t="s">
        <v>179</v>
      </c>
      <c r="D1510" s="4" t="s">
        <v>24</v>
      </c>
      <c r="E1510" s="4" t="s">
        <v>193</v>
      </c>
      <c r="F1510" s="3">
        <v>42807</v>
      </c>
      <c r="G1510" s="3"/>
    </row>
    <row r="1511" spans="1:8">
      <c r="A1511" s="4" t="s">
        <v>1718</v>
      </c>
      <c r="B1511" s="4" t="s">
        <v>170</v>
      </c>
      <c r="C1511" s="4" t="s">
        <v>177</v>
      </c>
      <c r="D1511" s="4" t="s">
        <v>79</v>
      </c>
      <c r="E1511" s="4" t="s">
        <v>172</v>
      </c>
      <c r="F1511" s="3">
        <v>42807</v>
      </c>
      <c r="G1511" s="3">
        <v>42866</v>
      </c>
      <c r="H1511">
        <v>57</v>
      </c>
    </row>
    <row r="1512" spans="1:8">
      <c r="A1512" s="4" t="s">
        <v>1719</v>
      </c>
      <c r="B1512" s="4" t="s">
        <v>205</v>
      </c>
      <c r="C1512" s="4" t="s">
        <v>177</v>
      </c>
      <c r="D1512" s="4" t="s">
        <v>115</v>
      </c>
      <c r="E1512" s="4" t="s">
        <v>172</v>
      </c>
      <c r="F1512" s="3">
        <v>42807</v>
      </c>
      <c r="G1512" s="3">
        <v>42875</v>
      </c>
      <c r="H1512">
        <v>66</v>
      </c>
    </row>
    <row r="1513" spans="1:8">
      <c r="A1513" s="4" t="s">
        <v>1720</v>
      </c>
      <c r="B1513" s="4" t="s">
        <v>181</v>
      </c>
      <c r="C1513" s="4" t="s">
        <v>175</v>
      </c>
      <c r="D1513" s="4" t="s">
        <v>44</v>
      </c>
      <c r="E1513" s="4" t="s">
        <v>172</v>
      </c>
      <c r="F1513" s="3">
        <v>42807</v>
      </c>
      <c r="G1513" s="3">
        <v>42913</v>
      </c>
      <c r="H1513">
        <v>5113</v>
      </c>
    </row>
    <row r="1514" spans="1:8">
      <c r="A1514" s="4" t="s">
        <v>1721</v>
      </c>
      <c r="B1514" s="4" t="s">
        <v>181</v>
      </c>
      <c r="C1514" s="4" t="s">
        <v>175</v>
      </c>
      <c r="D1514" s="4" t="s">
        <v>115</v>
      </c>
      <c r="E1514" s="4" t="s">
        <v>172</v>
      </c>
      <c r="F1514" s="3">
        <v>42807</v>
      </c>
      <c r="G1514" s="3">
        <v>42877</v>
      </c>
      <c r="H1514">
        <v>4595</v>
      </c>
    </row>
    <row r="1515" spans="1:8">
      <c r="A1515" s="4" t="s">
        <v>1722</v>
      </c>
      <c r="B1515" s="4" t="s">
        <v>261</v>
      </c>
      <c r="C1515" s="4" t="s">
        <v>171</v>
      </c>
      <c r="D1515" s="4" t="s">
        <v>24</v>
      </c>
      <c r="E1515" s="4" t="s">
        <v>193</v>
      </c>
      <c r="F1515" s="3">
        <v>42808</v>
      </c>
      <c r="G1515" s="3"/>
    </row>
    <row r="1516" spans="1:8">
      <c r="A1516" s="4" t="s">
        <v>1723</v>
      </c>
      <c r="B1516" s="4" t="s">
        <v>246</v>
      </c>
      <c r="C1516" s="4" t="s">
        <v>192</v>
      </c>
      <c r="D1516" s="4" t="s">
        <v>65</v>
      </c>
      <c r="E1516" s="4" t="s">
        <v>172</v>
      </c>
      <c r="F1516" s="3">
        <v>42808</v>
      </c>
      <c r="G1516" s="3">
        <v>42815</v>
      </c>
      <c r="H1516">
        <v>3503</v>
      </c>
    </row>
    <row r="1517" spans="1:8">
      <c r="A1517" s="4" t="s">
        <v>1724</v>
      </c>
      <c r="B1517" s="4" t="s">
        <v>246</v>
      </c>
      <c r="C1517" s="4" t="s">
        <v>192</v>
      </c>
      <c r="D1517" s="4" t="s">
        <v>88</v>
      </c>
      <c r="E1517" s="4" t="s">
        <v>172</v>
      </c>
      <c r="F1517" s="3">
        <v>42808</v>
      </c>
      <c r="G1517" s="3">
        <v>42899</v>
      </c>
      <c r="H1517">
        <v>3600</v>
      </c>
    </row>
    <row r="1518" spans="1:8">
      <c r="A1518" s="4" t="s">
        <v>1725</v>
      </c>
      <c r="B1518" s="4" t="s">
        <v>210</v>
      </c>
      <c r="C1518" s="4" t="s">
        <v>175</v>
      </c>
      <c r="D1518" s="4" t="s">
        <v>24</v>
      </c>
      <c r="E1518" s="4" t="s">
        <v>193</v>
      </c>
      <c r="F1518" s="3">
        <v>42808</v>
      </c>
      <c r="G1518" s="3"/>
    </row>
    <row r="1519" spans="1:8">
      <c r="A1519" s="4" t="s">
        <v>1726</v>
      </c>
      <c r="B1519" s="4" t="s">
        <v>210</v>
      </c>
      <c r="C1519" s="4" t="s">
        <v>179</v>
      </c>
      <c r="D1519" s="4" t="s">
        <v>40</v>
      </c>
      <c r="E1519" s="4" t="s">
        <v>172</v>
      </c>
      <c r="F1519" s="3">
        <v>42808</v>
      </c>
      <c r="G1519" s="3">
        <v>42813</v>
      </c>
      <c r="H1519">
        <v>425</v>
      </c>
    </row>
    <row r="1520" spans="1:8">
      <c r="A1520" s="4" t="s">
        <v>1727</v>
      </c>
      <c r="B1520" s="4" t="s">
        <v>174</v>
      </c>
      <c r="C1520" s="4" t="s">
        <v>175</v>
      </c>
      <c r="D1520" s="4" t="s">
        <v>51</v>
      </c>
      <c r="E1520" s="4" t="s">
        <v>172</v>
      </c>
      <c r="F1520" s="3">
        <v>42808</v>
      </c>
      <c r="G1520" s="3">
        <v>42906</v>
      </c>
      <c r="H1520">
        <v>4565</v>
      </c>
    </row>
    <row r="1521" spans="1:8">
      <c r="A1521" s="4" t="s">
        <v>1728</v>
      </c>
      <c r="B1521" s="4" t="s">
        <v>174</v>
      </c>
      <c r="C1521" s="4" t="s">
        <v>175</v>
      </c>
      <c r="D1521" s="4" t="s">
        <v>103</v>
      </c>
      <c r="E1521" s="4" t="s">
        <v>172</v>
      </c>
      <c r="F1521" s="3">
        <v>42808</v>
      </c>
      <c r="G1521" s="3">
        <v>42877</v>
      </c>
      <c r="H1521">
        <v>4754</v>
      </c>
    </row>
    <row r="1522" spans="1:8">
      <c r="A1522" s="4" t="s">
        <v>1729</v>
      </c>
      <c r="B1522" s="4" t="s">
        <v>174</v>
      </c>
      <c r="C1522" s="4" t="s">
        <v>177</v>
      </c>
      <c r="D1522" s="4" t="s">
        <v>45</v>
      </c>
      <c r="E1522" s="4" t="s">
        <v>172</v>
      </c>
      <c r="F1522" s="3">
        <v>42808</v>
      </c>
      <c r="G1522" s="3">
        <v>42861</v>
      </c>
      <c r="H1522">
        <v>62</v>
      </c>
    </row>
    <row r="1523" spans="1:8">
      <c r="A1523" s="4" t="s">
        <v>1730</v>
      </c>
      <c r="B1523" s="4" t="s">
        <v>263</v>
      </c>
      <c r="C1523" s="4" t="s">
        <v>175</v>
      </c>
      <c r="D1523" s="4" t="s">
        <v>25</v>
      </c>
      <c r="E1523" s="4" t="s">
        <v>172</v>
      </c>
      <c r="F1523" s="3">
        <v>42808</v>
      </c>
      <c r="G1523" s="3">
        <v>42885</v>
      </c>
      <c r="H1523">
        <v>4688</v>
      </c>
    </row>
    <row r="1524" spans="1:8">
      <c r="A1524" s="4" t="s">
        <v>1731</v>
      </c>
      <c r="B1524" s="4" t="s">
        <v>212</v>
      </c>
      <c r="C1524" s="4" t="s">
        <v>192</v>
      </c>
      <c r="D1524" s="4" t="s">
        <v>62</v>
      </c>
      <c r="E1524" s="4" t="s">
        <v>172</v>
      </c>
      <c r="F1524" s="3">
        <v>42808</v>
      </c>
      <c r="G1524" s="3">
        <v>42814</v>
      </c>
      <c r="H1524">
        <v>3386</v>
      </c>
    </row>
    <row r="1525" spans="1:8">
      <c r="A1525" s="4" t="s">
        <v>1732</v>
      </c>
      <c r="B1525" s="4" t="s">
        <v>237</v>
      </c>
      <c r="C1525" s="4" t="s">
        <v>175</v>
      </c>
      <c r="D1525" s="4" t="s">
        <v>123</v>
      </c>
      <c r="E1525" s="4" t="s">
        <v>172</v>
      </c>
      <c r="F1525" s="3">
        <v>42808</v>
      </c>
      <c r="G1525" s="3">
        <v>42892</v>
      </c>
      <c r="H1525">
        <v>3869</v>
      </c>
    </row>
    <row r="1526" spans="1:8">
      <c r="A1526" s="4" t="s">
        <v>1733</v>
      </c>
      <c r="B1526" s="4" t="s">
        <v>196</v>
      </c>
      <c r="C1526" s="4" t="s">
        <v>179</v>
      </c>
      <c r="D1526" s="4" t="s">
        <v>111</v>
      </c>
      <c r="E1526" s="4" t="s">
        <v>172</v>
      </c>
      <c r="F1526" s="3">
        <v>42808</v>
      </c>
      <c r="G1526" s="3">
        <v>42818</v>
      </c>
      <c r="H1526">
        <v>615</v>
      </c>
    </row>
    <row r="1527" spans="1:8">
      <c r="A1527" s="4" t="s">
        <v>1734</v>
      </c>
      <c r="B1527" s="4" t="s">
        <v>196</v>
      </c>
      <c r="C1527" s="4" t="s">
        <v>177</v>
      </c>
      <c r="D1527" s="4" t="s">
        <v>57</v>
      </c>
      <c r="E1527" s="4" t="s">
        <v>172</v>
      </c>
      <c r="F1527" s="3">
        <v>42808</v>
      </c>
      <c r="G1527" s="3">
        <v>42873</v>
      </c>
      <c r="H1527">
        <v>55</v>
      </c>
    </row>
    <row r="1528" spans="1:8">
      <c r="A1528" s="4" t="s">
        <v>1735</v>
      </c>
      <c r="B1528" s="4" t="s">
        <v>203</v>
      </c>
      <c r="C1528" s="4" t="s">
        <v>192</v>
      </c>
      <c r="D1528" s="4" t="s">
        <v>24</v>
      </c>
      <c r="E1528" s="4" t="s">
        <v>193</v>
      </c>
      <c r="F1528" s="3">
        <v>42808</v>
      </c>
      <c r="G1528" s="3"/>
    </row>
    <row r="1529" spans="1:8">
      <c r="A1529" s="4" t="s">
        <v>1736</v>
      </c>
      <c r="B1529" s="4" t="s">
        <v>187</v>
      </c>
      <c r="C1529" s="4" t="s">
        <v>179</v>
      </c>
      <c r="D1529" s="4" t="s">
        <v>117</v>
      </c>
      <c r="E1529" s="4" t="s">
        <v>193</v>
      </c>
      <c r="F1529" s="3">
        <v>42808</v>
      </c>
      <c r="G1529" s="3"/>
    </row>
    <row r="1530" spans="1:8">
      <c r="A1530" s="4" t="s">
        <v>1737</v>
      </c>
      <c r="B1530" s="4" t="s">
        <v>187</v>
      </c>
      <c r="C1530" s="4" t="s">
        <v>199</v>
      </c>
      <c r="D1530" s="4" t="s">
        <v>24</v>
      </c>
      <c r="E1530" s="4" t="s">
        <v>193</v>
      </c>
      <c r="F1530" s="3">
        <v>42808</v>
      </c>
      <c r="G1530" s="3"/>
    </row>
    <row r="1531" spans="1:8">
      <c r="A1531" s="4" t="s">
        <v>1738</v>
      </c>
      <c r="B1531" s="4" t="s">
        <v>244</v>
      </c>
      <c r="C1531" s="4" t="s">
        <v>179</v>
      </c>
      <c r="D1531" s="4" t="s">
        <v>79</v>
      </c>
      <c r="E1531" s="4" t="s">
        <v>197</v>
      </c>
      <c r="F1531" s="3">
        <v>42808</v>
      </c>
      <c r="G1531" s="3">
        <v>42872</v>
      </c>
      <c r="H1531">
        <v>0</v>
      </c>
    </row>
    <row r="1532" spans="1:8">
      <c r="A1532" s="4" t="s">
        <v>1739</v>
      </c>
      <c r="B1532" s="4" t="s">
        <v>201</v>
      </c>
      <c r="C1532" s="4" t="s">
        <v>171</v>
      </c>
      <c r="D1532" s="4" t="s">
        <v>75</v>
      </c>
      <c r="E1532" s="4" t="s">
        <v>172</v>
      </c>
      <c r="F1532" s="3">
        <v>42808</v>
      </c>
      <c r="G1532" s="3">
        <v>42819</v>
      </c>
      <c r="H1532">
        <v>1019</v>
      </c>
    </row>
    <row r="1533" spans="1:8">
      <c r="A1533" s="4" t="s">
        <v>1740</v>
      </c>
      <c r="B1533" s="4" t="s">
        <v>201</v>
      </c>
      <c r="C1533" s="4" t="s">
        <v>192</v>
      </c>
      <c r="D1533" s="4" t="s">
        <v>32</v>
      </c>
      <c r="E1533" s="4" t="s">
        <v>172</v>
      </c>
      <c r="F1533" s="3">
        <v>42808</v>
      </c>
      <c r="G1533" s="3">
        <v>42867</v>
      </c>
      <c r="H1533">
        <v>2798</v>
      </c>
    </row>
    <row r="1534" spans="1:8">
      <c r="A1534" s="4" t="s">
        <v>1741</v>
      </c>
      <c r="B1534" s="4" t="s">
        <v>170</v>
      </c>
      <c r="C1534" s="4" t="s">
        <v>179</v>
      </c>
      <c r="D1534" s="4" t="s">
        <v>111</v>
      </c>
      <c r="E1534" s="4" t="s">
        <v>172</v>
      </c>
      <c r="F1534" s="3">
        <v>42808</v>
      </c>
      <c r="G1534" s="3">
        <v>42889</v>
      </c>
      <c r="H1534">
        <v>502</v>
      </c>
    </row>
    <row r="1535" spans="1:8">
      <c r="A1535" s="4" t="s">
        <v>1742</v>
      </c>
      <c r="B1535" s="4" t="s">
        <v>170</v>
      </c>
      <c r="C1535" s="4" t="s">
        <v>192</v>
      </c>
      <c r="D1535" s="4" t="s">
        <v>79</v>
      </c>
      <c r="E1535" s="4" t="s">
        <v>172</v>
      </c>
      <c r="F1535" s="3">
        <v>42808</v>
      </c>
      <c r="G1535" s="3">
        <v>42810</v>
      </c>
      <c r="H1535">
        <v>3323</v>
      </c>
    </row>
    <row r="1536" spans="1:8">
      <c r="A1536" s="4" t="s">
        <v>1743</v>
      </c>
      <c r="B1536" s="4" t="s">
        <v>232</v>
      </c>
      <c r="C1536" s="4" t="s">
        <v>171</v>
      </c>
      <c r="D1536" s="4" t="s">
        <v>42</v>
      </c>
      <c r="E1536" s="4" t="s">
        <v>197</v>
      </c>
      <c r="F1536" s="3">
        <v>42808</v>
      </c>
      <c r="G1536" s="3">
        <v>42897</v>
      </c>
      <c r="H1536">
        <v>0</v>
      </c>
    </row>
    <row r="1537" spans="1:8">
      <c r="A1537" s="4" t="s">
        <v>1744</v>
      </c>
      <c r="B1537" s="4" t="s">
        <v>205</v>
      </c>
      <c r="C1537" s="4" t="s">
        <v>177</v>
      </c>
      <c r="D1537" s="4" t="s">
        <v>90</v>
      </c>
      <c r="E1537" s="4" t="s">
        <v>197</v>
      </c>
      <c r="F1537" s="3">
        <v>42808</v>
      </c>
      <c r="G1537" s="3">
        <v>42824</v>
      </c>
      <c r="H1537">
        <v>0</v>
      </c>
    </row>
    <row r="1538" spans="1:8">
      <c r="A1538" s="4" t="s">
        <v>1745</v>
      </c>
      <c r="B1538" s="4" t="s">
        <v>185</v>
      </c>
      <c r="C1538" s="4" t="s">
        <v>199</v>
      </c>
      <c r="D1538" s="4" t="s">
        <v>90</v>
      </c>
      <c r="E1538" s="4" t="s">
        <v>197</v>
      </c>
      <c r="F1538" s="3">
        <v>42808</v>
      </c>
      <c r="G1538" s="3">
        <v>42882</v>
      </c>
      <c r="H1538">
        <v>0</v>
      </c>
    </row>
    <row r="1539" spans="1:8">
      <c r="A1539" s="4" t="s">
        <v>1746</v>
      </c>
      <c r="B1539" s="4" t="s">
        <v>185</v>
      </c>
      <c r="C1539" s="4" t="s">
        <v>192</v>
      </c>
      <c r="D1539" s="4" t="s">
        <v>59</v>
      </c>
      <c r="E1539" s="4" t="s">
        <v>197</v>
      </c>
      <c r="F1539" s="3">
        <v>42808</v>
      </c>
      <c r="G1539" s="3">
        <v>42907</v>
      </c>
      <c r="H1539">
        <v>0</v>
      </c>
    </row>
    <row r="1540" spans="1:8">
      <c r="A1540" s="4" t="s">
        <v>1747</v>
      </c>
      <c r="B1540" s="4" t="s">
        <v>185</v>
      </c>
      <c r="C1540" s="4" t="s">
        <v>179</v>
      </c>
      <c r="D1540" s="4" t="s">
        <v>105</v>
      </c>
      <c r="E1540" s="4" t="s">
        <v>172</v>
      </c>
      <c r="F1540" s="3">
        <v>42808</v>
      </c>
      <c r="G1540" s="3">
        <v>42811</v>
      </c>
      <c r="H1540">
        <v>542</v>
      </c>
    </row>
    <row r="1541" spans="1:8">
      <c r="A1541" s="4" t="s">
        <v>1748</v>
      </c>
      <c r="B1541" s="4" t="s">
        <v>181</v>
      </c>
      <c r="C1541" s="4" t="s">
        <v>175</v>
      </c>
      <c r="D1541" s="4" t="s">
        <v>54</v>
      </c>
      <c r="E1541" s="4" t="s">
        <v>172</v>
      </c>
      <c r="F1541" s="3">
        <v>42808</v>
      </c>
      <c r="G1541" s="3">
        <v>42877</v>
      </c>
      <c r="H1541">
        <v>5172</v>
      </c>
    </row>
    <row r="1542" spans="1:8">
      <c r="A1542" s="4" t="s">
        <v>1749</v>
      </c>
      <c r="B1542" s="4" t="s">
        <v>246</v>
      </c>
      <c r="C1542" s="4" t="s">
        <v>192</v>
      </c>
      <c r="D1542" s="4" t="s">
        <v>40</v>
      </c>
      <c r="E1542" s="4" t="s">
        <v>197</v>
      </c>
      <c r="F1542" s="3">
        <v>42809</v>
      </c>
      <c r="G1542" s="3">
        <v>42910</v>
      </c>
      <c r="H1542">
        <v>0</v>
      </c>
    </row>
    <row r="1543" spans="1:8">
      <c r="A1543" s="4" t="s">
        <v>1750</v>
      </c>
      <c r="B1543" s="4" t="s">
        <v>246</v>
      </c>
      <c r="C1543" s="4" t="s">
        <v>179</v>
      </c>
      <c r="D1543" s="4" t="s">
        <v>120</v>
      </c>
      <c r="E1543" s="4" t="s">
        <v>172</v>
      </c>
      <c r="F1543" s="3">
        <v>42809</v>
      </c>
      <c r="G1543" s="3">
        <v>42825</v>
      </c>
      <c r="H1543">
        <v>538</v>
      </c>
    </row>
    <row r="1544" spans="1:8">
      <c r="A1544" s="4" t="s">
        <v>1751</v>
      </c>
      <c r="B1544" s="4" t="s">
        <v>246</v>
      </c>
      <c r="C1544" s="4" t="s">
        <v>175</v>
      </c>
      <c r="D1544" s="4" t="s">
        <v>25</v>
      </c>
      <c r="E1544" s="4" t="s">
        <v>172</v>
      </c>
      <c r="F1544" s="3">
        <v>42809</v>
      </c>
      <c r="G1544" s="3">
        <v>42873</v>
      </c>
      <c r="H1544">
        <v>4497</v>
      </c>
    </row>
    <row r="1545" spans="1:8">
      <c r="A1545" s="4" t="s">
        <v>1752</v>
      </c>
      <c r="B1545" s="4" t="s">
        <v>174</v>
      </c>
      <c r="C1545" s="4" t="s">
        <v>171</v>
      </c>
      <c r="D1545" s="4" t="s">
        <v>41</v>
      </c>
      <c r="E1545" s="4" t="s">
        <v>172</v>
      </c>
      <c r="F1545" s="3">
        <v>42809</v>
      </c>
      <c r="G1545" s="3">
        <v>42864</v>
      </c>
      <c r="H1545">
        <v>1178</v>
      </c>
    </row>
    <row r="1546" spans="1:8">
      <c r="A1546" s="4" t="s">
        <v>1753</v>
      </c>
      <c r="B1546" s="4" t="s">
        <v>174</v>
      </c>
      <c r="C1546" s="4" t="s">
        <v>175</v>
      </c>
      <c r="D1546" s="4" t="s">
        <v>119</v>
      </c>
      <c r="E1546" s="4" t="s">
        <v>172</v>
      </c>
      <c r="F1546" s="3">
        <v>42809</v>
      </c>
      <c r="G1546" s="3">
        <v>42907</v>
      </c>
      <c r="H1546">
        <v>4969</v>
      </c>
    </row>
    <row r="1547" spans="1:8">
      <c r="A1547" s="4" t="s">
        <v>1754</v>
      </c>
      <c r="B1547" s="4" t="s">
        <v>174</v>
      </c>
      <c r="C1547" s="4" t="s">
        <v>177</v>
      </c>
      <c r="D1547" s="4" t="s">
        <v>100</v>
      </c>
      <c r="E1547" s="4" t="s">
        <v>172</v>
      </c>
      <c r="F1547" s="3">
        <v>42809</v>
      </c>
      <c r="G1547" s="3">
        <v>42814</v>
      </c>
      <c r="H1547">
        <v>60</v>
      </c>
    </row>
    <row r="1548" spans="1:8">
      <c r="A1548" s="4" t="s">
        <v>1755</v>
      </c>
      <c r="B1548" s="4" t="s">
        <v>174</v>
      </c>
      <c r="C1548" s="4" t="s">
        <v>192</v>
      </c>
      <c r="D1548" s="4" t="s">
        <v>51</v>
      </c>
      <c r="E1548" s="4" t="s">
        <v>172</v>
      </c>
      <c r="F1548" s="3">
        <v>42809</v>
      </c>
      <c r="G1548" s="3">
        <v>42891</v>
      </c>
      <c r="H1548">
        <v>2875</v>
      </c>
    </row>
    <row r="1549" spans="1:8">
      <c r="A1549" s="4" t="s">
        <v>1756</v>
      </c>
      <c r="B1549" s="4" t="s">
        <v>212</v>
      </c>
      <c r="C1549" s="4" t="s">
        <v>179</v>
      </c>
      <c r="D1549" s="4" t="s">
        <v>32</v>
      </c>
      <c r="E1549" s="4" t="s">
        <v>193</v>
      </c>
      <c r="F1549" s="3">
        <v>42809</v>
      </c>
      <c r="G1549" s="3"/>
    </row>
    <row r="1550" spans="1:8">
      <c r="A1550" s="4" t="s">
        <v>1757</v>
      </c>
      <c r="B1550" s="4" t="s">
        <v>212</v>
      </c>
      <c r="C1550" s="4" t="s">
        <v>265</v>
      </c>
      <c r="D1550" s="4" t="s">
        <v>38</v>
      </c>
      <c r="E1550" s="4" t="s">
        <v>197</v>
      </c>
      <c r="F1550" s="3">
        <v>42809</v>
      </c>
      <c r="G1550" s="3">
        <v>42874</v>
      </c>
      <c r="H1550">
        <v>0</v>
      </c>
    </row>
    <row r="1551" spans="1:8">
      <c r="A1551" s="4" t="s">
        <v>1758</v>
      </c>
      <c r="B1551" s="4" t="s">
        <v>237</v>
      </c>
      <c r="C1551" s="4" t="s">
        <v>199</v>
      </c>
      <c r="D1551" s="4" t="s">
        <v>52</v>
      </c>
      <c r="E1551" s="4" t="s">
        <v>172</v>
      </c>
      <c r="F1551" s="3">
        <v>42809</v>
      </c>
      <c r="G1551" s="3">
        <v>42875</v>
      </c>
      <c r="H1551">
        <v>6177</v>
      </c>
    </row>
    <row r="1552" spans="1:8">
      <c r="A1552" s="4" t="s">
        <v>1759</v>
      </c>
      <c r="B1552" s="4" t="s">
        <v>196</v>
      </c>
      <c r="C1552" s="4" t="s">
        <v>192</v>
      </c>
      <c r="D1552" s="4" t="s">
        <v>104</v>
      </c>
      <c r="E1552" s="4" t="s">
        <v>197</v>
      </c>
      <c r="F1552" s="3">
        <v>42809</v>
      </c>
      <c r="G1552" s="3">
        <v>42914</v>
      </c>
      <c r="H1552">
        <v>0</v>
      </c>
    </row>
    <row r="1553" spans="1:8">
      <c r="A1553" s="4" t="s">
        <v>1760</v>
      </c>
      <c r="B1553" s="4" t="s">
        <v>230</v>
      </c>
      <c r="C1553" s="4" t="s">
        <v>175</v>
      </c>
      <c r="D1553" s="4" t="s">
        <v>24</v>
      </c>
      <c r="E1553" s="4" t="s">
        <v>193</v>
      </c>
      <c r="F1553" s="3">
        <v>42809</v>
      </c>
      <c r="G1553" s="3"/>
    </row>
    <row r="1554" spans="1:8">
      <c r="A1554" s="4" t="s">
        <v>1761</v>
      </c>
      <c r="B1554" s="4" t="s">
        <v>230</v>
      </c>
      <c r="C1554" s="4" t="s">
        <v>175</v>
      </c>
      <c r="D1554" s="4" t="s">
        <v>59</v>
      </c>
      <c r="E1554" s="4" t="s">
        <v>197</v>
      </c>
      <c r="F1554" s="3">
        <v>42809</v>
      </c>
      <c r="G1554" s="3">
        <v>42861</v>
      </c>
      <c r="H1554">
        <v>0</v>
      </c>
    </row>
    <row r="1555" spans="1:8">
      <c r="A1555" s="4" t="s">
        <v>1762</v>
      </c>
      <c r="B1555" s="4" t="s">
        <v>230</v>
      </c>
      <c r="C1555" s="4" t="s">
        <v>175</v>
      </c>
      <c r="D1555" s="4" t="s">
        <v>82</v>
      </c>
      <c r="E1555" s="4" t="s">
        <v>172</v>
      </c>
      <c r="F1555" s="3">
        <v>42809</v>
      </c>
      <c r="G1555" s="3">
        <v>42900</v>
      </c>
      <c r="H1555">
        <v>4369</v>
      </c>
    </row>
    <row r="1556" spans="1:8">
      <c r="A1556" s="4" t="s">
        <v>1763</v>
      </c>
      <c r="B1556" s="4" t="s">
        <v>230</v>
      </c>
      <c r="C1556" s="4" t="s">
        <v>175</v>
      </c>
      <c r="D1556" s="4" t="s">
        <v>124</v>
      </c>
      <c r="E1556" s="4" t="s">
        <v>172</v>
      </c>
      <c r="F1556" s="3">
        <v>42809</v>
      </c>
      <c r="G1556" s="3">
        <v>42876</v>
      </c>
      <c r="H1556">
        <v>4878</v>
      </c>
    </row>
    <row r="1557" spans="1:8">
      <c r="A1557" s="4" t="s">
        <v>1764</v>
      </c>
      <c r="B1557" s="4" t="s">
        <v>256</v>
      </c>
      <c r="C1557" s="4" t="s">
        <v>199</v>
      </c>
      <c r="D1557" s="4" t="s">
        <v>66</v>
      </c>
      <c r="E1557" s="4" t="s">
        <v>172</v>
      </c>
      <c r="F1557" s="3">
        <v>42809</v>
      </c>
      <c r="G1557" s="3">
        <v>42907</v>
      </c>
      <c r="H1557">
        <v>4527</v>
      </c>
    </row>
    <row r="1558" spans="1:8">
      <c r="A1558" s="4" t="s">
        <v>1765</v>
      </c>
      <c r="B1558" s="4" t="s">
        <v>201</v>
      </c>
      <c r="C1558" s="4" t="s">
        <v>171</v>
      </c>
      <c r="D1558" s="4" t="s">
        <v>122</v>
      </c>
      <c r="E1558" s="4" t="s">
        <v>197</v>
      </c>
      <c r="F1558" s="3">
        <v>42809</v>
      </c>
      <c r="G1558" s="3">
        <v>42885</v>
      </c>
      <c r="H1558">
        <v>0</v>
      </c>
    </row>
    <row r="1559" spans="1:8">
      <c r="A1559" s="4" t="s">
        <v>1766</v>
      </c>
      <c r="B1559" s="4" t="s">
        <v>170</v>
      </c>
      <c r="C1559" s="4" t="s">
        <v>199</v>
      </c>
      <c r="D1559" s="4" t="s">
        <v>37</v>
      </c>
      <c r="E1559" s="4" t="s">
        <v>172</v>
      </c>
      <c r="F1559" s="3">
        <v>42809</v>
      </c>
      <c r="G1559" s="3">
        <v>42889</v>
      </c>
      <c r="H1559">
        <v>6102</v>
      </c>
    </row>
    <row r="1560" spans="1:8">
      <c r="A1560" s="4" t="s">
        <v>1767</v>
      </c>
      <c r="B1560" s="4" t="s">
        <v>226</v>
      </c>
      <c r="C1560" s="4" t="s">
        <v>199</v>
      </c>
      <c r="D1560" s="4" t="s">
        <v>35</v>
      </c>
      <c r="E1560" s="4" t="s">
        <v>172</v>
      </c>
      <c r="F1560" s="3">
        <v>42809</v>
      </c>
      <c r="G1560" s="3">
        <v>42865</v>
      </c>
      <c r="H1560">
        <v>4983</v>
      </c>
    </row>
    <row r="1561" spans="1:8">
      <c r="A1561" s="4" t="s">
        <v>1768</v>
      </c>
      <c r="B1561" s="4" t="s">
        <v>208</v>
      </c>
      <c r="C1561" s="4" t="s">
        <v>177</v>
      </c>
      <c r="D1561" s="4" t="s">
        <v>79</v>
      </c>
      <c r="E1561" s="4" t="s">
        <v>172</v>
      </c>
      <c r="F1561" s="3">
        <v>42809</v>
      </c>
      <c r="G1561" s="3">
        <v>42819</v>
      </c>
      <c r="H1561">
        <v>47</v>
      </c>
    </row>
    <row r="1562" spans="1:8">
      <c r="A1562" s="4" t="s">
        <v>1769</v>
      </c>
      <c r="B1562" s="4" t="s">
        <v>185</v>
      </c>
      <c r="C1562" s="4" t="s">
        <v>177</v>
      </c>
      <c r="D1562" s="4" t="s">
        <v>129</v>
      </c>
      <c r="E1562" s="4" t="s">
        <v>172</v>
      </c>
      <c r="F1562" s="3">
        <v>42809</v>
      </c>
      <c r="G1562" s="3">
        <v>42897</v>
      </c>
      <c r="H1562">
        <v>52</v>
      </c>
    </row>
    <row r="1563" spans="1:8">
      <c r="A1563" s="4" t="s">
        <v>1770</v>
      </c>
      <c r="B1563" s="4" t="s">
        <v>216</v>
      </c>
      <c r="C1563" s="4" t="s">
        <v>175</v>
      </c>
      <c r="D1563" s="4" t="s">
        <v>65</v>
      </c>
      <c r="E1563" s="4" t="s">
        <v>172</v>
      </c>
      <c r="F1563" s="3">
        <v>42809</v>
      </c>
      <c r="G1563" s="3">
        <v>42911</v>
      </c>
      <c r="H1563">
        <v>5031</v>
      </c>
    </row>
    <row r="1564" spans="1:8">
      <c r="A1564" s="4" t="s">
        <v>1771</v>
      </c>
      <c r="B1564" s="4" t="s">
        <v>216</v>
      </c>
      <c r="C1564" s="4" t="s">
        <v>177</v>
      </c>
      <c r="D1564" s="4" t="s">
        <v>31</v>
      </c>
      <c r="E1564" s="4" t="s">
        <v>172</v>
      </c>
      <c r="F1564" s="3">
        <v>42809</v>
      </c>
      <c r="G1564" s="3">
        <v>42892</v>
      </c>
      <c r="H1564">
        <v>53</v>
      </c>
    </row>
    <row r="1565" spans="1:8">
      <c r="A1565" s="4" t="s">
        <v>1772</v>
      </c>
      <c r="B1565" s="4" t="s">
        <v>235</v>
      </c>
      <c r="C1565" s="4" t="s">
        <v>171</v>
      </c>
      <c r="D1565" s="4" t="s">
        <v>24</v>
      </c>
      <c r="E1565" s="4" t="s">
        <v>193</v>
      </c>
      <c r="F1565" s="3">
        <v>42809</v>
      </c>
      <c r="G1565" s="3"/>
    </row>
    <row r="1566" spans="1:8">
      <c r="A1566" s="4" t="s">
        <v>1773</v>
      </c>
      <c r="B1566" s="4" t="s">
        <v>183</v>
      </c>
      <c r="C1566" s="4" t="s">
        <v>179</v>
      </c>
      <c r="D1566" s="4" t="s">
        <v>47</v>
      </c>
      <c r="E1566" s="4" t="s">
        <v>172</v>
      </c>
      <c r="F1566" s="3">
        <v>42810</v>
      </c>
      <c r="G1566" s="3">
        <v>42857</v>
      </c>
      <c r="H1566">
        <v>550</v>
      </c>
    </row>
    <row r="1567" spans="1:8">
      <c r="A1567" s="4" t="s">
        <v>1774</v>
      </c>
      <c r="B1567" s="4" t="s">
        <v>261</v>
      </c>
      <c r="C1567" s="4" t="s">
        <v>171</v>
      </c>
      <c r="D1567" s="4" t="s">
        <v>24</v>
      </c>
      <c r="E1567" s="4" t="s">
        <v>193</v>
      </c>
      <c r="F1567" s="3">
        <v>42810</v>
      </c>
      <c r="G1567" s="3"/>
    </row>
    <row r="1568" spans="1:8">
      <c r="A1568" s="4" t="s">
        <v>1775</v>
      </c>
      <c r="B1568" s="4" t="s">
        <v>261</v>
      </c>
      <c r="C1568" s="4" t="s">
        <v>175</v>
      </c>
      <c r="D1568" s="4" t="s">
        <v>50</v>
      </c>
      <c r="E1568" s="4" t="s">
        <v>172</v>
      </c>
      <c r="F1568" s="3">
        <v>42810</v>
      </c>
      <c r="G1568" s="3">
        <v>42892</v>
      </c>
      <c r="H1568">
        <v>5223</v>
      </c>
    </row>
    <row r="1569" spans="1:8">
      <c r="A1569" s="4" t="s">
        <v>1776</v>
      </c>
      <c r="B1569" s="4" t="s">
        <v>261</v>
      </c>
      <c r="C1569" s="4" t="s">
        <v>177</v>
      </c>
      <c r="D1569" s="4" t="s">
        <v>25</v>
      </c>
      <c r="E1569" s="4" t="s">
        <v>172</v>
      </c>
      <c r="F1569" s="3">
        <v>42810</v>
      </c>
      <c r="G1569" s="3">
        <v>42867</v>
      </c>
      <c r="H1569">
        <v>53</v>
      </c>
    </row>
    <row r="1570" spans="1:8">
      <c r="A1570" s="4" t="s">
        <v>1777</v>
      </c>
      <c r="B1570" s="4" t="s">
        <v>246</v>
      </c>
      <c r="C1570" s="4" t="s">
        <v>175</v>
      </c>
      <c r="D1570" s="4" t="s">
        <v>34</v>
      </c>
      <c r="E1570" s="4" t="s">
        <v>172</v>
      </c>
      <c r="F1570" s="3">
        <v>42810</v>
      </c>
      <c r="G1570" s="3">
        <v>42872</v>
      </c>
      <c r="H1570">
        <v>4519</v>
      </c>
    </row>
    <row r="1571" spans="1:8">
      <c r="A1571" s="4" t="s">
        <v>1778</v>
      </c>
      <c r="B1571" s="4" t="s">
        <v>279</v>
      </c>
      <c r="C1571" s="4" t="s">
        <v>175</v>
      </c>
      <c r="D1571" s="4" t="s">
        <v>121</v>
      </c>
      <c r="E1571" s="4" t="s">
        <v>172</v>
      </c>
      <c r="F1571" s="3">
        <v>42810</v>
      </c>
      <c r="G1571" s="3">
        <v>42887</v>
      </c>
      <c r="H1571">
        <v>4833</v>
      </c>
    </row>
    <row r="1572" spans="1:8">
      <c r="A1572" s="4" t="s">
        <v>1779</v>
      </c>
      <c r="B1572" s="4" t="s">
        <v>210</v>
      </c>
      <c r="C1572" s="4" t="s">
        <v>199</v>
      </c>
      <c r="D1572" s="4" t="s">
        <v>24</v>
      </c>
      <c r="E1572" s="4" t="s">
        <v>193</v>
      </c>
      <c r="F1572" s="3">
        <v>42810</v>
      </c>
      <c r="G1572" s="3"/>
    </row>
    <row r="1573" spans="1:8">
      <c r="A1573" s="4" t="s">
        <v>1780</v>
      </c>
      <c r="B1573" s="4" t="s">
        <v>210</v>
      </c>
      <c r="C1573" s="4" t="s">
        <v>199</v>
      </c>
      <c r="D1573" s="4" t="s">
        <v>127</v>
      </c>
      <c r="E1573" s="4" t="s">
        <v>172</v>
      </c>
      <c r="F1573" s="3">
        <v>42810</v>
      </c>
      <c r="G1573" s="3">
        <v>42915</v>
      </c>
      <c r="H1573">
        <v>5407</v>
      </c>
    </row>
    <row r="1574" spans="1:8">
      <c r="A1574" s="4" t="s">
        <v>1781</v>
      </c>
      <c r="B1574" s="4" t="s">
        <v>174</v>
      </c>
      <c r="C1574" s="4" t="s">
        <v>179</v>
      </c>
      <c r="D1574" s="4" t="s">
        <v>104</v>
      </c>
      <c r="E1574" s="4" t="s">
        <v>197</v>
      </c>
      <c r="F1574" s="3">
        <v>42810</v>
      </c>
      <c r="G1574" s="3">
        <v>42857</v>
      </c>
      <c r="H1574">
        <v>0</v>
      </c>
    </row>
    <row r="1575" spans="1:8">
      <c r="A1575" s="4" t="s">
        <v>1782</v>
      </c>
      <c r="B1575" s="4" t="s">
        <v>203</v>
      </c>
      <c r="C1575" s="4" t="s">
        <v>177</v>
      </c>
      <c r="D1575" s="4" t="s">
        <v>59</v>
      </c>
      <c r="E1575" s="4" t="s">
        <v>172</v>
      </c>
      <c r="F1575" s="3">
        <v>42810</v>
      </c>
      <c r="G1575" s="3">
        <v>42863</v>
      </c>
      <c r="H1575">
        <v>56</v>
      </c>
    </row>
    <row r="1576" spans="1:8">
      <c r="A1576" s="4" t="s">
        <v>1783</v>
      </c>
      <c r="B1576" s="4" t="s">
        <v>219</v>
      </c>
      <c r="C1576" s="4" t="s">
        <v>179</v>
      </c>
      <c r="D1576" s="4" t="s">
        <v>80</v>
      </c>
      <c r="E1576" s="4" t="s">
        <v>193</v>
      </c>
      <c r="F1576" s="3">
        <v>42810</v>
      </c>
      <c r="G1576" s="3"/>
    </row>
    <row r="1577" spans="1:8">
      <c r="A1577" s="4" t="s">
        <v>1784</v>
      </c>
      <c r="B1577" s="4" t="s">
        <v>219</v>
      </c>
      <c r="C1577" s="4" t="s">
        <v>171</v>
      </c>
      <c r="D1577" s="4" t="s">
        <v>84</v>
      </c>
      <c r="E1577" s="4" t="s">
        <v>193</v>
      </c>
      <c r="F1577" s="3">
        <v>42810</v>
      </c>
      <c r="G1577" s="3"/>
    </row>
    <row r="1578" spans="1:8">
      <c r="A1578" s="4" t="s">
        <v>1785</v>
      </c>
      <c r="B1578" s="4" t="s">
        <v>230</v>
      </c>
      <c r="C1578" s="4" t="s">
        <v>179</v>
      </c>
      <c r="D1578" s="4" t="s">
        <v>59</v>
      </c>
      <c r="E1578" s="4" t="s">
        <v>172</v>
      </c>
      <c r="F1578" s="3">
        <v>42810</v>
      </c>
      <c r="G1578" s="3">
        <v>42878</v>
      </c>
      <c r="H1578">
        <v>468</v>
      </c>
    </row>
    <row r="1579" spans="1:8">
      <c r="A1579" s="4" t="s">
        <v>1786</v>
      </c>
      <c r="B1579" s="4" t="s">
        <v>230</v>
      </c>
      <c r="C1579" s="4" t="s">
        <v>179</v>
      </c>
      <c r="D1579" s="4" t="s">
        <v>82</v>
      </c>
      <c r="E1579" s="4" t="s">
        <v>172</v>
      </c>
      <c r="F1579" s="3">
        <v>42810</v>
      </c>
      <c r="G1579" s="3">
        <v>42857</v>
      </c>
      <c r="H1579">
        <v>579</v>
      </c>
    </row>
    <row r="1580" spans="1:8">
      <c r="A1580" s="4" t="s">
        <v>1787</v>
      </c>
      <c r="B1580" s="4" t="s">
        <v>256</v>
      </c>
      <c r="C1580" s="4" t="s">
        <v>192</v>
      </c>
      <c r="D1580" s="4" t="s">
        <v>119</v>
      </c>
      <c r="E1580" s="4" t="s">
        <v>172</v>
      </c>
      <c r="F1580" s="3">
        <v>42810</v>
      </c>
      <c r="G1580" s="3">
        <v>42897</v>
      </c>
      <c r="H1580">
        <v>3185</v>
      </c>
    </row>
    <row r="1581" spans="1:8">
      <c r="A1581" s="4" t="s">
        <v>1788</v>
      </c>
      <c r="B1581" s="4" t="s">
        <v>187</v>
      </c>
      <c r="C1581" s="4" t="s">
        <v>175</v>
      </c>
      <c r="D1581" s="4" t="s">
        <v>24</v>
      </c>
      <c r="E1581" s="4" t="s">
        <v>193</v>
      </c>
      <c r="F1581" s="3">
        <v>42810</v>
      </c>
      <c r="G1581" s="3"/>
    </row>
    <row r="1582" spans="1:8">
      <c r="A1582" s="4" t="s">
        <v>1789</v>
      </c>
      <c r="B1582" s="4" t="s">
        <v>187</v>
      </c>
      <c r="C1582" s="4" t="s">
        <v>177</v>
      </c>
      <c r="D1582" s="4" t="s">
        <v>38</v>
      </c>
      <c r="E1582" s="4" t="s">
        <v>172</v>
      </c>
      <c r="F1582" s="3">
        <v>42810</v>
      </c>
      <c r="G1582" s="3">
        <v>42889</v>
      </c>
      <c r="H1582">
        <v>54</v>
      </c>
    </row>
    <row r="1583" spans="1:8">
      <c r="A1583" s="4" t="s">
        <v>1790</v>
      </c>
      <c r="B1583" s="4" t="s">
        <v>201</v>
      </c>
      <c r="C1583" s="4" t="s">
        <v>177</v>
      </c>
      <c r="D1583" s="4" t="s">
        <v>93</v>
      </c>
      <c r="E1583" s="4" t="s">
        <v>172</v>
      </c>
      <c r="F1583" s="3">
        <v>42810</v>
      </c>
      <c r="G1583" s="3">
        <v>42912</v>
      </c>
      <c r="H1583">
        <v>62</v>
      </c>
    </row>
    <row r="1584" spans="1:8">
      <c r="A1584" s="4" t="s">
        <v>1791</v>
      </c>
      <c r="B1584" s="4" t="s">
        <v>170</v>
      </c>
      <c r="C1584" s="4" t="s">
        <v>179</v>
      </c>
      <c r="D1584" s="4" t="s">
        <v>45</v>
      </c>
      <c r="E1584" s="4" t="s">
        <v>197</v>
      </c>
      <c r="F1584" s="3">
        <v>42810</v>
      </c>
      <c r="G1584" s="3">
        <v>42878</v>
      </c>
      <c r="H1584">
        <v>0</v>
      </c>
    </row>
    <row r="1585" spans="1:8">
      <c r="A1585" s="4" t="s">
        <v>1792</v>
      </c>
      <c r="B1585" s="4" t="s">
        <v>170</v>
      </c>
      <c r="C1585" s="4" t="s">
        <v>179</v>
      </c>
      <c r="D1585" s="4" t="s">
        <v>27</v>
      </c>
      <c r="E1585" s="4" t="s">
        <v>172</v>
      </c>
      <c r="F1585" s="3">
        <v>42810</v>
      </c>
      <c r="G1585" s="3">
        <v>42911</v>
      </c>
      <c r="H1585">
        <v>619</v>
      </c>
    </row>
    <row r="1586" spans="1:8">
      <c r="A1586" s="4" t="s">
        <v>1793</v>
      </c>
      <c r="B1586" s="4" t="s">
        <v>205</v>
      </c>
      <c r="C1586" s="4" t="s">
        <v>177</v>
      </c>
      <c r="D1586" s="4" t="s">
        <v>62</v>
      </c>
      <c r="E1586" s="4" t="s">
        <v>197</v>
      </c>
      <c r="F1586" s="3">
        <v>42810</v>
      </c>
      <c r="G1586" s="3">
        <v>42875</v>
      </c>
      <c r="H1586">
        <v>0</v>
      </c>
    </row>
    <row r="1587" spans="1:8">
      <c r="A1587" s="4" t="s">
        <v>1794</v>
      </c>
      <c r="B1587" s="4" t="s">
        <v>205</v>
      </c>
      <c r="C1587" s="4" t="s">
        <v>177</v>
      </c>
      <c r="D1587" s="4" t="s">
        <v>75</v>
      </c>
      <c r="E1587" s="4" t="s">
        <v>197</v>
      </c>
      <c r="F1587" s="3">
        <v>42810</v>
      </c>
      <c r="G1587" s="3">
        <v>42872</v>
      </c>
      <c r="H1587">
        <v>0</v>
      </c>
    </row>
    <row r="1588" spans="1:8">
      <c r="A1588" s="4" t="s">
        <v>1795</v>
      </c>
      <c r="B1588" s="4" t="s">
        <v>205</v>
      </c>
      <c r="C1588" s="4" t="s">
        <v>192</v>
      </c>
      <c r="D1588" s="4" t="s">
        <v>122</v>
      </c>
      <c r="E1588" s="4" t="s">
        <v>197</v>
      </c>
      <c r="F1588" s="3">
        <v>42810</v>
      </c>
      <c r="G1588" s="3">
        <v>42891</v>
      </c>
      <c r="H1588">
        <v>0</v>
      </c>
    </row>
    <row r="1589" spans="1:8">
      <c r="A1589" s="4" t="s">
        <v>1796</v>
      </c>
      <c r="B1589" s="4" t="s">
        <v>226</v>
      </c>
      <c r="C1589" s="4" t="s">
        <v>199</v>
      </c>
      <c r="D1589" s="4" t="s">
        <v>24</v>
      </c>
      <c r="E1589" s="4" t="s">
        <v>193</v>
      </c>
      <c r="F1589" s="3">
        <v>42810</v>
      </c>
      <c r="G1589" s="3"/>
    </row>
    <row r="1590" spans="1:8">
      <c r="A1590" s="4" t="s">
        <v>1797</v>
      </c>
      <c r="B1590" s="4" t="s">
        <v>185</v>
      </c>
      <c r="C1590" s="4" t="s">
        <v>175</v>
      </c>
      <c r="D1590" s="4" t="s">
        <v>122</v>
      </c>
      <c r="E1590" s="4" t="s">
        <v>172</v>
      </c>
      <c r="F1590" s="3">
        <v>42810</v>
      </c>
      <c r="G1590" s="3">
        <v>42823</v>
      </c>
      <c r="H1590">
        <v>4408</v>
      </c>
    </row>
    <row r="1591" spans="1:8">
      <c r="A1591" s="4" t="s">
        <v>1798</v>
      </c>
      <c r="B1591" s="4" t="s">
        <v>181</v>
      </c>
      <c r="C1591" s="4" t="s">
        <v>179</v>
      </c>
      <c r="D1591" s="4" t="s">
        <v>38</v>
      </c>
      <c r="E1591" s="4" t="s">
        <v>172</v>
      </c>
      <c r="F1591" s="3">
        <v>42810</v>
      </c>
      <c r="G1591" s="3">
        <v>42893</v>
      </c>
      <c r="H1591">
        <v>605</v>
      </c>
    </row>
    <row r="1592" spans="1:8">
      <c r="A1592" s="4" t="s">
        <v>1799</v>
      </c>
      <c r="B1592" s="4" t="s">
        <v>183</v>
      </c>
      <c r="C1592" s="4" t="s">
        <v>199</v>
      </c>
      <c r="D1592" s="4" t="s">
        <v>66</v>
      </c>
      <c r="E1592" s="4" t="s">
        <v>172</v>
      </c>
      <c r="F1592" s="3">
        <v>42811</v>
      </c>
      <c r="G1592" s="3">
        <v>42820</v>
      </c>
      <c r="H1592">
        <v>6064</v>
      </c>
    </row>
    <row r="1593" spans="1:8">
      <c r="A1593" s="4" t="s">
        <v>1800</v>
      </c>
      <c r="B1593" s="4" t="s">
        <v>246</v>
      </c>
      <c r="C1593" s="4" t="s">
        <v>179</v>
      </c>
      <c r="D1593" s="4" t="s">
        <v>99</v>
      </c>
      <c r="E1593" s="4" t="s">
        <v>172</v>
      </c>
      <c r="F1593" s="3">
        <v>42811</v>
      </c>
      <c r="G1593" s="3">
        <v>42903</v>
      </c>
      <c r="H1593">
        <v>641</v>
      </c>
    </row>
    <row r="1594" spans="1:8">
      <c r="A1594" s="4" t="s">
        <v>1801</v>
      </c>
      <c r="B1594" s="4" t="s">
        <v>246</v>
      </c>
      <c r="C1594" s="4" t="s">
        <v>179</v>
      </c>
      <c r="D1594" s="4" t="s">
        <v>121</v>
      </c>
      <c r="E1594" s="4" t="s">
        <v>172</v>
      </c>
      <c r="F1594" s="3">
        <v>42811</v>
      </c>
      <c r="G1594" s="3">
        <v>42872</v>
      </c>
      <c r="H1594">
        <v>491</v>
      </c>
    </row>
    <row r="1595" spans="1:8">
      <c r="A1595" s="4" t="s">
        <v>1802</v>
      </c>
      <c r="B1595" s="4" t="s">
        <v>279</v>
      </c>
      <c r="C1595" s="4" t="s">
        <v>179</v>
      </c>
      <c r="D1595" s="4" t="s">
        <v>24</v>
      </c>
      <c r="E1595" s="4" t="s">
        <v>193</v>
      </c>
      <c r="F1595" s="3">
        <v>42811</v>
      </c>
      <c r="G1595" s="3"/>
    </row>
    <row r="1596" spans="1:8">
      <c r="A1596" s="4" t="s">
        <v>1803</v>
      </c>
      <c r="B1596" s="4" t="s">
        <v>279</v>
      </c>
      <c r="C1596" s="4" t="s">
        <v>171</v>
      </c>
      <c r="D1596" s="4" t="s">
        <v>85</v>
      </c>
      <c r="E1596" s="4" t="s">
        <v>193</v>
      </c>
      <c r="F1596" s="3">
        <v>42811</v>
      </c>
      <c r="G1596" s="3"/>
    </row>
    <row r="1597" spans="1:8">
      <c r="A1597" s="4" t="s">
        <v>1804</v>
      </c>
      <c r="B1597" s="4" t="s">
        <v>279</v>
      </c>
      <c r="C1597" s="4" t="s">
        <v>175</v>
      </c>
      <c r="D1597" s="4" t="s">
        <v>99</v>
      </c>
      <c r="E1597" s="4" t="s">
        <v>197</v>
      </c>
      <c r="F1597" s="3">
        <v>42811</v>
      </c>
      <c r="G1597" s="3">
        <v>42858</v>
      </c>
      <c r="H1597">
        <v>0</v>
      </c>
    </row>
    <row r="1598" spans="1:8">
      <c r="A1598" s="4" t="s">
        <v>1805</v>
      </c>
      <c r="B1598" s="4" t="s">
        <v>174</v>
      </c>
      <c r="C1598" s="4" t="s">
        <v>177</v>
      </c>
      <c r="D1598" s="4" t="s">
        <v>41</v>
      </c>
      <c r="E1598" s="4" t="s">
        <v>172</v>
      </c>
      <c r="F1598" s="3">
        <v>42811</v>
      </c>
      <c r="G1598" s="3">
        <v>42882</v>
      </c>
      <c r="H1598">
        <v>47</v>
      </c>
    </row>
    <row r="1599" spans="1:8">
      <c r="A1599" s="4" t="s">
        <v>1806</v>
      </c>
      <c r="B1599" s="4" t="s">
        <v>212</v>
      </c>
      <c r="C1599" s="4" t="s">
        <v>177</v>
      </c>
      <c r="D1599" s="4" t="s">
        <v>54</v>
      </c>
      <c r="E1599" s="4" t="s">
        <v>172</v>
      </c>
      <c r="F1599" s="3">
        <v>42811</v>
      </c>
      <c r="G1599" s="3">
        <v>42911</v>
      </c>
      <c r="H1599">
        <v>63</v>
      </c>
    </row>
    <row r="1600" spans="1:8">
      <c r="A1600" s="4" t="s">
        <v>1807</v>
      </c>
      <c r="B1600" s="4" t="s">
        <v>237</v>
      </c>
      <c r="C1600" s="4" t="s">
        <v>192</v>
      </c>
      <c r="D1600" s="4" t="s">
        <v>113</v>
      </c>
      <c r="E1600" s="4" t="s">
        <v>172</v>
      </c>
      <c r="F1600" s="3">
        <v>42811</v>
      </c>
      <c r="G1600" s="3">
        <v>42873</v>
      </c>
      <c r="H1600">
        <v>3291</v>
      </c>
    </row>
    <row r="1601" spans="1:8">
      <c r="A1601" s="4" t="s">
        <v>1808</v>
      </c>
      <c r="B1601" s="4" t="s">
        <v>203</v>
      </c>
      <c r="C1601" s="4" t="s">
        <v>171</v>
      </c>
      <c r="D1601" s="4" t="s">
        <v>24</v>
      </c>
      <c r="E1601" s="4" t="s">
        <v>193</v>
      </c>
      <c r="F1601" s="3">
        <v>42811</v>
      </c>
      <c r="G1601" s="3"/>
    </row>
    <row r="1602" spans="1:8">
      <c r="A1602" s="4" t="s">
        <v>1809</v>
      </c>
      <c r="B1602" s="4" t="s">
        <v>203</v>
      </c>
      <c r="C1602" s="4" t="s">
        <v>171</v>
      </c>
      <c r="D1602" s="4" t="s">
        <v>108</v>
      </c>
      <c r="E1602" s="4" t="s">
        <v>172</v>
      </c>
      <c r="F1602" s="3">
        <v>42811</v>
      </c>
      <c r="G1602" s="3">
        <v>42896</v>
      </c>
      <c r="H1602">
        <v>1188</v>
      </c>
    </row>
    <row r="1603" spans="1:8">
      <c r="A1603" s="4" t="s">
        <v>1810</v>
      </c>
      <c r="B1603" s="4" t="s">
        <v>230</v>
      </c>
      <c r="C1603" s="4" t="s">
        <v>199</v>
      </c>
      <c r="D1603" s="4" t="s">
        <v>24</v>
      </c>
      <c r="E1603" s="4" t="s">
        <v>193</v>
      </c>
      <c r="F1603" s="3">
        <v>42811</v>
      </c>
      <c r="G1603" s="3"/>
    </row>
    <row r="1604" spans="1:8">
      <c r="A1604" s="4" t="s">
        <v>1811</v>
      </c>
      <c r="B1604" s="4" t="s">
        <v>230</v>
      </c>
      <c r="C1604" s="4" t="s">
        <v>179</v>
      </c>
      <c r="D1604" s="4" t="s">
        <v>38</v>
      </c>
      <c r="E1604" s="4" t="s">
        <v>197</v>
      </c>
      <c r="F1604" s="3">
        <v>42811</v>
      </c>
      <c r="G1604" s="3">
        <v>42863</v>
      </c>
      <c r="H1604">
        <v>0</v>
      </c>
    </row>
    <row r="1605" spans="1:8">
      <c r="A1605" s="4" t="s">
        <v>1812</v>
      </c>
      <c r="B1605" s="4" t="s">
        <v>230</v>
      </c>
      <c r="C1605" s="4" t="s">
        <v>179</v>
      </c>
      <c r="D1605" s="4" t="s">
        <v>105</v>
      </c>
      <c r="E1605" s="4" t="s">
        <v>172</v>
      </c>
      <c r="F1605" s="3">
        <v>42811</v>
      </c>
      <c r="G1605" s="3">
        <v>42897</v>
      </c>
      <c r="H1605">
        <v>478</v>
      </c>
    </row>
    <row r="1606" spans="1:8">
      <c r="A1606" s="4" t="s">
        <v>1813</v>
      </c>
      <c r="B1606" s="4" t="s">
        <v>230</v>
      </c>
      <c r="C1606" s="4" t="s">
        <v>177</v>
      </c>
      <c r="D1606" s="4" t="s">
        <v>72</v>
      </c>
      <c r="E1606" s="4" t="s">
        <v>172</v>
      </c>
      <c r="F1606" s="3">
        <v>42811</v>
      </c>
      <c r="G1606" s="3">
        <v>42879</v>
      </c>
      <c r="H1606">
        <v>60</v>
      </c>
    </row>
    <row r="1607" spans="1:8">
      <c r="A1607" s="4" t="s">
        <v>1814</v>
      </c>
      <c r="B1607" s="4" t="s">
        <v>232</v>
      </c>
      <c r="C1607" s="4" t="s">
        <v>175</v>
      </c>
      <c r="D1607" s="4" t="s">
        <v>107</v>
      </c>
      <c r="E1607" s="4" t="s">
        <v>172</v>
      </c>
      <c r="F1607" s="3">
        <v>42811</v>
      </c>
      <c r="G1607" s="3">
        <v>42821</v>
      </c>
      <c r="H1607">
        <v>4064</v>
      </c>
    </row>
    <row r="1608" spans="1:8">
      <c r="A1608" s="4" t="s">
        <v>1815</v>
      </c>
      <c r="B1608" s="4" t="s">
        <v>232</v>
      </c>
      <c r="C1608" s="4" t="s">
        <v>192</v>
      </c>
      <c r="D1608" s="4" t="s">
        <v>95</v>
      </c>
      <c r="E1608" s="4" t="s">
        <v>172</v>
      </c>
      <c r="F1608" s="3">
        <v>42811</v>
      </c>
      <c r="G1608" s="3">
        <v>42825</v>
      </c>
      <c r="H1608">
        <v>2550</v>
      </c>
    </row>
    <row r="1609" spans="1:8">
      <c r="A1609" s="4" t="s">
        <v>1816</v>
      </c>
      <c r="B1609" s="4" t="s">
        <v>205</v>
      </c>
      <c r="C1609" s="4" t="s">
        <v>199</v>
      </c>
      <c r="D1609" s="4" t="s">
        <v>57</v>
      </c>
      <c r="E1609" s="4" t="s">
        <v>193</v>
      </c>
      <c r="F1609" s="3">
        <v>42811</v>
      </c>
      <c r="G1609" s="3"/>
    </row>
    <row r="1610" spans="1:8">
      <c r="A1610" s="4" t="s">
        <v>1817</v>
      </c>
      <c r="B1610" s="4" t="s">
        <v>226</v>
      </c>
      <c r="C1610" s="4" t="s">
        <v>177</v>
      </c>
      <c r="D1610" s="4" t="s">
        <v>31</v>
      </c>
      <c r="E1610" s="4" t="s">
        <v>197</v>
      </c>
      <c r="F1610" s="3">
        <v>42811</v>
      </c>
      <c r="G1610" s="3">
        <v>42863</v>
      </c>
      <c r="H1610">
        <v>0</v>
      </c>
    </row>
    <row r="1611" spans="1:8">
      <c r="A1611" s="4" t="s">
        <v>1818</v>
      </c>
      <c r="B1611" s="4" t="s">
        <v>208</v>
      </c>
      <c r="C1611" s="4" t="s">
        <v>199</v>
      </c>
      <c r="D1611" s="4" t="s">
        <v>51</v>
      </c>
      <c r="E1611" s="4" t="s">
        <v>197</v>
      </c>
      <c r="F1611" s="3">
        <v>42811</v>
      </c>
      <c r="G1611" s="3">
        <v>42865</v>
      </c>
      <c r="H1611">
        <v>0</v>
      </c>
    </row>
    <row r="1612" spans="1:8">
      <c r="A1612" s="4" t="s">
        <v>1819</v>
      </c>
      <c r="B1612" s="4" t="s">
        <v>208</v>
      </c>
      <c r="C1612" s="4" t="s">
        <v>177</v>
      </c>
      <c r="D1612" s="4" t="s">
        <v>66</v>
      </c>
      <c r="E1612" s="4" t="s">
        <v>197</v>
      </c>
      <c r="F1612" s="3">
        <v>42811</v>
      </c>
      <c r="G1612" s="3">
        <v>42871</v>
      </c>
      <c r="H1612">
        <v>0</v>
      </c>
    </row>
    <row r="1613" spans="1:8">
      <c r="A1613" s="4" t="s">
        <v>1820</v>
      </c>
      <c r="B1613" s="4" t="s">
        <v>208</v>
      </c>
      <c r="C1613" s="4" t="s">
        <v>192</v>
      </c>
      <c r="D1613" s="4" t="s">
        <v>110</v>
      </c>
      <c r="E1613" s="4" t="s">
        <v>172</v>
      </c>
      <c r="F1613" s="3">
        <v>42811</v>
      </c>
      <c r="G1613" s="3">
        <v>42907</v>
      </c>
      <c r="H1613">
        <v>3378</v>
      </c>
    </row>
    <row r="1614" spans="1:8">
      <c r="A1614" s="4" t="s">
        <v>1821</v>
      </c>
      <c r="B1614" s="4" t="s">
        <v>185</v>
      </c>
      <c r="C1614" s="4" t="s">
        <v>199</v>
      </c>
      <c r="D1614" s="4" t="s">
        <v>24</v>
      </c>
      <c r="E1614" s="4" t="s">
        <v>193</v>
      </c>
      <c r="F1614" s="3">
        <v>42811</v>
      </c>
      <c r="G1614" s="3"/>
    </row>
    <row r="1615" spans="1:8">
      <c r="A1615" s="4" t="s">
        <v>1822</v>
      </c>
      <c r="B1615" s="4" t="s">
        <v>216</v>
      </c>
      <c r="C1615" s="4" t="s">
        <v>179</v>
      </c>
      <c r="D1615" s="4" t="s">
        <v>24</v>
      </c>
      <c r="E1615" s="4" t="s">
        <v>193</v>
      </c>
      <c r="F1615" s="3">
        <v>42811</v>
      </c>
      <c r="G1615" s="3"/>
    </row>
    <row r="1616" spans="1:8">
      <c r="A1616" s="4" t="s">
        <v>1823</v>
      </c>
      <c r="B1616" s="4" t="s">
        <v>216</v>
      </c>
      <c r="C1616" s="4" t="s">
        <v>177</v>
      </c>
      <c r="D1616" s="4" t="s">
        <v>24</v>
      </c>
      <c r="E1616" s="4" t="s">
        <v>193</v>
      </c>
      <c r="F1616" s="3">
        <v>42811</v>
      </c>
      <c r="G1616" s="3"/>
    </row>
    <row r="1617" spans="1:8">
      <c r="A1617" s="4" t="s">
        <v>1824</v>
      </c>
      <c r="B1617" s="4" t="s">
        <v>216</v>
      </c>
      <c r="C1617" s="4" t="s">
        <v>177</v>
      </c>
      <c r="D1617" s="4" t="s">
        <v>24</v>
      </c>
      <c r="E1617" s="4" t="s">
        <v>193</v>
      </c>
      <c r="F1617" s="3">
        <v>42811</v>
      </c>
      <c r="G1617" s="3"/>
    </row>
    <row r="1618" spans="1:8">
      <c r="A1618" s="4" t="s">
        <v>1825</v>
      </c>
      <c r="B1618" s="4" t="s">
        <v>235</v>
      </c>
      <c r="C1618" s="4" t="s">
        <v>175</v>
      </c>
      <c r="D1618" s="4" t="s">
        <v>65</v>
      </c>
      <c r="E1618" s="4" t="s">
        <v>172</v>
      </c>
      <c r="F1618" s="3">
        <v>42811</v>
      </c>
      <c r="G1618" s="3">
        <v>42885</v>
      </c>
      <c r="H1618">
        <v>6135</v>
      </c>
    </row>
    <row r="1619" spans="1:8">
      <c r="A1619" s="4" t="s">
        <v>1826</v>
      </c>
      <c r="B1619" s="4" t="s">
        <v>181</v>
      </c>
      <c r="C1619" s="4" t="s">
        <v>171</v>
      </c>
      <c r="D1619" s="4" t="s">
        <v>93</v>
      </c>
      <c r="E1619" s="4" t="s">
        <v>172</v>
      </c>
      <c r="F1619" s="3">
        <v>42811</v>
      </c>
      <c r="G1619" s="3">
        <v>42888</v>
      </c>
      <c r="H1619">
        <v>999</v>
      </c>
    </row>
    <row r="1620" spans="1:8">
      <c r="A1620" s="4" t="s">
        <v>1827</v>
      </c>
      <c r="B1620" s="4" t="s">
        <v>181</v>
      </c>
      <c r="C1620" s="4" t="s">
        <v>177</v>
      </c>
      <c r="D1620" s="4" t="s">
        <v>108</v>
      </c>
      <c r="E1620" s="4" t="s">
        <v>172</v>
      </c>
      <c r="F1620" s="3">
        <v>42811</v>
      </c>
      <c r="G1620" s="3">
        <v>42891</v>
      </c>
      <c r="H1620">
        <v>52</v>
      </c>
    </row>
    <row r="1621" spans="1:8">
      <c r="A1621" s="4" t="s">
        <v>1828</v>
      </c>
      <c r="B1621" s="4" t="s">
        <v>183</v>
      </c>
      <c r="C1621" s="4" t="s">
        <v>171</v>
      </c>
      <c r="D1621" s="4" t="s">
        <v>92</v>
      </c>
      <c r="E1621" s="4" t="s">
        <v>197</v>
      </c>
      <c r="F1621" s="3">
        <v>42812</v>
      </c>
      <c r="G1621" s="3">
        <v>42880</v>
      </c>
      <c r="H1621">
        <v>0</v>
      </c>
    </row>
    <row r="1622" spans="1:8">
      <c r="A1622" s="4" t="s">
        <v>1829</v>
      </c>
      <c r="B1622" s="4" t="s">
        <v>246</v>
      </c>
      <c r="C1622" s="4" t="s">
        <v>199</v>
      </c>
      <c r="D1622" s="4" t="s">
        <v>52</v>
      </c>
      <c r="E1622" s="4" t="s">
        <v>197</v>
      </c>
      <c r="F1622" s="3">
        <v>42812</v>
      </c>
      <c r="G1622" s="3">
        <v>42879</v>
      </c>
      <c r="H1622">
        <v>0</v>
      </c>
    </row>
    <row r="1623" spans="1:8">
      <c r="A1623" s="4" t="s">
        <v>1830</v>
      </c>
      <c r="B1623" s="4" t="s">
        <v>246</v>
      </c>
      <c r="C1623" s="4" t="s">
        <v>179</v>
      </c>
      <c r="D1623" s="4" t="s">
        <v>99</v>
      </c>
      <c r="E1623" s="4" t="s">
        <v>172</v>
      </c>
      <c r="F1623" s="3">
        <v>42812</v>
      </c>
      <c r="G1623" s="3">
        <v>42904</v>
      </c>
      <c r="H1623">
        <v>530</v>
      </c>
    </row>
    <row r="1624" spans="1:8">
      <c r="A1624" s="4" t="s">
        <v>1831</v>
      </c>
      <c r="B1624" s="4" t="s">
        <v>304</v>
      </c>
      <c r="C1624" s="4" t="s">
        <v>179</v>
      </c>
      <c r="D1624" s="4" t="s">
        <v>85</v>
      </c>
      <c r="E1624" s="4" t="s">
        <v>172</v>
      </c>
      <c r="F1624" s="3">
        <v>42812</v>
      </c>
      <c r="G1624" s="3">
        <v>42864</v>
      </c>
      <c r="H1624">
        <v>538</v>
      </c>
    </row>
    <row r="1625" spans="1:8">
      <c r="A1625" s="4" t="s">
        <v>1832</v>
      </c>
      <c r="B1625" s="4" t="s">
        <v>304</v>
      </c>
      <c r="C1625" s="4" t="s">
        <v>177</v>
      </c>
      <c r="D1625" s="4" t="s">
        <v>104</v>
      </c>
      <c r="E1625" s="4" t="s">
        <v>172</v>
      </c>
      <c r="F1625" s="3">
        <v>42812</v>
      </c>
      <c r="G1625" s="3">
        <v>42821</v>
      </c>
      <c r="H1625">
        <v>53</v>
      </c>
    </row>
    <row r="1626" spans="1:8">
      <c r="A1626" s="4" t="s">
        <v>1833</v>
      </c>
      <c r="B1626" s="4" t="s">
        <v>174</v>
      </c>
      <c r="C1626" s="4" t="s">
        <v>175</v>
      </c>
      <c r="D1626" s="4" t="s">
        <v>106</v>
      </c>
      <c r="E1626" s="4" t="s">
        <v>172</v>
      </c>
      <c r="F1626" s="3">
        <v>42812</v>
      </c>
      <c r="G1626" s="3">
        <v>42898</v>
      </c>
      <c r="H1626">
        <v>5416</v>
      </c>
    </row>
    <row r="1627" spans="1:8">
      <c r="A1627" s="4" t="s">
        <v>1834</v>
      </c>
      <c r="B1627" s="4" t="s">
        <v>212</v>
      </c>
      <c r="C1627" s="4" t="s">
        <v>177</v>
      </c>
      <c r="D1627" s="4" t="s">
        <v>105</v>
      </c>
      <c r="E1627" s="4" t="s">
        <v>197</v>
      </c>
      <c r="F1627" s="3">
        <v>42812</v>
      </c>
      <c r="G1627" s="3">
        <v>42882</v>
      </c>
      <c r="H1627">
        <v>0</v>
      </c>
    </row>
    <row r="1628" spans="1:8">
      <c r="A1628" s="4" t="s">
        <v>1835</v>
      </c>
      <c r="B1628" s="4" t="s">
        <v>237</v>
      </c>
      <c r="C1628" s="4" t="s">
        <v>199</v>
      </c>
      <c r="D1628" s="4" t="s">
        <v>88</v>
      </c>
      <c r="E1628" s="4" t="s">
        <v>172</v>
      </c>
      <c r="F1628" s="3">
        <v>42812</v>
      </c>
      <c r="G1628" s="3">
        <v>42866</v>
      </c>
      <c r="H1628">
        <v>4995</v>
      </c>
    </row>
    <row r="1629" spans="1:8">
      <c r="A1629" s="4" t="s">
        <v>1836</v>
      </c>
      <c r="B1629" s="4" t="s">
        <v>191</v>
      </c>
      <c r="C1629" s="4" t="s">
        <v>179</v>
      </c>
      <c r="D1629" s="4" t="s">
        <v>24</v>
      </c>
      <c r="E1629" s="4" t="s">
        <v>193</v>
      </c>
      <c r="F1629" s="3">
        <v>42812</v>
      </c>
      <c r="G1629" s="3"/>
    </row>
    <row r="1630" spans="1:8">
      <c r="A1630" s="4" t="s">
        <v>1837</v>
      </c>
      <c r="B1630" s="4" t="s">
        <v>191</v>
      </c>
      <c r="C1630" s="4" t="s">
        <v>179</v>
      </c>
      <c r="D1630" s="4" t="s">
        <v>56</v>
      </c>
      <c r="E1630" s="4" t="s">
        <v>197</v>
      </c>
      <c r="F1630" s="3">
        <v>42812</v>
      </c>
      <c r="G1630" s="3">
        <v>42908</v>
      </c>
      <c r="H1630">
        <v>0</v>
      </c>
    </row>
    <row r="1631" spans="1:8">
      <c r="A1631" s="4" t="s">
        <v>1838</v>
      </c>
      <c r="B1631" s="4" t="s">
        <v>343</v>
      </c>
      <c r="C1631" s="4" t="s">
        <v>171</v>
      </c>
      <c r="D1631" s="4" t="s">
        <v>29</v>
      </c>
      <c r="E1631" s="4" t="s">
        <v>172</v>
      </c>
      <c r="F1631" s="3">
        <v>42812</v>
      </c>
      <c r="G1631" s="3">
        <v>42881</v>
      </c>
      <c r="H1631">
        <v>1137</v>
      </c>
    </row>
    <row r="1632" spans="1:8">
      <c r="A1632" s="4" t="s">
        <v>1839</v>
      </c>
      <c r="B1632" s="4" t="s">
        <v>219</v>
      </c>
      <c r="C1632" s="4" t="s">
        <v>179</v>
      </c>
      <c r="D1632" s="4" t="s">
        <v>56</v>
      </c>
      <c r="E1632" s="4" t="s">
        <v>172</v>
      </c>
      <c r="F1632" s="3">
        <v>42812</v>
      </c>
      <c r="G1632" s="3">
        <v>42822</v>
      </c>
      <c r="H1632">
        <v>453</v>
      </c>
    </row>
    <row r="1633" spans="1:8">
      <c r="A1633" s="4" t="s">
        <v>1840</v>
      </c>
      <c r="B1633" s="4" t="s">
        <v>219</v>
      </c>
      <c r="C1633" s="4" t="s">
        <v>171</v>
      </c>
      <c r="D1633" s="4" t="s">
        <v>76</v>
      </c>
      <c r="E1633" s="4" t="s">
        <v>172</v>
      </c>
      <c r="F1633" s="3">
        <v>42812</v>
      </c>
      <c r="G1633" s="3">
        <v>42882</v>
      </c>
      <c r="H1633">
        <v>1065</v>
      </c>
    </row>
    <row r="1634" spans="1:8">
      <c r="A1634" s="4" t="s">
        <v>1841</v>
      </c>
      <c r="B1634" s="4" t="s">
        <v>219</v>
      </c>
      <c r="C1634" s="4" t="s">
        <v>175</v>
      </c>
      <c r="D1634" s="4" t="s">
        <v>108</v>
      </c>
      <c r="E1634" s="4" t="s">
        <v>172</v>
      </c>
      <c r="F1634" s="3">
        <v>42812</v>
      </c>
      <c r="G1634" s="3">
        <v>42859</v>
      </c>
      <c r="H1634">
        <v>4373</v>
      </c>
    </row>
    <row r="1635" spans="1:8">
      <c r="A1635" s="4" t="s">
        <v>1842</v>
      </c>
      <c r="B1635" s="4" t="s">
        <v>219</v>
      </c>
      <c r="C1635" s="4" t="s">
        <v>192</v>
      </c>
      <c r="D1635" s="4" t="s">
        <v>86</v>
      </c>
      <c r="E1635" s="4" t="s">
        <v>172</v>
      </c>
      <c r="F1635" s="3">
        <v>42812</v>
      </c>
      <c r="G1635" s="3">
        <v>42905</v>
      </c>
      <c r="H1635">
        <v>2560</v>
      </c>
    </row>
    <row r="1636" spans="1:8">
      <c r="A1636" s="4" t="s">
        <v>1843</v>
      </c>
      <c r="B1636" s="4" t="s">
        <v>230</v>
      </c>
      <c r="C1636" s="4" t="s">
        <v>175</v>
      </c>
      <c r="D1636" s="4" t="s">
        <v>108</v>
      </c>
      <c r="E1636" s="4" t="s">
        <v>197</v>
      </c>
      <c r="F1636" s="3">
        <v>42812</v>
      </c>
      <c r="G1636" s="3">
        <v>42890</v>
      </c>
      <c r="H1636">
        <v>0</v>
      </c>
    </row>
    <row r="1637" spans="1:8">
      <c r="A1637" s="4" t="s">
        <v>1844</v>
      </c>
      <c r="B1637" s="4" t="s">
        <v>187</v>
      </c>
      <c r="C1637" s="4" t="s">
        <v>171</v>
      </c>
      <c r="D1637" s="4" t="s">
        <v>74</v>
      </c>
      <c r="E1637" s="4" t="s">
        <v>172</v>
      </c>
      <c r="F1637" s="3">
        <v>42812</v>
      </c>
      <c r="G1637" s="3">
        <v>42825</v>
      </c>
      <c r="H1637">
        <v>1171</v>
      </c>
    </row>
    <row r="1638" spans="1:8">
      <c r="A1638" s="4" t="s">
        <v>1845</v>
      </c>
      <c r="B1638" s="4" t="s">
        <v>187</v>
      </c>
      <c r="C1638" s="4" t="s">
        <v>177</v>
      </c>
      <c r="D1638" s="4" t="s">
        <v>84</v>
      </c>
      <c r="E1638" s="4" t="s">
        <v>172</v>
      </c>
      <c r="F1638" s="3">
        <v>42812</v>
      </c>
      <c r="G1638" s="3">
        <v>42908</v>
      </c>
      <c r="H1638">
        <v>53</v>
      </c>
    </row>
    <row r="1639" spans="1:8">
      <c r="A1639" s="4" t="s">
        <v>1846</v>
      </c>
      <c r="B1639" s="4" t="s">
        <v>244</v>
      </c>
      <c r="C1639" s="4" t="s">
        <v>199</v>
      </c>
      <c r="D1639" s="4" t="s">
        <v>119</v>
      </c>
      <c r="E1639" s="4" t="s">
        <v>172</v>
      </c>
      <c r="F1639" s="3">
        <v>42812</v>
      </c>
      <c r="G1639" s="3">
        <v>42888</v>
      </c>
      <c r="H1639">
        <v>6553</v>
      </c>
    </row>
    <row r="1640" spans="1:8">
      <c r="A1640" s="4" t="s">
        <v>1847</v>
      </c>
      <c r="B1640" s="4" t="s">
        <v>244</v>
      </c>
      <c r="C1640" s="4" t="s">
        <v>192</v>
      </c>
      <c r="D1640" s="4" t="s">
        <v>27</v>
      </c>
      <c r="E1640" s="4" t="s">
        <v>172</v>
      </c>
      <c r="F1640" s="3">
        <v>42812</v>
      </c>
      <c r="G1640" s="3">
        <v>42862</v>
      </c>
      <c r="H1640">
        <v>3542</v>
      </c>
    </row>
    <row r="1641" spans="1:8">
      <c r="A1641" s="4" t="s">
        <v>1848</v>
      </c>
      <c r="B1641" s="4" t="s">
        <v>201</v>
      </c>
      <c r="C1641" s="4" t="s">
        <v>179</v>
      </c>
      <c r="D1641" s="4" t="s">
        <v>24</v>
      </c>
      <c r="E1641" s="4" t="s">
        <v>193</v>
      </c>
      <c r="F1641" s="3">
        <v>42812</v>
      </c>
      <c r="G1641" s="3"/>
    </row>
    <row r="1642" spans="1:8">
      <c r="A1642" s="4" t="s">
        <v>1849</v>
      </c>
      <c r="B1642" s="4" t="s">
        <v>170</v>
      </c>
      <c r="C1642" s="4" t="s">
        <v>192</v>
      </c>
      <c r="D1642" s="4" t="s">
        <v>57</v>
      </c>
      <c r="E1642" s="4" t="s">
        <v>172</v>
      </c>
      <c r="F1642" s="3">
        <v>42812</v>
      </c>
      <c r="G1642" s="3">
        <v>42897</v>
      </c>
      <c r="H1642">
        <v>3619</v>
      </c>
    </row>
    <row r="1643" spans="1:8">
      <c r="A1643" s="4" t="s">
        <v>1850</v>
      </c>
      <c r="B1643" s="4" t="s">
        <v>205</v>
      </c>
      <c r="C1643" s="4" t="s">
        <v>192</v>
      </c>
      <c r="D1643" s="4" t="s">
        <v>24</v>
      </c>
      <c r="E1643" s="4" t="s">
        <v>193</v>
      </c>
      <c r="F1643" s="3">
        <v>42812</v>
      </c>
      <c r="G1643" s="3"/>
    </row>
    <row r="1644" spans="1:8">
      <c r="A1644" s="4" t="s">
        <v>1851</v>
      </c>
      <c r="B1644" s="4" t="s">
        <v>226</v>
      </c>
      <c r="C1644" s="4" t="s">
        <v>192</v>
      </c>
      <c r="D1644" s="4" t="s">
        <v>100</v>
      </c>
      <c r="E1644" s="4" t="s">
        <v>193</v>
      </c>
      <c r="F1644" s="3">
        <v>42812</v>
      </c>
      <c r="G1644" s="3"/>
    </row>
    <row r="1645" spans="1:8">
      <c r="A1645" s="4" t="s">
        <v>1852</v>
      </c>
      <c r="B1645" s="4" t="s">
        <v>185</v>
      </c>
      <c r="C1645" s="4" t="s">
        <v>177</v>
      </c>
      <c r="D1645" s="4" t="s">
        <v>24</v>
      </c>
      <c r="E1645" s="4" t="s">
        <v>193</v>
      </c>
      <c r="F1645" s="3">
        <v>42812</v>
      </c>
      <c r="G1645" s="3"/>
    </row>
    <row r="1646" spans="1:8">
      <c r="A1646" s="4" t="s">
        <v>1853</v>
      </c>
      <c r="B1646" s="4" t="s">
        <v>235</v>
      </c>
      <c r="C1646" s="4" t="s">
        <v>192</v>
      </c>
      <c r="D1646" s="4" t="s">
        <v>34</v>
      </c>
      <c r="E1646" s="4" t="s">
        <v>172</v>
      </c>
      <c r="F1646" s="3">
        <v>42812</v>
      </c>
      <c r="G1646" s="3">
        <v>42873</v>
      </c>
      <c r="H1646">
        <v>3589</v>
      </c>
    </row>
    <row r="1647" spans="1:8">
      <c r="A1647" s="4" t="s">
        <v>1854</v>
      </c>
      <c r="B1647" s="4" t="s">
        <v>181</v>
      </c>
      <c r="C1647" s="4" t="s">
        <v>199</v>
      </c>
      <c r="D1647" s="4" t="s">
        <v>97</v>
      </c>
      <c r="E1647" s="4" t="s">
        <v>172</v>
      </c>
      <c r="F1647" s="3">
        <v>42812</v>
      </c>
      <c r="G1647" s="3">
        <v>42868</v>
      </c>
      <c r="H1647">
        <v>6262</v>
      </c>
    </row>
    <row r="1648" spans="1:8">
      <c r="A1648" s="4" t="s">
        <v>1855</v>
      </c>
      <c r="B1648" s="4" t="s">
        <v>246</v>
      </c>
      <c r="C1648" s="4" t="s">
        <v>171</v>
      </c>
      <c r="D1648" s="4" t="s">
        <v>90</v>
      </c>
      <c r="E1648" s="4" t="s">
        <v>193</v>
      </c>
      <c r="F1648" s="3">
        <v>42813</v>
      </c>
      <c r="G1648" s="3"/>
    </row>
    <row r="1649" spans="1:8">
      <c r="A1649" s="4" t="s">
        <v>1856</v>
      </c>
      <c r="B1649" s="4" t="s">
        <v>246</v>
      </c>
      <c r="C1649" s="4" t="s">
        <v>171</v>
      </c>
      <c r="D1649" s="4" t="s">
        <v>21</v>
      </c>
      <c r="E1649" s="4" t="s">
        <v>172</v>
      </c>
      <c r="F1649" s="3">
        <v>42813</v>
      </c>
      <c r="G1649" s="3">
        <v>42818</v>
      </c>
      <c r="H1649">
        <v>1161</v>
      </c>
    </row>
    <row r="1650" spans="1:8">
      <c r="A1650" s="4" t="s">
        <v>1857</v>
      </c>
      <c r="B1650" s="4" t="s">
        <v>246</v>
      </c>
      <c r="C1650" s="4" t="s">
        <v>175</v>
      </c>
      <c r="D1650" s="4" t="s">
        <v>120</v>
      </c>
      <c r="E1650" s="4" t="s">
        <v>172</v>
      </c>
      <c r="F1650" s="3">
        <v>42813</v>
      </c>
      <c r="G1650" s="3">
        <v>42822</v>
      </c>
      <c r="H1650">
        <v>4975</v>
      </c>
    </row>
    <row r="1651" spans="1:8">
      <c r="A1651" s="4" t="s">
        <v>1858</v>
      </c>
      <c r="B1651" s="4" t="s">
        <v>279</v>
      </c>
      <c r="C1651" s="4" t="s">
        <v>179</v>
      </c>
      <c r="D1651" s="4" t="s">
        <v>130</v>
      </c>
      <c r="E1651" s="4" t="s">
        <v>172</v>
      </c>
      <c r="F1651" s="3">
        <v>42813</v>
      </c>
      <c r="G1651" s="3">
        <v>42816</v>
      </c>
      <c r="H1651">
        <v>586</v>
      </c>
    </row>
    <row r="1652" spans="1:8">
      <c r="A1652" s="4" t="s">
        <v>1859</v>
      </c>
      <c r="B1652" s="4" t="s">
        <v>279</v>
      </c>
      <c r="C1652" s="4" t="s">
        <v>177</v>
      </c>
      <c r="D1652" s="4" t="s">
        <v>117</v>
      </c>
      <c r="E1652" s="4" t="s">
        <v>172</v>
      </c>
      <c r="F1652" s="3">
        <v>42813</v>
      </c>
      <c r="G1652" s="3">
        <v>42819</v>
      </c>
      <c r="H1652">
        <v>41</v>
      </c>
    </row>
    <row r="1653" spans="1:8">
      <c r="A1653" s="4" t="s">
        <v>1860</v>
      </c>
      <c r="B1653" s="4" t="s">
        <v>210</v>
      </c>
      <c r="C1653" s="4" t="s">
        <v>171</v>
      </c>
      <c r="D1653" s="4" t="s">
        <v>24</v>
      </c>
      <c r="E1653" s="4" t="s">
        <v>193</v>
      </c>
      <c r="F1653" s="3">
        <v>42813</v>
      </c>
      <c r="G1653" s="3"/>
    </row>
    <row r="1654" spans="1:8">
      <c r="A1654" s="4" t="s">
        <v>1861</v>
      </c>
      <c r="B1654" s="4" t="s">
        <v>174</v>
      </c>
      <c r="C1654" s="4" t="s">
        <v>171</v>
      </c>
      <c r="D1654" s="4" t="s">
        <v>103</v>
      </c>
      <c r="E1654" s="4" t="s">
        <v>172</v>
      </c>
      <c r="F1654" s="3">
        <v>42813</v>
      </c>
      <c r="G1654" s="3">
        <v>42815</v>
      </c>
      <c r="H1654">
        <v>929</v>
      </c>
    </row>
    <row r="1655" spans="1:8">
      <c r="A1655" s="4" t="s">
        <v>1862</v>
      </c>
      <c r="B1655" s="4" t="s">
        <v>174</v>
      </c>
      <c r="C1655" s="4" t="s">
        <v>177</v>
      </c>
      <c r="D1655" s="4" t="s">
        <v>111</v>
      </c>
      <c r="E1655" s="4" t="s">
        <v>172</v>
      </c>
      <c r="F1655" s="3">
        <v>42813</v>
      </c>
      <c r="G1655" s="3">
        <v>42890</v>
      </c>
      <c r="H1655">
        <v>65</v>
      </c>
    </row>
    <row r="1656" spans="1:8">
      <c r="A1656" s="4" t="s">
        <v>1863</v>
      </c>
      <c r="B1656" s="4" t="s">
        <v>263</v>
      </c>
      <c r="C1656" s="4" t="s">
        <v>179</v>
      </c>
      <c r="D1656" s="4" t="s">
        <v>127</v>
      </c>
      <c r="E1656" s="4" t="s">
        <v>172</v>
      </c>
      <c r="F1656" s="3">
        <v>42813</v>
      </c>
      <c r="G1656" s="3">
        <v>42824</v>
      </c>
      <c r="H1656">
        <v>574</v>
      </c>
    </row>
    <row r="1657" spans="1:8">
      <c r="A1657" s="4" t="s">
        <v>1864</v>
      </c>
      <c r="B1657" s="4" t="s">
        <v>196</v>
      </c>
      <c r="C1657" s="4" t="s">
        <v>175</v>
      </c>
      <c r="D1657" s="4" t="s">
        <v>42</v>
      </c>
      <c r="E1657" s="4" t="s">
        <v>197</v>
      </c>
      <c r="F1657" s="3">
        <v>42813</v>
      </c>
      <c r="G1657" s="3">
        <v>42912</v>
      </c>
      <c r="H1657">
        <v>0</v>
      </c>
    </row>
    <row r="1658" spans="1:8">
      <c r="A1658" s="4" t="s">
        <v>1865</v>
      </c>
      <c r="B1658" s="4" t="s">
        <v>196</v>
      </c>
      <c r="C1658" s="4" t="s">
        <v>175</v>
      </c>
      <c r="D1658" s="4" t="s">
        <v>111</v>
      </c>
      <c r="E1658" s="4" t="s">
        <v>197</v>
      </c>
      <c r="F1658" s="3">
        <v>42813</v>
      </c>
      <c r="G1658" s="3">
        <v>42864</v>
      </c>
      <c r="H1658">
        <v>0</v>
      </c>
    </row>
    <row r="1659" spans="1:8">
      <c r="A1659" s="4" t="s">
        <v>1866</v>
      </c>
      <c r="B1659" s="4" t="s">
        <v>203</v>
      </c>
      <c r="C1659" s="4" t="s">
        <v>192</v>
      </c>
      <c r="D1659" s="4" t="s">
        <v>86</v>
      </c>
      <c r="E1659" s="4" t="s">
        <v>172</v>
      </c>
      <c r="F1659" s="3">
        <v>42813</v>
      </c>
      <c r="G1659" s="3">
        <v>42902</v>
      </c>
      <c r="H1659">
        <v>3028</v>
      </c>
    </row>
    <row r="1660" spans="1:8">
      <c r="A1660" s="4" t="s">
        <v>1867</v>
      </c>
      <c r="B1660" s="4" t="s">
        <v>191</v>
      </c>
      <c r="C1660" s="4" t="s">
        <v>179</v>
      </c>
      <c r="D1660" s="4" t="s">
        <v>108</v>
      </c>
      <c r="E1660" s="4" t="s">
        <v>172</v>
      </c>
      <c r="F1660" s="3">
        <v>42813</v>
      </c>
      <c r="G1660" s="3">
        <v>42820</v>
      </c>
      <c r="H1660">
        <v>403</v>
      </c>
    </row>
    <row r="1661" spans="1:8">
      <c r="A1661" s="4" t="s">
        <v>1868</v>
      </c>
      <c r="B1661" s="4" t="s">
        <v>219</v>
      </c>
      <c r="C1661" s="4" t="s">
        <v>179</v>
      </c>
      <c r="D1661" s="4" t="s">
        <v>56</v>
      </c>
      <c r="E1661" s="4" t="s">
        <v>197</v>
      </c>
      <c r="F1661" s="3">
        <v>42813</v>
      </c>
      <c r="G1661" s="3">
        <v>42871</v>
      </c>
      <c r="H1661">
        <v>0</v>
      </c>
    </row>
    <row r="1662" spans="1:8">
      <c r="A1662" s="4" t="s">
        <v>1869</v>
      </c>
      <c r="B1662" s="4" t="s">
        <v>219</v>
      </c>
      <c r="C1662" s="4" t="s">
        <v>192</v>
      </c>
      <c r="D1662" s="4" t="s">
        <v>82</v>
      </c>
      <c r="E1662" s="4" t="s">
        <v>172</v>
      </c>
      <c r="F1662" s="3">
        <v>42813</v>
      </c>
      <c r="G1662" s="3">
        <v>42893</v>
      </c>
      <c r="H1662">
        <v>3290</v>
      </c>
    </row>
    <row r="1663" spans="1:8">
      <c r="A1663" s="4" t="s">
        <v>1870</v>
      </c>
      <c r="B1663" s="4" t="s">
        <v>230</v>
      </c>
      <c r="C1663" s="4" t="s">
        <v>179</v>
      </c>
      <c r="D1663" s="4" t="s">
        <v>24</v>
      </c>
      <c r="E1663" s="4" t="s">
        <v>193</v>
      </c>
      <c r="F1663" s="3">
        <v>42813</v>
      </c>
      <c r="G1663" s="3"/>
    </row>
    <row r="1664" spans="1:8">
      <c r="A1664" s="4" t="s">
        <v>1871</v>
      </c>
      <c r="B1664" s="4" t="s">
        <v>230</v>
      </c>
      <c r="C1664" s="4" t="s">
        <v>192</v>
      </c>
      <c r="D1664" s="4" t="s">
        <v>56</v>
      </c>
      <c r="E1664" s="4" t="s">
        <v>197</v>
      </c>
      <c r="F1664" s="3">
        <v>42813</v>
      </c>
      <c r="G1664" s="3">
        <v>42909</v>
      </c>
      <c r="H1664">
        <v>0</v>
      </c>
    </row>
    <row r="1665" spans="1:8">
      <c r="A1665" s="4" t="s">
        <v>1872</v>
      </c>
      <c r="B1665" s="4" t="s">
        <v>230</v>
      </c>
      <c r="C1665" s="4" t="s">
        <v>192</v>
      </c>
      <c r="D1665" s="4" t="s">
        <v>62</v>
      </c>
      <c r="E1665" s="4" t="s">
        <v>172</v>
      </c>
      <c r="F1665" s="3">
        <v>42813</v>
      </c>
      <c r="G1665" s="3">
        <v>42823</v>
      </c>
      <c r="H1665">
        <v>3550</v>
      </c>
    </row>
    <row r="1666" spans="1:8">
      <c r="A1666" s="4" t="s">
        <v>1873</v>
      </c>
      <c r="B1666" s="4" t="s">
        <v>170</v>
      </c>
      <c r="C1666" s="4" t="s">
        <v>192</v>
      </c>
      <c r="D1666" s="4" t="s">
        <v>100</v>
      </c>
      <c r="E1666" s="4" t="s">
        <v>172</v>
      </c>
      <c r="F1666" s="3">
        <v>42813</v>
      </c>
      <c r="G1666" s="3">
        <v>42909</v>
      </c>
      <c r="H1666">
        <v>3657</v>
      </c>
    </row>
    <row r="1667" spans="1:8">
      <c r="A1667" s="4" t="s">
        <v>1874</v>
      </c>
      <c r="B1667" s="4" t="s">
        <v>232</v>
      </c>
      <c r="C1667" s="4" t="s">
        <v>171</v>
      </c>
      <c r="D1667" s="4" t="s">
        <v>130</v>
      </c>
      <c r="E1667" s="4" t="s">
        <v>172</v>
      </c>
      <c r="F1667" s="3">
        <v>42813</v>
      </c>
      <c r="G1667" s="3">
        <v>42910</v>
      </c>
      <c r="H1667">
        <v>1046</v>
      </c>
    </row>
    <row r="1668" spans="1:8">
      <c r="A1668" s="4" t="s">
        <v>1875</v>
      </c>
      <c r="B1668" s="4" t="s">
        <v>208</v>
      </c>
      <c r="C1668" s="4" t="s">
        <v>177</v>
      </c>
      <c r="D1668" s="4" t="s">
        <v>92</v>
      </c>
      <c r="E1668" s="4" t="s">
        <v>172</v>
      </c>
      <c r="F1668" s="3">
        <v>42813</v>
      </c>
      <c r="G1668" s="3">
        <v>42882</v>
      </c>
      <c r="H1668">
        <v>50</v>
      </c>
    </row>
    <row r="1669" spans="1:8">
      <c r="A1669" s="4" t="s">
        <v>1876</v>
      </c>
      <c r="B1669" s="4" t="s">
        <v>208</v>
      </c>
      <c r="C1669" s="4" t="s">
        <v>192</v>
      </c>
      <c r="D1669" s="4" t="s">
        <v>61</v>
      </c>
      <c r="E1669" s="4" t="s">
        <v>172</v>
      </c>
      <c r="F1669" s="3">
        <v>42813</v>
      </c>
      <c r="G1669" s="3">
        <v>42821</v>
      </c>
      <c r="H1669">
        <v>2871</v>
      </c>
    </row>
    <row r="1670" spans="1:8">
      <c r="A1670" s="4" t="s">
        <v>1877</v>
      </c>
      <c r="B1670" s="4" t="s">
        <v>216</v>
      </c>
      <c r="C1670" s="4" t="s">
        <v>177</v>
      </c>
      <c r="D1670" s="4" t="s">
        <v>31</v>
      </c>
      <c r="E1670" s="4" t="s">
        <v>172</v>
      </c>
      <c r="F1670" s="3">
        <v>42813</v>
      </c>
      <c r="G1670" s="3">
        <v>42890</v>
      </c>
      <c r="H1670">
        <v>52</v>
      </c>
    </row>
    <row r="1671" spans="1:8">
      <c r="A1671" s="4" t="s">
        <v>1878</v>
      </c>
      <c r="B1671" s="4" t="s">
        <v>181</v>
      </c>
      <c r="C1671" s="4" t="s">
        <v>175</v>
      </c>
      <c r="D1671" s="4" t="s">
        <v>24</v>
      </c>
      <c r="E1671" s="4" t="s">
        <v>193</v>
      </c>
      <c r="F1671" s="3">
        <v>42813</v>
      </c>
      <c r="G1671" s="3"/>
    </row>
    <row r="1672" spans="1:8">
      <c r="A1672" s="4" t="s">
        <v>1879</v>
      </c>
      <c r="B1672" s="4" t="s">
        <v>183</v>
      </c>
      <c r="C1672" s="4" t="s">
        <v>177</v>
      </c>
      <c r="D1672" s="4" t="s">
        <v>61</v>
      </c>
      <c r="E1672" s="4" t="s">
        <v>197</v>
      </c>
      <c r="F1672" s="3">
        <v>42814</v>
      </c>
      <c r="G1672" s="3">
        <v>42874</v>
      </c>
      <c r="H1672">
        <v>0</v>
      </c>
    </row>
    <row r="1673" spans="1:8">
      <c r="A1673" s="4" t="s">
        <v>1880</v>
      </c>
      <c r="B1673" s="4" t="s">
        <v>261</v>
      </c>
      <c r="C1673" s="4" t="s">
        <v>179</v>
      </c>
      <c r="D1673" s="4" t="s">
        <v>82</v>
      </c>
      <c r="E1673" s="4" t="s">
        <v>172</v>
      </c>
      <c r="F1673" s="3">
        <v>42814</v>
      </c>
      <c r="G1673" s="3">
        <v>42898</v>
      </c>
      <c r="H1673">
        <v>564</v>
      </c>
    </row>
    <row r="1674" spans="1:8">
      <c r="A1674" s="4" t="s">
        <v>1881</v>
      </c>
      <c r="B1674" s="4" t="s">
        <v>246</v>
      </c>
      <c r="C1674" s="4" t="s">
        <v>199</v>
      </c>
      <c r="D1674" s="4" t="s">
        <v>52</v>
      </c>
      <c r="E1674" s="4" t="s">
        <v>197</v>
      </c>
      <c r="F1674" s="3">
        <v>42814</v>
      </c>
      <c r="G1674" s="3">
        <v>42878</v>
      </c>
      <c r="H1674">
        <v>0</v>
      </c>
    </row>
    <row r="1675" spans="1:8">
      <c r="A1675" s="4" t="s">
        <v>1882</v>
      </c>
      <c r="B1675" s="4" t="s">
        <v>279</v>
      </c>
      <c r="C1675" s="4" t="s">
        <v>179</v>
      </c>
      <c r="D1675" s="4" t="s">
        <v>97</v>
      </c>
      <c r="E1675" s="4" t="s">
        <v>193</v>
      </c>
      <c r="F1675" s="3">
        <v>42814</v>
      </c>
      <c r="G1675" s="3"/>
    </row>
    <row r="1676" spans="1:8">
      <c r="A1676" s="4" t="s">
        <v>1883</v>
      </c>
      <c r="B1676" s="4" t="s">
        <v>210</v>
      </c>
      <c r="C1676" s="4" t="s">
        <v>192</v>
      </c>
      <c r="D1676" s="4" t="s">
        <v>63</v>
      </c>
      <c r="E1676" s="4" t="s">
        <v>172</v>
      </c>
      <c r="F1676" s="3">
        <v>42814</v>
      </c>
      <c r="G1676" s="3">
        <v>42888</v>
      </c>
      <c r="H1676">
        <v>3780</v>
      </c>
    </row>
    <row r="1677" spans="1:8">
      <c r="A1677" s="4" t="s">
        <v>1884</v>
      </c>
      <c r="B1677" s="4" t="s">
        <v>174</v>
      </c>
      <c r="C1677" s="4" t="s">
        <v>179</v>
      </c>
      <c r="D1677" s="4" t="s">
        <v>45</v>
      </c>
      <c r="E1677" s="4" t="s">
        <v>172</v>
      </c>
      <c r="F1677" s="3">
        <v>42814</v>
      </c>
      <c r="G1677" s="3">
        <v>42910</v>
      </c>
      <c r="H1677">
        <v>491</v>
      </c>
    </row>
    <row r="1678" spans="1:8">
      <c r="A1678" s="4" t="s">
        <v>1885</v>
      </c>
      <c r="B1678" s="4" t="s">
        <v>174</v>
      </c>
      <c r="C1678" s="4" t="s">
        <v>179</v>
      </c>
      <c r="D1678" s="4" t="s">
        <v>51</v>
      </c>
      <c r="E1678" s="4" t="s">
        <v>172</v>
      </c>
      <c r="F1678" s="3">
        <v>42814</v>
      </c>
      <c r="G1678" s="3">
        <v>42824</v>
      </c>
      <c r="H1678">
        <v>604</v>
      </c>
    </row>
    <row r="1679" spans="1:8">
      <c r="A1679" s="4" t="s">
        <v>1886</v>
      </c>
      <c r="B1679" s="4" t="s">
        <v>212</v>
      </c>
      <c r="C1679" s="4" t="s">
        <v>265</v>
      </c>
      <c r="D1679" s="4" t="s">
        <v>108</v>
      </c>
      <c r="E1679" s="4" t="s">
        <v>197</v>
      </c>
      <c r="F1679" s="3">
        <v>42814</v>
      </c>
      <c r="G1679" s="3">
        <v>42882</v>
      </c>
      <c r="H1679">
        <v>0</v>
      </c>
    </row>
    <row r="1680" spans="1:8">
      <c r="A1680" s="4" t="s">
        <v>1887</v>
      </c>
      <c r="B1680" s="4" t="s">
        <v>219</v>
      </c>
      <c r="C1680" s="4" t="s">
        <v>179</v>
      </c>
      <c r="D1680" s="4" t="s">
        <v>56</v>
      </c>
      <c r="E1680" s="4" t="s">
        <v>197</v>
      </c>
      <c r="F1680" s="3">
        <v>42814</v>
      </c>
      <c r="G1680" s="3">
        <v>42817</v>
      </c>
      <c r="H1680">
        <v>0</v>
      </c>
    </row>
    <row r="1681" spans="1:8">
      <c r="A1681" s="4" t="s">
        <v>1888</v>
      </c>
      <c r="B1681" s="4" t="s">
        <v>219</v>
      </c>
      <c r="C1681" s="4" t="s">
        <v>179</v>
      </c>
      <c r="D1681" s="4" t="s">
        <v>38</v>
      </c>
      <c r="E1681" s="4" t="s">
        <v>172</v>
      </c>
      <c r="F1681" s="3">
        <v>42814</v>
      </c>
      <c r="G1681" s="3">
        <v>42909</v>
      </c>
      <c r="H1681">
        <v>568</v>
      </c>
    </row>
    <row r="1682" spans="1:8">
      <c r="A1682" s="4" t="s">
        <v>1889</v>
      </c>
      <c r="B1682" s="4" t="s">
        <v>230</v>
      </c>
      <c r="C1682" s="4" t="s">
        <v>179</v>
      </c>
      <c r="D1682" s="4" t="s">
        <v>108</v>
      </c>
      <c r="E1682" s="4" t="s">
        <v>172</v>
      </c>
      <c r="F1682" s="3">
        <v>42814</v>
      </c>
      <c r="G1682" s="3">
        <v>42910</v>
      </c>
      <c r="H1682">
        <v>601</v>
      </c>
    </row>
    <row r="1683" spans="1:8">
      <c r="A1683" s="4" t="s">
        <v>1890</v>
      </c>
      <c r="B1683" s="4" t="s">
        <v>201</v>
      </c>
      <c r="C1683" s="4" t="s">
        <v>171</v>
      </c>
      <c r="D1683" s="4" t="s">
        <v>24</v>
      </c>
      <c r="E1683" s="4" t="s">
        <v>193</v>
      </c>
      <c r="F1683" s="3">
        <v>42814</v>
      </c>
      <c r="G1683" s="3"/>
    </row>
    <row r="1684" spans="1:8">
      <c r="A1684" s="4" t="s">
        <v>1891</v>
      </c>
      <c r="B1684" s="4" t="s">
        <v>201</v>
      </c>
      <c r="C1684" s="4" t="s">
        <v>192</v>
      </c>
      <c r="D1684" s="4" t="s">
        <v>32</v>
      </c>
      <c r="E1684" s="4" t="s">
        <v>197</v>
      </c>
      <c r="F1684" s="3">
        <v>42814</v>
      </c>
      <c r="G1684" s="3">
        <v>42888</v>
      </c>
      <c r="H1684">
        <v>0</v>
      </c>
    </row>
    <row r="1685" spans="1:8">
      <c r="A1685" s="4" t="s">
        <v>1892</v>
      </c>
      <c r="B1685" s="4" t="s">
        <v>189</v>
      </c>
      <c r="C1685" s="4" t="s">
        <v>199</v>
      </c>
      <c r="D1685" s="4" t="s">
        <v>66</v>
      </c>
      <c r="E1685" s="4" t="s">
        <v>172</v>
      </c>
      <c r="F1685" s="3">
        <v>42814</v>
      </c>
      <c r="G1685" s="3">
        <v>42861</v>
      </c>
      <c r="H1685">
        <v>5616</v>
      </c>
    </row>
    <row r="1686" spans="1:8">
      <c r="A1686" s="4" t="s">
        <v>1893</v>
      </c>
      <c r="B1686" s="4" t="s">
        <v>232</v>
      </c>
      <c r="C1686" s="4" t="s">
        <v>175</v>
      </c>
      <c r="D1686" s="4" t="s">
        <v>130</v>
      </c>
      <c r="E1686" s="4" t="s">
        <v>197</v>
      </c>
      <c r="F1686" s="3">
        <v>42814</v>
      </c>
      <c r="G1686" s="3">
        <v>42914</v>
      </c>
      <c r="H1686">
        <v>0</v>
      </c>
    </row>
    <row r="1687" spans="1:8">
      <c r="A1687" s="4" t="s">
        <v>1894</v>
      </c>
      <c r="B1687" s="4" t="s">
        <v>205</v>
      </c>
      <c r="C1687" s="4" t="s">
        <v>175</v>
      </c>
      <c r="D1687" s="4" t="s">
        <v>54</v>
      </c>
      <c r="E1687" s="4" t="s">
        <v>197</v>
      </c>
      <c r="F1687" s="3">
        <v>42814</v>
      </c>
      <c r="G1687" s="3">
        <v>42873</v>
      </c>
      <c r="H1687">
        <v>0</v>
      </c>
    </row>
    <row r="1688" spans="1:8">
      <c r="A1688" s="4" t="s">
        <v>1895</v>
      </c>
      <c r="B1688" s="4" t="s">
        <v>208</v>
      </c>
      <c r="C1688" s="4" t="s">
        <v>177</v>
      </c>
      <c r="D1688" s="4" t="s">
        <v>45</v>
      </c>
      <c r="E1688" s="4" t="s">
        <v>197</v>
      </c>
      <c r="F1688" s="3">
        <v>42814</v>
      </c>
      <c r="G1688" s="3">
        <v>42907</v>
      </c>
      <c r="H1688">
        <v>0</v>
      </c>
    </row>
    <row r="1689" spans="1:8">
      <c r="A1689" s="4" t="s">
        <v>1896</v>
      </c>
      <c r="B1689" s="4" t="s">
        <v>185</v>
      </c>
      <c r="C1689" s="4" t="s">
        <v>192</v>
      </c>
      <c r="D1689" s="4" t="s">
        <v>105</v>
      </c>
      <c r="E1689" s="4" t="s">
        <v>197</v>
      </c>
      <c r="F1689" s="3">
        <v>42814</v>
      </c>
      <c r="G1689" s="3">
        <v>42898</v>
      </c>
      <c r="H1689">
        <v>0</v>
      </c>
    </row>
    <row r="1690" spans="1:8">
      <c r="A1690" s="4" t="s">
        <v>1897</v>
      </c>
      <c r="B1690" s="4" t="s">
        <v>216</v>
      </c>
      <c r="C1690" s="4" t="s">
        <v>179</v>
      </c>
      <c r="D1690" s="4" t="s">
        <v>96</v>
      </c>
      <c r="E1690" s="4" t="s">
        <v>172</v>
      </c>
      <c r="F1690" s="3">
        <v>42814</v>
      </c>
      <c r="G1690" s="3">
        <v>42915</v>
      </c>
      <c r="H1690">
        <v>542</v>
      </c>
    </row>
    <row r="1691" spans="1:8">
      <c r="A1691" s="4" t="s">
        <v>1898</v>
      </c>
      <c r="B1691" s="4" t="s">
        <v>235</v>
      </c>
      <c r="C1691" s="4" t="s">
        <v>179</v>
      </c>
      <c r="D1691" s="4" t="s">
        <v>65</v>
      </c>
      <c r="E1691" s="4" t="s">
        <v>172</v>
      </c>
      <c r="F1691" s="3">
        <v>42814</v>
      </c>
      <c r="G1691" s="3">
        <v>42900</v>
      </c>
      <c r="H1691">
        <v>497</v>
      </c>
    </row>
    <row r="1692" spans="1:8">
      <c r="A1692" s="4" t="s">
        <v>1899</v>
      </c>
      <c r="B1692" s="4" t="s">
        <v>181</v>
      </c>
      <c r="C1692" s="4" t="s">
        <v>175</v>
      </c>
      <c r="D1692" s="4" t="s">
        <v>81</v>
      </c>
      <c r="E1692" s="4" t="s">
        <v>172</v>
      </c>
      <c r="F1692" s="3">
        <v>42814</v>
      </c>
      <c r="G1692" s="3">
        <v>42877</v>
      </c>
      <c r="H1692">
        <v>5443</v>
      </c>
    </row>
    <row r="1693" spans="1:8">
      <c r="A1693" s="4" t="s">
        <v>1900</v>
      </c>
      <c r="B1693" s="4" t="s">
        <v>183</v>
      </c>
      <c r="C1693" s="4" t="s">
        <v>171</v>
      </c>
      <c r="D1693" s="4" t="s">
        <v>100</v>
      </c>
      <c r="E1693" s="4" t="s">
        <v>172</v>
      </c>
      <c r="F1693" s="3">
        <v>42815</v>
      </c>
      <c r="G1693" s="3">
        <v>42902</v>
      </c>
      <c r="H1693">
        <v>1037</v>
      </c>
    </row>
    <row r="1694" spans="1:8">
      <c r="A1694" s="4" t="s">
        <v>1901</v>
      </c>
      <c r="B1694" s="4" t="s">
        <v>261</v>
      </c>
      <c r="C1694" s="4" t="s">
        <v>171</v>
      </c>
      <c r="D1694" s="4" t="s">
        <v>100</v>
      </c>
      <c r="E1694" s="4" t="s">
        <v>193</v>
      </c>
      <c r="F1694" s="3">
        <v>42815</v>
      </c>
      <c r="G1694" s="3"/>
    </row>
    <row r="1695" spans="1:8">
      <c r="A1695" s="4" t="s">
        <v>1902</v>
      </c>
      <c r="B1695" s="4" t="s">
        <v>261</v>
      </c>
      <c r="C1695" s="4" t="s">
        <v>171</v>
      </c>
      <c r="D1695" s="4" t="s">
        <v>25</v>
      </c>
      <c r="E1695" s="4" t="s">
        <v>172</v>
      </c>
      <c r="F1695" s="3">
        <v>42815</v>
      </c>
      <c r="G1695" s="3">
        <v>42828</v>
      </c>
      <c r="H1695">
        <v>992</v>
      </c>
    </row>
    <row r="1696" spans="1:8">
      <c r="A1696" s="4" t="s">
        <v>1903</v>
      </c>
      <c r="B1696" s="4" t="s">
        <v>304</v>
      </c>
      <c r="C1696" s="4" t="s">
        <v>171</v>
      </c>
      <c r="D1696" s="4" t="s">
        <v>109</v>
      </c>
      <c r="E1696" s="4" t="s">
        <v>172</v>
      </c>
      <c r="F1696" s="3">
        <v>42815</v>
      </c>
      <c r="G1696" s="3">
        <v>42824</v>
      </c>
      <c r="H1696">
        <v>966</v>
      </c>
    </row>
    <row r="1697" spans="1:8">
      <c r="A1697" s="4" t="s">
        <v>1904</v>
      </c>
      <c r="B1697" s="4" t="s">
        <v>210</v>
      </c>
      <c r="C1697" s="4" t="s">
        <v>192</v>
      </c>
      <c r="D1697" s="4" t="s">
        <v>130</v>
      </c>
      <c r="E1697" s="4" t="s">
        <v>197</v>
      </c>
      <c r="F1697" s="3">
        <v>42815</v>
      </c>
      <c r="G1697" s="3">
        <v>42912</v>
      </c>
      <c r="H1697">
        <v>0</v>
      </c>
    </row>
    <row r="1698" spans="1:8">
      <c r="A1698" s="4" t="s">
        <v>1905</v>
      </c>
      <c r="B1698" s="4" t="s">
        <v>237</v>
      </c>
      <c r="C1698" s="4" t="s">
        <v>199</v>
      </c>
      <c r="D1698" s="4" t="s">
        <v>121</v>
      </c>
      <c r="E1698" s="4" t="s">
        <v>197</v>
      </c>
      <c r="F1698" s="3">
        <v>42815</v>
      </c>
      <c r="G1698" s="3">
        <v>42826</v>
      </c>
      <c r="H1698">
        <v>0</v>
      </c>
    </row>
    <row r="1699" spans="1:8">
      <c r="A1699" s="4" t="s">
        <v>1906</v>
      </c>
      <c r="B1699" s="4" t="s">
        <v>343</v>
      </c>
      <c r="C1699" s="4" t="s">
        <v>179</v>
      </c>
      <c r="D1699" s="4" t="s">
        <v>92</v>
      </c>
      <c r="E1699" s="4" t="s">
        <v>197</v>
      </c>
      <c r="F1699" s="3">
        <v>42815</v>
      </c>
      <c r="G1699" s="3">
        <v>42826</v>
      </c>
      <c r="H1699">
        <v>0</v>
      </c>
    </row>
    <row r="1700" spans="1:8">
      <c r="A1700" s="4" t="s">
        <v>1907</v>
      </c>
      <c r="B1700" s="4" t="s">
        <v>343</v>
      </c>
      <c r="C1700" s="4" t="s">
        <v>192</v>
      </c>
      <c r="D1700" s="4" t="s">
        <v>103</v>
      </c>
      <c r="E1700" s="4" t="s">
        <v>172</v>
      </c>
      <c r="F1700" s="3">
        <v>42815</v>
      </c>
      <c r="G1700" s="3">
        <v>42866</v>
      </c>
      <c r="H1700">
        <v>3232</v>
      </c>
    </row>
    <row r="1701" spans="1:8">
      <c r="A1701" s="4" t="s">
        <v>1908</v>
      </c>
      <c r="B1701" s="4" t="s">
        <v>232</v>
      </c>
      <c r="C1701" s="4" t="s">
        <v>179</v>
      </c>
      <c r="D1701" s="4" t="s">
        <v>63</v>
      </c>
      <c r="E1701" s="4" t="s">
        <v>172</v>
      </c>
      <c r="F1701" s="3">
        <v>42815</v>
      </c>
      <c r="G1701" s="3">
        <v>42884</v>
      </c>
      <c r="H1701">
        <v>548</v>
      </c>
    </row>
    <row r="1702" spans="1:8">
      <c r="A1702" s="4" t="s">
        <v>1909</v>
      </c>
      <c r="B1702" s="4" t="s">
        <v>235</v>
      </c>
      <c r="C1702" s="4" t="s">
        <v>192</v>
      </c>
      <c r="D1702" s="4" t="s">
        <v>24</v>
      </c>
      <c r="E1702" s="4" t="s">
        <v>193</v>
      </c>
      <c r="F1702" s="3">
        <v>42815</v>
      </c>
      <c r="G1702" s="3"/>
    </row>
    <row r="1703" spans="1:8">
      <c r="A1703" s="4" t="s">
        <v>1910</v>
      </c>
      <c r="B1703" s="4" t="s">
        <v>235</v>
      </c>
      <c r="C1703" s="4" t="s">
        <v>192</v>
      </c>
      <c r="D1703" s="4" t="s">
        <v>99</v>
      </c>
      <c r="E1703" s="4" t="s">
        <v>197</v>
      </c>
      <c r="F1703" s="3">
        <v>42815</v>
      </c>
      <c r="G1703" s="3">
        <v>42820</v>
      </c>
      <c r="H1703">
        <v>0</v>
      </c>
    </row>
    <row r="1704" spans="1:8">
      <c r="A1704" s="4" t="s">
        <v>1911</v>
      </c>
      <c r="B1704" s="4" t="s">
        <v>183</v>
      </c>
      <c r="C1704" s="4" t="s">
        <v>177</v>
      </c>
      <c r="D1704" s="4" t="s">
        <v>103</v>
      </c>
      <c r="E1704" s="4" t="s">
        <v>172</v>
      </c>
      <c r="F1704" s="3">
        <v>42816</v>
      </c>
      <c r="G1704" s="3">
        <v>42885</v>
      </c>
      <c r="H1704">
        <v>52</v>
      </c>
    </row>
    <row r="1705" spans="1:8">
      <c r="A1705" s="4" t="s">
        <v>1912</v>
      </c>
      <c r="B1705" s="4" t="s">
        <v>246</v>
      </c>
      <c r="C1705" s="4" t="s">
        <v>175</v>
      </c>
      <c r="D1705" s="4" t="s">
        <v>24</v>
      </c>
      <c r="E1705" s="4" t="s">
        <v>193</v>
      </c>
      <c r="F1705" s="3">
        <v>42816</v>
      </c>
      <c r="G1705" s="3"/>
    </row>
    <row r="1706" spans="1:8">
      <c r="A1706" s="4" t="s">
        <v>1913</v>
      </c>
      <c r="B1706" s="4" t="s">
        <v>210</v>
      </c>
      <c r="C1706" s="4" t="s">
        <v>177</v>
      </c>
      <c r="D1706" s="4" t="s">
        <v>24</v>
      </c>
      <c r="E1706" s="4" t="s">
        <v>193</v>
      </c>
      <c r="F1706" s="3">
        <v>42816</v>
      </c>
      <c r="G1706" s="3"/>
    </row>
    <row r="1707" spans="1:8">
      <c r="A1707" s="4" t="s">
        <v>1914</v>
      </c>
      <c r="B1707" s="4" t="s">
        <v>174</v>
      </c>
      <c r="C1707" s="4" t="s">
        <v>175</v>
      </c>
      <c r="D1707" s="4" t="s">
        <v>66</v>
      </c>
      <c r="E1707" s="4" t="s">
        <v>197</v>
      </c>
      <c r="F1707" s="3">
        <v>42816</v>
      </c>
      <c r="G1707" s="3">
        <v>42883</v>
      </c>
      <c r="H1707">
        <v>0</v>
      </c>
    </row>
    <row r="1708" spans="1:8">
      <c r="A1708" s="4" t="s">
        <v>1915</v>
      </c>
      <c r="B1708" s="4" t="s">
        <v>174</v>
      </c>
      <c r="C1708" s="4" t="s">
        <v>175</v>
      </c>
      <c r="D1708" s="4" t="s">
        <v>68</v>
      </c>
      <c r="E1708" s="4" t="s">
        <v>197</v>
      </c>
      <c r="F1708" s="3">
        <v>42816</v>
      </c>
      <c r="G1708" s="3">
        <v>42878</v>
      </c>
      <c r="H1708">
        <v>0</v>
      </c>
    </row>
    <row r="1709" spans="1:8">
      <c r="A1709" s="4" t="s">
        <v>1916</v>
      </c>
      <c r="B1709" s="4" t="s">
        <v>174</v>
      </c>
      <c r="C1709" s="4" t="s">
        <v>175</v>
      </c>
      <c r="D1709" s="4" t="s">
        <v>79</v>
      </c>
      <c r="E1709" s="4" t="s">
        <v>172</v>
      </c>
      <c r="F1709" s="3">
        <v>42816</v>
      </c>
      <c r="G1709" s="3">
        <v>42824</v>
      </c>
      <c r="H1709">
        <v>5109</v>
      </c>
    </row>
    <row r="1710" spans="1:8">
      <c r="A1710" s="4" t="s">
        <v>1917</v>
      </c>
      <c r="B1710" s="4" t="s">
        <v>212</v>
      </c>
      <c r="C1710" s="4" t="s">
        <v>177</v>
      </c>
      <c r="D1710" s="4" t="s">
        <v>110</v>
      </c>
      <c r="E1710" s="4" t="s">
        <v>193</v>
      </c>
      <c r="F1710" s="3">
        <v>42816</v>
      </c>
      <c r="G1710" s="3"/>
    </row>
    <row r="1711" spans="1:8">
      <c r="A1711" s="4" t="s">
        <v>1918</v>
      </c>
      <c r="B1711" s="4" t="s">
        <v>196</v>
      </c>
      <c r="C1711" s="4" t="s">
        <v>177</v>
      </c>
      <c r="D1711" s="4" t="s">
        <v>41</v>
      </c>
      <c r="E1711" s="4" t="s">
        <v>172</v>
      </c>
      <c r="F1711" s="3">
        <v>42816</v>
      </c>
      <c r="G1711" s="3">
        <v>42907</v>
      </c>
      <c r="H1711">
        <v>49</v>
      </c>
    </row>
    <row r="1712" spans="1:8">
      <c r="A1712" s="4" t="s">
        <v>1919</v>
      </c>
      <c r="B1712" s="4" t="s">
        <v>343</v>
      </c>
      <c r="C1712" s="4" t="s">
        <v>171</v>
      </c>
      <c r="D1712" s="4" t="s">
        <v>85</v>
      </c>
      <c r="E1712" s="4" t="s">
        <v>197</v>
      </c>
      <c r="F1712" s="3">
        <v>42816</v>
      </c>
      <c r="G1712" s="3">
        <v>42858</v>
      </c>
      <c r="H1712">
        <v>0</v>
      </c>
    </row>
    <row r="1713" spans="1:8">
      <c r="A1713" s="4" t="s">
        <v>1920</v>
      </c>
      <c r="B1713" s="4" t="s">
        <v>219</v>
      </c>
      <c r="C1713" s="4" t="s">
        <v>179</v>
      </c>
      <c r="D1713" s="4" t="s">
        <v>24</v>
      </c>
      <c r="E1713" s="4" t="s">
        <v>193</v>
      </c>
      <c r="F1713" s="3">
        <v>42816</v>
      </c>
      <c r="G1713" s="3"/>
    </row>
    <row r="1714" spans="1:8">
      <c r="A1714" s="4" t="s">
        <v>1921</v>
      </c>
      <c r="B1714" s="4" t="s">
        <v>219</v>
      </c>
      <c r="C1714" s="4" t="s">
        <v>179</v>
      </c>
      <c r="D1714" s="4" t="s">
        <v>82</v>
      </c>
      <c r="E1714" s="4" t="s">
        <v>172</v>
      </c>
      <c r="F1714" s="3">
        <v>42816</v>
      </c>
      <c r="G1714" s="3">
        <v>42911</v>
      </c>
      <c r="H1714">
        <v>447</v>
      </c>
    </row>
    <row r="1715" spans="1:8">
      <c r="A1715" s="4" t="s">
        <v>1922</v>
      </c>
      <c r="B1715" s="4" t="s">
        <v>256</v>
      </c>
      <c r="C1715" s="4" t="s">
        <v>192</v>
      </c>
      <c r="D1715" s="4" t="s">
        <v>79</v>
      </c>
      <c r="E1715" s="4" t="s">
        <v>172</v>
      </c>
      <c r="F1715" s="3">
        <v>42816</v>
      </c>
      <c r="G1715" s="3">
        <v>42900</v>
      </c>
      <c r="H1715">
        <v>3430</v>
      </c>
    </row>
    <row r="1716" spans="1:8">
      <c r="A1716" s="4" t="s">
        <v>1923</v>
      </c>
      <c r="B1716" s="4" t="s">
        <v>187</v>
      </c>
      <c r="C1716" s="4" t="s">
        <v>192</v>
      </c>
      <c r="D1716" s="4" t="s">
        <v>24</v>
      </c>
      <c r="E1716" s="4" t="s">
        <v>193</v>
      </c>
      <c r="F1716" s="3">
        <v>42816</v>
      </c>
      <c r="G1716" s="3"/>
    </row>
    <row r="1717" spans="1:8">
      <c r="A1717" s="4" t="s">
        <v>1924</v>
      </c>
      <c r="B1717" s="4" t="s">
        <v>189</v>
      </c>
      <c r="C1717" s="4" t="s">
        <v>179</v>
      </c>
      <c r="D1717" s="4" t="s">
        <v>42</v>
      </c>
      <c r="E1717" s="4" t="s">
        <v>197</v>
      </c>
      <c r="F1717" s="3">
        <v>42816</v>
      </c>
      <c r="G1717" s="3">
        <v>42904</v>
      </c>
      <c r="H1717">
        <v>0</v>
      </c>
    </row>
    <row r="1718" spans="1:8">
      <c r="A1718" s="4" t="s">
        <v>1925</v>
      </c>
      <c r="B1718" s="4" t="s">
        <v>232</v>
      </c>
      <c r="C1718" s="4" t="s">
        <v>192</v>
      </c>
      <c r="D1718" s="4" t="s">
        <v>50</v>
      </c>
      <c r="E1718" s="4" t="s">
        <v>172</v>
      </c>
      <c r="F1718" s="3">
        <v>42816</v>
      </c>
      <c r="G1718" s="3">
        <v>42896</v>
      </c>
      <c r="H1718">
        <v>3245</v>
      </c>
    </row>
    <row r="1719" spans="1:8">
      <c r="A1719" s="4" t="s">
        <v>1926</v>
      </c>
      <c r="B1719" s="4" t="s">
        <v>208</v>
      </c>
      <c r="C1719" s="4" t="s">
        <v>179</v>
      </c>
      <c r="D1719" s="4" t="s">
        <v>29</v>
      </c>
      <c r="E1719" s="4" t="s">
        <v>197</v>
      </c>
      <c r="F1719" s="3">
        <v>42816</v>
      </c>
      <c r="G1719" s="3">
        <v>42821</v>
      </c>
      <c r="H1719">
        <v>0</v>
      </c>
    </row>
    <row r="1720" spans="1:8">
      <c r="A1720" s="4" t="s">
        <v>1927</v>
      </c>
      <c r="B1720" s="4" t="s">
        <v>208</v>
      </c>
      <c r="C1720" s="4" t="s">
        <v>177</v>
      </c>
      <c r="D1720" s="4" t="s">
        <v>103</v>
      </c>
      <c r="E1720" s="4" t="s">
        <v>172</v>
      </c>
      <c r="F1720" s="3">
        <v>42816</v>
      </c>
      <c r="G1720" s="3">
        <v>42820</v>
      </c>
      <c r="H1720">
        <v>61</v>
      </c>
    </row>
    <row r="1721" spans="1:8">
      <c r="A1721" s="4" t="s">
        <v>1928</v>
      </c>
      <c r="B1721" s="4" t="s">
        <v>185</v>
      </c>
      <c r="C1721" s="4" t="s">
        <v>177</v>
      </c>
      <c r="D1721" s="4" t="s">
        <v>62</v>
      </c>
      <c r="E1721" s="4" t="s">
        <v>172</v>
      </c>
      <c r="F1721" s="3">
        <v>42816</v>
      </c>
      <c r="G1721" s="3">
        <v>42915</v>
      </c>
      <c r="H1721">
        <v>60</v>
      </c>
    </row>
    <row r="1722" spans="1:8">
      <c r="A1722" s="4" t="s">
        <v>1929</v>
      </c>
      <c r="B1722" s="4" t="s">
        <v>216</v>
      </c>
      <c r="C1722" s="4" t="s">
        <v>175</v>
      </c>
      <c r="D1722" s="4" t="s">
        <v>24</v>
      </c>
      <c r="E1722" s="4" t="s">
        <v>193</v>
      </c>
      <c r="F1722" s="3">
        <v>42816</v>
      </c>
      <c r="G1722" s="3"/>
    </row>
    <row r="1723" spans="1:8">
      <c r="A1723" s="4" t="s">
        <v>1930</v>
      </c>
      <c r="B1723" s="4" t="s">
        <v>216</v>
      </c>
      <c r="C1723" s="4" t="s">
        <v>177</v>
      </c>
      <c r="D1723" s="4" t="s">
        <v>82</v>
      </c>
      <c r="E1723" s="4" t="s">
        <v>197</v>
      </c>
      <c r="F1723" s="3">
        <v>42816</v>
      </c>
      <c r="G1723" s="3">
        <v>42826</v>
      </c>
      <c r="H1723">
        <v>0</v>
      </c>
    </row>
    <row r="1724" spans="1:8">
      <c r="A1724" s="4" t="s">
        <v>1931</v>
      </c>
      <c r="B1724" s="4" t="s">
        <v>181</v>
      </c>
      <c r="C1724" s="4" t="s">
        <v>179</v>
      </c>
      <c r="D1724" s="4" t="s">
        <v>24</v>
      </c>
      <c r="E1724" s="4" t="s">
        <v>193</v>
      </c>
      <c r="F1724" s="3">
        <v>42816</v>
      </c>
      <c r="G1724" s="3"/>
    </row>
    <row r="1725" spans="1:8">
      <c r="A1725" s="4" t="s">
        <v>1932</v>
      </c>
      <c r="B1725" s="4" t="s">
        <v>183</v>
      </c>
      <c r="C1725" s="4" t="s">
        <v>199</v>
      </c>
      <c r="D1725" s="4" t="s">
        <v>45</v>
      </c>
      <c r="E1725" s="4" t="s">
        <v>172</v>
      </c>
      <c r="F1725" s="3">
        <v>42817</v>
      </c>
      <c r="G1725" s="3">
        <v>42826</v>
      </c>
      <c r="H1725">
        <v>5060</v>
      </c>
    </row>
    <row r="1726" spans="1:8">
      <c r="A1726" s="4" t="s">
        <v>1933</v>
      </c>
      <c r="B1726" s="4" t="s">
        <v>261</v>
      </c>
      <c r="C1726" s="4" t="s">
        <v>179</v>
      </c>
      <c r="D1726" s="4" t="s">
        <v>123</v>
      </c>
      <c r="E1726" s="4" t="s">
        <v>197</v>
      </c>
      <c r="F1726" s="3">
        <v>42817</v>
      </c>
      <c r="G1726" s="3">
        <v>42826</v>
      </c>
      <c r="H1726">
        <v>0</v>
      </c>
    </row>
    <row r="1727" spans="1:8">
      <c r="A1727" s="4" t="s">
        <v>1934</v>
      </c>
      <c r="B1727" s="4" t="s">
        <v>246</v>
      </c>
      <c r="C1727" s="4" t="s">
        <v>179</v>
      </c>
      <c r="D1727" s="4" t="s">
        <v>32</v>
      </c>
      <c r="E1727" s="4" t="s">
        <v>193</v>
      </c>
      <c r="F1727" s="3">
        <v>42817</v>
      </c>
      <c r="G1727" s="3"/>
    </row>
    <row r="1728" spans="1:8">
      <c r="A1728" s="4" t="s">
        <v>1935</v>
      </c>
      <c r="B1728" s="4" t="s">
        <v>246</v>
      </c>
      <c r="C1728" s="4" t="s">
        <v>179</v>
      </c>
      <c r="D1728" s="4" t="s">
        <v>82</v>
      </c>
      <c r="E1728" s="4" t="s">
        <v>172</v>
      </c>
      <c r="F1728" s="3">
        <v>42817</v>
      </c>
      <c r="G1728" s="3">
        <v>42826</v>
      </c>
      <c r="H1728">
        <v>585</v>
      </c>
    </row>
    <row r="1729" spans="1:8">
      <c r="A1729" s="4" t="s">
        <v>1936</v>
      </c>
      <c r="B1729" s="4" t="s">
        <v>279</v>
      </c>
      <c r="C1729" s="4" t="s">
        <v>175</v>
      </c>
      <c r="D1729" s="4" t="s">
        <v>113</v>
      </c>
      <c r="E1729" s="4" t="s">
        <v>197</v>
      </c>
      <c r="F1729" s="3">
        <v>42817</v>
      </c>
      <c r="G1729" s="3">
        <v>42897</v>
      </c>
      <c r="H1729">
        <v>0</v>
      </c>
    </row>
    <row r="1730" spans="1:8">
      <c r="A1730" s="4" t="s">
        <v>1937</v>
      </c>
      <c r="B1730" s="4" t="s">
        <v>263</v>
      </c>
      <c r="C1730" s="4" t="s">
        <v>175</v>
      </c>
      <c r="D1730" s="4" t="s">
        <v>25</v>
      </c>
      <c r="E1730" s="4" t="s">
        <v>197</v>
      </c>
      <c r="F1730" s="3">
        <v>42817</v>
      </c>
      <c r="G1730" s="3">
        <v>42874</v>
      </c>
      <c r="H1730">
        <v>0</v>
      </c>
    </row>
    <row r="1731" spans="1:8">
      <c r="A1731" s="4" t="s">
        <v>1938</v>
      </c>
      <c r="B1731" s="4" t="s">
        <v>196</v>
      </c>
      <c r="C1731" s="4" t="s">
        <v>175</v>
      </c>
      <c r="D1731" s="4" t="s">
        <v>76</v>
      </c>
      <c r="E1731" s="4" t="s">
        <v>197</v>
      </c>
      <c r="F1731" s="3">
        <v>42817</v>
      </c>
      <c r="G1731" s="3">
        <v>42828</v>
      </c>
      <c r="H1731">
        <v>0</v>
      </c>
    </row>
    <row r="1732" spans="1:8">
      <c r="A1732" s="4" t="s">
        <v>1939</v>
      </c>
      <c r="B1732" s="4" t="s">
        <v>219</v>
      </c>
      <c r="C1732" s="4" t="s">
        <v>175</v>
      </c>
      <c r="D1732" s="4" t="s">
        <v>42</v>
      </c>
      <c r="E1732" s="4" t="s">
        <v>197</v>
      </c>
      <c r="F1732" s="3">
        <v>42817</v>
      </c>
      <c r="G1732" s="3">
        <v>42828</v>
      </c>
      <c r="H1732">
        <v>0</v>
      </c>
    </row>
    <row r="1733" spans="1:8">
      <c r="A1733" s="4" t="s">
        <v>1940</v>
      </c>
      <c r="B1733" s="4" t="s">
        <v>230</v>
      </c>
      <c r="C1733" s="4" t="s">
        <v>175</v>
      </c>
      <c r="D1733" s="4" t="s">
        <v>24</v>
      </c>
      <c r="E1733" s="4" t="s">
        <v>193</v>
      </c>
      <c r="F1733" s="3">
        <v>42817</v>
      </c>
      <c r="G1733" s="3"/>
    </row>
    <row r="1734" spans="1:8">
      <c r="A1734" s="4" t="s">
        <v>1941</v>
      </c>
      <c r="B1734" s="4" t="s">
        <v>256</v>
      </c>
      <c r="C1734" s="4" t="s">
        <v>177</v>
      </c>
      <c r="D1734" s="4" t="s">
        <v>42</v>
      </c>
      <c r="E1734" s="4" t="s">
        <v>197</v>
      </c>
      <c r="F1734" s="3">
        <v>42817</v>
      </c>
      <c r="G1734" s="3">
        <v>42830</v>
      </c>
      <c r="H1734">
        <v>0</v>
      </c>
    </row>
    <row r="1735" spans="1:8">
      <c r="A1735" s="4" t="s">
        <v>1942</v>
      </c>
      <c r="B1735" s="4" t="s">
        <v>256</v>
      </c>
      <c r="C1735" s="4" t="s">
        <v>177</v>
      </c>
      <c r="D1735" s="4" t="s">
        <v>51</v>
      </c>
      <c r="E1735" s="4" t="s">
        <v>197</v>
      </c>
      <c r="F1735" s="3">
        <v>42817</v>
      </c>
      <c r="G1735" s="3">
        <v>42901</v>
      </c>
      <c r="H1735">
        <v>0</v>
      </c>
    </row>
    <row r="1736" spans="1:8">
      <c r="A1736" s="4" t="s">
        <v>1943</v>
      </c>
      <c r="B1736" s="4" t="s">
        <v>187</v>
      </c>
      <c r="C1736" s="4" t="s">
        <v>179</v>
      </c>
      <c r="D1736" s="4" t="s">
        <v>90</v>
      </c>
      <c r="E1736" s="4" t="s">
        <v>172</v>
      </c>
      <c r="F1736" s="3">
        <v>42817</v>
      </c>
      <c r="G1736" s="3">
        <v>42891</v>
      </c>
      <c r="H1736">
        <v>572</v>
      </c>
    </row>
    <row r="1737" spans="1:8">
      <c r="A1737" s="4" t="s">
        <v>1944</v>
      </c>
      <c r="B1737" s="4" t="s">
        <v>187</v>
      </c>
      <c r="C1737" s="4" t="s">
        <v>177</v>
      </c>
      <c r="D1737" s="4" t="s">
        <v>62</v>
      </c>
      <c r="E1737" s="4" t="s">
        <v>172</v>
      </c>
      <c r="F1737" s="3">
        <v>42817</v>
      </c>
      <c r="G1737" s="3">
        <v>42894</v>
      </c>
      <c r="H1737">
        <v>54</v>
      </c>
    </row>
    <row r="1738" spans="1:8">
      <c r="A1738" s="4" t="s">
        <v>1945</v>
      </c>
      <c r="B1738" s="4" t="s">
        <v>170</v>
      </c>
      <c r="C1738" s="4" t="s">
        <v>179</v>
      </c>
      <c r="D1738" s="4" t="s">
        <v>51</v>
      </c>
      <c r="E1738" s="4" t="s">
        <v>197</v>
      </c>
      <c r="F1738" s="3">
        <v>42817</v>
      </c>
      <c r="G1738" s="3">
        <v>42826</v>
      </c>
      <c r="H1738">
        <v>0</v>
      </c>
    </row>
    <row r="1739" spans="1:8">
      <c r="A1739" s="4" t="s">
        <v>1946</v>
      </c>
      <c r="B1739" s="4" t="s">
        <v>208</v>
      </c>
      <c r="C1739" s="4" t="s">
        <v>177</v>
      </c>
      <c r="D1739" s="4" t="s">
        <v>109</v>
      </c>
      <c r="E1739" s="4" t="s">
        <v>172</v>
      </c>
      <c r="F1739" s="3">
        <v>42817</v>
      </c>
      <c r="G1739" s="3">
        <v>42860</v>
      </c>
      <c r="H1739">
        <v>60</v>
      </c>
    </row>
    <row r="1740" spans="1:8">
      <c r="A1740" s="4" t="s">
        <v>1947</v>
      </c>
      <c r="B1740" s="4" t="s">
        <v>208</v>
      </c>
      <c r="C1740" s="4" t="s">
        <v>192</v>
      </c>
      <c r="D1740" s="4" t="s">
        <v>131</v>
      </c>
      <c r="E1740" s="4" t="s">
        <v>172</v>
      </c>
      <c r="F1740" s="3">
        <v>42817</v>
      </c>
      <c r="G1740" s="3">
        <v>42826</v>
      </c>
      <c r="H1740">
        <v>3251</v>
      </c>
    </row>
    <row r="1741" spans="1:8">
      <c r="A1741" s="4" t="s">
        <v>1948</v>
      </c>
      <c r="B1741" s="4" t="s">
        <v>185</v>
      </c>
      <c r="C1741" s="4" t="s">
        <v>199</v>
      </c>
      <c r="D1741" s="4" t="s">
        <v>87</v>
      </c>
      <c r="E1741" s="4" t="s">
        <v>172</v>
      </c>
      <c r="F1741" s="3">
        <v>42817</v>
      </c>
      <c r="G1741" s="3">
        <v>42900</v>
      </c>
      <c r="H1741">
        <v>5930</v>
      </c>
    </row>
    <row r="1742" spans="1:8">
      <c r="A1742" s="4" t="s">
        <v>1949</v>
      </c>
      <c r="B1742" s="4" t="s">
        <v>216</v>
      </c>
      <c r="C1742" s="4" t="s">
        <v>171</v>
      </c>
      <c r="D1742" s="4" t="s">
        <v>88</v>
      </c>
      <c r="E1742" s="4" t="s">
        <v>172</v>
      </c>
      <c r="F1742" s="3">
        <v>42817</v>
      </c>
      <c r="G1742" s="3">
        <v>42826</v>
      </c>
      <c r="H1742">
        <v>941</v>
      </c>
    </row>
    <row r="1743" spans="1:8">
      <c r="A1743" s="4" t="s">
        <v>1950</v>
      </c>
      <c r="B1743" s="4" t="s">
        <v>183</v>
      </c>
      <c r="C1743" s="4" t="s">
        <v>179</v>
      </c>
      <c r="D1743" s="4" t="s">
        <v>37</v>
      </c>
      <c r="E1743" s="4" t="s">
        <v>197</v>
      </c>
      <c r="F1743" s="3">
        <v>42818</v>
      </c>
      <c r="G1743" s="3">
        <v>42873</v>
      </c>
      <c r="H1743">
        <v>0</v>
      </c>
    </row>
    <row r="1744" spans="1:8">
      <c r="A1744" s="4" t="s">
        <v>1951</v>
      </c>
      <c r="B1744" s="4" t="s">
        <v>183</v>
      </c>
      <c r="C1744" s="4" t="s">
        <v>177</v>
      </c>
      <c r="D1744" s="4" t="s">
        <v>106</v>
      </c>
      <c r="E1744" s="4" t="s">
        <v>172</v>
      </c>
      <c r="F1744" s="3">
        <v>42818</v>
      </c>
      <c r="G1744" s="3">
        <v>42892</v>
      </c>
      <c r="H1744">
        <v>56</v>
      </c>
    </row>
    <row r="1745" spans="1:8">
      <c r="A1745" s="4" t="s">
        <v>1952</v>
      </c>
      <c r="B1745" s="4" t="s">
        <v>183</v>
      </c>
      <c r="C1745" s="4" t="s">
        <v>192</v>
      </c>
      <c r="D1745" s="4" t="s">
        <v>41</v>
      </c>
      <c r="E1745" s="4" t="s">
        <v>172</v>
      </c>
      <c r="F1745" s="3">
        <v>42818</v>
      </c>
      <c r="G1745" s="3">
        <v>42829</v>
      </c>
      <c r="H1745">
        <v>3445</v>
      </c>
    </row>
    <row r="1746" spans="1:8">
      <c r="A1746" s="4" t="s">
        <v>1953</v>
      </c>
      <c r="B1746" s="4" t="s">
        <v>246</v>
      </c>
      <c r="C1746" s="4" t="s">
        <v>199</v>
      </c>
      <c r="D1746" s="4" t="s">
        <v>24</v>
      </c>
      <c r="E1746" s="4" t="s">
        <v>193</v>
      </c>
      <c r="F1746" s="3">
        <v>42818</v>
      </c>
      <c r="G1746" s="3"/>
    </row>
    <row r="1747" spans="1:8">
      <c r="A1747" s="4" t="s">
        <v>1954</v>
      </c>
      <c r="B1747" s="4" t="s">
        <v>246</v>
      </c>
      <c r="C1747" s="4" t="s">
        <v>192</v>
      </c>
      <c r="D1747" s="4" t="s">
        <v>108</v>
      </c>
      <c r="E1747" s="4" t="s">
        <v>193</v>
      </c>
      <c r="F1747" s="3">
        <v>42818</v>
      </c>
      <c r="G1747" s="3"/>
    </row>
    <row r="1748" spans="1:8">
      <c r="A1748" s="4" t="s">
        <v>1955</v>
      </c>
      <c r="B1748" s="4" t="s">
        <v>304</v>
      </c>
      <c r="C1748" s="4" t="s">
        <v>177</v>
      </c>
      <c r="D1748" s="4" t="s">
        <v>29</v>
      </c>
      <c r="E1748" s="4" t="s">
        <v>172</v>
      </c>
      <c r="F1748" s="3">
        <v>42818</v>
      </c>
      <c r="G1748" s="3">
        <v>42825</v>
      </c>
      <c r="H1748">
        <v>54</v>
      </c>
    </row>
    <row r="1749" spans="1:8">
      <c r="A1749" s="4" t="s">
        <v>1956</v>
      </c>
      <c r="B1749" s="4" t="s">
        <v>279</v>
      </c>
      <c r="C1749" s="4" t="s">
        <v>179</v>
      </c>
      <c r="D1749" s="4" t="s">
        <v>24</v>
      </c>
      <c r="E1749" s="4" t="s">
        <v>193</v>
      </c>
      <c r="F1749" s="3">
        <v>42818</v>
      </c>
      <c r="G1749" s="3"/>
    </row>
    <row r="1750" spans="1:8">
      <c r="A1750" s="4" t="s">
        <v>1957</v>
      </c>
      <c r="B1750" s="4" t="s">
        <v>279</v>
      </c>
      <c r="C1750" s="4" t="s">
        <v>192</v>
      </c>
      <c r="D1750" s="4" t="s">
        <v>88</v>
      </c>
      <c r="E1750" s="4" t="s">
        <v>172</v>
      </c>
      <c r="F1750" s="3">
        <v>42818</v>
      </c>
      <c r="G1750" s="3">
        <v>42825</v>
      </c>
      <c r="H1750">
        <v>3498</v>
      </c>
    </row>
    <row r="1751" spans="1:8">
      <c r="A1751" s="4" t="s">
        <v>1958</v>
      </c>
      <c r="B1751" s="4" t="s">
        <v>210</v>
      </c>
      <c r="C1751" s="4" t="s">
        <v>179</v>
      </c>
      <c r="D1751" s="4" t="s">
        <v>121</v>
      </c>
      <c r="E1751" s="4" t="s">
        <v>172</v>
      </c>
      <c r="F1751" s="3">
        <v>42818</v>
      </c>
      <c r="G1751" s="3">
        <v>42827</v>
      </c>
      <c r="H1751">
        <v>540</v>
      </c>
    </row>
    <row r="1752" spans="1:8">
      <c r="A1752" s="4" t="s">
        <v>1959</v>
      </c>
      <c r="B1752" s="4" t="s">
        <v>210</v>
      </c>
      <c r="C1752" s="4" t="s">
        <v>175</v>
      </c>
      <c r="D1752" s="4" t="s">
        <v>65</v>
      </c>
      <c r="E1752" s="4" t="s">
        <v>172</v>
      </c>
      <c r="F1752" s="3">
        <v>42818</v>
      </c>
      <c r="G1752" s="3">
        <v>42827</v>
      </c>
      <c r="H1752">
        <v>4986</v>
      </c>
    </row>
    <row r="1753" spans="1:8">
      <c r="A1753" s="4" t="s">
        <v>1960</v>
      </c>
      <c r="B1753" s="4" t="s">
        <v>174</v>
      </c>
      <c r="C1753" s="4" t="s">
        <v>199</v>
      </c>
      <c r="D1753" s="4" t="s">
        <v>118</v>
      </c>
      <c r="E1753" s="4" t="s">
        <v>197</v>
      </c>
      <c r="F1753" s="3">
        <v>42818</v>
      </c>
      <c r="G1753" s="3">
        <v>42828</v>
      </c>
      <c r="H1753">
        <v>0</v>
      </c>
    </row>
    <row r="1754" spans="1:8">
      <c r="A1754" s="4" t="s">
        <v>1961</v>
      </c>
      <c r="B1754" s="4" t="s">
        <v>174</v>
      </c>
      <c r="C1754" s="4" t="s">
        <v>199</v>
      </c>
      <c r="D1754" s="4" t="s">
        <v>48</v>
      </c>
      <c r="E1754" s="4" t="s">
        <v>172</v>
      </c>
      <c r="F1754" s="3">
        <v>42818</v>
      </c>
      <c r="G1754" s="3">
        <v>42870</v>
      </c>
      <c r="H1754">
        <v>5214</v>
      </c>
    </row>
    <row r="1755" spans="1:8">
      <c r="A1755" s="4" t="s">
        <v>1962</v>
      </c>
      <c r="B1755" s="4" t="s">
        <v>174</v>
      </c>
      <c r="C1755" s="4" t="s">
        <v>175</v>
      </c>
      <c r="D1755" s="4" t="s">
        <v>79</v>
      </c>
      <c r="E1755" s="4" t="s">
        <v>172</v>
      </c>
      <c r="F1755" s="3">
        <v>42818</v>
      </c>
      <c r="G1755" s="3">
        <v>42824</v>
      </c>
      <c r="H1755">
        <v>4794</v>
      </c>
    </row>
    <row r="1756" spans="1:8">
      <c r="A1756" s="4" t="s">
        <v>1963</v>
      </c>
      <c r="B1756" s="4" t="s">
        <v>203</v>
      </c>
      <c r="C1756" s="4" t="s">
        <v>192</v>
      </c>
      <c r="D1756" s="4" t="s">
        <v>24</v>
      </c>
      <c r="E1756" s="4" t="s">
        <v>193</v>
      </c>
      <c r="F1756" s="3">
        <v>42818</v>
      </c>
      <c r="G1756" s="3"/>
    </row>
    <row r="1757" spans="1:8">
      <c r="A1757" s="4" t="s">
        <v>1964</v>
      </c>
      <c r="B1757" s="4" t="s">
        <v>191</v>
      </c>
      <c r="C1757" s="4" t="s">
        <v>171</v>
      </c>
      <c r="D1757" s="4" t="s">
        <v>82</v>
      </c>
      <c r="E1757" s="4" t="s">
        <v>197</v>
      </c>
      <c r="F1757" s="3">
        <v>42818</v>
      </c>
      <c r="G1757" s="3">
        <v>42827</v>
      </c>
      <c r="H1757">
        <v>0</v>
      </c>
    </row>
    <row r="1758" spans="1:8">
      <c r="A1758" s="4" t="s">
        <v>1965</v>
      </c>
      <c r="B1758" s="4" t="s">
        <v>230</v>
      </c>
      <c r="C1758" s="4" t="s">
        <v>199</v>
      </c>
      <c r="D1758" s="4" t="s">
        <v>24</v>
      </c>
      <c r="E1758" s="4" t="s">
        <v>193</v>
      </c>
      <c r="F1758" s="3">
        <v>42818</v>
      </c>
      <c r="G1758" s="3"/>
    </row>
    <row r="1759" spans="1:8">
      <c r="A1759" s="4" t="s">
        <v>1966</v>
      </c>
      <c r="B1759" s="4" t="s">
        <v>230</v>
      </c>
      <c r="C1759" s="4" t="s">
        <v>171</v>
      </c>
      <c r="D1759" s="4" t="s">
        <v>105</v>
      </c>
      <c r="E1759" s="4" t="s">
        <v>197</v>
      </c>
      <c r="F1759" s="3">
        <v>42818</v>
      </c>
      <c r="G1759" s="3">
        <v>42828</v>
      </c>
      <c r="H1759">
        <v>0</v>
      </c>
    </row>
    <row r="1760" spans="1:8">
      <c r="A1760" s="4" t="s">
        <v>1967</v>
      </c>
      <c r="B1760" s="4" t="s">
        <v>256</v>
      </c>
      <c r="C1760" s="4" t="s">
        <v>179</v>
      </c>
      <c r="D1760" s="4" t="s">
        <v>37</v>
      </c>
      <c r="E1760" s="4" t="s">
        <v>172</v>
      </c>
      <c r="F1760" s="3">
        <v>42818</v>
      </c>
      <c r="G1760" s="3">
        <v>42882</v>
      </c>
      <c r="H1760">
        <v>648</v>
      </c>
    </row>
    <row r="1761" spans="1:8">
      <c r="A1761" s="4" t="s">
        <v>1968</v>
      </c>
      <c r="B1761" s="4" t="s">
        <v>256</v>
      </c>
      <c r="C1761" s="4" t="s">
        <v>192</v>
      </c>
      <c r="D1761" s="4" t="s">
        <v>51</v>
      </c>
      <c r="E1761" s="4" t="s">
        <v>172</v>
      </c>
      <c r="F1761" s="3">
        <v>42818</v>
      </c>
      <c r="G1761" s="3">
        <v>42916</v>
      </c>
      <c r="H1761">
        <v>3040</v>
      </c>
    </row>
    <row r="1762" spans="1:8">
      <c r="A1762" s="4" t="s">
        <v>1969</v>
      </c>
      <c r="B1762" s="4" t="s">
        <v>244</v>
      </c>
      <c r="C1762" s="4" t="s">
        <v>171</v>
      </c>
      <c r="D1762" s="4" t="s">
        <v>119</v>
      </c>
      <c r="E1762" s="4" t="s">
        <v>172</v>
      </c>
      <c r="F1762" s="3">
        <v>42818</v>
      </c>
      <c r="G1762" s="3">
        <v>42916</v>
      </c>
      <c r="H1762">
        <v>1185</v>
      </c>
    </row>
    <row r="1763" spans="1:8">
      <c r="A1763" s="4" t="s">
        <v>1970</v>
      </c>
      <c r="B1763" s="4" t="s">
        <v>244</v>
      </c>
      <c r="C1763" s="4" t="s">
        <v>177</v>
      </c>
      <c r="D1763" s="4" t="s">
        <v>57</v>
      </c>
      <c r="E1763" s="4" t="s">
        <v>172</v>
      </c>
      <c r="F1763" s="3">
        <v>42818</v>
      </c>
      <c r="G1763" s="3">
        <v>42820</v>
      </c>
      <c r="H1763">
        <v>48</v>
      </c>
    </row>
    <row r="1764" spans="1:8">
      <c r="A1764" s="4" t="s">
        <v>1971</v>
      </c>
      <c r="B1764" s="4" t="s">
        <v>201</v>
      </c>
      <c r="C1764" s="4" t="s">
        <v>171</v>
      </c>
      <c r="D1764" s="4" t="s">
        <v>81</v>
      </c>
      <c r="E1764" s="4" t="s">
        <v>197</v>
      </c>
      <c r="F1764" s="3">
        <v>42818</v>
      </c>
      <c r="G1764" s="3">
        <v>42826</v>
      </c>
      <c r="H1764">
        <v>0</v>
      </c>
    </row>
    <row r="1765" spans="1:8">
      <c r="A1765" s="4" t="s">
        <v>1972</v>
      </c>
      <c r="B1765" s="4" t="s">
        <v>201</v>
      </c>
      <c r="C1765" s="4" t="s">
        <v>171</v>
      </c>
      <c r="D1765" s="4" t="s">
        <v>38</v>
      </c>
      <c r="E1765" s="4" t="s">
        <v>172</v>
      </c>
      <c r="F1765" s="3">
        <v>42818</v>
      </c>
      <c r="G1765" s="3">
        <v>42916</v>
      </c>
      <c r="H1765">
        <v>1021</v>
      </c>
    </row>
    <row r="1766" spans="1:8">
      <c r="A1766" s="4" t="s">
        <v>1973</v>
      </c>
      <c r="B1766" s="4" t="s">
        <v>201</v>
      </c>
      <c r="C1766" s="4" t="s">
        <v>171</v>
      </c>
      <c r="D1766" s="4" t="s">
        <v>105</v>
      </c>
      <c r="E1766" s="4" t="s">
        <v>172</v>
      </c>
      <c r="F1766" s="3">
        <v>42818</v>
      </c>
      <c r="G1766" s="3">
        <v>42881</v>
      </c>
      <c r="H1766">
        <v>1264</v>
      </c>
    </row>
    <row r="1767" spans="1:8">
      <c r="A1767" s="4" t="s">
        <v>1974</v>
      </c>
      <c r="B1767" s="4" t="s">
        <v>170</v>
      </c>
      <c r="C1767" s="4" t="s">
        <v>177</v>
      </c>
      <c r="D1767" s="4" t="s">
        <v>131</v>
      </c>
      <c r="E1767" s="4" t="s">
        <v>197</v>
      </c>
      <c r="F1767" s="3">
        <v>42818</v>
      </c>
      <c r="G1767" s="3">
        <v>42878</v>
      </c>
      <c r="H1767">
        <v>0</v>
      </c>
    </row>
    <row r="1768" spans="1:8">
      <c r="A1768" s="4" t="s">
        <v>1975</v>
      </c>
      <c r="B1768" s="4" t="s">
        <v>170</v>
      </c>
      <c r="C1768" s="4" t="s">
        <v>179</v>
      </c>
      <c r="D1768" s="4" t="s">
        <v>103</v>
      </c>
      <c r="E1768" s="4" t="s">
        <v>172</v>
      </c>
      <c r="F1768" s="3">
        <v>42818</v>
      </c>
      <c r="G1768" s="3">
        <v>42898</v>
      </c>
      <c r="H1768">
        <v>503</v>
      </c>
    </row>
    <row r="1769" spans="1:8">
      <c r="A1769" s="4" t="s">
        <v>1976</v>
      </c>
      <c r="B1769" s="4" t="s">
        <v>232</v>
      </c>
      <c r="C1769" s="4" t="s">
        <v>175</v>
      </c>
      <c r="D1769" s="4" t="s">
        <v>63</v>
      </c>
      <c r="E1769" s="4" t="s">
        <v>172</v>
      </c>
      <c r="F1769" s="3">
        <v>42818</v>
      </c>
      <c r="G1769" s="3">
        <v>42828</v>
      </c>
      <c r="H1769">
        <v>4440</v>
      </c>
    </row>
    <row r="1770" spans="1:8">
      <c r="A1770" s="4" t="s">
        <v>1977</v>
      </c>
      <c r="B1770" s="4" t="s">
        <v>208</v>
      </c>
      <c r="C1770" s="4" t="s">
        <v>171</v>
      </c>
      <c r="D1770" s="4" t="s">
        <v>47</v>
      </c>
      <c r="E1770" s="4" t="s">
        <v>197</v>
      </c>
      <c r="F1770" s="3">
        <v>42818</v>
      </c>
      <c r="G1770" s="3">
        <v>42828</v>
      </c>
      <c r="H1770">
        <v>0</v>
      </c>
    </row>
    <row r="1771" spans="1:8">
      <c r="A1771" s="4" t="s">
        <v>1978</v>
      </c>
      <c r="B1771" s="4" t="s">
        <v>208</v>
      </c>
      <c r="C1771" s="4" t="s">
        <v>177</v>
      </c>
      <c r="D1771" s="4" t="s">
        <v>100</v>
      </c>
      <c r="E1771" s="4" t="s">
        <v>172</v>
      </c>
      <c r="F1771" s="3">
        <v>42818</v>
      </c>
      <c r="G1771" s="3">
        <v>42827</v>
      </c>
      <c r="H1771">
        <v>52</v>
      </c>
    </row>
    <row r="1772" spans="1:8">
      <c r="A1772" s="4" t="s">
        <v>1979</v>
      </c>
      <c r="B1772" s="4" t="s">
        <v>185</v>
      </c>
      <c r="C1772" s="4" t="s">
        <v>177</v>
      </c>
      <c r="D1772" s="4" t="s">
        <v>24</v>
      </c>
      <c r="E1772" s="4" t="s">
        <v>193</v>
      </c>
      <c r="F1772" s="3">
        <v>42818</v>
      </c>
      <c r="G1772" s="3"/>
    </row>
    <row r="1773" spans="1:8">
      <c r="A1773" s="4" t="s">
        <v>1980</v>
      </c>
      <c r="B1773" s="4" t="s">
        <v>185</v>
      </c>
      <c r="C1773" s="4" t="s">
        <v>179</v>
      </c>
      <c r="D1773" s="4" t="s">
        <v>84</v>
      </c>
      <c r="E1773" s="4" t="s">
        <v>197</v>
      </c>
      <c r="F1773" s="3">
        <v>42818</v>
      </c>
      <c r="G1773" s="3">
        <v>42828</v>
      </c>
      <c r="H1773">
        <v>0</v>
      </c>
    </row>
    <row r="1774" spans="1:8">
      <c r="A1774" s="4" t="s">
        <v>1981</v>
      </c>
      <c r="B1774" s="4" t="s">
        <v>216</v>
      </c>
      <c r="C1774" s="4" t="s">
        <v>179</v>
      </c>
      <c r="D1774" s="4" t="s">
        <v>78</v>
      </c>
      <c r="E1774" s="4" t="s">
        <v>197</v>
      </c>
      <c r="F1774" s="3">
        <v>42818</v>
      </c>
      <c r="G1774" s="3">
        <v>42860</v>
      </c>
      <c r="H1774">
        <v>0</v>
      </c>
    </row>
    <row r="1775" spans="1:8">
      <c r="A1775" s="4" t="s">
        <v>1982</v>
      </c>
      <c r="B1775" s="4" t="s">
        <v>216</v>
      </c>
      <c r="C1775" s="4" t="s">
        <v>177</v>
      </c>
      <c r="D1775" s="4" t="s">
        <v>65</v>
      </c>
      <c r="E1775" s="4" t="s">
        <v>197</v>
      </c>
      <c r="F1775" s="3">
        <v>42818</v>
      </c>
      <c r="G1775" s="3">
        <v>42831</v>
      </c>
      <c r="H1775">
        <v>0</v>
      </c>
    </row>
    <row r="1776" spans="1:8">
      <c r="A1776" s="4" t="s">
        <v>1983</v>
      </c>
      <c r="B1776" s="4" t="s">
        <v>216</v>
      </c>
      <c r="C1776" s="4" t="s">
        <v>179</v>
      </c>
      <c r="D1776" s="4" t="s">
        <v>65</v>
      </c>
      <c r="E1776" s="4" t="s">
        <v>172</v>
      </c>
      <c r="F1776" s="3">
        <v>42818</v>
      </c>
      <c r="G1776" s="3">
        <v>42820</v>
      </c>
      <c r="H1776">
        <v>499</v>
      </c>
    </row>
    <row r="1777" spans="1:8">
      <c r="A1777" s="4" t="s">
        <v>1984</v>
      </c>
      <c r="B1777" s="4" t="s">
        <v>181</v>
      </c>
      <c r="C1777" s="4" t="s">
        <v>199</v>
      </c>
      <c r="D1777" s="4" t="s">
        <v>24</v>
      </c>
      <c r="E1777" s="4" t="s">
        <v>193</v>
      </c>
      <c r="F1777" s="3">
        <v>42818</v>
      </c>
      <c r="G1777" s="3"/>
    </row>
    <row r="1778" spans="1:8">
      <c r="A1778" s="4" t="s">
        <v>1985</v>
      </c>
      <c r="B1778" s="4" t="s">
        <v>181</v>
      </c>
      <c r="C1778" s="4" t="s">
        <v>175</v>
      </c>
      <c r="D1778" s="4" t="s">
        <v>38</v>
      </c>
      <c r="E1778" s="4" t="s">
        <v>197</v>
      </c>
      <c r="F1778" s="3">
        <v>42818</v>
      </c>
      <c r="G1778" s="3">
        <v>42828</v>
      </c>
      <c r="H1778">
        <v>0</v>
      </c>
    </row>
    <row r="1779" spans="1:8">
      <c r="A1779" s="4" t="s">
        <v>1986</v>
      </c>
      <c r="B1779" s="4" t="s">
        <v>181</v>
      </c>
      <c r="C1779" s="4" t="s">
        <v>171</v>
      </c>
      <c r="D1779" s="4" t="s">
        <v>42</v>
      </c>
      <c r="E1779" s="4" t="s">
        <v>172</v>
      </c>
      <c r="F1779" s="3">
        <v>42818</v>
      </c>
      <c r="G1779" s="3">
        <v>42823</v>
      </c>
      <c r="H1779">
        <v>1159</v>
      </c>
    </row>
    <row r="1780" spans="1:8">
      <c r="A1780" s="4" t="s">
        <v>1987</v>
      </c>
      <c r="B1780" s="4" t="s">
        <v>183</v>
      </c>
      <c r="C1780" s="4" t="s">
        <v>177</v>
      </c>
      <c r="D1780" s="4" t="s">
        <v>48</v>
      </c>
      <c r="E1780" s="4" t="s">
        <v>197</v>
      </c>
      <c r="F1780" s="3">
        <v>42819</v>
      </c>
      <c r="G1780" s="3">
        <v>42828</v>
      </c>
      <c r="H1780">
        <v>0</v>
      </c>
    </row>
    <row r="1781" spans="1:8">
      <c r="A1781" s="4" t="s">
        <v>1988</v>
      </c>
      <c r="B1781" s="4" t="s">
        <v>261</v>
      </c>
      <c r="C1781" s="4" t="s">
        <v>199</v>
      </c>
      <c r="D1781" s="4" t="s">
        <v>25</v>
      </c>
      <c r="E1781" s="4" t="s">
        <v>172</v>
      </c>
      <c r="F1781" s="3">
        <v>42819</v>
      </c>
      <c r="G1781" s="3">
        <v>42875</v>
      </c>
      <c r="H1781">
        <v>5479</v>
      </c>
    </row>
    <row r="1782" spans="1:8">
      <c r="A1782" s="4" t="s">
        <v>1989</v>
      </c>
      <c r="B1782" s="4" t="s">
        <v>246</v>
      </c>
      <c r="C1782" s="4" t="s">
        <v>192</v>
      </c>
      <c r="D1782" s="4" t="s">
        <v>24</v>
      </c>
      <c r="E1782" s="4" t="s">
        <v>193</v>
      </c>
      <c r="F1782" s="3">
        <v>42819</v>
      </c>
      <c r="G1782" s="3"/>
    </row>
    <row r="1783" spans="1:8">
      <c r="A1783" s="4" t="s">
        <v>1990</v>
      </c>
      <c r="B1783" s="4" t="s">
        <v>210</v>
      </c>
      <c r="C1783" s="4" t="s">
        <v>175</v>
      </c>
      <c r="D1783" s="4" t="s">
        <v>24</v>
      </c>
      <c r="E1783" s="4" t="s">
        <v>193</v>
      </c>
      <c r="F1783" s="3">
        <v>42819</v>
      </c>
      <c r="G1783" s="3"/>
    </row>
    <row r="1784" spans="1:8">
      <c r="A1784" s="4" t="s">
        <v>1991</v>
      </c>
      <c r="B1784" s="4" t="s">
        <v>210</v>
      </c>
      <c r="C1784" s="4" t="s">
        <v>175</v>
      </c>
      <c r="D1784" s="4" t="s">
        <v>130</v>
      </c>
      <c r="E1784" s="4" t="s">
        <v>172</v>
      </c>
      <c r="F1784" s="3">
        <v>42819</v>
      </c>
      <c r="G1784" s="3">
        <v>42874</v>
      </c>
      <c r="H1784">
        <v>4555</v>
      </c>
    </row>
    <row r="1785" spans="1:8">
      <c r="A1785" s="4" t="s">
        <v>1992</v>
      </c>
      <c r="B1785" s="4" t="s">
        <v>174</v>
      </c>
      <c r="C1785" s="4" t="s">
        <v>177</v>
      </c>
      <c r="D1785" s="4" t="s">
        <v>76</v>
      </c>
      <c r="E1785" s="4" t="s">
        <v>197</v>
      </c>
      <c r="F1785" s="3">
        <v>42819</v>
      </c>
      <c r="G1785" s="3">
        <v>42827</v>
      </c>
      <c r="H1785">
        <v>0</v>
      </c>
    </row>
    <row r="1786" spans="1:8">
      <c r="A1786" s="4" t="s">
        <v>1993</v>
      </c>
      <c r="B1786" s="4" t="s">
        <v>212</v>
      </c>
      <c r="C1786" s="4" t="s">
        <v>177</v>
      </c>
      <c r="D1786" s="4" t="s">
        <v>53</v>
      </c>
      <c r="E1786" s="4" t="s">
        <v>197</v>
      </c>
      <c r="F1786" s="3">
        <v>42819</v>
      </c>
      <c r="G1786" s="3">
        <v>42880</v>
      </c>
      <c r="H1786">
        <v>0</v>
      </c>
    </row>
    <row r="1787" spans="1:8">
      <c r="A1787" s="4" t="s">
        <v>1994</v>
      </c>
      <c r="B1787" s="4" t="s">
        <v>237</v>
      </c>
      <c r="C1787" s="4" t="s">
        <v>171</v>
      </c>
      <c r="D1787" s="4" t="s">
        <v>78</v>
      </c>
      <c r="E1787" s="4" t="s">
        <v>172</v>
      </c>
      <c r="F1787" s="3">
        <v>42819</v>
      </c>
      <c r="G1787" s="3">
        <v>42822</v>
      </c>
      <c r="H1787">
        <v>1026</v>
      </c>
    </row>
    <row r="1788" spans="1:8">
      <c r="A1788" s="4" t="s">
        <v>1995</v>
      </c>
      <c r="B1788" s="4" t="s">
        <v>196</v>
      </c>
      <c r="C1788" s="4" t="s">
        <v>179</v>
      </c>
      <c r="D1788" s="4" t="s">
        <v>109</v>
      </c>
      <c r="E1788" s="4" t="s">
        <v>172</v>
      </c>
      <c r="F1788" s="3">
        <v>42819</v>
      </c>
      <c r="G1788" s="3">
        <v>42828</v>
      </c>
      <c r="H1788">
        <v>503</v>
      </c>
    </row>
    <row r="1789" spans="1:8">
      <c r="A1789" s="4" t="s">
        <v>1996</v>
      </c>
      <c r="B1789" s="4" t="s">
        <v>196</v>
      </c>
      <c r="C1789" s="4" t="s">
        <v>171</v>
      </c>
      <c r="D1789" s="4" t="s">
        <v>111</v>
      </c>
      <c r="E1789" s="4" t="s">
        <v>172</v>
      </c>
      <c r="F1789" s="3">
        <v>42819</v>
      </c>
      <c r="G1789" s="3">
        <v>42900</v>
      </c>
      <c r="H1789">
        <v>1144</v>
      </c>
    </row>
    <row r="1790" spans="1:8">
      <c r="A1790" s="4" t="s">
        <v>1997</v>
      </c>
      <c r="B1790" s="4" t="s">
        <v>196</v>
      </c>
      <c r="C1790" s="4" t="s">
        <v>177</v>
      </c>
      <c r="D1790" s="4" t="s">
        <v>66</v>
      </c>
      <c r="E1790" s="4" t="s">
        <v>172</v>
      </c>
      <c r="F1790" s="3">
        <v>42819</v>
      </c>
      <c r="G1790" s="3">
        <v>42902</v>
      </c>
      <c r="H1790">
        <v>55</v>
      </c>
    </row>
    <row r="1791" spans="1:8">
      <c r="A1791" s="4" t="s">
        <v>1998</v>
      </c>
      <c r="B1791" s="4" t="s">
        <v>219</v>
      </c>
      <c r="C1791" s="4" t="s">
        <v>179</v>
      </c>
      <c r="D1791" s="4" t="s">
        <v>24</v>
      </c>
      <c r="E1791" s="4" t="s">
        <v>193</v>
      </c>
      <c r="F1791" s="3">
        <v>42819</v>
      </c>
      <c r="G1791" s="3"/>
    </row>
    <row r="1792" spans="1:8">
      <c r="A1792" s="4" t="s">
        <v>1999</v>
      </c>
      <c r="B1792" s="4" t="s">
        <v>230</v>
      </c>
      <c r="C1792" s="4" t="s">
        <v>171</v>
      </c>
      <c r="D1792" s="4" t="s">
        <v>24</v>
      </c>
      <c r="E1792" s="4" t="s">
        <v>193</v>
      </c>
      <c r="F1792" s="3">
        <v>42819</v>
      </c>
      <c r="G1792" s="3"/>
    </row>
    <row r="1793" spans="1:8">
      <c r="A1793" s="4" t="s">
        <v>2000</v>
      </c>
      <c r="B1793" s="4" t="s">
        <v>187</v>
      </c>
      <c r="C1793" s="4" t="s">
        <v>192</v>
      </c>
      <c r="D1793" s="4" t="s">
        <v>82</v>
      </c>
      <c r="E1793" s="4" t="s">
        <v>172</v>
      </c>
      <c r="F1793" s="3">
        <v>42819</v>
      </c>
      <c r="G1793" s="3">
        <v>42831</v>
      </c>
      <c r="H1793">
        <v>3181</v>
      </c>
    </row>
    <row r="1794" spans="1:8">
      <c r="A1794" s="4" t="s">
        <v>2001</v>
      </c>
      <c r="B1794" s="4" t="s">
        <v>244</v>
      </c>
      <c r="C1794" s="4" t="s">
        <v>177</v>
      </c>
      <c r="D1794" s="4" t="s">
        <v>106</v>
      </c>
      <c r="E1794" s="4" t="s">
        <v>172</v>
      </c>
      <c r="F1794" s="3">
        <v>42819</v>
      </c>
      <c r="G1794" s="3">
        <v>42905</v>
      </c>
      <c r="H1794">
        <v>54</v>
      </c>
    </row>
    <row r="1795" spans="1:8">
      <c r="A1795" s="4" t="s">
        <v>2002</v>
      </c>
      <c r="B1795" s="4" t="s">
        <v>201</v>
      </c>
      <c r="C1795" s="4" t="s">
        <v>192</v>
      </c>
      <c r="D1795" s="4" t="s">
        <v>24</v>
      </c>
      <c r="E1795" s="4" t="s">
        <v>193</v>
      </c>
      <c r="F1795" s="3">
        <v>42819</v>
      </c>
      <c r="G1795" s="3"/>
    </row>
    <row r="1796" spans="1:8">
      <c r="A1796" s="4" t="s">
        <v>2003</v>
      </c>
      <c r="B1796" s="4" t="s">
        <v>201</v>
      </c>
      <c r="C1796" s="4" t="s">
        <v>175</v>
      </c>
      <c r="D1796" s="4" t="s">
        <v>108</v>
      </c>
      <c r="E1796" s="4" t="s">
        <v>172</v>
      </c>
      <c r="F1796" s="3">
        <v>42819</v>
      </c>
      <c r="G1796" s="3">
        <v>42916</v>
      </c>
      <c r="H1796">
        <v>3959</v>
      </c>
    </row>
    <row r="1797" spans="1:8">
      <c r="A1797" s="4" t="s">
        <v>2004</v>
      </c>
      <c r="B1797" s="4" t="s">
        <v>189</v>
      </c>
      <c r="C1797" s="4" t="s">
        <v>179</v>
      </c>
      <c r="D1797" s="4" t="s">
        <v>111</v>
      </c>
      <c r="E1797" s="4" t="s">
        <v>172</v>
      </c>
      <c r="F1797" s="3">
        <v>42819</v>
      </c>
      <c r="G1797" s="3">
        <v>42886</v>
      </c>
      <c r="H1797">
        <v>571</v>
      </c>
    </row>
    <row r="1798" spans="1:8">
      <c r="A1798" s="4" t="s">
        <v>2005</v>
      </c>
      <c r="B1798" s="4" t="s">
        <v>232</v>
      </c>
      <c r="C1798" s="4" t="s">
        <v>175</v>
      </c>
      <c r="D1798" s="4" t="s">
        <v>50</v>
      </c>
      <c r="E1798" s="4" t="s">
        <v>197</v>
      </c>
      <c r="F1798" s="3">
        <v>42819</v>
      </c>
      <c r="G1798" s="3">
        <v>42830</v>
      </c>
      <c r="H1798">
        <v>0</v>
      </c>
    </row>
    <row r="1799" spans="1:8">
      <c r="A1799" s="4" t="s">
        <v>2006</v>
      </c>
      <c r="B1799" s="4" t="s">
        <v>185</v>
      </c>
      <c r="C1799" s="4" t="s">
        <v>179</v>
      </c>
      <c r="D1799" s="4" t="s">
        <v>82</v>
      </c>
      <c r="E1799" s="4" t="s">
        <v>197</v>
      </c>
      <c r="F1799" s="3">
        <v>42819</v>
      </c>
      <c r="G1799" s="3">
        <v>42829</v>
      </c>
      <c r="H1799">
        <v>0</v>
      </c>
    </row>
    <row r="1800" spans="1:8">
      <c r="A1800" s="4" t="s">
        <v>2007</v>
      </c>
      <c r="B1800" s="4" t="s">
        <v>185</v>
      </c>
      <c r="C1800" s="4" t="s">
        <v>179</v>
      </c>
      <c r="D1800" s="4" t="s">
        <v>32</v>
      </c>
      <c r="E1800" s="4" t="s">
        <v>172</v>
      </c>
      <c r="F1800" s="3">
        <v>42819</v>
      </c>
      <c r="G1800" s="3">
        <v>42828</v>
      </c>
      <c r="H1800">
        <v>545</v>
      </c>
    </row>
    <row r="1801" spans="1:8">
      <c r="A1801" s="4" t="s">
        <v>2008</v>
      </c>
      <c r="B1801" s="4" t="s">
        <v>185</v>
      </c>
      <c r="C1801" s="4" t="s">
        <v>179</v>
      </c>
      <c r="D1801" s="4" t="s">
        <v>86</v>
      </c>
      <c r="E1801" s="4" t="s">
        <v>172</v>
      </c>
      <c r="F1801" s="3">
        <v>42819</v>
      </c>
      <c r="G1801" s="3">
        <v>42907</v>
      </c>
      <c r="H1801">
        <v>554</v>
      </c>
    </row>
    <row r="1802" spans="1:8">
      <c r="A1802" s="4" t="s">
        <v>2009</v>
      </c>
      <c r="B1802" s="4" t="s">
        <v>216</v>
      </c>
      <c r="C1802" s="4" t="s">
        <v>192</v>
      </c>
      <c r="D1802" s="4" t="s">
        <v>80</v>
      </c>
      <c r="E1802" s="4" t="s">
        <v>193</v>
      </c>
      <c r="F1802" s="3">
        <v>42819</v>
      </c>
      <c r="G1802" s="3"/>
    </row>
    <row r="1803" spans="1:8">
      <c r="A1803" s="4" t="s">
        <v>2010</v>
      </c>
      <c r="B1803" s="4" t="s">
        <v>216</v>
      </c>
      <c r="C1803" s="4" t="s">
        <v>177</v>
      </c>
      <c r="D1803" s="4" t="s">
        <v>125</v>
      </c>
      <c r="E1803" s="4" t="s">
        <v>172</v>
      </c>
      <c r="F1803" s="3">
        <v>42819</v>
      </c>
      <c r="G1803" s="3">
        <v>42827</v>
      </c>
      <c r="H1803">
        <v>68</v>
      </c>
    </row>
    <row r="1804" spans="1:8">
      <c r="A1804" s="4" t="s">
        <v>2011</v>
      </c>
      <c r="B1804" s="4" t="s">
        <v>216</v>
      </c>
      <c r="C1804" s="4" t="s">
        <v>177</v>
      </c>
      <c r="D1804" s="4" t="s">
        <v>127</v>
      </c>
      <c r="E1804" s="4" t="s">
        <v>172</v>
      </c>
      <c r="F1804" s="3">
        <v>42819</v>
      </c>
      <c r="G1804" s="3">
        <v>42902</v>
      </c>
      <c r="H1804">
        <v>52</v>
      </c>
    </row>
    <row r="1805" spans="1:8">
      <c r="A1805" s="4" t="s">
        <v>2012</v>
      </c>
      <c r="B1805" s="4" t="s">
        <v>235</v>
      </c>
      <c r="C1805" s="4" t="s">
        <v>179</v>
      </c>
      <c r="D1805" s="4" t="s">
        <v>57</v>
      </c>
      <c r="E1805" s="4" t="s">
        <v>193</v>
      </c>
      <c r="F1805" s="3">
        <v>42819</v>
      </c>
      <c r="G1805" s="3"/>
    </row>
    <row r="1806" spans="1:8">
      <c r="A1806" s="4" t="s">
        <v>2013</v>
      </c>
      <c r="B1806" s="4" t="s">
        <v>183</v>
      </c>
      <c r="C1806" s="4" t="s">
        <v>177</v>
      </c>
      <c r="D1806" s="4" t="s">
        <v>68</v>
      </c>
      <c r="E1806" s="4" t="s">
        <v>197</v>
      </c>
      <c r="F1806" s="3">
        <v>42820</v>
      </c>
      <c r="G1806" s="3">
        <v>42829</v>
      </c>
      <c r="H1806">
        <v>0</v>
      </c>
    </row>
    <row r="1807" spans="1:8">
      <c r="A1807" s="4" t="s">
        <v>2014</v>
      </c>
      <c r="B1807" s="4" t="s">
        <v>183</v>
      </c>
      <c r="C1807" s="4" t="s">
        <v>177</v>
      </c>
      <c r="D1807" s="4" t="s">
        <v>51</v>
      </c>
      <c r="E1807" s="4" t="s">
        <v>172</v>
      </c>
      <c r="F1807" s="3">
        <v>42820</v>
      </c>
      <c r="G1807" s="3">
        <v>42829</v>
      </c>
      <c r="H1807">
        <v>54</v>
      </c>
    </row>
    <row r="1808" spans="1:8">
      <c r="A1808" s="4" t="s">
        <v>2015</v>
      </c>
      <c r="B1808" s="4" t="s">
        <v>246</v>
      </c>
      <c r="C1808" s="4" t="s">
        <v>192</v>
      </c>
      <c r="D1808" s="4" t="s">
        <v>52</v>
      </c>
      <c r="E1808" s="4" t="s">
        <v>172</v>
      </c>
      <c r="F1808" s="3">
        <v>42820</v>
      </c>
      <c r="G1808" s="3">
        <v>42880</v>
      </c>
      <c r="H1808">
        <v>3822</v>
      </c>
    </row>
    <row r="1809" spans="1:8">
      <c r="A1809" s="4" t="s">
        <v>2016</v>
      </c>
      <c r="B1809" s="4" t="s">
        <v>210</v>
      </c>
      <c r="C1809" s="4" t="s">
        <v>171</v>
      </c>
      <c r="D1809" s="4" t="s">
        <v>117</v>
      </c>
      <c r="E1809" s="4" t="s">
        <v>172</v>
      </c>
      <c r="F1809" s="3">
        <v>42820</v>
      </c>
      <c r="G1809" s="3">
        <v>42830</v>
      </c>
      <c r="H1809">
        <v>971</v>
      </c>
    </row>
    <row r="1810" spans="1:8">
      <c r="A1810" s="4" t="s">
        <v>2017</v>
      </c>
      <c r="B1810" s="4" t="s">
        <v>210</v>
      </c>
      <c r="C1810" s="4" t="s">
        <v>199</v>
      </c>
      <c r="D1810" s="4" t="s">
        <v>52</v>
      </c>
      <c r="E1810" s="4" t="s">
        <v>172</v>
      </c>
      <c r="F1810" s="3">
        <v>42820</v>
      </c>
      <c r="G1810" s="3">
        <v>42830</v>
      </c>
      <c r="H1810">
        <v>6024</v>
      </c>
    </row>
    <row r="1811" spans="1:8">
      <c r="A1811" s="4" t="s">
        <v>2018</v>
      </c>
      <c r="B1811" s="4" t="s">
        <v>174</v>
      </c>
      <c r="C1811" s="4" t="s">
        <v>175</v>
      </c>
      <c r="D1811" s="4" t="s">
        <v>109</v>
      </c>
      <c r="E1811" s="4" t="s">
        <v>172</v>
      </c>
      <c r="F1811" s="3">
        <v>42820</v>
      </c>
      <c r="G1811" s="3">
        <v>42829</v>
      </c>
      <c r="H1811">
        <v>4820</v>
      </c>
    </row>
    <row r="1812" spans="1:8">
      <c r="A1812" s="4" t="s">
        <v>2019</v>
      </c>
      <c r="B1812" s="4" t="s">
        <v>263</v>
      </c>
      <c r="C1812" s="4" t="s">
        <v>199</v>
      </c>
      <c r="D1812" s="4" t="s">
        <v>83</v>
      </c>
      <c r="E1812" s="4" t="s">
        <v>197</v>
      </c>
      <c r="F1812" s="3">
        <v>42820</v>
      </c>
      <c r="G1812" s="3">
        <v>42883</v>
      </c>
      <c r="H1812">
        <v>0</v>
      </c>
    </row>
    <row r="1813" spans="1:8">
      <c r="A1813" s="4" t="s">
        <v>2020</v>
      </c>
      <c r="B1813" s="4" t="s">
        <v>237</v>
      </c>
      <c r="C1813" s="4" t="s">
        <v>175</v>
      </c>
      <c r="D1813" s="4" t="s">
        <v>99</v>
      </c>
      <c r="E1813" s="4" t="s">
        <v>197</v>
      </c>
      <c r="F1813" s="3">
        <v>42820</v>
      </c>
      <c r="G1813" s="3">
        <v>42911</v>
      </c>
      <c r="H1813">
        <v>0</v>
      </c>
    </row>
    <row r="1814" spans="1:8">
      <c r="A1814" s="4" t="s">
        <v>2021</v>
      </c>
      <c r="B1814" s="4" t="s">
        <v>237</v>
      </c>
      <c r="C1814" s="4" t="s">
        <v>192</v>
      </c>
      <c r="D1814" s="4" t="s">
        <v>63</v>
      </c>
      <c r="E1814" s="4" t="s">
        <v>172</v>
      </c>
      <c r="F1814" s="3">
        <v>42820</v>
      </c>
      <c r="G1814" s="3">
        <v>42827</v>
      </c>
      <c r="H1814">
        <v>2940</v>
      </c>
    </row>
    <row r="1815" spans="1:8">
      <c r="A1815" s="4" t="s">
        <v>2022</v>
      </c>
      <c r="B1815" s="4" t="s">
        <v>203</v>
      </c>
      <c r="C1815" s="4" t="s">
        <v>192</v>
      </c>
      <c r="D1815" s="4" t="s">
        <v>24</v>
      </c>
      <c r="E1815" s="4" t="s">
        <v>193</v>
      </c>
      <c r="F1815" s="3">
        <v>42820</v>
      </c>
      <c r="G1815" s="3"/>
    </row>
    <row r="1816" spans="1:8">
      <c r="A1816" s="4" t="s">
        <v>2023</v>
      </c>
      <c r="B1816" s="4" t="s">
        <v>203</v>
      </c>
      <c r="C1816" s="4" t="s">
        <v>177</v>
      </c>
      <c r="D1816" s="4" t="s">
        <v>49</v>
      </c>
      <c r="E1816" s="4" t="s">
        <v>172</v>
      </c>
      <c r="F1816" s="3">
        <v>42820</v>
      </c>
      <c r="G1816" s="3">
        <v>42829</v>
      </c>
      <c r="H1816">
        <v>49</v>
      </c>
    </row>
    <row r="1817" spans="1:8">
      <c r="A1817" s="4" t="s">
        <v>2024</v>
      </c>
      <c r="B1817" s="4" t="s">
        <v>191</v>
      </c>
      <c r="C1817" s="4" t="s">
        <v>175</v>
      </c>
      <c r="D1817" s="4" t="s">
        <v>24</v>
      </c>
      <c r="E1817" s="4" t="s">
        <v>193</v>
      </c>
      <c r="F1817" s="3">
        <v>42820</v>
      </c>
      <c r="G1817" s="3"/>
    </row>
    <row r="1818" spans="1:8">
      <c r="A1818" s="4" t="s">
        <v>2025</v>
      </c>
      <c r="B1818" s="4" t="s">
        <v>191</v>
      </c>
      <c r="C1818" s="4" t="s">
        <v>177</v>
      </c>
      <c r="D1818" s="4" t="s">
        <v>24</v>
      </c>
      <c r="E1818" s="4" t="s">
        <v>193</v>
      </c>
      <c r="F1818" s="3">
        <v>42820</v>
      </c>
      <c r="G1818" s="3"/>
    </row>
    <row r="1819" spans="1:8">
      <c r="A1819" s="4" t="s">
        <v>2026</v>
      </c>
      <c r="B1819" s="4" t="s">
        <v>343</v>
      </c>
      <c r="C1819" s="4" t="s">
        <v>179</v>
      </c>
      <c r="D1819" s="4" t="s">
        <v>43</v>
      </c>
      <c r="E1819" s="4" t="s">
        <v>197</v>
      </c>
      <c r="F1819" s="3">
        <v>42820</v>
      </c>
      <c r="G1819" s="3">
        <v>42827</v>
      </c>
      <c r="H1819">
        <v>0</v>
      </c>
    </row>
    <row r="1820" spans="1:8">
      <c r="A1820" s="4" t="s">
        <v>2027</v>
      </c>
      <c r="B1820" s="4" t="s">
        <v>219</v>
      </c>
      <c r="C1820" s="4" t="s">
        <v>171</v>
      </c>
      <c r="D1820" s="4" t="s">
        <v>59</v>
      </c>
      <c r="E1820" s="4" t="s">
        <v>197</v>
      </c>
      <c r="F1820" s="3">
        <v>42820</v>
      </c>
      <c r="G1820" s="3">
        <v>42886</v>
      </c>
      <c r="H1820">
        <v>0</v>
      </c>
    </row>
    <row r="1821" spans="1:8">
      <c r="A1821" s="4" t="s">
        <v>2028</v>
      </c>
      <c r="B1821" s="4" t="s">
        <v>219</v>
      </c>
      <c r="C1821" s="4" t="s">
        <v>179</v>
      </c>
      <c r="D1821" s="4" t="s">
        <v>81</v>
      </c>
      <c r="E1821" s="4" t="s">
        <v>172</v>
      </c>
      <c r="F1821" s="3">
        <v>42820</v>
      </c>
      <c r="G1821" s="3">
        <v>42877</v>
      </c>
      <c r="H1821">
        <v>545</v>
      </c>
    </row>
    <row r="1822" spans="1:8">
      <c r="A1822" s="4" t="s">
        <v>2029</v>
      </c>
      <c r="B1822" s="4" t="s">
        <v>230</v>
      </c>
      <c r="C1822" s="4" t="s">
        <v>199</v>
      </c>
      <c r="D1822" s="4" t="s">
        <v>110</v>
      </c>
      <c r="E1822" s="4" t="s">
        <v>193</v>
      </c>
      <c r="F1822" s="3">
        <v>42820</v>
      </c>
      <c r="G1822" s="3"/>
    </row>
    <row r="1823" spans="1:8">
      <c r="A1823" s="4" t="s">
        <v>2030</v>
      </c>
      <c r="B1823" s="4" t="s">
        <v>187</v>
      </c>
      <c r="C1823" s="4" t="s">
        <v>177</v>
      </c>
      <c r="D1823" s="4" t="s">
        <v>124</v>
      </c>
      <c r="E1823" s="4" t="s">
        <v>172</v>
      </c>
      <c r="F1823" s="3">
        <v>42820</v>
      </c>
      <c r="G1823" s="3">
        <v>42904</v>
      </c>
      <c r="H1823">
        <v>58</v>
      </c>
    </row>
    <row r="1824" spans="1:8">
      <c r="A1824" s="4" t="s">
        <v>2031</v>
      </c>
      <c r="B1824" s="4" t="s">
        <v>244</v>
      </c>
      <c r="C1824" s="4" t="s">
        <v>192</v>
      </c>
      <c r="D1824" s="4" t="s">
        <v>111</v>
      </c>
      <c r="E1824" s="4" t="s">
        <v>197</v>
      </c>
      <c r="F1824" s="3">
        <v>42820</v>
      </c>
      <c r="G1824" s="3">
        <v>42828</v>
      </c>
      <c r="H1824">
        <v>0</v>
      </c>
    </row>
    <row r="1825" spans="1:8">
      <c r="A1825" s="4" t="s">
        <v>2032</v>
      </c>
      <c r="B1825" s="4" t="s">
        <v>189</v>
      </c>
      <c r="C1825" s="4" t="s">
        <v>175</v>
      </c>
      <c r="D1825" s="4" t="s">
        <v>51</v>
      </c>
      <c r="E1825" s="4" t="s">
        <v>172</v>
      </c>
      <c r="F1825" s="3">
        <v>42820</v>
      </c>
      <c r="G1825" s="3">
        <v>42867</v>
      </c>
      <c r="H1825">
        <v>4280</v>
      </c>
    </row>
    <row r="1826" spans="1:8">
      <c r="A1826" s="4" t="s">
        <v>2033</v>
      </c>
      <c r="B1826" s="4" t="s">
        <v>232</v>
      </c>
      <c r="C1826" s="4" t="s">
        <v>192</v>
      </c>
      <c r="D1826" s="4" t="s">
        <v>120</v>
      </c>
      <c r="E1826" s="4" t="s">
        <v>172</v>
      </c>
      <c r="F1826" s="3">
        <v>42820</v>
      </c>
      <c r="G1826" s="3">
        <v>42884</v>
      </c>
      <c r="H1826">
        <v>2880</v>
      </c>
    </row>
    <row r="1827" spans="1:8">
      <c r="A1827" s="4" t="s">
        <v>2034</v>
      </c>
      <c r="B1827" s="4" t="s">
        <v>205</v>
      </c>
      <c r="C1827" s="4" t="s">
        <v>265</v>
      </c>
      <c r="D1827" s="4" t="s">
        <v>124</v>
      </c>
      <c r="E1827" s="4" t="s">
        <v>172</v>
      </c>
      <c r="F1827" s="3">
        <v>42820</v>
      </c>
      <c r="G1827" s="3">
        <v>42830</v>
      </c>
      <c r="H1827">
        <v>25288</v>
      </c>
    </row>
    <row r="1828" spans="1:8">
      <c r="A1828" s="4" t="s">
        <v>2035</v>
      </c>
      <c r="B1828" s="4" t="s">
        <v>208</v>
      </c>
      <c r="C1828" s="4" t="s">
        <v>177</v>
      </c>
      <c r="D1828" s="4" t="s">
        <v>76</v>
      </c>
      <c r="E1828" s="4" t="s">
        <v>197</v>
      </c>
      <c r="F1828" s="3">
        <v>42820</v>
      </c>
      <c r="G1828" s="3">
        <v>42880</v>
      </c>
      <c r="H1828">
        <v>0</v>
      </c>
    </row>
    <row r="1829" spans="1:8">
      <c r="A1829" s="4" t="s">
        <v>2036</v>
      </c>
      <c r="B1829" s="4" t="s">
        <v>185</v>
      </c>
      <c r="C1829" s="4" t="s">
        <v>177</v>
      </c>
      <c r="D1829" s="4" t="s">
        <v>75</v>
      </c>
      <c r="E1829" s="4" t="s">
        <v>197</v>
      </c>
      <c r="F1829" s="3">
        <v>42820</v>
      </c>
      <c r="G1829" s="3">
        <v>42861</v>
      </c>
      <c r="H1829">
        <v>0</v>
      </c>
    </row>
    <row r="1830" spans="1:8">
      <c r="A1830" s="4" t="s">
        <v>2037</v>
      </c>
      <c r="B1830" s="4" t="s">
        <v>181</v>
      </c>
      <c r="C1830" s="4" t="s">
        <v>179</v>
      </c>
      <c r="D1830" s="4" t="s">
        <v>71</v>
      </c>
      <c r="E1830" s="4" t="s">
        <v>197</v>
      </c>
      <c r="F1830" s="3">
        <v>42820</v>
      </c>
      <c r="G1830" s="3">
        <v>42829</v>
      </c>
      <c r="H1830">
        <v>0</v>
      </c>
    </row>
    <row r="1831" spans="1:8">
      <c r="A1831" s="4" t="s">
        <v>2038</v>
      </c>
      <c r="B1831" s="4" t="s">
        <v>181</v>
      </c>
      <c r="C1831" s="4" t="s">
        <v>179</v>
      </c>
      <c r="D1831" s="4" t="s">
        <v>76</v>
      </c>
      <c r="E1831" s="4" t="s">
        <v>197</v>
      </c>
      <c r="F1831" s="3">
        <v>42820</v>
      </c>
      <c r="G1831" s="3">
        <v>42869</v>
      </c>
      <c r="H1831">
        <v>0</v>
      </c>
    </row>
    <row r="1832" spans="1:8">
      <c r="A1832" s="4" t="s">
        <v>2039</v>
      </c>
      <c r="B1832" s="4" t="s">
        <v>304</v>
      </c>
      <c r="C1832" s="4" t="s">
        <v>192</v>
      </c>
      <c r="D1832" s="4" t="s">
        <v>131</v>
      </c>
      <c r="E1832" s="4" t="s">
        <v>172</v>
      </c>
      <c r="F1832" s="3">
        <v>42821</v>
      </c>
      <c r="G1832" s="3">
        <v>42884</v>
      </c>
      <c r="H1832">
        <v>3267</v>
      </c>
    </row>
    <row r="1833" spans="1:8">
      <c r="A1833" s="4" t="s">
        <v>2040</v>
      </c>
      <c r="B1833" s="4" t="s">
        <v>210</v>
      </c>
      <c r="C1833" s="4" t="s">
        <v>199</v>
      </c>
      <c r="D1833" s="4" t="s">
        <v>25</v>
      </c>
      <c r="E1833" s="4" t="s">
        <v>172</v>
      </c>
      <c r="F1833" s="3">
        <v>42821</v>
      </c>
      <c r="G1833" s="3">
        <v>42895</v>
      </c>
      <c r="H1833">
        <v>5182</v>
      </c>
    </row>
    <row r="1834" spans="1:8">
      <c r="A1834" s="4" t="s">
        <v>2041</v>
      </c>
      <c r="B1834" s="4" t="s">
        <v>174</v>
      </c>
      <c r="C1834" s="4" t="s">
        <v>175</v>
      </c>
      <c r="D1834" s="4" t="s">
        <v>37</v>
      </c>
      <c r="E1834" s="4" t="s">
        <v>197</v>
      </c>
      <c r="F1834" s="3">
        <v>42821</v>
      </c>
      <c r="G1834" s="3">
        <v>42830</v>
      </c>
      <c r="H1834">
        <v>0</v>
      </c>
    </row>
    <row r="1835" spans="1:8">
      <c r="A1835" s="4" t="s">
        <v>2042</v>
      </c>
      <c r="B1835" s="4" t="s">
        <v>174</v>
      </c>
      <c r="C1835" s="4" t="s">
        <v>177</v>
      </c>
      <c r="D1835" s="4" t="s">
        <v>110</v>
      </c>
      <c r="E1835" s="4" t="s">
        <v>197</v>
      </c>
      <c r="F1835" s="3">
        <v>42821</v>
      </c>
      <c r="G1835" s="3">
        <v>42832</v>
      </c>
      <c r="H1835">
        <v>0</v>
      </c>
    </row>
    <row r="1836" spans="1:8">
      <c r="A1836" s="4" t="s">
        <v>2043</v>
      </c>
      <c r="B1836" s="4" t="s">
        <v>237</v>
      </c>
      <c r="C1836" s="4" t="s">
        <v>175</v>
      </c>
      <c r="D1836" s="4" t="s">
        <v>127</v>
      </c>
      <c r="E1836" s="4" t="s">
        <v>197</v>
      </c>
      <c r="F1836" s="3">
        <v>42821</v>
      </c>
      <c r="G1836" s="3">
        <v>42886</v>
      </c>
      <c r="H1836">
        <v>0</v>
      </c>
    </row>
    <row r="1837" spans="1:8">
      <c r="A1837" s="4" t="s">
        <v>2044</v>
      </c>
      <c r="B1837" s="4" t="s">
        <v>191</v>
      </c>
      <c r="C1837" s="4" t="s">
        <v>179</v>
      </c>
      <c r="D1837" s="4" t="s">
        <v>124</v>
      </c>
      <c r="E1837" s="4" t="s">
        <v>172</v>
      </c>
      <c r="F1837" s="3">
        <v>42821</v>
      </c>
      <c r="G1837" s="3">
        <v>42880</v>
      </c>
      <c r="H1837">
        <v>540</v>
      </c>
    </row>
    <row r="1838" spans="1:8">
      <c r="A1838" s="4" t="s">
        <v>2045</v>
      </c>
      <c r="B1838" s="4" t="s">
        <v>191</v>
      </c>
      <c r="C1838" s="4" t="s">
        <v>192</v>
      </c>
      <c r="D1838" s="4" t="s">
        <v>59</v>
      </c>
      <c r="E1838" s="4" t="s">
        <v>172</v>
      </c>
      <c r="F1838" s="3">
        <v>42821</v>
      </c>
      <c r="G1838" s="3">
        <v>42856</v>
      </c>
      <c r="H1838">
        <v>3492</v>
      </c>
    </row>
    <row r="1839" spans="1:8">
      <c r="A1839" s="4" t="s">
        <v>2046</v>
      </c>
      <c r="B1839" s="4" t="s">
        <v>343</v>
      </c>
      <c r="C1839" s="4" t="s">
        <v>199</v>
      </c>
      <c r="D1839" s="4" t="s">
        <v>45</v>
      </c>
      <c r="E1839" s="4" t="s">
        <v>172</v>
      </c>
      <c r="F1839" s="3">
        <v>42821</v>
      </c>
      <c r="G1839" s="3">
        <v>42912</v>
      </c>
      <c r="H1839">
        <v>5991</v>
      </c>
    </row>
    <row r="1840" spans="1:8">
      <c r="A1840" s="4" t="s">
        <v>2047</v>
      </c>
      <c r="B1840" s="4" t="s">
        <v>187</v>
      </c>
      <c r="C1840" s="4" t="s">
        <v>179</v>
      </c>
      <c r="D1840" s="4" t="s">
        <v>87</v>
      </c>
      <c r="E1840" s="4" t="s">
        <v>197</v>
      </c>
      <c r="F1840" s="3">
        <v>42821</v>
      </c>
      <c r="G1840" s="3">
        <v>42827</v>
      </c>
      <c r="H1840">
        <v>0</v>
      </c>
    </row>
    <row r="1841" spans="1:8">
      <c r="A1841" s="4" t="s">
        <v>2048</v>
      </c>
      <c r="B1841" s="4" t="s">
        <v>187</v>
      </c>
      <c r="C1841" s="4" t="s">
        <v>192</v>
      </c>
      <c r="D1841" s="4" t="s">
        <v>84</v>
      </c>
      <c r="E1841" s="4" t="s">
        <v>197</v>
      </c>
      <c r="F1841" s="3">
        <v>42821</v>
      </c>
      <c r="G1841" s="3">
        <v>42831</v>
      </c>
      <c r="H1841">
        <v>0</v>
      </c>
    </row>
    <row r="1842" spans="1:8">
      <c r="A1842" s="4" t="s">
        <v>2049</v>
      </c>
      <c r="B1842" s="4" t="s">
        <v>187</v>
      </c>
      <c r="C1842" s="4" t="s">
        <v>175</v>
      </c>
      <c r="D1842" s="4" t="s">
        <v>115</v>
      </c>
      <c r="E1842" s="4" t="s">
        <v>172</v>
      </c>
      <c r="F1842" s="3">
        <v>42821</v>
      </c>
      <c r="G1842" s="3">
        <v>42912</v>
      </c>
      <c r="H1842">
        <v>4968</v>
      </c>
    </row>
    <row r="1843" spans="1:8">
      <c r="A1843" s="4" t="s">
        <v>2050</v>
      </c>
      <c r="B1843" s="4" t="s">
        <v>201</v>
      </c>
      <c r="C1843" s="4" t="s">
        <v>175</v>
      </c>
      <c r="D1843" s="4" t="s">
        <v>84</v>
      </c>
      <c r="E1843" s="4" t="s">
        <v>172</v>
      </c>
      <c r="F1843" s="3">
        <v>42821</v>
      </c>
      <c r="G1843" s="3">
        <v>42881</v>
      </c>
      <c r="H1843">
        <v>5006</v>
      </c>
    </row>
    <row r="1844" spans="1:8">
      <c r="A1844" s="4" t="s">
        <v>2051</v>
      </c>
      <c r="B1844" s="4" t="s">
        <v>170</v>
      </c>
      <c r="C1844" s="4" t="s">
        <v>177</v>
      </c>
      <c r="D1844" s="4" t="s">
        <v>43</v>
      </c>
      <c r="E1844" s="4" t="s">
        <v>197</v>
      </c>
      <c r="F1844" s="3">
        <v>42821</v>
      </c>
      <c r="G1844" s="3">
        <v>42856</v>
      </c>
      <c r="H1844">
        <v>0</v>
      </c>
    </row>
    <row r="1845" spans="1:8">
      <c r="A1845" s="4" t="s">
        <v>2052</v>
      </c>
      <c r="B1845" s="4" t="s">
        <v>232</v>
      </c>
      <c r="C1845" s="4" t="s">
        <v>199</v>
      </c>
      <c r="D1845" s="4" t="s">
        <v>130</v>
      </c>
      <c r="E1845" s="4" t="s">
        <v>197</v>
      </c>
      <c r="F1845" s="3">
        <v>42821</v>
      </c>
      <c r="G1845" s="3">
        <v>42870</v>
      </c>
      <c r="H1845">
        <v>0</v>
      </c>
    </row>
    <row r="1846" spans="1:8">
      <c r="A1846" s="4" t="s">
        <v>2053</v>
      </c>
      <c r="B1846" s="4" t="s">
        <v>232</v>
      </c>
      <c r="C1846" s="4" t="s">
        <v>175</v>
      </c>
      <c r="D1846" s="4" t="s">
        <v>88</v>
      </c>
      <c r="E1846" s="4" t="s">
        <v>172</v>
      </c>
      <c r="F1846" s="3">
        <v>42821</v>
      </c>
      <c r="G1846" s="3">
        <v>42830</v>
      </c>
      <c r="H1846">
        <v>5363</v>
      </c>
    </row>
    <row r="1847" spans="1:8">
      <c r="A1847" s="4" t="s">
        <v>2054</v>
      </c>
      <c r="B1847" s="4" t="s">
        <v>208</v>
      </c>
      <c r="C1847" s="4" t="s">
        <v>177</v>
      </c>
      <c r="D1847" s="4" t="s">
        <v>45</v>
      </c>
      <c r="E1847" s="4" t="s">
        <v>172</v>
      </c>
      <c r="F1847" s="3">
        <v>42821</v>
      </c>
      <c r="G1847" s="3">
        <v>42914</v>
      </c>
      <c r="H1847">
        <v>49</v>
      </c>
    </row>
    <row r="1848" spans="1:8">
      <c r="A1848" s="4" t="s">
        <v>2055</v>
      </c>
      <c r="B1848" s="4" t="s">
        <v>185</v>
      </c>
      <c r="C1848" s="4" t="s">
        <v>171</v>
      </c>
      <c r="D1848" s="4" t="s">
        <v>52</v>
      </c>
      <c r="E1848" s="4" t="s">
        <v>193</v>
      </c>
      <c r="F1848" s="3">
        <v>42821</v>
      </c>
      <c r="G1848" s="3"/>
    </row>
    <row r="1849" spans="1:8">
      <c r="A1849" s="4" t="s">
        <v>2056</v>
      </c>
      <c r="B1849" s="4" t="s">
        <v>181</v>
      </c>
      <c r="C1849" s="4" t="s">
        <v>171</v>
      </c>
      <c r="D1849" s="4" t="s">
        <v>53</v>
      </c>
      <c r="E1849" s="4" t="s">
        <v>197</v>
      </c>
      <c r="F1849" s="3">
        <v>42821</v>
      </c>
      <c r="G1849" s="3">
        <v>42828</v>
      </c>
      <c r="H1849">
        <v>0</v>
      </c>
    </row>
    <row r="1850" spans="1:8">
      <c r="A1850" s="4" t="s">
        <v>2057</v>
      </c>
      <c r="B1850" s="4" t="s">
        <v>181</v>
      </c>
      <c r="C1850" s="4" t="s">
        <v>192</v>
      </c>
      <c r="D1850" s="4" t="s">
        <v>49</v>
      </c>
      <c r="E1850" s="4" t="s">
        <v>172</v>
      </c>
      <c r="F1850" s="3">
        <v>42821</v>
      </c>
      <c r="G1850" s="3">
        <v>42828</v>
      </c>
      <c r="H1850">
        <v>4253</v>
      </c>
    </row>
    <row r="1851" spans="1:8">
      <c r="A1851" s="4" t="s">
        <v>2058</v>
      </c>
      <c r="B1851" s="4" t="s">
        <v>183</v>
      </c>
      <c r="C1851" s="4" t="s">
        <v>177</v>
      </c>
      <c r="D1851" s="4" t="s">
        <v>41</v>
      </c>
      <c r="E1851" s="4" t="s">
        <v>197</v>
      </c>
      <c r="F1851" s="3">
        <v>42822</v>
      </c>
      <c r="G1851" s="3">
        <v>42833</v>
      </c>
      <c r="H1851">
        <v>0</v>
      </c>
    </row>
    <row r="1852" spans="1:8">
      <c r="A1852" s="4" t="s">
        <v>2059</v>
      </c>
      <c r="B1852" s="4" t="s">
        <v>183</v>
      </c>
      <c r="C1852" s="4" t="s">
        <v>177</v>
      </c>
      <c r="D1852" s="4" t="s">
        <v>41</v>
      </c>
      <c r="E1852" s="4" t="s">
        <v>197</v>
      </c>
      <c r="F1852" s="3">
        <v>42822</v>
      </c>
      <c r="G1852" s="3">
        <v>42894</v>
      </c>
      <c r="H1852">
        <v>0</v>
      </c>
    </row>
    <row r="1853" spans="1:8">
      <c r="A1853" s="4" t="s">
        <v>2060</v>
      </c>
      <c r="B1853" s="4" t="s">
        <v>246</v>
      </c>
      <c r="C1853" s="4" t="s">
        <v>179</v>
      </c>
      <c r="D1853" s="4" t="s">
        <v>99</v>
      </c>
      <c r="E1853" s="4" t="s">
        <v>172</v>
      </c>
      <c r="F1853" s="3">
        <v>42822</v>
      </c>
      <c r="G1853" s="3">
        <v>42885</v>
      </c>
      <c r="H1853">
        <v>422</v>
      </c>
    </row>
    <row r="1854" spans="1:8">
      <c r="A1854" s="4" t="s">
        <v>2061</v>
      </c>
      <c r="B1854" s="4" t="s">
        <v>304</v>
      </c>
      <c r="C1854" s="4" t="s">
        <v>179</v>
      </c>
      <c r="D1854" s="4" t="s">
        <v>76</v>
      </c>
      <c r="E1854" s="4" t="s">
        <v>197</v>
      </c>
      <c r="F1854" s="3">
        <v>42822</v>
      </c>
      <c r="G1854" s="3">
        <v>42831</v>
      </c>
      <c r="H1854">
        <v>0</v>
      </c>
    </row>
    <row r="1855" spans="1:8">
      <c r="A1855" s="4" t="s">
        <v>2062</v>
      </c>
      <c r="B1855" s="4" t="s">
        <v>304</v>
      </c>
      <c r="C1855" s="4" t="s">
        <v>171</v>
      </c>
      <c r="D1855" s="4" t="s">
        <v>41</v>
      </c>
      <c r="E1855" s="4" t="s">
        <v>172</v>
      </c>
      <c r="F1855" s="3">
        <v>42822</v>
      </c>
      <c r="G1855" s="3">
        <v>42833</v>
      </c>
      <c r="H1855">
        <v>1056</v>
      </c>
    </row>
    <row r="1856" spans="1:8">
      <c r="A1856" s="4" t="s">
        <v>2063</v>
      </c>
      <c r="B1856" s="4" t="s">
        <v>279</v>
      </c>
      <c r="C1856" s="4" t="s">
        <v>175</v>
      </c>
      <c r="D1856" s="4" t="s">
        <v>31</v>
      </c>
      <c r="E1856" s="4" t="s">
        <v>197</v>
      </c>
      <c r="F1856" s="3">
        <v>42822</v>
      </c>
      <c r="G1856" s="3">
        <v>42832</v>
      </c>
      <c r="H1856">
        <v>0</v>
      </c>
    </row>
    <row r="1857" spans="1:8">
      <c r="A1857" s="4" t="s">
        <v>2064</v>
      </c>
      <c r="B1857" s="4" t="s">
        <v>279</v>
      </c>
      <c r="C1857" s="4" t="s">
        <v>175</v>
      </c>
      <c r="D1857" s="4" t="s">
        <v>63</v>
      </c>
      <c r="E1857" s="4" t="s">
        <v>197</v>
      </c>
      <c r="F1857" s="3">
        <v>42822</v>
      </c>
      <c r="G1857" s="3">
        <v>42883</v>
      </c>
      <c r="H1857">
        <v>0</v>
      </c>
    </row>
    <row r="1858" spans="1:8">
      <c r="A1858" s="4" t="s">
        <v>2065</v>
      </c>
      <c r="B1858" s="4" t="s">
        <v>174</v>
      </c>
      <c r="C1858" s="4" t="s">
        <v>175</v>
      </c>
      <c r="D1858" s="4" t="s">
        <v>51</v>
      </c>
      <c r="E1858" s="4" t="s">
        <v>197</v>
      </c>
      <c r="F1858" s="3">
        <v>42822</v>
      </c>
      <c r="G1858" s="3">
        <v>42831</v>
      </c>
      <c r="H1858">
        <v>0</v>
      </c>
    </row>
    <row r="1859" spans="1:8">
      <c r="A1859" s="4" t="s">
        <v>2066</v>
      </c>
      <c r="B1859" s="4" t="s">
        <v>174</v>
      </c>
      <c r="C1859" s="4" t="s">
        <v>192</v>
      </c>
      <c r="D1859" s="4" t="s">
        <v>47</v>
      </c>
      <c r="E1859" s="4" t="s">
        <v>197</v>
      </c>
      <c r="F1859" s="3">
        <v>42822</v>
      </c>
      <c r="G1859" s="3">
        <v>42828</v>
      </c>
      <c r="H1859">
        <v>0</v>
      </c>
    </row>
    <row r="1860" spans="1:8">
      <c r="A1860" s="4" t="s">
        <v>2067</v>
      </c>
      <c r="B1860" s="4" t="s">
        <v>174</v>
      </c>
      <c r="C1860" s="4" t="s">
        <v>192</v>
      </c>
      <c r="D1860" s="4" t="s">
        <v>92</v>
      </c>
      <c r="E1860" s="4" t="s">
        <v>172</v>
      </c>
      <c r="F1860" s="3">
        <v>42822</v>
      </c>
      <c r="G1860" s="3">
        <v>42834</v>
      </c>
      <c r="H1860">
        <v>3665</v>
      </c>
    </row>
    <row r="1861" spans="1:8">
      <c r="A1861" s="4" t="s">
        <v>2068</v>
      </c>
      <c r="B1861" s="4" t="s">
        <v>263</v>
      </c>
      <c r="C1861" s="4" t="s">
        <v>175</v>
      </c>
      <c r="D1861" s="4" t="s">
        <v>50</v>
      </c>
      <c r="E1861" s="4" t="s">
        <v>172</v>
      </c>
      <c r="F1861" s="3">
        <v>42822</v>
      </c>
      <c r="G1861" s="3">
        <v>42889</v>
      </c>
      <c r="H1861">
        <v>4329</v>
      </c>
    </row>
    <row r="1862" spans="1:8">
      <c r="A1862" s="4" t="s">
        <v>2069</v>
      </c>
      <c r="B1862" s="4" t="s">
        <v>196</v>
      </c>
      <c r="C1862" s="4" t="s">
        <v>177</v>
      </c>
      <c r="D1862" s="4" t="s">
        <v>57</v>
      </c>
      <c r="E1862" s="4" t="s">
        <v>197</v>
      </c>
      <c r="F1862" s="3">
        <v>42822</v>
      </c>
      <c r="G1862" s="3">
        <v>42828</v>
      </c>
      <c r="H1862">
        <v>0</v>
      </c>
    </row>
    <row r="1863" spans="1:8">
      <c r="A1863" s="4" t="s">
        <v>2070</v>
      </c>
      <c r="B1863" s="4" t="s">
        <v>203</v>
      </c>
      <c r="C1863" s="4" t="s">
        <v>177</v>
      </c>
      <c r="D1863" s="4" t="s">
        <v>71</v>
      </c>
      <c r="E1863" s="4" t="s">
        <v>172</v>
      </c>
      <c r="F1863" s="3">
        <v>42822</v>
      </c>
      <c r="G1863" s="3">
        <v>42833</v>
      </c>
      <c r="H1863">
        <v>58</v>
      </c>
    </row>
    <row r="1864" spans="1:8">
      <c r="A1864" s="4" t="s">
        <v>2071</v>
      </c>
      <c r="B1864" s="4" t="s">
        <v>191</v>
      </c>
      <c r="C1864" s="4" t="s">
        <v>199</v>
      </c>
      <c r="D1864" s="4" t="s">
        <v>124</v>
      </c>
      <c r="E1864" s="4" t="s">
        <v>172</v>
      </c>
      <c r="F1864" s="3">
        <v>42822</v>
      </c>
      <c r="G1864" s="3">
        <v>42912</v>
      </c>
      <c r="H1864">
        <v>7356</v>
      </c>
    </row>
    <row r="1865" spans="1:8">
      <c r="A1865" s="4" t="s">
        <v>2072</v>
      </c>
      <c r="B1865" s="4" t="s">
        <v>191</v>
      </c>
      <c r="C1865" s="4" t="s">
        <v>175</v>
      </c>
      <c r="D1865" s="4" t="s">
        <v>53</v>
      </c>
      <c r="E1865" s="4" t="s">
        <v>172</v>
      </c>
      <c r="F1865" s="3">
        <v>42822</v>
      </c>
      <c r="G1865" s="3">
        <v>42911</v>
      </c>
      <c r="H1865">
        <v>4066</v>
      </c>
    </row>
    <row r="1866" spans="1:8">
      <c r="A1866" s="4" t="s">
        <v>2073</v>
      </c>
      <c r="B1866" s="4" t="s">
        <v>256</v>
      </c>
      <c r="C1866" s="4" t="s">
        <v>177</v>
      </c>
      <c r="D1866" s="4" t="s">
        <v>42</v>
      </c>
      <c r="E1866" s="4" t="s">
        <v>172</v>
      </c>
      <c r="F1866" s="3">
        <v>42822</v>
      </c>
      <c r="G1866" s="3">
        <v>42892</v>
      </c>
      <c r="H1866">
        <v>55</v>
      </c>
    </row>
    <row r="1867" spans="1:8">
      <c r="A1867" s="4" t="s">
        <v>2074</v>
      </c>
      <c r="B1867" s="4" t="s">
        <v>187</v>
      </c>
      <c r="C1867" s="4" t="s">
        <v>192</v>
      </c>
      <c r="D1867" s="4" t="s">
        <v>129</v>
      </c>
      <c r="E1867" s="4" t="s">
        <v>172</v>
      </c>
      <c r="F1867" s="3">
        <v>42822</v>
      </c>
      <c r="G1867" s="3">
        <v>42913</v>
      </c>
      <c r="H1867">
        <v>3738</v>
      </c>
    </row>
    <row r="1868" spans="1:8">
      <c r="A1868" s="4" t="s">
        <v>2075</v>
      </c>
      <c r="B1868" s="4" t="s">
        <v>201</v>
      </c>
      <c r="C1868" s="4" t="s">
        <v>177</v>
      </c>
      <c r="D1868" s="4" t="s">
        <v>106</v>
      </c>
      <c r="E1868" s="4" t="s">
        <v>193</v>
      </c>
      <c r="F1868" s="3">
        <v>42822</v>
      </c>
      <c r="G1868" s="3"/>
    </row>
    <row r="1869" spans="1:8">
      <c r="A1869" s="4" t="s">
        <v>2076</v>
      </c>
      <c r="B1869" s="4" t="s">
        <v>201</v>
      </c>
      <c r="C1869" s="4" t="s">
        <v>179</v>
      </c>
      <c r="D1869" s="4" t="s">
        <v>76</v>
      </c>
      <c r="E1869" s="4" t="s">
        <v>197</v>
      </c>
      <c r="F1869" s="3">
        <v>42822</v>
      </c>
      <c r="G1869" s="3">
        <v>42829</v>
      </c>
      <c r="H1869">
        <v>0</v>
      </c>
    </row>
    <row r="1870" spans="1:8">
      <c r="A1870" s="4" t="s">
        <v>2077</v>
      </c>
      <c r="B1870" s="4" t="s">
        <v>201</v>
      </c>
      <c r="C1870" s="4" t="s">
        <v>192</v>
      </c>
      <c r="D1870" s="4" t="s">
        <v>86</v>
      </c>
      <c r="E1870" s="4" t="s">
        <v>197</v>
      </c>
      <c r="F1870" s="3">
        <v>42822</v>
      </c>
      <c r="G1870" s="3">
        <v>42881</v>
      </c>
      <c r="H1870">
        <v>0</v>
      </c>
    </row>
    <row r="1871" spans="1:8">
      <c r="A1871" s="4" t="s">
        <v>2078</v>
      </c>
      <c r="B1871" s="4" t="s">
        <v>201</v>
      </c>
      <c r="C1871" s="4" t="s">
        <v>171</v>
      </c>
      <c r="D1871" s="4" t="s">
        <v>124</v>
      </c>
      <c r="E1871" s="4" t="s">
        <v>172</v>
      </c>
      <c r="F1871" s="3">
        <v>42822</v>
      </c>
      <c r="G1871" s="3">
        <v>42870</v>
      </c>
      <c r="H1871">
        <v>888</v>
      </c>
    </row>
    <row r="1872" spans="1:8">
      <c r="A1872" s="4" t="s">
        <v>2079</v>
      </c>
      <c r="B1872" s="4" t="s">
        <v>170</v>
      </c>
      <c r="C1872" s="4" t="s">
        <v>199</v>
      </c>
      <c r="D1872" s="4" t="s">
        <v>29</v>
      </c>
      <c r="E1872" s="4" t="s">
        <v>172</v>
      </c>
      <c r="F1872" s="3">
        <v>42822</v>
      </c>
      <c r="G1872" s="3">
        <v>42832</v>
      </c>
      <c r="H1872">
        <v>5447</v>
      </c>
    </row>
    <row r="1873" spans="1:8">
      <c r="A1873" s="4" t="s">
        <v>2080</v>
      </c>
      <c r="B1873" s="4" t="s">
        <v>189</v>
      </c>
      <c r="C1873" s="4" t="s">
        <v>199</v>
      </c>
      <c r="D1873" s="4" t="s">
        <v>68</v>
      </c>
      <c r="E1873" s="4" t="s">
        <v>172</v>
      </c>
      <c r="F1873" s="3">
        <v>42822</v>
      </c>
      <c r="G1873" s="3">
        <v>42830</v>
      </c>
      <c r="H1873">
        <v>5972</v>
      </c>
    </row>
    <row r="1874" spans="1:8">
      <c r="A1874" s="4" t="s">
        <v>2081</v>
      </c>
      <c r="B1874" s="4" t="s">
        <v>205</v>
      </c>
      <c r="C1874" s="4" t="s">
        <v>175</v>
      </c>
      <c r="D1874" s="4" t="s">
        <v>38</v>
      </c>
      <c r="E1874" s="4" t="s">
        <v>172</v>
      </c>
      <c r="F1874" s="3">
        <v>42822</v>
      </c>
      <c r="G1874" s="3">
        <v>42827</v>
      </c>
      <c r="H1874">
        <v>4855</v>
      </c>
    </row>
    <row r="1875" spans="1:8">
      <c r="A1875" s="4" t="s">
        <v>2082</v>
      </c>
      <c r="B1875" s="4" t="s">
        <v>226</v>
      </c>
      <c r="C1875" s="4" t="s">
        <v>192</v>
      </c>
      <c r="D1875" s="4" t="s">
        <v>123</v>
      </c>
      <c r="E1875" s="4" t="s">
        <v>172</v>
      </c>
      <c r="F1875" s="3">
        <v>42822</v>
      </c>
      <c r="G1875" s="3">
        <v>42884</v>
      </c>
      <c r="H1875">
        <v>3395</v>
      </c>
    </row>
    <row r="1876" spans="1:8">
      <c r="A1876" s="4" t="s">
        <v>2083</v>
      </c>
      <c r="B1876" s="4" t="s">
        <v>185</v>
      </c>
      <c r="C1876" s="4" t="s">
        <v>177</v>
      </c>
      <c r="D1876" s="4" t="s">
        <v>24</v>
      </c>
      <c r="E1876" s="4" t="s">
        <v>193</v>
      </c>
      <c r="F1876" s="3">
        <v>42822</v>
      </c>
      <c r="G1876" s="3"/>
    </row>
    <row r="1877" spans="1:8">
      <c r="A1877" s="4" t="s">
        <v>2084</v>
      </c>
      <c r="B1877" s="4" t="s">
        <v>185</v>
      </c>
      <c r="C1877" s="4" t="s">
        <v>177</v>
      </c>
      <c r="D1877" s="4" t="s">
        <v>24</v>
      </c>
      <c r="E1877" s="4" t="s">
        <v>193</v>
      </c>
      <c r="F1877" s="3">
        <v>42822</v>
      </c>
      <c r="G1877" s="3"/>
    </row>
    <row r="1878" spans="1:8">
      <c r="A1878" s="4" t="s">
        <v>2085</v>
      </c>
      <c r="B1878" s="4" t="s">
        <v>185</v>
      </c>
      <c r="C1878" s="4" t="s">
        <v>177</v>
      </c>
      <c r="D1878" s="4" t="s">
        <v>24</v>
      </c>
      <c r="E1878" s="4" t="s">
        <v>193</v>
      </c>
      <c r="F1878" s="3">
        <v>42822</v>
      </c>
      <c r="G1878" s="3"/>
    </row>
    <row r="1879" spans="1:8">
      <c r="A1879" s="4" t="s">
        <v>2086</v>
      </c>
      <c r="B1879" s="4" t="s">
        <v>216</v>
      </c>
      <c r="C1879" s="4" t="s">
        <v>177</v>
      </c>
      <c r="D1879" s="4" t="s">
        <v>31</v>
      </c>
      <c r="E1879" s="4" t="s">
        <v>197</v>
      </c>
      <c r="F1879" s="3">
        <v>42822</v>
      </c>
      <c r="G1879" s="3">
        <v>42832</v>
      </c>
      <c r="H1879">
        <v>0</v>
      </c>
    </row>
    <row r="1880" spans="1:8">
      <c r="A1880" s="4" t="s">
        <v>2087</v>
      </c>
      <c r="B1880" s="4" t="s">
        <v>181</v>
      </c>
      <c r="C1880" s="4" t="s">
        <v>171</v>
      </c>
      <c r="D1880" s="4" t="s">
        <v>71</v>
      </c>
      <c r="E1880" s="4" t="s">
        <v>172</v>
      </c>
      <c r="F1880" s="3">
        <v>42822</v>
      </c>
      <c r="G1880" s="3">
        <v>42824</v>
      </c>
      <c r="H1880">
        <v>1084</v>
      </c>
    </row>
    <row r="1881" spans="1:8">
      <c r="A1881" s="4" t="s">
        <v>2088</v>
      </c>
      <c r="B1881" s="4" t="s">
        <v>304</v>
      </c>
      <c r="C1881" s="4" t="s">
        <v>192</v>
      </c>
      <c r="D1881" s="4" t="s">
        <v>47</v>
      </c>
      <c r="E1881" s="4" t="s">
        <v>172</v>
      </c>
      <c r="F1881" s="3">
        <v>42823</v>
      </c>
      <c r="G1881" s="3">
        <v>42889</v>
      </c>
      <c r="H1881">
        <v>3670</v>
      </c>
    </row>
    <row r="1882" spans="1:8">
      <c r="A1882" s="4" t="s">
        <v>2089</v>
      </c>
      <c r="B1882" s="4" t="s">
        <v>210</v>
      </c>
      <c r="C1882" s="4" t="s">
        <v>171</v>
      </c>
      <c r="D1882" s="4" t="s">
        <v>78</v>
      </c>
      <c r="E1882" s="4" t="s">
        <v>197</v>
      </c>
      <c r="F1882" s="3">
        <v>42823</v>
      </c>
      <c r="G1882" s="3">
        <v>42827</v>
      </c>
      <c r="H1882">
        <v>0</v>
      </c>
    </row>
    <row r="1883" spans="1:8">
      <c r="A1883" s="4" t="s">
        <v>2090</v>
      </c>
      <c r="B1883" s="4" t="s">
        <v>210</v>
      </c>
      <c r="C1883" s="4" t="s">
        <v>199</v>
      </c>
      <c r="D1883" s="4" t="s">
        <v>65</v>
      </c>
      <c r="E1883" s="4" t="s">
        <v>172</v>
      </c>
      <c r="F1883" s="3">
        <v>42823</v>
      </c>
      <c r="G1883" s="3">
        <v>42888</v>
      </c>
      <c r="H1883">
        <v>5304</v>
      </c>
    </row>
    <row r="1884" spans="1:8">
      <c r="A1884" s="4" t="s">
        <v>2091</v>
      </c>
      <c r="B1884" s="4" t="s">
        <v>174</v>
      </c>
      <c r="C1884" s="4" t="s">
        <v>199</v>
      </c>
      <c r="D1884" s="4" t="s">
        <v>119</v>
      </c>
      <c r="E1884" s="4" t="s">
        <v>197</v>
      </c>
      <c r="F1884" s="3">
        <v>42823</v>
      </c>
      <c r="G1884" s="3">
        <v>42831</v>
      </c>
      <c r="H1884">
        <v>0</v>
      </c>
    </row>
    <row r="1885" spans="1:8">
      <c r="A1885" s="4" t="s">
        <v>2092</v>
      </c>
      <c r="B1885" s="4" t="s">
        <v>174</v>
      </c>
      <c r="C1885" s="4" t="s">
        <v>175</v>
      </c>
      <c r="D1885" s="4" t="s">
        <v>43</v>
      </c>
      <c r="E1885" s="4" t="s">
        <v>172</v>
      </c>
      <c r="F1885" s="3">
        <v>42823</v>
      </c>
      <c r="G1885" s="3">
        <v>42902</v>
      </c>
      <c r="H1885">
        <v>3844</v>
      </c>
    </row>
    <row r="1886" spans="1:8">
      <c r="A1886" s="4" t="s">
        <v>2093</v>
      </c>
      <c r="B1886" s="4" t="s">
        <v>263</v>
      </c>
      <c r="C1886" s="4" t="s">
        <v>179</v>
      </c>
      <c r="D1886" s="4" t="s">
        <v>21</v>
      </c>
      <c r="E1886" s="4" t="s">
        <v>172</v>
      </c>
      <c r="F1886" s="3">
        <v>42823</v>
      </c>
      <c r="G1886" s="3">
        <v>42866</v>
      </c>
      <c r="H1886">
        <v>549</v>
      </c>
    </row>
    <row r="1887" spans="1:8">
      <c r="A1887" s="4" t="s">
        <v>2094</v>
      </c>
      <c r="B1887" s="4" t="s">
        <v>196</v>
      </c>
      <c r="C1887" s="4" t="s">
        <v>175</v>
      </c>
      <c r="D1887" s="4" t="s">
        <v>42</v>
      </c>
      <c r="E1887" s="4" t="s">
        <v>197</v>
      </c>
      <c r="F1887" s="3">
        <v>42823</v>
      </c>
      <c r="G1887" s="3">
        <v>42875</v>
      </c>
      <c r="H1887">
        <v>0</v>
      </c>
    </row>
    <row r="1888" spans="1:8">
      <c r="A1888" s="4" t="s">
        <v>2095</v>
      </c>
      <c r="B1888" s="4" t="s">
        <v>196</v>
      </c>
      <c r="C1888" s="4" t="s">
        <v>192</v>
      </c>
      <c r="D1888" s="4" t="s">
        <v>109</v>
      </c>
      <c r="E1888" s="4" t="s">
        <v>197</v>
      </c>
      <c r="F1888" s="3">
        <v>42823</v>
      </c>
      <c r="G1888" s="3">
        <v>42830</v>
      </c>
      <c r="H1888">
        <v>0</v>
      </c>
    </row>
    <row r="1889" spans="1:8">
      <c r="A1889" s="4" t="s">
        <v>2096</v>
      </c>
      <c r="B1889" s="4" t="s">
        <v>343</v>
      </c>
      <c r="C1889" s="4" t="s">
        <v>179</v>
      </c>
      <c r="D1889" s="4" t="s">
        <v>76</v>
      </c>
      <c r="E1889" s="4" t="s">
        <v>172</v>
      </c>
      <c r="F1889" s="3">
        <v>42823</v>
      </c>
      <c r="G1889" s="3">
        <v>42830</v>
      </c>
      <c r="H1889">
        <v>553</v>
      </c>
    </row>
    <row r="1890" spans="1:8">
      <c r="A1890" s="4" t="s">
        <v>2097</v>
      </c>
      <c r="B1890" s="4" t="s">
        <v>219</v>
      </c>
      <c r="C1890" s="4" t="s">
        <v>179</v>
      </c>
      <c r="D1890" s="4" t="s">
        <v>24</v>
      </c>
      <c r="E1890" s="4" t="s">
        <v>193</v>
      </c>
      <c r="F1890" s="3">
        <v>42823</v>
      </c>
      <c r="G1890" s="3"/>
    </row>
    <row r="1891" spans="1:8">
      <c r="A1891" s="4" t="s">
        <v>2098</v>
      </c>
      <c r="B1891" s="4" t="s">
        <v>219</v>
      </c>
      <c r="C1891" s="4" t="s">
        <v>171</v>
      </c>
      <c r="D1891" s="4" t="s">
        <v>97</v>
      </c>
      <c r="E1891" s="4" t="s">
        <v>197</v>
      </c>
      <c r="F1891" s="3">
        <v>42823</v>
      </c>
      <c r="G1891" s="3">
        <v>42860</v>
      </c>
      <c r="H1891">
        <v>0</v>
      </c>
    </row>
    <row r="1892" spans="1:8">
      <c r="A1892" s="4" t="s">
        <v>2099</v>
      </c>
      <c r="B1892" s="4" t="s">
        <v>219</v>
      </c>
      <c r="C1892" s="4" t="s">
        <v>192</v>
      </c>
      <c r="D1892" s="4" t="s">
        <v>54</v>
      </c>
      <c r="E1892" s="4" t="s">
        <v>172</v>
      </c>
      <c r="F1892" s="3">
        <v>42823</v>
      </c>
      <c r="G1892" s="3">
        <v>42832</v>
      </c>
      <c r="H1892">
        <v>3523</v>
      </c>
    </row>
    <row r="1893" spans="1:8">
      <c r="A1893" s="4" t="s">
        <v>2100</v>
      </c>
      <c r="B1893" s="4" t="s">
        <v>230</v>
      </c>
      <c r="C1893" s="4" t="s">
        <v>175</v>
      </c>
      <c r="D1893" s="4" t="s">
        <v>61</v>
      </c>
      <c r="E1893" s="4" t="s">
        <v>193</v>
      </c>
      <c r="F1893" s="3">
        <v>42823</v>
      </c>
      <c r="G1893" s="3"/>
    </row>
    <row r="1894" spans="1:8">
      <c r="A1894" s="4" t="s">
        <v>2101</v>
      </c>
      <c r="B1894" s="4" t="s">
        <v>230</v>
      </c>
      <c r="C1894" s="4" t="s">
        <v>179</v>
      </c>
      <c r="D1894" s="4" t="s">
        <v>84</v>
      </c>
      <c r="E1894" s="4" t="s">
        <v>197</v>
      </c>
      <c r="F1894" s="3">
        <v>42823</v>
      </c>
      <c r="G1894" s="3">
        <v>42875</v>
      </c>
      <c r="H1894">
        <v>0</v>
      </c>
    </row>
    <row r="1895" spans="1:8">
      <c r="A1895" s="4" t="s">
        <v>2102</v>
      </c>
      <c r="B1895" s="4" t="s">
        <v>230</v>
      </c>
      <c r="C1895" s="4" t="s">
        <v>179</v>
      </c>
      <c r="D1895" s="4" t="s">
        <v>76</v>
      </c>
      <c r="E1895" s="4" t="s">
        <v>172</v>
      </c>
      <c r="F1895" s="3">
        <v>42823</v>
      </c>
      <c r="G1895" s="3">
        <v>42914</v>
      </c>
      <c r="H1895">
        <v>424</v>
      </c>
    </row>
    <row r="1896" spans="1:8">
      <c r="A1896" s="4" t="s">
        <v>2103</v>
      </c>
      <c r="B1896" s="4" t="s">
        <v>244</v>
      </c>
      <c r="C1896" s="4" t="s">
        <v>179</v>
      </c>
      <c r="D1896" s="4" t="s">
        <v>85</v>
      </c>
      <c r="E1896" s="4" t="s">
        <v>172</v>
      </c>
      <c r="F1896" s="3">
        <v>42823</v>
      </c>
      <c r="G1896" s="3">
        <v>42888</v>
      </c>
      <c r="H1896">
        <v>490</v>
      </c>
    </row>
    <row r="1897" spans="1:8">
      <c r="A1897" s="4" t="s">
        <v>2104</v>
      </c>
      <c r="B1897" s="4" t="s">
        <v>201</v>
      </c>
      <c r="C1897" s="4" t="s">
        <v>175</v>
      </c>
      <c r="D1897" s="4" t="s">
        <v>84</v>
      </c>
      <c r="E1897" s="4" t="s">
        <v>197</v>
      </c>
      <c r="F1897" s="3">
        <v>42823</v>
      </c>
      <c r="G1897" s="3">
        <v>42829</v>
      </c>
      <c r="H1897">
        <v>0</v>
      </c>
    </row>
    <row r="1898" spans="1:8">
      <c r="A1898" s="4" t="s">
        <v>2105</v>
      </c>
      <c r="B1898" s="4" t="s">
        <v>201</v>
      </c>
      <c r="C1898" s="4" t="s">
        <v>177</v>
      </c>
      <c r="D1898" s="4" t="s">
        <v>72</v>
      </c>
      <c r="E1898" s="4" t="s">
        <v>172</v>
      </c>
      <c r="F1898" s="3">
        <v>42823</v>
      </c>
      <c r="G1898" s="3">
        <v>42832</v>
      </c>
      <c r="H1898">
        <v>48</v>
      </c>
    </row>
    <row r="1899" spans="1:8">
      <c r="A1899" s="4" t="s">
        <v>2106</v>
      </c>
      <c r="B1899" s="4" t="s">
        <v>170</v>
      </c>
      <c r="C1899" s="4" t="s">
        <v>192</v>
      </c>
      <c r="D1899" s="4" t="s">
        <v>76</v>
      </c>
      <c r="E1899" s="4" t="s">
        <v>172</v>
      </c>
      <c r="F1899" s="3">
        <v>42823</v>
      </c>
      <c r="G1899" s="3">
        <v>42881</v>
      </c>
      <c r="H1899">
        <v>3982</v>
      </c>
    </row>
    <row r="1900" spans="1:8">
      <c r="A1900" s="4" t="s">
        <v>2107</v>
      </c>
      <c r="B1900" s="4" t="s">
        <v>205</v>
      </c>
      <c r="C1900" s="4" t="s">
        <v>192</v>
      </c>
      <c r="D1900" s="4" t="s">
        <v>59</v>
      </c>
      <c r="E1900" s="4" t="s">
        <v>197</v>
      </c>
      <c r="F1900" s="3">
        <v>42823</v>
      </c>
      <c r="G1900" s="3">
        <v>42897</v>
      </c>
      <c r="H1900">
        <v>0</v>
      </c>
    </row>
    <row r="1901" spans="1:8">
      <c r="A1901" s="4" t="s">
        <v>2108</v>
      </c>
      <c r="B1901" s="4" t="s">
        <v>185</v>
      </c>
      <c r="C1901" s="4" t="s">
        <v>199</v>
      </c>
      <c r="D1901" s="4" t="s">
        <v>56</v>
      </c>
      <c r="E1901" s="4" t="s">
        <v>197</v>
      </c>
      <c r="F1901" s="3">
        <v>42823</v>
      </c>
      <c r="G1901" s="3">
        <v>42831</v>
      </c>
      <c r="H1901">
        <v>0</v>
      </c>
    </row>
    <row r="1902" spans="1:8">
      <c r="A1902" s="4" t="s">
        <v>2109</v>
      </c>
      <c r="B1902" s="4" t="s">
        <v>185</v>
      </c>
      <c r="C1902" s="4" t="s">
        <v>171</v>
      </c>
      <c r="D1902" s="4" t="s">
        <v>71</v>
      </c>
      <c r="E1902" s="4" t="s">
        <v>172</v>
      </c>
      <c r="F1902" s="3">
        <v>42823</v>
      </c>
      <c r="G1902" s="3">
        <v>42834</v>
      </c>
      <c r="H1902">
        <v>1176</v>
      </c>
    </row>
    <row r="1903" spans="1:8">
      <c r="A1903" s="4" t="s">
        <v>2110</v>
      </c>
      <c r="B1903" s="4" t="s">
        <v>235</v>
      </c>
      <c r="C1903" s="4" t="s">
        <v>179</v>
      </c>
      <c r="D1903" s="4" t="s">
        <v>25</v>
      </c>
      <c r="E1903" s="4" t="s">
        <v>197</v>
      </c>
      <c r="F1903" s="3">
        <v>42823</v>
      </c>
      <c r="G1903" s="3">
        <v>42835</v>
      </c>
      <c r="H1903">
        <v>0</v>
      </c>
    </row>
    <row r="1904" spans="1:8">
      <c r="A1904" s="4" t="s">
        <v>2111</v>
      </c>
      <c r="B1904" s="4" t="s">
        <v>235</v>
      </c>
      <c r="C1904" s="4" t="s">
        <v>179</v>
      </c>
      <c r="D1904" s="4" t="s">
        <v>83</v>
      </c>
      <c r="E1904" s="4" t="s">
        <v>172</v>
      </c>
      <c r="F1904" s="3">
        <v>42823</v>
      </c>
      <c r="G1904" s="3">
        <v>42829</v>
      </c>
      <c r="H1904">
        <v>589</v>
      </c>
    </row>
    <row r="1905" spans="1:8">
      <c r="A1905" s="4" t="s">
        <v>2112</v>
      </c>
      <c r="B1905" s="4" t="s">
        <v>181</v>
      </c>
      <c r="C1905" s="4" t="s">
        <v>199</v>
      </c>
      <c r="D1905" s="4" t="s">
        <v>108</v>
      </c>
      <c r="E1905" s="4" t="s">
        <v>197</v>
      </c>
      <c r="F1905" s="3">
        <v>42823</v>
      </c>
      <c r="G1905" s="3">
        <v>42871</v>
      </c>
      <c r="H1905">
        <v>0</v>
      </c>
    </row>
    <row r="1906" spans="1:8">
      <c r="A1906" s="4" t="s">
        <v>2113</v>
      </c>
      <c r="B1906" s="4" t="s">
        <v>261</v>
      </c>
      <c r="C1906" s="4" t="s">
        <v>179</v>
      </c>
      <c r="D1906" s="4" t="s">
        <v>121</v>
      </c>
      <c r="E1906" s="4" t="s">
        <v>197</v>
      </c>
      <c r="F1906" s="3">
        <v>42824</v>
      </c>
      <c r="G1906" s="3">
        <v>42826</v>
      </c>
      <c r="H1906">
        <v>0</v>
      </c>
    </row>
    <row r="1907" spans="1:8">
      <c r="A1907" s="4" t="s">
        <v>2114</v>
      </c>
      <c r="B1907" s="4" t="s">
        <v>261</v>
      </c>
      <c r="C1907" s="4" t="s">
        <v>199</v>
      </c>
      <c r="D1907" s="4" t="s">
        <v>123</v>
      </c>
      <c r="E1907" s="4" t="s">
        <v>197</v>
      </c>
      <c r="F1907" s="3">
        <v>42824</v>
      </c>
      <c r="G1907" s="3">
        <v>42832</v>
      </c>
      <c r="H1907">
        <v>0</v>
      </c>
    </row>
    <row r="1908" spans="1:8">
      <c r="A1908" s="4" t="s">
        <v>2115</v>
      </c>
      <c r="B1908" s="4" t="s">
        <v>246</v>
      </c>
      <c r="C1908" s="4" t="s">
        <v>175</v>
      </c>
      <c r="D1908" s="4" t="s">
        <v>117</v>
      </c>
      <c r="E1908" s="4" t="s">
        <v>172</v>
      </c>
      <c r="F1908" s="3">
        <v>42824</v>
      </c>
      <c r="G1908" s="3">
        <v>42831</v>
      </c>
      <c r="H1908">
        <v>4276</v>
      </c>
    </row>
    <row r="1909" spans="1:8">
      <c r="A1909" s="4" t="s">
        <v>2116</v>
      </c>
      <c r="B1909" s="4" t="s">
        <v>246</v>
      </c>
      <c r="C1909" s="4" t="s">
        <v>192</v>
      </c>
      <c r="D1909" s="4" t="s">
        <v>107</v>
      </c>
      <c r="E1909" s="4" t="s">
        <v>172</v>
      </c>
      <c r="F1909" s="3">
        <v>42824</v>
      </c>
      <c r="G1909" s="3">
        <v>42832</v>
      </c>
      <c r="H1909">
        <v>3390</v>
      </c>
    </row>
    <row r="1910" spans="1:8">
      <c r="A1910" s="4" t="s">
        <v>2117</v>
      </c>
      <c r="B1910" s="4" t="s">
        <v>304</v>
      </c>
      <c r="C1910" s="4" t="s">
        <v>179</v>
      </c>
      <c r="D1910" s="4" t="s">
        <v>29</v>
      </c>
      <c r="E1910" s="4" t="s">
        <v>197</v>
      </c>
      <c r="F1910" s="3">
        <v>42824</v>
      </c>
      <c r="G1910" s="3">
        <v>42836</v>
      </c>
      <c r="H1910">
        <v>0</v>
      </c>
    </row>
    <row r="1911" spans="1:8">
      <c r="A1911" s="4" t="s">
        <v>2118</v>
      </c>
      <c r="B1911" s="4" t="s">
        <v>304</v>
      </c>
      <c r="C1911" s="4" t="s">
        <v>177</v>
      </c>
      <c r="D1911" s="4" t="s">
        <v>45</v>
      </c>
      <c r="E1911" s="4" t="s">
        <v>197</v>
      </c>
      <c r="F1911" s="3">
        <v>42824</v>
      </c>
      <c r="G1911" s="3">
        <v>42834</v>
      </c>
      <c r="H1911">
        <v>0</v>
      </c>
    </row>
    <row r="1912" spans="1:8">
      <c r="A1912" s="4" t="s">
        <v>2119</v>
      </c>
      <c r="B1912" s="4" t="s">
        <v>304</v>
      </c>
      <c r="C1912" s="4" t="s">
        <v>179</v>
      </c>
      <c r="D1912" s="4" t="s">
        <v>51</v>
      </c>
      <c r="E1912" s="4" t="s">
        <v>172</v>
      </c>
      <c r="F1912" s="3">
        <v>42824</v>
      </c>
      <c r="G1912" s="3">
        <v>42874</v>
      </c>
      <c r="H1912">
        <v>541</v>
      </c>
    </row>
    <row r="1913" spans="1:8">
      <c r="A1913" s="4" t="s">
        <v>2120</v>
      </c>
      <c r="B1913" s="4" t="s">
        <v>279</v>
      </c>
      <c r="C1913" s="4" t="s">
        <v>199</v>
      </c>
      <c r="D1913" s="4" t="s">
        <v>63</v>
      </c>
      <c r="E1913" s="4" t="s">
        <v>172</v>
      </c>
      <c r="F1913" s="3">
        <v>42824</v>
      </c>
      <c r="G1913" s="3">
        <v>42912</v>
      </c>
      <c r="H1913">
        <v>5189</v>
      </c>
    </row>
    <row r="1914" spans="1:8">
      <c r="A1914" s="4" t="s">
        <v>2121</v>
      </c>
      <c r="B1914" s="4" t="s">
        <v>210</v>
      </c>
      <c r="C1914" s="4" t="s">
        <v>175</v>
      </c>
      <c r="D1914" s="4" t="s">
        <v>63</v>
      </c>
      <c r="E1914" s="4" t="s">
        <v>197</v>
      </c>
      <c r="F1914" s="3">
        <v>42824</v>
      </c>
      <c r="G1914" s="3">
        <v>42832</v>
      </c>
      <c r="H1914">
        <v>0</v>
      </c>
    </row>
    <row r="1915" spans="1:8">
      <c r="A1915" s="4" t="s">
        <v>2122</v>
      </c>
      <c r="B1915" s="4" t="s">
        <v>210</v>
      </c>
      <c r="C1915" s="4" t="s">
        <v>199</v>
      </c>
      <c r="D1915" s="4" t="s">
        <v>123</v>
      </c>
      <c r="E1915" s="4" t="s">
        <v>172</v>
      </c>
      <c r="F1915" s="3">
        <v>42824</v>
      </c>
      <c r="G1915" s="3">
        <v>42909</v>
      </c>
      <c r="H1915">
        <v>6920</v>
      </c>
    </row>
    <row r="1916" spans="1:8">
      <c r="A1916" s="4" t="s">
        <v>2123</v>
      </c>
      <c r="B1916" s="4" t="s">
        <v>174</v>
      </c>
      <c r="C1916" s="4" t="s">
        <v>179</v>
      </c>
      <c r="D1916" s="4" t="s">
        <v>42</v>
      </c>
      <c r="E1916" s="4" t="s">
        <v>197</v>
      </c>
      <c r="F1916" s="3">
        <v>42824</v>
      </c>
      <c r="G1916" s="3">
        <v>42826</v>
      </c>
      <c r="H1916">
        <v>0</v>
      </c>
    </row>
    <row r="1917" spans="1:8">
      <c r="A1917" s="4" t="s">
        <v>2124</v>
      </c>
      <c r="B1917" s="4" t="s">
        <v>174</v>
      </c>
      <c r="C1917" s="4" t="s">
        <v>171</v>
      </c>
      <c r="D1917" s="4" t="s">
        <v>79</v>
      </c>
      <c r="E1917" s="4" t="s">
        <v>197</v>
      </c>
      <c r="F1917" s="3">
        <v>42824</v>
      </c>
      <c r="G1917" s="3">
        <v>42832</v>
      </c>
      <c r="H1917">
        <v>0</v>
      </c>
    </row>
    <row r="1918" spans="1:8">
      <c r="A1918" s="4" t="s">
        <v>2125</v>
      </c>
      <c r="B1918" s="4" t="s">
        <v>174</v>
      </c>
      <c r="C1918" s="4" t="s">
        <v>192</v>
      </c>
      <c r="D1918" s="4" t="s">
        <v>68</v>
      </c>
      <c r="E1918" s="4" t="s">
        <v>197</v>
      </c>
      <c r="F1918" s="3">
        <v>42824</v>
      </c>
      <c r="G1918" s="3">
        <v>42872</v>
      </c>
      <c r="H1918">
        <v>0</v>
      </c>
    </row>
    <row r="1919" spans="1:8">
      <c r="A1919" s="4" t="s">
        <v>2126</v>
      </c>
      <c r="B1919" s="4" t="s">
        <v>174</v>
      </c>
      <c r="C1919" s="4" t="s">
        <v>179</v>
      </c>
      <c r="D1919" s="4" t="s">
        <v>29</v>
      </c>
      <c r="E1919" s="4" t="s">
        <v>172</v>
      </c>
      <c r="F1919" s="3">
        <v>42824</v>
      </c>
      <c r="G1919" s="3">
        <v>42906</v>
      </c>
      <c r="H1919">
        <v>600</v>
      </c>
    </row>
    <row r="1920" spans="1:8">
      <c r="A1920" s="4" t="s">
        <v>2127</v>
      </c>
      <c r="B1920" s="4" t="s">
        <v>263</v>
      </c>
      <c r="C1920" s="4" t="s">
        <v>171</v>
      </c>
      <c r="D1920" s="4" t="s">
        <v>35</v>
      </c>
      <c r="E1920" s="4" t="s">
        <v>197</v>
      </c>
      <c r="F1920" s="3">
        <v>42824</v>
      </c>
      <c r="G1920" s="3">
        <v>42836</v>
      </c>
      <c r="H1920">
        <v>0</v>
      </c>
    </row>
    <row r="1921" spans="1:8">
      <c r="A1921" s="4" t="s">
        <v>2128</v>
      </c>
      <c r="B1921" s="4" t="s">
        <v>263</v>
      </c>
      <c r="C1921" s="4" t="s">
        <v>175</v>
      </c>
      <c r="D1921" s="4" t="s">
        <v>84</v>
      </c>
      <c r="E1921" s="4" t="s">
        <v>197</v>
      </c>
      <c r="F1921" s="3">
        <v>42824</v>
      </c>
      <c r="G1921" s="3">
        <v>42826</v>
      </c>
      <c r="H1921">
        <v>0</v>
      </c>
    </row>
    <row r="1922" spans="1:8">
      <c r="A1922" s="4" t="s">
        <v>2129</v>
      </c>
      <c r="B1922" s="4" t="s">
        <v>263</v>
      </c>
      <c r="C1922" s="4" t="s">
        <v>179</v>
      </c>
      <c r="D1922" s="4" t="s">
        <v>123</v>
      </c>
      <c r="E1922" s="4" t="s">
        <v>172</v>
      </c>
      <c r="F1922" s="3">
        <v>42824</v>
      </c>
      <c r="G1922" s="3">
        <v>42831</v>
      </c>
      <c r="H1922">
        <v>564</v>
      </c>
    </row>
    <row r="1923" spans="1:8">
      <c r="A1923" s="4" t="s">
        <v>2130</v>
      </c>
      <c r="B1923" s="4" t="s">
        <v>212</v>
      </c>
      <c r="C1923" s="4" t="s">
        <v>265</v>
      </c>
      <c r="D1923" s="4" t="s">
        <v>71</v>
      </c>
      <c r="E1923" s="4" t="s">
        <v>197</v>
      </c>
      <c r="F1923" s="3">
        <v>42824</v>
      </c>
      <c r="G1923" s="3">
        <v>42829</v>
      </c>
      <c r="H1923">
        <v>0</v>
      </c>
    </row>
    <row r="1924" spans="1:8">
      <c r="A1924" s="4" t="s">
        <v>2131</v>
      </c>
      <c r="B1924" s="4" t="s">
        <v>237</v>
      </c>
      <c r="C1924" s="4" t="s">
        <v>171</v>
      </c>
      <c r="D1924" s="4" t="s">
        <v>126</v>
      </c>
      <c r="E1924" s="4" t="s">
        <v>172</v>
      </c>
      <c r="F1924" s="3">
        <v>42824</v>
      </c>
      <c r="G1924" s="3">
        <v>42886</v>
      </c>
      <c r="H1924">
        <v>1037</v>
      </c>
    </row>
    <row r="1925" spans="1:8">
      <c r="A1925" s="4" t="s">
        <v>2132</v>
      </c>
      <c r="B1925" s="4" t="s">
        <v>219</v>
      </c>
      <c r="C1925" s="4" t="s">
        <v>179</v>
      </c>
      <c r="D1925" s="4" t="s">
        <v>76</v>
      </c>
      <c r="E1925" s="4" t="s">
        <v>172</v>
      </c>
      <c r="F1925" s="3">
        <v>42824</v>
      </c>
      <c r="G1925" s="3">
        <v>42826</v>
      </c>
      <c r="H1925">
        <v>500</v>
      </c>
    </row>
    <row r="1926" spans="1:8">
      <c r="A1926" s="4" t="s">
        <v>2133</v>
      </c>
      <c r="B1926" s="4" t="s">
        <v>256</v>
      </c>
      <c r="C1926" s="4" t="s">
        <v>199</v>
      </c>
      <c r="D1926" s="4" t="s">
        <v>76</v>
      </c>
      <c r="E1926" s="4" t="s">
        <v>172</v>
      </c>
      <c r="F1926" s="3">
        <v>42824</v>
      </c>
      <c r="G1926" s="3">
        <v>42832</v>
      </c>
      <c r="H1926">
        <v>5728</v>
      </c>
    </row>
    <row r="1927" spans="1:8">
      <c r="A1927" s="4" t="s">
        <v>2134</v>
      </c>
      <c r="B1927" s="4" t="s">
        <v>187</v>
      </c>
      <c r="C1927" s="4" t="s">
        <v>192</v>
      </c>
      <c r="D1927" s="4" t="s">
        <v>82</v>
      </c>
      <c r="E1927" s="4" t="s">
        <v>197</v>
      </c>
      <c r="F1927" s="3">
        <v>42824</v>
      </c>
      <c r="G1927" s="3">
        <v>42834</v>
      </c>
      <c r="H1927">
        <v>0</v>
      </c>
    </row>
    <row r="1928" spans="1:8">
      <c r="A1928" s="4" t="s">
        <v>2135</v>
      </c>
      <c r="B1928" s="4" t="s">
        <v>244</v>
      </c>
      <c r="C1928" s="4" t="s">
        <v>175</v>
      </c>
      <c r="D1928" s="4" t="s">
        <v>110</v>
      </c>
      <c r="E1928" s="4" t="s">
        <v>197</v>
      </c>
      <c r="F1928" s="3">
        <v>42824</v>
      </c>
      <c r="G1928" s="3">
        <v>42831</v>
      </c>
      <c r="H1928">
        <v>0</v>
      </c>
    </row>
    <row r="1929" spans="1:8">
      <c r="A1929" s="4" t="s">
        <v>2136</v>
      </c>
      <c r="B1929" s="4" t="s">
        <v>170</v>
      </c>
      <c r="C1929" s="4" t="s">
        <v>192</v>
      </c>
      <c r="D1929" s="4" t="s">
        <v>106</v>
      </c>
      <c r="E1929" s="4" t="s">
        <v>197</v>
      </c>
      <c r="F1929" s="3">
        <v>42824</v>
      </c>
      <c r="G1929" s="3">
        <v>42836</v>
      </c>
      <c r="H1929">
        <v>0</v>
      </c>
    </row>
    <row r="1930" spans="1:8">
      <c r="A1930" s="4" t="s">
        <v>2137</v>
      </c>
      <c r="B1930" s="4" t="s">
        <v>170</v>
      </c>
      <c r="C1930" s="4" t="s">
        <v>177</v>
      </c>
      <c r="D1930" s="4" t="s">
        <v>57</v>
      </c>
      <c r="E1930" s="4" t="s">
        <v>172</v>
      </c>
      <c r="F1930" s="3">
        <v>42824</v>
      </c>
      <c r="G1930" s="3">
        <v>42875</v>
      </c>
      <c r="H1930">
        <v>54</v>
      </c>
    </row>
    <row r="1931" spans="1:8">
      <c r="A1931" s="4" t="s">
        <v>2138</v>
      </c>
      <c r="B1931" s="4" t="s">
        <v>205</v>
      </c>
      <c r="C1931" s="4" t="s">
        <v>179</v>
      </c>
      <c r="D1931" s="4" t="s">
        <v>122</v>
      </c>
      <c r="E1931" s="4" t="s">
        <v>172</v>
      </c>
      <c r="F1931" s="3">
        <v>42824</v>
      </c>
      <c r="G1931" s="3">
        <v>42905</v>
      </c>
      <c r="H1931">
        <v>501</v>
      </c>
    </row>
    <row r="1932" spans="1:8">
      <c r="A1932" s="4" t="s">
        <v>2139</v>
      </c>
      <c r="B1932" s="4" t="s">
        <v>226</v>
      </c>
      <c r="C1932" s="4" t="s">
        <v>179</v>
      </c>
      <c r="D1932" s="4" t="s">
        <v>59</v>
      </c>
      <c r="E1932" s="4" t="s">
        <v>193</v>
      </c>
      <c r="F1932" s="3">
        <v>42824</v>
      </c>
      <c r="G1932" s="3"/>
    </row>
    <row r="1933" spans="1:8">
      <c r="A1933" s="4" t="s">
        <v>2140</v>
      </c>
      <c r="B1933" s="4" t="s">
        <v>226</v>
      </c>
      <c r="C1933" s="4" t="s">
        <v>199</v>
      </c>
      <c r="D1933" s="4" t="s">
        <v>120</v>
      </c>
      <c r="E1933" s="4" t="s">
        <v>172</v>
      </c>
      <c r="F1933" s="3">
        <v>42824</v>
      </c>
      <c r="G1933" s="3">
        <v>42833</v>
      </c>
      <c r="H1933">
        <v>6155</v>
      </c>
    </row>
    <row r="1934" spans="1:8">
      <c r="A1934" s="4" t="s">
        <v>2141</v>
      </c>
      <c r="B1934" s="4" t="s">
        <v>226</v>
      </c>
      <c r="C1934" s="4" t="s">
        <v>199</v>
      </c>
      <c r="D1934" s="4" t="s">
        <v>126</v>
      </c>
      <c r="E1934" s="4" t="s">
        <v>172</v>
      </c>
      <c r="F1934" s="3">
        <v>42824</v>
      </c>
      <c r="G1934" s="3">
        <v>42833</v>
      </c>
      <c r="H1934">
        <v>4668</v>
      </c>
    </row>
    <row r="1935" spans="1:8">
      <c r="A1935" s="4" t="s">
        <v>2142</v>
      </c>
      <c r="B1935" s="4" t="s">
        <v>208</v>
      </c>
      <c r="C1935" s="4" t="s">
        <v>199</v>
      </c>
      <c r="D1935" s="4" t="s">
        <v>131</v>
      </c>
      <c r="E1935" s="4" t="s">
        <v>172</v>
      </c>
      <c r="F1935" s="3">
        <v>42824</v>
      </c>
      <c r="G1935" s="3">
        <v>42895</v>
      </c>
      <c r="H1935">
        <v>5017</v>
      </c>
    </row>
    <row r="1936" spans="1:8">
      <c r="A1936" s="4" t="s">
        <v>2143</v>
      </c>
      <c r="B1936" s="4" t="s">
        <v>208</v>
      </c>
      <c r="C1936" s="4" t="s">
        <v>177</v>
      </c>
      <c r="D1936" s="4" t="s">
        <v>103</v>
      </c>
      <c r="E1936" s="4" t="s">
        <v>172</v>
      </c>
      <c r="F1936" s="3">
        <v>42824</v>
      </c>
      <c r="G1936" s="3">
        <v>42833</v>
      </c>
      <c r="H1936">
        <v>59</v>
      </c>
    </row>
    <row r="1937" spans="1:8">
      <c r="A1937" s="4" t="s">
        <v>2144</v>
      </c>
      <c r="B1937" s="4" t="s">
        <v>185</v>
      </c>
      <c r="C1937" s="4" t="s">
        <v>179</v>
      </c>
      <c r="D1937" s="4" t="s">
        <v>24</v>
      </c>
      <c r="E1937" s="4" t="s">
        <v>193</v>
      </c>
      <c r="F1937" s="3">
        <v>42824</v>
      </c>
      <c r="G1937" s="3"/>
    </row>
    <row r="1938" spans="1:8">
      <c r="A1938" s="4" t="s">
        <v>2145</v>
      </c>
      <c r="B1938" s="4" t="s">
        <v>185</v>
      </c>
      <c r="C1938" s="4" t="s">
        <v>175</v>
      </c>
      <c r="D1938" s="4" t="s">
        <v>53</v>
      </c>
      <c r="E1938" s="4" t="s">
        <v>197</v>
      </c>
      <c r="F1938" s="3">
        <v>42824</v>
      </c>
      <c r="G1938" s="3">
        <v>42833</v>
      </c>
      <c r="H1938">
        <v>0</v>
      </c>
    </row>
    <row r="1939" spans="1:8">
      <c r="A1939" s="4" t="s">
        <v>2146</v>
      </c>
      <c r="B1939" s="4" t="s">
        <v>185</v>
      </c>
      <c r="C1939" s="4" t="s">
        <v>192</v>
      </c>
      <c r="D1939" s="4" t="s">
        <v>97</v>
      </c>
      <c r="E1939" s="4" t="s">
        <v>172</v>
      </c>
      <c r="F1939" s="3">
        <v>42824</v>
      </c>
      <c r="G1939" s="3">
        <v>42831</v>
      </c>
      <c r="H1939">
        <v>3316</v>
      </c>
    </row>
    <row r="1940" spans="1:8">
      <c r="A1940" s="4" t="s">
        <v>2147</v>
      </c>
      <c r="B1940" s="4" t="s">
        <v>181</v>
      </c>
      <c r="C1940" s="4" t="s">
        <v>179</v>
      </c>
      <c r="D1940" s="4" t="s">
        <v>131</v>
      </c>
      <c r="E1940" s="4" t="s">
        <v>193</v>
      </c>
      <c r="F1940" s="3">
        <v>42824</v>
      </c>
      <c r="G1940" s="3"/>
    </row>
    <row r="1941" spans="1:8">
      <c r="A1941" s="4" t="s">
        <v>2148</v>
      </c>
      <c r="B1941" s="4" t="s">
        <v>181</v>
      </c>
      <c r="C1941" s="4" t="s">
        <v>199</v>
      </c>
      <c r="D1941" s="4" t="s">
        <v>97</v>
      </c>
      <c r="E1941" s="4" t="s">
        <v>172</v>
      </c>
      <c r="F1941" s="3">
        <v>42824</v>
      </c>
      <c r="G1941" s="3">
        <v>42835</v>
      </c>
      <c r="H1941">
        <v>6227</v>
      </c>
    </row>
    <row r="1942" spans="1:8">
      <c r="A1942" s="4" t="s">
        <v>2149</v>
      </c>
      <c r="B1942" s="4" t="s">
        <v>183</v>
      </c>
      <c r="C1942" s="4" t="s">
        <v>177</v>
      </c>
      <c r="D1942" s="4" t="s">
        <v>119</v>
      </c>
      <c r="E1942" s="4" t="s">
        <v>197</v>
      </c>
      <c r="F1942" s="3">
        <v>42825</v>
      </c>
      <c r="G1942" s="3">
        <v>42832</v>
      </c>
      <c r="H1942">
        <v>0</v>
      </c>
    </row>
    <row r="1943" spans="1:8">
      <c r="A1943" s="4" t="s">
        <v>2150</v>
      </c>
      <c r="B1943" s="4" t="s">
        <v>183</v>
      </c>
      <c r="C1943" s="4" t="s">
        <v>177</v>
      </c>
      <c r="D1943" s="4" t="s">
        <v>42</v>
      </c>
      <c r="E1943" s="4" t="s">
        <v>172</v>
      </c>
      <c r="F1943" s="3">
        <v>42825</v>
      </c>
      <c r="G1943" s="3">
        <v>42901</v>
      </c>
      <c r="H1943">
        <v>58</v>
      </c>
    </row>
    <row r="1944" spans="1:8">
      <c r="A1944" s="4" t="s">
        <v>2151</v>
      </c>
      <c r="B1944" s="4" t="s">
        <v>183</v>
      </c>
      <c r="C1944" s="4" t="s">
        <v>192</v>
      </c>
      <c r="D1944" s="4" t="s">
        <v>45</v>
      </c>
      <c r="E1944" s="4" t="s">
        <v>172</v>
      </c>
      <c r="F1944" s="3">
        <v>42825</v>
      </c>
      <c r="G1944" s="3">
        <v>42833</v>
      </c>
      <c r="H1944">
        <v>3626</v>
      </c>
    </row>
    <row r="1945" spans="1:8">
      <c r="A1945" s="4" t="s">
        <v>2152</v>
      </c>
      <c r="B1945" s="4" t="s">
        <v>261</v>
      </c>
      <c r="C1945" s="4" t="s">
        <v>192</v>
      </c>
      <c r="D1945" s="4" t="s">
        <v>121</v>
      </c>
      <c r="E1945" s="4" t="s">
        <v>172</v>
      </c>
      <c r="F1945" s="3">
        <v>42825</v>
      </c>
      <c r="G1945" s="3">
        <v>42826</v>
      </c>
      <c r="H1945">
        <v>2819</v>
      </c>
    </row>
    <row r="1946" spans="1:8">
      <c r="A1946" s="4" t="s">
        <v>2153</v>
      </c>
      <c r="B1946" s="4" t="s">
        <v>246</v>
      </c>
      <c r="C1946" s="4" t="s">
        <v>175</v>
      </c>
      <c r="D1946" s="4" t="s">
        <v>37</v>
      </c>
      <c r="E1946" s="4" t="s">
        <v>193</v>
      </c>
      <c r="F1946" s="3">
        <v>42825</v>
      </c>
      <c r="G1946" s="3"/>
    </row>
    <row r="1947" spans="1:8">
      <c r="A1947" s="4" t="s">
        <v>2154</v>
      </c>
      <c r="B1947" s="4" t="s">
        <v>246</v>
      </c>
      <c r="C1947" s="4" t="s">
        <v>175</v>
      </c>
      <c r="D1947" s="4" t="s">
        <v>123</v>
      </c>
      <c r="E1947" s="4" t="s">
        <v>197</v>
      </c>
      <c r="F1947" s="3">
        <v>42825</v>
      </c>
      <c r="G1947" s="3">
        <v>42826</v>
      </c>
      <c r="H1947">
        <v>0</v>
      </c>
    </row>
    <row r="1948" spans="1:8">
      <c r="A1948" s="4" t="s">
        <v>2155</v>
      </c>
      <c r="B1948" s="4" t="s">
        <v>246</v>
      </c>
      <c r="C1948" s="4" t="s">
        <v>175</v>
      </c>
      <c r="D1948" s="4" t="s">
        <v>127</v>
      </c>
      <c r="E1948" s="4" t="s">
        <v>197</v>
      </c>
      <c r="F1948" s="3">
        <v>42825</v>
      </c>
      <c r="G1948" s="3">
        <v>42832</v>
      </c>
      <c r="H1948">
        <v>0</v>
      </c>
    </row>
    <row r="1949" spans="1:8">
      <c r="A1949" s="4" t="s">
        <v>2156</v>
      </c>
      <c r="B1949" s="4" t="s">
        <v>279</v>
      </c>
      <c r="C1949" s="4" t="s">
        <v>179</v>
      </c>
      <c r="D1949" s="4" t="s">
        <v>72</v>
      </c>
      <c r="E1949" s="4" t="s">
        <v>193</v>
      </c>
      <c r="F1949" s="3">
        <v>42825</v>
      </c>
      <c r="G1949" s="3"/>
    </row>
    <row r="1950" spans="1:8">
      <c r="A1950" s="4" t="s">
        <v>2157</v>
      </c>
      <c r="B1950" s="4" t="s">
        <v>212</v>
      </c>
      <c r="C1950" s="4" t="s">
        <v>177</v>
      </c>
      <c r="D1950" s="4" t="s">
        <v>47</v>
      </c>
      <c r="E1950" s="4" t="s">
        <v>193</v>
      </c>
      <c r="F1950" s="3">
        <v>42825</v>
      </c>
      <c r="G1950" s="3"/>
    </row>
    <row r="1951" spans="1:8">
      <c r="A1951" s="4" t="s">
        <v>2158</v>
      </c>
      <c r="B1951" s="4" t="s">
        <v>196</v>
      </c>
      <c r="C1951" s="4" t="s">
        <v>199</v>
      </c>
      <c r="D1951" s="4" t="s">
        <v>68</v>
      </c>
      <c r="E1951" s="4" t="s">
        <v>197</v>
      </c>
      <c r="F1951" s="3">
        <v>42825</v>
      </c>
      <c r="G1951" s="3">
        <v>42827</v>
      </c>
      <c r="H1951">
        <v>0</v>
      </c>
    </row>
    <row r="1952" spans="1:8">
      <c r="A1952" s="4" t="s">
        <v>2159</v>
      </c>
      <c r="B1952" s="4" t="s">
        <v>203</v>
      </c>
      <c r="C1952" s="4" t="s">
        <v>171</v>
      </c>
      <c r="D1952" s="4" t="s">
        <v>53</v>
      </c>
      <c r="E1952" s="4" t="s">
        <v>172</v>
      </c>
      <c r="F1952" s="3">
        <v>42825</v>
      </c>
      <c r="G1952" s="3">
        <v>42834</v>
      </c>
      <c r="H1952">
        <v>901</v>
      </c>
    </row>
    <row r="1953" spans="1:8">
      <c r="A1953" s="4" t="s">
        <v>2160</v>
      </c>
      <c r="B1953" s="4" t="s">
        <v>203</v>
      </c>
      <c r="C1953" s="4" t="s">
        <v>192</v>
      </c>
      <c r="D1953" s="4" t="s">
        <v>49</v>
      </c>
      <c r="E1953" s="4" t="s">
        <v>172</v>
      </c>
      <c r="F1953" s="3">
        <v>42825</v>
      </c>
      <c r="G1953" s="3">
        <v>42890</v>
      </c>
      <c r="H1953">
        <v>3438</v>
      </c>
    </row>
    <row r="1954" spans="1:8">
      <c r="A1954" s="4" t="s">
        <v>2161</v>
      </c>
      <c r="B1954" s="4" t="s">
        <v>191</v>
      </c>
      <c r="C1954" s="4" t="s">
        <v>179</v>
      </c>
      <c r="D1954" s="4" t="s">
        <v>54</v>
      </c>
      <c r="E1954" s="4" t="s">
        <v>172</v>
      </c>
      <c r="F1954" s="3">
        <v>42825</v>
      </c>
      <c r="G1954" s="3">
        <v>42833</v>
      </c>
      <c r="H1954">
        <v>589</v>
      </c>
    </row>
    <row r="1955" spans="1:8">
      <c r="A1955" s="4" t="s">
        <v>2162</v>
      </c>
      <c r="B1955" s="4" t="s">
        <v>219</v>
      </c>
      <c r="C1955" s="4" t="s">
        <v>177</v>
      </c>
      <c r="D1955" s="4" t="s">
        <v>98</v>
      </c>
      <c r="E1955" s="4" t="s">
        <v>197</v>
      </c>
      <c r="F1955" s="3">
        <v>42825</v>
      </c>
      <c r="G1955" s="3">
        <v>42906</v>
      </c>
      <c r="H1955">
        <v>0</v>
      </c>
    </row>
    <row r="1956" spans="1:8">
      <c r="A1956" s="4" t="s">
        <v>2163</v>
      </c>
      <c r="B1956" s="4" t="s">
        <v>219</v>
      </c>
      <c r="C1956" s="4" t="s">
        <v>175</v>
      </c>
      <c r="D1956" s="4" t="s">
        <v>115</v>
      </c>
      <c r="E1956" s="4" t="s">
        <v>172</v>
      </c>
      <c r="F1956" s="3">
        <v>42825</v>
      </c>
      <c r="G1956" s="3">
        <v>42826</v>
      </c>
      <c r="H1956">
        <v>5073</v>
      </c>
    </row>
    <row r="1957" spans="1:8">
      <c r="A1957" s="4" t="s">
        <v>2164</v>
      </c>
      <c r="B1957" s="4" t="s">
        <v>230</v>
      </c>
      <c r="C1957" s="4" t="s">
        <v>199</v>
      </c>
      <c r="D1957" s="4" t="s">
        <v>24</v>
      </c>
      <c r="E1957" s="4" t="s">
        <v>193</v>
      </c>
      <c r="F1957" s="3">
        <v>42825</v>
      </c>
      <c r="G1957" s="3"/>
    </row>
    <row r="1958" spans="1:8">
      <c r="A1958" s="4" t="s">
        <v>2165</v>
      </c>
      <c r="B1958" s="4" t="s">
        <v>230</v>
      </c>
      <c r="C1958" s="4" t="s">
        <v>177</v>
      </c>
      <c r="D1958" s="4" t="s">
        <v>24</v>
      </c>
      <c r="E1958" s="4" t="s">
        <v>193</v>
      </c>
      <c r="F1958" s="3">
        <v>42825</v>
      </c>
      <c r="G1958" s="3"/>
    </row>
    <row r="1959" spans="1:8">
      <c r="A1959" s="4" t="s">
        <v>2166</v>
      </c>
      <c r="B1959" s="4" t="s">
        <v>230</v>
      </c>
      <c r="C1959" s="4" t="s">
        <v>192</v>
      </c>
      <c r="D1959" s="4" t="s">
        <v>76</v>
      </c>
      <c r="E1959" s="4" t="s">
        <v>197</v>
      </c>
      <c r="F1959" s="3">
        <v>42825</v>
      </c>
      <c r="G1959" s="3">
        <v>42826</v>
      </c>
      <c r="H1959">
        <v>0</v>
      </c>
    </row>
    <row r="1960" spans="1:8">
      <c r="A1960" s="4" t="s">
        <v>2167</v>
      </c>
      <c r="B1960" s="4" t="s">
        <v>230</v>
      </c>
      <c r="C1960" s="4" t="s">
        <v>179</v>
      </c>
      <c r="D1960" s="4" t="s">
        <v>84</v>
      </c>
      <c r="E1960" s="4" t="s">
        <v>172</v>
      </c>
      <c r="F1960" s="3">
        <v>42825</v>
      </c>
      <c r="G1960" s="3">
        <v>42827</v>
      </c>
      <c r="H1960">
        <v>609</v>
      </c>
    </row>
    <row r="1961" spans="1:8">
      <c r="A1961" s="4" t="s">
        <v>2168</v>
      </c>
      <c r="B1961" s="4" t="s">
        <v>230</v>
      </c>
      <c r="C1961" s="4" t="s">
        <v>177</v>
      </c>
      <c r="D1961" s="4" t="s">
        <v>71</v>
      </c>
      <c r="E1961" s="4" t="s">
        <v>172</v>
      </c>
      <c r="F1961" s="3">
        <v>42825</v>
      </c>
      <c r="G1961" s="3">
        <v>42826</v>
      </c>
      <c r="H1961">
        <v>55</v>
      </c>
    </row>
    <row r="1962" spans="1:8">
      <c r="A1962" s="4" t="s">
        <v>2169</v>
      </c>
      <c r="B1962" s="4" t="s">
        <v>187</v>
      </c>
      <c r="C1962" s="4" t="s">
        <v>177</v>
      </c>
      <c r="D1962" s="4" t="s">
        <v>53</v>
      </c>
      <c r="E1962" s="4" t="s">
        <v>197</v>
      </c>
      <c r="F1962" s="3">
        <v>42825</v>
      </c>
      <c r="G1962" s="3">
        <v>42837</v>
      </c>
      <c r="H1962">
        <v>0</v>
      </c>
    </row>
    <row r="1963" spans="1:8">
      <c r="A1963" s="4" t="s">
        <v>2170</v>
      </c>
      <c r="B1963" s="4" t="s">
        <v>201</v>
      </c>
      <c r="C1963" s="4" t="s">
        <v>171</v>
      </c>
      <c r="D1963" s="4" t="s">
        <v>72</v>
      </c>
      <c r="E1963" s="4" t="s">
        <v>197</v>
      </c>
      <c r="F1963" s="3">
        <v>42825</v>
      </c>
      <c r="G1963" s="3">
        <v>42837</v>
      </c>
      <c r="H1963">
        <v>0</v>
      </c>
    </row>
    <row r="1964" spans="1:8">
      <c r="A1964" s="4" t="s">
        <v>2171</v>
      </c>
      <c r="B1964" s="4" t="s">
        <v>201</v>
      </c>
      <c r="C1964" s="4" t="s">
        <v>199</v>
      </c>
      <c r="D1964" s="4" t="s">
        <v>42</v>
      </c>
      <c r="E1964" s="4" t="s">
        <v>172</v>
      </c>
      <c r="F1964" s="3">
        <v>42825</v>
      </c>
      <c r="G1964" s="3">
        <v>42835</v>
      </c>
      <c r="H1964">
        <v>5637</v>
      </c>
    </row>
    <row r="1965" spans="1:8">
      <c r="A1965" s="4" t="s">
        <v>2172</v>
      </c>
      <c r="B1965" s="4" t="s">
        <v>201</v>
      </c>
      <c r="C1965" s="4" t="s">
        <v>199</v>
      </c>
      <c r="D1965" s="4" t="s">
        <v>97</v>
      </c>
      <c r="E1965" s="4" t="s">
        <v>172</v>
      </c>
      <c r="F1965" s="3">
        <v>42825</v>
      </c>
      <c r="G1965" s="3">
        <v>42836</v>
      </c>
      <c r="H1965">
        <v>5793</v>
      </c>
    </row>
    <row r="1966" spans="1:8">
      <c r="A1966" s="4" t="s">
        <v>2173</v>
      </c>
      <c r="B1966" s="4" t="s">
        <v>232</v>
      </c>
      <c r="C1966" s="4" t="s">
        <v>177</v>
      </c>
      <c r="D1966" s="4" t="s">
        <v>40</v>
      </c>
      <c r="E1966" s="4" t="s">
        <v>197</v>
      </c>
      <c r="F1966" s="3">
        <v>42825</v>
      </c>
      <c r="G1966" s="3">
        <v>42837</v>
      </c>
      <c r="H1966">
        <v>0</v>
      </c>
    </row>
    <row r="1967" spans="1:8">
      <c r="A1967" s="4" t="s">
        <v>2174</v>
      </c>
      <c r="B1967" s="4" t="s">
        <v>205</v>
      </c>
      <c r="C1967" s="4" t="s">
        <v>179</v>
      </c>
      <c r="D1967" s="4" t="s">
        <v>81</v>
      </c>
      <c r="E1967" s="4" t="s">
        <v>197</v>
      </c>
      <c r="F1967" s="3">
        <v>42825</v>
      </c>
      <c r="G1967" s="3">
        <v>42830</v>
      </c>
      <c r="H1967">
        <v>0</v>
      </c>
    </row>
    <row r="1968" spans="1:8">
      <c r="A1968" s="4" t="s">
        <v>2175</v>
      </c>
      <c r="B1968" s="4" t="s">
        <v>205</v>
      </c>
      <c r="C1968" s="4" t="s">
        <v>192</v>
      </c>
      <c r="D1968" s="4" t="s">
        <v>44</v>
      </c>
      <c r="E1968" s="4" t="s">
        <v>197</v>
      </c>
      <c r="F1968" s="3">
        <v>42825</v>
      </c>
      <c r="G1968" s="3">
        <v>42885</v>
      </c>
      <c r="H1968">
        <v>0</v>
      </c>
    </row>
    <row r="1969" spans="1:8">
      <c r="A1969" s="4" t="s">
        <v>2176</v>
      </c>
      <c r="B1969" s="4" t="s">
        <v>205</v>
      </c>
      <c r="C1969" s="4" t="s">
        <v>179</v>
      </c>
      <c r="D1969" s="4" t="s">
        <v>76</v>
      </c>
      <c r="E1969" s="4" t="s">
        <v>172</v>
      </c>
      <c r="F1969" s="3">
        <v>42825</v>
      </c>
      <c r="G1969" s="3">
        <v>42832</v>
      </c>
      <c r="H1969">
        <v>520</v>
      </c>
    </row>
    <row r="1970" spans="1:8">
      <c r="A1970" s="4" t="s">
        <v>2177</v>
      </c>
      <c r="B1970" s="4" t="s">
        <v>205</v>
      </c>
      <c r="C1970" s="4" t="s">
        <v>192</v>
      </c>
      <c r="D1970" s="4" t="s">
        <v>59</v>
      </c>
      <c r="E1970" s="4" t="s">
        <v>172</v>
      </c>
      <c r="F1970" s="3">
        <v>42825</v>
      </c>
      <c r="G1970" s="3">
        <v>42827</v>
      </c>
      <c r="H1970">
        <v>4080</v>
      </c>
    </row>
    <row r="1971" spans="1:8">
      <c r="A1971" s="4" t="s">
        <v>2178</v>
      </c>
      <c r="B1971" s="4" t="s">
        <v>208</v>
      </c>
      <c r="C1971" s="4" t="s">
        <v>179</v>
      </c>
      <c r="D1971" s="4" t="s">
        <v>47</v>
      </c>
      <c r="E1971" s="4" t="s">
        <v>172</v>
      </c>
      <c r="F1971" s="3">
        <v>42825</v>
      </c>
      <c r="G1971" s="3">
        <v>42916</v>
      </c>
      <c r="H1971">
        <v>526</v>
      </c>
    </row>
    <row r="1972" spans="1:8">
      <c r="A1972" s="4" t="s">
        <v>2179</v>
      </c>
      <c r="B1972" s="4" t="s">
        <v>208</v>
      </c>
      <c r="C1972" s="4" t="s">
        <v>177</v>
      </c>
      <c r="D1972" s="4" t="s">
        <v>106</v>
      </c>
      <c r="E1972" s="4" t="s">
        <v>172</v>
      </c>
      <c r="F1972" s="3">
        <v>42825</v>
      </c>
      <c r="G1972" s="3">
        <v>42872</v>
      </c>
      <c r="H1972">
        <v>57</v>
      </c>
    </row>
    <row r="1973" spans="1:8">
      <c r="A1973" s="4" t="s">
        <v>2180</v>
      </c>
      <c r="B1973" s="4" t="s">
        <v>185</v>
      </c>
      <c r="C1973" s="4" t="s">
        <v>175</v>
      </c>
      <c r="D1973" s="4" t="s">
        <v>24</v>
      </c>
      <c r="E1973" s="4" t="s">
        <v>193</v>
      </c>
      <c r="F1973" s="3">
        <v>42825</v>
      </c>
      <c r="G1973" s="3"/>
    </row>
    <row r="1974" spans="1:8">
      <c r="A1974" s="4" t="s">
        <v>2181</v>
      </c>
      <c r="B1974" s="4" t="s">
        <v>185</v>
      </c>
      <c r="C1974" s="4" t="s">
        <v>192</v>
      </c>
      <c r="D1974" s="4" t="s">
        <v>122</v>
      </c>
      <c r="E1974" s="4" t="s">
        <v>197</v>
      </c>
      <c r="F1974" s="3">
        <v>42825</v>
      </c>
      <c r="G1974" s="3">
        <v>42834</v>
      </c>
      <c r="H1974">
        <v>0</v>
      </c>
    </row>
    <row r="1975" spans="1:8">
      <c r="A1975" s="4" t="s">
        <v>2182</v>
      </c>
      <c r="B1975" s="4" t="s">
        <v>185</v>
      </c>
      <c r="C1975" s="4" t="s">
        <v>177</v>
      </c>
      <c r="D1975" s="4" t="s">
        <v>124</v>
      </c>
      <c r="E1975" s="4" t="s">
        <v>172</v>
      </c>
      <c r="F1975" s="3">
        <v>42825</v>
      </c>
      <c r="G1975" s="3">
        <v>42914</v>
      </c>
      <c r="H1975">
        <v>54</v>
      </c>
    </row>
    <row r="1976" spans="1:8">
      <c r="A1976" s="4" t="s">
        <v>2183</v>
      </c>
      <c r="B1976" s="4" t="s">
        <v>185</v>
      </c>
      <c r="C1976" s="4" t="s">
        <v>192</v>
      </c>
      <c r="D1976" s="4" t="s">
        <v>115</v>
      </c>
      <c r="E1976" s="4" t="s">
        <v>172</v>
      </c>
      <c r="F1976" s="3">
        <v>42825</v>
      </c>
      <c r="G1976" s="3">
        <v>42837</v>
      </c>
      <c r="H1976">
        <v>3367</v>
      </c>
    </row>
    <row r="1977" spans="1:8">
      <c r="A1977" s="4" t="s">
        <v>2184</v>
      </c>
      <c r="B1977" s="4" t="s">
        <v>216</v>
      </c>
      <c r="C1977" s="4" t="s">
        <v>192</v>
      </c>
      <c r="D1977" s="4" t="s">
        <v>24</v>
      </c>
      <c r="E1977" s="4" t="s">
        <v>193</v>
      </c>
      <c r="F1977" s="3">
        <v>42825</v>
      </c>
      <c r="G1977" s="3"/>
    </row>
    <row r="1978" spans="1:8">
      <c r="A1978" s="4" t="s">
        <v>2185</v>
      </c>
      <c r="B1978" s="4" t="s">
        <v>181</v>
      </c>
      <c r="C1978" s="4" t="s">
        <v>179</v>
      </c>
      <c r="D1978" s="4" t="s">
        <v>44</v>
      </c>
      <c r="E1978" s="4" t="s">
        <v>172</v>
      </c>
      <c r="F1978" s="3">
        <v>42825</v>
      </c>
      <c r="G1978" s="3">
        <v>42831</v>
      </c>
      <c r="H1978">
        <v>430</v>
      </c>
    </row>
    <row r="1979" spans="1:8">
      <c r="A1979" s="4" t="s">
        <v>2186</v>
      </c>
      <c r="B1979" s="4" t="s">
        <v>183</v>
      </c>
      <c r="C1979" s="4" t="s">
        <v>179</v>
      </c>
      <c r="D1979" s="4" t="s">
        <v>76</v>
      </c>
      <c r="E1979" s="4" t="s">
        <v>172</v>
      </c>
      <c r="F1979" s="3">
        <v>42826</v>
      </c>
      <c r="G1979" s="3">
        <v>42860</v>
      </c>
      <c r="H1979">
        <v>518</v>
      </c>
    </row>
    <row r="1980" spans="1:8">
      <c r="A1980" s="4" t="s">
        <v>2187</v>
      </c>
      <c r="B1980" s="4" t="s">
        <v>261</v>
      </c>
      <c r="C1980" s="4" t="s">
        <v>171</v>
      </c>
      <c r="D1980" s="4" t="s">
        <v>120</v>
      </c>
      <c r="E1980" s="4" t="s">
        <v>197</v>
      </c>
      <c r="F1980" s="3">
        <v>42826</v>
      </c>
      <c r="G1980" s="3">
        <v>42837</v>
      </c>
      <c r="H1980">
        <v>0</v>
      </c>
    </row>
    <row r="1981" spans="1:8">
      <c r="A1981" s="4" t="s">
        <v>2188</v>
      </c>
      <c r="B1981" s="4" t="s">
        <v>246</v>
      </c>
      <c r="C1981" s="4" t="s">
        <v>177</v>
      </c>
      <c r="D1981" s="4" t="s">
        <v>24</v>
      </c>
      <c r="E1981" s="4" t="s">
        <v>193</v>
      </c>
      <c r="F1981" s="3">
        <v>42826</v>
      </c>
      <c r="G1981" s="3"/>
    </row>
    <row r="1982" spans="1:8">
      <c r="A1982" s="4" t="s">
        <v>2189</v>
      </c>
      <c r="B1982" s="4" t="s">
        <v>279</v>
      </c>
      <c r="C1982" s="4" t="s">
        <v>171</v>
      </c>
      <c r="D1982" s="4" t="s">
        <v>130</v>
      </c>
      <c r="E1982" s="4" t="s">
        <v>197</v>
      </c>
      <c r="F1982" s="3">
        <v>42826</v>
      </c>
      <c r="G1982" s="3">
        <v>42836</v>
      </c>
      <c r="H1982">
        <v>0</v>
      </c>
    </row>
    <row r="1983" spans="1:8">
      <c r="A1983" s="4" t="s">
        <v>2190</v>
      </c>
      <c r="B1983" s="4" t="s">
        <v>210</v>
      </c>
      <c r="C1983" s="4" t="s">
        <v>175</v>
      </c>
      <c r="D1983" s="4" t="s">
        <v>105</v>
      </c>
      <c r="E1983" s="4" t="s">
        <v>193</v>
      </c>
      <c r="F1983" s="3">
        <v>42826</v>
      </c>
      <c r="G1983" s="3"/>
    </row>
    <row r="1984" spans="1:8">
      <c r="A1984" s="4" t="s">
        <v>2191</v>
      </c>
      <c r="B1984" s="4" t="s">
        <v>210</v>
      </c>
      <c r="C1984" s="4" t="s">
        <v>175</v>
      </c>
      <c r="D1984" s="4" t="s">
        <v>40</v>
      </c>
      <c r="E1984" s="4" t="s">
        <v>197</v>
      </c>
      <c r="F1984" s="3">
        <v>42826</v>
      </c>
      <c r="G1984" s="3">
        <v>42828</v>
      </c>
      <c r="H1984">
        <v>0</v>
      </c>
    </row>
    <row r="1985" spans="1:8">
      <c r="A1985" s="4" t="s">
        <v>2192</v>
      </c>
      <c r="B1985" s="4" t="s">
        <v>174</v>
      </c>
      <c r="C1985" s="4" t="s">
        <v>199</v>
      </c>
      <c r="D1985" s="4" t="s">
        <v>29</v>
      </c>
      <c r="E1985" s="4" t="s">
        <v>172</v>
      </c>
      <c r="F1985" s="3">
        <v>42826</v>
      </c>
      <c r="G1985" s="3">
        <v>42833</v>
      </c>
      <c r="H1985">
        <v>5798</v>
      </c>
    </row>
    <row r="1986" spans="1:8">
      <c r="A1986" s="4" t="s">
        <v>2193</v>
      </c>
      <c r="B1986" s="4" t="s">
        <v>174</v>
      </c>
      <c r="C1986" s="4" t="s">
        <v>175</v>
      </c>
      <c r="D1986" s="4" t="s">
        <v>27</v>
      </c>
      <c r="E1986" s="4" t="s">
        <v>172</v>
      </c>
      <c r="F1986" s="3">
        <v>42826</v>
      </c>
      <c r="G1986" s="3">
        <v>42835</v>
      </c>
      <c r="H1986">
        <v>4685</v>
      </c>
    </row>
    <row r="1987" spans="1:8">
      <c r="A1987" s="4" t="s">
        <v>2194</v>
      </c>
      <c r="B1987" s="4" t="s">
        <v>174</v>
      </c>
      <c r="C1987" s="4" t="s">
        <v>192</v>
      </c>
      <c r="D1987" s="4" t="s">
        <v>66</v>
      </c>
      <c r="E1987" s="4" t="s">
        <v>172</v>
      </c>
      <c r="F1987" s="3">
        <v>42826</v>
      </c>
      <c r="G1987" s="3">
        <v>42903</v>
      </c>
      <c r="H1987">
        <v>3228</v>
      </c>
    </row>
    <row r="1988" spans="1:8">
      <c r="A1988" s="4" t="s">
        <v>2195</v>
      </c>
      <c r="B1988" s="4" t="s">
        <v>263</v>
      </c>
      <c r="C1988" s="4" t="s">
        <v>179</v>
      </c>
      <c r="D1988" s="4" t="s">
        <v>78</v>
      </c>
      <c r="E1988" s="4" t="s">
        <v>197</v>
      </c>
      <c r="F1988" s="3">
        <v>42826</v>
      </c>
      <c r="G1988" s="3">
        <v>42828</v>
      </c>
      <c r="H1988">
        <v>0</v>
      </c>
    </row>
    <row r="1989" spans="1:8">
      <c r="A1989" s="4" t="s">
        <v>2196</v>
      </c>
      <c r="B1989" s="4" t="s">
        <v>212</v>
      </c>
      <c r="C1989" s="4" t="s">
        <v>179</v>
      </c>
      <c r="D1989" s="4" t="s">
        <v>97</v>
      </c>
      <c r="E1989" s="4" t="s">
        <v>172</v>
      </c>
      <c r="F1989" s="3">
        <v>42826</v>
      </c>
      <c r="G1989" s="3">
        <v>42908</v>
      </c>
      <c r="H1989">
        <v>452</v>
      </c>
    </row>
    <row r="1990" spans="1:8">
      <c r="A1990" s="4" t="s">
        <v>2197</v>
      </c>
      <c r="B1990" s="4" t="s">
        <v>196</v>
      </c>
      <c r="C1990" s="4" t="s">
        <v>171</v>
      </c>
      <c r="D1990" s="4" t="s">
        <v>42</v>
      </c>
      <c r="E1990" s="4" t="s">
        <v>197</v>
      </c>
      <c r="F1990" s="3">
        <v>42826</v>
      </c>
      <c r="G1990" s="3">
        <v>42836</v>
      </c>
      <c r="H1990">
        <v>0</v>
      </c>
    </row>
    <row r="1991" spans="1:8">
      <c r="A1991" s="4" t="s">
        <v>2198</v>
      </c>
      <c r="B1991" s="4" t="s">
        <v>203</v>
      </c>
      <c r="C1991" s="4" t="s">
        <v>192</v>
      </c>
      <c r="D1991" s="4" t="s">
        <v>24</v>
      </c>
      <c r="E1991" s="4" t="s">
        <v>193</v>
      </c>
      <c r="F1991" s="3">
        <v>42826</v>
      </c>
      <c r="G1991" s="3"/>
    </row>
    <row r="1992" spans="1:8">
      <c r="A1992" s="4" t="s">
        <v>2199</v>
      </c>
      <c r="B1992" s="4" t="s">
        <v>343</v>
      </c>
      <c r="C1992" s="4" t="s">
        <v>179</v>
      </c>
      <c r="D1992" s="4" t="s">
        <v>51</v>
      </c>
      <c r="E1992" s="4" t="s">
        <v>172</v>
      </c>
      <c r="F1992" s="3">
        <v>42826</v>
      </c>
      <c r="G1992" s="3">
        <v>42833</v>
      </c>
      <c r="H1992">
        <v>565</v>
      </c>
    </row>
    <row r="1993" spans="1:8">
      <c r="A1993" s="4" t="s">
        <v>2200</v>
      </c>
      <c r="B1993" s="4" t="s">
        <v>343</v>
      </c>
      <c r="C1993" s="4" t="s">
        <v>171</v>
      </c>
      <c r="D1993" s="4" t="s">
        <v>92</v>
      </c>
      <c r="E1993" s="4" t="s">
        <v>172</v>
      </c>
      <c r="F1993" s="3">
        <v>42826</v>
      </c>
      <c r="G1993" s="3">
        <v>42891</v>
      </c>
      <c r="H1993">
        <v>1184</v>
      </c>
    </row>
    <row r="1994" spans="1:8">
      <c r="A1994" s="4" t="s">
        <v>2201</v>
      </c>
      <c r="B1994" s="4" t="s">
        <v>219</v>
      </c>
      <c r="C1994" s="4" t="s">
        <v>171</v>
      </c>
      <c r="D1994" s="4" t="s">
        <v>75</v>
      </c>
      <c r="E1994" s="4" t="s">
        <v>172</v>
      </c>
      <c r="F1994" s="3">
        <v>42826</v>
      </c>
      <c r="G1994" s="3">
        <v>42908</v>
      </c>
      <c r="H1994">
        <v>1150</v>
      </c>
    </row>
    <row r="1995" spans="1:8">
      <c r="A1995" s="4" t="s">
        <v>2202</v>
      </c>
      <c r="B1995" s="4" t="s">
        <v>230</v>
      </c>
      <c r="C1995" s="4" t="s">
        <v>179</v>
      </c>
      <c r="D1995" s="4" t="s">
        <v>80</v>
      </c>
      <c r="E1995" s="4" t="s">
        <v>193</v>
      </c>
      <c r="F1995" s="3">
        <v>42826</v>
      </c>
      <c r="G1995" s="3"/>
    </row>
    <row r="1996" spans="1:8">
      <c r="A1996" s="4" t="s">
        <v>2203</v>
      </c>
      <c r="B1996" s="4" t="s">
        <v>230</v>
      </c>
      <c r="C1996" s="4" t="s">
        <v>171</v>
      </c>
      <c r="D1996" s="4" t="s">
        <v>108</v>
      </c>
      <c r="E1996" s="4" t="s">
        <v>172</v>
      </c>
      <c r="F1996" s="3">
        <v>42826</v>
      </c>
      <c r="G1996" s="3">
        <v>42879</v>
      </c>
      <c r="H1996">
        <v>1110</v>
      </c>
    </row>
    <row r="1997" spans="1:8">
      <c r="A1997" s="4" t="s">
        <v>2204</v>
      </c>
      <c r="B1997" s="4" t="s">
        <v>256</v>
      </c>
      <c r="C1997" s="4" t="s">
        <v>192</v>
      </c>
      <c r="D1997" s="4" t="s">
        <v>131</v>
      </c>
      <c r="E1997" s="4" t="s">
        <v>197</v>
      </c>
      <c r="F1997" s="3">
        <v>42826</v>
      </c>
      <c r="G1997" s="3">
        <v>42835</v>
      </c>
      <c r="H1997">
        <v>0</v>
      </c>
    </row>
    <row r="1998" spans="1:8">
      <c r="A1998" s="4" t="s">
        <v>2205</v>
      </c>
      <c r="B1998" s="4" t="s">
        <v>187</v>
      </c>
      <c r="C1998" s="4" t="s">
        <v>192</v>
      </c>
      <c r="D1998" s="4" t="s">
        <v>81</v>
      </c>
      <c r="E1998" s="4" t="s">
        <v>172</v>
      </c>
      <c r="F1998" s="3">
        <v>42826</v>
      </c>
      <c r="G1998" s="3">
        <v>42831</v>
      </c>
      <c r="H1998">
        <v>3817</v>
      </c>
    </row>
    <row r="1999" spans="1:8">
      <c r="A1999" s="4" t="s">
        <v>2206</v>
      </c>
      <c r="B1999" s="4" t="s">
        <v>244</v>
      </c>
      <c r="C1999" s="4" t="s">
        <v>192</v>
      </c>
      <c r="D1999" s="4" t="s">
        <v>104</v>
      </c>
      <c r="E1999" s="4" t="s">
        <v>197</v>
      </c>
      <c r="F1999" s="3">
        <v>42826</v>
      </c>
      <c r="G1999" s="3">
        <v>42835</v>
      </c>
      <c r="H1999">
        <v>0</v>
      </c>
    </row>
    <row r="2000" spans="1:8">
      <c r="A2000" s="4" t="s">
        <v>2207</v>
      </c>
      <c r="B2000" s="4" t="s">
        <v>170</v>
      </c>
      <c r="C2000" s="4" t="s">
        <v>192</v>
      </c>
      <c r="D2000" s="4" t="s">
        <v>29</v>
      </c>
      <c r="E2000" s="4" t="s">
        <v>197</v>
      </c>
      <c r="F2000" s="3">
        <v>42826</v>
      </c>
      <c r="G2000" s="3">
        <v>42831</v>
      </c>
      <c r="H2000">
        <v>0</v>
      </c>
    </row>
    <row r="2001" spans="1:8">
      <c r="A2001" s="4" t="s">
        <v>2208</v>
      </c>
      <c r="B2001" s="4" t="s">
        <v>189</v>
      </c>
      <c r="C2001" s="4" t="s">
        <v>179</v>
      </c>
      <c r="D2001" s="4" t="s">
        <v>76</v>
      </c>
      <c r="E2001" s="4" t="s">
        <v>172</v>
      </c>
      <c r="F2001" s="3">
        <v>42826</v>
      </c>
      <c r="G2001" s="3">
        <v>42835</v>
      </c>
      <c r="H2001">
        <v>531</v>
      </c>
    </row>
    <row r="2002" spans="1:8">
      <c r="A2002" s="4" t="s">
        <v>2209</v>
      </c>
      <c r="B2002" s="4" t="s">
        <v>232</v>
      </c>
      <c r="C2002" s="4" t="s">
        <v>199</v>
      </c>
      <c r="D2002" s="4" t="s">
        <v>117</v>
      </c>
      <c r="E2002" s="4" t="s">
        <v>197</v>
      </c>
      <c r="F2002" s="3">
        <v>42826</v>
      </c>
      <c r="G2002" s="3">
        <v>42829</v>
      </c>
      <c r="H2002">
        <v>0</v>
      </c>
    </row>
    <row r="2003" spans="1:8">
      <c r="A2003" s="4" t="s">
        <v>2210</v>
      </c>
      <c r="B2003" s="4" t="s">
        <v>232</v>
      </c>
      <c r="C2003" s="4" t="s">
        <v>192</v>
      </c>
      <c r="D2003" s="4" t="s">
        <v>95</v>
      </c>
      <c r="E2003" s="4" t="s">
        <v>197</v>
      </c>
      <c r="F2003" s="3">
        <v>42826</v>
      </c>
      <c r="G2003" s="3">
        <v>42827</v>
      </c>
      <c r="H2003">
        <v>0</v>
      </c>
    </row>
    <row r="2004" spans="1:8">
      <c r="A2004" s="4" t="s">
        <v>2211</v>
      </c>
      <c r="B2004" s="4" t="s">
        <v>205</v>
      </c>
      <c r="C2004" s="4" t="s">
        <v>177</v>
      </c>
      <c r="D2004" s="4" t="s">
        <v>32</v>
      </c>
      <c r="E2004" s="4" t="s">
        <v>172</v>
      </c>
      <c r="F2004" s="3">
        <v>42826</v>
      </c>
      <c r="G2004" s="3">
        <v>42832</v>
      </c>
      <c r="H2004">
        <v>51</v>
      </c>
    </row>
    <row r="2005" spans="1:8">
      <c r="A2005" s="4" t="s">
        <v>2212</v>
      </c>
      <c r="B2005" s="4" t="s">
        <v>226</v>
      </c>
      <c r="C2005" s="4" t="s">
        <v>192</v>
      </c>
      <c r="D2005" s="4" t="s">
        <v>115</v>
      </c>
      <c r="E2005" s="4" t="s">
        <v>193</v>
      </c>
      <c r="F2005" s="3">
        <v>42826</v>
      </c>
      <c r="G2005" s="3"/>
    </row>
    <row r="2006" spans="1:8">
      <c r="A2006" s="4" t="s">
        <v>2213</v>
      </c>
      <c r="B2006" s="4" t="s">
        <v>226</v>
      </c>
      <c r="C2006" s="4" t="s">
        <v>175</v>
      </c>
      <c r="D2006" s="4" t="s">
        <v>88</v>
      </c>
      <c r="E2006" s="4" t="s">
        <v>172</v>
      </c>
      <c r="F2006" s="3">
        <v>42826</v>
      </c>
      <c r="G2006" s="3">
        <v>42867</v>
      </c>
      <c r="H2006">
        <v>5106</v>
      </c>
    </row>
    <row r="2007" spans="1:8">
      <c r="A2007" s="4" t="s">
        <v>2214</v>
      </c>
      <c r="B2007" s="4" t="s">
        <v>208</v>
      </c>
      <c r="C2007" s="4" t="s">
        <v>192</v>
      </c>
      <c r="D2007" s="4" t="s">
        <v>66</v>
      </c>
      <c r="E2007" s="4" t="s">
        <v>197</v>
      </c>
      <c r="F2007" s="3">
        <v>42826</v>
      </c>
      <c r="G2007" s="3">
        <v>42838</v>
      </c>
      <c r="H2007">
        <v>0</v>
      </c>
    </row>
    <row r="2008" spans="1:8">
      <c r="A2008" s="4" t="s">
        <v>2215</v>
      </c>
      <c r="B2008" s="4" t="s">
        <v>208</v>
      </c>
      <c r="C2008" s="4" t="s">
        <v>177</v>
      </c>
      <c r="D2008" s="4" t="s">
        <v>109</v>
      </c>
      <c r="E2008" s="4" t="s">
        <v>172</v>
      </c>
      <c r="F2008" s="3">
        <v>42826</v>
      </c>
      <c r="G2008" s="3">
        <v>42827</v>
      </c>
      <c r="H2008">
        <v>60</v>
      </c>
    </row>
    <row r="2009" spans="1:8">
      <c r="A2009" s="4" t="s">
        <v>2216</v>
      </c>
      <c r="B2009" s="4" t="s">
        <v>185</v>
      </c>
      <c r="C2009" s="4" t="s">
        <v>175</v>
      </c>
      <c r="D2009" s="4" t="s">
        <v>83</v>
      </c>
      <c r="E2009" s="4" t="s">
        <v>193</v>
      </c>
      <c r="F2009" s="3">
        <v>42826</v>
      </c>
      <c r="G2009" s="3"/>
    </row>
    <row r="2010" spans="1:8">
      <c r="A2010" s="4" t="s">
        <v>2217</v>
      </c>
      <c r="B2010" s="4" t="s">
        <v>185</v>
      </c>
      <c r="C2010" s="4" t="s">
        <v>175</v>
      </c>
      <c r="D2010" s="4" t="s">
        <v>124</v>
      </c>
      <c r="E2010" s="4" t="s">
        <v>197</v>
      </c>
      <c r="F2010" s="3">
        <v>42826</v>
      </c>
      <c r="G2010" s="3">
        <v>42834</v>
      </c>
      <c r="H2010">
        <v>0</v>
      </c>
    </row>
    <row r="2011" spans="1:8">
      <c r="A2011" s="4" t="s">
        <v>2218</v>
      </c>
      <c r="B2011" s="4" t="s">
        <v>235</v>
      </c>
      <c r="C2011" s="4" t="s">
        <v>199</v>
      </c>
      <c r="D2011" s="4" t="s">
        <v>130</v>
      </c>
      <c r="E2011" s="4" t="s">
        <v>197</v>
      </c>
      <c r="F2011" s="3">
        <v>42826</v>
      </c>
      <c r="G2011" s="3">
        <v>42834</v>
      </c>
      <c r="H2011">
        <v>0</v>
      </c>
    </row>
    <row r="2012" spans="1:8">
      <c r="A2012" s="4" t="s">
        <v>2219</v>
      </c>
      <c r="B2012" s="4" t="s">
        <v>181</v>
      </c>
      <c r="C2012" s="4" t="s">
        <v>171</v>
      </c>
      <c r="D2012" s="4" t="s">
        <v>76</v>
      </c>
      <c r="E2012" s="4" t="s">
        <v>197</v>
      </c>
      <c r="F2012" s="3">
        <v>42826</v>
      </c>
      <c r="G2012" s="3">
        <v>42827</v>
      </c>
      <c r="H2012">
        <v>0</v>
      </c>
    </row>
    <row r="2013" spans="1:8">
      <c r="A2013" s="4" t="s">
        <v>2220</v>
      </c>
      <c r="B2013" s="4" t="s">
        <v>181</v>
      </c>
      <c r="C2013" s="4" t="s">
        <v>175</v>
      </c>
      <c r="D2013" s="4" t="s">
        <v>75</v>
      </c>
      <c r="E2013" s="4" t="s">
        <v>172</v>
      </c>
      <c r="F2013" s="3">
        <v>42826</v>
      </c>
      <c r="G2013" s="3">
        <v>42915</v>
      </c>
      <c r="H2013">
        <v>5079</v>
      </c>
    </row>
    <row r="2014" spans="1:8">
      <c r="A2014" s="4" t="s">
        <v>2221</v>
      </c>
      <c r="B2014" s="4" t="s">
        <v>183</v>
      </c>
      <c r="C2014" s="4" t="s">
        <v>179</v>
      </c>
      <c r="D2014" s="4" t="s">
        <v>111</v>
      </c>
      <c r="E2014" s="4" t="s">
        <v>172</v>
      </c>
      <c r="F2014" s="3">
        <v>42827</v>
      </c>
      <c r="G2014" s="3">
        <v>42906</v>
      </c>
      <c r="H2014">
        <v>460</v>
      </c>
    </row>
    <row r="2015" spans="1:8">
      <c r="A2015" s="4" t="s">
        <v>2222</v>
      </c>
      <c r="B2015" s="4" t="s">
        <v>261</v>
      </c>
      <c r="C2015" s="4" t="s">
        <v>192</v>
      </c>
      <c r="D2015" s="4" t="s">
        <v>24</v>
      </c>
      <c r="E2015" s="4" t="s">
        <v>193</v>
      </c>
      <c r="F2015" s="3">
        <v>42827</v>
      </c>
      <c r="G2015" s="3"/>
    </row>
    <row r="2016" spans="1:8">
      <c r="A2016" s="4" t="s">
        <v>2223</v>
      </c>
      <c r="B2016" s="4" t="s">
        <v>261</v>
      </c>
      <c r="C2016" s="4" t="s">
        <v>171</v>
      </c>
      <c r="D2016" s="4" t="s">
        <v>80</v>
      </c>
      <c r="E2016" s="4" t="s">
        <v>197</v>
      </c>
      <c r="F2016" s="3">
        <v>42827</v>
      </c>
      <c r="G2016" s="3">
        <v>42910</v>
      </c>
      <c r="H2016">
        <v>0</v>
      </c>
    </row>
    <row r="2017" spans="1:8">
      <c r="A2017" s="4" t="s">
        <v>2224</v>
      </c>
      <c r="B2017" s="4" t="s">
        <v>304</v>
      </c>
      <c r="C2017" s="4" t="s">
        <v>192</v>
      </c>
      <c r="D2017" s="4" t="s">
        <v>48</v>
      </c>
      <c r="E2017" s="4" t="s">
        <v>172</v>
      </c>
      <c r="F2017" s="3">
        <v>42827</v>
      </c>
      <c r="G2017" s="3">
        <v>42835</v>
      </c>
      <c r="H2017">
        <v>3343</v>
      </c>
    </row>
    <row r="2018" spans="1:8">
      <c r="A2018" s="4" t="s">
        <v>2225</v>
      </c>
      <c r="B2018" s="4" t="s">
        <v>279</v>
      </c>
      <c r="C2018" s="4" t="s">
        <v>199</v>
      </c>
      <c r="D2018" s="4" t="s">
        <v>123</v>
      </c>
      <c r="E2018" s="4" t="s">
        <v>172</v>
      </c>
      <c r="F2018" s="3">
        <v>42827</v>
      </c>
      <c r="G2018" s="3">
        <v>42883</v>
      </c>
      <c r="H2018">
        <v>5125</v>
      </c>
    </row>
    <row r="2019" spans="1:8">
      <c r="A2019" s="4" t="s">
        <v>2226</v>
      </c>
      <c r="B2019" s="4" t="s">
        <v>174</v>
      </c>
      <c r="C2019" s="4" t="s">
        <v>192</v>
      </c>
      <c r="D2019" s="4" t="s">
        <v>29</v>
      </c>
      <c r="E2019" s="4" t="s">
        <v>172</v>
      </c>
      <c r="F2019" s="3">
        <v>42827</v>
      </c>
      <c r="G2019" s="3">
        <v>42836</v>
      </c>
      <c r="H2019">
        <v>3263</v>
      </c>
    </row>
    <row r="2020" spans="1:8">
      <c r="A2020" s="4" t="s">
        <v>2227</v>
      </c>
      <c r="B2020" s="4" t="s">
        <v>212</v>
      </c>
      <c r="C2020" s="4" t="s">
        <v>171</v>
      </c>
      <c r="D2020" s="4" t="s">
        <v>53</v>
      </c>
      <c r="E2020" s="4" t="s">
        <v>172</v>
      </c>
      <c r="F2020" s="3">
        <v>42827</v>
      </c>
      <c r="G2020" s="3">
        <v>42833</v>
      </c>
      <c r="H2020">
        <v>976</v>
      </c>
    </row>
    <row r="2021" spans="1:8">
      <c r="A2021" s="4" t="s">
        <v>2228</v>
      </c>
      <c r="B2021" s="4" t="s">
        <v>237</v>
      </c>
      <c r="C2021" s="4" t="s">
        <v>175</v>
      </c>
      <c r="D2021" s="4" t="s">
        <v>99</v>
      </c>
      <c r="E2021" s="4" t="s">
        <v>172</v>
      </c>
      <c r="F2021" s="3">
        <v>42827</v>
      </c>
      <c r="G2021" s="3">
        <v>42834</v>
      </c>
      <c r="H2021">
        <v>4746</v>
      </c>
    </row>
    <row r="2022" spans="1:8">
      <c r="A2022" s="4" t="s">
        <v>2229</v>
      </c>
      <c r="B2022" s="4" t="s">
        <v>196</v>
      </c>
      <c r="C2022" s="4" t="s">
        <v>171</v>
      </c>
      <c r="D2022" s="4" t="s">
        <v>43</v>
      </c>
      <c r="E2022" s="4" t="s">
        <v>197</v>
      </c>
      <c r="F2022" s="3">
        <v>42827</v>
      </c>
      <c r="G2022" s="3">
        <v>42828</v>
      </c>
      <c r="H2022">
        <v>0</v>
      </c>
    </row>
    <row r="2023" spans="1:8">
      <c r="A2023" s="4" t="s">
        <v>2230</v>
      </c>
      <c r="B2023" s="4" t="s">
        <v>196</v>
      </c>
      <c r="C2023" s="4" t="s">
        <v>179</v>
      </c>
      <c r="D2023" s="4" t="s">
        <v>41</v>
      </c>
      <c r="E2023" s="4" t="s">
        <v>172</v>
      </c>
      <c r="F2023" s="3">
        <v>42827</v>
      </c>
      <c r="G2023" s="3">
        <v>42836</v>
      </c>
      <c r="H2023">
        <v>507</v>
      </c>
    </row>
    <row r="2024" spans="1:8">
      <c r="A2024" s="4" t="s">
        <v>2231</v>
      </c>
      <c r="B2024" s="4" t="s">
        <v>191</v>
      </c>
      <c r="C2024" s="4" t="s">
        <v>199</v>
      </c>
      <c r="D2024" s="4" t="s">
        <v>24</v>
      </c>
      <c r="E2024" s="4" t="s">
        <v>193</v>
      </c>
      <c r="F2024" s="3">
        <v>42827</v>
      </c>
      <c r="G2024" s="3"/>
    </row>
    <row r="2025" spans="1:8">
      <c r="A2025" s="4" t="s">
        <v>2232</v>
      </c>
      <c r="B2025" s="4" t="s">
        <v>191</v>
      </c>
      <c r="C2025" s="4" t="s">
        <v>179</v>
      </c>
      <c r="D2025" s="4" t="s">
        <v>84</v>
      </c>
      <c r="E2025" s="4" t="s">
        <v>197</v>
      </c>
      <c r="F2025" s="3">
        <v>42827</v>
      </c>
      <c r="G2025" s="3">
        <v>42839</v>
      </c>
      <c r="H2025">
        <v>0</v>
      </c>
    </row>
    <row r="2026" spans="1:8">
      <c r="A2026" s="4" t="s">
        <v>2233</v>
      </c>
      <c r="B2026" s="4" t="s">
        <v>191</v>
      </c>
      <c r="C2026" s="4" t="s">
        <v>175</v>
      </c>
      <c r="D2026" s="4" t="s">
        <v>53</v>
      </c>
      <c r="E2026" s="4" t="s">
        <v>172</v>
      </c>
      <c r="F2026" s="3">
        <v>42827</v>
      </c>
      <c r="G2026" s="3">
        <v>42834</v>
      </c>
      <c r="H2026">
        <v>5693</v>
      </c>
    </row>
    <row r="2027" spans="1:8">
      <c r="A2027" s="4" t="s">
        <v>2234</v>
      </c>
      <c r="B2027" s="4" t="s">
        <v>219</v>
      </c>
      <c r="C2027" s="4" t="s">
        <v>175</v>
      </c>
      <c r="D2027" s="4" t="s">
        <v>24</v>
      </c>
      <c r="E2027" s="4" t="s">
        <v>193</v>
      </c>
      <c r="F2027" s="3">
        <v>42827</v>
      </c>
      <c r="G2027" s="3"/>
    </row>
    <row r="2028" spans="1:8">
      <c r="A2028" s="4" t="s">
        <v>2235</v>
      </c>
      <c r="B2028" s="4" t="s">
        <v>219</v>
      </c>
      <c r="C2028" s="4" t="s">
        <v>171</v>
      </c>
      <c r="D2028" s="4" t="s">
        <v>53</v>
      </c>
      <c r="E2028" s="4" t="s">
        <v>197</v>
      </c>
      <c r="F2028" s="3">
        <v>42827</v>
      </c>
      <c r="G2028" s="3">
        <v>42839</v>
      </c>
      <c r="H2028">
        <v>0</v>
      </c>
    </row>
    <row r="2029" spans="1:8">
      <c r="A2029" s="4" t="s">
        <v>2236</v>
      </c>
      <c r="B2029" s="4" t="s">
        <v>230</v>
      </c>
      <c r="C2029" s="4" t="s">
        <v>179</v>
      </c>
      <c r="D2029" s="4" t="s">
        <v>86</v>
      </c>
      <c r="E2029" s="4" t="s">
        <v>197</v>
      </c>
      <c r="F2029" s="3">
        <v>42827</v>
      </c>
      <c r="G2029" s="3">
        <v>42828</v>
      </c>
      <c r="H2029">
        <v>0</v>
      </c>
    </row>
    <row r="2030" spans="1:8">
      <c r="A2030" s="4" t="s">
        <v>2237</v>
      </c>
      <c r="B2030" s="4" t="s">
        <v>230</v>
      </c>
      <c r="C2030" s="4" t="s">
        <v>179</v>
      </c>
      <c r="D2030" s="4" t="s">
        <v>38</v>
      </c>
      <c r="E2030" s="4" t="s">
        <v>172</v>
      </c>
      <c r="F2030" s="3">
        <v>42827</v>
      </c>
      <c r="G2030" s="3">
        <v>42835</v>
      </c>
      <c r="H2030">
        <v>488</v>
      </c>
    </row>
    <row r="2031" spans="1:8">
      <c r="A2031" s="4" t="s">
        <v>2238</v>
      </c>
      <c r="B2031" s="4" t="s">
        <v>230</v>
      </c>
      <c r="C2031" s="4" t="s">
        <v>179</v>
      </c>
      <c r="D2031" s="4" t="s">
        <v>102</v>
      </c>
      <c r="E2031" s="4" t="s">
        <v>172</v>
      </c>
      <c r="F2031" s="3">
        <v>42827</v>
      </c>
      <c r="G2031" s="3">
        <v>42875</v>
      </c>
      <c r="H2031">
        <v>605</v>
      </c>
    </row>
    <row r="2032" spans="1:8">
      <c r="A2032" s="4" t="s">
        <v>2239</v>
      </c>
      <c r="B2032" s="4" t="s">
        <v>187</v>
      </c>
      <c r="C2032" s="4" t="s">
        <v>175</v>
      </c>
      <c r="D2032" s="4" t="s">
        <v>24</v>
      </c>
      <c r="E2032" s="4" t="s">
        <v>193</v>
      </c>
      <c r="F2032" s="3">
        <v>42827</v>
      </c>
      <c r="G2032" s="3"/>
    </row>
    <row r="2033" spans="1:8">
      <c r="A2033" s="4" t="s">
        <v>2240</v>
      </c>
      <c r="B2033" s="4" t="s">
        <v>187</v>
      </c>
      <c r="C2033" s="4" t="s">
        <v>199</v>
      </c>
      <c r="D2033" s="4" t="s">
        <v>122</v>
      </c>
      <c r="E2033" s="4" t="s">
        <v>197</v>
      </c>
      <c r="F2033" s="3">
        <v>42827</v>
      </c>
      <c r="G2033" s="3">
        <v>42870</v>
      </c>
      <c r="H2033">
        <v>0</v>
      </c>
    </row>
    <row r="2034" spans="1:8">
      <c r="A2034" s="4" t="s">
        <v>2241</v>
      </c>
      <c r="B2034" s="4" t="s">
        <v>244</v>
      </c>
      <c r="C2034" s="4" t="s">
        <v>171</v>
      </c>
      <c r="D2034" s="4" t="s">
        <v>61</v>
      </c>
      <c r="E2034" s="4" t="s">
        <v>172</v>
      </c>
      <c r="F2034" s="3">
        <v>42827</v>
      </c>
      <c r="G2034" s="3">
        <v>42836</v>
      </c>
      <c r="H2034">
        <v>949</v>
      </c>
    </row>
    <row r="2035" spans="1:8">
      <c r="A2035" s="4" t="s">
        <v>2242</v>
      </c>
      <c r="B2035" s="4" t="s">
        <v>201</v>
      </c>
      <c r="C2035" s="4" t="s">
        <v>171</v>
      </c>
      <c r="D2035" s="4" t="s">
        <v>54</v>
      </c>
      <c r="E2035" s="4" t="s">
        <v>172</v>
      </c>
      <c r="F2035" s="3">
        <v>42827</v>
      </c>
      <c r="G2035" s="3">
        <v>42829</v>
      </c>
      <c r="H2035">
        <v>882</v>
      </c>
    </row>
    <row r="2036" spans="1:8">
      <c r="A2036" s="4" t="s">
        <v>2243</v>
      </c>
      <c r="B2036" s="4" t="s">
        <v>201</v>
      </c>
      <c r="C2036" s="4" t="s">
        <v>171</v>
      </c>
      <c r="D2036" s="4" t="s">
        <v>71</v>
      </c>
      <c r="E2036" s="4" t="s">
        <v>172</v>
      </c>
      <c r="F2036" s="3">
        <v>42827</v>
      </c>
      <c r="G2036" s="3">
        <v>42908</v>
      </c>
      <c r="H2036">
        <v>1096</v>
      </c>
    </row>
    <row r="2037" spans="1:8">
      <c r="A2037" s="4" t="s">
        <v>2244</v>
      </c>
      <c r="B2037" s="4" t="s">
        <v>232</v>
      </c>
      <c r="C2037" s="4" t="s">
        <v>179</v>
      </c>
      <c r="D2037" s="4" t="s">
        <v>52</v>
      </c>
      <c r="E2037" s="4" t="s">
        <v>197</v>
      </c>
      <c r="F2037" s="3">
        <v>42827</v>
      </c>
      <c r="G2037" s="3">
        <v>42835</v>
      </c>
      <c r="H2037">
        <v>0</v>
      </c>
    </row>
    <row r="2038" spans="1:8">
      <c r="A2038" s="4" t="s">
        <v>2245</v>
      </c>
      <c r="B2038" s="4" t="s">
        <v>232</v>
      </c>
      <c r="C2038" s="4" t="s">
        <v>179</v>
      </c>
      <c r="D2038" s="4" t="s">
        <v>52</v>
      </c>
      <c r="E2038" s="4" t="s">
        <v>172</v>
      </c>
      <c r="F2038" s="3">
        <v>42827</v>
      </c>
      <c r="G2038" s="3">
        <v>42951</v>
      </c>
      <c r="H2038">
        <v>572</v>
      </c>
    </row>
    <row r="2039" spans="1:8">
      <c r="A2039" s="4" t="s">
        <v>2246</v>
      </c>
      <c r="B2039" s="4" t="s">
        <v>226</v>
      </c>
      <c r="C2039" s="4" t="s">
        <v>192</v>
      </c>
      <c r="D2039" s="4" t="s">
        <v>34</v>
      </c>
      <c r="E2039" s="4" t="s">
        <v>197</v>
      </c>
      <c r="F2039" s="3">
        <v>42827</v>
      </c>
      <c r="G2039" s="3">
        <v>42832</v>
      </c>
      <c r="H2039">
        <v>0</v>
      </c>
    </row>
    <row r="2040" spans="1:8">
      <c r="A2040" s="4" t="s">
        <v>2247</v>
      </c>
      <c r="B2040" s="4" t="s">
        <v>226</v>
      </c>
      <c r="C2040" s="4" t="s">
        <v>175</v>
      </c>
      <c r="D2040" s="4" t="s">
        <v>83</v>
      </c>
      <c r="E2040" s="4" t="s">
        <v>172</v>
      </c>
      <c r="F2040" s="3">
        <v>42827</v>
      </c>
      <c r="G2040" s="3">
        <v>42837</v>
      </c>
      <c r="H2040">
        <v>3731</v>
      </c>
    </row>
    <row r="2041" spans="1:8">
      <c r="A2041" s="4" t="s">
        <v>2248</v>
      </c>
      <c r="B2041" s="4" t="s">
        <v>208</v>
      </c>
      <c r="C2041" s="4" t="s">
        <v>177</v>
      </c>
      <c r="D2041" s="4" t="s">
        <v>85</v>
      </c>
      <c r="E2041" s="4" t="s">
        <v>197</v>
      </c>
      <c r="F2041" s="3">
        <v>42827</v>
      </c>
      <c r="G2041" s="3">
        <v>42837</v>
      </c>
      <c r="H2041">
        <v>0</v>
      </c>
    </row>
    <row r="2042" spans="1:8">
      <c r="A2042" s="4" t="s">
        <v>2249</v>
      </c>
      <c r="B2042" s="4" t="s">
        <v>181</v>
      </c>
      <c r="C2042" s="4" t="s">
        <v>171</v>
      </c>
      <c r="D2042" s="4" t="s">
        <v>76</v>
      </c>
      <c r="E2042" s="4" t="s">
        <v>172</v>
      </c>
      <c r="F2042" s="3">
        <v>42827</v>
      </c>
      <c r="G2042" s="3">
        <v>42899</v>
      </c>
      <c r="H2042">
        <v>1214</v>
      </c>
    </row>
    <row r="2043" spans="1:8">
      <c r="A2043" s="4" t="s">
        <v>2250</v>
      </c>
      <c r="B2043" s="4" t="s">
        <v>181</v>
      </c>
      <c r="C2043" s="4" t="s">
        <v>175</v>
      </c>
      <c r="D2043" s="4" t="s">
        <v>115</v>
      </c>
      <c r="E2043" s="4" t="s">
        <v>172</v>
      </c>
      <c r="F2043" s="3">
        <v>42827</v>
      </c>
      <c r="G2043" s="3">
        <v>42828</v>
      </c>
      <c r="H2043">
        <v>4444</v>
      </c>
    </row>
    <row r="2044" spans="1:8">
      <c r="A2044" s="4" t="s">
        <v>2251</v>
      </c>
      <c r="B2044" s="4" t="s">
        <v>183</v>
      </c>
      <c r="C2044" s="4" t="s">
        <v>179</v>
      </c>
      <c r="D2044" s="4" t="s">
        <v>100</v>
      </c>
      <c r="E2044" s="4" t="s">
        <v>172</v>
      </c>
      <c r="F2044" s="3">
        <v>42828</v>
      </c>
      <c r="G2044" s="3">
        <v>42913</v>
      </c>
      <c r="H2044">
        <v>524</v>
      </c>
    </row>
    <row r="2045" spans="1:8">
      <c r="A2045" s="4" t="s">
        <v>2252</v>
      </c>
      <c r="B2045" s="4" t="s">
        <v>246</v>
      </c>
      <c r="C2045" s="4" t="s">
        <v>171</v>
      </c>
      <c r="D2045" s="4" t="s">
        <v>24</v>
      </c>
      <c r="E2045" s="4" t="s">
        <v>193</v>
      </c>
      <c r="F2045" s="3">
        <v>42828</v>
      </c>
      <c r="G2045" s="3"/>
    </row>
    <row r="2046" spans="1:8">
      <c r="A2046" s="4" t="s">
        <v>2253</v>
      </c>
      <c r="B2046" s="4" t="s">
        <v>246</v>
      </c>
      <c r="C2046" s="4" t="s">
        <v>199</v>
      </c>
      <c r="D2046" s="4" t="s">
        <v>24</v>
      </c>
      <c r="E2046" s="4" t="s">
        <v>193</v>
      </c>
      <c r="F2046" s="3">
        <v>42828</v>
      </c>
      <c r="G2046" s="3"/>
    </row>
    <row r="2047" spans="1:8">
      <c r="A2047" s="4" t="s">
        <v>2254</v>
      </c>
      <c r="B2047" s="4" t="s">
        <v>246</v>
      </c>
      <c r="C2047" s="4" t="s">
        <v>171</v>
      </c>
      <c r="D2047" s="4" t="s">
        <v>35</v>
      </c>
      <c r="E2047" s="4" t="s">
        <v>172</v>
      </c>
      <c r="F2047" s="3">
        <v>42828</v>
      </c>
      <c r="G2047" s="3">
        <v>42875</v>
      </c>
      <c r="H2047">
        <v>997</v>
      </c>
    </row>
    <row r="2048" spans="1:8">
      <c r="A2048" s="4" t="s">
        <v>2255</v>
      </c>
      <c r="B2048" s="4" t="s">
        <v>279</v>
      </c>
      <c r="C2048" s="4" t="s">
        <v>192</v>
      </c>
      <c r="D2048" s="4" t="s">
        <v>25</v>
      </c>
      <c r="E2048" s="4" t="s">
        <v>172</v>
      </c>
      <c r="F2048" s="3">
        <v>42828</v>
      </c>
      <c r="G2048" s="3">
        <v>42835</v>
      </c>
      <c r="H2048">
        <v>2794</v>
      </c>
    </row>
    <row r="2049" spans="1:8">
      <c r="A2049" s="4" t="s">
        <v>2256</v>
      </c>
      <c r="B2049" s="4" t="s">
        <v>174</v>
      </c>
      <c r="C2049" s="4" t="s">
        <v>177</v>
      </c>
      <c r="D2049" s="4" t="s">
        <v>100</v>
      </c>
      <c r="E2049" s="4" t="s">
        <v>172</v>
      </c>
      <c r="F2049" s="3">
        <v>42828</v>
      </c>
      <c r="G2049" s="3">
        <v>42834</v>
      </c>
      <c r="H2049">
        <v>53</v>
      </c>
    </row>
    <row r="2050" spans="1:8">
      <c r="A2050" s="4" t="s">
        <v>2257</v>
      </c>
      <c r="B2050" s="4" t="s">
        <v>174</v>
      </c>
      <c r="C2050" s="4" t="s">
        <v>192</v>
      </c>
      <c r="D2050" s="4" t="s">
        <v>68</v>
      </c>
      <c r="E2050" s="4" t="s">
        <v>172</v>
      </c>
      <c r="F2050" s="3">
        <v>42828</v>
      </c>
      <c r="G2050" s="3">
        <v>42838</v>
      </c>
      <c r="H2050">
        <v>3141</v>
      </c>
    </row>
    <row r="2051" spans="1:8">
      <c r="A2051" s="4" t="s">
        <v>2258</v>
      </c>
      <c r="B2051" s="4" t="s">
        <v>263</v>
      </c>
      <c r="C2051" s="4" t="s">
        <v>177</v>
      </c>
      <c r="D2051" s="4" t="s">
        <v>107</v>
      </c>
      <c r="E2051" s="4" t="s">
        <v>197</v>
      </c>
      <c r="F2051" s="3">
        <v>42828</v>
      </c>
      <c r="G2051" s="3">
        <v>42840</v>
      </c>
      <c r="H2051">
        <v>0</v>
      </c>
    </row>
    <row r="2052" spans="1:8">
      <c r="A2052" s="4" t="s">
        <v>2259</v>
      </c>
      <c r="B2052" s="4" t="s">
        <v>263</v>
      </c>
      <c r="C2052" s="4" t="s">
        <v>171</v>
      </c>
      <c r="D2052" s="4" t="s">
        <v>31</v>
      </c>
      <c r="E2052" s="4" t="s">
        <v>172</v>
      </c>
      <c r="F2052" s="3">
        <v>42828</v>
      </c>
      <c r="G2052" s="3">
        <v>42912</v>
      </c>
      <c r="H2052">
        <v>1109</v>
      </c>
    </row>
    <row r="2053" spans="1:8">
      <c r="A2053" s="4" t="s">
        <v>2260</v>
      </c>
      <c r="B2053" s="4" t="s">
        <v>263</v>
      </c>
      <c r="C2053" s="4" t="s">
        <v>199</v>
      </c>
      <c r="D2053" s="4" t="s">
        <v>80</v>
      </c>
      <c r="E2053" s="4" t="s">
        <v>172</v>
      </c>
      <c r="F2053" s="3">
        <v>42828</v>
      </c>
      <c r="G2053" s="3">
        <v>42839</v>
      </c>
      <c r="H2053">
        <v>5691</v>
      </c>
    </row>
    <row r="2054" spans="1:8">
      <c r="A2054" s="4" t="s">
        <v>2261</v>
      </c>
      <c r="B2054" s="4" t="s">
        <v>212</v>
      </c>
      <c r="C2054" s="4" t="s">
        <v>175</v>
      </c>
      <c r="D2054" s="4" t="s">
        <v>24</v>
      </c>
      <c r="E2054" s="4" t="s">
        <v>193</v>
      </c>
      <c r="F2054" s="3">
        <v>42828</v>
      </c>
      <c r="G2054" s="3"/>
    </row>
    <row r="2055" spans="1:8">
      <c r="A2055" s="4" t="s">
        <v>2262</v>
      </c>
      <c r="B2055" s="4" t="s">
        <v>212</v>
      </c>
      <c r="C2055" s="4" t="s">
        <v>177</v>
      </c>
      <c r="D2055" s="4" t="s">
        <v>90</v>
      </c>
      <c r="E2055" s="4" t="s">
        <v>172</v>
      </c>
      <c r="F2055" s="3">
        <v>42828</v>
      </c>
      <c r="G2055" s="3">
        <v>42832</v>
      </c>
      <c r="H2055">
        <v>52</v>
      </c>
    </row>
    <row r="2056" spans="1:8">
      <c r="A2056" s="4" t="s">
        <v>2263</v>
      </c>
      <c r="B2056" s="4" t="s">
        <v>196</v>
      </c>
      <c r="C2056" s="4" t="s">
        <v>177</v>
      </c>
      <c r="D2056" s="4" t="s">
        <v>76</v>
      </c>
      <c r="E2056" s="4" t="s">
        <v>197</v>
      </c>
      <c r="F2056" s="3">
        <v>42828</v>
      </c>
      <c r="G2056" s="3">
        <v>42835</v>
      </c>
      <c r="H2056">
        <v>0</v>
      </c>
    </row>
    <row r="2057" spans="1:8">
      <c r="A2057" s="4" t="s">
        <v>2264</v>
      </c>
      <c r="B2057" s="4" t="s">
        <v>196</v>
      </c>
      <c r="C2057" s="4" t="s">
        <v>179</v>
      </c>
      <c r="D2057" s="4" t="s">
        <v>27</v>
      </c>
      <c r="E2057" s="4" t="s">
        <v>172</v>
      </c>
      <c r="F2057" s="3">
        <v>42828</v>
      </c>
      <c r="G2057" s="3">
        <v>42830</v>
      </c>
      <c r="H2057">
        <v>532</v>
      </c>
    </row>
    <row r="2058" spans="1:8">
      <c r="A2058" s="4" t="s">
        <v>2265</v>
      </c>
      <c r="B2058" s="4" t="s">
        <v>196</v>
      </c>
      <c r="C2058" s="4" t="s">
        <v>175</v>
      </c>
      <c r="D2058" s="4" t="s">
        <v>79</v>
      </c>
      <c r="E2058" s="4" t="s">
        <v>172</v>
      </c>
      <c r="F2058" s="3">
        <v>42828</v>
      </c>
      <c r="G2058" s="3">
        <v>42829</v>
      </c>
      <c r="H2058">
        <v>5615</v>
      </c>
    </row>
    <row r="2059" spans="1:8">
      <c r="A2059" s="4" t="s">
        <v>2266</v>
      </c>
      <c r="B2059" s="4" t="s">
        <v>203</v>
      </c>
      <c r="C2059" s="4" t="s">
        <v>171</v>
      </c>
      <c r="D2059" s="4" t="s">
        <v>24</v>
      </c>
      <c r="E2059" s="4" t="s">
        <v>193</v>
      </c>
      <c r="F2059" s="3">
        <v>42828</v>
      </c>
      <c r="G2059" s="3"/>
    </row>
    <row r="2060" spans="1:8">
      <c r="A2060" s="4" t="s">
        <v>2267</v>
      </c>
      <c r="B2060" s="4" t="s">
        <v>191</v>
      </c>
      <c r="C2060" s="4" t="s">
        <v>179</v>
      </c>
      <c r="D2060" s="4" t="s">
        <v>71</v>
      </c>
      <c r="E2060" s="4" t="s">
        <v>197</v>
      </c>
      <c r="F2060" s="3">
        <v>42828</v>
      </c>
      <c r="G2060" s="3">
        <v>42829</v>
      </c>
      <c r="H2060">
        <v>0</v>
      </c>
    </row>
    <row r="2061" spans="1:8">
      <c r="A2061" s="4" t="s">
        <v>2268</v>
      </c>
      <c r="B2061" s="4" t="s">
        <v>219</v>
      </c>
      <c r="C2061" s="4" t="s">
        <v>175</v>
      </c>
      <c r="D2061" s="4" t="s">
        <v>54</v>
      </c>
      <c r="E2061" s="4" t="s">
        <v>197</v>
      </c>
      <c r="F2061" s="3">
        <v>42828</v>
      </c>
      <c r="G2061" s="3">
        <v>42881</v>
      </c>
      <c r="H2061">
        <v>0</v>
      </c>
    </row>
    <row r="2062" spans="1:8">
      <c r="A2062" s="4" t="s">
        <v>2269</v>
      </c>
      <c r="B2062" s="4" t="s">
        <v>219</v>
      </c>
      <c r="C2062" s="4" t="s">
        <v>179</v>
      </c>
      <c r="D2062" s="4" t="s">
        <v>81</v>
      </c>
      <c r="E2062" s="4" t="s">
        <v>172</v>
      </c>
      <c r="F2062" s="3">
        <v>42828</v>
      </c>
      <c r="G2062" s="3">
        <v>42837</v>
      </c>
      <c r="H2062">
        <v>565</v>
      </c>
    </row>
    <row r="2063" spans="1:8">
      <c r="A2063" s="4" t="s">
        <v>2270</v>
      </c>
      <c r="B2063" s="4" t="s">
        <v>256</v>
      </c>
      <c r="C2063" s="4" t="s">
        <v>179</v>
      </c>
      <c r="D2063" s="4" t="s">
        <v>103</v>
      </c>
      <c r="E2063" s="4" t="s">
        <v>197</v>
      </c>
      <c r="F2063" s="3">
        <v>42828</v>
      </c>
      <c r="G2063" s="3">
        <v>42836</v>
      </c>
      <c r="H2063">
        <v>0</v>
      </c>
    </row>
    <row r="2064" spans="1:8">
      <c r="A2064" s="4" t="s">
        <v>2271</v>
      </c>
      <c r="B2064" s="4" t="s">
        <v>187</v>
      </c>
      <c r="C2064" s="4" t="s">
        <v>179</v>
      </c>
      <c r="D2064" s="4" t="s">
        <v>72</v>
      </c>
      <c r="E2064" s="4" t="s">
        <v>193</v>
      </c>
      <c r="F2064" s="3">
        <v>42828</v>
      </c>
      <c r="G2064" s="3"/>
    </row>
    <row r="2065" spans="1:8">
      <c r="A2065" s="4" t="s">
        <v>2272</v>
      </c>
      <c r="B2065" s="4" t="s">
        <v>187</v>
      </c>
      <c r="C2065" s="4" t="s">
        <v>179</v>
      </c>
      <c r="D2065" s="4" t="s">
        <v>80</v>
      </c>
      <c r="E2065" s="4" t="s">
        <v>193</v>
      </c>
      <c r="F2065" s="3">
        <v>42828</v>
      </c>
      <c r="G2065" s="3"/>
    </row>
    <row r="2066" spans="1:8">
      <c r="A2066" s="4" t="s">
        <v>2273</v>
      </c>
      <c r="B2066" s="4" t="s">
        <v>232</v>
      </c>
      <c r="C2066" s="4" t="s">
        <v>175</v>
      </c>
      <c r="D2066" s="4" t="s">
        <v>65</v>
      </c>
      <c r="E2066" s="4" t="s">
        <v>197</v>
      </c>
      <c r="F2066" s="3">
        <v>42828</v>
      </c>
      <c r="G2066" s="3">
        <v>42830</v>
      </c>
      <c r="H2066">
        <v>0</v>
      </c>
    </row>
    <row r="2067" spans="1:8">
      <c r="A2067" s="4" t="s">
        <v>2274</v>
      </c>
      <c r="B2067" s="4" t="s">
        <v>232</v>
      </c>
      <c r="C2067" s="4" t="s">
        <v>175</v>
      </c>
      <c r="D2067" s="4" t="s">
        <v>125</v>
      </c>
      <c r="E2067" s="4" t="s">
        <v>172</v>
      </c>
      <c r="F2067" s="3">
        <v>42828</v>
      </c>
      <c r="G2067" s="3">
        <v>42839</v>
      </c>
      <c r="H2067">
        <v>3991</v>
      </c>
    </row>
    <row r="2068" spans="1:8">
      <c r="A2068" s="4" t="s">
        <v>2275</v>
      </c>
      <c r="B2068" s="4" t="s">
        <v>226</v>
      </c>
      <c r="C2068" s="4" t="s">
        <v>175</v>
      </c>
      <c r="D2068" s="4" t="s">
        <v>83</v>
      </c>
      <c r="E2068" s="4" t="s">
        <v>172</v>
      </c>
      <c r="F2068" s="3">
        <v>42828</v>
      </c>
      <c r="G2068" s="3">
        <v>42875</v>
      </c>
      <c r="H2068">
        <v>5763</v>
      </c>
    </row>
    <row r="2069" spans="1:8">
      <c r="A2069" s="4" t="s">
        <v>2276</v>
      </c>
      <c r="B2069" s="4" t="s">
        <v>208</v>
      </c>
      <c r="C2069" s="4" t="s">
        <v>177</v>
      </c>
      <c r="D2069" s="4" t="s">
        <v>43</v>
      </c>
      <c r="E2069" s="4" t="s">
        <v>197</v>
      </c>
      <c r="F2069" s="3">
        <v>42828</v>
      </c>
      <c r="G2069" s="3">
        <v>42839</v>
      </c>
      <c r="H2069">
        <v>0</v>
      </c>
    </row>
    <row r="2070" spans="1:8">
      <c r="A2070" s="4" t="s">
        <v>2277</v>
      </c>
      <c r="B2070" s="4" t="s">
        <v>185</v>
      </c>
      <c r="C2070" s="4" t="s">
        <v>177</v>
      </c>
      <c r="D2070" s="4" t="s">
        <v>24</v>
      </c>
      <c r="E2070" s="4" t="s">
        <v>193</v>
      </c>
      <c r="F2070" s="3">
        <v>42828</v>
      </c>
      <c r="G2070" s="3"/>
    </row>
    <row r="2071" spans="1:8">
      <c r="A2071" s="4" t="s">
        <v>2278</v>
      </c>
      <c r="B2071" s="4" t="s">
        <v>185</v>
      </c>
      <c r="C2071" s="4" t="s">
        <v>192</v>
      </c>
      <c r="D2071" s="4" t="s">
        <v>38</v>
      </c>
      <c r="E2071" s="4" t="s">
        <v>197</v>
      </c>
      <c r="F2071" s="3">
        <v>42828</v>
      </c>
      <c r="G2071" s="3">
        <v>42836</v>
      </c>
      <c r="H2071">
        <v>0</v>
      </c>
    </row>
    <row r="2072" spans="1:8">
      <c r="A2072" s="4" t="s">
        <v>2279</v>
      </c>
      <c r="B2072" s="4" t="s">
        <v>185</v>
      </c>
      <c r="C2072" s="4" t="s">
        <v>179</v>
      </c>
      <c r="D2072" s="4" t="s">
        <v>81</v>
      </c>
      <c r="E2072" s="4" t="s">
        <v>172</v>
      </c>
      <c r="F2072" s="3">
        <v>42828</v>
      </c>
      <c r="G2072" s="3">
        <v>42840</v>
      </c>
      <c r="H2072">
        <v>456</v>
      </c>
    </row>
    <row r="2073" spans="1:8">
      <c r="A2073" s="4" t="s">
        <v>2280</v>
      </c>
      <c r="B2073" s="4" t="s">
        <v>235</v>
      </c>
      <c r="C2073" s="4" t="s">
        <v>177</v>
      </c>
      <c r="D2073" s="4" t="s">
        <v>24</v>
      </c>
      <c r="E2073" s="4" t="s">
        <v>193</v>
      </c>
      <c r="F2073" s="3">
        <v>42828</v>
      </c>
      <c r="G2073" s="3"/>
    </row>
    <row r="2074" spans="1:8">
      <c r="A2074" s="4" t="s">
        <v>2281</v>
      </c>
      <c r="B2074" s="4" t="s">
        <v>235</v>
      </c>
      <c r="C2074" s="4" t="s">
        <v>177</v>
      </c>
      <c r="D2074" s="4" t="s">
        <v>34</v>
      </c>
      <c r="E2074" s="4" t="s">
        <v>197</v>
      </c>
      <c r="F2074" s="3">
        <v>42828</v>
      </c>
      <c r="G2074" s="3">
        <v>42830</v>
      </c>
      <c r="H2074">
        <v>0</v>
      </c>
    </row>
    <row r="2075" spans="1:8">
      <c r="A2075" s="4" t="s">
        <v>2282</v>
      </c>
      <c r="B2075" s="4" t="s">
        <v>183</v>
      </c>
      <c r="C2075" s="4" t="s">
        <v>179</v>
      </c>
      <c r="D2075" s="4" t="s">
        <v>48</v>
      </c>
      <c r="E2075" s="4" t="s">
        <v>172</v>
      </c>
      <c r="F2075" s="3">
        <v>42829</v>
      </c>
      <c r="G2075" s="3">
        <v>42836</v>
      </c>
      <c r="H2075">
        <v>582</v>
      </c>
    </row>
    <row r="2076" spans="1:8">
      <c r="A2076" s="4" t="s">
        <v>2283</v>
      </c>
      <c r="B2076" s="4" t="s">
        <v>183</v>
      </c>
      <c r="C2076" s="4" t="s">
        <v>177</v>
      </c>
      <c r="D2076" s="4" t="s">
        <v>48</v>
      </c>
      <c r="E2076" s="4" t="s">
        <v>172</v>
      </c>
      <c r="F2076" s="3">
        <v>42829</v>
      </c>
      <c r="G2076" s="3">
        <v>42837</v>
      </c>
      <c r="H2076">
        <v>59</v>
      </c>
    </row>
    <row r="2077" spans="1:8">
      <c r="A2077" s="4" t="s">
        <v>2284</v>
      </c>
      <c r="B2077" s="4" t="s">
        <v>261</v>
      </c>
      <c r="C2077" s="4" t="s">
        <v>192</v>
      </c>
      <c r="D2077" s="4" t="s">
        <v>50</v>
      </c>
      <c r="E2077" s="4" t="s">
        <v>172</v>
      </c>
      <c r="F2077" s="3">
        <v>42829</v>
      </c>
      <c r="G2077" s="3">
        <v>42834</v>
      </c>
      <c r="H2077">
        <v>3259</v>
      </c>
    </row>
    <row r="2078" spans="1:8">
      <c r="A2078" s="4" t="s">
        <v>2285</v>
      </c>
      <c r="B2078" s="4" t="s">
        <v>279</v>
      </c>
      <c r="C2078" s="4" t="s">
        <v>199</v>
      </c>
      <c r="D2078" s="4" t="s">
        <v>24</v>
      </c>
      <c r="E2078" s="4" t="s">
        <v>193</v>
      </c>
      <c r="F2078" s="3">
        <v>42829</v>
      </c>
      <c r="G2078" s="3"/>
    </row>
    <row r="2079" spans="1:8">
      <c r="A2079" s="4" t="s">
        <v>2286</v>
      </c>
      <c r="B2079" s="4" t="s">
        <v>279</v>
      </c>
      <c r="C2079" s="4" t="s">
        <v>179</v>
      </c>
      <c r="D2079" s="4" t="s">
        <v>63</v>
      </c>
      <c r="E2079" s="4" t="s">
        <v>197</v>
      </c>
      <c r="F2079" s="3">
        <v>42829</v>
      </c>
      <c r="G2079" s="3">
        <v>42865</v>
      </c>
      <c r="H2079">
        <v>0</v>
      </c>
    </row>
    <row r="2080" spans="1:8">
      <c r="A2080" s="4" t="s">
        <v>2287</v>
      </c>
      <c r="B2080" s="4" t="s">
        <v>279</v>
      </c>
      <c r="C2080" s="4" t="s">
        <v>171</v>
      </c>
      <c r="D2080" s="4" t="s">
        <v>82</v>
      </c>
      <c r="E2080" s="4" t="s">
        <v>197</v>
      </c>
      <c r="F2080" s="3">
        <v>42829</v>
      </c>
      <c r="G2080" s="3">
        <v>42836</v>
      </c>
      <c r="H2080">
        <v>0</v>
      </c>
    </row>
    <row r="2081" spans="1:8">
      <c r="A2081" s="4" t="s">
        <v>2288</v>
      </c>
      <c r="B2081" s="4" t="s">
        <v>279</v>
      </c>
      <c r="C2081" s="4" t="s">
        <v>179</v>
      </c>
      <c r="D2081" s="4" t="s">
        <v>121</v>
      </c>
      <c r="E2081" s="4" t="s">
        <v>172</v>
      </c>
      <c r="F2081" s="3">
        <v>42829</v>
      </c>
      <c r="G2081" s="3">
        <v>42836</v>
      </c>
      <c r="H2081">
        <v>593</v>
      </c>
    </row>
    <row r="2082" spans="1:8">
      <c r="A2082" s="4" t="s">
        <v>2289</v>
      </c>
      <c r="B2082" s="4" t="s">
        <v>279</v>
      </c>
      <c r="C2082" s="4" t="s">
        <v>175</v>
      </c>
      <c r="D2082" s="4" t="s">
        <v>99</v>
      </c>
      <c r="E2082" s="4" t="s">
        <v>172</v>
      </c>
      <c r="F2082" s="3">
        <v>42829</v>
      </c>
      <c r="G2082" s="3">
        <v>42912</v>
      </c>
      <c r="H2082">
        <v>5197</v>
      </c>
    </row>
    <row r="2083" spans="1:8">
      <c r="A2083" s="4" t="s">
        <v>2290</v>
      </c>
      <c r="B2083" s="4" t="s">
        <v>174</v>
      </c>
      <c r="C2083" s="4" t="s">
        <v>175</v>
      </c>
      <c r="D2083" s="4" t="s">
        <v>45</v>
      </c>
      <c r="E2083" s="4" t="s">
        <v>197</v>
      </c>
      <c r="F2083" s="3">
        <v>42829</v>
      </c>
      <c r="G2083" s="3">
        <v>42840</v>
      </c>
      <c r="H2083">
        <v>0</v>
      </c>
    </row>
    <row r="2084" spans="1:8">
      <c r="A2084" s="4" t="s">
        <v>2291</v>
      </c>
      <c r="B2084" s="4" t="s">
        <v>174</v>
      </c>
      <c r="C2084" s="4" t="s">
        <v>175</v>
      </c>
      <c r="D2084" s="4" t="s">
        <v>85</v>
      </c>
      <c r="E2084" s="4" t="s">
        <v>197</v>
      </c>
      <c r="F2084" s="3">
        <v>42829</v>
      </c>
      <c r="G2084" s="3">
        <v>42907</v>
      </c>
      <c r="H2084">
        <v>0</v>
      </c>
    </row>
    <row r="2085" spans="1:8">
      <c r="A2085" s="4" t="s">
        <v>2292</v>
      </c>
      <c r="B2085" s="4" t="s">
        <v>174</v>
      </c>
      <c r="C2085" s="4" t="s">
        <v>177</v>
      </c>
      <c r="D2085" s="4" t="s">
        <v>110</v>
      </c>
      <c r="E2085" s="4" t="s">
        <v>197</v>
      </c>
      <c r="F2085" s="3">
        <v>42829</v>
      </c>
      <c r="G2085" s="3">
        <v>42837</v>
      </c>
      <c r="H2085">
        <v>0</v>
      </c>
    </row>
    <row r="2086" spans="1:8">
      <c r="A2086" s="4" t="s">
        <v>2293</v>
      </c>
      <c r="B2086" s="4" t="s">
        <v>174</v>
      </c>
      <c r="C2086" s="4" t="s">
        <v>192</v>
      </c>
      <c r="D2086" s="4" t="s">
        <v>57</v>
      </c>
      <c r="E2086" s="4" t="s">
        <v>172</v>
      </c>
      <c r="F2086" s="3">
        <v>42829</v>
      </c>
      <c r="G2086" s="3">
        <v>42904</v>
      </c>
      <c r="H2086">
        <v>3031</v>
      </c>
    </row>
    <row r="2087" spans="1:8">
      <c r="A2087" s="4" t="s">
        <v>2294</v>
      </c>
      <c r="B2087" s="4" t="s">
        <v>263</v>
      </c>
      <c r="C2087" s="4" t="s">
        <v>175</v>
      </c>
      <c r="D2087" s="4" t="s">
        <v>65</v>
      </c>
      <c r="E2087" s="4" t="s">
        <v>197</v>
      </c>
      <c r="F2087" s="3">
        <v>42829</v>
      </c>
      <c r="G2087" s="3">
        <v>42840</v>
      </c>
      <c r="H2087">
        <v>0</v>
      </c>
    </row>
    <row r="2088" spans="1:8">
      <c r="A2088" s="4" t="s">
        <v>2295</v>
      </c>
      <c r="B2088" s="4" t="s">
        <v>263</v>
      </c>
      <c r="C2088" s="4" t="s">
        <v>175</v>
      </c>
      <c r="D2088" s="4" t="s">
        <v>127</v>
      </c>
      <c r="E2088" s="4" t="s">
        <v>172</v>
      </c>
      <c r="F2088" s="3">
        <v>42829</v>
      </c>
      <c r="G2088" s="3">
        <v>42880</v>
      </c>
      <c r="H2088">
        <v>5244</v>
      </c>
    </row>
    <row r="2089" spans="1:8">
      <c r="A2089" s="4" t="s">
        <v>2296</v>
      </c>
      <c r="B2089" s="4" t="s">
        <v>212</v>
      </c>
      <c r="C2089" s="4" t="s">
        <v>177</v>
      </c>
      <c r="D2089" s="4" t="s">
        <v>24</v>
      </c>
      <c r="E2089" s="4" t="s">
        <v>193</v>
      </c>
      <c r="F2089" s="3">
        <v>42829</v>
      </c>
      <c r="G2089" s="3"/>
    </row>
    <row r="2090" spans="1:8">
      <c r="A2090" s="4" t="s">
        <v>2297</v>
      </c>
      <c r="B2090" s="4" t="s">
        <v>212</v>
      </c>
      <c r="C2090" s="4" t="s">
        <v>177</v>
      </c>
      <c r="D2090" s="4" t="s">
        <v>72</v>
      </c>
      <c r="E2090" s="4" t="s">
        <v>197</v>
      </c>
      <c r="F2090" s="3">
        <v>42829</v>
      </c>
      <c r="G2090" s="3">
        <v>42835</v>
      </c>
      <c r="H2090">
        <v>0</v>
      </c>
    </row>
    <row r="2091" spans="1:8">
      <c r="A2091" s="4" t="s">
        <v>2298</v>
      </c>
      <c r="B2091" s="4" t="s">
        <v>237</v>
      </c>
      <c r="C2091" s="4" t="s">
        <v>199</v>
      </c>
      <c r="D2091" s="4" t="s">
        <v>95</v>
      </c>
      <c r="E2091" s="4" t="s">
        <v>172</v>
      </c>
      <c r="F2091" s="3">
        <v>42829</v>
      </c>
      <c r="G2091" s="3">
        <v>42906</v>
      </c>
      <c r="H2091">
        <v>5946</v>
      </c>
    </row>
    <row r="2092" spans="1:8">
      <c r="A2092" s="4" t="s">
        <v>2299</v>
      </c>
      <c r="B2092" s="4" t="s">
        <v>203</v>
      </c>
      <c r="C2092" s="4" t="s">
        <v>171</v>
      </c>
      <c r="D2092" s="4" t="s">
        <v>62</v>
      </c>
      <c r="E2092" s="4" t="s">
        <v>197</v>
      </c>
      <c r="F2092" s="3">
        <v>42829</v>
      </c>
      <c r="G2092" s="3">
        <v>42833</v>
      </c>
      <c r="H2092">
        <v>0</v>
      </c>
    </row>
    <row r="2093" spans="1:8">
      <c r="A2093" s="4" t="s">
        <v>2300</v>
      </c>
      <c r="B2093" s="4" t="s">
        <v>191</v>
      </c>
      <c r="C2093" s="4" t="s">
        <v>199</v>
      </c>
      <c r="D2093" s="4" t="s">
        <v>86</v>
      </c>
      <c r="E2093" s="4" t="s">
        <v>197</v>
      </c>
      <c r="F2093" s="3">
        <v>42829</v>
      </c>
      <c r="G2093" s="3">
        <v>42836</v>
      </c>
      <c r="H2093">
        <v>0</v>
      </c>
    </row>
    <row r="2094" spans="1:8">
      <c r="A2094" s="4" t="s">
        <v>2301</v>
      </c>
      <c r="B2094" s="4" t="s">
        <v>191</v>
      </c>
      <c r="C2094" s="4" t="s">
        <v>175</v>
      </c>
      <c r="D2094" s="4" t="s">
        <v>108</v>
      </c>
      <c r="E2094" s="4" t="s">
        <v>172</v>
      </c>
      <c r="F2094" s="3">
        <v>42829</v>
      </c>
      <c r="G2094" s="3">
        <v>42892</v>
      </c>
      <c r="H2094">
        <v>4335</v>
      </c>
    </row>
    <row r="2095" spans="1:8">
      <c r="A2095" s="4" t="s">
        <v>2302</v>
      </c>
      <c r="B2095" s="4" t="s">
        <v>343</v>
      </c>
      <c r="C2095" s="4" t="s">
        <v>199</v>
      </c>
      <c r="D2095" s="4" t="s">
        <v>57</v>
      </c>
      <c r="E2095" s="4" t="s">
        <v>197</v>
      </c>
      <c r="F2095" s="3">
        <v>42829</v>
      </c>
      <c r="G2095" s="3">
        <v>42831</v>
      </c>
      <c r="H2095">
        <v>0</v>
      </c>
    </row>
    <row r="2096" spans="1:8">
      <c r="A2096" s="4" t="s">
        <v>2303</v>
      </c>
      <c r="B2096" s="4" t="s">
        <v>343</v>
      </c>
      <c r="C2096" s="4" t="s">
        <v>175</v>
      </c>
      <c r="D2096" s="4" t="s">
        <v>85</v>
      </c>
      <c r="E2096" s="4" t="s">
        <v>172</v>
      </c>
      <c r="F2096" s="3">
        <v>42829</v>
      </c>
      <c r="G2096" s="3">
        <v>42831</v>
      </c>
      <c r="H2096">
        <v>5063</v>
      </c>
    </row>
    <row r="2097" spans="1:8">
      <c r="A2097" s="4" t="s">
        <v>2304</v>
      </c>
      <c r="B2097" s="4" t="s">
        <v>343</v>
      </c>
      <c r="C2097" s="4" t="s">
        <v>175</v>
      </c>
      <c r="D2097" s="4" t="s">
        <v>111</v>
      </c>
      <c r="E2097" s="4" t="s">
        <v>172</v>
      </c>
      <c r="F2097" s="3">
        <v>42829</v>
      </c>
      <c r="G2097" s="3">
        <v>42835</v>
      </c>
      <c r="H2097">
        <v>5032</v>
      </c>
    </row>
    <row r="2098" spans="1:8">
      <c r="A2098" s="4" t="s">
        <v>2305</v>
      </c>
      <c r="B2098" s="4" t="s">
        <v>219</v>
      </c>
      <c r="C2098" s="4" t="s">
        <v>175</v>
      </c>
      <c r="D2098" s="4" t="s">
        <v>86</v>
      </c>
      <c r="E2098" s="4" t="s">
        <v>172</v>
      </c>
      <c r="F2098" s="3">
        <v>42829</v>
      </c>
      <c r="G2098" s="3">
        <v>42886</v>
      </c>
      <c r="H2098">
        <v>4398</v>
      </c>
    </row>
    <row r="2099" spans="1:8">
      <c r="A2099" s="4" t="s">
        <v>2306</v>
      </c>
      <c r="B2099" s="4" t="s">
        <v>219</v>
      </c>
      <c r="C2099" s="4" t="s">
        <v>175</v>
      </c>
      <c r="D2099" s="4" t="s">
        <v>105</v>
      </c>
      <c r="E2099" s="4" t="s">
        <v>172</v>
      </c>
      <c r="F2099" s="3">
        <v>42829</v>
      </c>
      <c r="G2099" s="3">
        <v>42831</v>
      </c>
      <c r="H2099">
        <v>4449</v>
      </c>
    </row>
    <row r="2100" spans="1:8">
      <c r="A2100" s="4" t="s">
        <v>2307</v>
      </c>
      <c r="B2100" s="4" t="s">
        <v>230</v>
      </c>
      <c r="C2100" s="4" t="s">
        <v>199</v>
      </c>
      <c r="D2100" s="4" t="s">
        <v>32</v>
      </c>
      <c r="E2100" s="4" t="s">
        <v>197</v>
      </c>
      <c r="F2100" s="3">
        <v>42829</v>
      </c>
      <c r="G2100" s="3">
        <v>42865</v>
      </c>
      <c r="H2100">
        <v>0</v>
      </c>
    </row>
    <row r="2101" spans="1:8">
      <c r="A2101" s="4" t="s">
        <v>2308</v>
      </c>
      <c r="B2101" s="4" t="s">
        <v>256</v>
      </c>
      <c r="C2101" s="4" t="s">
        <v>179</v>
      </c>
      <c r="D2101" s="4" t="s">
        <v>119</v>
      </c>
      <c r="E2101" s="4" t="s">
        <v>197</v>
      </c>
      <c r="F2101" s="3">
        <v>42829</v>
      </c>
      <c r="G2101" s="3">
        <v>42831</v>
      </c>
      <c r="H2101">
        <v>0</v>
      </c>
    </row>
    <row r="2102" spans="1:8">
      <c r="A2102" s="4" t="s">
        <v>2309</v>
      </c>
      <c r="B2102" s="4" t="s">
        <v>256</v>
      </c>
      <c r="C2102" s="4" t="s">
        <v>192</v>
      </c>
      <c r="D2102" s="4" t="s">
        <v>79</v>
      </c>
      <c r="E2102" s="4" t="s">
        <v>197</v>
      </c>
      <c r="F2102" s="3">
        <v>42829</v>
      </c>
      <c r="G2102" s="3">
        <v>42840</v>
      </c>
      <c r="H2102">
        <v>0</v>
      </c>
    </row>
    <row r="2103" spans="1:8">
      <c r="A2103" s="4" t="s">
        <v>2310</v>
      </c>
      <c r="B2103" s="4" t="s">
        <v>256</v>
      </c>
      <c r="C2103" s="4" t="s">
        <v>177</v>
      </c>
      <c r="D2103" s="4" t="s">
        <v>61</v>
      </c>
      <c r="E2103" s="4" t="s">
        <v>172</v>
      </c>
      <c r="F2103" s="3">
        <v>42829</v>
      </c>
      <c r="G2103" s="3">
        <v>42886</v>
      </c>
      <c r="H2103">
        <v>50</v>
      </c>
    </row>
    <row r="2104" spans="1:8">
      <c r="A2104" s="4" t="s">
        <v>2311</v>
      </c>
      <c r="B2104" s="4" t="s">
        <v>187</v>
      </c>
      <c r="C2104" s="4" t="s">
        <v>171</v>
      </c>
      <c r="D2104" s="4" t="s">
        <v>24</v>
      </c>
      <c r="E2104" s="4" t="s">
        <v>193</v>
      </c>
      <c r="F2104" s="3">
        <v>42829</v>
      </c>
      <c r="G2104" s="3"/>
    </row>
    <row r="2105" spans="1:8">
      <c r="A2105" s="4" t="s">
        <v>2312</v>
      </c>
      <c r="B2105" s="4" t="s">
        <v>187</v>
      </c>
      <c r="C2105" s="4" t="s">
        <v>179</v>
      </c>
      <c r="D2105" s="4" t="s">
        <v>71</v>
      </c>
      <c r="E2105" s="4" t="s">
        <v>172</v>
      </c>
      <c r="F2105" s="3">
        <v>42829</v>
      </c>
      <c r="G2105" s="3">
        <v>42889</v>
      </c>
      <c r="H2105">
        <v>605</v>
      </c>
    </row>
    <row r="2106" spans="1:8">
      <c r="A2106" s="4" t="s">
        <v>2313</v>
      </c>
      <c r="B2106" s="4" t="s">
        <v>187</v>
      </c>
      <c r="C2106" s="4" t="s">
        <v>177</v>
      </c>
      <c r="D2106" s="4" t="s">
        <v>105</v>
      </c>
      <c r="E2106" s="4" t="s">
        <v>172</v>
      </c>
      <c r="F2106" s="3">
        <v>42829</v>
      </c>
      <c r="G2106" s="3">
        <v>42833</v>
      </c>
      <c r="H2106">
        <v>57</v>
      </c>
    </row>
    <row r="2107" spans="1:8">
      <c r="A2107" s="4" t="s">
        <v>2314</v>
      </c>
      <c r="B2107" s="4" t="s">
        <v>187</v>
      </c>
      <c r="C2107" s="4" t="s">
        <v>192</v>
      </c>
      <c r="D2107" s="4" t="s">
        <v>38</v>
      </c>
      <c r="E2107" s="4" t="s">
        <v>172</v>
      </c>
      <c r="F2107" s="3">
        <v>42829</v>
      </c>
      <c r="G2107" s="3">
        <v>42896</v>
      </c>
      <c r="H2107">
        <v>2882</v>
      </c>
    </row>
    <row r="2108" spans="1:8">
      <c r="A2108" s="4" t="s">
        <v>2315</v>
      </c>
      <c r="B2108" s="4" t="s">
        <v>244</v>
      </c>
      <c r="C2108" s="4" t="s">
        <v>192</v>
      </c>
      <c r="D2108" s="4" t="s">
        <v>70</v>
      </c>
      <c r="E2108" s="4" t="s">
        <v>172</v>
      </c>
      <c r="F2108" s="3">
        <v>42829</v>
      </c>
      <c r="G2108" s="3">
        <v>42891</v>
      </c>
      <c r="H2108">
        <v>3011</v>
      </c>
    </row>
    <row r="2109" spans="1:8">
      <c r="A2109" s="4" t="s">
        <v>2316</v>
      </c>
      <c r="B2109" s="4" t="s">
        <v>201</v>
      </c>
      <c r="C2109" s="4" t="s">
        <v>199</v>
      </c>
      <c r="D2109" s="4" t="s">
        <v>24</v>
      </c>
      <c r="E2109" s="4" t="s">
        <v>193</v>
      </c>
      <c r="F2109" s="3">
        <v>42829</v>
      </c>
      <c r="G2109" s="3"/>
    </row>
    <row r="2110" spans="1:8">
      <c r="A2110" s="4" t="s">
        <v>2317</v>
      </c>
      <c r="B2110" s="4" t="s">
        <v>201</v>
      </c>
      <c r="C2110" s="4" t="s">
        <v>171</v>
      </c>
      <c r="D2110" s="4" t="s">
        <v>102</v>
      </c>
      <c r="E2110" s="4" t="s">
        <v>172</v>
      </c>
      <c r="F2110" s="3">
        <v>42829</v>
      </c>
      <c r="G2110" s="3">
        <v>42836</v>
      </c>
      <c r="H2110">
        <v>1181</v>
      </c>
    </row>
    <row r="2111" spans="1:8">
      <c r="A2111" s="4" t="s">
        <v>2318</v>
      </c>
      <c r="B2111" s="4" t="s">
        <v>189</v>
      </c>
      <c r="C2111" s="4" t="s">
        <v>171</v>
      </c>
      <c r="D2111" s="4" t="s">
        <v>27</v>
      </c>
      <c r="E2111" s="4" t="s">
        <v>172</v>
      </c>
      <c r="F2111" s="3">
        <v>42829</v>
      </c>
      <c r="G2111" s="3">
        <v>42897</v>
      </c>
      <c r="H2111">
        <v>1067</v>
      </c>
    </row>
    <row r="2112" spans="1:8">
      <c r="A2112" s="4" t="s">
        <v>2319</v>
      </c>
      <c r="B2112" s="4" t="s">
        <v>232</v>
      </c>
      <c r="C2112" s="4" t="s">
        <v>179</v>
      </c>
      <c r="D2112" s="4" t="s">
        <v>50</v>
      </c>
      <c r="E2112" s="4" t="s">
        <v>197</v>
      </c>
      <c r="F2112" s="3">
        <v>42829</v>
      </c>
      <c r="G2112" s="3">
        <v>42838</v>
      </c>
      <c r="H2112">
        <v>0</v>
      </c>
    </row>
    <row r="2113" spans="1:8">
      <c r="A2113" s="4" t="s">
        <v>2320</v>
      </c>
      <c r="B2113" s="4" t="s">
        <v>232</v>
      </c>
      <c r="C2113" s="4" t="s">
        <v>179</v>
      </c>
      <c r="D2113" s="4" t="s">
        <v>78</v>
      </c>
      <c r="E2113" s="4" t="s">
        <v>197</v>
      </c>
      <c r="F2113" s="3">
        <v>42829</v>
      </c>
      <c r="G2113" s="3">
        <v>42834</v>
      </c>
      <c r="H2113">
        <v>0</v>
      </c>
    </row>
    <row r="2114" spans="1:8">
      <c r="A2114" s="4" t="s">
        <v>2321</v>
      </c>
      <c r="B2114" s="4" t="s">
        <v>208</v>
      </c>
      <c r="C2114" s="4" t="s">
        <v>177</v>
      </c>
      <c r="D2114" s="4" t="s">
        <v>79</v>
      </c>
      <c r="E2114" s="4" t="s">
        <v>172</v>
      </c>
      <c r="F2114" s="3">
        <v>42829</v>
      </c>
      <c r="G2114" s="3">
        <v>42831</v>
      </c>
      <c r="H2114">
        <v>54</v>
      </c>
    </row>
    <row r="2115" spans="1:8">
      <c r="A2115" s="4" t="s">
        <v>2322</v>
      </c>
      <c r="B2115" s="4" t="s">
        <v>181</v>
      </c>
      <c r="C2115" s="4" t="s">
        <v>179</v>
      </c>
      <c r="D2115" s="4" t="s">
        <v>97</v>
      </c>
      <c r="E2115" s="4" t="s">
        <v>172</v>
      </c>
      <c r="F2115" s="3">
        <v>42829</v>
      </c>
      <c r="G2115" s="3">
        <v>42915</v>
      </c>
      <c r="H2115">
        <v>564</v>
      </c>
    </row>
    <row r="2116" spans="1:8">
      <c r="A2116" s="4" t="s">
        <v>2323</v>
      </c>
      <c r="B2116" s="4" t="s">
        <v>183</v>
      </c>
      <c r="C2116" s="4" t="s">
        <v>171</v>
      </c>
      <c r="D2116" s="4" t="s">
        <v>43</v>
      </c>
      <c r="E2116" s="4" t="s">
        <v>197</v>
      </c>
      <c r="F2116" s="3">
        <v>42830</v>
      </c>
      <c r="G2116" s="3">
        <v>42831</v>
      </c>
      <c r="H2116">
        <v>0</v>
      </c>
    </row>
    <row r="2117" spans="1:8">
      <c r="A2117" s="4" t="s">
        <v>2324</v>
      </c>
      <c r="B2117" s="4" t="s">
        <v>183</v>
      </c>
      <c r="C2117" s="4" t="s">
        <v>177</v>
      </c>
      <c r="D2117" s="4" t="s">
        <v>27</v>
      </c>
      <c r="E2117" s="4" t="s">
        <v>172</v>
      </c>
      <c r="F2117" s="3">
        <v>42830</v>
      </c>
      <c r="G2117" s="3">
        <v>42839</v>
      </c>
      <c r="H2117">
        <v>57</v>
      </c>
    </row>
    <row r="2118" spans="1:8">
      <c r="A2118" s="4" t="s">
        <v>2325</v>
      </c>
      <c r="B2118" s="4" t="s">
        <v>246</v>
      </c>
      <c r="C2118" s="4" t="s">
        <v>175</v>
      </c>
      <c r="D2118" s="4" t="s">
        <v>125</v>
      </c>
      <c r="E2118" s="4" t="s">
        <v>172</v>
      </c>
      <c r="F2118" s="3">
        <v>42830</v>
      </c>
      <c r="G2118" s="3">
        <v>42916</v>
      </c>
      <c r="H2118">
        <v>5558</v>
      </c>
    </row>
    <row r="2119" spans="1:8">
      <c r="A2119" s="4" t="s">
        <v>2326</v>
      </c>
      <c r="B2119" s="4" t="s">
        <v>304</v>
      </c>
      <c r="C2119" s="4" t="s">
        <v>199</v>
      </c>
      <c r="D2119" s="4" t="s">
        <v>119</v>
      </c>
      <c r="E2119" s="4" t="s">
        <v>197</v>
      </c>
      <c r="F2119" s="3">
        <v>42830</v>
      </c>
      <c r="G2119" s="3">
        <v>42835</v>
      </c>
      <c r="H2119">
        <v>0</v>
      </c>
    </row>
    <row r="2120" spans="1:8">
      <c r="A2120" s="4" t="s">
        <v>2327</v>
      </c>
      <c r="B2120" s="4" t="s">
        <v>279</v>
      </c>
      <c r="C2120" s="4" t="s">
        <v>179</v>
      </c>
      <c r="D2120" s="4" t="s">
        <v>107</v>
      </c>
      <c r="E2120" s="4" t="s">
        <v>197</v>
      </c>
      <c r="F2120" s="3">
        <v>42830</v>
      </c>
      <c r="G2120" s="3">
        <v>42832</v>
      </c>
      <c r="H2120">
        <v>0</v>
      </c>
    </row>
    <row r="2121" spans="1:8">
      <c r="A2121" s="4" t="s">
        <v>2328</v>
      </c>
      <c r="B2121" s="4" t="s">
        <v>279</v>
      </c>
      <c r="C2121" s="4" t="s">
        <v>171</v>
      </c>
      <c r="D2121" s="4" t="s">
        <v>35</v>
      </c>
      <c r="E2121" s="4" t="s">
        <v>172</v>
      </c>
      <c r="F2121" s="3">
        <v>42830</v>
      </c>
      <c r="G2121" s="3">
        <v>42835</v>
      </c>
      <c r="H2121">
        <v>1083</v>
      </c>
    </row>
    <row r="2122" spans="1:8">
      <c r="A2122" s="4" t="s">
        <v>2329</v>
      </c>
      <c r="B2122" s="4" t="s">
        <v>174</v>
      </c>
      <c r="C2122" s="4" t="s">
        <v>175</v>
      </c>
      <c r="D2122" s="4" t="s">
        <v>119</v>
      </c>
      <c r="E2122" s="4" t="s">
        <v>172</v>
      </c>
      <c r="F2122" s="3">
        <v>42830</v>
      </c>
      <c r="G2122" s="3">
        <v>42831</v>
      </c>
      <c r="H2122">
        <v>5647</v>
      </c>
    </row>
    <row r="2123" spans="1:8">
      <c r="A2123" s="4" t="s">
        <v>2330</v>
      </c>
      <c r="B2123" s="4" t="s">
        <v>263</v>
      </c>
      <c r="C2123" s="4" t="s">
        <v>179</v>
      </c>
      <c r="D2123" s="4" t="s">
        <v>127</v>
      </c>
      <c r="E2123" s="4" t="s">
        <v>197</v>
      </c>
      <c r="F2123" s="3">
        <v>42830</v>
      </c>
      <c r="G2123" s="3">
        <v>42954</v>
      </c>
      <c r="H2123">
        <v>0</v>
      </c>
    </row>
    <row r="2124" spans="1:8">
      <c r="A2124" s="4" t="s">
        <v>2331</v>
      </c>
      <c r="B2124" s="4" t="s">
        <v>263</v>
      </c>
      <c r="C2124" s="4" t="s">
        <v>175</v>
      </c>
      <c r="D2124" s="4" t="s">
        <v>107</v>
      </c>
      <c r="E2124" s="4" t="s">
        <v>172</v>
      </c>
      <c r="F2124" s="3">
        <v>42830</v>
      </c>
      <c r="G2124" s="3">
        <v>42905</v>
      </c>
      <c r="H2124">
        <v>4648</v>
      </c>
    </row>
    <row r="2125" spans="1:8">
      <c r="A2125" s="4" t="s">
        <v>2332</v>
      </c>
      <c r="B2125" s="4" t="s">
        <v>263</v>
      </c>
      <c r="C2125" s="4" t="s">
        <v>177</v>
      </c>
      <c r="D2125" s="4" t="s">
        <v>99</v>
      </c>
      <c r="E2125" s="4" t="s">
        <v>172</v>
      </c>
      <c r="F2125" s="3">
        <v>42830</v>
      </c>
      <c r="G2125" s="3">
        <v>42839</v>
      </c>
      <c r="H2125">
        <v>50</v>
      </c>
    </row>
    <row r="2126" spans="1:8">
      <c r="A2126" s="4" t="s">
        <v>2333</v>
      </c>
      <c r="B2126" s="4" t="s">
        <v>196</v>
      </c>
      <c r="C2126" s="4" t="s">
        <v>192</v>
      </c>
      <c r="D2126" s="4" t="s">
        <v>76</v>
      </c>
      <c r="E2126" s="4" t="s">
        <v>197</v>
      </c>
      <c r="F2126" s="3">
        <v>42830</v>
      </c>
      <c r="G2126" s="3">
        <v>42832</v>
      </c>
      <c r="H2126">
        <v>0</v>
      </c>
    </row>
    <row r="2127" spans="1:8">
      <c r="A2127" s="4" t="s">
        <v>2334</v>
      </c>
      <c r="B2127" s="4" t="s">
        <v>191</v>
      </c>
      <c r="C2127" s="4" t="s">
        <v>179</v>
      </c>
      <c r="D2127" s="4" t="s">
        <v>82</v>
      </c>
      <c r="E2127" s="4" t="s">
        <v>197</v>
      </c>
      <c r="F2127" s="3">
        <v>42830</v>
      </c>
      <c r="G2127" s="3">
        <v>42885</v>
      </c>
      <c r="H2127">
        <v>0</v>
      </c>
    </row>
    <row r="2128" spans="1:8">
      <c r="A2128" s="4" t="s">
        <v>2335</v>
      </c>
      <c r="B2128" s="4" t="s">
        <v>191</v>
      </c>
      <c r="C2128" s="4" t="s">
        <v>175</v>
      </c>
      <c r="D2128" s="4" t="s">
        <v>108</v>
      </c>
      <c r="E2128" s="4" t="s">
        <v>197</v>
      </c>
      <c r="F2128" s="3">
        <v>42830</v>
      </c>
      <c r="G2128" s="3">
        <v>42832</v>
      </c>
      <c r="H2128">
        <v>0</v>
      </c>
    </row>
    <row r="2129" spans="1:8">
      <c r="A2129" s="4" t="s">
        <v>2336</v>
      </c>
      <c r="B2129" s="4" t="s">
        <v>343</v>
      </c>
      <c r="C2129" s="4" t="s">
        <v>179</v>
      </c>
      <c r="D2129" s="4" t="s">
        <v>45</v>
      </c>
      <c r="E2129" s="4" t="s">
        <v>197</v>
      </c>
      <c r="F2129" s="3">
        <v>42830</v>
      </c>
      <c r="G2129" s="3">
        <v>42954</v>
      </c>
      <c r="H2129">
        <v>0</v>
      </c>
    </row>
    <row r="2130" spans="1:8">
      <c r="A2130" s="4" t="s">
        <v>2337</v>
      </c>
      <c r="B2130" s="4" t="s">
        <v>343</v>
      </c>
      <c r="C2130" s="4" t="s">
        <v>179</v>
      </c>
      <c r="D2130" s="4" t="s">
        <v>100</v>
      </c>
      <c r="E2130" s="4" t="s">
        <v>172</v>
      </c>
      <c r="F2130" s="3">
        <v>42830</v>
      </c>
      <c r="G2130" s="3">
        <v>42867</v>
      </c>
      <c r="H2130">
        <v>505</v>
      </c>
    </row>
    <row r="2131" spans="1:8">
      <c r="A2131" s="4" t="s">
        <v>2338</v>
      </c>
      <c r="B2131" s="4" t="s">
        <v>230</v>
      </c>
      <c r="C2131" s="4" t="s">
        <v>175</v>
      </c>
      <c r="D2131" s="4" t="s">
        <v>49</v>
      </c>
      <c r="E2131" s="4" t="s">
        <v>197</v>
      </c>
      <c r="F2131" s="3">
        <v>42830</v>
      </c>
      <c r="G2131" s="3">
        <v>42840</v>
      </c>
      <c r="H2131">
        <v>0</v>
      </c>
    </row>
    <row r="2132" spans="1:8">
      <c r="A2132" s="4" t="s">
        <v>2339</v>
      </c>
      <c r="B2132" s="4" t="s">
        <v>230</v>
      </c>
      <c r="C2132" s="4" t="s">
        <v>179</v>
      </c>
      <c r="D2132" s="4" t="s">
        <v>72</v>
      </c>
      <c r="E2132" s="4" t="s">
        <v>172</v>
      </c>
      <c r="F2132" s="3">
        <v>42830</v>
      </c>
      <c r="G2132" s="3">
        <v>42831</v>
      </c>
      <c r="H2132">
        <v>450</v>
      </c>
    </row>
    <row r="2133" spans="1:8">
      <c r="A2133" s="4" t="s">
        <v>2340</v>
      </c>
      <c r="B2133" s="4" t="s">
        <v>230</v>
      </c>
      <c r="C2133" s="4" t="s">
        <v>199</v>
      </c>
      <c r="D2133" s="4" t="s">
        <v>32</v>
      </c>
      <c r="E2133" s="4" t="s">
        <v>172</v>
      </c>
      <c r="F2133" s="3">
        <v>42830</v>
      </c>
      <c r="G2133" s="3">
        <v>42876</v>
      </c>
      <c r="H2133">
        <v>4983</v>
      </c>
    </row>
    <row r="2134" spans="1:8">
      <c r="A2134" s="4" t="s">
        <v>2341</v>
      </c>
      <c r="B2134" s="4" t="s">
        <v>256</v>
      </c>
      <c r="C2134" s="4" t="s">
        <v>171</v>
      </c>
      <c r="D2134" s="4" t="s">
        <v>103</v>
      </c>
      <c r="E2134" s="4" t="s">
        <v>172</v>
      </c>
      <c r="F2134" s="3">
        <v>42830</v>
      </c>
      <c r="G2134" s="3">
        <v>42905</v>
      </c>
      <c r="H2134">
        <v>1140</v>
      </c>
    </row>
    <row r="2135" spans="1:8">
      <c r="A2135" s="4" t="s">
        <v>2342</v>
      </c>
      <c r="B2135" s="4" t="s">
        <v>187</v>
      </c>
      <c r="C2135" s="4" t="s">
        <v>177</v>
      </c>
      <c r="D2135" s="4" t="s">
        <v>24</v>
      </c>
      <c r="E2135" s="4" t="s">
        <v>193</v>
      </c>
      <c r="F2135" s="3">
        <v>42830</v>
      </c>
      <c r="G2135" s="3"/>
    </row>
    <row r="2136" spans="1:8">
      <c r="A2136" s="4" t="s">
        <v>2343</v>
      </c>
      <c r="B2136" s="4" t="s">
        <v>187</v>
      </c>
      <c r="C2136" s="4" t="s">
        <v>171</v>
      </c>
      <c r="D2136" s="4" t="s">
        <v>54</v>
      </c>
      <c r="E2136" s="4" t="s">
        <v>197</v>
      </c>
      <c r="F2136" s="3">
        <v>42830</v>
      </c>
      <c r="G2136" s="3">
        <v>42832</v>
      </c>
      <c r="H2136">
        <v>0</v>
      </c>
    </row>
    <row r="2137" spans="1:8">
      <c r="A2137" s="4" t="s">
        <v>2344</v>
      </c>
      <c r="B2137" s="4" t="s">
        <v>187</v>
      </c>
      <c r="C2137" s="4" t="s">
        <v>192</v>
      </c>
      <c r="D2137" s="4" t="s">
        <v>81</v>
      </c>
      <c r="E2137" s="4" t="s">
        <v>172</v>
      </c>
      <c r="F2137" s="3">
        <v>42830</v>
      </c>
      <c r="G2137" s="3">
        <v>42908</v>
      </c>
      <c r="H2137">
        <v>3188</v>
      </c>
    </row>
    <row r="2138" spans="1:8">
      <c r="A2138" s="4" t="s">
        <v>2345</v>
      </c>
      <c r="B2138" s="4" t="s">
        <v>232</v>
      </c>
      <c r="C2138" s="4" t="s">
        <v>179</v>
      </c>
      <c r="D2138" s="4" t="s">
        <v>107</v>
      </c>
      <c r="E2138" s="4" t="s">
        <v>197</v>
      </c>
      <c r="F2138" s="3">
        <v>42830</v>
      </c>
      <c r="G2138" s="3">
        <v>42831</v>
      </c>
      <c r="H2138">
        <v>0</v>
      </c>
    </row>
    <row r="2139" spans="1:8">
      <c r="A2139" s="4" t="s">
        <v>2346</v>
      </c>
      <c r="B2139" s="4" t="s">
        <v>232</v>
      </c>
      <c r="C2139" s="4" t="s">
        <v>171</v>
      </c>
      <c r="D2139" s="4" t="s">
        <v>123</v>
      </c>
      <c r="E2139" s="4" t="s">
        <v>172</v>
      </c>
      <c r="F2139" s="3">
        <v>42830</v>
      </c>
      <c r="G2139" s="3">
        <v>42949</v>
      </c>
      <c r="H2139">
        <v>1091</v>
      </c>
    </row>
    <row r="2140" spans="1:8">
      <c r="A2140" s="4" t="s">
        <v>2347</v>
      </c>
      <c r="B2140" s="4" t="s">
        <v>232</v>
      </c>
      <c r="C2140" s="4" t="s">
        <v>199</v>
      </c>
      <c r="D2140" s="4" t="s">
        <v>31</v>
      </c>
      <c r="E2140" s="4" t="s">
        <v>172</v>
      </c>
      <c r="F2140" s="3">
        <v>42830</v>
      </c>
      <c r="G2140" s="3">
        <v>42837</v>
      </c>
      <c r="H2140">
        <v>5095</v>
      </c>
    </row>
    <row r="2141" spans="1:8">
      <c r="A2141" s="4" t="s">
        <v>2348</v>
      </c>
      <c r="B2141" s="4" t="s">
        <v>232</v>
      </c>
      <c r="C2141" s="4" t="s">
        <v>177</v>
      </c>
      <c r="D2141" s="4" t="s">
        <v>42</v>
      </c>
      <c r="E2141" s="4" t="s">
        <v>172</v>
      </c>
      <c r="F2141" s="3">
        <v>42830</v>
      </c>
      <c r="G2141" s="3">
        <v>42949</v>
      </c>
      <c r="H2141">
        <v>51</v>
      </c>
    </row>
    <row r="2142" spans="1:8">
      <c r="A2142" s="4" t="s">
        <v>2349</v>
      </c>
      <c r="B2142" s="4" t="s">
        <v>205</v>
      </c>
      <c r="C2142" s="4" t="s">
        <v>177</v>
      </c>
      <c r="D2142" s="4" t="s">
        <v>72</v>
      </c>
      <c r="E2142" s="4" t="s">
        <v>172</v>
      </c>
      <c r="F2142" s="3">
        <v>42830</v>
      </c>
      <c r="G2142" s="3">
        <v>42905</v>
      </c>
      <c r="H2142">
        <v>62</v>
      </c>
    </row>
    <row r="2143" spans="1:8">
      <c r="A2143" s="4" t="s">
        <v>2350</v>
      </c>
      <c r="B2143" s="4" t="s">
        <v>185</v>
      </c>
      <c r="C2143" s="4" t="s">
        <v>179</v>
      </c>
      <c r="D2143" s="4" t="s">
        <v>129</v>
      </c>
      <c r="E2143" s="4" t="s">
        <v>172</v>
      </c>
      <c r="F2143" s="3">
        <v>42830</v>
      </c>
      <c r="G2143" s="3">
        <v>42914</v>
      </c>
      <c r="H2143">
        <v>550</v>
      </c>
    </row>
    <row r="2144" spans="1:8">
      <c r="A2144" s="4" t="s">
        <v>2351</v>
      </c>
      <c r="B2144" s="4" t="s">
        <v>216</v>
      </c>
      <c r="C2144" s="4" t="s">
        <v>177</v>
      </c>
      <c r="D2144" s="4" t="s">
        <v>65</v>
      </c>
      <c r="E2144" s="4" t="s">
        <v>172</v>
      </c>
      <c r="F2144" s="3">
        <v>42830</v>
      </c>
      <c r="G2144" s="3">
        <v>42832</v>
      </c>
      <c r="H2144">
        <v>45</v>
      </c>
    </row>
    <row r="2145" spans="1:8">
      <c r="A2145" s="4" t="s">
        <v>2352</v>
      </c>
      <c r="B2145" s="4" t="s">
        <v>181</v>
      </c>
      <c r="C2145" s="4" t="s">
        <v>179</v>
      </c>
      <c r="D2145" s="4" t="s">
        <v>24</v>
      </c>
      <c r="E2145" s="4" t="s">
        <v>193</v>
      </c>
      <c r="F2145" s="3">
        <v>42830</v>
      </c>
      <c r="G2145" s="3"/>
    </row>
    <row r="2146" spans="1:8">
      <c r="A2146" s="4" t="s">
        <v>2353</v>
      </c>
      <c r="B2146" s="4" t="s">
        <v>183</v>
      </c>
      <c r="C2146" s="4" t="s">
        <v>179</v>
      </c>
      <c r="D2146" s="4" t="s">
        <v>51</v>
      </c>
      <c r="E2146" s="4" t="s">
        <v>172</v>
      </c>
      <c r="F2146" s="3">
        <v>42831</v>
      </c>
      <c r="G2146" s="3">
        <v>42895</v>
      </c>
      <c r="H2146">
        <v>527</v>
      </c>
    </row>
    <row r="2147" spans="1:8">
      <c r="A2147" s="4" t="s">
        <v>2354</v>
      </c>
      <c r="B2147" s="4" t="s">
        <v>246</v>
      </c>
      <c r="C2147" s="4" t="s">
        <v>179</v>
      </c>
      <c r="D2147" s="4" t="s">
        <v>83</v>
      </c>
      <c r="E2147" s="4" t="s">
        <v>197</v>
      </c>
      <c r="F2147" s="3">
        <v>42831</v>
      </c>
      <c r="G2147" s="3">
        <v>42840</v>
      </c>
      <c r="H2147">
        <v>0</v>
      </c>
    </row>
    <row r="2148" spans="1:8">
      <c r="A2148" s="4" t="s">
        <v>2355</v>
      </c>
      <c r="B2148" s="4" t="s">
        <v>246</v>
      </c>
      <c r="C2148" s="4" t="s">
        <v>171</v>
      </c>
      <c r="D2148" s="4" t="s">
        <v>123</v>
      </c>
      <c r="E2148" s="4" t="s">
        <v>197</v>
      </c>
      <c r="F2148" s="3">
        <v>42831</v>
      </c>
      <c r="G2148" s="3">
        <v>42885</v>
      </c>
      <c r="H2148">
        <v>0</v>
      </c>
    </row>
    <row r="2149" spans="1:8">
      <c r="A2149" s="4" t="s">
        <v>2356</v>
      </c>
      <c r="B2149" s="4" t="s">
        <v>210</v>
      </c>
      <c r="C2149" s="4" t="s">
        <v>192</v>
      </c>
      <c r="D2149" s="4" t="s">
        <v>24</v>
      </c>
      <c r="E2149" s="4" t="s">
        <v>193</v>
      </c>
      <c r="F2149" s="3">
        <v>42831</v>
      </c>
      <c r="G2149" s="3"/>
    </row>
    <row r="2150" spans="1:8">
      <c r="A2150" s="4" t="s">
        <v>2357</v>
      </c>
      <c r="B2150" s="4" t="s">
        <v>174</v>
      </c>
      <c r="C2150" s="4" t="s">
        <v>192</v>
      </c>
      <c r="D2150" s="4" t="s">
        <v>48</v>
      </c>
      <c r="E2150" s="4" t="s">
        <v>197</v>
      </c>
      <c r="F2150" s="3">
        <v>42831</v>
      </c>
      <c r="G2150" s="3">
        <v>42833</v>
      </c>
      <c r="H2150">
        <v>0</v>
      </c>
    </row>
    <row r="2151" spans="1:8">
      <c r="A2151" s="4" t="s">
        <v>2358</v>
      </c>
      <c r="B2151" s="4" t="s">
        <v>174</v>
      </c>
      <c r="C2151" s="4" t="s">
        <v>177</v>
      </c>
      <c r="D2151" s="4" t="s">
        <v>104</v>
      </c>
      <c r="E2151" s="4" t="s">
        <v>172</v>
      </c>
      <c r="F2151" s="3">
        <v>42831</v>
      </c>
      <c r="G2151" s="3">
        <v>42839</v>
      </c>
      <c r="H2151">
        <v>64</v>
      </c>
    </row>
    <row r="2152" spans="1:8">
      <c r="A2152" s="4" t="s">
        <v>2359</v>
      </c>
      <c r="B2152" s="4" t="s">
        <v>263</v>
      </c>
      <c r="C2152" s="4" t="s">
        <v>192</v>
      </c>
      <c r="D2152" s="4" t="s">
        <v>99</v>
      </c>
      <c r="E2152" s="4" t="s">
        <v>172</v>
      </c>
      <c r="F2152" s="3">
        <v>42831</v>
      </c>
      <c r="G2152" s="3">
        <v>42840</v>
      </c>
      <c r="H2152">
        <v>3655</v>
      </c>
    </row>
    <row r="2153" spans="1:8">
      <c r="A2153" s="4" t="s">
        <v>2360</v>
      </c>
      <c r="B2153" s="4" t="s">
        <v>212</v>
      </c>
      <c r="C2153" s="4" t="s">
        <v>265</v>
      </c>
      <c r="D2153" s="4" t="s">
        <v>24</v>
      </c>
      <c r="E2153" s="4" t="s">
        <v>193</v>
      </c>
      <c r="F2153" s="3">
        <v>42831</v>
      </c>
      <c r="G2153" s="3"/>
    </row>
    <row r="2154" spans="1:8">
      <c r="A2154" s="4" t="s">
        <v>2361</v>
      </c>
      <c r="B2154" s="4" t="s">
        <v>212</v>
      </c>
      <c r="C2154" s="4" t="s">
        <v>177</v>
      </c>
      <c r="D2154" s="4" t="s">
        <v>24</v>
      </c>
      <c r="E2154" s="4" t="s">
        <v>193</v>
      </c>
      <c r="F2154" s="3">
        <v>42831</v>
      </c>
      <c r="G2154" s="3"/>
    </row>
    <row r="2155" spans="1:8">
      <c r="A2155" s="4" t="s">
        <v>2362</v>
      </c>
      <c r="B2155" s="4" t="s">
        <v>196</v>
      </c>
      <c r="C2155" s="4" t="s">
        <v>177</v>
      </c>
      <c r="D2155" s="4" t="s">
        <v>29</v>
      </c>
      <c r="E2155" s="4" t="s">
        <v>197</v>
      </c>
      <c r="F2155" s="3">
        <v>42831</v>
      </c>
      <c r="G2155" s="3">
        <v>42841</v>
      </c>
      <c r="H2155">
        <v>0</v>
      </c>
    </row>
    <row r="2156" spans="1:8">
      <c r="A2156" s="4" t="s">
        <v>2363</v>
      </c>
      <c r="B2156" s="4" t="s">
        <v>196</v>
      </c>
      <c r="C2156" s="4" t="s">
        <v>192</v>
      </c>
      <c r="D2156" s="4" t="s">
        <v>104</v>
      </c>
      <c r="E2156" s="4" t="s">
        <v>197</v>
      </c>
      <c r="F2156" s="3">
        <v>42831</v>
      </c>
      <c r="G2156" s="3">
        <v>42838</v>
      </c>
      <c r="H2156">
        <v>0</v>
      </c>
    </row>
    <row r="2157" spans="1:8">
      <c r="A2157" s="4" t="s">
        <v>2364</v>
      </c>
      <c r="B2157" s="4" t="s">
        <v>203</v>
      </c>
      <c r="C2157" s="4" t="s">
        <v>192</v>
      </c>
      <c r="D2157" s="4" t="s">
        <v>24</v>
      </c>
      <c r="E2157" s="4" t="s">
        <v>193</v>
      </c>
      <c r="F2157" s="3">
        <v>42831</v>
      </c>
      <c r="G2157" s="3"/>
    </row>
    <row r="2158" spans="1:8">
      <c r="A2158" s="4" t="s">
        <v>2365</v>
      </c>
      <c r="B2158" s="4" t="s">
        <v>191</v>
      </c>
      <c r="C2158" s="4" t="s">
        <v>179</v>
      </c>
      <c r="D2158" s="4" t="s">
        <v>59</v>
      </c>
      <c r="E2158" s="4" t="s">
        <v>172</v>
      </c>
      <c r="F2158" s="3">
        <v>42831</v>
      </c>
      <c r="G2158" s="3">
        <v>42876</v>
      </c>
      <c r="H2158">
        <v>561</v>
      </c>
    </row>
    <row r="2159" spans="1:8">
      <c r="A2159" s="4" t="s">
        <v>2366</v>
      </c>
      <c r="B2159" s="4" t="s">
        <v>219</v>
      </c>
      <c r="C2159" s="4" t="s">
        <v>171</v>
      </c>
      <c r="D2159" s="4" t="s">
        <v>24</v>
      </c>
      <c r="E2159" s="4" t="s">
        <v>193</v>
      </c>
      <c r="F2159" s="3">
        <v>42831</v>
      </c>
      <c r="G2159" s="3"/>
    </row>
    <row r="2160" spans="1:8">
      <c r="A2160" s="4" t="s">
        <v>2367</v>
      </c>
      <c r="B2160" s="4" t="s">
        <v>230</v>
      </c>
      <c r="C2160" s="4" t="s">
        <v>179</v>
      </c>
      <c r="D2160" s="4" t="s">
        <v>75</v>
      </c>
      <c r="E2160" s="4" t="s">
        <v>197</v>
      </c>
      <c r="F2160" s="3">
        <v>42831</v>
      </c>
      <c r="G2160" s="3">
        <v>42953</v>
      </c>
      <c r="H2160">
        <v>0</v>
      </c>
    </row>
    <row r="2161" spans="1:8">
      <c r="A2161" s="4" t="s">
        <v>2368</v>
      </c>
      <c r="B2161" s="4" t="s">
        <v>230</v>
      </c>
      <c r="C2161" s="4" t="s">
        <v>171</v>
      </c>
      <c r="D2161" s="4" t="s">
        <v>54</v>
      </c>
      <c r="E2161" s="4" t="s">
        <v>197</v>
      </c>
      <c r="F2161" s="3">
        <v>42831</v>
      </c>
      <c r="G2161" s="3">
        <v>42841</v>
      </c>
      <c r="H2161">
        <v>0</v>
      </c>
    </row>
    <row r="2162" spans="1:8">
      <c r="A2162" s="4" t="s">
        <v>2369</v>
      </c>
      <c r="B2162" s="4" t="s">
        <v>230</v>
      </c>
      <c r="C2162" s="4" t="s">
        <v>199</v>
      </c>
      <c r="D2162" s="4" t="s">
        <v>97</v>
      </c>
      <c r="E2162" s="4" t="s">
        <v>172</v>
      </c>
      <c r="F2162" s="3">
        <v>42831</v>
      </c>
      <c r="G2162" s="3">
        <v>42832</v>
      </c>
      <c r="H2162">
        <v>6154</v>
      </c>
    </row>
    <row r="2163" spans="1:8">
      <c r="A2163" s="4" t="s">
        <v>2370</v>
      </c>
      <c r="B2163" s="4" t="s">
        <v>230</v>
      </c>
      <c r="C2163" s="4" t="s">
        <v>175</v>
      </c>
      <c r="D2163" s="4" t="s">
        <v>38</v>
      </c>
      <c r="E2163" s="4" t="s">
        <v>172</v>
      </c>
      <c r="F2163" s="3">
        <v>42831</v>
      </c>
      <c r="G2163" s="3">
        <v>42837</v>
      </c>
      <c r="H2163">
        <v>4756</v>
      </c>
    </row>
    <row r="2164" spans="1:8">
      <c r="A2164" s="4" t="s">
        <v>2371</v>
      </c>
      <c r="B2164" s="4" t="s">
        <v>256</v>
      </c>
      <c r="C2164" s="4" t="s">
        <v>179</v>
      </c>
      <c r="D2164" s="4" t="s">
        <v>111</v>
      </c>
      <c r="E2164" s="4" t="s">
        <v>197</v>
      </c>
      <c r="F2164" s="3">
        <v>42831</v>
      </c>
      <c r="G2164" s="3">
        <v>42839</v>
      </c>
      <c r="H2164">
        <v>0</v>
      </c>
    </row>
    <row r="2165" spans="1:8">
      <c r="A2165" s="4" t="s">
        <v>2372</v>
      </c>
      <c r="B2165" s="4" t="s">
        <v>256</v>
      </c>
      <c r="C2165" s="4" t="s">
        <v>177</v>
      </c>
      <c r="D2165" s="4" t="s">
        <v>70</v>
      </c>
      <c r="E2165" s="4" t="s">
        <v>172</v>
      </c>
      <c r="F2165" s="3">
        <v>42831</v>
      </c>
      <c r="G2165" s="3">
        <v>42885</v>
      </c>
      <c r="H2165">
        <v>61</v>
      </c>
    </row>
    <row r="2166" spans="1:8">
      <c r="A2166" s="4" t="s">
        <v>2373</v>
      </c>
      <c r="B2166" s="4" t="s">
        <v>170</v>
      </c>
      <c r="C2166" s="4" t="s">
        <v>179</v>
      </c>
      <c r="D2166" s="4" t="s">
        <v>92</v>
      </c>
      <c r="E2166" s="4" t="s">
        <v>172</v>
      </c>
      <c r="F2166" s="3">
        <v>42831</v>
      </c>
      <c r="G2166" s="3">
        <v>42910</v>
      </c>
      <c r="H2166">
        <v>575</v>
      </c>
    </row>
    <row r="2167" spans="1:8">
      <c r="A2167" s="4" t="s">
        <v>2374</v>
      </c>
      <c r="B2167" s="4" t="s">
        <v>170</v>
      </c>
      <c r="C2167" s="4" t="s">
        <v>171</v>
      </c>
      <c r="D2167" s="4" t="s">
        <v>57</v>
      </c>
      <c r="E2167" s="4" t="s">
        <v>172</v>
      </c>
      <c r="F2167" s="3">
        <v>42831</v>
      </c>
      <c r="G2167" s="3">
        <v>42877</v>
      </c>
      <c r="H2167">
        <v>1147</v>
      </c>
    </row>
    <row r="2168" spans="1:8">
      <c r="A2168" s="4" t="s">
        <v>2375</v>
      </c>
      <c r="B2168" s="4" t="s">
        <v>170</v>
      </c>
      <c r="C2168" s="4" t="s">
        <v>192</v>
      </c>
      <c r="D2168" s="4" t="s">
        <v>61</v>
      </c>
      <c r="E2168" s="4" t="s">
        <v>172</v>
      </c>
      <c r="F2168" s="3">
        <v>42831</v>
      </c>
      <c r="G2168" s="3">
        <v>42898</v>
      </c>
      <c r="H2168">
        <v>3161</v>
      </c>
    </row>
    <row r="2169" spans="1:8">
      <c r="A2169" s="4" t="s">
        <v>2376</v>
      </c>
      <c r="B2169" s="4" t="s">
        <v>189</v>
      </c>
      <c r="C2169" s="4" t="s">
        <v>179</v>
      </c>
      <c r="D2169" s="4" t="s">
        <v>79</v>
      </c>
      <c r="E2169" s="4" t="s">
        <v>197</v>
      </c>
      <c r="F2169" s="3">
        <v>42831</v>
      </c>
      <c r="G2169" s="3">
        <v>42841</v>
      </c>
      <c r="H2169">
        <v>0</v>
      </c>
    </row>
    <row r="2170" spans="1:8">
      <c r="A2170" s="4" t="s">
        <v>2377</v>
      </c>
      <c r="B2170" s="4" t="s">
        <v>185</v>
      </c>
      <c r="C2170" s="4" t="s">
        <v>192</v>
      </c>
      <c r="D2170" s="4" t="s">
        <v>42</v>
      </c>
      <c r="E2170" s="4" t="s">
        <v>197</v>
      </c>
      <c r="F2170" s="3">
        <v>42831</v>
      </c>
      <c r="G2170" s="3">
        <v>42839</v>
      </c>
      <c r="H2170">
        <v>0</v>
      </c>
    </row>
    <row r="2171" spans="1:8">
      <c r="A2171" s="4" t="s">
        <v>2378</v>
      </c>
      <c r="B2171" s="4" t="s">
        <v>185</v>
      </c>
      <c r="C2171" s="4" t="s">
        <v>179</v>
      </c>
      <c r="D2171" s="4" t="s">
        <v>105</v>
      </c>
      <c r="E2171" s="4" t="s">
        <v>172</v>
      </c>
      <c r="F2171" s="3">
        <v>42831</v>
      </c>
      <c r="G2171" s="3">
        <v>42859</v>
      </c>
      <c r="H2171">
        <v>525</v>
      </c>
    </row>
    <row r="2172" spans="1:8">
      <c r="A2172" s="4" t="s">
        <v>2379</v>
      </c>
      <c r="B2172" s="4" t="s">
        <v>181</v>
      </c>
      <c r="C2172" s="4" t="s">
        <v>175</v>
      </c>
      <c r="D2172" s="4" t="s">
        <v>44</v>
      </c>
      <c r="E2172" s="4" t="s">
        <v>172</v>
      </c>
      <c r="F2172" s="3">
        <v>42831</v>
      </c>
      <c r="G2172" s="3">
        <v>42837</v>
      </c>
      <c r="H2172">
        <v>4168</v>
      </c>
    </row>
    <row r="2173" spans="1:8">
      <c r="A2173" s="4" t="s">
        <v>2380</v>
      </c>
      <c r="B2173" s="4" t="s">
        <v>183</v>
      </c>
      <c r="C2173" s="4" t="s">
        <v>179</v>
      </c>
      <c r="D2173" s="4" t="s">
        <v>92</v>
      </c>
      <c r="E2173" s="4" t="s">
        <v>172</v>
      </c>
      <c r="F2173" s="3">
        <v>42832</v>
      </c>
      <c r="G2173" s="3">
        <v>42833</v>
      </c>
      <c r="H2173">
        <v>596</v>
      </c>
    </row>
    <row r="2174" spans="1:8">
      <c r="A2174" s="4" t="s">
        <v>2381</v>
      </c>
      <c r="B2174" s="4" t="s">
        <v>261</v>
      </c>
      <c r="C2174" s="4" t="s">
        <v>175</v>
      </c>
      <c r="D2174" s="4" t="s">
        <v>24</v>
      </c>
      <c r="E2174" s="4" t="s">
        <v>193</v>
      </c>
      <c r="F2174" s="3">
        <v>42832</v>
      </c>
      <c r="G2174" s="3"/>
    </row>
    <row r="2175" spans="1:8">
      <c r="A2175" s="4" t="s">
        <v>2382</v>
      </c>
      <c r="B2175" s="4" t="s">
        <v>261</v>
      </c>
      <c r="C2175" s="4" t="s">
        <v>177</v>
      </c>
      <c r="D2175" s="4" t="s">
        <v>130</v>
      </c>
      <c r="E2175" s="4" t="s">
        <v>172</v>
      </c>
      <c r="F2175" s="3">
        <v>42832</v>
      </c>
      <c r="G2175" s="3">
        <v>42840</v>
      </c>
      <c r="H2175">
        <v>59</v>
      </c>
    </row>
    <row r="2176" spans="1:8">
      <c r="A2176" s="4" t="s">
        <v>2383</v>
      </c>
      <c r="B2176" s="4" t="s">
        <v>246</v>
      </c>
      <c r="C2176" s="4" t="s">
        <v>175</v>
      </c>
      <c r="D2176" s="4" t="s">
        <v>95</v>
      </c>
      <c r="E2176" s="4" t="s">
        <v>197</v>
      </c>
      <c r="F2176" s="3">
        <v>42832</v>
      </c>
      <c r="G2176" s="3">
        <v>42869</v>
      </c>
      <c r="H2176">
        <v>0</v>
      </c>
    </row>
    <row r="2177" spans="1:8">
      <c r="A2177" s="4" t="s">
        <v>2384</v>
      </c>
      <c r="B2177" s="4" t="s">
        <v>279</v>
      </c>
      <c r="C2177" s="4" t="s">
        <v>192</v>
      </c>
      <c r="D2177" s="4" t="s">
        <v>24</v>
      </c>
      <c r="E2177" s="4" t="s">
        <v>193</v>
      </c>
      <c r="F2177" s="3">
        <v>42832</v>
      </c>
      <c r="G2177" s="3"/>
    </row>
    <row r="2178" spans="1:8">
      <c r="A2178" s="4" t="s">
        <v>2385</v>
      </c>
      <c r="B2178" s="4" t="s">
        <v>279</v>
      </c>
      <c r="C2178" s="4" t="s">
        <v>199</v>
      </c>
      <c r="D2178" s="4" t="s">
        <v>84</v>
      </c>
      <c r="E2178" s="4" t="s">
        <v>172</v>
      </c>
      <c r="F2178" s="3">
        <v>42832</v>
      </c>
      <c r="G2178" s="3">
        <v>42840</v>
      </c>
      <c r="H2178">
        <v>5684</v>
      </c>
    </row>
    <row r="2179" spans="1:8">
      <c r="A2179" s="4" t="s">
        <v>2386</v>
      </c>
      <c r="B2179" s="4" t="s">
        <v>210</v>
      </c>
      <c r="C2179" s="4" t="s">
        <v>192</v>
      </c>
      <c r="D2179" s="4" t="s">
        <v>82</v>
      </c>
      <c r="E2179" s="4" t="s">
        <v>197</v>
      </c>
      <c r="F2179" s="3">
        <v>42832</v>
      </c>
      <c r="G2179" s="3">
        <v>42840</v>
      </c>
      <c r="H2179">
        <v>0</v>
      </c>
    </row>
    <row r="2180" spans="1:8">
      <c r="A2180" s="4" t="s">
        <v>2387</v>
      </c>
      <c r="B2180" s="4" t="s">
        <v>174</v>
      </c>
      <c r="C2180" s="4" t="s">
        <v>175</v>
      </c>
      <c r="D2180" s="4" t="s">
        <v>70</v>
      </c>
      <c r="E2180" s="4" t="s">
        <v>172</v>
      </c>
      <c r="F2180" s="3">
        <v>42832</v>
      </c>
      <c r="G2180" s="3">
        <v>42840</v>
      </c>
      <c r="H2180">
        <v>4413</v>
      </c>
    </row>
    <row r="2181" spans="1:8">
      <c r="A2181" s="4" t="s">
        <v>2388</v>
      </c>
      <c r="B2181" s="4" t="s">
        <v>263</v>
      </c>
      <c r="C2181" s="4" t="s">
        <v>192</v>
      </c>
      <c r="D2181" s="4" t="s">
        <v>96</v>
      </c>
      <c r="E2181" s="4" t="s">
        <v>197</v>
      </c>
      <c r="F2181" s="3">
        <v>42832</v>
      </c>
      <c r="G2181" s="3">
        <v>42842</v>
      </c>
      <c r="H2181">
        <v>0</v>
      </c>
    </row>
    <row r="2182" spans="1:8">
      <c r="A2182" s="4" t="s">
        <v>2389</v>
      </c>
      <c r="B2182" s="4" t="s">
        <v>263</v>
      </c>
      <c r="C2182" s="4" t="s">
        <v>192</v>
      </c>
      <c r="D2182" s="4" t="s">
        <v>121</v>
      </c>
      <c r="E2182" s="4" t="s">
        <v>197</v>
      </c>
      <c r="F2182" s="3">
        <v>42832</v>
      </c>
      <c r="G2182" s="3">
        <v>42840</v>
      </c>
      <c r="H2182">
        <v>0</v>
      </c>
    </row>
    <row r="2183" spans="1:8">
      <c r="A2183" s="4" t="s">
        <v>2390</v>
      </c>
      <c r="B2183" s="4" t="s">
        <v>263</v>
      </c>
      <c r="C2183" s="4" t="s">
        <v>175</v>
      </c>
      <c r="D2183" s="4" t="s">
        <v>88</v>
      </c>
      <c r="E2183" s="4" t="s">
        <v>172</v>
      </c>
      <c r="F2183" s="3">
        <v>42832</v>
      </c>
      <c r="G2183" s="3">
        <v>42838</v>
      </c>
      <c r="H2183">
        <v>4152</v>
      </c>
    </row>
    <row r="2184" spans="1:8">
      <c r="A2184" s="4" t="s">
        <v>2391</v>
      </c>
      <c r="B2184" s="4" t="s">
        <v>212</v>
      </c>
      <c r="C2184" s="4" t="s">
        <v>177</v>
      </c>
      <c r="D2184" s="4" t="s">
        <v>44</v>
      </c>
      <c r="E2184" s="4" t="s">
        <v>172</v>
      </c>
      <c r="F2184" s="3">
        <v>42832</v>
      </c>
      <c r="G2184" s="3">
        <v>42910</v>
      </c>
      <c r="H2184">
        <v>51</v>
      </c>
    </row>
    <row r="2185" spans="1:8">
      <c r="A2185" s="4" t="s">
        <v>2392</v>
      </c>
      <c r="B2185" s="4" t="s">
        <v>237</v>
      </c>
      <c r="C2185" s="4" t="s">
        <v>179</v>
      </c>
      <c r="D2185" s="4" t="s">
        <v>126</v>
      </c>
      <c r="E2185" s="4" t="s">
        <v>197</v>
      </c>
      <c r="F2185" s="3">
        <v>42832</v>
      </c>
      <c r="G2185" s="3">
        <v>42840</v>
      </c>
      <c r="H2185">
        <v>0</v>
      </c>
    </row>
    <row r="2186" spans="1:8">
      <c r="A2186" s="4" t="s">
        <v>2393</v>
      </c>
      <c r="B2186" s="4" t="s">
        <v>196</v>
      </c>
      <c r="C2186" s="4" t="s">
        <v>192</v>
      </c>
      <c r="D2186" s="4" t="s">
        <v>118</v>
      </c>
      <c r="E2186" s="4" t="s">
        <v>197</v>
      </c>
      <c r="F2186" s="3">
        <v>42832</v>
      </c>
      <c r="G2186" s="3">
        <v>42843</v>
      </c>
      <c r="H2186">
        <v>0</v>
      </c>
    </row>
    <row r="2187" spans="1:8">
      <c r="A2187" s="4" t="s">
        <v>2394</v>
      </c>
      <c r="B2187" s="4" t="s">
        <v>191</v>
      </c>
      <c r="C2187" s="4" t="s">
        <v>171</v>
      </c>
      <c r="D2187" s="4" t="s">
        <v>56</v>
      </c>
      <c r="E2187" s="4" t="s">
        <v>172</v>
      </c>
      <c r="F2187" s="3">
        <v>42832</v>
      </c>
      <c r="G2187" s="3">
        <v>42873</v>
      </c>
      <c r="H2187">
        <v>1103</v>
      </c>
    </row>
    <row r="2188" spans="1:8">
      <c r="A2188" s="4" t="s">
        <v>2395</v>
      </c>
      <c r="B2188" s="4" t="s">
        <v>343</v>
      </c>
      <c r="C2188" s="4" t="s">
        <v>171</v>
      </c>
      <c r="D2188" s="4" t="s">
        <v>92</v>
      </c>
      <c r="E2188" s="4" t="s">
        <v>172</v>
      </c>
      <c r="F2188" s="3">
        <v>42832</v>
      </c>
      <c r="G2188" s="3">
        <v>42834</v>
      </c>
      <c r="H2188">
        <v>1091</v>
      </c>
    </row>
    <row r="2189" spans="1:8">
      <c r="A2189" s="4" t="s">
        <v>2396</v>
      </c>
      <c r="B2189" s="4" t="s">
        <v>343</v>
      </c>
      <c r="C2189" s="4" t="s">
        <v>171</v>
      </c>
      <c r="D2189" s="4" t="s">
        <v>131</v>
      </c>
      <c r="E2189" s="4" t="s">
        <v>172</v>
      </c>
      <c r="F2189" s="3">
        <v>42832</v>
      </c>
      <c r="G2189" s="3">
        <v>42842</v>
      </c>
      <c r="H2189">
        <v>1189</v>
      </c>
    </row>
    <row r="2190" spans="1:8">
      <c r="A2190" s="4" t="s">
        <v>2397</v>
      </c>
      <c r="B2190" s="4" t="s">
        <v>343</v>
      </c>
      <c r="C2190" s="4" t="s">
        <v>175</v>
      </c>
      <c r="D2190" s="4" t="s">
        <v>111</v>
      </c>
      <c r="E2190" s="4" t="s">
        <v>172</v>
      </c>
      <c r="F2190" s="3">
        <v>42832</v>
      </c>
      <c r="G2190" s="3">
        <v>42913</v>
      </c>
      <c r="H2190">
        <v>4534</v>
      </c>
    </row>
    <row r="2191" spans="1:8">
      <c r="A2191" s="4" t="s">
        <v>2398</v>
      </c>
      <c r="B2191" s="4" t="s">
        <v>219</v>
      </c>
      <c r="C2191" s="4" t="s">
        <v>179</v>
      </c>
      <c r="D2191" s="4" t="s">
        <v>62</v>
      </c>
      <c r="E2191" s="4" t="s">
        <v>197</v>
      </c>
      <c r="F2191" s="3">
        <v>42832</v>
      </c>
      <c r="G2191" s="3">
        <v>42867</v>
      </c>
      <c r="H2191">
        <v>0</v>
      </c>
    </row>
    <row r="2192" spans="1:8">
      <c r="A2192" s="4" t="s">
        <v>2399</v>
      </c>
      <c r="B2192" s="4" t="s">
        <v>219</v>
      </c>
      <c r="C2192" s="4" t="s">
        <v>171</v>
      </c>
      <c r="D2192" s="4" t="s">
        <v>84</v>
      </c>
      <c r="E2192" s="4" t="s">
        <v>197</v>
      </c>
      <c r="F2192" s="3">
        <v>42832</v>
      </c>
      <c r="G2192" s="3">
        <v>42841</v>
      </c>
      <c r="H2192">
        <v>0</v>
      </c>
    </row>
    <row r="2193" spans="1:8">
      <c r="A2193" s="4" t="s">
        <v>2400</v>
      </c>
      <c r="B2193" s="4" t="s">
        <v>230</v>
      </c>
      <c r="C2193" s="4" t="s">
        <v>179</v>
      </c>
      <c r="D2193" s="4" t="s">
        <v>24</v>
      </c>
      <c r="E2193" s="4" t="s">
        <v>193</v>
      </c>
      <c r="F2193" s="3">
        <v>42832</v>
      </c>
      <c r="G2193" s="3"/>
    </row>
    <row r="2194" spans="1:8">
      <c r="A2194" s="4" t="s">
        <v>2401</v>
      </c>
      <c r="B2194" s="4" t="s">
        <v>230</v>
      </c>
      <c r="C2194" s="4" t="s">
        <v>192</v>
      </c>
      <c r="D2194" s="4" t="s">
        <v>24</v>
      </c>
      <c r="E2194" s="4" t="s">
        <v>193</v>
      </c>
      <c r="F2194" s="3">
        <v>42832</v>
      </c>
      <c r="G2194" s="3"/>
    </row>
    <row r="2195" spans="1:8">
      <c r="A2195" s="4" t="s">
        <v>2402</v>
      </c>
      <c r="B2195" s="4" t="s">
        <v>256</v>
      </c>
      <c r="C2195" s="4" t="s">
        <v>179</v>
      </c>
      <c r="D2195" s="4" t="s">
        <v>41</v>
      </c>
      <c r="E2195" s="4" t="s">
        <v>197</v>
      </c>
      <c r="F2195" s="3">
        <v>42832</v>
      </c>
      <c r="G2195" s="3">
        <v>42841</v>
      </c>
      <c r="H2195">
        <v>0</v>
      </c>
    </row>
    <row r="2196" spans="1:8">
      <c r="A2196" s="4" t="s">
        <v>2403</v>
      </c>
      <c r="B2196" s="4" t="s">
        <v>187</v>
      </c>
      <c r="C2196" s="4" t="s">
        <v>179</v>
      </c>
      <c r="D2196" s="4" t="s">
        <v>42</v>
      </c>
      <c r="E2196" s="4" t="s">
        <v>172</v>
      </c>
      <c r="F2196" s="3">
        <v>42832</v>
      </c>
      <c r="G2196" s="3">
        <v>42838</v>
      </c>
      <c r="H2196">
        <v>522</v>
      </c>
    </row>
    <row r="2197" spans="1:8">
      <c r="A2197" s="4" t="s">
        <v>2404</v>
      </c>
      <c r="B2197" s="4" t="s">
        <v>187</v>
      </c>
      <c r="C2197" s="4" t="s">
        <v>175</v>
      </c>
      <c r="D2197" s="4" t="s">
        <v>71</v>
      </c>
      <c r="E2197" s="4" t="s">
        <v>172</v>
      </c>
      <c r="F2197" s="3">
        <v>42832</v>
      </c>
      <c r="G2197" s="3">
        <v>42882</v>
      </c>
      <c r="H2197">
        <v>5012</v>
      </c>
    </row>
    <row r="2198" spans="1:8">
      <c r="A2198" s="4" t="s">
        <v>2405</v>
      </c>
      <c r="B2198" s="4" t="s">
        <v>201</v>
      </c>
      <c r="C2198" s="4" t="s">
        <v>171</v>
      </c>
      <c r="D2198" s="4" t="s">
        <v>102</v>
      </c>
      <c r="E2198" s="4" t="s">
        <v>172</v>
      </c>
      <c r="F2198" s="3">
        <v>42832</v>
      </c>
      <c r="G2198" s="3">
        <v>42833</v>
      </c>
      <c r="H2198">
        <v>1109</v>
      </c>
    </row>
    <row r="2199" spans="1:8">
      <c r="A2199" s="4" t="s">
        <v>2406</v>
      </c>
      <c r="B2199" s="4" t="s">
        <v>170</v>
      </c>
      <c r="C2199" s="4" t="s">
        <v>199</v>
      </c>
      <c r="D2199" s="4" t="s">
        <v>66</v>
      </c>
      <c r="E2199" s="4" t="s">
        <v>172</v>
      </c>
      <c r="F2199" s="3">
        <v>42832</v>
      </c>
      <c r="G2199" s="3">
        <v>42838</v>
      </c>
      <c r="H2199">
        <v>4659</v>
      </c>
    </row>
    <row r="2200" spans="1:8">
      <c r="A2200" s="4" t="s">
        <v>2407</v>
      </c>
      <c r="B2200" s="4" t="s">
        <v>189</v>
      </c>
      <c r="C2200" s="4" t="s">
        <v>179</v>
      </c>
      <c r="D2200" s="4" t="s">
        <v>37</v>
      </c>
      <c r="E2200" s="4" t="s">
        <v>197</v>
      </c>
      <c r="F2200" s="3">
        <v>42832</v>
      </c>
      <c r="G2200" s="3">
        <v>42841</v>
      </c>
      <c r="H2200">
        <v>0</v>
      </c>
    </row>
    <row r="2201" spans="1:8">
      <c r="A2201" s="4" t="s">
        <v>2408</v>
      </c>
      <c r="B2201" s="4" t="s">
        <v>208</v>
      </c>
      <c r="C2201" s="4" t="s">
        <v>199</v>
      </c>
      <c r="D2201" s="4" t="s">
        <v>41</v>
      </c>
      <c r="E2201" s="4" t="s">
        <v>197</v>
      </c>
      <c r="F2201" s="3">
        <v>42832</v>
      </c>
      <c r="G2201" s="3">
        <v>42899</v>
      </c>
      <c r="H2201">
        <v>0</v>
      </c>
    </row>
    <row r="2202" spans="1:8">
      <c r="A2202" s="4" t="s">
        <v>2409</v>
      </c>
      <c r="B2202" s="4" t="s">
        <v>208</v>
      </c>
      <c r="C2202" s="4" t="s">
        <v>199</v>
      </c>
      <c r="D2202" s="4" t="s">
        <v>119</v>
      </c>
      <c r="E2202" s="4" t="s">
        <v>197</v>
      </c>
      <c r="F2202" s="3">
        <v>42832</v>
      </c>
      <c r="G2202" s="3">
        <v>42834</v>
      </c>
      <c r="H2202">
        <v>0</v>
      </c>
    </row>
    <row r="2203" spans="1:8">
      <c r="A2203" s="4" t="s">
        <v>2410</v>
      </c>
      <c r="B2203" s="4" t="s">
        <v>208</v>
      </c>
      <c r="C2203" s="4" t="s">
        <v>177</v>
      </c>
      <c r="D2203" s="4" t="s">
        <v>85</v>
      </c>
      <c r="E2203" s="4" t="s">
        <v>197</v>
      </c>
      <c r="F2203" s="3">
        <v>42832</v>
      </c>
      <c r="G2203" s="3">
        <v>42885</v>
      </c>
      <c r="H2203">
        <v>0</v>
      </c>
    </row>
    <row r="2204" spans="1:8">
      <c r="A2204" s="4" t="s">
        <v>2411</v>
      </c>
      <c r="B2204" s="4" t="s">
        <v>208</v>
      </c>
      <c r="C2204" s="4" t="s">
        <v>192</v>
      </c>
      <c r="D2204" s="4" t="s">
        <v>100</v>
      </c>
      <c r="E2204" s="4" t="s">
        <v>197</v>
      </c>
      <c r="F2204" s="3">
        <v>42832</v>
      </c>
      <c r="G2204" s="3">
        <v>42837</v>
      </c>
      <c r="H2204">
        <v>0</v>
      </c>
    </row>
    <row r="2205" spans="1:8">
      <c r="A2205" s="4" t="s">
        <v>2412</v>
      </c>
      <c r="B2205" s="4" t="s">
        <v>185</v>
      </c>
      <c r="C2205" s="4" t="s">
        <v>179</v>
      </c>
      <c r="D2205" s="4" t="s">
        <v>24</v>
      </c>
      <c r="E2205" s="4" t="s">
        <v>193</v>
      </c>
      <c r="F2205" s="3">
        <v>42832</v>
      </c>
      <c r="G2205" s="3"/>
    </row>
    <row r="2206" spans="1:8">
      <c r="A2206" s="4" t="s">
        <v>2413</v>
      </c>
      <c r="B2206" s="4" t="s">
        <v>185</v>
      </c>
      <c r="C2206" s="4" t="s">
        <v>192</v>
      </c>
      <c r="D2206" s="4" t="s">
        <v>84</v>
      </c>
      <c r="E2206" s="4" t="s">
        <v>197</v>
      </c>
      <c r="F2206" s="3">
        <v>42832</v>
      </c>
      <c r="G2206" s="3">
        <v>42841</v>
      </c>
      <c r="H2206">
        <v>0</v>
      </c>
    </row>
    <row r="2207" spans="1:8">
      <c r="A2207" s="4" t="s">
        <v>2414</v>
      </c>
      <c r="B2207" s="4" t="s">
        <v>181</v>
      </c>
      <c r="C2207" s="4" t="s">
        <v>192</v>
      </c>
      <c r="D2207" s="4" t="s">
        <v>59</v>
      </c>
      <c r="E2207" s="4" t="s">
        <v>197</v>
      </c>
      <c r="F2207" s="3">
        <v>42832</v>
      </c>
      <c r="G2207" s="3">
        <v>42838</v>
      </c>
      <c r="H2207">
        <v>0</v>
      </c>
    </row>
    <row r="2208" spans="1:8">
      <c r="A2208" s="4" t="s">
        <v>2415</v>
      </c>
      <c r="B2208" s="4" t="s">
        <v>183</v>
      </c>
      <c r="C2208" s="4" t="s">
        <v>192</v>
      </c>
      <c r="D2208" s="4" t="s">
        <v>45</v>
      </c>
      <c r="E2208" s="4" t="s">
        <v>197</v>
      </c>
      <c r="F2208" s="3">
        <v>42833</v>
      </c>
      <c r="G2208" s="3">
        <v>42840</v>
      </c>
      <c r="H2208">
        <v>0</v>
      </c>
    </row>
    <row r="2209" spans="1:8">
      <c r="A2209" s="4" t="s">
        <v>2416</v>
      </c>
      <c r="B2209" s="4" t="s">
        <v>183</v>
      </c>
      <c r="C2209" s="4" t="s">
        <v>171</v>
      </c>
      <c r="D2209" s="4" t="s">
        <v>109</v>
      </c>
      <c r="E2209" s="4" t="s">
        <v>172</v>
      </c>
      <c r="F2209" s="3">
        <v>42833</v>
      </c>
      <c r="G2209" s="3">
        <v>42840</v>
      </c>
      <c r="H2209">
        <v>1142</v>
      </c>
    </row>
    <row r="2210" spans="1:8">
      <c r="A2210" s="4" t="s">
        <v>2417</v>
      </c>
      <c r="B2210" s="4" t="s">
        <v>246</v>
      </c>
      <c r="C2210" s="4" t="s">
        <v>175</v>
      </c>
      <c r="D2210" s="4" t="s">
        <v>24</v>
      </c>
      <c r="E2210" s="4" t="s">
        <v>193</v>
      </c>
      <c r="F2210" s="3">
        <v>42833</v>
      </c>
      <c r="G2210" s="3"/>
    </row>
    <row r="2211" spans="1:8">
      <c r="A2211" s="4" t="s">
        <v>2418</v>
      </c>
      <c r="B2211" s="4" t="s">
        <v>279</v>
      </c>
      <c r="C2211" s="4" t="s">
        <v>179</v>
      </c>
      <c r="D2211" s="4" t="s">
        <v>126</v>
      </c>
      <c r="E2211" s="4" t="s">
        <v>172</v>
      </c>
      <c r="F2211" s="3">
        <v>42833</v>
      </c>
      <c r="G2211" s="3">
        <v>42882</v>
      </c>
      <c r="H2211">
        <v>491</v>
      </c>
    </row>
    <row r="2212" spans="1:8">
      <c r="A2212" s="4" t="s">
        <v>2419</v>
      </c>
      <c r="B2212" s="4" t="s">
        <v>210</v>
      </c>
      <c r="C2212" s="4" t="s">
        <v>199</v>
      </c>
      <c r="D2212" s="4" t="s">
        <v>124</v>
      </c>
      <c r="E2212" s="4" t="s">
        <v>193</v>
      </c>
      <c r="F2212" s="3">
        <v>42833</v>
      </c>
      <c r="G2212" s="3"/>
    </row>
    <row r="2213" spans="1:8">
      <c r="A2213" s="4" t="s">
        <v>2420</v>
      </c>
      <c r="B2213" s="4" t="s">
        <v>174</v>
      </c>
      <c r="C2213" s="4" t="s">
        <v>175</v>
      </c>
      <c r="D2213" s="4" t="s">
        <v>57</v>
      </c>
      <c r="E2213" s="4" t="s">
        <v>197</v>
      </c>
      <c r="F2213" s="3">
        <v>42833</v>
      </c>
      <c r="G2213" s="3">
        <v>42843</v>
      </c>
      <c r="H2213">
        <v>0</v>
      </c>
    </row>
    <row r="2214" spans="1:8">
      <c r="A2214" s="4" t="s">
        <v>2421</v>
      </c>
      <c r="B2214" s="4" t="s">
        <v>174</v>
      </c>
      <c r="C2214" s="4" t="s">
        <v>177</v>
      </c>
      <c r="D2214" s="4" t="s">
        <v>48</v>
      </c>
      <c r="E2214" s="4" t="s">
        <v>197</v>
      </c>
      <c r="F2214" s="3">
        <v>42833</v>
      </c>
      <c r="G2214" s="3">
        <v>42839</v>
      </c>
      <c r="H2214">
        <v>0</v>
      </c>
    </row>
    <row r="2215" spans="1:8">
      <c r="A2215" s="4" t="s">
        <v>2422</v>
      </c>
      <c r="B2215" s="4" t="s">
        <v>174</v>
      </c>
      <c r="C2215" s="4" t="s">
        <v>175</v>
      </c>
      <c r="D2215" s="4" t="s">
        <v>61</v>
      </c>
      <c r="E2215" s="4" t="s">
        <v>172</v>
      </c>
      <c r="F2215" s="3">
        <v>42833</v>
      </c>
      <c r="G2215" s="3">
        <v>42834</v>
      </c>
      <c r="H2215">
        <v>5678</v>
      </c>
    </row>
    <row r="2216" spans="1:8">
      <c r="A2216" s="4" t="s">
        <v>2423</v>
      </c>
      <c r="B2216" s="4" t="s">
        <v>263</v>
      </c>
      <c r="C2216" s="4" t="s">
        <v>175</v>
      </c>
      <c r="D2216" s="4" t="s">
        <v>31</v>
      </c>
      <c r="E2216" s="4" t="s">
        <v>197</v>
      </c>
      <c r="F2216" s="3">
        <v>42833</v>
      </c>
      <c r="G2216" s="3">
        <v>42841</v>
      </c>
      <c r="H2216">
        <v>0</v>
      </c>
    </row>
    <row r="2217" spans="1:8">
      <c r="A2217" s="4" t="s">
        <v>2424</v>
      </c>
      <c r="B2217" s="4" t="s">
        <v>263</v>
      </c>
      <c r="C2217" s="4" t="s">
        <v>179</v>
      </c>
      <c r="D2217" s="4" t="s">
        <v>113</v>
      </c>
      <c r="E2217" s="4" t="s">
        <v>172</v>
      </c>
      <c r="F2217" s="3">
        <v>42833</v>
      </c>
      <c r="G2217" s="3">
        <v>42900</v>
      </c>
      <c r="H2217">
        <v>547</v>
      </c>
    </row>
    <row r="2218" spans="1:8">
      <c r="A2218" s="4" t="s">
        <v>2425</v>
      </c>
      <c r="B2218" s="4" t="s">
        <v>237</v>
      </c>
      <c r="C2218" s="4" t="s">
        <v>179</v>
      </c>
      <c r="D2218" s="4" t="s">
        <v>120</v>
      </c>
      <c r="E2218" s="4" t="s">
        <v>197</v>
      </c>
      <c r="F2218" s="3">
        <v>42833</v>
      </c>
      <c r="G2218" s="3">
        <v>42841</v>
      </c>
      <c r="H2218">
        <v>0</v>
      </c>
    </row>
    <row r="2219" spans="1:8">
      <c r="A2219" s="4" t="s">
        <v>2426</v>
      </c>
      <c r="B2219" s="4" t="s">
        <v>203</v>
      </c>
      <c r="C2219" s="4" t="s">
        <v>171</v>
      </c>
      <c r="D2219" s="4" t="s">
        <v>108</v>
      </c>
      <c r="E2219" s="4" t="s">
        <v>172</v>
      </c>
      <c r="F2219" s="3">
        <v>42833</v>
      </c>
      <c r="G2219" s="3">
        <v>42880</v>
      </c>
      <c r="H2219">
        <v>935</v>
      </c>
    </row>
    <row r="2220" spans="1:8">
      <c r="A2220" s="4" t="s">
        <v>2427</v>
      </c>
      <c r="B2220" s="4" t="s">
        <v>203</v>
      </c>
      <c r="C2220" s="4" t="s">
        <v>199</v>
      </c>
      <c r="D2220" s="4" t="s">
        <v>105</v>
      </c>
      <c r="E2220" s="4" t="s">
        <v>172</v>
      </c>
      <c r="F2220" s="3">
        <v>42833</v>
      </c>
      <c r="G2220" s="3">
        <v>42835</v>
      </c>
      <c r="H2220">
        <v>4761</v>
      </c>
    </row>
    <row r="2221" spans="1:8">
      <c r="A2221" s="4" t="s">
        <v>2428</v>
      </c>
      <c r="B2221" s="4" t="s">
        <v>203</v>
      </c>
      <c r="C2221" s="4" t="s">
        <v>192</v>
      </c>
      <c r="D2221" s="4" t="s">
        <v>93</v>
      </c>
      <c r="E2221" s="4" t="s">
        <v>172</v>
      </c>
      <c r="F2221" s="3">
        <v>42833</v>
      </c>
      <c r="G2221" s="3">
        <v>42839</v>
      </c>
      <c r="H2221">
        <v>3224</v>
      </c>
    </row>
    <row r="2222" spans="1:8">
      <c r="A2222" s="4" t="s">
        <v>2429</v>
      </c>
      <c r="B2222" s="4" t="s">
        <v>219</v>
      </c>
      <c r="C2222" s="4" t="s">
        <v>179</v>
      </c>
      <c r="D2222" s="4" t="s">
        <v>115</v>
      </c>
      <c r="E2222" s="4" t="s">
        <v>172</v>
      </c>
      <c r="F2222" s="3">
        <v>42833</v>
      </c>
      <c r="G2222" s="3">
        <v>42842</v>
      </c>
      <c r="H2222">
        <v>501</v>
      </c>
    </row>
    <row r="2223" spans="1:8">
      <c r="A2223" s="4" t="s">
        <v>2430</v>
      </c>
      <c r="B2223" s="4" t="s">
        <v>256</v>
      </c>
      <c r="C2223" s="4" t="s">
        <v>192</v>
      </c>
      <c r="D2223" s="4" t="s">
        <v>110</v>
      </c>
      <c r="E2223" s="4" t="s">
        <v>172</v>
      </c>
      <c r="F2223" s="3">
        <v>42833</v>
      </c>
      <c r="G2223" s="3">
        <v>42842</v>
      </c>
      <c r="H2223">
        <v>3532</v>
      </c>
    </row>
    <row r="2224" spans="1:8">
      <c r="A2224" s="4" t="s">
        <v>2431</v>
      </c>
      <c r="B2224" s="4" t="s">
        <v>187</v>
      </c>
      <c r="C2224" s="4" t="s">
        <v>192</v>
      </c>
      <c r="D2224" s="4" t="s">
        <v>24</v>
      </c>
      <c r="E2224" s="4" t="s">
        <v>193</v>
      </c>
      <c r="F2224" s="3">
        <v>42833</v>
      </c>
      <c r="G2224" s="3"/>
    </row>
    <row r="2225" spans="1:8">
      <c r="A2225" s="4" t="s">
        <v>2432</v>
      </c>
      <c r="B2225" s="4" t="s">
        <v>201</v>
      </c>
      <c r="C2225" s="4" t="s">
        <v>175</v>
      </c>
      <c r="D2225" s="4" t="s">
        <v>122</v>
      </c>
      <c r="E2225" s="4" t="s">
        <v>172</v>
      </c>
      <c r="F2225" s="3">
        <v>42833</v>
      </c>
      <c r="G2225" s="3">
        <v>42837</v>
      </c>
      <c r="H2225">
        <v>4320</v>
      </c>
    </row>
    <row r="2226" spans="1:8">
      <c r="A2226" s="4" t="s">
        <v>2433</v>
      </c>
      <c r="B2226" s="4" t="s">
        <v>170</v>
      </c>
      <c r="C2226" s="4" t="s">
        <v>177</v>
      </c>
      <c r="D2226" s="4" t="s">
        <v>66</v>
      </c>
      <c r="E2226" s="4" t="s">
        <v>197</v>
      </c>
      <c r="F2226" s="3">
        <v>42833</v>
      </c>
      <c r="G2226" s="3">
        <v>42835</v>
      </c>
      <c r="H2226">
        <v>0</v>
      </c>
    </row>
    <row r="2227" spans="1:8">
      <c r="A2227" s="4" t="s">
        <v>2434</v>
      </c>
      <c r="B2227" s="4" t="s">
        <v>232</v>
      </c>
      <c r="C2227" s="4" t="s">
        <v>171</v>
      </c>
      <c r="D2227" s="4" t="s">
        <v>130</v>
      </c>
      <c r="E2227" s="4" t="s">
        <v>172</v>
      </c>
      <c r="F2227" s="3">
        <v>42833</v>
      </c>
      <c r="G2227" s="3">
        <v>42897</v>
      </c>
      <c r="H2227">
        <v>1123</v>
      </c>
    </row>
    <row r="2228" spans="1:8">
      <c r="A2228" s="4" t="s">
        <v>2435</v>
      </c>
      <c r="B2228" s="4" t="s">
        <v>226</v>
      </c>
      <c r="C2228" s="4" t="s">
        <v>175</v>
      </c>
      <c r="D2228" s="4" t="s">
        <v>123</v>
      </c>
      <c r="E2228" s="4" t="s">
        <v>172</v>
      </c>
      <c r="F2228" s="3">
        <v>42833</v>
      </c>
      <c r="G2228" s="3">
        <v>42834</v>
      </c>
      <c r="H2228">
        <v>5217</v>
      </c>
    </row>
    <row r="2229" spans="1:8">
      <c r="A2229" s="4" t="s">
        <v>2436</v>
      </c>
      <c r="B2229" s="4" t="s">
        <v>208</v>
      </c>
      <c r="C2229" s="4" t="s">
        <v>177</v>
      </c>
      <c r="D2229" s="4" t="s">
        <v>41</v>
      </c>
      <c r="E2229" s="4" t="s">
        <v>197</v>
      </c>
      <c r="F2229" s="3">
        <v>42833</v>
      </c>
      <c r="G2229" s="3">
        <v>42882</v>
      </c>
      <c r="H2229">
        <v>0</v>
      </c>
    </row>
    <row r="2230" spans="1:8">
      <c r="A2230" s="4" t="s">
        <v>2437</v>
      </c>
      <c r="B2230" s="4" t="s">
        <v>185</v>
      </c>
      <c r="C2230" s="4" t="s">
        <v>175</v>
      </c>
      <c r="D2230" s="4" t="s">
        <v>24</v>
      </c>
      <c r="E2230" s="4" t="s">
        <v>193</v>
      </c>
      <c r="F2230" s="3">
        <v>42833</v>
      </c>
      <c r="G2230" s="3"/>
    </row>
    <row r="2231" spans="1:8">
      <c r="A2231" s="4" t="s">
        <v>2438</v>
      </c>
      <c r="B2231" s="4" t="s">
        <v>185</v>
      </c>
      <c r="C2231" s="4" t="s">
        <v>179</v>
      </c>
      <c r="D2231" s="4" t="s">
        <v>86</v>
      </c>
      <c r="E2231" s="4" t="s">
        <v>172</v>
      </c>
      <c r="F2231" s="3">
        <v>42833</v>
      </c>
      <c r="G2231" s="3">
        <v>42896</v>
      </c>
      <c r="H2231">
        <v>595</v>
      </c>
    </row>
    <row r="2232" spans="1:8">
      <c r="A2232" s="4" t="s">
        <v>2439</v>
      </c>
      <c r="B2232" s="4" t="s">
        <v>185</v>
      </c>
      <c r="C2232" s="4" t="s">
        <v>199</v>
      </c>
      <c r="D2232" s="4" t="s">
        <v>84</v>
      </c>
      <c r="E2232" s="4" t="s">
        <v>172</v>
      </c>
      <c r="F2232" s="3">
        <v>42833</v>
      </c>
      <c r="G2232" s="3">
        <v>42841</v>
      </c>
      <c r="H2232">
        <v>5848</v>
      </c>
    </row>
    <row r="2233" spans="1:8">
      <c r="A2233" s="4" t="s">
        <v>2440</v>
      </c>
      <c r="B2233" s="4" t="s">
        <v>181</v>
      </c>
      <c r="C2233" s="4" t="s">
        <v>179</v>
      </c>
      <c r="D2233" s="4" t="s">
        <v>54</v>
      </c>
      <c r="E2233" s="4" t="s">
        <v>197</v>
      </c>
      <c r="F2233" s="3">
        <v>42833</v>
      </c>
      <c r="G2233" s="3">
        <v>42834</v>
      </c>
      <c r="H2233">
        <v>0</v>
      </c>
    </row>
    <row r="2234" spans="1:8">
      <c r="A2234" s="4" t="s">
        <v>2441</v>
      </c>
      <c r="B2234" s="4" t="s">
        <v>181</v>
      </c>
      <c r="C2234" s="4" t="s">
        <v>177</v>
      </c>
      <c r="D2234" s="4" t="s">
        <v>97</v>
      </c>
      <c r="E2234" s="4" t="s">
        <v>197</v>
      </c>
      <c r="F2234" s="3">
        <v>42833</v>
      </c>
      <c r="G2234" s="3">
        <v>42838</v>
      </c>
      <c r="H2234">
        <v>0</v>
      </c>
    </row>
    <row r="2235" spans="1:8">
      <c r="A2235" s="4" t="s">
        <v>2442</v>
      </c>
      <c r="B2235" s="4" t="s">
        <v>181</v>
      </c>
      <c r="C2235" s="4" t="s">
        <v>199</v>
      </c>
      <c r="D2235" s="4" t="s">
        <v>122</v>
      </c>
      <c r="E2235" s="4" t="s">
        <v>172</v>
      </c>
      <c r="F2235" s="3">
        <v>42833</v>
      </c>
      <c r="G2235" s="3">
        <v>42842</v>
      </c>
      <c r="H2235">
        <v>5884</v>
      </c>
    </row>
    <row r="2236" spans="1:8">
      <c r="A2236" s="4" t="s">
        <v>2443</v>
      </c>
      <c r="B2236" s="4" t="s">
        <v>183</v>
      </c>
      <c r="C2236" s="4" t="s">
        <v>192</v>
      </c>
      <c r="D2236" s="4" t="s">
        <v>27</v>
      </c>
      <c r="E2236" s="4" t="s">
        <v>172</v>
      </c>
      <c r="F2236" s="3">
        <v>42834</v>
      </c>
      <c r="G2236" s="3">
        <v>42888</v>
      </c>
      <c r="H2236">
        <v>3666</v>
      </c>
    </row>
    <row r="2237" spans="1:8">
      <c r="A2237" s="4" t="s">
        <v>2444</v>
      </c>
      <c r="B2237" s="4" t="s">
        <v>261</v>
      </c>
      <c r="C2237" s="4" t="s">
        <v>179</v>
      </c>
      <c r="D2237" s="4" t="s">
        <v>126</v>
      </c>
      <c r="E2237" s="4" t="s">
        <v>197</v>
      </c>
      <c r="F2237" s="3">
        <v>42834</v>
      </c>
      <c r="G2237" s="3">
        <v>42843</v>
      </c>
      <c r="H2237">
        <v>0</v>
      </c>
    </row>
    <row r="2238" spans="1:8">
      <c r="A2238" s="4" t="s">
        <v>2445</v>
      </c>
      <c r="B2238" s="4" t="s">
        <v>246</v>
      </c>
      <c r="C2238" s="4" t="s">
        <v>179</v>
      </c>
      <c r="D2238" s="4" t="s">
        <v>84</v>
      </c>
      <c r="E2238" s="4" t="s">
        <v>172</v>
      </c>
      <c r="F2238" s="3">
        <v>42834</v>
      </c>
      <c r="G2238" s="3">
        <v>42845</v>
      </c>
      <c r="H2238">
        <v>598</v>
      </c>
    </row>
    <row r="2239" spans="1:8">
      <c r="A2239" s="4" t="s">
        <v>2446</v>
      </c>
      <c r="B2239" s="4" t="s">
        <v>246</v>
      </c>
      <c r="C2239" s="4" t="s">
        <v>192</v>
      </c>
      <c r="D2239" s="4" t="s">
        <v>78</v>
      </c>
      <c r="E2239" s="4" t="s">
        <v>172</v>
      </c>
      <c r="F2239" s="3">
        <v>42834</v>
      </c>
      <c r="G2239" s="3">
        <v>42841</v>
      </c>
      <c r="H2239">
        <v>3275</v>
      </c>
    </row>
    <row r="2240" spans="1:8">
      <c r="A2240" s="4" t="s">
        <v>2447</v>
      </c>
      <c r="B2240" s="4" t="s">
        <v>304</v>
      </c>
      <c r="C2240" s="4" t="s">
        <v>179</v>
      </c>
      <c r="D2240" s="4" t="s">
        <v>61</v>
      </c>
      <c r="E2240" s="4" t="s">
        <v>197</v>
      </c>
      <c r="F2240" s="3">
        <v>42834</v>
      </c>
      <c r="G2240" s="3">
        <v>42835</v>
      </c>
      <c r="H2240">
        <v>0</v>
      </c>
    </row>
    <row r="2241" spans="1:8">
      <c r="A2241" s="4" t="s">
        <v>2448</v>
      </c>
      <c r="B2241" s="4" t="s">
        <v>304</v>
      </c>
      <c r="C2241" s="4" t="s">
        <v>179</v>
      </c>
      <c r="D2241" s="4" t="s">
        <v>79</v>
      </c>
      <c r="E2241" s="4" t="s">
        <v>197</v>
      </c>
      <c r="F2241" s="3">
        <v>42834</v>
      </c>
      <c r="G2241" s="3">
        <v>42843</v>
      </c>
      <c r="H2241">
        <v>0</v>
      </c>
    </row>
    <row r="2242" spans="1:8">
      <c r="A2242" s="4" t="s">
        <v>2449</v>
      </c>
      <c r="B2242" s="4" t="s">
        <v>304</v>
      </c>
      <c r="C2242" s="4" t="s">
        <v>177</v>
      </c>
      <c r="D2242" s="4" t="s">
        <v>131</v>
      </c>
      <c r="E2242" s="4" t="s">
        <v>197</v>
      </c>
      <c r="F2242" s="3">
        <v>42834</v>
      </c>
      <c r="G2242" s="3">
        <v>42845</v>
      </c>
      <c r="H2242">
        <v>0</v>
      </c>
    </row>
    <row r="2243" spans="1:8">
      <c r="A2243" s="4" t="s">
        <v>2450</v>
      </c>
      <c r="B2243" s="4" t="s">
        <v>279</v>
      </c>
      <c r="C2243" s="4" t="s">
        <v>192</v>
      </c>
      <c r="D2243" s="4" t="s">
        <v>24</v>
      </c>
      <c r="E2243" s="4" t="s">
        <v>193</v>
      </c>
      <c r="F2243" s="3">
        <v>42834</v>
      </c>
      <c r="G2243" s="3"/>
    </row>
    <row r="2244" spans="1:8">
      <c r="A2244" s="4" t="s">
        <v>2451</v>
      </c>
      <c r="B2244" s="4" t="s">
        <v>210</v>
      </c>
      <c r="C2244" s="4" t="s">
        <v>175</v>
      </c>
      <c r="D2244" s="4" t="s">
        <v>25</v>
      </c>
      <c r="E2244" s="4" t="s">
        <v>197</v>
      </c>
      <c r="F2244" s="3">
        <v>42834</v>
      </c>
      <c r="G2244" s="3">
        <v>42885</v>
      </c>
      <c r="H2244">
        <v>0</v>
      </c>
    </row>
    <row r="2245" spans="1:8">
      <c r="A2245" s="4" t="s">
        <v>2452</v>
      </c>
      <c r="B2245" s="4" t="s">
        <v>174</v>
      </c>
      <c r="C2245" s="4" t="s">
        <v>175</v>
      </c>
      <c r="D2245" s="4" t="s">
        <v>103</v>
      </c>
      <c r="E2245" s="4" t="s">
        <v>172</v>
      </c>
      <c r="F2245" s="3">
        <v>42834</v>
      </c>
      <c r="G2245" s="3">
        <v>42843</v>
      </c>
      <c r="H2245">
        <v>4978</v>
      </c>
    </row>
    <row r="2246" spans="1:8">
      <c r="A2246" s="4" t="s">
        <v>2453</v>
      </c>
      <c r="B2246" s="4" t="s">
        <v>212</v>
      </c>
      <c r="C2246" s="4" t="s">
        <v>177</v>
      </c>
      <c r="D2246" s="4" t="s">
        <v>44</v>
      </c>
      <c r="E2246" s="4" t="s">
        <v>172</v>
      </c>
      <c r="F2246" s="3">
        <v>42834</v>
      </c>
      <c r="G2246" s="3">
        <v>42884</v>
      </c>
      <c r="H2246">
        <v>56</v>
      </c>
    </row>
    <row r="2247" spans="1:8">
      <c r="A2247" s="4" t="s">
        <v>2454</v>
      </c>
      <c r="B2247" s="4" t="s">
        <v>196</v>
      </c>
      <c r="C2247" s="4" t="s">
        <v>192</v>
      </c>
      <c r="D2247" s="4" t="s">
        <v>47</v>
      </c>
      <c r="E2247" s="4" t="s">
        <v>172</v>
      </c>
      <c r="F2247" s="3">
        <v>42834</v>
      </c>
      <c r="G2247" s="3">
        <v>42839</v>
      </c>
      <c r="H2247">
        <v>3077</v>
      </c>
    </row>
    <row r="2248" spans="1:8">
      <c r="A2248" s="4" t="s">
        <v>2455</v>
      </c>
      <c r="B2248" s="4" t="s">
        <v>203</v>
      </c>
      <c r="C2248" s="4" t="s">
        <v>171</v>
      </c>
      <c r="D2248" s="4" t="s">
        <v>76</v>
      </c>
      <c r="E2248" s="4" t="s">
        <v>172</v>
      </c>
      <c r="F2248" s="3">
        <v>42834</v>
      </c>
      <c r="G2248" s="3">
        <v>42842</v>
      </c>
      <c r="H2248">
        <v>974</v>
      </c>
    </row>
    <row r="2249" spans="1:8">
      <c r="A2249" s="4" t="s">
        <v>2456</v>
      </c>
      <c r="B2249" s="4" t="s">
        <v>219</v>
      </c>
      <c r="C2249" s="4" t="s">
        <v>171</v>
      </c>
      <c r="D2249" s="4" t="s">
        <v>38</v>
      </c>
      <c r="E2249" s="4" t="s">
        <v>172</v>
      </c>
      <c r="F2249" s="3">
        <v>42834</v>
      </c>
      <c r="G2249" s="3">
        <v>42835</v>
      </c>
      <c r="H2249">
        <v>915</v>
      </c>
    </row>
    <row r="2250" spans="1:8">
      <c r="A2250" s="4" t="s">
        <v>2457</v>
      </c>
      <c r="B2250" s="4" t="s">
        <v>230</v>
      </c>
      <c r="C2250" s="4" t="s">
        <v>171</v>
      </c>
      <c r="D2250" s="4" t="s">
        <v>108</v>
      </c>
      <c r="E2250" s="4" t="s">
        <v>197</v>
      </c>
      <c r="F2250" s="3">
        <v>42834</v>
      </c>
      <c r="G2250" s="3">
        <v>42959</v>
      </c>
      <c r="H2250">
        <v>0</v>
      </c>
    </row>
    <row r="2251" spans="1:8">
      <c r="A2251" s="4" t="s">
        <v>2458</v>
      </c>
      <c r="B2251" s="4" t="s">
        <v>230</v>
      </c>
      <c r="C2251" s="4" t="s">
        <v>192</v>
      </c>
      <c r="D2251" s="4" t="s">
        <v>32</v>
      </c>
      <c r="E2251" s="4" t="s">
        <v>197</v>
      </c>
      <c r="F2251" s="3">
        <v>42834</v>
      </c>
      <c r="G2251" s="3">
        <v>42841</v>
      </c>
      <c r="H2251">
        <v>0</v>
      </c>
    </row>
    <row r="2252" spans="1:8">
      <c r="A2252" s="4" t="s">
        <v>2459</v>
      </c>
      <c r="B2252" s="4" t="s">
        <v>230</v>
      </c>
      <c r="C2252" s="4" t="s">
        <v>171</v>
      </c>
      <c r="D2252" s="4" t="s">
        <v>42</v>
      </c>
      <c r="E2252" s="4" t="s">
        <v>172</v>
      </c>
      <c r="F2252" s="3">
        <v>42834</v>
      </c>
      <c r="G2252" s="3">
        <v>42906</v>
      </c>
      <c r="H2252">
        <v>983</v>
      </c>
    </row>
    <row r="2253" spans="1:8">
      <c r="A2253" s="4" t="s">
        <v>2460</v>
      </c>
      <c r="B2253" s="4" t="s">
        <v>244</v>
      </c>
      <c r="C2253" s="4" t="s">
        <v>171</v>
      </c>
      <c r="D2253" s="4" t="s">
        <v>47</v>
      </c>
      <c r="E2253" s="4" t="s">
        <v>172</v>
      </c>
      <c r="F2253" s="3">
        <v>42834</v>
      </c>
      <c r="G2253" s="3">
        <v>42835</v>
      </c>
      <c r="H2253">
        <v>1204</v>
      </c>
    </row>
    <row r="2254" spans="1:8">
      <c r="A2254" s="4" t="s">
        <v>2461</v>
      </c>
      <c r="B2254" s="4" t="s">
        <v>170</v>
      </c>
      <c r="C2254" s="4" t="s">
        <v>199</v>
      </c>
      <c r="D2254" s="4" t="s">
        <v>42</v>
      </c>
      <c r="E2254" s="4" t="s">
        <v>197</v>
      </c>
      <c r="F2254" s="3">
        <v>42834</v>
      </c>
      <c r="G2254" s="3">
        <v>42841</v>
      </c>
      <c r="H2254">
        <v>0</v>
      </c>
    </row>
    <row r="2255" spans="1:8">
      <c r="A2255" s="4" t="s">
        <v>2462</v>
      </c>
      <c r="B2255" s="4" t="s">
        <v>189</v>
      </c>
      <c r="C2255" s="4" t="s">
        <v>171</v>
      </c>
      <c r="D2255" s="4" t="s">
        <v>85</v>
      </c>
      <c r="E2255" s="4" t="s">
        <v>172</v>
      </c>
      <c r="F2255" s="3">
        <v>42834</v>
      </c>
      <c r="G2255" s="3">
        <v>42835</v>
      </c>
      <c r="H2255">
        <v>970</v>
      </c>
    </row>
    <row r="2256" spans="1:8">
      <c r="A2256" s="4" t="s">
        <v>2463</v>
      </c>
      <c r="B2256" s="4" t="s">
        <v>232</v>
      </c>
      <c r="C2256" s="4" t="s">
        <v>179</v>
      </c>
      <c r="D2256" s="4" t="s">
        <v>25</v>
      </c>
      <c r="E2256" s="4" t="s">
        <v>172</v>
      </c>
      <c r="F2256" s="3">
        <v>42834</v>
      </c>
      <c r="G2256" s="3">
        <v>42841</v>
      </c>
      <c r="H2256">
        <v>575</v>
      </c>
    </row>
    <row r="2257" spans="1:8">
      <c r="A2257" s="4" t="s">
        <v>2464</v>
      </c>
      <c r="B2257" s="4" t="s">
        <v>226</v>
      </c>
      <c r="C2257" s="4" t="s">
        <v>199</v>
      </c>
      <c r="D2257" s="4" t="s">
        <v>63</v>
      </c>
      <c r="E2257" s="4" t="s">
        <v>172</v>
      </c>
      <c r="F2257" s="3">
        <v>42834</v>
      </c>
      <c r="G2257" s="3">
        <v>42904</v>
      </c>
      <c r="H2257">
        <v>5986</v>
      </c>
    </row>
    <row r="2258" spans="1:8">
      <c r="A2258" s="4" t="s">
        <v>2465</v>
      </c>
      <c r="B2258" s="4" t="s">
        <v>208</v>
      </c>
      <c r="C2258" s="4" t="s">
        <v>171</v>
      </c>
      <c r="D2258" s="4" t="s">
        <v>57</v>
      </c>
      <c r="E2258" s="4" t="s">
        <v>197</v>
      </c>
      <c r="F2258" s="3">
        <v>42834</v>
      </c>
      <c r="G2258" s="3">
        <v>42846</v>
      </c>
      <c r="H2258">
        <v>0</v>
      </c>
    </row>
    <row r="2259" spans="1:8">
      <c r="A2259" s="4" t="s">
        <v>2466</v>
      </c>
      <c r="B2259" s="4" t="s">
        <v>185</v>
      </c>
      <c r="C2259" s="4" t="s">
        <v>177</v>
      </c>
      <c r="D2259" s="4" t="s">
        <v>102</v>
      </c>
      <c r="E2259" s="4" t="s">
        <v>172</v>
      </c>
      <c r="F2259" s="3">
        <v>42834</v>
      </c>
      <c r="G2259" s="3">
        <v>42902</v>
      </c>
      <c r="H2259">
        <v>64</v>
      </c>
    </row>
    <row r="2260" spans="1:8">
      <c r="A2260" s="4" t="s">
        <v>2467</v>
      </c>
      <c r="B2260" s="4" t="s">
        <v>216</v>
      </c>
      <c r="C2260" s="4" t="s">
        <v>177</v>
      </c>
      <c r="D2260" s="4" t="s">
        <v>24</v>
      </c>
      <c r="E2260" s="4" t="s">
        <v>193</v>
      </c>
      <c r="F2260" s="3">
        <v>42834</v>
      </c>
      <c r="G2260" s="3"/>
    </row>
    <row r="2261" spans="1:8">
      <c r="A2261" s="4" t="s">
        <v>2468</v>
      </c>
      <c r="B2261" s="4" t="s">
        <v>181</v>
      </c>
      <c r="C2261" s="4" t="s">
        <v>171</v>
      </c>
      <c r="D2261" s="4" t="s">
        <v>127</v>
      </c>
      <c r="E2261" s="4" t="s">
        <v>193</v>
      </c>
      <c r="F2261" s="3">
        <v>42834</v>
      </c>
      <c r="G2261" s="3"/>
    </row>
    <row r="2262" spans="1:8">
      <c r="A2262" s="4" t="s">
        <v>2469</v>
      </c>
      <c r="B2262" s="4" t="s">
        <v>181</v>
      </c>
      <c r="C2262" s="4" t="s">
        <v>179</v>
      </c>
      <c r="D2262" s="4" t="s">
        <v>105</v>
      </c>
      <c r="E2262" s="4" t="s">
        <v>197</v>
      </c>
      <c r="F2262" s="3">
        <v>42834</v>
      </c>
      <c r="G2262" s="3">
        <v>42840</v>
      </c>
      <c r="H2262">
        <v>0</v>
      </c>
    </row>
    <row r="2263" spans="1:8">
      <c r="A2263" s="4" t="s">
        <v>2470</v>
      </c>
      <c r="B2263" s="4" t="s">
        <v>181</v>
      </c>
      <c r="C2263" s="4" t="s">
        <v>192</v>
      </c>
      <c r="D2263" s="4" t="s">
        <v>81</v>
      </c>
      <c r="E2263" s="4" t="s">
        <v>172</v>
      </c>
      <c r="F2263" s="3">
        <v>42834</v>
      </c>
      <c r="G2263" s="3">
        <v>42912</v>
      </c>
      <c r="H2263">
        <v>3070</v>
      </c>
    </row>
    <row r="2264" spans="1:8">
      <c r="A2264" s="4" t="s">
        <v>2471</v>
      </c>
      <c r="B2264" s="4" t="s">
        <v>183</v>
      </c>
      <c r="C2264" s="4" t="s">
        <v>177</v>
      </c>
      <c r="D2264" s="4" t="s">
        <v>57</v>
      </c>
      <c r="E2264" s="4" t="s">
        <v>197</v>
      </c>
      <c r="F2264" s="3">
        <v>42835</v>
      </c>
      <c r="G2264" s="3">
        <v>42836</v>
      </c>
      <c r="H2264">
        <v>0</v>
      </c>
    </row>
    <row r="2265" spans="1:8">
      <c r="A2265" s="4" t="s">
        <v>2472</v>
      </c>
      <c r="B2265" s="4" t="s">
        <v>261</v>
      </c>
      <c r="C2265" s="4" t="s">
        <v>179</v>
      </c>
      <c r="D2265" s="4" t="s">
        <v>78</v>
      </c>
      <c r="E2265" s="4" t="s">
        <v>197</v>
      </c>
      <c r="F2265" s="3">
        <v>42835</v>
      </c>
      <c r="G2265" s="3">
        <v>42836</v>
      </c>
      <c r="H2265">
        <v>0</v>
      </c>
    </row>
    <row r="2266" spans="1:8">
      <c r="A2266" s="4" t="s">
        <v>2473</v>
      </c>
      <c r="B2266" s="4" t="s">
        <v>246</v>
      </c>
      <c r="C2266" s="4" t="s">
        <v>171</v>
      </c>
      <c r="D2266" s="4" t="s">
        <v>88</v>
      </c>
      <c r="E2266" s="4" t="s">
        <v>197</v>
      </c>
      <c r="F2266" s="3">
        <v>42835</v>
      </c>
      <c r="G2266" s="3">
        <v>42842</v>
      </c>
      <c r="H2266">
        <v>0</v>
      </c>
    </row>
    <row r="2267" spans="1:8">
      <c r="A2267" s="4" t="s">
        <v>2474</v>
      </c>
      <c r="B2267" s="4" t="s">
        <v>304</v>
      </c>
      <c r="C2267" s="4" t="s">
        <v>177</v>
      </c>
      <c r="D2267" s="4" t="s">
        <v>100</v>
      </c>
      <c r="E2267" s="4" t="s">
        <v>197</v>
      </c>
      <c r="F2267" s="3">
        <v>42835</v>
      </c>
      <c r="G2267" s="3">
        <v>42845</v>
      </c>
      <c r="H2267">
        <v>0</v>
      </c>
    </row>
    <row r="2268" spans="1:8">
      <c r="A2268" s="4" t="s">
        <v>2475</v>
      </c>
      <c r="B2268" s="4" t="s">
        <v>304</v>
      </c>
      <c r="C2268" s="4" t="s">
        <v>192</v>
      </c>
      <c r="D2268" s="4" t="s">
        <v>79</v>
      </c>
      <c r="E2268" s="4" t="s">
        <v>172</v>
      </c>
      <c r="F2268" s="3">
        <v>42835</v>
      </c>
      <c r="G2268" s="3">
        <v>42843</v>
      </c>
      <c r="H2268">
        <v>3409</v>
      </c>
    </row>
    <row r="2269" spans="1:8">
      <c r="A2269" s="4" t="s">
        <v>2476</v>
      </c>
      <c r="B2269" s="4" t="s">
        <v>210</v>
      </c>
      <c r="C2269" s="4" t="s">
        <v>199</v>
      </c>
      <c r="D2269" s="4" t="s">
        <v>21</v>
      </c>
      <c r="E2269" s="4" t="s">
        <v>172</v>
      </c>
      <c r="F2269" s="3">
        <v>42835</v>
      </c>
      <c r="G2269" s="3">
        <v>42897</v>
      </c>
      <c r="H2269">
        <v>5721</v>
      </c>
    </row>
    <row r="2270" spans="1:8">
      <c r="A2270" s="4" t="s">
        <v>2477</v>
      </c>
      <c r="B2270" s="4" t="s">
        <v>210</v>
      </c>
      <c r="C2270" s="4" t="s">
        <v>175</v>
      </c>
      <c r="D2270" s="4" t="s">
        <v>63</v>
      </c>
      <c r="E2270" s="4" t="s">
        <v>172</v>
      </c>
      <c r="F2270" s="3">
        <v>42835</v>
      </c>
      <c r="G2270" s="3">
        <v>42914</v>
      </c>
      <c r="H2270">
        <v>5039</v>
      </c>
    </row>
    <row r="2271" spans="1:8">
      <c r="A2271" s="4" t="s">
        <v>2478</v>
      </c>
      <c r="B2271" s="4" t="s">
        <v>210</v>
      </c>
      <c r="C2271" s="4" t="s">
        <v>175</v>
      </c>
      <c r="D2271" s="4" t="s">
        <v>123</v>
      </c>
      <c r="E2271" s="4" t="s">
        <v>172</v>
      </c>
      <c r="F2271" s="3">
        <v>42835</v>
      </c>
      <c r="G2271" s="3">
        <v>42836</v>
      </c>
      <c r="H2271">
        <v>5000</v>
      </c>
    </row>
    <row r="2272" spans="1:8">
      <c r="A2272" s="4" t="s">
        <v>2479</v>
      </c>
      <c r="B2272" s="4" t="s">
        <v>174</v>
      </c>
      <c r="C2272" s="4" t="s">
        <v>179</v>
      </c>
      <c r="D2272" s="4" t="s">
        <v>76</v>
      </c>
      <c r="E2272" s="4" t="s">
        <v>197</v>
      </c>
      <c r="F2272" s="3">
        <v>42835</v>
      </c>
      <c r="G2272" s="3">
        <v>42843</v>
      </c>
      <c r="H2272">
        <v>0</v>
      </c>
    </row>
    <row r="2273" spans="1:8">
      <c r="A2273" s="4" t="s">
        <v>2480</v>
      </c>
      <c r="B2273" s="4" t="s">
        <v>174</v>
      </c>
      <c r="C2273" s="4" t="s">
        <v>175</v>
      </c>
      <c r="D2273" s="4" t="s">
        <v>41</v>
      </c>
      <c r="E2273" s="4" t="s">
        <v>197</v>
      </c>
      <c r="F2273" s="3">
        <v>42835</v>
      </c>
      <c r="G2273" s="3">
        <v>42843</v>
      </c>
      <c r="H2273">
        <v>0</v>
      </c>
    </row>
    <row r="2274" spans="1:8">
      <c r="A2274" s="4" t="s">
        <v>2481</v>
      </c>
      <c r="B2274" s="4" t="s">
        <v>174</v>
      </c>
      <c r="C2274" s="4" t="s">
        <v>199</v>
      </c>
      <c r="D2274" s="4" t="s">
        <v>70</v>
      </c>
      <c r="E2274" s="4" t="s">
        <v>172</v>
      </c>
      <c r="F2274" s="3">
        <v>42835</v>
      </c>
      <c r="G2274" s="3">
        <v>42841</v>
      </c>
      <c r="H2274">
        <v>4955</v>
      </c>
    </row>
    <row r="2275" spans="1:8">
      <c r="A2275" s="4" t="s">
        <v>2482</v>
      </c>
      <c r="B2275" s="4" t="s">
        <v>174</v>
      </c>
      <c r="C2275" s="4" t="s">
        <v>175</v>
      </c>
      <c r="D2275" s="4" t="s">
        <v>42</v>
      </c>
      <c r="E2275" s="4" t="s">
        <v>172</v>
      </c>
      <c r="F2275" s="3">
        <v>42835</v>
      </c>
      <c r="G2275" s="3">
        <v>42842</v>
      </c>
      <c r="H2275">
        <v>5065</v>
      </c>
    </row>
    <row r="2276" spans="1:8">
      <c r="A2276" s="4" t="s">
        <v>2483</v>
      </c>
      <c r="B2276" s="4" t="s">
        <v>174</v>
      </c>
      <c r="C2276" s="4" t="s">
        <v>175</v>
      </c>
      <c r="D2276" s="4" t="s">
        <v>68</v>
      </c>
      <c r="E2276" s="4" t="s">
        <v>172</v>
      </c>
      <c r="F2276" s="3">
        <v>42835</v>
      </c>
      <c r="G2276" s="3">
        <v>42842</v>
      </c>
      <c r="H2276">
        <v>4343</v>
      </c>
    </row>
    <row r="2277" spans="1:8">
      <c r="A2277" s="4" t="s">
        <v>2484</v>
      </c>
      <c r="B2277" s="4" t="s">
        <v>174</v>
      </c>
      <c r="C2277" s="4" t="s">
        <v>175</v>
      </c>
      <c r="D2277" s="4" t="s">
        <v>109</v>
      </c>
      <c r="E2277" s="4" t="s">
        <v>172</v>
      </c>
      <c r="F2277" s="3">
        <v>42835</v>
      </c>
      <c r="G2277" s="3">
        <v>42845</v>
      </c>
      <c r="H2277">
        <v>3892</v>
      </c>
    </row>
    <row r="2278" spans="1:8">
      <c r="A2278" s="4" t="s">
        <v>2485</v>
      </c>
      <c r="B2278" s="4" t="s">
        <v>196</v>
      </c>
      <c r="C2278" s="4" t="s">
        <v>179</v>
      </c>
      <c r="D2278" s="4" t="s">
        <v>92</v>
      </c>
      <c r="E2278" s="4" t="s">
        <v>197</v>
      </c>
      <c r="F2278" s="3">
        <v>42835</v>
      </c>
      <c r="G2278" s="3">
        <v>42845</v>
      </c>
      <c r="H2278">
        <v>0</v>
      </c>
    </row>
    <row r="2279" spans="1:8">
      <c r="A2279" s="4" t="s">
        <v>2486</v>
      </c>
      <c r="B2279" s="4" t="s">
        <v>203</v>
      </c>
      <c r="C2279" s="4" t="s">
        <v>192</v>
      </c>
      <c r="D2279" s="4" t="s">
        <v>24</v>
      </c>
      <c r="E2279" s="4" t="s">
        <v>193</v>
      </c>
      <c r="F2279" s="3">
        <v>42835</v>
      </c>
      <c r="G2279" s="3"/>
    </row>
    <row r="2280" spans="1:8">
      <c r="A2280" s="4" t="s">
        <v>2487</v>
      </c>
      <c r="B2280" s="4" t="s">
        <v>191</v>
      </c>
      <c r="C2280" s="4" t="s">
        <v>192</v>
      </c>
      <c r="D2280" s="4" t="s">
        <v>38</v>
      </c>
      <c r="E2280" s="4" t="s">
        <v>197</v>
      </c>
      <c r="F2280" s="3">
        <v>42835</v>
      </c>
      <c r="G2280" s="3">
        <v>42836</v>
      </c>
      <c r="H2280">
        <v>0</v>
      </c>
    </row>
    <row r="2281" spans="1:8">
      <c r="A2281" s="4" t="s">
        <v>2488</v>
      </c>
      <c r="B2281" s="4" t="s">
        <v>343</v>
      </c>
      <c r="C2281" s="4" t="s">
        <v>171</v>
      </c>
      <c r="D2281" s="4" t="s">
        <v>43</v>
      </c>
      <c r="E2281" s="4" t="s">
        <v>172</v>
      </c>
      <c r="F2281" s="3">
        <v>42835</v>
      </c>
      <c r="G2281" s="3">
        <v>42913</v>
      </c>
      <c r="H2281">
        <v>1115</v>
      </c>
    </row>
    <row r="2282" spans="1:8">
      <c r="A2282" s="4" t="s">
        <v>2489</v>
      </c>
      <c r="B2282" s="4" t="s">
        <v>219</v>
      </c>
      <c r="C2282" s="4" t="s">
        <v>179</v>
      </c>
      <c r="D2282" s="4" t="s">
        <v>82</v>
      </c>
      <c r="E2282" s="4" t="s">
        <v>172</v>
      </c>
      <c r="F2282" s="3">
        <v>42835</v>
      </c>
      <c r="G2282" s="3">
        <v>42841</v>
      </c>
      <c r="H2282">
        <v>533</v>
      </c>
    </row>
    <row r="2283" spans="1:8">
      <c r="A2283" s="4" t="s">
        <v>2490</v>
      </c>
      <c r="B2283" s="4" t="s">
        <v>219</v>
      </c>
      <c r="C2283" s="4" t="s">
        <v>171</v>
      </c>
      <c r="D2283" s="4" t="s">
        <v>38</v>
      </c>
      <c r="E2283" s="4" t="s">
        <v>172</v>
      </c>
      <c r="F2283" s="3">
        <v>42835</v>
      </c>
      <c r="G2283" s="3">
        <v>42838</v>
      </c>
      <c r="H2283">
        <v>1290</v>
      </c>
    </row>
    <row r="2284" spans="1:8">
      <c r="A2284" s="4" t="s">
        <v>2491</v>
      </c>
      <c r="B2284" s="4" t="s">
        <v>230</v>
      </c>
      <c r="C2284" s="4" t="s">
        <v>179</v>
      </c>
      <c r="D2284" s="4" t="s">
        <v>76</v>
      </c>
      <c r="E2284" s="4" t="s">
        <v>197</v>
      </c>
      <c r="F2284" s="3">
        <v>42835</v>
      </c>
      <c r="G2284" s="3">
        <v>42837</v>
      </c>
      <c r="H2284">
        <v>0</v>
      </c>
    </row>
    <row r="2285" spans="1:8">
      <c r="A2285" s="4" t="s">
        <v>2492</v>
      </c>
      <c r="B2285" s="4" t="s">
        <v>230</v>
      </c>
      <c r="C2285" s="4" t="s">
        <v>171</v>
      </c>
      <c r="D2285" s="4" t="s">
        <v>72</v>
      </c>
      <c r="E2285" s="4" t="s">
        <v>197</v>
      </c>
      <c r="F2285" s="3">
        <v>42835</v>
      </c>
      <c r="G2285" s="3">
        <v>42899</v>
      </c>
      <c r="H2285">
        <v>0</v>
      </c>
    </row>
    <row r="2286" spans="1:8">
      <c r="A2286" s="4" t="s">
        <v>2493</v>
      </c>
      <c r="B2286" s="4" t="s">
        <v>256</v>
      </c>
      <c r="C2286" s="4" t="s">
        <v>177</v>
      </c>
      <c r="D2286" s="4" t="s">
        <v>51</v>
      </c>
      <c r="E2286" s="4" t="s">
        <v>197</v>
      </c>
      <c r="F2286" s="3">
        <v>42835</v>
      </c>
      <c r="G2286" s="3">
        <v>42837</v>
      </c>
      <c r="H2286">
        <v>0</v>
      </c>
    </row>
    <row r="2287" spans="1:8">
      <c r="A2287" s="4" t="s">
        <v>2494</v>
      </c>
      <c r="B2287" s="4" t="s">
        <v>256</v>
      </c>
      <c r="C2287" s="4" t="s">
        <v>171</v>
      </c>
      <c r="D2287" s="4" t="s">
        <v>41</v>
      </c>
      <c r="E2287" s="4" t="s">
        <v>172</v>
      </c>
      <c r="F2287" s="3">
        <v>42835</v>
      </c>
      <c r="G2287" s="3">
        <v>42888</v>
      </c>
      <c r="H2287">
        <v>1047</v>
      </c>
    </row>
    <row r="2288" spans="1:8">
      <c r="A2288" s="4" t="s">
        <v>2495</v>
      </c>
      <c r="B2288" s="4" t="s">
        <v>256</v>
      </c>
      <c r="C2288" s="4" t="s">
        <v>177</v>
      </c>
      <c r="D2288" s="4" t="s">
        <v>70</v>
      </c>
      <c r="E2288" s="4" t="s">
        <v>172</v>
      </c>
      <c r="F2288" s="3">
        <v>42835</v>
      </c>
      <c r="G2288" s="3">
        <v>42843</v>
      </c>
      <c r="H2288">
        <v>47</v>
      </c>
    </row>
    <row r="2289" spans="1:8">
      <c r="A2289" s="4" t="s">
        <v>2496</v>
      </c>
      <c r="B2289" s="4" t="s">
        <v>187</v>
      </c>
      <c r="C2289" s="4" t="s">
        <v>192</v>
      </c>
      <c r="D2289" s="4" t="s">
        <v>61</v>
      </c>
      <c r="E2289" s="4" t="s">
        <v>193</v>
      </c>
      <c r="F2289" s="3">
        <v>42835</v>
      </c>
      <c r="G2289" s="3"/>
    </row>
    <row r="2290" spans="1:8">
      <c r="A2290" s="4" t="s">
        <v>2497</v>
      </c>
      <c r="B2290" s="4" t="s">
        <v>244</v>
      </c>
      <c r="C2290" s="4" t="s">
        <v>179</v>
      </c>
      <c r="D2290" s="4" t="s">
        <v>42</v>
      </c>
      <c r="E2290" s="4" t="s">
        <v>197</v>
      </c>
      <c r="F2290" s="3">
        <v>42835</v>
      </c>
      <c r="G2290" s="3">
        <v>42846</v>
      </c>
      <c r="H2290">
        <v>0</v>
      </c>
    </row>
    <row r="2291" spans="1:8">
      <c r="A2291" s="4" t="s">
        <v>2498</v>
      </c>
      <c r="B2291" s="4" t="s">
        <v>244</v>
      </c>
      <c r="C2291" s="4" t="s">
        <v>175</v>
      </c>
      <c r="D2291" s="4" t="s">
        <v>100</v>
      </c>
      <c r="E2291" s="4" t="s">
        <v>172</v>
      </c>
      <c r="F2291" s="3">
        <v>42835</v>
      </c>
      <c r="G2291" s="3">
        <v>42895</v>
      </c>
      <c r="H2291">
        <v>4413</v>
      </c>
    </row>
    <row r="2292" spans="1:8">
      <c r="A2292" s="4" t="s">
        <v>2499</v>
      </c>
      <c r="B2292" s="4" t="s">
        <v>201</v>
      </c>
      <c r="C2292" s="4" t="s">
        <v>171</v>
      </c>
      <c r="D2292" s="4" t="s">
        <v>76</v>
      </c>
      <c r="E2292" s="4" t="s">
        <v>172</v>
      </c>
      <c r="F2292" s="3">
        <v>42835</v>
      </c>
      <c r="G2292" s="3">
        <v>42912</v>
      </c>
      <c r="H2292">
        <v>950</v>
      </c>
    </row>
    <row r="2293" spans="1:8">
      <c r="A2293" s="4" t="s">
        <v>2500</v>
      </c>
      <c r="B2293" s="4" t="s">
        <v>232</v>
      </c>
      <c r="C2293" s="4" t="s">
        <v>175</v>
      </c>
      <c r="D2293" s="4" t="s">
        <v>99</v>
      </c>
      <c r="E2293" s="4" t="s">
        <v>197</v>
      </c>
      <c r="F2293" s="3">
        <v>42835</v>
      </c>
      <c r="G2293" s="3">
        <v>42841</v>
      </c>
      <c r="H2293">
        <v>0</v>
      </c>
    </row>
    <row r="2294" spans="1:8">
      <c r="A2294" s="4" t="s">
        <v>2501</v>
      </c>
      <c r="B2294" s="4" t="s">
        <v>232</v>
      </c>
      <c r="C2294" s="4" t="s">
        <v>175</v>
      </c>
      <c r="D2294" s="4" t="s">
        <v>117</v>
      </c>
      <c r="E2294" s="4" t="s">
        <v>172</v>
      </c>
      <c r="F2294" s="3">
        <v>42835</v>
      </c>
      <c r="G2294" s="3">
        <v>42845</v>
      </c>
      <c r="H2294">
        <v>4136</v>
      </c>
    </row>
    <row r="2295" spans="1:8">
      <c r="A2295" s="4" t="s">
        <v>2502</v>
      </c>
      <c r="B2295" s="4" t="s">
        <v>208</v>
      </c>
      <c r="C2295" s="4" t="s">
        <v>177</v>
      </c>
      <c r="D2295" s="4" t="s">
        <v>104</v>
      </c>
      <c r="E2295" s="4" t="s">
        <v>172</v>
      </c>
      <c r="F2295" s="3">
        <v>42835</v>
      </c>
      <c r="G2295" s="3">
        <v>42843</v>
      </c>
      <c r="H2295">
        <v>62</v>
      </c>
    </row>
    <row r="2296" spans="1:8">
      <c r="A2296" s="4" t="s">
        <v>2503</v>
      </c>
      <c r="B2296" s="4" t="s">
        <v>185</v>
      </c>
      <c r="C2296" s="4" t="s">
        <v>177</v>
      </c>
      <c r="D2296" s="4" t="s">
        <v>81</v>
      </c>
      <c r="E2296" s="4" t="s">
        <v>197</v>
      </c>
      <c r="F2296" s="3">
        <v>42835</v>
      </c>
      <c r="G2296" s="3">
        <v>42843</v>
      </c>
      <c r="H2296">
        <v>0</v>
      </c>
    </row>
    <row r="2297" spans="1:8">
      <c r="A2297" s="4" t="s">
        <v>2504</v>
      </c>
      <c r="B2297" s="4" t="s">
        <v>181</v>
      </c>
      <c r="C2297" s="4" t="s">
        <v>192</v>
      </c>
      <c r="D2297" s="4" t="s">
        <v>24</v>
      </c>
      <c r="E2297" s="4" t="s">
        <v>193</v>
      </c>
      <c r="F2297" s="3">
        <v>42835</v>
      </c>
      <c r="G2297" s="3"/>
    </row>
    <row r="2298" spans="1:8">
      <c r="A2298" s="4" t="s">
        <v>2505</v>
      </c>
      <c r="B2298" s="4" t="s">
        <v>181</v>
      </c>
      <c r="C2298" s="4" t="s">
        <v>179</v>
      </c>
      <c r="D2298" s="4" t="s">
        <v>71</v>
      </c>
      <c r="E2298" s="4" t="s">
        <v>172</v>
      </c>
      <c r="F2298" s="3">
        <v>42835</v>
      </c>
      <c r="G2298" s="3">
        <v>42836</v>
      </c>
      <c r="H2298">
        <v>467</v>
      </c>
    </row>
    <row r="2299" spans="1:8">
      <c r="A2299" s="4" t="s">
        <v>2506</v>
      </c>
      <c r="B2299" s="4" t="s">
        <v>261</v>
      </c>
      <c r="C2299" s="4" t="s">
        <v>171</v>
      </c>
      <c r="D2299" s="4" t="s">
        <v>65</v>
      </c>
      <c r="E2299" s="4" t="s">
        <v>172</v>
      </c>
      <c r="F2299" s="3">
        <v>42836</v>
      </c>
      <c r="G2299" s="3">
        <v>42897</v>
      </c>
      <c r="H2299">
        <v>1075</v>
      </c>
    </row>
    <row r="2300" spans="1:8">
      <c r="A2300" s="4" t="s">
        <v>2507</v>
      </c>
      <c r="B2300" s="4" t="s">
        <v>304</v>
      </c>
      <c r="C2300" s="4" t="s">
        <v>177</v>
      </c>
      <c r="D2300" s="4" t="s">
        <v>27</v>
      </c>
      <c r="E2300" s="4" t="s">
        <v>197</v>
      </c>
      <c r="F2300" s="3">
        <v>42836</v>
      </c>
      <c r="G2300" s="3">
        <v>42844</v>
      </c>
      <c r="H2300">
        <v>0</v>
      </c>
    </row>
    <row r="2301" spans="1:8">
      <c r="A2301" s="4" t="s">
        <v>2508</v>
      </c>
      <c r="B2301" s="4" t="s">
        <v>210</v>
      </c>
      <c r="C2301" s="4" t="s">
        <v>177</v>
      </c>
      <c r="D2301" s="4" t="s">
        <v>95</v>
      </c>
      <c r="E2301" s="4" t="s">
        <v>172</v>
      </c>
      <c r="F2301" s="3">
        <v>42836</v>
      </c>
      <c r="G2301" s="3">
        <v>42838</v>
      </c>
      <c r="H2301">
        <v>52</v>
      </c>
    </row>
    <row r="2302" spans="1:8">
      <c r="A2302" s="4" t="s">
        <v>2509</v>
      </c>
      <c r="B2302" s="4" t="s">
        <v>174</v>
      </c>
      <c r="C2302" s="4" t="s">
        <v>175</v>
      </c>
      <c r="D2302" s="4" t="s">
        <v>47</v>
      </c>
      <c r="E2302" s="4" t="s">
        <v>197</v>
      </c>
      <c r="F2302" s="3">
        <v>42836</v>
      </c>
      <c r="G2302" s="3">
        <v>42844</v>
      </c>
      <c r="H2302">
        <v>0</v>
      </c>
    </row>
    <row r="2303" spans="1:8">
      <c r="A2303" s="4" t="s">
        <v>2510</v>
      </c>
      <c r="B2303" s="4" t="s">
        <v>174</v>
      </c>
      <c r="C2303" s="4" t="s">
        <v>175</v>
      </c>
      <c r="D2303" s="4" t="s">
        <v>47</v>
      </c>
      <c r="E2303" s="4" t="s">
        <v>197</v>
      </c>
      <c r="F2303" s="3">
        <v>42836</v>
      </c>
      <c r="G2303" s="3">
        <v>42837</v>
      </c>
      <c r="H2303">
        <v>0</v>
      </c>
    </row>
    <row r="2304" spans="1:8">
      <c r="A2304" s="4" t="s">
        <v>2511</v>
      </c>
      <c r="B2304" s="4" t="s">
        <v>174</v>
      </c>
      <c r="C2304" s="4" t="s">
        <v>175</v>
      </c>
      <c r="D2304" s="4" t="s">
        <v>42</v>
      </c>
      <c r="E2304" s="4" t="s">
        <v>172</v>
      </c>
      <c r="F2304" s="3">
        <v>42836</v>
      </c>
      <c r="G2304" s="3">
        <v>42843</v>
      </c>
      <c r="H2304">
        <v>4837</v>
      </c>
    </row>
    <row r="2305" spans="1:8">
      <c r="A2305" s="4" t="s">
        <v>2512</v>
      </c>
      <c r="B2305" s="4" t="s">
        <v>263</v>
      </c>
      <c r="C2305" s="4" t="s">
        <v>171</v>
      </c>
      <c r="D2305" s="4" t="s">
        <v>99</v>
      </c>
      <c r="E2305" s="4" t="s">
        <v>197</v>
      </c>
      <c r="F2305" s="3">
        <v>42836</v>
      </c>
      <c r="G2305" s="3">
        <v>42843</v>
      </c>
      <c r="H2305">
        <v>0</v>
      </c>
    </row>
    <row r="2306" spans="1:8">
      <c r="A2306" s="4" t="s">
        <v>2513</v>
      </c>
      <c r="B2306" s="4" t="s">
        <v>212</v>
      </c>
      <c r="C2306" s="4" t="s">
        <v>179</v>
      </c>
      <c r="D2306" s="4" t="s">
        <v>54</v>
      </c>
      <c r="E2306" s="4" t="s">
        <v>197</v>
      </c>
      <c r="F2306" s="3">
        <v>42836</v>
      </c>
      <c r="G2306" s="3">
        <v>42908</v>
      </c>
      <c r="H2306">
        <v>0</v>
      </c>
    </row>
    <row r="2307" spans="1:8">
      <c r="A2307" s="4" t="s">
        <v>2514</v>
      </c>
      <c r="B2307" s="4" t="s">
        <v>212</v>
      </c>
      <c r="C2307" s="4" t="s">
        <v>171</v>
      </c>
      <c r="D2307" s="4" t="s">
        <v>122</v>
      </c>
      <c r="E2307" s="4" t="s">
        <v>172</v>
      </c>
      <c r="F2307" s="3">
        <v>42836</v>
      </c>
      <c r="G2307" s="3">
        <v>42838</v>
      </c>
      <c r="H2307">
        <v>1163</v>
      </c>
    </row>
    <row r="2308" spans="1:8">
      <c r="A2308" s="4" t="s">
        <v>2515</v>
      </c>
      <c r="B2308" s="4" t="s">
        <v>196</v>
      </c>
      <c r="C2308" s="4" t="s">
        <v>179</v>
      </c>
      <c r="D2308" s="4" t="s">
        <v>104</v>
      </c>
      <c r="E2308" s="4" t="s">
        <v>197</v>
      </c>
      <c r="F2308" s="3">
        <v>42836</v>
      </c>
      <c r="G2308" s="3">
        <v>42846</v>
      </c>
      <c r="H2308">
        <v>0</v>
      </c>
    </row>
    <row r="2309" spans="1:8">
      <c r="A2309" s="4" t="s">
        <v>2516</v>
      </c>
      <c r="B2309" s="4" t="s">
        <v>191</v>
      </c>
      <c r="C2309" s="4" t="s">
        <v>199</v>
      </c>
      <c r="D2309" s="4" t="s">
        <v>102</v>
      </c>
      <c r="E2309" s="4" t="s">
        <v>197</v>
      </c>
      <c r="F2309" s="3">
        <v>42836</v>
      </c>
      <c r="G2309" s="3">
        <v>42896</v>
      </c>
      <c r="H2309">
        <v>0</v>
      </c>
    </row>
    <row r="2310" spans="1:8">
      <c r="A2310" s="4" t="s">
        <v>2517</v>
      </c>
      <c r="B2310" s="4" t="s">
        <v>219</v>
      </c>
      <c r="C2310" s="4" t="s">
        <v>179</v>
      </c>
      <c r="D2310" s="4" t="s">
        <v>84</v>
      </c>
      <c r="E2310" s="4" t="s">
        <v>197</v>
      </c>
      <c r="F2310" s="3">
        <v>42836</v>
      </c>
      <c r="G2310" s="3">
        <v>42838</v>
      </c>
      <c r="H2310">
        <v>0</v>
      </c>
    </row>
    <row r="2311" spans="1:8">
      <c r="A2311" s="4" t="s">
        <v>2518</v>
      </c>
      <c r="B2311" s="4" t="s">
        <v>230</v>
      </c>
      <c r="C2311" s="4" t="s">
        <v>171</v>
      </c>
      <c r="D2311" s="4" t="s">
        <v>24</v>
      </c>
      <c r="E2311" s="4" t="s">
        <v>193</v>
      </c>
      <c r="F2311" s="3">
        <v>42836</v>
      </c>
      <c r="G2311" s="3"/>
    </row>
    <row r="2312" spans="1:8">
      <c r="A2312" s="4" t="s">
        <v>2519</v>
      </c>
      <c r="B2312" s="4" t="s">
        <v>230</v>
      </c>
      <c r="C2312" s="4" t="s">
        <v>179</v>
      </c>
      <c r="D2312" s="4" t="s">
        <v>74</v>
      </c>
      <c r="E2312" s="4" t="s">
        <v>197</v>
      </c>
      <c r="F2312" s="3">
        <v>42836</v>
      </c>
      <c r="G2312" s="3">
        <v>42838</v>
      </c>
      <c r="H2312">
        <v>0</v>
      </c>
    </row>
    <row r="2313" spans="1:8">
      <c r="A2313" s="4" t="s">
        <v>2520</v>
      </c>
      <c r="B2313" s="4" t="s">
        <v>230</v>
      </c>
      <c r="C2313" s="4" t="s">
        <v>179</v>
      </c>
      <c r="D2313" s="4" t="s">
        <v>108</v>
      </c>
      <c r="E2313" s="4" t="s">
        <v>197</v>
      </c>
      <c r="F2313" s="3">
        <v>42836</v>
      </c>
      <c r="G2313" s="3">
        <v>42843</v>
      </c>
      <c r="H2313">
        <v>0</v>
      </c>
    </row>
    <row r="2314" spans="1:8">
      <c r="A2314" s="4" t="s">
        <v>2521</v>
      </c>
      <c r="B2314" s="4" t="s">
        <v>230</v>
      </c>
      <c r="C2314" s="4" t="s">
        <v>179</v>
      </c>
      <c r="D2314" s="4" t="s">
        <v>49</v>
      </c>
      <c r="E2314" s="4" t="s">
        <v>172</v>
      </c>
      <c r="F2314" s="3">
        <v>42836</v>
      </c>
      <c r="G2314" s="3">
        <v>42843</v>
      </c>
      <c r="H2314">
        <v>568</v>
      </c>
    </row>
    <row r="2315" spans="1:8">
      <c r="A2315" s="4" t="s">
        <v>2522</v>
      </c>
      <c r="B2315" s="4" t="s">
        <v>230</v>
      </c>
      <c r="C2315" s="4" t="s">
        <v>175</v>
      </c>
      <c r="D2315" s="4" t="s">
        <v>102</v>
      </c>
      <c r="E2315" s="4" t="s">
        <v>172</v>
      </c>
      <c r="F2315" s="3">
        <v>42836</v>
      </c>
      <c r="G2315" s="3">
        <v>42905</v>
      </c>
      <c r="H2315">
        <v>5063</v>
      </c>
    </row>
    <row r="2316" spans="1:8">
      <c r="A2316" s="4" t="s">
        <v>2523</v>
      </c>
      <c r="B2316" s="4" t="s">
        <v>170</v>
      </c>
      <c r="C2316" s="4" t="s">
        <v>192</v>
      </c>
      <c r="D2316" s="4" t="s">
        <v>45</v>
      </c>
      <c r="E2316" s="4" t="s">
        <v>197</v>
      </c>
      <c r="F2316" s="3">
        <v>42836</v>
      </c>
      <c r="G2316" s="3">
        <v>42846</v>
      </c>
      <c r="H2316">
        <v>0</v>
      </c>
    </row>
    <row r="2317" spans="1:8">
      <c r="A2317" s="4" t="s">
        <v>2524</v>
      </c>
      <c r="B2317" s="4" t="s">
        <v>170</v>
      </c>
      <c r="C2317" s="4" t="s">
        <v>177</v>
      </c>
      <c r="D2317" s="4" t="s">
        <v>104</v>
      </c>
      <c r="E2317" s="4" t="s">
        <v>172</v>
      </c>
      <c r="F2317" s="3">
        <v>42836</v>
      </c>
      <c r="G2317" s="3">
        <v>42892</v>
      </c>
      <c r="H2317">
        <v>46</v>
      </c>
    </row>
    <row r="2318" spans="1:8">
      <c r="A2318" s="4" t="s">
        <v>2525</v>
      </c>
      <c r="B2318" s="4" t="s">
        <v>189</v>
      </c>
      <c r="C2318" s="4" t="s">
        <v>192</v>
      </c>
      <c r="D2318" s="4" t="s">
        <v>45</v>
      </c>
      <c r="E2318" s="4" t="s">
        <v>197</v>
      </c>
      <c r="F2318" s="3">
        <v>42836</v>
      </c>
      <c r="G2318" s="3">
        <v>42837</v>
      </c>
      <c r="H2318">
        <v>0</v>
      </c>
    </row>
    <row r="2319" spans="1:8">
      <c r="A2319" s="4" t="s">
        <v>2526</v>
      </c>
      <c r="B2319" s="4" t="s">
        <v>189</v>
      </c>
      <c r="C2319" s="4" t="s">
        <v>179</v>
      </c>
      <c r="D2319" s="4" t="s">
        <v>70</v>
      </c>
      <c r="E2319" s="4" t="s">
        <v>172</v>
      </c>
      <c r="F2319" s="3">
        <v>42836</v>
      </c>
      <c r="G2319" s="3">
        <v>42837</v>
      </c>
      <c r="H2319">
        <v>504</v>
      </c>
    </row>
    <row r="2320" spans="1:8">
      <c r="A2320" s="4" t="s">
        <v>2527</v>
      </c>
      <c r="B2320" s="4" t="s">
        <v>189</v>
      </c>
      <c r="C2320" s="4" t="s">
        <v>177</v>
      </c>
      <c r="D2320" s="4" t="s">
        <v>70</v>
      </c>
      <c r="E2320" s="4" t="s">
        <v>172</v>
      </c>
      <c r="F2320" s="3">
        <v>42836</v>
      </c>
      <c r="G2320" s="3">
        <v>42838</v>
      </c>
      <c r="H2320">
        <v>55</v>
      </c>
    </row>
    <row r="2321" spans="1:8">
      <c r="A2321" s="4" t="s">
        <v>2528</v>
      </c>
      <c r="B2321" s="4" t="s">
        <v>205</v>
      </c>
      <c r="C2321" s="4" t="s">
        <v>175</v>
      </c>
      <c r="D2321" s="4" t="s">
        <v>75</v>
      </c>
      <c r="E2321" s="4" t="s">
        <v>172</v>
      </c>
      <c r="F2321" s="3">
        <v>42836</v>
      </c>
      <c r="G2321" s="3">
        <v>42903</v>
      </c>
      <c r="H2321">
        <v>4760</v>
      </c>
    </row>
    <row r="2322" spans="1:8">
      <c r="A2322" s="4" t="s">
        <v>2529</v>
      </c>
      <c r="B2322" s="4" t="s">
        <v>208</v>
      </c>
      <c r="C2322" s="4" t="s">
        <v>179</v>
      </c>
      <c r="D2322" s="4" t="s">
        <v>37</v>
      </c>
      <c r="E2322" s="4" t="s">
        <v>197</v>
      </c>
      <c r="F2322" s="3">
        <v>42836</v>
      </c>
      <c r="G2322" s="3">
        <v>42846</v>
      </c>
      <c r="H2322">
        <v>0</v>
      </c>
    </row>
    <row r="2323" spans="1:8">
      <c r="A2323" s="4" t="s">
        <v>2530</v>
      </c>
      <c r="B2323" s="4" t="s">
        <v>208</v>
      </c>
      <c r="C2323" s="4" t="s">
        <v>192</v>
      </c>
      <c r="D2323" s="4" t="s">
        <v>61</v>
      </c>
      <c r="E2323" s="4" t="s">
        <v>197</v>
      </c>
      <c r="F2323" s="3">
        <v>42836</v>
      </c>
      <c r="G2323" s="3">
        <v>42843</v>
      </c>
      <c r="H2323">
        <v>0</v>
      </c>
    </row>
    <row r="2324" spans="1:8">
      <c r="A2324" s="4" t="s">
        <v>2531</v>
      </c>
      <c r="B2324" s="4" t="s">
        <v>185</v>
      </c>
      <c r="C2324" s="4" t="s">
        <v>175</v>
      </c>
      <c r="D2324" s="4" t="s">
        <v>53</v>
      </c>
      <c r="E2324" s="4" t="s">
        <v>172</v>
      </c>
      <c r="F2324" s="3">
        <v>42836</v>
      </c>
      <c r="G2324" s="3">
        <v>42907</v>
      </c>
      <c r="H2324">
        <v>4653</v>
      </c>
    </row>
    <row r="2325" spans="1:8">
      <c r="A2325" s="4" t="s">
        <v>2532</v>
      </c>
      <c r="B2325" s="4" t="s">
        <v>216</v>
      </c>
      <c r="C2325" s="4" t="s">
        <v>177</v>
      </c>
      <c r="D2325" s="4" t="s">
        <v>24</v>
      </c>
      <c r="E2325" s="4" t="s">
        <v>193</v>
      </c>
      <c r="F2325" s="3">
        <v>42836</v>
      </c>
      <c r="G2325" s="3"/>
    </row>
    <row r="2326" spans="1:8">
      <c r="A2326" s="4" t="s">
        <v>2533</v>
      </c>
      <c r="B2326" s="4" t="s">
        <v>216</v>
      </c>
      <c r="C2326" s="4" t="s">
        <v>177</v>
      </c>
      <c r="D2326" s="4" t="s">
        <v>96</v>
      </c>
      <c r="E2326" s="4" t="s">
        <v>197</v>
      </c>
      <c r="F2326" s="3">
        <v>42836</v>
      </c>
      <c r="G2326" s="3">
        <v>42847</v>
      </c>
      <c r="H2326">
        <v>0</v>
      </c>
    </row>
    <row r="2327" spans="1:8">
      <c r="A2327" s="4" t="s">
        <v>2534</v>
      </c>
      <c r="B2327" s="4" t="s">
        <v>216</v>
      </c>
      <c r="C2327" s="4" t="s">
        <v>177</v>
      </c>
      <c r="D2327" s="4" t="s">
        <v>40</v>
      </c>
      <c r="E2327" s="4" t="s">
        <v>172</v>
      </c>
      <c r="F2327" s="3">
        <v>42836</v>
      </c>
      <c r="G2327" s="3">
        <v>42837</v>
      </c>
      <c r="H2327">
        <v>55</v>
      </c>
    </row>
    <row r="2328" spans="1:8">
      <c r="A2328" s="4" t="s">
        <v>2535</v>
      </c>
      <c r="B2328" s="4" t="s">
        <v>183</v>
      </c>
      <c r="C2328" s="4" t="s">
        <v>179</v>
      </c>
      <c r="D2328" s="4" t="s">
        <v>104</v>
      </c>
      <c r="E2328" s="4" t="s">
        <v>197</v>
      </c>
      <c r="F2328" s="3">
        <v>42837</v>
      </c>
      <c r="G2328" s="3">
        <v>42843</v>
      </c>
      <c r="H2328">
        <v>0</v>
      </c>
    </row>
    <row r="2329" spans="1:8">
      <c r="A2329" s="4" t="s">
        <v>2536</v>
      </c>
      <c r="B2329" s="4" t="s">
        <v>261</v>
      </c>
      <c r="C2329" s="4" t="s">
        <v>171</v>
      </c>
      <c r="D2329" s="4" t="s">
        <v>66</v>
      </c>
      <c r="E2329" s="4" t="s">
        <v>193</v>
      </c>
      <c r="F2329" s="3">
        <v>42837</v>
      </c>
      <c r="G2329" s="3"/>
    </row>
    <row r="2330" spans="1:8">
      <c r="A2330" s="4" t="s">
        <v>2537</v>
      </c>
      <c r="B2330" s="4" t="s">
        <v>261</v>
      </c>
      <c r="C2330" s="4" t="s">
        <v>192</v>
      </c>
      <c r="D2330" s="4" t="s">
        <v>84</v>
      </c>
      <c r="E2330" s="4" t="s">
        <v>172</v>
      </c>
      <c r="F2330" s="3">
        <v>42837</v>
      </c>
      <c r="G2330" s="3">
        <v>42847</v>
      </c>
      <c r="H2330">
        <v>3223</v>
      </c>
    </row>
    <row r="2331" spans="1:8">
      <c r="A2331" s="4" t="s">
        <v>2538</v>
      </c>
      <c r="B2331" s="4" t="s">
        <v>246</v>
      </c>
      <c r="C2331" s="4" t="s">
        <v>199</v>
      </c>
      <c r="D2331" s="4" t="s">
        <v>25</v>
      </c>
      <c r="E2331" s="4" t="s">
        <v>197</v>
      </c>
      <c r="F2331" s="3">
        <v>42837</v>
      </c>
      <c r="G2331" s="3">
        <v>42842</v>
      </c>
      <c r="H2331">
        <v>0</v>
      </c>
    </row>
    <row r="2332" spans="1:8">
      <c r="A2332" s="4" t="s">
        <v>2539</v>
      </c>
      <c r="B2332" s="4" t="s">
        <v>246</v>
      </c>
      <c r="C2332" s="4" t="s">
        <v>179</v>
      </c>
      <c r="D2332" s="4" t="s">
        <v>126</v>
      </c>
      <c r="E2332" s="4" t="s">
        <v>172</v>
      </c>
      <c r="F2332" s="3">
        <v>42837</v>
      </c>
      <c r="G2332" s="3">
        <v>42844</v>
      </c>
      <c r="H2332">
        <v>553</v>
      </c>
    </row>
    <row r="2333" spans="1:8">
      <c r="A2333" s="4" t="s">
        <v>2540</v>
      </c>
      <c r="B2333" s="4" t="s">
        <v>246</v>
      </c>
      <c r="C2333" s="4" t="s">
        <v>171</v>
      </c>
      <c r="D2333" s="4" t="s">
        <v>65</v>
      </c>
      <c r="E2333" s="4" t="s">
        <v>172</v>
      </c>
      <c r="F2333" s="3">
        <v>42837</v>
      </c>
      <c r="G2333" s="3">
        <v>42839</v>
      </c>
      <c r="H2333">
        <v>1114</v>
      </c>
    </row>
    <row r="2334" spans="1:8">
      <c r="A2334" s="4" t="s">
        <v>2541</v>
      </c>
      <c r="B2334" s="4" t="s">
        <v>304</v>
      </c>
      <c r="C2334" s="4" t="s">
        <v>192</v>
      </c>
      <c r="D2334" s="4" t="s">
        <v>45</v>
      </c>
      <c r="E2334" s="4" t="s">
        <v>172</v>
      </c>
      <c r="F2334" s="3">
        <v>42837</v>
      </c>
      <c r="G2334" s="3">
        <v>42845</v>
      </c>
      <c r="H2334">
        <v>3785</v>
      </c>
    </row>
    <row r="2335" spans="1:8">
      <c r="A2335" s="4" t="s">
        <v>2542</v>
      </c>
      <c r="B2335" s="4" t="s">
        <v>279</v>
      </c>
      <c r="C2335" s="4" t="s">
        <v>199</v>
      </c>
      <c r="D2335" s="4" t="s">
        <v>100</v>
      </c>
      <c r="E2335" s="4" t="s">
        <v>193</v>
      </c>
      <c r="F2335" s="3">
        <v>42837</v>
      </c>
      <c r="G2335" s="3"/>
    </row>
    <row r="2336" spans="1:8">
      <c r="A2336" s="4" t="s">
        <v>2543</v>
      </c>
      <c r="B2336" s="4" t="s">
        <v>174</v>
      </c>
      <c r="C2336" s="4" t="s">
        <v>171</v>
      </c>
      <c r="D2336" s="4" t="s">
        <v>111</v>
      </c>
      <c r="E2336" s="4" t="s">
        <v>197</v>
      </c>
      <c r="F2336" s="3">
        <v>42837</v>
      </c>
      <c r="G2336" s="3">
        <v>42839</v>
      </c>
      <c r="H2336">
        <v>0</v>
      </c>
    </row>
    <row r="2337" spans="1:8">
      <c r="A2337" s="4" t="s">
        <v>2544</v>
      </c>
      <c r="B2337" s="4" t="s">
        <v>174</v>
      </c>
      <c r="C2337" s="4" t="s">
        <v>192</v>
      </c>
      <c r="D2337" s="4" t="s">
        <v>70</v>
      </c>
      <c r="E2337" s="4" t="s">
        <v>197</v>
      </c>
      <c r="F2337" s="3">
        <v>42837</v>
      </c>
      <c r="G2337" s="3">
        <v>42914</v>
      </c>
      <c r="H2337">
        <v>0</v>
      </c>
    </row>
    <row r="2338" spans="1:8">
      <c r="A2338" s="4" t="s">
        <v>2545</v>
      </c>
      <c r="B2338" s="4" t="s">
        <v>263</v>
      </c>
      <c r="C2338" s="4" t="s">
        <v>175</v>
      </c>
      <c r="D2338" s="4" t="s">
        <v>125</v>
      </c>
      <c r="E2338" s="4" t="s">
        <v>172</v>
      </c>
      <c r="F2338" s="3">
        <v>42837</v>
      </c>
      <c r="G2338" s="3">
        <v>42838</v>
      </c>
      <c r="H2338">
        <v>5316</v>
      </c>
    </row>
    <row r="2339" spans="1:8">
      <c r="A2339" s="4" t="s">
        <v>2546</v>
      </c>
      <c r="B2339" s="4" t="s">
        <v>203</v>
      </c>
      <c r="C2339" s="4" t="s">
        <v>177</v>
      </c>
      <c r="D2339" s="4" t="s">
        <v>71</v>
      </c>
      <c r="E2339" s="4" t="s">
        <v>197</v>
      </c>
      <c r="F2339" s="3">
        <v>42837</v>
      </c>
      <c r="G2339" s="3">
        <v>42841</v>
      </c>
      <c r="H2339">
        <v>0</v>
      </c>
    </row>
    <row r="2340" spans="1:8">
      <c r="A2340" s="4" t="s">
        <v>2547</v>
      </c>
      <c r="B2340" s="4" t="s">
        <v>343</v>
      </c>
      <c r="C2340" s="4" t="s">
        <v>175</v>
      </c>
      <c r="D2340" s="4" t="s">
        <v>37</v>
      </c>
      <c r="E2340" s="4" t="s">
        <v>197</v>
      </c>
      <c r="F2340" s="3">
        <v>42837</v>
      </c>
      <c r="G2340" s="3">
        <v>42849</v>
      </c>
      <c r="H2340">
        <v>0</v>
      </c>
    </row>
    <row r="2341" spans="1:8">
      <c r="A2341" s="4" t="s">
        <v>2548</v>
      </c>
      <c r="B2341" s="4" t="s">
        <v>343</v>
      </c>
      <c r="C2341" s="4" t="s">
        <v>179</v>
      </c>
      <c r="D2341" s="4" t="s">
        <v>51</v>
      </c>
      <c r="E2341" s="4" t="s">
        <v>172</v>
      </c>
      <c r="F2341" s="3">
        <v>42837</v>
      </c>
      <c r="G2341" s="3">
        <v>42909</v>
      </c>
      <c r="H2341">
        <v>531</v>
      </c>
    </row>
    <row r="2342" spans="1:8">
      <c r="A2342" s="4" t="s">
        <v>2549</v>
      </c>
      <c r="B2342" s="4" t="s">
        <v>343</v>
      </c>
      <c r="C2342" s="4" t="s">
        <v>179</v>
      </c>
      <c r="D2342" s="4" t="s">
        <v>100</v>
      </c>
      <c r="E2342" s="4" t="s">
        <v>172</v>
      </c>
      <c r="F2342" s="3">
        <v>42837</v>
      </c>
      <c r="G2342" s="3">
        <v>42902</v>
      </c>
      <c r="H2342">
        <v>544</v>
      </c>
    </row>
    <row r="2343" spans="1:8">
      <c r="A2343" s="4" t="s">
        <v>2550</v>
      </c>
      <c r="B2343" s="4" t="s">
        <v>219</v>
      </c>
      <c r="C2343" s="4" t="s">
        <v>179</v>
      </c>
      <c r="D2343" s="4" t="s">
        <v>124</v>
      </c>
      <c r="E2343" s="4" t="s">
        <v>172</v>
      </c>
      <c r="F2343" s="3">
        <v>42837</v>
      </c>
      <c r="G2343" s="3">
        <v>42838</v>
      </c>
      <c r="H2343">
        <v>478</v>
      </c>
    </row>
    <row r="2344" spans="1:8">
      <c r="A2344" s="4" t="s">
        <v>2551</v>
      </c>
      <c r="B2344" s="4" t="s">
        <v>219</v>
      </c>
      <c r="C2344" s="4" t="s">
        <v>175</v>
      </c>
      <c r="D2344" s="4" t="s">
        <v>59</v>
      </c>
      <c r="E2344" s="4" t="s">
        <v>172</v>
      </c>
      <c r="F2344" s="3">
        <v>42837</v>
      </c>
      <c r="G2344" s="3">
        <v>42847</v>
      </c>
      <c r="H2344">
        <v>5672</v>
      </c>
    </row>
    <row r="2345" spans="1:8">
      <c r="A2345" s="4" t="s">
        <v>2552</v>
      </c>
      <c r="B2345" s="4" t="s">
        <v>219</v>
      </c>
      <c r="C2345" s="4" t="s">
        <v>177</v>
      </c>
      <c r="D2345" s="4" t="s">
        <v>71</v>
      </c>
      <c r="E2345" s="4" t="s">
        <v>172</v>
      </c>
      <c r="F2345" s="3">
        <v>42837</v>
      </c>
      <c r="G2345" s="3">
        <v>42844</v>
      </c>
      <c r="H2345">
        <v>51</v>
      </c>
    </row>
    <row r="2346" spans="1:8">
      <c r="A2346" s="4" t="s">
        <v>2553</v>
      </c>
      <c r="B2346" s="4" t="s">
        <v>219</v>
      </c>
      <c r="C2346" s="4" t="s">
        <v>192</v>
      </c>
      <c r="D2346" s="4" t="s">
        <v>84</v>
      </c>
      <c r="E2346" s="4" t="s">
        <v>172</v>
      </c>
      <c r="F2346" s="3">
        <v>42837</v>
      </c>
      <c r="G2346" s="3">
        <v>42844</v>
      </c>
      <c r="H2346">
        <v>3141</v>
      </c>
    </row>
    <row r="2347" spans="1:8">
      <c r="A2347" s="4" t="s">
        <v>2554</v>
      </c>
      <c r="B2347" s="4" t="s">
        <v>230</v>
      </c>
      <c r="C2347" s="4" t="s">
        <v>175</v>
      </c>
      <c r="D2347" s="4" t="s">
        <v>24</v>
      </c>
      <c r="E2347" s="4" t="s">
        <v>193</v>
      </c>
      <c r="F2347" s="3">
        <v>42837</v>
      </c>
      <c r="G2347" s="3"/>
    </row>
    <row r="2348" spans="1:8">
      <c r="A2348" s="4" t="s">
        <v>2555</v>
      </c>
      <c r="B2348" s="4" t="s">
        <v>230</v>
      </c>
      <c r="C2348" s="4" t="s">
        <v>175</v>
      </c>
      <c r="D2348" s="4" t="s">
        <v>49</v>
      </c>
      <c r="E2348" s="4" t="s">
        <v>197</v>
      </c>
      <c r="F2348" s="3">
        <v>42837</v>
      </c>
      <c r="G2348" s="3">
        <v>42838</v>
      </c>
      <c r="H2348">
        <v>0</v>
      </c>
    </row>
    <row r="2349" spans="1:8">
      <c r="A2349" s="4" t="s">
        <v>2556</v>
      </c>
      <c r="B2349" s="4" t="s">
        <v>230</v>
      </c>
      <c r="C2349" s="4" t="s">
        <v>177</v>
      </c>
      <c r="D2349" s="4" t="s">
        <v>74</v>
      </c>
      <c r="E2349" s="4" t="s">
        <v>197</v>
      </c>
      <c r="F2349" s="3">
        <v>42837</v>
      </c>
      <c r="G2349" s="3">
        <v>42841</v>
      </c>
      <c r="H2349">
        <v>0</v>
      </c>
    </row>
    <row r="2350" spans="1:8">
      <c r="A2350" s="4" t="s">
        <v>2557</v>
      </c>
      <c r="B2350" s="4" t="s">
        <v>187</v>
      </c>
      <c r="C2350" s="4" t="s">
        <v>177</v>
      </c>
      <c r="D2350" s="4" t="s">
        <v>62</v>
      </c>
      <c r="E2350" s="4" t="s">
        <v>197</v>
      </c>
      <c r="F2350" s="3">
        <v>42837</v>
      </c>
      <c r="G2350" s="3">
        <v>42838</v>
      </c>
      <c r="H2350">
        <v>0</v>
      </c>
    </row>
    <row r="2351" spans="1:8">
      <c r="A2351" s="4" t="s">
        <v>2558</v>
      </c>
      <c r="B2351" s="4" t="s">
        <v>244</v>
      </c>
      <c r="C2351" s="4" t="s">
        <v>171</v>
      </c>
      <c r="D2351" s="4" t="s">
        <v>41</v>
      </c>
      <c r="E2351" s="4" t="s">
        <v>197</v>
      </c>
      <c r="F2351" s="3">
        <v>42837</v>
      </c>
      <c r="G2351" s="3">
        <v>42838</v>
      </c>
      <c r="H2351">
        <v>0</v>
      </c>
    </row>
    <row r="2352" spans="1:8">
      <c r="A2352" s="4" t="s">
        <v>2559</v>
      </c>
      <c r="B2352" s="4" t="s">
        <v>244</v>
      </c>
      <c r="C2352" s="4" t="s">
        <v>199</v>
      </c>
      <c r="D2352" s="4" t="s">
        <v>76</v>
      </c>
      <c r="E2352" s="4" t="s">
        <v>197</v>
      </c>
      <c r="F2352" s="3">
        <v>42837</v>
      </c>
      <c r="G2352" s="3">
        <v>42839</v>
      </c>
      <c r="H2352">
        <v>0</v>
      </c>
    </row>
    <row r="2353" spans="1:8">
      <c r="A2353" s="4" t="s">
        <v>2560</v>
      </c>
      <c r="B2353" s="4" t="s">
        <v>170</v>
      </c>
      <c r="C2353" s="4" t="s">
        <v>199</v>
      </c>
      <c r="D2353" s="4" t="s">
        <v>43</v>
      </c>
      <c r="E2353" s="4" t="s">
        <v>197</v>
      </c>
      <c r="F2353" s="3">
        <v>42837</v>
      </c>
      <c r="G2353" s="3">
        <v>42847</v>
      </c>
      <c r="H2353">
        <v>0</v>
      </c>
    </row>
    <row r="2354" spans="1:8">
      <c r="A2354" s="4" t="s">
        <v>2561</v>
      </c>
      <c r="B2354" s="4" t="s">
        <v>232</v>
      </c>
      <c r="C2354" s="4" t="s">
        <v>199</v>
      </c>
      <c r="D2354" s="4" t="s">
        <v>82</v>
      </c>
      <c r="E2354" s="4" t="s">
        <v>172</v>
      </c>
      <c r="F2354" s="3">
        <v>42837</v>
      </c>
      <c r="G2354" s="3">
        <v>42907</v>
      </c>
      <c r="H2354">
        <v>5393</v>
      </c>
    </row>
    <row r="2355" spans="1:8">
      <c r="A2355" s="4" t="s">
        <v>2562</v>
      </c>
      <c r="B2355" s="4" t="s">
        <v>205</v>
      </c>
      <c r="C2355" s="4" t="s">
        <v>177</v>
      </c>
      <c r="D2355" s="4" t="s">
        <v>51</v>
      </c>
      <c r="E2355" s="4" t="s">
        <v>193</v>
      </c>
      <c r="F2355" s="3">
        <v>42837</v>
      </c>
      <c r="G2355" s="3"/>
    </row>
    <row r="2356" spans="1:8">
      <c r="A2356" s="4" t="s">
        <v>2563</v>
      </c>
      <c r="B2356" s="4" t="s">
        <v>208</v>
      </c>
      <c r="C2356" s="4" t="s">
        <v>177</v>
      </c>
      <c r="D2356" s="4" t="s">
        <v>110</v>
      </c>
      <c r="E2356" s="4" t="s">
        <v>197</v>
      </c>
      <c r="F2356" s="3">
        <v>42837</v>
      </c>
      <c r="G2356" s="3">
        <v>42844</v>
      </c>
      <c r="H2356">
        <v>0</v>
      </c>
    </row>
    <row r="2357" spans="1:8">
      <c r="A2357" s="4" t="s">
        <v>2564</v>
      </c>
      <c r="B2357" s="4" t="s">
        <v>185</v>
      </c>
      <c r="C2357" s="4" t="s">
        <v>177</v>
      </c>
      <c r="D2357" s="4" t="s">
        <v>24</v>
      </c>
      <c r="E2357" s="4" t="s">
        <v>193</v>
      </c>
      <c r="F2357" s="3">
        <v>42837</v>
      </c>
      <c r="G2357" s="3"/>
    </row>
    <row r="2358" spans="1:8">
      <c r="A2358" s="4" t="s">
        <v>2565</v>
      </c>
      <c r="B2358" s="4" t="s">
        <v>185</v>
      </c>
      <c r="C2358" s="4" t="s">
        <v>192</v>
      </c>
      <c r="D2358" s="4" t="s">
        <v>87</v>
      </c>
      <c r="E2358" s="4" t="s">
        <v>193</v>
      </c>
      <c r="F2358" s="3">
        <v>42837</v>
      </c>
      <c r="G2358" s="3"/>
    </row>
    <row r="2359" spans="1:8">
      <c r="A2359" s="4" t="s">
        <v>2566</v>
      </c>
      <c r="B2359" s="4" t="s">
        <v>185</v>
      </c>
      <c r="C2359" s="4" t="s">
        <v>199</v>
      </c>
      <c r="D2359" s="4" t="s">
        <v>72</v>
      </c>
      <c r="E2359" s="4" t="s">
        <v>197</v>
      </c>
      <c r="F2359" s="3">
        <v>42837</v>
      </c>
      <c r="G2359" s="3">
        <v>42844</v>
      </c>
      <c r="H2359">
        <v>0</v>
      </c>
    </row>
    <row r="2360" spans="1:8">
      <c r="A2360" s="4" t="s">
        <v>2567</v>
      </c>
      <c r="B2360" s="4" t="s">
        <v>185</v>
      </c>
      <c r="C2360" s="4" t="s">
        <v>179</v>
      </c>
      <c r="D2360" s="4" t="s">
        <v>76</v>
      </c>
      <c r="E2360" s="4" t="s">
        <v>172</v>
      </c>
      <c r="F2360" s="3">
        <v>42837</v>
      </c>
      <c r="G2360" s="3">
        <v>42892</v>
      </c>
      <c r="H2360">
        <v>638</v>
      </c>
    </row>
    <row r="2361" spans="1:8">
      <c r="A2361" s="4" t="s">
        <v>2568</v>
      </c>
      <c r="B2361" s="4" t="s">
        <v>185</v>
      </c>
      <c r="C2361" s="4" t="s">
        <v>177</v>
      </c>
      <c r="D2361" s="4" t="s">
        <v>81</v>
      </c>
      <c r="E2361" s="4" t="s">
        <v>172</v>
      </c>
      <c r="F2361" s="3">
        <v>42837</v>
      </c>
      <c r="G2361" s="3">
        <v>42848</v>
      </c>
      <c r="H2361">
        <v>50</v>
      </c>
    </row>
    <row r="2362" spans="1:8">
      <c r="A2362" s="4" t="s">
        <v>2569</v>
      </c>
      <c r="B2362" s="4" t="s">
        <v>216</v>
      </c>
      <c r="C2362" s="4" t="s">
        <v>192</v>
      </c>
      <c r="D2362" s="4" t="s">
        <v>31</v>
      </c>
      <c r="E2362" s="4" t="s">
        <v>197</v>
      </c>
      <c r="F2362" s="3">
        <v>42837</v>
      </c>
      <c r="G2362" s="3">
        <v>42843</v>
      </c>
      <c r="H2362">
        <v>0</v>
      </c>
    </row>
    <row r="2363" spans="1:8">
      <c r="A2363" s="4" t="s">
        <v>2570</v>
      </c>
      <c r="B2363" s="4" t="s">
        <v>181</v>
      </c>
      <c r="C2363" s="4" t="s">
        <v>175</v>
      </c>
      <c r="D2363" s="4" t="s">
        <v>75</v>
      </c>
      <c r="E2363" s="4" t="s">
        <v>172</v>
      </c>
      <c r="F2363" s="3">
        <v>42837</v>
      </c>
      <c r="G2363" s="3">
        <v>42847</v>
      </c>
      <c r="H2363">
        <v>4272</v>
      </c>
    </row>
    <row r="2364" spans="1:8">
      <c r="A2364" s="4" t="s">
        <v>2571</v>
      </c>
      <c r="B2364" s="4" t="s">
        <v>183</v>
      </c>
      <c r="C2364" s="4" t="s">
        <v>171</v>
      </c>
      <c r="D2364" s="4" t="s">
        <v>29</v>
      </c>
      <c r="E2364" s="4" t="s">
        <v>197</v>
      </c>
      <c r="F2364" s="3">
        <v>42838</v>
      </c>
      <c r="G2364" s="3">
        <v>42840</v>
      </c>
      <c r="H2364">
        <v>0</v>
      </c>
    </row>
    <row r="2365" spans="1:8">
      <c r="A2365" s="4" t="s">
        <v>2572</v>
      </c>
      <c r="B2365" s="4" t="s">
        <v>183</v>
      </c>
      <c r="C2365" s="4" t="s">
        <v>177</v>
      </c>
      <c r="D2365" s="4" t="s">
        <v>47</v>
      </c>
      <c r="E2365" s="4" t="s">
        <v>172</v>
      </c>
      <c r="F2365" s="3">
        <v>42838</v>
      </c>
      <c r="G2365" s="3">
        <v>42840</v>
      </c>
      <c r="H2365">
        <v>58</v>
      </c>
    </row>
    <row r="2366" spans="1:8">
      <c r="A2366" s="4" t="s">
        <v>2573</v>
      </c>
      <c r="B2366" s="4" t="s">
        <v>261</v>
      </c>
      <c r="C2366" s="4" t="s">
        <v>171</v>
      </c>
      <c r="D2366" s="4" t="s">
        <v>95</v>
      </c>
      <c r="E2366" s="4" t="s">
        <v>172</v>
      </c>
      <c r="F2366" s="3">
        <v>42838</v>
      </c>
      <c r="G2366" s="3">
        <v>42839</v>
      </c>
      <c r="H2366">
        <v>1088</v>
      </c>
    </row>
    <row r="2367" spans="1:8">
      <c r="A2367" s="4" t="s">
        <v>2574</v>
      </c>
      <c r="B2367" s="4" t="s">
        <v>279</v>
      </c>
      <c r="C2367" s="4" t="s">
        <v>179</v>
      </c>
      <c r="D2367" s="4" t="s">
        <v>50</v>
      </c>
      <c r="E2367" s="4" t="s">
        <v>197</v>
      </c>
      <c r="F2367" s="3">
        <v>42838</v>
      </c>
      <c r="G2367" s="3">
        <v>42848</v>
      </c>
      <c r="H2367">
        <v>0</v>
      </c>
    </row>
    <row r="2368" spans="1:8">
      <c r="A2368" s="4" t="s">
        <v>2575</v>
      </c>
      <c r="B2368" s="4" t="s">
        <v>279</v>
      </c>
      <c r="C2368" s="4" t="s">
        <v>175</v>
      </c>
      <c r="D2368" s="4" t="s">
        <v>107</v>
      </c>
      <c r="E2368" s="4" t="s">
        <v>197</v>
      </c>
      <c r="F2368" s="3">
        <v>42838</v>
      </c>
      <c r="G2368" s="3">
        <v>42843</v>
      </c>
      <c r="H2368">
        <v>0</v>
      </c>
    </row>
    <row r="2369" spans="1:8">
      <c r="A2369" s="4" t="s">
        <v>2576</v>
      </c>
      <c r="B2369" s="4" t="s">
        <v>210</v>
      </c>
      <c r="C2369" s="4" t="s">
        <v>179</v>
      </c>
      <c r="D2369" s="4" t="s">
        <v>99</v>
      </c>
      <c r="E2369" s="4" t="s">
        <v>197</v>
      </c>
      <c r="F2369" s="3">
        <v>42838</v>
      </c>
      <c r="G2369" s="3">
        <v>42845</v>
      </c>
      <c r="H2369">
        <v>0</v>
      </c>
    </row>
    <row r="2370" spans="1:8">
      <c r="A2370" s="4" t="s">
        <v>2577</v>
      </c>
      <c r="B2370" s="4" t="s">
        <v>210</v>
      </c>
      <c r="C2370" s="4" t="s">
        <v>175</v>
      </c>
      <c r="D2370" s="4" t="s">
        <v>82</v>
      </c>
      <c r="E2370" s="4" t="s">
        <v>197</v>
      </c>
      <c r="F2370" s="3">
        <v>42838</v>
      </c>
      <c r="G2370" s="3">
        <v>42868</v>
      </c>
      <c r="H2370">
        <v>0</v>
      </c>
    </row>
    <row r="2371" spans="1:8">
      <c r="A2371" s="4" t="s">
        <v>2578</v>
      </c>
      <c r="B2371" s="4" t="s">
        <v>174</v>
      </c>
      <c r="C2371" s="4" t="s">
        <v>179</v>
      </c>
      <c r="D2371" s="4" t="s">
        <v>27</v>
      </c>
      <c r="E2371" s="4" t="s">
        <v>197</v>
      </c>
      <c r="F2371" s="3">
        <v>42838</v>
      </c>
      <c r="G2371" s="3">
        <v>42845</v>
      </c>
      <c r="H2371">
        <v>0</v>
      </c>
    </row>
    <row r="2372" spans="1:8">
      <c r="A2372" s="4" t="s">
        <v>2579</v>
      </c>
      <c r="B2372" s="4" t="s">
        <v>174</v>
      </c>
      <c r="C2372" s="4" t="s">
        <v>175</v>
      </c>
      <c r="D2372" s="4" t="s">
        <v>68</v>
      </c>
      <c r="E2372" s="4" t="s">
        <v>197</v>
      </c>
      <c r="F2372" s="3">
        <v>42838</v>
      </c>
      <c r="G2372" s="3">
        <v>42839</v>
      </c>
      <c r="H2372">
        <v>0</v>
      </c>
    </row>
    <row r="2373" spans="1:8">
      <c r="A2373" s="4" t="s">
        <v>2580</v>
      </c>
      <c r="B2373" s="4" t="s">
        <v>174</v>
      </c>
      <c r="C2373" s="4" t="s">
        <v>171</v>
      </c>
      <c r="D2373" s="4" t="s">
        <v>48</v>
      </c>
      <c r="E2373" s="4" t="s">
        <v>172</v>
      </c>
      <c r="F2373" s="3">
        <v>42838</v>
      </c>
      <c r="G2373" s="3">
        <v>42844</v>
      </c>
      <c r="H2373">
        <v>1327</v>
      </c>
    </row>
    <row r="2374" spans="1:8">
      <c r="A2374" s="4" t="s">
        <v>2581</v>
      </c>
      <c r="B2374" s="4" t="s">
        <v>174</v>
      </c>
      <c r="C2374" s="4" t="s">
        <v>171</v>
      </c>
      <c r="D2374" s="4" t="s">
        <v>51</v>
      </c>
      <c r="E2374" s="4" t="s">
        <v>172</v>
      </c>
      <c r="F2374" s="3">
        <v>42838</v>
      </c>
      <c r="G2374" s="3">
        <v>42913</v>
      </c>
      <c r="H2374">
        <v>923</v>
      </c>
    </row>
    <row r="2375" spans="1:8">
      <c r="A2375" s="4" t="s">
        <v>2582</v>
      </c>
      <c r="B2375" s="4" t="s">
        <v>174</v>
      </c>
      <c r="C2375" s="4" t="s">
        <v>171</v>
      </c>
      <c r="D2375" s="4" t="s">
        <v>106</v>
      </c>
      <c r="E2375" s="4" t="s">
        <v>172</v>
      </c>
      <c r="F2375" s="3">
        <v>42838</v>
      </c>
      <c r="G2375" s="3">
        <v>42848</v>
      </c>
      <c r="H2375">
        <v>1058</v>
      </c>
    </row>
    <row r="2376" spans="1:8">
      <c r="A2376" s="4" t="s">
        <v>2583</v>
      </c>
      <c r="B2376" s="4" t="s">
        <v>174</v>
      </c>
      <c r="C2376" s="4" t="s">
        <v>199</v>
      </c>
      <c r="D2376" s="4" t="s">
        <v>111</v>
      </c>
      <c r="E2376" s="4" t="s">
        <v>172</v>
      </c>
      <c r="F2376" s="3">
        <v>42838</v>
      </c>
      <c r="G2376" s="3">
        <v>42846</v>
      </c>
      <c r="H2376">
        <v>5220</v>
      </c>
    </row>
    <row r="2377" spans="1:8">
      <c r="A2377" s="4" t="s">
        <v>2584</v>
      </c>
      <c r="B2377" s="4" t="s">
        <v>196</v>
      </c>
      <c r="C2377" s="4" t="s">
        <v>199</v>
      </c>
      <c r="D2377" s="4" t="s">
        <v>42</v>
      </c>
      <c r="E2377" s="4" t="s">
        <v>197</v>
      </c>
      <c r="F2377" s="3">
        <v>42838</v>
      </c>
      <c r="G2377" s="3">
        <v>42844</v>
      </c>
      <c r="H2377">
        <v>0</v>
      </c>
    </row>
    <row r="2378" spans="1:8">
      <c r="A2378" s="4" t="s">
        <v>2585</v>
      </c>
      <c r="B2378" s="4" t="s">
        <v>196</v>
      </c>
      <c r="C2378" s="4" t="s">
        <v>177</v>
      </c>
      <c r="D2378" s="4" t="s">
        <v>103</v>
      </c>
      <c r="E2378" s="4" t="s">
        <v>172</v>
      </c>
      <c r="F2378" s="3">
        <v>42838</v>
      </c>
      <c r="G2378" s="3">
        <v>42847</v>
      </c>
      <c r="H2378">
        <v>55</v>
      </c>
    </row>
    <row r="2379" spans="1:8">
      <c r="A2379" s="4" t="s">
        <v>2586</v>
      </c>
      <c r="B2379" s="4" t="s">
        <v>203</v>
      </c>
      <c r="C2379" s="4" t="s">
        <v>192</v>
      </c>
      <c r="D2379" s="4" t="s">
        <v>44</v>
      </c>
      <c r="E2379" s="4" t="s">
        <v>197</v>
      </c>
      <c r="F2379" s="3">
        <v>42838</v>
      </c>
      <c r="G2379" s="3">
        <v>42845</v>
      </c>
      <c r="H2379">
        <v>0</v>
      </c>
    </row>
    <row r="2380" spans="1:8">
      <c r="A2380" s="4" t="s">
        <v>2587</v>
      </c>
      <c r="B2380" s="4" t="s">
        <v>203</v>
      </c>
      <c r="C2380" s="4" t="s">
        <v>177</v>
      </c>
      <c r="D2380" s="4" t="s">
        <v>75</v>
      </c>
      <c r="E2380" s="4" t="s">
        <v>172</v>
      </c>
      <c r="F2380" s="3">
        <v>42838</v>
      </c>
      <c r="G2380" s="3">
        <v>42909</v>
      </c>
      <c r="H2380">
        <v>62</v>
      </c>
    </row>
    <row r="2381" spans="1:8">
      <c r="A2381" s="4" t="s">
        <v>2588</v>
      </c>
      <c r="B2381" s="4" t="s">
        <v>191</v>
      </c>
      <c r="C2381" s="4" t="s">
        <v>171</v>
      </c>
      <c r="D2381" s="4" t="s">
        <v>62</v>
      </c>
      <c r="E2381" s="4" t="s">
        <v>172</v>
      </c>
      <c r="F2381" s="3">
        <v>42838</v>
      </c>
      <c r="G2381" s="3">
        <v>42845</v>
      </c>
      <c r="H2381">
        <v>996</v>
      </c>
    </row>
    <row r="2382" spans="1:8">
      <c r="A2382" s="4" t="s">
        <v>2589</v>
      </c>
      <c r="B2382" s="4" t="s">
        <v>219</v>
      </c>
      <c r="C2382" s="4" t="s">
        <v>175</v>
      </c>
      <c r="D2382" s="4" t="s">
        <v>24</v>
      </c>
      <c r="E2382" s="4" t="s">
        <v>193</v>
      </c>
      <c r="F2382" s="3">
        <v>42838</v>
      </c>
      <c r="G2382" s="3"/>
    </row>
    <row r="2383" spans="1:8">
      <c r="A2383" s="4" t="s">
        <v>2590</v>
      </c>
      <c r="B2383" s="4" t="s">
        <v>219</v>
      </c>
      <c r="C2383" s="4" t="s">
        <v>179</v>
      </c>
      <c r="D2383" s="4" t="s">
        <v>102</v>
      </c>
      <c r="E2383" s="4" t="s">
        <v>197</v>
      </c>
      <c r="F2383" s="3">
        <v>42838</v>
      </c>
      <c r="G2383" s="3">
        <v>42895</v>
      </c>
      <c r="H2383">
        <v>0</v>
      </c>
    </row>
    <row r="2384" spans="1:8">
      <c r="A2384" s="4" t="s">
        <v>2591</v>
      </c>
      <c r="B2384" s="4" t="s">
        <v>219</v>
      </c>
      <c r="C2384" s="4" t="s">
        <v>179</v>
      </c>
      <c r="D2384" s="4" t="s">
        <v>76</v>
      </c>
      <c r="E2384" s="4" t="s">
        <v>172</v>
      </c>
      <c r="F2384" s="3">
        <v>42838</v>
      </c>
      <c r="G2384" s="3">
        <v>42847</v>
      </c>
      <c r="H2384">
        <v>543</v>
      </c>
    </row>
    <row r="2385" spans="1:8">
      <c r="A2385" s="4" t="s">
        <v>2592</v>
      </c>
      <c r="B2385" s="4" t="s">
        <v>230</v>
      </c>
      <c r="C2385" s="4" t="s">
        <v>175</v>
      </c>
      <c r="D2385" s="4" t="s">
        <v>75</v>
      </c>
      <c r="E2385" s="4" t="s">
        <v>197</v>
      </c>
      <c r="F2385" s="3">
        <v>42838</v>
      </c>
      <c r="G2385" s="3">
        <v>42844</v>
      </c>
      <c r="H2385">
        <v>0</v>
      </c>
    </row>
    <row r="2386" spans="1:8">
      <c r="A2386" s="4" t="s">
        <v>2593</v>
      </c>
      <c r="B2386" s="4" t="s">
        <v>230</v>
      </c>
      <c r="C2386" s="4" t="s">
        <v>175</v>
      </c>
      <c r="D2386" s="4" t="s">
        <v>124</v>
      </c>
      <c r="E2386" s="4" t="s">
        <v>197</v>
      </c>
      <c r="F2386" s="3">
        <v>42838</v>
      </c>
      <c r="G2386" s="3">
        <v>42846</v>
      </c>
      <c r="H2386">
        <v>0</v>
      </c>
    </row>
    <row r="2387" spans="1:8">
      <c r="A2387" s="4" t="s">
        <v>2594</v>
      </c>
      <c r="B2387" s="4" t="s">
        <v>170</v>
      </c>
      <c r="C2387" s="4" t="s">
        <v>177</v>
      </c>
      <c r="D2387" s="4" t="s">
        <v>92</v>
      </c>
      <c r="E2387" s="4" t="s">
        <v>197</v>
      </c>
      <c r="F2387" s="3">
        <v>42838</v>
      </c>
      <c r="G2387" s="3">
        <v>42963</v>
      </c>
      <c r="H2387">
        <v>0</v>
      </c>
    </row>
    <row r="2388" spans="1:8">
      <c r="A2388" s="4" t="s">
        <v>2595</v>
      </c>
      <c r="B2388" s="4" t="s">
        <v>189</v>
      </c>
      <c r="C2388" s="4" t="s">
        <v>171</v>
      </c>
      <c r="D2388" s="4" t="s">
        <v>106</v>
      </c>
      <c r="E2388" s="4" t="s">
        <v>197</v>
      </c>
      <c r="F2388" s="3">
        <v>42838</v>
      </c>
      <c r="G2388" s="3">
        <v>42902</v>
      </c>
      <c r="H2388">
        <v>0</v>
      </c>
    </row>
    <row r="2389" spans="1:8">
      <c r="A2389" s="4" t="s">
        <v>2596</v>
      </c>
      <c r="B2389" s="4" t="s">
        <v>208</v>
      </c>
      <c r="C2389" s="4" t="s">
        <v>177</v>
      </c>
      <c r="D2389" s="4" t="s">
        <v>57</v>
      </c>
      <c r="E2389" s="4" t="s">
        <v>197</v>
      </c>
      <c r="F2389" s="3">
        <v>42838</v>
      </c>
      <c r="G2389" s="3">
        <v>42881</v>
      </c>
      <c r="H2389">
        <v>0</v>
      </c>
    </row>
    <row r="2390" spans="1:8">
      <c r="A2390" s="4" t="s">
        <v>2597</v>
      </c>
      <c r="B2390" s="4" t="s">
        <v>208</v>
      </c>
      <c r="C2390" s="4" t="s">
        <v>177</v>
      </c>
      <c r="D2390" s="4" t="s">
        <v>29</v>
      </c>
      <c r="E2390" s="4" t="s">
        <v>172</v>
      </c>
      <c r="F2390" s="3">
        <v>42838</v>
      </c>
      <c r="G2390" s="3">
        <v>42847</v>
      </c>
      <c r="H2390">
        <v>56</v>
      </c>
    </row>
    <row r="2391" spans="1:8">
      <c r="A2391" s="4" t="s">
        <v>2598</v>
      </c>
      <c r="B2391" s="4" t="s">
        <v>185</v>
      </c>
      <c r="C2391" s="4" t="s">
        <v>199</v>
      </c>
      <c r="D2391" s="4" t="s">
        <v>82</v>
      </c>
      <c r="E2391" s="4" t="s">
        <v>197</v>
      </c>
      <c r="F2391" s="3">
        <v>42838</v>
      </c>
      <c r="G2391" s="3">
        <v>42845</v>
      </c>
      <c r="H2391">
        <v>0</v>
      </c>
    </row>
    <row r="2392" spans="1:8">
      <c r="A2392" s="4" t="s">
        <v>2599</v>
      </c>
      <c r="B2392" s="4" t="s">
        <v>185</v>
      </c>
      <c r="C2392" s="4" t="s">
        <v>192</v>
      </c>
      <c r="D2392" s="4" t="s">
        <v>32</v>
      </c>
      <c r="E2392" s="4" t="s">
        <v>197</v>
      </c>
      <c r="F2392" s="3">
        <v>42838</v>
      </c>
      <c r="G2392" s="3">
        <v>42848</v>
      </c>
      <c r="H2392">
        <v>0</v>
      </c>
    </row>
    <row r="2393" spans="1:8">
      <c r="A2393" s="4" t="s">
        <v>2600</v>
      </c>
      <c r="B2393" s="4" t="s">
        <v>216</v>
      </c>
      <c r="C2393" s="4" t="s">
        <v>171</v>
      </c>
      <c r="D2393" s="4" t="s">
        <v>113</v>
      </c>
      <c r="E2393" s="4" t="s">
        <v>172</v>
      </c>
      <c r="F2393" s="3">
        <v>42838</v>
      </c>
      <c r="G2393" s="3">
        <v>42896</v>
      </c>
      <c r="H2393">
        <v>1145</v>
      </c>
    </row>
    <row r="2394" spans="1:8">
      <c r="A2394" s="4" t="s">
        <v>2601</v>
      </c>
      <c r="B2394" s="4" t="s">
        <v>235</v>
      </c>
      <c r="C2394" s="4" t="s">
        <v>175</v>
      </c>
      <c r="D2394" s="4" t="s">
        <v>107</v>
      </c>
      <c r="E2394" s="4" t="s">
        <v>197</v>
      </c>
      <c r="F2394" s="3">
        <v>42838</v>
      </c>
      <c r="G2394" s="3">
        <v>42851</v>
      </c>
      <c r="H2394">
        <v>0</v>
      </c>
    </row>
    <row r="2395" spans="1:8">
      <c r="A2395" s="4" t="s">
        <v>2602</v>
      </c>
      <c r="B2395" s="4" t="s">
        <v>181</v>
      </c>
      <c r="C2395" s="4" t="s">
        <v>179</v>
      </c>
      <c r="D2395" s="4" t="s">
        <v>24</v>
      </c>
      <c r="E2395" s="4" t="s">
        <v>193</v>
      </c>
      <c r="F2395" s="3">
        <v>42838</v>
      </c>
      <c r="G2395" s="3"/>
    </row>
    <row r="2396" spans="1:8">
      <c r="A2396" s="4" t="s">
        <v>2603</v>
      </c>
      <c r="B2396" s="4" t="s">
        <v>181</v>
      </c>
      <c r="C2396" s="4" t="s">
        <v>192</v>
      </c>
      <c r="D2396" s="4" t="s">
        <v>24</v>
      </c>
      <c r="E2396" s="4" t="s">
        <v>193</v>
      </c>
      <c r="F2396" s="3">
        <v>42838</v>
      </c>
      <c r="G2396" s="3"/>
    </row>
    <row r="2397" spans="1:8">
      <c r="A2397" s="4" t="s">
        <v>2604</v>
      </c>
      <c r="B2397" s="4" t="s">
        <v>246</v>
      </c>
      <c r="C2397" s="4" t="s">
        <v>199</v>
      </c>
      <c r="D2397" s="4" t="s">
        <v>127</v>
      </c>
      <c r="E2397" s="4" t="s">
        <v>197</v>
      </c>
      <c r="F2397" s="3">
        <v>42839</v>
      </c>
      <c r="G2397" s="3">
        <v>42844</v>
      </c>
      <c r="H2397">
        <v>0</v>
      </c>
    </row>
    <row r="2398" spans="1:8">
      <c r="A2398" s="4" t="s">
        <v>2605</v>
      </c>
      <c r="B2398" s="4" t="s">
        <v>246</v>
      </c>
      <c r="C2398" s="4" t="s">
        <v>175</v>
      </c>
      <c r="D2398" s="4" t="s">
        <v>34</v>
      </c>
      <c r="E2398" s="4" t="s">
        <v>197</v>
      </c>
      <c r="F2398" s="3">
        <v>42839</v>
      </c>
      <c r="G2398" s="3">
        <v>42847</v>
      </c>
      <c r="H2398">
        <v>0</v>
      </c>
    </row>
    <row r="2399" spans="1:8">
      <c r="A2399" s="4" t="s">
        <v>2606</v>
      </c>
      <c r="B2399" s="4" t="s">
        <v>246</v>
      </c>
      <c r="C2399" s="4" t="s">
        <v>192</v>
      </c>
      <c r="D2399" s="4" t="s">
        <v>120</v>
      </c>
      <c r="E2399" s="4" t="s">
        <v>197</v>
      </c>
      <c r="F2399" s="3">
        <v>42839</v>
      </c>
      <c r="G2399" s="3">
        <v>42844</v>
      </c>
      <c r="H2399">
        <v>0</v>
      </c>
    </row>
    <row r="2400" spans="1:8">
      <c r="A2400" s="4" t="s">
        <v>2607</v>
      </c>
      <c r="B2400" s="4" t="s">
        <v>279</v>
      </c>
      <c r="C2400" s="4" t="s">
        <v>171</v>
      </c>
      <c r="D2400" s="4" t="s">
        <v>40</v>
      </c>
      <c r="E2400" s="4" t="s">
        <v>172</v>
      </c>
      <c r="F2400" s="3">
        <v>42839</v>
      </c>
      <c r="G2400" s="3">
        <v>42848</v>
      </c>
      <c r="H2400">
        <v>1033</v>
      </c>
    </row>
    <row r="2401" spans="1:8">
      <c r="A2401" s="4" t="s">
        <v>2608</v>
      </c>
      <c r="B2401" s="4" t="s">
        <v>210</v>
      </c>
      <c r="C2401" s="4" t="s">
        <v>192</v>
      </c>
      <c r="D2401" s="4" t="s">
        <v>117</v>
      </c>
      <c r="E2401" s="4" t="s">
        <v>197</v>
      </c>
      <c r="F2401" s="3">
        <v>42839</v>
      </c>
      <c r="G2401" s="3">
        <v>42845</v>
      </c>
      <c r="H2401">
        <v>0</v>
      </c>
    </row>
    <row r="2402" spans="1:8">
      <c r="A2402" s="4" t="s">
        <v>2609</v>
      </c>
      <c r="B2402" s="4" t="s">
        <v>174</v>
      </c>
      <c r="C2402" s="4" t="s">
        <v>171</v>
      </c>
      <c r="D2402" s="4" t="s">
        <v>70</v>
      </c>
      <c r="E2402" s="4" t="s">
        <v>197</v>
      </c>
      <c r="F2402" s="3">
        <v>42839</v>
      </c>
      <c r="G2402" s="3">
        <v>42840</v>
      </c>
      <c r="H2402">
        <v>0</v>
      </c>
    </row>
    <row r="2403" spans="1:8">
      <c r="A2403" s="4" t="s">
        <v>2610</v>
      </c>
      <c r="B2403" s="4" t="s">
        <v>174</v>
      </c>
      <c r="C2403" s="4" t="s">
        <v>175</v>
      </c>
      <c r="D2403" s="4" t="s">
        <v>119</v>
      </c>
      <c r="E2403" s="4" t="s">
        <v>197</v>
      </c>
      <c r="F2403" s="3">
        <v>42839</v>
      </c>
      <c r="G2403" s="3">
        <v>42841</v>
      </c>
      <c r="H2403">
        <v>0</v>
      </c>
    </row>
    <row r="2404" spans="1:8">
      <c r="A2404" s="4" t="s">
        <v>2611</v>
      </c>
      <c r="B2404" s="4" t="s">
        <v>174</v>
      </c>
      <c r="C2404" s="4" t="s">
        <v>175</v>
      </c>
      <c r="D2404" s="4" t="s">
        <v>37</v>
      </c>
      <c r="E2404" s="4" t="s">
        <v>172</v>
      </c>
      <c r="F2404" s="3">
        <v>42839</v>
      </c>
      <c r="G2404" s="3">
        <v>42961</v>
      </c>
      <c r="H2404">
        <v>4359</v>
      </c>
    </row>
    <row r="2405" spans="1:8">
      <c r="A2405" s="4" t="s">
        <v>2612</v>
      </c>
      <c r="B2405" s="4" t="s">
        <v>174</v>
      </c>
      <c r="C2405" s="4" t="s">
        <v>175</v>
      </c>
      <c r="D2405" s="4" t="s">
        <v>92</v>
      </c>
      <c r="E2405" s="4" t="s">
        <v>172</v>
      </c>
      <c r="F2405" s="3">
        <v>42839</v>
      </c>
      <c r="G2405" s="3">
        <v>42888</v>
      </c>
      <c r="H2405">
        <v>4575</v>
      </c>
    </row>
    <row r="2406" spans="1:8">
      <c r="A2406" s="4" t="s">
        <v>2613</v>
      </c>
      <c r="B2406" s="4" t="s">
        <v>174</v>
      </c>
      <c r="C2406" s="4" t="s">
        <v>177</v>
      </c>
      <c r="D2406" s="4" t="s">
        <v>57</v>
      </c>
      <c r="E2406" s="4" t="s">
        <v>172</v>
      </c>
      <c r="F2406" s="3">
        <v>42839</v>
      </c>
      <c r="G2406" s="3">
        <v>42847</v>
      </c>
      <c r="H2406">
        <v>53</v>
      </c>
    </row>
    <row r="2407" spans="1:8">
      <c r="A2407" s="4" t="s">
        <v>2614</v>
      </c>
      <c r="B2407" s="4" t="s">
        <v>212</v>
      </c>
      <c r="C2407" s="4" t="s">
        <v>179</v>
      </c>
      <c r="D2407" s="4" t="s">
        <v>81</v>
      </c>
      <c r="E2407" s="4" t="s">
        <v>172</v>
      </c>
      <c r="F2407" s="3">
        <v>42839</v>
      </c>
      <c r="G2407" s="3">
        <v>42841</v>
      </c>
      <c r="H2407">
        <v>597</v>
      </c>
    </row>
    <row r="2408" spans="1:8">
      <c r="A2408" s="4" t="s">
        <v>2615</v>
      </c>
      <c r="B2408" s="4" t="s">
        <v>212</v>
      </c>
      <c r="C2408" s="4" t="s">
        <v>192</v>
      </c>
      <c r="D2408" s="4" t="s">
        <v>129</v>
      </c>
      <c r="E2408" s="4" t="s">
        <v>172</v>
      </c>
      <c r="F2408" s="3">
        <v>42839</v>
      </c>
      <c r="G2408" s="3">
        <v>42902</v>
      </c>
      <c r="H2408">
        <v>3179</v>
      </c>
    </row>
    <row r="2409" spans="1:8">
      <c r="A2409" s="4" t="s">
        <v>2616</v>
      </c>
      <c r="B2409" s="4" t="s">
        <v>196</v>
      </c>
      <c r="C2409" s="4" t="s">
        <v>179</v>
      </c>
      <c r="D2409" s="4" t="s">
        <v>68</v>
      </c>
      <c r="E2409" s="4" t="s">
        <v>197</v>
      </c>
      <c r="F2409" s="3">
        <v>42839</v>
      </c>
      <c r="G2409" s="3">
        <v>42902</v>
      </c>
      <c r="H2409">
        <v>0</v>
      </c>
    </row>
    <row r="2410" spans="1:8">
      <c r="A2410" s="4" t="s">
        <v>2617</v>
      </c>
      <c r="B2410" s="4" t="s">
        <v>196</v>
      </c>
      <c r="C2410" s="4" t="s">
        <v>177</v>
      </c>
      <c r="D2410" s="4" t="s">
        <v>109</v>
      </c>
      <c r="E2410" s="4" t="s">
        <v>172</v>
      </c>
      <c r="F2410" s="3">
        <v>42839</v>
      </c>
      <c r="G2410" s="3">
        <v>42840</v>
      </c>
      <c r="H2410">
        <v>57</v>
      </c>
    </row>
    <row r="2411" spans="1:8">
      <c r="A2411" s="4" t="s">
        <v>2618</v>
      </c>
      <c r="B2411" s="4" t="s">
        <v>203</v>
      </c>
      <c r="C2411" s="4" t="s">
        <v>192</v>
      </c>
      <c r="D2411" s="4" t="s">
        <v>76</v>
      </c>
      <c r="E2411" s="4" t="s">
        <v>197</v>
      </c>
      <c r="F2411" s="3">
        <v>42839</v>
      </c>
      <c r="G2411" s="3">
        <v>42840</v>
      </c>
      <c r="H2411">
        <v>0</v>
      </c>
    </row>
    <row r="2412" spans="1:8">
      <c r="A2412" s="4" t="s">
        <v>2619</v>
      </c>
      <c r="B2412" s="4" t="s">
        <v>203</v>
      </c>
      <c r="C2412" s="4" t="s">
        <v>192</v>
      </c>
      <c r="D2412" s="4" t="s">
        <v>105</v>
      </c>
      <c r="E2412" s="4" t="s">
        <v>172</v>
      </c>
      <c r="F2412" s="3">
        <v>42839</v>
      </c>
      <c r="G2412" s="3">
        <v>42849</v>
      </c>
      <c r="H2412">
        <v>2997</v>
      </c>
    </row>
    <row r="2413" spans="1:8">
      <c r="A2413" s="4" t="s">
        <v>2620</v>
      </c>
      <c r="B2413" s="4" t="s">
        <v>191</v>
      </c>
      <c r="C2413" s="4" t="s">
        <v>179</v>
      </c>
      <c r="D2413" s="4" t="s">
        <v>54</v>
      </c>
      <c r="E2413" s="4" t="s">
        <v>172</v>
      </c>
      <c r="F2413" s="3">
        <v>42839</v>
      </c>
      <c r="G2413" s="3">
        <v>42884</v>
      </c>
      <c r="H2413">
        <v>545</v>
      </c>
    </row>
    <row r="2414" spans="1:8">
      <c r="A2414" s="4" t="s">
        <v>2621</v>
      </c>
      <c r="B2414" s="4" t="s">
        <v>343</v>
      </c>
      <c r="C2414" s="4" t="s">
        <v>179</v>
      </c>
      <c r="D2414" s="4" t="s">
        <v>131</v>
      </c>
      <c r="E2414" s="4" t="s">
        <v>172</v>
      </c>
      <c r="F2414" s="3">
        <v>42839</v>
      </c>
      <c r="G2414" s="3">
        <v>42850</v>
      </c>
      <c r="H2414">
        <v>565</v>
      </c>
    </row>
    <row r="2415" spans="1:8">
      <c r="A2415" s="4" t="s">
        <v>2622</v>
      </c>
      <c r="B2415" s="4" t="s">
        <v>343</v>
      </c>
      <c r="C2415" s="4" t="s">
        <v>177</v>
      </c>
      <c r="D2415" s="4" t="s">
        <v>119</v>
      </c>
      <c r="E2415" s="4" t="s">
        <v>172</v>
      </c>
      <c r="F2415" s="3">
        <v>42839</v>
      </c>
      <c r="G2415" s="3">
        <v>42849</v>
      </c>
      <c r="H2415">
        <v>54</v>
      </c>
    </row>
    <row r="2416" spans="1:8">
      <c r="A2416" s="4" t="s">
        <v>2623</v>
      </c>
      <c r="B2416" s="4" t="s">
        <v>219</v>
      </c>
      <c r="C2416" s="4" t="s">
        <v>175</v>
      </c>
      <c r="D2416" s="4" t="s">
        <v>24</v>
      </c>
      <c r="E2416" s="4" t="s">
        <v>193</v>
      </c>
      <c r="F2416" s="3">
        <v>42839</v>
      </c>
      <c r="G2416" s="3"/>
    </row>
    <row r="2417" spans="1:8">
      <c r="A2417" s="4" t="s">
        <v>2624</v>
      </c>
      <c r="B2417" s="4" t="s">
        <v>219</v>
      </c>
      <c r="C2417" s="4" t="s">
        <v>179</v>
      </c>
      <c r="D2417" s="4" t="s">
        <v>81</v>
      </c>
      <c r="E2417" s="4" t="s">
        <v>197</v>
      </c>
      <c r="F2417" s="3">
        <v>42839</v>
      </c>
      <c r="G2417" s="3">
        <v>42840</v>
      </c>
      <c r="H2417">
        <v>0</v>
      </c>
    </row>
    <row r="2418" spans="1:8">
      <c r="A2418" s="4" t="s">
        <v>2625</v>
      </c>
      <c r="B2418" s="4" t="s">
        <v>219</v>
      </c>
      <c r="C2418" s="4" t="s">
        <v>175</v>
      </c>
      <c r="D2418" s="4" t="s">
        <v>115</v>
      </c>
      <c r="E2418" s="4" t="s">
        <v>172</v>
      </c>
      <c r="F2418" s="3">
        <v>42839</v>
      </c>
      <c r="G2418" s="3">
        <v>42846</v>
      </c>
      <c r="H2418">
        <v>4991</v>
      </c>
    </row>
    <row r="2419" spans="1:8">
      <c r="A2419" s="4" t="s">
        <v>2626</v>
      </c>
      <c r="B2419" s="4" t="s">
        <v>187</v>
      </c>
      <c r="C2419" s="4" t="s">
        <v>179</v>
      </c>
      <c r="D2419" s="4" t="s">
        <v>24</v>
      </c>
      <c r="E2419" s="4" t="s">
        <v>193</v>
      </c>
      <c r="F2419" s="3">
        <v>42839</v>
      </c>
      <c r="G2419" s="3"/>
    </row>
    <row r="2420" spans="1:8">
      <c r="A2420" s="4" t="s">
        <v>2627</v>
      </c>
      <c r="B2420" s="4" t="s">
        <v>187</v>
      </c>
      <c r="C2420" s="4" t="s">
        <v>177</v>
      </c>
      <c r="D2420" s="4" t="s">
        <v>24</v>
      </c>
      <c r="E2420" s="4" t="s">
        <v>193</v>
      </c>
      <c r="F2420" s="3">
        <v>42839</v>
      </c>
      <c r="G2420" s="3"/>
    </row>
    <row r="2421" spans="1:8">
      <c r="A2421" s="4" t="s">
        <v>2628</v>
      </c>
      <c r="B2421" s="4" t="s">
        <v>201</v>
      </c>
      <c r="C2421" s="4" t="s">
        <v>199</v>
      </c>
      <c r="D2421" s="4" t="s">
        <v>76</v>
      </c>
      <c r="E2421" s="4" t="s">
        <v>197</v>
      </c>
      <c r="F2421" s="3">
        <v>42839</v>
      </c>
      <c r="G2421" s="3">
        <v>42844</v>
      </c>
      <c r="H2421">
        <v>0</v>
      </c>
    </row>
    <row r="2422" spans="1:8">
      <c r="A2422" s="4" t="s">
        <v>2629</v>
      </c>
      <c r="B2422" s="4" t="s">
        <v>201</v>
      </c>
      <c r="C2422" s="4" t="s">
        <v>192</v>
      </c>
      <c r="D2422" s="4" t="s">
        <v>32</v>
      </c>
      <c r="E2422" s="4" t="s">
        <v>197</v>
      </c>
      <c r="F2422" s="3">
        <v>42839</v>
      </c>
      <c r="G2422" s="3">
        <v>42841</v>
      </c>
      <c r="H2422">
        <v>0</v>
      </c>
    </row>
    <row r="2423" spans="1:8">
      <c r="A2423" s="4" t="s">
        <v>2630</v>
      </c>
      <c r="B2423" s="4" t="s">
        <v>226</v>
      </c>
      <c r="C2423" s="4" t="s">
        <v>175</v>
      </c>
      <c r="D2423" s="4" t="s">
        <v>107</v>
      </c>
      <c r="E2423" s="4" t="s">
        <v>172</v>
      </c>
      <c r="F2423" s="3">
        <v>42839</v>
      </c>
      <c r="G2423" s="3">
        <v>42902</v>
      </c>
      <c r="H2423">
        <v>5546</v>
      </c>
    </row>
    <row r="2424" spans="1:8">
      <c r="A2424" s="4" t="s">
        <v>2631</v>
      </c>
      <c r="B2424" s="4" t="s">
        <v>185</v>
      </c>
      <c r="C2424" s="4" t="s">
        <v>177</v>
      </c>
      <c r="D2424" s="4" t="s">
        <v>76</v>
      </c>
      <c r="E2424" s="4" t="s">
        <v>172</v>
      </c>
      <c r="F2424" s="3">
        <v>42839</v>
      </c>
      <c r="G2424" s="3">
        <v>42845</v>
      </c>
      <c r="H2424">
        <v>59</v>
      </c>
    </row>
    <row r="2425" spans="1:8">
      <c r="A2425" s="4" t="s">
        <v>2632</v>
      </c>
      <c r="B2425" s="4" t="s">
        <v>183</v>
      </c>
      <c r="C2425" s="4" t="s">
        <v>171</v>
      </c>
      <c r="D2425" s="4" t="s">
        <v>110</v>
      </c>
      <c r="E2425" s="4" t="s">
        <v>197</v>
      </c>
      <c r="F2425" s="3">
        <v>42840</v>
      </c>
      <c r="G2425" s="3">
        <v>42848</v>
      </c>
      <c r="H2425">
        <v>0</v>
      </c>
    </row>
    <row r="2426" spans="1:8">
      <c r="A2426" s="4" t="s">
        <v>2633</v>
      </c>
      <c r="B2426" s="4" t="s">
        <v>183</v>
      </c>
      <c r="C2426" s="4" t="s">
        <v>177</v>
      </c>
      <c r="D2426" s="4" t="s">
        <v>110</v>
      </c>
      <c r="E2426" s="4" t="s">
        <v>197</v>
      </c>
      <c r="F2426" s="3">
        <v>42840</v>
      </c>
      <c r="G2426" s="3">
        <v>42845</v>
      </c>
      <c r="H2426">
        <v>0</v>
      </c>
    </row>
    <row r="2427" spans="1:8">
      <c r="A2427" s="4" t="s">
        <v>2634</v>
      </c>
      <c r="B2427" s="4" t="s">
        <v>183</v>
      </c>
      <c r="C2427" s="4" t="s">
        <v>199</v>
      </c>
      <c r="D2427" s="4" t="s">
        <v>110</v>
      </c>
      <c r="E2427" s="4" t="s">
        <v>172</v>
      </c>
      <c r="F2427" s="3">
        <v>42840</v>
      </c>
      <c r="G2427" s="3">
        <v>42841</v>
      </c>
      <c r="H2427">
        <v>5082</v>
      </c>
    </row>
    <row r="2428" spans="1:8">
      <c r="A2428" s="4" t="s">
        <v>2635</v>
      </c>
      <c r="B2428" s="4" t="s">
        <v>261</v>
      </c>
      <c r="C2428" s="4" t="s">
        <v>199</v>
      </c>
      <c r="D2428" s="4" t="s">
        <v>80</v>
      </c>
      <c r="E2428" s="4" t="s">
        <v>172</v>
      </c>
      <c r="F2428" s="3">
        <v>42840</v>
      </c>
      <c r="G2428" s="3">
        <v>42849</v>
      </c>
      <c r="H2428">
        <v>5293</v>
      </c>
    </row>
    <row r="2429" spans="1:8">
      <c r="A2429" s="4" t="s">
        <v>2636</v>
      </c>
      <c r="B2429" s="4" t="s">
        <v>304</v>
      </c>
      <c r="C2429" s="4" t="s">
        <v>171</v>
      </c>
      <c r="D2429" s="4" t="s">
        <v>76</v>
      </c>
      <c r="E2429" s="4" t="s">
        <v>172</v>
      </c>
      <c r="F2429" s="3">
        <v>42840</v>
      </c>
      <c r="G2429" s="3">
        <v>42913</v>
      </c>
      <c r="H2429">
        <v>1163</v>
      </c>
    </row>
    <row r="2430" spans="1:8">
      <c r="A2430" s="4" t="s">
        <v>2637</v>
      </c>
      <c r="B2430" s="4" t="s">
        <v>263</v>
      </c>
      <c r="C2430" s="4" t="s">
        <v>177</v>
      </c>
      <c r="D2430" s="4" t="s">
        <v>63</v>
      </c>
      <c r="E2430" s="4" t="s">
        <v>172</v>
      </c>
      <c r="F2430" s="3">
        <v>42840</v>
      </c>
      <c r="G2430" s="3">
        <v>42841</v>
      </c>
      <c r="H2430">
        <v>49</v>
      </c>
    </row>
    <row r="2431" spans="1:8">
      <c r="A2431" s="4" t="s">
        <v>2638</v>
      </c>
      <c r="B2431" s="4" t="s">
        <v>237</v>
      </c>
      <c r="C2431" s="4" t="s">
        <v>177</v>
      </c>
      <c r="D2431" s="4" t="s">
        <v>50</v>
      </c>
      <c r="E2431" s="4" t="s">
        <v>172</v>
      </c>
      <c r="F2431" s="3">
        <v>42840</v>
      </c>
      <c r="G2431" s="3">
        <v>42856</v>
      </c>
      <c r="H2431">
        <v>53</v>
      </c>
    </row>
    <row r="2432" spans="1:8">
      <c r="A2432" s="4" t="s">
        <v>2639</v>
      </c>
      <c r="B2432" s="4" t="s">
        <v>196</v>
      </c>
      <c r="C2432" s="4" t="s">
        <v>192</v>
      </c>
      <c r="D2432" s="4" t="s">
        <v>27</v>
      </c>
      <c r="E2432" s="4" t="s">
        <v>197</v>
      </c>
      <c r="F2432" s="3">
        <v>42840</v>
      </c>
      <c r="G2432" s="3">
        <v>42841</v>
      </c>
      <c r="H2432">
        <v>0</v>
      </c>
    </row>
    <row r="2433" spans="1:8">
      <c r="A2433" s="4" t="s">
        <v>2640</v>
      </c>
      <c r="B2433" s="4" t="s">
        <v>196</v>
      </c>
      <c r="C2433" s="4" t="s">
        <v>192</v>
      </c>
      <c r="D2433" s="4" t="s">
        <v>70</v>
      </c>
      <c r="E2433" s="4" t="s">
        <v>197</v>
      </c>
      <c r="F2433" s="3">
        <v>42840</v>
      </c>
      <c r="G2433" s="3">
        <v>42898</v>
      </c>
      <c r="H2433">
        <v>0</v>
      </c>
    </row>
    <row r="2434" spans="1:8">
      <c r="A2434" s="4" t="s">
        <v>2641</v>
      </c>
      <c r="B2434" s="4" t="s">
        <v>203</v>
      </c>
      <c r="C2434" s="4" t="s">
        <v>171</v>
      </c>
      <c r="D2434" s="4" t="s">
        <v>87</v>
      </c>
      <c r="E2434" s="4" t="s">
        <v>197</v>
      </c>
      <c r="F2434" s="3">
        <v>42840</v>
      </c>
      <c r="G2434" s="3">
        <v>42849</v>
      </c>
      <c r="H2434">
        <v>0</v>
      </c>
    </row>
    <row r="2435" spans="1:8">
      <c r="A2435" s="4" t="s">
        <v>2642</v>
      </c>
      <c r="B2435" s="4" t="s">
        <v>219</v>
      </c>
      <c r="C2435" s="4" t="s">
        <v>171</v>
      </c>
      <c r="D2435" s="4" t="s">
        <v>24</v>
      </c>
      <c r="E2435" s="4" t="s">
        <v>193</v>
      </c>
      <c r="F2435" s="3">
        <v>42840</v>
      </c>
      <c r="G2435" s="3"/>
    </row>
    <row r="2436" spans="1:8">
      <c r="A2436" s="4" t="s">
        <v>2643</v>
      </c>
      <c r="B2436" s="4" t="s">
        <v>219</v>
      </c>
      <c r="C2436" s="4" t="s">
        <v>179</v>
      </c>
      <c r="D2436" s="4" t="s">
        <v>53</v>
      </c>
      <c r="E2436" s="4" t="s">
        <v>197</v>
      </c>
      <c r="F2436" s="3">
        <v>42840</v>
      </c>
      <c r="G2436" s="3">
        <v>42846</v>
      </c>
      <c r="H2436">
        <v>0</v>
      </c>
    </row>
    <row r="2437" spans="1:8">
      <c r="A2437" s="4" t="s">
        <v>2644</v>
      </c>
      <c r="B2437" s="4" t="s">
        <v>230</v>
      </c>
      <c r="C2437" s="4" t="s">
        <v>179</v>
      </c>
      <c r="D2437" s="4" t="s">
        <v>24</v>
      </c>
      <c r="E2437" s="4" t="s">
        <v>193</v>
      </c>
      <c r="F2437" s="3">
        <v>42840</v>
      </c>
      <c r="G2437" s="3"/>
    </row>
    <row r="2438" spans="1:8">
      <c r="A2438" s="4" t="s">
        <v>2645</v>
      </c>
      <c r="B2438" s="4" t="s">
        <v>230</v>
      </c>
      <c r="C2438" s="4" t="s">
        <v>179</v>
      </c>
      <c r="D2438" s="4" t="s">
        <v>115</v>
      </c>
      <c r="E2438" s="4" t="s">
        <v>197</v>
      </c>
      <c r="F2438" s="3">
        <v>42840</v>
      </c>
      <c r="G2438" s="3">
        <v>42954</v>
      </c>
      <c r="H2438">
        <v>0</v>
      </c>
    </row>
    <row r="2439" spans="1:8">
      <c r="A2439" s="4" t="s">
        <v>2646</v>
      </c>
      <c r="B2439" s="4" t="s">
        <v>170</v>
      </c>
      <c r="C2439" s="4" t="s">
        <v>192</v>
      </c>
      <c r="D2439" s="4" t="s">
        <v>41</v>
      </c>
      <c r="E2439" s="4" t="s">
        <v>197</v>
      </c>
      <c r="F2439" s="3">
        <v>42840</v>
      </c>
      <c r="G2439" s="3">
        <v>42842</v>
      </c>
      <c r="H2439">
        <v>0</v>
      </c>
    </row>
    <row r="2440" spans="1:8">
      <c r="A2440" s="4" t="s">
        <v>2647</v>
      </c>
      <c r="B2440" s="4" t="s">
        <v>208</v>
      </c>
      <c r="C2440" s="4" t="s">
        <v>192</v>
      </c>
      <c r="D2440" s="4" t="s">
        <v>57</v>
      </c>
      <c r="E2440" s="4" t="s">
        <v>172</v>
      </c>
      <c r="F2440" s="3">
        <v>42840</v>
      </c>
      <c r="G2440" s="3">
        <v>42874</v>
      </c>
      <c r="H2440">
        <v>3641</v>
      </c>
    </row>
    <row r="2441" spans="1:8">
      <c r="A2441" s="4" t="s">
        <v>2648</v>
      </c>
      <c r="B2441" s="4" t="s">
        <v>216</v>
      </c>
      <c r="C2441" s="4" t="s">
        <v>177</v>
      </c>
      <c r="D2441" s="4" t="s">
        <v>98</v>
      </c>
      <c r="E2441" s="4" t="s">
        <v>193</v>
      </c>
      <c r="F2441" s="3">
        <v>42840</v>
      </c>
      <c r="G2441" s="3"/>
    </row>
    <row r="2442" spans="1:8">
      <c r="A2442" s="4" t="s">
        <v>2649</v>
      </c>
      <c r="B2442" s="4" t="s">
        <v>216</v>
      </c>
      <c r="C2442" s="4" t="s">
        <v>179</v>
      </c>
      <c r="D2442" s="4" t="s">
        <v>42</v>
      </c>
      <c r="E2442" s="4" t="s">
        <v>197</v>
      </c>
      <c r="F2442" s="3">
        <v>42840</v>
      </c>
      <c r="G2442" s="3">
        <v>42842</v>
      </c>
      <c r="H2442">
        <v>0</v>
      </c>
    </row>
    <row r="2443" spans="1:8">
      <c r="A2443" s="4" t="s">
        <v>2650</v>
      </c>
      <c r="B2443" s="4" t="s">
        <v>181</v>
      </c>
      <c r="C2443" s="4" t="s">
        <v>179</v>
      </c>
      <c r="D2443" s="4" t="s">
        <v>42</v>
      </c>
      <c r="E2443" s="4" t="s">
        <v>172</v>
      </c>
      <c r="F2443" s="3">
        <v>42840</v>
      </c>
      <c r="G2443" s="3">
        <v>42878</v>
      </c>
      <c r="H2443">
        <v>501</v>
      </c>
    </row>
    <row r="2444" spans="1:8">
      <c r="A2444" s="4" t="s">
        <v>2651</v>
      </c>
      <c r="B2444" s="4" t="s">
        <v>181</v>
      </c>
      <c r="C2444" s="4" t="s">
        <v>199</v>
      </c>
      <c r="D2444" s="4" t="s">
        <v>84</v>
      </c>
      <c r="E2444" s="4" t="s">
        <v>172</v>
      </c>
      <c r="F2444" s="3">
        <v>42840</v>
      </c>
      <c r="G2444" s="3">
        <v>42845</v>
      </c>
      <c r="H2444">
        <v>4687</v>
      </c>
    </row>
    <row r="2445" spans="1:8">
      <c r="A2445" s="4" t="s">
        <v>2652</v>
      </c>
      <c r="B2445" s="4" t="s">
        <v>183</v>
      </c>
      <c r="C2445" s="4" t="s">
        <v>179</v>
      </c>
      <c r="D2445" s="4" t="s">
        <v>45</v>
      </c>
      <c r="E2445" s="4" t="s">
        <v>172</v>
      </c>
      <c r="F2445" s="3">
        <v>42841</v>
      </c>
      <c r="G2445" s="3">
        <v>42909</v>
      </c>
      <c r="H2445">
        <v>626</v>
      </c>
    </row>
    <row r="2446" spans="1:8">
      <c r="A2446" s="4" t="s">
        <v>2653</v>
      </c>
      <c r="B2446" s="4" t="s">
        <v>183</v>
      </c>
      <c r="C2446" s="4" t="s">
        <v>179</v>
      </c>
      <c r="D2446" s="4" t="s">
        <v>57</v>
      </c>
      <c r="E2446" s="4" t="s">
        <v>172</v>
      </c>
      <c r="F2446" s="3">
        <v>42841</v>
      </c>
      <c r="G2446" s="3">
        <v>42950</v>
      </c>
      <c r="H2446">
        <v>489</v>
      </c>
    </row>
    <row r="2447" spans="1:8">
      <c r="A2447" s="4" t="s">
        <v>2654</v>
      </c>
      <c r="B2447" s="4" t="s">
        <v>246</v>
      </c>
      <c r="C2447" s="4" t="s">
        <v>175</v>
      </c>
      <c r="D2447" s="4" t="s">
        <v>127</v>
      </c>
      <c r="E2447" s="4" t="s">
        <v>172</v>
      </c>
      <c r="F2447" s="3">
        <v>42841</v>
      </c>
      <c r="G2447" s="3">
        <v>42852</v>
      </c>
      <c r="H2447">
        <v>4852</v>
      </c>
    </row>
    <row r="2448" spans="1:8">
      <c r="A2448" s="4" t="s">
        <v>2655</v>
      </c>
      <c r="B2448" s="4" t="s">
        <v>304</v>
      </c>
      <c r="C2448" s="4" t="s">
        <v>192</v>
      </c>
      <c r="D2448" s="4" t="s">
        <v>92</v>
      </c>
      <c r="E2448" s="4" t="s">
        <v>197</v>
      </c>
      <c r="F2448" s="3">
        <v>42841</v>
      </c>
      <c r="G2448" s="3">
        <v>42914</v>
      </c>
      <c r="H2448">
        <v>0</v>
      </c>
    </row>
    <row r="2449" spans="1:8">
      <c r="A2449" s="4" t="s">
        <v>2656</v>
      </c>
      <c r="B2449" s="4" t="s">
        <v>210</v>
      </c>
      <c r="C2449" s="4" t="s">
        <v>171</v>
      </c>
      <c r="D2449" s="4" t="s">
        <v>35</v>
      </c>
      <c r="E2449" s="4" t="s">
        <v>172</v>
      </c>
      <c r="F2449" s="3">
        <v>42841</v>
      </c>
      <c r="G2449" s="3">
        <v>42892</v>
      </c>
      <c r="H2449">
        <v>1192</v>
      </c>
    </row>
    <row r="2450" spans="1:8">
      <c r="A2450" s="4" t="s">
        <v>2657</v>
      </c>
      <c r="B2450" s="4" t="s">
        <v>210</v>
      </c>
      <c r="C2450" s="4" t="s">
        <v>175</v>
      </c>
      <c r="D2450" s="4" t="s">
        <v>50</v>
      </c>
      <c r="E2450" s="4" t="s">
        <v>172</v>
      </c>
      <c r="F2450" s="3">
        <v>42841</v>
      </c>
      <c r="G2450" s="3">
        <v>42842</v>
      </c>
      <c r="H2450">
        <v>5104</v>
      </c>
    </row>
    <row r="2451" spans="1:8">
      <c r="A2451" s="4" t="s">
        <v>2658</v>
      </c>
      <c r="B2451" s="4" t="s">
        <v>174</v>
      </c>
      <c r="C2451" s="4" t="s">
        <v>175</v>
      </c>
      <c r="D2451" s="4" t="s">
        <v>41</v>
      </c>
      <c r="E2451" s="4" t="s">
        <v>172</v>
      </c>
      <c r="F2451" s="3">
        <v>42841</v>
      </c>
      <c r="G2451" s="3">
        <v>42956</v>
      </c>
      <c r="H2451">
        <v>5820</v>
      </c>
    </row>
    <row r="2452" spans="1:8">
      <c r="A2452" s="4" t="s">
        <v>2659</v>
      </c>
      <c r="B2452" s="4" t="s">
        <v>263</v>
      </c>
      <c r="C2452" s="4" t="s">
        <v>192</v>
      </c>
      <c r="D2452" s="4" t="s">
        <v>21</v>
      </c>
      <c r="E2452" s="4" t="s">
        <v>172</v>
      </c>
      <c r="F2452" s="3">
        <v>42841</v>
      </c>
      <c r="G2452" s="3">
        <v>42952</v>
      </c>
      <c r="H2452">
        <v>3012</v>
      </c>
    </row>
    <row r="2453" spans="1:8">
      <c r="A2453" s="4" t="s">
        <v>2660</v>
      </c>
      <c r="B2453" s="4" t="s">
        <v>237</v>
      </c>
      <c r="C2453" s="4" t="s">
        <v>199</v>
      </c>
      <c r="D2453" s="4" t="s">
        <v>113</v>
      </c>
      <c r="E2453" s="4" t="s">
        <v>197</v>
      </c>
      <c r="F2453" s="3">
        <v>42841</v>
      </c>
      <c r="G2453" s="3">
        <v>42847</v>
      </c>
      <c r="H2453">
        <v>0</v>
      </c>
    </row>
    <row r="2454" spans="1:8">
      <c r="A2454" s="4" t="s">
        <v>2661</v>
      </c>
      <c r="B2454" s="4" t="s">
        <v>237</v>
      </c>
      <c r="C2454" s="4" t="s">
        <v>175</v>
      </c>
      <c r="D2454" s="4" t="s">
        <v>88</v>
      </c>
      <c r="E2454" s="4" t="s">
        <v>197</v>
      </c>
      <c r="F2454" s="3">
        <v>42841</v>
      </c>
      <c r="G2454" s="3">
        <v>42843</v>
      </c>
      <c r="H2454">
        <v>0</v>
      </c>
    </row>
    <row r="2455" spans="1:8">
      <c r="A2455" s="4" t="s">
        <v>2662</v>
      </c>
      <c r="B2455" s="4" t="s">
        <v>237</v>
      </c>
      <c r="C2455" s="4" t="s">
        <v>175</v>
      </c>
      <c r="D2455" s="4" t="s">
        <v>84</v>
      </c>
      <c r="E2455" s="4" t="s">
        <v>172</v>
      </c>
      <c r="F2455" s="3">
        <v>42841</v>
      </c>
      <c r="G2455" s="3">
        <v>42848</v>
      </c>
      <c r="H2455">
        <v>3930</v>
      </c>
    </row>
    <row r="2456" spans="1:8">
      <c r="A2456" s="4" t="s">
        <v>2663</v>
      </c>
      <c r="B2456" s="4" t="s">
        <v>196</v>
      </c>
      <c r="C2456" s="4" t="s">
        <v>171</v>
      </c>
      <c r="D2456" s="4" t="s">
        <v>48</v>
      </c>
      <c r="E2456" s="4" t="s">
        <v>172</v>
      </c>
      <c r="F2456" s="3">
        <v>42841</v>
      </c>
      <c r="G2456" s="3">
        <v>42847</v>
      </c>
      <c r="H2456">
        <v>1055</v>
      </c>
    </row>
    <row r="2457" spans="1:8">
      <c r="A2457" s="4" t="s">
        <v>2664</v>
      </c>
      <c r="B2457" s="4" t="s">
        <v>203</v>
      </c>
      <c r="C2457" s="4" t="s">
        <v>192</v>
      </c>
      <c r="D2457" s="4" t="s">
        <v>32</v>
      </c>
      <c r="E2457" s="4" t="s">
        <v>197</v>
      </c>
      <c r="F2457" s="3">
        <v>42841</v>
      </c>
      <c r="G2457" s="3">
        <v>42847</v>
      </c>
      <c r="H2457">
        <v>0</v>
      </c>
    </row>
    <row r="2458" spans="1:8">
      <c r="A2458" s="4" t="s">
        <v>2665</v>
      </c>
      <c r="B2458" s="4" t="s">
        <v>343</v>
      </c>
      <c r="C2458" s="4" t="s">
        <v>179</v>
      </c>
      <c r="D2458" s="4" t="s">
        <v>106</v>
      </c>
      <c r="E2458" s="4" t="s">
        <v>172</v>
      </c>
      <c r="F2458" s="3">
        <v>42841</v>
      </c>
      <c r="G2458" s="3">
        <v>42849</v>
      </c>
      <c r="H2458">
        <v>538</v>
      </c>
    </row>
    <row r="2459" spans="1:8">
      <c r="A2459" s="4" t="s">
        <v>2666</v>
      </c>
      <c r="B2459" s="4" t="s">
        <v>343</v>
      </c>
      <c r="C2459" s="4" t="s">
        <v>177</v>
      </c>
      <c r="D2459" s="4" t="s">
        <v>48</v>
      </c>
      <c r="E2459" s="4" t="s">
        <v>172</v>
      </c>
      <c r="F2459" s="3">
        <v>42841</v>
      </c>
      <c r="G2459" s="3">
        <v>42848</v>
      </c>
      <c r="H2459">
        <v>68</v>
      </c>
    </row>
    <row r="2460" spans="1:8">
      <c r="A2460" s="4" t="s">
        <v>2667</v>
      </c>
      <c r="B2460" s="4" t="s">
        <v>230</v>
      </c>
      <c r="C2460" s="4" t="s">
        <v>175</v>
      </c>
      <c r="D2460" s="4" t="s">
        <v>24</v>
      </c>
      <c r="E2460" s="4" t="s">
        <v>193</v>
      </c>
      <c r="F2460" s="3">
        <v>42841</v>
      </c>
      <c r="G2460" s="3"/>
    </row>
    <row r="2461" spans="1:8">
      <c r="A2461" s="4" t="s">
        <v>2668</v>
      </c>
      <c r="B2461" s="4" t="s">
        <v>230</v>
      </c>
      <c r="C2461" s="4" t="s">
        <v>192</v>
      </c>
      <c r="D2461" s="4" t="s">
        <v>93</v>
      </c>
      <c r="E2461" s="4" t="s">
        <v>197</v>
      </c>
      <c r="F2461" s="3">
        <v>42841</v>
      </c>
      <c r="G2461" s="3">
        <v>42848</v>
      </c>
      <c r="H2461">
        <v>0</v>
      </c>
    </row>
    <row r="2462" spans="1:8">
      <c r="A2462" s="4" t="s">
        <v>2669</v>
      </c>
      <c r="B2462" s="4" t="s">
        <v>201</v>
      </c>
      <c r="C2462" s="4" t="s">
        <v>179</v>
      </c>
      <c r="D2462" s="4" t="s">
        <v>93</v>
      </c>
      <c r="E2462" s="4" t="s">
        <v>172</v>
      </c>
      <c r="F2462" s="3">
        <v>42841</v>
      </c>
      <c r="G2462" s="3">
        <v>42853</v>
      </c>
      <c r="H2462">
        <v>572</v>
      </c>
    </row>
    <row r="2463" spans="1:8">
      <c r="A2463" s="4" t="s">
        <v>2670</v>
      </c>
      <c r="B2463" s="4" t="s">
        <v>201</v>
      </c>
      <c r="C2463" s="4" t="s">
        <v>171</v>
      </c>
      <c r="D2463" s="4" t="s">
        <v>74</v>
      </c>
      <c r="E2463" s="4" t="s">
        <v>172</v>
      </c>
      <c r="F2463" s="3">
        <v>42841</v>
      </c>
      <c r="G2463" s="3">
        <v>42849</v>
      </c>
      <c r="H2463">
        <v>1234</v>
      </c>
    </row>
    <row r="2464" spans="1:8">
      <c r="A2464" s="4" t="s">
        <v>2671</v>
      </c>
      <c r="B2464" s="4" t="s">
        <v>170</v>
      </c>
      <c r="C2464" s="4" t="s">
        <v>179</v>
      </c>
      <c r="D2464" s="4" t="s">
        <v>103</v>
      </c>
      <c r="E2464" s="4" t="s">
        <v>197</v>
      </c>
      <c r="F2464" s="3">
        <v>42841</v>
      </c>
      <c r="G2464" s="3">
        <v>42843</v>
      </c>
      <c r="H2464">
        <v>0</v>
      </c>
    </row>
    <row r="2465" spans="1:8">
      <c r="A2465" s="4" t="s">
        <v>2672</v>
      </c>
      <c r="B2465" s="4" t="s">
        <v>208</v>
      </c>
      <c r="C2465" s="4" t="s">
        <v>177</v>
      </c>
      <c r="D2465" s="4" t="s">
        <v>79</v>
      </c>
      <c r="E2465" s="4" t="s">
        <v>197</v>
      </c>
      <c r="F2465" s="3">
        <v>42841</v>
      </c>
      <c r="G2465" s="3">
        <v>42842</v>
      </c>
      <c r="H2465">
        <v>0</v>
      </c>
    </row>
    <row r="2466" spans="1:8">
      <c r="A2466" s="4" t="s">
        <v>2673</v>
      </c>
      <c r="B2466" s="4" t="s">
        <v>185</v>
      </c>
      <c r="C2466" s="4" t="s">
        <v>175</v>
      </c>
      <c r="D2466" s="4" t="s">
        <v>24</v>
      </c>
      <c r="E2466" s="4" t="s">
        <v>193</v>
      </c>
      <c r="F2466" s="3">
        <v>42841</v>
      </c>
      <c r="G2466" s="3"/>
    </row>
    <row r="2467" spans="1:8">
      <c r="A2467" s="4" t="s">
        <v>2674</v>
      </c>
      <c r="B2467" s="4" t="s">
        <v>185</v>
      </c>
      <c r="C2467" s="4" t="s">
        <v>177</v>
      </c>
      <c r="D2467" s="4" t="s">
        <v>98</v>
      </c>
      <c r="E2467" s="4" t="s">
        <v>172</v>
      </c>
      <c r="F2467" s="3">
        <v>42841</v>
      </c>
      <c r="G2467" s="3">
        <v>42859</v>
      </c>
      <c r="H2467">
        <v>56</v>
      </c>
    </row>
    <row r="2468" spans="1:8">
      <c r="A2468" s="4" t="s">
        <v>2675</v>
      </c>
      <c r="B2468" s="4" t="s">
        <v>216</v>
      </c>
      <c r="C2468" s="4" t="s">
        <v>177</v>
      </c>
      <c r="D2468" s="4" t="s">
        <v>126</v>
      </c>
      <c r="E2468" s="4" t="s">
        <v>197</v>
      </c>
      <c r="F2468" s="3">
        <v>42841</v>
      </c>
      <c r="G2468" s="3">
        <v>42858</v>
      </c>
      <c r="H2468">
        <v>0</v>
      </c>
    </row>
    <row r="2469" spans="1:8">
      <c r="A2469" s="4" t="s">
        <v>2676</v>
      </c>
      <c r="B2469" s="4" t="s">
        <v>181</v>
      </c>
      <c r="C2469" s="4" t="s">
        <v>177</v>
      </c>
      <c r="D2469" s="4" t="s">
        <v>49</v>
      </c>
      <c r="E2469" s="4" t="s">
        <v>197</v>
      </c>
      <c r="F2469" s="3">
        <v>42841</v>
      </c>
      <c r="G2469" s="3">
        <v>42850</v>
      </c>
      <c r="H2469">
        <v>0</v>
      </c>
    </row>
    <row r="2470" spans="1:8">
      <c r="A2470" s="4" t="s">
        <v>2677</v>
      </c>
      <c r="B2470" s="4" t="s">
        <v>183</v>
      </c>
      <c r="C2470" s="4" t="s">
        <v>177</v>
      </c>
      <c r="D2470" s="4" t="s">
        <v>92</v>
      </c>
      <c r="E2470" s="4" t="s">
        <v>172</v>
      </c>
      <c r="F2470" s="3">
        <v>42842</v>
      </c>
      <c r="G2470" s="3">
        <v>42851</v>
      </c>
      <c r="H2470">
        <v>52</v>
      </c>
    </row>
    <row r="2471" spans="1:8">
      <c r="A2471" s="4" t="s">
        <v>2678</v>
      </c>
      <c r="B2471" s="4" t="s">
        <v>183</v>
      </c>
      <c r="C2471" s="4" t="s">
        <v>192</v>
      </c>
      <c r="D2471" s="4" t="s">
        <v>41</v>
      </c>
      <c r="E2471" s="4" t="s">
        <v>172</v>
      </c>
      <c r="F2471" s="3">
        <v>42842</v>
      </c>
      <c r="G2471" s="3">
        <v>42849</v>
      </c>
      <c r="H2471">
        <v>3668</v>
      </c>
    </row>
    <row r="2472" spans="1:8">
      <c r="A2472" s="4" t="s">
        <v>2679</v>
      </c>
      <c r="B2472" s="4" t="s">
        <v>261</v>
      </c>
      <c r="C2472" s="4" t="s">
        <v>179</v>
      </c>
      <c r="D2472" s="4" t="s">
        <v>99</v>
      </c>
      <c r="E2472" s="4" t="s">
        <v>197</v>
      </c>
      <c r="F2472" s="3">
        <v>42842</v>
      </c>
      <c r="G2472" s="3">
        <v>42844</v>
      </c>
      <c r="H2472">
        <v>0</v>
      </c>
    </row>
    <row r="2473" spans="1:8">
      <c r="A2473" s="4" t="s">
        <v>2680</v>
      </c>
      <c r="B2473" s="4" t="s">
        <v>261</v>
      </c>
      <c r="C2473" s="4" t="s">
        <v>192</v>
      </c>
      <c r="D2473" s="4" t="s">
        <v>130</v>
      </c>
      <c r="E2473" s="4" t="s">
        <v>172</v>
      </c>
      <c r="F2473" s="3">
        <v>42842</v>
      </c>
      <c r="G2473" s="3">
        <v>42951</v>
      </c>
      <c r="H2473">
        <v>3138</v>
      </c>
    </row>
    <row r="2474" spans="1:8">
      <c r="A2474" s="4" t="s">
        <v>2681</v>
      </c>
      <c r="B2474" s="4" t="s">
        <v>304</v>
      </c>
      <c r="C2474" s="4" t="s">
        <v>177</v>
      </c>
      <c r="D2474" s="4" t="s">
        <v>43</v>
      </c>
      <c r="E2474" s="4" t="s">
        <v>197</v>
      </c>
      <c r="F2474" s="3">
        <v>42842</v>
      </c>
      <c r="G2474" s="3">
        <v>42844</v>
      </c>
      <c r="H2474">
        <v>0</v>
      </c>
    </row>
    <row r="2475" spans="1:8">
      <c r="A2475" s="4" t="s">
        <v>2682</v>
      </c>
      <c r="B2475" s="4" t="s">
        <v>279</v>
      </c>
      <c r="C2475" s="4" t="s">
        <v>179</v>
      </c>
      <c r="D2475" s="4" t="s">
        <v>95</v>
      </c>
      <c r="E2475" s="4" t="s">
        <v>197</v>
      </c>
      <c r="F2475" s="3">
        <v>42842</v>
      </c>
      <c r="G2475" s="3">
        <v>42843</v>
      </c>
      <c r="H2475">
        <v>0</v>
      </c>
    </row>
    <row r="2476" spans="1:8">
      <c r="A2476" s="4" t="s">
        <v>2683</v>
      </c>
      <c r="B2476" s="4" t="s">
        <v>279</v>
      </c>
      <c r="C2476" s="4" t="s">
        <v>179</v>
      </c>
      <c r="D2476" s="4" t="s">
        <v>127</v>
      </c>
      <c r="E2476" s="4" t="s">
        <v>197</v>
      </c>
      <c r="F2476" s="3">
        <v>42842</v>
      </c>
      <c r="G2476" s="3">
        <v>42846</v>
      </c>
      <c r="H2476">
        <v>0</v>
      </c>
    </row>
    <row r="2477" spans="1:8">
      <c r="A2477" s="4" t="s">
        <v>2684</v>
      </c>
      <c r="B2477" s="4" t="s">
        <v>279</v>
      </c>
      <c r="C2477" s="4" t="s">
        <v>175</v>
      </c>
      <c r="D2477" s="4" t="s">
        <v>80</v>
      </c>
      <c r="E2477" s="4" t="s">
        <v>172</v>
      </c>
      <c r="F2477" s="3">
        <v>42842</v>
      </c>
      <c r="G2477" s="3">
        <v>42887</v>
      </c>
      <c r="H2477">
        <v>5032</v>
      </c>
    </row>
    <row r="2478" spans="1:8">
      <c r="A2478" s="4" t="s">
        <v>2685</v>
      </c>
      <c r="B2478" s="4" t="s">
        <v>210</v>
      </c>
      <c r="C2478" s="4" t="s">
        <v>171</v>
      </c>
      <c r="D2478" s="4" t="s">
        <v>99</v>
      </c>
      <c r="E2478" s="4" t="s">
        <v>172</v>
      </c>
      <c r="F2478" s="3">
        <v>42842</v>
      </c>
      <c r="G2478" s="3">
        <v>42845</v>
      </c>
      <c r="H2478">
        <v>1310</v>
      </c>
    </row>
    <row r="2479" spans="1:8">
      <c r="A2479" s="4" t="s">
        <v>2686</v>
      </c>
      <c r="B2479" s="4" t="s">
        <v>210</v>
      </c>
      <c r="C2479" s="4" t="s">
        <v>199</v>
      </c>
      <c r="D2479" s="4" t="s">
        <v>88</v>
      </c>
      <c r="E2479" s="4" t="s">
        <v>172</v>
      </c>
      <c r="F2479" s="3">
        <v>42842</v>
      </c>
      <c r="G2479" s="3">
        <v>42913</v>
      </c>
      <c r="H2479">
        <v>5076</v>
      </c>
    </row>
    <row r="2480" spans="1:8">
      <c r="A2480" s="4" t="s">
        <v>2687</v>
      </c>
      <c r="B2480" s="4" t="s">
        <v>210</v>
      </c>
      <c r="C2480" s="4" t="s">
        <v>192</v>
      </c>
      <c r="D2480" s="4" t="s">
        <v>121</v>
      </c>
      <c r="E2480" s="4" t="s">
        <v>172</v>
      </c>
      <c r="F2480" s="3">
        <v>42842</v>
      </c>
      <c r="G2480" s="3">
        <v>42905</v>
      </c>
      <c r="H2480">
        <v>3641</v>
      </c>
    </row>
    <row r="2481" spans="1:8">
      <c r="A2481" s="4" t="s">
        <v>2688</v>
      </c>
      <c r="B2481" s="4" t="s">
        <v>174</v>
      </c>
      <c r="C2481" s="4" t="s">
        <v>175</v>
      </c>
      <c r="D2481" s="4" t="s">
        <v>43</v>
      </c>
      <c r="E2481" s="4" t="s">
        <v>197</v>
      </c>
      <c r="F2481" s="3">
        <v>42842</v>
      </c>
      <c r="G2481" s="3">
        <v>42843</v>
      </c>
      <c r="H2481">
        <v>0</v>
      </c>
    </row>
    <row r="2482" spans="1:8">
      <c r="A2482" s="4" t="s">
        <v>2689</v>
      </c>
      <c r="B2482" s="4" t="s">
        <v>174</v>
      </c>
      <c r="C2482" s="4" t="s">
        <v>171</v>
      </c>
      <c r="D2482" s="4" t="s">
        <v>92</v>
      </c>
      <c r="E2482" s="4" t="s">
        <v>172</v>
      </c>
      <c r="F2482" s="3">
        <v>42842</v>
      </c>
      <c r="G2482" s="3">
        <v>42850</v>
      </c>
      <c r="H2482">
        <v>1170</v>
      </c>
    </row>
    <row r="2483" spans="1:8">
      <c r="A2483" s="4" t="s">
        <v>2690</v>
      </c>
      <c r="B2483" s="4" t="s">
        <v>174</v>
      </c>
      <c r="C2483" s="4" t="s">
        <v>175</v>
      </c>
      <c r="D2483" s="4" t="s">
        <v>48</v>
      </c>
      <c r="E2483" s="4" t="s">
        <v>172</v>
      </c>
      <c r="F2483" s="3">
        <v>42842</v>
      </c>
      <c r="G2483" s="3">
        <v>42856</v>
      </c>
      <c r="H2483">
        <v>4226</v>
      </c>
    </row>
    <row r="2484" spans="1:8">
      <c r="A2484" s="4" t="s">
        <v>2691</v>
      </c>
      <c r="B2484" s="4" t="s">
        <v>212</v>
      </c>
      <c r="C2484" s="4" t="s">
        <v>177</v>
      </c>
      <c r="D2484" s="4" t="s">
        <v>24</v>
      </c>
      <c r="E2484" s="4" t="s">
        <v>193</v>
      </c>
      <c r="F2484" s="3">
        <v>42842</v>
      </c>
      <c r="G2484" s="3"/>
    </row>
    <row r="2485" spans="1:8">
      <c r="A2485" s="4" t="s">
        <v>2692</v>
      </c>
      <c r="B2485" s="4" t="s">
        <v>212</v>
      </c>
      <c r="C2485" s="4" t="s">
        <v>192</v>
      </c>
      <c r="D2485" s="4" t="s">
        <v>72</v>
      </c>
      <c r="E2485" s="4" t="s">
        <v>197</v>
      </c>
      <c r="F2485" s="3">
        <v>42842</v>
      </c>
      <c r="G2485" s="3">
        <v>42843</v>
      </c>
      <c r="H2485">
        <v>0</v>
      </c>
    </row>
    <row r="2486" spans="1:8">
      <c r="A2486" s="4" t="s">
        <v>2693</v>
      </c>
      <c r="B2486" s="4" t="s">
        <v>196</v>
      </c>
      <c r="C2486" s="4" t="s">
        <v>175</v>
      </c>
      <c r="D2486" s="4" t="s">
        <v>66</v>
      </c>
      <c r="E2486" s="4" t="s">
        <v>172</v>
      </c>
      <c r="F2486" s="3">
        <v>42842</v>
      </c>
      <c r="G2486" s="3">
        <v>42849</v>
      </c>
      <c r="H2486">
        <v>4784</v>
      </c>
    </row>
    <row r="2487" spans="1:8">
      <c r="A2487" s="4" t="s">
        <v>2694</v>
      </c>
      <c r="B2487" s="4" t="s">
        <v>203</v>
      </c>
      <c r="C2487" s="4" t="s">
        <v>171</v>
      </c>
      <c r="D2487" s="4" t="s">
        <v>54</v>
      </c>
      <c r="E2487" s="4" t="s">
        <v>197</v>
      </c>
      <c r="F2487" s="3">
        <v>42842</v>
      </c>
      <c r="G2487" s="3">
        <v>42850</v>
      </c>
      <c r="H2487">
        <v>0</v>
      </c>
    </row>
    <row r="2488" spans="1:8">
      <c r="A2488" s="4" t="s">
        <v>2695</v>
      </c>
      <c r="B2488" s="4" t="s">
        <v>203</v>
      </c>
      <c r="C2488" s="4" t="s">
        <v>192</v>
      </c>
      <c r="D2488" s="4" t="s">
        <v>32</v>
      </c>
      <c r="E2488" s="4" t="s">
        <v>197</v>
      </c>
      <c r="F2488" s="3">
        <v>42842</v>
      </c>
      <c r="G2488" s="3">
        <v>42844</v>
      </c>
      <c r="H2488">
        <v>0</v>
      </c>
    </row>
    <row r="2489" spans="1:8">
      <c r="A2489" s="4" t="s">
        <v>2696</v>
      </c>
      <c r="B2489" s="4" t="s">
        <v>191</v>
      </c>
      <c r="C2489" s="4" t="s">
        <v>179</v>
      </c>
      <c r="D2489" s="4" t="s">
        <v>24</v>
      </c>
      <c r="E2489" s="4" t="s">
        <v>193</v>
      </c>
      <c r="F2489" s="3">
        <v>42842</v>
      </c>
      <c r="G2489" s="3"/>
    </row>
    <row r="2490" spans="1:8">
      <c r="A2490" s="4" t="s">
        <v>2697</v>
      </c>
      <c r="B2490" s="4" t="s">
        <v>191</v>
      </c>
      <c r="C2490" s="4" t="s">
        <v>192</v>
      </c>
      <c r="D2490" s="4" t="s">
        <v>62</v>
      </c>
      <c r="E2490" s="4" t="s">
        <v>197</v>
      </c>
      <c r="F2490" s="3">
        <v>42842</v>
      </c>
      <c r="G2490" s="3">
        <v>42959</v>
      </c>
      <c r="H2490">
        <v>0</v>
      </c>
    </row>
    <row r="2491" spans="1:8">
      <c r="A2491" s="4" t="s">
        <v>2698</v>
      </c>
      <c r="B2491" s="4" t="s">
        <v>191</v>
      </c>
      <c r="C2491" s="4" t="s">
        <v>175</v>
      </c>
      <c r="D2491" s="4" t="s">
        <v>71</v>
      </c>
      <c r="E2491" s="4" t="s">
        <v>172</v>
      </c>
      <c r="F2491" s="3">
        <v>42842</v>
      </c>
      <c r="G2491" s="3">
        <v>42849</v>
      </c>
      <c r="H2491">
        <v>5451</v>
      </c>
    </row>
    <row r="2492" spans="1:8">
      <c r="A2492" s="4" t="s">
        <v>2699</v>
      </c>
      <c r="B2492" s="4" t="s">
        <v>219</v>
      </c>
      <c r="C2492" s="4" t="s">
        <v>179</v>
      </c>
      <c r="D2492" s="4" t="s">
        <v>54</v>
      </c>
      <c r="E2492" s="4" t="s">
        <v>172</v>
      </c>
      <c r="F2492" s="3">
        <v>42842</v>
      </c>
      <c r="G2492" s="3">
        <v>42844</v>
      </c>
      <c r="H2492">
        <v>527</v>
      </c>
    </row>
    <row r="2493" spans="1:8">
      <c r="A2493" s="4" t="s">
        <v>2700</v>
      </c>
      <c r="B2493" s="4" t="s">
        <v>230</v>
      </c>
      <c r="C2493" s="4" t="s">
        <v>199</v>
      </c>
      <c r="D2493" s="4" t="s">
        <v>24</v>
      </c>
      <c r="E2493" s="4" t="s">
        <v>193</v>
      </c>
      <c r="F2493" s="3">
        <v>42842</v>
      </c>
      <c r="G2493" s="3"/>
    </row>
    <row r="2494" spans="1:8">
      <c r="A2494" s="4" t="s">
        <v>2701</v>
      </c>
      <c r="B2494" s="4" t="s">
        <v>230</v>
      </c>
      <c r="C2494" s="4" t="s">
        <v>175</v>
      </c>
      <c r="D2494" s="4" t="s">
        <v>24</v>
      </c>
      <c r="E2494" s="4" t="s">
        <v>193</v>
      </c>
      <c r="F2494" s="3">
        <v>42842</v>
      </c>
      <c r="G2494" s="3"/>
    </row>
    <row r="2495" spans="1:8">
      <c r="A2495" s="4" t="s">
        <v>2702</v>
      </c>
      <c r="B2495" s="4" t="s">
        <v>230</v>
      </c>
      <c r="C2495" s="4" t="s">
        <v>199</v>
      </c>
      <c r="D2495" s="4" t="s">
        <v>124</v>
      </c>
      <c r="E2495" s="4" t="s">
        <v>197</v>
      </c>
      <c r="F2495" s="3">
        <v>42842</v>
      </c>
      <c r="G2495" s="3">
        <v>42850</v>
      </c>
      <c r="H2495">
        <v>0</v>
      </c>
    </row>
    <row r="2496" spans="1:8">
      <c r="A2496" s="4" t="s">
        <v>2703</v>
      </c>
      <c r="B2496" s="4" t="s">
        <v>230</v>
      </c>
      <c r="C2496" s="4" t="s">
        <v>199</v>
      </c>
      <c r="D2496" s="4" t="s">
        <v>124</v>
      </c>
      <c r="E2496" s="4" t="s">
        <v>197</v>
      </c>
      <c r="F2496" s="3">
        <v>42842</v>
      </c>
      <c r="G2496" s="3">
        <v>42844</v>
      </c>
      <c r="H2496">
        <v>0</v>
      </c>
    </row>
    <row r="2497" spans="1:8">
      <c r="A2497" s="4" t="s">
        <v>2704</v>
      </c>
      <c r="B2497" s="4" t="s">
        <v>230</v>
      </c>
      <c r="C2497" s="4" t="s">
        <v>175</v>
      </c>
      <c r="D2497" s="4" t="s">
        <v>105</v>
      </c>
      <c r="E2497" s="4" t="s">
        <v>197</v>
      </c>
      <c r="F2497" s="3">
        <v>42842</v>
      </c>
      <c r="G2497" s="3">
        <v>42843</v>
      </c>
      <c r="H2497">
        <v>0</v>
      </c>
    </row>
    <row r="2498" spans="1:8">
      <c r="A2498" s="4" t="s">
        <v>2705</v>
      </c>
      <c r="B2498" s="4" t="s">
        <v>230</v>
      </c>
      <c r="C2498" s="4" t="s">
        <v>199</v>
      </c>
      <c r="D2498" s="4" t="s">
        <v>53</v>
      </c>
      <c r="E2498" s="4" t="s">
        <v>172</v>
      </c>
      <c r="F2498" s="3">
        <v>42842</v>
      </c>
      <c r="G2498" s="3">
        <v>42844</v>
      </c>
      <c r="H2498">
        <v>5408</v>
      </c>
    </row>
    <row r="2499" spans="1:8">
      <c r="A2499" s="4" t="s">
        <v>2706</v>
      </c>
      <c r="B2499" s="4" t="s">
        <v>256</v>
      </c>
      <c r="C2499" s="4" t="s">
        <v>171</v>
      </c>
      <c r="D2499" s="4" t="s">
        <v>43</v>
      </c>
      <c r="E2499" s="4" t="s">
        <v>197</v>
      </c>
      <c r="F2499" s="3">
        <v>42842</v>
      </c>
      <c r="G2499" s="3">
        <v>42857</v>
      </c>
      <c r="H2499">
        <v>0</v>
      </c>
    </row>
    <row r="2500" spans="1:8">
      <c r="A2500" s="4" t="s">
        <v>2707</v>
      </c>
      <c r="B2500" s="4" t="s">
        <v>256</v>
      </c>
      <c r="C2500" s="4" t="s">
        <v>199</v>
      </c>
      <c r="D2500" s="4" t="s">
        <v>79</v>
      </c>
      <c r="E2500" s="4" t="s">
        <v>197</v>
      </c>
      <c r="F2500" s="3">
        <v>42842</v>
      </c>
      <c r="G2500" s="3">
        <v>42849</v>
      </c>
      <c r="H2500">
        <v>0</v>
      </c>
    </row>
    <row r="2501" spans="1:8">
      <c r="A2501" s="4" t="s">
        <v>2708</v>
      </c>
      <c r="B2501" s="4" t="s">
        <v>256</v>
      </c>
      <c r="C2501" s="4" t="s">
        <v>177</v>
      </c>
      <c r="D2501" s="4" t="s">
        <v>85</v>
      </c>
      <c r="E2501" s="4" t="s">
        <v>172</v>
      </c>
      <c r="F2501" s="3">
        <v>42842</v>
      </c>
      <c r="G2501" s="3">
        <v>42909</v>
      </c>
      <c r="H2501">
        <v>48</v>
      </c>
    </row>
    <row r="2502" spans="1:8">
      <c r="A2502" s="4" t="s">
        <v>2709</v>
      </c>
      <c r="B2502" s="4" t="s">
        <v>187</v>
      </c>
      <c r="C2502" s="4" t="s">
        <v>179</v>
      </c>
      <c r="D2502" s="4" t="s">
        <v>32</v>
      </c>
      <c r="E2502" s="4" t="s">
        <v>193</v>
      </c>
      <c r="F2502" s="3">
        <v>42842</v>
      </c>
      <c r="G2502" s="3"/>
    </row>
    <row r="2503" spans="1:8">
      <c r="A2503" s="4" t="s">
        <v>2710</v>
      </c>
      <c r="B2503" s="4" t="s">
        <v>187</v>
      </c>
      <c r="C2503" s="4" t="s">
        <v>179</v>
      </c>
      <c r="D2503" s="4" t="s">
        <v>97</v>
      </c>
      <c r="E2503" s="4" t="s">
        <v>172</v>
      </c>
      <c r="F2503" s="3">
        <v>42842</v>
      </c>
      <c r="G2503" s="3">
        <v>42849</v>
      </c>
      <c r="H2503">
        <v>527</v>
      </c>
    </row>
    <row r="2504" spans="1:8">
      <c r="A2504" s="4" t="s">
        <v>2711</v>
      </c>
      <c r="B2504" s="4" t="s">
        <v>244</v>
      </c>
      <c r="C2504" s="4" t="s">
        <v>171</v>
      </c>
      <c r="D2504" s="4" t="s">
        <v>45</v>
      </c>
      <c r="E2504" s="4" t="s">
        <v>172</v>
      </c>
      <c r="F2504" s="3">
        <v>42842</v>
      </c>
      <c r="G2504" s="3">
        <v>42848</v>
      </c>
      <c r="H2504">
        <v>1160</v>
      </c>
    </row>
    <row r="2505" spans="1:8">
      <c r="A2505" s="4" t="s">
        <v>2712</v>
      </c>
      <c r="B2505" s="4" t="s">
        <v>189</v>
      </c>
      <c r="C2505" s="4" t="s">
        <v>179</v>
      </c>
      <c r="D2505" s="4" t="s">
        <v>47</v>
      </c>
      <c r="E2505" s="4" t="s">
        <v>172</v>
      </c>
      <c r="F2505" s="3">
        <v>42842</v>
      </c>
      <c r="G2505" s="3">
        <v>42892</v>
      </c>
      <c r="H2505">
        <v>491</v>
      </c>
    </row>
    <row r="2506" spans="1:8">
      <c r="A2506" s="4" t="s">
        <v>2713</v>
      </c>
      <c r="B2506" s="4" t="s">
        <v>232</v>
      </c>
      <c r="C2506" s="4" t="s">
        <v>179</v>
      </c>
      <c r="D2506" s="4" t="s">
        <v>120</v>
      </c>
      <c r="E2506" s="4" t="s">
        <v>172</v>
      </c>
      <c r="F2506" s="3">
        <v>42842</v>
      </c>
      <c r="G2506" s="3">
        <v>42844</v>
      </c>
      <c r="H2506">
        <v>555</v>
      </c>
    </row>
    <row r="2507" spans="1:8">
      <c r="A2507" s="4" t="s">
        <v>2714</v>
      </c>
      <c r="B2507" s="4" t="s">
        <v>205</v>
      </c>
      <c r="C2507" s="4" t="s">
        <v>179</v>
      </c>
      <c r="D2507" s="4" t="s">
        <v>24</v>
      </c>
      <c r="E2507" s="4" t="s">
        <v>193</v>
      </c>
      <c r="F2507" s="3">
        <v>42842</v>
      </c>
      <c r="G2507" s="3"/>
    </row>
    <row r="2508" spans="1:8">
      <c r="A2508" s="4" t="s">
        <v>2715</v>
      </c>
      <c r="B2508" s="4" t="s">
        <v>205</v>
      </c>
      <c r="C2508" s="4" t="s">
        <v>175</v>
      </c>
      <c r="D2508" s="4" t="s">
        <v>24</v>
      </c>
      <c r="E2508" s="4" t="s">
        <v>193</v>
      </c>
      <c r="F2508" s="3">
        <v>42842</v>
      </c>
      <c r="G2508" s="3"/>
    </row>
    <row r="2509" spans="1:8">
      <c r="A2509" s="4" t="s">
        <v>2716</v>
      </c>
      <c r="B2509" s="4" t="s">
        <v>205</v>
      </c>
      <c r="C2509" s="4" t="s">
        <v>177</v>
      </c>
      <c r="D2509" s="4" t="s">
        <v>87</v>
      </c>
      <c r="E2509" s="4" t="s">
        <v>197</v>
      </c>
      <c r="F2509" s="3">
        <v>42842</v>
      </c>
      <c r="G2509" s="3">
        <v>42852</v>
      </c>
      <c r="H2509">
        <v>0</v>
      </c>
    </row>
    <row r="2510" spans="1:8">
      <c r="A2510" s="4" t="s">
        <v>2717</v>
      </c>
      <c r="B2510" s="4" t="s">
        <v>208</v>
      </c>
      <c r="C2510" s="4" t="s">
        <v>177</v>
      </c>
      <c r="D2510" s="4" t="s">
        <v>79</v>
      </c>
      <c r="E2510" s="4" t="s">
        <v>172</v>
      </c>
      <c r="F2510" s="3">
        <v>42842</v>
      </c>
      <c r="G2510" s="3">
        <v>42848</v>
      </c>
      <c r="H2510">
        <v>62</v>
      </c>
    </row>
    <row r="2511" spans="1:8">
      <c r="A2511" s="4" t="s">
        <v>2718</v>
      </c>
      <c r="B2511" s="4" t="s">
        <v>216</v>
      </c>
      <c r="C2511" s="4" t="s">
        <v>177</v>
      </c>
      <c r="D2511" s="4" t="s">
        <v>63</v>
      </c>
      <c r="E2511" s="4" t="s">
        <v>197</v>
      </c>
      <c r="F2511" s="3">
        <v>42842</v>
      </c>
      <c r="G2511" s="3">
        <v>42851</v>
      </c>
      <c r="H2511">
        <v>0</v>
      </c>
    </row>
    <row r="2512" spans="1:8">
      <c r="A2512" s="4" t="s">
        <v>2719</v>
      </c>
      <c r="B2512" s="4" t="s">
        <v>216</v>
      </c>
      <c r="C2512" s="4" t="s">
        <v>177</v>
      </c>
      <c r="D2512" s="4" t="s">
        <v>84</v>
      </c>
      <c r="E2512" s="4" t="s">
        <v>172</v>
      </c>
      <c r="F2512" s="3">
        <v>42842</v>
      </c>
      <c r="G2512" s="3">
        <v>42850</v>
      </c>
      <c r="H2512">
        <v>56</v>
      </c>
    </row>
    <row r="2513" spans="1:8">
      <c r="A2513" s="4" t="s">
        <v>2720</v>
      </c>
      <c r="B2513" s="4" t="s">
        <v>235</v>
      </c>
      <c r="C2513" s="4" t="s">
        <v>192</v>
      </c>
      <c r="D2513" s="4" t="s">
        <v>117</v>
      </c>
      <c r="E2513" s="4" t="s">
        <v>172</v>
      </c>
      <c r="F2513" s="3">
        <v>42842</v>
      </c>
      <c r="G2513" s="3">
        <v>42848</v>
      </c>
      <c r="H2513">
        <v>3490</v>
      </c>
    </row>
    <row r="2514" spans="1:8">
      <c r="A2514" s="4" t="s">
        <v>2721</v>
      </c>
      <c r="B2514" s="4" t="s">
        <v>181</v>
      </c>
      <c r="C2514" s="4" t="s">
        <v>175</v>
      </c>
      <c r="D2514" s="4" t="s">
        <v>124</v>
      </c>
      <c r="E2514" s="4" t="s">
        <v>197</v>
      </c>
      <c r="F2514" s="3">
        <v>42842</v>
      </c>
      <c r="G2514" s="3">
        <v>42910</v>
      </c>
      <c r="H2514">
        <v>0</v>
      </c>
    </row>
    <row r="2515" spans="1:8">
      <c r="A2515" s="4" t="s">
        <v>2722</v>
      </c>
      <c r="B2515" s="4" t="s">
        <v>183</v>
      </c>
      <c r="C2515" s="4" t="s">
        <v>177</v>
      </c>
      <c r="D2515" s="4" t="s">
        <v>27</v>
      </c>
      <c r="E2515" s="4" t="s">
        <v>197</v>
      </c>
      <c r="F2515" s="3">
        <v>42843</v>
      </c>
      <c r="G2515" s="3">
        <v>42849</v>
      </c>
      <c r="H2515">
        <v>0</v>
      </c>
    </row>
    <row r="2516" spans="1:8">
      <c r="A2516" s="4" t="s">
        <v>2723</v>
      </c>
      <c r="B2516" s="4" t="s">
        <v>183</v>
      </c>
      <c r="C2516" s="4" t="s">
        <v>177</v>
      </c>
      <c r="D2516" s="4" t="s">
        <v>27</v>
      </c>
      <c r="E2516" s="4" t="s">
        <v>172</v>
      </c>
      <c r="F2516" s="3">
        <v>42843</v>
      </c>
      <c r="G2516" s="3">
        <v>42850</v>
      </c>
      <c r="H2516">
        <v>51</v>
      </c>
    </row>
    <row r="2517" spans="1:8">
      <c r="A2517" s="4" t="s">
        <v>2724</v>
      </c>
      <c r="B2517" s="4" t="s">
        <v>183</v>
      </c>
      <c r="C2517" s="4" t="s">
        <v>177</v>
      </c>
      <c r="D2517" s="4" t="s">
        <v>42</v>
      </c>
      <c r="E2517" s="4" t="s">
        <v>172</v>
      </c>
      <c r="F2517" s="3">
        <v>42843</v>
      </c>
      <c r="G2517" s="3">
        <v>42906</v>
      </c>
      <c r="H2517">
        <v>54</v>
      </c>
    </row>
    <row r="2518" spans="1:8">
      <c r="A2518" s="4" t="s">
        <v>2725</v>
      </c>
      <c r="B2518" s="4" t="s">
        <v>183</v>
      </c>
      <c r="C2518" s="4" t="s">
        <v>177</v>
      </c>
      <c r="D2518" s="4" t="s">
        <v>43</v>
      </c>
      <c r="E2518" s="4" t="s">
        <v>172</v>
      </c>
      <c r="F2518" s="3">
        <v>42843</v>
      </c>
      <c r="G2518" s="3">
        <v>42852</v>
      </c>
      <c r="H2518">
        <v>56</v>
      </c>
    </row>
    <row r="2519" spans="1:8">
      <c r="A2519" s="4" t="s">
        <v>2726</v>
      </c>
      <c r="B2519" s="4" t="s">
        <v>261</v>
      </c>
      <c r="C2519" s="4" t="s">
        <v>175</v>
      </c>
      <c r="D2519" s="4" t="s">
        <v>82</v>
      </c>
      <c r="E2519" s="4" t="s">
        <v>197</v>
      </c>
      <c r="F2519" s="3">
        <v>42843</v>
      </c>
      <c r="G2519" s="3">
        <v>42882</v>
      </c>
      <c r="H2519">
        <v>0</v>
      </c>
    </row>
    <row r="2520" spans="1:8">
      <c r="A2520" s="4" t="s">
        <v>2727</v>
      </c>
      <c r="B2520" s="4" t="s">
        <v>246</v>
      </c>
      <c r="C2520" s="4" t="s">
        <v>192</v>
      </c>
      <c r="D2520" s="4" t="s">
        <v>65</v>
      </c>
      <c r="E2520" s="4" t="s">
        <v>172</v>
      </c>
      <c r="F2520" s="3">
        <v>42843</v>
      </c>
      <c r="G2520" s="3">
        <v>42951</v>
      </c>
      <c r="H2520">
        <v>3808</v>
      </c>
    </row>
    <row r="2521" spans="1:8">
      <c r="A2521" s="4" t="s">
        <v>2728</v>
      </c>
      <c r="B2521" s="4" t="s">
        <v>279</v>
      </c>
      <c r="C2521" s="4" t="s">
        <v>199</v>
      </c>
      <c r="D2521" s="4" t="s">
        <v>125</v>
      </c>
      <c r="E2521" s="4" t="s">
        <v>197</v>
      </c>
      <c r="F2521" s="3">
        <v>42843</v>
      </c>
      <c r="G2521" s="3">
        <v>42859</v>
      </c>
      <c r="H2521">
        <v>0</v>
      </c>
    </row>
    <row r="2522" spans="1:8">
      <c r="A2522" s="4" t="s">
        <v>2729</v>
      </c>
      <c r="B2522" s="4" t="s">
        <v>279</v>
      </c>
      <c r="C2522" s="4" t="s">
        <v>192</v>
      </c>
      <c r="D2522" s="4" t="s">
        <v>84</v>
      </c>
      <c r="E2522" s="4" t="s">
        <v>172</v>
      </c>
      <c r="F2522" s="3">
        <v>42843</v>
      </c>
      <c r="G2522" s="3">
        <v>42858</v>
      </c>
      <c r="H2522">
        <v>3041</v>
      </c>
    </row>
    <row r="2523" spans="1:8">
      <c r="A2523" s="4" t="s">
        <v>2730</v>
      </c>
      <c r="B2523" s="4" t="s">
        <v>263</v>
      </c>
      <c r="C2523" s="4" t="s">
        <v>179</v>
      </c>
      <c r="D2523" s="4" t="s">
        <v>123</v>
      </c>
      <c r="E2523" s="4" t="s">
        <v>197</v>
      </c>
      <c r="F2523" s="3">
        <v>42843</v>
      </c>
      <c r="G2523" s="3">
        <v>42850</v>
      </c>
      <c r="H2523">
        <v>0</v>
      </c>
    </row>
    <row r="2524" spans="1:8">
      <c r="A2524" s="4" t="s">
        <v>2731</v>
      </c>
      <c r="B2524" s="4" t="s">
        <v>212</v>
      </c>
      <c r="C2524" s="4" t="s">
        <v>265</v>
      </c>
      <c r="D2524" s="4" t="s">
        <v>123</v>
      </c>
      <c r="E2524" s="4" t="s">
        <v>193</v>
      </c>
      <c r="F2524" s="3">
        <v>42843</v>
      </c>
      <c r="G2524" s="3"/>
    </row>
    <row r="2525" spans="1:8">
      <c r="A2525" s="4" t="s">
        <v>2732</v>
      </c>
      <c r="B2525" s="4" t="s">
        <v>237</v>
      </c>
      <c r="C2525" s="4" t="s">
        <v>192</v>
      </c>
      <c r="D2525" s="4" t="s">
        <v>42</v>
      </c>
      <c r="E2525" s="4" t="s">
        <v>197</v>
      </c>
      <c r="F2525" s="3">
        <v>42843</v>
      </c>
      <c r="G2525" s="3">
        <v>42855</v>
      </c>
      <c r="H2525">
        <v>0</v>
      </c>
    </row>
    <row r="2526" spans="1:8">
      <c r="A2526" s="4" t="s">
        <v>2733</v>
      </c>
      <c r="B2526" s="4" t="s">
        <v>196</v>
      </c>
      <c r="C2526" s="4" t="s">
        <v>175</v>
      </c>
      <c r="D2526" s="4" t="s">
        <v>79</v>
      </c>
      <c r="E2526" s="4" t="s">
        <v>197</v>
      </c>
      <c r="F2526" s="3">
        <v>42843</v>
      </c>
      <c r="G2526" s="3">
        <v>42859</v>
      </c>
      <c r="H2526">
        <v>0</v>
      </c>
    </row>
    <row r="2527" spans="1:8">
      <c r="A2527" s="4" t="s">
        <v>2734</v>
      </c>
      <c r="B2527" s="4" t="s">
        <v>203</v>
      </c>
      <c r="C2527" s="4" t="s">
        <v>199</v>
      </c>
      <c r="D2527" s="4" t="s">
        <v>71</v>
      </c>
      <c r="E2527" s="4" t="s">
        <v>197</v>
      </c>
      <c r="F2527" s="3">
        <v>42843</v>
      </c>
      <c r="G2527" s="3">
        <v>42848</v>
      </c>
      <c r="H2527">
        <v>0</v>
      </c>
    </row>
    <row r="2528" spans="1:8">
      <c r="A2528" s="4" t="s">
        <v>2735</v>
      </c>
      <c r="B2528" s="4" t="s">
        <v>191</v>
      </c>
      <c r="C2528" s="4" t="s">
        <v>192</v>
      </c>
      <c r="D2528" s="4" t="s">
        <v>24</v>
      </c>
      <c r="E2528" s="4" t="s">
        <v>193</v>
      </c>
      <c r="F2528" s="3">
        <v>42843</v>
      </c>
      <c r="G2528" s="3"/>
    </row>
    <row r="2529" spans="1:8">
      <c r="A2529" s="4" t="s">
        <v>2736</v>
      </c>
      <c r="B2529" s="4" t="s">
        <v>191</v>
      </c>
      <c r="C2529" s="4" t="s">
        <v>171</v>
      </c>
      <c r="D2529" s="4" t="s">
        <v>62</v>
      </c>
      <c r="E2529" s="4" t="s">
        <v>197</v>
      </c>
      <c r="F2529" s="3">
        <v>42843</v>
      </c>
      <c r="G2529" s="3">
        <v>42845</v>
      </c>
      <c r="H2529">
        <v>0</v>
      </c>
    </row>
    <row r="2530" spans="1:8">
      <c r="A2530" s="4" t="s">
        <v>2737</v>
      </c>
      <c r="B2530" s="4" t="s">
        <v>191</v>
      </c>
      <c r="C2530" s="4" t="s">
        <v>177</v>
      </c>
      <c r="D2530" s="4" t="s">
        <v>82</v>
      </c>
      <c r="E2530" s="4" t="s">
        <v>172</v>
      </c>
      <c r="F2530" s="3">
        <v>42843</v>
      </c>
      <c r="G2530" s="3">
        <v>42854</v>
      </c>
      <c r="H2530">
        <v>44</v>
      </c>
    </row>
    <row r="2531" spans="1:8">
      <c r="A2531" s="4" t="s">
        <v>2738</v>
      </c>
      <c r="B2531" s="4" t="s">
        <v>219</v>
      </c>
      <c r="C2531" s="4" t="s">
        <v>199</v>
      </c>
      <c r="D2531" s="4" t="s">
        <v>122</v>
      </c>
      <c r="E2531" s="4" t="s">
        <v>197</v>
      </c>
      <c r="F2531" s="3">
        <v>42843</v>
      </c>
      <c r="G2531" s="3">
        <v>42849</v>
      </c>
      <c r="H2531">
        <v>0</v>
      </c>
    </row>
    <row r="2532" spans="1:8">
      <c r="A2532" s="4" t="s">
        <v>2739</v>
      </c>
      <c r="B2532" s="4" t="s">
        <v>219</v>
      </c>
      <c r="C2532" s="4" t="s">
        <v>179</v>
      </c>
      <c r="D2532" s="4" t="s">
        <v>49</v>
      </c>
      <c r="E2532" s="4" t="s">
        <v>172</v>
      </c>
      <c r="F2532" s="3">
        <v>42843</v>
      </c>
      <c r="G2532" s="3">
        <v>42849</v>
      </c>
      <c r="H2532">
        <v>552</v>
      </c>
    </row>
    <row r="2533" spans="1:8">
      <c r="A2533" s="4" t="s">
        <v>2740</v>
      </c>
      <c r="B2533" s="4" t="s">
        <v>230</v>
      </c>
      <c r="C2533" s="4" t="s">
        <v>199</v>
      </c>
      <c r="D2533" s="4" t="s">
        <v>96</v>
      </c>
      <c r="E2533" s="4" t="s">
        <v>193</v>
      </c>
      <c r="F2533" s="3">
        <v>42843</v>
      </c>
      <c r="G2533" s="3"/>
    </row>
    <row r="2534" spans="1:8">
      <c r="A2534" s="4" t="s">
        <v>2741</v>
      </c>
      <c r="B2534" s="4" t="s">
        <v>230</v>
      </c>
      <c r="C2534" s="4" t="s">
        <v>179</v>
      </c>
      <c r="D2534" s="4" t="s">
        <v>93</v>
      </c>
      <c r="E2534" s="4" t="s">
        <v>172</v>
      </c>
      <c r="F2534" s="3">
        <v>42843</v>
      </c>
      <c r="G2534" s="3">
        <v>42851</v>
      </c>
      <c r="H2534">
        <v>474</v>
      </c>
    </row>
    <row r="2535" spans="1:8">
      <c r="A2535" s="4" t="s">
        <v>2742</v>
      </c>
      <c r="B2535" s="4" t="s">
        <v>230</v>
      </c>
      <c r="C2535" s="4" t="s">
        <v>171</v>
      </c>
      <c r="D2535" s="4" t="s">
        <v>122</v>
      </c>
      <c r="E2535" s="4" t="s">
        <v>172</v>
      </c>
      <c r="F2535" s="3">
        <v>42843</v>
      </c>
      <c r="G2535" s="3">
        <v>42847</v>
      </c>
      <c r="H2535">
        <v>1158</v>
      </c>
    </row>
    <row r="2536" spans="1:8">
      <c r="A2536" s="4" t="s">
        <v>2743</v>
      </c>
      <c r="B2536" s="4" t="s">
        <v>230</v>
      </c>
      <c r="C2536" s="4" t="s">
        <v>199</v>
      </c>
      <c r="D2536" s="4" t="s">
        <v>54</v>
      </c>
      <c r="E2536" s="4" t="s">
        <v>172</v>
      </c>
      <c r="F2536" s="3">
        <v>42843</v>
      </c>
      <c r="G2536" s="3">
        <v>42844</v>
      </c>
      <c r="H2536">
        <v>5839</v>
      </c>
    </row>
    <row r="2537" spans="1:8">
      <c r="A2537" s="4" t="s">
        <v>2744</v>
      </c>
      <c r="B2537" s="4" t="s">
        <v>230</v>
      </c>
      <c r="C2537" s="4" t="s">
        <v>175</v>
      </c>
      <c r="D2537" s="4" t="s">
        <v>108</v>
      </c>
      <c r="E2537" s="4" t="s">
        <v>172</v>
      </c>
      <c r="F2537" s="3">
        <v>42843</v>
      </c>
      <c r="G2537" s="3">
        <v>42953</v>
      </c>
      <c r="H2537">
        <v>4554</v>
      </c>
    </row>
    <row r="2538" spans="1:8">
      <c r="A2538" s="4" t="s">
        <v>2745</v>
      </c>
      <c r="B2538" s="4" t="s">
        <v>230</v>
      </c>
      <c r="C2538" s="4" t="s">
        <v>175</v>
      </c>
      <c r="D2538" s="4" t="s">
        <v>122</v>
      </c>
      <c r="E2538" s="4" t="s">
        <v>172</v>
      </c>
      <c r="F2538" s="3">
        <v>42843</v>
      </c>
      <c r="G2538" s="3">
        <v>42849</v>
      </c>
      <c r="H2538">
        <v>5078</v>
      </c>
    </row>
    <row r="2539" spans="1:8">
      <c r="A2539" s="4" t="s">
        <v>2746</v>
      </c>
      <c r="B2539" s="4" t="s">
        <v>256</v>
      </c>
      <c r="C2539" s="4" t="s">
        <v>171</v>
      </c>
      <c r="D2539" s="4" t="s">
        <v>66</v>
      </c>
      <c r="E2539" s="4" t="s">
        <v>197</v>
      </c>
      <c r="F2539" s="3">
        <v>42843</v>
      </c>
      <c r="G2539" s="3">
        <v>42851</v>
      </c>
      <c r="H2539">
        <v>0</v>
      </c>
    </row>
    <row r="2540" spans="1:8">
      <c r="A2540" s="4" t="s">
        <v>2747</v>
      </c>
      <c r="B2540" s="4" t="s">
        <v>187</v>
      </c>
      <c r="C2540" s="4" t="s">
        <v>179</v>
      </c>
      <c r="D2540" s="4" t="s">
        <v>38</v>
      </c>
      <c r="E2540" s="4" t="s">
        <v>172</v>
      </c>
      <c r="F2540" s="3">
        <v>42843</v>
      </c>
      <c r="G2540" s="3">
        <v>42890</v>
      </c>
      <c r="H2540">
        <v>561</v>
      </c>
    </row>
    <row r="2541" spans="1:8">
      <c r="A2541" s="4" t="s">
        <v>2748</v>
      </c>
      <c r="B2541" s="4" t="s">
        <v>201</v>
      </c>
      <c r="C2541" s="4" t="s">
        <v>171</v>
      </c>
      <c r="D2541" s="4" t="s">
        <v>24</v>
      </c>
      <c r="E2541" s="4" t="s">
        <v>193</v>
      </c>
      <c r="F2541" s="3">
        <v>42843</v>
      </c>
      <c r="G2541" s="3"/>
    </row>
    <row r="2542" spans="1:8">
      <c r="A2542" s="4" t="s">
        <v>2749</v>
      </c>
      <c r="B2542" s="4" t="s">
        <v>201</v>
      </c>
      <c r="C2542" s="4" t="s">
        <v>171</v>
      </c>
      <c r="D2542" s="4" t="s">
        <v>59</v>
      </c>
      <c r="E2542" s="4" t="s">
        <v>197</v>
      </c>
      <c r="F2542" s="3">
        <v>42843</v>
      </c>
      <c r="G2542" s="3">
        <v>42847</v>
      </c>
      <c r="H2542">
        <v>0</v>
      </c>
    </row>
    <row r="2543" spans="1:8">
      <c r="A2543" s="4" t="s">
        <v>2750</v>
      </c>
      <c r="B2543" s="4" t="s">
        <v>189</v>
      </c>
      <c r="C2543" s="4" t="s">
        <v>192</v>
      </c>
      <c r="D2543" s="4" t="s">
        <v>103</v>
      </c>
      <c r="E2543" s="4" t="s">
        <v>197</v>
      </c>
      <c r="F2543" s="3">
        <v>42843</v>
      </c>
      <c r="G2543" s="3">
        <v>42877</v>
      </c>
      <c r="H2543">
        <v>0</v>
      </c>
    </row>
    <row r="2544" spans="1:8">
      <c r="A2544" s="4" t="s">
        <v>2751</v>
      </c>
      <c r="B2544" s="4" t="s">
        <v>189</v>
      </c>
      <c r="C2544" s="4" t="s">
        <v>192</v>
      </c>
      <c r="D2544" s="4" t="s">
        <v>47</v>
      </c>
      <c r="E2544" s="4" t="s">
        <v>172</v>
      </c>
      <c r="F2544" s="3">
        <v>42843</v>
      </c>
      <c r="G2544" s="3">
        <v>42844</v>
      </c>
      <c r="H2544">
        <v>3392</v>
      </c>
    </row>
    <row r="2545" spans="1:8">
      <c r="A2545" s="4" t="s">
        <v>2752</v>
      </c>
      <c r="B2545" s="4" t="s">
        <v>226</v>
      </c>
      <c r="C2545" s="4" t="s">
        <v>199</v>
      </c>
      <c r="D2545" s="4" t="s">
        <v>24</v>
      </c>
      <c r="E2545" s="4" t="s">
        <v>193</v>
      </c>
      <c r="F2545" s="3">
        <v>42843</v>
      </c>
      <c r="G2545" s="3"/>
    </row>
    <row r="2546" spans="1:8">
      <c r="A2546" s="4" t="s">
        <v>2753</v>
      </c>
      <c r="B2546" s="4" t="s">
        <v>185</v>
      </c>
      <c r="C2546" s="4" t="s">
        <v>177</v>
      </c>
      <c r="D2546" s="4" t="s">
        <v>24</v>
      </c>
      <c r="E2546" s="4" t="s">
        <v>193</v>
      </c>
      <c r="F2546" s="3">
        <v>42843</v>
      </c>
      <c r="G2546" s="3"/>
    </row>
    <row r="2547" spans="1:8">
      <c r="A2547" s="4" t="s">
        <v>2754</v>
      </c>
      <c r="B2547" s="4" t="s">
        <v>185</v>
      </c>
      <c r="C2547" s="4" t="s">
        <v>192</v>
      </c>
      <c r="D2547" s="4" t="s">
        <v>24</v>
      </c>
      <c r="E2547" s="4" t="s">
        <v>193</v>
      </c>
      <c r="F2547" s="3">
        <v>42843</v>
      </c>
      <c r="G2547" s="3"/>
    </row>
    <row r="2548" spans="1:8">
      <c r="A2548" s="4" t="s">
        <v>2755</v>
      </c>
      <c r="B2548" s="4" t="s">
        <v>185</v>
      </c>
      <c r="C2548" s="4" t="s">
        <v>175</v>
      </c>
      <c r="D2548" s="4" t="s">
        <v>53</v>
      </c>
      <c r="E2548" s="4" t="s">
        <v>172</v>
      </c>
      <c r="F2548" s="3">
        <v>42843</v>
      </c>
      <c r="G2548" s="3">
        <v>42845</v>
      </c>
      <c r="H2548">
        <v>5040</v>
      </c>
    </row>
    <row r="2549" spans="1:8">
      <c r="A2549" s="4" t="s">
        <v>2756</v>
      </c>
      <c r="B2549" s="4" t="s">
        <v>216</v>
      </c>
      <c r="C2549" s="4" t="s">
        <v>177</v>
      </c>
      <c r="D2549" s="4" t="s">
        <v>24</v>
      </c>
      <c r="E2549" s="4" t="s">
        <v>193</v>
      </c>
      <c r="F2549" s="3">
        <v>42843</v>
      </c>
      <c r="G2549" s="3"/>
    </row>
    <row r="2550" spans="1:8">
      <c r="A2550" s="4" t="s">
        <v>2757</v>
      </c>
      <c r="B2550" s="4" t="s">
        <v>216</v>
      </c>
      <c r="C2550" s="4" t="s">
        <v>177</v>
      </c>
      <c r="D2550" s="4" t="s">
        <v>24</v>
      </c>
      <c r="E2550" s="4" t="s">
        <v>193</v>
      </c>
      <c r="F2550" s="3">
        <v>42843</v>
      </c>
      <c r="G2550" s="3"/>
    </row>
    <row r="2551" spans="1:8">
      <c r="A2551" s="4" t="s">
        <v>2758</v>
      </c>
      <c r="B2551" s="4" t="s">
        <v>181</v>
      </c>
      <c r="C2551" s="4" t="s">
        <v>175</v>
      </c>
      <c r="D2551" s="4" t="s">
        <v>71</v>
      </c>
      <c r="E2551" s="4" t="s">
        <v>197</v>
      </c>
      <c r="F2551" s="3">
        <v>42843</v>
      </c>
      <c r="G2551" s="3">
        <v>42849</v>
      </c>
      <c r="H2551">
        <v>0</v>
      </c>
    </row>
    <row r="2552" spans="1:8">
      <c r="A2552" s="4" t="s">
        <v>2759</v>
      </c>
      <c r="B2552" s="4" t="s">
        <v>181</v>
      </c>
      <c r="C2552" s="4" t="s">
        <v>192</v>
      </c>
      <c r="D2552" s="4" t="s">
        <v>102</v>
      </c>
      <c r="E2552" s="4" t="s">
        <v>197</v>
      </c>
      <c r="F2552" s="3">
        <v>42843</v>
      </c>
      <c r="G2552" s="3">
        <v>42850</v>
      </c>
      <c r="H2552">
        <v>0</v>
      </c>
    </row>
    <row r="2553" spans="1:8">
      <c r="A2553" s="4" t="s">
        <v>2760</v>
      </c>
      <c r="B2553" s="4" t="s">
        <v>181</v>
      </c>
      <c r="C2553" s="4" t="s">
        <v>199</v>
      </c>
      <c r="D2553" s="4" t="s">
        <v>56</v>
      </c>
      <c r="E2553" s="4" t="s">
        <v>172</v>
      </c>
      <c r="F2553" s="3">
        <v>42843</v>
      </c>
      <c r="G2553" s="3">
        <v>42850</v>
      </c>
      <c r="H2553">
        <v>5853</v>
      </c>
    </row>
    <row r="2554" spans="1:8">
      <c r="A2554" s="4" t="s">
        <v>2761</v>
      </c>
      <c r="B2554" s="4" t="s">
        <v>183</v>
      </c>
      <c r="C2554" s="4" t="s">
        <v>177</v>
      </c>
      <c r="D2554" s="4" t="s">
        <v>106</v>
      </c>
      <c r="E2554" s="4" t="s">
        <v>172</v>
      </c>
      <c r="F2554" s="3">
        <v>42844</v>
      </c>
      <c r="G2554" s="3">
        <v>42850</v>
      </c>
      <c r="H2554">
        <v>49</v>
      </c>
    </row>
    <row r="2555" spans="1:8">
      <c r="A2555" s="4" t="s">
        <v>2762</v>
      </c>
      <c r="B2555" s="4" t="s">
        <v>261</v>
      </c>
      <c r="C2555" s="4" t="s">
        <v>179</v>
      </c>
      <c r="D2555" s="4" t="s">
        <v>24</v>
      </c>
      <c r="E2555" s="4" t="s">
        <v>193</v>
      </c>
      <c r="F2555" s="3">
        <v>42844</v>
      </c>
      <c r="G2555" s="3"/>
    </row>
    <row r="2556" spans="1:8">
      <c r="A2556" s="4" t="s">
        <v>2763</v>
      </c>
      <c r="B2556" s="4" t="s">
        <v>261</v>
      </c>
      <c r="C2556" s="4" t="s">
        <v>171</v>
      </c>
      <c r="D2556" s="4" t="s">
        <v>65</v>
      </c>
      <c r="E2556" s="4" t="s">
        <v>172</v>
      </c>
      <c r="F2556" s="3">
        <v>42844</v>
      </c>
      <c r="G2556" s="3">
        <v>42854</v>
      </c>
      <c r="H2556">
        <v>1080</v>
      </c>
    </row>
    <row r="2557" spans="1:8">
      <c r="A2557" s="4" t="s">
        <v>2764</v>
      </c>
      <c r="B2557" s="4" t="s">
        <v>304</v>
      </c>
      <c r="C2557" s="4" t="s">
        <v>179</v>
      </c>
      <c r="D2557" s="4" t="s">
        <v>66</v>
      </c>
      <c r="E2557" s="4" t="s">
        <v>197</v>
      </c>
      <c r="F2557" s="3">
        <v>42844</v>
      </c>
      <c r="G2557" s="3">
        <v>42853</v>
      </c>
      <c r="H2557">
        <v>0</v>
      </c>
    </row>
    <row r="2558" spans="1:8">
      <c r="A2558" s="4" t="s">
        <v>2765</v>
      </c>
      <c r="B2558" s="4" t="s">
        <v>304</v>
      </c>
      <c r="C2558" s="4" t="s">
        <v>177</v>
      </c>
      <c r="D2558" s="4" t="s">
        <v>85</v>
      </c>
      <c r="E2558" s="4" t="s">
        <v>172</v>
      </c>
      <c r="F2558" s="3">
        <v>42844</v>
      </c>
      <c r="G2558" s="3">
        <v>42845</v>
      </c>
      <c r="H2558">
        <v>55</v>
      </c>
    </row>
    <row r="2559" spans="1:8">
      <c r="A2559" s="4" t="s">
        <v>2766</v>
      </c>
      <c r="B2559" s="4" t="s">
        <v>279</v>
      </c>
      <c r="C2559" s="4" t="s">
        <v>179</v>
      </c>
      <c r="D2559" s="4" t="s">
        <v>24</v>
      </c>
      <c r="E2559" s="4" t="s">
        <v>193</v>
      </c>
      <c r="F2559" s="3">
        <v>42844</v>
      </c>
      <c r="G2559" s="3"/>
    </row>
    <row r="2560" spans="1:8">
      <c r="A2560" s="4" t="s">
        <v>2767</v>
      </c>
      <c r="B2560" s="4" t="s">
        <v>210</v>
      </c>
      <c r="C2560" s="4" t="s">
        <v>171</v>
      </c>
      <c r="D2560" s="4" t="s">
        <v>21</v>
      </c>
      <c r="E2560" s="4" t="s">
        <v>172</v>
      </c>
      <c r="F2560" s="3">
        <v>42844</v>
      </c>
      <c r="G2560" s="3">
        <v>42877</v>
      </c>
      <c r="H2560">
        <v>1282</v>
      </c>
    </row>
    <row r="2561" spans="1:8">
      <c r="A2561" s="4" t="s">
        <v>2768</v>
      </c>
      <c r="B2561" s="4" t="s">
        <v>212</v>
      </c>
      <c r="C2561" s="4" t="s">
        <v>265</v>
      </c>
      <c r="D2561" s="4" t="s">
        <v>87</v>
      </c>
      <c r="E2561" s="4" t="s">
        <v>172</v>
      </c>
      <c r="F2561" s="3">
        <v>42844</v>
      </c>
      <c r="G2561" s="3">
        <v>42845</v>
      </c>
      <c r="H2561">
        <v>23746</v>
      </c>
    </row>
    <row r="2562" spans="1:8">
      <c r="A2562" s="4" t="s">
        <v>2769</v>
      </c>
      <c r="B2562" s="4" t="s">
        <v>237</v>
      </c>
      <c r="C2562" s="4" t="s">
        <v>179</v>
      </c>
      <c r="D2562" s="4" t="s">
        <v>40</v>
      </c>
      <c r="E2562" s="4" t="s">
        <v>197</v>
      </c>
      <c r="F2562" s="3">
        <v>42844</v>
      </c>
      <c r="G2562" s="3">
        <v>42853</v>
      </c>
      <c r="H2562">
        <v>0</v>
      </c>
    </row>
    <row r="2563" spans="1:8">
      <c r="A2563" s="4" t="s">
        <v>2770</v>
      </c>
      <c r="B2563" s="4" t="s">
        <v>203</v>
      </c>
      <c r="C2563" s="4" t="s">
        <v>192</v>
      </c>
      <c r="D2563" s="4" t="s">
        <v>24</v>
      </c>
      <c r="E2563" s="4" t="s">
        <v>193</v>
      </c>
      <c r="F2563" s="3">
        <v>42844</v>
      </c>
      <c r="G2563" s="3"/>
    </row>
    <row r="2564" spans="1:8">
      <c r="A2564" s="4" t="s">
        <v>2771</v>
      </c>
      <c r="B2564" s="4" t="s">
        <v>191</v>
      </c>
      <c r="C2564" s="4" t="s">
        <v>179</v>
      </c>
      <c r="D2564" s="4" t="s">
        <v>49</v>
      </c>
      <c r="E2564" s="4" t="s">
        <v>197</v>
      </c>
      <c r="F2564" s="3">
        <v>42844</v>
      </c>
      <c r="G2564" s="3">
        <v>42856</v>
      </c>
      <c r="H2564">
        <v>0</v>
      </c>
    </row>
    <row r="2565" spans="1:8">
      <c r="A2565" s="4" t="s">
        <v>2772</v>
      </c>
      <c r="B2565" s="4" t="s">
        <v>219</v>
      </c>
      <c r="C2565" s="4" t="s">
        <v>179</v>
      </c>
      <c r="D2565" s="4" t="s">
        <v>62</v>
      </c>
      <c r="E2565" s="4" t="s">
        <v>197</v>
      </c>
      <c r="F2565" s="3">
        <v>42844</v>
      </c>
      <c r="G2565" s="3">
        <v>42963</v>
      </c>
      <c r="H2565">
        <v>0</v>
      </c>
    </row>
    <row r="2566" spans="1:8">
      <c r="A2566" s="4" t="s">
        <v>2773</v>
      </c>
      <c r="B2566" s="4" t="s">
        <v>256</v>
      </c>
      <c r="C2566" s="4" t="s">
        <v>192</v>
      </c>
      <c r="D2566" s="4" t="s">
        <v>111</v>
      </c>
      <c r="E2566" s="4" t="s">
        <v>197</v>
      </c>
      <c r="F2566" s="3">
        <v>42844</v>
      </c>
      <c r="G2566" s="3">
        <v>42846</v>
      </c>
      <c r="H2566">
        <v>0</v>
      </c>
    </row>
    <row r="2567" spans="1:8">
      <c r="A2567" s="4" t="s">
        <v>2774</v>
      </c>
      <c r="B2567" s="4" t="s">
        <v>201</v>
      </c>
      <c r="C2567" s="4" t="s">
        <v>171</v>
      </c>
      <c r="D2567" s="4" t="s">
        <v>38</v>
      </c>
      <c r="E2567" s="4" t="s">
        <v>197</v>
      </c>
      <c r="F2567" s="3">
        <v>42844</v>
      </c>
      <c r="G2567" s="3">
        <v>42852</v>
      </c>
      <c r="H2567">
        <v>0</v>
      </c>
    </row>
    <row r="2568" spans="1:8">
      <c r="A2568" s="4" t="s">
        <v>2775</v>
      </c>
      <c r="B2568" s="4" t="s">
        <v>189</v>
      </c>
      <c r="C2568" s="4" t="s">
        <v>179</v>
      </c>
      <c r="D2568" s="4" t="s">
        <v>37</v>
      </c>
      <c r="E2568" s="4" t="s">
        <v>197</v>
      </c>
      <c r="F2568" s="3">
        <v>42844</v>
      </c>
      <c r="G2568" s="3">
        <v>42846</v>
      </c>
      <c r="H2568">
        <v>0</v>
      </c>
    </row>
    <row r="2569" spans="1:8">
      <c r="A2569" s="4" t="s">
        <v>2776</v>
      </c>
      <c r="B2569" s="4" t="s">
        <v>232</v>
      </c>
      <c r="C2569" s="4" t="s">
        <v>177</v>
      </c>
      <c r="D2569" s="4" t="s">
        <v>96</v>
      </c>
      <c r="E2569" s="4" t="s">
        <v>197</v>
      </c>
      <c r="F2569" s="3">
        <v>42844</v>
      </c>
      <c r="G2569" s="3">
        <v>42845</v>
      </c>
      <c r="H2569">
        <v>0</v>
      </c>
    </row>
    <row r="2570" spans="1:8">
      <c r="A2570" s="4" t="s">
        <v>2777</v>
      </c>
      <c r="B2570" s="4" t="s">
        <v>232</v>
      </c>
      <c r="C2570" s="4" t="s">
        <v>177</v>
      </c>
      <c r="D2570" s="4" t="s">
        <v>96</v>
      </c>
      <c r="E2570" s="4" t="s">
        <v>172</v>
      </c>
      <c r="F2570" s="3">
        <v>42844</v>
      </c>
      <c r="G2570" s="3">
        <v>42852</v>
      </c>
      <c r="H2570">
        <v>61</v>
      </c>
    </row>
    <row r="2571" spans="1:8">
      <c r="A2571" s="4" t="s">
        <v>2778</v>
      </c>
      <c r="B2571" s="4" t="s">
        <v>205</v>
      </c>
      <c r="C2571" s="4" t="s">
        <v>177</v>
      </c>
      <c r="D2571" s="4" t="s">
        <v>81</v>
      </c>
      <c r="E2571" s="4" t="s">
        <v>197</v>
      </c>
      <c r="F2571" s="3">
        <v>42844</v>
      </c>
      <c r="G2571" s="3">
        <v>42855</v>
      </c>
      <c r="H2571">
        <v>0</v>
      </c>
    </row>
    <row r="2572" spans="1:8">
      <c r="A2572" s="4" t="s">
        <v>2779</v>
      </c>
      <c r="B2572" s="4" t="s">
        <v>205</v>
      </c>
      <c r="C2572" s="4" t="s">
        <v>179</v>
      </c>
      <c r="D2572" s="4" t="s">
        <v>71</v>
      </c>
      <c r="E2572" s="4" t="s">
        <v>172</v>
      </c>
      <c r="F2572" s="3">
        <v>42844</v>
      </c>
      <c r="G2572" s="3">
        <v>42853</v>
      </c>
      <c r="H2572">
        <v>600</v>
      </c>
    </row>
    <row r="2573" spans="1:8">
      <c r="A2573" s="4" t="s">
        <v>2780</v>
      </c>
      <c r="B2573" s="4" t="s">
        <v>226</v>
      </c>
      <c r="C2573" s="4" t="s">
        <v>175</v>
      </c>
      <c r="D2573" s="4" t="s">
        <v>25</v>
      </c>
      <c r="E2573" s="4" t="s">
        <v>193</v>
      </c>
      <c r="F2573" s="3">
        <v>42844</v>
      </c>
      <c r="G2573" s="3"/>
    </row>
    <row r="2574" spans="1:8">
      <c r="A2574" s="4" t="s">
        <v>2781</v>
      </c>
      <c r="B2574" s="4" t="s">
        <v>226</v>
      </c>
      <c r="C2574" s="4" t="s">
        <v>199</v>
      </c>
      <c r="D2574" s="4" t="s">
        <v>96</v>
      </c>
      <c r="E2574" s="4" t="s">
        <v>172</v>
      </c>
      <c r="F2574" s="3">
        <v>42844</v>
      </c>
      <c r="G2574" s="3">
        <v>42845</v>
      </c>
      <c r="H2574">
        <v>5805</v>
      </c>
    </row>
    <row r="2575" spans="1:8">
      <c r="A2575" s="4" t="s">
        <v>2782</v>
      </c>
      <c r="B2575" s="4" t="s">
        <v>208</v>
      </c>
      <c r="C2575" s="4" t="s">
        <v>177</v>
      </c>
      <c r="D2575" s="4" t="s">
        <v>76</v>
      </c>
      <c r="E2575" s="4" t="s">
        <v>172</v>
      </c>
      <c r="F2575" s="3">
        <v>42844</v>
      </c>
      <c r="G2575" s="3">
        <v>42913</v>
      </c>
      <c r="H2575">
        <v>58</v>
      </c>
    </row>
    <row r="2576" spans="1:8">
      <c r="A2576" s="4" t="s">
        <v>2783</v>
      </c>
      <c r="B2576" s="4" t="s">
        <v>208</v>
      </c>
      <c r="C2576" s="4" t="s">
        <v>177</v>
      </c>
      <c r="D2576" s="4" t="s">
        <v>106</v>
      </c>
      <c r="E2576" s="4" t="s">
        <v>172</v>
      </c>
      <c r="F2576" s="3">
        <v>42844</v>
      </c>
      <c r="G2576" s="3">
        <v>42950</v>
      </c>
      <c r="H2576">
        <v>52</v>
      </c>
    </row>
    <row r="2577" spans="1:8">
      <c r="A2577" s="4" t="s">
        <v>2784</v>
      </c>
      <c r="B2577" s="4" t="s">
        <v>216</v>
      </c>
      <c r="C2577" s="4" t="s">
        <v>177</v>
      </c>
      <c r="D2577" s="4" t="s">
        <v>65</v>
      </c>
      <c r="E2577" s="4" t="s">
        <v>197</v>
      </c>
      <c r="F2577" s="3">
        <v>42844</v>
      </c>
      <c r="G2577" s="3">
        <v>42846</v>
      </c>
      <c r="H2577">
        <v>0</v>
      </c>
    </row>
    <row r="2578" spans="1:8">
      <c r="A2578" s="4" t="s">
        <v>2785</v>
      </c>
      <c r="B2578" s="4" t="s">
        <v>181</v>
      </c>
      <c r="C2578" s="4" t="s">
        <v>179</v>
      </c>
      <c r="D2578" s="4" t="s">
        <v>76</v>
      </c>
      <c r="E2578" s="4" t="s">
        <v>193</v>
      </c>
      <c r="F2578" s="3">
        <v>42844</v>
      </c>
      <c r="G2578" s="3"/>
    </row>
    <row r="2579" spans="1:8">
      <c r="A2579" s="4" t="s">
        <v>2786</v>
      </c>
      <c r="B2579" s="4" t="s">
        <v>261</v>
      </c>
      <c r="C2579" s="4" t="s">
        <v>177</v>
      </c>
      <c r="D2579" s="4" t="s">
        <v>107</v>
      </c>
      <c r="E2579" s="4" t="s">
        <v>172</v>
      </c>
      <c r="F2579" s="3">
        <v>42845</v>
      </c>
      <c r="G2579" s="3">
        <v>42902</v>
      </c>
      <c r="H2579">
        <v>55</v>
      </c>
    </row>
    <row r="2580" spans="1:8">
      <c r="A2580" s="4" t="s">
        <v>2787</v>
      </c>
      <c r="B2580" s="4" t="s">
        <v>246</v>
      </c>
      <c r="C2580" s="4" t="s">
        <v>171</v>
      </c>
      <c r="D2580" s="4" t="s">
        <v>21</v>
      </c>
      <c r="E2580" s="4" t="s">
        <v>172</v>
      </c>
      <c r="F2580" s="3">
        <v>42845</v>
      </c>
      <c r="G2580" s="3">
        <v>42957</v>
      </c>
      <c r="H2580">
        <v>1161</v>
      </c>
    </row>
    <row r="2581" spans="1:8">
      <c r="A2581" s="4" t="s">
        <v>2788</v>
      </c>
      <c r="B2581" s="4" t="s">
        <v>246</v>
      </c>
      <c r="C2581" s="4" t="s">
        <v>175</v>
      </c>
      <c r="D2581" s="4" t="s">
        <v>99</v>
      </c>
      <c r="E2581" s="4" t="s">
        <v>172</v>
      </c>
      <c r="F2581" s="3">
        <v>42845</v>
      </c>
      <c r="G2581" s="3">
        <v>42850</v>
      </c>
      <c r="H2581">
        <v>5091</v>
      </c>
    </row>
    <row r="2582" spans="1:8">
      <c r="A2582" s="4" t="s">
        <v>2789</v>
      </c>
      <c r="B2582" s="4" t="s">
        <v>246</v>
      </c>
      <c r="C2582" s="4" t="s">
        <v>177</v>
      </c>
      <c r="D2582" s="4" t="s">
        <v>50</v>
      </c>
      <c r="E2582" s="4" t="s">
        <v>172</v>
      </c>
      <c r="F2582" s="3">
        <v>42845</v>
      </c>
      <c r="G2582" s="3">
        <v>42847</v>
      </c>
      <c r="H2582">
        <v>59</v>
      </c>
    </row>
    <row r="2583" spans="1:8">
      <c r="A2583" s="4" t="s">
        <v>2790</v>
      </c>
      <c r="B2583" s="4" t="s">
        <v>279</v>
      </c>
      <c r="C2583" s="4" t="s">
        <v>199</v>
      </c>
      <c r="D2583" s="4" t="s">
        <v>99</v>
      </c>
      <c r="E2583" s="4" t="s">
        <v>197</v>
      </c>
      <c r="F2583" s="3">
        <v>42845</v>
      </c>
      <c r="G2583" s="3">
        <v>42856</v>
      </c>
      <c r="H2583">
        <v>0</v>
      </c>
    </row>
    <row r="2584" spans="1:8">
      <c r="A2584" s="4" t="s">
        <v>2791</v>
      </c>
      <c r="B2584" s="4" t="s">
        <v>210</v>
      </c>
      <c r="C2584" s="4" t="s">
        <v>179</v>
      </c>
      <c r="D2584" s="4" t="s">
        <v>95</v>
      </c>
      <c r="E2584" s="4" t="s">
        <v>197</v>
      </c>
      <c r="F2584" s="3">
        <v>42845</v>
      </c>
      <c r="G2584" s="3">
        <v>42847</v>
      </c>
      <c r="H2584">
        <v>0</v>
      </c>
    </row>
    <row r="2585" spans="1:8">
      <c r="A2585" s="4" t="s">
        <v>2792</v>
      </c>
      <c r="B2585" s="4" t="s">
        <v>174</v>
      </c>
      <c r="C2585" s="4" t="s">
        <v>175</v>
      </c>
      <c r="D2585" s="4" t="s">
        <v>70</v>
      </c>
      <c r="E2585" s="4" t="s">
        <v>197</v>
      </c>
      <c r="F2585" s="3">
        <v>42845</v>
      </c>
      <c r="G2585" s="3">
        <v>42855</v>
      </c>
      <c r="H2585">
        <v>0</v>
      </c>
    </row>
    <row r="2586" spans="1:8">
      <c r="A2586" s="4" t="s">
        <v>2793</v>
      </c>
      <c r="B2586" s="4" t="s">
        <v>174</v>
      </c>
      <c r="C2586" s="4" t="s">
        <v>179</v>
      </c>
      <c r="D2586" s="4" t="s">
        <v>104</v>
      </c>
      <c r="E2586" s="4" t="s">
        <v>172</v>
      </c>
      <c r="F2586" s="3">
        <v>42845</v>
      </c>
      <c r="G2586" s="3">
        <v>42853</v>
      </c>
      <c r="H2586">
        <v>549</v>
      </c>
    </row>
    <row r="2587" spans="1:8">
      <c r="A2587" s="4" t="s">
        <v>2794</v>
      </c>
      <c r="B2587" s="4" t="s">
        <v>263</v>
      </c>
      <c r="C2587" s="4" t="s">
        <v>171</v>
      </c>
      <c r="D2587" s="4" t="s">
        <v>126</v>
      </c>
      <c r="E2587" s="4" t="s">
        <v>197</v>
      </c>
      <c r="F2587" s="3">
        <v>42845</v>
      </c>
      <c r="G2587" s="3">
        <v>42849</v>
      </c>
      <c r="H2587">
        <v>0</v>
      </c>
    </row>
    <row r="2588" spans="1:8">
      <c r="A2588" s="4" t="s">
        <v>2795</v>
      </c>
      <c r="B2588" s="4" t="s">
        <v>212</v>
      </c>
      <c r="C2588" s="4" t="s">
        <v>265</v>
      </c>
      <c r="D2588" s="4" t="s">
        <v>97</v>
      </c>
      <c r="E2588" s="4" t="s">
        <v>172</v>
      </c>
      <c r="F2588" s="3">
        <v>42845</v>
      </c>
      <c r="G2588" s="3">
        <v>42914</v>
      </c>
      <c r="H2588">
        <v>24949</v>
      </c>
    </row>
    <row r="2589" spans="1:8">
      <c r="A2589" s="4" t="s">
        <v>2796</v>
      </c>
      <c r="B2589" s="4" t="s">
        <v>196</v>
      </c>
      <c r="C2589" s="4" t="s">
        <v>171</v>
      </c>
      <c r="D2589" s="4" t="s">
        <v>66</v>
      </c>
      <c r="E2589" s="4" t="s">
        <v>197</v>
      </c>
      <c r="F2589" s="3">
        <v>42845</v>
      </c>
      <c r="G2589" s="3">
        <v>42857</v>
      </c>
      <c r="H2589">
        <v>0</v>
      </c>
    </row>
    <row r="2590" spans="1:8">
      <c r="A2590" s="4" t="s">
        <v>2797</v>
      </c>
      <c r="B2590" s="4" t="s">
        <v>191</v>
      </c>
      <c r="C2590" s="4" t="s">
        <v>175</v>
      </c>
      <c r="D2590" s="4" t="s">
        <v>93</v>
      </c>
      <c r="E2590" s="4" t="s">
        <v>197</v>
      </c>
      <c r="F2590" s="3">
        <v>42845</v>
      </c>
      <c r="G2590" s="3">
        <v>42864</v>
      </c>
      <c r="H2590">
        <v>0</v>
      </c>
    </row>
    <row r="2591" spans="1:8">
      <c r="A2591" s="4" t="s">
        <v>2798</v>
      </c>
      <c r="B2591" s="4" t="s">
        <v>191</v>
      </c>
      <c r="C2591" s="4" t="s">
        <v>199</v>
      </c>
      <c r="D2591" s="4" t="s">
        <v>53</v>
      </c>
      <c r="E2591" s="4" t="s">
        <v>172</v>
      </c>
      <c r="F2591" s="3">
        <v>42845</v>
      </c>
      <c r="G2591" s="3">
        <v>42857</v>
      </c>
      <c r="H2591">
        <v>4985</v>
      </c>
    </row>
    <row r="2592" spans="1:8">
      <c r="A2592" s="4" t="s">
        <v>2799</v>
      </c>
      <c r="B2592" s="4" t="s">
        <v>343</v>
      </c>
      <c r="C2592" s="4" t="s">
        <v>179</v>
      </c>
      <c r="D2592" s="4" t="s">
        <v>118</v>
      </c>
      <c r="E2592" s="4" t="s">
        <v>197</v>
      </c>
      <c r="F2592" s="3">
        <v>42845</v>
      </c>
      <c r="G2592" s="3">
        <v>42847</v>
      </c>
      <c r="H2592">
        <v>0</v>
      </c>
    </row>
    <row r="2593" spans="1:8">
      <c r="A2593" s="4" t="s">
        <v>2800</v>
      </c>
      <c r="B2593" s="4" t="s">
        <v>343</v>
      </c>
      <c r="C2593" s="4" t="s">
        <v>179</v>
      </c>
      <c r="D2593" s="4" t="s">
        <v>43</v>
      </c>
      <c r="E2593" s="4" t="s">
        <v>172</v>
      </c>
      <c r="F2593" s="3">
        <v>42845</v>
      </c>
      <c r="G2593" s="3">
        <v>42854</v>
      </c>
      <c r="H2593">
        <v>657</v>
      </c>
    </row>
    <row r="2594" spans="1:8">
      <c r="A2594" s="4" t="s">
        <v>2801</v>
      </c>
      <c r="B2594" s="4" t="s">
        <v>343</v>
      </c>
      <c r="C2594" s="4" t="s">
        <v>179</v>
      </c>
      <c r="D2594" s="4" t="s">
        <v>111</v>
      </c>
      <c r="E2594" s="4" t="s">
        <v>172</v>
      </c>
      <c r="F2594" s="3">
        <v>42845</v>
      </c>
      <c r="G2594" s="3">
        <v>42916</v>
      </c>
      <c r="H2594">
        <v>628</v>
      </c>
    </row>
    <row r="2595" spans="1:8">
      <c r="A2595" s="4" t="s">
        <v>2802</v>
      </c>
      <c r="B2595" s="4" t="s">
        <v>343</v>
      </c>
      <c r="C2595" s="4" t="s">
        <v>171</v>
      </c>
      <c r="D2595" s="4" t="s">
        <v>43</v>
      </c>
      <c r="E2595" s="4" t="s">
        <v>172</v>
      </c>
      <c r="F2595" s="3">
        <v>42845</v>
      </c>
      <c r="G2595" s="3">
        <v>42901</v>
      </c>
      <c r="H2595">
        <v>1183</v>
      </c>
    </row>
    <row r="2596" spans="1:8">
      <c r="A2596" s="4" t="s">
        <v>2803</v>
      </c>
      <c r="B2596" s="4" t="s">
        <v>343</v>
      </c>
      <c r="C2596" s="4" t="s">
        <v>199</v>
      </c>
      <c r="D2596" s="4" t="s">
        <v>48</v>
      </c>
      <c r="E2596" s="4" t="s">
        <v>172</v>
      </c>
      <c r="F2596" s="3">
        <v>42845</v>
      </c>
      <c r="G2596" s="3">
        <v>42950</v>
      </c>
      <c r="H2596">
        <v>5203</v>
      </c>
    </row>
    <row r="2597" spans="1:8">
      <c r="A2597" s="4" t="s">
        <v>2804</v>
      </c>
      <c r="B2597" s="4" t="s">
        <v>343</v>
      </c>
      <c r="C2597" s="4" t="s">
        <v>177</v>
      </c>
      <c r="D2597" s="4" t="s">
        <v>70</v>
      </c>
      <c r="E2597" s="4" t="s">
        <v>172</v>
      </c>
      <c r="F2597" s="3">
        <v>42845</v>
      </c>
      <c r="G2597" s="3">
        <v>42852</v>
      </c>
      <c r="H2597">
        <v>56</v>
      </c>
    </row>
    <row r="2598" spans="1:8">
      <c r="A2598" s="4" t="s">
        <v>2805</v>
      </c>
      <c r="B2598" s="4" t="s">
        <v>219</v>
      </c>
      <c r="C2598" s="4" t="s">
        <v>177</v>
      </c>
      <c r="D2598" s="4" t="s">
        <v>24</v>
      </c>
      <c r="E2598" s="4" t="s">
        <v>193</v>
      </c>
      <c r="F2598" s="3">
        <v>42845</v>
      </c>
      <c r="G2598" s="3"/>
    </row>
    <row r="2599" spans="1:8">
      <c r="A2599" s="4" t="s">
        <v>2806</v>
      </c>
      <c r="B2599" s="4" t="s">
        <v>219</v>
      </c>
      <c r="C2599" s="4" t="s">
        <v>179</v>
      </c>
      <c r="D2599" s="4" t="s">
        <v>32</v>
      </c>
      <c r="E2599" s="4" t="s">
        <v>172</v>
      </c>
      <c r="F2599" s="3">
        <v>42845</v>
      </c>
      <c r="G2599" s="3">
        <v>42853</v>
      </c>
      <c r="H2599">
        <v>502</v>
      </c>
    </row>
    <row r="2600" spans="1:8">
      <c r="A2600" s="4" t="s">
        <v>2807</v>
      </c>
      <c r="B2600" s="4" t="s">
        <v>230</v>
      </c>
      <c r="C2600" s="4" t="s">
        <v>179</v>
      </c>
      <c r="D2600" s="4" t="s">
        <v>24</v>
      </c>
      <c r="E2600" s="4" t="s">
        <v>193</v>
      </c>
      <c r="F2600" s="3">
        <v>42845</v>
      </c>
      <c r="G2600" s="3"/>
    </row>
    <row r="2601" spans="1:8">
      <c r="A2601" s="4" t="s">
        <v>2808</v>
      </c>
      <c r="B2601" s="4" t="s">
        <v>230</v>
      </c>
      <c r="C2601" s="4" t="s">
        <v>179</v>
      </c>
      <c r="D2601" s="4" t="s">
        <v>122</v>
      </c>
      <c r="E2601" s="4" t="s">
        <v>172</v>
      </c>
      <c r="F2601" s="3">
        <v>42845</v>
      </c>
      <c r="G2601" s="3">
        <v>42911</v>
      </c>
      <c r="H2601">
        <v>527</v>
      </c>
    </row>
    <row r="2602" spans="1:8">
      <c r="A2602" s="4" t="s">
        <v>2809</v>
      </c>
      <c r="B2602" s="4" t="s">
        <v>187</v>
      </c>
      <c r="C2602" s="4" t="s">
        <v>177</v>
      </c>
      <c r="D2602" s="4" t="s">
        <v>122</v>
      </c>
      <c r="E2602" s="4" t="s">
        <v>197</v>
      </c>
      <c r="F2602" s="3">
        <v>42845</v>
      </c>
      <c r="G2602" s="3">
        <v>42846</v>
      </c>
      <c r="H2602">
        <v>0</v>
      </c>
    </row>
    <row r="2603" spans="1:8">
      <c r="A2603" s="4" t="s">
        <v>2810</v>
      </c>
      <c r="B2603" s="4" t="s">
        <v>244</v>
      </c>
      <c r="C2603" s="4" t="s">
        <v>177</v>
      </c>
      <c r="D2603" s="4" t="s">
        <v>57</v>
      </c>
      <c r="E2603" s="4" t="s">
        <v>172</v>
      </c>
      <c r="F2603" s="3">
        <v>42845</v>
      </c>
      <c r="G2603" s="3">
        <v>42853</v>
      </c>
      <c r="H2603">
        <v>64</v>
      </c>
    </row>
    <row r="2604" spans="1:8">
      <c r="A2604" s="4" t="s">
        <v>2811</v>
      </c>
      <c r="B2604" s="4" t="s">
        <v>201</v>
      </c>
      <c r="C2604" s="4" t="s">
        <v>179</v>
      </c>
      <c r="D2604" s="4" t="s">
        <v>105</v>
      </c>
      <c r="E2604" s="4" t="s">
        <v>172</v>
      </c>
      <c r="F2604" s="3">
        <v>42845</v>
      </c>
      <c r="G2604" s="3">
        <v>42852</v>
      </c>
      <c r="H2604">
        <v>579</v>
      </c>
    </row>
    <row r="2605" spans="1:8">
      <c r="A2605" s="4" t="s">
        <v>2812</v>
      </c>
      <c r="B2605" s="4" t="s">
        <v>201</v>
      </c>
      <c r="C2605" s="4" t="s">
        <v>199</v>
      </c>
      <c r="D2605" s="4" t="s">
        <v>87</v>
      </c>
      <c r="E2605" s="4" t="s">
        <v>172</v>
      </c>
      <c r="F2605" s="3">
        <v>42845</v>
      </c>
      <c r="G2605" s="3">
        <v>42855</v>
      </c>
      <c r="H2605">
        <v>5958</v>
      </c>
    </row>
    <row r="2606" spans="1:8">
      <c r="A2606" s="4" t="s">
        <v>2813</v>
      </c>
      <c r="B2606" s="4" t="s">
        <v>201</v>
      </c>
      <c r="C2606" s="4" t="s">
        <v>175</v>
      </c>
      <c r="D2606" s="4" t="s">
        <v>105</v>
      </c>
      <c r="E2606" s="4" t="s">
        <v>172</v>
      </c>
      <c r="F2606" s="3">
        <v>42845</v>
      </c>
      <c r="G2606" s="3">
        <v>42882</v>
      </c>
      <c r="H2606">
        <v>4543</v>
      </c>
    </row>
    <row r="2607" spans="1:8">
      <c r="A2607" s="4" t="s">
        <v>2814</v>
      </c>
      <c r="B2607" s="4" t="s">
        <v>170</v>
      </c>
      <c r="C2607" s="4" t="s">
        <v>179</v>
      </c>
      <c r="D2607" s="4" t="s">
        <v>47</v>
      </c>
      <c r="E2607" s="4" t="s">
        <v>197</v>
      </c>
      <c r="F2607" s="3">
        <v>42845</v>
      </c>
      <c r="G2607" s="3">
        <v>42847</v>
      </c>
      <c r="H2607">
        <v>0</v>
      </c>
    </row>
    <row r="2608" spans="1:8">
      <c r="A2608" s="4" t="s">
        <v>2815</v>
      </c>
      <c r="B2608" s="4" t="s">
        <v>170</v>
      </c>
      <c r="C2608" s="4" t="s">
        <v>177</v>
      </c>
      <c r="D2608" s="4" t="s">
        <v>119</v>
      </c>
      <c r="E2608" s="4" t="s">
        <v>172</v>
      </c>
      <c r="F2608" s="3">
        <v>42845</v>
      </c>
      <c r="G2608" s="3">
        <v>42857</v>
      </c>
      <c r="H2608">
        <v>58</v>
      </c>
    </row>
    <row r="2609" spans="1:8">
      <c r="A2609" s="4" t="s">
        <v>2816</v>
      </c>
      <c r="B2609" s="4" t="s">
        <v>232</v>
      </c>
      <c r="C2609" s="4" t="s">
        <v>171</v>
      </c>
      <c r="D2609" s="4" t="s">
        <v>99</v>
      </c>
      <c r="E2609" s="4" t="s">
        <v>197</v>
      </c>
      <c r="F2609" s="3">
        <v>42845</v>
      </c>
      <c r="G2609" s="3">
        <v>42846</v>
      </c>
      <c r="H2609">
        <v>0</v>
      </c>
    </row>
    <row r="2610" spans="1:8">
      <c r="A2610" s="4" t="s">
        <v>2817</v>
      </c>
      <c r="B2610" s="4" t="s">
        <v>232</v>
      </c>
      <c r="C2610" s="4" t="s">
        <v>199</v>
      </c>
      <c r="D2610" s="4" t="s">
        <v>121</v>
      </c>
      <c r="E2610" s="4" t="s">
        <v>197</v>
      </c>
      <c r="F2610" s="3">
        <v>42845</v>
      </c>
      <c r="G2610" s="3">
        <v>42852</v>
      </c>
      <c r="H2610">
        <v>0</v>
      </c>
    </row>
    <row r="2611" spans="1:8">
      <c r="A2611" s="4" t="s">
        <v>2818</v>
      </c>
      <c r="B2611" s="4" t="s">
        <v>226</v>
      </c>
      <c r="C2611" s="4" t="s">
        <v>171</v>
      </c>
      <c r="D2611" s="4" t="s">
        <v>25</v>
      </c>
      <c r="E2611" s="4" t="s">
        <v>172</v>
      </c>
      <c r="F2611" s="3">
        <v>42845</v>
      </c>
      <c r="G2611" s="3">
        <v>42910</v>
      </c>
      <c r="H2611">
        <v>1036</v>
      </c>
    </row>
    <row r="2612" spans="1:8">
      <c r="A2612" s="4" t="s">
        <v>2819</v>
      </c>
      <c r="B2612" s="4" t="s">
        <v>208</v>
      </c>
      <c r="C2612" s="4" t="s">
        <v>199</v>
      </c>
      <c r="D2612" s="4" t="s">
        <v>66</v>
      </c>
      <c r="E2612" s="4" t="s">
        <v>172</v>
      </c>
      <c r="F2612" s="3">
        <v>42845</v>
      </c>
      <c r="G2612" s="3">
        <v>42852</v>
      </c>
      <c r="H2612">
        <v>4878</v>
      </c>
    </row>
    <row r="2613" spans="1:8">
      <c r="A2613" s="4" t="s">
        <v>2820</v>
      </c>
      <c r="B2613" s="4" t="s">
        <v>185</v>
      </c>
      <c r="C2613" s="4" t="s">
        <v>179</v>
      </c>
      <c r="D2613" s="4" t="s">
        <v>54</v>
      </c>
      <c r="E2613" s="4" t="s">
        <v>197</v>
      </c>
      <c r="F2613" s="3">
        <v>42845</v>
      </c>
      <c r="G2613" s="3">
        <v>42853</v>
      </c>
      <c r="H2613">
        <v>0</v>
      </c>
    </row>
    <row r="2614" spans="1:8">
      <c r="A2614" s="4" t="s">
        <v>2821</v>
      </c>
      <c r="B2614" s="4" t="s">
        <v>183</v>
      </c>
      <c r="C2614" s="4" t="s">
        <v>171</v>
      </c>
      <c r="D2614" s="4" t="s">
        <v>111</v>
      </c>
      <c r="E2614" s="4" t="s">
        <v>197</v>
      </c>
      <c r="F2614" s="3">
        <v>42846</v>
      </c>
      <c r="G2614" s="3">
        <v>42860</v>
      </c>
      <c r="H2614">
        <v>0</v>
      </c>
    </row>
    <row r="2615" spans="1:8">
      <c r="A2615" s="4" t="s">
        <v>2822</v>
      </c>
      <c r="B2615" s="4" t="s">
        <v>246</v>
      </c>
      <c r="C2615" s="4" t="s">
        <v>171</v>
      </c>
      <c r="D2615" s="4" t="s">
        <v>24</v>
      </c>
      <c r="E2615" s="4" t="s">
        <v>193</v>
      </c>
      <c r="F2615" s="3">
        <v>42846</v>
      </c>
      <c r="G2615" s="3"/>
    </row>
    <row r="2616" spans="1:8">
      <c r="A2616" s="4" t="s">
        <v>2823</v>
      </c>
      <c r="B2616" s="4" t="s">
        <v>246</v>
      </c>
      <c r="C2616" s="4" t="s">
        <v>171</v>
      </c>
      <c r="D2616" s="4" t="s">
        <v>35</v>
      </c>
      <c r="E2616" s="4" t="s">
        <v>172</v>
      </c>
      <c r="F2616" s="3">
        <v>42846</v>
      </c>
      <c r="G2616" s="3">
        <v>42968</v>
      </c>
      <c r="H2616">
        <v>1033</v>
      </c>
    </row>
    <row r="2617" spans="1:8">
      <c r="A2617" s="4" t="s">
        <v>2824</v>
      </c>
      <c r="B2617" s="4" t="s">
        <v>210</v>
      </c>
      <c r="C2617" s="4" t="s">
        <v>199</v>
      </c>
      <c r="D2617" s="4" t="s">
        <v>126</v>
      </c>
      <c r="E2617" s="4" t="s">
        <v>172</v>
      </c>
      <c r="F2617" s="3">
        <v>42846</v>
      </c>
      <c r="G2617" s="3">
        <v>42898</v>
      </c>
      <c r="H2617">
        <v>5343</v>
      </c>
    </row>
    <row r="2618" spans="1:8">
      <c r="A2618" s="4" t="s">
        <v>2825</v>
      </c>
      <c r="B2618" s="4" t="s">
        <v>174</v>
      </c>
      <c r="C2618" s="4" t="s">
        <v>171</v>
      </c>
      <c r="D2618" s="4" t="s">
        <v>43</v>
      </c>
      <c r="E2618" s="4" t="s">
        <v>197</v>
      </c>
      <c r="F2618" s="3">
        <v>42846</v>
      </c>
      <c r="G2618" s="3">
        <v>42855</v>
      </c>
      <c r="H2618">
        <v>0</v>
      </c>
    </row>
    <row r="2619" spans="1:8">
      <c r="A2619" s="4" t="s">
        <v>2826</v>
      </c>
      <c r="B2619" s="4" t="s">
        <v>174</v>
      </c>
      <c r="C2619" s="4" t="s">
        <v>175</v>
      </c>
      <c r="D2619" s="4" t="s">
        <v>109</v>
      </c>
      <c r="E2619" s="4" t="s">
        <v>197</v>
      </c>
      <c r="F2619" s="3">
        <v>42846</v>
      </c>
      <c r="G2619" s="3">
        <v>42852</v>
      </c>
      <c r="H2619">
        <v>0</v>
      </c>
    </row>
    <row r="2620" spans="1:8">
      <c r="A2620" s="4" t="s">
        <v>2827</v>
      </c>
      <c r="B2620" s="4" t="s">
        <v>174</v>
      </c>
      <c r="C2620" s="4" t="s">
        <v>175</v>
      </c>
      <c r="D2620" s="4" t="s">
        <v>109</v>
      </c>
      <c r="E2620" s="4" t="s">
        <v>197</v>
      </c>
      <c r="F2620" s="3">
        <v>42846</v>
      </c>
      <c r="G2620" s="3">
        <v>42957</v>
      </c>
      <c r="H2620">
        <v>0</v>
      </c>
    </row>
    <row r="2621" spans="1:8">
      <c r="A2621" s="4" t="s">
        <v>2828</v>
      </c>
      <c r="B2621" s="4" t="s">
        <v>174</v>
      </c>
      <c r="C2621" s="4" t="s">
        <v>192</v>
      </c>
      <c r="D2621" s="4" t="s">
        <v>57</v>
      </c>
      <c r="E2621" s="4" t="s">
        <v>172</v>
      </c>
      <c r="F2621" s="3">
        <v>42846</v>
      </c>
      <c r="G2621" s="3">
        <v>42851</v>
      </c>
      <c r="H2621">
        <v>3269</v>
      </c>
    </row>
    <row r="2622" spans="1:8">
      <c r="A2622" s="4" t="s">
        <v>2829</v>
      </c>
      <c r="B2622" s="4" t="s">
        <v>263</v>
      </c>
      <c r="C2622" s="4" t="s">
        <v>179</v>
      </c>
      <c r="D2622" s="4" t="s">
        <v>107</v>
      </c>
      <c r="E2622" s="4" t="s">
        <v>197</v>
      </c>
      <c r="F2622" s="3">
        <v>42846</v>
      </c>
      <c r="G2622" s="3">
        <v>42862</v>
      </c>
      <c r="H2622">
        <v>0</v>
      </c>
    </row>
    <row r="2623" spans="1:8">
      <c r="A2623" s="4" t="s">
        <v>2830</v>
      </c>
      <c r="B2623" s="4" t="s">
        <v>263</v>
      </c>
      <c r="C2623" s="4" t="s">
        <v>175</v>
      </c>
      <c r="D2623" s="4" t="s">
        <v>21</v>
      </c>
      <c r="E2623" s="4" t="s">
        <v>172</v>
      </c>
      <c r="F2623" s="3">
        <v>42846</v>
      </c>
      <c r="G2623" s="3">
        <v>42852</v>
      </c>
      <c r="H2623">
        <v>4605</v>
      </c>
    </row>
    <row r="2624" spans="1:8">
      <c r="A2624" s="4" t="s">
        <v>2831</v>
      </c>
      <c r="B2624" s="4" t="s">
        <v>237</v>
      </c>
      <c r="C2624" s="4" t="s">
        <v>199</v>
      </c>
      <c r="D2624" s="4" t="s">
        <v>88</v>
      </c>
      <c r="E2624" s="4" t="s">
        <v>172</v>
      </c>
      <c r="F2624" s="3">
        <v>42846</v>
      </c>
      <c r="G2624" s="3">
        <v>42898</v>
      </c>
      <c r="H2624">
        <v>4908</v>
      </c>
    </row>
    <row r="2625" spans="1:8">
      <c r="A2625" s="4" t="s">
        <v>2832</v>
      </c>
      <c r="B2625" s="4" t="s">
        <v>203</v>
      </c>
      <c r="C2625" s="4" t="s">
        <v>192</v>
      </c>
      <c r="D2625" s="4" t="s">
        <v>86</v>
      </c>
      <c r="E2625" s="4" t="s">
        <v>172</v>
      </c>
      <c r="F2625" s="3">
        <v>42846</v>
      </c>
      <c r="G2625" s="3">
        <v>42855</v>
      </c>
      <c r="H2625">
        <v>3303</v>
      </c>
    </row>
    <row r="2626" spans="1:8">
      <c r="A2626" s="4" t="s">
        <v>2833</v>
      </c>
      <c r="B2626" s="4" t="s">
        <v>343</v>
      </c>
      <c r="C2626" s="4" t="s">
        <v>192</v>
      </c>
      <c r="D2626" s="4" t="s">
        <v>45</v>
      </c>
      <c r="E2626" s="4" t="s">
        <v>197</v>
      </c>
      <c r="F2626" s="3">
        <v>42846</v>
      </c>
      <c r="G2626" s="3">
        <v>42847</v>
      </c>
      <c r="H2626">
        <v>0</v>
      </c>
    </row>
    <row r="2627" spans="1:8">
      <c r="A2627" s="4" t="s">
        <v>2834</v>
      </c>
      <c r="B2627" s="4" t="s">
        <v>343</v>
      </c>
      <c r="C2627" s="4" t="s">
        <v>192</v>
      </c>
      <c r="D2627" s="4" t="s">
        <v>103</v>
      </c>
      <c r="E2627" s="4" t="s">
        <v>197</v>
      </c>
      <c r="F2627" s="3">
        <v>42846</v>
      </c>
      <c r="G2627" s="3">
        <v>42857</v>
      </c>
      <c r="H2627">
        <v>0</v>
      </c>
    </row>
    <row r="2628" spans="1:8">
      <c r="A2628" s="4" t="s">
        <v>2835</v>
      </c>
      <c r="B2628" s="4" t="s">
        <v>343</v>
      </c>
      <c r="C2628" s="4" t="s">
        <v>177</v>
      </c>
      <c r="D2628" s="4" t="s">
        <v>111</v>
      </c>
      <c r="E2628" s="4" t="s">
        <v>172</v>
      </c>
      <c r="F2628" s="3">
        <v>42846</v>
      </c>
      <c r="G2628" s="3">
        <v>42847</v>
      </c>
      <c r="H2628">
        <v>55</v>
      </c>
    </row>
    <row r="2629" spans="1:8">
      <c r="A2629" s="4" t="s">
        <v>2836</v>
      </c>
      <c r="B2629" s="4" t="s">
        <v>219</v>
      </c>
      <c r="C2629" s="4" t="s">
        <v>179</v>
      </c>
      <c r="D2629" s="4" t="s">
        <v>87</v>
      </c>
      <c r="E2629" s="4" t="s">
        <v>172</v>
      </c>
      <c r="F2629" s="3">
        <v>42846</v>
      </c>
      <c r="G2629" s="3">
        <v>42915</v>
      </c>
      <c r="H2629">
        <v>531</v>
      </c>
    </row>
    <row r="2630" spans="1:8">
      <c r="A2630" s="4" t="s">
        <v>2837</v>
      </c>
      <c r="B2630" s="4" t="s">
        <v>219</v>
      </c>
      <c r="C2630" s="4" t="s">
        <v>179</v>
      </c>
      <c r="D2630" s="4" t="s">
        <v>93</v>
      </c>
      <c r="E2630" s="4" t="s">
        <v>172</v>
      </c>
      <c r="F2630" s="3">
        <v>42846</v>
      </c>
      <c r="G2630" s="3">
        <v>42859</v>
      </c>
      <c r="H2630">
        <v>557</v>
      </c>
    </row>
    <row r="2631" spans="1:8">
      <c r="A2631" s="4" t="s">
        <v>2838</v>
      </c>
      <c r="B2631" s="4" t="s">
        <v>256</v>
      </c>
      <c r="C2631" s="4" t="s">
        <v>179</v>
      </c>
      <c r="D2631" s="4" t="s">
        <v>76</v>
      </c>
      <c r="E2631" s="4" t="s">
        <v>172</v>
      </c>
      <c r="F2631" s="3">
        <v>42846</v>
      </c>
      <c r="G2631" s="3">
        <v>42898</v>
      </c>
      <c r="H2631">
        <v>489</v>
      </c>
    </row>
    <row r="2632" spans="1:8">
      <c r="A2632" s="4" t="s">
        <v>2839</v>
      </c>
      <c r="B2632" s="4" t="s">
        <v>244</v>
      </c>
      <c r="C2632" s="4" t="s">
        <v>192</v>
      </c>
      <c r="D2632" s="4" t="s">
        <v>106</v>
      </c>
      <c r="E2632" s="4" t="s">
        <v>197</v>
      </c>
      <c r="F2632" s="3">
        <v>42846</v>
      </c>
      <c r="G2632" s="3">
        <v>42884</v>
      </c>
      <c r="H2632">
        <v>0</v>
      </c>
    </row>
    <row r="2633" spans="1:8">
      <c r="A2633" s="4" t="s">
        <v>2840</v>
      </c>
      <c r="B2633" s="4" t="s">
        <v>170</v>
      </c>
      <c r="C2633" s="4" t="s">
        <v>177</v>
      </c>
      <c r="D2633" s="4" t="s">
        <v>111</v>
      </c>
      <c r="E2633" s="4" t="s">
        <v>172</v>
      </c>
      <c r="F2633" s="3">
        <v>42846</v>
      </c>
      <c r="G2633" s="3">
        <v>42861</v>
      </c>
      <c r="H2633">
        <v>60</v>
      </c>
    </row>
    <row r="2634" spans="1:8">
      <c r="A2634" s="4" t="s">
        <v>2841</v>
      </c>
      <c r="B2634" s="4" t="s">
        <v>232</v>
      </c>
      <c r="C2634" s="4" t="s">
        <v>192</v>
      </c>
      <c r="D2634" s="4" t="s">
        <v>25</v>
      </c>
      <c r="E2634" s="4" t="s">
        <v>172</v>
      </c>
      <c r="F2634" s="3">
        <v>42846</v>
      </c>
      <c r="G2634" s="3">
        <v>42890</v>
      </c>
      <c r="H2634">
        <v>2887</v>
      </c>
    </row>
    <row r="2635" spans="1:8">
      <c r="A2635" s="4" t="s">
        <v>2842</v>
      </c>
      <c r="B2635" s="4" t="s">
        <v>232</v>
      </c>
      <c r="C2635" s="4" t="s">
        <v>192</v>
      </c>
      <c r="D2635" s="4" t="s">
        <v>52</v>
      </c>
      <c r="E2635" s="4" t="s">
        <v>172</v>
      </c>
      <c r="F2635" s="3">
        <v>42846</v>
      </c>
      <c r="G2635" s="3">
        <v>42857</v>
      </c>
      <c r="H2635">
        <v>3214</v>
      </c>
    </row>
    <row r="2636" spans="1:8">
      <c r="A2636" s="4" t="s">
        <v>2843</v>
      </c>
      <c r="B2636" s="4" t="s">
        <v>226</v>
      </c>
      <c r="C2636" s="4" t="s">
        <v>192</v>
      </c>
      <c r="D2636" s="4" t="s">
        <v>27</v>
      </c>
      <c r="E2636" s="4" t="s">
        <v>193</v>
      </c>
      <c r="F2636" s="3">
        <v>42846</v>
      </c>
      <c r="G2636" s="3"/>
    </row>
    <row r="2637" spans="1:8">
      <c r="A2637" s="4" t="s">
        <v>2844</v>
      </c>
      <c r="B2637" s="4" t="s">
        <v>226</v>
      </c>
      <c r="C2637" s="4" t="s">
        <v>192</v>
      </c>
      <c r="D2637" s="4" t="s">
        <v>21</v>
      </c>
      <c r="E2637" s="4" t="s">
        <v>172</v>
      </c>
      <c r="F2637" s="3">
        <v>42846</v>
      </c>
      <c r="G2637" s="3">
        <v>42848</v>
      </c>
      <c r="H2637">
        <v>3850</v>
      </c>
    </row>
    <row r="2638" spans="1:8">
      <c r="A2638" s="4" t="s">
        <v>2845</v>
      </c>
      <c r="B2638" s="4" t="s">
        <v>208</v>
      </c>
      <c r="C2638" s="4" t="s">
        <v>177</v>
      </c>
      <c r="D2638" s="4" t="s">
        <v>70</v>
      </c>
      <c r="E2638" s="4" t="s">
        <v>172</v>
      </c>
      <c r="F2638" s="3">
        <v>42846</v>
      </c>
      <c r="G2638" s="3">
        <v>42895</v>
      </c>
      <c r="H2638">
        <v>54</v>
      </c>
    </row>
    <row r="2639" spans="1:8">
      <c r="A2639" s="4" t="s">
        <v>2846</v>
      </c>
      <c r="B2639" s="4" t="s">
        <v>185</v>
      </c>
      <c r="C2639" s="4" t="s">
        <v>175</v>
      </c>
      <c r="D2639" s="4" t="s">
        <v>24</v>
      </c>
      <c r="E2639" s="4" t="s">
        <v>193</v>
      </c>
      <c r="F2639" s="3">
        <v>42846</v>
      </c>
      <c r="G2639" s="3"/>
    </row>
    <row r="2640" spans="1:8">
      <c r="A2640" s="4" t="s">
        <v>2847</v>
      </c>
      <c r="B2640" s="4" t="s">
        <v>185</v>
      </c>
      <c r="C2640" s="4" t="s">
        <v>177</v>
      </c>
      <c r="D2640" s="4" t="s">
        <v>74</v>
      </c>
      <c r="E2640" s="4" t="s">
        <v>197</v>
      </c>
      <c r="F2640" s="3">
        <v>42846</v>
      </c>
      <c r="G2640" s="3">
        <v>42854</v>
      </c>
      <c r="H2640">
        <v>0</v>
      </c>
    </row>
    <row r="2641" spans="1:8">
      <c r="A2641" s="4" t="s">
        <v>2848</v>
      </c>
      <c r="B2641" s="4" t="s">
        <v>185</v>
      </c>
      <c r="C2641" s="4" t="s">
        <v>175</v>
      </c>
      <c r="D2641" s="4" t="s">
        <v>97</v>
      </c>
      <c r="E2641" s="4" t="s">
        <v>172</v>
      </c>
      <c r="F2641" s="3">
        <v>42846</v>
      </c>
      <c r="G2641" s="3">
        <v>42959</v>
      </c>
      <c r="H2641">
        <v>5040</v>
      </c>
    </row>
    <row r="2642" spans="1:8">
      <c r="A2642" s="4" t="s">
        <v>2849</v>
      </c>
      <c r="B2642" s="4" t="s">
        <v>235</v>
      </c>
      <c r="C2642" s="4" t="s">
        <v>199</v>
      </c>
      <c r="D2642" s="4" t="s">
        <v>80</v>
      </c>
      <c r="E2642" s="4" t="s">
        <v>172</v>
      </c>
      <c r="F2642" s="3">
        <v>42846</v>
      </c>
      <c r="G2642" s="3">
        <v>42847</v>
      </c>
      <c r="H2642">
        <v>6263</v>
      </c>
    </row>
    <row r="2643" spans="1:8">
      <c r="A2643" s="4" t="s">
        <v>2850</v>
      </c>
      <c r="B2643" s="4" t="s">
        <v>181</v>
      </c>
      <c r="C2643" s="4" t="s">
        <v>175</v>
      </c>
      <c r="D2643" s="4" t="s">
        <v>105</v>
      </c>
      <c r="E2643" s="4" t="s">
        <v>197</v>
      </c>
      <c r="F2643" s="3">
        <v>42846</v>
      </c>
      <c r="G2643" s="3">
        <v>42857</v>
      </c>
      <c r="H2643">
        <v>0</v>
      </c>
    </row>
    <row r="2644" spans="1:8">
      <c r="A2644" s="4" t="s">
        <v>2851</v>
      </c>
      <c r="B2644" s="4" t="s">
        <v>181</v>
      </c>
      <c r="C2644" s="4" t="s">
        <v>179</v>
      </c>
      <c r="D2644" s="4" t="s">
        <v>32</v>
      </c>
      <c r="E2644" s="4" t="s">
        <v>172</v>
      </c>
      <c r="F2644" s="3">
        <v>42846</v>
      </c>
      <c r="G2644" s="3">
        <v>42848</v>
      </c>
      <c r="H2644">
        <v>570</v>
      </c>
    </row>
    <row r="2645" spans="1:8">
      <c r="A2645" s="4" t="s">
        <v>2852</v>
      </c>
      <c r="B2645" s="4" t="s">
        <v>181</v>
      </c>
      <c r="C2645" s="4" t="s">
        <v>175</v>
      </c>
      <c r="D2645" s="4" t="s">
        <v>44</v>
      </c>
      <c r="E2645" s="4" t="s">
        <v>172</v>
      </c>
      <c r="F2645" s="3">
        <v>42846</v>
      </c>
      <c r="G2645" s="3">
        <v>42854</v>
      </c>
      <c r="H2645">
        <v>4633</v>
      </c>
    </row>
    <row r="2646" spans="1:8">
      <c r="A2646" s="4" t="s">
        <v>2853</v>
      </c>
      <c r="B2646" s="4" t="s">
        <v>261</v>
      </c>
      <c r="C2646" s="4" t="s">
        <v>199</v>
      </c>
      <c r="D2646" s="4" t="s">
        <v>50</v>
      </c>
      <c r="E2646" s="4" t="s">
        <v>197</v>
      </c>
      <c r="F2646" s="3">
        <v>42847</v>
      </c>
      <c r="G2646" s="3">
        <v>42854</v>
      </c>
      <c r="H2646">
        <v>0</v>
      </c>
    </row>
    <row r="2647" spans="1:8">
      <c r="A2647" s="4" t="s">
        <v>2854</v>
      </c>
      <c r="B2647" s="4" t="s">
        <v>246</v>
      </c>
      <c r="C2647" s="4" t="s">
        <v>175</v>
      </c>
      <c r="D2647" s="4" t="s">
        <v>83</v>
      </c>
      <c r="E2647" s="4" t="s">
        <v>197</v>
      </c>
      <c r="F2647" s="3">
        <v>42847</v>
      </c>
      <c r="G2647" s="3">
        <v>42863</v>
      </c>
      <c r="H2647">
        <v>0</v>
      </c>
    </row>
    <row r="2648" spans="1:8">
      <c r="A2648" s="4" t="s">
        <v>2855</v>
      </c>
      <c r="B2648" s="4" t="s">
        <v>246</v>
      </c>
      <c r="C2648" s="4" t="s">
        <v>175</v>
      </c>
      <c r="D2648" s="4" t="s">
        <v>117</v>
      </c>
      <c r="E2648" s="4" t="s">
        <v>172</v>
      </c>
      <c r="F2648" s="3">
        <v>42847</v>
      </c>
      <c r="G2648" s="3">
        <v>42853</v>
      </c>
      <c r="H2648">
        <v>4891</v>
      </c>
    </row>
    <row r="2649" spans="1:8">
      <c r="A2649" s="4" t="s">
        <v>2856</v>
      </c>
      <c r="B2649" s="4" t="s">
        <v>174</v>
      </c>
      <c r="C2649" s="4" t="s">
        <v>199</v>
      </c>
      <c r="D2649" s="4" t="s">
        <v>111</v>
      </c>
      <c r="E2649" s="4" t="s">
        <v>172</v>
      </c>
      <c r="F2649" s="3">
        <v>42847</v>
      </c>
      <c r="G2649" s="3">
        <v>42854</v>
      </c>
      <c r="H2649">
        <v>5858</v>
      </c>
    </row>
    <row r="2650" spans="1:8">
      <c r="A2650" s="4" t="s">
        <v>2857</v>
      </c>
      <c r="B2650" s="4" t="s">
        <v>174</v>
      </c>
      <c r="C2650" s="4" t="s">
        <v>175</v>
      </c>
      <c r="D2650" s="4" t="s">
        <v>104</v>
      </c>
      <c r="E2650" s="4" t="s">
        <v>172</v>
      </c>
      <c r="F2650" s="3">
        <v>42847</v>
      </c>
      <c r="G2650" s="3">
        <v>42879</v>
      </c>
      <c r="H2650">
        <v>4939</v>
      </c>
    </row>
    <row r="2651" spans="1:8">
      <c r="A2651" s="4" t="s">
        <v>2858</v>
      </c>
      <c r="B2651" s="4" t="s">
        <v>343</v>
      </c>
      <c r="C2651" s="4" t="s">
        <v>179</v>
      </c>
      <c r="D2651" s="4" t="s">
        <v>47</v>
      </c>
      <c r="E2651" s="4" t="s">
        <v>172</v>
      </c>
      <c r="F2651" s="3">
        <v>42847</v>
      </c>
      <c r="G2651" s="3">
        <v>42959</v>
      </c>
      <c r="H2651">
        <v>570</v>
      </c>
    </row>
    <row r="2652" spans="1:8">
      <c r="A2652" s="4" t="s">
        <v>2859</v>
      </c>
      <c r="B2652" s="4" t="s">
        <v>230</v>
      </c>
      <c r="C2652" s="4" t="s">
        <v>192</v>
      </c>
      <c r="D2652" s="4" t="s">
        <v>53</v>
      </c>
      <c r="E2652" s="4" t="s">
        <v>197</v>
      </c>
      <c r="F2652" s="3">
        <v>42847</v>
      </c>
      <c r="G2652" s="3">
        <v>42854</v>
      </c>
      <c r="H2652">
        <v>0</v>
      </c>
    </row>
    <row r="2653" spans="1:8">
      <c r="A2653" s="4" t="s">
        <v>2860</v>
      </c>
      <c r="B2653" s="4" t="s">
        <v>230</v>
      </c>
      <c r="C2653" s="4" t="s">
        <v>179</v>
      </c>
      <c r="D2653" s="4" t="s">
        <v>124</v>
      </c>
      <c r="E2653" s="4" t="s">
        <v>172</v>
      </c>
      <c r="F2653" s="3">
        <v>42847</v>
      </c>
      <c r="G2653" s="3">
        <v>42855</v>
      </c>
      <c r="H2653">
        <v>500</v>
      </c>
    </row>
    <row r="2654" spans="1:8">
      <c r="A2654" s="4" t="s">
        <v>2861</v>
      </c>
      <c r="B2654" s="4" t="s">
        <v>230</v>
      </c>
      <c r="C2654" s="4" t="s">
        <v>192</v>
      </c>
      <c r="D2654" s="4" t="s">
        <v>82</v>
      </c>
      <c r="E2654" s="4" t="s">
        <v>172</v>
      </c>
      <c r="F2654" s="3">
        <v>42847</v>
      </c>
      <c r="G2654" s="3">
        <v>42848</v>
      </c>
      <c r="H2654">
        <v>3546</v>
      </c>
    </row>
    <row r="2655" spans="1:8">
      <c r="A2655" s="4" t="s">
        <v>2862</v>
      </c>
      <c r="B2655" s="4" t="s">
        <v>187</v>
      </c>
      <c r="C2655" s="4" t="s">
        <v>179</v>
      </c>
      <c r="D2655" s="4" t="s">
        <v>44</v>
      </c>
      <c r="E2655" s="4" t="s">
        <v>172</v>
      </c>
      <c r="F2655" s="3">
        <v>42847</v>
      </c>
      <c r="G2655" s="3">
        <v>42855</v>
      </c>
      <c r="H2655">
        <v>525</v>
      </c>
    </row>
    <row r="2656" spans="1:8">
      <c r="A2656" s="4" t="s">
        <v>2863</v>
      </c>
      <c r="B2656" s="4" t="s">
        <v>201</v>
      </c>
      <c r="C2656" s="4" t="s">
        <v>177</v>
      </c>
      <c r="D2656" s="4" t="s">
        <v>24</v>
      </c>
      <c r="E2656" s="4" t="s">
        <v>193</v>
      </c>
      <c r="F2656" s="3">
        <v>42847</v>
      </c>
      <c r="G2656" s="3"/>
    </row>
    <row r="2657" spans="1:8">
      <c r="A2657" s="4" t="s">
        <v>2864</v>
      </c>
      <c r="B2657" s="4" t="s">
        <v>170</v>
      </c>
      <c r="C2657" s="4" t="s">
        <v>171</v>
      </c>
      <c r="D2657" s="4" t="s">
        <v>43</v>
      </c>
      <c r="E2657" s="4" t="s">
        <v>172</v>
      </c>
      <c r="F2657" s="3">
        <v>42847</v>
      </c>
      <c r="G2657" s="3">
        <v>42852</v>
      </c>
      <c r="H2657">
        <v>1024</v>
      </c>
    </row>
    <row r="2658" spans="1:8">
      <c r="A2658" s="4" t="s">
        <v>2865</v>
      </c>
      <c r="B2658" s="4" t="s">
        <v>189</v>
      </c>
      <c r="C2658" s="4" t="s">
        <v>199</v>
      </c>
      <c r="D2658" s="4" t="s">
        <v>111</v>
      </c>
      <c r="E2658" s="4" t="s">
        <v>172</v>
      </c>
      <c r="F2658" s="3">
        <v>42847</v>
      </c>
      <c r="G2658" s="3">
        <v>42855</v>
      </c>
      <c r="H2658">
        <v>6384</v>
      </c>
    </row>
    <row r="2659" spans="1:8">
      <c r="A2659" s="4" t="s">
        <v>2866</v>
      </c>
      <c r="B2659" s="4" t="s">
        <v>232</v>
      </c>
      <c r="C2659" s="4" t="s">
        <v>179</v>
      </c>
      <c r="D2659" s="4" t="s">
        <v>21</v>
      </c>
      <c r="E2659" s="4" t="s">
        <v>197</v>
      </c>
      <c r="F2659" s="3">
        <v>42847</v>
      </c>
      <c r="G2659" s="3">
        <v>42863</v>
      </c>
      <c r="H2659">
        <v>0</v>
      </c>
    </row>
    <row r="2660" spans="1:8">
      <c r="A2660" s="4" t="s">
        <v>2867</v>
      </c>
      <c r="B2660" s="4" t="s">
        <v>232</v>
      </c>
      <c r="C2660" s="4" t="s">
        <v>179</v>
      </c>
      <c r="D2660" s="4" t="s">
        <v>52</v>
      </c>
      <c r="E2660" s="4" t="s">
        <v>172</v>
      </c>
      <c r="F2660" s="3">
        <v>42847</v>
      </c>
      <c r="G2660" s="3">
        <v>42910</v>
      </c>
      <c r="H2660">
        <v>587</v>
      </c>
    </row>
    <row r="2661" spans="1:8">
      <c r="A2661" s="4" t="s">
        <v>2868</v>
      </c>
      <c r="B2661" s="4" t="s">
        <v>205</v>
      </c>
      <c r="C2661" s="4" t="s">
        <v>177</v>
      </c>
      <c r="D2661" s="4" t="s">
        <v>86</v>
      </c>
      <c r="E2661" s="4" t="s">
        <v>172</v>
      </c>
      <c r="F2661" s="3">
        <v>42847</v>
      </c>
      <c r="G2661" s="3">
        <v>42853</v>
      </c>
      <c r="H2661">
        <v>55</v>
      </c>
    </row>
    <row r="2662" spans="1:8">
      <c r="A2662" s="4" t="s">
        <v>2869</v>
      </c>
      <c r="B2662" s="4" t="s">
        <v>205</v>
      </c>
      <c r="C2662" s="4" t="s">
        <v>192</v>
      </c>
      <c r="D2662" s="4" t="s">
        <v>124</v>
      </c>
      <c r="E2662" s="4" t="s">
        <v>172</v>
      </c>
      <c r="F2662" s="3">
        <v>42847</v>
      </c>
      <c r="G2662" s="3">
        <v>42855</v>
      </c>
      <c r="H2662">
        <v>3242</v>
      </c>
    </row>
    <row r="2663" spans="1:8">
      <c r="A2663" s="4" t="s">
        <v>2870</v>
      </c>
      <c r="B2663" s="4" t="s">
        <v>208</v>
      </c>
      <c r="C2663" s="4" t="s">
        <v>199</v>
      </c>
      <c r="D2663" s="4" t="s">
        <v>131</v>
      </c>
      <c r="E2663" s="4" t="s">
        <v>172</v>
      </c>
      <c r="F2663" s="3">
        <v>42847</v>
      </c>
      <c r="G2663" s="3">
        <v>42881</v>
      </c>
      <c r="H2663">
        <v>5558</v>
      </c>
    </row>
    <row r="2664" spans="1:8">
      <c r="A2664" s="4" t="s">
        <v>2871</v>
      </c>
      <c r="B2664" s="4" t="s">
        <v>185</v>
      </c>
      <c r="C2664" s="4" t="s">
        <v>175</v>
      </c>
      <c r="D2664" s="4" t="s">
        <v>108</v>
      </c>
      <c r="E2664" s="4" t="s">
        <v>172</v>
      </c>
      <c r="F2664" s="3">
        <v>42847</v>
      </c>
      <c r="G2664" s="3">
        <v>42853</v>
      </c>
      <c r="H2664">
        <v>4869</v>
      </c>
    </row>
    <row r="2665" spans="1:8">
      <c r="A2665" s="4" t="s">
        <v>2872</v>
      </c>
      <c r="B2665" s="4" t="s">
        <v>185</v>
      </c>
      <c r="C2665" s="4" t="s">
        <v>192</v>
      </c>
      <c r="D2665" s="4" t="s">
        <v>76</v>
      </c>
      <c r="E2665" s="4" t="s">
        <v>172</v>
      </c>
      <c r="F2665" s="3">
        <v>42847</v>
      </c>
      <c r="G2665" s="3">
        <v>42854</v>
      </c>
      <c r="H2665">
        <v>3661</v>
      </c>
    </row>
    <row r="2666" spans="1:8">
      <c r="A2666" s="4" t="s">
        <v>2873</v>
      </c>
      <c r="B2666" s="4" t="s">
        <v>216</v>
      </c>
      <c r="C2666" s="4" t="s">
        <v>179</v>
      </c>
      <c r="D2666" s="4" t="s">
        <v>24</v>
      </c>
      <c r="E2666" s="4" t="s">
        <v>193</v>
      </c>
      <c r="F2666" s="3">
        <v>42847</v>
      </c>
      <c r="G2666" s="3"/>
    </row>
    <row r="2667" spans="1:8">
      <c r="A2667" s="4" t="s">
        <v>2874</v>
      </c>
      <c r="B2667" s="4" t="s">
        <v>216</v>
      </c>
      <c r="C2667" s="4" t="s">
        <v>177</v>
      </c>
      <c r="D2667" s="4" t="s">
        <v>24</v>
      </c>
      <c r="E2667" s="4" t="s">
        <v>193</v>
      </c>
      <c r="F2667" s="3">
        <v>42847</v>
      </c>
      <c r="G2667" s="3"/>
    </row>
    <row r="2668" spans="1:8">
      <c r="A2668" s="4" t="s">
        <v>2875</v>
      </c>
      <c r="B2668" s="4" t="s">
        <v>181</v>
      </c>
      <c r="C2668" s="4" t="s">
        <v>175</v>
      </c>
      <c r="D2668" s="4" t="s">
        <v>82</v>
      </c>
      <c r="E2668" s="4" t="s">
        <v>172</v>
      </c>
      <c r="F2668" s="3">
        <v>42847</v>
      </c>
      <c r="G2668" s="3">
        <v>42854</v>
      </c>
      <c r="H2668">
        <v>5456</v>
      </c>
    </row>
    <row r="2669" spans="1:8">
      <c r="A2669" s="4" t="s">
        <v>2876</v>
      </c>
      <c r="B2669" s="4" t="s">
        <v>183</v>
      </c>
      <c r="C2669" s="4" t="s">
        <v>177</v>
      </c>
      <c r="D2669" s="4" t="s">
        <v>68</v>
      </c>
      <c r="E2669" s="4" t="s">
        <v>197</v>
      </c>
      <c r="F2669" s="3">
        <v>42848</v>
      </c>
      <c r="G2669" s="3">
        <v>42973</v>
      </c>
      <c r="H2669">
        <v>0</v>
      </c>
    </row>
    <row r="2670" spans="1:8">
      <c r="A2670" s="4" t="s">
        <v>2877</v>
      </c>
      <c r="B2670" s="4" t="s">
        <v>261</v>
      </c>
      <c r="C2670" s="4" t="s">
        <v>175</v>
      </c>
      <c r="D2670" s="4" t="s">
        <v>99</v>
      </c>
      <c r="E2670" s="4" t="s">
        <v>197</v>
      </c>
      <c r="F2670" s="3">
        <v>42848</v>
      </c>
      <c r="G2670" s="3">
        <v>42849</v>
      </c>
      <c r="H2670">
        <v>0</v>
      </c>
    </row>
    <row r="2671" spans="1:8">
      <c r="A2671" s="4" t="s">
        <v>2878</v>
      </c>
      <c r="B2671" s="4" t="s">
        <v>246</v>
      </c>
      <c r="C2671" s="4" t="s">
        <v>179</v>
      </c>
      <c r="D2671" s="4" t="s">
        <v>63</v>
      </c>
      <c r="E2671" s="4" t="s">
        <v>197</v>
      </c>
      <c r="F2671" s="3">
        <v>42848</v>
      </c>
      <c r="G2671" s="3">
        <v>42855</v>
      </c>
      <c r="H2671">
        <v>0</v>
      </c>
    </row>
    <row r="2672" spans="1:8">
      <c r="A2672" s="4" t="s">
        <v>2879</v>
      </c>
      <c r="B2672" s="4" t="s">
        <v>246</v>
      </c>
      <c r="C2672" s="4" t="s">
        <v>192</v>
      </c>
      <c r="D2672" s="4" t="s">
        <v>120</v>
      </c>
      <c r="E2672" s="4" t="s">
        <v>197</v>
      </c>
      <c r="F2672" s="3">
        <v>42848</v>
      </c>
      <c r="G2672" s="3">
        <v>42967</v>
      </c>
      <c r="H2672">
        <v>0</v>
      </c>
    </row>
    <row r="2673" spans="1:8">
      <c r="A2673" s="4" t="s">
        <v>2880</v>
      </c>
      <c r="B2673" s="4" t="s">
        <v>279</v>
      </c>
      <c r="C2673" s="4" t="s">
        <v>175</v>
      </c>
      <c r="D2673" s="4" t="s">
        <v>88</v>
      </c>
      <c r="E2673" s="4" t="s">
        <v>197</v>
      </c>
      <c r="F2673" s="3">
        <v>42848</v>
      </c>
      <c r="G2673" s="3">
        <v>42855</v>
      </c>
      <c r="H2673">
        <v>0</v>
      </c>
    </row>
    <row r="2674" spans="1:8">
      <c r="A2674" s="4" t="s">
        <v>2881</v>
      </c>
      <c r="B2674" s="4" t="s">
        <v>279</v>
      </c>
      <c r="C2674" s="4" t="s">
        <v>199</v>
      </c>
      <c r="D2674" s="4" t="s">
        <v>130</v>
      </c>
      <c r="E2674" s="4" t="s">
        <v>172</v>
      </c>
      <c r="F2674" s="3">
        <v>42848</v>
      </c>
      <c r="G2674" s="3">
        <v>42849</v>
      </c>
      <c r="H2674">
        <v>5780</v>
      </c>
    </row>
    <row r="2675" spans="1:8">
      <c r="A2675" s="4" t="s">
        <v>2882</v>
      </c>
      <c r="B2675" s="4" t="s">
        <v>279</v>
      </c>
      <c r="C2675" s="4" t="s">
        <v>175</v>
      </c>
      <c r="D2675" s="4" t="s">
        <v>127</v>
      </c>
      <c r="E2675" s="4" t="s">
        <v>172</v>
      </c>
      <c r="F2675" s="3">
        <v>42848</v>
      </c>
      <c r="G2675" s="3">
        <v>42855</v>
      </c>
      <c r="H2675">
        <v>5787</v>
      </c>
    </row>
    <row r="2676" spans="1:8">
      <c r="A2676" s="4" t="s">
        <v>2883</v>
      </c>
      <c r="B2676" s="4" t="s">
        <v>210</v>
      </c>
      <c r="C2676" s="4" t="s">
        <v>175</v>
      </c>
      <c r="D2676" s="4" t="s">
        <v>31</v>
      </c>
      <c r="E2676" s="4" t="s">
        <v>172</v>
      </c>
      <c r="F2676" s="3">
        <v>42848</v>
      </c>
      <c r="G2676" s="3">
        <v>42850</v>
      </c>
      <c r="H2676">
        <v>5149</v>
      </c>
    </row>
    <row r="2677" spans="1:8">
      <c r="A2677" s="4" t="s">
        <v>2884</v>
      </c>
      <c r="B2677" s="4" t="s">
        <v>263</v>
      </c>
      <c r="C2677" s="4" t="s">
        <v>171</v>
      </c>
      <c r="D2677" s="4" t="s">
        <v>63</v>
      </c>
      <c r="E2677" s="4" t="s">
        <v>197</v>
      </c>
      <c r="F2677" s="3">
        <v>42848</v>
      </c>
      <c r="G2677" s="3">
        <v>42973</v>
      </c>
      <c r="H2677">
        <v>0</v>
      </c>
    </row>
    <row r="2678" spans="1:8">
      <c r="A2678" s="4" t="s">
        <v>2885</v>
      </c>
      <c r="B2678" s="4" t="s">
        <v>263</v>
      </c>
      <c r="C2678" s="4" t="s">
        <v>175</v>
      </c>
      <c r="D2678" s="4" t="s">
        <v>25</v>
      </c>
      <c r="E2678" s="4" t="s">
        <v>172</v>
      </c>
      <c r="F2678" s="3">
        <v>42848</v>
      </c>
      <c r="G2678" s="3">
        <v>42889</v>
      </c>
      <c r="H2678">
        <v>5100</v>
      </c>
    </row>
    <row r="2679" spans="1:8">
      <c r="A2679" s="4" t="s">
        <v>2886</v>
      </c>
      <c r="B2679" s="4" t="s">
        <v>263</v>
      </c>
      <c r="C2679" s="4" t="s">
        <v>175</v>
      </c>
      <c r="D2679" s="4" t="s">
        <v>121</v>
      </c>
      <c r="E2679" s="4" t="s">
        <v>172</v>
      </c>
      <c r="F2679" s="3">
        <v>42848</v>
      </c>
      <c r="G2679" s="3">
        <v>42855</v>
      </c>
      <c r="H2679">
        <v>4810</v>
      </c>
    </row>
    <row r="2680" spans="1:8">
      <c r="A2680" s="4" t="s">
        <v>2887</v>
      </c>
      <c r="B2680" s="4" t="s">
        <v>212</v>
      </c>
      <c r="C2680" s="4" t="s">
        <v>177</v>
      </c>
      <c r="D2680" s="4" t="s">
        <v>71</v>
      </c>
      <c r="E2680" s="4" t="s">
        <v>197</v>
      </c>
      <c r="F2680" s="3">
        <v>42848</v>
      </c>
      <c r="G2680" s="3">
        <v>42859</v>
      </c>
      <c r="H2680">
        <v>0</v>
      </c>
    </row>
    <row r="2681" spans="1:8">
      <c r="A2681" s="4" t="s">
        <v>2888</v>
      </c>
      <c r="B2681" s="4" t="s">
        <v>212</v>
      </c>
      <c r="C2681" s="4" t="s">
        <v>192</v>
      </c>
      <c r="D2681" s="4" t="s">
        <v>32</v>
      </c>
      <c r="E2681" s="4" t="s">
        <v>197</v>
      </c>
      <c r="F2681" s="3">
        <v>42848</v>
      </c>
      <c r="G2681" s="3">
        <v>42948</v>
      </c>
      <c r="H2681">
        <v>0</v>
      </c>
    </row>
    <row r="2682" spans="1:8">
      <c r="A2682" s="4" t="s">
        <v>2889</v>
      </c>
      <c r="B2682" s="4" t="s">
        <v>196</v>
      </c>
      <c r="C2682" s="4" t="s">
        <v>179</v>
      </c>
      <c r="D2682" s="4" t="s">
        <v>27</v>
      </c>
      <c r="E2682" s="4" t="s">
        <v>172</v>
      </c>
      <c r="F2682" s="3">
        <v>42848</v>
      </c>
      <c r="G2682" s="3">
        <v>42849</v>
      </c>
      <c r="H2682">
        <v>560</v>
      </c>
    </row>
    <row r="2683" spans="1:8">
      <c r="A2683" s="4" t="s">
        <v>2890</v>
      </c>
      <c r="B2683" s="4" t="s">
        <v>196</v>
      </c>
      <c r="C2683" s="4" t="s">
        <v>175</v>
      </c>
      <c r="D2683" s="4" t="s">
        <v>47</v>
      </c>
      <c r="E2683" s="4" t="s">
        <v>172</v>
      </c>
      <c r="F2683" s="3">
        <v>42848</v>
      </c>
      <c r="G2683" s="3">
        <v>42857</v>
      </c>
      <c r="H2683">
        <v>4916</v>
      </c>
    </row>
    <row r="2684" spans="1:8">
      <c r="A2684" s="4" t="s">
        <v>2891</v>
      </c>
      <c r="B2684" s="4" t="s">
        <v>191</v>
      </c>
      <c r="C2684" s="4" t="s">
        <v>177</v>
      </c>
      <c r="D2684" s="4" t="s">
        <v>24</v>
      </c>
      <c r="E2684" s="4" t="s">
        <v>193</v>
      </c>
      <c r="F2684" s="3">
        <v>42848</v>
      </c>
      <c r="G2684" s="3"/>
    </row>
    <row r="2685" spans="1:8">
      <c r="A2685" s="4" t="s">
        <v>2892</v>
      </c>
      <c r="B2685" s="4" t="s">
        <v>191</v>
      </c>
      <c r="C2685" s="4" t="s">
        <v>177</v>
      </c>
      <c r="D2685" s="4" t="s">
        <v>93</v>
      </c>
      <c r="E2685" s="4" t="s">
        <v>172</v>
      </c>
      <c r="F2685" s="3">
        <v>42848</v>
      </c>
      <c r="G2685" s="3">
        <v>42897</v>
      </c>
      <c r="H2685">
        <v>45</v>
      </c>
    </row>
    <row r="2686" spans="1:8">
      <c r="A2686" s="4" t="s">
        <v>2893</v>
      </c>
      <c r="B2686" s="4" t="s">
        <v>219</v>
      </c>
      <c r="C2686" s="4" t="s">
        <v>171</v>
      </c>
      <c r="D2686" s="4" t="s">
        <v>84</v>
      </c>
      <c r="E2686" s="4" t="s">
        <v>197</v>
      </c>
      <c r="F2686" s="3">
        <v>42848</v>
      </c>
      <c r="G2686" s="3">
        <v>42850</v>
      </c>
      <c r="H2686">
        <v>0</v>
      </c>
    </row>
    <row r="2687" spans="1:8">
      <c r="A2687" s="4" t="s">
        <v>2894</v>
      </c>
      <c r="B2687" s="4" t="s">
        <v>219</v>
      </c>
      <c r="C2687" s="4" t="s">
        <v>179</v>
      </c>
      <c r="D2687" s="4" t="s">
        <v>62</v>
      </c>
      <c r="E2687" s="4" t="s">
        <v>172</v>
      </c>
      <c r="F2687" s="3">
        <v>42848</v>
      </c>
      <c r="G2687" s="3">
        <v>42849</v>
      </c>
      <c r="H2687">
        <v>592</v>
      </c>
    </row>
    <row r="2688" spans="1:8">
      <c r="A2688" s="4" t="s">
        <v>2895</v>
      </c>
      <c r="B2688" s="4" t="s">
        <v>230</v>
      </c>
      <c r="C2688" s="4" t="s">
        <v>179</v>
      </c>
      <c r="D2688" s="4" t="s">
        <v>49</v>
      </c>
      <c r="E2688" s="4" t="s">
        <v>172</v>
      </c>
      <c r="F2688" s="3">
        <v>42848</v>
      </c>
      <c r="G2688" s="3">
        <v>42854</v>
      </c>
      <c r="H2688">
        <v>529</v>
      </c>
    </row>
    <row r="2689" spans="1:8">
      <c r="A2689" s="4" t="s">
        <v>2896</v>
      </c>
      <c r="B2689" s="4" t="s">
        <v>230</v>
      </c>
      <c r="C2689" s="4" t="s">
        <v>175</v>
      </c>
      <c r="D2689" s="4" t="s">
        <v>81</v>
      </c>
      <c r="E2689" s="4" t="s">
        <v>172</v>
      </c>
      <c r="F2689" s="3">
        <v>42848</v>
      </c>
      <c r="G2689" s="3">
        <v>42851</v>
      </c>
      <c r="H2689">
        <v>5415</v>
      </c>
    </row>
    <row r="2690" spans="1:8">
      <c r="A2690" s="4" t="s">
        <v>2897</v>
      </c>
      <c r="B2690" s="4" t="s">
        <v>256</v>
      </c>
      <c r="C2690" s="4" t="s">
        <v>199</v>
      </c>
      <c r="D2690" s="4" t="s">
        <v>111</v>
      </c>
      <c r="E2690" s="4" t="s">
        <v>197</v>
      </c>
      <c r="F2690" s="3">
        <v>42848</v>
      </c>
      <c r="G2690" s="3">
        <v>42857</v>
      </c>
      <c r="H2690">
        <v>0</v>
      </c>
    </row>
    <row r="2691" spans="1:8">
      <c r="A2691" s="4" t="s">
        <v>2898</v>
      </c>
      <c r="B2691" s="4" t="s">
        <v>256</v>
      </c>
      <c r="C2691" s="4" t="s">
        <v>179</v>
      </c>
      <c r="D2691" s="4" t="s">
        <v>29</v>
      </c>
      <c r="E2691" s="4" t="s">
        <v>172</v>
      </c>
      <c r="F2691" s="3">
        <v>42848</v>
      </c>
      <c r="G2691" s="3">
        <v>42901</v>
      </c>
      <c r="H2691">
        <v>518</v>
      </c>
    </row>
    <row r="2692" spans="1:8">
      <c r="A2692" s="4" t="s">
        <v>2899</v>
      </c>
      <c r="B2692" s="4" t="s">
        <v>256</v>
      </c>
      <c r="C2692" s="4" t="s">
        <v>177</v>
      </c>
      <c r="D2692" s="4" t="s">
        <v>92</v>
      </c>
      <c r="E2692" s="4" t="s">
        <v>172</v>
      </c>
      <c r="F2692" s="3">
        <v>42848</v>
      </c>
      <c r="G2692" s="3">
        <v>42958</v>
      </c>
      <c r="H2692">
        <v>52</v>
      </c>
    </row>
    <row r="2693" spans="1:8">
      <c r="A2693" s="4" t="s">
        <v>2900</v>
      </c>
      <c r="B2693" s="4" t="s">
        <v>187</v>
      </c>
      <c r="C2693" s="4" t="s">
        <v>192</v>
      </c>
      <c r="D2693" s="4" t="s">
        <v>24</v>
      </c>
      <c r="E2693" s="4" t="s">
        <v>193</v>
      </c>
      <c r="F2693" s="3">
        <v>42848</v>
      </c>
      <c r="G2693" s="3"/>
    </row>
    <row r="2694" spans="1:8">
      <c r="A2694" s="4" t="s">
        <v>2901</v>
      </c>
      <c r="B2694" s="4" t="s">
        <v>187</v>
      </c>
      <c r="C2694" s="4" t="s">
        <v>177</v>
      </c>
      <c r="D2694" s="4" t="s">
        <v>86</v>
      </c>
      <c r="E2694" s="4" t="s">
        <v>197</v>
      </c>
      <c r="F2694" s="3">
        <v>42848</v>
      </c>
      <c r="G2694" s="3">
        <v>42849</v>
      </c>
      <c r="H2694">
        <v>0</v>
      </c>
    </row>
    <row r="2695" spans="1:8">
      <c r="A2695" s="4" t="s">
        <v>2902</v>
      </c>
      <c r="B2695" s="4" t="s">
        <v>170</v>
      </c>
      <c r="C2695" s="4" t="s">
        <v>177</v>
      </c>
      <c r="D2695" s="4" t="s">
        <v>61</v>
      </c>
      <c r="E2695" s="4" t="s">
        <v>172</v>
      </c>
      <c r="F2695" s="3">
        <v>42848</v>
      </c>
      <c r="G2695" s="3">
        <v>42911</v>
      </c>
      <c r="H2695">
        <v>51</v>
      </c>
    </row>
    <row r="2696" spans="1:8">
      <c r="A2696" s="4" t="s">
        <v>2903</v>
      </c>
      <c r="B2696" s="4" t="s">
        <v>189</v>
      </c>
      <c r="C2696" s="4" t="s">
        <v>179</v>
      </c>
      <c r="D2696" s="4" t="s">
        <v>66</v>
      </c>
      <c r="E2696" s="4" t="s">
        <v>172</v>
      </c>
      <c r="F2696" s="3">
        <v>42848</v>
      </c>
      <c r="G2696" s="3">
        <v>42849</v>
      </c>
      <c r="H2696">
        <v>554</v>
      </c>
    </row>
    <row r="2697" spans="1:8">
      <c r="A2697" s="4" t="s">
        <v>2904</v>
      </c>
      <c r="B2697" s="4" t="s">
        <v>189</v>
      </c>
      <c r="C2697" s="4" t="s">
        <v>175</v>
      </c>
      <c r="D2697" s="4" t="s">
        <v>104</v>
      </c>
      <c r="E2697" s="4" t="s">
        <v>172</v>
      </c>
      <c r="F2697" s="3">
        <v>42848</v>
      </c>
      <c r="G2697" s="3">
        <v>42979</v>
      </c>
      <c r="H2697">
        <v>4835</v>
      </c>
    </row>
    <row r="2698" spans="1:8">
      <c r="A2698" s="4" t="s">
        <v>2905</v>
      </c>
      <c r="B2698" s="4" t="s">
        <v>232</v>
      </c>
      <c r="C2698" s="4" t="s">
        <v>192</v>
      </c>
      <c r="D2698" s="4" t="s">
        <v>95</v>
      </c>
      <c r="E2698" s="4" t="s">
        <v>197</v>
      </c>
      <c r="F2698" s="3">
        <v>42848</v>
      </c>
      <c r="G2698" s="3">
        <v>42849</v>
      </c>
      <c r="H2698">
        <v>0</v>
      </c>
    </row>
    <row r="2699" spans="1:8">
      <c r="A2699" s="4" t="s">
        <v>2906</v>
      </c>
      <c r="B2699" s="4" t="s">
        <v>205</v>
      </c>
      <c r="C2699" s="4" t="s">
        <v>177</v>
      </c>
      <c r="D2699" s="4" t="s">
        <v>24</v>
      </c>
      <c r="E2699" s="4" t="s">
        <v>193</v>
      </c>
      <c r="F2699" s="3">
        <v>42848</v>
      </c>
      <c r="G2699" s="3"/>
    </row>
    <row r="2700" spans="1:8">
      <c r="A2700" s="4" t="s">
        <v>2907</v>
      </c>
      <c r="B2700" s="4" t="s">
        <v>205</v>
      </c>
      <c r="C2700" s="4" t="s">
        <v>177</v>
      </c>
      <c r="D2700" s="4" t="s">
        <v>32</v>
      </c>
      <c r="E2700" s="4" t="s">
        <v>172</v>
      </c>
      <c r="F2700" s="3">
        <v>42848</v>
      </c>
      <c r="G2700" s="3">
        <v>42855</v>
      </c>
      <c r="H2700">
        <v>59</v>
      </c>
    </row>
    <row r="2701" spans="1:8">
      <c r="A2701" s="4" t="s">
        <v>2908</v>
      </c>
      <c r="B2701" s="4" t="s">
        <v>226</v>
      </c>
      <c r="C2701" s="4" t="s">
        <v>192</v>
      </c>
      <c r="D2701" s="4" t="s">
        <v>78</v>
      </c>
      <c r="E2701" s="4" t="s">
        <v>197</v>
      </c>
      <c r="F2701" s="3">
        <v>42848</v>
      </c>
      <c r="G2701" s="3">
        <v>42861</v>
      </c>
      <c r="H2701">
        <v>0</v>
      </c>
    </row>
    <row r="2702" spans="1:8">
      <c r="A2702" s="4" t="s">
        <v>2909</v>
      </c>
      <c r="B2702" s="4" t="s">
        <v>208</v>
      </c>
      <c r="C2702" s="4" t="s">
        <v>177</v>
      </c>
      <c r="D2702" s="4" t="s">
        <v>131</v>
      </c>
      <c r="E2702" s="4" t="s">
        <v>197</v>
      </c>
      <c r="F2702" s="3">
        <v>42848</v>
      </c>
      <c r="G2702" s="3">
        <v>42860</v>
      </c>
      <c r="H2702">
        <v>0</v>
      </c>
    </row>
    <row r="2703" spans="1:8">
      <c r="A2703" s="4" t="s">
        <v>2910</v>
      </c>
      <c r="B2703" s="4" t="s">
        <v>208</v>
      </c>
      <c r="C2703" s="4" t="s">
        <v>192</v>
      </c>
      <c r="D2703" s="4" t="s">
        <v>51</v>
      </c>
      <c r="E2703" s="4" t="s">
        <v>197</v>
      </c>
      <c r="F2703" s="3">
        <v>42848</v>
      </c>
      <c r="G2703" s="3">
        <v>42953</v>
      </c>
      <c r="H2703">
        <v>0</v>
      </c>
    </row>
    <row r="2704" spans="1:8">
      <c r="A2704" s="4" t="s">
        <v>2911</v>
      </c>
      <c r="B2704" s="4" t="s">
        <v>185</v>
      </c>
      <c r="C2704" s="4" t="s">
        <v>175</v>
      </c>
      <c r="D2704" s="4" t="s">
        <v>97</v>
      </c>
      <c r="E2704" s="4" t="s">
        <v>197</v>
      </c>
      <c r="F2704" s="3">
        <v>42848</v>
      </c>
      <c r="G2704" s="3">
        <v>42960</v>
      </c>
      <c r="H2704">
        <v>0</v>
      </c>
    </row>
    <row r="2705" spans="1:8">
      <c r="A2705" s="4" t="s">
        <v>2912</v>
      </c>
      <c r="B2705" s="4" t="s">
        <v>185</v>
      </c>
      <c r="C2705" s="4" t="s">
        <v>177</v>
      </c>
      <c r="D2705" s="4" t="s">
        <v>93</v>
      </c>
      <c r="E2705" s="4" t="s">
        <v>197</v>
      </c>
      <c r="F2705" s="3">
        <v>42848</v>
      </c>
      <c r="G2705" s="3">
        <v>42855</v>
      </c>
      <c r="H2705">
        <v>0</v>
      </c>
    </row>
    <row r="2706" spans="1:8">
      <c r="A2706" s="4" t="s">
        <v>2913</v>
      </c>
      <c r="B2706" s="4" t="s">
        <v>216</v>
      </c>
      <c r="C2706" s="4" t="s">
        <v>199</v>
      </c>
      <c r="D2706" s="4" t="s">
        <v>123</v>
      </c>
      <c r="E2706" s="4" t="s">
        <v>172</v>
      </c>
      <c r="F2706" s="3">
        <v>42848</v>
      </c>
      <c r="G2706" s="3">
        <v>42863</v>
      </c>
      <c r="H2706">
        <v>5813</v>
      </c>
    </row>
    <row r="2707" spans="1:8">
      <c r="A2707" s="4" t="s">
        <v>2914</v>
      </c>
      <c r="B2707" s="4" t="s">
        <v>235</v>
      </c>
      <c r="C2707" s="4" t="s">
        <v>175</v>
      </c>
      <c r="D2707" s="4" t="s">
        <v>96</v>
      </c>
      <c r="E2707" s="4" t="s">
        <v>172</v>
      </c>
      <c r="F2707" s="3">
        <v>42848</v>
      </c>
      <c r="G2707" s="3">
        <v>42856</v>
      </c>
      <c r="H2707">
        <v>5414</v>
      </c>
    </row>
    <row r="2708" spans="1:8">
      <c r="A2708" s="4" t="s">
        <v>2915</v>
      </c>
      <c r="B2708" s="4" t="s">
        <v>181</v>
      </c>
      <c r="C2708" s="4" t="s">
        <v>199</v>
      </c>
      <c r="D2708" s="4" t="s">
        <v>122</v>
      </c>
      <c r="E2708" s="4" t="s">
        <v>197</v>
      </c>
      <c r="F2708" s="3">
        <v>42848</v>
      </c>
      <c r="G2708" s="3">
        <v>42853</v>
      </c>
      <c r="H2708">
        <v>0</v>
      </c>
    </row>
    <row r="2709" spans="1:8">
      <c r="A2709" s="4" t="s">
        <v>2916</v>
      </c>
      <c r="B2709" s="4" t="s">
        <v>183</v>
      </c>
      <c r="C2709" s="4" t="s">
        <v>177</v>
      </c>
      <c r="D2709" s="4" t="s">
        <v>103</v>
      </c>
      <c r="E2709" s="4" t="s">
        <v>172</v>
      </c>
      <c r="F2709" s="3">
        <v>42849</v>
      </c>
      <c r="G2709" s="3">
        <v>42850</v>
      </c>
      <c r="H2709">
        <v>62</v>
      </c>
    </row>
    <row r="2710" spans="1:8">
      <c r="A2710" s="4" t="s">
        <v>2917</v>
      </c>
      <c r="B2710" s="4" t="s">
        <v>279</v>
      </c>
      <c r="C2710" s="4" t="s">
        <v>192</v>
      </c>
      <c r="D2710" s="4" t="s">
        <v>24</v>
      </c>
      <c r="E2710" s="4" t="s">
        <v>193</v>
      </c>
      <c r="F2710" s="3">
        <v>42849</v>
      </c>
      <c r="G2710" s="3"/>
    </row>
    <row r="2711" spans="1:8">
      <c r="A2711" s="4" t="s">
        <v>2918</v>
      </c>
      <c r="B2711" s="4" t="s">
        <v>279</v>
      </c>
      <c r="C2711" s="4" t="s">
        <v>175</v>
      </c>
      <c r="D2711" s="4" t="s">
        <v>99</v>
      </c>
      <c r="E2711" s="4" t="s">
        <v>172</v>
      </c>
      <c r="F2711" s="3">
        <v>42849</v>
      </c>
      <c r="G2711" s="3">
        <v>42951</v>
      </c>
      <c r="H2711">
        <v>4505</v>
      </c>
    </row>
    <row r="2712" spans="1:8">
      <c r="A2712" s="4" t="s">
        <v>2919</v>
      </c>
      <c r="B2712" s="4" t="s">
        <v>174</v>
      </c>
      <c r="C2712" s="4" t="s">
        <v>175</v>
      </c>
      <c r="D2712" s="4" t="s">
        <v>79</v>
      </c>
      <c r="E2712" s="4" t="s">
        <v>197</v>
      </c>
      <c r="F2712" s="3">
        <v>42849</v>
      </c>
      <c r="G2712" s="3">
        <v>42855</v>
      </c>
      <c r="H2712">
        <v>0</v>
      </c>
    </row>
    <row r="2713" spans="1:8">
      <c r="A2713" s="4" t="s">
        <v>2920</v>
      </c>
      <c r="B2713" s="4" t="s">
        <v>174</v>
      </c>
      <c r="C2713" s="4" t="s">
        <v>171</v>
      </c>
      <c r="D2713" s="4" t="s">
        <v>85</v>
      </c>
      <c r="E2713" s="4" t="s">
        <v>172</v>
      </c>
      <c r="F2713" s="3">
        <v>42849</v>
      </c>
      <c r="G2713" s="3">
        <v>42861</v>
      </c>
      <c r="H2713">
        <v>1020</v>
      </c>
    </row>
    <row r="2714" spans="1:8">
      <c r="A2714" s="4" t="s">
        <v>2921</v>
      </c>
      <c r="B2714" s="4" t="s">
        <v>174</v>
      </c>
      <c r="C2714" s="4" t="s">
        <v>199</v>
      </c>
      <c r="D2714" s="4" t="s">
        <v>48</v>
      </c>
      <c r="E2714" s="4" t="s">
        <v>172</v>
      </c>
      <c r="F2714" s="3">
        <v>42849</v>
      </c>
      <c r="G2714" s="3">
        <v>42854</v>
      </c>
      <c r="H2714">
        <v>5029</v>
      </c>
    </row>
    <row r="2715" spans="1:8">
      <c r="A2715" s="4" t="s">
        <v>2922</v>
      </c>
      <c r="B2715" s="4" t="s">
        <v>174</v>
      </c>
      <c r="C2715" s="4" t="s">
        <v>175</v>
      </c>
      <c r="D2715" s="4" t="s">
        <v>106</v>
      </c>
      <c r="E2715" s="4" t="s">
        <v>172</v>
      </c>
      <c r="F2715" s="3">
        <v>42849</v>
      </c>
      <c r="G2715" s="3">
        <v>42962</v>
      </c>
      <c r="H2715">
        <v>5191</v>
      </c>
    </row>
    <row r="2716" spans="1:8">
      <c r="A2716" s="4" t="s">
        <v>2923</v>
      </c>
      <c r="B2716" s="4" t="s">
        <v>237</v>
      </c>
      <c r="C2716" s="4" t="s">
        <v>179</v>
      </c>
      <c r="D2716" s="4" t="s">
        <v>130</v>
      </c>
      <c r="E2716" s="4" t="s">
        <v>197</v>
      </c>
      <c r="F2716" s="3">
        <v>42849</v>
      </c>
      <c r="G2716" s="3">
        <v>42861</v>
      </c>
      <c r="H2716">
        <v>0</v>
      </c>
    </row>
    <row r="2717" spans="1:8">
      <c r="A2717" s="4" t="s">
        <v>2924</v>
      </c>
      <c r="B2717" s="4" t="s">
        <v>196</v>
      </c>
      <c r="C2717" s="4" t="s">
        <v>175</v>
      </c>
      <c r="D2717" s="4" t="s">
        <v>51</v>
      </c>
      <c r="E2717" s="4" t="s">
        <v>197</v>
      </c>
      <c r="F2717" s="3">
        <v>42849</v>
      </c>
      <c r="G2717" s="3">
        <v>42858</v>
      </c>
      <c r="H2717">
        <v>0</v>
      </c>
    </row>
    <row r="2718" spans="1:8">
      <c r="A2718" s="4" t="s">
        <v>2925</v>
      </c>
      <c r="B2718" s="4" t="s">
        <v>203</v>
      </c>
      <c r="C2718" s="4" t="s">
        <v>192</v>
      </c>
      <c r="D2718" s="4" t="s">
        <v>24</v>
      </c>
      <c r="E2718" s="4" t="s">
        <v>193</v>
      </c>
      <c r="F2718" s="3">
        <v>42849</v>
      </c>
      <c r="G2718" s="3"/>
    </row>
    <row r="2719" spans="1:8">
      <c r="A2719" s="4" t="s">
        <v>2926</v>
      </c>
      <c r="B2719" s="4" t="s">
        <v>191</v>
      </c>
      <c r="C2719" s="4" t="s">
        <v>192</v>
      </c>
      <c r="D2719" s="4" t="s">
        <v>105</v>
      </c>
      <c r="E2719" s="4" t="s">
        <v>172</v>
      </c>
      <c r="F2719" s="3">
        <v>42849</v>
      </c>
      <c r="G2719" s="3">
        <v>42860</v>
      </c>
      <c r="H2719">
        <v>3042</v>
      </c>
    </row>
    <row r="2720" spans="1:8">
      <c r="A2720" s="4" t="s">
        <v>2927</v>
      </c>
      <c r="B2720" s="4" t="s">
        <v>343</v>
      </c>
      <c r="C2720" s="4" t="s">
        <v>179</v>
      </c>
      <c r="D2720" s="4" t="s">
        <v>68</v>
      </c>
      <c r="E2720" s="4" t="s">
        <v>172</v>
      </c>
      <c r="F2720" s="3">
        <v>42849</v>
      </c>
      <c r="G2720" s="3">
        <v>42851</v>
      </c>
      <c r="H2720">
        <v>580</v>
      </c>
    </row>
    <row r="2721" spans="1:8">
      <c r="A2721" s="4" t="s">
        <v>2928</v>
      </c>
      <c r="B2721" s="4" t="s">
        <v>219</v>
      </c>
      <c r="C2721" s="4" t="s">
        <v>171</v>
      </c>
      <c r="D2721" s="4" t="s">
        <v>24</v>
      </c>
      <c r="E2721" s="4" t="s">
        <v>193</v>
      </c>
      <c r="F2721" s="3">
        <v>42849</v>
      </c>
      <c r="G2721" s="3"/>
    </row>
    <row r="2722" spans="1:8">
      <c r="A2722" s="4" t="s">
        <v>2929</v>
      </c>
      <c r="B2722" s="4" t="s">
        <v>230</v>
      </c>
      <c r="C2722" s="4" t="s">
        <v>179</v>
      </c>
      <c r="D2722" s="4" t="s">
        <v>90</v>
      </c>
      <c r="E2722" s="4" t="s">
        <v>172</v>
      </c>
      <c r="F2722" s="3">
        <v>42849</v>
      </c>
      <c r="G2722" s="3">
        <v>42981</v>
      </c>
      <c r="H2722">
        <v>616</v>
      </c>
    </row>
    <row r="2723" spans="1:8">
      <c r="A2723" s="4" t="s">
        <v>2930</v>
      </c>
      <c r="B2723" s="4" t="s">
        <v>187</v>
      </c>
      <c r="C2723" s="4" t="s">
        <v>171</v>
      </c>
      <c r="D2723" s="4" t="s">
        <v>81</v>
      </c>
      <c r="E2723" s="4" t="s">
        <v>172</v>
      </c>
      <c r="F2723" s="3">
        <v>42849</v>
      </c>
      <c r="G2723" s="3">
        <v>42854</v>
      </c>
      <c r="H2723">
        <v>788</v>
      </c>
    </row>
    <row r="2724" spans="1:8">
      <c r="A2724" s="4" t="s">
        <v>2931</v>
      </c>
      <c r="B2724" s="4" t="s">
        <v>201</v>
      </c>
      <c r="C2724" s="4" t="s">
        <v>179</v>
      </c>
      <c r="D2724" s="4" t="s">
        <v>82</v>
      </c>
      <c r="E2724" s="4" t="s">
        <v>197</v>
      </c>
      <c r="F2724" s="3">
        <v>42849</v>
      </c>
      <c r="G2724" s="3">
        <v>42851</v>
      </c>
      <c r="H2724">
        <v>0</v>
      </c>
    </row>
    <row r="2725" spans="1:8">
      <c r="A2725" s="4" t="s">
        <v>2932</v>
      </c>
      <c r="B2725" s="4" t="s">
        <v>232</v>
      </c>
      <c r="C2725" s="4" t="s">
        <v>175</v>
      </c>
      <c r="D2725" s="4" t="s">
        <v>121</v>
      </c>
      <c r="E2725" s="4" t="s">
        <v>172</v>
      </c>
      <c r="F2725" s="3">
        <v>42849</v>
      </c>
      <c r="G2725" s="3">
        <v>42850</v>
      </c>
      <c r="H2725">
        <v>4980</v>
      </c>
    </row>
    <row r="2726" spans="1:8">
      <c r="A2726" s="4" t="s">
        <v>2933</v>
      </c>
      <c r="B2726" s="4" t="s">
        <v>185</v>
      </c>
      <c r="C2726" s="4" t="s">
        <v>177</v>
      </c>
      <c r="D2726" s="4" t="s">
        <v>24</v>
      </c>
      <c r="E2726" s="4" t="s">
        <v>193</v>
      </c>
      <c r="F2726" s="3">
        <v>42849</v>
      </c>
      <c r="G2726" s="3"/>
    </row>
    <row r="2727" spans="1:8">
      <c r="A2727" s="4" t="s">
        <v>2934</v>
      </c>
      <c r="B2727" s="4" t="s">
        <v>185</v>
      </c>
      <c r="C2727" s="4" t="s">
        <v>177</v>
      </c>
      <c r="D2727" s="4" t="s">
        <v>24</v>
      </c>
      <c r="E2727" s="4" t="s">
        <v>193</v>
      </c>
      <c r="F2727" s="3">
        <v>42849</v>
      </c>
      <c r="G2727" s="3"/>
    </row>
    <row r="2728" spans="1:8">
      <c r="A2728" s="4" t="s">
        <v>2935</v>
      </c>
      <c r="B2728" s="4" t="s">
        <v>185</v>
      </c>
      <c r="C2728" s="4" t="s">
        <v>179</v>
      </c>
      <c r="D2728" s="4" t="s">
        <v>72</v>
      </c>
      <c r="E2728" s="4" t="s">
        <v>197</v>
      </c>
      <c r="F2728" s="3">
        <v>42849</v>
      </c>
      <c r="G2728" s="3">
        <v>42957</v>
      </c>
      <c r="H2728">
        <v>0</v>
      </c>
    </row>
    <row r="2729" spans="1:8">
      <c r="A2729" s="4" t="s">
        <v>2936</v>
      </c>
      <c r="B2729" s="4" t="s">
        <v>216</v>
      </c>
      <c r="C2729" s="4" t="s">
        <v>192</v>
      </c>
      <c r="D2729" s="4" t="s">
        <v>31</v>
      </c>
      <c r="E2729" s="4" t="s">
        <v>172</v>
      </c>
      <c r="F2729" s="3">
        <v>42849</v>
      </c>
      <c r="G2729" s="3">
        <v>42951</v>
      </c>
      <c r="H2729">
        <v>2981</v>
      </c>
    </row>
    <row r="2730" spans="1:8">
      <c r="A2730" s="4" t="s">
        <v>2937</v>
      </c>
      <c r="B2730" s="4" t="s">
        <v>181</v>
      </c>
      <c r="C2730" s="4" t="s">
        <v>179</v>
      </c>
      <c r="D2730" s="4" t="s">
        <v>59</v>
      </c>
      <c r="E2730" s="4" t="s">
        <v>197</v>
      </c>
      <c r="F2730" s="3">
        <v>42849</v>
      </c>
      <c r="G2730" s="3">
        <v>42855</v>
      </c>
      <c r="H2730">
        <v>0</v>
      </c>
    </row>
    <row r="2731" spans="1:8">
      <c r="A2731" s="4" t="s">
        <v>2938</v>
      </c>
      <c r="B2731" s="4" t="s">
        <v>181</v>
      </c>
      <c r="C2731" s="4" t="s">
        <v>199</v>
      </c>
      <c r="D2731" s="4" t="s">
        <v>72</v>
      </c>
      <c r="E2731" s="4" t="s">
        <v>197</v>
      </c>
      <c r="F2731" s="3">
        <v>42849</v>
      </c>
      <c r="G2731" s="3">
        <v>42852</v>
      </c>
      <c r="H2731">
        <v>0</v>
      </c>
    </row>
    <row r="2732" spans="1:8">
      <c r="A2732" s="4" t="s">
        <v>2939</v>
      </c>
      <c r="B2732" s="4" t="s">
        <v>261</v>
      </c>
      <c r="C2732" s="4" t="s">
        <v>171</v>
      </c>
      <c r="D2732" s="4" t="s">
        <v>24</v>
      </c>
      <c r="E2732" s="4" t="s">
        <v>193</v>
      </c>
      <c r="F2732" s="3">
        <v>42850</v>
      </c>
      <c r="G2732" s="3"/>
    </row>
    <row r="2733" spans="1:8">
      <c r="A2733" s="4" t="s">
        <v>2940</v>
      </c>
      <c r="B2733" s="4" t="s">
        <v>261</v>
      </c>
      <c r="C2733" s="4" t="s">
        <v>179</v>
      </c>
      <c r="D2733" s="4" t="s">
        <v>127</v>
      </c>
      <c r="E2733" s="4" t="s">
        <v>172</v>
      </c>
      <c r="F2733" s="3">
        <v>42850</v>
      </c>
      <c r="G2733" s="3">
        <v>42852</v>
      </c>
      <c r="H2733">
        <v>560</v>
      </c>
    </row>
    <row r="2734" spans="1:8">
      <c r="A2734" s="4" t="s">
        <v>2941</v>
      </c>
      <c r="B2734" s="4" t="s">
        <v>246</v>
      </c>
      <c r="C2734" s="4" t="s">
        <v>175</v>
      </c>
      <c r="D2734" s="4" t="s">
        <v>24</v>
      </c>
      <c r="E2734" s="4" t="s">
        <v>193</v>
      </c>
      <c r="F2734" s="3">
        <v>42850</v>
      </c>
      <c r="G2734" s="3"/>
    </row>
    <row r="2735" spans="1:8">
      <c r="A2735" s="4" t="s">
        <v>2942</v>
      </c>
      <c r="B2735" s="4" t="s">
        <v>246</v>
      </c>
      <c r="C2735" s="4" t="s">
        <v>192</v>
      </c>
      <c r="D2735" s="4" t="s">
        <v>50</v>
      </c>
      <c r="E2735" s="4" t="s">
        <v>172</v>
      </c>
      <c r="F2735" s="3">
        <v>42850</v>
      </c>
      <c r="G2735" s="3">
        <v>42865</v>
      </c>
      <c r="H2735">
        <v>3844</v>
      </c>
    </row>
    <row r="2736" spans="1:8">
      <c r="A2736" s="4" t="s">
        <v>2943</v>
      </c>
      <c r="B2736" s="4" t="s">
        <v>279</v>
      </c>
      <c r="C2736" s="4" t="s">
        <v>179</v>
      </c>
      <c r="D2736" s="4" t="s">
        <v>34</v>
      </c>
      <c r="E2736" s="4" t="s">
        <v>172</v>
      </c>
      <c r="F2736" s="3">
        <v>42850</v>
      </c>
      <c r="G2736" s="3">
        <v>42861</v>
      </c>
      <c r="H2736">
        <v>562</v>
      </c>
    </row>
    <row r="2737" spans="1:8">
      <c r="A2737" s="4" t="s">
        <v>2944</v>
      </c>
      <c r="B2737" s="4" t="s">
        <v>210</v>
      </c>
      <c r="C2737" s="4" t="s">
        <v>177</v>
      </c>
      <c r="D2737" s="4" t="s">
        <v>117</v>
      </c>
      <c r="E2737" s="4" t="s">
        <v>172</v>
      </c>
      <c r="F2737" s="3">
        <v>42850</v>
      </c>
      <c r="G2737" s="3">
        <v>42856</v>
      </c>
      <c r="H2737">
        <v>51</v>
      </c>
    </row>
    <row r="2738" spans="1:8">
      <c r="A2738" s="4" t="s">
        <v>2945</v>
      </c>
      <c r="B2738" s="4" t="s">
        <v>174</v>
      </c>
      <c r="C2738" s="4" t="s">
        <v>171</v>
      </c>
      <c r="D2738" s="4" t="s">
        <v>57</v>
      </c>
      <c r="E2738" s="4" t="s">
        <v>172</v>
      </c>
      <c r="F2738" s="3">
        <v>42850</v>
      </c>
      <c r="G2738" s="3">
        <v>42906</v>
      </c>
      <c r="H2738">
        <v>984</v>
      </c>
    </row>
    <row r="2739" spans="1:8">
      <c r="A2739" s="4" t="s">
        <v>2946</v>
      </c>
      <c r="B2739" s="4" t="s">
        <v>174</v>
      </c>
      <c r="C2739" s="4" t="s">
        <v>175</v>
      </c>
      <c r="D2739" s="4" t="s">
        <v>70</v>
      </c>
      <c r="E2739" s="4" t="s">
        <v>172</v>
      </c>
      <c r="F2739" s="3">
        <v>42850</v>
      </c>
      <c r="G2739" s="3">
        <v>42893</v>
      </c>
      <c r="H2739">
        <v>4923</v>
      </c>
    </row>
    <row r="2740" spans="1:8">
      <c r="A2740" s="4" t="s">
        <v>2947</v>
      </c>
      <c r="B2740" s="4" t="s">
        <v>203</v>
      </c>
      <c r="C2740" s="4" t="s">
        <v>171</v>
      </c>
      <c r="D2740" s="4" t="s">
        <v>24</v>
      </c>
      <c r="E2740" s="4" t="s">
        <v>193</v>
      </c>
      <c r="F2740" s="3">
        <v>42850</v>
      </c>
      <c r="G2740" s="3"/>
    </row>
    <row r="2741" spans="1:8">
      <c r="A2741" s="4" t="s">
        <v>2948</v>
      </c>
      <c r="B2741" s="4" t="s">
        <v>191</v>
      </c>
      <c r="C2741" s="4" t="s">
        <v>179</v>
      </c>
      <c r="D2741" s="4" t="s">
        <v>54</v>
      </c>
      <c r="E2741" s="4" t="s">
        <v>197</v>
      </c>
      <c r="F2741" s="3">
        <v>42850</v>
      </c>
      <c r="G2741" s="3">
        <v>42950</v>
      </c>
      <c r="H2741">
        <v>0</v>
      </c>
    </row>
    <row r="2742" spans="1:8">
      <c r="A2742" s="4" t="s">
        <v>2949</v>
      </c>
      <c r="B2742" s="4" t="s">
        <v>230</v>
      </c>
      <c r="C2742" s="4" t="s">
        <v>175</v>
      </c>
      <c r="D2742" s="4" t="s">
        <v>115</v>
      </c>
      <c r="E2742" s="4" t="s">
        <v>197</v>
      </c>
      <c r="F2742" s="3">
        <v>42850</v>
      </c>
      <c r="G2742" s="3">
        <v>42852</v>
      </c>
      <c r="H2742">
        <v>0</v>
      </c>
    </row>
    <row r="2743" spans="1:8">
      <c r="A2743" s="4" t="s">
        <v>2950</v>
      </c>
      <c r="B2743" s="4" t="s">
        <v>256</v>
      </c>
      <c r="C2743" s="4" t="s">
        <v>179</v>
      </c>
      <c r="D2743" s="4" t="s">
        <v>76</v>
      </c>
      <c r="E2743" s="4" t="s">
        <v>197</v>
      </c>
      <c r="F2743" s="3">
        <v>42850</v>
      </c>
      <c r="G2743" s="3">
        <v>42963</v>
      </c>
      <c r="H2743">
        <v>0</v>
      </c>
    </row>
    <row r="2744" spans="1:8">
      <c r="A2744" s="4" t="s">
        <v>2951</v>
      </c>
      <c r="B2744" s="4" t="s">
        <v>244</v>
      </c>
      <c r="C2744" s="4" t="s">
        <v>192</v>
      </c>
      <c r="D2744" s="4" t="s">
        <v>85</v>
      </c>
      <c r="E2744" s="4" t="s">
        <v>197</v>
      </c>
      <c r="F2744" s="3">
        <v>42850</v>
      </c>
      <c r="G2744" s="3">
        <v>42857</v>
      </c>
      <c r="H2744">
        <v>0</v>
      </c>
    </row>
    <row r="2745" spans="1:8">
      <c r="A2745" s="4" t="s">
        <v>2952</v>
      </c>
      <c r="B2745" s="4" t="s">
        <v>201</v>
      </c>
      <c r="C2745" s="4" t="s">
        <v>175</v>
      </c>
      <c r="D2745" s="4" t="s">
        <v>24</v>
      </c>
      <c r="E2745" s="4" t="s">
        <v>193</v>
      </c>
      <c r="F2745" s="3">
        <v>42850</v>
      </c>
      <c r="G2745" s="3"/>
    </row>
    <row r="2746" spans="1:8">
      <c r="A2746" s="4" t="s">
        <v>2953</v>
      </c>
      <c r="B2746" s="4" t="s">
        <v>201</v>
      </c>
      <c r="C2746" s="4" t="s">
        <v>171</v>
      </c>
      <c r="D2746" s="4" t="s">
        <v>124</v>
      </c>
      <c r="E2746" s="4" t="s">
        <v>172</v>
      </c>
      <c r="F2746" s="3">
        <v>42850</v>
      </c>
      <c r="G2746" s="3">
        <v>42851</v>
      </c>
      <c r="H2746">
        <v>1113</v>
      </c>
    </row>
    <row r="2747" spans="1:8">
      <c r="A2747" s="4" t="s">
        <v>2954</v>
      </c>
      <c r="B2747" s="4" t="s">
        <v>189</v>
      </c>
      <c r="C2747" s="4" t="s">
        <v>199</v>
      </c>
      <c r="D2747" s="4" t="s">
        <v>119</v>
      </c>
      <c r="E2747" s="4" t="s">
        <v>172</v>
      </c>
      <c r="F2747" s="3">
        <v>42850</v>
      </c>
      <c r="G2747" s="3">
        <v>42866</v>
      </c>
      <c r="H2747">
        <v>6039</v>
      </c>
    </row>
    <row r="2748" spans="1:8">
      <c r="A2748" s="4" t="s">
        <v>2955</v>
      </c>
      <c r="B2748" s="4" t="s">
        <v>232</v>
      </c>
      <c r="C2748" s="4" t="s">
        <v>179</v>
      </c>
      <c r="D2748" s="4" t="s">
        <v>40</v>
      </c>
      <c r="E2748" s="4" t="s">
        <v>172</v>
      </c>
      <c r="F2748" s="3">
        <v>42850</v>
      </c>
      <c r="G2748" s="3">
        <v>42890</v>
      </c>
      <c r="H2748">
        <v>538</v>
      </c>
    </row>
    <row r="2749" spans="1:8">
      <c r="A2749" s="4" t="s">
        <v>2956</v>
      </c>
      <c r="B2749" s="4" t="s">
        <v>208</v>
      </c>
      <c r="C2749" s="4" t="s">
        <v>192</v>
      </c>
      <c r="D2749" s="4" t="s">
        <v>68</v>
      </c>
      <c r="E2749" s="4" t="s">
        <v>197</v>
      </c>
      <c r="F2749" s="3">
        <v>42850</v>
      </c>
      <c r="G2749" s="3">
        <v>42852</v>
      </c>
      <c r="H2749">
        <v>0</v>
      </c>
    </row>
    <row r="2750" spans="1:8">
      <c r="A2750" s="4" t="s">
        <v>2957</v>
      </c>
      <c r="B2750" s="4" t="s">
        <v>185</v>
      </c>
      <c r="C2750" s="4" t="s">
        <v>175</v>
      </c>
      <c r="D2750" s="4" t="s">
        <v>74</v>
      </c>
      <c r="E2750" s="4" t="s">
        <v>172</v>
      </c>
      <c r="F2750" s="3">
        <v>42850</v>
      </c>
      <c r="G2750" s="3">
        <v>42877</v>
      </c>
      <c r="H2750">
        <v>4364</v>
      </c>
    </row>
    <row r="2751" spans="1:8">
      <c r="A2751" s="4" t="s">
        <v>2958</v>
      </c>
      <c r="B2751" s="4" t="s">
        <v>216</v>
      </c>
      <c r="C2751" s="4" t="s">
        <v>171</v>
      </c>
      <c r="D2751" s="4" t="s">
        <v>24</v>
      </c>
      <c r="E2751" s="4" t="s">
        <v>193</v>
      </c>
      <c r="F2751" s="3">
        <v>42850</v>
      </c>
      <c r="G2751" s="3"/>
    </row>
    <row r="2752" spans="1:8">
      <c r="A2752" s="4" t="s">
        <v>2959</v>
      </c>
      <c r="B2752" s="4" t="s">
        <v>235</v>
      </c>
      <c r="C2752" s="4" t="s">
        <v>179</v>
      </c>
      <c r="D2752" s="4" t="s">
        <v>24</v>
      </c>
      <c r="E2752" s="4" t="s">
        <v>193</v>
      </c>
      <c r="F2752" s="3">
        <v>42850</v>
      </c>
      <c r="G2752" s="3"/>
    </row>
    <row r="2753" spans="1:8">
      <c r="A2753" s="4" t="s">
        <v>2960</v>
      </c>
      <c r="B2753" s="4" t="s">
        <v>181</v>
      </c>
      <c r="C2753" s="4" t="s">
        <v>179</v>
      </c>
      <c r="D2753" s="4" t="s">
        <v>86</v>
      </c>
      <c r="E2753" s="4" t="s">
        <v>197</v>
      </c>
      <c r="F2753" s="3">
        <v>42850</v>
      </c>
      <c r="G2753" s="3">
        <v>42954</v>
      </c>
      <c r="H2753">
        <v>0</v>
      </c>
    </row>
    <row r="2754" spans="1:8">
      <c r="A2754" s="4" t="s">
        <v>2961</v>
      </c>
      <c r="B2754" s="4" t="s">
        <v>181</v>
      </c>
      <c r="C2754" s="4" t="s">
        <v>179</v>
      </c>
      <c r="D2754" s="4" t="s">
        <v>102</v>
      </c>
      <c r="E2754" s="4" t="s">
        <v>172</v>
      </c>
      <c r="F2754" s="3">
        <v>42850</v>
      </c>
      <c r="G2754" s="3">
        <v>42852</v>
      </c>
      <c r="H2754">
        <v>464</v>
      </c>
    </row>
    <row r="2755" spans="1:8">
      <c r="A2755" s="4" t="s">
        <v>2962</v>
      </c>
      <c r="B2755" s="4" t="s">
        <v>183</v>
      </c>
      <c r="C2755" s="4" t="s">
        <v>171</v>
      </c>
      <c r="D2755" s="4" t="s">
        <v>37</v>
      </c>
      <c r="E2755" s="4" t="s">
        <v>197</v>
      </c>
      <c r="F2755" s="3">
        <v>42851</v>
      </c>
      <c r="G2755" s="3">
        <v>42948</v>
      </c>
      <c r="H2755">
        <v>0</v>
      </c>
    </row>
    <row r="2756" spans="1:8">
      <c r="A2756" s="4" t="s">
        <v>2963</v>
      </c>
      <c r="B2756" s="4" t="s">
        <v>183</v>
      </c>
      <c r="C2756" s="4" t="s">
        <v>199</v>
      </c>
      <c r="D2756" s="4" t="s">
        <v>92</v>
      </c>
      <c r="E2756" s="4" t="s">
        <v>197</v>
      </c>
      <c r="F2756" s="3">
        <v>42851</v>
      </c>
      <c r="G2756" s="3">
        <v>42948</v>
      </c>
      <c r="H2756">
        <v>0</v>
      </c>
    </row>
    <row r="2757" spans="1:8">
      <c r="A2757" s="4" t="s">
        <v>2964</v>
      </c>
      <c r="B2757" s="4" t="s">
        <v>183</v>
      </c>
      <c r="C2757" s="4" t="s">
        <v>171</v>
      </c>
      <c r="D2757" s="4" t="s">
        <v>76</v>
      </c>
      <c r="E2757" s="4" t="s">
        <v>172</v>
      </c>
      <c r="F2757" s="3">
        <v>42851</v>
      </c>
      <c r="G2757" s="3">
        <v>42916</v>
      </c>
      <c r="H2757">
        <v>1073</v>
      </c>
    </row>
    <row r="2758" spans="1:8">
      <c r="A2758" s="4" t="s">
        <v>2965</v>
      </c>
      <c r="B2758" s="4" t="s">
        <v>261</v>
      </c>
      <c r="C2758" s="4" t="s">
        <v>179</v>
      </c>
      <c r="D2758" s="4" t="s">
        <v>120</v>
      </c>
      <c r="E2758" s="4" t="s">
        <v>197</v>
      </c>
      <c r="F2758" s="3">
        <v>42851</v>
      </c>
      <c r="G2758" s="3">
        <v>42853</v>
      </c>
      <c r="H2758">
        <v>0</v>
      </c>
    </row>
    <row r="2759" spans="1:8">
      <c r="A2759" s="4" t="s">
        <v>2966</v>
      </c>
      <c r="B2759" s="4" t="s">
        <v>261</v>
      </c>
      <c r="C2759" s="4" t="s">
        <v>171</v>
      </c>
      <c r="D2759" s="4" t="s">
        <v>52</v>
      </c>
      <c r="E2759" s="4" t="s">
        <v>197</v>
      </c>
      <c r="F2759" s="3">
        <v>42851</v>
      </c>
      <c r="G2759" s="3">
        <v>42856</v>
      </c>
      <c r="H2759">
        <v>0</v>
      </c>
    </row>
    <row r="2760" spans="1:8">
      <c r="A2760" s="4" t="s">
        <v>2967</v>
      </c>
      <c r="B2760" s="4" t="s">
        <v>246</v>
      </c>
      <c r="C2760" s="4" t="s">
        <v>175</v>
      </c>
      <c r="D2760" s="4" t="s">
        <v>40</v>
      </c>
      <c r="E2760" s="4" t="s">
        <v>197</v>
      </c>
      <c r="F2760" s="3">
        <v>42851</v>
      </c>
      <c r="G2760" s="3">
        <v>42956</v>
      </c>
      <c r="H2760">
        <v>0</v>
      </c>
    </row>
    <row r="2761" spans="1:8">
      <c r="A2761" s="4" t="s">
        <v>2968</v>
      </c>
      <c r="B2761" s="4" t="s">
        <v>279</v>
      </c>
      <c r="C2761" s="4" t="s">
        <v>199</v>
      </c>
      <c r="D2761" s="4" t="s">
        <v>24</v>
      </c>
      <c r="E2761" s="4" t="s">
        <v>193</v>
      </c>
      <c r="F2761" s="3">
        <v>42851</v>
      </c>
      <c r="G2761" s="3"/>
    </row>
    <row r="2762" spans="1:8">
      <c r="A2762" s="4" t="s">
        <v>2969</v>
      </c>
      <c r="B2762" s="4" t="s">
        <v>279</v>
      </c>
      <c r="C2762" s="4" t="s">
        <v>177</v>
      </c>
      <c r="D2762" s="4" t="s">
        <v>52</v>
      </c>
      <c r="E2762" s="4" t="s">
        <v>197</v>
      </c>
      <c r="F2762" s="3">
        <v>42851</v>
      </c>
      <c r="G2762" s="3">
        <v>42951</v>
      </c>
      <c r="H2762">
        <v>0</v>
      </c>
    </row>
    <row r="2763" spans="1:8">
      <c r="A2763" s="4" t="s">
        <v>2970</v>
      </c>
      <c r="B2763" s="4" t="s">
        <v>210</v>
      </c>
      <c r="C2763" s="4" t="s">
        <v>192</v>
      </c>
      <c r="D2763" s="4" t="s">
        <v>24</v>
      </c>
      <c r="E2763" s="4" t="s">
        <v>193</v>
      </c>
      <c r="F2763" s="3">
        <v>42851</v>
      </c>
      <c r="G2763" s="3"/>
    </row>
    <row r="2764" spans="1:8">
      <c r="A2764" s="4" t="s">
        <v>2971</v>
      </c>
      <c r="B2764" s="4" t="s">
        <v>174</v>
      </c>
      <c r="C2764" s="4" t="s">
        <v>171</v>
      </c>
      <c r="D2764" s="4" t="s">
        <v>68</v>
      </c>
      <c r="E2764" s="4" t="s">
        <v>197</v>
      </c>
      <c r="F2764" s="3">
        <v>42851</v>
      </c>
      <c r="G2764" s="3">
        <v>42956</v>
      </c>
      <c r="H2764">
        <v>0</v>
      </c>
    </row>
    <row r="2765" spans="1:8">
      <c r="A2765" s="4" t="s">
        <v>2972</v>
      </c>
      <c r="B2765" s="4" t="s">
        <v>174</v>
      </c>
      <c r="C2765" s="4" t="s">
        <v>171</v>
      </c>
      <c r="D2765" s="4" t="s">
        <v>104</v>
      </c>
      <c r="E2765" s="4" t="s">
        <v>172</v>
      </c>
      <c r="F2765" s="3">
        <v>42851</v>
      </c>
      <c r="G2765" s="3">
        <v>42866</v>
      </c>
      <c r="H2765">
        <v>1055</v>
      </c>
    </row>
    <row r="2766" spans="1:8">
      <c r="A2766" s="4" t="s">
        <v>2973</v>
      </c>
      <c r="B2766" s="4" t="s">
        <v>212</v>
      </c>
      <c r="C2766" s="4" t="s">
        <v>177</v>
      </c>
      <c r="D2766" s="4" t="s">
        <v>54</v>
      </c>
      <c r="E2766" s="4" t="s">
        <v>172</v>
      </c>
      <c r="F2766" s="3">
        <v>42851</v>
      </c>
      <c r="G2766" s="3">
        <v>42853</v>
      </c>
      <c r="H2766">
        <v>43</v>
      </c>
    </row>
    <row r="2767" spans="1:8">
      <c r="A2767" s="4" t="s">
        <v>2974</v>
      </c>
      <c r="B2767" s="4" t="s">
        <v>191</v>
      </c>
      <c r="C2767" s="4" t="s">
        <v>179</v>
      </c>
      <c r="D2767" s="4" t="s">
        <v>76</v>
      </c>
      <c r="E2767" s="4" t="s">
        <v>197</v>
      </c>
      <c r="F2767" s="3">
        <v>42851</v>
      </c>
      <c r="G2767" s="3">
        <v>42859</v>
      </c>
      <c r="H2767">
        <v>0</v>
      </c>
    </row>
    <row r="2768" spans="1:8">
      <c r="A2768" s="4" t="s">
        <v>2975</v>
      </c>
      <c r="B2768" s="4" t="s">
        <v>191</v>
      </c>
      <c r="C2768" s="4" t="s">
        <v>177</v>
      </c>
      <c r="D2768" s="4" t="s">
        <v>62</v>
      </c>
      <c r="E2768" s="4" t="s">
        <v>172</v>
      </c>
      <c r="F2768" s="3">
        <v>42851</v>
      </c>
      <c r="G2768" s="3">
        <v>42853</v>
      </c>
      <c r="H2768">
        <v>49</v>
      </c>
    </row>
    <row r="2769" spans="1:8">
      <c r="A2769" s="4" t="s">
        <v>2976</v>
      </c>
      <c r="B2769" s="4" t="s">
        <v>219</v>
      </c>
      <c r="C2769" s="4" t="s">
        <v>171</v>
      </c>
      <c r="D2769" s="4" t="s">
        <v>90</v>
      </c>
      <c r="E2769" s="4" t="s">
        <v>197</v>
      </c>
      <c r="F2769" s="3">
        <v>42851</v>
      </c>
      <c r="G2769" s="3">
        <v>42853</v>
      </c>
      <c r="H2769">
        <v>0</v>
      </c>
    </row>
    <row r="2770" spans="1:8">
      <c r="A2770" s="4" t="s">
        <v>2977</v>
      </c>
      <c r="B2770" s="4" t="s">
        <v>219</v>
      </c>
      <c r="C2770" s="4" t="s">
        <v>175</v>
      </c>
      <c r="D2770" s="4" t="s">
        <v>124</v>
      </c>
      <c r="E2770" s="4" t="s">
        <v>197</v>
      </c>
      <c r="F2770" s="3">
        <v>42851</v>
      </c>
      <c r="G2770" s="3">
        <v>42853</v>
      </c>
      <c r="H2770">
        <v>0</v>
      </c>
    </row>
    <row r="2771" spans="1:8">
      <c r="A2771" s="4" t="s">
        <v>2978</v>
      </c>
      <c r="B2771" s="4" t="s">
        <v>230</v>
      </c>
      <c r="C2771" s="4" t="s">
        <v>175</v>
      </c>
      <c r="D2771" s="4" t="s">
        <v>86</v>
      </c>
      <c r="E2771" s="4" t="s">
        <v>172</v>
      </c>
      <c r="F2771" s="3">
        <v>42851</v>
      </c>
      <c r="G2771" s="3">
        <v>42955</v>
      </c>
      <c r="H2771">
        <v>4901</v>
      </c>
    </row>
    <row r="2772" spans="1:8">
      <c r="A2772" s="4" t="s">
        <v>2979</v>
      </c>
      <c r="B2772" s="4" t="s">
        <v>256</v>
      </c>
      <c r="C2772" s="4" t="s">
        <v>179</v>
      </c>
      <c r="D2772" s="4" t="s">
        <v>109</v>
      </c>
      <c r="E2772" s="4" t="s">
        <v>172</v>
      </c>
      <c r="F2772" s="3">
        <v>42851</v>
      </c>
      <c r="G2772" s="3">
        <v>42852</v>
      </c>
      <c r="H2772">
        <v>517</v>
      </c>
    </row>
    <row r="2773" spans="1:8">
      <c r="A2773" s="4" t="s">
        <v>2980</v>
      </c>
      <c r="B2773" s="4" t="s">
        <v>244</v>
      </c>
      <c r="C2773" s="4" t="s">
        <v>171</v>
      </c>
      <c r="D2773" s="4" t="s">
        <v>61</v>
      </c>
      <c r="E2773" s="4" t="s">
        <v>172</v>
      </c>
      <c r="F2773" s="3">
        <v>42851</v>
      </c>
      <c r="G2773" s="3">
        <v>42899</v>
      </c>
      <c r="H2773">
        <v>1105</v>
      </c>
    </row>
    <row r="2774" spans="1:8">
      <c r="A2774" s="4" t="s">
        <v>2981</v>
      </c>
      <c r="B2774" s="4" t="s">
        <v>201</v>
      </c>
      <c r="C2774" s="4" t="s">
        <v>179</v>
      </c>
      <c r="D2774" s="4" t="s">
        <v>90</v>
      </c>
      <c r="E2774" s="4" t="s">
        <v>172</v>
      </c>
      <c r="F2774" s="3">
        <v>42851</v>
      </c>
      <c r="G2774" s="3">
        <v>42865</v>
      </c>
      <c r="H2774">
        <v>556</v>
      </c>
    </row>
    <row r="2775" spans="1:8">
      <c r="A2775" s="4" t="s">
        <v>2982</v>
      </c>
      <c r="B2775" s="4" t="s">
        <v>170</v>
      </c>
      <c r="C2775" s="4" t="s">
        <v>192</v>
      </c>
      <c r="D2775" s="4" t="s">
        <v>119</v>
      </c>
      <c r="E2775" s="4" t="s">
        <v>172</v>
      </c>
      <c r="F2775" s="3">
        <v>42851</v>
      </c>
      <c r="G2775" s="3">
        <v>42963</v>
      </c>
      <c r="H2775">
        <v>3025</v>
      </c>
    </row>
    <row r="2776" spans="1:8">
      <c r="A2776" s="4" t="s">
        <v>2983</v>
      </c>
      <c r="B2776" s="4" t="s">
        <v>189</v>
      </c>
      <c r="C2776" s="4" t="s">
        <v>177</v>
      </c>
      <c r="D2776" s="4" t="s">
        <v>42</v>
      </c>
      <c r="E2776" s="4" t="s">
        <v>172</v>
      </c>
      <c r="F2776" s="3">
        <v>42851</v>
      </c>
      <c r="G2776" s="3">
        <v>42891</v>
      </c>
      <c r="H2776">
        <v>54</v>
      </c>
    </row>
    <row r="2777" spans="1:8">
      <c r="A2777" s="4" t="s">
        <v>2984</v>
      </c>
      <c r="B2777" s="4" t="s">
        <v>205</v>
      </c>
      <c r="C2777" s="4" t="s">
        <v>177</v>
      </c>
      <c r="D2777" s="4" t="s">
        <v>42</v>
      </c>
      <c r="E2777" s="4" t="s">
        <v>172</v>
      </c>
      <c r="F2777" s="3">
        <v>42851</v>
      </c>
      <c r="G2777" s="3">
        <v>42853</v>
      </c>
      <c r="H2777">
        <v>53</v>
      </c>
    </row>
    <row r="2778" spans="1:8">
      <c r="A2778" s="4" t="s">
        <v>2985</v>
      </c>
      <c r="B2778" s="4" t="s">
        <v>185</v>
      </c>
      <c r="C2778" s="4" t="s">
        <v>175</v>
      </c>
      <c r="D2778" s="4" t="s">
        <v>93</v>
      </c>
      <c r="E2778" s="4" t="s">
        <v>172</v>
      </c>
      <c r="F2778" s="3">
        <v>42851</v>
      </c>
      <c r="G2778" s="3">
        <v>42852</v>
      </c>
      <c r="H2778">
        <v>4735</v>
      </c>
    </row>
    <row r="2779" spans="1:8">
      <c r="A2779" s="4" t="s">
        <v>2986</v>
      </c>
      <c r="B2779" s="4" t="s">
        <v>181</v>
      </c>
      <c r="C2779" s="4" t="s">
        <v>179</v>
      </c>
      <c r="D2779" s="4" t="s">
        <v>24</v>
      </c>
      <c r="E2779" s="4" t="s">
        <v>193</v>
      </c>
      <c r="F2779" s="3">
        <v>42851</v>
      </c>
      <c r="G2779" s="3"/>
    </row>
    <row r="2780" spans="1:8">
      <c r="A2780" s="4" t="s">
        <v>2987</v>
      </c>
      <c r="B2780" s="4" t="s">
        <v>261</v>
      </c>
      <c r="C2780" s="4" t="s">
        <v>179</v>
      </c>
      <c r="D2780" s="4" t="s">
        <v>84</v>
      </c>
      <c r="E2780" s="4" t="s">
        <v>172</v>
      </c>
      <c r="F2780" s="3">
        <v>42852</v>
      </c>
      <c r="G2780" s="3">
        <v>42854</v>
      </c>
      <c r="H2780">
        <v>584</v>
      </c>
    </row>
    <row r="2781" spans="1:8">
      <c r="A2781" s="4" t="s">
        <v>2988</v>
      </c>
      <c r="B2781" s="4" t="s">
        <v>246</v>
      </c>
      <c r="C2781" s="4" t="s">
        <v>175</v>
      </c>
      <c r="D2781" s="4" t="s">
        <v>120</v>
      </c>
      <c r="E2781" s="4" t="s">
        <v>197</v>
      </c>
      <c r="F2781" s="3">
        <v>42852</v>
      </c>
      <c r="G2781" s="3">
        <v>42867</v>
      </c>
      <c r="H2781">
        <v>0</v>
      </c>
    </row>
    <row r="2782" spans="1:8">
      <c r="A2782" s="4" t="s">
        <v>2989</v>
      </c>
      <c r="B2782" s="4" t="s">
        <v>210</v>
      </c>
      <c r="C2782" s="4" t="s">
        <v>199</v>
      </c>
      <c r="D2782" s="4" t="s">
        <v>24</v>
      </c>
      <c r="E2782" s="4" t="s">
        <v>193</v>
      </c>
      <c r="F2782" s="3">
        <v>42852</v>
      </c>
      <c r="G2782" s="3"/>
    </row>
    <row r="2783" spans="1:8">
      <c r="A2783" s="4" t="s">
        <v>2990</v>
      </c>
      <c r="B2783" s="4" t="s">
        <v>210</v>
      </c>
      <c r="C2783" s="4" t="s">
        <v>175</v>
      </c>
      <c r="D2783" s="4" t="s">
        <v>84</v>
      </c>
      <c r="E2783" s="4" t="s">
        <v>172</v>
      </c>
      <c r="F2783" s="3">
        <v>42852</v>
      </c>
      <c r="G2783" s="3">
        <v>42853</v>
      </c>
      <c r="H2783">
        <v>5676</v>
      </c>
    </row>
    <row r="2784" spans="1:8">
      <c r="A2784" s="4" t="s">
        <v>2991</v>
      </c>
      <c r="B2784" s="4" t="s">
        <v>174</v>
      </c>
      <c r="C2784" s="4" t="s">
        <v>179</v>
      </c>
      <c r="D2784" s="4" t="s">
        <v>85</v>
      </c>
      <c r="E2784" s="4" t="s">
        <v>197</v>
      </c>
      <c r="F2784" s="3">
        <v>42852</v>
      </c>
      <c r="G2784" s="3">
        <v>42854</v>
      </c>
      <c r="H2784">
        <v>0</v>
      </c>
    </row>
    <row r="2785" spans="1:8">
      <c r="A2785" s="4" t="s">
        <v>2992</v>
      </c>
      <c r="B2785" s="4" t="s">
        <v>174</v>
      </c>
      <c r="C2785" s="4" t="s">
        <v>175</v>
      </c>
      <c r="D2785" s="4" t="s">
        <v>106</v>
      </c>
      <c r="E2785" s="4" t="s">
        <v>197</v>
      </c>
      <c r="F2785" s="3">
        <v>42852</v>
      </c>
      <c r="G2785" s="3">
        <v>42854</v>
      </c>
      <c r="H2785">
        <v>0</v>
      </c>
    </row>
    <row r="2786" spans="1:8">
      <c r="A2786" s="4" t="s">
        <v>2993</v>
      </c>
      <c r="B2786" s="4" t="s">
        <v>174</v>
      </c>
      <c r="C2786" s="4" t="s">
        <v>175</v>
      </c>
      <c r="D2786" s="4" t="s">
        <v>57</v>
      </c>
      <c r="E2786" s="4" t="s">
        <v>172</v>
      </c>
      <c r="F2786" s="3">
        <v>42852</v>
      </c>
      <c r="G2786" s="3">
        <v>42861</v>
      </c>
      <c r="H2786">
        <v>4727</v>
      </c>
    </row>
    <row r="2787" spans="1:8">
      <c r="A2787" s="4" t="s">
        <v>2994</v>
      </c>
      <c r="B2787" s="4" t="s">
        <v>237</v>
      </c>
      <c r="C2787" s="4" t="s">
        <v>199</v>
      </c>
      <c r="D2787" s="4" t="s">
        <v>65</v>
      </c>
      <c r="E2787" s="4" t="s">
        <v>197</v>
      </c>
      <c r="F2787" s="3">
        <v>42852</v>
      </c>
      <c r="G2787" s="3">
        <v>42958</v>
      </c>
      <c r="H2787">
        <v>0</v>
      </c>
    </row>
    <row r="2788" spans="1:8">
      <c r="A2788" s="4" t="s">
        <v>2995</v>
      </c>
      <c r="B2788" s="4" t="s">
        <v>196</v>
      </c>
      <c r="C2788" s="4" t="s">
        <v>171</v>
      </c>
      <c r="D2788" s="4" t="s">
        <v>45</v>
      </c>
      <c r="E2788" s="4" t="s">
        <v>172</v>
      </c>
      <c r="F2788" s="3">
        <v>42852</v>
      </c>
      <c r="G2788" s="3">
        <v>42948</v>
      </c>
      <c r="H2788">
        <v>821</v>
      </c>
    </row>
    <row r="2789" spans="1:8">
      <c r="A2789" s="4" t="s">
        <v>2996</v>
      </c>
      <c r="B2789" s="4" t="s">
        <v>191</v>
      </c>
      <c r="C2789" s="4" t="s">
        <v>171</v>
      </c>
      <c r="D2789" s="4" t="s">
        <v>62</v>
      </c>
      <c r="E2789" s="4" t="s">
        <v>197</v>
      </c>
      <c r="F2789" s="3">
        <v>42852</v>
      </c>
      <c r="G2789" s="3">
        <v>42872</v>
      </c>
      <c r="H2789">
        <v>0</v>
      </c>
    </row>
    <row r="2790" spans="1:8">
      <c r="A2790" s="4" t="s">
        <v>2997</v>
      </c>
      <c r="B2790" s="4" t="s">
        <v>256</v>
      </c>
      <c r="C2790" s="4" t="s">
        <v>171</v>
      </c>
      <c r="D2790" s="4" t="s">
        <v>51</v>
      </c>
      <c r="E2790" s="4" t="s">
        <v>172</v>
      </c>
      <c r="F2790" s="3">
        <v>42852</v>
      </c>
      <c r="G2790" s="3">
        <v>42954</v>
      </c>
      <c r="H2790">
        <v>999</v>
      </c>
    </row>
    <row r="2791" spans="1:8">
      <c r="A2791" s="4" t="s">
        <v>2998</v>
      </c>
      <c r="B2791" s="4" t="s">
        <v>256</v>
      </c>
      <c r="C2791" s="4" t="s">
        <v>177</v>
      </c>
      <c r="D2791" s="4" t="s">
        <v>45</v>
      </c>
      <c r="E2791" s="4" t="s">
        <v>172</v>
      </c>
      <c r="F2791" s="3">
        <v>42852</v>
      </c>
      <c r="G2791" s="3">
        <v>42952</v>
      </c>
      <c r="H2791">
        <v>54</v>
      </c>
    </row>
    <row r="2792" spans="1:8">
      <c r="A2792" s="4" t="s">
        <v>2999</v>
      </c>
      <c r="B2792" s="4" t="s">
        <v>244</v>
      </c>
      <c r="C2792" s="4" t="s">
        <v>179</v>
      </c>
      <c r="D2792" s="4" t="s">
        <v>43</v>
      </c>
      <c r="E2792" s="4" t="s">
        <v>197</v>
      </c>
      <c r="F2792" s="3">
        <v>42852</v>
      </c>
      <c r="G2792" s="3">
        <v>42953</v>
      </c>
      <c r="H2792">
        <v>0</v>
      </c>
    </row>
    <row r="2793" spans="1:8">
      <c r="A2793" s="4" t="s">
        <v>3000</v>
      </c>
      <c r="B2793" s="4" t="s">
        <v>189</v>
      </c>
      <c r="C2793" s="4" t="s">
        <v>192</v>
      </c>
      <c r="D2793" s="4" t="s">
        <v>70</v>
      </c>
      <c r="E2793" s="4" t="s">
        <v>172</v>
      </c>
      <c r="F2793" s="3">
        <v>42852</v>
      </c>
      <c r="G2793" s="3">
        <v>42865</v>
      </c>
      <c r="H2793">
        <v>3397</v>
      </c>
    </row>
    <row r="2794" spans="1:8">
      <c r="A2794" s="4" t="s">
        <v>3001</v>
      </c>
      <c r="B2794" s="4" t="s">
        <v>226</v>
      </c>
      <c r="C2794" s="4" t="s">
        <v>179</v>
      </c>
      <c r="D2794" s="4" t="s">
        <v>107</v>
      </c>
      <c r="E2794" s="4" t="s">
        <v>172</v>
      </c>
      <c r="F2794" s="3">
        <v>42852</v>
      </c>
      <c r="G2794" s="3">
        <v>42870</v>
      </c>
      <c r="H2794">
        <v>574</v>
      </c>
    </row>
    <row r="2795" spans="1:8">
      <c r="A2795" s="4" t="s">
        <v>3002</v>
      </c>
      <c r="B2795" s="4" t="s">
        <v>208</v>
      </c>
      <c r="C2795" s="4" t="s">
        <v>177</v>
      </c>
      <c r="D2795" s="4" t="s">
        <v>47</v>
      </c>
      <c r="E2795" s="4" t="s">
        <v>197</v>
      </c>
      <c r="F2795" s="3">
        <v>42852</v>
      </c>
      <c r="G2795" s="3">
        <v>42864</v>
      </c>
      <c r="H2795">
        <v>0</v>
      </c>
    </row>
    <row r="2796" spans="1:8">
      <c r="A2796" s="4" t="s">
        <v>3003</v>
      </c>
      <c r="B2796" s="4" t="s">
        <v>208</v>
      </c>
      <c r="C2796" s="4" t="s">
        <v>177</v>
      </c>
      <c r="D2796" s="4" t="s">
        <v>70</v>
      </c>
      <c r="E2796" s="4" t="s">
        <v>172</v>
      </c>
      <c r="F2796" s="3">
        <v>42852</v>
      </c>
      <c r="G2796" s="3">
        <v>42962</v>
      </c>
      <c r="H2796">
        <v>59</v>
      </c>
    </row>
    <row r="2797" spans="1:8">
      <c r="A2797" s="4" t="s">
        <v>3004</v>
      </c>
      <c r="B2797" s="4" t="s">
        <v>208</v>
      </c>
      <c r="C2797" s="4" t="s">
        <v>177</v>
      </c>
      <c r="D2797" s="4" t="s">
        <v>119</v>
      </c>
      <c r="E2797" s="4" t="s">
        <v>172</v>
      </c>
      <c r="F2797" s="3">
        <v>42852</v>
      </c>
      <c r="G2797" s="3">
        <v>42854</v>
      </c>
      <c r="H2797">
        <v>60</v>
      </c>
    </row>
    <row r="2798" spans="1:8">
      <c r="A2798" s="4" t="s">
        <v>3005</v>
      </c>
      <c r="B2798" s="4" t="s">
        <v>185</v>
      </c>
      <c r="C2798" s="4" t="s">
        <v>179</v>
      </c>
      <c r="D2798" s="4" t="s">
        <v>87</v>
      </c>
      <c r="E2798" s="4" t="s">
        <v>197</v>
      </c>
      <c r="F2798" s="3">
        <v>42852</v>
      </c>
      <c r="G2798" s="3">
        <v>42854</v>
      </c>
      <c r="H2798">
        <v>0</v>
      </c>
    </row>
    <row r="2799" spans="1:8">
      <c r="A2799" s="4" t="s">
        <v>3006</v>
      </c>
      <c r="B2799" s="4" t="s">
        <v>185</v>
      </c>
      <c r="C2799" s="4" t="s">
        <v>179</v>
      </c>
      <c r="D2799" s="4" t="s">
        <v>129</v>
      </c>
      <c r="E2799" s="4" t="s">
        <v>172</v>
      </c>
      <c r="F2799" s="3">
        <v>42852</v>
      </c>
      <c r="G2799" s="3">
        <v>42870</v>
      </c>
      <c r="H2799">
        <v>573</v>
      </c>
    </row>
    <row r="2800" spans="1:8">
      <c r="A2800" s="4" t="s">
        <v>3007</v>
      </c>
      <c r="B2800" s="4" t="s">
        <v>185</v>
      </c>
      <c r="C2800" s="4" t="s">
        <v>175</v>
      </c>
      <c r="D2800" s="4" t="s">
        <v>59</v>
      </c>
      <c r="E2800" s="4" t="s">
        <v>172</v>
      </c>
      <c r="F2800" s="3">
        <v>42852</v>
      </c>
      <c r="G2800" s="3">
        <v>42872</v>
      </c>
      <c r="H2800">
        <v>4406</v>
      </c>
    </row>
    <row r="2801" spans="1:8">
      <c r="A2801" s="4" t="s">
        <v>3008</v>
      </c>
      <c r="B2801" s="4" t="s">
        <v>216</v>
      </c>
      <c r="C2801" s="4" t="s">
        <v>171</v>
      </c>
      <c r="D2801" s="4" t="s">
        <v>99</v>
      </c>
      <c r="E2801" s="4" t="s">
        <v>172</v>
      </c>
      <c r="F2801" s="3">
        <v>42852</v>
      </c>
      <c r="G2801" s="3">
        <v>42853</v>
      </c>
      <c r="H2801">
        <v>1146</v>
      </c>
    </row>
    <row r="2802" spans="1:8">
      <c r="A2802" s="4" t="s">
        <v>3009</v>
      </c>
      <c r="B2802" s="4" t="s">
        <v>235</v>
      </c>
      <c r="C2802" s="4" t="s">
        <v>177</v>
      </c>
      <c r="D2802" s="4" t="s">
        <v>24</v>
      </c>
      <c r="E2802" s="4" t="s">
        <v>193</v>
      </c>
      <c r="F2802" s="3">
        <v>42852</v>
      </c>
      <c r="G2802" s="3"/>
    </row>
    <row r="2803" spans="1:8">
      <c r="A2803" s="4" t="s">
        <v>3010</v>
      </c>
      <c r="B2803" s="4" t="s">
        <v>235</v>
      </c>
      <c r="C2803" s="4" t="s">
        <v>179</v>
      </c>
      <c r="D2803" s="4" t="s">
        <v>83</v>
      </c>
      <c r="E2803" s="4" t="s">
        <v>172</v>
      </c>
      <c r="F2803" s="3">
        <v>42852</v>
      </c>
      <c r="G2803" s="3">
        <v>42868</v>
      </c>
      <c r="H2803">
        <v>525</v>
      </c>
    </row>
    <row r="2804" spans="1:8">
      <c r="A2804" s="4" t="s">
        <v>3011</v>
      </c>
      <c r="B2804" s="4" t="s">
        <v>183</v>
      </c>
      <c r="C2804" s="4" t="s">
        <v>179</v>
      </c>
      <c r="D2804" s="4" t="s">
        <v>51</v>
      </c>
      <c r="E2804" s="4" t="s">
        <v>197</v>
      </c>
      <c r="F2804" s="3">
        <v>42853</v>
      </c>
      <c r="G2804" s="3">
        <v>42854</v>
      </c>
      <c r="H2804">
        <v>0</v>
      </c>
    </row>
    <row r="2805" spans="1:8">
      <c r="A2805" s="4" t="s">
        <v>3012</v>
      </c>
      <c r="B2805" s="4" t="s">
        <v>183</v>
      </c>
      <c r="C2805" s="4" t="s">
        <v>171</v>
      </c>
      <c r="D2805" s="4" t="s">
        <v>106</v>
      </c>
      <c r="E2805" s="4" t="s">
        <v>197</v>
      </c>
      <c r="F2805" s="3">
        <v>42853</v>
      </c>
      <c r="G2805" s="3">
        <v>42984</v>
      </c>
      <c r="H2805">
        <v>0</v>
      </c>
    </row>
    <row r="2806" spans="1:8">
      <c r="A2806" s="4" t="s">
        <v>3013</v>
      </c>
      <c r="B2806" s="4" t="s">
        <v>183</v>
      </c>
      <c r="C2806" s="4" t="s">
        <v>192</v>
      </c>
      <c r="D2806" s="4" t="s">
        <v>100</v>
      </c>
      <c r="E2806" s="4" t="s">
        <v>172</v>
      </c>
      <c r="F2806" s="3">
        <v>42853</v>
      </c>
      <c r="G2806" s="3">
        <v>42961</v>
      </c>
      <c r="H2806">
        <v>3334</v>
      </c>
    </row>
    <row r="2807" spans="1:8">
      <c r="A2807" s="4" t="s">
        <v>3014</v>
      </c>
      <c r="B2807" s="4" t="s">
        <v>246</v>
      </c>
      <c r="C2807" s="4" t="s">
        <v>179</v>
      </c>
      <c r="D2807" s="4" t="s">
        <v>78</v>
      </c>
      <c r="E2807" s="4" t="s">
        <v>197</v>
      </c>
      <c r="F2807" s="3">
        <v>42853</v>
      </c>
      <c r="G2807" s="3">
        <v>42867</v>
      </c>
      <c r="H2807">
        <v>0</v>
      </c>
    </row>
    <row r="2808" spans="1:8">
      <c r="A2808" s="4" t="s">
        <v>3015</v>
      </c>
      <c r="B2808" s="4" t="s">
        <v>210</v>
      </c>
      <c r="C2808" s="4" t="s">
        <v>171</v>
      </c>
      <c r="D2808" s="4" t="s">
        <v>50</v>
      </c>
      <c r="E2808" s="4" t="s">
        <v>197</v>
      </c>
      <c r="F2808" s="3">
        <v>42853</v>
      </c>
      <c r="G2808" s="3">
        <v>42855</v>
      </c>
      <c r="H2808">
        <v>0</v>
      </c>
    </row>
    <row r="2809" spans="1:8">
      <c r="A2809" s="4" t="s">
        <v>3016</v>
      </c>
      <c r="B2809" s="4" t="s">
        <v>263</v>
      </c>
      <c r="C2809" s="4" t="s">
        <v>175</v>
      </c>
      <c r="D2809" s="4" t="s">
        <v>63</v>
      </c>
      <c r="E2809" s="4" t="s">
        <v>197</v>
      </c>
      <c r="F2809" s="3">
        <v>42853</v>
      </c>
      <c r="G2809" s="3">
        <v>42854</v>
      </c>
      <c r="H2809">
        <v>0</v>
      </c>
    </row>
    <row r="2810" spans="1:8">
      <c r="A2810" s="4" t="s">
        <v>3017</v>
      </c>
      <c r="B2810" s="4" t="s">
        <v>212</v>
      </c>
      <c r="C2810" s="4" t="s">
        <v>265</v>
      </c>
      <c r="D2810" s="4" t="s">
        <v>86</v>
      </c>
      <c r="E2810" s="4" t="s">
        <v>172</v>
      </c>
      <c r="F2810" s="3">
        <v>42853</v>
      </c>
      <c r="G2810" s="3">
        <v>42904</v>
      </c>
      <c r="H2810">
        <v>27385</v>
      </c>
    </row>
    <row r="2811" spans="1:8">
      <c r="A2811" s="4" t="s">
        <v>3018</v>
      </c>
      <c r="B2811" s="4" t="s">
        <v>343</v>
      </c>
      <c r="C2811" s="4" t="s">
        <v>179</v>
      </c>
      <c r="D2811" s="4" t="s">
        <v>85</v>
      </c>
      <c r="E2811" s="4" t="s">
        <v>197</v>
      </c>
      <c r="F2811" s="3">
        <v>42853</v>
      </c>
      <c r="G2811" s="3">
        <v>42962</v>
      </c>
      <c r="H2811">
        <v>0</v>
      </c>
    </row>
    <row r="2812" spans="1:8">
      <c r="A2812" s="4" t="s">
        <v>3019</v>
      </c>
      <c r="B2812" s="4" t="s">
        <v>219</v>
      </c>
      <c r="C2812" s="4" t="s">
        <v>179</v>
      </c>
      <c r="D2812" s="4" t="s">
        <v>47</v>
      </c>
      <c r="E2812" s="4" t="s">
        <v>193</v>
      </c>
      <c r="F2812" s="3">
        <v>42853</v>
      </c>
      <c r="G2812" s="3"/>
    </row>
    <row r="2813" spans="1:8">
      <c r="A2813" s="4" t="s">
        <v>3020</v>
      </c>
      <c r="B2813" s="4" t="s">
        <v>187</v>
      </c>
      <c r="C2813" s="4" t="s">
        <v>171</v>
      </c>
      <c r="D2813" s="4" t="s">
        <v>87</v>
      </c>
      <c r="E2813" s="4" t="s">
        <v>197</v>
      </c>
      <c r="F2813" s="3">
        <v>42853</v>
      </c>
      <c r="G2813" s="3">
        <v>42854</v>
      </c>
      <c r="H2813">
        <v>0</v>
      </c>
    </row>
    <row r="2814" spans="1:8">
      <c r="A2814" s="4" t="s">
        <v>3021</v>
      </c>
      <c r="B2814" s="4" t="s">
        <v>170</v>
      </c>
      <c r="C2814" s="4" t="s">
        <v>179</v>
      </c>
      <c r="D2814" s="4" t="s">
        <v>92</v>
      </c>
      <c r="E2814" s="4" t="s">
        <v>172</v>
      </c>
      <c r="F2814" s="3">
        <v>42853</v>
      </c>
      <c r="G2814" s="3">
        <v>42961</v>
      </c>
      <c r="H2814">
        <v>599</v>
      </c>
    </row>
    <row r="2815" spans="1:8">
      <c r="A2815" s="4" t="s">
        <v>3022</v>
      </c>
      <c r="B2815" s="4" t="s">
        <v>226</v>
      </c>
      <c r="C2815" s="4" t="s">
        <v>177</v>
      </c>
      <c r="D2815" s="4" t="s">
        <v>88</v>
      </c>
      <c r="E2815" s="4" t="s">
        <v>172</v>
      </c>
      <c r="F2815" s="3">
        <v>42853</v>
      </c>
      <c r="G2815" s="3">
        <v>42858</v>
      </c>
      <c r="H2815">
        <v>64</v>
      </c>
    </row>
    <row r="2816" spans="1:8">
      <c r="A2816" s="4" t="s">
        <v>3023</v>
      </c>
      <c r="B2816" s="4" t="s">
        <v>185</v>
      </c>
      <c r="C2816" s="4" t="s">
        <v>199</v>
      </c>
      <c r="D2816" s="4" t="s">
        <v>50</v>
      </c>
      <c r="E2816" s="4" t="s">
        <v>193</v>
      </c>
      <c r="F2816" s="3">
        <v>42853</v>
      </c>
      <c r="G2816" s="3"/>
    </row>
    <row r="2817" spans="1:8">
      <c r="A2817" s="4" t="s">
        <v>3024</v>
      </c>
      <c r="B2817" s="4" t="s">
        <v>185</v>
      </c>
      <c r="C2817" s="4" t="s">
        <v>175</v>
      </c>
      <c r="D2817" s="4" t="s">
        <v>105</v>
      </c>
      <c r="E2817" s="4" t="s">
        <v>197</v>
      </c>
      <c r="F2817" s="3">
        <v>42853</v>
      </c>
      <c r="G2817" s="3">
        <v>42861</v>
      </c>
      <c r="H2817">
        <v>0</v>
      </c>
    </row>
    <row r="2818" spans="1:8">
      <c r="A2818" s="4" t="s">
        <v>3025</v>
      </c>
      <c r="B2818" s="4" t="s">
        <v>185</v>
      </c>
      <c r="C2818" s="4" t="s">
        <v>192</v>
      </c>
      <c r="D2818" s="4" t="s">
        <v>87</v>
      </c>
      <c r="E2818" s="4" t="s">
        <v>197</v>
      </c>
      <c r="F2818" s="3">
        <v>42853</v>
      </c>
      <c r="G2818" s="3">
        <v>42869</v>
      </c>
      <c r="H2818">
        <v>0</v>
      </c>
    </row>
    <row r="2819" spans="1:8">
      <c r="A2819" s="4" t="s">
        <v>3026</v>
      </c>
      <c r="B2819" s="4" t="s">
        <v>216</v>
      </c>
      <c r="C2819" s="4" t="s">
        <v>177</v>
      </c>
      <c r="D2819" s="4" t="s">
        <v>83</v>
      </c>
      <c r="E2819" s="4" t="s">
        <v>197</v>
      </c>
      <c r="F2819" s="3">
        <v>42853</v>
      </c>
      <c r="G2819" s="3">
        <v>42896</v>
      </c>
      <c r="H2819">
        <v>0</v>
      </c>
    </row>
    <row r="2820" spans="1:8">
      <c r="A2820" s="4" t="s">
        <v>3027</v>
      </c>
      <c r="B2820" s="4" t="s">
        <v>183</v>
      </c>
      <c r="C2820" s="4" t="s">
        <v>171</v>
      </c>
      <c r="D2820" s="4" t="s">
        <v>106</v>
      </c>
      <c r="E2820" s="4" t="s">
        <v>172</v>
      </c>
      <c r="F2820" s="3">
        <v>42854</v>
      </c>
      <c r="G2820" s="3">
        <v>42870</v>
      </c>
      <c r="H2820">
        <v>918</v>
      </c>
    </row>
    <row r="2821" spans="1:8">
      <c r="A2821" s="4" t="s">
        <v>3028</v>
      </c>
      <c r="B2821" s="4" t="s">
        <v>246</v>
      </c>
      <c r="C2821" s="4" t="s">
        <v>177</v>
      </c>
      <c r="D2821" s="4" t="s">
        <v>24</v>
      </c>
      <c r="E2821" s="4" t="s">
        <v>193</v>
      </c>
      <c r="F2821" s="3">
        <v>42854</v>
      </c>
      <c r="G2821" s="3"/>
    </row>
    <row r="2822" spans="1:8">
      <c r="A2822" s="4" t="s">
        <v>3029</v>
      </c>
      <c r="B2822" s="4" t="s">
        <v>210</v>
      </c>
      <c r="C2822" s="4" t="s">
        <v>177</v>
      </c>
      <c r="D2822" s="4" t="s">
        <v>35</v>
      </c>
      <c r="E2822" s="4" t="s">
        <v>172</v>
      </c>
      <c r="F2822" s="3">
        <v>42854</v>
      </c>
      <c r="G2822" s="3">
        <v>42859</v>
      </c>
      <c r="H2822">
        <v>60</v>
      </c>
    </row>
    <row r="2823" spans="1:8">
      <c r="A2823" s="4" t="s">
        <v>3030</v>
      </c>
      <c r="B2823" s="4" t="s">
        <v>263</v>
      </c>
      <c r="C2823" s="4" t="s">
        <v>175</v>
      </c>
      <c r="D2823" s="4" t="s">
        <v>95</v>
      </c>
      <c r="E2823" s="4" t="s">
        <v>197</v>
      </c>
      <c r="F2823" s="3">
        <v>42854</v>
      </c>
      <c r="G2823" s="3">
        <v>42865</v>
      </c>
      <c r="H2823">
        <v>0</v>
      </c>
    </row>
    <row r="2824" spans="1:8">
      <c r="A2824" s="4" t="s">
        <v>3031</v>
      </c>
      <c r="B2824" s="4" t="s">
        <v>263</v>
      </c>
      <c r="C2824" s="4" t="s">
        <v>179</v>
      </c>
      <c r="D2824" s="4" t="s">
        <v>65</v>
      </c>
      <c r="E2824" s="4" t="s">
        <v>172</v>
      </c>
      <c r="F2824" s="3">
        <v>42854</v>
      </c>
      <c r="G2824" s="3">
        <v>42861</v>
      </c>
      <c r="H2824">
        <v>519</v>
      </c>
    </row>
    <row r="2825" spans="1:8">
      <c r="A2825" s="4" t="s">
        <v>3032</v>
      </c>
      <c r="B2825" s="4" t="s">
        <v>212</v>
      </c>
      <c r="C2825" s="4" t="s">
        <v>179</v>
      </c>
      <c r="D2825" s="4" t="s">
        <v>24</v>
      </c>
      <c r="E2825" s="4" t="s">
        <v>193</v>
      </c>
      <c r="F2825" s="3">
        <v>42854</v>
      </c>
      <c r="G2825" s="3"/>
    </row>
    <row r="2826" spans="1:8">
      <c r="A2826" s="4" t="s">
        <v>3033</v>
      </c>
      <c r="B2826" s="4" t="s">
        <v>203</v>
      </c>
      <c r="C2826" s="4" t="s">
        <v>177</v>
      </c>
      <c r="D2826" s="4" t="s">
        <v>25</v>
      </c>
      <c r="E2826" s="4" t="s">
        <v>193</v>
      </c>
      <c r="F2826" s="3">
        <v>42854</v>
      </c>
      <c r="G2826" s="3"/>
    </row>
    <row r="2827" spans="1:8">
      <c r="A2827" s="4" t="s">
        <v>3034</v>
      </c>
      <c r="B2827" s="4" t="s">
        <v>191</v>
      </c>
      <c r="C2827" s="4" t="s">
        <v>199</v>
      </c>
      <c r="D2827" s="4" t="s">
        <v>105</v>
      </c>
      <c r="E2827" s="4" t="s">
        <v>172</v>
      </c>
      <c r="F2827" s="3">
        <v>42854</v>
      </c>
      <c r="G2827" s="3">
        <v>42859</v>
      </c>
      <c r="H2827">
        <v>4956</v>
      </c>
    </row>
    <row r="2828" spans="1:8">
      <c r="A2828" s="4" t="s">
        <v>3035</v>
      </c>
      <c r="B2828" s="4" t="s">
        <v>230</v>
      </c>
      <c r="C2828" s="4" t="s">
        <v>192</v>
      </c>
      <c r="D2828" s="4" t="s">
        <v>118</v>
      </c>
      <c r="E2828" s="4" t="s">
        <v>193</v>
      </c>
      <c r="F2828" s="3">
        <v>42854</v>
      </c>
      <c r="G2828" s="3"/>
    </row>
    <row r="2829" spans="1:8">
      <c r="A2829" s="4" t="s">
        <v>3036</v>
      </c>
      <c r="B2829" s="4" t="s">
        <v>256</v>
      </c>
      <c r="C2829" s="4" t="s">
        <v>179</v>
      </c>
      <c r="D2829" s="4" t="s">
        <v>119</v>
      </c>
      <c r="E2829" s="4" t="s">
        <v>197</v>
      </c>
      <c r="F2829" s="3">
        <v>42854</v>
      </c>
      <c r="G2829" s="3">
        <v>42872</v>
      </c>
      <c r="H2829">
        <v>0</v>
      </c>
    </row>
    <row r="2830" spans="1:8">
      <c r="A2830" s="4" t="s">
        <v>3037</v>
      </c>
      <c r="B2830" s="4" t="s">
        <v>256</v>
      </c>
      <c r="C2830" s="4" t="s">
        <v>199</v>
      </c>
      <c r="D2830" s="4" t="s">
        <v>100</v>
      </c>
      <c r="E2830" s="4" t="s">
        <v>172</v>
      </c>
      <c r="F2830" s="3">
        <v>42854</v>
      </c>
      <c r="G2830" s="3">
        <v>42955</v>
      </c>
      <c r="H2830">
        <v>5913</v>
      </c>
    </row>
    <row r="2831" spans="1:8">
      <c r="A2831" s="4" t="s">
        <v>3038</v>
      </c>
      <c r="B2831" s="4" t="s">
        <v>201</v>
      </c>
      <c r="C2831" s="4" t="s">
        <v>175</v>
      </c>
      <c r="D2831" s="4" t="s">
        <v>40</v>
      </c>
      <c r="E2831" s="4" t="s">
        <v>193</v>
      </c>
      <c r="F2831" s="3">
        <v>42854</v>
      </c>
      <c r="G2831" s="3"/>
    </row>
    <row r="2832" spans="1:8">
      <c r="A2832" s="4" t="s">
        <v>3039</v>
      </c>
      <c r="B2832" s="4" t="s">
        <v>170</v>
      </c>
      <c r="C2832" s="4" t="s">
        <v>179</v>
      </c>
      <c r="D2832" s="4" t="s">
        <v>29</v>
      </c>
      <c r="E2832" s="4" t="s">
        <v>197</v>
      </c>
      <c r="F2832" s="3">
        <v>42854</v>
      </c>
      <c r="G2832" s="3">
        <v>42886</v>
      </c>
      <c r="H2832">
        <v>0</v>
      </c>
    </row>
    <row r="2833" spans="1:8">
      <c r="A2833" s="4" t="s">
        <v>3040</v>
      </c>
      <c r="B2833" s="4" t="s">
        <v>205</v>
      </c>
      <c r="C2833" s="4" t="s">
        <v>171</v>
      </c>
      <c r="D2833" s="4" t="s">
        <v>74</v>
      </c>
      <c r="E2833" s="4" t="s">
        <v>172</v>
      </c>
      <c r="F2833" s="3">
        <v>42854</v>
      </c>
      <c r="G2833" s="3">
        <v>42968</v>
      </c>
      <c r="H2833">
        <v>1210</v>
      </c>
    </row>
    <row r="2834" spans="1:8">
      <c r="A2834" s="4" t="s">
        <v>3041</v>
      </c>
      <c r="B2834" s="4" t="s">
        <v>185</v>
      </c>
      <c r="C2834" s="4" t="s">
        <v>192</v>
      </c>
      <c r="D2834" s="4" t="s">
        <v>86</v>
      </c>
      <c r="E2834" s="4" t="s">
        <v>197</v>
      </c>
      <c r="F2834" s="3">
        <v>42854</v>
      </c>
      <c r="G2834" s="3">
        <v>42855</v>
      </c>
      <c r="H2834">
        <v>0</v>
      </c>
    </row>
    <row r="2835" spans="1:8">
      <c r="A2835" s="4" t="s">
        <v>3042</v>
      </c>
      <c r="B2835" s="4" t="s">
        <v>216</v>
      </c>
      <c r="C2835" s="4" t="s">
        <v>171</v>
      </c>
      <c r="D2835" s="4" t="s">
        <v>24</v>
      </c>
      <c r="E2835" s="4" t="s">
        <v>193</v>
      </c>
      <c r="F2835" s="3">
        <v>42854</v>
      </c>
      <c r="G2835" s="3"/>
    </row>
    <row r="2836" spans="1:8">
      <c r="A2836" s="4" t="s">
        <v>3043</v>
      </c>
      <c r="B2836" s="4" t="s">
        <v>304</v>
      </c>
      <c r="C2836" s="4" t="s">
        <v>192</v>
      </c>
      <c r="D2836" s="4" t="s">
        <v>66</v>
      </c>
      <c r="E2836" s="4" t="s">
        <v>172</v>
      </c>
      <c r="F2836" s="3">
        <v>42855</v>
      </c>
      <c r="G2836" s="3">
        <v>42957</v>
      </c>
      <c r="H2836">
        <v>3139</v>
      </c>
    </row>
    <row r="2837" spans="1:8">
      <c r="A2837" s="4" t="s">
        <v>3044</v>
      </c>
      <c r="B2837" s="4" t="s">
        <v>279</v>
      </c>
      <c r="C2837" s="4" t="s">
        <v>179</v>
      </c>
      <c r="D2837" s="4" t="s">
        <v>78</v>
      </c>
      <c r="E2837" s="4" t="s">
        <v>172</v>
      </c>
      <c r="F2837" s="3">
        <v>42855</v>
      </c>
      <c r="G2837" s="3">
        <v>42958</v>
      </c>
      <c r="H2837">
        <v>527</v>
      </c>
    </row>
    <row r="2838" spans="1:8">
      <c r="A2838" s="4" t="s">
        <v>3045</v>
      </c>
      <c r="B2838" s="4" t="s">
        <v>210</v>
      </c>
      <c r="C2838" s="4" t="s">
        <v>199</v>
      </c>
      <c r="D2838" s="4" t="s">
        <v>24</v>
      </c>
      <c r="E2838" s="4" t="s">
        <v>193</v>
      </c>
      <c r="F2838" s="3">
        <v>42855</v>
      </c>
      <c r="G2838" s="3"/>
    </row>
    <row r="2839" spans="1:8">
      <c r="A2839" s="4" t="s">
        <v>3046</v>
      </c>
      <c r="B2839" s="4" t="s">
        <v>174</v>
      </c>
      <c r="C2839" s="4" t="s">
        <v>179</v>
      </c>
      <c r="D2839" s="4" t="s">
        <v>51</v>
      </c>
      <c r="E2839" s="4" t="s">
        <v>197</v>
      </c>
      <c r="F2839" s="3">
        <v>42855</v>
      </c>
      <c r="G2839" s="3">
        <v>42859</v>
      </c>
      <c r="H2839">
        <v>0</v>
      </c>
    </row>
    <row r="2840" spans="1:8">
      <c r="A2840" s="4" t="s">
        <v>3047</v>
      </c>
      <c r="B2840" s="4" t="s">
        <v>203</v>
      </c>
      <c r="C2840" s="4" t="s">
        <v>199</v>
      </c>
      <c r="D2840" s="4" t="s">
        <v>86</v>
      </c>
      <c r="E2840" s="4" t="s">
        <v>172</v>
      </c>
      <c r="F2840" s="3">
        <v>42855</v>
      </c>
      <c r="G2840" s="3">
        <v>42959</v>
      </c>
      <c r="H2840">
        <v>5408</v>
      </c>
    </row>
    <row r="2841" spans="1:8">
      <c r="A2841" s="4" t="s">
        <v>3048</v>
      </c>
      <c r="B2841" s="4" t="s">
        <v>203</v>
      </c>
      <c r="C2841" s="4" t="s">
        <v>177</v>
      </c>
      <c r="D2841" s="4" t="s">
        <v>74</v>
      </c>
      <c r="E2841" s="4" t="s">
        <v>172</v>
      </c>
      <c r="F2841" s="3">
        <v>42855</v>
      </c>
      <c r="G2841" s="3">
        <v>42959</v>
      </c>
      <c r="H2841">
        <v>62</v>
      </c>
    </row>
    <row r="2842" spans="1:8">
      <c r="A2842" s="4" t="s">
        <v>3049</v>
      </c>
      <c r="B2842" s="4" t="s">
        <v>343</v>
      </c>
      <c r="C2842" s="4" t="s">
        <v>179</v>
      </c>
      <c r="D2842" s="4" t="s">
        <v>48</v>
      </c>
      <c r="E2842" s="4" t="s">
        <v>172</v>
      </c>
      <c r="F2842" s="3">
        <v>42855</v>
      </c>
      <c r="G2842" s="3">
        <v>42868</v>
      </c>
      <c r="H2842">
        <v>586</v>
      </c>
    </row>
    <row r="2843" spans="1:8">
      <c r="A2843" s="4" t="s">
        <v>3050</v>
      </c>
      <c r="B2843" s="4" t="s">
        <v>219</v>
      </c>
      <c r="C2843" s="4" t="s">
        <v>175</v>
      </c>
      <c r="D2843" s="4" t="s">
        <v>90</v>
      </c>
      <c r="E2843" s="4" t="s">
        <v>197</v>
      </c>
      <c r="F2843" s="3">
        <v>42855</v>
      </c>
      <c r="G2843" s="3">
        <v>42856</v>
      </c>
      <c r="H2843">
        <v>0</v>
      </c>
    </row>
    <row r="2844" spans="1:8">
      <c r="A2844" s="4" t="s">
        <v>3051</v>
      </c>
      <c r="B2844" s="4" t="s">
        <v>230</v>
      </c>
      <c r="C2844" s="4" t="s">
        <v>179</v>
      </c>
      <c r="D2844" s="4" t="s">
        <v>87</v>
      </c>
      <c r="E2844" s="4" t="s">
        <v>172</v>
      </c>
      <c r="F2844" s="3">
        <v>42855</v>
      </c>
      <c r="G2844" s="3">
        <v>42953</v>
      </c>
      <c r="H2844">
        <v>532</v>
      </c>
    </row>
    <row r="2845" spans="1:8">
      <c r="A2845" s="4" t="s">
        <v>3052</v>
      </c>
      <c r="B2845" s="4" t="s">
        <v>230</v>
      </c>
      <c r="C2845" s="4" t="s">
        <v>179</v>
      </c>
      <c r="D2845" s="4" t="s">
        <v>93</v>
      </c>
      <c r="E2845" s="4" t="s">
        <v>172</v>
      </c>
      <c r="F2845" s="3">
        <v>42855</v>
      </c>
      <c r="G2845" s="3">
        <v>42960</v>
      </c>
      <c r="H2845">
        <v>585</v>
      </c>
    </row>
    <row r="2846" spans="1:8">
      <c r="A2846" s="4" t="s">
        <v>3053</v>
      </c>
      <c r="B2846" s="4" t="s">
        <v>256</v>
      </c>
      <c r="C2846" s="4" t="s">
        <v>179</v>
      </c>
      <c r="D2846" s="4" t="s">
        <v>103</v>
      </c>
      <c r="E2846" s="4" t="s">
        <v>172</v>
      </c>
      <c r="F2846" s="3">
        <v>42855</v>
      </c>
      <c r="G2846" s="3">
        <v>42958</v>
      </c>
      <c r="H2846">
        <v>583</v>
      </c>
    </row>
    <row r="2847" spans="1:8">
      <c r="A2847" s="4" t="s">
        <v>3054</v>
      </c>
      <c r="B2847" s="4" t="s">
        <v>244</v>
      </c>
      <c r="C2847" s="4" t="s">
        <v>179</v>
      </c>
      <c r="D2847" s="4" t="s">
        <v>100</v>
      </c>
      <c r="E2847" s="4" t="s">
        <v>172</v>
      </c>
      <c r="F2847" s="3">
        <v>42855</v>
      </c>
      <c r="G2847" s="3">
        <v>42980</v>
      </c>
      <c r="H2847">
        <v>433</v>
      </c>
    </row>
    <row r="2848" spans="1:8">
      <c r="A2848" s="4" t="s">
        <v>3055</v>
      </c>
      <c r="B2848" s="4" t="s">
        <v>189</v>
      </c>
      <c r="C2848" s="4" t="s">
        <v>179</v>
      </c>
      <c r="D2848" s="4" t="s">
        <v>42</v>
      </c>
      <c r="E2848" s="4" t="s">
        <v>172</v>
      </c>
      <c r="F2848" s="3">
        <v>42855</v>
      </c>
      <c r="G2848" s="3">
        <v>42861</v>
      </c>
      <c r="H2848">
        <v>557</v>
      </c>
    </row>
    <row r="2849" spans="1:8">
      <c r="A2849" s="4" t="s">
        <v>3056</v>
      </c>
      <c r="B2849" s="4" t="s">
        <v>232</v>
      </c>
      <c r="C2849" s="4" t="s">
        <v>175</v>
      </c>
      <c r="D2849" s="4" t="s">
        <v>96</v>
      </c>
      <c r="E2849" s="4" t="s">
        <v>172</v>
      </c>
      <c r="F2849" s="3">
        <v>42855</v>
      </c>
      <c r="G2849" s="3">
        <v>42864</v>
      </c>
      <c r="H2849">
        <v>4704</v>
      </c>
    </row>
    <row r="2850" spans="1:8">
      <c r="A2850" s="4" t="s">
        <v>3057</v>
      </c>
      <c r="B2850" s="4" t="s">
        <v>205</v>
      </c>
      <c r="C2850" s="4" t="s">
        <v>179</v>
      </c>
      <c r="D2850" s="4" t="s">
        <v>24</v>
      </c>
      <c r="E2850" s="4" t="s">
        <v>193</v>
      </c>
      <c r="F2850" s="3">
        <v>42855</v>
      </c>
      <c r="G2850" s="3"/>
    </row>
    <row r="2851" spans="1:8">
      <c r="A2851" s="4" t="s">
        <v>3058</v>
      </c>
      <c r="B2851" s="4" t="s">
        <v>226</v>
      </c>
      <c r="C2851" s="4" t="s">
        <v>175</v>
      </c>
      <c r="D2851" s="4" t="s">
        <v>99</v>
      </c>
      <c r="E2851" s="4" t="s">
        <v>172</v>
      </c>
      <c r="F2851" s="3">
        <v>42855</v>
      </c>
      <c r="G2851" s="3">
        <v>42959</v>
      </c>
      <c r="H2851">
        <v>5182</v>
      </c>
    </row>
    <row r="2852" spans="1:8">
      <c r="A2852" s="4" t="s">
        <v>3059</v>
      </c>
      <c r="B2852" s="4" t="s">
        <v>181</v>
      </c>
      <c r="C2852" s="4" t="s">
        <v>175</v>
      </c>
      <c r="D2852" s="4" t="s">
        <v>87</v>
      </c>
      <c r="E2852" s="4" t="s">
        <v>172</v>
      </c>
      <c r="F2852" s="3">
        <v>42855</v>
      </c>
      <c r="G2852" s="3">
        <v>42868</v>
      </c>
      <c r="H2852">
        <v>5311</v>
      </c>
    </row>
    <row r="2853" spans="1:8">
      <c r="A2853" s="4" t="s">
        <v>3060</v>
      </c>
      <c r="B2853" s="4" t="s">
        <v>183</v>
      </c>
      <c r="C2853" s="4" t="s">
        <v>199</v>
      </c>
      <c r="D2853" s="4" t="s">
        <v>42</v>
      </c>
      <c r="E2853" s="4" t="s">
        <v>197</v>
      </c>
      <c r="F2853" s="3">
        <v>42856</v>
      </c>
      <c r="G2853" s="3">
        <v>42873</v>
      </c>
      <c r="H2853">
        <v>0</v>
      </c>
    </row>
    <row r="2854" spans="1:8">
      <c r="A2854" s="4" t="s">
        <v>3061</v>
      </c>
      <c r="B2854" s="4" t="s">
        <v>183</v>
      </c>
      <c r="C2854" s="4" t="s">
        <v>177</v>
      </c>
      <c r="D2854" s="4" t="s">
        <v>68</v>
      </c>
      <c r="E2854" s="4" t="s">
        <v>172</v>
      </c>
      <c r="F2854" s="3">
        <v>42856</v>
      </c>
      <c r="G2854" s="3">
        <v>42975</v>
      </c>
      <c r="H2854">
        <v>64</v>
      </c>
    </row>
    <row r="2855" spans="1:8">
      <c r="A2855" s="4" t="s">
        <v>3062</v>
      </c>
      <c r="B2855" s="4" t="s">
        <v>261</v>
      </c>
      <c r="C2855" s="4" t="s">
        <v>199</v>
      </c>
      <c r="D2855" s="4" t="s">
        <v>24</v>
      </c>
      <c r="E2855" s="4" t="s">
        <v>193</v>
      </c>
      <c r="F2855" s="3">
        <v>42856</v>
      </c>
      <c r="G2855" s="3"/>
    </row>
    <row r="2856" spans="1:8">
      <c r="A2856" s="4" t="s">
        <v>3063</v>
      </c>
      <c r="B2856" s="4" t="s">
        <v>279</v>
      </c>
      <c r="C2856" s="4" t="s">
        <v>179</v>
      </c>
      <c r="D2856" s="4" t="s">
        <v>127</v>
      </c>
      <c r="E2856" s="4" t="s">
        <v>193</v>
      </c>
      <c r="F2856" s="3">
        <v>42856</v>
      </c>
      <c r="G2856" s="3"/>
    </row>
    <row r="2857" spans="1:8">
      <c r="A2857" s="4" t="s">
        <v>3064</v>
      </c>
      <c r="B2857" s="4" t="s">
        <v>174</v>
      </c>
      <c r="C2857" s="4" t="s">
        <v>171</v>
      </c>
      <c r="D2857" s="4" t="s">
        <v>92</v>
      </c>
      <c r="E2857" s="4" t="s">
        <v>172</v>
      </c>
      <c r="F2857" s="3">
        <v>42856</v>
      </c>
      <c r="G2857" s="3">
        <v>42970</v>
      </c>
      <c r="H2857">
        <v>878</v>
      </c>
    </row>
    <row r="2858" spans="1:8">
      <c r="A2858" s="4" t="s">
        <v>3065</v>
      </c>
      <c r="B2858" s="4" t="s">
        <v>174</v>
      </c>
      <c r="C2858" s="4" t="s">
        <v>177</v>
      </c>
      <c r="D2858" s="4" t="s">
        <v>66</v>
      </c>
      <c r="E2858" s="4" t="s">
        <v>172</v>
      </c>
      <c r="F2858" s="3">
        <v>42856</v>
      </c>
      <c r="G2858" s="3">
        <v>42857</v>
      </c>
      <c r="H2858">
        <v>59</v>
      </c>
    </row>
    <row r="2859" spans="1:8">
      <c r="A2859" s="4" t="s">
        <v>3066</v>
      </c>
      <c r="B2859" s="4" t="s">
        <v>263</v>
      </c>
      <c r="C2859" s="4" t="s">
        <v>179</v>
      </c>
      <c r="D2859" s="4" t="s">
        <v>130</v>
      </c>
      <c r="E2859" s="4" t="s">
        <v>197</v>
      </c>
      <c r="F2859" s="3">
        <v>42856</v>
      </c>
      <c r="G2859" s="3">
        <v>42875</v>
      </c>
      <c r="H2859">
        <v>0</v>
      </c>
    </row>
    <row r="2860" spans="1:8">
      <c r="A2860" s="4" t="s">
        <v>3067</v>
      </c>
      <c r="B2860" s="4" t="s">
        <v>196</v>
      </c>
      <c r="C2860" s="4" t="s">
        <v>175</v>
      </c>
      <c r="D2860" s="4" t="s">
        <v>111</v>
      </c>
      <c r="E2860" s="4" t="s">
        <v>197</v>
      </c>
      <c r="F2860" s="3">
        <v>42856</v>
      </c>
      <c r="G2860" s="3">
        <v>42954</v>
      </c>
      <c r="H2860">
        <v>0</v>
      </c>
    </row>
    <row r="2861" spans="1:8">
      <c r="A2861" s="4" t="s">
        <v>3068</v>
      </c>
      <c r="B2861" s="4" t="s">
        <v>191</v>
      </c>
      <c r="C2861" s="4" t="s">
        <v>199</v>
      </c>
      <c r="D2861" s="4" t="s">
        <v>110</v>
      </c>
      <c r="E2861" s="4" t="s">
        <v>193</v>
      </c>
      <c r="F2861" s="3">
        <v>42856</v>
      </c>
      <c r="G2861" s="3"/>
    </row>
    <row r="2862" spans="1:8">
      <c r="A2862" s="4" t="s">
        <v>3069</v>
      </c>
      <c r="B2862" s="4" t="s">
        <v>191</v>
      </c>
      <c r="C2862" s="4" t="s">
        <v>177</v>
      </c>
      <c r="D2862" s="4" t="s">
        <v>108</v>
      </c>
      <c r="E2862" s="4" t="s">
        <v>172</v>
      </c>
      <c r="F2862" s="3">
        <v>42856</v>
      </c>
      <c r="G2862" s="3">
        <v>42967</v>
      </c>
      <c r="H2862">
        <v>65</v>
      </c>
    </row>
    <row r="2863" spans="1:8">
      <c r="A2863" s="4" t="s">
        <v>3070</v>
      </c>
      <c r="B2863" s="4" t="s">
        <v>343</v>
      </c>
      <c r="C2863" s="4" t="s">
        <v>179</v>
      </c>
      <c r="D2863" s="4" t="s">
        <v>76</v>
      </c>
      <c r="E2863" s="4" t="s">
        <v>172</v>
      </c>
      <c r="F2863" s="3">
        <v>42856</v>
      </c>
      <c r="G2863" s="3">
        <v>42958</v>
      </c>
      <c r="H2863">
        <v>543</v>
      </c>
    </row>
    <row r="2864" spans="1:8">
      <c r="A2864" s="4" t="s">
        <v>3071</v>
      </c>
      <c r="B2864" s="4" t="s">
        <v>219</v>
      </c>
      <c r="C2864" s="4" t="s">
        <v>179</v>
      </c>
      <c r="D2864" s="4" t="s">
        <v>34</v>
      </c>
      <c r="E2864" s="4" t="s">
        <v>193</v>
      </c>
      <c r="F2864" s="3">
        <v>42856</v>
      </c>
      <c r="G2864" s="3"/>
    </row>
    <row r="2865" spans="1:8">
      <c r="A2865" s="4" t="s">
        <v>3072</v>
      </c>
      <c r="B2865" s="4" t="s">
        <v>230</v>
      </c>
      <c r="C2865" s="4" t="s">
        <v>175</v>
      </c>
      <c r="D2865" s="4" t="s">
        <v>24</v>
      </c>
      <c r="E2865" s="4" t="s">
        <v>193</v>
      </c>
      <c r="F2865" s="3">
        <v>42856</v>
      </c>
      <c r="G2865" s="3"/>
    </row>
    <row r="2866" spans="1:8">
      <c r="A2866" s="4" t="s">
        <v>3073</v>
      </c>
      <c r="B2866" s="4" t="s">
        <v>230</v>
      </c>
      <c r="C2866" s="4" t="s">
        <v>179</v>
      </c>
      <c r="D2866" s="4" t="s">
        <v>105</v>
      </c>
      <c r="E2866" s="4" t="s">
        <v>197</v>
      </c>
      <c r="F2866" s="3">
        <v>42856</v>
      </c>
      <c r="G2866" s="3">
        <v>42898</v>
      </c>
      <c r="H2866">
        <v>0</v>
      </c>
    </row>
    <row r="2867" spans="1:8">
      <c r="A2867" s="4" t="s">
        <v>3074</v>
      </c>
      <c r="B2867" s="4" t="s">
        <v>187</v>
      </c>
      <c r="C2867" s="4" t="s">
        <v>192</v>
      </c>
      <c r="D2867" s="4" t="s">
        <v>48</v>
      </c>
      <c r="E2867" s="4" t="s">
        <v>193</v>
      </c>
      <c r="F2867" s="3">
        <v>42856</v>
      </c>
      <c r="G2867" s="3"/>
    </row>
    <row r="2868" spans="1:8">
      <c r="A2868" s="4" t="s">
        <v>3075</v>
      </c>
      <c r="B2868" s="4" t="s">
        <v>201</v>
      </c>
      <c r="C2868" s="4" t="s">
        <v>199</v>
      </c>
      <c r="D2868" s="4" t="s">
        <v>24</v>
      </c>
      <c r="E2868" s="4" t="s">
        <v>193</v>
      </c>
      <c r="F2868" s="3">
        <v>42856</v>
      </c>
      <c r="G2868" s="3"/>
    </row>
    <row r="2869" spans="1:8">
      <c r="A2869" s="4" t="s">
        <v>3076</v>
      </c>
      <c r="B2869" s="4" t="s">
        <v>170</v>
      </c>
      <c r="C2869" s="4" t="s">
        <v>199</v>
      </c>
      <c r="D2869" s="4" t="s">
        <v>42</v>
      </c>
      <c r="E2869" s="4" t="s">
        <v>197</v>
      </c>
      <c r="F2869" s="3">
        <v>42856</v>
      </c>
      <c r="G2869" s="3">
        <v>42865</v>
      </c>
      <c r="H2869">
        <v>0</v>
      </c>
    </row>
    <row r="2870" spans="1:8">
      <c r="A2870" s="4" t="s">
        <v>3077</v>
      </c>
      <c r="B2870" s="4" t="s">
        <v>170</v>
      </c>
      <c r="C2870" s="4" t="s">
        <v>199</v>
      </c>
      <c r="D2870" s="4" t="s">
        <v>92</v>
      </c>
      <c r="E2870" s="4" t="s">
        <v>197</v>
      </c>
      <c r="F2870" s="3">
        <v>42856</v>
      </c>
      <c r="G2870" s="3">
        <v>42862</v>
      </c>
      <c r="H2870">
        <v>0</v>
      </c>
    </row>
    <row r="2871" spans="1:8">
      <c r="A2871" s="4" t="s">
        <v>3078</v>
      </c>
      <c r="B2871" s="4" t="s">
        <v>170</v>
      </c>
      <c r="C2871" s="4" t="s">
        <v>192</v>
      </c>
      <c r="D2871" s="4" t="s">
        <v>103</v>
      </c>
      <c r="E2871" s="4" t="s">
        <v>172</v>
      </c>
      <c r="F2871" s="3">
        <v>42856</v>
      </c>
      <c r="G2871" s="3">
        <v>42863</v>
      </c>
      <c r="H2871">
        <v>3971</v>
      </c>
    </row>
    <row r="2872" spans="1:8">
      <c r="A2872" s="4" t="s">
        <v>3079</v>
      </c>
      <c r="B2872" s="4" t="s">
        <v>189</v>
      </c>
      <c r="C2872" s="4" t="s">
        <v>179</v>
      </c>
      <c r="D2872" s="4" t="s">
        <v>106</v>
      </c>
      <c r="E2872" s="4" t="s">
        <v>172</v>
      </c>
      <c r="F2872" s="3">
        <v>42856</v>
      </c>
      <c r="G2872" s="3">
        <v>42871</v>
      </c>
      <c r="H2872">
        <v>554</v>
      </c>
    </row>
    <row r="2873" spans="1:8">
      <c r="A2873" s="4" t="s">
        <v>3080</v>
      </c>
      <c r="B2873" s="4" t="s">
        <v>185</v>
      </c>
      <c r="C2873" s="4" t="s">
        <v>199</v>
      </c>
      <c r="D2873" s="4" t="s">
        <v>24</v>
      </c>
      <c r="E2873" s="4" t="s">
        <v>193</v>
      </c>
      <c r="F2873" s="3">
        <v>42856</v>
      </c>
      <c r="G2873" s="3"/>
    </row>
    <row r="2874" spans="1:8">
      <c r="A2874" s="4" t="s">
        <v>3081</v>
      </c>
      <c r="B2874" s="4" t="s">
        <v>185</v>
      </c>
      <c r="C2874" s="4" t="s">
        <v>192</v>
      </c>
      <c r="D2874" s="4" t="s">
        <v>38</v>
      </c>
      <c r="E2874" s="4" t="s">
        <v>197</v>
      </c>
      <c r="F2874" s="3">
        <v>42856</v>
      </c>
      <c r="G2874" s="3">
        <v>42912</v>
      </c>
      <c r="H2874">
        <v>0</v>
      </c>
    </row>
    <row r="2875" spans="1:8">
      <c r="A2875" s="4" t="s">
        <v>3082</v>
      </c>
      <c r="B2875" s="4" t="s">
        <v>185</v>
      </c>
      <c r="C2875" s="4" t="s">
        <v>171</v>
      </c>
      <c r="D2875" s="4" t="s">
        <v>53</v>
      </c>
      <c r="E2875" s="4" t="s">
        <v>172</v>
      </c>
      <c r="F2875" s="3">
        <v>42856</v>
      </c>
      <c r="G2875" s="3">
        <v>42902</v>
      </c>
      <c r="H2875">
        <v>1273</v>
      </c>
    </row>
    <row r="2876" spans="1:8">
      <c r="A2876" s="4" t="s">
        <v>3083</v>
      </c>
      <c r="B2876" s="4" t="s">
        <v>181</v>
      </c>
      <c r="C2876" s="4" t="s">
        <v>192</v>
      </c>
      <c r="D2876" s="4" t="s">
        <v>120</v>
      </c>
      <c r="E2876" s="4" t="s">
        <v>193</v>
      </c>
      <c r="F2876" s="3">
        <v>42856</v>
      </c>
      <c r="G2876" s="3"/>
    </row>
    <row r="2877" spans="1:8">
      <c r="A2877" s="4" t="s">
        <v>3084</v>
      </c>
      <c r="B2877" s="4" t="s">
        <v>183</v>
      </c>
      <c r="C2877" s="4" t="s">
        <v>171</v>
      </c>
      <c r="D2877" s="4" t="s">
        <v>43</v>
      </c>
      <c r="E2877" s="4" t="s">
        <v>172</v>
      </c>
      <c r="F2877" s="3">
        <v>42857</v>
      </c>
      <c r="G2877" s="3">
        <v>42866</v>
      </c>
      <c r="H2877">
        <v>1300</v>
      </c>
    </row>
    <row r="2878" spans="1:8">
      <c r="A2878" s="4" t="s">
        <v>3085</v>
      </c>
      <c r="B2878" s="4" t="s">
        <v>261</v>
      </c>
      <c r="C2878" s="4" t="s">
        <v>171</v>
      </c>
      <c r="D2878" s="4" t="s">
        <v>24</v>
      </c>
      <c r="E2878" s="4" t="s">
        <v>193</v>
      </c>
      <c r="F2878" s="3">
        <v>42857</v>
      </c>
      <c r="G2878" s="3"/>
    </row>
    <row r="2879" spans="1:8">
      <c r="A2879" s="4" t="s">
        <v>3086</v>
      </c>
      <c r="B2879" s="4" t="s">
        <v>261</v>
      </c>
      <c r="C2879" s="4" t="s">
        <v>171</v>
      </c>
      <c r="D2879" s="4" t="s">
        <v>24</v>
      </c>
      <c r="E2879" s="4" t="s">
        <v>193</v>
      </c>
      <c r="F2879" s="3">
        <v>42857</v>
      </c>
      <c r="G2879" s="3"/>
    </row>
    <row r="2880" spans="1:8">
      <c r="A2880" s="4" t="s">
        <v>3087</v>
      </c>
      <c r="B2880" s="4" t="s">
        <v>261</v>
      </c>
      <c r="C2880" s="4" t="s">
        <v>199</v>
      </c>
      <c r="D2880" s="4" t="s">
        <v>88</v>
      </c>
      <c r="E2880" s="4" t="s">
        <v>197</v>
      </c>
      <c r="F2880" s="3">
        <v>42857</v>
      </c>
      <c r="G2880" s="3">
        <v>42876</v>
      </c>
      <c r="H2880">
        <v>0</v>
      </c>
    </row>
    <row r="2881" spans="1:8">
      <c r="A2881" s="4" t="s">
        <v>3088</v>
      </c>
      <c r="B2881" s="4" t="s">
        <v>212</v>
      </c>
      <c r="C2881" s="4" t="s">
        <v>177</v>
      </c>
      <c r="D2881" s="4" t="s">
        <v>42</v>
      </c>
      <c r="E2881" s="4" t="s">
        <v>197</v>
      </c>
      <c r="F2881" s="3">
        <v>42857</v>
      </c>
      <c r="G2881" s="3">
        <v>42961</v>
      </c>
      <c r="H2881">
        <v>0</v>
      </c>
    </row>
    <row r="2882" spans="1:8">
      <c r="A2882" s="4" t="s">
        <v>3089</v>
      </c>
      <c r="B2882" s="4" t="s">
        <v>203</v>
      </c>
      <c r="C2882" s="4" t="s">
        <v>192</v>
      </c>
      <c r="D2882" s="4" t="s">
        <v>56</v>
      </c>
      <c r="E2882" s="4" t="s">
        <v>172</v>
      </c>
      <c r="F2882" s="3">
        <v>42857</v>
      </c>
      <c r="G2882" s="3">
        <v>42865</v>
      </c>
      <c r="H2882">
        <v>3527</v>
      </c>
    </row>
    <row r="2883" spans="1:8">
      <c r="A2883" s="4" t="s">
        <v>3090</v>
      </c>
      <c r="B2883" s="4" t="s">
        <v>343</v>
      </c>
      <c r="C2883" s="4" t="s">
        <v>179</v>
      </c>
      <c r="D2883" s="4" t="s">
        <v>104</v>
      </c>
      <c r="E2883" s="4" t="s">
        <v>172</v>
      </c>
      <c r="F2883" s="3">
        <v>42857</v>
      </c>
      <c r="G2883" s="3">
        <v>42861</v>
      </c>
      <c r="H2883">
        <v>526</v>
      </c>
    </row>
    <row r="2884" spans="1:8">
      <c r="A2884" s="4" t="s">
        <v>3091</v>
      </c>
      <c r="B2884" s="4" t="s">
        <v>219</v>
      </c>
      <c r="C2884" s="4" t="s">
        <v>177</v>
      </c>
      <c r="D2884" s="4" t="s">
        <v>42</v>
      </c>
      <c r="E2884" s="4" t="s">
        <v>197</v>
      </c>
      <c r="F2884" s="3">
        <v>42857</v>
      </c>
      <c r="G2884" s="3">
        <v>42896</v>
      </c>
      <c r="H2884">
        <v>0</v>
      </c>
    </row>
    <row r="2885" spans="1:8">
      <c r="A2885" s="4" t="s">
        <v>3092</v>
      </c>
      <c r="B2885" s="4" t="s">
        <v>256</v>
      </c>
      <c r="C2885" s="4" t="s">
        <v>179</v>
      </c>
      <c r="D2885" s="4" t="s">
        <v>79</v>
      </c>
      <c r="E2885" s="4" t="s">
        <v>197</v>
      </c>
      <c r="F2885" s="3">
        <v>42857</v>
      </c>
      <c r="G2885" s="3">
        <v>42954</v>
      </c>
      <c r="H2885">
        <v>0</v>
      </c>
    </row>
    <row r="2886" spans="1:8">
      <c r="A2886" s="4" t="s">
        <v>3093</v>
      </c>
      <c r="B2886" s="4" t="s">
        <v>187</v>
      </c>
      <c r="C2886" s="4" t="s">
        <v>179</v>
      </c>
      <c r="D2886" s="4" t="s">
        <v>76</v>
      </c>
      <c r="E2886" s="4" t="s">
        <v>172</v>
      </c>
      <c r="F2886" s="3">
        <v>42857</v>
      </c>
      <c r="G2886" s="3">
        <v>42908</v>
      </c>
      <c r="H2886">
        <v>569</v>
      </c>
    </row>
    <row r="2887" spans="1:8">
      <c r="A2887" s="4" t="s">
        <v>3094</v>
      </c>
      <c r="B2887" s="4" t="s">
        <v>201</v>
      </c>
      <c r="C2887" s="4" t="s">
        <v>199</v>
      </c>
      <c r="D2887" s="4" t="s">
        <v>105</v>
      </c>
      <c r="E2887" s="4" t="s">
        <v>172</v>
      </c>
      <c r="F2887" s="3">
        <v>42857</v>
      </c>
      <c r="G2887" s="3">
        <v>42869</v>
      </c>
      <c r="H2887">
        <v>6310</v>
      </c>
    </row>
    <row r="2888" spans="1:8">
      <c r="A2888" s="4" t="s">
        <v>3095</v>
      </c>
      <c r="B2888" s="4" t="s">
        <v>170</v>
      </c>
      <c r="C2888" s="4" t="s">
        <v>192</v>
      </c>
      <c r="D2888" s="4" t="s">
        <v>68</v>
      </c>
      <c r="E2888" s="4" t="s">
        <v>197</v>
      </c>
      <c r="F2888" s="3">
        <v>42857</v>
      </c>
      <c r="G2888" s="3">
        <v>42865</v>
      </c>
      <c r="H2888">
        <v>0</v>
      </c>
    </row>
    <row r="2889" spans="1:8">
      <c r="A2889" s="4" t="s">
        <v>3096</v>
      </c>
      <c r="B2889" s="4" t="s">
        <v>232</v>
      </c>
      <c r="C2889" s="4" t="s">
        <v>171</v>
      </c>
      <c r="D2889" s="4" t="s">
        <v>84</v>
      </c>
      <c r="E2889" s="4" t="s">
        <v>172</v>
      </c>
      <c r="F2889" s="3">
        <v>42857</v>
      </c>
      <c r="G2889" s="3">
        <v>42872</v>
      </c>
      <c r="H2889">
        <v>1135</v>
      </c>
    </row>
    <row r="2890" spans="1:8">
      <c r="A2890" s="4" t="s">
        <v>3097</v>
      </c>
      <c r="B2890" s="4" t="s">
        <v>205</v>
      </c>
      <c r="C2890" s="4" t="s">
        <v>177</v>
      </c>
      <c r="D2890" s="4" t="s">
        <v>24</v>
      </c>
      <c r="E2890" s="4" t="s">
        <v>193</v>
      </c>
      <c r="F2890" s="3">
        <v>42857</v>
      </c>
      <c r="G2890" s="3"/>
    </row>
    <row r="2891" spans="1:8">
      <c r="A2891" s="4" t="s">
        <v>3098</v>
      </c>
      <c r="B2891" s="4" t="s">
        <v>208</v>
      </c>
      <c r="C2891" s="4" t="s">
        <v>199</v>
      </c>
      <c r="D2891" s="4" t="s">
        <v>45</v>
      </c>
      <c r="E2891" s="4" t="s">
        <v>172</v>
      </c>
      <c r="F2891" s="3">
        <v>42857</v>
      </c>
      <c r="G2891" s="3">
        <v>42966</v>
      </c>
      <c r="H2891">
        <v>5145</v>
      </c>
    </row>
    <row r="2892" spans="1:8">
      <c r="A2892" s="4" t="s">
        <v>3099</v>
      </c>
      <c r="B2892" s="4" t="s">
        <v>208</v>
      </c>
      <c r="C2892" s="4" t="s">
        <v>177</v>
      </c>
      <c r="D2892" s="4" t="s">
        <v>37</v>
      </c>
      <c r="E2892" s="4" t="s">
        <v>172</v>
      </c>
      <c r="F2892" s="3">
        <v>42857</v>
      </c>
      <c r="G2892" s="3">
        <v>42956</v>
      </c>
      <c r="H2892">
        <v>54</v>
      </c>
    </row>
    <row r="2893" spans="1:8">
      <c r="A2893" s="4" t="s">
        <v>3100</v>
      </c>
      <c r="B2893" s="4" t="s">
        <v>185</v>
      </c>
      <c r="C2893" s="4" t="s">
        <v>175</v>
      </c>
      <c r="D2893" s="4" t="s">
        <v>105</v>
      </c>
      <c r="E2893" s="4" t="s">
        <v>197</v>
      </c>
      <c r="F2893" s="3">
        <v>42857</v>
      </c>
      <c r="G2893" s="3">
        <v>42872</v>
      </c>
      <c r="H2893">
        <v>0</v>
      </c>
    </row>
    <row r="2894" spans="1:8">
      <c r="A2894" s="4" t="s">
        <v>3101</v>
      </c>
      <c r="B2894" s="4" t="s">
        <v>181</v>
      </c>
      <c r="C2894" s="4" t="s">
        <v>199</v>
      </c>
      <c r="D2894" s="4" t="s">
        <v>24</v>
      </c>
      <c r="E2894" s="4" t="s">
        <v>193</v>
      </c>
      <c r="F2894" s="3">
        <v>42857</v>
      </c>
      <c r="G2894" s="3"/>
    </row>
    <row r="2895" spans="1:8">
      <c r="A2895" s="4" t="s">
        <v>3102</v>
      </c>
      <c r="B2895" s="4" t="s">
        <v>183</v>
      </c>
      <c r="C2895" s="4" t="s">
        <v>177</v>
      </c>
      <c r="D2895" s="4" t="s">
        <v>41</v>
      </c>
      <c r="E2895" s="4" t="s">
        <v>172</v>
      </c>
      <c r="F2895" s="3">
        <v>42858</v>
      </c>
      <c r="G2895" s="3">
        <v>42948</v>
      </c>
      <c r="H2895">
        <v>53</v>
      </c>
    </row>
    <row r="2896" spans="1:8">
      <c r="A2896" s="4" t="s">
        <v>3103</v>
      </c>
      <c r="B2896" s="4" t="s">
        <v>261</v>
      </c>
      <c r="C2896" s="4" t="s">
        <v>179</v>
      </c>
      <c r="D2896" s="4" t="s">
        <v>120</v>
      </c>
      <c r="E2896" s="4" t="s">
        <v>172</v>
      </c>
      <c r="F2896" s="3">
        <v>42858</v>
      </c>
      <c r="G2896" s="3">
        <v>42868</v>
      </c>
      <c r="H2896">
        <v>511</v>
      </c>
    </row>
    <row r="2897" spans="1:8">
      <c r="A2897" s="4" t="s">
        <v>3104</v>
      </c>
      <c r="B2897" s="4" t="s">
        <v>261</v>
      </c>
      <c r="C2897" s="4" t="s">
        <v>199</v>
      </c>
      <c r="D2897" s="4" t="s">
        <v>84</v>
      </c>
      <c r="E2897" s="4" t="s">
        <v>172</v>
      </c>
      <c r="F2897" s="3">
        <v>42858</v>
      </c>
      <c r="G2897" s="3">
        <v>42972</v>
      </c>
      <c r="H2897">
        <v>5747</v>
      </c>
    </row>
    <row r="2898" spans="1:8">
      <c r="A2898" s="4" t="s">
        <v>3105</v>
      </c>
      <c r="B2898" s="4" t="s">
        <v>246</v>
      </c>
      <c r="C2898" s="4" t="s">
        <v>175</v>
      </c>
      <c r="D2898" s="4" t="s">
        <v>47</v>
      </c>
      <c r="E2898" s="4" t="s">
        <v>193</v>
      </c>
      <c r="F2898" s="3">
        <v>42858</v>
      </c>
      <c r="G2898" s="3"/>
    </row>
    <row r="2899" spans="1:8">
      <c r="A2899" s="4" t="s">
        <v>3106</v>
      </c>
      <c r="B2899" s="4" t="s">
        <v>246</v>
      </c>
      <c r="C2899" s="4" t="s">
        <v>179</v>
      </c>
      <c r="D2899" s="4" t="s">
        <v>21</v>
      </c>
      <c r="E2899" s="4" t="s">
        <v>197</v>
      </c>
      <c r="F2899" s="3">
        <v>42858</v>
      </c>
      <c r="G2899" s="3">
        <v>42948</v>
      </c>
      <c r="H2899">
        <v>0</v>
      </c>
    </row>
    <row r="2900" spans="1:8">
      <c r="A2900" s="4" t="s">
        <v>3107</v>
      </c>
      <c r="B2900" s="4" t="s">
        <v>174</v>
      </c>
      <c r="C2900" s="4" t="s">
        <v>175</v>
      </c>
      <c r="D2900" s="4" t="s">
        <v>41</v>
      </c>
      <c r="E2900" s="4" t="s">
        <v>197</v>
      </c>
      <c r="F2900" s="3">
        <v>42858</v>
      </c>
      <c r="G2900" s="3">
        <v>42955</v>
      </c>
      <c r="H2900">
        <v>0</v>
      </c>
    </row>
    <row r="2901" spans="1:8">
      <c r="A2901" s="4" t="s">
        <v>3108</v>
      </c>
      <c r="B2901" s="4" t="s">
        <v>174</v>
      </c>
      <c r="C2901" s="4" t="s">
        <v>179</v>
      </c>
      <c r="D2901" s="4" t="s">
        <v>47</v>
      </c>
      <c r="E2901" s="4" t="s">
        <v>172</v>
      </c>
      <c r="F2901" s="3">
        <v>42858</v>
      </c>
      <c r="G2901" s="3">
        <v>42958</v>
      </c>
      <c r="H2901">
        <v>596</v>
      </c>
    </row>
    <row r="2902" spans="1:8">
      <c r="A2902" s="4" t="s">
        <v>3109</v>
      </c>
      <c r="B2902" s="4" t="s">
        <v>343</v>
      </c>
      <c r="C2902" s="4" t="s">
        <v>177</v>
      </c>
      <c r="D2902" s="4" t="s">
        <v>43</v>
      </c>
      <c r="E2902" s="4" t="s">
        <v>172</v>
      </c>
      <c r="F2902" s="3">
        <v>42858</v>
      </c>
      <c r="G2902" s="3">
        <v>42869</v>
      </c>
      <c r="H2902">
        <v>60</v>
      </c>
    </row>
    <row r="2903" spans="1:8">
      <c r="A2903" s="4" t="s">
        <v>3110</v>
      </c>
      <c r="B2903" s="4" t="s">
        <v>219</v>
      </c>
      <c r="C2903" s="4" t="s">
        <v>175</v>
      </c>
      <c r="D2903" s="4" t="s">
        <v>59</v>
      </c>
      <c r="E2903" s="4" t="s">
        <v>172</v>
      </c>
      <c r="F2903" s="3">
        <v>42858</v>
      </c>
      <c r="G2903" s="3">
        <v>42859</v>
      </c>
      <c r="H2903">
        <v>4372</v>
      </c>
    </row>
    <row r="2904" spans="1:8">
      <c r="A2904" s="4" t="s">
        <v>3111</v>
      </c>
      <c r="B2904" s="4" t="s">
        <v>230</v>
      </c>
      <c r="C2904" s="4" t="s">
        <v>175</v>
      </c>
      <c r="D2904" s="4" t="s">
        <v>122</v>
      </c>
      <c r="E2904" s="4" t="s">
        <v>172</v>
      </c>
      <c r="F2904" s="3">
        <v>42858</v>
      </c>
      <c r="G2904" s="3">
        <v>42863</v>
      </c>
      <c r="H2904">
        <v>4604</v>
      </c>
    </row>
    <row r="2905" spans="1:8">
      <c r="A2905" s="4" t="s">
        <v>3112</v>
      </c>
      <c r="B2905" s="4" t="s">
        <v>187</v>
      </c>
      <c r="C2905" s="4" t="s">
        <v>199</v>
      </c>
      <c r="D2905" s="4" t="s">
        <v>24</v>
      </c>
      <c r="E2905" s="4" t="s">
        <v>193</v>
      </c>
      <c r="F2905" s="3">
        <v>42858</v>
      </c>
      <c r="G2905" s="3"/>
    </row>
    <row r="2906" spans="1:8">
      <c r="A2906" s="4" t="s">
        <v>3113</v>
      </c>
      <c r="B2906" s="4" t="s">
        <v>187</v>
      </c>
      <c r="C2906" s="4" t="s">
        <v>192</v>
      </c>
      <c r="D2906" s="4" t="s">
        <v>71</v>
      </c>
      <c r="E2906" s="4" t="s">
        <v>197</v>
      </c>
      <c r="F2906" s="3">
        <v>42858</v>
      </c>
      <c r="G2906" s="3">
        <v>42868</v>
      </c>
      <c r="H2906">
        <v>0</v>
      </c>
    </row>
    <row r="2907" spans="1:8">
      <c r="A2907" s="4" t="s">
        <v>3114</v>
      </c>
      <c r="B2907" s="4" t="s">
        <v>232</v>
      </c>
      <c r="C2907" s="4" t="s">
        <v>175</v>
      </c>
      <c r="D2907" s="4" t="s">
        <v>25</v>
      </c>
      <c r="E2907" s="4" t="s">
        <v>172</v>
      </c>
      <c r="F2907" s="3">
        <v>42858</v>
      </c>
      <c r="G2907" s="3">
        <v>42863</v>
      </c>
      <c r="H2907">
        <v>4859</v>
      </c>
    </row>
    <row r="2908" spans="1:8">
      <c r="A2908" s="4" t="s">
        <v>3115</v>
      </c>
      <c r="B2908" s="4" t="s">
        <v>185</v>
      </c>
      <c r="C2908" s="4" t="s">
        <v>192</v>
      </c>
      <c r="D2908" s="4" t="s">
        <v>129</v>
      </c>
      <c r="E2908" s="4" t="s">
        <v>172</v>
      </c>
      <c r="F2908" s="3">
        <v>42858</v>
      </c>
      <c r="G2908" s="3">
        <v>42950</v>
      </c>
      <c r="H2908">
        <v>3718</v>
      </c>
    </row>
    <row r="2909" spans="1:8">
      <c r="A2909" s="4" t="s">
        <v>3116</v>
      </c>
      <c r="B2909" s="4" t="s">
        <v>216</v>
      </c>
      <c r="C2909" s="4" t="s">
        <v>177</v>
      </c>
      <c r="D2909" s="4" t="s">
        <v>74</v>
      </c>
      <c r="E2909" s="4" t="s">
        <v>193</v>
      </c>
      <c r="F2909" s="3">
        <v>42858</v>
      </c>
      <c r="G2909" s="3"/>
    </row>
    <row r="2910" spans="1:8">
      <c r="A2910" s="4" t="s">
        <v>3117</v>
      </c>
      <c r="B2910" s="4" t="s">
        <v>216</v>
      </c>
      <c r="C2910" s="4" t="s">
        <v>192</v>
      </c>
      <c r="D2910" s="4" t="s">
        <v>113</v>
      </c>
      <c r="E2910" s="4" t="s">
        <v>197</v>
      </c>
      <c r="F2910" s="3">
        <v>42858</v>
      </c>
      <c r="G2910" s="3">
        <v>42874</v>
      </c>
      <c r="H2910">
        <v>0</v>
      </c>
    </row>
    <row r="2911" spans="1:8">
      <c r="A2911" s="4" t="s">
        <v>3118</v>
      </c>
      <c r="B2911" s="4" t="s">
        <v>181</v>
      </c>
      <c r="C2911" s="4" t="s">
        <v>179</v>
      </c>
      <c r="D2911" s="4" t="s">
        <v>76</v>
      </c>
      <c r="E2911" s="4" t="s">
        <v>172</v>
      </c>
      <c r="F2911" s="3">
        <v>42858</v>
      </c>
      <c r="G2911" s="3">
        <v>42885</v>
      </c>
      <c r="H2911">
        <v>493</v>
      </c>
    </row>
    <row r="2912" spans="1:8">
      <c r="A2912" s="4" t="s">
        <v>3119</v>
      </c>
      <c r="B2912" s="4" t="s">
        <v>183</v>
      </c>
      <c r="C2912" s="4" t="s">
        <v>177</v>
      </c>
      <c r="D2912" s="4" t="s">
        <v>48</v>
      </c>
      <c r="E2912" s="4" t="s">
        <v>172</v>
      </c>
      <c r="F2912" s="3">
        <v>42859</v>
      </c>
      <c r="G2912" s="3">
        <v>42890</v>
      </c>
      <c r="H2912">
        <v>54</v>
      </c>
    </row>
    <row r="2913" spans="1:8">
      <c r="A2913" s="4" t="s">
        <v>3120</v>
      </c>
      <c r="B2913" s="4" t="s">
        <v>183</v>
      </c>
      <c r="C2913" s="4" t="s">
        <v>177</v>
      </c>
      <c r="D2913" s="4" t="s">
        <v>85</v>
      </c>
      <c r="E2913" s="4" t="s">
        <v>172</v>
      </c>
      <c r="F2913" s="3">
        <v>42859</v>
      </c>
      <c r="G2913" s="3">
        <v>42895</v>
      </c>
      <c r="H2913">
        <v>52</v>
      </c>
    </row>
    <row r="2914" spans="1:8">
      <c r="A2914" s="4" t="s">
        <v>3121</v>
      </c>
      <c r="B2914" s="4" t="s">
        <v>183</v>
      </c>
      <c r="C2914" s="4" t="s">
        <v>192</v>
      </c>
      <c r="D2914" s="4" t="s">
        <v>100</v>
      </c>
      <c r="E2914" s="4" t="s">
        <v>172</v>
      </c>
      <c r="F2914" s="3">
        <v>42859</v>
      </c>
      <c r="G2914" s="3">
        <v>42909</v>
      </c>
      <c r="H2914">
        <v>3813</v>
      </c>
    </row>
    <row r="2915" spans="1:8">
      <c r="A2915" s="4" t="s">
        <v>3122</v>
      </c>
      <c r="B2915" s="4" t="s">
        <v>210</v>
      </c>
      <c r="C2915" s="4" t="s">
        <v>175</v>
      </c>
      <c r="D2915" s="4" t="s">
        <v>121</v>
      </c>
      <c r="E2915" s="4" t="s">
        <v>197</v>
      </c>
      <c r="F2915" s="3">
        <v>42859</v>
      </c>
      <c r="G2915" s="3">
        <v>42951</v>
      </c>
      <c r="H2915">
        <v>0</v>
      </c>
    </row>
    <row r="2916" spans="1:8">
      <c r="A2916" s="4" t="s">
        <v>3123</v>
      </c>
      <c r="B2916" s="4" t="s">
        <v>174</v>
      </c>
      <c r="C2916" s="4" t="s">
        <v>175</v>
      </c>
      <c r="D2916" s="4" t="s">
        <v>51</v>
      </c>
      <c r="E2916" s="4" t="s">
        <v>172</v>
      </c>
      <c r="F2916" s="3">
        <v>42859</v>
      </c>
      <c r="G2916" s="3">
        <v>42959</v>
      </c>
      <c r="H2916">
        <v>4935</v>
      </c>
    </row>
    <row r="2917" spans="1:8">
      <c r="A2917" s="4" t="s">
        <v>3124</v>
      </c>
      <c r="B2917" s="4" t="s">
        <v>174</v>
      </c>
      <c r="C2917" s="4" t="s">
        <v>192</v>
      </c>
      <c r="D2917" s="4" t="s">
        <v>41</v>
      </c>
      <c r="E2917" s="4" t="s">
        <v>172</v>
      </c>
      <c r="F2917" s="3">
        <v>42859</v>
      </c>
      <c r="G2917" s="3">
        <v>42964</v>
      </c>
      <c r="H2917">
        <v>3560</v>
      </c>
    </row>
    <row r="2918" spans="1:8">
      <c r="A2918" s="4" t="s">
        <v>3125</v>
      </c>
      <c r="B2918" s="4" t="s">
        <v>343</v>
      </c>
      <c r="C2918" s="4" t="s">
        <v>175</v>
      </c>
      <c r="D2918" s="4" t="s">
        <v>27</v>
      </c>
      <c r="E2918" s="4" t="s">
        <v>197</v>
      </c>
      <c r="F2918" s="3">
        <v>42859</v>
      </c>
      <c r="G2918" s="3">
        <v>42875</v>
      </c>
      <c r="H2918">
        <v>0</v>
      </c>
    </row>
    <row r="2919" spans="1:8">
      <c r="A2919" s="4" t="s">
        <v>3126</v>
      </c>
      <c r="B2919" s="4" t="s">
        <v>343</v>
      </c>
      <c r="C2919" s="4" t="s">
        <v>175</v>
      </c>
      <c r="D2919" s="4" t="s">
        <v>110</v>
      </c>
      <c r="E2919" s="4" t="s">
        <v>197</v>
      </c>
      <c r="F2919" s="3">
        <v>42859</v>
      </c>
      <c r="G2919" s="3">
        <v>42972</v>
      </c>
      <c r="H2919">
        <v>0</v>
      </c>
    </row>
    <row r="2920" spans="1:8">
      <c r="A2920" s="4" t="s">
        <v>3127</v>
      </c>
      <c r="B2920" s="4" t="s">
        <v>256</v>
      </c>
      <c r="C2920" s="4" t="s">
        <v>179</v>
      </c>
      <c r="D2920" s="4" t="s">
        <v>103</v>
      </c>
      <c r="E2920" s="4" t="s">
        <v>197</v>
      </c>
      <c r="F2920" s="3">
        <v>42859</v>
      </c>
      <c r="G2920" s="3">
        <v>42865</v>
      </c>
      <c r="H2920">
        <v>0</v>
      </c>
    </row>
    <row r="2921" spans="1:8">
      <c r="A2921" s="4" t="s">
        <v>3128</v>
      </c>
      <c r="B2921" s="4" t="s">
        <v>256</v>
      </c>
      <c r="C2921" s="4" t="s">
        <v>171</v>
      </c>
      <c r="D2921" s="4" t="s">
        <v>27</v>
      </c>
      <c r="E2921" s="4" t="s">
        <v>197</v>
      </c>
      <c r="F2921" s="3">
        <v>42859</v>
      </c>
      <c r="G2921" s="3">
        <v>42967</v>
      </c>
      <c r="H2921">
        <v>0</v>
      </c>
    </row>
    <row r="2922" spans="1:8">
      <c r="A2922" s="4" t="s">
        <v>3129</v>
      </c>
      <c r="B2922" s="4" t="s">
        <v>256</v>
      </c>
      <c r="C2922" s="4" t="s">
        <v>192</v>
      </c>
      <c r="D2922" s="4" t="s">
        <v>131</v>
      </c>
      <c r="E2922" s="4" t="s">
        <v>197</v>
      </c>
      <c r="F2922" s="3">
        <v>42859</v>
      </c>
      <c r="G2922" s="3">
        <v>42974</v>
      </c>
      <c r="H2922">
        <v>0</v>
      </c>
    </row>
    <row r="2923" spans="1:8">
      <c r="A2923" s="4" t="s">
        <v>3130</v>
      </c>
      <c r="B2923" s="4" t="s">
        <v>189</v>
      </c>
      <c r="C2923" s="4" t="s">
        <v>171</v>
      </c>
      <c r="D2923" s="4" t="s">
        <v>109</v>
      </c>
      <c r="E2923" s="4" t="s">
        <v>197</v>
      </c>
      <c r="F2923" s="3">
        <v>42859</v>
      </c>
      <c r="G2923" s="3">
        <v>42972</v>
      </c>
      <c r="H2923">
        <v>0</v>
      </c>
    </row>
    <row r="2924" spans="1:8">
      <c r="A2924" s="4" t="s">
        <v>3131</v>
      </c>
      <c r="B2924" s="4" t="s">
        <v>189</v>
      </c>
      <c r="C2924" s="4" t="s">
        <v>179</v>
      </c>
      <c r="D2924" s="4" t="s">
        <v>66</v>
      </c>
      <c r="E2924" s="4" t="s">
        <v>172</v>
      </c>
      <c r="F2924" s="3">
        <v>42859</v>
      </c>
      <c r="G2924" s="3">
        <v>42952</v>
      </c>
      <c r="H2924">
        <v>528</v>
      </c>
    </row>
    <row r="2925" spans="1:8">
      <c r="A2925" s="4" t="s">
        <v>3132</v>
      </c>
      <c r="B2925" s="4" t="s">
        <v>189</v>
      </c>
      <c r="C2925" s="4" t="s">
        <v>171</v>
      </c>
      <c r="D2925" s="4" t="s">
        <v>109</v>
      </c>
      <c r="E2925" s="4" t="s">
        <v>172</v>
      </c>
      <c r="F2925" s="3">
        <v>42859</v>
      </c>
      <c r="G2925" s="3">
        <v>42906</v>
      </c>
      <c r="H2925">
        <v>1188</v>
      </c>
    </row>
    <row r="2926" spans="1:8">
      <c r="A2926" s="4" t="s">
        <v>3133</v>
      </c>
      <c r="B2926" s="4" t="s">
        <v>232</v>
      </c>
      <c r="C2926" s="4" t="s">
        <v>199</v>
      </c>
      <c r="D2926" s="4" t="s">
        <v>123</v>
      </c>
      <c r="E2926" s="4" t="s">
        <v>197</v>
      </c>
      <c r="F2926" s="3">
        <v>42859</v>
      </c>
      <c r="G2926" s="3">
        <v>42993</v>
      </c>
      <c r="H2926">
        <v>0</v>
      </c>
    </row>
    <row r="2927" spans="1:8">
      <c r="A2927" s="4" t="s">
        <v>3134</v>
      </c>
      <c r="B2927" s="4" t="s">
        <v>208</v>
      </c>
      <c r="C2927" s="4" t="s">
        <v>192</v>
      </c>
      <c r="D2927" s="4" t="s">
        <v>51</v>
      </c>
      <c r="E2927" s="4" t="s">
        <v>197</v>
      </c>
      <c r="F2927" s="3">
        <v>42859</v>
      </c>
      <c r="G2927" s="3">
        <v>42865</v>
      </c>
      <c r="H2927">
        <v>0</v>
      </c>
    </row>
    <row r="2928" spans="1:8">
      <c r="A2928" s="4" t="s">
        <v>3135</v>
      </c>
      <c r="B2928" s="4" t="s">
        <v>208</v>
      </c>
      <c r="C2928" s="4" t="s">
        <v>179</v>
      </c>
      <c r="D2928" s="4" t="s">
        <v>27</v>
      </c>
      <c r="E2928" s="4" t="s">
        <v>172</v>
      </c>
      <c r="F2928" s="3">
        <v>42859</v>
      </c>
      <c r="G2928" s="3">
        <v>42956</v>
      </c>
      <c r="H2928">
        <v>590</v>
      </c>
    </row>
    <row r="2929" spans="1:8">
      <c r="A2929" s="4" t="s">
        <v>3136</v>
      </c>
      <c r="B2929" s="4" t="s">
        <v>185</v>
      </c>
      <c r="C2929" s="4" t="s">
        <v>179</v>
      </c>
      <c r="D2929" s="4" t="s">
        <v>124</v>
      </c>
      <c r="E2929" s="4" t="s">
        <v>172</v>
      </c>
      <c r="F2929" s="3">
        <v>42859</v>
      </c>
      <c r="G2929" s="3">
        <v>42961</v>
      </c>
      <c r="H2929">
        <v>578</v>
      </c>
    </row>
    <row r="2930" spans="1:8">
      <c r="A2930" s="4" t="s">
        <v>3137</v>
      </c>
      <c r="B2930" s="4" t="s">
        <v>216</v>
      </c>
      <c r="C2930" s="4" t="s">
        <v>175</v>
      </c>
      <c r="D2930" s="4" t="s">
        <v>65</v>
      </c>
      <c r="E2930" s="4" t="s">
        <v>197</v>
      </c>
      <c r="F2930" s="3">
        <v>42859</v>
      </c>
      <c r="G2930" s="3">
        <v>42953</v>
      </c>
      <c r="H2930">
        <v>0</v>
      </c>
    </row>
    <row r="2931" spans="1:8">
      <c r="A2931" s="4" t="s">
        <v>3138</v>
      </c>
      <c r="B2931" s="4" t="s">
        <v>235</v>
      </c>
      <c r="C2931" s="4" t="s">
        <v>192</v>
      </c>
      <c r="D2931" s="4" t="s">
        <v>24</v>
      </c>
      <c r="E2931" s="4" t="s">
        <v>193</v>
      </c>
      <c r="F2931" s="3">
        <v>42859</v>
      </c>
      <c r="G2931" s="3"/>
    </row>
    <row r="2932" spans="1:8">
      <c r="A2932" s="4" t="s">
        <v>3139</v>
      </c>
      <c r="B2932" s="4" t="s">
        <v>181</v>
      </c>
      <c r="C2932" s="4" t="s">
        <v>179</v>
      </c>
      <c r="D2932" s="4" t="s">
        <v>87</v>
      </c>
      <c r="E2932" s="4" t="s">
        <v>197</v>
      </c>
      <c r="F2932" s="3">
        <v>42859</v>
      </c>
      <c r="G2932" s="3">
        <v>42864</v>
      </c>
      <c r="H2932">
        <v>0</v>
      </c>
    </row>
    <row r="2933" spans="1:8">
      <c r="A2933" s="4" t="s">
        <v>3140</v>
      </c>
      <c r="B2933" s="4" t="s">
        <v>183</v>
      </c>
      <c r="C2933" s="4" t="s">
        <v>192</v>
      </c>
      <c r="D2933" s="4" t="s">
        <v>29</v>
      </c>
      <c r="E2933" s="4" t="s">
        <v>197</v>
      </c>
      <c r="F2933" s="3">
        <v>42860</v>
      </c>
      <c r="G2933" s="3">
        <v>42962</v>
      </c>
      <c r="H2933">
        <v>0</v>
      </c>
    </row>
    <row r="2934" spans="1:8">
      <c r="A2934" s="4" t="s">
        <v>3141</v>
      </c>
      <c r="B2934" s="4" t="s">
        <v>246</v>
      </c>
      <c r="C2934" s="4" t="s">
        <v>171</v>
      </c>
      <c r="D2934" s="4" t="s">
        <v>122</v>
      </c>
      <c r="E2934" s="4" t="s">
        <v>193</v>
      </c>
      <c r="F2934" s="3">
        <v>42860</v>
      </c>
      <c r="G2934" s="3"/>
    </row>
    <row r="2935" spans="1:8">
      <c r="A2935" s="4" t="s">
        <v>3142</v>
      </c>
      <c r="B2935" s="4" t="s">
        <v>246</v>
      </c>
      <c r="C2935" s="4" t="s">
        <v>175</v>
      </c>
      <c r="D2935" s="4" t="s">
        <v>50</v>
      </c>
      <c r="E2935" s="4" t="s">
        <v>172</v>
      </c>
      <c r="F2935" s="3">
        <v>42860</v>
      </c>
      <c r="G2935" s="3">
        <v>42952</v>
      </c>
      <c r="H2935">
        <v>4697</v>
      </c>
    </row>
    <row r="2936" spans="1:8">
      <c r="A2936" s="4" t="s">
        <v>3143</v>
      </c>
      <c r="B2936" s="4" t="s">
        <v>263</v>
      </c>
      <c r="C2936" s="4" t="s">
        <v>175</v>
      </c>
      <c r="D2936" s="4" t="s">
        <v>95</v>
      </c>
      <c r="E2936" s="4" t="s">
        <v>197</v>
      </c>
      <c r="F2936" s="3">
        <v>42860</v>
      </c>
      <c r="G2936" s="3">
        <v>42960</v>
      </c>
      <c r="H2936">
        <v>0</v>
      </c>
    </row>
    <row r="2937" spans="1:8">
      <c r="A2937" s="4" t="s">
        <v>3144</v>
      </c>
      <c r="B2937" s="4" t="s">
        <v>263</v>
      </c>
      <c r="C2937" s="4" t="s">
        <v>175</v>
      </c>
      <c r="D2937" s="4" t="s">
        <v>95</v>
      </c>
      <c r="E2937" s="4" t="s">
        <v>197</v>
      </c>
      <c r="F2937" s="3">
        <v>42860</v>
      </c>
      <c r="G2937" s="3">
        <v>42885</v>
      </c>
      <c r="H2937">
        <v>0</v>
      </c>
    </row>
    <row r="2938" spans="1:8">
      <c r="A2938" s="4" t="s">
        <v>3145</v>
      </c>
      <c r="B2938" s="4" t="s">
        <v>263</v>
      </c>
      <c r="C2938" s="4" t="s">
        <v>171</v>
      </c>
      <c r="D2938" s="4" t="s">
        <v>83</v>
      </c>
      <c r="E2938" s="4" t="s">
        <v>172</v>
      </c>
      <c r="F2938" s="3">
        <v>42860</v>
      </c>
      <c r="G2938" s="3">
        <v>42973</v>
      </c>
      <c r="H2938">
        <v>1161</v>
      </c>
    </row>
    <row r="2939" spans="1:8">
      <c r="A2939" s="4" t="s">
        <v>3146</v>
      </c>
      <c r="B2939" s="4" t="s">
        <v>263</v>
      </c>
      <c r="C2939" s="4" t="s">
        <v>171</v>
      </c>
      <c r="D2939" s="4" t="s">
        <v>121</v>
      </c>
      <c r="E2939" s="4" t="s">
        <v>172</v>
      </c>
      <c r="F2939" s="3">
        <v>42860</v>
      </c>
      <c r="G2939" s="3">
        <v>42861</v>
      </c>
      <c r="H2939">
        <v>1101</v>
      </c>
    </row>
    <row r="2940" spans="1:8">
      <c r="A2940" s="4" t="s">
        <v>3147</v>
      </c>
      <c r="B2940" s="4" t="s">
        <v>343</v>
      </c>
      <c r="C2940" s="4" t="s">
        <v>179</v>
      </c>
      <c r="D2940" s="4" t="s">
        <v>47</v>
      </c>
      <c r="E2940" s="4" t="s">
        <v>172</v>
      </c>
      <c r="F2940" s="3">
        <v>42860</v>
      </c>
      <c r="G2940" s="3">
        <v>42959</v>
      </c>
      <c r="H2940">
        <v>511</v>
      </c>
    </row>
    <row r="2941" spans="1:8">
      <c r="A2941" s="4" t="s">
        <v>3148</v>
      </c>
      <c r="B2941" s="4" t="s">
        <v>343</v>
      </c>
      <c r="C2941" s="4" t="s">
        <v>177</v>
      </c>
      <c r="D2941" s="4" t="s">
        <v>42</v>
      </c>
      <c r="E2941" s="4" t="s">
        <v>172</v>
      </c>
      <c r="F2941" s="3">
        <v>42860</v>
      </c>
      <c r="G2941" s="3">
        <v>42948</v>
      </c>
      <c r="H2941">
        <v>57</v>
      </c>
    </row>
    <row r="2942" spans="1:8">
      <c r="A2942" s="4" t="s">
        <v>3149</v>
      </c>
      <c r="B2942" s="4" t="s">
        <v>219</v>
      </c>
      <c r="C2942" s="4" t="s">
        <v>177</v>
      </c>
      <c r="D2942" s="4" t="s">
        <v>122</v>
      </c>
      <c r="E2942" s="4" t="s">
        <v>197</v>
      </c>
      <c r="F2942" s="3">
        <v>42860</v>
      </c>
      <c r="G2942" s="3">
        <v>42867</v>
      </c>
      <c r="H2942">
        <v>0</v>
      </c>
    </row>
    <row r="2943" spans="1:8">
      <c r="A2943" s="4" t="s">
        <v>3150</v>
      </c>
      <c r="B2943" s="4" t="s">
        <v>219</v>
      </c>
      <c r="C2943" s="4" t="s">
        <v>179</v>
      </c>
      <c r="D2943" s="4" t="s">
        <v>108</v>
      </c>
      <c r="E2943" s="4" t="s">
        <v>172</v>
      </c>
      <c r="F2943" s="3">
        <v>42860</v>
      </c>
      <c r="G2943" s="3">
        <v>42876</v>
      </c>
      <c r="H2943">
        <v>635</v>
      </c>
    </row>
    <row r="2944" spans="1:8">
      <c r="A2944" s="4" t="s">
        <v>3151</v>
      </c>
      <c r="B2944" s="4" t="s">
        <v>219</v>
      </c>
      <c r="C2944" s="4" t="s">
        <v>175</v>
      </c>
      <c r="D2944" s="4" t="s">
        <v>90</v>
      </c>
      <c r="E2944" s="4" t="s">
        <v>172</v>
      </c>
      <c r="F2944" s="3">
        <v>42860</v>
      </c>
      <c r="G2944" s="3">
        <v>42963</v>
      </c>
      <c r="H2944">
        <v>4352</v>
      </c>
    </row>
    <row r="2945" spans="1:8">
      <c r="A2945" s="4" t="s">
        <v>3152</v>
      </c>
      <c r="B2945" s="4" t="s">
        <v>230</v>
      </c>
      <c r="C2945" s="4" t="s">
        <v>171</v>
      </c>
      <c r="D2945" s="4" t="s">
        <v>121</v>
      </c>
      <c r="E2945" s="4" t="s">
        <v>193</v>
      </c>
      <c r="F2945" s="3">
        <v>42860</v>
      </c>
      <c r="G2945" s="3"/>
    </row>
    <row r="2946" spans="1:8">
      <c r="A2946" s="4" t="s">
        <v>3153</v>
      </c>
      <c r="B2946" s="4" t="s">
        <v>230</v>
      </c>
      <c r="C2946" s="4" t="s">
        <v>177</v>
      </c>
      <c r="D2946" s="4" t="s">
        <v>124</v>
      </c>
      <c r="E2946" s="4" t="s">
        <v>197</v>
      </c>
      <c r="F2946" s="3">
        <v>42860</v>
      </c>
      <c r="G2946" s="3">
        <v>42871</v>
      </c>
      <c r="H2946">
        <v>0</v>
      </c>
    </row>
    <row r="2947" spans="1:8">
      <c r="A2947" s="4" t="s">
        <v>3154</v>
      </c>
      <c r="B2947" s="4" t="s">
        <v>256</v>
      </c>
      <c r="C2947" s="4" t="s">
        <v>199</v>
      </c>
      <c r="D2947" s="4" t="s">
        <v>100</v>
      </c>
      <c r="E2947" s="4" t="s">
        <v>197</v>
      </c>
      <c r="F2947" s="3">
        <v>42860</v>
      </c>
      <c r="G2947" s="3">
        <v>42865</v>
      </c>
      <c r="H2947">
        <v>0</v>
      </c>
    </row>
    <row r="2948" spans="1:8">
      <c r="A2948" s="4" t="s">
        <v>3155</v>
      </c>
      <c r="B2948" s="4" t="s">
        <v>256</v>
      </c>
      <c r="C2948" s="4" t="s">
        <v>192</v>
      </c>
      <c r="D2948" s="4" t="s">
        <v>48</v>
      </c>
      <c r="E2948" s="4" t="s">
        <v>172</v>
      </c>
      <c r="F2948" s="3">
        <v>42860</v>
      </c>
      <c r="G2948" s="3">
        <v>42863</v>
      </c>
      <c r="H2948">
        <v>3952</v>
      </c>
    </row>
    <row r="2949" spans="1:8">
      <c r="A2949" s="4" t="s">
        <v>3156</v>
      </c>
      <c r="B2949" s="4" t="s">
        <v>187</v>
      </c>
      <c r="C2949" s="4" t="s">
        <v>179</v>
      </c>
      <c r="D2949" s="4" t="s">
        <v>117</v>
      </c>
      <c r="E2949" s="4" t="s">
        <v>193</v>
      </c>
      <c r="F2949" s="3">
        <v>42860</v>
      </c>
      <c r="G2949" s="3"/>
    </row>
    <row r="2950" spans="1:8">
      <c r="A2950" s="4" t="s">
        <v>3157</v>
      </c>
      <c r="B2950" s="4" t="s">
        <v>187</v>
      </c>
      <c r="C2950" s="4" t="s">
        <v>179</v>
      </c>
      <c r="D2950" s="4" t="s">
        <v>24</v>
      </c>
      <c r="E2950" s="4" t="s">
        <v>193</v>
      </c>
      <c r="F2950" s="3">
        <v>42860</v>
      </c>
      <c r="G2950" s="3"/>
    </row>
    <row r="2951" spans="1:8">
      <c r="A2951" s="4" t="s">
        <v>3158</v>
      </c>
      <c r="B2951" s="4" t="s">
        <v>187</v>
      </c>
      <c r="C2951" s="4" t="s">
        <v>179</v>
      </c>
      <c r="D2951" s="4" t="s">
        <v>82</v>
      </c>
      <c r="E2951" s="4" t="s">
        <v>172</v>
      </c>
      <c r="F2951" s="3">
        <v>42860</v>
      </c>
      <c r="G2951" s="3">
        <v>42861</v>
      </c>
      <c r="H2951">
        <v>560</v>
      </c>
    </row>
    <row r="2952" spans="1:8">
      <c r="A2952" s="4" t="s">
        <v>3159</v>
      </c>
      <c r="B2952" s="4" t="s">
        <v>244</v>
      </c>
      <c r="C2952" s="4" t="s">
        <v>171</v>
      </c>
      <c r="D2952" s="4" t="s">
        <v>29</v>
      </c>
      <c r="E2952" s="4" t="s">
        <v>197</v>
      </c>
      <c r="F2952" s="3">
        <v>42860</v>
      </c>
      <c r="G2952" s="3">
        <v>42863</v>
      </c>
      <c r="H2952">
        <v>0</v>
      </c>
    </row>
    <row r="2953" spans="1:8">
      <c r="A2953" s="4" t="s">
        <v>3160</v>
      </c>
      <c r="B2953" s="4" t="s">
        <v>189</v>
      </c>
      <c r="C2953" s="4" t="s">
        <v>171</v>
      </c>
      <c r="D2953" s="4" t="s">
        <v>61</v>
      </c>
      <c r="E2953" s="4" t="s">
        <v>172</v>
      </c>
      <c r="F2953" s="3">
        <v>42860</v>
      </c>
      <c r="G2953" s="3">
        <v>42996</v>
      </c>
      <c r="H2953">
        <v>984</v>
      </c>
    </row>
    <row r="2954" spans="1:8">
      <c r="A2954" s="4" t="s">
        <v>3161</v>
      </c>
      <c r="B2954" s="4" t="s">
        <v>232</v>
      </c>
      <c r="C2954" s="4" t="s">
        <v>192</v>
      </c>
      <c r="D2954" s="4" t="s">
        <v>121</v>
      </c>
      <c r="E2954" s="4" t="s">
        <v>197</v>
      </c>
      <c r="F2954" s="3">
        <v>42860</v>
      </c>
      <c r="G2954" s="3">
        <v>42866</v>
      </c>
      <c r="H2954">
        <v>0</v>
      </c>
    </row>
    <row r="2955" spans="1:8">
      <c r="A2955" s="4" t="s">
        <v>3162</v>
      </c>
      <c r="B2955" s="4" t="s">
        <v>185</v>
      </c>
      <c r="C2955" s="4" t="s">
        <v>179</v>
      </c>
      <c r="D2955" s="4" t="s">
        <v>56</v>
      </c>
      <c r="E2955" s="4" t="s">
        <v>172</v>
      </c>
      <c r="F2955" s="3">
        <v>42860</v>
      </c>
      <c r="G2955" s="3">
        <v>42869</v>
      </c>
      <c r="H2955">
        <v>579</v>
      </c>
    </row>
    <row r="2956" spans="1:8">
      <c r="A2956" s="4" t="s">
        <v>3163</v>
      </c>
      <c r="B2956" s="4" t="s">
        <v>185</v>
      </c>
      <c r="C2956" s="4" t="s">
        <v>171</v>
      </c>
      <c r="D2956" s="4" t="s">
        <v>74</v>
      </c>
      <c r="E2956" s="4" t="s">
        <v>172</v>
      </c>
      <c r="F2956" s="3">
        <v>42860</v>
      </c>
      <c r="G2956" s="3">
        <v>42957</v>
      </c>
      <c r="H2956">
        <v>1151</v>
      </c>
    </row>
    <row r="2957" spans="1:8">
      <c r="A2957" s="4" t="s">
        <v>3164</v>
      </c>
      <c r="B2957" s="4" t="s">
        <v>216</v>
      </c>
      <c r="C2957" s="4" t="s">
        <v>171</v>
      </c>
      <c r="D2957" s="4" t="s">
        <v>52</v>
      </c>
      <c r="E2957" s="4" t="s">
        <v>172</v>
      </c>
      <c r="F2957" s="3">
        <v>42860</v>
      </c>
      <c r="G2957" s="3">
        <v>42972</v>
      </c>
      <c r="H2957">
        <v>881</v>
      </c>
    </row>
    <row r="2958" spans="1:8">
      <c r="A2958" s="4" t="s">
        <v>3165</v>
      </c>
      <c r="B2958" s="4" t="s">
        <v>216</v>
      </c>
      <c r="C2958" s="4" t="s">
        <v>177</v>
      </c>
      <c r="D2958" s="4" t="s">
        <v>120</v>
      </c>
      <c r="E2958" s="4" t="s">
        <v>172</v>
      </c>
      <c r="F2958" s="3">
        <v>42860</v>
      </c>
      <c r="G2958" s="3">
        <v>42964</v>
      </c>
      <c r="H2958">
        <v>59</v>
      </c>
    </row>
    <row r="2959" spans="1:8">
      <c r="A2959" s="4" t="s">
        <v>3166</v>
      </c>
      <c r="B2959" s="4" t="s">
        <v>181</v>
      </c>
      <c r="C2959" s="4" t="s">
        <v>179</v>
      </c>
      <c r="D2959" s="4" t="s">
        <v>97</v>
      </c>
      <c r="E2959" s="4" t="s">
        <v>172</v>
      </c>
      <c r="F2959" s="3">
        <v>42860</v>
      </c>
      <c r="G2959" s="3">
        <v>42867</v>
      </c>
      <c r="H2959">
        <v>608</v>
      </c>
    </row>
    <row r="2960" spans="1:8">
      <c r="A2960" s="4" t="s">
        <v>3167</v>
      </c>
      <c r="B2960" s="4" t="s">
        <v>183</v>
      </c>
      <c r="C2960" s="4" t="s">
        <v>199</v>
      </c>
      <c r="D2960" s="4" t="s">
        <v>51</v>
      </c>
      <c r="E2960" s="4" t="s">
        <v>172</v>
      </c>
      <c r="F2960" s="3">
        <v>42861</v>
      </c>
      <c r="G2960" s="3">
        <v>42864</v>
      </c>
      <c r="H2960">
        <v>4784</v>
      </c>
    </row>
    <row r="2961" spans="1:8">
      <c r="A2961" s="4" t="s">
        <v>3168</v>
      </c>
      <c r="B2961" s="4" t="s">
        <v>261</v>
      </c>
      <c r="C2961" s="4" t="s">
        <v>192</v>
      </c>
      <c r="D2961" s="4" t="s">
        <v>21</v>
      </c>
      <c r="E2961" s="4" t="s">
        <v>172</v>
      </c>
      <c r="F2961" s="3">
        <v>42861</v>
      </c>
      <c r="G2961" s="3">
        <v>42877</v>
      </c>
      <c r="H2961">
        <v>3370</v>
      </c>
    </row>
    <row r="2962" spans="1:8">
      <c r="A2962" s="4" t="s">
        <v>3169</v>
      </c>
      <c r="B2962" s="4" t="s">
        <v>246</v>
      </c>
      <c r="C2962" s="4" t="s">
        <v>177</v>
      </c>
      <c r="D2962" s="4" t="s">
        <v>25</v>
      </c>
      <c r="E2962" s="4" t="s">
        <v>197</v>
      </c>
      <c r="F2962" s="3">
        <v>42861</v>
      </c>
      <c r="G2962" s="3">
        <v>42879</v>
      </c>
      <c r="H2962">
        <v>0</v>
      </c>
    </row>
    <row r="2963" spans="1:8">
      <c r="A2963" s="4" t="s">
        <v>3170</v>
      </c>
      <c r="B2963" s="4" t="s">
        <v>279</v>
      </c>
      <c r="C2963" s="4" t="s">
        <v>199</v>
      </c>
      <c r="D2963" s="4" t="s">
        <v>63</v>
      </c>
      <c r="E2963" s="4" t="s">
        <v>193</v>
      </c>
      <c r="F2963" s="3">
        <v>42861</v>
      </c>
      <c r="G2963" s="3"/>
    </row>
    <row r="2964" spans="1:8">
      <c r="A2964" s="4" t="s">
        <v>3171</v>
      </c>
      <c r="B2964" s="4" t="s">
        <v>174</v>
      </c>
      <c r="C2964" s="4" t="s">
        <v>171</v>
      </c>
      <c r="D2964" s="4" t="s">
        <v>61</v>
      </c>
      <c r="E2964" s="4" t="s">
        <v>197</v>
      </c>
      <c r="F2964" s="3">
        <v>42861</v>
      </c>
      <c r="G2964" s="3">
        <v>42988</v>
      </c>
      <c r="H2964">
        <v>0</v>
      </c>
    </row>
    <row r="2965" spans="1:8">
      <c r="A2965" s="4" t="s">
        <v>3172</v>
      </c>
      <c r="B2965" s="4" t="s">
        <v>174</v>
      </c>
      <c r="C2965" s="4" t="s">
        <v>179</v>
      </c>
      <c r="D2965" s="4" t="s">
        <v>61</v>
      </c>
      <c r="E2965" s="4" t="s">
        <v>172</v>
      </c>
      <c r="F2965" s="3">
        <v>42861</v>
      </c>
      <c r="G2965" s="3">
        <v>42964</v>
      </c>
      <c r="H2965">
        <v>526</v>
      </c>
    </row>
    <row r="2966" spans="1:8">
      <c r="A2966" s="4" t="s">
        <v>3173</v>
      </c>
      <c r="B2966" s="4" t="s">
        <v>263</v>
      </c>
      <c r="C2966" s="4" t="s">
        <v>171</v>
      </c>
      <c r="D2966" s="4" t="s">
        <v>88</v>
      </c>
      <c r="E2966" s="4" t="s">
        <v>197</v>
      </c>
      <c r="F2966" s="3">
        <v>42861</v>
      </c>
      <c r="G2966" s="3">
        <v>42867</v>
      </c>
      <c r="H2966">
        <v>0</v>
      </c>
    </row>
    <row r="2967" spans="1:8">
      <c r="A2967" s="4" t="s">
        <v>3174</v>
      </c>
      <c r="B2967" s="4" t="s">
        <v>196</v>
      </c>
      <c r="C2967" s="4" t="s">
        <v>175</v>
      </c>
      <c r="D2967" s="4" t="s">
        <v>76</v>
      </c>
      <c r="E2967" s="4" t="s">
        <v>172</v>
      </c>
      <c r="F2967" s="3">
        <v>42861</v>
      </c>
      <c r="G2967" s="3">
        <v>42915</v>
      </c>
      <c r="H2967">
        <v>5028</v>
      </c>
    </row>
    <row r="2968" spans="1:8">
      <c r="A2968" s="4" t="s">
        <v>3175</v>
      </c>
      <c r="B2968" s="4" t="s">
        <v>343</v>
      </c>
      <c r="C2968" s="4" t="s">
        <v>179</v>
      </c>
      <c r="D2968" s="4" t="s">
        <v>42</v>
      </c>
      <c r="E2968" s="4" t="s">
        <v>197</v>
      </c>
      <c r="F2968" s="3">
        <v>42861</v>
      </c>
      <c r="G2968" s="3">
        <v>42878</v>
      </c>
      <c r="H2968">
        <v>0</v>
      </c>
    </row>
    <row r="2969" spans="1:8">
      <c r="A2969" s="4" t="s">
        <v>3176</v>
      </c>
      <c r="B2969" s="4" t="s">
        <v>343</v>
      </c>
      <c r="C2969" s="4" t="s">
        <v>175</v>
      </c>
      <c r="D2969" s="4" t="s">
        <v>79</v>
      </c>
      <c r="E2969" s="4" t="s">
        <v>197</v>
      </c>
      <c r="F2969" s="3">
        <v>42861</v>
      </c>
      <c r="G2969" s="3">
        <v>42873</v>
      </c>
      <c r="H2969">
        <v>0</v>
      </c>
    </row>
    <row r="2970" spans="1:8">
      <c r="A2970" s="4" t="s">
        <v>3177</v>
      </c>
      <c r="B2970" s="4" t="s">
        <v>230</v>
      </c>
      <c r="C2970" s="4" t="s">
        <v>179</v>
      </c>
      <c r="D2970" s="4" t="s">
        <v>78</v>
      </c>
      <c r="E2970" s="4" t="s">
        <v>193</v>
      </c>
      <c r="F2970" s="3">
        <v>42861</v>
      </c>
      <c r="G2970" s="3"/>
    </row>
    <row r="2971" spans="1:8">
      <c r="A2971" s="4" t="s">
        <v>3178</v>
      </c>
      <c r="B2971" s="4" t="s">
        <v>256</v>
      </c>
      <c r="C2971" s="4" t="s">
        <v>179</v>
      </c>
      <c r="D2971" s="4" t="s">
        <v>41</v>
      </c>
      <c r="E2971" s="4" t="s">
        <v>197</v>
      </c>
      <c r="F2971" s="3">
        <v>42861</v>
      </c>
      <c r="G2971" s="3">
        <v>42873</v>
      </c>
      <c r="H2971">
        <v>0</v>
      </c>
    </row>
    <row r="2972" spans="1:8">
      <c r="A2972" s="4" t="s">
        <v>3179</v>
      </c>
      <c r="B2972" s="4" t="s">
        <v>256</v>
      </c>
      <c r="C2972" s="4" t="s">
        <v>179</v>
      </c>
      <c r="D2972" s="4" t="s">
        <v>45</v>
      </c>
      <c r="E2972" s="4" t="s">
        <v>197</v>
      </c>
      <c r="F2972" s="3">
        <v>42861</v>
      </c>
      <c r="G2972" s="3">
        <v>42875</v>
      </c>
      <c r="H2972">
        <v>0</v>
      </c>
    </row>
    <row r="2973" spans="1:8">
      <c r="A2973" s="4" t="s">
        <v>3180</v>
      </c>
      <c r="B2973" s="4" t="s">
        <v>256</v>
      </c>
      <c r="C2973" s="4" t="s">
        <v>192</v>
      </c>
      <c r="D2973" s="4" t="s">
        <v>111</v>
      </c>
      <c r="E2973" s="4" t="s">
        <v>197</v>
      </c>
      <c r="F2973" s="3">
        <v>42861</v>
      </c>
      <c r="G2973" s="3">
        <v>42878</v>
      </c>
      <c r="H2973">
        <v>0</v>
      </c>
    </row>
    <row r="2974" spans="1:8">
      <c r="A2974" s="4" t="s">
        <v>3181</v>
      </c>
      <c r="B2974" s="4" t="s">
        <v>187</v>
      </c>
      <c r="C2974" s="4" t="s">
        <v>171</v>
      </c>
      <c r="D2974" s="4" t="s">
        <v>24</v>
      </c>
      <c r="E2974" s="4" t="s">
        <v>193</v>
      </c>
      <c r="F2974" s="3">
        <v>42861</v>
      </c>
      <c r="G2974" s="3"/>
    </row>
    <row r="2975" spans="1:8">
      <c r="A2975" s="4" t="s">
        <v>3182</v>
      </c>
      <c r="B2975" s="4" t="s">
        <v>170</v>
      </c>
      <c r="C2975" s="4" t="s">
        <v>179</v>
      </c>
      <c r="D2975" s="4" t="s">
        <v>66</v>
      </c>
      <c r="E2975" s="4" t="s">
        <v>172</v>
      </c>
      <c r="F2975" s="3">
        <v>42861</v>
      </c>
      <c r="G2975" s="3">
        <v>42877</v>
      </c>
      <c r="H2975">
        <v>569</v>
      </c>
    </row>
    <row r="2976" spans="1:8">
      <c r="A2976" s="4" t="s">
        <v>3183</v>
      </c>
      <c r="B2976" s="4" t="s">
        <v>189</v>
      </c>
      <c r="C2976" s="4" t="s">
        <v>177</v>
      </c>
      <c r="D2976" s="4" t="s">
        <v>41</v>
      </c>
      <c r="E2976" s="4" t="s">
        <v>197</v>
      </c>
      <c r="F2976" s="3">
        <v>42861</v>
      </c>
      <c r="G2976" s="3">
        <v>42881</v>
      </c>
      <c r="H2976">
        <v>0</v>
      </c>
    </row>
    <row r="2977" spans="1:8">
      <c r="A2977" s="4" t="s">
        <v>3184</v>
      </c>
      <c r="B2977" s="4" t="s">
        <v>226</v>
      </c>
      <c r="C2977" s="4" t="s">
        <v>199</v>
      </c>
      <c r="D2977" s="4" t="s">
        <v>65</v>
      </c>
      <c r="E2977" s="4" t="s">
        <v>197</v>
      </c>
      <c r="F2977" s="3">
        <v>42861</v>
      </c>
      <c r="G2977" s="3">
        <v>42949</v>
      </c>
      <c r="H2977">
        <v>0</v>
      </c>
    </row>
    <row r="2978" spans="1:8">
      <c r="A2978" s="4" t="s">
        <v>3185</v>
      </c>
      <c r="B2978" s="4" t="s">
        <v>226</v>
      </c>
      <c r="C2978" s="4" t="s">
        <v>177</v>
      </c>
      <c r="D2978" s="4" t="s">
        <v>82</v>
      </c>
      <c r="E2978" s="4" t="s">
        <v>172</v>
      </c>
      <c r="F2978" s="3">
        <v>42861</v>
      </c>
      <c r="G2978" s="3">
        <v>42956</v>
      </c>
      <c r="H2978">
        <v>51</v>
      </c>
    </row>
    <row r="2979" spans="1:8">
      <c r="A2979" s="4" t="s">
        <v>3186</v>
      </c>
      <c r="B2979" s="4" t="s">
        <v>185</v>
      </c>
      <c r="C2979" s="4" t="s">
        <v>199</v>
      </c>
      <c r="D2979" s="4" t="s">
        <v>62</v>
      </c>
      <c r="E2979" s="4" t="s">
        <v>193</v>
      </c>
      <c r="F2979" s="3">
        <v>42861</v>
      </c>
      <c r="G2979" s="3"/>
    </row>
    <row r="2980" spans="1:8">
      <c r="A2980" s="4" t="s">
        <v>3187</v>
      </c>
      <c r="B2980" s="4" t="s">
        <v>185</v>
      </c>
      <c r="C2980" s="4" t="s">
        <v>175</v>
      </c>
      <c r="D2980" s="4" t="s">
        <v>24</v>
      </c>
      <c r="E2980" s="4" t="s">
        <v>193</v>
      </c>
      <c r="F2980" s="3">
        <v>42861</v>
      </c>
      <c r="G2980" s="3"/>
    </row>
    <row r="2981" spans="1:8">
      <c r="A2981" s="4" t="s">
        <v>3188</v>
      </c>
      <c r="B2981" s="4" t="s">
        <v>183</v>
      </c>
      <c r="C2981" s="4" t="s">
        <v>171</v>
      </c>
      <c r="D2981" s="4" t="s">
        <v>45</v>
      </c>
      <c r="E2981" s="4" t="s">
        <v>197</v>
      </c>
      <c r="F2981" s="3">
        <v>42862</v>
      </c>
      <c r="G2981" s="3">
        <v>42977</v>
      </c>
      <c r="H2981">
        <v>0</v>
      </c>
    </row>
    <row r="2982" spans="1:8">
      <c r="A2982" s="4" t="s">
        <v>3189</v>
      </c>
      <c r="B2982" s="4" t="s">
        <v>246</v>
      </c>
      <c r="C2982" s="4" t="s">
        <v>192</v>
      </c>
      <c r="D2982" s="4" t="s">
        <v>35</v>
      </c>
      <c r="E2982" s="4" t="s">
        <v>172</v>
      </c>
      <c r="F2982" s="3">
        <v>42862</v>
      </c>
      <c r="G2982" s="3">
        <v>42876</v>
      </c>
      <c r="H2982">
        <v>4287</v>
      </c>
    </row>
    <row r="2983" spans="1:8">
      <c r="A2983" s="4" t="s">
        <v>3190</v>
      </c>
      <c r="B2983" s="4" t="s">
        <v>279</v>
      </c>
      <c r="C2983" s="4" t="s">
        <v>171</v>
      </c>
      <c r="D2983" s="4" t="s">
        <v>99</v>
      </c>
      <c r="E2983" s="4" t="s">
        <v>193</v>
      </c>
      <c r="F2983" s="3">
        <v>42862</v>
      </c>
      <c r="G2983" s="3"/>
    </row>
    <row r="2984" spans="1:8">
      <c r="A2984" s="4" t="s">
        <v>3191</v>
      </c>
      <c r="B2984" s="4" t="s">
        <v>279</v>
      </c>
      <c r="C2984" s="4" t="s">
        <v>175</v>
      </c>
      <c r="D2984" s="4" t="s">
        <v>24</v>
      </c>
      <c r="E2984" s="4" t="s">
        <v>193</v>
      </c>
      <c r="F2984" s="3">
        <v>42862</v>
      </c>
      <c r="G2984" s="3"/>
    </row>
    <row r="2985" spans="1:8">
      <c r="A2985" s="4" t="s">
        <v>3192</v>
      </c>
      <c r="B2985" s="4" t="s">
        <v>279</v>
      </c>
      <c r="C2985" s="4" t="s">
        <v>175</v>
      </c>
      <c r="D2985" s="4" t="s">
        <v>95</v>
      </c>
      <c r="E2985" s="4" t="s">
        <v>172</v>
      </c>
      <c r="F2985" s="3">
        <v>42862</v>
      </c>
      <c r="G2985" s="3">
        <v>42870</v>
      </c>
      <c r="H2985">
        <v>3960</v>
      </c>
    </row>
    <row r="2986" spans="1:8">
      <c r="A2986" s="4" t="s">
        <v>3193</v>
      </c>
      <c r="B2986" s="4" t="s">
        <v>263</v>
      </c>
      <c r="C2986" s="4" t="s">
        <v>175</v>
      </c>
      <c r="D2986" s="4" t="s">
        <v>84</v>
      </c>
      <c r="E2986" s="4" t="s">
        <v>197</v>
      </c>
      <c r="F2986" s="3">
        <v>42862</v>
      </c>
      <c r="G2986" s="3">
        <v>42864</v>
      </c>
      <c r="H2986">
        <v>0</v>
      </c>
    </row>
    <row r="2987" spans="1:8">
      <c r="A2987" s="4" t="s">
        <v>3194</v>
      </c>
      <c r="B2987" s="4" t="s">
        <v>343</v>
      </c>
      <c r="C2987" s="4" t="s">
        <v>171</v>
      </c>
      <c r="D2987" s="4" t="s">
        <v>41</v>
      </c>
      <c r="E2987" s="4" t="s">
        <v>172</v>
      </c>
      <c r="F2987" s="3">
        <v>42862</v>
      </c>
      <c r="G2987" s="3">
        <v>42980</v>
      </c>
      <c r="H2987">
        <v>1093</v>
      </c>
    </row>
    <row r="2988" spans="1:8">
      <c r="A2988" s="4" t="s">
        <v>3195</v>
      </c>
      <c r="B2988" s="4" t="s">
        <v>343</v>
      </c>
      <c r="C2988" s="4" t="s">
        <v>171</v>
      </c>
      <c r="D2988" s="4" t="s">
        <v>92</v>
      </c>
      <c r="E2988" s="4" t="s">
        <v>172</v>
      </c>
      <c r="F2988" s="3">
        <v>42862</v>
      </c>
      <c r="G2988" s="3">
        <v>42957</v>
      </c>
      <c r="H2988">
        <v>1194</v>
      </c>
    </row>
    <row r="2989" spans="1:8">
      <c r="A2989" s="4" t="s">
        <v>3196</v>
      </c>
      <c r="B2989" s="4" t="s">
        <v>343</v>
      </c>
      <c r="C2989" s="4" t="s">
        <v>175</v>
      </c>
      <c r="D2989" s="4" t="s">
        <v>100</v>
      </c>
      <c r="E2989" s="4" t="s">
        <v>172</v>
      </c>
      <c r="F2989" s="3">
        <v>42862</v>
      </c>
      <c r="G2989" s="3">
        <v>42961</v>
      </c>
      <c r="H2989">
        <v>5310</v>
      </c>
    </row>
    <row r="2990" spans="1:8">
      <c r="A2990" s="4" t="s">
        <v>3197</v>
      </c>
      <c r="B2990" s="4" t="s">
        <v>219</v>
      </c>
      <c r="C2990" s="4" t="s">
        <v>171</v>
      </c>
      <c r="D2990" s="4" t="s">
        <v>32</v>
      </c>
      <c r="E2990" s="4" t="s">
        <v>197</v>
      </c>
      <c r="F2990" s="3">
        <v>42862</v>
      </c>
      <c r="G2990" s="3">
        <v>42951</v>
      </c>
      <c r="H2990">
        <v>0</v>
      </c>
    </row>
    <row r="2991" spans="1:8">
      <c r="A2991" s="4" t="s">
        <v>3198</v>
      </c>
      <c r="B2991" s="4" t="s">
        <v>230</v>
      </c>
      <c r="C2991" s="4" t="s">
        <v>171</v>
      </c>
      <c r="D2991" s="4" t="s">
        <v>53</v>
      </c>
      <c r="E2991" s="4" t="s">
        <v>197</v>
      </c>
      <c r="F2991" s="3">
        <v>42862</v>
      </c>
      <c r="G2991" s="3">
        <v>42875</v>
      </c>
      <c r="H2991">
        <v>0</v>
      </c>
    </row>
    <row r="2992" spans="1:8">
      <c r="A2992" s="4" t="s">
        <v>3199</v>
      </c>
      <c r="B2992" s="4" t="s">
        <v>256</v>
      </c>
      <c r="C2992" s="4" t="s">
        <v>179</v>
      </c>
      <c r="D2992" s="4" t="s">
        <v>76</v>
      </c>
      <c r="E2992" s="4" t="s">
        <v>197</v>
      </c>
      <c r="F2992" s="3">
        <v>42862</v>
      </c>
      <c r="G2992" s="3">
        <v>42950</v>
      </c>
      <c r="H2992">
        <v>0</v>
      </c>
    </row>
    <row r="2993" spans="1:8">
      <c r="A2993" s="4" t="s">
        <v>3200</v>
      </c>
      <c r="B2993" s="4" t="s">
        <v>187</v>
      </c>
      <c r="C2993" s="4" t="s">
        <v>199</v>
      </c>
      <c r="D2993" s="4" t="s">
        <v>24</v>
      </c>
      <c r="E2993" s="4" t="s">
        <v>193</v>
      </c>
      <c r="F2993" s="3">
        <v>42862</v>
      </c>
      <c r="G2993" s="3"/>
    </row>
    <row r="2994" spans="1:8">
      <c r="A2994" s="4" t="s">
        <v>3201</v>
      </c>
      <c r="B2994" s="4" t="s">
        <v>201</v>
      </c>
      <c r="C2994" s="4" t="s">
        <v>171</v>
      </c>
      <c r="D2994" s="4" t="s">
        <v>62</v>
      </c>
      <c r="E2994" s="4" t="s">
        <v>172</v>
      </c>
      <c r="F2994" s="3">
        <v>42862</v>
      </c>
      <c r="G2994" s="3">
        <v>42955</v>
      </c>
      <c r="H2994">
        <v>1222</v>
      </c>
    </row>
    <row r="2995" spans="1:8">
      <c r="A2995" s="4" t="s">
        <v>3202</v>
      </c>
      <c r="B2995" s="4" t="s">
        <v>170</v>
      </c>
      <c r="C2995" s="4" t="s">
        <v>171</v>
      </c>
      <c r="D2995" s="4" t="s">
        <v>47</v>
      </c>
      <c r="E2995" s="4" t="s">
        <v>172</v>
      </c>
      <c r="F2995" s="3">
        <v>42862</v>
      </c>
      <c r="G2995" s="3">
        <v>42952</v>
      </c>
      <c r="H2995">
        <v>901</v>
      </c>
    </row>
    <row r="2996" spans="1:8">
      <c r="A2996" s="4" t="s">
        <v>3203</v>
      </c>
      <c r="B2996" s="4" t="s">
        <v>232</v>
      </c>
      <c r="C2996" s="4" t="s">
        <v>192</v>
      </c>
      <c r="D2996" s="4" t="s">
        <v>95</v>
      </c>
      <c r="E2996" s="4" t="s">
        <v>197</v>
      </c>
      <c r="F2996" s="3">
        <v>42862</v>
      </c>
      <c r="G2996" s="3">
        <v>42973</v>
      </c>
      <c r="H2996">
        <v>0</v>
      </c>
    </row>
    <row r="2997" spans="1:8">
      <c r="A2997" s="4" t="s">
        <v>3204</v>
      </c>
      <c r="B2997" s="4" t="s">
        <v>232</v>
      </c>
      <c r="C2997" s="4" t="s">
        <v>199</v>
      </c>
      <c r="D2997" s="4" t="s">
        <v>82</v>
      </c>
      <c r="E2997" s="4" t="s">
        <v>172</v>
      </c>
      <c r="F2997" s="3">
        <v>42862</v>
      </c>
      <c r="G2997" s="3">
        <v>42948</v>
      </c>
      <c r="H2997">
        <v>5601</v>
      </c>
    </row>
    <row r="2998" spans="1:8">
      <c r="A2998" s="4" t="s">
        <v>3205</v>
      </c>
      <c r="B2998" s="4" t="s">
        <v>205</v>
      </c>
      <c r="C2998" s="4" t="s">
        <v>192</v>
      </c>
      <c r="D2998" s="4" t="s">
        <v>24</v>
      </c>
      <c r="E2998" s="4" t="s">
        <v>193</v>
      </c>
      <c r="F2998" s="3">
        <v>42862</v>
      </c>
      <c r="G2998" s="3"/>
    </row>
    <row r="2999" spans="1:8">
      <c r="A2999" s="4" t="s">
        <v>3206</v>
      </c>
      <c r="B2999" s="4" t="s">
        <v>216</v>
      </c>
      <c r="C2999" s="4" t="s">
        <v>192</v>
      </c>
      <c r="D2999" s="4" t="s">
        <v>24</v>
      </c>
      <c r="E2999" s="4" t="s">
        <v>193</v>
      </c>
      <c r="F2999" s="3">
        <v>42862</v>
      </c>
      <c r="G2999" s="3"/>
    </row>
    <row r="3000" spans="1:8">
      <c r="A3000" s="4" t="s">
        <v>3207</v>
      </c>
      <c r="B3000" s="4" t="s">
        <v>235</v>
      </c>
      <c r="C3000" s="4" t="s">
        <v>171</v>
      </c>
      <c r="D3000" s="4" t="s">
        <v>50</v>
      </c>
      <c r="E3000" s="4" t="s">
        <v>172</v>
      </c>
      <c r="F3000" s="3">
        <v>42862</v>
      </c>
      <c r="G3000" s="3">
        <v>42952</v>
      </c>
      <c r="H3000">
        <v>995</v>
      </c>
    </row>
    <row r="3001" spans="1:8">
      <c r="A3001" s="4" t="s">
        <v>3208</v>
      </c>
      <c r="B3001" s="4" t="s">
        <v>235</v>
      </c>
      <c r="C3001" s="4" t="s">
        <v>192</v>
      </c>
      <c r="D3001" s="4" t="s">
        <v>123</v>
      </c>
      <c r="E3001" s="4" t="s">
        <v>172</v>
      </c>
      <c r="F3001" s="3">
        <v>42862</v>
      </c>
      <c r="G3001" s="3">
        <v>42952</v>
      </c>
      <c r="H3001">
        <v>3666</v>
      </c>
    </row>
    <row r="3002" spans="1:8">
      <c r="A3002" s="4" t="s">
        <v>3209</v>
      </c>
      <c r="B3002" s="4" t="s">
        <v>183</v>
      </c>
      <c r="C3002" s="4" t="s">
        <v>171</v>
      </c>
      <c r="D3002" s="4" t="s">
        <v>131</v>
      </c>
      <c r="E3002" s="4" t="s">
        <v>197</v>
      </c>
      <c r="F3002" s="3">
        <v>42863</v>
      </c>
      <c r="G3002" s="3">
        <v>42873</v>
      </c>
      <c r="H3002">
        <v>0</v>
      </c>
    </row>
    <row r="3003" spans="1:8">
      <c r="A3003" s="4" t="s">
        <v>3210</v>
      </c>
      <c r="B3003" s="4" t="s">
        <v>183</v>
      </c>
      <c r="C3003" s="4" t="s">
        <v>177</v>
      </c>
      <c r="D3003" s="4" t="s">
        <v>106</v>
      </c>
      <c r="E3003" s="4" t="s">
        <v>172</v>
      </c>
      <c r="F3003" s="3">
        <v>42863</v>
      </c>
      <c r="G3003" s="3">
        <v>42874</v>
      </c>
      <c r="H3003">
        <v>56</v>
      </c>
    </row>
    <row r="3004" spans="1:8">
      <c r="A3004" s="4" t="s">
        <v>3211</v>
      </c>
      <c r="B3004" s="4" t="s">
        <v>246</v>
      </c>
      <c r="C3004" s="4" t="s">
        <v>171</v>
      </c>
      <c r="D3004" s="4" t="s">
        <v>78</v>
      </c>
      <c r="E3004" s="4" t="s">
        <v>172</v>
      </c>
      <c r="F3004" s="3">
        <v>42863</v>
      </c>
      <c r="G3004" s="3">
        <v>42872</v>
      </c>
      <c r="H3004">
        <v>1372</v>
      </c>
    </row>
    <row r="3005" spans="1:8">
      <c r="A3005" s="4" t="s">
        <v>3212</v>
      </c>
      <c r="B3005" s="4" t="s">
        <v>210</v>
      </c>
      <c r="C3005" s="4" t="s">
        <v>192</v>
      </c>
      <c r="D3005" s="4" t="s">
        <v>34</v>
      </c>
      <c r="E3005" s="4" t="s">
        <v>172</v>
      </c>
      <c r="F3005" s="3">
        <v>42863</v>
      </c>
      <c r="G3005" s="3">
        <v>42948</v>
      </c>
      <c r="H3005">
        <v>3282</v>
      </c>
    </row>
    <row r="3006" spans="1:8">
      <c r="A3006" s="4" t="s">
        <v>3213</v>
      </c>
      <c r="B3006" s="4" t="s">
        <v>174</v>
      </c>
      <c r="C3006" s="4" t="s">
        <v>175</v>
      </c>
      <c r="D3006" s="4" t="s">
        <v>51</v>
      </c>
      <c r="E3006" s="4" t="s">
        <v>197</v>
      </c>
      <c r="F3006" s="3">
        <v>42863</v>
      </c>
      <c r="G3006" s="3">
        <v>42953</v>
      </c>
      <c r="H3006">
        <v>0</v>
      </c>
    </row>
    <row r="3007" spans="1:8">
      <c r="A3007" s="4" t="s">
        <v>3214</v>
      </c>
      <c r="B3007" s="4" t="s">
        <v>212</v>
      </c>
      <c r="C3007" s="4" t="s">
        <v>177</v>
      </c>
      <c r="D3007" s="4" t="s">
        <v>44</v>
      </c>
      <c r="E3007" s="4" t="s">
        <v>172</v>
      </c>
      <c r="F3007" s="3">
        <v>42863</v>
      </c>
      <c r="G3007" s="3">
        <v>42965</v>
      </c>
      <c r="H3007">
        <v>43</v>
      </c>
    </row>
    <row r="3008" spans="1:8">
      <c r="A3008" s="4" t="s">
        <v>3215</v>
      </c>
      <c r="B3008" s="4" t="s">
        <v>212</v>
      </c>
      <c r="C3008" s="4" t="s">
        <v>177</v>
      </c>
      <c r="D3008" s="4" t="s">
        <v>93</v>
      </c>
      <c r="E3008" s="4" t="s">
        <v>172</v>
      </c>
      <c r="F3008" s="3">
        <v>42863</v>
      </c>
      <c r="G3008" s="3">
        <v>42983</v>
      </c>
      <c r="H3008">
        <v>54</v>
      </c>
    </row>
    <row r="3009" spans="1:8">
      <c r="A3009" s="4" t="s">
        <v>3216</v>
      </c>
      <c r="B3009" s="4" t="s">
        <v>343</v>
      </c>
      <c r="C3009" s="4" t="s">
        <v>179</v>
      </c>
      <c r="D3009" s="4" t="s">
        <v>109</v>
      </c>
      <c r="E3009" s="4" t="s">
        <v>197</v>
      </c>
      <c r="F3009" s="3">
        <v>42863</v>
      </c>
      <c r="G3009" s="3">
        <v>42968</v>
      </c>
      <c r="H3009">
        <v>0</v>
      </c>
    </row>
    <row r="3010" spans="1:8">
      <c r="A3010" s="4" t="s">
        <v>3217</v>
      </c>
      <c r="B3010" s="4" t="s">
        <v>219</v>
      </c>
      <c r="C3010" s="4" t="s">
        <v>179</v>
      </c>
      <c r="D3010" s="4" t="s">
        <v>38</v>
      </c>
      <c r="E3010" s="4" t="s">
        <v>172</v>
      </c>
      <c r="F3010" s="3">
        <v>42863</v>
      </c>
      <c r="G3010" s="3">
        <v>42871</v>
      </c>
      <c r="H3010">
        <v>575</v>
      </c>
    </row>
    <row r="3011" spans="1:8">
      <c r="A3011" s="4" t="s">
        <v>3218</v>
      </c>
      <c r="B3011" s="4" t="s">
        <v>219</v>
      </c>
      <c r="C3011" s="4" t="s">
        <v>171</v>
      </c>
      <c r="D3011" s="4" t="s">
        <v>76</v>
      </c>
      <c r="E3011" s="4" t="s">
        <v>172</v>
      </c>
      <c r="F3011" s="3">
        <v>42863</v>
      </c>
      <c r="G3011" s="3">
        <v>42957</v>
      </c>
      <c r="H3011">
        <v>768</v>
      </c>
    </row>
    <row r="3012" spans="1:8">
      <c r="A3012" s="4" t="s">
        <v>3219</v>
      </c>
      <c r="B3012" s="4" t="s">
        <v>219</v>
      </c>
      <c r="C3012" s="4" t="s">
        <v>175</v>
      </c>
      <c r="D3012" s="4" t="s">
        <v>108</v>
      </c>
      <c r="E3012" s="4" t="s">
        <v>172</v>
      </c>
      <c r="F3012" s="3">
        <v>42863</v>
      </c>
      <c r="G3012" s="3">
        <v>42990</v>
      </c>
      <c r="H3012">
        <v>4426</v>
      </c>
    </row>
    <row r="3013" spans="1:8">
      <c r="A3013" s="4" t="s">
        <v>3220</v>
      </c>
      <c r="B3013" s="4" t="s">
        <v>256</v>
      </c>
      <c r="C3013" s="4" t="s">
        <v>179</v>
      </c>
      <c r="D3013" s="4" t="s">
        <v>27</v>
      </c>
      <c r="E3013" s="4" t="s">
        <v>197</v>
      </c>
      <c r="F3013" s="3">
        <v>42863</v>
      </c>
      <c r="G3013" s="3">
        <v>42865</v>
      </c>
      <c r="H3013">
        <v>0</v>
      </c>
    </row>
    <row r="3014" spans="1:8">
      <c r="A3014" s="4" t="s">
        <v>3221</v>
      </c>
      <c r="B3014" s="4" t="s">
        <v>256</v>
      </c>
      <c r="C3014" s="4" t="s">
        <v>179</v>
      </c>
      <c r="D3014" s="4" t="s">
        <v>85</v>
      </c>
      <c r="E3014" s="4" t="s">
        <v>172</v>
      </c>
      <c r="F3014" s="3">
        <v>42863</v>
      </c>
      <c r="G3014" s="3">
        <v>42967</v>
      </c>
      <c r="H3014">
        <v>553</v>
      </c>
    </row>
    <row r="3015" spans="1:8">
      <c r="A3015" s="4" t="s">
        <v>3222</v>
      </c>
      <c r="B3015" s="4" t="s">
        <v>244</v>
      </c>
      <c r="C3015" s="4" t="s">
        <v>199</v>
      </c>
      <c r="D3015" s="4" t="s">
        <v>41</v>
      </c>
      <c r="E3015" s="4" t="s">
        <v>197</v>
      </c>
      <c r="F3015" s="3">
        <v>42863</v>
      </c>
      <c r="G3015" s="3">
        <v>42875</v>
      </c>
      <c r="H3015">
        <v>0</v>
      </c>
    </row>
    <row r="3016" spans="1:8">
      <c r="A3016" s="4" t="s">
        <v>3223</v>
      </c>
      <c r="B3016" s="4" t="s">
        <v>201</v>
      </c>
      <c r="C3016" s="4" t="s">
        <v>171</v>
      </c>
      <c r="D3016" s="4" t="s">
        <v>24</v>
      </c>
      <c r="E3016" s="4" t="s">
        <v>193</v>
      </c>
      <c r="F3016" s="3">
        <v>42863</v>
      </c>
      <c r="G3016" s="3"/>
    </row>
    <row r="3017" spans="1:8">
      <c r="A3017" s="4" t="s">
        <v>3224</v>
      </c>
      <c r="B3017" s="4" t="s">
        <v>201</v>
      </c>
      <c r="C3017" s="4" t="s">
        <v>171</v>
      </c>
      <c r="D3017" s="4" t="s">
        <v>72</v>
      </c>
      <c r="E3017" s="4" t="s">
        <v>197</v>
      </c>
      <c r="F3017" s="3">
        <v>42863</v>
      </c>
      <c r="G3017" s="3">
        <v>42952</v>
      </c>
      <c r="H3017">
        <v>0</v>
      </c>
    </row>
    <row r="3018" spans="1:8">
      <c r="A3018" s="4" t="s">
        <v>3225</v>
      </c>
      <c r="B3018" s="4" t="s">
        <v>201</v>
      </c>
      <c r="C3018" s="4" t="s">
        <v>199</v>
      </c>
      <c r="D3018" s="4" t="s">
        <v>129</v>
      </c>
      <c r="E3018" s="4" t="s">
        <v>172</v>
      </c>
      <c r="F3018" s="3">
        <v>42863</v>
      </c>
      <c r="G3018" s="3">
        <v>42996</v>
      </c>
      <c r="H3018">
        <v>4786</v>
      </c>
    </row>
    <row r="3019" spans="1:8">
      <c r="A3019" s="4" t="s">
        <v>3226</v>
      </c>
      <c r="B3019" s="4" t="s">
        <v>170</v>
      </c>
      <c r="C3019" s="4" t="s">
        <v>192</v>
      </c>
      <c r="D3019" s="4" t="s">
        <v>104</v>
      </c>
      <c r="E3019" s="4" t="s">
        <v>197</v>
      </c>
      <c r="F3019" s="3">
        <v>42863</v>
      </c>
      <c r="G3019" s="3">
        <v>42878</v>
      </c>
      <c r="H3019">
        <v>0</v>
      </c>
    </row>
    <row r="3020" spans="1:8">
      <c r="A3020" s="4" t="s">
        <v>3227</v>
      </c>
      <c r="B3020" s="4" t="s">
        <v>232</v>
      </c>
      <c r="C3020" s="4" t="s">
        <v>175</v>
      </c>
      <c r="D3020" s="4" t="s">
        <v>117</v>
      </c>
      <c r="E3020" s="4" t="s">
        <v>197</v>
      </c>
      <c r="F3020" s="3">
        <v>42863</v>
      </c>
      <c r="G3020" s="3">
        <v>42872</v>
      </c>
      <c r="H3020">
        <v>0</v>
      </c>
    </row>
    <row r="3021" spans="1:8">
      <c r="A3021" s="4" t="s">
        <v>3228</v>
      </c>
      <c r="B3021" s="4" t="s">
        <v>208</v>
      </c>
      <c r="C3021" s="4" t="s">
        <v>199</v>
      </c>
      <c r="D3021" s="4" t="s">
        <v>47</v>
      </c>
      <c r="E3021" s="4" t="s">
        <v>197</v>
      </c>
      <c r="F3021" s="3">
        <v>42863</v>
      </c>
      <c r="G3021" s="3">
        <v>42949</v>
      </c>
      <c r="H3021">
        <v>0</v>
      </c>
    </row>
    <row r="3022" spans="1:8">
      <c r="A3022" s="4" t="s">
        <v>3229</v>
      </c>
      <c r="B3022" s="4" t="s">
        <v>208</v>
      </c>
      <c r="C3022" s="4" t="s">
        <v>177</v>
      </c>
      <c r="D3022" s="4" t="s">
        <v>103</v>
      </c>
      <c r="E3022" s="4" t="s">
        <v>197</v>
      </c>
      <c r="F3022" s="3">
        <v>42863</v>
      </c>
      <c r="G3022" s="3">
        <v>42966</v>
      </c>
      <c r="H3022">
        <v>0</v>
      </c>
    </row>
    <row r="3023" spans="1:8">
      <c r="A3023" s="4" t="s">
        <v>3230</v>
      </c>
      <c r="B3023" s="4" t="s">
        <v>208</v>
      </c>
      <c r="C3023" s="4" t="s">
        <v>199</v>
      </c>
      <c r="D3023" s="4" t="s">
        <v>45</v>
      </c>
      <c r="E3023" s="4" t="s">
        <v>172</v>
      </c>
      <c r="F3023" s="3">
        <v>42863</v>
      </c>
      <c r="G3023" s="3">
        <v>42871</v>
      </c>
      <c r="H3023">
        <v>5338</v>
      </c>
    </row>
    <row r="3024" spans="1:8">
      <c r="A3024" s="4" t="s">
        <v>3231</v>
      </c>
      <c r="B3024" s="4" t="s">
        <v>181</v>
      </c>
      <c r="C3024" s="4" t="s">
        <v>175</v>
      </c>
      <c r="D3024" s="4" t="s">
        <v>75</v>
      </c>
      <c r="E3024" s="4" t="s">
        <v>193</v>
      </c>
      <c r="F3024" s="3">
        <v>42863</v>
      </c>
      <c r="G3024" s="3"/>
    </row>
    <row r="3025" spans="1:8">
      <c r="A3025" s="4" t="s">
        <v>3232</v>
      </c>
      <c r="B3025" s="4" t="s">
        <v>181</v>
      </c>
      <c r="C3025" s="4" t="s">
        <v>179</v>
      </c>
      <c r="D3025" s="4" t="s">
        <v>105</v>
      </c>
      <c r="E3025" s="4" t="s">
        <v>197</v>
      </c>
      <c r="F3025" s="3">
        <v>42863</v>
      </c>
      <c r="G3025" s="3">
        <v>42870</v>
      </c>
      <c r="H3025">
        <v>0</v>
      </c>
    </row>
    <row r="3026" spans="1:8">
      <c r="A3026" s="4" t="s">
        <v>3233</v>
      </c>
      <c r="B3026" s="4" t="s">
        <v>183</v>
      </c>
      <c r="C3026" s="4" t="s">
        <v>171</v>
      </c>
      <c r="D3026" s="4" t="s">
        <v>110</v>
      </c>
      <c r="E3026" s="4" t="s">
        <v>172</v>
      </c>
      <c r="F3026" s="3">
        <v>42864</v>
      </c>
      <c r="G3026" s="3">
        <v>42978</v>
      </c>
      <c r="H3026">
        <v>996</v>
      </c>
    </row>
    <row r="3027" spans="1:8">
      <c r="A3027" s="4" t="s">
        <v>3234</v>
      </c>
      <c r="B3027" s="4" t="s">
        <v>261</v>
      </c>
      <c r="C3027" s="4" t="s">
        <v>171</v>
      </c>
      <c r="D3027" s="4" t="s">
        <v>24</v>
      </c>
      <c r="E3027" s="4" t="s">
        <v>193</v>
      </c>
      <c r="F3027" s="3">
        <v>42864</v>
      </c>
      <c r="G3027" s="3"/>
    </row>
    <row r="3028" spans="1:8">
      <c r="A3028" s="4" t="s">
        <v>3235</v>
      </c>
      <c r="B3028" s="4" t="s">
        <v>261</v>
      </c>
      <c r="C3028" s="4" t="s">
        <v>192</v>
      </c>
      <c r="D3028" s="4" t="s">
        <v>24</v>
      </c>
      <c r="E3028" s="4" t="s">
        <v>193</v>
      </c>
      <c r="F3028" s="3">
        <v>42864</v>
      </c>
      <c r="G3028" s="3"/>
    </row>
    <row r="3029" spans="1:8">
      <c r="A3029" s="4" t="s">
        <v>3236</v>
      </c>
      <c r="B3029" s="4" t="s">
        <v>246</v>
      </c>
      <c r="C3029" s="4" t="s">
        <v>192</v>
      </c>
      <c r="D3029" s="4" t="s">
        <v>65</v>
      </c>
      <c r="E3029" s="4" t="s">
        <v>197</v>
      </c>
      <c r="F3029" s="3">
        <v>42864</v>
      </c>
      <c r="G3029" s="3">
        <v>42875</v>
      </c>
      <c r="H3029">
        <v>0</v>
      </c>
    </row>
    <row r="3030" spans="1:8">
      <c r="A3030" s="4" t="s">
        <v>3237</v>
      </c>
      <c r="B3030" s="4" t="s">
        <v>304</v>
      </c>
      <c r="C3030" s="4" t="s">
        <v>177</v>
      </c>
      <c r="D3030" s="4" t="s">
        <v>51</v>
      </c>
      <c r="E3030" s="4" t="s">
        <v>172</v>
      </c>
      <c r="F3030" s="3">
        <v>42864</v>
      </c>
      <c r="G3030" s="3">
        <v>42956</v>
      </c>
      <c r="H3030">
        <v>63</v>
      </c>
    </row>
    <row r="3031" spans="1:8">
      <c r="A3031" s="4" t="s">
        <v>3238</v>
      </c>
      <c r="B3031" s="4" t="s">
        <v>210</v>
      </c>
      <c r="C3031" s="4" t="s">
        <v>171</v>
      </c>
      <c r="D3031" s="4" t="s">
        <v>96</v>
      </c>
      <c r="E3031" s="4" t="s">
        <v>197</v>
      </c>
      <c r="F3031" s="3">
        <v>42864</v>
      </c>
      <c r="G3031" s="3">
        <v>42964</v>
      </c>
      <c r="H3031">
        <v>0</v>
      </c>
    </row>
    <row r="3032" spans="1:8">
      <c r="A3032" s="4" t="s">
        <v>3239</v>
      </c>
      <c r="B3032" s="4" t="s">
        <v>174</v>
      </c>
      <c r="C3032" s="4" t="s">
        <v>171</v>
      </c>
      <c r="D3032" s="4" t="s">
        <v>47</v>
      </c>
      <c r="E3032" s="4" t="s">
        <v>172</v>
      </c>
      <c r="F3032" s="3">
        <v>42864</v>
      </c>
      <c r="G3032" s="3">
        <v>42874</v>
      </c>
      <c r="H3032">
        <v>1075</v>
      </c>
    </row>
    <row r="3033" spans="1:8">
      <c r="A3033" s="4" t="s">
        <v>3240</v>
      </c>
      <c r="B3033" s="4" t="s">
        <v>174</v>
      </c>
      <c r="C3033" s="4" t="s">
        <v>175</v>
      </c>
      <c r="D3033" s="4" t="s">
        <v>92</v>
      </c>
      <c r="E3033" s="4" t="s">
        <v>172</v>
      </c>
      <c r="F3033" s="3">
        <v>42864</v>
      </c>
      <c r="G3033" s="3">
        <v>42879</v>
      </c>
      <c r="H3033">
        <v>5033</v>
      </c>
    </row>
    <row r="3034" spans="1:8">
      <c r="A3034" s="4" t="s">
        <v>3241</v>
      </c>
      <c r="B3034" s="4" t="s">
        <v>174</v>
      </c>
      <c r="C3034" s="4" t="s">
        <v>192</v>
      </c>
      <c r="D3034" s="4" t="s">
        <v>104</v>
      </c>
      <c r="E3034" s="4" t="s">
        <v>172</v>
      </c>
      <c r="F3034" s="3">
        <v>42864</v>
      </c>
      <c r="G3034" s="3">
        <v>42912</v>
      </c>
      <c r="H3034">
        <v>3249</v>
      </c>
    </row>
    <row r="3035" spans="1:8">
      <c r="A3035" s="4" t="s">
        <v>3242</v>
      </c>
      <c r="B3035" s="4" t="s">
        <v>196</v>
      </c>
      <c r="C3035" s="4" t="s">
        <v>171</v>
      </c>
      <c r="D3035" s="4" t="s">
        <v>68</v>
      </c>
      <c r="E3035" s="4" t="s">
        <v>172</v>
      </c>
      <c r="F3035" s="3">
        <v>42864</v>
      </c>
      <c r="G3035" s="3">
        <v>42961</v>
      </c>
      <c r="H3035">
        <v>1015</v>
      </c>
    </row>
    <row r="3036" spans="1:8">
      <c r="A3036" s="4" t="s">
        <v>3243</v>
      </c>
      <c r="B3036" s="4" t="s">
        <v>343</v>
      </c>
      <c r="C3036" s="4" t="s">
        <v>179</v>
      </c>
      <c r="D3036" s="4" t="s">
        <v>109</v>
      </c>
      <c r="E3036" s="4" t="s">
        <v>197</v>
      </c>
      <c r="F3036" s="3">
        <v>42864</v>
      </c>
      <c r="G3036" s="3">
        <v>42913</v>
      </c>
      <c r="H3036">
        <v>0</v>
      </c>
    </row>
    <row r="3037" spans="1:8">
      <c r="A3037" s="4" t="s">
        <v>3244</v>
      </c>
      <c r="B3037" s="4" t="s">
        <v>343</v>
      </c>
      <c r="C3037" s="4" t="s">
        <v>171</v>
      </c>
      <c r="D3037" s="4" t="s">
        <v>70</v>
      </c>
      <c r="E3037" s="4" t="s">
        <v>172</v>
      </c>
      <c r="F3037" s="3">
        <v>42864</v>
      </c>
      <c r="G3037" s="3">
        <v>42871</v>
      </c>
      <c r="H3037">
        <v>1100</v>
      </c>
    </row>
    <row r="3038" spans="1:8">
      <c r="A3038" s="4" t="s">
        <v>3245</v>
      </c>
      <c r="B3038" s="4" t="s">
        <v>219</v>
      </c>
      <c r="C3038" s="4" t="s">
        <v>199</v>
      </c>
      <c r="D3038" s="4" t="s">
        <v>32</v>
      </c>
      <c r="E3038" s="4" t="s">
        <v>172</v>
      </c>
      <c r="F3038" s="3">
        <v>42864</v>
      </c>
      <c r="G3038" s="3">
        <v>42991</v>
      </c>
      <c r="H3038">
        <v>4755</v>
      </c>
    </row>
    <row r="3039" spans="1:8">
      <c r="A3039" s="4" t="s">
        <v>3246</v>
      </c>
      <c r="B3039" s="4" t="s">
        <v>230</v>
      </c>
      <c r="C3039" s="4" t="s">
        <v>179</v>
      </c>
      <c r="D3039" s="4" t="s">
        <v>82</v>
      </c>
      <c r="E3039" s="4" t="s">
        <v>197</v>
      </c>
      <c r="F3039" s="3">
        <v>42864</v>
      </c>
      <c r="G3039" s="3">
        <v>42955</v>
      </c>
      <c r="H3039">
        <v>0</v>
      </c>
    </row>
    <row r="3040" spans="1:8">
      <c r="A3040" s="4" t="s">
        <v>3247</v>
      </c>
      <c r="B3040" s="4" t="s">
        <v>187</v>
      </c>
      <c r="C3040" s="4" t="s">
        <v>265</v>
      </c>
      <c r="D3040" s="4" t="s">
        <v>24</v>
      </c>
      <c r="E3040" s="4" t="s">
        <v>193</v>
      </c>
      <c r="F3040" s="3">
        <v>42864</v>
      </c>
      <c r="G3040" s="3"/>
    </row>
    <row r="3041" spans="1:8">
      <c r="A3041" s="4" t="s">
        <v>3248</v>
      </c>
      <c r="B3041" s="4" t="s">
        <v>187</v>
      </c>
      <c r="C3041" s="4" t="s">
        <v>179</v>
      </c>
      <c r="D3041" s="4" t="s">
        <v>74</v>
      </c>
      <c r="E3041" s="4" t="s">
        <v>193</v>
      </c>
      <c r="F3041" s="3">
        <v>42864</v>
      </c>
      <c r="G3041" s="3"/>
    </row>
    <row r="3042" spans="1:8">
      <c r="A3042" s="4" t="s">
        <v>3249</v>
      </c>
      <c r="B3042" s="4" t="s">
        <v>187</v>
      </c>
      <c r="C3042" s="4" t="s">
        <v>171</v>
      </c>
      <c r="D3042" s="4" t="s">
        <v>84</v>
      </c>
      <c r="E3042" s="4" t="s">
        <v>197</v>
      </c>
      <c r="F3042" s="3">
        <v>42864</v>
      </c>
      <c r="G3042" s="3">
        <v>42874</v>
      </c>
      <c r="H3042">
        <v>0</v>
      </c>
    </row>
    <row r="3043" spans="1:8">
      <c r="A3043" s="4" t="s">
        <v>3250</v>
      </c>
      <c r="B3043" s="4" t="s">
        <v>187</v>
      </c>
      <c r="C3043" s="4" t="s">
        <v>175</v>
      </c>
      <c r="D3043" s="4" t="s">
        <v>62</v>
      </c>
      <c r="E3043" s="4" t="s">
        <v>197</v>
      </c>
      <c r="F3043" s="3">
        <v>42864</v>
      </c>
      <c r="G3043" s="3">
        <v>42916</v>
      </c>
      <c r="H3043">
        <v>0</v>
      </c>
    </row>
    <row r="3044" spans="1:8">
      <c r="A3044" s="4" t="s">
        <v>3251</v>
      </c>
      <c r="B3044" s="4" t="s">
        <v>187</v>
      </c>
      <c r="C3044" s="4" t="s">
        <v>179</v>
      </c>
      <c r="D3044" s="4" t="s">
        <v>81</v>
      </c>
      <c r="E3044" s="4" t="s">
        <v>172</v>
      </c>
      <c r="F3044" s="3">
        <v>42864</v>
      </c>
      <c r="G3044" s="3">
        <v>42865</v>
      </c>
      <c r="H3044">
        <v>541</v>
      </c>
    </row>
    <row r="3045" spans="1:8">
      <c r="A3045" s="4" t="s">
        <v>3252</v>
      </c>
      <c r="B3045" s="4" t="s">
        <v>187</v>
      </c>
      <c r="C3045" s="4" t="s">
        <v>175</v>
      </c>
      <c r="D3045" s="4" t="s">
        <v>75</v>
      </c>
      <c r="E3045" s="4" t="s">
        <v>172</v>
      </c>
      <c r="F3045" s="3">
        <v>42864</v>
      </c>
      <c r="G3045" s="3">
        <v>42888</v>
      </c>
      <c r="H3045">
        <v>4815</v>
      </c>
    </row>
    <row r="3046" spans="1:8">
      <c r="A3046" s="4" t="s">
        <v>3253</v>
      </c>
      <c r="B3046" s="4" t="s">
        <v>201</v>
      </c>
      <c r="C3046" s="4" t="s">
        <v>171</v>
      </c>
      <c r="D3046" s="4" t="s">
        <v>50</v>
      </c>
      <c r="E3046" s="4" t="s">
        <v>193</v>
      </c>
      <c r="F3046" s="3">
        <v>42864</v>
      </c>
      <c r="G3046" s="3"/>
    </row>
    <row r="3047" spans="1:8">
      <c r="A3047" s="4" t="s">
        <v>3254</v>
      </c>
      <c r="B3047" s="4" t="s">
        <v>201</v>
      </c>
      <c r="C3047" s="4" t="s">
        <v>177</v>
      </c>
      <c r="D3047" s="4" t="s">
        <v>84</v>
      </c>
      <c r="E3047" s="4" t="s">
        <v>172</v>
      </c>
      <c r="F3047" s="3">
        <v>42864</v>
      </c>
      <c r="G3047" s="3">
        <v>42867</v>
      </c>
      <c r="H3047">
        <v>57</v>
      </c>
    </row>
    <row r="3048" spans="1:8">
      <c r="A3048" s="4" t="s">
        <v>3255</v>
      </c>
      <c r="B3048" s="4" t="s">
        <v>189</v>
      </c>
      <c r="C3048" s="4" t="s">
        <v>171</v>
      </c>
      <c r="D3048" s="4" t="s">
        <v>103</v>
      </c>
      <c r="E3048" s="4" t="s">
        <v>197</v>
      </c>
      <c r="F3048" s="3">
        <v>42864</v>
      </c>
      <c r="G3048" s="3">
        <v>42875</v>
      </c>
      <c r="H3048">
        <v>0</v>
      </c>
    </row>
    <row r="3049" spans="1:8">
      <c r="A3049" s="4" t="s">
        <v>3256</v>
      </c>
      <c r="B3049" s="4" t="s">
        <v>189</v>
      </c>
      <c r="C3049" s="4" t="s">
        <v>177</v>
      </c>
      <c r="D3049" s="4" t="s">
        <v>103</v>
      </c>
      <c r="E3049" s="4" t="s">
        <v>197</v>
      </c>
      <c r="F3049" s="3">
        <v>42864</v>
      </c>
      <c r="G3049" s="3">
        <v>42969</v>
      </c>
      <c r="H3049">
        <v>0</v>
      </c>
    </row>
    <row r="3050" spans="1:8">
      <c r="A3050" s="4" t="s">
        <v>3257</v>
      </c>
      <c r="B3050" s="4" t="s">
        <v>232</v>
      </c>
      <c r="C3050" s="4" t="s">
        <v>199</v>
      </c>
      <c r="D3050" s="4" t="s">
        <v>96</v>
      </c>
      <c r="E3050" s="4" t="s">
        <v>172</v>
      </c>
      <c r="F3050" s="3">
        <v>42864</v>
      </c>
      <c r="G3050" s="3">
        <v>42872</v>
      </c>
      <c r="H3050">
        <v>5406</v>
      </c>
    </row>
    <row r="3051" spans="1:8">
      <c r="A3051" s="4" t="s">
        <v>3258</v>
      </c>
      <c r="B3051" s="4" t="s">
        <v>226</v>
      </c>
      <c r="C3051" s="4" t="s">
        <v>175</v>
      </c>
      <c r="D3051" s="4" t="s">
        <v>24</v>
      </c>
      <c r="E3051" s="4" t="s">
        <v>193</v>
      </c>
      <c r="F3051" s="3">
        <v>42864</v>
      </c>
      <c r="G3051" s="3"/>
    </row>
    <row r="3052" spans="1:8">
      <c r="A3052" s="4" t="s">
        <v>3259</v>
      </c>
      <c r="B3052" s="4" t="s">
        <v>185</v>
      </c>
      <c r="C3052" s="4" t="s">
        <v>179</v>
      </c>
      <c r="D3052" s="4" t="s">
        <v>53</v>
      </c>
      <c r="E3052" s="4" t="s">
        <v>197</v>
      </c>
      <c r="F3052" s="3">
        <v>42864</v>
      </c>
      <c r="G3052" s="3">
        <v>42907</v>
      </c>
      <c r="H3052">
        <v>0</v>
      </c>
    </row>
    <row r="3053" spans="1:8">
      <c r="A3053" s="4" t="s">
        <v>3260</v>
      </c>
      <c r="B3053" s="4" t="s">
        <v>185</v>
      </c>
      <c r="C3053" s="4" t="s">
        <v>192</v>
      </c>
      <c r="D3053" s="4" t="s">
        <v>122</v>
      </c>
      <c r="E3053" s="4" t="s">
        <v>197</v>
      </c>
      <c r="F3053" s="3">
        <v>42864</v>
      </c>
      <c r="G3053" s="3">
        <v>42951</v>
      </c>
      <c r="H3053">
        <v>0</v>
      </c>
    </row>
    <row r="3054" spans="1:8">
      <c r="A3054" s="4" t="s">
        <v>3261</v>
      </c>
      <c r="B3054" s="4" t="s">
        <v>181</v>
      </c>
      <c r="C3054" s="4" t="s">
        <v>179</v>
      </c>
      <c r="D3054" s="4" t="s">
        <v>100</v>
      </c>
      <c r="E3054" s="4" t="s">
        <v>193</v>
      </c>
      <c r="F3054" s="3">
        <v>42864</v>
      </c>
      <c r="G3054" s="3"/>
    </row>
    <row r="3055" spans="1:8">
      <c r="A3055" s="4" t="s">
        <v>3262</v>
      </c>
      <c r="B3055" s="4" t="s">
        <v>181</v>
      </c>
      <c r="C3055" s="4" t="s">
        <v>199</v>
      </c>
      <c r="D3055" s="4" t="s">
        <v>71</v>
      </c>
      <c r="E3055" s="4" t="s">
        <v>172</v>
      </c>
      <c r="F3055" s="3">
        <v>42864</v>
      </c>
      <c r="G3055" s="3">
        <v>42875</v>
      </c>
      <c r="H3055">
        <v>5042</v>
      </c>
    </row>
    <row r="3056" spans="1:8">
      <c r="A3056" s="4" t="s">
        <v>3263</v>
      </c>
      <c r="B3056" s="4" t="s">
        <v>181</v>
      </c>
      <c r="C3056" s="4" t="s">
        <v>175</v>
      </c>
      <c r="D3056" s="4" t="s">
        <v>102</v>
      </c>
      <c r="E3056" s="4" t="s">
        <v>172</v>
      </c>
      <c r="F3056" s="3">
        <v>42864</v>
      </c>
      <c r="G3056" s="3">
        <v>42878</v>
      </c>
      <c r="H3056">
        <v>3969</v>
      </c>
    </row>
    <row r="3057" spans="1:8">
      <c r="A3057" s="4" t="s">
        <v>3264</v>
      </c>
      <c r="B3057" s="4" t="s">
        <v>183</v>
      </c>
      <c r="C3057" s="4" t="s">
        <v>177</v>
      </c>
      <c r="D3057" s="4" t="s">
        <v>45</v>
      </c>
      <c r="E3057" s="4" t="s">
        <v>197</v>
      </c>
      <c r="F3057" s="3">
        <v>42865</v>
      </c>
      <c r="G3057" s="3">
        <v>42968</v>
      </c>
      <c r="H3057">
        <v>0</v>
      </c>
    </row>
    <row r="3058" spans="1:8">
      <c r="A3058" s="4" t="s">
        <v>3265</v>
      </c>
      <c r="B3058" s="4" t="s">
        <v>183</v>
      </c>
      <c r="C3058" s="4" t="s">
        <v>177</v>
      </c>
      <c r="D3058" s="4" t="s">
        <v>79</v>
      </c>
      <c r="E3058" s="4" t="s">
        <v>172</v>
      </c>
      <c r="F3058" s="3">
        <v>42865</v>
      </c>
      <c r="G3058" s="3">
        <v>42951</v>
      </c>
      <c r="H3058">
        <v>59</v>
      </c>
    </row>
    <row r="3059" spans="1:8">
      <c r="A3059" s="4" t="s">
        <v>3266</v>
      </c>
      <c r="B3059" s="4" t="s">
        <v>246</v>
      </c>
      <c r="C3059" s="4" t="s">
        <v>179</v>
      </c>
      <c r="D3059" s="4" t="s">
        <v>113</v>
      </c>
      <c r="E3059" s="4" t="s">
        <v>172</v>
      </c>
      <c r="F3059" s="3">
        <v>42865</v>
      </c>
      <c r="G3059" s="3">
        <v>42871</v>
      </c>
      <c r="H3059">
        <v>629</v>
      </c>
    </row>
    <row r="3060" spans="1:8">
      <c r="A3060" s="4" t="s">
        <v>3267</v>
      </c>
      <c r="B3060" s="4" t="s">
        <v>304</v>
      </c>
      <c r="C3060" s="4" t="s">
        <v>177</v>
      </c>
      <c r="D3060" s="4" t="s">
        <v>51</v>
      </c>
      <c r="E3060" s="4" t="s">
        <v>172</v>
      </c>
      <c r="F3060" s="3">
        <v>42865</v>
      </c>
      <c r="G3060" s="3">
        <v>42871</v>
      </c>
      <c r="H3060">
        <v>57</v>
      </c>
    </row>
    <row r="3061" spans="1:8">
      <c r="A3061" s="4" t="s">
        <v>3268</v>
      </c>
      <c r="B3061" s="4" t="s">
        <v>279</v>
      </c>
      <c r="C3061" s="4" t="s">
        <v>192</v>
      </c>
      <c r="D3061" s="4" t="s">
        <v>84</v>
      </c>
      <c r="E3061" s="4" t="s">
        <v>197</v>
      </c>
      <c r="F3061" s="3">
        <v>42865</v>
      </c>
      <c r="G3061" s="3">
        <v>42869</v>
      </c>
      <c r="H3061">
        <v>0</v>
      </c>
    </row>
    <row r="3062" spans="1:8">
      <c r="A3062" s="4" t="s">
        <v>3269</v>
      </c>
      <c r="B3062" s="4" t="s">
        <v>279</v>
      </c>
      <c r="C3062" s="4" t="s">
        <v>175</v>
      </c>
      <c r="D3062" s="4" t="s">
        <v>107</v>
      </c>
      <c r="E3062" s="4" t="s">
        <v>172</v>
      </c>
      <c r="F3062" s="3">
        <v>42865</v>
      </c>
      <c r="G3062" s="3">
        <v>42953</v>
      </c>
      <c r="H3062">
        <v>4861</v>
      </c>
    </row>
    <row r="3063" spans="1:8">
      <c r="A3063" s="4" t="s">
        <v>3270</v>
      </c>
      <c r="B3063" s="4" t="s">
        <v>210</v>
      </c>
      <c r="C3063" s="4" t="s">
        <v>192</v>
      </c>
      <c r="D3063" s="4" t="s">
        <v>99</v>
      </c>
      <c r="E3063" s="4" t="s">
        <v>197</v>
      </c>
      <c r="F3063" s="3">
        <v>42865</v>
      </c>
      <c r="G3063" s="3">
        <v>42981</v>
      </c>
      <c r="H3063">
        <v>0</v>
      </c>
    </row>
    <row r="3064" spans="1:8">
      <c r="A3064" s="4" t="s">
        <v>3271</v>
      </c>
      <c r="B3064" s="4" t="s">
        <v>174</v>
      </c>
      <c r="C3064" s="4" t="s">
        <v>175</v>
      </c>
      <c r="D3064" s="4" t="s">
        <v>51</v>
      </c>
      <c r="E3064" s="4" t="s">
        <v>197</v>
      </c>
      <c r="F3064" s="3">
        <v>42865</v>
      </c>
      <c r="G3064" s="3">
        <v>42948</v>
      </c>
      <c r="H3064">
        <v>0</v>
      </c>
    </row>
    <row r="3065" spans="1:8">
      <c r="A3065" s="4" t="s">
        <v>3272</v>
      </c>
      <c r="B3065" s="4" t="s">
        <v>174</v>
      </c>
      <c r="C3065" s="4" t="s">
        <v>171</v>
      </c>
      <c r="D3065" s="4" t="s">
        <v>131</v>
      </c>
      <c r="E3065" s="4" t="s">
        <v>172</v>
      </c>
      <c r="F3065" s="3">
        <v>42865</v>
      </c>
      <c r="G3065" s="3">
        <v>42885</v>
      </c>
      <c r="H3065">
        <v>980</v>
      </c>
    </row>
    <row r="3066" spans="1:8">
      <c r="A3066" s="4" t="s">
        <v>3273</v>
      </c>
      <c r="B3066" s="4" t="s">
        <v>263</v>
      </c>
      <c r="C3066" s="4" t="s">
        <v>199</v>
      </c>
      <c r="D3066" s="4" t="s">
        <v>120</v>
      </c>
      <c r="E3066" s="4" t="s">
        <v>197</v>
      </c>
      <c r="F3066" s="3">
        <v>42865</v>
      </c>
      <c r="G3066" s="3">
        <v>42872</v>
      </c>
      <c r="H3066">
        <v>0</v>
      </c>
    </row>
    <row r="3067" spans="1:8">
      <c r="A3067" s="4" t="s">
        <v>3274</v>
      </c>
      <c r="B3067" s="4" t="s">
        <v>263</v>
      </c>
      <c r="C3067" s="4" t="s">
        <v>192</v>
      </c>
      <c r="D3067" s="4" t="s">
        <v>130</v>
      </c>
      <c r="E3067" s="4" t="s">
        <v>197</v>
      </c>
      <c r="F3067" s="3">
        <v>42865</v>
      </c>
      <c r="G3067" s="3">
        <v>42877</v>
      </c>
      <c r="H3067">
        <v>0</v>
      </c>
    </row>
    <row r="3068" spans="1:8">
      <c r="A3068" s="4" t="s">
        <v>3275</v>
      </c>
      <c r="B3068" s="4" t="s">
        <v>237</v>
      </c>
      <c r="C3068" s="4" t="s">
        <v>175</v>
      </c>
      <c r="D3068" s="4" t="s">
        <v>82</v>
      </c>
      <c r="E3068" s="4" t="s">
        <v>197</v>
      </c>
      <c r="F3068" s="3">
        <v>42865</v>
      </c>
      <c r="G3068" s="3">
        <v>42971</v>
      </c>
      <c r="H3068">
        <v>0</v>
      </c>
    </row>
    <row r="3069" spans="1:8">
      <c r="A3069" s="4" t="s">
        <v>3276</v>
      </c>
      <c r="B3069" s="4" t="s">
        <v>196</v>
      </c>
      <c r="C3069" s="4" t="s">
        <v>175</v>
      </c>
      <c r="D3069" s="4" t="s">
        <v>37</v>
      </c>
      <c r="E3069" s="4" t="s">
        <v>172</v>
      </c>
      <c r="F3069" s="3">
        <v>42865</v>
      </c>
      <c r="G3069" s="3">
        <v>42957</v>
      </c>
      <c r="H3069">
        <v>5361</v>
      </c>
    </row>
    <row r="3070" spans="1:8">
      <c r="A3070" s="4" t="s">
        <v>3277</v>
      </c>
      <c r="B3070" s="4" t="s">
        <v>191</v>
      </c>
      <c r="C3070" s="4" t="s">
        <v>192</v>
      </c>
      <c r="D3070" s="4" t="s">
        <v>86</v>
      </c>
      <c r="E3070" s="4" t="s">
        <v>197</v>
      </c>
      <c r="F3070" s="3">
        <v>42865</v>
      </c>
      <c r="G3070" s="3">
        <v>42958</v>
      </c>
      <c r="H3070">
        <v>0</v>
      </c>
    </row>
    <row r="3071" spans="1:8">
      <c r="A3071" s="4" t="s">
        <v>3278</v>
      </c>
      <c r="B3071" s="4" t="s">
        <v>219</v>
      </c>
      <c r="C3071" s="4" t="s">
        <v>179</v>
      </c>
      <c r="D3071" s="4" t="s">
        <v>24</v>
      </c>
      <c r="E3071" s="4" t="s">
        <v>193</v>
      </c>
      <c r="F3071" s="3">
        <v>42865</v>
      </c>
      <c r="G3071" s="3"/>
    </row>
    <row r="3072" spans="1:8">
      <c r="A3072" s="4" t="s">
        <v>3279</v>
      </c>
      <c r="B3072" s="4" t="s">
        <v>219</v>
      </c>
      <c r="C3072" s="4" t="s">
        <v>179</v>
      </c>
      <c r="D3072" s="4" t="s">
        <v>24</v>
      </c>
      <c r="E3072" s="4" t="s">
        <v>193</v>
      </c>
      <c r="F3072" s="3">
        <v>42865</v>
      </c>
      <c r="G3072" s="3"/>
    </row>
    <row r="3073" spans="1:8">
      <c r="A3073" s="4" t="s">
        <v>3280</v>
      </c>
      <c r="B3073" s="4" t="s">
        <v>219</v>
      </c>
      <c r="C3073" s="4" t="s">
        <v>179</v>
      </c>
      <c r="D3073" s="4" t="s">
        <v>71</v>
      </c>
      <c r="E3073" s="4" t="s">
        <v>197</v>
      </c>
      <c r="F3073" s="3">
        <v>42865</v>
      </c>
      <c r="G3073" s="3">
        <v>42972</v>
      </c>
      <c r="H3073">
        <v>0</v>
      </c>
    </row>
    <row r="3074" spans="1:8">
      <c r="A3074" s="4" t="s">
        <v>3281</v>
      </c>
      <c r="B3074" s="4" t="s">
        <v>230</v>
      </c>
      <c r="C3074" s="4" t="s">
        <v>171</v>
      </c>
      <c r="D3074" s="4" t="s">
        <v>54</v>
      </c>
      <c r="E3074" s="4" t="s">
        <v>172</v>
      </c>
      <c r="F3074" s="3">
        <v>42865</v>
      </c>
      <c r="G3074" s="3">
        <v>42992</v>
      </c>
      <c r="H3074">
        <v>1220</v>
      </c>
    </row>
    <row r="3075" spans="1:8">
      <c r="A3075" s="4" t="s">
        <v>3282</v>
      </c>
      <c r="B3075" s="4" t="s">
        <v>187</v>
      </c>
      <c r="C3075" s="4" t="s">
        <v>177</v>
      </c>
      <c r="D3075" s="4" t="s">
        <v>49</v>
      </c>
      <c r="E3075" s="4" t="s">
        <v>197</v>
      </c>
      <c r="F3075" s="3">
        <v>42865</v>
      </c>
      <c r="G3075" s="3">
        <v>42877</v>
      </c>
      <c r="H3075">
        <v>0</v>
      </c>
    </row>
    <row r="3076" spans="1:8">
      <c r="A3076" s="4" t="s">
        <v>3283</v>
      </c>
      <c r="B3076" s="4" t="s">
        <v>187</v>
      </c>
      <c r="C3076" s="4" t="s">
        <v>192</v>
      </c>
      <c r="D3076" s="4" t="s">
        <v>108</v>
      </c>
      <c r="E3076" s="4" t="s">
        <v>197</v>
      </c>
      <c r="F3076" s="3">
        <v>42865</v>
      </c>
      <c r="G3076" s="3">
        <v>42871</v>
      </c>
      <c r="H3076">
        <v>0</v>
      </c>
    </row>
    <row r="3077" spans="1:8">
      <c r="A3077" s="4" t="s">
        <v>3284</v>
      </c>
      <c r="B3077" s="4" t="s">
        <v>187</v>
      </c>
      <c r="C3077" s="4" t="s">
        <v>179</v>
      </c>
      <c r="D3077" s="4" t="s">
        <v>105</v>
      </c>
      <c r="E3077" s="4" t="s">
        <v>172</v>
      </c>
      <c r="F3077" s="3">
        <v>42865</v>
      </c>
      <c r="G3077" s="3">
        <v>42982</v>
      </c>
      <c r="H3077">
        <v>464</v>
      </c>
    </row>
    <row r="3078" spans="1:8">
      <c r="A3078" s="4" t="s">
        <v>3285</v>
      </c>
      <c r="B3078" s="4" t="s">
        <v>244</v>
      </c>
      <c r="C3078" s="4" t="s">
        <v>192</v>
      </c>
      <c r="D3078" s="4" t="s">
        <v>66</v>
      </c>
      <c r="E3078" s="4" t="s">
        <v>172</v>
      </c>
      <c r="F3078" s="3">
        <v>42865</v>
      </c>
      <c r="G3078" s="3">
        <v>42879</v>
      </c>
      <c r="H3078">
        <v>3604</v>
      </c>
    </row>
    <row r="3079" spans="1:8">
      <c r="A3079" s="4" t="s">
        <v>3286</v>
      </c>
      <c r="B3079" s="4" t="s">
        <v>170</v>
      </c>
      <c r="C3079" s="4" t="s">
        <v>179</v>
      </c>
      <c r="D3079" s="4" t="s">
        <v>57</v>
      </c>
      <c r="E3079" s="4" t="s">
        <v>172</v>
      </c>
      <c r="F3079" s="3">
        <v>42865</v>
      </c>
      <c r="G3079" s="3">
        <v>42968</v>
      </c>
      <c r="H3079">
        <v>529</v>
      </c>
    </row>
    <row r="3080" spans="1:8">
      <c r="A3080" s="4" t="s">
        <v>3287</v>
      </c>
      <c r="B3080" s="4" t="s">
        <v>189</v>
      </c>
      <c r="C3080" s="4" t="s">
        <v>171</v>
      </c>
      <c r="D3080" s="4" t="s">
        <v>118</v>
      </c>
      <c r="E3080" s="4" t="s">
        <v>197</v>
      </c>
      <c r="F3080" s="3">
        <v>42865</v>
      </c>
      <c r="G3080" s="3">
        <v>42997</v>
      </c>
      <c r="H3080">
        <v>0</v>
      </c>
    </row>
    <row r="3081" spans="1:8">
      <c r="A3081" s="4" t="s">
        <v>3288</v>
      </c>
      <c r="B3081" s="4" t="s">
        <v>205</v>
      </c>
      <c r="C3081" s="4" t="s">
        <v>192</v>
      </c>
      <c r="D3081" s="4" t="s">
        <v>72</v>
      </c>
      <c r="E3081" s="4" t="s">
        <v>197</v>
      </c>
      <c r="F3081" s="3">
        <v>42865</v>
      </c>
      <c r="G3081" s="3">
        <v>42873</v>
      </c>
      <c r="H3081">
        <v>0</v>
      </c>
    </row>
    <row r="3082" spans="1:8">
      <c r="A3082" s="4" t="s">
        <v>3289</v>
      </c>
      <c r="B3082" s="4" t="s">
        <v>226</v>
      </c>
      <c r="C3082" s="4" t="s">
        <v>177</v>
      </c>
      <c r="D3082" s="4" t="s">
        <v>35</v>
      </c>
      <c r="E3082" s="4" t="s">
        <v>172</v>
      </c>
      <c r="F3082" s="3">
        <v>42865</v>
      </c>
      <c r="G3082" s="3">
        <v>42867</v>
      </c>
      <c r="H3082">
        <v>54</v>
      </c>
    </row>
    <row r="3083" spans="1:8">
      <c r="A3083" s="4" t="s">
        <v>3290</v>
      </c>
      <c r="B3083" s="4" t="s">
        <v>185</v>
      </c>
      <c r="C3083" s="4" t="s">
        <v>179</v>
      </c>
      <c r="D3083" s="4" t="s">
        <v>43</v>
      </c>
      <c r="E3083" s="4" t="s">
        <v>193</v>
      </c>
      <c r="F3083" s="3">
        <v>42865</v>
      </c>
      <c r="G3083" s="3"/>
    </row>
    <row r="3084" spans="1:8">
      <c r="A3084" s="4" t="s">
        <v>3291</v>
      </c>
      <c r="B3084" s="4" t="s">
        <v>216</v>
      </c>
      <c r="C3084" s="4" t="s">
        <v>171</v>
      </c>
      <c r="D3084" s="4" t="s">
        <v>21</v>
      </c>
      <c r="E3084" s="4" t="s">
        <v>172</v>
      </c>
      <c r="F3084" s="3">
        <v>42865</v>
      </c>
      <c r="G3084" s="3">
        <v>42883</v>
      </c>
      <c r="H3084">
        <v>1022</v>
      </c>
    </row>
    <row r="3085" spans="1:8">
      <c r="A3085" s="4" t="s">
        <v>3292</v>
      </c>
      <c r="B3085" s="4" t="s">
        <v>183</v>
      </c>
      <c r="C3085" s="4" t="s">
        <v>171</v>
      </c>
      <c r="D3085" s="4" t="s">
        <v>103</v>
      </c>
      <c r="E3085" s="4" t="s">
        <v>197</v>
      </c>
      <c r="F3085" s="3">
        <v>42866</v>
      </c>
      <c r="G3085" s="3">
        <v>42950</v>
      </c>
      <c r="H3085">
        <v>0</v>
      </c>
    </row>
    <row r="3086" spans="1:8">
      <c r="A3086" s="4" t="s">
        <v>3293</v>
      </c>
      <c r="B3086" s="4" t="s">
        <v>183</v>
      </c>
      <c r="C3086" s="4" t="s">
        <v>177</v>
      </c>
      <c r="D3086" s="4" t="s">
        <v>51</v>
      </c>
      <c r="E3086" s="4" t="s">
        <v>172</v>
      </c>
      <c r="F3086" s="3">
        <v>42866</v>
      </c>
      <c r="G3086" s="3">
        <v>42881</v>
      </c>
      <c r="H3086">
        <v>52</v>
      </c>
    </row>
    <row r="3087" spans="1:8">
      <c r="A3087" s="4" t="s">
        <v>3294</v>
      </c>
      <c r="B3087" s="4" t="s">
        <v>261</v>
      </c>
      <c r="C3087" s="4" t="s">
        <v>179</v>
      </c>
      <c r="D3087" s="4" t="s">
        <v>35</v>
      </c>
      <c r="E3087" s="4" t="s">
        <v>193</v>
      </c>
      <c r="F3087" s="3">
        <v>42866</v>
      </c>
      <c r="G3087" s="3"/>
    </row>
    <row r="3088" spans="1:8">
      <c r="A3088" s="4" t="s">
        <v>3295</v>
      </c>
      <c r="B3088" s="4" t="s">
        <v>246</v>
      </c>
      <c r="C3088" s="4" t="s">
        <v>179</v>
      </c>
      <c r="D3088" s="4" t="s">
        <v>127</v>
      </c>
      <c r="E3088" s="4" t="s">
        <v>193</v>
      </c>
      <c r="F3088" s="3">
        <v>42866</v>
      </c>
      <c r="G3088" s="3"/>
    </row>
    <row r="3089" spans="1:8">
      <c r="A3089" s="4" t="s">
        <v>3296</v>
      </c>
      <c r="B3089" s="4" t="s">
        <v>279</v>
      </c>
      <c r="C3089" s="4" t="s">
        <v>177</v>
      </c>
      <c r="D3089" s="4" t="s">
        <v>24</v>
      </c>
      <c r="E3089" s="4" t="s">
        <v>193</v>
      </c>
      <c r="F3089" s="3">
        <v>42866</v>
      </c>
      <c r="G3089" s="3"/>
    </row>
    <row r="3090" spans="1:8">
      <c r="A3090" s="4" t="s">
        <v>3297</v>
      </c>
      <c r="B3090" s="4" t="s">
        <v>174</v>
      </c>
      <c r="C3090" s="4" t="s">
        <v>175</v>
      </c>
      <c r="D3090" s="4" t="s">
        <v>29</v>
      </c>
      <c r="E3090" s="4" t="s">
        <v>172</v>
      </c>
      <c r="F3090" s="3">
        <v>42866</v>
      </c>
      <c r="G3090" s="3">
        <v>42958</v>
      </c>
      <c r="H3090">
        <v>5037</v>
      </c>
    </row>
    <row r="3091" spans="1:8">
      <c r="A3091" s="4" t="s">
        <v>3298</v>
      </c>
      <c r="B3091" s="4" t="s">
        <v>174</v>
      </c>
      <c r="C3091" s="4" t="s">
        <v>175</v>
      </c>
      <c r="D3091" s="4" t="s">
        <v>68</v>
      </c>
      <c r="E3091" s="4" t="s">
        <v>172</v>
      </c>
      <c r="F3091" s="3">
        <v>42866</v>
      </c>
      <c r="G3091" s="3">
        <v>42915</v>
      </c>
      <c r="H3091">
        <v>4709</v>
      </c>
    </row>
    <row r="3092" spans="1:8">
      <c r="A3092" s="4" t="s">
        <v>3299</v>
      </c>
      <c r="B3092" s="4" t="s">
        <v>174</v>
      </c>
      <c r="C3092" s="4" t="s">
        <v>177</v>
      </c>
      <c r="D3092" s="4" t="s">
        <v>119</v>
      </c>
      <c r="E3092" s="4" t="s">
        <v>172</v>
      </c>
      <c r="F3092" s="3">
        <v>42866</v>
      </c>
      <c r="G3092" s="3">
        <v>42875</v>
      </c>
      <c r="H3092">
        <v>60</v>
      </c>
    </row>
    <row r="3093" spans="1:8">
      <c r="A3093" s="4" t="s">
        <v>3300</v>
      </c>
      <c r="B3093" s="4" t="s">
        <v>174</v>
      </c>
      <c r="C3093" s="4" t="s">
        <v>192</v>
      </c>
      <c r="D3093" s="4" t="s">
        <v>109</v>
      </c>
      <c r="E3093" s="4" t="s">
        <v>172</v>
      </c>
      <c r="F3093" s="3">
        <v>42866</v>
      </c>
      <c r="G3093" s="3">
        <v>42971</v>
      </c>
      <c r="H3093">
        <v>3766</v>
      </c>
    </row>
    <row r="3094" spans="1:8">
      <c r="A3094" s="4" t="s">
        <v>3301</v>
      </c>
      <c r="B3094" s="4" t="s">
        <v>237</v>
      </c>
      <c r="C3094" s="4" t="s">
        <v>192</v>
      </c>
      <c r="D3094" s="4" t="s">
        <v>50</v>
      </c>
      <c r="E3094" s="4" t="s">
        <v>172</v>
      </c>
      <c r="F3094" s="3">
        <v>42866</v>
      </c>
      <c r="G3094" s="3">
        <v>42958</v>
      </c>
      <c r="H3094">
        <v>3552</v>
      </c>
    </row>
    <row r="3095" spans="1:8">
      <c r="A3095" s="4" t="s">
        <v>3302</v>
      </c>
      <c r="B3095" s="4" t="s">
        <v>219</v>
      </c>
      <c r="C3095" s="4" t="s">
        <v>179</v>
      </c>
      <c r="D3095" s="4" t="s">
        <v>24</v>
      </c>
      <c r="E3095" s="4" t="s">
        <v>193</v>
      </c>
      <c r="F3095" s="3">
        <v>42866</v>
      </c>
      <c r="G3095" s="3"/>
    </row>
    <row r="3096" spans="1:8">
      <c r="A3096" s="4" t="s">
        <v>3303</v>
      </c>
      <c r="B3096" s="4" t="s">
        <v>219</v>
      </c>
      <c r="C3096" s="4" t="s">
        <v>177</v>
      </c>
      <c r="D3096" s="4" t="s">
        <v>32</v>
      </c>
      <c r="E3096" s="4" t="s">
        <v>197</v>
      </c>
      <c r="F3096" s="3">
        <v>42866</v>
      </c>
      <c r="G3096" s="3">
        <v>42980</v>
      </c>
      <c r="H3096">
        <v>0</v>
      </c>
    </row>
    <row r="3097" spans="1:8">
      <c r="A3097" s="4" t="s">
        <v>3304</v>
      </c>
      <c r="B3097" s="4" t="s">
        <v>219</v>
      </c>
      <c r="C3097" s="4" t="s">
        <v>192</v>
      </c>
      <c r="D3097" s="4" t="s">
        <v>74</v>
      </c>
      <c r="E3097" s="4" t="s">
        <v>197</v>
      </c>
      <c r="F3097" s="3">
        <v>42866</v>
      </c>
      <c r="G3097" s="3">
        <v>42950</v>
      </c>
      <c r="H3097">
        <v>0</v>
      </c>
    </row>
    <row r="3098" spans="1:8">
      <c r="A3098" s="4" t="s">
        <v>3305</v>
      </c>
      <c r="B3098" s="4" t="s">
        <v>230</v>
      </c>
      <c r="C3098" s="4" t="s">
        <v>179</v>
      </c>
      <c r="D3098" s="4" t="s">
        <v>29</v>
      </c>
      <c r="E3098" s="4" t="s">
        <v>193</v>
      </c>
      <c r="F3098" s="3">
        <v>42866</v>
      </c>
      <c r="G3098" s="3"/>
    </row>
    <row r="3099" spans="1:8">
      <c r="A3099" s="4" t="s">
        <v>3306</v>
      </c>
      <c r="B3099" s="4" t="s">
        <v>230</v>
      </c>
      <c r="C3099" s="4" t="s">
        <v>175</v>
      </c>
      <c r="D3099" s="4" t="s">
        <v>82</v>
      </c>
      <c r="E3099" s="4" t="s">
        <v>197</v>
      </c>
      <c r="F3099" s="3">
        <v>42866</v>
      </c>
      <c r="G3099" s="3">
        <v>42885</v>
      </c>
      <c r="H3099">
        <v>0</v>
      </c>
    </row>
    <row r="3100" spans="1:8">
      <c r="A3100" s="4" t="s">
        <v>3307</v>
      </c>
      <c r="B3100" s="4" t="s">
        <v>187</v>
      </c>
      <c r="C3100" s="4" t="s">
        <v>192</v>
      </c>
      <c r="D3100" s="4" t="s">
        <v>53</v>
      </c>
      <c r="E3100" s="4" t="s">
        <v>197</v>
      </c>
      <c r="F3100" s="3">
        <v>42866</v>
      </c>
      <c r="G3100" s="3">
        <v>42950</v>
      </c>
      <c r="H3100">
        <v>0</v>
      </c>
    </row>
    <row r="3101" spans="1:8">
      <c r="A3101" s="4" t="s">
        <v>3308</v>
      </c>
      <c r="B3101" s="4" t="s">
        <v>201</v>
      </c>
      <c r="C3101" s="4" t="s">
        <v>199</v>
      </c>
      <c r="D3101" s="4" t="s">
        <v>56</v>
      </c>
      <c r="E3101" s="4" t="s">
        <v>193</v>
      </c>
      <c r="F3101" s="3">
        <v>42866</v>
      </c>
      <c r="G3101" s="3"/>
    </row>
    <row r="3102" spans="1:8">
      <c r="A3102" s="4" t="s">
        <v>3309</v>
      </c>
      <c r="B3102" s="4" t="s">
        <v>201</v>
      </c>
      <c r="C3102" s="4" t="s">
        <v>179</v>
      </c>
      <c r="D3102" s="4" t="s">
        <v>59</v>
      </c>
      <c r="E3102" s="4" t="s">
        <v>197</v>
      </c>
      <c r="F3102" s="3">
        <v>42866</v>
      </c>
      <c r="G3102" s="3">
        <v>42877</v>
      </c>
      <c r="H3102">
        <v>0</v>
      </c>
    </row>
    <row r="3103" spans="1:8">
      <c r="A3103" s="4" t="s">
        <v>3310</v>
      </c>
      <c r="B3103" s="4" t="s">
        <v>170</v>
      </c>
      <c r="C3103" s="4" t="s">
        <v>179</v>
      </c>
      <c r="D3103" s="4" t="s">
        <v>119</v>
      </c>
      <c r="E3103" s="4" t="s">
        <v>172</v>
      </c>
      <c r="F3103" s="3">
        <v>42866</v>
      </c>
      <c r="G3103" s="3">
        <v>42880</v>
      </c>
      <c r="H3103">
        <v>472</v>
      </c>
    </row>
    <row r="3104" spans="1:8">
      <c r="A3104" s="4" t="s">
        <v>3311</v>
      </c>
      <c r="B3104" s="4" t="s">
        <v>185</v>
      </c>
      <c r="C3104" s="4" t="s">
        <v>199</v>
      </c>
      <c r="D3104" s="4" t="s">
        <v>24</v>
      </c>
      <c r="E3104" s="4" t="s">
        <v>193</v>
      </c>
      <c r="F3104" s="3">
        <v>42866</v>
      </c>
      <c r="G3104" s="3"/>
    </row>
    <row r="3105" spans="1:8">
      <c r="A3105" s="4" t="s">
        <v>3312</v>
      </c>
      <c r="B3105" s="4" t="s">
        <v>185</v>
      </c>
      <c r="C3105" s="4" t="s">
        <v>177</v>
      </c>
      <c r="D3105" s="4" t="s">
        <v>38</v>
      </c>
      <c r="E3105" s="4" t="s">
        <v>172</v>
      </c>
      <c r="F3105" s="3">
        <v>42866</v>
      </c>
      <c r="G3105" s="3">
        <v>42875</v>
      </c>
      <c r="H3105">
        <v>56</v>
      </c>
    </row>
    <row r="3106" spans="1:8">
      <c r="A3106" s="4" t="s">
        <v>3313</v>
      </c>
      <c r="B3106" s="4" t="s">
        <v>216</v>
      </c>
      <c r="C3106" s="4" t="s">
        <v>177</v>
      </c>
      <c r="D3106" s="4" t="s">
        <v>96</v>
      </c>
      <c r="E3106" s="4" t="s">
        <v>172</v>
      </c>
      <c r="F3106" s="3">
        <v>42866</v>
      </c>
      <c r="G3106" s="3">
        <v>42902</v>
      </c>
      <c r="H3106">
        <v>57</v>
      </c>
    </row>
    <row r="3107" spans="1:8">
      <c r="A3107" s="4" t="s">
        <v>3314</v>
      </c>
      <c r="B3107" s="4" t="s">
        <v>235</v>
      </c>
      <c r="C3107" s="4" t="s">
        <v>192</v>
      </c>
      <c r="D3107" s="4" t="s">
        <v>88</v>
      </c>
      <c r="E3107" s="4" t="s">
        <v>197</v>
      </c>
      <c r="F3107" s="3">
        <v>42866</v>
      </c>
      <c r="G3107" s="3">
        <v>42951</v>
      </c>
      <c r="H3107">
        <v>0</v>
      </c>
    </row>
    <row r="3108" spans="1:8">
      <c r="A3108" s="4" t="s">
        <v>3315</v>
      </c>
      <c r="B3108" s="4" t="s">
        <v>181</v>
      </c>
      <c r="C3108" s="4" t="s">
        <v>171</v>
      </c>
      <c r="D3108" s="4" t="s">
        <v>93</v>
      </c>
      <c r="E3108" s="4" t="s">
        <v>172</v>
      </c>
      <c r="F3108" s="3">
        <v>42866</v>
      </c>
      <c r="G3108" s="3">
        <v>42964</v>
      </c>
      <c r="H3108">
        <v>776</v>
      </c>
    </row>
    <row r="3109" spans="1:8">
      <c r="A3109" s="4" t="s">
        <v>3316</v>
      </c>
      <c r="B3109" s="4" t="s">
        <v>183</v>
      </c>
      <c r="C3109" s="4" t="s">
        <v>177</v>
      </c>
      <c r="D3109" s="4" t="s">
        <v>70</v>
      </c>
      <c r="E3109" s="4" t="s">
        <v>197</v>
      </c>
      <c r="F3109" s="3">
        <v>42867</v>
      </c>
      <c r="G3109" s="3">
        <v>42878</v>
      </c>
      <c r="H3109">
        <v>0</v>
      </c>
    </row>
    <row r="3110" spans="1:8">
      <c r="A3110" s="4" t="s">
        <v>3317</v>
      </c>
      <c r="B3110" s="4" t="s">
        <v>304</v>
      </c>
      <c r="C3110" s="4" t="s">
        <v>177</v>
      </c>
      <c r="D3110" s="4" t="s">
        <v>41</v>
      </c>
      <c r="E3110" s="4" t="s">
        <v>172</v>
      </c>
      <c r="F3110" s="3">
        <v>42867</v>
      </c>
      <c r="G3110" s="3">
        <v>42896</v>
      </c>
      <c r="H3110">
        <v>61</v>
      </c>
    </row>
    <row r="3111" spans="1:8">
      <c r="A3111" s="4" t="s">
        <v>3318</v>
      </c>
      <c r="B3111" s="4" t="s">
        <v>304</v>
      </c>
      <c r="C3111" s="4" t="s">
        <v>192</v>
      </c>
      <c r="D3111" s="4" t="s">
        <v>76</v>
      </c>
      <c r="E3111" s="4" t="s">
        <v>172</v>
      </c>
      <c r="F3111" s="3">
        <v>42867</v>
      </c>
      <c r="G3111" s="3">
        <v>42882</v>
      </c>
      <c r="H3111">
        <v>3831</v>
      </c>
    </row>
    <row r="3112" spans="1:8">
      <c r="A3112" s="4" t="s">
        <v>3319</v>
      </c>
      <c r="B3112" s="4" t="s">
        <v>279</v>
      </c>
      <c r="C3112" s="4" t="s">
        <v>192</v>
      </c>
      <c r="D3112" s="4" t="s">
        <v>113</v>
      </c>
      <c r="E3112" s="4" t="s">
        <v>197</v>
      </c>
      <c r="F3112" s="3">
        <v>42867</v>
      </c>
      <c r="G3112" s="3">
        <v>42971</v>
      </c>
      <c r="H3112">
        <v>0</v>
      </c>
    </row>
    <row r="3113" spans="1:8">
      <c r="A3113" s="4" t="s">
        <v>3320</v>
      </c>
      <c r="B3113" s="4" t="s">
        <v>196</v>
      </c>
      <c r="C3113" s="4" t="s">
        <v>177</v>
      </c>
      <c r="D3113" s="4" t="s">
        <v>100</v>
      </c>
      <c r="E3113" s="4" t="s">
        <v>172</v>
      </c>
      <c r="F3113" s="3">
        <v>42867</v>
      </c>
      <c r="G3113" s="3">
        <v>42956</v>
      </c>
      <c r="H3113">
        <v>52</v>
      </c>
    </row>
    <row r="3114" spans="1:8">
      <c r="A3114" s="4" t="s">
        <v>3321</v>
      </c>
      <c r="B3114" s="4" t="s">
        <v>191</v>
      </c>
      <c r="C3114" s="4" t="s">
        <v>175</v>
      </c>
      <c r="D3114" s="4" t="s">
        <v>62</v>
      </c>
      <c r="E3114" s="4" t="s">
        <v>197</v>
      </c>
      <c r="F3114" s="3">
        <v>42867</v>
      </c>
      <c r="G3114" s="3">
        <v>42948</v>
      </c>
      <c r="H3114">
        <v>0</v>
      </c>
    </row>
    <row r="3115" spans="1:8">
      <c r="A3115" s="4" t="s">
        <v>3322</v>
      </c>
      <c r="B3115" s="4" t="s">
        <v>343</v>
      </c>
      <c r="C3115" s="4" t="s">
        <v>192</v>
      </c>
      <c r="D3115" s="4" t="s">
        <v>45</v>
      </c>
      <c r="E3115" s="4" t="s">
        <v>197</v>
      </c>
      <c r="F3115" s="3">
        <v>42867</v>
      </c>
      <c r="G3115" s="3">
        <v>42875</v>
      </c>
      <c r="H3115">
        <v>0</v>
      </c>
    </row>
    <row r="3116" spans="1:8">
      <c r="A3116" s="4" t="s">
        <v>3323</v>
      </c>
      <c r="B3116" s="4" t="s">
        <v>219</v>
      </c>
      <c r="C3116" s="4" t="s">
        <v>175</v>
      </c>
      <c r="D3116" s="4" t="s">
        <v>87</v>
      </c>
      <c r="E3116" s="4" t="s">
        <v>197</v>
      </c>
      <c r="F3116" s="3">
        <v>42867</v>
      </c>
      <c r="G3116" s="3">
        <v>42875</v>
      </c>
      <c r="H3116">
        <v>0</v>
      </c>
    </row>
    <row r="3117" spans="1:8">
      <c r="A3117" s="4" t="s">
        <v>3324</v>
      </c>
      <c r="B3117" s="4" t="s">
        <v>230</v>
      </c>
      <c r="C3117" s="4" t="s">
        <v>175</v>
      </c>
      <c r="D3117" s="4" t="s">
        <v>84</v>
      </c>
      <c r="E3117" s="4" t="s">
        <v>197</v>
      </c>
      <c r="F3117" s="3">
        <v>42867</v>
      </c>
      <c r="G3117" s="3">
        <v>42950</v>
      </c>
      <c r="H3117">
        <v>0</v>
      </c>
    </row>
    <row r="3118" spans="1:8">
      <c r="A3118" s="4" t="s">
        <v>3325</v>
      </c>
      <c r="B3118" s="4" t="s">
        <v>230</v>
      </c>
      <c r="C3118" s="4" t="s">
        <v>199</v>
      </c>
      <c r="D3118" s="4" t="s">
        <v>105</v>
      </c>
      <c r="E3118" s="4" t="s">
        <v>172</v>
      </c>
      <c r="F3118" s="3">
        <v>42867</v>
      </c>
      <c r="G3118" s="3">
        <v>42908</v>
      </c>
      <c r="H3118">
        <v>5698</v>
      </c>
    </row>
    <row r="3119" spans="1:8">
      <c r="A3119" s="4" t="s">
        <v>3326</v>
      </c>
      <c r="B3119" s="4" t="s">
        <v>256</v>
      </c>
      <c r="C3119" s="4" t="s">
        <v>179</v>
      </c>
      <c r="D3119" s="4" t="s">
        <v>103</v>
      </c>
      <c r="E3119" s="4" t="s">
        <v>172</v>
      </c>
      <c r="F3119" s="3">
        <v>42867</v>
      </c>
      <c r="G3119" s="3">
        <v>42877</v>
      </c>
      <c r="H3119">
        <v>595</v>
      </c>
    </row>
    <row r="3120" spans="1:8">
      <c r="A3120" s="4" t="s">
        <v>3327</v>
      </c>
      <c r="B3120" s="4" t="s">
        <v>244</v>
      </c>
      <c r="C3120" s="4" t="s">
        <v>199</v>
      </c>
      <c r="D3120" s="4" t="s">
        <v>41</v>
      </c>
      <c r="E3120" s="4" t="s">
        <v>197</v>
      </c>
      <c r="F3120" s="3">
        <v>42867</v>
      </c>
      <c r="G3120" s="3">
        <v>42959</v>
      </c>
      <c r="H3120">
        <v>0</v>
      </c>
    </row>
    <row r="3121" spans="1:8">
      <c r="A3121" s="4" t="s">
        <v>3328</v>
      </c>
      <c r="B3121" s="4" t="s">
        <v>201</v>
      </c>
      <c r="C3121" s="4" t="s">
        <v>171</v>
      </c>
      <c r="D3121" s="4" t="s">
        <v>93</v>
      </c>
      <c r="E3121" s="4" t="s">
        <v>172</v>
      </c>
      <c r="F3121" s="3">
        <v>42867</v>
      </c>
      <c r="G3121" s="3">
        <v>42970</v>
      </c>
      <c r="H3121">
        <v>1144</v>
      </c>
    </row>
    <row r="3122" spans="1:8">
      <c r="A3122" s="4" t="s">
        <v>3329</v>
      </c>
      <c r="B3122" s="4" t="s">
        <v>170</v>
      </c>
      <c r="C3122" s="4" t="s">
        <v>177</v>
      </c>
      <c r="D3122" s="4" t="s">
        <v>57</v>
      </c>
      <c r="E3122" s="4" t="s">
        <v>172</v>
      </c>
      <c r="F3122" s="3">
        <v>42867</v>
      </c>
      <c r="G3122" s="3">
        <v>42993</v>
      </c>
      <c r="H3122">
        <v>61</v>
      </c>
    </row>
    <row r="3123" spans="1:8">
      <c r="A3123" s="4" t="s">
        <v>3330</v>
      </c>
      <c r="B3123" s="4" t="s">
        <v>232</v>
      </c>
      <c r="C3123" s="4" t="s">
        <v>175</v>
      </c>
      <c r="D3123" s="4" t="s">
        <v>21</v>
      </c>
      <c r="E3123" s="4" t="s">
        <v>197</v>
      </c>
      <c r="F3123" s="3">
        <v>42867</v>
      </c>
      <c r="G3123" s="3">
        <v>42879</v>
      </c>
      <c r="H3123">
        <v>0</v>
      </c>
    </row>
    <row r="3124" spans="1:8">
      <c r="A3124" s="4" t="s">
        <v>3331</v>
      </c>
      <c r="B3124" s="4" t="s">
        <v>232</v>
      </c>
      <c r="C3124" s="4" t="s">
        <v>192</v>
      </c>
      <c r="D3124" s="4" t="s">
        <v>84</v>
      </c>
      <c r="E3124" s="4" t="s">
        <v>197</v>
      </c>
      <c r="F3124" s="3">
        <v>42867</v>
      </c>
      <c r="G3124" s="3">
        <v>42960</v>
      </c>
      <c r="H3124">
        <v>0</v>
      </c>
    </row>
    <row r="3125" spans="1:8">
      <c r="A3125" s="4" t="s">
        <v>3332</v>
      </c>
      <c r="B3125" s="4" t="s">
        <v>232</v>
      </c>
      <c r="C3125" s="4" t="s">
        <v>192</v>
      </c>
      <c r="D3125" s="4" t="s">
        <v>99</v>
      </c>
      <c r="E3125" s="4" t="s">
        <v>172</v>
      </c>
      <c r="F3125" s="3">
        <v>42867</v>
      </c>
      <c r="G3125" s="3">
        <v>42870</v>
      </c>
      <c r="H3125">
        <v>3510</v>
      </c>
    </row>
    <row r="3126" spans="1:8">
      <c r="A3126" s="4" t="s">
        <v>3333</v>
      </c>
      <c r="B3126" s="4" t="s">
        <v>226</v>
      </c>
      <c r="C3126" s="4" t="s">
        <v>179</v>
      </c>
      <c r="D3126" s="4" t="s">
        <v>84</v>
      </c>
      <c r="E3126" s="4" t="s">
        <v>172</v>
      </c>
      <c r="F3126" s="3">
        <v>42867</v>
      </c>
      <c r="G3126" s="3">
        <v>42951</v>
      </c>
      <c r="H3126">
        <v>513</v>
      </c>
    </row>
    <row r="3127" spans="1:8">
      <c r="A3127" s="4" t="s">
        <v>3334</v>
      </c>
      <c r="B3127" s="4" t="s">
        <v>208</v>
      </c>
      <c r="C3127" s="4" t="s">
        <v>192</v>
      </c>
      <c r="D3127" s="4" t="s">
        <v>118</v>
      </c>
      <c r="E3127" s="4" t="s">
        <v>197</v>
      </c>
      <c r="F3127" s="3">
        <v>42867</v>
      </c>
      <c r="G3127" s="3">
        <v>42961</v>
      </c>
      <c r="H3127">
        <v>0</v>
      </c>
    </row>
    <row r="3128" spans="1:8">
      <c r="A3128" s="4" t="s">
        <v>3335</v>
      </c>
      <c r="B3128" s="4" t="s">
        <v>208</v>
      </c>
      <c r="C3128" s="4" t="s">
        <v>171</v>
      </c>
      <c r="D3128" s="4" t="s">
        <v>47</v>
      </c>
      <c r="E3128" s="4" t="s">
        <v>172</v>
      </c>
      <c r="F3128" s="3">
        <v>42867</v>
      </c>
      <c r="G3128" s="3">
        <v>42958</v>
      </c>
      <c r="H3128">
        <v>1083</v>
      </c>
    </row>
    <row r="3129" spans="1:8">
      <c r="A3129" s="4" t="s">
        <v>3336</v>
      </c>
      <c r="B3129" s="4" t="s">
        <v>185</v>
      </c>
      <c r="C3129" s="4" t="s">
        <v>179</v>
      </c>
      <c r="D3129" s="4" t="s">
        <v>105</v>
      </c>
      <c r="E3129" s="4" t="s">
        <v>197</v>
      </c>
      <c r="F3129" s="3">
        <v>42867</v>
      </c>
      <c r="G3129" s="3">
        <v>42881</v>
      </c>
      <c r="H3129">
        <v>0</v>
      </c>
    </row>
    <row r="3130" spans="1:8">
      <c r="A3130" s="4" t="s">
        <v>3337</v>
      </c>
      <c r="B3130" s="4" t="s">
        <v>185</v>
      </c>
      <c r="C3130" s="4" t="s">
        <v>199</v>
      </c>
      <c r="D3130" s="4" t="s">
        <v>42</v>
      </c>
      <c r="E3130" s="4" t="s">
        <v>172</v>
      </c>
      <c r="F3130" s="3">
        <v>42867</v>
      </c>
      <c r="G3130" s="3">
        <v>42970</v>
      </c>
      <c r="H3130">
        <v>5987</v>
      </c>
    </row>
    <row r="3131" spans="1:8">
      <c r="A3131" s="4" t="s">
        <v>3338</v>
      </c>
      <c r="B3131" s="4" t="s">
        <v>183</v>
      </c>
      <c r="C3131" s="4" t="s">
        <v>171</v>
      </c>
      <c r="D3131" s="4" t="s">
        <v>45</v>
      </c>
      <c r="E3131" s="4" t="s">
        <v>172</v>
      </c>
      <c r="F3131" s="3">
        <v>42868</v>
      </c>
      <c r="G3131" s="3">
        <v>42914</v>
      </c>
      <c r="H3131">
        <v>1041</v>
      </c>
    </row>
    <row r="3132" spans="1:8">
      <c r="A3132" s="4" t="s">
        <v>3339</v>
      </c>
      <c r="B3132" s="4" t="s">
        <v>183</v>
      </c>
      <c r="C3132" s="4" t="s">
        <v>177</v>
      </c>
      <c r="D3132" s="4" t="s">
        <v>61</v>
      </c>
      <c r="E3132" s="4" t="s">
        <v>172</v>
      </c>
      <c r="F3132" s="3">
        <v>42868</v>
      </c>
      <c r="G3132" s="3">
        <v>42951</v>
      </c>
      <c r="H3132">
        <v>54</v>
      </c>
    </row>
    <row r="3133" spans="1:8">
      <c r="A3133" s="4" t="s">
        <v>3340</v>
      </c>
      <c r="B3133" s="4" t="s">
        <v>261</v>
      </c>
      <c r="C3133" s="4" t="s">
        <v>192</v>
      </c>
      <c r="D3133" s="4" t="s">
        <v>40</v>
      </c>
      <c r="E3133" s="4" t="s">
        <v>172</v>
      </c>
      <c r="F3133" s="3">
        <v>42868</v>
      </c>
      <c r="G3133" s="3">
        <v>42887</v>
      </c>
      <c r="H3133">
        <v>2677</v>
      </c>
    </row>
    <row r="3134" spans="1:8">
      <c r="A3134" s="4" t="s">
        <v>3341</v>
      </c>
      <c r="B3134" s="4" t="s">
        <v>304</v>
      </c>
      <c r="C3134" s="4" t="s">
        <v>192</v>
      </c>
      <c r="D3134" s="4" t="s">
        <v>104</v>
      </c>
      <c r="E3134" s="4" t="s">
        <v>172</v>
      </c>
      <c r="F3134" s="3">
        <v>42868</v>
      </c>
      <c r="G3134" s="3">
        <v>42882</v>
      </c>
      <c r="H3134">
        <v>3558</v>
      </c>
    </row>
    <row r="3135" spans="1:8">
      <c r="A3135" s="4" t="s">
        <v>3342</v>
      </c>
      <c r="B3135" s="4" t="s">
        <v>279</v>
      </c>
      <c r="C3135" s="4" t="s">
        <v>192</v>
      </c>
      <c r="D3135" s="4" t="s">
        <v>24</v>
      </c>
      <c r="E3135" s="4" t="s">
        <v>193</v>
      </c>
      <c r="F3135" s="3">
        <v>42868</v>
      </c>
      <c r="G3135" s="3"/>
    </row>
    <row r="3136" spans="1:8">
      <c r="A3136" s="4" t="s">
        <v>3343</v>
      </c>
      <c r="B3136" s="4" t="s">
        <v>279</v>
      </c>
      <c r="C3136" s="4" t="s">
        <v>179</v>
      </c>
      <c r="D3136" s="4" t="s">
        <v>113</v>
      </c>
      <c r="E3136" s="4" t="s">
        <v>197</v>
      </c>
      <c r="F3136" s="3">
        <v>42868</v>
      </c>
      <c r="G3136" s="3">
        <v>42955</v>
      </c>
      <c r="H3136">
        <v>0</v>
      </c>
    </row>
    <row r="3137" spans="1:8">
      <c r="A3137" s="4" t="s">
        <v>3344</v>
      </c>
      <c r="B3137" s="4" t="s">
        <v>279</v>
      </c>
      <c r="C3137" s="4" t="s">
        <v>171</v>
      </c>
      <c r="D3137" s="4" t="s">
        <v>99</v>
      </c>
      <c r="E3137" s="4" t="s">
        <v>172</v>
      </c>
      <c r="F3137" s="3">
        <v>42868</v>
      </c>
      <c r="G3137" s="3">
        <v>42967</v>
      </c>
      <c r="H3137">
        <v>866</v>
      </c>
    </row>
    <row r="3138" spans="1:8">
      <c r="A3138" s="4" t="s">
        <v>3345</v>
      </c>
      <c r="B3138" s="4" t="s">
        <v>174</v>
      </c>
      <c r="C3138" s="4" t="s">
        <v>171</v>
      </c>
      <c r="D3138" s="4" t="s">
        <v>42</v>
      </c>
      <c r="E3138" s="4" t="s">
        <v>172</v>
      </c>
      <c r="F3138" s="3">
        <v>42868</v>
      </c>
      <c r="G3138" s="3">
        <v>42971</v>
      </c>
      <c r="H3138">
        <v>987</v>
      </c>
    </row>
    <row r="3139" spans="1:8">
      <c r="A3139" s="4" t="s">
        <v>3346</v>
      </c>
      <c r="B3139" s="4" t="s">
        <v>174</v>
      </c>
      <c r="C3139" s="4" t="s">
        <v>192</v>
      </c>
      <c r="D3139" s="4" t="s">
        <v>51</v>
      </c>
      <c r="E3139" s="4" t="s">
        <v>172</v>
      </c>
      <c r="F3139" s="3">
        <v>42868</v>
      </c>
      <c r="G3139" s="3">
        <v>42962</v>
      </c>
      <c r="H3139">
        <v>3290</v>
      </c>
    </row>
    <row r="3140" spans="1:8">
      <c r="A3140" s="4" t="s">
        <v>3347</v>
      </c>
      <c r="B3140" s="4" t="s">
        <v>263</v>
      </c>
      <c r="C3140" s="4" t="s">
        <v>199</v>
      </c>
      <c r="D3140" s="4" t="s">
        <v>123</v>
      </c>
      <c r="E3140" s="4" t="s">
        <v>197</v>
      </c>
      <c r="F3140" s="3">
        <v>42868</v>
      </c>
      <c r="G3140" s="3">
        <v>42956</v>
      </c>
      <c r="H3140">
        <v>0</v>
      </c>
    </row>
    <row r="3141" spans="1:8">
      <c r="A3141" s="4" t="s">
        <v>3348</v>
      </c>
      <c r="B3141" s="4" t="s">
        <v>263</v>
      </c>
      <c r="C3141" s="4" t="s">
        <v>192</v>
      </c>
      <c r="D3141" s="4" t="s">
        <v>50</v>
      </c>
      <c r="E3141" s="4" t="s">
        <v>197</v>
      </c>
      <c r="F3141" s="3">
        <v>42868</v>
      </c>
      <c r="G3141" s="3">
        <v>42874</v>
      </c>
      <c r="H3141">
        <v>0</v>
      </c>
    </row>
    <row r="3142" spans="1:8">
      <c r="A3142" s="4" t="s">
        <v>3349</v>
      </c>
      <c r="B3142" s="4" t="s">
        <v>263</v>
      </c>
      <c r="C3142" s="4" t="s">
        <v>192</v>
      </c>
      <c r="D3142" s="4" t="s">
        <v>88</v>
      </c>
      <c r="E3142" s="4" t="s">
        <v>197</v>
      </c>
      <c r="F3142" s="3">
        <v>42868</v>
      </c>
      <c r="G3142" s="3">
        <v>42872</v>
      </c>
      <c r="H3142">
        <v>0</v>
      </c>
    </row>
    <row r="3143" spans="1:8">
      <c r="A3143" s="4" t="s">
        <v>3350</v>
      </c>
      <c r="B3143" s="4" t="s">
        <v>212</v>
      </c>
      <c r="C3143" s="4" t="s">
        <v>177</v>
      </c>
      <c r="D3143" s="4" t="s">
        <v>54</v>
      </c>
      <c r="E3143" s="4" t="s">
        <v>172</v>
      </c>
      <c r="F3143" s="3">
        <v>42868</v>
      </c>
      <c r="G3143" s="3">
        <v>42991</v>
      </c>
      <c r="H3143">
        <v>54</v>
      </c>
    </row>
    <row r="3144" spans="1:8">
      <c r="A3144" s="4" t="s">
        <v>3351</v>
      </c>
      <c r="B3144" s="4" t="s">
        <v>203</v>
      </c>
      <c r="C3144" s="4" t="s">
        <v>192</v>
      </c>
      <c r="D3144" s="4" t="s">
        <v>54</v>
      </c>
      <c r="E3144" s="4" t="s">
        <v>193</v>
      </c>
      <c r="F3144" s="3">
        <v>42868</v>
      </c>
      <c r="G3144" s="3"/>
    </row>
    <row r="3145" spans="1:8">
      <c r="A3145" s="4" t="s">
        <v>3352</v>
      </c>
      <c r="B3145" s="4" t="s">
        <v>203</v>
      </c>
      <c r="C3145" s="4" t="s">
        <v>199</v>
      </c>
      <c r="D3145" s="4" t="s">
        <v>108</v>
      </c>
      <c r="E3145" s="4" t="s">
        <v>172</v>
      </c>
      <c r="F3145" s="3">
        <v>42868</v>
      </c>
      <c r="G3145" s="3">
        <v>42872</v>
      </c>
      <c r="H3145">
        <v>4627</v>
      </c>
    </row>
    <row r="3146" spans="1:8">
      <c r="A3146" s="4" t="s">
        <v>3353</v>
      </c>
      <c r="B3146" s="4" t="s">
        <v>191</v>
      </c>
      <c r="C3146" s="4" t="s">
        <v>179</v>
      </c>
      <c r="D3146" s="4" t="s">
        <v>72</v>
      </c>
      <c r="E3146" s="4" t="s">
        <v>197</v>
      </c>
      <c r="F3146" s="3">
        <v>42868</v>
      </c>
      <c r="G3146" s="3">
        <v>42969</v>
      </c>
      <c r="H3146">
        <v>0</v>
      </c>
    </row>
    <row r="3147" spans="1:8">
      <c r="A3147" s="4" t="s">
        <v>3354</v>
      </c>
      <c r="B3147" s="4" t="s">
        <v>343</v>
      </c>
      <c r="C3147" s="4" t="s">
        <v>175</v>
      </c>
      <c r="D3147" s="4" t="s">
        <v>41</v>
      </c>
      <c r="E3147" s="4" t="s">
        <v>172</v>
      </c>
      <c r="F3147" s="3">
        <v>42868</v>
      </c>
      <c r="G3147" s="3">
        <v>42984</v>
      </c>
      <c r="H3147">
        <v>5625</v>
      </c>
    </row>
    <row r="3148" spans="1:8">
      <c r="A3148" s="4" t="s">
        <v>3355</v>
      </c>
      <c r="B3148" s="4" t="s">
        <v>256</v>
      </c>
      <c r="C3148" s="4" t="s">
        <v>179</v>
      </c>
      <c r="D3148" s="4" t="s">
        <v>66</v>
      </c>
      <c r="E3148" s="4" t="s">
        <v>197</v>
      </c>
      <c r="F3148" s="3">
        <v>42868</v>
      </c>
      <c r="G3148" s="3">
        <v>42870</v>
      </c>
      <c r="H3148">
        <v>0</v>
      </c>
    </row>
    <row r="3149" spans="1:8">
      <c r="A3149" s="4" t="s">
        <v>3356</v>
      </c>
      <c r="B3149" s="4" t="s">
        <v>187</v>
      </c>
      <c r="C3149" s="4" t="s">
        <v>177</v>
      </c>
      <c r="D3149" s="4" t="s">
        <v>108</v>
      </c>
      <c r="E3149" s="4" t="s">
        <v>172</v>
      </c>
      <c r="F3149" s="3">
        <v>42868</v>
      </c>
      <c r="G3149" s="3">
        <v>42970</v>
      </c>
      <c r="H3149">
        <v>57</v>
      </c>
    </row>
    <row r="3150" spans="1:8">
      <c r="A3150" s="4" t="s">
        <v>3357</v>
      </c>
      <c r="B3150" s="4" t="s">
        <v>189</v>
      </c>
      <c r="C3150" s="4" t="s">
        <v>171</v>
      </c>
      <c r="D3150" s="4" t="s">
        <v>51</v>
      </c>
      <c r="E3150" s="4" t="s">
        <v>197</v>
      </c>
      <c r="F3150" s="3">
        <v>42868</v>
      </c>
      <c r="G3150" s="3">
        <v>42971</v>
      </c>
      <c r="H3150">
        <v>0</v>
      </c>
    </row>
    <row r="3151" spans="1:8">
      <c r="A3151" s="4" t="s">
        <v>3358</v>
      </c>
      <c r="B3151" s="4" t="s">
        <v>205</v>
      </c>
      <c r="C3151" s="4" t="s">
        <v>171</v>
      </c>
      <c r="D3151" s="4" t="s">
        <v>108</v>
      </c>
      <c r="E3151" s="4" t="s">
        <v>172</v>
      </c>
      <c r="F3151" s="3">
        <v>42868</v>
      </c>
      <c r="G3151" s="3">
        <v>42948</v>
      </c>
      <c r="H3151">
        <v>1032</v>
      </c>
    </row>
    <row r="3152" spans="1:8">
      <c r="A3152" s="4" t="s">
        <v>3359</v>
      </c>
      <c r="B3152" s="4" t="s">
        <v>226</v>
      </c>
      <c r="C3152" s="4" t="s">
        <v>179</v>
      </c>
      <c r="D3152" s="4" t="s">
        <v>96</v>
      </c>
      <c r="E3152" s="4" t="s">
        <v>172</v>
      </c>
      <c r="F3152" s="3">
        <v>42868</v>
      </c>
      <c r="G3152" s="3">
        <v>42872</v>
      </c>
      <c r="H3152">
        <v>567</v>
      </c>
    </row>
    <row r="3153" spans="1:8">
      <c r="A3153" s="4" t="s">
        <v>3360</v>
      </c>
      <c r="B3153" s="4" t="s">
        <v>208</v>
      </c>
      <c r="C3153" s="4" t="s">
        <v>177</v>
      </c>
      <c r="D3153" s="4" t="s">
        <v>51</v>
      </c>
      <c r="E3153" s="4" t="s">
        <v>172</v>
      </c>
      <c r="F3153" s="3">
        <v>42868</v>
      </c>
      <c r="G3153" s="3">
        <v>42874</v>
      </c>
      <c r="H3153">
        <v>58</v>
      </c>
    </row>
    <row r="3154" spans="1:8">
      <c r="A3154" s="4" t="s">
        <v>3361</v>
      </c>
      <c r="B3154" s="4" t="s">
        <v>183</v>
      </c>
      <c r="C3154" s="4" t="s">
        <v>199</v>
      </c>
      <c r="D3154" s="4" t="s">
        <v>70</v>
      </c>
      <c r="E3154" s="4" t="s">
        <v>197</v>
      </c>
      <c r="F3154" s="3">
        <v>42869</v>
      </c>
      <c r="G3154" s="3">
        <v>42972</v>
      </c>
      <c r="H3154">
        <v>0</v>
      </c>
    </row>
    <row r="3155" spans="1:8">
      <c r="A3155" s="4" t="s">
        <v>3362</v>
      </c>
      <c r="B3155" s="4" t="s">
        <v>183</v>
      </c>
      <c r="C3155" s="4" t="s">
        <v>177</v>
      </c>
      <c r="D3155" s="4" t="s">
        <v>104</v>
      </c>
      <c r="E3155" s="4" t="s">
        <v>172</v>
      </c>
      <c r="F3155" s="3">
        <v>42869</v>
      </c>
      <c r="G3155" s="3">
        <v>42877</v>
      </c>
      <c r="H3155">
        <v>50</v>
      </c>
    </row>
    <row r="3156" spans="1:8">
      <c r="A3156" s="4" t="s">
        <v>3363</v>
      </c>
      <c r="B3156" s="4" t="s">
        <v>261</v>
      </c>
      <c r="C3156" s="4" t="s">
        <v>192</v>
      </c>
      <c r="D3156" s="4" t="s">
        <v>118</v>
      </c>
      <c r="E3156" s="4" t="s">
        <v>193</v>
      </c>
      <c r="F3156" s="3">
        <v>42869</v>
      </c>
      <c r="G3156" s="3"/>
    </row>
    <row r="3157" spans="1:8">
      <c r="A3157" s="4" t="s">
        <v>3364</v>
      </c>
      <c r="B3157" s="4" t="s">
        <v>246</v>
      </c>
      <c r="C3157" s="4" t="s">
        <v>171</v>
      </c>
      <c r="D3157" s="4" t="s">
        <v>24</v>
      </c>
      <c r="E3157" s="4" t="s">
        <v>193</v>
      </c>
      <c r="F3157" s="3">
        <v>42869</v>
      </c>
      <c r="G3157" s="3"/>
    </row>
    <row r="3158" spans="1:8">
      <c r="A3158" s="4" t="s">
        <v>3365</v>
      </c>
      <c r="B3158" s="4" t="s">
        <v>246</v>
      </c>
      <c r="C3158" s="4" t="s">
        <v>179</v>
      </c>
      <c r="D3158" s="4" t="s">
        <v>88</v>
      </c>
      <c r="E3158" s="4" t="s">
        <v>197</v>
      </c>
      <c r="F3158" s="3">
        <v>42869</v>
      </c>
      <c r="G3158" s="3">
        <v>42949</v>
      </c>
      <c r="H3158">
        <v>0</v>
      </c>
    </row>
    <row r="3159" spans="1:8">
      <c r="A3159" s="4" t="s">
        <v>3366</v>
      </c>
      <c r="B3159" s="4" t="s">
        <v>210</v>
      </c>
      <c r="C3159" s="4" t="s">
        <v>179</v>
      </c>
      <c r="D3159" s="4" t="s">
        <v>35</v>
      </c>
      <c r="E3159" s="4" t="s">
        <v>197</v>
      </c>
      <c r="F3159" s="3">
        <v>42869</v>
      </c>
      <c r="G3159" s="3">
        <v>42887</v>
      </c>
      <c r="H3159">
        <v>0</v>
      </c>
    </row>
    <row r="3160" spans="1:8">
      <c r="A3160" s="4" t="s">
        <v>3367</v>
      </c>
      <c r="B3160" s="4" t="s">
        <v>174</v>
      </c>
      <c r="C3160" s="4" t="s">
        <v>177</v>
      </c>
      <c r="D3160" s="4" t="s">
        <v>70</v>
      </c>
      <c r="E3160" s="4" t="s">
        <v>172</v>
      </c>
      <c r="F3160" s="3">
        <v>42869</v>
      </c>
      <c r="G3160" s="3">
        <v>42910</v>
      </c>
      <c r="H3160">
        <v>59</v>
      </c>
    </row>
    <row r="3161" spans="1:8">
      <c r="A3161" s="4" t="s">
        <v>3368</v>
      </c>
      <c r="B3161" s="4" t="s">
        <v>263</v>
      </c>
      <c r="C3161" s="4" t="s">
        <v>199</v>
      </c>
      <c r="D3161" s="4" t="s">
        <v>120</v>
      </c>
      <c r="E3161" s="4" t="s">
        <v>197</v>
      </c>
      <c r="F3161" s="3">
        <v>42869</v>
      </c>
      <c r="G3161" s="3">
        <v>42961</v>
      </c>
      <c r="H3161">
        <v>0</v>
      </c>
    </row>
    <row r="3162" spans="1:8">
      <c r="A3162" s="4" t="s">
        <v>3369</v>
      </c>
      <c r="B3162" s="4" t="s">
        <v>263</v>
      </c>
      <c r="C3162" s="4" t="s">
        <v>179</v>
      </c>
      <c r="D3162" s="4" t="s">
        <v>34</v>
      </c>
      <c r="E3162" s="4" t="s">
        <v>172</v>
      </c>
      <c r="F3162" s="3">
        <v>42869</v>
      </c>
      <c r="G3162" s="3">
        <v>42953</v>
      </c>
      <c r="H3162">
        <v>525</v>
      </c>
    </row>
    <row r="3163" spans="1:8">
      <c r="A3163" s="4" t="s">
        <v>3370</v>
      </c>
      <c r="B3163" s="4" t="s">
        <v>191</v>
      </c>
      <c r="C3163" s="4" t="s">
        <v>199</v>
      </c>
      <c r="D3163" s="4" t="s">
        <v>83</v>
      </c>
      <c r="E3163" s="4" t="s">
        <v>193</v>
      </c>
      <c r="F3163" s="3">
        <v>42869</v>
      </c>
      <c r="G3163" s="3"/>
    </row>
    <row r="3164" spans="1:8">
      <c r="A3164" s="4" t="s">
        <v>3371</v>
      </c>
      <c r="B3164" s="4" t="s">
        <v>191</v>
      </c>
      <c r="C3164" s="4" t="s">
        <v>199</v>
      </c>
      <c r="D3164" s="4" t="s">
        <v>108</v>
      </c>
      <c r="E3164" s="4" t="s">
        <v>172</v>
      </c>
      <c r="F3164" s="3">
        <v>42869</v>
      </c>
      <c r="G3164" s="3">
        <v>42949</v>
      </c>
      <c r="H3164">
        <v>5525</v>
      </c>
    </row>
    <row r="3165" spans="1:8">
      <c r="A3165" s="4" t="s">
        <v>3372</v>
      </c>
      <c r="B3165" s="4" t="s">
        <v>201</v>
      </c>
      <c r="C3165" s="4" t="s">
        <v>179</v>
      </c>
      <c r="D3165" s="4" t="s">
        <v>24</v>
      </c>
      <c r="E3165" s="4" t="s">
        <v>193</v>
      </c>
      <c r="F3165" s="3">
        <v>42869</v>
      </c>
      <c r="G3165" s="3"/>
    </row>
    <row r="3166" spans="1:8">
      <c r="A3166" s="4" t="s">
        <v>3373</v>
      </c>
      <c r="B3166" s="4" t="s">
        <v>201</v>
      </c>
      <c r="C3166" s="4" t="s">
        <v>171</v>
      </c>
      <c r="D3166" s="4" t="s">
        <v>96</v>
      </c>
      <c r="E3166" s="4" t="s">
        <v>193</v>
      </c>
      <c r="F3166" s="3">
        <v>42869</v>
      </c>
      <c r="G3166" s="3"/>
    </row>
    <row r="3167" spans="1:8">
      <c r="A3167" s="4" t="s">
        <v>3374</v>
      </c>
      <c r="B3167" s="4" t="s">
        <v>201</v>
      </c>
      <c r="C3167" s="4" t="s">
        <v>179</v>
      </c>
      <c r="D3167" s="4" t="s">
        <v>129</v>
      </c>
      <c r="E3167" s="4" t="s">
        <v>172</v>
      </c>
      <c r="F3167" s="3">
        <v>42869</v>
      </c>
      <c r="G3167" s="3">
        <v>42883</v>
      </c>
      <c r="H3167">
        <v>628</v>
      </c>
    </row>
    <row r="3168" spans="1:8">
      <c r="A3168" s="4" t="s">
        <v>3375</v>
      </c>
      <c r="B3168" s="4" t="s">
        <v>201</v>
      </c>
      <c r="C3168" s="4" t="s">
        <v>171</v>
      </c>
      <c r="D3168" s="4" t="s">
        <v>76</v>
      </c>
      <c r="E3168" s="4" t="s">
        <v>172</v>
      </c>
      <c r="F3168" s="3">
        <v>42869</v>
      </c>
      <c r="G3168" s="3">
        <v>42877</v>
      </c>
      <c r="H3168">
        <v>902</v>
      </c>
    </row>
    <row r="3169" spans="1:8">
      <c r="A3169" s="4" t="s">
        <v>3376</v>
      </c>
      <c r="B3169" s="4" t="s">
        <v>189</v>
      </c>
      <c r="C3169" s="4" t="s">
        <v>171</v>
      </c>
      <c r="D3169" s="4" t="s">
        <v>109</v>
      </c>
      <c r="E3169" s="4" t="s">
        <v>172</v>
      </c>
      <c r="F3169" s="3">
        <v>42869</v>
      </c>
      <c r="G3169" s="3">
        <v>42893</v>
      </c>
      <c r="H3169">
        <v>1064</v>
      </c>
    </row>
    <row r="3170" spans="1:8">
      <c r="A3170" s="4" t="s">
        <v>3377</v>
      </c>
      <c r="B3170" s="4" t="s">
        <v>232</v>
      </c>
      <c r="C3170" s="4" t="s">
        <v>199</v>
      </c>
      <c r="D3170" s="4" t="s">
        <v>130</v>
      </c>
      <c r="E3170" s="4" t="s">
        <v>172</v>
      </c>
      <c r="F3170" s="3">
        <v>42869</v>
      </c>
      <c r="G3170" s="3">
        <v>42967</v>
      </c>
      <c r="H3170">
        <v>6346</v>
      </c>
    </row>
    <row r="3171" spans="1:8">
      <c r="A3171" s="4" t="s">
        <v>3378</v>
      </c>
      <c r="B3171" s="4" t="s">
        <v>232</v>
      </c>
      <c r="C3171" s="4" t="s">
        <v>192</v>
      </c>
      <c r="D3171" s="4" t="s">
        <v>123</v>
      </c>
      <c r="E3171" s="4" t="s">
        <v>172</v>
      </c>
      <c r="F3171" s="3">
        <v>42869</v>
      </c>
      <c r="G3171" s="3">
        <v>42879</v>
      </c>
      <c r="H3171">
        <v>3089</v>
      </c>
    </row>
    <row r="3172" spans="1:8">
      <c r="A3172" s="4" t="s">
        <v>3379</v>
      </c>
      <c r="B3172" s="4" t="s">
        <v>205</v>
      </c>
      <c r="C3172" s="4" t="s">
        <v>192</v>
      </c>
      <c r="D3172" s="4" t="s">
        <v>56</v>
      </c>
      <c r="E3172" s="4" t="s">
        <v>172</v>
      </c>
      <c r="F3172" s="3">
        <v>42869</v>
      </c>
      <c r="G3172" s="3">
        <v>42873</v>
      </c>
      <c r="H3172">
        <v>3484</v>
      </c>
    </row>
    <row r="3173" spans="1:8">
      <c r="A3173" s="4" t="s">
        <v>3380</v>
      </c>
      <c r="B3173" s="4" t="s">
        <v>208</v>
      </c>
      <c r="C3173" s="4" t="s">
        <v>177</v>
      </c>
      <c r="D3173" s="4" t="s">
        <v>79</v>
      </c>
      <c r="E3173" s="4" t="s">
        <v>197</v>
      </c>
      <c r="F3173" s="3">
        <v>42869</v>
      </c>
      <c r="G3173" s="3">
        <v>42971</v>
      </c>
      <c r="H3173">
        <v>0</v>
      </c>
    </row>
    <row r="3174" spans="1:8">
      <c r="A3174" s="4" t="s">
        <v>3381</v>
      </c>
      <c r="B3174" s="4" t="s">
        <v>208</v>
      </c>
      <c r="C3174" s="4" t="s">
        <v>177</v>
      </c>
      <c r="D3174" s="4" t="s">
        <v>104</v>
      </c>
      <c r="E3174" s="4" t="s">
        <v>197</v>
      </c>
      <c r="F3174" s="3">
        <v>42869</v>
      </c>
      <c r="G3174" s="3">
        <v>42953</v>
      </c>
      <c r="H3174">
        <v>0</v>
      </c>
    </row>
    <row r="3175" spans="1:8">
      <c r="A3175" s="4" t="s">
        <v>3382</v>
      </c>
      <c r="B3175" s="4" t="s">
        <v>208</v>
      </c>
      <c r="C3175" s="4" t="s">
        <v>177</v>
      </c>
      <c r="D3175" s="4" t="s">
        <v>27</v>
      </c>
      <c r="E3175" s="4" t="s">
        <v>172</v>
      </c>
      <c r="F3175" s="3">
        <v>42869</v>
      </c>
      <c r="G3175" s="3">
        <v>42871</v>
      </c>
      <c r="H3175">
        <v>68</v>
      </c>
    </row>
    <row r="3176" spans="1:8">
      <c r="A3176" s="4" t="s">
        <v>3383</v>
      </c>
      <c r="B3176" s="4" t="s">
        <v>185</v>
      </c>
      <c r="C3176" s="4" t="s">
        <v>179</v>
      </c>
      <c r="D3176" s="4" t="s">
        <v>24</v>
      </c>
      <c r="E3176" s="4" t="s">
        <v>193</v>
      </c>
      <c r="F3176" s="3">
        <v>42869</v>
      </c>
      <c r="G3176" s="3"/>
    </row>
    <row r="3177" spans="1:8">
      <c r="A3177" s="4" t="s">
        <v>3384</v>
      </c>
      <c r="B3177" s="4" t="s">
        <v>185</v>
      </c>
      <c r="C3177" s="4" t="s">
        <v>179</v>
      </c>
      <c r="D3177" s="4" t="s">
        <v>53</v>
      </c>
      <c r="E3177" s="4" t="s">
        <v>172</v>
      </c>
      <c r="F3177" s="3">
        <v>42869</v>
      </c>
      <c r="G3177" s="3">
        <v>42963</v>
      </c>
      <c r="H3177">
        <v>575</v>
      </c>
    </row>
    <row r="3178" spans="1:8">
      <c r="A3178" s="4" t="s">
        <v>3385</v>
      </c>
      <c r="B3178" s="4" t="s">
        <v>216</v>
      </c>
      <c r="C3178" s="4" t="s">
        <v>192</v>
      </c>
      <c r="D3178" s="4" t="s">
        <v>123</v>
      </c>
      <c r="E3178" s="4" t="s">
        <v>172</v>
      </c>
      <c r="F3178" s="3">
        <v>42869</v>
      </c>
      <c r="G3178" s="3">
        <v>42872</v>
      </c>
      <c r="H3178">
        <v>3720</v>
      </c>
    </row>
    <row r="3179" spans="1:8">
      <c r="A3179" s="4" t="s">
        <v>3386</v>
      </c>
      <c r="B3179" s="4" t="s">
        <v>235</v>
      </c>
      <c r="C3179" s="4" t="s">
        <v>175</v>
      </c>
      <c r="D3179" s="4" t="s">
        <v>24</v>
      </c>
      <c r="E3179" s="4" t="s">
        <v>193</v>
      </c>
      <c r="F3179" s="3">
        <v>42869</v>
      </c>
      <c r="G3179" s="3"/>
    </row>
    <row r="3180" spans="1:8">
      <c r="A3180" s="4" t="s">
        <v>3387</v>
      </c>
      <c r="B3180" s="4" t="s">
        <v>181</v>
      </c>
      <c r="C3180" s="4" t="s">
        <v>199</v>
      </c>
      <c r="D3180" s="4" t="s">
        <v>76</v>
      </c>
      <c r="E3180" s="4" t="s">
        <v>197</v>
      </c>
      <c r="F3180" s="3">
        <v>42869</v>
      </c>
      <c r="G3180" s="3">
        <v>42882</v>
      </c>
      <c r="H3180">
        <v>0</v>
      </c>
    </row>
    <row r="3181" spans="1:8">
      <c r="A3181" s="4" t="s">
        <v>3388</v>
      </c>
      <c r="B3181" s="4" t="s">
        <v>246</v>
      </c>
      <c r="C3181" s="4" t="s">
        <v>192</v>
      </c>
      <c r="D3181" s="4" t="s">
        <v>42</v>
      </c>
      <c r="E3181" s="4" t="s">
        <v>193</v>
      </c>
      <c r="F3181" s="3">
        <v>42870</v>
      </c>
      <c r="G3181" s="3"/>
    </row>
    <row r="3182" spans="1:8">
      <c r="A3182" s="4" t="s">
        <v>3389</v>
      </c>
      <c r="B3182" s="4" t="s">
        <v>246</v>
      </c>
      <c r="C3182" s="4" t="s">
        <v>171</v>
      </c>
      <c r="D3182" s="4" t="s">
        <v>34</v>
      </c>
      <c r="E3182" s="4" t="s">
        <v>172</v>
      </c>
      <c r="F3182" s="3">
        <v>42870</v>
      </c>
      <c r="G3182" s="3">
        <v>42913</v>
      </c>
      <c r="H3182">
        <v>1078</v>
      </c>
    </row>
    <row r="3183" spans="1:8">
      <c r="A3183" s="4" t="s">
        <v>3390</v>
      </c>
      <c r="B3183" s="4" t="s">
        <v>246</v>
      </c>
      <c r="C3183" s="4" t="s">
        <v>175</v>
      </c>
      <c r="D3183" s="4" t="s">
        <v>113</v>
      </c>
      <c r="E3183" s="4" t="s">
        <v>172</v>
      </c>
      <c r="F3183" s="3">
        <v>42870</v>
      </c>
      <c r="G3183" s="3">
        <v>42878</v>
      </c>
      <c r="H3183">
        <v>3717</v>
      </c>
    </row>
    <row r="3184" spans="1:8">
      <c r="A3184" s="4" t="s">
        <v>3391</v>
      </c>
      <c r="B3184" s="4" t="s">
        <v>304</v>
      </c>
      <c r="C3184" s="4" t="s">
        <v>171</v>
      </c>
      <c r="D3184" s="4" t="s">
        <v>76</v>
      </c>
      <c r="E3184" s="4" t="s">
        <v>172</v>
      </c>
      <c r="F3184" s="3">
        <v>42870</v>
      </c>
      <c r="G3184" s="3">
        <v>42885</v>
      </c>
      <c r="H3184">
        <v>1129</v>
      </c>
    </row>
    <row r="3185" spans="1:8">
      <c r="A3185" s="4" t="s">
        <v>3392</v>
      </c>
      <c r="B3185" s="4" t="s">
        <v>210</v>
      </c>
      <c r="C3185" s="4" t="s">
        <v>199</v>
      </c>
      <c r="D3185" s="4" t="s">
        <v>86</v>
      </c>
      <c r="E3185" s="4" t="s">
        <v>193</v>
      </c>
      <c r="F3185" s="3">
        <v>42870</v>
      </c>
      <c r="G3185" s="3"/>
    </row>
    <row r="3186" spans="1:8">
      <c r="A3186" s="4" t="s">
        <v>3393</v>
      </c>
      <c r="B3186" s="4" t="s">
        <v>210</v>
      </c>
      <c r="C3186" s="4" t="s">
        <v>179</v>
      </c>
      <c r="D3186" s="4" t="s">
        <v>120</v>
      </c>
      <c r="E3186" s="4" t="s">
        <v>172</v>
      </c>
      <c r="F3186" s="3">
        <v>42870</v>
      </c>
      <c r="G3186" s="3">
        <v>42993</v>
      </c>
      <c r="H3186">
        <v>536</v>
      </c>
    </row>
    <row r="3187" spans="1:8">
      <c r="A3187" s="4" t="s">
        <v>3394</v>
      </c>
      <c r="B3187" s="4" t="s">
        <v>210</v>
      </c>
      <c r="C3187" s="4" t="s">
        <v>175</v>
      </c>
      <c r="D3187" s="4" t="s">
        <v>21</v>
      </c>
      <c r="E3187" s="4" t="s">
        <v>172</v>
      </c>
      <c r="F3187" s="3">
        <v>42870</v>
      </c>
      <c r="G3187" s="3">
        <v>42911</v>
      </c>
      <c r="H3187">
        <v>5857</v>
      </c>
    </row>
    <row r="3188" spans="1:8">
      <c r="A3188" s="4" t="s">
        <v>3395</v>
      </c>
      <c r="B3188" s="4" t="s">
        <v>212</v>
      </c>
      <c r="C3188" s="4" t="s">
        <v>177</v>
      </c>
      <c r="D3188" s="4" t="s">
        <v>24</v>
      </c>
      <c r="E3188" s="4" t="s">
        <v>193</v>
      </c>
      <c r="F3188" s="3">
        <v>42870</v>
      </c>
      <c r="G3188" s="3"/>
    </row>
    <row r="3189" spans="1:8">
      <c r="A3189" s="4" t="s">
        <v>3396</v>
      </c>
      <c r="B3189" s="4" t="s">
        <v>203</v>
      </c>
      <c r="C3189" s="4" t="s">
        <v>177</v>
      </c>
      <c r="D3189" s="4" t="s">
        <v>32</v>
      </c>
      <c r="E3189" s="4" t="s">
        <v>197</v>
      </c>
      <c r="F3189" s="3">
        <v>42870</v>
      </c>
      <c r="G3189" s="3">
        <v>42986</v>
      </c>
      <c r="H3189">
        <v>0</v>
      </c>
    </row>
    <row r="3190" spans="1:8">
      <c r="A3190" s="4" t="s">
        <v>3397</v>
      </c>
      <c r="B3190" s="4" t="s">
        <v>230</v>
      </c>
      <c r="C3190" s="4" t="s">
        <v>179</v>
      </c>
      <c r="D3190" s="4" t="s">
        <v>24</v>
      </c>
      <c r="E3190" s="4" t="s">
        <v>193</v>
      </c>
      <c r="F3190" s="3">
        <v>42870</v>
      </c>
      <c r="G3190" s="3"/>
    </row>
    <row r="3191" spans="1:8">
      <c r="A3191" s="4" t="s">
        <v>3398</v>
      </c>
      <c r="B3191" s="4" t="s">
        <v>230</v>
      </c>
      <c r="C3191" s="4" t="s">
        <v>179</v>
      </c>
      <c r="D3191" s="4" t="s">
        <v>124</v>
      </c>
      <c r="E3191" s="4" t="s">
        <v>172</v>
      </c>
      <c r="F3191" s="3">
        <v>42870</v>
      </c>
      <c r="G3191" s="3">
        <v>42880</v>
      </c>
      <c r="H3191">
        <v>549</v>
      </c>
    </row>
    <row r="3192" spans="1:8">
      <c r="A3192" s="4" t="s">
        <v>3399</v>
      </c>
      <c r="B3192" s="4" t="s">
        <v>256</v>
      </c>
      <c r="C3192" s="4" t="s">
        <v>177</v>
      </c>
      <c r="D3192" s="4" t="s">
        <v>111</v>
      </c>
      <c r="E3192" s="4" t="s">
        <v>172</v>
      </c>
      <c r="F3192" s="3">
        <v>42870</v>
      </c>
      <c r="G3192" s="3">
        <v>42985</v>
      </c>
      <c r="H3192">
        <v>61</v>
      </c>
    </row>
    <row r="3193" spans="1:8">
      <c r="A3193" s="4" t="s">
        <v>3400</v>
      </c>
      <c r="B3193" s="4" t="s">
        <v>187</v>
      </c>
      <c r="C3193" s="4" t="s">
        <v>199</v>
      </c>
      <c r="D3193" s="4" t="s">
        <v>105</v>
      </c>
      <c r="E3193" s="4" t="s">
        <v>197</v>
      </c>
      <c r="F3193" s="3">
        <v>42870</v>
      </c>
      <c r="G3193" s="3">
        <v>42954</v>
      </c>
      <c r="H3193">
        <v>0</v>
      </c>
    </row>
    <row r="3194" spans="1:8">
      <c r="A3194" s="4" t="s">
        <v>3401</v>
      </c>
      <c r="B3194" s="4" t="s">
        <v>244</v>
      </c>
      <c r="C3194" s="4" t="s">
        <v>177</v>
      </c>
      <c r="D3194" s="4" t="s">
        <v>118</v>
      </c>
      <c r="E3194" s="4" t="s">
        <v>197</v>
      </c>
      <c r="F3194" s="3">
        <v>42870</v>
      </c>
      <c r="G3194" s="3">
        <v>42957</v>
      </c>
      <c r="H3194">
        <v>0</v>
      </c>
    </row>
    <row r="3195" spans="1:8">
      <c r="A3195" s="4" t="s">
        <v>3402</v>
      </c>
      <c r="B3195" s="4" t="s">
        <v>244</v>
      </c>
      <c r="C3195" s="4" t="s">
        <v>192</v>
      </c>
      <c r="D3195" s="4" t="s">
        <v>37</v>
      </c>
      <c r="E3195" s="4" t="s">
        <v>197</v>
      </c>
      <c r="F3195" s="3">
        <v>42870</v>
      </c>
      <c r="G3195" s="3">
        <v>42968</v>
      </c>
      <c r="H3195">
        <v>0</v>
      </c>
    </row>
    <row r="3196" spans="1:8">
      <c r="A3196" s="4" t="s">
        <v>3403</v>
      </c>
      <c r="B3196" s="4" t="s">
        <v>201</v>
      </c>
      <c r="C3196" s="4" t="s">
        <v>179</v>
      </c>
      <c r="D3196" s="4" t="s">
        <v>53</v>
      </c>
      <c r="E3196" s="4" t="s">
        <v>197</v>
      </c>
      <c r="F3196" s="3">
        <v>42870</v>
      </c>
      <c r="G3196" s="3">
        <v>42960</v>
      </c>
      <c r="H3196">
        <v>0</v>
      </c>
    </row>
    <row r="3197" spans="1:8">
      <c r="A3197" s="4" t="s">
        <v>3404</v>
      </c>
      <c r="B3197" s="4" t="s">
        <v>201</v>
      </c>
      <c r="C3197" s="4" t="s">
        <v>171</v>
      </c>
      <c r="D3197" s="4" t="s">
        <v>32</v>
      </c>
      <c r="E3197" s="4" t="s">
        <v>172</v>
      </c>
      <c r="F3197" s="3">
        <v>42870</v>
      </c>
      <c r="G3197" s="3">
        <v>42988</v>
      </c>
      <c r="H3197">
        <v>1101</v>
      </c>
    </row>
    <row r="3198" spans="1:8">
      <c r="A3198" s="4" t="s">
        <v>3405</v>
      </c>
      <c r="B3198" s="4" t="s">
        <v>189</v>
      </c>
      <c r="C3198" s="4" t="s">
        <v>179</v>
      </c>
      <c r="D3198" s="4" t="s">
        <v>47</v>
      </c>
      <c r="E3198" s="4" t="s">
        <v>197</v>
      </c>
      <c r="F3198" s="3">
        <v>42870</v>
      </c>
      <c r="G3198" s="3">
        <v>42958</v>
      </c>
      <c r="H3198">
        <v>0</v>
      </c>
    </row>
    <row r="3199" spans="1:8">
      <c r="A3199" s="4" t="s">
        <v>3406</v>
      </c>
      <c r="B3199" s="4" t="s">
        <v>189</v>
      </c>
      <c r="C3199" s="4" t="s">
        <v>179</v>
      </c>
      <c r="D3199" s="4" t="s">
        <v>51</v>
      </c>
      <c r="E3199" s="4" t="s">
        <v>172</v>
      </c>
      <c r="F3199" s="3">
        <v>42870</v>
      </c>
      <c r="G3199" s="3">
        <v>42913</v>
      </c>
      <c r="H3199">
        <v>603</v>
      </c>
    </row>
    <row r="3200" spans="1:8">
      <c r="A3200" s="4" t="s">
        <v>3407</v>
      </c>
      <c r="B3200" s="4" t="s">
        <v>189</v>
      </c>
      <c r="C3200" s="4" t="s">
        <v>179</v>
      </c>
      <c r="D3200" s="4" t="s">
        <v>47</v>
      </c>
      <c r="E3200" s="4" t="s">
        <v>172</v>
      </c>
      <c r="F3200" s="3">
        <v>42870</v>
      </c>
      <c r="G3200" s="3">
        <v>42983</v>
      </c>
      <c r="H3200">
        <v>545</v>
      </c>
    </row>
    <row r="3201" spans="1:8">
      <c r="A3201" s="4" t="s">
        <v>3408</v>
      </c>
      <c r="B3201" s="4" t="s">
        <v>232</v>
      </c>
      <c r="C3201" s="4" t="s">
        <v>192</v>
      </c>
      <c r="D3201" s="4" t="s">
        <v>121</v>
      </c>
      <c r="E3201" s="4" t="s">
        <v>197</v>
      </c>
      <c r="F3201" s="3">
        <v>42870</v>
      </c>
      <c r="G3201" s="3">
        <v>42885</v>
      </c>
      <c r="H3201">
        <v>0</v>
      </c>
    </row>
    <row r="3202" spans="1:8">
      <c r="A3202" s="4" t="s">
        <v>3409</v>
      </c>
      <c r="B3202" s="4" t="s">
        <v>205</v>
      </c>
      <c r="C3202" s="4" t="s">
        <v>192</v>
      </c>
      <c r="D3202" s="4" t="s">
        <v>24</v>
      </c>
      <c r="E3202" s="4" t="s">
        <v>193</v>
      </c>
      <c r="F3202" s="3">
        <v>42870</v>
      </c>
      <c r="G3202" s="3"/>
    </row>
    <row r="3203" spans="1:8">
      <c r="A3203" s="4" t="s">
        <v>3410</v>
      </c>
      <c r="B3203" s="4" t="s">
        <v>226</v>
      </c>
      <c r="C3203" s="4" t="s">
        <v>199</v>
      </c>
      <c r="D3203" s="4" t="s">
        <v>125</v>
      </c>
      <c r="E3203" s="4" t="s">
        <v>197</v>
      </c>
      <c r="F3203" s="3">
        <v>42870</v>
      </c>
      <c r="G3203" s="3">
        <v>42881</v>
      </c>
      <c r="H3203">
        <v>0</v>
      </c>
    </row>
    <row r="3204" spans="1:8">
      <c r="A3204" s="4" t="s">
        <v>3411</v>
      </c>
      <c r="B3204" s="4" t="s">
        <v>185</v>
      </c>
      <c r="C3204" s="4" t="s">
        <v>171</v>
      </c>
      <c r="D3204" s="4" t="s">
        <v>53</v>
      </c>
      <c r="E3204" s="4" t="s">
        <v>172</v>
      </c>
      <c r="F3204" s="3">
        <v>42870</v>
      </c>
      <c r="G3204" s="3">
        <v>42972</v>
      </c>
      <c r="H3204">
        <v>959</v>
      </c>
    </row>
    <row r="3205" spans="1:8">
      <c r="A3205" s="4" t="s">
        <v>3412</v>
      </c>
      <c r="B3205" s="4" t="s">
        <v>185</v>
      </c>
      <c r="C3205" s="4" t="s">
        <v>171</v>
      </c>
      <c r="D3205" s="4" t="s">
        <v>84</v>
      </c>
      <c r="E3205" s="4" t="s">
        <v>172</v>
      </c>
      <c r="F3205" s="3">
        <v>42870</v>
      </c>
      <c r="G3205" s="3">
        <v>42889</v>
      </c>
      <c r="H3205">
        <v>1208</v>
      </c>
    </row>
    <row r="3206" spans="1:8">
      <c r="A3206" s="4" t="s">
        <v>3413</v>
      </c>
      <c r="B3206" s="4" t="s">
        <v>185</v>
      </c>
      <c r="C3206" s="4" t="s">
        <v>175</v>
      </c>
      <c r="D3206" s="4" t="s">
        <v>71</v>
      </c>
      <c r="E3206" s="4" t="s">
        <v>172</v>
      </c>
      <c r="F3206" s="3">
        <v>42870</v>
      </c>
      <c r="G3206" s="3">
        <v>42966</v>
      </c>
      <c r="H3206">
        <v>4246</v>
      </c>
    </row>
    <row r="3207" spans="1:8">
      <c r="A3207" s="4" t="s">
        <v>3414</v>
      </c>
      <c r="B3207" s="4" t="s">
        <v>216</v>
      </c>
      <c r="C3207" s="4" t="s">
        <v>192</v>
      </c>
      <c r="D3207" s="4" t="s">
        <v>130</v>
      </c>
      <c r="E3207" s="4" t="s">
        <v>172</v>
      </c>
      <c r="F3207" s="3">
        <v>42870</v>
      </c>
      <c r="G3207" s="3">
        <v>43004</v>
      </c>
      <c r="H3207">
        <v>3061</v>
      </c>
    </row>
    <row r="3208" spans="1:8">
      <c r="A3208" s="4" t="s">
        <v>3415</v>
      </c>
      <c r="B3208" s="4" t="s">
        <v>181</v>
      </c>
      <c r="C3208" s="4" t="s">
        <v>175</v>
      </c>
      <c r="D3208" s="4" t="s">
        <v>102</v>
      </c>
      <c r="E3208" s="4" t="s">
        <v>197</v>
      </c>
      <c r="F3208" s="3">
        <v>42870</v>
      </c>
      <c r="G3208" s="3">
        <v>42907</v>
      </c>
      <c r="H3208">
        <v>0</v>
      </c>
    </row>
    <row r="3209" spans="1:8">
      <c r="A3209" s="4" t="s">
        <v>3416</v>
      </c>
      <c r="B3209" s="4" t="s">
        <v>246</v>
      </c>
      <c r="C3209" s="4" t="s">
        <v>175</v>
      </c>
      <c r="D3209" s="4" t="s">
        <v>42</v>
      </c>
      <c r="E3209" s="4" t="s">
        <v>197</v>
      </c>
      <c r="F3209" s="3">
        <v>42871</v>
      </c>
      <c r="G3209" s="3">
        <v>42960</v>
      </c>
      <c r="H3209">
        <v>0</v>
      </c>
    </row>
    <row r="3210" spans="1:8">
      <c r="A3210" s="4" t="s">
        <v>3417</v>
      </c>
      <c r="B3210" s="4" t="s">
        <v>279</v>
      </c>
      <c r="C3210" s="4" t="s">
        <v>192</v>
      </c>
      <c r="D3210" s="4" t="s">
        <v>24</v>
      </c>
      <c r="E3210" s="4" t="s">
        <v>193</v>
      </c>
      <c r="F3210" s="3">
        <v>42871</v>
      </c>
      <c r="G3210" s="3"/>
    </row>
    <row r="3211" spans="1:8">
      <c r="A3211" s="4" t="s">
        <v>3418</v>
      </c>
      <c r="B3211" s="4" t="s">
        <v>263</v>
      </c>
      <c r="C3211" s="4" t="s">
        <v>192</v>
      </c>
      <c r="D3211" s="4" t="s">
        <v>40</v>
      </c>
      <c r="E3211" s="4" t="s">
        <v>172</v>
      </c>
      <c r="F3211" s="3">
        <v>42871</v>
      </c>
      <c r="G3211" s="3">
        <v>42960</v>
      </c>
      <c r="H3211">
        <v>3351</v>
      </c>
    </row>
    <row r="3212" spans="1:8">
      <c r="A3212" s="4" t="s">
        <v>3419</v>
      </c>
      <c r="B3212" s="4" t="s">
        <v>212</v>
      </c>
      <c r="C3212" s="4" t="s">
        <v>179</v>
      </c>
      <c r="D3212" s="4" t="s">
        <v>24</v>
      </c>
      <c r="E3212" s="4" t="s">
        <v>193</v>
      </c>
      <c r="F3212" s="3">
        <v>42871</v>
      </c>
      <c r="G3212" s="3"/>
    </row>
    <row r="3213" spans="1:8">
      <c r="A3213" s="4" t="s">
        <v>3420</v>
      </c>
      <c r="B3213" s="4" t="s">
        <v>203</v>
      </c>
      <c r="C3213" s="4" t="s">
        <v>192</v>
      </c>
      <c r="D3213" s="4" t="s">
        <v>76</v>
      </c>
      <c r="E3213" s="4" t="s">
        <v>172</v>
      </c>
      <c r="F3213" s="3">
        <v>42871</v>
      </c>
      <c r="G3213" s="3">
        <v>42885</v>
      </c>
      <c r="H3213">
        <v>3153</v>
      </c>
    </row>
    <row r="3214" spans="1:8">
      <c r="A3214" s="4" t="s">
        <v>3421</v>
      </c>
      <c r="B3214" s="4" t="s">
        <v>191</v>
      </c>
      <c r="C3214" s="4" t="s">
        <v>171</v>
      </c>
      <c r="D3214" s="4" t="s">
        <v>84</v>
      </c>
      <c r="E3214" s="4" t="s">
        <v>197</v>
      </c>
      <c r="F3214" s="3">
        <v>42871</v>
      </c>
      <c r="G3214" s="3">
        <v>42875</v>
      </c>
      <c r="H3214">
        <v>0</v>
      </c>
    </row>
    <row r="3215" spans="1:8">
      <c r="A3215" s="4" t="s">
        <v>3422</v>
      </c>
      <c r="B3215" s="4" t="s">
        <v>191</v>
      </c>
      <c r="C3215" s="4" t="s">
        <v>199</v>
      </c>
      <c r="D3215" s="4" t="s">
        <v>81</v>
      </c>
      <c r="E3215" s="4" t="s">
        <v>197</v>
      </c>
      <c r="F3215" s="3">
        <v>42871</v>
      </c>
      <c r="G3215" s="3">
        <v>42882</v>
      </c>
      <c r="H3215">
        <v>0</v>
      </c>
    </row>
    <row r="3216" spans="1:8">
      <c r="A3216" s="4" t="s">
        <v>3423</v>
      </c>
      <c r="B3216" s="4" t="s">
        <v>219</v>
      </c>
      <c r="C3216" s="4" t="s">
        <v>179</v>
      </c>
      <c r="D3216" s="4" t="s">
        <v>76</v>
      </c>
      <c r="E3216" s="4" t="s">
        <v>197</v>
      </c>
      <c r="F3216" s="3">
        <v>42871</v>
      </c>
      <c r="G3216" s="3">
        <v>42969</v>
      </c>
      <c r="H3216">
        <v>0</v>
      </c>
    </row>
    <row r="3217" spans="1:8">
      <c r="A3217" s="4" t="s">
        <v>3424</v>
      </c>
      <c r="B3217" s="4" t="s">
        <v>219</v>
      </c>
      <c r="C3217" s="4" t="s">
        <v>179</v>
      </c>
      <c r="D3217" s="4" t="s">
        <v>76</v>
      </c>
      <c r="E3217" s="4" t="s">
        <v>172</v>
      </c>
      <c r="F3217" s="3">
        <v>42871</v>
      </c>
      <c r="G3217" s="3">
        <v>42892</v>
      </c>
      <c r="H3217">
        <v>533</v>
      </c>
    </row>
    <row r="3218" spans="1:8">
      <c r="A3218" s="4" t="s">
        <v>3425</v>
      </c>
      <c r="B3218" s="4" t="s">
        <v>256</v>
      </c>
      <c r="C3218" s="4" t="s">
        <v>179</v>
      </c>
      <c r="D3218" s="4" t="s">
        <v>29</v>
      </c>
      <c r="E3218" s="4" t="s">
        <v>197</v>
      </c>
      <c r="F3218" s="3">
        <v>42871</v>
      </c>
      <c r="G3218" s="3">
        <v>42971</v>
      </c>
      <c r="H3218">
        <v>0</v>
      </c>
    </row>
    <row r="3219" spans="1:8">
      <c r="A3219" s="4" t="s">
        <v>3426</v>
      </c>
      <c r="B3219" s="4" t="s">
        <v>256</v>
      </c>
      <c r="C3219" s="4" t="s">
        <v>177</v>
      </c>
      <c r="D3219" s="4" t="s">
        <v>66</v>
      </c>
      <c r="E3219" s="4" t="s">
        <v>172</v>
      </c>
      <c r="F3219" s="3">
        <v>42871</v>
      </c>
      <c r="G3219" s="3">
        <v>42887</v>
      </c>
      <c r="H3219">
        <v>56</v>
      </c>
    </row>
    <row r="3220" spans="1:8">
      <c r="A3220" s="4" t="s">
        <v>3427</v>
      </c>
      <c r="B3220" s="4" t="s">
        <v>244</v>
      </c>
      <c r="C3220" s="4" t="s">
        <v>171</v>
      </c>
      <c r="D3220" s="4" t="s">
        <v>110</v>
      </c>
      <c r="E3220" s="4" t="s">
        <v>197</v>
      </c>
      <c r="F3220" s="3">
        <v>42871</v>
      </c>
      <c r="G3220" s="3">
        <v>42879</v>
      </c>
      <c r="H3220">
        <v>0</v>
      </c>
    </row>
    <row r="3221" spans="1:8">
      <c r="A3221" s="4" t="s">
        <v>3428</v>
      </c>
      <c r="B3221" s="4" t="s">
        <v>201</v>
      </c>
      <c r="C3221" s="4" t="s">
        <v>179</v>
      </c>
      <c r="D3221" s="4" t="s">
        <v>59</v>
      </c>
      <c r="E3221" s="4" t="s">
        <v>172</v>
      </c>
      <c r="F3221" s="3">
        <v>42871</v>
      </c>
      <c r="G3221" s="3">
        <v>42951</v>
      </c>
      <c r="H3221">
        <v>522</v>
      </c>
    </row>
    <row r="3222" spans="1:8">
      <c r="A3222" s="4" t="s">
        <v>3429</v>
      </c>
      <c r="B3222" s="4" t="s">
        <v>205</v>
      </c>
      <c r="C3222" s="4" t="s">
        <v>171</v>
      </c>
      <c r="D3222" s="4" t="s">
        <v>24</v>
      </c>
      <c r="E3222" s="4" t="s">
        <v>193</v>
      </c>
      <c r="F3222" s="3">
        <v>42871</v>
      </c>
      <c r="G3222" s="3"/>
    </row>
    <row r="3223" spans="1:8">
      <c r="A3223" s="4" t="s">
        <v>3430</v>
      </c>
      <c r="B3223" s="4" t="s">
        <v>205</v>
      </c>
      <c r="C3223" s="4" t="s">
        <v>177</v>
      </c>
      <c r="D3223" s="4" t="s">
        <v>71</v>
      </c>
      <c r="E3223" s="4" t="s">
        <v>172</v>
      </c>
      <c r="F3223" s="3">
        <v>42871</v>
      </c>
      <c r="G3223" s="3">
        <v>42967</v>
      </c>
      <c r="H3223">
        <v>54</v>
      </c>
    </row>
    <row r="3224" spans="1:8">
      <c r="A3224" s="4" t="s">
        <v>3431</v>
      </c>
      <c r="B3224" s="4" t="s">
        <v>226</v>
      </c>
      <c r="C3224" s="4" t="s">
        <v>179</v>
      </c>
      <c r="D3224" s="4" t="s">
        <v>24</v>
      </c>
      <c r="E3224" s="4" t="s">
        <v>193</v>
      </c>
      <c r="F3224" s="3">
        <v>42871</v>
      </c>
      <c r="G3224" s="3"/>
    </row>
    <row r="3225" spans="1:8">
      <c r="A3225" s="4" t="s">
        <v>3432</v>
      </c>
      <c r="B3225" s="4" t="s">
        <v>185</v>
      </c>
      <c r="C3225" s="4" t="s">
        <v>192</v>
      </c>
      <c r="D3225" s="4" t="s">
        <v>75</v>
      </c>
      <c r="E3225" s="4" t="s">
        <v>197</v>
      </c>
      <c r="F3225" s="3">
        <v>42871</v>
      </c>
      <c r="G3225" s="3">
        <v>42882</v>
      </c>
      <c r="H3225">
        <v>0</v>
      </c>
    </row>
    <row r="3226" spans="1:8">
      <c r="A3226" s="4" t="s">
        <v>3433</v>
      </c>
      <c r="B3226" s="4" t="s">
        <v>185</v>
      </c>
      <c r="C3226" s="4" t="s">
        <v>175</v>
      </c>
      <c r="D3226" s="4" t="s">
        <v>102</v>
      </c>
      <c r="E3226" s="4" t="s">
        <v>172</v>
      </c>
      <c r="F3226" s="3">
        <v>42871</v>
      </c>
      <c r="G3226" s="3">
        <v>42985</v>
      </c>
      <c r="H3226">
        <v>5154</v>
      </c>
    </row>
    <row r="3227" spans="1:8">
      <c r="A3227" s="4" t="s">
        <v>3434</v>
      </c>
      <c r="B3227" s="4" t="s">
        <v>216</v>
      </c>
      <c r="C3227" s="4" t="s">
        <v>177</v>
      </c>
      <c r="D3227" s="4" t="s">
        <v>21</v>
      </c>
      <c r="E3227" s="4" t="s">
        <v>197</v>
      </c>
      <c r="F3227" s="3">
        <v>42871</v>
      </c>
      <c r="G3227" s="3">
        <v>42963</v>
      </c>
      <c r="H3227">
        <v>0</v>
      </c>
    </row>
    <row r="3228" spans="1:8">
      <c r="A3228" s="4" t="s">
        <v>3435</v>
      </c>
      <c r="B3228" s="4" t="s">
        <v>235</v>
      </c>
      <c r="C3228" s="4" t="s">
        <v>192</v>
      </c>
      <c r="D3228" s="4" t="s">
        <v>65</v>
      </c>
      <c r="E3228" s="4" t="s">
        <v>172</v>
      </c>
      <c r="F3228" s="3">
        <v>42871</v>
      </c>
      <c r="G3228" s="3">
        <v>42994</v>
      </c>
      <c r="H3228">
        <v>3483</v>
      </c>
    </row>
    <row r="3229" spans="1:8">
      <c r="A3229" s="4" t="s">
        <v>3436</v>
      </c>
      <c r="B3229" s="4" t="s">
        <v>246</v>
      </c>
      <c r="C3229" s="4" t="s">
        <v>171</v>
      </c>
      <c r="D3229" s="4" t="s">
        <v>24</v>
      </c>
      <c r="E3229" s="4" t="s">
        <v>193</v>
      </c>
      <c r="F3229" s="3">
        <v>42872</v>
      </c>
      <c r="G3229" s="3"/>
    </row>
    <row r="3230" spans="1:8">
      <c r="A3230" s="4" t="s">
        <v>3437</v>
      </c>
      <c r="B3230" s="4" t="s">
        <v>246</v>
      </c>
      <c r="C3230" s="4" t="s">
        <v>177</v>
      </c>
      <c r="D3230" s="4" t="s">
        <v>35</v>
      </c>
      <c r="E3230" s="4" t="s">
        <v>197</v>
      </c>
      <c r="F3230" s="3">
        <v>42872</v>
      </c>
      <c r="G3230" s="3">
        <v>42880</v>
      </c>
      <c r="H3230">
        <v>0</v>
      </c>
    </row>
    <row r="3231" spans="1:8">
      <c r="A3231" s="4" t="s">
        <v>3438</v>
      </c>
      <c r="B3231" s="4" t="s">
        <v>174</v>
      </c>
      <c r="C3231" s="4" t="s">
        <v>171</v>
      </c>
      <c r="D3231" s="4" t="s">
        <v>57</v>
      </c>
      <c r="E3231" s="4" t="s">
        <v>172</v>
      </c>
      <c r="F3231" s="3">
        <v>42872</v>
      </c>
      <c r="G3231" s="3">
        <v>42958</v>
      </c>
      <c r="H3231">
        <v>1110</v>
      </c>
    </row>
    <row r="3232" spans="1:8">
      <c r="A3232" s="4" t="s">
        <v>3439</v>
      </c>
      <c r="B3232" s="4" t="s">
        <v>263</v>
      </c>
      <c r="C3232" s="4" t="s">
        <v>179</v>
      </c>
      <c r="D3232" s="4" t="s">
        <v>120</v>
      </c>
      <c r="E3232" s="4" t="s">
        <v>172</v>
      </c>
      <c r="F3232" s="3">
        <v>42872</v>
      </c>
      <c r="G3232" s="3">
        <v>42882</v>
      </c>
      <c r="H3232">
        <v>441</v>
      </c>
    </row>
    <row r="3233" spans="1:8">
      <c r="A3233" s="4" t="s">
        <v>3440</v>
      </c>
      <c r="B3233" s="4" t="s">
        <v>212</v>
      </c>
      <c r="C3233" s="4" t="s">
        <v>199</v>
      </c>
      <c r="D3233" s="4" t="s">
        <v>24</v>
      </c>
      <c r="E3233" s="4" t="s">
        <v>193</v>
      </c>
      <c r="F3233" s="3">
        <v>42872</v>
      </c>
      <c r="G3233" s="3"/>
    </row>
    <row r="3234" spans="1:8">
      <c r="A3234" s="4" t="s">
        <v>3441</v>
      </c>
      <c r="B3234" s="4" t="s">
        <v>212</v>
      </c>
      <c r="C3234" s="4" t="s">
        <v>179</v>
      </c>
      <c r="D3234" s="4" t="s">
        <v>76</v>
      </c>
      <c r="E3234" s="4" t="s">
        <v>172</v>
      </c>
      <c r="F3234" s="3">
        <v>42872</v>
      </c>
      <c r="G3234" s="3">
        <v>42955</v>
      </c>
      <c r="H3234">
        <v>553</v>
      </c>
    </row>
    <row r="3235" spans="1:8">
      <c r="A3235" s="4" t="s">
        <v>3442</v>
      </c>
      <c r="B3235" s="4" t="s">
        <v>203</v>
      </c>
      <c r="C3235" s="4" t="s">
        <v>192</v>
      </c>
      <c r="D3235" s="4" t="s">
        <v>105</v>
      </c>
      <c r="E3235" s="4" t="s">
        <v>172</v>
      </c>
      <c r="F3235" s="3">
        <v>42872</v>
      </c>
      <c r="G3235" s="3">
        <v>42890</v>
      </c>
      <c r="H3235">
        <v>3624</v>
      </c>
    </row>
    <row r="3236" spans="1:8">
      <c r="A3236" s="4" t="s">
        <v>3443</v>
      </c>
      <c r="B3236" s="4" t="s">
        <v>343</v>
      </c>
      <c r="C3236" s="4" t="s">
        <v>179</v>
      </c>
      <c r="D3236" s="4" t="s">
        <v>66</v>
      </c>
      <c r="E3236" s="4" t="s">
        <v>197</v>
      </c>
      <c r="F3236" s="3">
        <v>42872</v>
      </c>
      <c r="G3236" s="3">
        <v>42886</v>
      </c>
      <c r="H3236">
        <v>0</v>
      </c>
    </row>
    <row r="3237" spans="1:8">
      <c r="A3237" s="4" t="s">
        <v>3444</v>
      </c>
      <c r="B3237" s="4" t="s">
        <v>219</v>
      </c>
      <c r="C3237" s="4" t="s">
        <v>175</v>
      </c>
      <c r="D3237" s="4" t="s">
        <v>54</v>
      </c>
      <c r="E3237" s="4" t="s">
        <v>197</v>
      </c>
      <c r="F3237" s="3">
        <v>42872</v>
      </c>
      <c r="G3237" s="3">
        <v>42969</v>
      </c>
      <c r="H3237">
        <v>0</v>
      </c>
    </row>
    <row r="3238" spans="1:8">
      <c r="A3238" s="4" t="s">
        <v>3445</v>
      </c>
      <c r="B3238" s="4" t="s">
        <v>230</v>
      </c>
      <c r="C3238" s="4" t="s">
        <v>192</v>
      </c>
      <c r="D3238" s="4" t="s">
        <v>122</v>
      </c>
      <c r="E3238" s="4" t="s">
        <v>193</v>
      </c>
      <c r="F3238" s="3">
        <v>42872</v>
      </c>
      <c r="G3238" s="3"/>
    </row>
    <row r="3239" spans="1:8">
      <c r="A3239" s="4" t="s">
        <v>3446</v>
      </c>
      <c r="B3239" s="4" t="s">
        <v>256</v>
      </c>
      <c r="C3239" s="4" t="s">
        <v>177</v>
      </c>
      <c r="D3239" s="4" t="s">
        <v>45</v>
      </c>
      <c r="E3239" s="4" t="s">
        <v>197</v>
      </c>
      <c r="F3239" s="3">
        <v>42872</v>
      </c>
      <c r="G3239" s="3">
        <v>42955</v>
      </c>
      <c r="H3239">
        <v>0</v>
      </c>
    </row>
    <row r="3240" spans="1:8">
      <c r="A3240" s="4" t="s">
        <v>3447</v>
      </c>
      <c r="B3240" s="4" t="s">
        <v>187</v>
      </c>
      <c r="C3240" s="4" t="s">
        <v>175</v>
      </c>
      <c r="D3240" s="4" t="s">
        <v>86</v>
      </c>
      <c r="E3240" s="4" t="s">
        <v>193</v>
      </c>
      <c r="F3240" s="3">
        <v>42872</v>
      </c>
      <c r="G3240" s="3"/>
    </row>
    <row r="3241" spans="1:8">
      <c r="A3241" s="4" t="s">
        <v>3448</v>
      </c>
      <c r="B3241" s="4" t="s">
        <v>187</v>
      </c>
      <c r="C3241" s="4" t="s">
        <v>175</v>
      </c>
      <c r="D3241" s="4" t="s">
        <v>84</v>
      </c>
      <c r="E3241" s="4" t="s">
        <v>197</v>
      </c>
      <c r="F3241" s="3">
        <v>42872</v>
      </c>
      <c r="G3241" s="3">
        <v>42959</v>
      </c>
      <c r="H3241">
        <v>0</v>
      </c>
    </row>
    <row r="3242" spans="1:8">
      <c r="A3242" s="4" t="s">
        <v>3449</v>
      </c>
      <c r="B3242" s="4" t="s">
        <v>187</v>
      </c>
      <c r="C3242" s="4" t="s">
        <v>177</v>
      </c>
      <c r="D3242" s="4" t="s">
        <v>81</v>
      </c>
      <c r="E3242" s="4" t="s">
        <v>197</v>
      </c>
      <c r="F3242" s="3">
        <v>42872</v>
      </c>
      <c r="G3242" s="3">
        <v>42965</v>
      </c>
      <c r="H3242">
        <v>0</v>
      </c>
    </row>
    <row r="3243" spans="1:8">
      <c r="A3243" s="4" t="s">
        <v>3450</v>
      </c>
      <c r="B3243" s="4" t="s">
        <v>187</v>
      </c>
      <c r="C3243" s="4" t="s">
        <v>175</v>
      </c>
      <c r="D3243" s="4" t="s">
        <v>97</v>
      </c>
      <c r="E3243" s="4" t="s">
        <v>172</v>
      </c>
      <c r="F3243" s="3">
        <v>42872</v>
      </c>
      <c r="G3243" s="3">
        <v>42965</v>
      </c>
      <c r="H3243">
        <v>4644</v>
      </c>
    </row>
    <row r="3244" spans="1:8">
      <c r="A3244" s="4" t="s">
        <v>3451</v>
      </c>
      <c r="B3244" s="4" t="s">
        <v>226</v>
      </c>
      <c r="C3244" s="4" t="s">
        <v>177</v>
      </c>
      <c r="D3244" s="4" t="s">
        <v>120</v>
      </c>
      <c r="E3244" s="4" t="s">
        <v>197</v>
      </c>
      <c r="F3244" s="3">
        <v>42872</v>
      </c>
      <c r="G3244" s="3">
        <v>42884</v>
      </c>
      <c r="H3244">
        <v>0</v>
      </c>
    </row>
    <row r="3245" spans="1:8">
      <c r="A3245" s="4" t="s">
        <v>3452</v>
      </c>
      <c r="B3245" s="4" t="s">
        <v>208</v>
      </c>
      <c r="C3245" s="4" t="s">
        <v>177</v>
      </c>
      <c r="D3245" s="4" t="s">
        <v>41</v>
      </c>
      <c r="E3245" s="4" t="s">
        <v>172</v>
      </c>
      <c r="F3245" s="3">
        <v>42872</v>
      </c>
      <c r="G3245" s="3">
        <v>42998</v>
      </c>
      <c r="H3245">
        <v>51</v>
      </c>
    </row>
    <row r="3246" spans="1:8">
      <c r="A3246" s="4" t="s">
        <v>3453</v>
      </c>
      <c r="B3246" s="4" t="s">
        <v>185</v>
      </c>
      <c r="C3246" s="4" t="s">
        <v>175</v>
      </c>
      <c r="D3246" s="4" t="s">
        <v>62</v>
      </c>
      <c r="E3246" s="4" t="s">
        <v>172</v>
      </c>
      <c r="F3246" s="3">
        <v>42872</v>
      </c>
      <c r="G3246" s="3">
        <v>42986</v>
      </c>
      <c r="H3246">
        <v>4573</v>
      </c>
    </row>
    <row r="3247" spans="1:8">
      <c r="A3247" s="4" t="s">
        <v>3454</v>
      </c>
      <c r="B3247" s="4" t="s">
        <v>216</v>
      </c>
      <c r="C3247" s="4" t="s">
        <v>192</v>
      </c>
      <c r="D3247" s="4" t="s">
        <v>107</v>
      </c>
      <c r="E3247" s="4" t="s">
        <v>172</v>
      </c>
      <c r="F3247" s="3">
        <v>42872</v>
      </c>
      <c r="G3247" s="3">
        <v>42948</v>
      </c>
      <c r="H3247">
        <v>3033</v>
      </c>
    </row>
    <row r="3248" spans="1:8">
      <c r="A3248" s="4" t="s">
        <v>3455</v>
      </c>
      <c r="B3248" s="4" t="s">
        <v>181</v>
      </c>
      <c r="C3248" s="4" t="s">
        <v>177</v>
      </c>
      <c r="D3248" s="4" t="s">
        <v>75</v>
      </c>
      <c r="E3248" s="4" t="s">
        <v>197</v>
      </c>
      <c r="F3248" s="3">
        <v>42872</v>
      </c>
      <c r="G3248" s="3">
        <v>42881</v>
      </c>
      <c r="H3248">
        <v>0</v>
      </c>
    </row>
    <row r="3249" spans="1:8">
      <c r="A3249" s="4" t="s">
        <v>3456</v>
      </c>
      <c r="B3249" s="4" t="s">
        <v>183</v>
      </c>
      <c r="C3249" s="4" t="s">
        <v>177</v>
      </c>
      <c r="D3249" s="4" t="s">
        <v>92</v>
      </c>
      <c r="E3249" s="4" t="s">
        <v>197</v>
      </c>
      <c r="F3249" s="3">
        <v>42873</v>
      </c>
      <c r="G3249" s="3">
        <v>42879</v>
      </c>
      <c r="H3249">
        <v>0</v>
      </c>
    </row>
    <row r="3250" spans="1:8">
      <c r="A3250" s="4" t="s">
        <v>3457</v>
      </c>
      <c r="B3250" s="4" t="s">
        <v>183</v>
      </c>
      <c r="C3250" s="4" t="s">
        <v>177</v>
      </c>
      <c r="D3250" s="4" t="s">
        <v>103</v>
      </c>
      <c r="E3250" s="4" t="s">
        <v>172</v>
      </c>
      <c r="F3250" s="3">
        <v>42873</v>
      </c>
      <c r="G3250" s="3">
        <v>42888</v>
      </c>
      <c r="H3250">
        <v>58</v>
      </c>
    </row>
    <row r="3251" spans="1:8">
      <c r="A3251" s="4" t="s">
        <v>3458</v>
      </c>
      <c r="B3251" s="4" t="s">
        <v>183</v>
      </c>
      <c r="C3251" s="4" t="s">
        <v>177</v>
      </c>
      <c r="D3251" s="4" t="s">
        <v>111</v>
      </c>
      <c r="E3251" s="4" t="s">
        <v>172</v>
      </c>
      <c r="F3251" s="3">
        <v>42873</v>
      </c>
      <c r="G3251" s="3">
        <v>42993</v>
      </c>
      <c r="H3251">
        <v>51</v>
      </c>
    </row>
    <row r="3252" spans="1:8">
      <c r="A3252" s="4" t="s">
        <v>3459</v>
      </c>
      <c r="B3252" s="4" t="s">
        <v>246</v>
      </c>
      <c r="C3252" s="4" t="s">
        <v>175</v>
      </c>
      <c r="D3252" s="4" t="s">
        <v>40</v>
      </c>
      <c r="E3252" s="4" t="s">
        <v>172</v>
      </c>
      <c r="F3252" s="3">
        <v>42873</v>
      </c>
      <c r="G3252" s="3">
        <v>42949</v>
      </c>
      <c r="H3252">
        <v>4873</v>
      </c>
    </row>
    <row r="3253" spans="1:8">
      <c r="A3253" s="4" t="s">
        <v>3460</v>
      </c>
      <c r="B3253" s="4" t="s">
        <v>279</v>
      </c>
      <c r="C3253" s="4" t="s">
        <v>179</v>
      </c>
      <c r="D3253" s="4" t="s">
        <v>50</v>
      </c>
      <c r="E3253" s="4" t="s">
        <v>193</v>
      </c>
      <c r="F3253" s="3">
        <v>42873</v>
      </c>
      <c r="G3253" s="3"/>
    </row>
    <row r="3254" spans="1:8">
      <c r="A3254" s="4" t="s">
        <v>3461</v>
      </c>
      <c r="B3254" s="4" t="s">
        <v>174</v>
      </c>
      <c r="C3254" s="4" t="s">
        <v>175</v>
      </c>
      <c r="D3254" s="4" t="s">
        <v>79</v>
      </c>
      <c r="E3254" s="4" t="s">
        <v>172</v>
      </c>
      <c r="F3254" s="3">
        <v>42873</v>
      </c>
      <c r="G3254" s="3">
        <v>42893</v>
      </c>
      <c r="H3254">
        <v>4606</v>
      </c>
    </row>
    <row r="3255" spans="1:8">
      <c r="A3255" s="4" t="s">
        <v>3462</v>
      </c>
      <c r="B3255" s="4" t="s">
        <v>263</v>
      </c>
      <c r="C3255" s="4" t="s">
        <v>171</v>
      </c>
      <c r="D3255" s="4" t="s">
        <v>80</v>
      </c>
      <c r="E3255" s="4" t="s">
        <v>172</v>
      </c>
      <c r="F3255" s="3">
        <v>42873</v>
      </c>
      <c r="G3255" s="3">
        <v>42983</v>
      </c>
      <c r="H3255">
        <v>995</v>
      </c>
    </row>
    <row r="3256" spans="1:8">
      <c r="A3256" s="4" t="s">
        <v>3463</v>
      </c>
      <c r="B3256" s="4" t="s">
        <v>263</v>
      </c>
      <c r="C3256" s="4" t="s">
        <v>175</v>
      </c>
      <c r="D3256" s="4" t="s">
        <v>120</v>
      </c>
      <c r="E3256" s="4" t="s">
        <v>172</v>
      </c>
      <c r="F3256" s="3">
        <v>42873</v>
      </c>
      <c r="G3256" s="3">
        <v>42957</v>
      </c>
      <c r="H3256">
        <v>4581</v>
      </c>
    </row>
    <row r="3257" spans="1:8">
      <c r="A3257" s="4" t="s">
        <v>3464</v>
      </c>
      <c r="B3257" s="4" t="s">
        <v>237</v>
      </c>
      <c r="C3257" s="4" t="s">
        <v>175</v>
      </c>
      <c r="D3257" s="4" t="s">
        <v>40</v>
      </c>
      <c r="E3257" s="4" t="s">
        <v>172</v>
      </c>
      <c r="F3257" s="3">
        <v>42873</v>
      </c>
      <c r="G3257" s="3">
        <v>42961</v>
      </c>
      <c r="H3257">
        <v>4671</v>
      </c>
    </row>
    <row r="3258" spans="1:8">
      <c r="A3258" s="4" t="s">
        <v>3465</v>
      </c>
      <c r="B3258" s="4" t="s">
        <v>203</v>
      </c>
      <c r="C3258" s="4" t="s">
        <v>199</v>
      </c>
      <c r="D3258" s="4" t="s">
        <v>61</v>
      </c>
      <c r="E3258" s="4" t="s">
        <v>193</v>
      </c>
      <c r="F3258" s="3">
        <v>42873</v>
      </c>
      <c r="G3258" s="3"/>
    </row>
    <row r="3259" spans="1:8">
      <c r="A3259" s="4" t="s">
        <v>3466</v>
      </c>
      <c r="B3259" s="4" t="s">
        <v>203</v>
      </c>
      <c r="C3259" s="4" t="s">
        <v>192</v>
      </c>
      <c r="D3259" s="4" t="s">
        <v>24</v>
      </c>
      <c r="E3259" s="4" t="s">
        <v>193</v>
      </c>
      <c r="F3259" s="3">
        <v>42873</v>
      </c>
      <c r="G3259" s="3"/>
    </row>
    <row r="3260" spans="1:8">
      <c r="A3260" s="4" t="s">
        <v>3467</v>
      </c>
      <c r="B3260" s="4" t="s">
        <v>191</v>
      </c>
      <c r="C3260" s="4" t="s">
        <v>199</v>
      </c>
      <c r="D3260" s="4" t="s">
        <v>50</v>
      </c>
      <c r="E3260" s="4" t="s">
        <v>193</v>
      </c>
      <c r="F3260" s="3">
        <v>42873</v>
      </c>
      <c r="G3260" s="3"/>
    </row>
    <row r="3261" spans="1:8">
      <c r="A3261" s="4" t="s">
        <v>3468</v>
      </c>
      <c r="B3261" s="4" t="s">
        <v>191</v>
      </c>
      <c r="C3261" s="4" t="s">
        <v>199</v>
      </c>
      <c r="D3261" s="4" t="s">
        <v>24</v>
      </c>
      <c r="E3261" s="4" t="s">
        <v>193</v>
      </c>
      <c r="F3261" s="3">
        <v>42873</v>
      </c>
      <c r="G3261" s="3"/>
    </row>
    <row r="3262" spans="1:8">
      <c r="A3262" s="4" t="s">
        <v>3469</v>
      </c>
      <c r="B3262" s="4" t="s">
        <v>230</v>
      </c>
      <c r="C3262" s="4" t="s">
        <v>171</v>
      </c>
      <c r="D3262" s="4" t="s">
        <v>74</v>
      </c>
      <c r="E3262" s="4" t="s">
        <v>193</v>
      </c>
      <c r="F3262" s="3">
        <v>42873</v>
      </c>
      <c r="G3262" s="3"/>
    </row>
    <row r="3263" spans="1:8">
      <c r="A3263" s="4" t="s">
        <v>3470</v>
      </c>
      <c r="B3263" s="4" t="s">
        <v>187</v>
      </c>
      <c r="C3263" s="4" t="s">
        <v>265</v>
      </c>
      <c r="D3263" s="4" t="s">
        <v>24</v>
      </c>
      <c r="E3263" s="4" t="s">
        <v>193</v>
      </c>
      <c r="F3263" s="3">
        <v>42873</v>
      </c>
      <c r="G3263" s="3"/>
    </row>
    <row r="3264" spans="1:8">
      <c r="A3264" s="4" t="s">
        <v>3471</v>
      </c>
      <c r="B3264" s="4" t="s">
        <v>244</v>
      </c>
      <c r="C3264" s="4" t="s">
        <v>177</v>
      </c>
      <c r="D3264" s="4" t="s">
        <v>29</v>
      </c>
      <c r="E3264" s="4" t="s">
        <v>197</v>
      </c>
      <c r="F3264" s="3">
        <v>42873</v>
      </c>
      <c r="G3264" s="3">
        <v>42988</v>
      </c>
      <c r="H3264">
        <v>0</v>
      </c>
    </row>
    <row r="3265" spans="1:8">
      <c r="A3265" s="4" t="s">
        <v>3472</v>
      </c>
      <c r="B3265" s="4" t="s">
        <v>244</v>
      </c>
      <c r="C3265" s="4" t="s">
        <v>199</v>
      </c>
      <c r="D3265" s="4" t="s">
        <v>48</v>
      </c>
      <c r="E3265" s="4" t="s">
        <v>172</v>
      </c>
      <c r="F3265" s="3">
        <v>42873</v>
      </c>
      <c r="G3265" s="3">
        <v>42897</v>
      </c>
      <c r="H3265">
        <v>5241</v>
      </c>
    </row>
    <row r="3266" spans="1:8">
      <c r="A3266" s="4" t="s">
        <v>3473</v>
      </c>
      <c r="B3266" s="4" t="s">
        <v>201</v>
      </c>
      <c r="C3266" s="4" t="s">
        <v>171</v>
      </c>
      <c r="D3266" s="4" t="s">
        <v>90</v>
      </c>
      <c r="E3266" s="4" t="s">
        <v>172</v>
      </c>
      <c r="F3266" s="3">
        <v>42873</v>
      </c>
      <c r="G3266" s="3">
        <v>42877</v>
      </c>
      <c r="H3266">
        <v>1082</v>
      </c>
    </row>
    <row r="3267" spans="1:8">
      <c r="A3267" s="4" t="s">
        <v>3474</v>
      </c>
      <c r="B3267" s="4" t="s">
        <v>189</v>
      </c>
      <c r="C3267" s="4" t="s">
        <v>179</v>
      </c>
      <c r="D3267" s="4" t="s">
        <v>104</v>
      </c>
      <c r="E3267" s="4" t="s">
        <v>172</v>
      </c>
      <c r="F3267" s="3">
        <v>42873</v>
      </c>
      <c r="G3267" s="3">
        <v>42891</v>
      </c>
      <c r="H3267">
        <v>616</v>
      </c>
    </row>
    <row r="3268" spans="1:8">
      <c r="A3268" s="4" t="s">
        <v>3475</v>
      </c>
      <c r="B3268" s="4" t="s">
        <v>205</v>
      </c>
      <c r="C3268" s="4" t="s">
        <v>177</v>
      </c>
      <c r="D3268" s="4" t="s">
        <v>24</v>
      </c>
      <c r="E3268" s="4" t="s">
        <v>193</v>
      </c>
      <c r="F3268" s="3">
        <v>42873</v>
      </c>
      <c r="G3268" s="3"/>
    </row>
    <row r="3269" spans="1:8">
      <c r="A3269" s="4" t="s">
        <v>3476</v>
      </c>
      <c r="B3269" s="4" t="s">
        <v>226</v>
      </c>
      <c r="C3269" s="4" t="s">
        <v>177</v>
      </c>
      <c r="D3269" s="4" t="s">
        <v>127</v>
      </c>
      <c r="E3269" s="4" t="s">
        <v>197</v>
      </c>
      <c r="F3269" s="3">
        <v>42873</v>
      </c>
      <c r="G3269" s="3">
        <v>42961</v>
      </c>
      <c r="H3269">
        <v>0</v>
      </c>
    </row>
    <row r="3270" spans="1:8">
      <c r="A3270" s="4" t="s">
        <v>3477</v>
      </c>
      <c r="B3270" s="4" t="s">
        <v>208</v>
      </c>
      <c r="C3270" s="4" t="s">
        <v>177</v>
      </c>
      <c r="D3270" s="4" t="s">
        <v>57</v>
      </c>
      <c r="E3270" s="4" t="s">
        <v>197</v>
      </c>
      <c r="F3270" s="3">
        <v>42873</v>
      </c>
      <c r="G3270" s="3">
        <v>42879</v>
      </c>
      <c r="H3270">
        <v>0</v>
      </c>
    </row>
    <row r="3271" spans="1:8">
      <c r="A3271" s="4" t="s">
        <v>3478</v>
      </c>
      <c r="B3271" s="4" t="s">
        <v>235</v>
      </c>
      <c r="C3271" s="4" t="s">
        <v>177</v>
      </c>
      <c r="D3271" s="4" t="s">
        <v>24</v>
      </c>
      <c r="E3271" s="4" t="s">
        <v>193</v>
      </c>
      <c r="F3271" s="3">
        <v>42873</v>
      </c>
      <c r="G3271" s="3"/>
    </row>
    <row r="3272" spans="1:8">
      <c r="A3272" s="4" t="s">
        <v>3479</v>
      </c>
      <c r="B3272" s="4" t="s">
        <v>181</v>
      </c>
      <c r="C3272" s="4" t="s">
        <v>179</v>
      </c>
      <c r="D3272" s="4" t="s">
        <v>24</v>
      </c>
      <c r="E3272" s="4" t="s">
        <v>193</v>
      </c>
      <c r="F3272" s="3">
        <v>42873</v>
      </c>
      <c r="G3272" s="3"/>
    </row>
    <row r="3273" spans="1:8">
      <c r="A3273" s="4" t="s">
        <v>3480</v>
      </c>
      <c r="B3273" s="4" t="s">
        <v>181</v>
      </c>
      <c r="C3273" s="4" t="s">
        <v>179</v>
      </c>
      <c r="D3273" s="4" t="s">
        <v>124</v>
      </c>
      <c r="E3273" s="4" t="s">
        <v>197</v>
      </c>
      <c r="F3273" s="3">
        <v>42873</v>
      </c>
      <c r="G3273" s="3">
        <v>42911</v>
      </c>
      <c r="H3273">
        <v>0</v>
      </c>
    </row>
    <row r="3274" spans="1:8">
      <c r="A3274" s="4" t="s">
        <v>3481</v>
      </c>
      <c r="B3274" s="4" t="s">
        <v>181</v>
      </c>
      <c r="C3274" s="4" t="s">
        <v>177</v>
      </c>
      <c r="D3274" s="4" t="s">
        <v>87</v>
      </c>
      <c r="E3274" s="4" t="s">
        <v>197</v>
      </c>
      <c r="F3274" s="3">
        <v>42873</v>
      </c>
      <c r="G3274" s="3">
        <v>42878</v>
      </c>
      <c r="H3274">
        <v>0</v>
      </c>
    </row>
    <row r="3275" spans="1:8">
      <c r="A3275" s="4" t="s">
        <v>3482</v>
      </c>
      <c r="B3275" s="4" t="s">
        <v>181</v>
      </c>
      <c r="C3275" s="4" t="s">
        <v>175</v>
      </c>
      <c r="D3275" s="4" t="s">
        <v>42</v>
      </c>
      <c r="E3275" s="4" t="s">
        <v>172</v>
      </c>
      <c r="F3275" s="3">
        <v>42873</v>
      </c>
      <c r="G3275" s="3">
        <v>42889</v>
      </c>
      <c r="H3275">
        <v>4642</v>
      </c>
    </row>
    <row r="3276" spans="1:8">
      <c r="A3276" s="4" t="s">
        <v>3483</v>
      </c>
      <c r="B3276" s="4" t="s">
        <v>183</v>
      </c>
      <c r="C3276" s="4" t="s">
        <v>177</v>
      </c>
      <c r="D3276" s="4" t="s">
        <v>29</v>
      </c>
      <c r="E3276" s="4" t="s">
        <v>172</v>
      </c>
      <c r="F3276" s="3">
        <v>42874</v>
      </c>
      <c r="G3276" s="3">
        <v>42913</v>
      </c>
      <c r="H3276">
        <v>63</v>
      </c>
    </row>
    <row r="3277" spans="1:8">
      <c r="A3277" s="4" t="s">
        <v>3484</v>
      </c>
      <c r="B3277" s="4" t="s">
        <v>261</v>
      </c>
      <c r="C3277" s="4" t="s">
        <v>192</v>
      </c>
      <c r="D3277" s="4" t="s">
        <v>84</v>
      </c>
      <c r="E3277" s="4" t="s">
        <v>197</v>
      </c>
      <c r="F3277" s="3">
        <v>42874</v>
      </c>
      <c r="G3277" s="3">
        <v>42875</v>
      </c>
      <c r="H3277">
        <v>0</v>
      </c>
    </row>
    <row r="3278" spans="1:8">
      <c r="A3278" s="4" t="s">
        <v>3485</v>
      </c>
      <c r="B3278" s="4" t="s">
        <v>246</v>
      </c>
      <c r="C3278" s="4" t="s">
        <v>171</v>
      </c>
      <c r="D3278" s="4" t="s">
        <v>127</v>
      </c>
      <c r="E3278" s="4" t="s">
        <v>197</v>
      </c>
      <c r="F3278" s="3">
        <v>42874</v>
      </c>
      <c r="G3278" s="3">
        <v>42887</v>
      </c>
      <c r="H3278">
        <v>0</v>
      </c>
    </row>
    <row r="3279" spans="1:8">
      <c r="A3279" s="4" t="s">
        <v>3486</v>
      </c>
      <c r="B3279" s="4" t="s">
        <v>246</v>
      </c>
      <c r="C3279" s="4" t="s">
        <v>171</v>
      </c>
      <c r="D3279" s="4" t="s">
        <v>25</v>
      </c>
      <c r="E3279" s="4" t="s">
        <v>172</v>
      </c>
      <c r="F3279" s="3">
        <v>42874</v>
      </c>
      <c r="G3279" s="3">
        <v>42966</v>
      </c>
      <c r="H3279">
        <v>1131</v>
      </c>
    </row>
    <row r="3280" spans="1:8">
      <c r="A3280" s="4" t="s">
        <v>3487</v>
      </c>
      <c r="B3280" s="4" t="s">
        <v>279</v>
      </c>
      <c r="C3280" s="4" t="s">
        <v>179</v>
      </c>
      <c r="D3280" s="4" t="s">
        <v>63</v>
      </c>
      <c r="E3280" s="4" t="s">
        <v>172</v>
      </c>
      <c r="F3280" s="3">
        <v>42874</v>
      </c>
      <c r="G3280" s="3">
        <v>42982</v>
      </c>
      <c r="H3280">
        <v>503</v>
      </c>
    </row>
    <row r="3281" spans="1:8">
      <c r="A3281" s="4" t="s">
        <v>3488</v>
      </c>
      <c r="B3281" s="4" t="s">
        <v>279</v>
      </c>
      <c r="C3281" s="4" t="s">
        <v>179</v>
      </c>
      <c r="D3281" s="4" t="s">
        <v>40</v>
      </c>
      <c r="E3281" s="4" t="s">
        <v>172</v>
      </c>
      <c r="F3281" s="3">
        <v>42874</v>
      </c>
      <c r="G3281" s="3">
        <v>42950</v>
      </c>
      <c r="H3281">
        <v>516</v>
      </c>
    </row>
    <row r="3282" spans="1:8">
      <c r="A3282" s="4" t="s">
        <v>3489</v>
      </c>
      <c r="B3282" s="4" t="s">
        <v>210</v>
      </c>
      <c r="C3282" s="4" t="s">
        <v>179</v>
      </c>
      <c r="D3282" s="4" t="s">
        <v>88</v>
      </c>
      <c r="E3282" s="4" t="s">
        <v>172</v>
      </c>
      <c r="F3282" s="3">
        <v>42874</v>
      </c>
      <c r="G3282" s="3">
        <v>42979</v>
      </c>
      <c r="H3282">
        <v>592</v>
      </c>
    </row>
    <row r="3283" spans="1:8">
      <c r="A3283" s="4" t="s">
        <v>3490</v>
      </c>
      <c r="B3283" s="4" t="s">
        <v>174</v>
      </c>
      <c r="C3283" s="4" t="s">
        <v>175</v>
      </c>
      <c r="D3283" s="4" t="s">
        <v>118</v>
      </c>
      <c r="E3283" s="4" t="s">
        <v>197</v>
      </c>
      <c r="F3283" s="3">
        <v>42874</v>
      </c>
      <c r="G3283" s="3">
        <v>42974</v>
      </c>
      <c r="H3283">
        <v>0</v>
      </c>
    </row>
    <row r="3284" spans="1:8">
      <c r="A3284" s="4" t="s">
        <v>3491</v>
      </c>
      <c r="B3284" s="4" t="s">
        <v>174</v>
      </c>
      <c r="C3284" s="4" t="s">
        <v>175</v>
      </c>
      <c r="D3284" s="4" t="s">
        <v>92</v>
      </c>
      <c r="E3284" s="4" t="s">
        <v>172</v>
      </c>
      <c r="F3284" s="3">
        <v>42874</v>
      </c>
      <c r="G3284" s="3">
        <v>42989</v>
      </c>
      <c r="H3284">
        <v>4914</v>
      </c>
    </row>
    <row r="3285" spans="1:8">
      <c r="A3285" s="4" t="s">
        <v>3492</v>
      </c>
      <c r="B3285" s="4" t="s">
        <v>263</v>
      </c>
      <c r="C3285" s="4" t="s">
        <v>179</v>
      </c>
      <c r="D3285" s="4" t="s">
        <v>42</v>
      </c>
      <c r="E3285" s="4" t="s">
        <v>172</v>
      </c>
      <c r="F3285" s="3">
        <v>42874</v>
      </c>
      <c r="G3285" s="3">
        <v>42887</v>
      </c>
      <c r="H3285">
        <v>564</v>
      </c>
    </row>
    <row r="3286" spans="1:8">
      <c r="A3286" s="4" t="s">
        <v>3493</v>
      </c>
      <c r="B3286" s="4" t="s">
        <v>212</v>
      </c>
      <c r="C3286" s="4" t="s">
        <v>177</v>
      </c>
      <c r="D3286" s="4" t="s">
        <v>82</v>
      </c>
      <c r="E3286" s="4" t="s">
        <v>197</v>
      </c>
      <c r="F3286" s="3">
        <v>42874</v>
      </c>
      <c r="G3286" s="3">
        <v>42882</v>
      </c>
      <c r="H3286">
        <v>0</v>
      </c>
    </row>
    <row r="3287" spans="1:8">
      <c r="A3287" s="4" t="s">
        <v>3494</v>
      </c>
      <c r="B3287" s="4" t="s">
        <v>203</v>
      </c>
      <c r="C3287" s="4" t="s">
        <v>171</v>
      </c>
      <c r="D3287" s="4" t="s">
        <v>62</v>
      </c>
      <c r="E3287" s="4" t="s">
        <v>172</v>
      </c>
      <c r="F3287" s="3">
        <v>42874</v>
      </c>
      <c r="G3287" s="3">
        <v>42887</v>
      </c>
      <c r="H3287">
        <v>964</v>
      </c>
    </row>
    <row r="3288" spans="1:8">
      <c r="A3288" s="4" t="s">
        <v>3495</v>
      </c>
      <c r="B3288" s="4" t="s">
        <v>343</v>
      </c>
      <c r="C3288" s="4" t="s">
        <v>175</v>
      </c>
      <c r="D3288" s="4" t="s">
        <v>104</v>
      </c>
      <c r="E3288" s="4" t="s">
        <v>197</v>
      </c>
      <c r="F3288" s="3">
        <v>42874</v>
      </c>
      <c r="G3288" s="3">
        <v>42987</v>
      </c>
      <c r="H3288">
        <v>0</v>
      </c>
    </row>
    <row r="3289" spans="1:8">
      <c r="A3289" s="4" t="s">
        <v>3496</v>
      </c>
      <c r="B3289" s="4" t="s">
        <v>343</v>
      </c>
      <c r="C3289" s="4" t="s">
        <v>179</v>
      </c>
      <c r="D3289" s="4" t="s">
        <v>61</v>
      </c>
      <c r="E3289" s="4" t="s">
        <v>172</v>
      </c>
      <c r="F3289" s="3">
        <v>42874</v>
      </c>
      <c r="G3289" s="3">
        <v>42888</v>
      </c>
      <c r="H3289">
        <v>583</v>
      </c>
    </row>
    <row r="3290" spans="1:8">
      <c r="A3290" s="4" t="s">
        <v>3497</v>
      </c>
      <c r="B3290" s="4" t="s">
        <v>219</v>
      </c>
      <c r="C3290" s="4" t="s">
        <v>179</v>
      </c>
      <c r="D3290" s="4" t="s">
        <v>68</v>
      </c>
      <c r="E3290" s="4" t="s">
        <v>193</v>
      </c>
      <c r="F3290" s="3">
        <v>42874</v>
      </c>
      <c r="G3290" s="3"/>
    </row>
    <row r="3291" spans="1:8">
      <c r="A3291" s="4" t="s">
        <v>3498</v>
      </c>
      <c r="B3291" s="4" t="s">
        <v>230</v>
      </c>
      <c r="C3291" s="4" t="s">
        <v>171</v>
      </c>
      <c r="D3291" s="4" t="s">
        <v>24</v>
      </c>
      <c r="E3291" s="4" t="s">
        <v>193</v>
      </c>
      <c r="F3291" s="3">
        <v>42874</v>
      </c>
      <c r="G3291" s="3"/>
    </row>
    <row r="3292" spans="1:8">
      <c r="A3292" s="4" t="s">
        <v>3499</v>
      </c>
      <c r="B3292" s="4" t="s">
        <v>256</v>
      </c>
      <c r="C3292" s="4" t="s">
        <v>179</v>
      </c>
      <c r="D3292" s="4" t="s">
        <v>103</v>
      </c>
      <c r="E3292" s="4" t="s">
        <v>172</v>
      </c>
      <c r="F3292" s="3">
        <v>42874</v>
      </c>
      <c r="G3292" s="3">
        <v>42962</v>
      </c>
      <c r="H3292">
        <v>440</v>
      </c>
    </row>
    <row r="3293" spans="1:8">
      <c r="A3293" s="4" t="s">
        <v>3500</v>
      </c>
      <c r="B3293" s="4" t="s">
        <v>170</v>
      </c>
      <c r="C3293" s="4" t="s">
        <v>177</v>
      </c>
      <c r="D3293" s="4" t="s">
        <v>47</v>
      </c>
      <c r="E3293" s="4" t="s">
        <v>172</v>
      </c>
      <c r="F3293" s="3">
        <v>42874</v>
      </c>
      <c r="G3293" s="3">
        <v>42978</v>
      </c>
      <c r="H3293">
        <v>58</v>
      </c>
    </row>
    <row r="3294" spans="1:8">
      <c r="A3294" s="4" t="s">
        <v>3501</v>
      </c>
      <c r="B3294" s="4" t="s">
        <v>232</v>
      </c>
      <c r="C3294" s="4" t="s">
        <v>171</v>
      </c>
      <c r="D3294" s="4" t="s">
        <v>78</v>
      </c>
      <c r="E3294" s="4" t="s">
        <v>172</v>
      </c>
      <c r="F3294" s="3">
        <v>42874</v>
      </c>
      <c r="G3294" s="3">
        <v>42881</v>
      </c>
      <c r="H3294">
        <v>1093</v>
      </c>
    </row>
    <row r="3295" spans="1:8">
      <c r="A3295" s="4" t="s">
        <v>3502</v>
      </c>
      <c r="B3295" s="4" t="s">
        <v>216</v>
      </c>
      <c r="C3295" s="4" t="s">
        <v>192</v>
      </c>
      <c r="D3295" s="4" t="s">
        <v>24</v>
      </c>
      <c r="E3295" s="4" t="s">
        <v>193</v>
      </c>
      <c r="F3295" s="3">
        <v>42874</v>
      </c>
      <c r="G3295" s="3"/>
    </row>
    <row r="3296" spans="1:8">
      <c r="A3296" s="4" t="s">
        <v>3503</v>
      </c>
      <c r="B3296" s="4" t="s">
        <v>216</v>
      </c>
      <c r="C3296" s="4" t="s">
        <v>171</v>
      </c>
      <c r="D3296" s="4" t="s">
        <v>50</v>
      </c>
      <c r="E3296" s="4" t="s">
        <v>197</v>
      </c>
      <c r="F3296" s="3">
        <v>42874</v>
      </c>
      <c r="G3296" s="3">
        <v>42959</v>
      </c>
      <c r="H3296">
        <v>0</v>
      </c>
    </row>
    <row r="3297" spans="1:8">
      <c r="A3297" s="4" t="s">
        <v>3504</v>
      </c>
      <c r="B3297" s="4" t="s">
        <v>183</v>
      </c>
      <c r="C3297" s="4" t="s">
        <v>192</v>
      </c>
      <c r="D3297" s="4" t="s">
        <v>100</v>
      </c>
      <c r="E3297" s="4" t="s">
        <v>197</v>
      </c>
      <c r="F3297" s="3">
        <v>42875</v>
      </c>
      <c r="G3297" s="3">
        <v>42948</v>
      </c>
      <c r="H3297">
        <v>0</v>
      </c>
    </row>
    <row r="3298" spans="1:8">
      <c r="A3298" s="4" t="s">
        <v>3505</v>
      </c>
      <c r="B3298" s="4" t="s">
        <v>261</v>
      </c>
      <c r="C3298" s="4" t="s">
        <v>199</v>
      </c>
      <c r="D3298" s="4" t="s">
        <v>24</v>
      </c>
      <c r="E3298" s="4" t="s">
        <v>193</v>
      </c>
      <c r="F3298" s="3">
        <v>42875</v>
      </c>
      <c r="G3298" s="3"/>
    </row>
    <row r="3299" spans="1:8">
      <c r="A3299" s="4" t="s">
        <v>3506</v>
      </c>
      <c r="B3299" s="4" t="s">
        <v>261</v>
      </c>
      <c r="C3299" s="4" t="s">
        <v>179</v>
      </c>
      <c r="D3299" s="4" t="s">
        <v>127</v>
      </c>
      <c r="E3299" s="4" t="s">
        <v>172</v>
      </c>
      <c r="F3299" s="3">
        <v>42875</v>
      </c>
      <c r="G3299" s="3">
        <v>42882</v>
      </c>
      <c r="H3299">
        <v>529</v>
      </c>
    </row>
    <row r="3300" spans="1:8">
      <c r="A3300" s="4" t="s">
        <v>3507</v>
      </c>
      <c r="B3300" s="4" t="s">
        <v>246</v>
      </c>
      <c r="C3300" s="4" t="s">
        <v>175</v>
      </c>
      <c r="D3300" s="4" t="s">
        <v>113</v>
      </c>
      <c r="E3300" s="4" t="s">
        <v>172</v>
      </c>
      <c r="F3300" s="3">
        <v>42875</v>
      </c>
      <c r="G3300" s="3">
        <v>42879</v>
      </c>
      <c r="H3300">
        <v>4839</v>
      </c>
    </row>
    <row r="3301" spans="1:8">
      <c r="A3301" s="4" t="s">
        <v>3508</v>
      </c>
      <c r="B3301" s="4" t="s">
        <v>279</v>
      </c>
      <c r="C3301" s="4" t="s">
        <v>175</v>
      </c>
      <c r="D3301" s="4" t="s">
        <v>24</v>
      </c>
      <c r="E3301" s="4" t="s">
        <v>193</v>
      </c>
      <c r="F3301" s="3">
        <v>42875</v>
      </c>
      <c r="G3301" s="3"/>
    </row>
    <row r="3302" spans="1:8">
      <c r="A3302" s="4" t="s">
        <v>3509</v>
      </c>
      <c r="B3302" s="4" t="s">
        <v>174</v>
      </c>
      <c r="C3302" s="4" t="s">
        <v>175</v>
      </c>
      <c r="D3302" s="4" t="s">
        <v>37</v>
      </c>
      <c r="E3302" s="4" t="s">
        <v>172</v>
      </c>
      <c r="F3302" s="3">
        <v>42875</v>
      </c>
      <c r="G3302" s="3">
        <v>43005</v>
      </c>
      <c r="H3302">
        <v>5961</v>
      </c>
    </row>
    <row r="3303" spans="1:8">
      <c r="A3303" s="4" t="s">
        <v>3510</v>
      </c>
      <c r="B3303" s="4" t="s">
        <v>174</v>
      </c>
      <c r="C3303" s="4" t="s">
        <v>175</v>
      </c>
      <c r="D3303" s="4" t="s">
        <v>70</v>
      </c>
      <c r="E3303" s="4" t="s">
        <v>172</v>
      </c>
      <c r="F3303" s="3">
        <v>42875</v>
      </c>
      <c r="G3303" s="3">
        <v>42956</v>
      </c>
      <c r="H3303">
        <v>5647</v>
      </c>
    </row>
    <row r="3304" spans="1:8">
      <c r="A3304" s="4" t="s">
        <v>3511</v>
      </c>
      <c r="B3304" s="4" t="s">
        <v>174</v>
      </c>
      <c r="C3304" s="4" t="s">
        <v>177</v>
      </c>
      <c r="D3304" s="4" t="s">
        <v>118</v>
      </c>
      <c r="E3304" s="4" t="s">
        <v>172</v>
      </c>
      <c r="F3304" s="3">
        <v>42875</v>
      </c>
      <c r="G3304" s="3">
        <v>42965</v>
      </c>
      <c r="H3304">
        <v>56</v>
      </c>
    </row>
    <row r="3305" spans="1:8">
      <c r="A3305" s="4" t="s">
        <v>3512</v>
      </c>
      <c r="B3305" s="4" t="s">
        <v>263</v>
      </c>
      <c r="C3305" s="4" t="s">
        <v>179</v>
      </c>
      <c r="D3305" s="4" t="s">
        <v>127</v>
      </c>
      <c r="E3305" s="4" t="s">
        <v>197</v>
      </c>
      <c r="F3305" s="3">
        <v>42875</v>
      </c>
      <c r="G3305" s="3">
        <v>42952</v>
      </c>
      <c r="H3305">
        <v>0</v>
      </c>
    </row>
    <row r="3306" spans="1:8">
      <c r="A3306" s="4" t="s">
        <v>3513</v>
      </c>
      <c r="B3306" s="4" t="s">
        <v>263</v>
      </c>
      <c r="C3306" s="4" t="s">
        <v>175</v>
      </c>
      <c r="D3306" s="4" t="s">
        <v>82</v>
      </c>
      <c r="E3306" s="4" t="s">
        <v>197</v>
      </c>
      <c r="F3306" s="3">
        <v>42875</v>
      </c>
      <c r="G3306" s="3">
        <v>42953</v>
      </c>
      <c r="H3306">
        <v>0</v>
      </c>
    </row>
    <row r="3307" spans="1:8">
      <c r="A3307" s="4" t="s">
        <v>3514</v>
      </c>
      <c r="B3307" s="4" t="s">
        <v>237</v>
      </c>
      <c r="C3307" s="4" t="s">
        <v>179</v>
      </c>
      <c r="D3307" s="4" t="s">
        <v>82</v>
      </c>
      <c r="E3307" s="4" t="s">
        <v>172</v>
      </c>
      <c r="F3307" s="3">
        <v>42875</v>
      </c>
      <c r="G3307" s="3">
        <v>42965</v>
      </c>
      <c r="H3307">
        <v>492</v>
      </c>
    </row>
    <row r="3308" spans="1:8">
      <c r="A3308" s="4" t="s">
        <v>3515</v>
      </c>
      <c r="B3308" s="4" t="s">
        <v>196</v>
      </c>
      <c r="C3308" s="4" t="s">
        <v>177</v>
      </c>
      <c r="D3308" s="4" t="s">
        <v>110</v>
      </c>
      <c r="E3308" s="4" t="s">
        <v>172</v>
      </c>
      <c r="F3308" s="3">
        <v>42875</v>
      </c>
      <c r="G3308" s="3">
        <v>42978</v>
      </c>
      <c r="H3308">
        <v>68</v>
      </c>
    </row>
    <row r="3309" spans="1:8">
      <c r="A3309" s="4" t="s">
        <v>3516</v>
      </c>
      <c r="B3309" s="4" t="s">
        <v>203</v>
      </c>
      <c r="C3309" s="4" t="s">
        <v>192</v>
      </c>
      <c r="D3309" s="4" t="s">
        <v>74</v>
      </c>
      <c r="E3309" s="4" t="s">
        <v>172</v>
      </c>
      <c r="F3309" s="3">
        <v>42875</v>
      </c>
      <c r="G3309" s="3">
        <v>42992</v>
      </c>
      <c r="H3309">
        <v>3728</v>
      </c>
    </row>
    <row r="3310" spans="1:8">
      <c r="A3310" s="4" t="s">
        <v>3517</v>
      </c>
      <c r="B3310" s="4" t="s">
        <v>219</v>
      </c>
      <c r="C3310" s="4" t="s">
        <v>171</v>
      </c>
      <c r="D3310" s="4" t="s">
        <v>98</v>
      </c>
      <c r="E3310" s="4" t="s">
        <v>172</v>
      </c>
      <c r="F3310" s="3">
        <v>42875</v>
      </c>
      <c r="G3310" s="3">
        <v>42991</v>
      </c>
      <c r="H3310">
        <v>1082</v>
      </c>
    </row>
    <row r="3311" spans="1:8">
      <c r="A3311" s="4" t="s">
        <v>3518</v>
      </c>
      <c r="B3311" s="4" t="s">
        <v>230</v>
      </c>
      <c r="C3311" s="4" t="s">
        <v>171</v>
      </c>
      <c r="D3311" s="4" t="s">
        <v>75</v>
      </c>
      <c r="E3311" s="4" t="s">
        <v>197</v>
      </c>
      <c r="F3311" s="3">
        <v>42875</v>
      </c>
      <c r="G3311" s="3">
        <v>42968</v>
      </c>
      <c r="H3311">
        <v>0</v>
      </c>
    </row>
    <row r="3312" spans="1:8">
      <c r="A3312" s="4" t="s">
        <v>3519</v>
      </c>
      <c r="B3312" s="4" t="s">
        <v>256</v>
      </c>
      <c r="C3312" s="4" t="s">
        <v>179</v>
      </c>
      <c r="D3312" s="4" t="s">
        <v>61</v>
      </c>
      <c r="E3312" s="4" t="s">
        <v>172</v>
      </c>
      <c r="F3312" s="3">
        <v>42875</v>
      </c>
      <c r="G3312" s="3">
        <v>42952</v>
      </c>
      <c r="H3312">
        <v>557</v>
      </c>
    </row>
    <row r="3313" spans="1:8">
      <c r="A3313" s="4" t="s">
        <v>3520</v>
      </c>
      <c r="B3313" s="4" t="s">
        <v>189</v>
      </c>
      <c r="C3313" s="4" t="s">
        <v>177</v>
      </c>
      <c r="D3313" s="4" t="s">
        <v>51</v>
      </c>
      <c r="E3313" s="4" t="s">
        <v>172</v>
      </c>
      <c r="F3313" s="3">
        <v>42875</v>
      </c>
      <c r="G3313" s="3">
        <v>42956</v>
      </c>
      <c r="H3313">
        <v>60</v>
      </c>
    </row>
    <row r="3314" spans="1:8">
      <c r="A3314" s="4" t="s">
        <v>3521</v>
      </c>
      <c r="B3314" s="4" t="s">
        <v>208</v>
      </c>
      <c r="C3314" s="4" t="s">
        <v>199</v>
      </c>
      <c r="D3314" s="4" t="s">
        <v>106</v>
      </c>
      <c r="E3314" s="4" t="s">
        <v>172</v>
      </c>
      <c r="F3314" s="3">
        <v>42875</v>
      </c>
      <c r="G3314" s="3">
        <v>42880</v>
      </c>
      <c r="H3314">
        <v>5046</v>
      </c>
    </row>
    <row r="3315" spans="1:8">
      <c r="A3315" s="4" t="s">
        <v>3522</v>
      </c>
      <c r="B3315" s="4" t="s">
        <v>208</v>
      </c>
      <c r="C3315" s="4" t="s">
        <v>177</v>
      </c>
      <c r="D3315" s="4" t="s">
        <v>70</v>
      </c>
      <c r="E3315" s="4" t="s">
        <v>172</v>
      </c>
      <c r="F3315" s="3">
        <v>42875</v>
      </c>
      <c r="G3315" s="3">
        <v>42951</v>
      </c>
      <c r="H3315">
        <v>53</v>
      </c>
    </row>
    <row r="3316" spans="1:8">
      <c r="A3316" s="4" t="s">
        <v>3523</v>
      </c>
      <c r="B3316" s="4" t="s">
        <v>208</v>
      </c>
      <c r="C3316" s="4" t="s">
        <v>192</v>
      </c>
      <c r="D3316" s="4" t="s">
        <v>109</v>
      </c>
      <c r="E3316" s="4" t="s">
        <v>172</v>
      </c>
      <c r="F3316" s="3">
        <v>42875</v>
      </c>
      <c r="G3316" s="3">
        <v>42896</v>
      </c>
      <c r="H3316">
        <v>2807</v>
      </c>
    </row>
    <row r="3317" spans="1:8">
      <c r="A3317" s="4" t="s">
        <v>3524</v>
      </c>
      <c r="B3317" s="4" t="s">
        <v>185</v>
      </c>
      <c r="C3317" s="4" t="s">
        <v>175</v>
      </c>
      <c r="D3317" s="4" t="s">
        <v>97</v>
      </c>
      <c r="E3317" s="4" t="s">
        <v>197</v>
      </c>
      <c r="F3317" s="3">
        <v>42875</v>
      </c>
      <c r="G3317" s="3">
        <v>42970</v>
      </c>
      <c r="H3317">
        <v>0</v>
      </c>
    </row>
    <row r="3318" spans="1:8">
      <c r="A3318" s="4" t="s">
        <v>3525</v>
      </c>
      <c r="B3318" s="4" t="s">
        <v>181</v>
      </c>
      <c r="C3318" s="4" t="s">
        <v>175</v>
      </c>
      <c r="D3318" s="4" t="s">
        <v>98</v>
      </c>
      <c r="E3318" s="4" t="s">
        <v>197</v>
      </c>
      <c r="F3318" s="3">
        <v>42875</v>
      </c>
      <c r="G3318" s="3">
        <v>42885</v>
      </c>
      <c r="H3318">
        <v>0</v>
      </c>
    </row>
    <row r="3319" spans="1:8">
      <c r="A3319" s="4" t="s">
        <v>3526</v>
      </c>
      <c r="B3319" s="4" t="s">
        <v>183</v>
      </c>
      <c r="C3319" s="4" t="s">
        <v>179</v>
      </c>
      <c r="D3319" s="4" t="s">
        <v>29</v>
      </c>
      <c r="E3319" s="4" t="s">
        <v>172</v>
      </c>
      <c r="F3319" s="3">
        <v>42876</v>
      </c>
      <c r="G3319" s="3">
        <v>42958</v>
      </c>
      <c r="H3319">
        <v>475</v>
      </c>
    </row>
    <row r="3320" spans="1:8">
      <c r="A3320" s="4" t="s">
        <v>3527</v>
      </c>
      <c r="B3320" s="4" t="s">
        <v>183</v>
      </c>
      <c r="C3320" s="4" t="s">
        <v>192</v>
      </c>
      <c r="D3320" s="4" t="s">
        <v>103</v>
      </c>
      <c r="E3320" s="4" t="s">
        <v>172</v>
      </c>
      <c r="F3320" s="3">
        <v>42876</v>
      </c>
      <c r="G3320" s="3">
        <v>42950</v>
      </c>
      <c r="H3320">
        <v>3031</v>
      </c>
    </row>
    <row r="3321" spans="1:8">
      <c r="A3321" s="4" t="s">
        <v>3528</v>
      </c>
      <c r="B3321" s="4" t="s">
        <v>261</v>
      </c>
      <c r="C3321" s="4" t="s">
        <v>177</v>
      </c>
      <c r="D3321" s="4" t="s">
        <v>95</v>
      </c>
      <c r="E3321" s="4" t="s">
        <v>172</v>
      </c>
      <c r="F3321" s="3">
        <v>42876</v>
      </c>
      <c r="G3321" s="3">
        <v>42956</v>
      </c>
      <c r="H3321">
        <v>53</v>
      </c>
    </row>
    <row r="3322" spans="1:8">
      <c r="A3322" s="4" t="s">
        <v>3529</v>
      </c>
      <c r="B3322" s="4" t="s">
        <v>246</v>
      </c>
      <c r="C3322" s="4" t="s">
        <v>171</v>
      </c>
      <c r="D3322" s="4" t="s">
        <v>123</v>
      </c>
      <c r="E3322" s="4" t="s">
        <v>172</v>
      </c>
      <c r="F3322" s="3">
        <v>42876</v>
      </c>
      <c r="G3322" s="3">
        <v>42890</v>
      </c>
      <c r="H3322">
        <v>1112</v>
      </c>
    </row>
    <row r="3323" spans="1:8">
      <c r="A3323" s="4" t="s">
        <v>3530</v>
      </c>
      <c r="B3323" s="4" t="s">
        <v>279</v>
      </c>
      <c r="C3323" s="4" t="s">
        <v>179</v>
      </c>
      <c r="D3323" s="4" t="s">
        <v>119</v>
      </c>
      <c r="E3323" s="4" t="s">
        <v>193</v>
      </c>
      <c r="F3323" s="3">
        <v>42876</v>
      </c>
      <c r="G3323" s="3"/>
    </row>
    <row r="3324" spans="1:8">
      <c r="A3324" s="4" t="s">
        <v>3531</v>
      </c>
      <c r="B3324" s="4" t="s">
        <v>210</v>
      </c>
      <c r="C3324" s="4" t="s">
        <v>175</v>
      </c>
      <c r="D3324" s="4" t="s">
        <v>125</v>
      </c>
      <c r="E3324" s="4" t="s">
        <v>172</v>
      </c>
      <c r="F3324" s="3">
        <v>42876</v>
      </c>
      <c r="G3324" s="3">
        <v>42989</v>
      </c>
      <c r="H3324">
        <v>4491</v>
      </c>
    </row>
    <row r="3325" spans="1:8">
      <c r="A3325" s="4" t="s">
        <v>3532</v>
      </c>
      <c r="B3325" s="4" t="s">
        <v>212</v>
      </c>
      <c r="C3325" s="4" t="s">
        <v>179</v>
      </c>
      <c r="D3325" s="4" t="s">
        <v>32</v>
      </c>
      <c r="E3325" s="4" t="s">
        <v>172</v>
      </c>
      <c r="F3325" s="3">
        <v>42876</v>
      </c>
      <c r="G3325" s="3">
        <v>42892</v>
      </c>
      <c r="H3325">
        <v>562</v>
      </c>
    </row>
    <row r="3326" spans="1:8">
      <c r="A3326" s="4" t="s">
        <v>3533</v>
      </c>
      <c r="B3326" s="4" t="s">
        <v>191</v>
      </c>
      <c r="C3326" s="4" t="s">
        <v>179</v>
      </c>
      <c r="D3326" s="4" t="s">
        <v>102</v>
      </c>
      <c r="E3326" s="4" t="s">
        <v>172</v>
      </c>
      <c r="F3326" s="3">
        <v>42876</v>
      </c>
      <c r="G3326" s="3">
        <v>42890</v>
      </c>
      <c r="H3326">
        <v>593</v>
      </c>
    </row>
    <row r="3327" spans="1:8">
      <c r="A3327" s="4" t="s">
        <v>3534</v>
      </c>
      <c r="B3327" s="4" t="s">
        <v>343</v>
      </c>
      <c r="C3327" s="4" t="s">
        <v>175</v>
      </c>
      <c r="D3327" s="4" t="s">
        <v>76</v>
      </c>
      <c r="E3327" s="4" t="s">
        <v>172</v>
      </c>
      <c r="F3327" s="3">
        <v>42876</v>
      </c>
      <c r="G3327" s="3">
        <v>42977</v>
      </c>
      <c r="H3327">
        <v>4606</v>
      </c>
    </row>
    <row r="3328" spans="1:8">
      <c r="A3328" s="4" t="s">
        <v>3535</v>
      </c>
      <c r="B3328" s="4" t="s">
        <v>219</v>
      </c>
      <c r="C3328" s="4" t="s">
        <v>171</v>
      </c>
      <c r="D3328" s="4" t="s">
        <v>54</v>
      </c>
      <c r="E3328" s="4" t="s">
        <v>172</v>
      </c>
      <c r="F3328" s="3">
        <v>42876</v>
      </c>
      <c r="G3328" s="3">
        <v>42958</v>
      </c>
      <c r="H3328">
        <v>1100</v>
      </c>
    </row>
    <row r="3329" spans="1:8">
      <c r="A3329" s="4" t="s">
        <v>3536</v>
      </c>
      <c r="B3329" s="4" t="s">
        <v>219</v>
      </c>
      <c r="C3329" s="4" t="s">
        <v>171</v>
      </c>
      <c r="D3329" s="4" t="s">
        <v>105</v>
      </c>
      <c r="E3329" s="4" t="s">
        <v>172</v>
      </c>
      <c r="F3329" s="3">
        <v>42876</v>
      </c>
      <c r="G3329" s="3">
        <v>42965</v>
      </c>
      <c r="H3329">
        <v>1198</v>
      </c>
    </row>
    <row r="3330" spans="1:8">
      <c r="A3330" s="4" t="s">
        <v>3537</v>
      </c>
      <c r="B3330" s="4" t="s">
        <v>230</v>
      </c>
      <c r="C3330" s="4" t="s">
        <v>179</v>
      </c>
      <c r="D3330" s="4" t="s">
        <v>24</v>
      </c>
      <c r="E3330" s="4" t="s">
        <v>193</v>
      </c>
      <c r="F3330" s="3">
        <v>42876</v>
      </c>
      <c r="G3330" s="3"/>
    </row>
    <row r="3331" spans="1:8">
      <c r="A3331" s="4" t="s">
        <v>3538</v>
      </c>
      <c r="B3331" s="4" t="s">
        <v>230</v>
      </c>
      <c r="C3331" s="4" t="s">
        <v>199</v>
      </c>
      <c r="D3331" s="4" t="s">
        <v>24</v>
      </c>
      <c r="E3331" s="4" t="s">
        <v>193</v>
      </c>
      <c r="F3331" s="3">
        <v>42876</v>
      </c>
      <c r="G3331" s="3"/>
    </row>
    <row r="3332" spans="1:8">
      <c r="A3332" s="4" t="s">
        <v>3539</v>
      </c>
      <c r="B3332" s="4" t="s">
        <v>256</v>
      </c>
      <c r="C3332" s="4" t="s">
        <v>192</v>
      </c>
      <c r="D3332" s="4" t="s">
        <v>51</v>
      </c>
      <c r="E3332" s="4" t="s">
        <v>172</v>
      </c>
      <c r="F3332" s="3">
        <v>42876</v>
      </c>
      <c r="G3332" s="3">
        <v>42967</v>
      </c>
      <c r="H3332">
        <v>3250</v>
      </c>
    </row>
    <row r="3333" spans="1:8">
      <c r="A3333" s="4" t="s">
        <v>3540</v>
      </c>
      <c r="B3333" s="4" t="s">
        <v>244</v>
      </c>
      <c r="C3333" s="4" t="s">
        <v>192</v>
      </c>
      <c r="D3333" s="4" t="s">
        <v>119</v>
      </c>
      <c r="E3333" s="4" t="s">
        <v>172</v>
      </c>
      <c r="F3333" s="3">
        <v>42876</v>
      </c>
      <c r="G3333" s="3">
        <v>42983</v>
      </c>
      <c r="H3333">
        <v>2785</v>
      </c>
    </row>
    <row r="3334" spans="1:8">
      <c r="A3334" s="4" t="s">
        <v>3541</v>
      </c>
      <c r="B3334" s="4" t="s">
        <v>201</v>
      </c>
      <c r="C3334" s="4" t="s">
        <v>177</v>
      </c>
      <c r="D3334" s="4" t="s">
        <v>105</v>
      </c>
      <c r="E3334" s="4" t="s">
        <v>172</v>
      </c>
      <c r="F3334" s="3">
        <v>42876</v>
      </c>
      <c r="G3334" s="3">
        <v>42958</v>
      </c>
      <c r="H3334">
        <v>49</v>
      </c>
    </row>
    <row r="3335" spans="1:8">
      <c r="A3335" s="4" t="s">
        <v>3542</v>
      </c>
      <c r="B3335" s="4" t="s">
        <v>170</v>
      </c>
      <c r="C3335" s="4" t="s">
        <v>192</v>
      </c>
      <c r="D3335" s="4" t="s">
        <v>47</v>
      </c>
      <c r="E3335" s="4" t="s">
        <v>197</v>
      </c>
      <c r="F3335" s="3">
        <v>42876</v>
      </c>
      <c r="G3335" s="3">
        <v>42880</v>
      </c>
      <c r="H3335">
        <v>0</v>
      </c>
    </row>
    <row r="3336" spans="1:8">
      <c r="A3336" s="4" t="s">
        <v>3543</v>
      </c>
      <c r="B3336" s="4" t="s">
        <v>170</v>
      </c>
      <c r="C3336" s="4" t="s">
        <v>179</v>
      </c>
      <c r="D3336" s="4" t="s">
        <v>29</v>
      </c>
      <c r="E3336" s="4" t="s">
        <v>172</v>
      </c>
      <c r="F3336" s="3">
        <v>42876</v>
      </c>
      <c r="G3336" s="3">
        <v>42993</v>
      </c>
      <c r="H3336">
        <v>547</v>
      </c>
    </row>
    <row r="3337" spans="1:8">
      <c r="A3337" s="4" t="s">
        <v>3544</v>
      </c>
      <c r="B3337" s="4" t="s">
        <v>189</v>
      </c>
      <c r="C3337" s="4" t="s">
        <v>177</v>
      </c>
      <c r="D3337" s="4" t="s">
        <v>29</v>
      </c>
      <c r="E3337" s="4" t="s">
        <v>172</v>
      </c>
      <c r="F3337" s="3">
        <v>42876</v>
      </c>
      <c r="G3337" s="3">
        <v>42948</v>
      </c>
      <c r="H3337">
        <v>57</v>
      </c>
    </row>
    <row r="3338" spans="1:8">
      <c r="A3338" s="4" t="s">
        <v>3545</v>
      </c>
      <c r="B3338" s="4" t="s">
        <v>205</v>
      </c>
      <c r="C3338" s="4" t="s">
        <v>177</v>
      </c>
      <c r="D3338" s="4" t="s">
        <v>53</v>
      </c>
      <c r="E3338" s="4" t="s">
        <v>197</v>
      </c>
      <c r="F3338" s="3">
        <v>42876</v>
      </c>
      <c r="G3338" s="3">
        <v>42955</v>
      </c>
      <c r="H3338">
        <v>0</v>
      </c>
    </row>
    <row r="3339" spans="1:8">
      <c r="A3339" s="4" t="s">
        <v>3546</v>
      </c>
      <c r="B3339" s="4" t="s">
        <v>205</v>
      </c>
      <c r="C3339" s="4" t="s">
        <v>177</v>
      </c>
      <c r="D3339" s="4" t="s">
        <v>124</v>
      </c>
      <c r="E3339" s="4" t="s">
        <v>197</v>
      </c>
      <c r="F3339" s="3">
        <v>42876</v>
      </c>
      <c r="G3339" s="3">
        <v>42953</v>
      </c>
      <c r="H3339">
        <v>0</v>
      </c>
    </row>
    <row r="3340" spans="1:8">
      <c r="A3340" s="4" t="s">
        <v>3547</v>
      </c>
      <c r="B3340" s="4" t="s">
        <v>185</v>
      </c>
      <c r="C3340" s="4" t="s">
        <v>192</v>
      </c>
      <c r="D3340" s="4" t="s">
        <v>56</v>
      </c>
      <c r="E3340" s="4" t="s">
        <v>197</v>
      </c>
      <c r="F3340" s="3">
        <v>42876</v>
      </c>
      <c r="G3340" s="3">
        <v>42878</v>
      </c>
      <c r="H3340">
        <v>0</v>
      </c>
    </row>
    <row r="3341" spans="1:8">
      <c r="A3341" s="4" t="s">
        <v>3548</v>
      </c>
      <c r="B3341" s="4" t="s">
        <v>185</v>
      </c>
      <c r="C3341" s="4" t="s">
        <v>179</v>
      </c>
      <c r="D3341" s="4" t="s">
        <v>38</v>
      </c>
      <c r="E3341" s="4" t="s">
        <v>172</v>
      </c>
      <c r="F3341" s="3">
        <v>42876</v>
      </c>
      <c r="G3341" s="3">
        <v>42952</v>
      </c>
      <c r="H3341">
        <v>572</v>
      </c>
    </row>
    <row r="3342" spans="1:8">
      <c r="A3342" s="4" t="s">
        <v>3549</v>
      </c>
      <c r="B3342" s="4" t="s">
        <v>216</v>
      </c>
      <c r="C3342" s="4" t="s">
        <v>177</v>
      </c>
      <c r="D3342" s="4" t="s">
        <v>95</v>
      </c>
      <c r="E3342" s="4" t="s">
        <v>172</v>
      </c>
      <c r="F3342" s="3">
        <v>42876</v>
      </c>
      <c r="G3342" s="3">
        <v>42896</v>
      </c>
      <c r="H3342">
        <v>48</v>
      </c>
    </row>
    <row r="3343" spans="1:8">
      <c r="A3343" s="4" t="s">
        <v>3550</v>
      </c>
      <c r="B3343" s="4" t="s">
        <v>183</v>
      </c>
      <c r="C3343" s="4" t="s">
        <v>199</v>
      </c>
      <c r="D3343" s="4" t="s">
        <v>79</v>
      </c>
      <c r="E3343" s="4" t="s">
        <v>197</v>
      </c>
      <c r="F3343" s="3">
        <v>42877</v>
      </c>
      <c r="G3343" s="3">
        <v>42886</v>
      </c>
      <c r="H3343">
        <v>0</v>
      </c>
    </row>
    <row r="3344" spans="1:8">
      <c r="A3344" s="4" t="s">
        <v>3551</v>
      </c>
      <c r="B3344" s="4" t="s">
        <v>279</v>
      </c>
      <c r="C3344" s="4" t="s">
        <v>171</v>
      </c>
      <c r="D3344" s="4" t="s">
        <v>74</v>
      </c>
      <c r="E3344" s="4" t="s">
        <v>193</v>
      </c>
      <c r="F3344" s="3">
        <v>42877</v>
      </c>
      <c r="G3344" s="3"/>
    </row>
    <row r="3345" spans="1:8">
      <c r="A3345" s="4" t="s">
        <v>3552</v>
      </c>
      <c r="B3345" s="4" t="s">
        <v>210</v>
      </c>
      <c r="C3345" s="4" t="s">
        <v>192</v>
      </c>
      <c r="D3345" s="4" t="s">
        <v>24</v>
      </c>
      <c r="E3345" s="4" t="s">
        <v>193</v>
      </c>
      <c r="F3345" s="3">
        <v>42877</v>
      </c>
      <c r="G3345" s="3"/>
    </row>
    <row r="3346" spans="1:8">
      <c r="A3346" s="4" t="s">
        <v>3553</v>
      </c>
      <c r="B3346" s="4" t="s">
        <v>174</v>
      </c>
      <c r="C3346" s="4" t="s">
        <v>192</v>
      </c>
      <c r="D3346" s="4" t="s">
        <v>43</v>
      </c>
      <c r="E3346" s="4" t="s">
        <v>197</v>
      </c>
      <c r="F3346" s="3">
        <v>42877</v>
      </c>
      <c r="G3346" s="3">
        <v>42986</v>
      </c>
      <c r="H3346">
        <v>0</v>
      </c>
    </row>
    <row r="3347" spans="1:8">
      <c r="A3347" s="4" t="s">
        <v>3554</v>
      </c>
      <c r="B3347" s="4" t="s">
        <v>237</v>
      </c>
      <c r="C3347" s="4" t="s">
        <v>179</v>
      </c>
      <c r="D3347" s="4" t="s">
        <v>82</v>
      </c>
      <c r="E3347" s="4" t="s">
        <v>172</v>
      </c>
      <c r="F3347" s="3">
        <v>42877</v>
      </c>
      <c r="G3347" s="3">
        <v>42892</v>
      </c>
      <c r="H3347">
        <v>555</v>
      </c>
    </row>
    <row r="3348" spans="1:8">
      <c r="A3348" s="4" t="s">
        <v>3555</v>
      </c>
      <c r="B3348" s="4" t="s">
        <v>237</v>
      </c>
      <c r="C3348" s="4" t="s">
        <v>179</v>
      </c>
      <c r="D3348" s="4" t="s">
        <v>84</v>
      </c>
      <c r="E3348" s="4" t="s">
        <v>172</v>
      </c>
      <c r="F3348" s="3">
        <v>42877</v>
      </c>
      <c r="G3348" s="3">
        <v>42980</v>
      </c>
      <c r="H3348">
        <v>476</v>
      </c>
    </row>
    <row r="3349" spans="1:8">
      <c r="A3349" s="4" t="s">
        <v>3556</v>
      </c>
      <c r="B3349" s="4" t="s">
        <v>203</v>
      </c>
      <c r="C3349" s="4" t="s">
        <v>192</v>
      </c>
      <c r="D3349" s="4" t="s">
        <v>24</v>
      </c>
      <c r="E3349" s="4" t="s">
        <v>193</v>
      </c>
      <c r="F3349" s="3">
        <v>42877</v>
      </c>
      <c r="G3349" s="3"/>
    </row>
    <row r="3350" spans="1:8">
      <c r="A3350" s="4" t="s">
        <v>3557</v>
      </c>
      <c r="B3350" s="4" t="s">
        <v>191</v>
      </c>
      <c r="C3350" s="4" t="s">
        <v>171</v>
      </c>
      <c r="D3350" s="4" t="s">
        <v>86</v>
      </c>
      <c r="E3350" s="4" t="s">
        <v>172</v>
      </c>
      <c r="F3350" s="3">
        <v>42877</v>
      </c>
      <c r="G3350" s="3">
        <v>42900</v>
      </c>
      <c r="H3350">
        <v>1090</v>
      </c>
    </row>
    <row r="3351" spans="1:8">
      <c r="A3351" s="4" t="s">
        <v>3558</v>
      </c>
      <c r="B3351" s="4" t="s">
        <v>230</v>
      </c>
      <c r="C3351" s="4" t="s">
        <v>177</v>
      </c>
      <c r="D3351" s="4" t="s">
        <v>96</v>
      </c>
      <c r="E3351" s="4" t="s">
        <v>193</v>
      </c>
      <c r="F3351" s="3">
        <v>42877</v>
      </c>
      <c r="G3351" s="3"/>
    </row>
    <row r="3352" spans="1:8">
      <c r="A3352" s="4" t="s">
        <v>3559</v>
      </c>
      <c r="B3352" s="4" t="s">
        <v>230</v>
      </c>
      <c r="C3352" s="4" t="s">
        <v>179</v>
      </c>
      <c r="D3352" s="4" t="s">
        <v>42</v>
      </c>
      <c r="E3352" s="4" t="s">
        <v>172</v>
      </c>
      <c r="F3352" s="3">
        <v>42877</v>
      </c>
      <c r="G3352" s="3">
        <v>43003</v>
      </c>
      <c r="H3352">
        <v>584</v>
      </c>
    </row>
    <row r="3353" spans="1:8">
      <c r="A3353" s="4" t="s">
        <v>3560</v>
      </c>
      <c r="B3353" s="4" t="s">
        <v>187</v>
      </c>
      <c r="C3353" s="4" t="s">
        <v>199</v>
      </c>
      <c r="D3353" s="4" t="s">
        <v>24</v>
      </c>
      <c r="E3353" s="4" t="s">
        <v>193</v>
      </c>
      <c r="F3353" s="3">
        <v>42877</v>
      </c>
      <c r="G3353" s="3"/>
    </row>
    <row r="3354" spans="1:8">
      <c r="A3354" s="4" t="s">
        <v>3561</v>
      </c>
      <c r="B3354" s="4" t="s">
        <v>187</v>
      </c>
      <c r="C3354" s="4" t="s">
        <v>265</v>
      </c>
      <c r="D3354" s="4" t="s">
        <v>59</v>
      </c>
      <c r="E3354" s="4" t="s">
        <v>172</v>
      </c>
      <c r="F3354" s="3">
        <v>42877</v>
      </c>
      <c r="G3354" s="3">
        <v>42961</v>
      </c>
      <c r="H3354">
        <v>24745</v>
      </c>
    </row>
    <row r="3355" spans="1:8">
      <c r="A3355" s="4" t="s">
        <v>3562</v>
      </c>
      <c r="B3355" s="4" t="s">
        <v>201</v>
      </c>
      <c r="C3355" s="4" t="s">
        <v>171</v>
      </c>
      <c r="D3355" s="4" t="s">
        <v>24</v>
      </c>
      <c r="E3355" s="4" t="s">
        <v>193</v>
      </c>
      <c r="F3355" s="3">
        <v>42877</v>
      </c>
      <c r="G3355" s="3"/>
    </row>
    <row r="3356" spans="1:8">
      <c r="A3356" s="4" t="s">
        <v>3563</v>
      </c>
      <c r="B3356" s="4" t="s">
        <v>232</v>
      </c>
      <c r="C3356" s="4" t="s">
        <v>175</v>
      </c>
      <c r="D3356" s="4" t="s">
        <v>42</v>
      </c>
      <c r="E3356" s="4" t="s">
        <v>197</v>
      </c>
      <c r="F3356" s="3">
        <v>42877</v>
      </c>
      <c r="G3356" s="3">
        <v>42880</v>
      </c>
      <c r="H3356">
        <v>0</v>
      </c>
    </row>
    <row r="3357" spans="1:8">
      <c r="A3357" s="4" t="s">
        <v>3564</v>
      </c>
      <c r="B3357" s="4" t="s">
        <v>232</v>
      </c>
      <c r="C3357" s="4" t="s">
        <v>179</v>
      </c>
      <c r="D3357" s="4" t="s">
        <v>130</v>
      </c>
      <c r="E3357" s="4" t="s">
        <v>172</v>
      </c>
      <c r="F3357" s="3">
        <v>42877</v>
      </c>
      <c r="G3357" s="3">
        <v>42882</v>
      </c>
      <c r="H3357">
        <v>512</v>
      </c>
    </row>
    <row r="3358" spans="1:8">
      <c r="A3358" s="4" t="s">
        <v>3565</v>
      </c>
      <c r="B3358" s="4" t="s">
        <v>226</v>
      </c>
      <c r="C3358" s="4" t="s">
        <v>175</v>
      </c>
      <c r="D3358" s="4" t="s">
        <v>24</v>
      </c>
      <c r="E3358" s="4" t="s">
        <v>193</v>
      </c>
      <c r="F3358" s="3">
        <v>42877</v>
      </c>
      <c r="G3358" s="3"/>
    </row>
    <row r="3359" spans="1:8">
      <c r="A3359" s="4" t="s">
        <v>3566</v>
      </c>
      <c r="B3359" s="4" t="s">
        <v>185</v>
      </c>
      <c r="C3359" s="4" t="s">
        <v>177</v>
      </c>
      <c r="D3359" s="4" t="s">
        <v>129</v>
      </c>
      <c r="E3359" s="4" t="s">
        <v>172</v>
      </c>
      <c r="F3359" s="3">
        <v>42877</v>
      </c>
      <c r="G3359" s="3">
        <v>42893</v>
      </c>
      <c r="H3359">
        <v>60</v>
      </c>
    </row>
    <row r="3360" spans="1:8">
      <c r="A3360" s="4" t="s">
        <v>3567</v>
      </c>
      <c r="B3360" s="4" t="s">
        <v>181</v>
      </c>
      <c r="C3360" s="4" t="s">
        <v>175</v>
      </c>
      <c r="D3360" s="4" t="s">
        <v>76</v>
      </c>
      <c r="E3360" s="4" t="s">
        <v>197</v>
      </c>
      <c r="F3360" s="3">
        <v>42877</v>
      </c>
      <c r="G3360" s="3">
        <v>42985</v>
      </c>
      <c r="H3360">
        <v>0</v>
      </c>
    </row>
    <row r="3361" spans="1:8">
      <c r="A3361" s="4" t="s">
        <v>3568</v>
      </c>
      <c r="B3361" s="4" t="s">
        <v>181</v>
      </c>
      <c r="C3361" s="4" t="s">
        <v>171</v>
      </c>
      <c r="D3361" s="4" t="s">
        <v>44</v>
      </c>
      <c r="E3361" s="4" t="s">
        <v>172</v>
      </c>
      <c r="F3361" s="3">
        <v>42877</v>
      </c>
      <c r="G3361" s="3">
        <v>42955</v>
      </c>
      <c r="H3361">
        <v>1088</v>
      </c>
    </row>
    <row r="3362" spans="1:8">
      <c r="A3362" s="4" t="s">
        <v>3569</v>
      </c>
      <c r="B3362" s="4" t="s">
        <v>261</v>
      </c>
      <c r="C3362" s="4" t="s">
        <v>171</v>
      </c>
      <c r="D3362" s="4" t="s">
        <v>24</v>
      </c>
      <c r="E3362" s="4" t="s">
        <v>193</v>
      </c>
      <c r="F3362" s="3">
        <v>42878</v>
      </c>
      <c r="G3362" s="3"/>
    </row>
    <row r="3363" spans="1:8">
      <c r="A3363" s="4" t="s">
        <v>3570</v>
      </c>
      <c r="B3363" s="4" t="s">
        <v>261</v>
      </c>
      <c r="C3363" s="4" t="s">
        <v>199</v>
      </c>
      <c r="D3363" s="4" t="s">
        <v>24</v>
      </c>
      <c r="E3363" s="4" t="s">
        <v>193</v>
      </c>
      <c r="F3363" s="3">
        <v>42878</v>
      </c>
      <c r="G3363" s="3"/>
    </row>
    <row r="3364" spans="1:8">
      <c r="A3364" s="4" t="s">
        <v>3571</v>
      </c>
      <c r="B3364" s="4" t="s">
        <v>246</v>
      </c>
      <c r="C3364" s="4" t="s">
        <v>177</v>
      </c>
      <c r="D3364" s="4" t="s">
        <v>24</v>
      </c>
      <c r="E3364" s="4" t="s">
        <v>193</v>
      </c>
      <c r="F3364" s="3">
        <v>42878</v>
      </c>
      <c r="G3364" s="3"/>
    </row>
    <row r="3365" spans="1:8">
      <c r="A3365" s="4" t="s">
        <v>3572</v>
      </c>
      <c r="B3365" s="4" t="s">
        <v>279</v>
      </c>
      <c r="C3365" s="4" t="s">
        <v>179</v>
      </c>
      <c r="D3365" s="4" t="s">
        <v>117</v>
      </c>
      <c r="E3365" s="4" t="s">
        <v>172</v>
      </c>
      <c r="F3365" s="3">
        <v>42878</v>
      </c>
      <c r="G3365" s="3">
        <v>42881</v>
      </c>
      <c r="H3365">
        <v>463</v>
      </c>
    </row>
    <row r="3366" spans="1:8">
      <c r="A3366" s="4" t="s">
        <v>3573</v>
      </c>
      <c r="B3366" s="4" t="s">
        <v>263</v>
      </c>
      <c r="C3366" s="4" t="s">
        <v>171</v>
      </c>
      <c r="D3366" s="4" t="s">
        <v>65</v>
      </c>
      <c r="E3366" s="4" t="s">
        <v>172</v>
      </c>
      <c r="F3366" s="3">
        <v>42878</v>
      </c>
      <c r="G3366" s="3">
        <v>42971</v>
      </c>
      <c r="H3366">
        <v>877</v>
      </c>
    </row>
    <row r="3367" spans="1:8">
      <c r="A3367" s="4" t="s">
        <v>3574</v>
      </c>
      <c r="B3367" s="4" t="s">
        <v>196</v>
      </c>
      <c r="C3367" s="4" t="s">
        <v>192</v>
      </c>
      <c r="D3367" s="4" t="s">
        <v>76</v>
      </c>
      <c r="E3367" s="4" t="s">
        <v>172</v>
      </c>
      <c r="F3367" s="3">
        <v>42878</v>
      </c>
      <c r="G3367" s="3">
        <v>42971</v>
      </c>
      <c r="H3367">
        <v>3339</v>
      </c>
    </row>
    <row r="3368" spans="1:8">
      <c r="A3368" s="4" t="s">
        <v>3575</v>
      </c>
      <c r="B3368" s="4" t="s">
        <v>191</v>
      </c>
      <c r="C3368" s="4" t="s">
        <v>171</v>
      </c>
      <c r="D3368" s="4" t="s">
        <v>42</v>
      </c>
      <c r="E3368" s="4" t="s">
        <v>193</v>
      </c>
      <c r="F3368" s="3">
        <v>42878</v>
      </c>
      <c r="G3368" s="3"/>
    </row>
    <row r="3369" spans="1:8">
      <c r="A3369" s="4" t="s">
        <v>3576</v>
      </c>
      <c r="B3369" s="4" t="s">
        <v>343</v>
      </c>
      <c r="C3369" s="4" t="s">
        <v>177</v>
      </c>
      <c r="D3369" s="4" t="s">
        <v>57</v>
      </c>
      <c r="E3369" s="4" t="s">
        <v>197</v>
      </c>
      <c r="F3369" s="3">
        <v>42878</v>
      </c>
      <c r="G3369" s="3">
        <v>42883</v>
      </c>
      <c r="H3369">
        <v>0</v>
      </c>
    </row>
    <row r="3370" spans="1:8">
      <c r="A3370" s="4" t="s">
        <v>3577</v>
      </c>
      <c r="B3370" s="4" t="s">
        <v>343</v>
      </c>
      <c r="C3370" s="4" t="s">
        <v>175</v>
      </c>
      <c r="D3370" s="4" t="s">
        <v>61</v>
      </c>
      <c r="E3370" s="4" t="s">
        <v>172</v>
      </c>
      <c r="F3370" s="3">
        <v>42878</v>
      </c>
      <c r="G3370" s="3">
        <v>42967</v>
      </c>
      <c r="H3370">
        <v>4180</v>
      </c>
    </row>
    <row r="3371" spans="1:8">
      <c r="A3371" s="4" t="s">
        <v>3578</v>
      </c>
      <c r="B3371" s="4" t="s">
        <v>230</v>
      </c>
      <c r="C3371" s="4" t="s">
        <v>171</v>
      </c>
      <c r="D3371" s="4" t="s">
        <v>86</v>
      </c>
      <c r="E3371" s="4" t="s">
        <v>197</v>
      </c>
      <c r="F3371" s="3">
        <v>42878</v>
      </c>
      <c r="G3371" s="3">
        <v>42949</v>
      </c>
      <c r="H3371">
        <v>0</v>
      </c>
    </row>
    <row r="3372" spans="1:8">
      <c r="A3372" s="4" t="s">
        <v>3579</v>
      </c>
      <c r="B3372" s="4" t="s">
        <v>187</v>
      </c>
      <c r="C3372" s="4" t="s">
        <v>179</v>
      </c>
      <c r="D3372" s="4" t="s">
        <v>75</v>
      </c>
      <c r="E3372" s="4" t="s">
        <v>197</v>
      </c>
      <c r="F3372" s="3">
        <v>42878</v>
      </c>
      <c r="G3372" s="3">
        <v>42881</v>
      </c>
      <c r="H3372">
        <v>0</v>
      </c>
    </row>
    <row r="3373" spans="1:8">
      <c r="A3373" s="4" t="s">
        <v>3580</v>
      </c>
      <c r="B3373" s="4" t="s">
        <v>187</v>
      </c>
      <c r="C3373" s="4" t="s">
        <v>199</v>
      </c>
      <c r="D3373" s="4" t="s">
        <v>75</v>
      </c>
      <c r="E3373" s="4" t="s">
        <v>172</v>
      </c>
      <c r="F3373" s="3">
        <v>42878</v>
      </c>
      <c r="G3373" s="3">
        <v>42961</v>
      </c>
      <c r="H3373">
        <v>4642</v>
      </c>
    </row>
    <row r="3374" spans="1:8">
      <c r="A3374" s="4" t="s">
        <v>3581</v>
      </c>
      <c r="B3374" s="4" t="s">
        <v>244</v>
      </c>
      <c r="C3374" s="4" t="s">
        <v>192</v>
      </c>
      <c r="D3374" s="4" t="s">
        <v>92</v>
      </c>
      <c r="E3374" s="4" t="s">
        <v>197</v>
      </c>
      <c r="F3374" s="3">
        <v>42878</v>
      </c>
      <c r="G3374" s="3">
        <v>42991</v>
      </c>
      <c r="H3374">
        <v>0</v>
      </c>
    </row>
    <row r="3375" spans="1:8">
      <c r="A3375" s="4" t="s">
        <v>3582</v>
      </c>
      <c r="B3375" s="4" t="s">
        <v>189</v>
      </c>
      <c r="C3375" s="4" t="s">
        <v>179</v>
      </c>
      <c r="D3375" s="4" t="s">
        <v>68</v>
      </c>
      <c r="E3375" s="4" t="s">
        <v>172</v>
      </c>
      <c r="F3375" s="3">
        <v>42878</v>
      </c>
      <c r="G3375" s="3">
        <v>42986</v>
      </c>
      <c r="H3375">
        <v>578</v>
      </c>
    </row>
    <row r="3376" spans="1:8">
      <c r="A3376" s="4" t="s">
        <v>3583</v>
      </c>
      <c r="B3376" s="4" t="s">
        <v>208</v>
      </c>
      <c r="C3376" s="4" t="s">
        <v>192</v>
      </c>
      <c r="D3376" s="4" t="s">
        <v>70</v>
      </c>
      <c r="E3376" s="4" t="s">
        <v>172</v>
      </c>
      <c r="F3376" s="3">
        <v>42878</v>
      </c>
      <c r="G3376" s="3">
        <v>42958</v>
      </c>
      <c r="H3376">
        <v>3285</v>
      </c>
    </row>
    <row r="3377" spans="1:8">
      <c r="A3377" s="4" t="s">
        <v>3584</v>
      </c>
      <c r="B3377" s="4" t="s">
        <v>185</v>
      </c>
      <c r="C3377" s="4" t="s">
        <v>177</v>
      </c>
      <c r="D3377" s="4" t="s">
        <v>97</v>
      </c>
      <c r="E3377" s="4" t="s">
        <v>197</v>
      </c>
      <c r="F3377" s="3">
        <v>42878</v>
      </c>
      <c r="G3377" s="3">
        <v>42959</v>
      </c>
      <c r="H3377">
        <v>0</v>
      </c>
    </row>
    <row r="3378" spans="1:8">
      <c r="A3378" s="4" t="s">
        <v>3585</v>
      </c>
      <c r="B3378" s="4" t="s">
        <v>216</v>
      </c>
      <c r="C3378" s="4" t="s">
        <v>171</v>
      </c>
      <c r="D3378" s="4" t="s">
        <v>123</v>
      </c>
      <c r="E3378" s="4" t="s">
        <v>197</v>
      </c>
      <c r="F3378" s="3">
        <v>42878</v>
      </c>
      <c r="G3378" s="3">
        <v>42976</v>
      </c>
      <c r="H3378">
        <v>0</v>
      </c>
    </row>
    <row r="3379" spans="1:8">
      <c r="A3379" s="4" t="s">
        <v>3586</v>
      </c>
      <c r="B3379" s="4" t="s">
        <v>181</v>
      </c>
      <c r="C3379" s="4" t="s">
        <v>175</v>
      </c>
      <c r="D3379" s="4" t="s">
        <v>38</v>
      </c>
      <c r="E3379" s="4" t="s">
        <v>172</v>
      </c>
      <c r="F3379" s="3">
        <v>42878</v>
      </c>
      <c r="G3379" s="3">
        <v>42886</v>
      </c>
      <c r="H3379">
        <v>5212</v>
      </c>
    </row>
    <row r="3380" spans="1:8">
      <c r="A3380" s="4" t="s">
        <v>3587</v>
      </c>
      <c r="B3380" s="4" t="s">
        <v>246</v>
      </c>
      <c r="C3380" s="4" t="s">
        <v>179</v>
      </c>
      <c r="D3380" s="4" t="s">
        <v>52</v>
      </c>
      <c r="E3380" s="4" t="s">
        <v>172</v>
      </c>
      <c r="F3380" s="3">
        <v>42879</v>
      </c>
      <c r="G3380" s="3">
        <v>43002</v>
      </c>
      <c r="H3380">
        <v>614</v>
      </c>
    </row>
    <row r="3381" spans="1:8">
      <c r="A3381" s="4" t="s">
        <v>3588</v>
      </c>
      <c r="B3381" s="4" t="s">
        <v>246</v>
      </c>
      <c r="C3381" s="4" t="s">
        <v>199</v>
      </c>
      <c r="D3381" s="4" t="s">
        <v>35</v>
      </c>
      <c r="E3381" s="4" t="s">
        <v>172</v>
      </c>
      <c r="F3381" s="3">
        <v>42879</v>
      </c>
      <c r="G3381" s="3">
        <v>42991</v>
      </c>
      <c r="H3381">
        <v>5778</v>
      </c>
    </row>
    <row r="3382" spans="1:8">
      <c r="A3382" s="4" t="s">
        <v>3589</v>
      </c>
      <c r="B3382" s="4" t="s">
        <v>279</v>
      </c>
      <c r="C3382" s="4" t="s">
        <v>179</v>
      </c>
      <c r="D3382" s="4" t="s">
        <v>86</v>
      </c>
      <c r="E3382" s="4" t="s">
        <v>193</v>
      </c>
      <c r="F3382" s="3">
        <v>42879</v>
      </c>
      <c r="G3382" s="3"/>
    </row>
    <row r="3383" spans="1:8">
      <c r="A3383" s="4" t="s">
        <v>3590</v>
      </c>
      <c r="B3383" s="4" t="s">
        <v>263</v>
      </c>
      <c r="C3383" s="4" t="s">
        <v>192</v>
      </c>
      <c r="D3383" s="4" t="s">
        <v>35</v>
      </c>
      <c r="E3383" s="4" t="s">
        <v>172</v>
      </c>
      <c r="F3383" s="3">
        <v>42879</v>
      </c>
      <c r="G3383" s="3">
        <v>42988</v>
      </c>
      <c r="H3383">
        <v>3521</v>
      </c>
    </row>
    <row r="3384" spans="1:8">
      <c r="A3384" s="4" t="s">
        <v>3591</v>
      </c>
      <c r="B3384" s="4" t="s">
        <v>212</v>
      </c>
      <c r="C3384" s="4" t="s">
        <v>175</v>
      </c>
      <c r="D3384" s="4" t="s">
        <v>24</v>
      </c>
      <c r="E3384" s="4" t="s">
        <v>193</v>
      </c>
      <c r="F3384" s="3">
        <v>42879</v>
      </c>
      <c r="G3384" s="3"/>
    </row>
    <row r="3385" spans="1:8">
      <c r="A3385" s="4" t="s">
        <v>3592</v>
      </c>
      <c r="B3385" s="4" t="s">
        <v>237</v>
      </c>
      <c r="C3385" s="4" t="s">
        <v>199</v>
      </c>
      <c r="D3385" s="4" t="s">
        <v>83</v>
      </c>
      <c r="E3385" s="4" t="s">
        <v>197</v>
      </c>
      <c r="F3385" s="3">
        <v>42879</v>
      </c>
      <c r="G3385" s="3">
        <v>42999</v>
      </c>
      <c r="H3385">
        <v>0</v>
      </c>
    </row>
    <row r="3386" spans="1:8">
      <c r="A3386" s="4" t="s">
        <v>3593</v>
      </c>
      <c r="B3386" s="4" t="s">
        <v>196</v>
      </c>
      <c r="C3386" s="4" t="s">
        <v>175</v>
      </c>
      <c r="D3386" s="4" t="s">
        <v>104</v>
      </c>
      <c r="E3386" s="4" t="s">
        <v>172</v>
      </c>
      <c r="F3386" s="3">
        <v>42879</v>
      </c>
      <c r="G3386" s="3">
        <v>42953</v>
      </c>
      <c r="H3386">
        <v>5109</v>
      </c>
    </row>
    <row r="3387" spans="1:8">
      <c r="A3387" s="4" t="s">
        <v>3594</v>
      </c>
      <c r="B3387" s="4" t="s">
        <v>191</v>
      </c>
      <c r="C3387" s="4" t="s">
        <v>199</v>
      </c>
      <c r="D3387" s="4" t="s">
        <v>24</v>
      </c>
      <c r="E3387" s="4" t="s">
        <v>193</v>
      </c>
      <c r="F3387" s="3">
        <v>42879</v>
      </c>
      <c r="G3387" s="3"/>
    </row>
    <row r="3388" spans="1:8">
      <c r="A3388" s="4" t="s">
        <v>3595</v>
      </c>
      <c r="B3388" s="4" t="s">
        <v>191</v>
      </c>
      <c r="C3388" s="4" t="s">
        <v>179</v>
      </c>
      <c r="D3388" s="4" t="s">
        <v>49</v>
      </c>
      <c r="E3388" s="4" t="s">
        <v>197</v>
      </c>
      <c r="F3388" s="3">
        <v>42879</v>
      </c>
      <c r="G3388" s="3">
        <v>42906</v>
      </c>
      <c r="H3388">
        <v>0</v>
      </c>
    </row>
    <row r="3389" spans="1:8">
      <c r="A3389" s="4" t="s">
        <v>3596</v>
      </c>
      <c r="B3389" s="4" t="s">
        <v>191</v>
      </c>
      <c r="C3389" s="4" t="s">
        <v>199</v>
      </c>
      <c r="D3389" s="4" t="s">
        <v>87</v>
      </c>
      <c r="E3389" s="4" t="s">
        <v>172</v>
      </c>
      <c r="F3389" s="3">
        <v>42879</v>
      </c>
      <c r="G3389" s="3">
        <v>42996</v>
      </c>
      <c r="H3389">
        <v>5190</v>
      </c>
    </row>
    <row r="3390" spans="1:8">
      <c r="A3390" s="4" t="s">
        <v>3597</v>
      </c>
      <c r="B3390" s="4" t="s">
        <v>230</v>
      </c>
      <c r="C3390" s="4" t="s">
        <v>179</v>
      </c>
      <c r="D3390" s="4" t="s">
        <v>105</v>
      </c>
      <c r="E3390" s="4" t="s">
        <v>197</v>
      </c>
      <c r="F3390" s="3">
        <v>42879</v>
      </c>
      <c r="G3390" s="3">
        <v>42969</v>
      </c>
      <c r="H3390">
        <v>0</v>
      </c>
    </row>
    <row r="3391" spans="1:8">
      <c r="A3391" s="4" t="s">
        <v>3598</v>
      </c>
      <c r="B3391" s="4" t="s">
        <v>230</v>
      </c>
      <c r="C3391" s="4" t="s">
        <v>175</v>
      </c>
      <c r="D3391" s="4" t="s">
        <v>129</v>
      </c>
      <c r="E3391" s="4" t="s">
        <v>197</v>
      </c>
      <c r="F3391" s="3">
        <v>42879</v>
      </c>
      <c r="G3391" s="3">
        <v>42960</v>
      </c>
      <c r="H3391">
        <v>0</v>
      </c>
    </row>
    <row r="3392" spans="1:8">
      <c r="A3392" s="4" t="s">
        <v>3599</v>
      </c>
      <c r="B3392" s="4" t="s">
        <v>256</v>
      </c>
      <c r="C3392" s="4" t="s">
        <v>192</v>
      </c>
      <c r="D3392" s="4" t="s">
        <v>51</v>
      </c>
      <c r="E3392" s="4" t="s">
        <v>197</v>
      </c>
      <c r="F3392" s="3">
        <v>42879</v>
      </c>
      <c r="G3392" s="3">
        <v>42961</v>
      </c>
      <c r="H3392">
        <v>0</v>
      </c>
    </row>
    <row r="3393" spans="1:8">
      <c r="A3393" s="4" t="s">
        <v>3600</v>
      </c>
      <c r="B3393" s="4" t="s">
        <v>187</v>
      </c>
      <c r="C3393" s="4" t="s">
        <v>192</v>
      </c>
      <c r="D3393" s="4" t="s">
        <v>124</v>
      </c>
      <c r="E3393" s="4" t="s">
        <v>193</v>
      </c>
      <c r="F3393" s="3">
        <v>42879</v>
      </c>
      <c r="G3393" s="3"/>
    </row>
    <row r="3394" spans="1:8">
      <c r="A3394" s="4" t="s">
        <v>3601</v>
      </c>
      <c r="B3394" s="4" t="s">
        <v>201</v>
      </c>
      <c r="C3394" s="4" t="s">
        <v>177</v>
      </c>
      <c r="D3394" s="4" t="s">
        <v>24</v>
      </c>
      <c r="E3394" s="4" t="s">
        <v>193</v>
      </c>
      <c r="F3394" s="3">
        <v>42879</v>
      </c>
      <c r="G3394" s="3"/>
    </row>
    <row r="3395" spans="1:8">
      <c r="A3395" s="4" t="s">
        <v>3602</v>
      </c>
      <c r="B3395" s="4" t="s">
        <v>201</v>
      </c>
      <c r="C3395" s="4" t="s">
        <v>171</v>
      </c>
      <c r="D3395" s="4" t="s">
        <v>71</v>
      </c>
      <c r="E3395" s="4" t="s">
        <v>172</v>
      </c>
      <c r="F3395" s="3">
        <v>42879</v>
      </c>
      <c r="G3395" s="3">
        <v>43005</v>
      </c>
      <c r="H3395">
        <v>940</v>
      </c>
    </row>
    <row r="3396" spans="1:8">
      <c r="A3396" s="4" t="s">
        <v>3603</v>
      </c>
      <c r="B3396" s="4" t="s">
        <v>189</v>
      </c>
      <c r="C3396" s="4" t="s">
        <v>175</v>
      </c>
      <c r="D3396" s="4" t="s">
        <v>45</v>
      </c>
      <c r="E3396" s="4" t="s">
        <v>197</v>
      </c>
      <c r="F3396" s="3">
        <v>42879</v>
      </c>
      <c r="G3396" s="3">
        <v>42973</v>
      </c>
      <c r="H3396">
        <v>0</v>
      </c>
    </row>
    <row r="3397" spans="1:8">
      <c r="A3397" s="4" t="s">
        <v>3604</v>
      </c>
      <c r="B3397" s="4" t="s">
        <v>205</v>
      </c>
      <c r="C3397" s="4" t="s">
        <v>179</v>
      </c>
      <c r="D3397" s="4" t="s">
        <v>71</v>
      </c>
      <c r="E3397" s="4" t="s">
        <v>172</v>
      </c>
      <c r="F3397" s="3">
        <v>42879</v>
      </c>
      <c r="G3397" s="3">
        <v>42953</v>
      </c>
      <c r="H3397">
        <v>647</v>
      </c>
    </row>
    <row r="3398" spans="1:8">
      <c r="A3398" s="4" t="s">
        <v>3605</v>
      </c>
      <c r="B3398" s="4" t="s">
        <v>185</v>
      </c>
      <c r="C3398" s="4" t="s">
        <v>199</v>
      </c>
      <c r="D3398" s="4" t="s">
        <v>42</v>
      </c>
      <c r="E3398" s="4" t="s">
        <v>172</v>
      </c>
      <c r="F3398" s="3">
        <v>42879</v>
      </c>
      <c r="G3398" s="3">
        <v>42964</v>
      </c>
      <c r="H3398">
        <v>6206</v>
      </c>
    </row>
    <row r="3399" spans="1:8">
      <c r="A3399" s="4" t="s">
        <v>3606</v>
      </c>
      <c r="B3399" s="4" t="s">
        <v>216</v>
      </c>
      <c r="C3399" s="4" t="s">
        <v>192</v>
      </c>
      <c r="D3399" s="4" t="s">
        <v>40</v>
      </c>
      <c r="E3399" s="4" t="s">
        <v>172</v>
      </c>
      <c r="F3399" s="3">
        <v>42879</v>
      </c>
      <c r="G3399" s="3">
        <v>42988</v>
      </c>
      <c r="H3399">
        <v>3158</v>
      </c>
    </row>
    <row r="3400" spans="1:8">
      <c r="A3400" s="4" t="s">
        <v>3607</v>
      </c>
      <c r="B3400" s="4" t="s">
        <v>235</v>
      </c>
      <c r="C3400" s="4" t="s">
        <v>192</v>
      </c>
      <c r="D3400" s="4" t="s">
        <v>52</v>
      </c>
      <c r="E3400" s="4" t="s">
        <v>172</v>
      </c>
      <c r="F3400" s="3">
        <v>42879</v>
      </c>
      <c r="G3400" s="3">
        <v>42966</v>
      </c>
      <c r="H3400">
        <v>2699</v>
      </c>
    </row>
    <row r="3401" spans="1:8">
      <c r="A3401" s="4" t="s">
        <v>3608</v>
      </c>
      <c r="B3401" s="4" t="s">
        <v>183</v>
      </c>
      <c r="C3401" s="4" t="s">
        <v>177</v>
      </c>
      <c r="D3401" s="4" t="s">
        <v>48</v>
      </c>
      <c r="E3401" s="4" t="s">
        <v>197</v>
      </c>
      <c r="F3401" s="3">
        <v>42880</v>
      </c>
      <c r="G3401" s="3">
        <v>42960</v>
      </c>
      <c r="H3401">
        <v>0</v>
      </c>
    </row>
    <row r="3402" spans="1:8">
      <c r="A3402" s="4" t="s">
        <v>3609</v>
      </c>
      <c r="B3402" s="4" t="s">
        <v>261</v>
      </c>
      <c r="C3402" s="4" t="s">
        <v>171</v>
      </c>
      <c r="D3402" s="4" t="s">
        <v>99</v>
      </c>
      <c r="E3402" s="4" t="s">
        <v>172</v>
      </c>
      <c r="F3402" s="3">
        <v>42880</v>
      </c>
      <c r="G3402" s="3">
        <v>42951</v>
      </c>
      <c r="H3402">
        <v>1302</v>
      </c>
    </row>
    <row r="3403" spans="1:8">
      <c r="A3403" s="4" t="s">
        <v>3610</v>
      </c>
      <c r="B3403" s="4" t="s">
        <v>246</v>
      </c>
      <c r="C3403" s="4" t="s">
        <v>192</v>
      </c>
      <c r="D3403" s="4" t="s">
        <v>31</v>
      </c>
      <c r="E3403" s="4" t="s">
        <v>172</v>
      </c>
      <c r="F3403" s="3">
        <v>42880</v>
      </c>
      <c r="G3403" s="3">
        <v>42913</v>
      </c>
      <c r="H3403">
        <v>2993</v>
      </c>
    </row>
    <row r="3404" spans="1:8">
      <c r="A3404" s="4" t="s">
        <v>3611</v>
      </c>
      <c r="B3404" s="4" t="s">
        <v>304</v>
      </c>
      <c r="C3404" s="4" t="s">
        <v>179</v>
      </c>
      <c r="D3404" s="4" t="s">
        <v>27</v>
      </c>
      <c r="E3404" s="4" t="s">
        <v>172</v>
      </c>
      <c r="F3404" s="3">
        <v>42880</v>
      </c>
      <c r="G3404" s="3">
        <v>42891</v>
      </c>
      <c r="H3404">
        <v>460</v>
      </c>
    </row>
    <row r="3405" spans="1:8">
      <c r="A3405" s="4" t="s">
        <v>3612</v>
      </c>
      <c r="B3405" s="4" t="s">
        <v>279</v>
      </c>
      <c r="C3405" s="4" t="s">
        <v>199</v>
      </c>
      <c r="D3405" s="4" t="s">
        <v>47</v>
      </c>
      <c r="E3405" s="4" t="s">
        <v>193</v>
      </c>
      <c r="F3405" s="3">
        <v>42880</v>
      </c>
      <c r="G3405" s="3"/>
    </row>
    <row r="3406" spans="1:8">
      <c r="A3406" s="4" t="s">
        <v>3613</v>
      </c>
      <c r="B3406" s="4" t="s">
        <v>279</v>
      </c>
      <c r="C3406" s="4" t="s">
        <v>179</v>
      </c>
      <c r="D3406" s="4" t="s">
        <v>84</v>
      </c>
      <c r="E3406" s="4" t="s">
        <v>172</v>
      </c>
      <c r="F3406" s="3">
        <v>42880</v>
      </c>
      <c r="G3406" s="3">
        <v>43003</v>
      </c>
      <c r="H3406">
        <v>616</v>
      </c>
    </row>
    <row r="3407" spans="1:8">
      <c r="A3407" s="4" t="s">
        <v>3614</v>
      </c>
      <c r="B3407" s="4" t="s">
        <v>174</v>
      </c>
      <c r="C3407" s="4" t="s">
        <v>192</v>
      </c>
      <c r="D3407" s="4" t="s">
        <v>106</v>
      </c>
      <c r="E3407" s="4" t="s">
        <v>197</v>
      </c>
      <c r="F3407" s="3">
        <v>42880</v>
      </c>
      <c r="G3407" s="3">
        <v>42954</v>
      </c>
      <c r="H3407">
        <v>0</v>
      </c>
    </row>
    <row r="3408" spans="1:8">
      <c r="A3408" s="4" t="s">
        <v>3615</v>
      </c>
      <c r="B3408" s="4" t="s">
        <v>174</v>
      </c>
      <c r="C3408" s="4" t="s">
        <v>175</v>
      </c>
      <c r="D3408" s="4" t="s">
        <v>68</v>
      </c>
      <c r="E3408" s="4" t="s">
        <v>172</v>
      </c>
      <c r="F3408" s="3">
        <v>42880</v>
      </c>
      <c r="G3408" s="3">
        <v>42961</v>
      </c>
      <c r="H3408">
        <v>4270</v>
      </c>
    </row>
    <row r="3409" spans="1:8">
      <c r="A3409" s="4" t="s">
        <v>3616</v>
      </c>
      <c r="B3409" s="4" t="s">
        <v>263</v>
      </c>
      <c r="C3409" s="4" t="s">
        <v>175</v>
      </c>
      <c r="D3409" s="4" t="s">
        <v>95</v>
      </c>
      <c r="E3409" s="4" t="s">
        <v>197</v>
      </c>
      <c r="F3409" s="3">
        <v>42880</v>
      </c>
      <c r="G3409" s="3">
        <v>42968</v>
      </c>
      <c r="H3409">
        <v>0</v>
      </c>
    </row>
    <row r="3410" spans="1:8">
      <c r="A3410" s="4" t="s">
        <v>3617</v>
      </c>
      <c r="B3410" s="4" t="s">
        <v>196</v>
      </c>
      <c r="C3410" s="4" t="s">
        <v>175</v>
      </c>
      <c r="D3410" s="4" t="s">
        <v>119</v>
      </c>
      <c r="E3410" s="4" t="s">
        <v>172</v>
      </c>
      <c r="F3410" s="3">
        <v>42880</v>
      </c>
      <c r="G3410" s="3">
        <v>42969</v>
      </c>
      <c r="H3410">
        <v>4787</v>
      </c>
    </row>
    <row r="3411" spans="1:8">
      <c r="A3411" s="4" t="s">
        <v>3618</v>
      </c>
      <c r="B3411" s="4" t="s">
        <v>203</v>
      </c>
      <c r="C3411" s="4" t="s">
        <v>192</v>
      </c>
      <c r="D3411" s="4" t="s">
        <v>24</v>
      </c>
      <c r="E3411" s="4" t="s">
        <v>193</v>
      </c>
      <c r="F3411" s="3">
        <v>42880</v>
      </c>
      <c r="G3411" s="3"/>
    </row>
    <row r="3412" spans="1:8">
      <c r="A3412" s="4" t="s">
        <v>3619</v>
      </c>
      <c r="B3412" s="4" t="s">
        <v>343</v>
      </c>
      <c r="C3412" s="4" t="s">
        <v>179</v>
      </c>
      <c r="D3412" s="4" t="s">
        <v>110</v>
      </c>
      <c r="E3412" s="4" t="s">
        <v>197</v>
      </c>
      <c r="F3412" s="3">
        <v>42880</v>
      </c>
      <c r="G3412" s="3">
        <v>42975</v>
      </c>
      <c r="H3412">
        <v>0</v>
      </c>
    </row>
    <row r="3413" spans="1:8">
      <c r="A3413" s="4" t="s">
        <v>3620</v>
      </c>
      <c r="B3413" s="4" t="s">
        <v>343</v>
      </c>
      <c r="C3413" s="4" t="s">
        <v>177</v>
      </c>
      <c r="D3413" s="4" t="s">
        <v>76</v>
      </c>
      <c r="E3413" s="4" t="s">
        <v>172</v>
      </c>
      <c r="F3413" s="3">
        <v>42880</v>
      </c>
      <c r="G3413" s="3">
        <v>42886</v>
      </c>
      <c r="H3413">
        <v>55</v>
      </c>
    </row>
    <row r="3414" spans="1:8">
      <c r="A3414" s="4" t="s">
        <v>3621</v>
      </c>
      <c r="B3414" s="4" t="s">
        <v>343</v>
      </c>
      <c r="C3414" s="4" t="s">
        <v>192</v>
      </c>
      <c r="D3414" s="4" t="s">
        <v>61</v>
      </c>
      <c r="E3414" s="4" t="s">
        <v>172</v>
      </c>
      <c r="F3414" s="3">
        <v>42880</v>
      </c>
      <c r="G3414" s="3">
        <v>42956</v>
      </c>
      <c r="H3414">
        <v>3808</v>
      </c>
    </row>
    <row r="3415" spans="1:8">
      <c r="A3415" s="4" t="s">
        <v>3622</v>
      </c>
      <c r="B3415" s="4" t="s">
        <v>230</v>
      </c>
      <c r="C3415" s="4" t="s">
        <v>175</v>
      </c>
      <c r="D3415" s="4" t="s">
        <v>24</v>
      </c>
      <c r="E3415" s="4" t="s">
        <v>193</v>
      </c>
      <c r="F3415" s="3">
        <v>42880</v>
      </c>
      <c r="G3415" s="3"/>
    </row>
    <row r="3416" spans="1:8">
      <c r="A3416" s="4" t="s">
        <v>3623</v>
      </c>
      <c r="B3416" s="4" t="s">
        <v>256</v>
      </c>
      <c r="C3416" s="4" t="s">
        <v>179</v>
      </c>
      <c r="D3416" s="4" t="s">
        <v>104</v>
      </c>
      <c r="E3416" s="4" t="s">
        <v>172</v>
      </c>
      <c r="F3416" s="3">
        <v>42880</v>
      </c>
      <c r="G3416" s="3">
        <v>43001</v>
      </c>
      <c r="H3416">
        <v>483</v>
      </c>
    </row>
    <row r="3417" spans="1:8">
      <c r="A3417" s="4" t="s">
        <v>3624</v>
      </c>
      <c r="B3417" s="4" t="s">
        <v>256</v>
      </c>
      <c r="C3417" s="4" t="s">
        <v>192</v>
      </c>
      <c r="D3417" s="4" t="s">
        <v>92</v>
      </c>
      <c r="E3417" s="4" t="s">
        <v>172</v>
      </c>
      <c r="F3417" s="3">
        <v>42880</v>
      </c>
      <c r="G3417" s="3">
        <v>42994</v>
      </c>
      <c r="H3417">
        <v>3727</v>
      </c>
    </row>
    <row r="3418" spans="1:8">
      <c r="A3418" s="4" t="s">
        <v>3625</v>
      </c>
      <c r="B3418" s="4" t="s">
        <v>187</v>
      </c>
      <c r="C3418" s="4" t="s">
        <v>175</v>
      </c>
      <c r="D3418" s="4" t="s">
        <v>54</v>
      </c>
      <c r="E3418" s="4" t="s">
        <v>172</v>
      </c>
      <c r="F3418" s="3">
        <v>42880</v>
      </c>
      <c r="G3418" s="3">
        <v>42961</v>
      </c>
      <c r="H3418">
        <v>4738</v>
      </c>
    </row>
    <row r="3419" spans="1:8">
      <c r="A3419" s="4" t="s">
        <v>3626</v>
      </c>
      <c r="B3419" s="4" t="s">
        <v>244</v>
      </c>
      <c r="C3419" s="4" t="s">
        <v>171</v>
      </c>
      <c r="D3419" s="4" t="s">
        <v>103</v>
      </c>
      <c r="E3419" s="4" t="s">
        <v>172</v>
      </c>
      <c r="F3419" s="3">
        <v>42880</v>
      </c>
      <c r="G3419" s="3">
        <v>42951</v>
      </c>
      <c r="H3419">
        <v>1275</v>
      </c>
    </row>
    <row r="3420" spans="1:8">
      <c r="A3420" s="4" t="s">
        <v>3627</v>
      </c>
      <c r="B3420" s="4" t="s">
        <v>244</v>
      </c>
      <c r="C3420" s="4" t="s">
        <v>192</v>
      </c>
      <c r="D3420" s="4" t="s">
        <v>119</v>
      </c>
      <c r="E3420" s="4" t="s">
        <v>172</v>
      </c>
      <c r="F3420" s="3">
        <v>42880</v>
      </c>
      <c r="G3420" s="3">
        <v>42966</v>
      </c>
      <c r="H3420">
        <v>3428</v>
      </c>
    </row>
    <row r="3421" spans="1:8">
      <c r="A3421" s="4" t="s">
        <v>3628</v>
      </c>
      <c r="B3421" s="4" t="s">
        <v>170</v>
      </c>
      <c r="C3421" s="4" t="s">
        <v>177</v>
      </c>
      <c r="D3421" s="4" t="s">
        <v>43</v>
      </c>
      <c r="E3421" s="4" t="s">
        <v>197</v>
      </c>
      <c r="F3421" s="3">
        <v>42880</v>
      </c>
      <c r="G3421" s="3">
        <v>42989</v>
      </c>
      <c r="H3421">
        <v>0</v>
      </c>
    </row>
    <row r="3422" spans="1:8">
      <c r="A3422" s="4" t="s">
        <v>3629</v>
      </c>
      <c r="B3422" s="4" t="s">
        <v>232</v>
      </c>
      <c r="C3422" s="4" t="s">
        <v>175</v>
      </c>
      <c r="D3422" s="4" t="s">
        <v>88</v>
      </c>
      <c r="E3422" s="4" t="s">
        <v>172</v>
      </c>
      <c r="F3422" s="3">
        <v>42880</v>
      </c>
      <c r="G3422" s="3">
        <v>42893</v>
      </c>
      <c r="H3422">
        <v>5420</v>
      </c>
    </row>
    <row r="3423" spans="1:8">
      <c r="A3423" s="4" t="s">
        <v>3630</v>
      </c>
      <c r="B3423" s="4" t="s">
        <v>205</v>
      </c>
      <c r="C3423" s="4" t="s">
        <v>177</v>
      </c>
      <c r="D3423" s="4" t="s">
        <v>44</v>
      </c>
      <c r="E3423" s="4" t="s">
        <v>197</v>
      </c>
      <c r="F3423" s="3">
        <v>42880</v>
      </c>
      <c r="G3423" s="3">
        <v>42975</v>
      </c>
      <c r="H3423">
        <v>0</v>
      </c>
    </row>
    <row r="3424" spans="1:8">
      <c r="A3424" s="4" t="s">
        <v>3631</v>
      </c>
      <c r="B3424" s="4" t="s">
        <v>208</v>
      </c>
      <c r="C3424" s="4" t="s">
        <v>177</v>
      </c>
      <c r="D3424" s="4" t="s">
        <v>51</v>
      </c>
      <c r="E3424" s="4" t="s">
        <v>172</v>
      </c>
      <c r="F3424" s="3">
        <v>42880</v>
      </c>
      <c r="G3424" s="3">
        <v>42897</v>
      </c>
      <c r="H3424">
        <v>59</v>
      </c>
    </row>
    <row r="3425" spans="1:8">
      <c r="A3425" s="4" t="s">
        <v>3632</v>
      </c>
      <c r="B3425" s="4" t="s">
        <v>185</v>
      </c>
      <c r="C3425" s="4" t="s">
        <v>199</v>
      </c>
      <c r="D3425" s="4" t="s">
        <v>108</v>
      </c>
      <c r="E3425" s="4" t="s">
        <v>193</v>
      </c>
      <c r="F3425" s="3">
        <v>42880</v>
      </c>
      <c r="G3425" s="3"/>
    </row>
    <row r="3426" spans="1:8">
      <c r="A3426" s="4" t="s">
        <v>3633</v>
      </c>
      <c r="B3426" s="4" t="s">
        <v>185</v>
      </c>
      <c r="C3426" s="4" t="s">
        <v>177</v>
      </c>
      <c r="D3426" s="4" t="s">
        <v>66</v>
      </c>
      <c r="E3426" s="4" t="s">
        <v>193</v>
      </c>
      <c r="F3426" s="3">
        <v>42880</v>
      </c>
      <c r="G3426" s="3"/>
    </row>
    <row r="3427" spans="1:8">
      <c r="A3427" s="4" t="s">
        <v>3634</v>
      </c>
      <c r="B3427" s="4" t="s">
        <v>183</v>
      </c>
      <c r="C3427" s="4" t="s">
        <v>171</v>
      </c>
      <c r="D3427" s="4" t="s">
        <v>51</v>
      </c>
      <c r="E3427" s="4" t="s">
        <v>197</v>
      </c>
      <c r="F3427" s="3">
        <v>42881</v>
      </c>
      <c r="G3427" s="3">
        <v>42962</v>
      </c>
      <c r="H3427">
        <v>0</v>
      </c>
    </row>
    <row r="3428" spans="1:8">
      <c r="A3428" s="4" t="s">
        <v>3635</v>
      </c>
      <c r="B3428" s="4" t="s">
        <v>183</v>
      </c>
      <c r="C3428" s="4" t="s">
        <v>192</v>
      </c>
      <c r="D3428" s="4" t="s">
        <v>100</v>
      </c>
      <c r="E3428" s="4" t="s">
        <v>197</v>
      </c>
      <c r="F3428" s="3">
        <v>42881</v>
      </c>
      <c r="G3428" s="3">
        <v>42966</v>
      </c>
      <c r="H3428">
        <v>0</v>
      </c>
    </row>
    <row r="3429" spans="1:8">
      <c r="A3429" s="4" t="s">
        <v>3636</v>
      </c>
      <c r="B3429" s="4" t="s">
        <v>261</v>
      </c>
      <c r="C3429" s="4" t="s">
        <v>192</v>
      </c>
      <c r="D3429" s="4" t="s">
        <v>24</v>
      </c>
      <c r="E3429" s="4" t="s">
        <v>193</v>
      </c>
      <c r="F3429" s="3">
        <v>42881</v>
      </c>
      <c r="G3429" s="3"/>
    </row>
    <row r="3430" spans="1:8">
      <c r="A3430" s="4" t="s">
        <v>3637</v>
      </c>
      <c r="B3430" s="4" t="s">
        <v>261</v>
      </c>
      <c r="C3430" s="4" t="s">
        <v>179</v>
      </c>
      <c r="D3430" s="4" t="s">
        <v>107</v>
      </c>
      <c r="E3430" s="4" t="s">
        <v>172</v>
      </c>
      <c r="F3430" s="3">
        <v>42881</v>
      </c>
      <c r="G3430" s="3">
        <v>42993</v>
      </c>
      <c r="H3430">
        <v>561</v>
      </c>
    </row>
    <row r="3431" spans="1:8">
      <c r="A3431" s="4" t="s">
        <v>3638</v>
      </c>
      <c r="B3431" s="4" t="s">
        <v>261</v>
      </c>
      <c r="C3431" s="4" t="s">
        <v>171</v>
      </c>
      <c r="D3431" s="4" t="s">
        <v>126</v>
      </c>
      <c r="E3431" s="4" t="s">
        <v>172</v>
      </c>
      <c r="F3431" s="3">
        <v>42881</v>
      </c>
      <c r="G3431" s="3">
        <v>42957</v>
      </c>
      <c r="H3431">
        <v>1354</v>
      </c>
    </row>
    <row r="3432" spans="1:8">
      <c r="A3432" s="4" t="s">
        <v>3639</v>
      </c>
      <c r="B3432" s="4" t="s">
        <v>246</v>
      </c>
      <c r="C3432" s="4" t="s">
        <v>177</v>
      </c>
      <c r="D3432" s="4" t="s">
        <v>117</v>
      </c>
      <c r="E3432" s="4" t="s">
        <v>172</v>
      </c>
      <c r="F3432" s="3">
        <v>42881</v>
      </c>
      <c r="G3432" s="3">
        <v>42996</v>
      </c>
      <c r="H3432">
        <v>44</v>
      </c>
    </row>
    <row r="3433" spans="1:8">
      <c r="A3433" s="4" t="s">
        <v>3640</v>
      </c>
      <c r="B3433" s="4" t="s">
        <v>279</v>
      </c>
      <c r="C3433" s="4" t="s">
        <v>179</v>
      </c>
      <c r="D3433" s="4" t="s">
        <v>88</v>
      </c>
      <c r="E3433" s="4" t="s">
        <v>172</v>
      </c>
      <c r="F3433" s="3">
        <v>42881</v>
      </c>
      <c r="G3433" s="3">
        <v>42996</v>
      </c>
      <c r="H3433">
        <v>560</v>
      </c>
    </row>
    <row r="3434" spans="1:8">
      <c r="A3434" s="4" t="s">
        <v>3641</v>
      </c>
      <c r="B3434" s="4" t="s">
        <v>279</v>
      </c>
      <c r="C3434" s="4" t="s">
        <v>175</v>
      </c>
      <c r="D3434" s="4" t="s">
        <v>50</v>
      </c>
      <c r="E3434" s="4" t="s">
        <v>172</v>
      </c>
      <c r="F3434" s="3">
        <v>42881</v>
      </c>
      <c r="G3434" s="3">
        <v>42895</v>
      </c>
      <c r="H3434">
        <v>5324</v>
      </c>
    </row>
    <row r="3435" spans="1:8">
      <c r="A3435" s="4" t="s">
        <v>3642</v>
      </c>
      <c r="B3435" s="4" t="s">
        <v>203</v>
      </c>
      <c r="C3435" s="4" t="s">
        <v>192</v>
      </c>
      <c r="D3435" s="4" t="s">
        <v>24</v>
      </c>
      <c r="E3435" s="4" t="s">
        <v>193</v>
      </c>
      <c r="F3435" s="3">
        <v>42881</v>
      </c>
      <c r="G3435" s="3"/>
    </row>
    <row r="3436" spans="1:8">
      <c r="A3436" s="4" t="s">
        <v>3643</v>
      </c>
      <c r="B3436" s="4" t="s">
        <v>203</v>
      </c>
      <c r="C3436" s="4" t="s">
        <v>192</v>
      </c>
      <c r="D3436" s="4" t="s">
        <v>24</v>
      </c>
      <c r="E3436" s="4" t="s">
        <v>193</v>
      </c>
      <c r="F3436" s="3">
        <v>42881</v>
      </c>
      <c r="G3436" s="3"/>
    </row>
    <row r="3437" spans="1:8">
      <c r="A3437" s="4" t="s">
        <v>3644</v>
      </c>
      <c r="B3437" s="4" t="s">
        <v>191</v>
      </c>
      <c r="C3437" s="4" t="s">
        <v>171</v>
      </c>
      <c r="D3437" s="4" t="s">
        <v>129</v>
      </c>
      <c r="E3437" s="4" t="s">
        <v>193</v>
      </c>
      <c r="F3437" s="3">
        <v>42881</v>
      </c>
      <c r="G3437" s="3"/>
    </row>
    <row r="3438" spans="1:8">
      <c r="A3438" s="4" t="s">
        <v>3645</v>
      </c>
      <c r="B3438" s="4" t="s">
        <v>219</v>
      </c>
      <c r="C3438" s="4" t="s">
        <v>175</v>
      </c>
      <c r="D3438" s="4" t="s">
        <v>43</v>
      </c>
      <c r="E3438" s="4" t="s">
        <v>193</v>
      </c>
      <c r="F3438" s="3">
        <v>42881</v>
      </c>
      <c r="G3438" s="3"/>
    </row>
    <row r="3439" spans="1:8">
      <c r="A3439" s="4" t="s">
        <v>3646</v>
      </c>
      <c r="B3439" s="4" t="s">
        <v>219</v>
      </c>
      <c r="C3439" s="4" t="s">
        <v>175</v>
      </c>
      <c r="D3439" s="4" t="s">
        <v>54</v>
      </c>
      <c r="E3439" s="4" t="s">
        <v>172</v>
      </c>
      <c r="F3439" s="3">
        <v>42881</v>
      </c>
      <c r="G3439" s="3">
        <v>43001</v>
      </c>
      <c r="H3439">
        <v>4924</v>
      </c>
    </row>
    <row r="3440" spans="1:8">
      <c r="A3440" s="4" t="s">
        <v>3647</v>
      </c>
      <c r="B3440" s="4" t="s">
        <v>230</v>
      </c>
      <c r="C3440" s="4" t="s">
        <v>179</v>
      </c>
      <c r="D3440" s="4" t="s">
        <v>62</v>
      </c>
      <c r="E3440" s="4" t="s">
        <v>172</v>
      </c>
      <c r="F3440" s="3">
        <v>42881</v>
      </c>
      <c r="G3440" s="3">
        <v>42954</v>
      </c>
      <c r="H3440">
        <v>571</v>
      </c>
    </row>
    <row r="3441" spans="1:8">
      <c r="A3441" s="4" t="s">
        <v>3648</v>
      </c>
      <c r="B3441" s="4" t="s">
        <v>230</v>
      </c>
      <c r="C3441" s="4" t="s">
        <v>192</v>
      </c>
      <c r="D3441" s="4" t="s">
        <v>84</v>
      </c>
      <c r="E3441" s="4" t="s">
        <v>172</v>
      </c>
      <c r="F3441" s="3">
        <v>42881</v>
      </c>
      <c r="G3441" s="3">
        <v>42959</v>
      </c>
      <c r="H3441">
        <v>4022</v>
      </c>
    </row>
    <row r="3442" spans="1:8">
      <c r="A3442" s="4" t="s">
        <v>3649</v>
      </c>
      <c r="B3442" s="4" t="s">
        <v>256</v>
      </c>
      <c r="C3442" s="4" t="s">
        <v>179</v>
      </c>
      <c r="D3442" s="4" t="s">
        <v>104</v>
      </c>
      <c r="E3442" s="4" t="s">
        <v>197</v>
      </c>
      <c r="F3442" s="3">
        <v>42881</v>
      </c>
      <c r="G3442" s="3">
        <v>42959</v>
      </c>
      <c r="H3442">
        <v>0</v>
      </c>
    </row>
    <row r="3443" spans="1:8">
      <c r="A3443" s="4" t="s">
        <v>3650</v>
      </c>
      <c r="B3443" s="4" t="s">
        <v>201</v>
      </c>
      <c r="C3443" s="4" t="s">
        <v>177</v>
      </c>
      <c r="D3443" s="4" t="s">
        <v>74</v>
      </c>
      <c r="E3443" s="4" t="s">
        <v>197</v>
      </c>
      <c r="F3443" s="3">
        <v>42881</v>
      </c>
      <c r="G3443" s="3">
        <v>42969</v>
      </c>
      <c r="H3443">
        <v>0</v>
      </c>
    </row>
    <row r="3444" spans="1:8">
      <c r="A3444" s="4" t="s">
        <v>3651</v>
      </c>
      <c r="B3444" s="4" t="s">
        <v>201</v>
      </c>
      <c r="C3444" s="4" t="s">
        <v>171</v>
      </c>
      <c r="D3444" s="4" t="s">
        <v>54</v>
      </c>
      <c r="E3444" s="4" t="s">
        <v>172</v>
      </c>
      <c r="F3444" s="3">
        <v>42881</v>
      </c>
      <c r="G3444" s="3">
        <v>42898</v>
      </c>
      <c r="H3444">
        <v>1030</v>
      </c>
    </row>
    <row r="3445" spans="1:8">
      <c r="A3445" s="4" t="s">
        <v>3652</v>
      </c>
      <c r="B3445" s="4" t="s">
        <v>170</v>
      </c>
      <c r="C3445" s="4" t="s">
        <v>192</v>
      </c>
      <c r="D3445" s="4" t="s">
        <v>29</v>
      </c>
      <c r="E3445" s="4" t="s">
        <v>197</v>
      </c>
      <c r="F3445" s="3">
        <v>42881</v>
      </c>
      <c r="G3445" s="3">
        <v>42956</v>
      </c>
      <c r="H3445">
        <v>0</v>
      </c>
    </row>
    <row r="3446" spans="1:8">
      <c r="A3446" s="4" t="s">
        <v>3653</v>
      </c>
      <c r="B3446" s="4" t="s">
        <v>189</v>
      </c>
      <c r="C3446" s="4" t="s">
        <v>177</v>
      </c>
      <c r="D3446" s="4" t="s">
        <v>111</v>
      </c>
      <c r="E3446" s="4" t="s">
        <v>197</v>
      </c>
      <c r="F3446" s="3">
        <v>42881</v>
      </c>
      <c r="G3446" s="3">
        <v>42886</v>
      </c>
      <c r="H3446">
        <v>0</v>
      </c>
    </row>
    <row r="3447" spans="1:8">
      <c r="A3447" s="4" t="s">
        <v>3654</v>
      </c>
      <c r="B3447" s="4" t="s">
        <v>208</v>
      </c>
      <c r="C3447" s="4" t="s">
        <v>177</v>
      </c>
      <c r="D3447" s="4" t="s">
        <v>41</v>
      </c>
      <c r="E3447" s="4" t="s">
        <v>197</v>
      </c>
      <c r="F3447" s="3">
        <v>42881</v>
      </c>
      <c r="G3447" s="3">
        <v>42987</v>
      </c>
      <c r="H3447">
        <v>0</v>
      </c>
    </row>
    <row r="3448" spans="1:8">
      <c r="A3448" s="4" t="s">
        <v>3655</v>
      </c>
      <c r="B3448" s="4" t="s">
        <v>185</v>
      </c>
      <c r="C3448" s="4" t="s">
        <v>179</v>
      </c>
      <c r="D3448" s="4" t="s">
        <v>75</v>
      </c>
      <c r="E3448" s="4" t="s">
        <v>197</v>
      </c>
      <c r="F3448" s="3">
        <v>42881</v>
      </c>
      <c r="G3448" s="3">
        <v>42950</v>
      </c>
      <c r="H3448">
        <v>0</v>
      </c>
    </row>
    <row r="3449" spans="1:8">
      <c r="A3449" s="4" t="s">
        <v>3656</v>
      </c>
      <c r="B3449" s="4" t="s">
        <v>185</v>
      </c>
      <c r="C3449" s="4" t="s">
        <v>175</v>
      </c>
      <c r="D3449" s="4" t="s">
        <v>82</v>
      </c>
      <c r="E3449" s="4" t="s">
        <v>172</v>
      </c>
      <c r="F3449" s="3">
        <v>42881</v>
      </c>
      <c r="G3449" s="3">
        <v>42999</v>
      </c>
      <c r="H3449">
        <v>5074</v>
      </c>
    </row>
    <row r="3450" spans="1:8">
      <c r="A3450" s="4" t="s">
        <v>3657</v>
      </c>
      <c r="B3450" s="4" t="s">
        <v>216</v>
      </c>
      <c r="C3450" s="4" t="s">
        <v>177</v>
      </c>
      <c r="D3450" s="4" t="s">
        <v>129</v>
      </c>
      <c r="E3450" s="4" t="s">
        <v>193</v>
      </c>
      <c r="F3450" s="3">
        <v>42881</v>
      </c>
      <c r="G3450" s="3"/>
    </row>
    <row r="3451" spans="1:8">
      <c r="A3451" s="4" t="s">
        <v>3658</v>
      </c>
      <c r="B3451" s="4" t="s">
        <v>235</v>
      </c>
      <c r="C3451" s="4" t="s">
        <v>199</v>
      </c>
      <c r="D3451" s="4" t="s">
        <v>121</v>
      </c>
      <c r="E3451" s="4" t="s">
        <v>172</v>
      </c>
      <c r="F3451" s="3">
        <v>42881</v>
      </c>
      <c r="G3451" s="3">
        <v>43001</v>
      </c>
      <c r="H3451">
        <v>5198</v>
      </c>
    </row>
    <row r="3452" spans="1:8">
      <c r="A3452" s="4" t="s">
        <v>3659</v>
      </c>
      <c r="B3452" s="4" t="s">
        <v>181</v>
      </c>
      <c r="C3452" s="4" t="s">
        <v>179</v>
      </c>
      <c r="D3452" s="4" t="s">
        <v>24</v>
      </c>
      <c r="E3452" s="4" t="s">
        <v>193</v>
      </c>
      <c r="F3452" s="3">
        <v>42881</v>
      </c>
      <c r="G3452" s="3"/>
    </row>
    <row r="3453" spans="1:8">
      <c r="A3453" s="4" t="s">
        <v>3660</v>
      </c>
      <c r="B3453" s="4" t="s">
        <v>181</v>
      </c>
      <c r="C3453" s="4" t="s">
        <v>199</v>
      </c>
      <c r="D3453" s="4" t="s">
        <v>54</v>
      </c>
      <c r="E3453" s="4" t="s">
        <v>197</v>
      </c>
      <c r="F3453" s="3">
        <v>42881</v>
      </c>
      <c r="G3453" s="3">
        <v>42984</v>
      </c>
      <c r="H3453">
        <v>0</v>
      </c>
    </row>
    <row r="3454" spans="1:8">
      <c r="A3454" s="4" t="s">
        <v>3661</v>
      </c>
      <c r="B3454" s="4" t="s">
        <v>183</v>
      </c>
      <c r="C3454" s="4" t="s">
        <v>177</v>
      </c>
      <c r="D3454" s="4" t="s">
        <v>27</v>
      </c>
      <c r="E3454" s="4" t="s">
        <v>197</v>
      </c>
      <c r="F3454" s="3">
        <v>42882</v>
      </c>
      <c r="G3454" s="3">
        <v>42971</v>
      </c>
      <c r="H3454">
        <v>0</v>
      </c>
    </row>
    <row r="3455" spans="1:8">
      <c r="A3455" s="4" t="s">
        <v>3662</v>
      </c>
      <c r="B3455" s="4" t="s">
        <v>183</v>
      </c>
      <c r="C3455" s="4" t="s">
        <v>179</v>
      </c>
      <c r="D3455" s="4" t="s">
        <v>43</v>
      </c>
      <c r="E3455" s="4" t="s">
        <v>172</v>
      </c>
      <c r="F3455" s="3">
        <v>42882</v>
      </c>
      <c r="G3455" s="3">
        <v>42981</v>
      </c>
      <c r="H3455">
        <v>576</v>
      </c>
    </row>
    <row r="3456" spans="1:8">
      <c r="A3456" s="4" t="s">
        <v>3663</v>
      </c>
      <c r="B3456" s="4" t="s">
        <v>183</v>
      </c>
      <c r="C3456" s="4" t="s">
        <v>177</v>
      </c>
      <c r="D3456" s="4" t="s">
        <v>109</v>
      </c>
      <c r="E3456" s="4" t="s">
        <v>172</v>
      </c>
      <c r="F3456" s="3">
        <v>42882</v>
      </c>
      <c r="G3456" s="3">
        <v>42968</v>
      </c>
      <c r="H3456">
        <v>57</v>
      </c>
    </row>
    <row r="3457" spans="1:8">
      <c r="A3457" s="4" t="s">
        <v>3664</v>
      </c>
      <c r="B3457" s="4" t="s">
        <v>246</v>
      </c>
      <c r="C3457" s="4" t="s">
        <v>175</v>
      </c>
      <c r="D3457" s="4" t="s">
        <v>84</v>
      </c>
      <c r="E3457" s="4" t="s">
        <v>197</v>
      </c>
      <c r="F3457" s="3">
        <v>42882</v>
      </c>
      <c r="G3457" s="3">
        <v>42961</v>
      </c>
      <c r="H3457">
        <v>0</v>
      </c>
    </row>
    <row r="3458" spans="1:8">
      <c r="A3458" s="4" t="s">
        <v>3665</v>
      </c>
      <c r="B3458" s="4" t="s">
        <v>304</v>
      </c>
      <c r="C3458" s="4" t="s">
        <v>192</v>
      </c>
      <c r="D3458" s="4" t="s">
        <v>42</v>
      </c>
      <c r="E3458" s="4" t="s">
        <v>197</v>
      </c>
      <c r="F3458" s="3">
        <v>42882</v>
      </c>
      <c r="G3458" s="3">
        <v>42891</v>
      </c>
      <c r="H3458">
        <v>0</v>
      </c>
    </row>
    <row r="3459" spans="1:8">
      <c r="A3459" s="4" t="s">
        <v>3666</v>
      </c>
      <c r="B3459" s="4" t="s">
        <v>210</v>
      </c>
      <c r="C3459" s="4" t="s">
        <v>175</v>
      </c>
      <c r="D3459" s="4" t="s">
        <v>51</v>
      </c>
      <c r="E3459" s="4" t="s">
        <v>193</v>
      </c>
      <c r="F3459" s="3">
        <v>42882</v>
      </c>
      <c r="G3459" s="3"/>
    </row>
    <row r="3460" spans="1:8">
      <c r="A3460" s="4" t="s">
        <v>3667</v>
      </c>
      <c r="B3460" s="4" t="s">
        <v>210</v>
      </c>
      <c r="C3460" s="4" t="s">
        <v>175</v>
      </c>
      <c r="D3460" s="4" t="s">
        <v>24</v>
      </c>
      <c r="E3460" s="4" t="s">
        <v>193</v>
      </c>
      <c r="F3460" s="3">
        <v>42882</v>
      </c>
      <c r="G3460" s="3"/>
    </row>
    <row r="3461" spans="1:8">
      <c r="A3461" s="4" t="s">
        <v>3668</v>
      </c>
      <c r="B3461" s="4" t="s">
        <v>174</v>
      </c>
      <c r="C3461" s="4" t="s">
        <v>175</v>
      </c>
      <c r="D3461" s="4" t="s">
        <v>41</v>
      </c>
      <c r="E3461" s="4" t="s">
        <v>197</v>
      </c>
      <c r="F3461" s="3">
        <v>42882</v>
      </c>
      <c r="G3461" s="3">
        <v>42965</v>
      </c>
      <c r="H3461">
        <v>0</v>
      </c>
    </row>
    <row r="3462" spans="1:8">
      <c r="A3462" s="4" t="s">
        <v>3669</v>
      </c>
      <c r="B3462" s="4" t="s">
        <v>174</v>
      </c>
      <c r="C3462" s="4" t="s">
        <v>175</v>
      </c>
      <c r="D3462" s="4" t="s">
        <v>106</v>
      </c>
      <c r="E3462" s="4" t="s">
        <v>172</v>
      </c>
      <c r="F3462" s="3">
        <v>42882</v>
      </c>
      <c r="G3462" s="3">
        <v>42969</v>
      </c>
      <c r="H3462">
        <v>4432</v>
      </c>
    </row>
    <row r="3463" spans="1:8">
      <c r="A3463" s="4" t="s">
        <v>3670</v>
      </c>
      <c r="B3463" s="4" t="s">
        <v>263</v>
      </c>
      <c r="C3463" s="4" t="s">
        <v>179</v>
      </c>
      <c r="D3463" s="4" t="s">
        <v>83</v>
      </c>
      <c r="E3463" s="4" t="s">
        <v>172</v>
      </c>
      <c r="F3463" s="3">
        <v>42882</v>
      </c>
      <c r="G3463" s="3">
        <v>42980</v>
      </c>
      <c r="H3463">
        <v>481</v>
      </c>
    </row>
    <row r="3464" spans="1:8">
      <c r="A3464" s="4" t="s">
        <v>3671</v>
      </c>
      <c r="B3464" s="4" t="s">
        <v>191</v>
      </c>
      <c r="C3464" s="4" t="s">
        <v>199</v>
      </c>
      <c r="D3464" s="4" t="s">
        <v>124</v>
      </c>
      <c r="E3464" s="4" t="s">
        <v>197</v>
      </c>
      <c r="F3464" s="3">
        <v>42882</v>
      </c>
      <c r="G3464" s="3">
        <v>42969</v>
      </c>
      <c r="H3464">
        <v>0</v>
      </c>
    </row>
    <row r="3465" spans="1:8">
      <c r="A3465" s="4" t="s">
        <v>3672</v>
      </c>
      <c r="B3465" s="4" t="s">
        <v>191</v>
      </c>
      <c r="C3465" s="4" t="s">
        <v>175</v>
      </c>
      <c r="D3465" s="4" t="s">
        <v>93</v>
      </c>
      <c r="E3465" s="4" t="s">
        <v>172</v>
      </c>
      <c r="F3465" s="3">
        <v>42882</v>
      </c>
      <c r="G3465" s="3">
        <v>42975</v>
      </c>
      <c r="H3465">
        <v>5293</v>
      </c>
    </row>
    <row r="3466" spans="1:8">
      <c r="A3466" s="4" t="s">
        <v>3673</v>
      </c>
      <c r="B3466" s="4" t="s">
        <v>343</v>
      </c>
      <c r="C3466" s="4" t="s">
        <v>175</v>
      </c>
      <c r="D3466" s="4" t="s">
        <v>41</v>
      </c>
      <c r="E3466" s="4" t="s">
        <v>197</v>
      </c>
      <c r="F3466" s="3">
        <v>42882</v>
      </c>
      <c r="G3466" s="3">
        <v>42953</v>
      </c>
      <c r="H3466">
        <v>0</v>
      </c>
    </row>
    <row r="3467" spans="1:8">
      <c r="A3467" s="4" t="s">
        <v>3674</v>
      </c>
      <c r="B3467" s="4" t="s">
        <v>343</v>
      </c>
      <c r="C3467" s="4" t="s">
        <v>199</v>
      </c>
      <c r="D3467" s="4" t="s">
        <v>76</v>
      </c>
      <c r="E3467" s="4" t="s">
        <v>172</v>
      </c>
      <c r="F3467" s="3">
        <v>42882</v>
      </c>
      <c r="G3467" s="3">
        <v>42964</v>
      </c>
      <c r="H3467">
        <v>5769</v>
      </c>
    </row>
    <row r="3468" spans="1:8">
      <c r="A3468" s="4" t="s">
        <v>3675</v>
      </c>
      <c r="B3468" s="4" t="s">
        <v>343</v>
      </c>
      <c r="C3468" s="4" t="s">
        <v>175</v>
      </c>
      <c r="D3468" s="4" t="s">
        <v>68</v>
      </c>
      <c r="E3468" s="4" t="s">
        <v>172</v>
      </c>
      <c r="F3468" s="3">
        <v>42882</v>
      </c>
      <c r="G3468" s="3">
        <v>42980</v>
      </c>
      <c r="H3468">
        <v>4929</v>
      </c>
    </row>
    <row r="3469" spans="1:8">
      <c r="A3469" s="4" t="s">
        <v>3676</v>
      </c>
      <c r="B3469" s="4" t="s">
        <v>343</v>
      </c>
      <c r="C3469" s="4" t="s">
        <v>175</v>
      </c>
      <c r="D3469" s="4" t="s">
        <v>104</v>
      </c>
      <c r="E3469" s="4" t="s">
        <v>172</v>
      </c>
      <c r="F3469" s="3">
        <v>42882</v>
      </c>
      <c r="G3469" s="3">
        <v>42952</v>
      </c>
      <c r="H3469">
        <v>4924</v>
      </c>
    </row>
    <row r="3470" spans="1:8">
      <c r="A3470" s="4" t="s">
        <v>3677</v>
      </c>
      <c r="B3470" s="4" t="s">
        <v>219</v>
      </c>
      <c r="C3470" s="4" t="s">
        <v>171</v>
      </c>
      <c r="D3470" s="4" t="s">
        <v>32</v>
      </c>
      <c r="E3470" s="4" t="s">
        <v>197</v>
      </c>
      <c r="F3470" s="3">
        <v>42882</v>
      </c>
      <c r="G3470" s="3">
        <v>42961</v>
      </c>
      <c r="H3470">
        <v>0</v>
      </c>
    </row>
    <row r="3471" spans="1:8">
      <c r="A3471" s="4" t="s">
        <v>3678</v>
      </c>
      <c r="B3471" s="4" t="s">
        <v>230</v>
      </c>
      <c r="C3471" s="4" t="s">
        <v>199</v>
      </c>
      <c r="D3471" s="4" t="s">
        <v>54</v>
      </c>
      <c r="E3471" s="4" t="s">
        <v>172</v>
      </c>
      <c r="F3471" s="3">
        <v>42882</v>
      </c>
      <c r="G3471" s="3">
        <v>42951</v>
      </c>
      <c r="H3471">
        <v>5312</v>
      </c>
    </row>
    <row r="3472" spans="1:8">
      <c r="A3472" s="4" t="s">
        <v>3679</v>
      </c>
      <c r="B3472" s="4" t="s">
        <v>230</v>
      </c>
      <c r="C3472" s="4" t="s">
        <v>177</v>
      </c>
      <c r="D3472" s="4" t="s">
        <v>90</v>
      </c>
      <c r="E3472" s="4" t="s">
        <v>172</v>
      </c>
      <c r="F3472" s="3">
        <v>42882</v>
      </c>
      <c r="G3472" s="3">
        <v>42893</v>
      </c>
      <c r="H3472">
        <v>66</v>
      </c>
    </row>
    <row r="3473" spans="1:8">
      <c r="A3473" s="4" t="s">
        <v>3680</v>
      </c>
      <c r="B3473" s="4" t="s">
        <v>244</v>
      </c>
      <c r="C3473" s="4" t="s">
        <v>171</v>
      </c>
      <c r="D3473" s="4" t="s">
        <v>118</v>
      </c>
      <c r="E3473" s="4" t="s">
        <v>172</v>
      </c>
      <c r="F3473" s="3">
        <v>42882</v>
      </c>
      <c r="G3473" s="3">
        <v>42904</v>
      </c>
      <c r="H3473">
        <v>1115</v>
      </c>
    </row>
    <row r="3474" spans="1:8">
      <c r="A3474" s="4" t="s">
        <v>3681</v>
      </c>
      <c r="B3474" s="4" t="s">
        <v>244</v>
      </c>
      <c r="C3474" s="4" t="s">
        <v>192</v>
      </c>
      <c r="D3474" s="4" t="s">
        <v>43</v>
      </c>
      <c r="E3474" s="4" t="s">
        <v>172</v>
      </c>
      <c r="F3474" s="3">
        <v>42882</v>
      </c>
      <c r="G3474" s="3">
        <v>42970</v>
      </c>
      <c r="H3474">
        <v>3407</v>
      </c>
    </row>
    <row r="3475" spans="1:8">
      <c r="A3475" s="4" t="s">
        <v>3682</v>
      </c>
      <c r="B3475" s="4" t="s">
        <v>189</v>
      </c>
      <c r="C3475" s="4" t="s">
        <v>179</v>
      </c>
      <c r="D3475" s="4" t="s">
        <v>37</v>
      </c>
      <c r="E3475" s="4" t="s">
        <v>172</v>
      </c>
      <c r="F3475" s="3">
        <v>42882</v>
      </c>
      <c r="G3475" s="3">
        <v>42981</v>
      </c>
      <c r="H3475">
        <v>540</v>
      </c>
    </row>
    <row r="3476" spans="1:8">
      <c r="A3476" s="4" t="s">
        <v>3683</v>
      </c>
      <c r="B3476" s="4" t="s">
        <v>232</v>
      </c>
      <c r="C3476" s="4" t="s">
        <v>171</v>
      </c>
      <c r="D3476" s="4" t="s">
        <v>21</v>
      </c>
      <c r="E3476" s="4" t="s">
        <v>172</v>
      </c>
      <c r="F3476" s="3">
        <v>42882</v>
      </c>
      <c r="G3476" s="3">
        <v>42982</v>
      </c>
      <c r="H3476">
        <v>1095</v>
      </c>
    </row>
    <row r="3477" spans="1:8">
      <c r="A3477" s="4" t="s">
        <v>3684</v>
      </c>
      <c r="B3477" s="4" t="s">
        <v>232</v>
      </c>
      <c r="C3477" s="4" t="s">
        <v>171</v>
      </c>
      <c r="D3477" s="4" t="s">
        <v>107</v>
      </c>
      <c r="E3477" s="4" t="s">
        <v>172</v>
      </c>
      <c r="F3477" s="3">
        <v>42882</v>
      </c>
      <c r="G3477" s="3">
        <v>42970</v>
      </c>
      <c r="H3477">
        <v>1019</v>
      </c>
    </row>
    <row r="3478" spans="1:8">
      <c r="A3478" s="4" t="s">
        <v>3685</v>
      </c>
      <c r="B3478" s="4" t="s">
        <v>185</v>
      </c>
      <c r="C3478" s="4" t="s">
        <v>171</v>
      </c>
      <c r="D3478" s="4" t="s">
        <v>72</v>
      </c>
      <c r="E3478" s="4" t="s">
        <v>197</v>
      </c>
      <c r="F3478" s="3">
        <v>42882</v>
      </c>
      <c r="G3478" s="3">
        <v>42885</v>
      </c>
      <c r="H3478">
        <v>0</v>
      </c>
    </row>
    <row r="3479" spans="1:8">
      <c r="A3479" s="4" t="s">
        <v>3686</v>
      </c>
      <c r="B3479" s="4" t="s">
        <v>185</v>
      </c>
      <c r="C3479" s="4" t="s">
        <v>175</v>
      </c>
      <c r="D3479" s="4" t="s">
        <v>105</v>
      </c>
      <c r="E3479" s="4" t="s">
        <v>197</v>
      </c>
      <c r="F3479" s="3">
        <v>42882</v>
      </c>
      <c r="G3479" s="3">
        <v>42964</v>
      </c>
      <c r="H3479">
        <v>0</v>
      </c>
    </row>
    <row r="3480" spans="1:8">
      <c r="A3480" s="4" t="s">
        <v>3687</v>
      </c>
      <c r="B3480" s="4" t="s">
        <v>185</v>
      </c>
      <c r="C3480" s="4" t="s">
        <v>175</v>
      </c>
      <c r="D3480" s="4" t="s">
        <v>72</v>
      </c>
      <c r="E3480" s="4" t="s">
        <v>172</v>
      </c>
      <c r="F3480" s="3">
        <v>42882</v>
      </c>
      <c r="G3480" s="3">
        <v>42992</v>
      </c>
      <c r="H3480">
        <v>4477</v>
      </c>
    </row>
    <row r="3481" spans="1:8">
      <c r="A3481" s="4" t="s">
        <v>3688</v>
      </c>
      <c r="B3481" s="4" t="s">
        <v>185</v>
      </c>
      <c r="C3481" s="4" t="s">
        <v>175</v>
      </c>
      <c r="D3481" s="4" t="s">
        <v>75</v>
      </c>
      <c r="E3481" s="4" t="s">
        <v>172</v>
      </c>
      <c r="F3481" s="3">
        <v>42882</v>
      </c>
      <c r="G3481" s="3">
        <v>42888</v>
      </c>
      <c r="H3481">
        <v>4644</v>
      </c>
    </row>
    <row r="3482" spans="1:8">
      <c r="A3482" s="4" t="s">
        <v>3689</v>
      </c>
      <c r="B3482" s="4" t="s">
        <v>183</v>
      </c>
      <c r="C3482" s="4" t="s">
        <v>179</v>
      </c>
      <c r="D3482" s="4" t="s">
        <v>57</v>
      </c>
      <c r="E3482" s="4" t="s">
        <v>197</v>
      </c>
      <c r="F3482" s="3">
        <v>42883</v>
      </c>
      <c r="G3482" s="3">
        <v>42967</v>
      </c>
      <c r="H3482">
        <v>0</v>
      </c>
    </row>
    <row r="3483" spans="1:8">
      <c r="A3483" s="4" t="s">
        <v>3690</v>
      </c>
      <c r="B3483" s="4" t="s">
        <v>183</v>
      </c>
      <c r="C3483" s="4" t="s">
        <v>171</v>
      </c>
      <c r="D3483" s="4" t="s">
        <v>37</v>
      </c>
      <c r="E3483" s="4" t="s">
        <v>197</v>
      </c>
      <c r="F3483" s="3">
        <v>42883</v>
      </c>
      <c r="G3483" s="3">
        <v>42899</v>
      </c>
      <c r="H3483">
        <v>0</v>
      </c>
    </row>
    <row r="3484" spans="1:8">
      <c r="A3484" s="4" t="s">
        <v>3691</v>
      </c>
      <c r="B3484" s="4" t="s">
        <v>261</v>
      </c>
      <c r="C3484" s="4" t="s">
        <v>199</v>
      </c>
      <c r="D3484" s="4" t="s">
        <v>24</v>
      </c>
      <c r="E3484" s="4" t="s">
        <v>193</v>
      </c>
      <c r="F3484" s="3">
        <v>42883</v>
      </c>
      <c r="G3484" s="3"/>
    </row>
    <row r="3485" spans="1:8">
      <c r="A3485" s="4" t="s">
        <v>3692</v>
      </c>
      <c r="B3485" s="4" t="s">
        <v>261</v>
      </c>
      <c r="C3485" s="4" t="s">
        <v>171</v>
      </c>
      <c r="D3485" s="4" t="s">
        <v>130</v>
      </c>
      <c r="E3485" s="4" t="s">
        <v>172</v>
      </c>
      <c r="F3485" s="3">
        <v>42883</v>
      </c>
      <c r="G3485" s="3">
        <v>42894</v>
      </c>
      <c r="H3485">
        <v>940</v>
      </c>
    </row>
    <row r="3486" spans="1:8">
      <c r="A3486" s="4" t="s">
        <v>3693</v>
      </c>
      <c r="B3486" s="4" t="s">
        <v>210</v>
      </c>
      <c r="C3486" s="4" t="s">
        <v>175</v>
      </c>
      <c r="D3486" s="4" t="s">
        <v>21</v>
      </c>
      <c r="E3486" s="4" t="s">
        <v>172</v>
      </c>
      <c r="F3486" s="3">
        <v>42883</v>
      </c>
      <c r="G3486" s="3">
        <v>42893</v>
      </c>
      <c r="H3486">
        <v>5378</v>
      </c>
    </row>
    <row r="3487" spans="1:8">
      <c r="A3487" s="4" t="s">
        <v>3694</v>
      </c>
      <c r="B3487" s="4" t="s">
        <v>210</v>
      </c>
      <c r="C3487" s="4" t="s">
        <v>175</v>
      </c>
      <c r="D3487" s="4" t="s">
        <v>82</v>
      </c>
      <c r="E3487" s="4" t="s">
        <v>172</v>
      </c>
      <c r="F3487" s="3">
        <v>42883</v>
      </c>
      <c r="G3487" s="3">
        <v>42901</v>
      </c>
      <c r="H3487">
        <v>4712</v>
      </c>
    </row>
    <row r="3488" spans="1:8">
      <c r="A3488" s="4" t="s">
        <v>3695</v>
      </c>
      <c r="B3488" s="4" t="s">
        <v>174</v>
      </c>
      <c r="C3488" s="4" t="s">
        <v>171</v>
      </c>
      <c r="D3488" s="4" t="s">
        <v>29</v>
      </c>
      <c r="E3488" s="4" t="s">
        <v>172</v>
      </c>
      <c r="F3488" s="3">
        <v>42883</v>
      </c>
      <c r="G3488" s="3">
        <v>42972</v>
      </c>
      <c r="H3488">
        <v>1118</v>
      </c>
    </row>
    <row r="3489" spans="1:8">
      <c r="A3489" s="4" t="s">
        <v>3696</v>
      </c>
      <c r="B3489" s="4" t="s">
        <v>263</v>
      </c>
      <c r="C3489" s="4" t="s">
        <v>199</v>
      </c>
      <c r="D3489" s="4" t="s">
        <v>63</v>
      </c>
      <c r="E3489" s="4" t="s">
        <v>172</v>
      </c>
      <c r="F3489" s="3">
        <v>42883</v>
      </c>
      <c r="G3489" s="3">
        <v>42958</v>
      </c>
      <c r="H3489">
        <v>5695</v>
      </c>
    </row>
    <row r="3490" spans="1:8">
      <c r="A3490" s="4" t="s">
        <v>3697</v>
      </c>
      <c r="B3490" s="4" t="s">
        <v>263</v>
      </c>
      <c r="C3490" s="4" t="s">
        <v>175</v>
      </c>
      <c r="D3490" s="4" t="s">
        <v>125</v>
      </c>
      <c r="E3490" s="4" t="s">
        <v>172</v>
      </c>
      <c r="F3490" s="3">
        <v>42883</v>
      </c>
      <c r="G3490" s="3">
        <v>42952</v>
      </c>
      <c r="H3490">
        <v>4462</v>
      </c>
    </row>
    <row r="3491" spans="1:8">
      <c r="A3491" s="4" t="s">
        <v>3698</v>
      </c>
      <c r="B3491" s="4" t="s">
        <v>237</v>
      </c>
      <c r="C3491" s="4" t="s">
        <v>175</v>
      </c>
      <c r="D3491" s="4" t="s">
        <v>99</v>
      </c>
      <c r="E3491" s="4" t="s">
        <v>197</v>
      </c>
      <c r="F3491" s="3">
        <v>42883</v>
      </c>
      <c r="G3491" s="3">
        <v>42977</v>
      </c>
      <c r="H3491">
        <v>0</v>
      </c>
    </row>
    <row r="3492" spans="1:8">
      <c r="A3492" s="4" t="s">
        <v>3699</v>
      </c>
      <c r="B3492" s="4" t="s">
        <v>203</v>
      </c>
      <c r="C3492" s="4" t="s">
        <v>192</v>
      </c>
      <c r="D3492" s="4" t="s">
        <v>108</v>
      </c>
      <c r="E3492" s="4" t="s">
        <v>172</v>
      </c>
      <c r="F3492" s="3">
        <v>42883</v>
      </c>
      <c r="G3492" s="3">
        <v>42975</v>
      </c>
      <c r="H3492">
        <v>3701</v>
      </c>
    </row>
    <row r="3493" spans="1:8">
      <c r="A3493" s="4" t="s">
        <v>3700</v>
      </c>
      <c r="B3493" s="4" t="s">
        <v>230</v>
      </c>
      <c r="C3493" s="4" t="s">
        <v>171</v>
      </c>
      <c r="D3493" s="4" t="s">
        <v>95</v>
      </c>
      <c r="E3493" s="4" t="s">
        <v>193</v>
      </c>
      <c r="F3493" s="3">
        <v>42883</v>
      </c>
      <c r="G3493" s="3"/>
    </row>
    <row r="3494" spans="1:8">
      <c r="A3494" s="4" t="s">
        <v>3701</v>
      </c>
      <c r="B3494" s="4" t="s">
        <v>187</v>
      </c>
      <c r="C3494" s="4" t="s">
        <v>179</v>
      </c>
      <c r="D3494" s="4" t="s">
        <v>24</v>
      </c>
      <c r="E3494" s="4" t="s">
        <v>193</v>
      </c>
      <c r="F3494" s="3">
        <v>42883</v>
      </c>
      <c r="G3494" s="3"/>
    </row>
    <row r="3495" spans="1:8">
      <c r="A3495" s="4" t="s">
        <v>3702</v>
      </c>
      <c r="B3495" s="4" t="s">
        <v>187</v>
      </c>
      <c r="C3495" s="4" t="s">
        <v>171</v>
      </c>
      <c r="D3495" s="4" t="s">
        <v>81</v>
      </c>
      <c r="E3495" s="4" t="s">
        <v>172</v>
      </c>
      <c r="F3495" s="3">
        <v>42883</v>
      </c>
      <c r="G3495" s="3">
        <v>42894</v>
      </c>
      <c r="H3495">
        <v>941</v>
      </c>
    </row>
    <row r="3496" spans="1:8">
      <c r="A3496" s="4" t="s">
        <v>3703</v>
      </c>
      <c r="B3496" s="4" t="s">
        <v>201</v>
      </c>
      <c r="C3496" s="4" t="s">
        <v>171</v>
      </c>
      <c r="D3496" s="4" t="s">
        <v>75</v>
      </c>
      <c r="E3496" s="4" t="s">
        <v>172</v>
      </c>
      <c r="F3496" s="3">
        <v>42883</v>
      </c>
      <c r="G3496" s="3">
        <v>42891</v>
      </c>
      <c r="H3496">
        <v>1171</v>
      </c>
    </row>
    <row r="3497" spans="1:8">
      <c r="A3497" s="4" t="s">
        <v>3704</v>
      </c>
      <c r="B3497" s="4" t="s">
        <v>205</v>
      </c>
      <c r="C3497" s="4" t="s">
        <v>265</v>
      </c>
      <c r="D3497" s="4" t="s">
        <v>102</v>
      </c>
      <c r="E3497" s="4" t="s">
        <v>172</v>
      </c>
      <c r="F3497" s="3">
        <v>42883</v>
      </c>
      <c r="G3497" s="3">
        <v>42975</v>
      </c>
      <c r="H3497">
        <v>24899</v>
      </c>
    </row>
    <row r="3498" spans="1:8">
      <c r="A3498" s="4" t="s">
        <v>3705</v>
      </c>
      <c r="B3498" s="4" t="s">
        <v>205</v>
      </c>
      <c r="C3498" s="4" t="s">
        <v>192</v>
      </c>
      <c r="D3498" s="4" t="s">
        <v>102</v>
      </c>
      <c r="E3498" s="4" t="s">
        <v>172</v>
      </c>
      <c r="F3498" s="3">
        <v>42883</v>
      </c>
      <c r="G3498" s="3">
        <v>42999</v>
      </c>
      <c r="H3498">
        <v>3418</v>
      </c>
    </row>
    <row r="3499" spans="1:8">
      <c r="A3499" s="4" t="s">
        <v>3706</v>
      </c>
      <c r="B3499" s="4" t="s">
        <v>185</v>
      </c>
      <c r="C3499" s="4" t="s">
        <v>179</v>
      </c>
      <c r="D3499" s="4" t="s">
        <v>76</v>
      </c>
      <c r="E3499" s="4" t="s">
        <v>172</v>
      </c>
      <c r="F3499" s="3">
        <v>42883</v>
      </c>
      <c r="G3499" s="3">
        <v>42894</v>
      </c>
      <c r="H3499">
        <v>537</v>
      </c>
    </row>
    <row r="3500" spans="1:8">
      <c r="A3500" s="4" t="s">
        <v>3707</v>
      </c>
      <c r="B3500" s="4" t="s">
        <v>181</v>
      </c>
      <c r="C3500" s="4" t="s">
        <v>175</v>
      </c>
      <c r="D3500" s="4" t="s">
        <v>24</v>
      </c>
      <c r="E3500" s="4" t="s">
        <v>193</v>
      </c>
      <c r="F3500" s="3">
        <v>42883</v>
      </c>
      <c r="G3500" s="3"/>
    </row>
    <row r="3501" spans="1:8">
      <c r="A3501" s="4" t="s">
        <v>3708</v>
      </c>
      <c r="B3501" s="4" t="s">
        <v>181</v>
      </c>
      <c r="C3501" s="4" t="s">
        <v>171</v>
      </c>
      <c r="D3501" s="4" t="s">
        <v>102</v>
      </c>
      <c r="E3501" s="4" t="s">
        <v>172</v>
      </c>
      <c r="F3501" s="3">
        <v>42883</v>
      </c>
      <c r="G3501" s="3">
        <v>42951</v>
      </c>
      <c r="H3501">
        <v>1053</v>
      </c>
    </row>
    <row r="3502" spans="1:8">
      <c r="A3502" s="4" t="s">
        <v>3709</v>
      </c>
      <c r="B3502" s="4" t="s">
        <v>183</v>
      </c>
      <c r="C3502" s="4" t="s">
        <v>179</v>
      </c>
      <c r="D3502" s="4" t="s">
        <v>66</v>
      </c>
      <c r="E3502" s="4" t="s">
        <v>172</v>
      </c>
      <c r="F3502" s="3">
        <v>42884</v>
      </c>
      <c r="G3502" s="3">
        <v>42897</v>
      </c>
      <c r="H3502">
        <v>497</v>
      </c>
    </row>
    <row r="3503" spans="1:8">
      <c r="A3503" s="4" t="s">
        <v>3710</v>
      </c>
      <c r="B3503" s="4" t="s">
        <v>261</v>
      </c>
      <c r="C3503" s="4" t="s">
        <v>199</v>
      </c>
      <c r="D3503" s="4" t="s">
        <v>127</v>
      </c>
      <c r="E3503" s="4" t="s">
        <v>172</v>
      </c>
      <c r="F3503" s="3">
        <v>42884</v>
      </c>
      <c r="G3503" s="3">
        <v>42991</v>
      </c>
      <c r="H3503">
        <v>5714</v>
      </c>
    </row>
    <row r="3504" spans="1:8">
      <c r="A3504" s="4" t="s">
        <v>3711</v>
      </c>
      <c r="B3504" s="4" t="s">
        <v>304</v>
      </c>
      <c r="C3504" s="4" t="s">
        <v>179</v>
      </c>
      <c r="D3504" s="4" t="s">
        <v>29</v>
      </c>
      <c r="E3504" s="4" t="s">
        <v>172</v>
      </c>
      <c r="F3504" s="3">
        <v>42884</v>
      </c>
      <c r="G3504" s="3">
        <v>42976</v>
      </c>
      <c r="H3504">
        <v>611</v>
      </c>
    </row>
    <row r="3505" spans="1:8">
      <c r="A3505" s="4" t="s">
        <v>3712</v>
      </c>
      <c r="B3505" s="4" t="s">
        <v>279</v>
      </c>
      <c r="C3505" s="4" t="s">
        <v>175</v>
      </c>
      <c r="D3505" s="4" t="s">
        <v>126</v>
      </c>
      <c r="E3505" s="4" t="s">
        <v>193</v>
      </c>
      <c r="F3505" s="3">
        <v>42884</v>
      </c>
      <c r="G3505" s="3"/>
    </row>
    <row r="3506" spans="1:8">
      <c r="A3506" s="4" t="s">
        <v>3713</v>
      </c>
      <c r="B3506" s="4" t="s">
        <v>279</v>
      </c>
      <c r="C3506" s="4" t="s">
        <v>175</v>
      </c>
      <c r="D3506" s="4" t="s">
        <v>96</v>
      </c>
      <c r="E3506" s="4" t="s">
        <v>172</v>
      </c>
      <c r="F3506" s="3">
        <v>42884</v>
      </c>
      <c r="G3506" s="3">
        <v>42897</v>
      </c>
      <c r="H3506">
        <v>5642</v>
      </c>
    </row>
    <row r="3507" spans="1:8">
      <c r="A3507" s="4" t="s">
        <v>3714</v>
      </c>
      <c r="B3507" s="4" t="s">
        <v>279</v>
      </c>
      <c r="C3507" s="4" t="s">
        <v>175</v>
      </c>
      <c r="D3507" s="4" t="s">
        <v>120</v>
      </c>
      <c r="E3507" s="4" t="s">
        <v>172</v>
      </c>
      <c r="F3507" s="3">
        <v>42884</v>
      </c>
      <c r="G3507" s="3">
        <v>42897</v>
      </c>
      <c r="H3507">
        <v>5081</v>
      </c>
    </row>
    <row r="3508" spans="1:8">
      <c r="A3508" s="4" t="s">
        <v>3715</v>
      </c>
      <c r="B3508" s="4" t="s">
        <v>174</v>
      </c>
      <c r="C3508" s="4" t="s">
        <v>175</v>
      </c>
      <c r="D3508" s="4" t="s">
        <v>37</v>
      </c>
      <c r="E3508" s="4" t="s">
        <v>172</v>
      </c>
      <c r="F3508" s="3">
        <v>42884</v>
      </c>
      <c r="G3508" s="3">
        <v>42949</v>
      </c>
      <c r="H3508">
        <v>3985</v>
      </c>
    </row>
    <row r="3509" spans="1:8">
      <c r="A3509" s="4" t="s">
        <v>3716</v>
      </c>
      <c r="B3509" s="4" t="s">
        <v>263</v>
      </c>
      <c r="C3509" s="4" t="s">
        <v>192</v>
      </c>
      <c r="D3509" s="4" t="s">
        <v>34</v>
      </c>
      <c r="E3509" s="4" t="s">
        <v>172</v>
      </c>
      <c r="F3509" s="3">
        <v>42884</v>
      </c>
      <c r="G3509" s="3">
        <v>42897</v>
      </c>
      <c r="H3509">
        <v>3313</v>
      </c>
    </row>
    <row r="3510" spans="1:8">
      <c r="A3510" s="4" t="s">
        <v>3717</v>
      </c>
      <c r="B3510" s="4" t="s">
        <v>212</v>
      </c>
      <c r="C3510" s="4" t="s">
        <v>192</v>
      </c>
      <c r="D3510" s="4" t="s">
        <v>97</v>
      </c>
      <c r="E3510" s="4" t="s">
        <v>172</v>
      </c>
      <c r="F3510" s="3">
        <v>42884</v>
      </c>
      <c r="G3510" s="3">
        <v>42897</v>
      </c>
      <c r="H3510">
        <v>3850</v>
      </c>
    </row>
    <row r="3511" spans="1:8">
      <c r="A3511" s="4" t="s">
        <v>3718</v>
      </c>
      <c r="B3511" s="4" t="s">
        <v>196</v>
      </c>
      <c r="C3511" s="4" t="s">
        <v>171</v>
      </c>
      <c r="D3511" s="4" t="s">
        <v>106</v>
      </c>
      <c r="E3511" s="4" t="s">
        <v>172</v>
      </c>
      <c r="F3511" s="3">
        <v>42884</v>
      </c>
      <c r="G3511" s="3">
        <v>42953</v>
      </c>
      <c r="H3511">
        <v>917</v>
      </c>
    </row>
    <row r="3512" spans="1:8">
      <c r="A3512" s="4" t="s">
        <v>3719</v>
      </c>
      <c r="B3512" s="4" t="s">
        <v>196</v>
      </c>
      <c r="C3512" s="4" t="s">
        <v>177</v>
      </c>
      <c r="D3512" s="4" t="s">
        <v>111</v>
      </c>
      <c r="E3512" s="4" t="s">
        <v>172</v>
      </c>
      <c r="F3512" s="3">
        <v>42884</v>
      </c>
      <c r="G3512" s="3">
        <v>42955</v>
      </c>
      <c r="H3512">
        <v>56</v>
      </c>
    </row>
    <row r="3513" spans="1:8">
      <c r="A3513" s="4" t="s">
        <v>3720</v>
      </c>
      <c r="B3513" s="4" t="s">
        <v>191</v>
      </c>
      <c r="C3513" s="4" t="s">
        <v>179</v>
      </c>
      <c r="D3513" s="4" t="s">
        <v>24</v>
      </c>
      <c r="E3513" s="4" t="s">
        <v>193</v>
      </c>
      <c r="F3513" s="3">
        <v>42884</v>
      </c>
      <c r="G3513" s="3"/>
    </row>
    <row r="3514" spans="1:8">
      <c r="A3514" s="4" t="s">
        <v>3721</v>
      </c>
      <c r="B3514" s="4" t="s">
        <v>191</v>
      </c>
      <c r="C3514" s="4" t="s">
        <v>192</v>
      </c>
      <c r="D3514" s="4" t="s">
        <v>87</v>
      </c>
      <c r="E3514" s="4" t="s">
        <v>197</v>
      </c>
      <c r="F3514" s="3">
        <v>42884</v>
      </c>
      <c r="G3514" s="3">
        <v>42965</v>
      </c>
      <c r="H3514">
        <v>0</v>
      </c>
    </row>
    <row r="3515" spans="1:8">
      <c r="A3515" s="4" t="s">
        <v>3722</v>
      </c>
      <c r="B3515" s="4" t="s">
        <v>191</v>
      </c>
      <c r="C3515" s="4" t="s">
        <v>175</v>
      </c>
      <c r="D3515" s="4" t="s">
        <v>93</v>
      </c>
      <c r="E3515" s="4" t="s">
        <v>172</v>
      </c>
      <c r="F3515" s="3">
        <v>42884</v>
      </c>
      <c r="G3515" s="3">
        <v>42954</v>
      </c>
      <c r="H3515">
        <v>5194</v>
      </c>
    </row>
    <row r="3516" spans="1:8">
      <c r="A3516" s="4" t="s">
        <v>3723</v>
      </c>
      <c r="B3516" s="4" t="s">
        <v>343</v>
      </c>
      <c r="C3516" s="4" t="s">
        <v>171</v>
      </c>
      <c r="D3516" s="4" t="s">
        <v>29</v>
      </c>
      <c r="E3516" s="4" t="s">
        <v>197</v>
      </c>
      <c r="F3516" s="3">
        <v>42884</v>
      </c>
      <c r="G3516" s="3">
        <v>42976</v>
      </c>
      <c r="H3516">
        <v>0</v>
      </c>
    </row>
    <row r="3517" spans="1:8">
      <c r="A3517" s="4" t="s">
        <v>3724</v>
      </c>
      <c r="B3517" s="4" t="s">
        <v>219</v>
      </c>
      <c r="C3517" s="4" t="s">
        <v>171</v>
      </c>
      <c r="D3517" s="4" t="s">
        <v>51</v>
      </c>
      <c r="E3517" s="4" t="s">
        <v>193</v>
      </c>
      <c r="F3517" s="3">
        <v>42884</v>
      </c>
      <c r="G3517" s="3"/>
    </row>
    <row r="3518" spans="1:8">
      <c r="A3518" s="4" t="s">
        <v>3725</v>
      </c>
      <c r="B3518" s="4" t="s">
        <v>230</v>
      </c>
      <c r="C3518" s="4" t="s">
        <v>175</v>
      </c>
      <c r="D3518" s="4" t="s">
        <v>24</v>
      </c>
      <c r="E3518" s="4" t="s">
        <v>193</v>
      </c>
      <c r="F3518" s="3">
        <v>42884</v>
      </c>
      <c r="G3518" s="3"/>
    </row>
    <row r="3519" spans="1:8">
      <c r="A3519" s="4" t="s">
        <v>3726</v>
      </c>
      <c r="B3519" s="4" t="s">
        <v>230</v>
      </c>
      <c r="C3519" s="4" t="s">
        <v>171</v>
      </c>
      <c r="D3519" s="4" t="s">
        <v>62</v>
      </c>
      <c r="E3519" s="4" t="s">
        <v>172</v>
      </c>
      <c r="F3519" s="3">
        <v>42884</v>
      </c>
      <c r="G3519" s="3">
        <v>42964</v>
      </c>
      <c r="H3519">
        <v>1002</v>
      </c>
    </row>
    <row r="3520" spans="1:8">
      <c r="A3520" s="4" t="s">
        <v>3727</v>
      </c>
      <c r="B3520" s="4" t="s">
        <v>230</v>
      </c>
      <c r="C3520" s="4" t="s">
        <v>199</v>
      </c>
      <c r="D3520" s="4" t="s">
        <v>76</v>
      </c>
      <c r="E3520" s="4" t="s">
        <v>172</v>
      </c>
      <c r="F3520" s="3">
        <v>42884</v>
      </c>
      <c r="G3520" s="3">
        <v>42964</v>
      </c>
      <c r="H3520">
        <v>6042</v>
      </c>
    </row>
    <row r="3521" spans="1:8">
      <c r="A3521" s="4" t="s">
        <v>3728</v>
      </c>
      <c r="B3521" s="4" t="s">
        <v>187</v>
      </c>
      <c r="C3521" s="4" t="s">
        <v>199</v>
      </c>
      <c r="D3521" s="4" t="s">
        <v>56</v>
      </c>
      <c r="E3521" s="4" t="s">
        <v>172</v>
      </c>
      <c r="F3521" s="3">
        <v>42884</v>
      </c>
      <c r="G3521" s="3">
        <v>42901</v>
      </c>
      <c r="H3521">
        <v>4423</v>
      </c>
    </row>
    <row r="3522" spans="1:8">
      <c r="A3522" s="4" t="s">
        <v>3729</v>
      </c>
      <c r="B3522" s="4" t="s">
        <v>187</v>
      </c>
      <c r="C3522" s="4" t="s">
        <v>177</v>
      </c>
      <c r="D3522" s="4" t="s">
        <v>74</v>
      </c>
      <c r="E3522" s="4" t="s">
        <v>172</v>
      </c>
      <c r="F3522" s="3">
        <v>42884</v>
      </c>
      <c r="G3522" s="3">
        <v>42965</v>
      </c>
      <c r="H3522">
        <v>45</v>
      </c>
    </row>
    <row r="3523" spans="1:8">
      <c r="A3523" s="4" t="s">
        <v>3730</v>
      </c>
      <c r="B3523" s="4" t="s">
        <v>205</v>
      </c>
      <c r="C3523" s="4" t="s">
        <v>179</v>
      </c>
      <c r="D3523" s="4" t="s">
        <v>24</v>
      </c>
      <c r="E3523" s="4" t="s">
        <v>193</v>
      </c>
      <c r="F3523" s="3">
        <v>42884</v>
      </c>
      <c r="G3523" s="3"/>
    </row>
    <row r="3524" spans="1:8">
      <c r="A3524" s="4" t="s">
        <v>3731</v>
      </c>
      <c r="B3524" s="4" t="s">
        <v>205</v>
      </c>
      <c r="C3524" s="4" t="s">
        <v>265</v>
      </c>
      <c r="D3524" s="4" t="s">
        <v>82</v>
      </c>
      <c r="E3524" s="4" t="s">
        <v>172</v>
      </c>
      <c r="F3524" s="3">
        <v>42884</v>
      </c>
      <c r="G3524" s="3">
        <v>42976</v>
      </c>
      <c r="H3524">
        <v>25791</v>
      </c>
    </row>
    <row r="3525" spans="1:8">
      <c r="A3525" s="4" t="s">
        <v>3732</v>
      </c>
      <c r="B3525" s="4" t="s">
        <v>226</v>
      </c>
      <c r="C3525" s="4" t="s">
        <v>192</v>
      </c>
      <c r="D3525" s="4" t="s">
        <v>88</v>
      </c>
      <c r="E3525" s="4" t="s">
        <v>172</v>
      </c>
      <c r="F3525" s="3">
        <v>42884</v>
      </c>
      <c r="G3525" s="3">
        <v>42903</v>
      </c>
      <c r="H3525">
        <v>2918</v>
      </c>
    </row>
    <row r="3526" spans="1:8">
      <c r="A3526" s="4" t="s">
        <v>3733</v>
      </c>
      <c r="B3526" s="4" t="s">
        <v>208</v>
      </c>
      <c r="C3526" s="4" t="s">
        <v>171</v>
      </c>
      <c r="D3526" s="4" t="s">
        <v>111</v>
      </c>
      <c r="E3526" s="4" t="s">
        <v>172</v>
      </c>
      <c r="F3526" s="3">
        <v>42884</v>
      </c>
      <c r="G3526" s="3">
        <v>42997</v>
      </c>
      <c r="H3526">
        <v>959</v>
      </c>
    </row>
    <row r="3527" spans="1:8">
      <c r="A3527" s="4" t="s">
        <v>3734</v>
      </c>
      <c r="B3527" s="4" t="s">
        <v>181</v>
      </c>
      <c r="C3527" s="4" t="s">
        <v>175</v>
      </c>
      <c r="D3527" s="4" t="s">
        <v>24</v>
      </c>
      <c r="E3527" s="4" t="s">
        <v>193</v>
      </c>
      <c r="F3527" s="3">
        <v>42884</v>
      </c>
      <c r="G3527" s="3"/>
    </row>
    <row r="3528" spans="1:8">
      <c r="A3528" s="4" t="s">
        <v>3735</v>
      </c>
      <c r="B3528" s="4" t="s">
        <v>181</v>
      </c>
      <c r="C3528" s="4" t="s">
        <v>175</v>
      </c>
      <c r="D3528" s="4" t="s">
        <v>72</v>
      </c>
      <c r="E3528" s="4" t="s">
        <v>172</v>
      </c>
      <c r="F3528" s="3">
        <v>42884</v>
      </c>
      <c r="G3528" s="3">
        <v>42892</v>
      </c>
      <c r="H3528">
        <v>5532</v>
      </c>
    </row>
    <row r="3529" spans="1:8">
      <c r="A3529" s="4" t="s">
        <v>3736</v>
      </c>
      <c r="B3529" s="4" t="s">
        <v>261</v>
      </c>
      <c r="C3529" s="4" t="s">
        <v>171</v>
      </c>
      <c r="D3529" s="4" t="s">
        <v>95</v>
      </c>
      <c r="E3529" s="4" t="s">
        <v>197</v>
      </c>
      <c r="F3529" s="3">
        <v>42885</v>
      </c>
      <c r="G3529" s="3">
        <v>42954</v>
      </c>
      <c r="H3529">
        <v>0</v>
      </c>
    </row>
    <row r="3530" spans="1:8">
      <c r="A3530" s="4" t="s">
        <v>3737</v>
      </c>
      <c r="B3530" s="4" t="s">
        <v>279</v>
      </c>
      <c r="C3530" s="4" t="s">
        <v>175</v>
      </c>
      <c r="D3530" s="4" t="s">
        <v>123</v>
      </c>
      <c r="E3530" s="4" t="s">
        <v>172</v>
      </c>
      <c r="F3530" s="3">
        <v>42885</v>
      </c>
      <c r="G3530" s="3">
        <v>42892</v>
      </c>
      <c r="H3530">
        <v>4687</v>
      </c>
    </row>
    <row r="3531" spans="1:8">
      <c r="A3531" s="4" t="s">
        <v>3738</v>
      </c>
      <c r="B3531" s="4" t="s">
        <v>174</v>
      </c>
      <c r="C3531" s="4" t="s">
        <v>179</v>
      </c>
      <c r="D3531" s="4" t="s">
        <v>45</v>
      </c>
      <c r="E3531" s="4" t="s">
        <v>172</v>
      </c>
      <c r="F3531" s="3">
        <v>42885</v>
      </c>
      <c r="G3531" s="3">
        <v>42907</v>
      </c>
      <c r="H3531">
        <v>602</v>
      </c>
    </row>
    <row r="3532" spans="1:8">
      <c r="A3532" s="4" t="s">
        <v>3739</v>
      </c>
      <c r="B3532" s="4" t="s">
        <v>263</v>
      </c>
      <c r="C3532" s="4" t="s">
        <v>179</v>
      </c>
      <c r="D3532" s="4" t="s">
        <v>42</v>
      </c>
      <c r="E3532" s="4" t="s">
        <v>172</v>
      </c>
      <c r="F3532" s="3">
        <v>42885</v>
      </c>
      <c r="G3532" s="3">
        <v>42957</v>
      </c>
      <c r="H3532">
        <v>595</v>
      </c>
    </row>
    <row r="3533" spans="1:8">
      <c r="A3533" s="4" t="s">
        <v>3740</v>
      </c>
      <c r="B3533" s="4" t="s">
        <v>196</v>
      </c>
      <c r="C3533" s="4" t="s">
        <v>175</v>
      </c>
      <c r="D3533" s="4" t="s">
        <v>61</v>
      </c>
      <c r="E3533" s="4" t="s">
        <v>197</v>
      </c>
      <c r="F3533" s="3">
        <v>42885</v>
      </c>
      <c r="G3533" s="3">
        <v>42984</v>
      </c>
      <c r="H3533">
        <v>0</v>
      </c>
    </row>
    <row r="3534" spans="1:8">
      <c r="A3534" s="4" t="s">
        <v>3741</v>
      </c>
      <c r="B3534" s="4" t="s">
        <v>219</v>
      </c>
      <c r="C3534" s="4" t="s">
        <v>179</v>
      </c>
      <c r="D3534" s="4" t="s">
        <v>129</v>
      </c>
      <c r="E3534" s="4" t="s">
        <v>197</v>
      </c>
      <c r="F3534" s="3">
        <v>42885</v>
      </c>
      <c r="G3534" s="3">
        <v>42952</v>
      </c>
      <c r="H3534">
        <v>0</v>
      </c>
    </row>
    <row r="3535" spans="1:8">
      <c r="A3535" s="4" t="s">
        <v>3742</v>
      </c>
      <c r="B3535" s="4" t="s">
        <v>230</v>
      </c>
      <c r="C3535" s="4" t="s">
        <v>192</v>
      </c>
      <c r="D3535" s="4" t="s">
        <v>32</v>
      </c>
      <c r="E3535" s="4" t="s">
        <v>172</v>
      </c>
      <c r="F3535" s="3">
        <v>42885</v>
      </c>
      <c r="G3535" s="3">
        <v>42981</v>
      </c>
      <c r="H3535">
        <v>2868</v>
      </c>
    </row>
    <row r="3536" spans="1:8">
      <c r="A3536" s="4" t="s">
        <v>3743</v>
      </c>
      <c r="B3536" s="4" t="s">
        <v>244</v>
      </c>
      <c r="C3536" s="4" t="s">
        <v>192</v>
      </c>
      <c r="D3536" s="4" t="s">
        <v>57</v>
      </c>
      <c r="E3536" s="4" t="s">
        <v>172</v>
      </c>
      <c r="F3536" s="3">
        <v>42885</v>
      </c>
      <c r="G3536" s="3">
        <v>42889</v>
      </c>
      <c r="H3536">
        <v>3236</v>
      </c>
    </row>
    <row r="3537" spans="1:8">
      <c r="A3537" s="4" t="s">
        <v>3744</v>
      </c>
      <c r="B3537" s="4" t="s">
        <v>232</v>
      </c>
      <c r="C3537" s="4" t="s">
        <v>175</v>
      </c>
      <c r="D3537" s="4" t="s">
        <v>63</v>
      </c>
      <c r="E3537" s="4" t="s">
        <v>197</v>
      </c>
      <c r="F3537" s="3">
        <v>42885</v>
      </c>
      <c r="G3537" s="3">
        <v>42886</v>
      </c>
      <c r="H3537">
        <v>0</v>
      </c>
    </row>
    <row r="3538" spans="1:8">
      <c r="A3538" s="4" t="s">
        <v>3745</v>
      </c>
      <c r="B3538" s="4" t="s">
        <v>185</v>
      </c>
      <c r="C3538" s="4" t="s">
        <v>179</v>
      </c>
      <c r="D3538" s="4" t="s">
        <v>62</v>
      </c>
      <c r="E3538" s="4" t="s">
        <v>172</v>
      </c>
      <c r="F3538" s="3">
        <v>42885</v>
      </c>
      <c r="G3538" s="3">
        <v>42962</v>
      </c>
      <c r="H3538">
        <v>524</v>
      </c>
    </row>
    <row r="3539" spans="1:8">
      <c r="A3539" s="4" t="s">
        <v>3746</v>
      </c>
      <c r="B3539" s="4" t="s">
        <v>185</v>
      </c>
      <c r="C3539" s="4" t="s">
        <v>199</v>
      </c>
      <c r="D3539" s="4" t="s">
        <v>62</v>
      </c>
      <c r="E3539" s="4" t="s">
        <v>172</v>
      </c>
      <c r="F3539" s="3">
        <v>42885</v>
      </c>
      <c r="G3539" s="3">
        <v>42962</v>
      </c>
      <c r="H3539">
        <v>5631</v>
      </c>
    </row>
    <row r="3540" spans="1:8">
      <c r="A3540" s="4" t="s">
        <v>3747</v>
      </c>
      <c r="B3540" s="4" t="s">
        <v>235</v>
      </c>
      <c r="C3540" s="4" t="s">
        <v>192</v>
      </c>
      <c r="D3540" s="4" t="s">
        <v>24</v>
      </c>
      <c r="E3540" s="4" t="s">
        <v>193</v>
      </c>
      <c r="F3540" s="3">
        <v>42885</v>
      </c>
      <c r="G3540" s="3"/>
    </row>
    <row r="3541" spans="1:8">
      <c r="A3541" s="4" t="s">
        <v>3748</v>
      </c>
      <c r="B3541" s="4" t="s">
        <v>181</v>
      </c>
      <c r="C3541" s="4" t="s">
        <v>199</v>
      </c>
      <c r="D3541" s="4" t="s">
        <v>56</v>
      </c>
      <c r="E3541" s="4" t="s">
        <v>172</v>
      </c>
      <c r="F3541" s="3">
        <v>42885</v>
      </c>
      <c r="G3541" s="3">
        <v>42969</v>
      </c>
      <c r="H3541">
        <v>5572</v>
      </c>
    </row>
    <row r="3542" spans="1:8">
      <c r="A3542" s="4" t="s">
        <v>3749</v>
      </c>
      <c r="B3542" s="4" t="s">
        <v>181</v>
      </c>
      <c r="C3542" s="4" t="s">
        <v>175</v>
      </c>
      <c r="D3542" s="4" t="s">
        <v>42</v>
      </c>
      <c r="E3542" s="4" t="s">
        <v>172</v>
      </c>
      <c r="F3542" s="3">
        <v>42885</v>
      </c>
      <c r="G3542" s="3">
        <v>42891</v>
      </c>
      <c r="H3542">
        <v>5644</v>
      </c>
    </row>
    <row r="3543" spans="1:8">
      <c r="A3543" s="4" t="s">
        <v>3750</v>
      </c>
      <c r="B3543" s="4" t="s">
        <v>304</v>
      </c>
      <c r="C3543" s="4" t="s">
        <v>199</v>
      </c>
      <c r="D3543" s="4" t="s">
        <v>131</v>
      </c>
      <c r="E3543" s="4" t="s">
        <v>197</v>
      </c>
      <c r="F3543" s="3">
        <v>42886</v>
      </c>
      <c r="G3543" s="3">
        <v>42952</v>
      </c>
      <c r="H3543">
        <v>0</v>
      </c>
    </row>
    <row r="3544" spans="1:8">
      <c r="A3544" s="4" t="s">
        <v>3751</v>
      </c>
      <c r="B3544" s="4" t="s">
        <v>210</v>
      </c>
      <c r="C3544" s="4" t="s">
        <v>199</v>
      </c>
      <c r="D3544" s="4" t="s">
        <v>50</v>
      </c>
      <c r="E3544" s="4" t="s">
        <v>197</v>
      </c>
      <c r="F3544" s="3">
        <v>42886</v>
      </c>
      <c r="G3544" s="3">
        <v>42902</v>
      </c>
      <c r="H3544">
        <v>0</v>
      </c>
    </row>
    <row r="3545" spans="1:8">
      <c r="A3545" s="4" t="s">
        <v>3752</v>
      </c>
      <c r="B3545" s="4" t="s">
        <v>174</v>
      </c>
      <c r="C3545" s="4" t="s">
        <v>175</v>
      </c>
      <c r="D3545" s="4" t="s">
        <v>47</v>
      </c>
      <c r="E3545" s="4" t="s">
        <v>172</v>
      </c>
      <c r="F3545" s="3">
        <v>42886</v>
      </c>
      <c r="G3545" s="3">
        <v>42890</v>
      </c>
      <c r="H3545">
        <v>4192</v>
      </c>
    </row>
    <row r="3546" spans="1:8">
      <c r="A3546" s="4" t="s">
        <v>3753</v>
      </c>
      <c r="B3546" s="4" t="s">
        <v>212</v>
      </c>
      <c r="C3546" s="4" t="s">
        <v>177</v>
      </c>
      <c r="D3546" s="4" t="s">
        <v>53</v>
      </c>
      <c r="E3546" s="4" t="s">
        <v>197</v>
      </c>
      <c r="F3546" s="3">
        <v>42886</v>
      </c>
      <c r="G3546" s="3">
        <v>42983</v>
      </c>
      <c r="H3546">
        <v>0</v>
      </c>
    </row>
    <row r="3547" spans="1:8">
      <c r="A3547" s="4" t="s">
        <v>3754</v>
      </c>
      <c r="B3547" s="4" t="s">
        <v>212</v>
      </c>
      <c r="C3547" s="4" t="s">
        <v>192</v>
      </c>
      <c r="D3547" s="4" t="s">
        <v>32</v>
      </c>
      <c r="E3547" s="4" t="s">
        <v>197</v>
      </c>
      <c r="F3547" s="3">
        <v>42886</v>
      </c>
      <c r="G3547" s="3">
        <v>42973</v>
      </c>
      <c r="H3547">
        <v>0</v>
      </c>
    </row>
    <row r="3548" spans="1:8">
      <c r="A3548" s="4" t="s">
        <v>3755</v>
      </c>
      <c r="B3548" s="4" t="s">
        <v>212</v>
      </c>
      <c r="C3548" s="4" t="s">
        <v>177</v>
      </c>
      <c r="D3548" s="4" t="s">
        <v>56</v>
      </c>
      <c r="E3548" s="4" t="s">
        <v>172</v>
      </c>
      <c r="F3548" s="3">
        <v>42886</v>
      </c>
      <c r="G3548" s="3">
        <v>42896</v>
      </c>
      <c r="H3548">
        <v>56</v>
      </c>
    </row>
    <row r="3549" spans="1:8">
      <c r="A3549" s="4" t="s">
        <v>3756</v>
      </c>
      <c r="B3549" s="4" t="s">
        <v>237</v>
      </c>
      <c r="C3549" s="4" t="s">
        <v>179</v>
      </c>
      <c r="D3549" s="4" t="s">
        <v>65</v>
      </c>
      <c r="E3549" s="4" t="s">
        <v>172</v>
      </c>
      <c r="F3549" s="3">
        <v>42886</v>
      </c>
      <c r="G3549" s="3">
        <v>42952</v>
      </c>
      <c r="H3549">
        <v>607</v>
      </c>
    </row>
    <row r="3550" spans="1:8">
      <c r="A3550" s="4" t="s">
        <v>3757</v>
      </c>
      <c r="B3550" s="4" t="s">
        <v>196</v>
      </c>
      <c r="C3550" s="4" t="s">
        <v>177</v>
      </c>
      <c r="D3550" s="4" t="s">
        <v>42</v>
      </c>
      <c r="E3550" s="4" t="s">
        <v>172</v>
      </c>
      <c r="F3550" s="3">
        <v>42886</v>
      </c>
      <c r="G3550" s="3">
        <v>42895</v>
      </c>
      <c r="H3550">
        <v>48</v>
      </c>
    </row>
    <row r="3551" spans="1:8">
      <c r="A3551" s="4" t="s">
        <v>3758</v>
      </c>
      <c r="B3551" s="4" t="s">
        <v>203</v>
      </c>
      <c r="C3551" s="4" t="s">
        <v>171</v>
      </c>
      <c r="D3551" s="4" t="s">
        <v>90</v>
      </c>
      <c r="E3551" s="4" t="s">
        <v>193</v>
      </c>
      <c r="F3551" s="3">
        <v>42886</v>
      </c>
      <c r="G3551" s="3"/>
    </row>
    <row r="3552" spans="1:8">
      <c r="A3552" s="4" t="s">
        <v>3759</v>
      </c>
      <c r="B3552" s="4" t="s">
        <v>191</v>
      </c>
      <c r="C3552" s="4" t="s">
        <v>179</v>
      </c>
      <c r="D3552" s="4" t="s">
        <v>108</v>
      </c>
      <c r="E3552" s="4" t="s">
        <v>197</v>
      </c>
      <c r="F3552" s="3">
        <v>42886</v>
      </c>
      <c r="G3552" s="3">
        <v>42965</v>
      </c>
      <c r="H3552">
        <v>0</v>
      </c>
    </row>
    <row r="3553" spans="1:8">
      <c r="A3553" s="4" t="s">
        <v>3760</v>
      </c>
      <c r="B3553" s="4" t="s">
        <v>191</v>
      </c>
      <c r="C3553" s="4" t="s">
        <v>179</v>
      </c>
      <c r="D3553" s="4" t="s">
        <v>32</v>
      </c>
      <c r="E3553" s="4" t="s">
        <v>172</v>
      </c>
      <c r="F3553" s="3">
        <v>42886</v>
      </c>
      <c r="G3553" s="3">
        <v>42970</v>
      </c>
      <c r="H3553">
        <v>570</v>
      </c>
    </row>
    <row r="3554" spans="1:8">
      <c r="A3554" s="4" t="s">
        <v>3761</v>
      </c>
      <c r="B3554" s="4" t="s">
        <v>191</v>
      </c>
      <c r="C3554" s="4" t="s">
        <v>171</v>
      </c>
      <c r="D3554" s="4" t="s">
        <v>108</v>
      </c>
      <c r="E3554" s="4" t="s">
        <v>172</v>
      </c>
      <c r="F3554" s="3">
        <v>42886</v>
      </c>
      <c r="G3554" s="3">
        <v>42890</v>
      </c>
      <c r="H3554">
        <v>1056</v>
      </c>
    </row>
    <row r="3555" spans="1:8">
      <c r="A3555" s="4" t="s">
        <v>3762</v>
      </c>
      <c r="B3555" s="4" t="s">
        <v>219</v>
      </c>
      <c r="C3555" s="4" t="s">
        <v>179</v>
      </c>
      <c r="D3555" s="4" t="s">
        <v>24</v>
      </c>
      <c r="E3555" s="4" t="s">
        <v>193</v>
      </c>
      <c r="F3555" s="3">
        <v>42886</v>
      </c>
      <c r="G3555" s="3"/>
    </row>
    <row r="3556" spans="1:8">
      <c r="A3556" s="4" t="s">
        <v>3763</v>
      </c>
      <c r="B3556" s="4" t="s">
        <v>219</v>
      </c>
      <c r="C3556" s="4" t="s">
        <v>179</v>
      </c>
      <c r="D3556" s="4" t="s">
        <v>87</v>
      </c>
      <c r="E3556" s="4" t="s">
        <v>172</v>
      </c>
      <c r="F3556" s="3">
        <v>42886</v>
      </c>
      <c r="G3556" s="3">
        <v>42981</v>
      </c>
      <c r="H3556">
        <v>560</v>
      </c>
    </row>
    <row r="3557" spans="1:8">
      <c r="A3557" s="4" t="s">
        <v>3764</v>
      </c>
      <c r="B3557" s="4" t="s">
        <v>230</v>
      </c>
      <c r="C3557" s="4" t="s">
        <v>199</v>
      </c>
      <c r="D3557" s="4" t="s">
        <v>97</v>
      </c>
      <c r="E3557" s="4" t="s">
        <v>197</v>
      </c>
      <c r="F3557" s="3">
        <v>42886</v>
      </c>
      <c r="G3557" s="3">
        <v>42950</v>
      </c>
      <c r="H3557">
        <v>0</v>
      </c>
    </row>
    <row r="3558" spans="1:8">
      <c r="A3558" s="4" t="s">
        <v>3765</v>
      </c>
      <c r="B3558" s="4" t="s">
        <v>230</v>
      </c>
      <c r="C3558" s="4" t="s">
        <v>179</v>
      </c>
      <c r="D3558" s="4" t="s">
        <v>74</v>
      </c>
      <c r="E3558" s="4" t="s">
        <v>172</v>
      </c>
      <c r="F3558" s="3">
        <v>42886</v>
      </c>
      <c r="G3558" s="3">
        <v>42907</v>
      </c>
      <c r="H3558">
        <v>588</v>
      </c>
    </row>
    <row r="3559" spans="1:8">
      <c r="A3559" s="4" t="s">
        <v>3766</v>
      </c>
      <c r="B3559" s="4" t="s">
        <v>230</v>
      </c>
      <c r="C3559" s="4" t="s">
        <v>175</v>
      </c>
      <c r="D3559" s="4" t="s">
        <v>124</v>
      </c>
      <c r="E3559" s="4" t="s">
        <v>172</v>
      </c>
      <c r="F3559" s="3">
        <v>42886</v>
      </c>
      <c r="G3559" s="3">
        <v>42980</v>
      </c>
      <c r="H3559">
        <v>4356</v>
      </c>
    </row>
    <row r="3560" spans="1:8">
      <c r="A3560" s="4" t="s">
        <v>3767</v>
      </c>
      <c r="B3560" s="4" t="s">
        <v>230</v>
      </c>
      <c r="C3560" s="4" t="s">
        <v>177</v>
      </c>
      <c r="D3560" s="4" t="s">
        <v>86</v>
      </c>
      <c r="E3560" s="4" t="s">
        <v>172</v>
      </c>
      <c r="F3560" s="3">
        <v>42886</v>
      </c>
      <c r="G3560" s="3">
        <v>42962</v>
      </c>
      <c r="H3560">
        <v>69</v>
      </c>
    </row>
    <row r="3561" spans="1:8">
      <c r="A3561" s="4" t="s">
        <v>3768</v>
      </c>
      <c r="B3561" s="4" t="s">
        <v>256</v>
      </c>
      <c r="C3561" s="4" t="s">
        <v>179</v>
      </c>
      <c r="D3561" s="4" t="s">
        <v>100</v>
      </c>
      <c r="E3561" s="4" t="s">
        <v>172</v>
      </c>
      <c r="F3561" s="3">
        <v>42886</v>
      </c>
      <c r="G3561" s="3">
        <v>42949</v>
      </c>
      <c r="H3561">
        <v>505</v>
      </c>
    </row>
    <row r="3562" spans="1:8">
      <c r="A3562" s="4" t="s">
        <v>3769</v>
      </c>
      <c r="B3562" s="4" t="s">
        <v>187</v>
      </c>
      <c r="C3562" s="4" t="s">
        <v>179</v>
      </c>
      <c r="D3562" s="4" t="s">
        <v>56</v>
      </c>
      <c r="E3562" s="4" t="s">
        <v>172</v>
      </c>
      <c r="F3562" s="3">
        <v>42886</v>
      </c>
      <c r="G3562" s="3">
        <v>43001</v>
      </c>
      <c r="H3562">
        <v>510</v>
      </c>
    </row>
    <row r="3563" spans="1:8">
      <c r="A3563" s="4" t="s">
        <v>3770</v>
      </c>
      <c r="B3563" s="4" t="s">
        <v>187</v>
      </c>
      <c r="C3563" s="4" t="s">
        <v>192</v>
      </c>
      <c r="D3563" s="4" t="s">
        <v>129</v>
      </c>
      <c r="E3563" s="4" t="s">
        <v>172</v>
      </c>
      <c r="F3563" s="3">
        <v>42886</v>
      </c>
      <c r="G3563" s="3">
        <v>43001</v>
      </c>
      <c r="H3563">
        <v>3722</v>
      </c>
    </row>
    <row r="3564" spans="1:8">
      <c r="A3564" s="4" t="s">
        <v>3771</v>
      </c>
      <c r="B3564" s="4" t="s">
        <v>201</v>
      </c>
      <c r="C3564" s="4" t="s">
        <v>177</v>
      </c>
      <c r="D3564" s="4" t="s">
        <v>24</v>
      </c>
      <c r="E3564" s="4" t="s">
        <v>193</v>
      </c>
      <c r="F3564" s="3">
        <v>42886</v>
      </c>
      <c r="G3564" s="3"/>
    </row>
    <row r="3565" spans="1:8">
      <c r="A3565" s="4" t="s">
        <v>3772</v>
      </c>
      <c r="B3565" s="4" t="s">
        <v>201</v>
      </c>
      <c r="C3565" s="4" t="s">
        <v>171</v>
      </c>
      <c r="D3565" s="4" t="s">
        <v>59</v>
      </c>
      <c r="E3565" s="4" t="s">
        <v>172</v>
      </c>
      <c r="F3565" s="3">
        <v>42886</v>
      </c>
      <c r="G3565" s="3">
        <v>42949</v>
      </c>
      <c r="H3565">
        <v>1145</v>
      </c>
    </row>
    <row r="3566" spans="1:8">
      <c r="A3566" s="4" t="s">
        <v>3773</v>
      </c>
      <c r="B3566" s="4" t="s">
        <v>170</v>
      </c>
      <c r="C3566" s="4" t="s">
        <v>177</v>
      </c>
      <c r="D3566" s="4" t="s">
        <v>111</v>
      </c>
      <c r="E3566" s="4" t="s">
        <v>172</v>
      </c>
      <c r="F3566" s="3">
        <v>42886</v>
      </c>
      <c r="G3566" s="3">
        <v>42974</v>
      </c>
      <c r="H3566">
        <v>53</v>
      </c>
    </row>
    <row r="3567" spans="1:8">
      <c r="A3567" s="4" t="s">
        <v>3774</v>
      </c>
      <c r="B3567" s="4" t="s">
        <v>232</v>
      </c>
      <c r="C3567" s="4" t="s">
        <v>171</v>
      </c>
      <c r="D3567" s="4" t="s">
        <v>82</v>
      </c>
      <c r="E3567" s="4" t="s">
        <v>172</v>
      </c>
      <c r="F3567" s="3">
        <v>42886</v>
      </c>
      <c r="G3567" s="3">
        <v>42901</v>
      </c>
      <c r="H3567">
        <v>1120</v>
      </c>
    </row>
    <row r="3568" spans="1:8">
      <c r="A3568" s="4" t="s">
        <v>3775</v>
      </c>
      <c r="B3568" s="4" t="s">
        <v>232</v>
      </c>
      <c r="C3568" s="4" t="s">
        <v>192</v>
      </c>
      <c r="D3568" s="4" t="s">
        <v>78</v>
      </c>
      <c r="E3568" s="4" t="s">
        <v>172</v>
      </c>
      <c r="F3568" s="3">
        <v>42886</v>
      </c>
      <c r="G3568" s="3">
        <v>43000</v>
      </c>
      <c r="H3568">
        <v>3404</v>
      </c>
    </row>
    <row r="3569" spans="1:8">
      <c r="A3569" s="4" t="s">
        <v>3776</v>
      </c>
      <c r="B3569" s="4" t="s">
        <v>208</v>
      </c>
      <c r="C3569" s="4" t="s">
        <v>192</v>
      </c>
      <c r="D3569" s="4" t="s">
        <v>131</v>
      </c>
      <c r="E3569" s="4" t="s">
        <v>197</v>
      </c>
      <c r="F3569" s="3">
        <v>42886</v>
      </c>
      <c r="G3569" s="3">
        <v>42894</v>
      </c>
      <c r="H3569">
        <v>0</v>
      </c>
    </row>
    <row r="3570" spans="1:8">
      <c r="A3570" s="4" t="s">
        <v>3777</v>
      </c>
      <c r="B3570" s="4" t="s">
        <v>208</v>
      </c>
      <c r="C3570" s="4" t="s">
        <v>177</v>
      </c>
      <c r="D3570" s="4" t="s">
        <v>103</v>
      </c>
      <c r="E3570" s="4" t="s">
        <v>172</v>
      </c>
      <c r="F3570" s="3">
        <v>42886</v>
      </c>
      <c r="G3570" s="3">
        <v>42899</v>
      </c>
      <c r="H3570">
        <v>46</v>
      </c>
    </row>
    <row r="3571" spans="1:8">
      <c r="A3571" s="4" t="s">
        <v>3778</v>
      </c>
      <c r="B3571" s="4" t="s">
        <v>235</v>
      </c>
      <c r="C3571" s="4" t="s">
        <v>177</v>
      </c>
      <c r="D3571" s="4" t="s">
        <v>117</v>
      </c>
      <c r="E3571" s="4" t="s">
        <v>172</v>
      </c>
      <c r="F3571" s="3">
        <v>42886</v>
      </c>
      <c r="G3571" s="3">
        <v>42900</v>
      </c>
      <c r="H3571">
        <v>53</v>
      </c>
    </row>
    <row r="3572" spans="1:8">
      <c r="A3572" s="4" t="s">
        <v>3779</v>
      </c>
      <c r="B3572" s="4" t="s">
        <v>181</v>
      </c>
      <c r="C3572" s="4" t="s">
        <v>179</v>
      </c>
      <c r="D3572" s="4" t="s">
        <v>108</v>
      </c>
      <c r="E3572" s="4" t="s">
        <v>197</v>
      </c>
      <c r="F3572" s="3">
        <v>42886</v>
      </c>
      <c r="G3572" s="3">
        <v>42967</v>
      </c>
      <c r="H3572">
        <v>0</v>
      </c>
    </row>
    <row r="3573" spans="1:8">
      <c r="A3573" s="4" t="s">
        <v>3780</v>
      </c>
      <c r="B3573" s="4" t="s">
        <v>181</v>
      </c>
      <c r="C3573" s="4" t="s">
        <v>175</v>
      </c>
      <c r="D3573" s="4" t="s">
        <v>42</v>
      </c>
      <c r="E3573" s="4" t="s">
        <v>172</v>
      </c>
      <c r="F3573" s="3">
        <v>42886</v>
      </c>
      <c r="G3573" s="3">
        <v>42891</v>
      </c>
      <c r="H3573">
        <v>4988</v>
      </c>
    </row>
    <row r="3574" spans="1:8">
      <c r="A3574" s="4" t="s">
        <v>3781</v>
      </c>
      <c r="B3574" s="4" t="s">
        <v>181</v>
      </c>
      <c r="C3574" s="4" t="s">
        <v>177</v>
      </c>
      <c r="D3574" s="4" t="s">
        <v>102</v>
      </c>
      <c r="E3574" s="4" t="s">
        <v>172</v>
      </c>
      <c r="F3574" s="3">
        <v>42886</v>
      </c>
      <c r="G3574" s="3">
        <v>42959</v>
      </c>
      <c r="H3574">
        <v>53</v>
      </c>
    </row>
    <row r="3575" spans="1:8">
      <c r="A3575" s="4" t="s">
        <v>3782</v>
      </c>
      <c r="B3575" s="4" t="s">
        <v>183</v>
      </c>
      <c r="C3575" s="4" t="s">
        <v>179</v>
      </c>
      <c r="D3575" s="4" t="s">
        <v>79</v>
      </c>
      <c r="E3575" s="4" t="s">
        <v>172</v>
      </c>
      <c r="F3575" s="3">
        <v>42887</v>
      </c>
      <c r="G3575" s="3">
        <v>42894</v>
      </c>
      <c r="H3575">
        <v>523</v>
      </c>
    </row>
    <row r="3576" spans="1:8">
      <c r="A3576" s="4" t="s">
        <v>3783</v>
      </c>
      <c r="B3576" s="4" t="s">
        <v>183</v>
      </c>
      <c r="C3576" s="4" t="s">
        <v>177</v>
      </c>
      <c r="D3576" s="4" t="s">
        <v>76</v>
      </c>
      <c r="E3576" s="4" t="s">
        <v>172</v>
      </c>
      <c r="F3576" s="3">
        <v>42887</v>
      </c>
      <c r="G3576" s="3">
        <v>42897</v>
      </c>
      <c r="H3576">
        <v>63</v>
      </c>
    </row>
    <row r="3577" spans="1:8">
      <c r="A3577" s="4" t="s">
        <v>3784</v>
      </c>
      <c r="B3577" s="4" t="s">
        <v>183</v>
      </c>
      <c r="C3577" s="4" t="s">
        <v>177</v>
      </c>
      <c r="D3577" s="4" t="s">
        <v>109</v>
      </c>
      <c r="E3577" s="4" t="s">
        <v>172</v>
      </c>
      <c r="F3577" s="3">
        <v>42887</v>
      </c>
      <c r="G3577" s="3">
        <v>42975</v>
      </c>
      <c r="H3577">
        <v>54</v>
      </c>
    </row>
    <row r="3578" spans="1:8">
      <c r="A3578" s="4" t="s">
        <v>3785</v>
      </c>
      <c r="B3578" s="4" t="s">
        <v>261</v>
      </c>
      <c r="C3578" s="4" t="s">
        <v>199</v>
      </c>
      <c r="D3578" s="4" t="s">
        <v>125</v>
      </c>
      <c r="E3578" s="4" t="s">
        <v>172</v>
      </c>
      <c r="F3578" s="3">
        <v>42887</v>
      </c>
      <c r="G3578" s="3">
        <v>42985</v>
      </c>
      <c r="H3578">
        <v>6117</v>
      </c>
    </row>
    <row r="3579" spans="1:8">
      <c r="A3579" s="4" t="s">
        <v>3786</v>
      </c>
      <c r="B3579" s="4" t="s">
        <v>246</v>
      </c>
      <c r="C3579" s="4" t="s">
        <v>199</v>
      </c>
      <c r="D3579" s="4" t="s">
        <v>95</v>
      </c>
      <c r="E3579" s="4" t="s">
        <v>172</v>
      </c>
      <c r="F3579" s="3">
        <v>42887</v>
      </c>
      <c r="G3579" s="3">
        <v>42895</v>
      </c>
      <c r="H3579">
        <v>5112</v>
      </c>
    </row>
    <row r="3580" spans="1:8">
      <c r="A3580" s="4" t="s">
        <v>3787</v>
      </c>
      <c r="B3580" s="4" t="s">
        <v>279</v>
      </c>
      <c r="C3580" s="4" t="s">
        <v>192</v>
      </c>
      <c r="D3580" s="4" t="s">
        <v>82</v>
      </c>
      <c r="E3580" s="4" t="s">
        <v>172</v>
      </c>
      <c r="F3580" s="3">
        <v>42887</v>
      </c>
      <c r="G3580" s="3">
        <v>42981</v>
      </c>
      <c r="H3580">
        <v>3527</v>
      </c>
    </row>
    <row r="3581" spans="1:8">
      <c r="A3581" s="4" t="s">
        <v>3788</v>
      </c>
      <c r="B3581" s="4" t="s">
        <v>210</v>
      </c>
      <c r="C3581" s="4" t="s">
        <v>175</v>
      </c>
      <c r="D3581" s="4" t="s">
        <v>24</v>
      </c>
      <c r="E3581" s="4" t="s">
        <v>193</v>
      </c>
      <c r="F3581" s="3">
        <v>42887</v>
      </c>
      <c r="G3581" s="3"/>
    </row>
    <row r="3582" spans="1:8">
      <c r="A3582" s="4" t="s">
        <v>3789</v>
      </c>
      <c r="B3582" s="4" t="s">
        <v>174</v>
      </c>
      <c r="C3582" s="4" t="s">
        <v>199</v>
      </c>
      <c r="D3582" s="4" t="s">
        <v>85</v>
      </c>
      <c r="E3582" s="4" t="s">
        <v>197</v>
      </c>
      <c r="F3582" s="3">
        <v>42887</v>
      </c>
      <c r="G3582" s="3">
        <v>42897</v>
      </c>
      <c r="H3582">
        <v>0</v>
      </c>
    </row>
    <row r="3583" spans="1:8">
      <c r="A3583" s="4" t="s">
        <v>3790</v>
      </c>
      <c r="B3583" s="4" t="s">
        <v>174</v>
      </c>
      <c r="C3583" s="4" t="s">
        <v>177</v>
      </c>
      <c r="D3583" s="4" t="s">
        <v>57</v>
      </c>
      <c r="E3583" s="4" t="s">
        <v>197</v>
      </c>
      <c r="F3583" s="3">
        <v>42887</v>
      </c>
      <c r="G3583" s="3">
        <v>42971</v>
      </c>
      <c r="H3583">
        <v>0</v>
      </c>
    </row>
    <row r="3584" spans="1:8">
      <c r="A3584" s="4" t="s">
        <v>3791</v>
      </c>
      <c r="B3584" s="4" t="s">
        <v>174</v>
      </c>
      <c r="C3584" s="4" t="s">
        <v>192</v>
      </c>
      <c r="D3584" s="4" t="s">
        <v>92</v>
      </c>
      <c r="E3584" s="4" t="s">
        <v>197</v>
      </c>
      <c r="F3584" s="3">
        <v>42887</v>
      </c>
      <c r="G3584" s="3">
        <v>42954</v>
      </c>
      <c r="H3584">
        <v>0</v>
      </c>
    </row>
    <row r="3585" spans="1:8">
      <c r="A3585" s="4" t="s">
        <v>3792</v>
      </c>
      <c r="B3585" s="4" t="s">
        <v>174</v>
      </c>
      <c r="C3585" s="4" t="s">
        <v>179</v>
      </c>
      <c r="D3585" s="4" t="s">
        <v>47</v>
      </c>
      <c r="E3585" s="4" t="s">
        <v>172</v>
      </c>
      <c r="F3585" s="3">
        <v>42887</v>
      </c>
      <c r="G3585" s="3">
        <v>42900</v>
      </c>
      <c r="H3585">
        <v>565</v>
      </c>
    </row>
    <row r="3586" spans="1:8">
      <c r="A3586" s="4" t="s">
        <v>3793</v>
      </c>
      <c r="B3586" s="4" t="s">
        <v>174</v>
      </c>
      <c r="C3586" s="4" t="s">
        <v>192</v>
      </c>
      <c r="D3586" s="4" t="s">
        <v>103</v>
      </c>
      <c r="E3586" s="4" t="s">
        <v>172</v>
      </c>
      <c r="F3586" s="3">
        <v>42887</v>
      </c>
      <c r="G3586" s="3">
        <v>42895</v>
      </c>
      <c r="H3586">
        <v>3771</v>
      </c>
    </row>
    <row r="3587" spans="1:8">
      <c r="A3587" s="4" t="s">
        <v>3794</v>
      </c>
      <c r="B3587" s="4" t="s">
        <v>212</v>
      </c>
      <c r="C3587" s="4" t="s">
        <v>192</v>
      </c>
      <c r="D3587" s="4" t="s">
        <v>53</v>
      </c>
      <c r="E3587" s="4" t="s">
        <v>197</v>
      </c>
      <c r="F3587" s="3">
        <v>42887</v>
      </c>
      <c r="G3587" s="3">
        <v>42956</v>
      </c>
      <c r="H3587">
        <v>0</v>
      </c>
    </row>
    <row r="3588" spans="1:8">
      <c r="A3588" s="4" t="s">
        <v>3795</v>
      </c>
      <c r="B3588" s="4" t="s">
        <v>196</v>
      </c>
      <c r="C3588" s="4" t="s">
        <v>199</v>
      </c>
      <c r="D3588" s="4" t="s">
        <v>106</v>
      </c>
      <c r="E3588" s="4" t="s">
        <v>172</v>
      </c>
      <c r="F3588" s="3">
        <v>42887</v>
      </c>
      <c r="G3588" s="3">
        <v>42980</v>
      </c>
      <c r="H3588">
        <v>6274</v>
      </c>
    </row>
    <row r="3589" spans="1:8">
      <c r="A3589" s="4" t="s">
        <v>3796</v>
      </c>
      <c r="B3589" s="4" t="s">
        <v>203</v>
      </c>
      <c r="C3589" s="4" t="s">
        <v>192</v>
      </c>
      <c r="D3589" s="4" t="s">
        <v>97</v>
      </c>
      <c r="E3589" s="4" t="s">
        <v>197</v>
      </c>
      <c r="F3589" s="3">
        <v>42887</v>
      </c>
      <c r="G3589" s="3">
        <v>42950</v>
      </c>
      <c r="H3589">
        <v>0</v>
      </c>
    </row>
    <row r="3590" spans="1:8">
      <c r="A3590" s="4" t="s">
        <v>3797</v>
      </c>
      <c r="B3590" s="4" t="s">
        <v>203</v>
      </c>
      <c r="C3590" s="4" t="s">
        <v>192</v>
      </c>
      <c r="D3590" s="4" t="s">
        <v>115</v>
      </c>
      <c r="E3590" s="4" t="s">
        <v>172</v>
      </c>
      <c r="F3590" s="3">
        <v>42887</v>
      </c>
      <c r="G3590" s="3">
        <v>42964</v>
      </c>
      <c r="H3590">
        <v>3480</v>
      </c>
    </row>
    <row r="3591" spans="1:8">
      <c r="A3591" s="4" t="s">
        <v>3798</v>
      </c>
      <c r="B3591" s="4" t="s">
        <v>191</v>
      </c>
      <c r="C3591" s="4" t="s">
        <v>199</v>
      </c>
      <c r="D3591" s="4" t="s">
        <v>53</v>
      </c>
      <c r="E3591" s="4" t="s">
        <v>172</v>
      </c>
      <c r="F3591" s="3">
        <v>42887</v>
      </c>
      <c r="G3591" s="3">
        <v>42963</v>
      </c>
      <c r="H3591">
        <v>5770</v>
      </c>
    </row>
    <row r="3592" spans="1:8">
      <c r="A3592" s="4" t="s">
        <v>3799</v>
      </c>
      <c r="B3592" s="4" t="s">
        <v>230</v>
      </c>
      <c r="C3592" s="4" t="s">
        <v>192</v>
      </c>
      <c r="D3592" s="4" t="s">
        <v>76</v>
      </c>
      <c r="E3592" s="4" t="s">
        <v>197</v>
      </c>
      <c r="F3592" s="3">
        <v>42887</v>
      </c>
      <c r="G3592" s="3">
        <v>42990</v>
      </c>
      <c r="H3592">
        <v>0</v>
      </c>
    </row>
    <row r="3593" spans="1:8">
      <c r="A3593" s="4" t="s">
        <v>3800</v>
      </c>
      <c r="B3593" s="4" t="s">
        <v>256</v>
      </c>
      <c r="C3593" s="4" t="s">
        <v>199</v>
      </c>
      <c r="D3593" s="4" t="s">
        <v>110</v>
      </c>
      <c r="E3593" s="4" t="s">
        <v>197</v>
      </c>
      <c r="F3593" s="3">
        <v>42887</v>
      </c>
      <c r="G3593" s="3">
        <v>42976</v>
      </c>
      <c r="H3593">
        <v>0</v>
      </c>
    </row>
    <row r="3594" spans="1:8">
      <c r="A3594" s="4" t="s">
        <v>3801</v>
      </c>
      <c r="B3594" s="4" t="s">
        <v>170</v>
      </c>
      <c r="C3594" s="4" t="s">
        <v>179</v>
      </c>
      <c r="D3594" s="4" t="s">
        <v>100</v>
      </c>
      <c r="E3594" s="4" t="s">
        <v>197</v>
      </c>
      <c r="F3594" s="3">
        <v>42887</v>
      </c>
      <c r="G3594" s="3">
        <v>42948</v>
      </c>
      <c r="H3594">
        <v>0</v>
      </c>
    </row>
    <row r="3595" spans="1:8">
      <c r="A3595" s="4" t="s">
        <v>3802</v>
      </c>
      <c r="B3595" s="4" t="s">
        <v>189</v>
      </c>
      <c r="C3595" s="4" t="s">
        <v>179</v>
      </c>
      <c r="D3595" s="4" t="s">
        <v>48</v>
      </c>
      <c r="E3595" s="4" t="s">
        <v>197</v>
      </c>
      <c r="F3595" s="3">
        <v>42887</v>
      </c>
      <c r="G3595" s="3">
        <v>42999</v>
      </c>
      <c r="H3595">
        <v>0</v>
      </c>
    </row>
    <row r="3596" spans="1:8">
      <c r="A3596" s="4" t="s">
        <v>3803</v>
      </c>
      <c r="B3596" s="4" t="s">
        <v>189</v>
      </c>
      <c r="C3596" s="4" t="s">
        <v>179</v>
      </c>
      <c r="D3596" s="4" t="s">
        <v>103</v>
      </c>
      <c r="E3596" s="4" t="s">
        <v>197</v>
      </c>
      <c r="F3596" s="3">
        <v>42887</v>
      </c>
      <c r="G3596" s="3">
        <v>43003</v>
      </c>
      <c r="H3596">
        <v>0</v>
      </c>
    </row>
    <row r="3597" spans="1:8">
      <c r="A3597" s="4" t="s">
        <v>3804</v>
      </c>
      <c r="B3597" s="4" t="s">
        <v>232</v>
      </c>
      <c r="C3597" s="4" t="s">
        <v>179</v>
      </c>
      <c r="D3597" s="4" t="s">
        <v>84</v>
      </c>
      <c r="E3597" s="4" t="s">
        <v>172</v>
      </c>
      <c r="F3597" s="3">
        <v>42887</v>
      </c>
      <c r="G3597" s="3">
        <v>42898</v>
      </c>
      <c r="H3597">
        <v>562</v>
      </c>
    </row>
    <row r="3598" spans="1:8">
      <c r="A3598" s="4" t="s">
        <v>3805</v>
      </c>
      <c r="B3598" s="4" t="s">
        <v>205</v>
      </c>
      <c r="C3598" s="4" t="s">
        <v>177</v>
      </c>
      <c r="D3598" s="4" t="s">
        <v>24</v>
      </c>
      <c r="E3598" s="4" t="s">
        <v>193</v>
      </c>
      <c r="F3598" s="3">
        <v>42887</v>
      </c>
      <c r="G3598" s="3"/>
    </row>
    <row r="3599" spans="1:8">
      <c r="A3599" s="4" t="s">
        <v>3806</v>
      </c>
      <c r="B3599" s="4" t="s">
        <v>226</v>
      </c>
      <c r="C3599" s="4" t="s">
        <v>175</v>
      </c>
      <c r="D3599" s="4" t="s">
        <v>88</v>
      </c>
      <c r="E3599" s="4" t="s">
        <v>172</v>
      </c>
      <c r="F3599" s="3">
        <v>42887</v>
      </c>
      <c r="G3599" s="3">
        <v>42950</v>
      </c>
      <c r="H3599">
        <v>4686</v>
      </c>
    </row>
    <row r="3600" spans="1:8">
      <c r="A3600" s="4" t="s">
        <v>3807</v>
      </c>
      <c r="B3600" s="4" t="s">
        <v>185</v>
      </c>
      <c r="C3600" s="4" t="s">
        <v>192</v>
      </c>
      <c r="D3600" s="4" t="s">
        <v>93</v>
      </c>
      <c r="E3600" s="4" t="s">
        <v>197</v>
      </c>
      <c r="F3600" s="3">
        <v>42887</v>
      </c>
      <c r="G3600" s="3">
        <v>42969</v>
      </c>
      <c r="H3600">
        <v>0</v>
      </c>
    </row>
    <row r="3601" spans="1:8">
      <c r="A3601" s="4" t="s">
        <v>3808</v>
      </c>
      <c r="B3601" s="4" t="s">
        <v>216</v>
      </c>
      <c r="C3601" s="4" t="s">
        <v>177</v>
      </c>
      <c r="D3601" s="4" t="s">
        <v>96</v>
      </c>
      <c r="E3601" s="4" t="s">
        <v>172</v>
      </c>
      <c r="F3601" s="3">
        <v>42887</v>
      </c>
      <c r="G3601" s="3">
        <v>42980</v>
      </c>
      <c r="H3601">
        <v>38</v>
      </c>
    </row>
    <row r="3602" spans="1:8">
      <c r="A3602" s="4" t="s">
        <v>3809</v>
      </c>
      <c r="B3602" s="4" t="s">
        <v>181</v>
      </c>
      <c r="C3602" s="4" t="s">
        <v>192</v>
      </c>
      <c r="D3602" s="4" t="s">
        <v>59</v>
      </c>
      <c r="E3602" s="4" t="s">
        <v>172</v>
      </c>
      <c r="F3602" s="3">
        <v>42887</v>
      </c>
      <c r="G3602" s="3">
        <v>42952</v>
      </c>
      <c r="H3602">
        <v>3184</v>
      </c>
    </row>
    <row r="3603" spans="1:8">
      <c r="A3603" s="4" t="s">
        <v>3810</v>
      </c>
      <c r="B3603" s="4" t="s">
        <v>183</v>
      </c>
      <c r="C3603" s="4" t="s">
        <v>199</v>
      </c>
      <c r="D3603" s="4" t="s">
        <v>104</v>
      </c>
      <c r="E3603" s="4" t="s">
        <v>172</v>
      </c>
      <c r="F3603" s="3">
        <v>42888</v>
      </c>
      <c r="G3603" s="3">
        <v>42995</v>
      </c>
      <c r="H3603">
        <v>5373</v>
      </c>
    </row>
    <row r="3604" spans="1:8">
      <c r="A3604" s="4" t="s">
        <v>3811</v>
      </c>
      <c r="B3604" s="4" t="s">
        <v>261</v>
      </c>
      <c r="C3604" s="4" t="s">
        <v>171</v>
      </c>
      <c r="D3604" s="4" t="s">
        <v>34</v>
      </c>
      <c r="E3604" s="4" t="s">
        <v>172</v>
      </c>
      <c r="F3604" s="3">
        <v>42888</v>
      </c>
      <c r="G3604" s="3">
        <v>42983</v>
      </c>
      <c r="H3604">
        <v>1239</v>
      </c>
    </row>
    <row r="3605" spans="1:8">
      <c r="A3605" s="4" t="s">
        <v>3812</v>
      </c>
      <c r="B3605" s="4" t="s">
        <v>246</v>
      </c>
      <c r="C3605" s="4" t="s">
        <v>192</v>
      </c>
      <c r="D3605" s="4" t="s">
        <v>24</v>
      </c>
      <c r="E3605" s="4" t="s">
        <v>193</v>
      </c>
      <c r="F3605" s="3">
        <v>42888</v>
      </c>
      <c r="G3605" s="3"/>
    </row>
    <row r="3606" spans="1:8">
      <c r="A3606" s="4" t="s">
        <v>3813</v>
      </c>
      <c r="B3606" s="4" t="s">
        <v>304</v>
      </c>
      <c r="C3606" s="4" t="s">
        <v>192</v>
      </c>
      <c r="D3606" s="4" t="s">
        <v>79</v>
      </c>
      <c r="E3606" s="4" t="s">
        <v>197</v>
      </c>
      <c r="F3606" s="3">
        <v>42888</v>
      </c>
      <c r="G3606" s="3">
        <v>42904</v>
      </c>
      <c r="H3606">
        <v>0</v>
      </c>
    </row>
    <row r="3607" spans="1:8">
      <c r="A3607" s="4" t="s">
        <v>3814</v>
      </c>
      <c r="B3607" s="4" t="s">
        <v>304</v>
      </c>
      <c r="C3607" s="4" t="s">
        <v>177</v>
      </c>
      <c r="D3607" s="4" t="s">
        <v>111</v>
      </c>
      <c r="E3607" s="4" t="s">
        <v>172</v>
      </c>
      <c r="F3607" s="3">
        <v>42888</v>
      </c>
      <c r="G3607" s="3">
        <v>42898</v>
      </c>
      <c r="H3607">
        <v>52</v>
      </c>
    </row>
    <row r="3608" spans="1:8">
      <c r="A3608" s="4" t="s">
        <v>3815</v>
      </c>
      <c r="B3608" s="4" t="s">
        <v>279</v>
      </c>
      <c r="C3608" s="4" t="s">
        <v>179</v>
      </c>
      <c r="D3608" s="4" t="s">
        <v>63</v>
      </c>
      <c r="E3608" s="4" t="s">
        <v>172</v>
      </c>
      <c r="F3608" s="3">
        <v>42888</v>
      </c>
      <c r="G3608" s="3">
        <v>42997</v>
      </c>
      <c r="H3608">
        <v>651</v>
      </c>
    </row>
    <row r="3609" spans="1:8">
      <c r="A3609" s="4" t="s">
        <v>3816</v>
      </c>
      <c r="B3609" s="4" t="s">
        <v>174</v>
      </c>
      <c r="C3609" s="4" t="s">
        <v>199</v>
      </c>
      <c r="D3609" s="4" t="s">
        <v>45</v>
      </c>
      <c r="E3609" s="4" t="s">
        <v>172</v>
      </c>
      <c r="F3609" s="3">
        <v>42888</v>
      </c>
      <c r="G3609" s="3">
        <v>42949</v>
      </c>
      <c r="H3609">
        <v>6026</v>
      </c>
    </row>
    <row r="3610" spans="1:8">
      <c r="A3610" s="4" t="s">
        <v>3817</v>
      </c>
      <c r="B3610" s="4" t="s">
        <v>191</v>
      </c>
      <c r="C3610" s="4" t="s">
        <v>192</v>
      </c>
      <c r="D3610" s="4" t="s">
        <v>24</v>
      </c>
      <c r="E3610" s="4" t="s">
        <v>193</v>
      </c>
      <c r="F3610" s="3">
        <v>42888</v>
      </c>
      <c r="G3610" s="3"/>
    </row>
    <row r="3611" spans="1:8">
      <c r="A3611" s="4" t="s">
        <v>3818</v>
      </c>
      <c r="B3611" s="4" t="s">
        <v>191</v>
      </c>
      <c r="C3611" s="4" t="s">
        <v>199</v>
      </c>
      <c r="D3611" s="4" t="s">
        <v>72</v>
      </c>
      <c r="E3611" s="4" t="s">
        <v>172</v>
      </c>
      <c r="F3611" s="3">
        <v>42888</v>
      </c>
      <c r="G3611" s="3">
        <v>42983</v>
      </c>
      <c r="H3611">
        <v>5569</v>
      </c>
    </row>
    <row r="3612" spans="1:8">
      <c r="A3612" s="4" t="s">
        <v>3819</v>
      </c>
      <c r="B3612" s="4" t="s">
        <v>343</v>
      </c>
      <c r="C3612" s="4" t="s">
        <v>179</v>
      </c>
      <c r="D3612" s="4" t="s">
        <v>51</v>
      </c>
      <c r="E3612" s="4" t="s">
        <v>197</v>
      </c>
      <c r="F3612" s="3">
        <v>42888</v>
      </c>
      <c r="G3612" s="3">
        <v>42972</v>
      </c>
      <c r="H3612">
        <v>0</v>
      </c>
    </row>
    <row r="3613" spans="1:8">
      <c r="A3613" s="4" t="s">
        <v>3820</v>
      </c>
      <c r="B3613" s="4" t="s">
        <v>343</v>
      </c>
      <c r="C3613" s="4" t="s">
        <v>179</v>
      </c>
      <c r="D3613" s="4" t="s">
        <v>76</v>
      </c>
      <c r="E3613" s="4" t="s">
        <v>172</v>
      </c>
      <c r="F3613" s="3">
        <v>42888</v>
      </c>
      <c r="G3613" s="3">
        <v>42982</v>
      </c>
      <c r="H3613">
        <v>519</v>
      </c>
    </row>
    <row r="3614" spans="1:8">
      <c r="A3614" s="4" t="s">
        <v>3821</v>
      </c>
      <c r="B3614" s="4" t="s">
        <v>219</v>
      </c>
      <c r="C3614" s="4" t="s">
        <v>179</v>
      </c>
      <c r="D3614" s="4" t="s">
        <v>105</v>
      </c>
      <c r="E3614" s="4" t="s">
        <v>172</v>
      </c>
      <c r="F3614" s="3">
        <v>42888</v>
      </c>
      <c r="G3614" s="3">
        <v>42983</v>
      </c>
      <c r="H3614">
        <v>558</v>
      </c>
    </row>
    <row r="3615" spans="1:8">
      <c r="A3615" s="4" t="s">
        <v>3822</v>
      </c>
      <c r="B3615" s="4" t="s">
        <v>230</v>
      </c>
      <c r="C3615" s="4" t="s">
        <v>179</v>
      </c>
      <c r="D3615" s="4" t="s">
        <v>56</v>
      </c>
      <c r="E3615" s="4" t="s">
        <v>172</v>
      </c>
      <c r="F3615" s="3">
        <v>42888</v>
      </c>
      <c r="G3615" s="3">
        <v>42983</v>
      </c>
      <c r="H3615">
        <v>523</v>
      </c>
    </row>
    <row r="3616" spans="1:8">
      <c r="A3616" s="4" t="s">
        <v>3823</v>
      </c>
      <c r="B3616" s="4" t="s">
        <v>230</v>
      </c>
      <c r="C3616" s="4" t="s">
        <v>175</v>
      </c>
      <c r="D3616" s="4" t="s">
        <v>105</v>
      </c>
      <c r="E3616" s="4" t="s">
        <v>172</v>
      </c>
      <c r="F3616" s="3">
        <v>42888</v>
      </c>
      <c r="G3616" s="3">
        <v>42967</v>
      </c>
      <c r="H3616">
        <v>4869</v>
      </c>
    </row>
    <row r="3617" spans="1:8">
      <c r="A3617" s="4" t="s">
        <v>3824</v>
      </c>
      <c r="B3617" s="4" t="s">
        <v>256</v>
      </c>
      <c r="C3617" s="4" t="s">
        <v>177</v>
      </c>
      <c r="D3617" s="4" t="s">
        <v>61</v>
      </c>
      <c r="E3617" s="4" t="s">
        <v>197</v>
      </c>
      <c r="F3617" s="3">
        <v>42888</v>
      </c>
      <c r="G3617" s="3">
        <v>42949</v>
      </c>
      <c r="H3617">
        <v>0</v>
      </c>
    </row>
    <row r="3618" spans="1:8">
      <c r="A3618" s="4" t="s">
        <v>3825</v>
      </c>
      <c r="B3618" s="4" t="s">
        <v>256</v>
      </c>
      <c r="C3618" s="4" t="s">
        <v>179</v>
      </c>
      <c r="D3618" s="4" t="s">
        <v>109</v>
      </c>
      <c r="E3618" s="4" t="s">
        <v>172</v>
      </c>
      <c r="F3618" s="3">
        <v>42888</v>
      </c>
      <c r="G3618" s="3">
        <v>42956</v>
      </c>
      <c r="H3618">
        <v>588</v>
      </c>
    </row>
    <row r="3619" spans="1:8">
      <c r="A3619" s="4" t="s">
        <v>3826</v>
      </c>
      <c r="B3619" s="4" t="s">
        <v>244</v>
      </c>
      <c r="C3619" s="4" t="s">
        <v>199</v>
      </c>
      <c r="D3619" s="4" t="s">
        <v>42</v>
      </c>
      <c r="E3619" s="4" t="s">
        <v>172</v>
      </c>
      <c r="F3619" s="3">
        <v>42888</v>
      </c>
      <c r="G3619" s="3">
        <v>42968</v>
      </c>
      <c r="H3619">
        <v>5712</v>
      </c>
    </row>
    <row r="3620" spans="1:8">
      <c r="A3620" s="4" t="s">
        <v>3827</v>
      </c>
      <c r="B3620" s="4" t="s">
        <v>201</v>
      </c>
      <c r="C3620" s="4" t="s">
        <v>171</v>
      </c>
      <c r="D3620" s="4" t="s">
        <v>62</v>
      </c>
      <c r="E3620" s="4" t="s">
        <v>172</v>
      </c>
      <c r="F3620" s="3">
        <v>42888</v>
      </c>
      <c r="G3620" s="3">
        <v>42976</v>
      </c>
      <c r="H3620">
        <v>1046</v>
      </c>
    </row>
    <row r="3621" spans="1:8">
      <c r="A3621" s="4" t="s">
        <v>3828</v>
      </c>
      <c r="B3621" s="4" t="s">
        <v>201</v>
      </c>
      <c r="C3621" s="4" t="s">
        <v>177</v>
      </c>
      <c r="D3621" s="4" t="s">
        <v>108</v>
      </c>
      <c r="E3621" s="4" t="s">
        <v>172</v>
      </c>
      <c r="F3621" s="3">
        <v>42888</v>
      </c>
      <c r="G3621" s="3">
        <v>42964</v>
      </c>
      <c r="H3621">
        <v>54</v>
      </c>
    </row>
    <row r="3622" spans="1:8">
      <c r="A3622" s="4" t="s">
        <v>3829</v>
      </c>
      <c r="B3622" s="4" t="s">
        <v>232</v>
      </c>
      <c r="C3622" s="4" t="s">
        <v>175</v>
      </c>
      <c r="D3622" s="4" t="s">
        <v>123</v>
      </c>
      <c r="E3622" s="4" t="s">
        <v>172</v>
      </c>
      <c r="F3622" s="3">
        <v>42888</v>
      </c>
      <c r="G3622" s="3">
        <v>42959</v>
      </c>
      <c r="H3622">
        <v>4933</v>
      </c>
    </row>
    <row r="3623" spans="1:8">
      <c r="A3623" s="4" t="s">
        <v>3830</v>
      </c>
      <c r="B3623" s="4" t="s">
        <v>232</v>
      </c>
      <c r="C3623" s="4" t="s">
        <v>177</v>
      </c>
      <c r="D3623" s="4" t="s">
        <v>120</v>
      </c>
      <c r="E3623" s="4" t="s">
        <v>172</v>
      </c>
      <c r="F3623" s="3">
        <v>42888</v>
      </c>
      <c r="G3623" s="3">
        <v>43004</v>
      </c>
      <c r="H3623">
        <v>60</v>
      </c>
    </row>
    <row r="3624" spans="1:8">
      <c r="A3624" s="4" t="s">
        <v>3831</v>
      </c>
      <c r="B3624" s="4" t="s">
        <v>216</v>
      </c>
      <c r="C3624" s="4" t="s">
        <v>175</v>
      </c>
      <c r="D3624" s="4" t="s">
        <v>126</v>
      </c>
      <c r="E3624" s="4" t="s">
        <v>193</v>
      </c>
      <c r="F3624" s="3">
        <v>42888</v>
      </c>
      <c r="G3624" s="3"/>
    </row>
    <row r="3625" spans="1:8">
      <c r="A3625" s="4" t="s">
        <v>3832</v>
      </c>
      <c r="B3625" s="4" t="s">
        <v>216</v>
      </c>
      <c r="C3625" s="4" t="s">
        <v>179</v>
      </c>
      <c r="D3625" s="4" t="s">
        <v>107</v>
      </c>
      <c r="E3625" s="4" t="s">
        <v>172</v>
      </c>
      <c r="F3625" s="3">
        <v>42888</v>
      </c>
      <c r="G3625" s="3">
        <v>42990</v>
      </c>
      <c r="H3625">
        <v>572</v>
      </c>
    </row>
    <row r="3626" spans="1:8">
      <c r="A3626" s="4" t="s">
        <v>3833</v>
      </c>
      <c r="B3626" s="4" t="s">
        <v>216</v>
      </c>
      <c r="C3626" s="4" t="s">
        <v>177</v>
      </c>
      <c r="D3626" s="4" t="s">
        <v>42</v>
      </c>
      <c r="E3626" s="4" t="s">
        <v>172</v>
      </c>
      <c r="F3626" s="3">
        <v>42888</v>
      </c>
      <c r="G3626" s="3">
        <v>42977</v>
      </c>
      <c r="H3626">
        <v>55</v>
      </c>
    </row>
    <row r="3627" spans="1:8">
      <c r="A3627" s="4" t="s">
        <v>3834</v>
      </c>
      <c r="B3627" s="4" t="s">
        <v>216</v>
      </c>
      <c r="C3627" s="4" t="s">
        <v>177</v>
      </c>
      <c r="D3627" s="4" t="s">
        <v>123</v>
      </c>
      <c r="E3627" s="4" t="s">
        <v>172</v>
      </c>
      <c r="F3627" s="3">
        <v>42888</v>
      </c>
      <c r="G3627" s="3">
        <v>42969</v>
      </c>
      <c r="H3627">
        <v>51</v>
      </c>
    </row>
    <row r="3628" spans="1:8">
      <c r="A3628" s="4" t="s">
        <v>3835</v>
      </c>
      <c r="B3628" s="4" t="s">
        <v>246</v>
      </c>
      <c r="C3628" s="4" t="s">
        <v>199</v>
      </c>
      <c r="D3628" s="4" t="s">
        <v>121</v>
      </c>
      <c r="E3628" s="4" t="s">
        <v>197</v>
      </c>
      <c r="F3628" s="3">
        <v>42889</v>
      </c>
      <c r="G3628" s="3">
        <v>42971</v>
      </c>
      <c r="H3628">
        <v>0</v>
      </c>
    </row>
    <row r="3629" spans="1:8">
      <c r="A3629" s="4" t="s">
        <v>3836</v>
      </c>
      <c r="B3629" s="4" t="s">
        <v>246</v>
      </c>
      <c r="C3629" s="4" t="s">
        <v>177</v>
      </c>
      <c r="D3629" s="4" t="s">
        <v>96</v>
      </c>
      <c r="E3629" s="4" t="s">
        <v>172</v>
      </c>
      <c r="F3629" s="3">
        <v>42889</v>
      </c>
      <c r="G3629" s="3">
        <v>42978</v>
      </c>
      <c r="H3629">
        <v>59</v>
      </c>
    </row>
    <row r="3630" spans="1:8">
      <c r="A3630" s="4" t="s">
        <v>3837</v>
      </c>
      <c r="B3630" s="4" t="s">
        <v>210</v>
      </c>
      <c r="C3630" s="4" t="s">
        <v>175</v>
      </c>
      <c r="D3630" s="4" t="s">
        <v>25</v>
      </c>
      <c r="E3630" s="4" t="s">
        <v>172</v>
      </c>
      <c r="F3630" s="3">
        <v>42889</v>
      </c>
      <c r="G3630" s="3">
        <v>42892</v>
      </c>
      <c r="H3630">
        <v>4492</v>
      </c>
    </row>
    <row r="3631" spans="1:8">
      <c r="A3631" s="4" t="s">
        <v>3838</v>
      </c>
      <c r="B3631" s="4" t="s">
        <v>174</v>
      </c>
      <c r="C3631" s="4" t="s">
        <v>179</v>
      </c>
      <c r="D3631" s="4" t="s">
        <v>119</v>
      </c>
      <c r="E3631" s="4" t="s">
        <v>197</v>
      </c>
      <c r="F3631" s="3">
        <v>42889</v>
      </c>
      <c r="G3631" s="3">
        <v>42950</v>
      </c>
      <c r="H3631">
        <v>0</v>
      </c>
    </row>
    <row r="3632" spans="1:8">
      <c r="A3632" s="4" t="s">
        <v>3839</v>
      </c>
      <c r="B3632" s="4" t="s">
        <v>174</v>
      </c>
      <c r="C3632" s="4" t="s">
        <v>175</v>
      </c>
      <c r="D3632" s="4" t="s">
        <v>41</v>
      </c>
      <c r="E3632" s="4" t="s">
        <v>197</v>
      </c>
      <c r="F3632" s="3">
        <v>42889</v>
      </c>
      <c r="G3632" s="3">
        <v>42976</v>
      </c>
      <c r="H3632">
        <v>0</v>
      </c>
    </row>
    <row r="3633" spans="1:8">
      <c r="A3633" s="4" t="s">
        <v>3840</v>
      </c>
      <c r="B3633" s="4" t="s">
        <v>263</v>
      </c>
      <c r="C3633" s="4" t="s">
        <v>192</v>
      </c>
      <c r="D3633" s="4" t="s">
        <v>126</v>
      </c>
      <c r="E3633" s="4" t="s">
        <v>197</v>
      </c>
      <c r="F3633" s="3">
        <v>42889</v>
      </c>
      <c r="G3633" s="3">
        <v>42974</v>
      </c>
      <c r="H3633">
        <v>0</v>
      </c>
    </row>
    <row r="3634" spans="1:8">
      <c r="A3634" s="4" t="s">
        <v>3841</v>
      </c>
      <c r="B3634" s="4" t="s">
        <v>191</v>
      </c>
      <c r="C3634" s="4" t="s">
        <v>179</v>
      </c>
      <c r="D3634" s="4" t="s">
        <v>97</v>
      </c>
      <c r="E3634" s="4" t="s">
        <v>197</v>
      </c>
      <c r="F3634" s="3">
        <v>42889</v>
      </c>
      <c r="G3634" s="3">
        <v>42959</v>
      </c>
      <c r="H3634">
        <v>0</v>
      </c>
    </row>
    <row r="3635" spans="1:8">
      <c r="A3635" s="4" t="s">
        <v>3842</v>
      </c>
      <c r="B3635" s="4" t="s">
        <v>191</v>
      </c>
      <c r="C3635" s="4" t="s">
        <v>175</v>
      </c>
      <c r="D3635" s="4" t="s">
        <v>53</v>
      </c>
      <c r="E3635" s="4" t="s">
        <v>197</v>
      </c>
      <c r="F3635" s="3">
        <v>42889</v>
      </c>
      <c r="G3635" s="3">
        <v>42953</v>
      </c>
      <c r="H3635">
        <v>0</v>
      </c>
    </row>
    <row r="3636" spans="1:8">
      <c r="A3636" s="4" t="s">
        <v>3843</v>
      </c>
      <c r="B3636" s="4" t="s">
        <v>343</v>
      </c>
      <c r="C3636" s="4" t="s">
        <v>179</v>
      </c>
      <c r="D3636" s="4" t="s">
        <v>119</v>
      </c>
      <c r="E3636" s="4" t="s">
        <v>172</v>
      </c>
      <c r="F3636" s="3">
        <v>42889</v>
      </c>
      <c r="G3636" s="3">
        <v>42908</v>
      </c>
      <c r="H3636">
        <v>639</v>
      </c>
    </row>
    <row r="3637" spans="1:8">
      <c r="A3637" s="4" t="s">
        <v>3844</v>
      </c>
      <c r="B3637" s="4" t="s">
        <v>343</v>
      </c>
      <c r="C3637" s="4" t="s">
        <v>171</v>
      </c>
      <c r="D3637" s="4" t="s">
        <v>68</v>
      </c>
      <c r="E3637" s="4" t="s">
        <v>172</v>
      </c>
      <c r="F3637" s="3">
        <v>42889</v>
      </c>
      <c r="G3637" s="3">
        <v>42907</v>
      </c>
      <c r="H3637">
        <v>1040</v>
      </c>
    </row>
    <row r="3638" spans="1:8">
      <c r="A3638" s="4" t="s">
        <v>3845</v>
      </c>
      <c r="B3638" s="4" t="s">
        <v>343</v>
      </c>
      <c r="C3638" s="4" t="s">
        <v>175</v>
      </c>
      <c r="D3638" s="4" t="s">
        <v>57</v>
      </c>
      <c r="E3638" s="4" t="s">
        <v>172</v>
      </c>
      <c r="F3638" s="3">
        <v>42889</v>
      </c>
      <c r="G3638" s="3">
        <v>42990</v>
      </c>
      <c r="H3638">
        <v>4138</v>
      </c>
    </row>
    <row r="3639" spans="1:8">
      <c r="A3639" s="4" t="s">
        <v>3846</v>
      </c>
      <c r="B3639" s="4" t="s">
        <v>219</v>
      </c>
      <c r="C3639" s="4" t="s">
        <v>175</v>
      </c>
      <c r="D3639" s="4" t="s">
        <v>54</v>
      </c>
      <c r="E3639" s="4" t="s">
        <v>193</v>
      </c>
      <c r="F3639" s="3">
        <v>42889</v>
      </c>
      <c r="G3639" s="3"/>
    </row>
    <row r="3640" spans="1:8">
      <c r="A3640" s="4" t="s">
        <v>3847</v>
      </c>
      <c r="B3640" s="4" t="s">
        <v>219</v>
      </c>
      <c r="C3640" s="4" t="s">
        <v>171</v>
      </c>
      <c r="D3640" s="4" t="s">
        <v>97</v>
      </c>
      <c r="E3640" s="4" t="s">
        <v>197</v>
      </c>
      <c r="F3640" s="3">
        <v>42889</v>
      </c>
      <c r="G3640" s="3">
        <v>42954</v>
      </c>
      <c r="H3640">
        <v>0</v>
      </c>
    </row>
    <row r="3641" spans="1:8">
      <c r="A3641" s="4" t="s">
        <v>3848</v>
      </c>
      <c r="B3641" s="4" t="s">
        <v>256</v>
      </c>
      <c r="C3641" s="4" t="s">
        <v>177</v>
      </c>
      <c r="D3641" s="4" t="s">
        <v>61</v>
      </c>
      <c r="E3641" s="4" t="s">
        <v>172</v>
      </c>
      <c r="F3641" s="3">
        <v>42889</v>
      </c>
      <c r="G3641" s="3">
        <v>43001</v>
      </c>
      <c r="H3641">
        <v>54</v>
      </c>
    </row>
    <row r="3642" spans="1:8">
      <c r="A3642" s="4" t="s">
        <v>3849</v>
      </c>
      <c r="B3642" s="4" t="s">
        <v>256</v>
      </c>
      <c r="C3642" s="4" t="s">
        <v>192</v>
      </c>
      <c r="D3642" s="4" t="s">
        <v>47</v>
      </c>
      <c r="E3642" s="4" t="s">
        <v>172</v>
      </c>
      <c r="F3642" s="3">
        <v>42889</v>
      </c>
      <c r="G3642" s="3">
        <v>42992</v>
      </c>
      <c r="H3642">
        <v>3438</v>
      </c>
    </row>
    <row r="3643" spans="1:8">
      <c r="A3643" s="4" t="s">
        <v>3850</v>
      </c>
      <c r="B3643" s="4" t="s">
        <v>187</v>
      </c>
      <c r="C3643" s="4" t="s">
        <v>175</v>
      </c>
      <c r="D3643" s="4" t="s">
        <v>59</v>
      </c>
      <c r="E3643" s="4" t="s">
        <v>197</v>
      </c>
      <c r="F3643" s="3">
        <v>42889</v>
      </c>
      <c r="G3643" s="3">
        <v>42952</v>
      </c>
      <c r="H3643">
        <v>0</v>
      </c>
    </row>
    <row r="3644" spans="1:8">
      <c r="A3644" s="4" t="s">
        <v>3851</v>
      </c>
      <c r="B3644" s="4" t="s">
        <v>244</v>
      </c>
      <c r="C3644" s="4" t="s">
        <v>171</v>
      </c>
      <c r="D3644" s="4" t="s">
        <v>79</v>
      </c>
      <c r="E3644" s="4" t="s">
        <v>172</v>
      </c>
      <c r="F3644" s="3">
        <v>42889</v>
      </c>
      <c r="G3644" s="3">
        <v>42952</v>
      </c>
      <c r="H3644">
        <v>1017</v>
      </c>
    </row>
    <row r="3645" spans="1:8">
      <c r="A3645" s="4" t="s">
        <v>3852</v>
      </c>
      <c r="B3645" s="4" t="s">
        <v>205</v>
      </c>
      <c r="C3645" s="4" t="s">
        <v>177</v>
      </c>
      <c r="D3645" s="4" t="s">
        <v>44</v>
      </c>
      <c r="E3645" s="4" t="s">
        <v>193</v>
      </c>
      <c r="F3645" s="3">
        <v>42889</v>
      </c>
      <c r="G3645" s="3"/>
    </row>
    <row r="3646" spans="1:8">
      <c r="A3646" s="4" t="s">
        <v>3853</v>
      </c>
      <c r="B3646" s="4" t="s">
        <v>205</v>
      </c>
      <c r="C3646" s="4" t="s">
        <v>192</v>
      </c>
      <c r="D3646" s="4" t="s">
        <v>108</v>
      </c>
      <c r="E3646" s="4" t="s">
        <v>172</v>
      </c>
      <c r="F3646" s="3">
        <v>42889</v>
      </c>
      <c r="G3646" s="3">
        <v>42997</v>
      </c>
      <c r="H3646">
        <v>3314</v>
      </c>
    </row>
    <row r="3647" spans="1:8">
      <c r="A3647" s="4" t="s">
        <v>3854</v>
      </c>
      <c r="B3647" s="4" t="s">
        <v>208</v>
      </c>
      <c r="C3647" s="4" t="s">
        <v>177</v>
      </c>
      <c r="D3647" s="4" t="s">
        <v>37</v>
      </c>
      <c r="E3647" s="4" t="s">
        <v>197</v>
      </c>
      <c r="F3647" s="3">
        <v>42889</v>
      </c>
      <c r="G3647" s="3">
        <v>42959</v>
      </c>
      <c r="H3647">
        <v>0</v>
      </c>
    </row>
    <row r="3648" spans="1:8">
      <c r="A3648" s="4" t="s">
        <v>3855</v>
      </c>
      <c r="B3648" s="4" t="s">
        <v>208</v>
      </c>
      <c r="C3648" s="4" t="s">
        <v>177</v>
      </c>
      <c r="D3648" s="4" t="s">
        <v>100</v>
      </c>
      <c r="E3648" s="4" t="s">
        <v>172</v>
      </c>
      <c r="F3648" s="3">
        <v>42889</v>
      </c>
      <c r="G3648" s="3">
        <v>42971</v>
      </c>
      <c r="H3648">
        <v>51</v>
      </c>
    </row>
    <row r="3649" spans="1:8">
      <c r="A3649" s="4" t="s">
        <v>3856</v>
      </c>
      <c r="B3649" s="4" t="s">
        <v>185</v>
      </c>
      <c r="C3649" s="4" t="s">
        <v>177</v>
      </c>
      <c r="D3649" s="4" t="s">
        <v>82</v>
      </c>
      <c r="E3649" s="4" t="s">
        <v>172</v>
      </c>
      <c r="F3649" s="3">
        <v>42889</v>
      </c>
      <c r="G3649" s="3">
        <v>42988</v>
      </c>
      <c r="H3649">
        <v>50</v>
      </c>
    </row>
    <row r="3650" spans="1:8">
      <c r="A3650" s="4" t="s">
        <v>3857</v>
      </c>
      <c r="B3650" s="4" t="s">
        <v>216</v>
      </c>
      <c r="C3650" s="4" t="s">
        <v>177</v>
      </c>
      <c r="D3650" s="4" t="s">
        <v>126</v>
      </c>
      <c r="E3650" s="4" t="s">
        <v>172</v>
      </c>
      <c r="F3650" s="3">
        <v>42889</v>
      </c>
      <c r="G3650" s="3">
        <v>42895</v>
      </c>
      <c r="H3650">
        <v>54</v>
      </c>
    </row>
    <row r="3651" spans="1:8">
      <c r="A3651" s="4" t="s">
        <v>3858</v>
      </c>
      <c r="B3651" s="4" t="s">
        <v>183</v>
      </c>
      <c r="C3651" s="4" t="s">
        <v>199</v>
      </c>
      <c r="D3651" s="4" t="s">
        <v>106</v>
      </c>
      <c r="E3651" s="4" t="s">
        <v>197</v>
      </c>
      <c r="F3651" s="3">
        <v>42890</v>
      </c>
      <c r="G3651" s="3">
        <v>42965</v>
      </c>
      <c r="H3651">
        <v>0</v>
      </c>
    </row>
    <row r="3652" spans="1:8">
      <c r="A3652" s="4" t="s">
        <v>3859</v>
      </c>
      <c r="B3652" s="4" t="s">
        <v>183</v>
      </c>
      <c r="C3652" s="4" t="s">
        <v>192</v>
      </c>
      <c r="D3652" s="4" t="s">
        <v>100</v>
      </c>
      <c r="E3652" s="4" t="s">
        <v>197</v>
      </c>
      <c r="F3652" s="3">
        <v>42890</v>
      </c>
      <c r="G3652" s="3">
        <v>42994</v>
      </c>
      <c r="H3652">
        <v>0</v>
      </c>
    </row>
    <row r="3653" spans="1:8">
      <c r="A3653" s="4" t="s">
        <v>3860</v>
      </c>
      <c r="B3653" s="4" t="s">
        <v>261</v>
      </c>
      <c r="C3653" s="4" t="s">
        <v>175</v>
      </c>
      <c r="D3653" s="4" t="s">
        <v>42</v>
      </c>
      <c r="E3653" s="4" t="s">
        <v>197</v>
      </c>
      <c r="F3653" s="3">
        <v>42890</v>
      </c>
      <c r="G3653" s="3">
        <v>42983</v>
      </c>
      <c r="H3653">
        <v>0</v>
      </c>
    </row>
    <row r="3654" spans="1:8">
      <c r="A3654" s="4" t="s">
        <v>3861</v>
      </c>
      <c r="B3654" s="4" t="s">
        <v>304</v>
      </c>
      <c r="C3654" s="4" t="s">
        <v>171</v>
      </c>
      <c r="D3654" s="4" t="s">
        <v>76</v>
      </c>
      <c r="E3654" s="4" t="s">
        <v>197</v>
      </c>
      <c r="F3654" s="3">
        <v>42890</v>
      </c>
      <c r="G3654" s="3">
        <v>42963</v>
      </c>
      <c r="H3654">
        <v>0</v>
      </c>
    </row>
    <row r="3655" spans="1:8">
      <c r="A3655" s="4" t="s">
        <v>3862</v>
      </c>
      <c r="B3655" s="4" t="s">
        <v>210</v>
      </c>
      <c r="C3655" s="4" t="s">
        <v>175</v>
      </c>
      <c r="D3655" s="4" t="s">
        <v>95</v>
      </c>
      <c r="E3655" s="4" t="s">
        <v>172</v>
      </c>
      <c r="F3655" s="3">
        <v>42890</v>
      </c>
      <c r="G3655" s="3">
        <v>42903</v>
      </c>
      <c r="H3655">
        <v>4942</v>
      </c>
    </row>
    <row r="3656" spans="1:8">
      <c r="A3656" s="4" t="s">
        <v>3863</v>
      </c>
      <c r="B3656" s="4" t="s">
        <v>263</v>
      </c>
      <c r="C3656" s="4" t="s">
        <v>177</v>
      </c>
      <c r="D3656" s="4" t="s">
        <v>78</v>
      </c>
      <c r="E3656" s="4" t="s">
        <v>197</v>
      </c>
      <c r="F3656" s="3">
        <v>42890</v>
      </c>
      <c r="G3656" s="3">
        <v>42953</v>
      </c>
      <c r="H3656">
        <v>0</v>
      </c>
    </row>
    <row r="3657" spans="1:8">
      <c r="A3657" s="4" t="s">
        <v>3864</v>
      </c>
      <c r="B3657" s="4" t="s">
        <v>263</v>
      </c>
      <c r="C3657" s="4" t="s">
        <v>175</v>
      </c>
      <c r="D3657" s="4" t="s">
        <v>82</v>
      </c>
      <c r="E3657" s="4" t="s">
        <v>172</v>
      </c>
      <c r="F3657" s="3">
        <v>42890</v>
      </c>
      <c r="G3657" s="3">
        <v>42900</v>
      </c>
      <c r="H3657">
        <v>4612</v>
      </c>
    </row>
    <row r="3658" spans="1:8">
      <c r="A3658" s="4" t="s">
        <v>3865</v>
      </c>
      <c r="B3658" s="4" t="s">
        <v>263</v>
      </c>
      <c r="C3658" s="4" t="s">
        <v>175</v>
      </c>
      <c r="D3658" s="4" t="s">
        <v>130</v>
      </c>
      <c r="E3658" s="4" t="s">
        <v>172</v>
      </c>
      <c r="F3658" s="3">
        <v>42890</v>
      </c>
      <c r="G3658" s="3">
        <v>42906</v>
      </c>
      <c r="H3658">
        <v>4308</v>
      </c>
    </row>
    <row r="3659" spans="1:8">
      <c r="A3659" s="4" t="s">
        <v>3866</v>
      </c>
      <c r="B3659" s="4" t="s">
        <v>263</v>
      </c>
      <c r="C3659" s="4" t="s">
        <v>192</v>
      </c>
      <c r="D3659" s="4" t="s">
        <v>40</v>
      </c>
      <c r="E3659" s="4" t="s">
        <v>172</v>
      </c>
      <c r="F3659" s="3">
        <v>42890</v>
      </c>
      <c r="G3659" s="3">
        <v>42982</v>
      </c>
      <c r="H3659">
        <v>2876</v>
      </c>
    </row>
    <row r="3660" spans="1:8">
      <c r="A3660" s="4" t="s">
        <v>3867</v>
      </c>
      <c r="B3660" s="4" t="s">
        <v>196</v>
      </c>
      <c r="C3660" s="4" t="s">
        <v>199</v>
      </c>
      <c r="D3660" s="4" t="s">
        <v>92</v>
      </c>
      <c r="E3660" s="4" t="s">
        <v>172</v>
      </c>
      <c r="F3660" s="3">
        <v>42890</v>
      </c>
      <c r="G3660" s="3">
        <v>42977</v>
      </c>
      <c r="H3660">
        <v>4990</v>
      </c>
    </row>
    <row r="3661" spans="1:8">
      <c r="A3661" s="4" t="s">
        <v>3868</v>
      </c>
      <c r="B3661" s="4" t="s">
        <v>203</v>
      </c>
      <c r="C3661" s="4" t="s">
        <v>171</v>
      </c>
      <c r="D3661" s="4" t="s">
        <v>105</v>
      </c>
      <c r="E3661" s="4" t="s">
        <v>197</v>
      </c>
      <c r="F3661" s="3">
        <v>42890</v>
      </c>
      <c r="G3661" s="3">
        <v>43007</v>
      </c>
      <c r="H3661">
        <v>0</v>
      </c>
    </row>
    <row r="3662" spans="1:8">
      <c r="A3662" s="4" t="s">
        <v>3869</v>
      </c>
      <c r="B3662" s="4" t="s">
        <v>203</v>
      </c>
      <c r="C3662" s="4" t="s">
        <v>171</v>
      </c>
      <c r="D3662" s="4" t="s">
        <v>56</v>
      </c>
      <c r="E3662" s="4" t="s">
        <v>172</v>
      </c>
      <c r="F3662" s="3">
        <v>42890</v>
      </c>
      <c r="G3662" s="3">
        <v>42987</v>
      </c>
      <c r="H3662">
        <v>1024</v>
      </c>
    </row>
    <row r="3663" spans="1:8">
      <c r="A3663" s="4" t="s">
        <v>3870</v>
      </c>
      <c r="B3663" s="4" t="s">
        <v>219</v>
      </c>
      <c r="C3663" s="4" t="s">
        <v>171</v>
      </c>
      <c r="D3663" s="4" t="s">
        <v>24</v>
      </c>
      <c r="E3663" s="4" t="s">
        <v>193</v>
      </c>
      <c r="F3663" s="3">
        <v>42890</v>
      </c>
      <c r="G3663" s="3"/>
    </row>
    <row r="3664" spans="1:8">
      <c r="A3664" s="4" t="s">
        <v>3871</v>
      </c>
      <c r="B3664" s="4" t="s">
        <v>219</v>
      </c>
      <c r="C3664" s="4" t="s">
        <v>177</v>
      </c>
      <c r="D3664" s="4" t="s">
        <v>87</v>
      </c>
      <c r="E3664" s="4" t="s">
        <v>172</v>
      </c>
      <c r="F3664" s="3">
        <v>42890</v>
      </c>
      <c r="G3664" s="3">
        <v>42994</v>
      </c>
      <c r="H3664">
        <v>53</v>
      </c>
    </row>
    <row r="3665" spans="1:8">
      <c r="A3665" s="4" t="s">
        <v>3872</v>
      </c>
      <c r="B3665" s="4" t="s">
        <v>230</v>
      </c>
      <c r="C3665" s="4" t="s">
        <v>179</v>
      </c>
      <c r="D3665" s="4" t="s">
        <v>24</v>
      </c>
      <c r="E3665" s="4" t="s">
        <v>193</v>
      </c>
      <c r="F3665" s="3">
        <v>42890</v>
      </c>
      <c r="G3665" s="3"/>
    </row>
    <row r="3666" spans="1:8">
      <c r="A3666" s="4" t="s">
        <v>3873</v>
      </c>
      <c r="B3666" s="4" t="s">
        <v>230</v>
      </c>
      <c r="C3666" s="4" t="s">
        <v>175</v>
      </c>
      <c r="D3666" s="4" t="s">
        <v>24</v>
      </c>
      <c r="E3666" s="4" t="s">
        <v>193</v>
      </c>
      <c r="F3666" s="3">
        <v>42890</v>
      </c>
      <c r="G3666" s="3"/>
    </row>
    <row r="3667" spans="1:8">
      <c r="A3667" s="4" t="s">
        <v>3874</v>
      </c>
      <c r="B3667" s="4" t="s">
        <v>230</v>
      </c>
      <c r="C3667" s="4" t="s">
        <v>177</v>
      </c>
      <c r="D3667" s="4" t="s">
        <v>127</v>
      </c>
      <c r="E3667" s="4" t="s">
        <v>193</v>
      </c>
      <c r="F3667" s="3">
        <v>42890</v>
      </c>
      <c r="G3667" s="3"/>
    </row>
    <row r="3668" spans="1:8">
      <c r="A3668" s="4" t="s">
        <v>3875</v>
      </c>
      <c r="B3668" s="4" t="s">
        <v>230</v>
      </c>
      <c r="C3668" s="4" t="s">
        <v>171</v>
      </c>
      <c r="D3668" s="4" t="s">
        <v>108</v>
      </c>
      <c r="E3668" s="4" t="s">
        <v>197</v>
      </c>
      <c r="F3668" s="3">
        <v>42890</v>
      </c>
      <c r="G3668" s="3">
        <v>42995</v>
      </c>
      <c r="H3668">
        <v>0</v>
      </c>
    </row>
    <row r="3669" spans="1:8">
      <c r="A3669" s="4" t="s">
        <v>3876</v>
      </c>
      <c r="B3669" s="4" t="s">
        <v>230</v>
      </c>
      <c r="C3669" s="4" t="s">
        <v>179</v>
      </c>
      <c r="D3669" s="4" t="s">
        <v>81</v>
      </c>
      <c r="E3669" s="4" t="s">
        <v>172</v>
      </c>
      <c r="F3669" s="3">
        <v>42890</v>
      </c>
      <c r="G3669" s="3">
        <v>42979</v>
      </c>
      <c r="H3669">
        <v>525</v>
      </c>
    </row>
    <row r="3670" spans="1:8">
      <c r="A3670" s="4" t="s">
        <v>3877</v>
      </c>
      <c r="B3670" s="4" t="s">
        <v>230</v>
      </c>
      <c r="C3670" s="4" t="s">
        <v>177</v>
      </c>
      <c r="D3670" s="4" t="s">
        <v>90</v>
      </c>
      <c r="E3670" s="4" t="s">
        <v>172</v>
      </c>
      <c r="F3670" s="3">
        <v>42890</v>
      </c>
      <c r="G3670" s="3">
        <v>42974</v>
      </c>
      <c r="H3670">
        <v>60</v>
      </c>
    </row>
    <row r="3671" spans="1:8">
      <c r="A3671" s="4" t="s">
        <v>3878</v>
      </c>
      <c r="B3671" s="4" t="s">
        <v>187</v>
      </c>
      <c r="C3671" s="4" t="s">
        <v>171</v>
      </c>
      <c r="D3671" s="4" t="s">
        <v>105</v>
      </c>
      <c r="E3671" s="4" t="s">
        <v>172</v>
      </c>
      <c r="F3671" s="3">
        <v>42890</v>
      </c>
      <c r="G3671" s="3">
        <v>42894</v>
      </c>
      <c r="H3671">
        <v>967</v>
      </c>
    </row>
    <row r="3672" spans="1:8">
      <c r="A3672" s="4" t="s">
        <v>3879</v>
      </c>
      <c r="B3672" s="4" t="s">
        <v>201</v>
      </c>
      <c r="C3672" s="4" t="s">
        <v>179</v>
      </c>
      <c r="D3672" s="4" t="s">
        <v>102</v>
      </c>
      <c r="E3672" s="4" t="s">
        <v>197</v>
      </c>
      <c r="F3672" s="3">
        <v>42890</v>
      </c>
      <c r="G3672" s="3">
        <v>42961</v>
      </c>
      <c r="H3672">
        <v>0</v>
      </c>
    </row>
    <row r="3673" spans="1:8">
      <c r="A3673" s="4" t="s">
        <v>3880</v>
      </c>
      <c r="B3673" s="4" t="s">
        <v>232</v>
      </c>
      <c r="C3673" s="4" t="s">
        <v>179</v>
      </c>
      <c r="D3673" s="4" t="s">
        <v>78</v>
      </c>
      <c r="E3673" s="4" t="s">
        <v>172</v>
      </c>
      <c r="F3673" s="3">
        <v>42890</v>
      </c>
      <c r="G3673" s="3">
        <v>42900</v>
      </c>
      <c r="H3673">
        <v>524</v>
      </c>
    </row>
    <row r="3674" spans="1:8">
      <c r="A3674" s="4" t="s">
        <v>3881</v>
      </c>
      <c r="B3674" s="4" t="s">
        <v>205</v>
      </c>
      <c r="C3674" s="4" t="s">
        <v>177</v>
      </c>
      <c r="D3674" s="4" t="s">
        <v>81</v>
      </c>
      <c r="E3674" s="4" t="s">
        <v>172</v>
      </c>
      <c r="F3674" s="3">
        <v>42890</v>
      </c>
      <c r="G3674" s="3">
        <v>42988</v>
      </c>
      <c r="H3674">
        <v>57</v>
      </c>
    </row>
    <row r="3675" spans="1:8">
      <c r="A3675" s="4" t="s">
        <v>3882</v>
      </c>
      <c r="B3675" s="4" t="s">
        <v>226</v>
      </c>
      <c r="C3675" s="4" t="s">
        <v>192</v>
      </c>
      <c r="D3675" s="4" t="s">
        <v>35</v>
      </c>
      <c r="E3675" s="4" t="s">
        <v>197</v>
      </c>
      <c r="F3675" s="3">
        <v>42890</v>
      </c>
      <c r="G3675" s="3">
        <v>42906</v>
      </c>
      <c r="H3675">
        <v>0</v>
      </c>
    </row>
    <row r="3676" spans="1:8">
      <c r="A3676" s="4" t="s">
        <v>3883</v>
      </c>
      <c r="B3676" s="4" t="s">
        <v>208</v>
      </c>
      <c r="C3676" s="4" t="s">
        <v>199</v>
      </c>
      <c r="D3676" s="4" t="s">
        <v>92</v>
      </c>
      <c r="E3676" s="4" t="s">
        <v>172</v>
      </c>
      <c r="F3676" s="3">
        <v>42890</v>
      </c>
      <c r="G3676" s="3">
        <v>42899</v>
      </c>
      <c r="H3676">
        <v>5056</v>
      </c>
    </row>
    <row r="3677" spans="1:8">
      <c r="A3677" s="4" t="s">
        <v>3884</v>
      </c>
      <c r="B3677" s="4" t="s">
        <v>185</v>
      </c>
      <c r="C3677" s="4" t="s">
        <v>179</v>
      </c>
      <c r="D3677" s="4" t="s">
        <v>84</v>
      </c>
      <c r="E3677" s="4" t="s">
        <v>172</v>
      </c>
      <c r="F3677" s="3">
        <v>42890</v>
      </c>
      <c r="G3677" s="3">
        <v>42894</v>
      </c>
      <c r="H3677">
        <v>600</v>
      </c>
    </row>
    <row r="3678" spans="1:8">
      <c r="A3678" s="4" t="s">
        <v>3885</v>
      </c>
      <c r="B3678" s="4" t="s">
        <v>246</v>
      </c>
      <c r="C3678" s="4" t="s">
        <v>179</v>
      </c>
      <c r="D3678" s="4" t="s">
        <v>52</v>
      </c>
      <c r="E3678" s="4" t="s">
        <v>172</v>
      </c>
      <c r="F3678" s="3">
        <v>42891</v>
      </c>
      <c r="G3678" s="3">
        <v>43004</v>
      </c>
      <c r="H3678">
        <v>633</v>
      </c>
    </row>
    <row r="3679" spans="1:8">
      <c r="A3679" s="4" t="s">
        <v>3886</v>
      </c>
      <c r="B3679" s="4" t="s">
        <v>246</v>
      </c>
      <c r="C3679" s="4" t="s">
        <v>175</v>
      </c>
      <c r="D3679" s="4" t="s">
        <v>121</v>
      </c>
      <c r="E3679" s="4" t="s">
        <v>172</v>
      </c>
      <c r="F3679" s="3">
        <v>42891</v>
      </c>
      <c r="G3679" s="3">
        <v>42974</v>
      </c>
      <c r="H3679">
        <v>4994</v>
      </c>
    </row>
    <row r="3680" spans="1:8">
      <c r="A3680" s="4" t="s">
        <v>3887</v>
      </c>
      <c r="B3680" s="4" t="s">
        <v>279</v>
      </c>
      <c r="C3680" s="4" t="s">
        <v>171</v>
      </c>
      <c r="D3680" s="4" t="s">
        <v>82</v>
      </c>
      <c r="E3680" s="4" t="s">
        <v>172</v>
      </c>
      <c r="F3680" s="3">
        <v>42891</v>
      </c>
      <c r="G3680" s="3">
        <v>42896</v>
      </c>
      <c r="H3680">
        <v>899</v>
      </c>
    </row>
    <row r="3681" spans="1:8">
      <c r="A3681" s="4" t="s">
        <v>3888</v>
      </c>
      <c r="B3681" s="4" t="s">
        <v>174</v>
      </c>
      <c r="C3681" s="4" t="s">
        <v>175</v>
      </c>
      <c r="D3681" s="4" t="s">
        <v>106</v>
      </c>
      <c r="E3681" s="4" t="s">
        <v>197</v>
      </c>
      <c r="F3681" s="3">
        <v>42891</v>
      </c>
      <c r="G3681" s="3">
        <v>42953</v>
      </c>
      <c r="H3681">
        <v>0</v>
      </c>
    </row>
    <row r="3682" spans="1:8">
      <c r="A3682" s="4" t="s">
        <v>3889</v>
      </c>
      <c r="B3682" s="4" t="s">
        <v>174</v>
      </c>
      <c r="C3682" s="4" t="s">
        <v>199</v>
      </c>
      <c r="D3682" s="4" t="s">
        <v>45</v>
      </c>
      <c r="E3682" s="4" t="s">
        <v>172</v>
      </c>
      <c r="F3682" s="3">
        <v>42891</v>
      </c>
      <c r="G3682" s="3">
        <v>42972</v>
      </c>
      <c r="H3682">
        <v>5421</v>
      </c>
    </row>
    <row r="3683" spans="1:8">
      <c r="A3683" s="4" t="s">
        <v>3890</v>
      </c>
      <c r="B3683" s="4" t="s">
        <v>174</v>
      </c>
      <c r="C3683" s="4" t="s">
        <v>175</v>
      </c>
      <c r="D3683" s="4" t="s">
        <v>66</v>
      </c>
      <c r="E3683" s="4" t="s">
        <v>172</v>
      </c>
      <c r="F3683" s="3">
        <v>42891</v>
      </c>
      <c r="G3683" s="3">
        <v>42970</v>
      </c>
      <c r="H3683">
        <v>5223</v>
      </c>
    </row>
    <row r="3684" spans="1:8">
      <c r="A3684" s="4" t="s">
        <v>3891</v>
      </c>
      <c r="B3684" s="4" t="s">
        <v>174</v>
      </c>
      <c r="C3684" s="4" t="s">
        <v>175</v>
      </c>
      <c r="D3684" s="4" t="s">
        <v>104</v>
      </c>
      <c r="E3684" s="4" t="s">
        <v>172</v>
      </c>
      <c r="F3684" s="3">
        <v>42891</v>
      </c>
      <c r="G3684" s="3">
        <v>42904</v>
      </c>
      <c r="H3684">
        <v>4794</v>
      </c>
    </row>
    <row r="3685" spans="1:8">
      <c r="A3685" s="4" t="s">
        <v>3892</v>
      </c>
      <c r="B3685" s="4" t="s">
        <v>174</v>
      </c>
      <c r="C3685" s="4" t="s">
        <v>175</v>
      </c>
      <c r="D3685" s="4" t="s">
        <v>118</v>
      </c>
      <c r="E3685" s="4" t="s">
        <v>172</v>
      </c>
      <c r="F3685" s="3">
        <v>42891</v>
      </c>
      <c r="G3685" s="3">
        <v>42984</v>
      </c>
      <c r="H3685">
        <v>4903</v>
      </c>
    </row>
    <row r="3686" spans="1:8">
      <c r="A3686" s="4" t="s">
        <v>3893</v>
      </c>
      <c r="B3686" s="4" t="s">
        <v>174</v>
      </c>
      <c r="C3686" s="4" t="s">
        <v>192</v>
      </c>
      <c r="D3686" s="4" t="s">
        <v>51</v>
      </c>
      <c r="E3686" s="4" t="s">
        <v>172</v>
      </c>
      <c r="F3686" s="3">
        <v>42891</v>
      </c>
      <c r="G3686" s="3">
        <v>42960</v>
      </c>
      <c r="H3686">
        <v>3625</v>
      </c>
    </row>
    <row r="3687" spans="1:8">
      <c r="A3687" s="4" t="s">
        <v>3894</v>
      </c>
      <c r="B3687" s="4" t="s">
        <v>196</v>
      </c>
      <c r="C3687" s="4" t="s">
        <v>179</v>
      </c>
      <c r="D3687" s="4" t="s">
        <v>68</v>
      </c>
      <c r="E3687" s="4" t="s">
        <v>197</v>
      </c>
      <c r="F3687" s="3">
        <v>42891</v>
      </c>
      <c r="G3687" s="3">
        <v>42975</v>
      </c>
      <c r="H3687">
        <v>0</v>
      </c>
    </row>
    <row r="3688" spans="1:8">
      <c r="A3688" s="4" t="s">
        <v>3895</v>
      </c>
      <c r="B3688" s="4" t="s">
        <v>343</v>
      </c>
      <c r="C3688" s="4" t="s">
        <v>179</v>
      </c>
      <c r="D3688" s="4" t="s">
        <v>104</v>
      </c>
      <c r="E3688" s="4" t="s">
        <v>172</v>
      </c>
      <c r="F3688" s="3">
        <v>42891</v>
      </c>
      <c r="G3688" s="3">
        <v>42950</v>
      </c>
      <c r="H3688">
        <v>554</v>
      </c>
    </row>
    <row r="3689" spans="1:8">
      <c r="A3689" s="4" t="s">
        <v>3896</v>
      </c>
      <c r="B3689" s="4" t="s">
        <v>219</v>
      </c>
      <c r="C3689" s="4" t="s">
        <v>179</v>
      </c>
      <c r="D3689" s="4" t="s">
        <v>108</v>
      </c>
      <c r="E3689" s="4" t="s">
        <v>197</v>
      </c>
      <c r="F3689" s="3">
        <v>42891</v>
      </c>
      <c r="G3689" s="3">
        <v>42981</v>
      </c>
      <c r="H3689">
        <v>0</v>
      </c>
    </row>
    <row r="3690" spans="1:8">
      <c r="A3690" s="4" t="s">
        <v>3897</v>
      </c>
      <c r="B3690" s="4" t="s">
        <v>219</v>
      </c>
      <c r="C3690" s="4" t="s">
        <v>179</v>
      </c>
      <c r="D3690" s="4" t="s">
        <v>115</v>
      </c>
      <c r="E3690" s="4" t="s">
        <v>197</v>
      </c>
      <c r="F3690" s="3">
        <v>42891</v>
      </c>
      <c r="G3690" s="3">
        <v>42897</v>
      </c>
      <c r="H3690">
        <v>0</v>
      </c>
    </row>
    <row r="3691" spans="1:8">
      <c r="A3691" s="4" t="s">
        <v>3898</v>
      </c>
      <c r="B3691" s="4" t="s">
        <v>230</v>
      </c>
      <c r="C3691" s="4" t="s">
        <v>179</v>
      </c>
      <c r="D3691" s="4" t="s">
        <v>24</v>
      </c>
      <c r="E3691" s="4" t="s">
        <v>193</v>
      </c>
      <c r="F3691" s="3">
        <v>42891</v>
      </c>
      <c r="G3691" s="3"/>
    </row>
    <row r="3692" spans="1:8">
      <c r="A3692" s="4" t="s">
        <v>3899</v>
      </c>
      <c r="B3692" s="4" t="s">
        <v>230</v>
      </c>
      <c r="C3692" s="4" t="s">
        <v>175</v>
      </c>
      <c r="D3692" s="4" t="s">
        <v>75</v>
      </c>
      <c r="E3692" s="4" t="s">
        <v>172</v>
      </c>
      <c r="F3692" s="3">
        <v>42891</v>
      </c>
      <c r="G3692" s="3">
        <v>42983</v>
      </c>
      <c r="H3692">
        <v>5039</v>
      </c>
    </row>
    <row r="3693" spans="1:8">
      <c r="A3693" s="4" t="s">
        <v>3900</v>
      </c>
      <c r="B3693" s="4" t="s">
        <v>187</v>
      </c>
      <c r="C3693" s="4" t="s">
        <v>171</v>
      </c>
      <c r="D3693" s="4" t="s">
        <v>54</v>
      </c>
      <c r="E3693" s="4" t="s">
        <v>172</v>
      </c>
      <c r="F3693" s="3">
        <v>42891</v>
      </c>
      <c r="G3693" s="3">
        <v>42977</v>
      </c>
      <c r="H3693">
        <v>1169</v>
      </c>
    </row>
    <row r="3694" spans="1:8">
      <c r="A3694" s="4" t="s">
        <v>3901</v>
      </c>
      <c r="B3694" s="4" t="s">
        <v>244</v>
      </c>
      <c r="C3694" s="4" t="s">
        <v>175</v>
      </c>
      <c r="D3694" s="4" t="s">
        <v>118</v>
      </c>
      <c r="E3694" s="4" t="s">
        <v>172</v>
      </c>
      <c r="F3694" s="3">
        <v>42891</v>
      </c>
      <c r="G3694" s="3">
        <v>42997</v>
      </c>
      <c r="H3694">
        <v>5055</v>
      </c>
    </row>
    <row r="3695" spans="1:8">
      <c r="A3695" s="4" t="s">
        <v>3902</v>
      </c>
      <c r="B3695" s="4" t="s">
        <v>244</v>
      </c>
      <c r="C3695" s="4" t="s">
        <v>177</v>
      </c>
      <c r="D3695" s="4" t="s">
        <v>106</v>
      </c>
      <c r="E3695" s="4" t="s">
        <v>172</v>
      </c>
      <c r="F3695" s="3">
        <v>42891</v>
      </c>
      <c r="G3695" s="3">
        <v>42908</v>
      </c>
      <c r="H3695">
        <v>60</v>
      </c>
    </row>
    <row r="3696" spans="1:8">
      <c r="A3696" s="4" t="s">
        <v>3903</v>
      </c>
      <c r="B3696" s="4" t="s">
        <v>201</v>
      </c>
      <c r="C3696" s="4" t="s">
        <v>171</v>
      </c>
      <c r="D3696" s="4" t="s">
        <v>42</v>
      </c>
      <c r="E3696" s="4" t="s">
        <v>197</v>
      </c>
      <c r="F3696" s="3">
        <v>42891</v>
      </c>
      <c r="G3696" s="3">
        <v>42974</v>
      </c>
      <c r="H3696">
        <v>0</v>
      </c>
    </row>
    <row r="3697" spans="1:8">
      <c r="A3697" s="4" t="s">
        <v>3904</v>
      </c>
      <c r="B3697" s="4" t="s">
        <v>201</v>
      </c>
      <c r="C3697" s="4" t="s">
        <v>179</v>
      </c>
      <c r="D3697" s="4" t="s">
        <v>62</v>
      </c>
      <c r="E3697" s="4" t="s">
        <v>172</v>
      </c>
      <c r="F3697" s="3">
        <v>42891</v>
      </c>
      <c r="G3697" s="3">
        <v>42986</v>
      </c>
      <c r="H3697">
        <v>595</v>
      </c>
    </row>
    <row r="3698" spans="1:8">
      <c r="A3698" s="4" t="s">
        <v>3905</v>
      </c>
      <c r="B3698" s="4" t="s">
        <v>201</v>
      </c>
      <c r="C3698" s="4" t="s">
        <v>192</v>
      </c>
      <c r="D3698" s="4" t="s">
        <v>97</v>
      </c>
      <c r="E3698" s="4" t="s">
        <v>172</v>
      </c>
      <c r="F3698" s="3">
        <v>42891</v>
      </c>
      <c r="G3698" s="3">
        <v>42907</v>
      </c>
      <c r="H3698">
        <v>3227</v>
      </c>
    </row>
    <row r="3699" spans="1:8">
      <c r="A3699" s="4" t="s">
        <v>3906</v>
      </c>
      <c r="B3699" s="4" t="s">
        <v>170</v>
      </c>
      <c r="C3699" s="4" t="s">
        <v>171</v>
      </c>
      <c r="D3699" s="4" t="s">
        <v>85</v>
      </c>
      <c r="E3699" s="4" t="s">
        <v>197</v>
      </c>
      <c r="F3699" s="3">
        <v>42891</v>
      </c>
      <c r="G3699" s="3">
        <v>42897</v>
      </c>
      <c r="H3699">
        <v>0</v>
      </c>
    </row>
    <row r="3700" spans="1:8">
      <c r="A3700" s="4" t="s">
        <v>3907</v>
      </c>
      <c r="B3700" s="4" t="s">
        <v>170</v>
      </c>
      <c r="C3700" s="4" t="s">
        <v>171</v>
      </c>
      <c r="D3700" s="4" t="s">
        <v>103</v>
      </c>
      <c r="E3700" s="4" t="s">
        <v>197</v>
      </c>
      <c r="F3700" s="3">
        <v>42891</v>
      </c>
      <c r="G3700" s="3">
        <v>42961</v>
      </c>
      <c r="H3700">
        <v>0</v>
      </c>
    </row>
    <row r="3701" spans="1:8">
      <c r="A3701" s="4" t="s">
        <v>3908</v>
      </c>
      <c r="B3701" s="4" t="s">
        <v>170</v>
      </c>
      <c r="C3701" s="4" t="s">
        <v>177</v>
      </c>
      <c r="D3701" s="4" t="s">
        <v>76</v>
      </c>
      <c r="E3701" s="4" t="s">
        <v>172</v>
      </c>
      <c r="F3701" s="3">
        <v>42891</v>
      </c>
      <c r="G3701" s="3">
        <v>42998</v>
      </c>
      <c r="H3701">
        <v>59</v>
      </c>
    </row>
    <row r="3702" spans="1:8">
      <c r="A3702" s="4" t="s">
        <v>3909</v>
      </c>
      <c r="B3702" s="4" t="s">
        <v>189</v>
      </c>
      <c r="C3702" s="4" t="s">
        <v>179</v>
      </c>
      <c r="D3702" s="4" t="s">
        <v>47</v>
      </c>
      <c r="E3702" s="4" t="s">
        <v>172</v>
      </c>
      <c r="F3702" s="3">
        <v>42891</v>
      </c>
      <c r="G3702" s="3">
        <v>43004</v>
      </c>
      <c r="H3702">
        <v>479</v>
      </c>
    </row>
    <row r="3703" spans="1:8">
      <c r="A3703" s="4" t="s">
        <v>3910</v>
      </c>
      <c r="B3703" s="4" t="s">
        <v>189</v>
      </c>
      <c r="C3703" s="4" t="s">
        <v>192</v>
      </c>
      <c r="D3703" s="4" t="s">
        <v>68</v>
      </c>
      <c r="E3703" s="4" t="s">
        <v>172</v>
      </c>
      <c r="F3703" s="3">
        <v>42891</v>
      </c>
      <c r="G3703" s="3">
        <v>42992</v>
      </c>
      <c r="H3703">
        <v>3449</v>
      </c>
    </row>
    <row r="3704" spans="1:8">
      <c r="A3704" s="4" t="s">
        <v>3911</v>
      </c>
      <c r="B3704" s="4" t="s">
        <v>232</v>
      </c>
      <c r="C3704" s="4" t="s">
        <v>177</v>
      </c>
      <c r="D3704" s="4" t="s">
        <v>40</v>
      </c>
      <c r="E3704" s="4" t="s">
        <v>172</v>
      </c>
      <c r="F3704" s="3">
        <v>42891</v>
      </c>
      <c r="G3704" s="3">
        <v>43002</v>
      </c>
      <c r="H3704">
        <v>54</v>
      </c>
    </row>
    <row r="3705" spans="1:8">
      <c r="A3705" s="4" t="s">
        <v>3912</v>
      </c>
      <c r="B3705" s="4" t="s">
        <v>185</v>
      </c>
      <c r="C3705" s="4" t="s">
        <v>192</v>
      </c>
      <c r="D3705" s="4" t="s">
        <v>75</v>
      </c>
      <c r="E3705" s="4" t="s">
        <v>197</v>
      </c>
      <c r="F3705" s="3">
        <v>42891</v>
      </c>
      <c r="G3705" s="3">
        <v>42961</v>
      </c>
      <c r="H3705">
        <v>0</v>
      </c>
    </row>
    <row r="3706" spans="1:8">
      <c r="A3706" s="4" t="s">
        <v>3913</v>
      </c>
      <c r="B3706" s="4" t="s">
        <v>185</v>
      </c>
      <c r="C3706" s="4" t="s">
        <v>177</v>
      </c>
      <c r="D3706" s="4" t="s">
        <v>49</v>
      </c>
      <c r="E3706" s="4" t="s">
        <v>172</v>
      </c>
      <c r="F3706" s="3">
        <v>42891</v>
      </c>
      <c r="G3706" s="3">
        <v>42979</v>
      </c>
      <c r="H3706">
        <v>59</v>
      </c>
    </row>
    <row r="3707" spans="1:8">
      <c r="A3707" s="4" t="s">
        <v>3914</v>
      </c>
      <c r="B3707" s="4" t="s">
        <v>216</v>
      </c>
      <c r="C3707" s="4" t="s">
        <v>177</v>
      </c>
      <c r="D3707" s="4" t="s">
        <v>21</v>
      </c>
      <c r="E3707" s="4" t="s">
        <v>197</v>
      </c>
      <c r="F3707" s="3">
        <v>42891</v>
      </c>
      <c r="G3707" s="3">
        <v>42948</v>
      </c>
      <c r="H3707">
        <v>0</v>
      </c>
    </row>
    <row r="3708" spans="1:8">
      <c r="A3708" s="4" t="s">
        <v>3915</v>
      </c>
      <c r="B3708" s="4" t="s">
        <v>181</v>
      </c>
      <c r="C3708" s="4" t="s">
        <v>177</v>
      </c>
      <c r="D3708" s="4" t="s">
        <v>24</v>
      </c>
      <c r="E3708" s="4" t="s">
        <v>193</v>
      </c>
      <c r="F3708" s="3">
        <v>42891</v>
      </c>
      <c r="G3708" s="3"/>
    </row>
    <row r="3709" spans="1:8">
      <c r="A3709" s="4" t="s">
        <v>3916</v>
      </c>
      <c r="B3709" s="4" t="s">
        <v>181</v>
      </c>
      <c r="C3709" s="4" t="s">
        <v>179</v>
      </c>
      <c r="D3709" s="4" t="s">
        <v>59</v>
      </c>
      <c r="E3709" s="4" t="s">
        <v>197</v>
      </c>
      <c r="F3709" s="3">
        <v>42891</v>
      </c>
      <c r="G3709" s="3">
        <v>43005</v>
      </c>
      <c r="H3709">
        <v>0</v>
      </c>
    </row>
    <row r="3710" spans="1:8">
      <c r="A3710" s="4" t="s">
        <v>3917</v>
      </c>
      <c r="B3710" s="4" t="s">
        <v>183</v>
      </c>
      <c r="C3710" s="4" t="s">
        <v>177</v>
      </c>
      <c r="D3710" s="4" t="s">
        <v>111</v>
      </c>
      <c r="E3710" s="4" t="s">
        <v>172</v>
      </c>
      <c r="F3710" s="3">
        <v>42892</v>
      </c>
      <c r="G3710" s="3">
        <v>43005</v>
      </c>
      <c r="H3710">
        <v>55</v>
      </c>
    </row>
    <row r="3711" spans="1:8">
      <c r="A3711" s="4" t="s">
        <v>3918</v>
      </c>
      <c r="B3711" s="4" t="s">
        <v>246</v>
      </c>
      <c r="C3711" s="4" t="s">
        <v>192</v>
      </c>
      <c r="D3711" s="4" t="s">
        <v>78</v>
      </c>
      <c r="E3711" s="4" t="s">
        <v>172</v>
      </c>
      <c r="F3711" s="3">
        <v>42892</v>
      </c>
      <c r="G3711" s="3">
        <v>42956</v>
      </c>
      <c r="H3711">
        <v>3042</v>
      </c>
    </row>
    <row r="3712" spans="1:8">
      <c r="A3712" s="4" t="s">
        <v>3919</v>
      </c>
      <c r="B3712" s="4" t="s">
        <v>279</v>
      </c>
      <c r="C3712" s="4" t="s">
        <v>175</v>
      </c>
      <c r="D3712" s="4" t="s">
        <v>63</v>
      </c>
      <c r="E3712" s="4" t="s">
        <v>172</v>
      </c>
      <c r="F3712" s="3">
        <v>42892</v>
      </c>
      <c r="G3712" s="3">
        <v>42958</v>
      </c>
      <c r="H3712">
        <v>4230</v>
      </c>
    </row>
    <row r="3713" spans="1:8">
      <c r="A3713" s="4" t="s">
        <v>3920</v>
      </c>
      <c r="B3713" s="4" t="s">
        <v>210</v>
      </c>
      <c r="C3713" s="4" t="s">
        <v>171</v>
      </c>
      <c r="D3713" s="4" t="s">
        <v>78</v>
      </c>
      <c r="E3713" s="4" t="s">
        <v>172</v>
      </c>
      <c r="F3713" s="3">
        <v>42892</v>
      </c>
      <c r="G3713" s="3">
        <v>42962</v>
      </c>
      <c r="H3713">
        <v>979</v>
      </c>
    </row>
    <row r="3714" spans="1:8">
      <c r="A3714" s="4" t="s">
        <v>3921</v>
      </c>
      <c r="B3714" s="4" t="s">
        <v>210</v>
      </c>
      <c r="C3714" s="4" t="s">
        <v>171</v>
      </c>
      <c r="D3714" s="4" t="s">
        <v>130</v>
      </c>
      <c r="E3714" s="4" t="s">
        <v>172</v>
      </c>
      <c r="F3714" s="3">
        <v>42892</v>
      </c>
      <c r="G3714" s="3">
        <v>42903</v>
      </c>
      <c r="H3714">
        <v>1064</v>
      </c>
    </row>
    <row r="3715" spans="1:8">
      <c r="A3715" s="4" t="s">
        <v>3922</v>
      </c>
      <c r="B3715" s="4" t="s">
        <v>210</v>
      </c>
      <c r="C3715" s="4" t="s">
        <v>175</v>
      </c>
      <c r="D3715" s="4" t="s">
        <v>123</v>
      </c>
      <c r="E3715" s="4" t="s">
        <v>172</v>
      </c>
      <c r="F3715" s="3">
        <v>42892</v>
      </c>
      <c r="G3715" s="3">
        <v>42967</v>
      </c>
      <c r="H3715">
        <v>5166</v>
      </c>
    </row>
    <row r="3716" spans="1:8">
      <c r="A3716" s="4" t="s">
        <v>3923</v>
      </c>
      <c r="B3716" s="4" t="s">
        <v>263</v>
      </c>
      <c r="C3716" s="4" t="s">
        <v>171</v>
      </c>
      <c r="D3716" s="4" t="s">
        <v>31</v>
      </c>
      <c r="E3716" s="4" t="s">
        <v>172</v>
      </c>
      <c r="F3716" s="3">
        <v>42892</v>
      </c>
      <c r="G3716" s="3">
        <v>42970</v>
      </c>
      <c r="H3716">
        <v>1036</v>
      </c>
    </row>
    <row r="3717" spans="1:8">
      <c r="A3717" s="4" t="s">
        <v>3924</v>
      </c>
      <c r="B3717" s="4" t="s">
        <v>212</v>
      </c>
      <c r="C3717" s="4" t="s">
        <v>175</v>
      </c>
      <c r="D3717" s="4" t="s">
        <v>76</v>
      </c>
      <c r="E3717" s="4" t="s">
        <v>172</v>
      </c>
      <c r="F3717" s="3">
        <v>42892</v>
      </c>
      <c r="G3717" s="3">
        <v>42953</v>
      </c>
      <c r="H3717">
        <v>4330</v>
      </c>
    </row>
    <row r="3718" spans="1:8">
      <c r="A3718" s="4" t="s">
        <v>3925</v>
      </c>
      <c r="B3718" s="4" t="s">
        <v>196</v>
      </c>
      <c r="C3718" s="4" t="s">
        <v>192</v>
      </c>
      <c r="D3718" s="4" t="s">
        <v>76</v>
      </c>
      <c r="E3718" s="4" t="s">
        <v>172</v>
      </c>
      <c r="F3718" s="3">
        <v>42892</v>
      </c>
      <c r="G3718" s="3">
        <v>42991</v>
      </c>
      <c r="H3718">
        <v>3598</v>
      </c>
    </row>
    <row r="3719" spans="1:8">
      <c r="A3719" s="4" t="s">
        <v>3926</v>
      </c>
      <c r="B3719" s="4" t="s">
        <v>191</v>
      </c>
      <c r="C3719" s="4" t="s">
        <v>179</v>
      </c>
      <c r="D3719" s="4" t="s">
        <v>71</v>
      </c>
      <c r="E3719" s="4" t="s">
        <v>172</v>
      </c>
      <c r="F3719" s="3">
        <v>42892</v>
      </c>
      <c r="G3719" s="3">
        <v>42963</v>
      </c>
      <c r="H3719">
        <v>431</v>
      </c>
    </row>
    <row r="3720" spans="1:8">
      <c r="A3720" s="4" t="s">
        <v>3927</v>
      </c>
      <c r="B3720" s="4" t="s">
        <v>343</v>
      </c>
      <c r="C3720" s="4" t="s">
        <v>171</v>
      </c>
      <c r="D3720" s="4" t="s">
        <v>61</v>
      </c>
      <c r="E3720" s="4" t="s">
        <v>197</v>
      </c>
      <c r="F3720" s="3">
        <v>42892</v>
      </c>
      <c r="G3720" s="3">
        <v>42975</v>
      </c>
      <c r="H3720">
        <v>0</v>
      </c>
    </row>
    <row r="3721" spans="1:8">
      <c r="A3721" s="4" t="s">
        <v>3928</v>
      </c>
      <c r="B3721" s="4" t="s">
        <v>343</v>
      </c>
      <c r="C3721" s="4" t="s">
        <v>179</v>
      </c>
      <c r="D3721" s="4" t="s">
        <v>61</v>
      </c>
      <c r="E3721" s="4" t="s">
        <v>172</v>
      </c>
      <c r="F3721" s="3">
        <v>42892</v>
      </c>
      <c r="G3721" s="3">
        <v>42903</v>
      </c>
      <c r="H3721">
        <v>624</v>
      </c>
    </row>
    <row r="3722" spans="1:8">
      <c r="A3722" s="4" t="s">
        <v>3929</v>
      </c>
      <c r="B3722" s="4" t="s">
        <v>343</v>
      </c>
      <c r="C3722" s="4" t="s">
        <v>171</v>
      </c>
      <c r="D3722" s="4" t="s">
        <v>57</v>
      </c>
      <c r="E3722" s="4" t="s">
        <v>172</v>
      </c>
      <c r="F3722" s="3">
        <v>42892</v>
      </c>
      <c r="G3722" s="3">
        <v>42897</v>
      </c>
      <c r="H3722">
        <v>1140</v>
      </c>
    </row>
    <row r="3723" spans="1:8">
      <c r="A3723" s="4" t="s">
        <v>3930</v>
      </c>
      <c r="B3723" s="4" t="s">
        <v>219</v>
      </c>
      <c r="C3723" s="4" t="s">
        <v>177</v>
      </c>
      <c r="D3723" s="4" t="s">
        <v>42</v>
      </c>
      <c r="E3723" s="4" t="s">
        <v>172</v>
      </c>
      <c r="F3723" s="3">
        <v>42892</v>
      </c>
      <c r="G3723" s="3">
        <v>42995</v>
      </c>
      <c r="H3723">
        <v>62</v>
      </c>
    </row>
    <row r="3724" spans="1:8">
      <c r="A3724" s="4" t="s">
        <v>3931</v>
      </c>
      <c r="B3724" s="4" t="s">
        <v>230</v>
      </c>
      <c r="C3724" s="4" t="s">
        <v>179</v>
      </c>
      <c r="D3724" s="4" t="s">
        <v>53</v>
      </c>
      <c r="E3724" s="4" t="s">
        <v>197</v>
      </c>
      <c r="F3724" s="3">
        <v>42892</v>
      </c>
      <c r="G3724" s="3">
        <v>42948</v>
      </c>
      <c r="H3724">
        <v>0</v>
      </c>
    </row>
    <row r="3725" spans="1:8">
      <c r="A3725" s="4" t="s">
        <v>3932</v>
      </c>
      <c r="B3725" s="4" t="s">
        <v>256</v>
      </c>
      <c r="C3725" s="4" t="s">
        <v>179</v>
      </c>
      <c r="D3725" s="4" t="s">
        <v>111</v>
      </c>
      <c r="E3725" s="4" t="s">
        <v>172</v>
      </c>
      <c r="F3725" s="3">
        <v>42892</v>
      </c>
      <c r="G3725" s="3">
        <v>42993</v>
      </c>
      <c r="H3725">
        <v>584</v>
      </c>
    </row>
    <row r="3726" spans="1:8">
      <c r="A3726" s="4" t="s">
        <v>3933</v>
      </c>
      <c r="B3726" s="4" t="s">
        <v>187</v>
      </c>
      <c r="C3726" s="4" t="s">
        <v>177</v>
      </c>
      <c r="D3726" s="4" t="s">
        <v>87</v>
      </c>
      <c r="E3726" s="4" t="s">
        <v>197</v>
      </c>
      <c r="F3726" s="3">
        <v>42892</v>
      </c>
      <c r="G3726" s="3">
        <v>42987</v>
      </c>
      <c r="H3726">
        <v>0</v>
      </c>
    </row>
    <row r="3727" spans="1:8">
      <c r="A3727" s="4" t="s">
        <v>3934</v>
      </c>
      <c r="B3727" s="4" t="s">
        <v>187</v>
      </c>
      <c r="C3727" s="4" t="s">
        <v>177</v>
      </c>
      <c r="D3727" s="4" t="s">
        <v>71</v>
      </c>
      <c r="E3727" s="4" t="s">
        <v>172</v>
      </c>
      <c r="F3727" s="3">
        <v>42892</v>
      </c>
      <c r="G3727" s="3">
        <v>42966</v>
      </c>
      <c r="H3727">
        <v>57</v>
      </c>
    </row>
    <row r="3728" spans="1:8">
      <c r="A3728" s="4" t="s">
        <v>3935</v>
      </c>
      <c r="B3728" s="4" t="s">
        <v>189</v>
      </c>
      <c r="C3728" s="4" t="s">
        <v>171</v>
      </c>
      <c r="D3728" s="4" t="s">
        <v>110</v>
      </c>
      <c r="E3728" s="4" t="s">
        <v>172</v>
      </c>
      <c r="F3728" s="3">
        <v>42892</v>
      </c>
      <c r="G3728" s="3">
        <v>42952</v>
      </c>
      <c r="H3728">
        <v>1267</v>
      </c>
    </row>
    <row r="3729" spans="1:8">
      <c r="A3729" s="4" t="s">
        <v>3936</v>
      </c>
      <c r="B3729" s="4" t="s">
        <v>232</v>
      </c>
      <c r="C3729" s="4" t="s">
        <v>175</v>
      </c>
      <c r="D3729" s="4" t="s">
        <v>120</v>
      </c>
      <c r="E3729" s="4" t="s">
        <v>197</v>
      </c>
      <c r="F3729" s="3">
        <v>42892</v>
      </c>
      <c r="G3729" s="3">
        <v>42897</v>
      </c>
      <c r="H3729">
        <v>0</v>
      </c>
    </row>
    <row r="3730" spans="1:8">
      <c r="A3730" s="4" t="s">
        <v>3937</v>
      </c>
      <c r="B3730" s="4" t="s">
        <v>226</v>
      </c>
      <c r="C3730" s="4" t="s">
        <v>177</v>
      </c>
      <c r="D3730" s="4" t="s">
        <v>24</v>
      </c>
      <c r="E3730" s="4" t="s">
        <v>193</v>
      </c>
      <c r="F3730" s="3">
        <v>42892</v>
      </c>
      <c r="G3730" s="3"/>
    </row>
    <row r="3731" spans="1:8">
      <c r="A3731" s="4" t="s">
        <v>3938</v>
      </c>
      <c r="B3731" s="4" t="s">
        <v>185</v>
      </c>
      <c r="C3731" s="4" t="s">
        <v>177</v>
      </c>
      <c r="D3731" s="4" t="s">
        <v>98</v>
      </c>
      <c r="E3731" s="4" t="s">
        <v>172</v>
      </c>
      <c r="F3731" s="3">
        <v>42892</v>
      </c>
      <c r="G3731" s="3">
        <v>42994</v>
      </c>
      <c r="H3731">
        <v>55</v>
      </c>
    </row>
    <row r="3732" spans="1:8">
      <c r="A3732" s="4" t="s">
        <v>3939</v>
      </c>
      <c r="B3732" s="4" t="s">
        <v>216</v>
      </c>
      <c r="C3732" s="4" t="s">
        <v>192</v>
      </c>
      <c r="D3732" s="4" t="s">
        <v>24</v>
      </c>
      <c r="E3732" s="4" t="s">
        <v>193</v>
      </c>
      <c r="F3732" s="3">
        <v>42892</v>
      </c>
      <c r="G3732" s="3"/>
    </row>
    <row r="3733" spans="1:8">
      <c r="A3733" s="4" t="s">
        <v>3940</v>
      </c>
      <c r="B3733" s="4" t="s">
        <v>216</v>
      </c>
      <c r="C3733" s="4" t="s">
        <v>177</v>
      </c>
      <c r="D3733" s="4" t="s">
        <v>96</v>
      </c>
      <c r="E3733" s="4" t="s">
        <v>172</v>
      </c>
      <c r="F3733" s="3">
        <v>42892</v>
      </c>
      <c r="G3733" s="3">
        <v>42988</v>
      </c>
      <c r="H3733">
        <v>63</v>
      </c>
    </row>
    <row r="3734" spans="1:8">
      <c r="A3734" s="4" t="s">
        <v>3941</v>
      </c>
      <c r="B3734" s="4" t="s">
        <v>235</v>
      </c>
      <c r="C3734" s="4" t="s">
        <v>175</v>
      </c>
      <c r="D3734" s="4" t="s">
        <v>50</v>
      </c>
      <c r="E3734" s="4" t="s">
        <v>172</v>
      </c>
      <c r="F3734" s="3">
        <v>42892</v>
      </c>
      <c r="G3734" s="3">
        <v>42983</v>
      </c>
      <c r="H3734">
        <v>3961</v>
      </c>
    </row>
    <row r="3735" spans="1:8">
      <c r="A3735" s="4" t="s">
        <v>3942</v>
      </c>
      <c r="B3735" s="4" t="s">
        <v>235</v>
      </c>
      <c r="C3735" s="4" t="s">
        <v>177</v>
      </c>
      <c r="D3735" s="4" t="s">
        <v>126</v>
      </c>
      <c r="E3735" s="4" t="s">
        <v>172</v>
      </c>
      <c r="F3735" s="3">
        <v>42892</v>
      </c>
      <c r="G3735" s="3">
        <v>42973</v>
      </c>
      <c r="H3735">
        <v>45</v>
      </c>
    </row>
    <row r="3736" spans="1:8">
      <c r="A3736" s="4" t="s">
        <v>3943</v>
      </c>
      <c r="B3736" s="4" t="s">
        <v>183</v>
      </c>
      <c r="C3736" s="4" t="s">
        <v>177</v>
      </c>
      <c r="D3736" s="4" t="s">
        <v>92</v>
      </c>
      <c r="E3736" s="4" t="s">
        <v>172</v>
      </c>
      <c r="F3736" s="3">
        <v>42893</v>
      </c>
      <c r="G3736" s="3">
        <v>42967</v>
      </c>
      <c r="H3736">
        <v>61</v>
      </c>
    </row>
    <row r="3737" spans="1:8">
      <c r="A3737" s="4" t="s">
        <v>3944</v>
      </c>
      <c r="B3737" s="4" t="s">
        <v>246</v>
      </c>
      <c r="C3737" s="4" t="s">
        <v>192</v>
      </c>
      <c r="D3737" s="4" t="s">
        <v>35</v>
      </c>
      <c r="E3737" s="4" t="s">
        <v>197</v>
      </c>
      <c r="F3737" s="3">
        <v>42893</v>
      </c>
      <c r="G3737" s="3">
        <v>42986</v>
      </c>
      <c r="H3737">
        <v>0</v>
      </c>
    </row>
    <row r="3738" spans="1:8">
      <c r="A3738" s="4" t="s">
        <v>3945</v>
      </c>
      <c r="B3738" s="4" t="s">
        <v>174</v>
      </c>
      <c r="C3738" s="4" t="s">
        <v>171</v>
      </c>
      <c r="D3738" s="4" t="s">
        <v>79</v>
      </c>
      <c r="E3738" s="4" t="s">
        <v>172</v>
      </c>
      <c r="F3738" s="3">
        <v>42893</v>
      </c>
      <c r="G3738" s="3">
        <v>42978</v>
      </c>
      <c r="H3738">
        <v>1114</v>
      </c>
    </row>
    <row r="3739" spans="1:8">
      <c r="A3739" s="4" t="s">
        <v>3946</v>
      </c>
      <c r="B3739" s="4" t="s">
        <v>212</v>
      </c>
      <c r="C3739" s="4" t="s">
        <v>192</v>
      </c>
      <c r="D3739" s="4" t="s">
        <v>126</v>
      </c>
      <c r="E3739" s="4" t="s">
        <v>193</v>
      </c>
      <c r="F3739" s="3">
        <v>42893</v>
      </c>
      <c r="G3739" s="3"/>
    </row>
    <row r="3740" spans="1:8">
      <c r="A3740" s="4" t="s">
        <v>3947</v>
      </c>
      <c r="B3740" s="4" t="s">
        <v>237</v>
      </c>
      <c r="C3740" s="4" t="s">
        <v>179</v>
      </c>
      <c r="D3740" s="4" t="s">
        <v>82</v>
      </c>
      <c r="E3740" s="4" t="s">
        <v>172</v>
      </c>
      <c r="F3740" s="3">
        <v>42893</v>
      </c>
      <c r="G3740" s="3">
        <v>42952</v>
      </c>
      <c r="H3740">
        <v>566</v>
      </c>
    </row>
    <row r="3741" spans="1:8">
      <c r="A3741" s="4" t="s">
        <v>3948</v>
      </c>
      <c r="B3741" s="4" t="s">
        <v>196</v>
      </c>
      <c r="C3741" s="4" t="s">
        <v>192</v>
      </c>
      <c r="D3741" s="4" t="s">
        <v>45</v>
      </c>
      <c r="E3741" s="4" t="s">
        <v>197</v>
      </c>
      <c r="F3741" s="3">
        <v>42893</v>
      </c>
      <c r="G3741" s="3">
        <v>42967</v>
      </c>
      <c r="H3741">
        <v>0</v>
      </c>
    </row>
    <row r="3742" spans="1:8">
      <c r="A3742" s="4" t="s">
        <v>3949</v>
      </c>
      <c r="B3742" s="4" t="s">
        <v>203</v>
      </c>
      <c r="C3742" s="4" t="s">
        <v>177</v>
      </c>
      <c r="D3742" s="4" t="s">
        <v>72</v>
      </c>
      <c r="E3742" s="4" t="s">
        <v>172</v>
      </c>
      <c r="F3742" s="3">
        <v>42893</v>
      </c>
      <c r="G3742" s="3">
        <v>42907</v>
      </c>
      <c r="H3742">
        <v>56</v>
      </c>
    </row>
    <row r="3743" spans="1:8">
      <c r="A3743" s="4" t="s">
        <v>3950</v>
      </c>
      <c r="B3743" s="4" t="s">
        <v>343</v>
      </c>
      <c r="C3743" s="4" t="s">
        <v>179</v>
      </c>
      <c r="D3743" s="4" t="s">
        <v>103</v>
      </c>
      <c r="E3743" s="4" t="s">
        <v>172</v>
      </c>
      <c r="F3743" s="3">
        <v>42893</v>
      </c>
      <c r="G3743" s="3">
        <v>42904</v>
      </c>
      <c r="H3743">
        <v>627</v>
      </c>
    </row>
    <row r="3744" spans="1:8">
      <c r="A3744" s="4" t="s">
        <v>3951</v>
      </c>
      <c r="B3744" s="4" t="s">
        <v>187</v>
      </c>
      <c r="C3744" s="4" t="s">
        <v>177</v>
      </c>
      <c r="D3744" s="4" t="s">
        <v>24</v>
      </c>
      <c r="E3744" s="4" t="s">
        <v>193</v>
      </c>
      <c r="F3744" s="3">
        <v>42893</v>
      </c>
      <c r="G3744" s="3"/>
    </row>
    <row r="3745" spans="1:8">
      <c r="A3745" s="4" t="s">
        <v>3952</v>
      </c>
      <c r="B3745" s="4" t="s">
        <v>187</v>
      </c>
      <c r="C3745" s="4" t="s">
        <v>171</v>
      </c>
      <c r="D3745" s="4" t="s">
        <v>44</v>
      </c>
      <c r="E3745" s="4" t="s">
        <v>172</v>
      </c>
      <c r="F3745" s="3">
        <v>42893</v>
      </c>
      <c r="G3745" s="3">
        <v>42963</v>
      </c>
      <c r="H3745">
        <v>1101</v>
      </c>
    </row>
    <row r="3746" spans="1:8">
      <c r="A3746" s="4" t="s">
        <v>3953</v>
      </c>
      <c r="B3746" s="4" t="s">
        <v>187</v>
      </c>
      <c r="C3746" s="4" t="s">
        <v>192</v>
      </c>
      <c r="D3746" s="4" t="s">
        <v>76</v>
      </c>
      <c r="E3746" s="4" t="s">
        <v>172</v>
      </c>
      <c r="F3746" s="3">
        <v>42893</v>
      </c>
      <c r="G3746" s="3">
        <v>42995</v>
      </c>
      <c r="H3746">
        <v>2979</v>
      </c>
    </row>
    <row r="3747" spans="1:8">
      <c r="A3747" s="4" t="s">
        <v>3954</v>
      </c>
      <c r="B3747" s="4" t="s">
        <v>244</v>
      </c>
      <c r="C3747" s="4" t="s">
        <v>192</v>
      </c>
      <c r="D3747" s="4" t="s">
        <v>79</v>
      </c>
      <c r="E3747" s="4" t="s">
        <v>197</v>
      </c>
      <c r="F3747" s="3">
        <v>42893</v>
      </c>
      <c r="G3747" s="3">
        <v>42982</v>
      </c>
      <c r="H3747">
        <v>0</v>
      </c>
    </row>
    <row r="3748" spans="1:8">
      <c r="A3748" s="4" t="s">
        <v>3955</v>
      </c>
      <c r="B3748" s="4" t="s">
        <v>232</v>
      </c>
      <c r="C3748" s="4" t="s">
        <v>175</v>
      </c>
      <c r="D3748" s="4" t="s">
        <v>65</v>
      </c>
      <c r="E3748" s="4" t="s">
        <v>197</v>
      </c>
      <c r="F3748" s="3">
        <v>42893</v>
      </c>
      <c r="G3748" s="3">
        <v>42952</v>
      </c>
      <c r="H3748">
        <v>0</v>
      </c>
    </row>
    <row r="3749" spans="1:8">
      <c r="A3749" s="4" t="s">
        <v>3956</v>
      </c>
      <c r="B3749" s="4" t="s">
        <v>208</v>
      </c>
      <c r="C3749" s="4" t="s">
        <v>192</v>
      </c>
      <c r="D3749" s="4" t="s">
        <v>92</v>
      </c>
      <c r="E3749" s="4" t="s">
        <v>172</v>
      </c>
      <c r="F3749" s="3">
        <v>42893</v>
      </c>
      <c r="G3749" s="3">
        <v>42903</v>
      </c>
      <c r="H3749">
        <v>3662</v>
      </c>
    </row>
    <row r="3750" spans="1:8">
      <c r="A3750" s="4" t="s">
        <v>3957</v>
      </c>
      <c r="B3750" s="4" t="s">
        <v>185</v>
      </c>
      <c r="C3750" s="4" t="s">
        <v>199</v>
      </c>
      <c r="D3750" s="4" t="s">
        <v>24</v>
      </c>
      <c r="E3750" s="4" t="s">
        <v>193</v>
      </c>
      <c r="F3750" s="3">
        <v>42893</v>
      </c>
      <c r="G3750" s="3"/>
    </row>
    <row r="3751" spans="1:8">
      <c r="A3751" s="4" t="s">
        <v>3958</v>
      </c>
      <c r="B3751" s="4" t="s">
        <v>216</v>
      </c>
      <c r="C3751" s="4" t="s">
        <v>177</v>
      </c>
      <c r="D3751" s="4" t="s">
        <v>24</v>
      </c>
      <c r="E3751" s="4" t="s">
        <v>193</v>
      </c>
      <c r="F3751" s="3">
        <v>42893</v>
      </c>
      <c r="G3751" s="3"/>
    </row>
    <row r="3752" spans="1:8">
      <c r="A3752" s="4" t="s">
        <v>3959</v>
      </c>
      <c r="B3752" s="4" t="s">
        <v>181</v>
      </c>
      <c r="C3752" s="4" t="s">
        <v>171</v>
      </c>
      <c r="D3752" s="4" t="s">
        <v>43</v>
      </c>
      <c r="E3752" s="4" t="s">
        <v>193</v>
      </c>
      <c r="F3752" s="3">
        <v>42893</v>
      </c>
      <c r="G3752" s="3"/>
    </row>
    <row r="3753" spans="1:8">
      <c r="A3753" s="4" t="s">
        <v>3960</v>
      </c>
      <c r="B3753" s="4" t="s">
        <v>181</v>
      </c>
      <c r="C3753" s="4" t="s">
        <v>175</v>
      </c>
      <c r="D3753" s="4" t="s">
        <v>24</v>
      </c>
      <c r="E3753" s="4" t="s">
        <v>193</v>
      </c>
      <c r="F3753" s="3">
        <v>42893</v>
      </c>
      <c r="G3753" s="3"/>
    </row>
    <row r="3754" spans="1:8">
      <c r="A3754" s="4" t="s">
        <v>3961</v>
      </c>
      <c r="B3754" s="4" t="s">
        <v>181</v>
      </c>
      <c r="C3754" s="4" t="s">
        <v>175</v>
      </c>
      <c r="D3754" s="4" t="s">
        <v>44</v>
      </c>
      <c r="E3754" s="4" t="s">
        <v>197</v>
      </c>
      <c r="F3754" s="3">
        <v>42893</v>
      </c>
      <c r="G3754" s="3">
        <v>42969</v>
      </c>
      <c r="H3754">
        <v>0</v>
      </c>
    </row>
    <row r="3755" spans="1:8">
      <c r="A3755" s="4" t="s">
        <v>3962</v>
      </c>
      <c r="B3755" s="4" t="s">
        <v>181</v>
      </c>
      <c r="C3755" s="4" t="s">
        <v>175</v>
      </c>
      <c r="D3755" s="4" t="s">
        <v>90</v>
      </c>
      <c r="E3755" s="4" t="s">
        <v>172</v>
      </c>
      <c r="F3755" s="3">
        <v>42893</v>
      </c>
      <c r="G3755" s="3">
        <v>42964</v>
      </c>
      <c r="H3755">
        <v>5185</v>
      </c>
    </row>
    <row r="3756" spans="1:8">
      <c r="A3756" s="4" t="s">
        <v>3963</v>
      </c>
      <c r="B3756" s="4" t="s">
        <v>261</v>
      </c>
      <c r="C3756" s="4" t="s">
        <v>192</v>
      </c>
      <c r="D3756" s="4" t="s">
        <v>120</v>
      </c>
      <c r="E3756" s="4" t="s">
        <v>172</v>
      </c>
      <c r="F3756" s="3">
        <v>42894</v>
      </c>
      <c r="G3756" s="3">
        <v>42910</v>
      </c>
      <c r="H3756">
        <v>3681</v>
      </c>
    </row>
    <row r="3757" spans="1:8">
      <c r="A3757" s="4" t="s">
        <v>3964</v>
      </c>
      <c r="B3757" s="4" t="s">
        <v>304</v>
      </c>
      <c r="C3757" s="4" t="s">
        <v>177</v>
      </c>
      <c r="D3757" s="4" t="s">
        <v>51</v>
      </c>
      <c r="E3757" s="4" t="s">
        <v>172</v>
      </c>
      <c r="F3757" s="3">
        <v>42894</v>
      </c>
      <c r="G3757" s="3">
        <v>42904</v>
      </c>
      <c r="H3757">
        <v>59</v>
      </c>
    </row>
    <row r="3758" spans="1:8">
      <c r="A3758" s="4" t="s">
        <v>3965</v>
      </c>
      <c r="B3758" s="4" t="s">
        <v>304</v>
      </c>
      <c r="C3758" s="4" t="s">
        <v>177</v>
      </c>
      <c r="D3758" s="4" t="s">
        <v>57</v>
      </c>
      <c r="E3758" s="4" t="s">
        <v>172</v>
      </c>
      <c r="F3758" s="3">
        <v>42894</v>
      </c>
      <c r="G3758" s="3">
        <v>42991</v>
      </c>
      <c r="H3758">
        <v>60</v>
      </c>
    </row>
    <row r="3759" spans="1:8">
      <c r="A3759" s="4" t="s">
        <v>3966</v>
      </c>
      <c r="B3759" s="4" t="s">
        <v>279</v>
      </c>
      <c r="C3759" s="4" t="s">
        <v>179</v>
      </c>
      <c r="D3759" s="4" t="s">
        <v>34</v>
      </c>
      <c r="E3759" s="4" t="s">
        <v>172</v>
      </c>
      <c r="F3759" s="3">
        <v>42894</v>
      </c>
      <c r="G3759" s="3">
        <v>42952</v>
      </c>
      <c r="H3759">
        <v>602</v>
      </c>
    </row>
    <row r="3760" spans="1:8">
      <c r="A3760" s="4" t="s">
        <v>3967</v>
      </c>
      <c r="B3760" s="4" t="s">
        <v>279</v>
      </c>
      <c r="C3760" s="4" t="s">
        <v>179</v>
      </c>
      <c r="D3760" s="4" t="s">
        <v>123</v>
      </c>
      <c r="E3760" s="4" t="s">
        <v>172</v>
      </c>
      <c r="F3760" s="3">
        <v>42894</v>
      </c>
      <c r="G3760" s="3">
        <v>42959</v>
      </c>
      <c r="H3760">
        <v>515</v>
      </c>
    </row>
    <row r="3761" spans="1:8">
      <c r="A3761" s="4" t="s">
        <v>3968</v>
      </c>
      <c r="B3761" s="4" t="s">
        <v>174</v>
      </c>
      <c r="C3761" s="4" t="s">
        <v>175</v>
      </c>
      <c r="D3761" s="4" t="s">
        <v>111</v>
      </c>
      <c r="E3761" s="4" t="s">
        <v>197</v>
      </c>
      <c r="F3761" s="3">
        <v>42894</v>
      </c>
      <c r="G3761" s="3">
        <v>42972</v>
      </c>
      <c r="H3761">
        <v>0</v>
      </c>
    </row>
    <row r="3762" spans="1:8">
      <c r="A3762" s="4" t="s">
        <v>3969</v>
      </c>
      <c r="B3762" s="4" t="s">
        <v>174</v>
      </c>
      <c r="C3762" s="4" t="s">
        <v>199</v>
      </c>
      <c r="D3762" s="4" t="s">
        <v>103</v>
      </c>
      <c r="E3762" s="4" t="s">
        <v>172</v>
      </c>
      <c r="F3762" s="3">
        <v>42894</v>
      </c>
      <c r="G3762" s="3">
        <v>42907</v>
      </c>
      <c r="H3762">
        <v>5175</v>
      </c>
    </row>
    <row r="3763" spans="1:8">
      <c r="A3763" s="4" t="s">
        <v>3970</v>
      </c>
      <c r="B3763" s="4" t="s">
        <v>263</v>
      </c>
      <c r="C3763" s="4" t="s">
        <v>175</v>
      </c>
      <c r="D3763" s="4" t="s">
        <v>21</v>
      </c>
      <c r="E3763" s="4" t="s">
        <v>197</v>
      </c>
      <c r="F3763" s="3">
        <v>42894</v>
      </c>
      <c r="G3763" s="3">
        <v>42974</v>
      </c>
      <c r="H3763">
        <v>0</v>
      </c>
    </row>
    <row r="3764" spans="1:8">
      <c r="A3764" s="4" t="s">
        <v>3971</v>
      </c>
      <c r="B3764" s="4" t="s">
        <v>263</v>
      </c>
      <c r="C3764" s="4" t="s">
        <v>175</v>
      </c>
      <c r="D3764" s="4" t="s">
        <v>99</v>
      </c>
      <c r="E3764" s="4" t="s">
        <v>172</v>
      </c>
      <c r="F3764" s="3">
        <v>42894</v>
      </c>
      <c r="G3764" s="3">
        <v>42975</v>
      </c>
      <c r="H3764">
        <v>4780</v>
      </c>
    </row>
    <row r="3765" spans="1:8">
      <c r="A3765" s="4" t="s">
        <v>3972</v>
      </c>
      <c r="B3765" s="4" t="s">
        <v>191</v>
      </c>
      <c r="C3765" s="4" t="s">
        <v>199</v>
      </c>
      <c r="D3765" s="4" t="s">
        <v>38</v>
      </c>
      <c r="E3765" s="4" t="s">
        <v>193</v>
      </c>
      <c r="F3765" s="3">
        <v>42894</v>
      </c>
      <c r="G3765" s="3"/>
    </row>
    <row r="3766" spans="1:8">
      <c r="A3766" s="4" t="s">
        <v>3973</v>
      </c>
      <c r="B3766" s="4" t="s">
        <v>343</v>
      </c>
      <c r="C3766" s="4" t="s">
        <v>171</v>
      </c>
      <c r="D3766" s="4" t="s">
        <v>68</v>
      </c>
      <c r="E3766" s="4" t="s">
        <v>197</v>
      </c>
      <c r="F3766" s="3">
        <v>42894</v>
      </c>
      <c r="G3766" s="3">
        <v>42958</v>
      </c>
      <c r="H3766">
        <v>0</v>
      </c>
    </row>
    <row r="3767" spans="1:8">
      <c r="A3767" s="4" t="s">
        <v>3974</v>
      </c>
      <c r="B3767" s="4" t="s">
        <v>343</v>
      </c>
      <c r="C3767" s="4" t="s">
        <v>179</v>
      </c>
      <c r="D3767" s="4" t="s">
        <v>68</v>
      </c>
      <c r="E3767" s="4" t="s">
        <v>172</v>
      </c>
      <c r="F3767" s="3">
        <v>42894</v>
      </c>
      <c r="G3767" s="3">
        <v>42902</v>
      </c>
      <c r="H3767">
        <v>614</v>
      </c>
    </row>
    <row r="3768" spans="1:8">
      <c r="A3768" s="4" t="s">
        <v>3975</v>
      </c>
      <c r="B3768" s="4" t="s">
        <v>343</v>
      </c>
      <c r="C3768" s="4" t="s">
        <v>179</v>
      </c>
      <c r="D3768" s="4" t="s">
        <v>100</v>
      </c>
      <c r="E3768" s="4" t="s">
        <v>172</v>
      </c>
      <c r="F3768" s="3">
        <v>42894</v>
      </c>
      <c r="G3768" s="3">
        <v>42991</v>
      </c>
      <c r="H3768">
        <v>532</v>
      </c>
    </row>
    <row r="3769" spans="1:8">
      <c r="A3769" s="4" t="s">
        <v>3976</v>
      </c>
      <c r="B3769" s="4" t="s">
        <v>343</v>
      </c>
      <c r="C3769" s="4" t="s">
        <v>199</v>
      </c>
      <c r="D3769" s="4" t="s">
        <v>57</v>
      </c>
      <c r="E3769" s="4" t="s">
        <v>172</v>
      </c>
      <c r="F3769" s="3">
        <v>42894</v>
      </c>
      <c r="G3769" s="3">
        <v>42974</v>
      </c>
      <c r="H3769">
        <v>6096</v>
      </c>
    </row>
    <row r="3770" spans="1:8">
      <c r="A3770" s="4" t="s">
        <v>3977</v>
      </c>
      <c r="B3770" s="4" t="s">
        <v>230</v>
      </c>
      <c r="C3770" s="4" t="s">
        <v>179</v>
      </c>
      <c r="D3770" s="4" t="s">
        <v>76</v>
      </c>
      <c r="E3770" s="4" t="s">
        <v>172</v>
      </c>
      <c r="F3770" s="3">
        <v>42894</v>
      </c>
      <c r="G3770" s="3">
        <v>42964</v>
      </c>
      <c r="H3770">
        <v>486</v>
      </c>
    </row>
    <row r="3771" spans="1:8">
      <c r="A3771" s="4" t="s">
        <v>3978</v>
      </c>
      <c r="B3771" s="4" t="s">
        <v>256</v>
      </c>
      <c r="C3771" s="4" t="s">
        <v>179</v>
      </c>
      <c r="D3771" s="4" t="s">
        <v>61</v>
      </c>
      <c r="E3771" s="4" t="s">
        <v>172</v>
      </c>
      <c r="F3771" s="3">
        <v>42894</v>
      </c>
      <c r="G3771" s="3">
        <v>42964</v>
      </c>
      <c r="H3771">
        <v>566</v>
      </c>
    </row>
    <row r="3772" spans="1:8">
      <c r="A3772" s="4" t="s">
        <v>3979</v>
      </c>
      <c r="B3772" s="4" t="s">
        <v>187</v>
      </c>
      <c r="C3772" s="4" t="s">
        <v>177</v>
      </c>
      <c r="D3772" s="4" t="s">
        <v>108</v>
      </c>
      <c r="E3772" s="4" t="s">
        <v>197</v>
      </c>
      <c r="F3772" s="3">
        <v>42894</v>
      </c>
      <c r="G3772" s="3">
        <v>42908</v>
      </c>
      <c r="H3772">
        <v>0</v>
      </c>
    </row>
    <row r="3773" spans="1:8">
      <c r="A3773" s="4" t="s">
        <v>3980</v>
      </c>
      <c r="B3773" s="4" t="s">
        <v>187</v>
      </c>
      <c r="C3773" s="4" t="s">
        <v>171</v>
      </c>
      <c r="D3773" s="4" t="s">
        <v>72</v>
      </c>
      <c r="E3773" s="4" t="s">
        <v>172</v>
      </c>
      <c r="F3773" s="3">
        <v>42894</v>
      </c>
      <c r="G3773" s="3">
        <v>42902</v>
      </c>
      <c r="H3773">
        <v>923</v>
      </c>
    </row>
    <row r="3774" spans="1:8">
      <c r="A3774" s="4" t="s">
        <v>3981</v>
      </c>
      <c r="B3774" s="4" t="s">
        <v>187</v>
      </c>
      <c r="C3774" s="4" t="s">
        <v>175</v>
      </c>
      <c r="D3774" s="4" t="s">
        <v>76</v>
      </c>
      <c r="E3774" s="4" t="s">
        <v>172</v>
      </c>
      <c r="F3774" s="3">
        <v>42894</v>
      </c>
      <c r="G3774" s="3">
        <v>43008</v>
      </c>
      <c r="H3774">
        <v>4744</v>
      </c>
    </row>
    <row r="3775" spans="1:8">
      <c r="A3775" s="4" t="s">
        <v>3982</v>
      </c>
      <c r="B3775" s="4" t="s">
        <v>244</v>
      </c>
      <c r="C3775" s="4" t="s">
        <v>179</v>
      </c>
      <c r="D3775" s="4" t="s">
        <v>92</v>
      </c>
      <c r="E3775" s="4" t="s">
        <v>172</v>
      </c>
      <c r="F3775" s="3">
        <v>42894</v>
      </c>
      <c r="G3775" s="3">
        <v>42966</v>
      </c>
      <c r="H3775">
        <v>517</v>
      </c>
    </row>
    <row r="3776" spans="1:8">
      <c r="A3776" s="4" t="s">
        <v>3983</v>
      </c>
      <c r="B3776" s="4" t="s">
        <v>244</v>
      </c>
      <c r="C3776" s="4" t="s">
        <v>171</v>
      </c>
      <c r="D3776" s="4" t="s">
        <v>131</v>
      </c>
      <c r="E3776" s="4" t="s">
        <v>172</v>
      </c>
      <c r="F3776" s="3">
        <v>42894</v>
      </c>
      <c r="G3776" s="3">
        <v>42900</v>
      </c>
      <c r="H3776">
        <v>881</v>
      </c>
    </row>
    <row r="3777" spans="1:8">
      <c r="A3777" s="4" t="s">
        <v>3984</v>
      </c>
      <c r="B3777" s="4" t="s">
        <v>244</v>
      </c>
      <c r="C3777" s="4" t="s">
        <v>175</v>
      </c>
      <c r="D3777" s="4" t="s">
        <v>70</v>
      </c>
      <c r="E3777" s="4" t="s">
        <v>172</v>
      </c>
      <c r="F3777" s="3">
        <v>42894</v>
      </c>
      <c r="G3777" s="3">
        <v>42910</v>
      </c>
      <c r="H3777">
        <v>4272</v>
      </c>
    </row>
    <row r="3778" spans="1:8">
      <c r="A3778" s="4" t="s">
        <v>3985</v>
      </c>
      <c r="B3778" s="4" t="s">
        <v>201</v>
      </c>
      <c r="C3778" s="4" t="s">
        <v>175</v>
      </c>
      <c r="D3778" s="4" t="s">
        <v>59</v>
      </c>
      <c r="E3778" s="4" t="s">
        <v>197</v>
      </c>
      <c r="F3778" s="3">
        <v>42894</v>
      </c>
      <c r="G3778" s="3">
        <v>42973</v>
      </c>
      <c r="H3778">
        <v>0</v>
      </c>
    </row>
    <row r="3779" spans="1:8">
      <c r="A3779" s="4" t="s">
        <v>3986</v>
      </c>
      <c r="B3779" s="4" t="s">
        <v>201</v>
      </c>
      <c r="C3779" s="4" t="s">
        <v>171</v>
      </c>
      <c r="D3779" s="4" t="s">
        <v>87</v>
      </c>
      <c r="E3779" s="4" t="s">
        <v>172</v>
      </c>
      <c r="F3779" s="3">
        <v>42894</v>
      </c>
      <c r="G3779" s="3">
        <v>42980</v>
      </c>
      <c r="H3779">
        <v>805</v>
      </c>
    </row>
    <row r="3780" spans="1:8">
      <c r="A3780" s="4" t="s">
        <v>3987</v>
      </c>
      <c r="B3780" s="4" t="s">
        <v>226</v>
      </c>
      <c r="C3780" s="4" t="s">
        <v>177</v>
      </c>
      <c r="D3780" s="4" t="s">
        <v>24</v>
      </c>
      <c r="E3780" s="4" t="s">
        <v>193</v>
      </c>
      <c r="F3780" s="3">
        <v>42894</v>
      </c>
      <c r="G3780" s="3"/>
    </row>
    <row r="3781" spans="1:8">
      <c r="A3781" s="4" t="s">
        <v>3988</v>
      </c>
      <c r="B3781" s="4" t="s">
        <v>208</v>
      </c>
      <c r="C3781" s="4" t="s">
        <v>177</v>
      </c>
      <c r="D3781" s="4" t="s">
        <v>61</v>
      </c>
      <c r="E3781" s="4" t="s">
        <v>197</v>
      </c>
      <c r="F3781" s="3">
        <v>42894</v>
      </c>
      <c r="G3781" s="3">
        <v>42965</v>
      </c>
      <c r="H3781">
        <v>0</v>
      </c>
    </row>
    <row r="3782" spans="1:8">
      <c r="A3782" s="4" t="s">
        <v>3989</v>
      </c>
      <c r="B3782" s="4" t="s">
        <v>208</v>
      </c>
      <c r="C3782" s="4" t="s">
        <v>177</v>
      </c>
      <c r="D3782" s="4" t="s">
        <v>41</v>
      </c>
      <c r="E3782" s="4" t="s">
        <v>172</v>
      </c>
      <c r="F3782" s="3">
        <v>42894</v>
      </c>
      <c r="G3782" s="3">
        <v>42991</v>
      </c>
      <c r="H3782">
        <v>55</v>
      </c>
    </row>
    <row r="3783" spans="1:8">
      <c r="A3783" s="4" t="s">
        <v>3990</v>
      </c>
      <c r="B3783" s="4" t="s">
        <v>185</v>
      </c>
      <c r="C3783" s="4" t="s">
        <v>179</v>
      </c>
      <c r="D3783" s="4" t="s">
        <v>24</v>
      </c>
      <c r="E3783" s="4" t="s">
        <v>193</v>
      </c>
      <c r="F3783" s="3">
        <v>42894</v>
      </c>
      <c r="G3783" s="3"/>
    </row>
    <row r="3784" spans="1:8">
      <c r="A3784" s="4" t="s">
        <v>3991</v>
      </c>
      <c r="B3784" s="4" t="s">
        <v>185</v>
      </c>
      <c r="C3784" s="4" t="s">
        <v>179</v>
      </c>
      <c r="D3784" s="4" t="s">
        <v>115</v>
      </c>
      <c r="E3784" s="4" t="s">
        <v>172</v>
      </c>
      <c r="F3784" s="3">
        <v>42894</v>
      </c>
      <c r="G3784" s="3">
        <v>42901</v>
      </c>
      <c r="H3784">
        <v>507</v>
      </c>
    </row>
    <row r="3785" spans="1:8">
      <c r="A3785" s="4" t="s">
        <v>3992</v>
      </c>
      <c r="B3785" s="4" t="s">
        <v>181</v>
      </c>
      <c r="C3785" s="4" t="s">
        <v>179</v>
      </c>
      <c r="D3785" s="4" t="s">
        <v>59</v>
      </c>
      <c r="E3785" s="4" t="s">
        <v>172</v>
      </c>
      <c r="F3785" s="3">
        <v>42894</v>
      </c>
      <c r="G3785" s="3">
        <v>42986</v>
      </c>
      <c r="H3785">
        <v>520</v>
      </c>
    </row>
    <row r="3786" spans="1:8">
      <c r="A3786" s="4" t="s">
        <v>3993</v>
      </c>
      <c r="B3786" s="4" t="s">
        <v>183</v>
      </c>
      <c r="C3786" s="4" t="s">
        <v>192</v>
      </c>
      <c r="D3786" s="4" t="s">
        <v>79</v>
      </c>
      <c r="E3786" s="4" t="s">
        <v>172</v>
      </c>
      <c r="F3786" s="3">
        <v>42895</v>
      </c>
      <c r="G3786" s="3">
        <v>42962</v>
      </c>
      <c r="H3786">
        <v>3470</v>
      </c>
    </row>
    <row r="3787" spans="1:8">
      <c r="A3787" s="4" t="s">
        <v>3994</v>
      </c>
      <c r="B3787" s="4" t="s">
        <v>261</v>
      </c>
      <c r="C3787" s="4" t="s">
        <v>175</v>
      </c>
      <c r="D3787" s="4" t="s">
        <v>121</v>
      </c>
      <c r="E3787" s="4" t="s">
        <v>197</v>
      </c>
      <c r="F3787" s="3">
        <v>42895</v>
      </c>
      <c r="G3787" s="3">
        <v>42961</v>
      </c>
      <c r="H3787">
        <v>0</v>
      </c>
    </row>
    <row r="3788" spans="1:8">
      <c r="A3788" s="4" t="s">
        <v>3995</v>
      </c>
      <c r="B3788" s="4" t="s">
        <v>246</v>
      </c>
      <c r="C3788" s="4" t="s">
        <v>171</v>
      </c>
      <c r="D3788" s="4" t="s">
        <v>130</v>
      </c>
      <c r="E3788" s="4" t="s">
        <v>172</v>
      </c>
      <c r="F3788" s="3">
        <v>42895</v>
      </c>
      <c r="G3788" s="3">
        <v>42969</v>
      </c>
      <c r="H3788">
        <v>1176</v>
      </c>
    </row>
    <row r="3789" spans="1:8">
      <c r="A3789" s="4" t="s">
        <v>3996</v>
      </c>
      <c r="B3789" s="4" t="s">
        <v>279</v>
      </c>
      <c r="C3789" s="4" t="s">
        <v>177</v>
      </c>
      <c r="D3789" s="4" t="s">
        <v>24</v>
      </c>
      <c r="E3789" s="4" t="s">
        <v>193</v>
      </c>
      <c r="F3789" s="3">
        <v>42895</v>
      </c>
      <c r="G3789" s="3"/>
    </row>
    <row r="3790" spans="1:8">
      <c r="A3790" s="4" t="s">
        <v>3997</v>
      </c>
      <c r="B3790" s="4" t="s">
        <v>279</v>
      </c>
      <c r="C3790" s="4" t="s">
        <v>192</v>
      </c>
      <c r="D3790" s="4" t="s">
        <v>40</v>
      </c>
      <c r="E3790" s="4" t="s">
        <v>193</v>
      </c>
      <c r="F3790" s="3">
        <v>42895</v>
      </c>
      <c r="G3790" s="3"/>
    </row>
    <row r="3791" spans="1:8">
      <c r="A3791" s="4" t="s">
        <v>3998</v>
      </c>
      <c r="B3791" s="4" t="s">
        <v>210</v>
      </c>
      <c r="C3791" s="4" t="s">
        <v>171</v>
      </c>
      <c r="D3791" s="4" t="s">
        <v>130</v>
      </c>
      <c r="E3791" s="4" t="s">
        <v>193</v>
      </c>
      <c r="F3791" s="3">
        <v>42895</v>
      </c>
      <c r="G3791" s="3"/>
    </row>
    <row r="3792" spans="1:8">
      <c r="A3792" s="4" t="s">
        <v>3999</v>
      </c>
      <c r="B3792" s="4" t="s">
        <v>174</v>
      </c>
      <c r="C3792" s="4" t="s">
        <v>171</v>
      </c>
      <c r="D3792" s="4" t="s">
        <v>119</v>
      </c>
      <c r="E3792" s="4" t="s">
        <v>197</v>
      </c>
      <c r="F3792" s="3">
        <v>42895</v>
      </c>
      <c r="G3792" s="3">
        <v>42973</v>
      </c>
      <c r="H3792">
        <v>0</v>
      </c>
    </row>
    <row r="3793" spans="1:8">
      <c r="A3793" s="4" t="s">
        <v>4000</v>
      </c>
      <c r="B3793" s="4" t="s">
        <v>263</v>
      </c>
      <c r="C3793" s="4" t="s">
        <v>175</v>
      </c>
      <c r="D3793" s="4" t="s">
        <v>130</v>
      </c>
      <c r="E3793" s="4" t="s">
        <v>172</v>
      </c>
      <c r="F3793" s="3">
        <v>42895</v>
      </c>
      <c r="G3793" s="3">
        <v>42949</v>
      </c>
      <c r="H3793">
        <v>4517</v>
      </c>
    </row>
    <row r="3794" spans="1:8">
      <c r="A3794" s="4" t="s">
        <v>4001</v>
      </c>
      <c r="B3794" s="4" t="s">
        <v>191</v>
      </c>
      <c r="C3794" s="4" t="s">
        <v>199</v>
      </c>
      <c r="D3794" s="4" t="s">
        <v>102</v>
      </c>
      <c r="E3794" s="4" t="s">
        <v>172</v>
      </c>
      <c r="F3794" s="3">
        <v>42895</v>
      </c>
      <c r="G3794" s="3">
        <v>42963</v>
      </c>
      <c r="H3794">
        <v>5125</v>
      </c>
    </row>
    <row r="3795" spans="1:8">
      <c r="A3795" s="4" t="s">
        <v>4002</v>
      </c>
      <c r="B3795" s="4" t="s">
        <v>219</v>
      </c>
      <c r="C3795" s="4" t="s">
        <v>171</v>
      </c>
      <c r="D3795" s="4" t="s">
        <v>90</v>
      </c>
      <c r="E3795" s="4" t="s">
        <v>193</v>
      </c>
      <c r="F3795" s="3">
        <v>42895</v>
      </c>
      <c r="G3795" s="3"/>
    </row>
    <row r="3796" spans="1:8">
      <c r="A3796" s="4" t="s">
        <v>4003</v>
      </c>
      <c r="B3796" s="4" t="s">
        <v>219</v>
      </c>
      <c r="C3796" s="4" t="s">
        <v>175</v>
      </c>
      <c r="D3796" s="4" t="s">
        <v>82</v>
      </c>
      <c r="E3796" s="4" t="s">
        <v>172</v>
      </c>
      <c r="F3796" s="3">
        <v>42895</v>
      </c>
      <c r="G3796" s="3">
        <v>42905</v>
      </c>
      <c r="H3796">
        <v>5339</v>
      </c>
    </row>
    <row r="3797" spans="1:8">
      <c r="A3797" s="4" t="s">
        <v>4004</v>
      </c>
      <c r="B3797" s="4" t="s">
        <v>230</v>
      </c>
      <c r="C3797" s="4" t="s">
        <v>175</v>
      </c>
      <c r="D3797" s="4" t="s">
        <v>98</v>
      </c>
      <c r="E3797" s="4" t="s">
        <v>197</v>
      </c>
      <c r="F3797" s="3">
        <v>42895</v>
      </c>
      <c r="G3797" s="3">
        <v>42966</v>
      </c>
      <c r="H3797">
        <v>0</v>
      </c>
    </row>
    <row r="3798" spans="1:8">
      <c r="A3798" s="4" t="s">
        <v>4005</v>
      </c>
      <c r="B3798" s="4" t="s">
        <v>187</v>
      </c>
      <c r="C3798" s="4" t="s">
        <v>171</v>
      </c>
      <c r="D3798" s="4" t="s">
        <v>42</v>
      </c>
      <c r="E3798" s="4" t="s">
        <v>172</v>
      </c>
      <c r="F3798" s="3">
        <v>42895</v>
      </c>
      <c r="G3798" s="3">
        <v>42912</v>
      </c>
      <c r="H3798">
        <v>1135</v>
      </c>
    </row>
    <row r="3799" spans="1:8">
      <c r="A3799" s="4" t="s">
        <v>4006</v>
      </c>
      <c r="B3799" s="4" t="s">
        <v>201</v>
      </c>
      <c r="C3799" s="4" t="s">
        <v>177</v>
      </c>
      <c r="D3799" s="4" t="s">
        <v>82</v>
      </c>
      <c r="E3799" s="4" t="s">
        <v>172</v>
      </c>
      <c r="F3799" s="3">
        <v>42895</v>
      </c>
      <c r="G3799" s="3">
        <v>42983</v>
      </c>
      <c r="H3799">
        <v>52</v>
      </c>
    </row>
    <row r="3800" spans="1:8">
      <c r="A3800" s="4" t="s">
        <v>4007</v>
      </c>
      <c r="B3800" s="4" t="s">
        <v>170</v>
      </c>
      <c r="C3800" s="4" t="s">
        <v>171</v>
      </c>
      <c r="D3800" s="4" t="s">
        <v>29</v>
      </c>
      <c r="E3800" s="4" t="s">
        <v>172</v>
      </c>
      <c r="F3800" s="3">
        <v>42895</v>
      </c>
      <c r="G3800" s="3">
        <v>42951</v>
      </c>
      <c r="H3800">
        <v>1017</v>
      </c>
    </row>
    <row r="3801" spans="1:8">
      <c r="A3801" s="4" t="s">
        <v>4008</v>
      </c>
      <c r="B3801" s="4" t="s">
        <v>170</v>
      </c>
      <c r="C3801" s="4" t="s">
        <v>192</v>
      </c>
      <c r="D3801" s="4" t="s">
        <v>41</v>
      </c>
      <c r="E3801" s="4" t="s">
        <v>172</v>
      </c>
      <c r="F3801" s="3">
        <v>42895</v>
      </c>
      <c r="G3801" s="3">
        <v>42913</v>
      </c>
      <c r="H3801">
        <v>3681</v>
      </c>
    </row>
    <row r="3802" spans="1:8">
      <c r="A3802" s="4" t="s">
        <v>4009</v>
      </c>
      <c r="B3802" s="4" t="s">
        <v>189</v>
      </c>
      <c r="C3802" s="4" t="s">
        <v>171</v>
      </c>
      <c r="D3802" s="4" t="s">
        <v>104</v>
      </c>
      <c r="E3802" s="4" t="s">
        <v>197</v>
      </c>
      <c r="F3802" s="3">
        <v>42895</v>
      </c>
      <c r="G3802" s="3">
        <v>42951</v>
      </c>
      <c r="H3802">
        <v>0</v>
      </c>
    </row>
    <row r="3803" spans="1:8">
      <c r="A3803" s="4" t="s">
        <v>4010</v>
      </c>
      <c r="B3803" s="4" t="s">
        <v>232</v>
      </c>
      <c r="C3803" s="4" t="s">
        <v>175</v>
      </c>
      <c r="D3803" s="4" t="s">
        <v>88</v>
      </c>
      <c r="E3803" s="4" t="s">
        <v>172</v>
      </c>
      <c r="F3803" s="3">
        <v>42895</v>
      </c>
      <c r="G3803" s="3">
        <v>43000</v>
      </c>
      <c r="H3803">
        <v>4370</v>
      </c>
    </row>
    <row r="3804" spans="1:8">
      <c r="A3804" s="4" t="s">
        <v>4011</v>
      </c>
      <c r="B3804" s="4" t="s">
        <v>246</v>
      </c>
      <c r="C3804" s="4" t="s">
        <v>192</v>
      </c>
      <c r="D3804" s="4" t="s">
        <v>80</v>
      </c>
      <c r="E3804" s="4" t="s">
        <v>172</v>
      </c>
      <c r="F3804" s="3">
        <v>42896</v>
      </c>
      <c r="G3804" s="3">
        <v>42900</v>
      </c>
      <c r="H3804">
        <v>3772</v>
      </c>
    </row>
    <row r="3805" spans="1:8">
      <c r="A3805" s="4" t="s">
        <v>4012</v>
      </c>
      <c r="B3805" s="4" t="s">
        <v>246</v>
      </c>
      <c r="C3805" s="4" t="s">
        <v>192</v>
      </c>
      <c r="D3805" s="4" t="s">
        <v>113</v>
      </c>
      <c r="E3805" s="4" t="s">
        <v>172</v>
      </c>
      <c r="F3805" s="3">
        <v>42896</v>
      </c>
      <c r="G3805" s="3">
        <v>42914</v>
      </c>
      <c r="H3805">
        <v>2871</v>
      </c>
    </row>
    <row r="3806" spans="1:8">
      <c r="A3806" s="4" t="s">
        <v>4013</v>
      </c>
      <c r="B3806" s="4" t="s">
        <v>304</v>
      </c>
      <c r="C3806" s="4" t="s">
        <v>199</v>
      </c>
      <c r="D3806" s="4" t="s">
        <v>37</v>
      </c>
      <c r="E3806" s="4" t="s">
        <v>172</v>
      </c>
      <c r="F3806" s="3">
        <v>42896</v>
      </c>
      <c r="G3806" s="3">
        <v>42951</v>
      </c>
      <c r="H3806">
        <v>4749</v>
      </c>
    </row>
    <row r="3807" spans="1:8">
      <c r="A3807" s="4" t="s">
        <v>4014</v>
      </c>
      <c r="B3807" s="4" t="s">
        <v>279</v>
      </c>
      <c r="C3807" s="4" t="s">
        <v>177</v>
      </c>
      <c r="D3807" s="4" t="s">
        <v>63</v>
      </c>
      <c r="E3807" s="4" t="s">
        <v>197</v>
      </c>
      <c r="F3807" s="3">
        <v>42896</v>
      </c>
      <c r="G3807" s="3">
        <v>42974</v>
      </c>
      <c r="H3807">
        <v>0</v>
      </c>
    </row>
    <row r="3808" spans="1:8">
      <c r="A3808" s="4" t="s">
        <v>4015</v>
      </c>
      <c r="B3808" s="4" t="s">
        <v>174</v>
      </c>
      <c r="C3808" s="4" t="s">
        <v>171</v>
      </c>
      <c r="D3808" s="4" t="s">
        <v>103</v>
      </c>
      <c r="E3808" s="4" t="s">
        <v>172</v>
      </c>
      <c r="F3808" s="3">
        <v>42896</v>
      </c>
      <c r="G3808" s="3">
        <v>42973</v>
      </c>
      <c r="H3808">
        <v>1075</v>
      </c>
    </row>
    <row r="3809" spans="1:8">
      <c r="A3809" s="4" t="s">
        <v>4016</v>
      </c>
      <c r="B3809" s="4" t="s">
        <v>263</v>
      </c>
      <c r="C3809" s="4" t="s">
        <v>199</v>
      </c>
      <c r="D3809" s="4" t="s">
        <v>83</v>
      </c>
      <c r="E3809" s="4" t="s">
        <v>172</v>
      </c>
      <c r="F3809" s="3">
        <v>42896</v>
      </c>
      <c r="G3809" s="3">
        <v>42999</v>
      </c>
      <c r="H3809">
        <v>5051</v>
      </c>
    </row>
    <row r="3810" spans="1:8">
      <c r="A3810" s="4" t="s">
        <v>4017</v>
      </c>
      <c r="B3810" s="4" t="s">
        <v>212</v>
      </c>
      <c r="C3810" s="4" t="s">
        <v>265</v>
      </c>
      <c r="D3810" s="4" t="s">
        <v>87</v>
      </c>
      <c r="E3810" s="4" t="s">
        <v>193</v>
      </c>
      <c r="F3810" s="3">
        <v>42896</v>
      </c>
      <c r="G3810" s="3"/>
    </row>
    <row r="3811" spans="1:8">
      <c r="A3811" s="4" t="s">
        <v>4018</v>
      </c>
      <c r="B3811" s="4" t="s">
        <v>343</v>
      </c>
      <c r="C3811" s="4" t="s">
        <v>171</v>
      </c>
      <c r="D3811" s="4" t="s">
        <v>79</v>
      </c>
      <c r="E3811" s="4" t="s">
        <v>172</v>
      </c>
      <c r="F3811" s="3">
        <v>42896</v>
      </c>
      <c r="G3811" s="3">
        <v>42903</v>
      </c>
      <c r="H3811">
        <v>834</v>
      </c>
    </row>
    <row r="3812" spans="1:8">
      <c r="A3812" s="4" t="s">
        <v>4019</v>
      </c>
      <c r="B3812" s="4" t="s">
        <v>219</v>
      </c>
      <c r="C3812" s="4" t="s">
        <v>177</v>
      </c>
      <c r="D3812" s="4" t="s">
        <v>72</v>
      </c>
      <c r="E3812" s="4" t="s">
        <v>197</v>
      </c>
      <c r="F3812" s="3">
        <v>42896</v>
      </c>
      <c r="G3812" s="3">
        <v>42954</v>
      </c>
      <c r="H3812">
        <v>0</v>
      </c>
    </row>
    <row r="3813" spans="1:8">
      <c r="A3813" s="4" t="s">
        <v>4020</v>
      </c>
      <c r="B3813" s="4" t="s">
        <v>244</v>
      </c>
      <c r="C3813" s="4" t="s">
        <v>192</v>
      </c>
      <c r="D3813" s="4" t="s">
        <v>118</v>
      </c>
      <c r="E3813" s="4" t="s">
        <v>197</v>
      </c>
      <c r="F3813" s="3">
        <v>42896</v>
      </c>
      <c r="G3813" s="3">
        <v>42997</v>
      </c>
      <c r="H3813">
        <v>0</v>
      </c>
    </row>
    <row r="3814" spans="1:8">
      <c r="A3814" s="4" t="s">
        <v>4021</v>
      </c>
      <c r="B3814" s="4" t="s">
        <v>244</v>
      </c>
      <c r="C3814" s="4" t="s">
        <v>177</v>
      </c>
      <c r="D3814" s="4" t="s">
        <v>100</v>
      </c>
      <c r="E3814" s="4" t="s">
        <v>172</v>
      </c>
      <c r="F3814" s="3">
        <v>42896</v>
      </c>
      <c r="G3814" s="3">
        <v>42905</v>
      </c>
      <c r="H3814">
        <v>54</v>
      </c>
    </row>
    <row r="3815" spans="1:8">
      <c r="A3815" s="4" t="s">
        <v>4022</v>
      </c>
      <c r="B3815" s="4" t="s">
        <v>189</v>
      </c>
      <c r="C3815" s="4" t="s">
        <v>179</v>
      </c>
      <c r="D3815" s="4" t="s">
        <v>111</v>
      </c>
      <c r="E3815" s="4" t="s">
        <v>197</v>
      </c>
      <c r="F3815" s="3">
        <v>42896</v>
      </c>
      <c r="G3815" s="3">
        <v>42985</v>
      </c>
      <c r="H3815">
        <v>0</v>
      </c>
    </row>
    <row r="3816" spans="1:8">
      <c r="A3816" s="4" t="s">
        <v>4023</v>
      </c>
      <c r="B3816" s="4" t="s">
        <v>189</v>
      </c>
      <c r="C3816" s="4" t="s">
        <v>179</v>
      </c>
      <c r="D3816" s="4" t="s">
        <v>48</v>
      </c>
      <c r="E3816" s="4" t="s">
        <v>172</v>
      </c>
      <c r="F3816" s="3">
        <v>42896</v>
      </c>
      <c r="G3816" s="3">
        <v>42907</v>
      </c>
      <c r="H3816">
        <v>527</v>
      </c>
    </row>
    <row r="3817" spans="1:8">
      <c r="A3817" s="4" t="s">
        <v>4024</v>
      </c>
      <c r="B3817" s="4" t="s">
        <v>189</v>
      </c>
      <c r="C3817" s="4" t="s">
        <v>192</v>
      </c>
      <c r="D3817" s="4" t="s">
        <v>68</v>
      </c>
      <c r="E3817" s="4" t="s">
        <v>172</v>
      </c>
      <c r="F3817" s="3">
        <v>42896</v>
      </c>
      <c r="G3817" s="3">
        <v>42898</v>
      </c>
      <c r="H3817">
        <v>2724</v>
      </c>
    </row>
    <row r="3818" spans="1:8">
      <c r="A3818" s="4" t="s">
        <v>4025</v>
      </c>
      <c r="B3818" s="4" t="s">
        <v>232</v>
      </c>
      <c r="C3818" s="4" t="s">
        <v>199</v>
      </c>
      <c r="D3818" s="4" t="s">
        <v>25</v>
      </c>
      <c r="E3818" s="4" t="s">
        <v>197</v>
      </c>
      <c r="F3818" s="3">
        <v>42896</v>
      </c>
      <c r="G3818" s="3">
        <v>42907</v>
      </c>
      <c r="H3818">
        <v>0</v>
      </c>
    </row>
    <row r="3819" spans="1:8">
      <c r="A3819" s="4" t="s">
        <v>4026</v>
      </c>
      <c r="B3819" s="4" t="s">
        <v>232</v>
      </c>
      <c r="C3819" s="4" t="s">
        <v>179</v>
      </c>
      <c r="D3819" s="4" t="s">
        <v>83</v>
      </c>
      <c r="E3819" s="4" t="s">
        <v>172</v>
      </c>
      <c r="F3819" s="3">
        <v>42896</v>
      </c>
      <c r="G3819" s="3">
        <v>42983</v>
      </c>
      <c r="H3819">
        <v>551</v>
      </c>
    </row>
    <row r="3820" spans="1:8">
      <c r="A3820" s="4" t="s">
        <v>4027</v>
      </c>
      <c r="B3820" s="4" t="s">
        <v>205</v>
      </c>
      <c r="C3820" s="4" t="s">
        <v>175</v>
      </c>
      <c r="D3820" s="4" t="s">
        <v>121</v>
      </c>
      <c r="E3820" s="4" t="s">
        <v>193</v>
      </c>
      <c r="F3820" s="3">
        <v>42896</v>
      </c>
      <c r="G3820" s="3"/>
    </row>
    <row r="3821" spans="1:8">
      <c r="A3821" s="4" t="s">
        <v>4028</v>
      </c>
      <c r="B3821" s="4" t="s">
        <v>185</v>
      </c>
      <c r="C3821" s="4" t="s">
        <v>171</v>
      </c>
      <c r="D3821" s="4" t="s">
        <v>98</v>
      </c>
      <c r="E3821" s="4" t="s">
        <v>172</v>
      </c>
      <c r="F3821" s="3">
        <v>42896</v>
      </c>
      <c r="G3821" s="3">
        <v>42907</v>
      </c>
      <c r="H3821">
        <v>1118</v>
      </c>
    </row>
    <row r="3822" spans="1:8">
      <c r="A3822" s="4" t="s">
        <v>4029</v>
      </c>
      <c r="B3822" s="4" t="s">
        <v>185</v>
      </c>
      <c r="C3822" s="4" t="s">
        <v>199</v>
      </c>
      <c r="D3822" s="4" t="s">
        <v>44</v>
      </c>
      <c r="E3822" s="4" t="s">
        <v>172</v>
      </c>
      <c r="F3822" s="3">
        <v>42896</v>
      </c>
      <c r="G3822" s="3">
        <v>42970</v>
      </c>
      <c r="H3822">
        <v>6094</v>
      </c>
    </row>
    <row r="3823" spans="1:8">
      <c r="A3823" s="4" t="s">
        <v>4030</v>
      </c>
      <c r="B3823" s="4" t="s">
        <v>235</v>
      </c>
      <c r="C3823" s="4" t="s">
        <v>177</v>
      </c>
      <c r="D3823" s="4" t="s">
        <v>65</v>
      </c>
      <c r="E3823" s="4" t="s">
        <v>197</v>
      </c>
      <c r="F3823" s="3">
        <v>42896</v>
      </c>
      <c r="G3823" s="3">
        <v>42969</v>
      </c>
      <c r="H3823">
        <v>0</v>
      </c>
    </row>
    <row r="3824" spans="1:8">
      <c r="A3824" s="4" t="s">
        <v>4031</v>
      </c>
      <c r="B3824" s="4" t="s">
        <v>181</v>
      </c>
      <c r="C3824" s="4" t="s">
        <v>179</v>
      </c>
      <c r="D3824" s="4" t="s">
        <v>24</v>
      </c>
      <c r="E3824" s="4" t="s">
        <v>193</v>
      </c>
      <c r="F3824" s="3">
        <v>42896</v>
      </c>
      <c r="G3824" s="3"/>
    </row>
    <row r="3825" spans="1:8">
      <c r="A3825" s="4" t="s">
        <v>4032</v>
      </c>
      <c r="B3825" s="4" t="s">
        <v>181</v>
      </c>
      <c r="C3825" s="4" t="s">
        <v>179</v>
      </c>
      <c r="D3825" s="4" t="s">
        <v>90</v>
      </c>
      <c r="E3825" s="4" t="s">
        <v>172</v>
      </c>
      <c r="F3825" s="3">
        <v>42896</v>
      </c>
      <c r="G3825" s="3">
        <v>42953</v>
      </c>
      <c r="H3825">
        <v>556</v>
      </c>
    </row>
    <row r="3826" spans="1:8">
      <c r="A3826" s="4" t="s">
        <v>4033</v>
      </c>
      <c r="B3826" s="4" t="s">
        <v>183</v>
      </c>
      <c r="C3826" s="4" t="s">
        <v>179</v>
      </c>
      <c r="D3826" s="4" t="s">
        <v>68</v>
      </c>
      <c r="E3826" s="4" t="s">
        <v>197</v>
      </c>
      <c r="F3826" s="3">
        <v>42897</v>
      </c>
      <c r="G3826" s="3">
        <v>42994</v>
      </c>
      <c r="H3826">
        <v>0</v>
      </c>
    </row>
    <row r="3827" spans="1:8">
      <c r="A3827" s="4" t="s">
        <v>4034</v>
      </c>
      <c r="B3827" s="4" t="s">
        <v>183</v>
      </c>
      <c r="C3827" s="4" t="s">
        <v>177</v>
      </c>
      <c r="D3827" s="4" t="s">
        <v>100</v>
      </c>
      <c r="E3827" s="4" t="s">
        <v>172</v>
      </c>
      <c r="F3827" s="3">
        <v>42897</v>
      </c>
      <c r="G3827" s="3">
        <v>42991</v>
      </c>
      <c r="H3827">
        <v>49</v>
      </c>
    </row>
    <row r="3828" spans="1:8">
      <c r="A3828" s="4" t="s">
        <v>4035</v>
      </c>
      <c r="B3828" s="4" t="s">
        <v>246</v>
      </c>
      <c r="C3828" s="4" t="s">
        <v>171</v>
      </c>
      <c r="D3828" s="4" t="s">
        <v>107</v>
      </c>
      <c r="E3828" s="4" t="s">
        <v>197</v>
      </c>
      <c r="F3828" s="3">
        <v>42897</v>
      </c>
      <c r="G3828" s="3">
        <v>42989</v>
      </c>
      <c r="H3828">
        <v>0</v>
      </c>
    </row>
    <row r="3829" spans="1:8">
      <c r="A3829" s="4" t="s">
        <v>4036</v>
      </c>
      <c r="B3829" s="4" t="s">
        <v>304</v>
      </c>
      <c r="C3829" s="4" t="s">
        <v>171</v>
      </c>
      <c r="D3829" s="4" t="s">
        <v>111</v>
      </c>
      <c r="E3829" s="4" t="s">
        <v>172</v>
      </c>
      <c r="F3829" s="3">
        <v>42897</v>
      </c>
      <c r="G3829" s="3">
        <v>43003</v>
      </c>
      <c r="H3829">
        <v>1001</v>
      </c>
    </row>
    <row r="3830" spans="1:8">
      <c r="A3830" s="4" t="s">
        <v>4037</v>
      </c>
      <c r="B3830" s="4" t="s">
        <v>279</v>
      </c>
      <c r="C3830" s="4" t="s">
        <v>192</v>
      </c>
      <c r="D3830" s="4" t="s">
        <v>117</v>
      </c>
      <c r="E3830" s="4" t="s">
        <v>172</v>
      </c>
      <c r="F3830" s="3">
        <v>42897</v>
      </c>
      <c r="G3830" s="3">
        <v>42994</v>
      </c>
      <c r="H3830">
        <v>3777</v>
      </c>
    </row>
    <row r="3831" spans="1:8">
      <c r="A3831" s="4" t="s">
        <v>4038</v>
      </c>
      <c r="B3831" s="4" t="s">
        <v>210</v>
      </c>
      <c r="C3831" s="4" t="s">
        <v>171</v>
      </c>
      <c r="D3831" s="4" t="s">
        <v>78</v>
      </c>
      <c r="E3831" s="4" t="s">
        <v>172</v>
      </c>
      <c r="F3831" s="3">
        <v>42897</v>
      </c>
      <c r="G3831" s="3">
        <v>42964</v>
      </c>
      <c r="H3831">
        <v>892</v>
      </c>
    </row>
    <row r="3832" spans="1:8">
      <c r="A3832" s="4" t="s">
        <v>4039</v>
      </c>
      <c r="B3832" s="4" t="s">
        <v>210</v>
      </c>
      <c r="C3832" s="4" t="s">
        <v>199</v>
      </c>
      <c r="D3832" s="4" t="s">
        <v>80</v>
      </c>
      <c r="E3832" s="4" t="s">
        <v>172</v>
      </c>
      <c r="F3832" s="3">
        <v>42897</v>
      </c>
      <c r="G3832" s="3">
        <v>42905</v>
      </c>
      <c r="H3832">
        <v>5353</v>
      </c>
    </row>
    <row r="3833" spans="1:8">
      <c r="A3833" s="4" t="s">
        <v>4040</v>
      </c>
      <c r="B3833" s="4" t="s">
        <v>174</v>
      </c>
      <c r="C3833" s="4" t="s">
        <v>175</v>
      </c>
      <c r="D3833" s="4" t="s">
        <v>27</v>
      </c>
      <c r="E3833" s="4" t="s">
        <v>172</v>
      </c>
      <c r="F3833" s="3">
        <v>42897</v>
      </c>
      <c r="G3833" s="3">
        <v>42910</v>
      </c>
      <c r="H3833">
        <v>4410</v>
      </c>
    </row>
    <row r="3834" spans="1:8">
      <c r="A3834" s="4" t="s">
        <v>4041</v>
      </c>
      <c r="B3834" s="4" t="s">
        <v>174</v>
      </c>
      <c r="C3834" s="4" t="s">
        <v>192</v>
      </c>
      <c r="D3834" s="4" t="s">
        <v>85</v>
      </c>
      <c r="E3834" s="4" t="s">
        <v>172</v>
      </c>
      <c r="F3834" s="3">
        <v>42897</v>
      </c>
      <c r="G3834" s="3">
        <v>42981</v>
      </c>
      <c r="H3834">
        <v>3768</v>
      </c>
    </row>
    <row r="3835" spans="1:8">
      <c r="A3835" s="4" t="s">
        <v>4042</v>
      </c>
      <c r="B3835" s="4" t="s">
        <v>263</v>
      </c>
      <c r="C3835" s="4" t="s">
        <v>179</v>
      </c>
      <c r="D3835" s="4" t="s">
        <v>34</v>
      </c>
      <c r="E3835" s="4" t="s">
        <v>197</v>
      </c>
      <c r="F3835" s="3">
        <v>42897</v>
      </c>
      <c r="G3835" s="3">
        <v>42976</v>
      </c>
      <c r="H3835">
        <v>0</v>
      </c>
    </row>
    <row r="3836" spans="1:8">
      <c r="A3836" s="4" t="s">
        <v>4043</v>
      </c>
      <c r="B3836" s="4" t="s">
        <v>191</v>
      </c>
      <c r="C3836" s="4" t="s">
        <v>179</v>
      </c>
      <c r="D3836" s="4" t="s">
        <v>81</v>
      </c>
      <c r="E3836" s="4" t="s">
        <v>172</v>
      </c>
      <c r="F3836" s="3">
        <v>42897</v>
      </c>
      <c r="G3836" s="3">
        <v>42957</v>
      </c>
      <c r="H3836">
        <v>507</v>
      </c>
    </row>
    <row r="3837" spans="1:8">
      <c r="A3837" s="4" t="s">
        <v>4044</v>
      </c>
      <c r="B3837" s="4" t="s">
        <v>343</v>
      </c>
      <c r="C3837" s="4" t="s">
        <v>171</v>
      </c>
      <c r="D3837" s="4" t="s">
        <v>131</v>
      </c>
      <c r="E3837" s="4" t="s">
        <v>172</v>
      </c>
      <c r="F3837" s="3">
        <v>42897</v>
      </c>
      <c r="G3837" s="3">
        <v>42998</v>
      </c>
      <c r="H3837">
        <v>1144</v>
      </c>
    </row>
    <row r="3838" spans="1:8">
      <c r="A3838" s="4" t="s">
        <v>4045</v>
      </c>
      <c r="B3838" s="4" t="s">
        <v>230</v>
      </c>
      <c r="C3838" s="4" t="s">
        <v>177</v>
      </c>
      <c r="D3838" s="4" t="s">
        <v>38</v>
      </c>
      <c r="E3838" s="4" t="s">
        <v>172</v>
      </c>
      <c r="F3838" s="3">
        <v>42897</v>
      </c>
      <c r="G3838" s="3">
        <v>43000</v>
      </c>
      <c r="H3838">
        <v>44</v>
      </c>
    </row>
    <row r="3839" spans="1:8">
      <c r="A3839" s="4" t="s">
        <v>4046</v>
      </c>
      <c r="B3839" s="4" t="s">
        <v>256</v>
      </c>
      <c r="C3839" s="4" t="s">
        <v>192</v>
      </c>
      <c r="D3839" s="4" t="s">
        <v>119</v>
      </c>
      <c r="E3839" s="4" t="s">
        <v>172</v>
      </c>
      <c r="F3839" s="3">
        <v>42897</v>
      </c>
      <c r="G3839" s="3">
        <v>42913</v>
      </c>
      <c r="H3839">
        <v>3470</v>
      </c>
    </row>
    <row r="3840" spans="1:8">
      <c r="A3840" s="4" t="s">
        <v>4047</v>
      </c>
      <c r="B3840" s="4" t="s">
        <v>187</v>
      </c>
      <c r="C3840" s="4" t="s">
        <v>192</v>
      </c>
      <c r="D3840" s="4" t="s">
        <v>44</v>
      </c>
      <c r="E3840" s="4" t="s">
        <v>193</v>
      </c>
      <c r="F3840" s="3">
        <v>42897</v>
      </c>
      <c r="G3840" s="3"/>
    </row>
    <row r="3841" spans="1:8">
      <c r="A3841" s="4" t="s">
        <v>4048</v>
      </c>
      <c r="B3841" s="4" t="s">
        <v>187</v>
      </c>
      <c r="C3841" s="4" t="s">
        <v>265</v>
      </c>
      <c r="D3841" s="4" t="s">
        <v>38</v>
      </c>
      <c r="E3841" s="4" t="s">
        <v>172</v>
      </c>
      <c r="F3841" s="3">
        <v>42897</v>
      </c>
      <c r="G3841" s="3">
        <v>43004</v>
      </c>
      <c r="H3841">
        <v>29166</v>
      </c>
    </row>
    <row r="3842" spans="1:8">
      <c r="A3842" s="4" t="s">
        <v>4049</v>
      </c>
      <c r="B3842" s="4" t="s">
        <v>187</v>
      </c>
      <c r="C3842" s="4" t="s">
        <v>171</v>
      </c>
      <c r="D3842" s="4" t="s">
        <v>82</v>
      </c>
      <c r="E3842" s="4" t="s">
        <v>172</v>
      </c>
      <c r="F3842" s="3">
        <v>42897</v>
      </c>
      <c r="G3842" s="3">
        <v>42957</v>
      </c>
      <c r="H3842">
        <v>1045</v>
      </c>
    </row>
    <row r="3843" spans="1:8">
      <c r="A3843" s="4" t="s">
        <v>4050</v>
      </c>
      <c r="B3843" s="4" t="s">
        <v>201</v>
      </c>
      <c r="C3843" s="4" t="s">
        <v>171</v>
      </c>
      <c r="D3843" s="4" t="s">
        <v>53</v>
      </c>
      <c r="E3843" s="4" t="s">
        <v>172</v>
      </c>
      <c r="F3843" s="3">
        <v>42897</v>
      </c>
      <c r="G3843" s="3">
        <v>42990</v>
      </c>
      <c r="H3843">
        <v>951</v>
      </c>
    </row>
    <row r="3844" spans="1:8">
      <c r="A3844" s="4" t="s">
        <v>4051</v>
      </c>
      <c r="B3844" s="4" t="s">
        <v>226</v>
      </c>
      <c r="C3844" s="4" t="s">
        <v>171</v>
      </c>
      <c r="D3844" s="4" t="s">
        <v>129</v>
      </c>
      <c r="E3844" s="4" t="s">
        <v>193</v>
      </c>
      <c r="F3844" s="3">
        <v>42897</v>
      </c>
      <c r="G3844" s="3"/>
    </row>
    <row r="3845" spans="1:8">
      <c r="A3845" s="4" t="s">
        <v>4052</v>
      </c>
      <c r="B3845" s="4" t="s">
        <v>208</v>
      </c>
      <c r="C3845" s="4" t="s">
        <v>177</v>
      </c>
      <c r="D3845" s="4" t="s">
        <v>109</v>
      </c>
      <c r="E3845" s="4" t="s">
        <v>172</v>
      </c>
      <c r="F3845" s="3">
        <v>42897</v>
      </c>
      <c r="G3845" s="3">
        <v>42967</v>
      </c>
      <c r="H3845">
        <v>43</v>
      </c>
    </row>
    <row r="3846" spans="1:8">
      <c r="A3846" s="4" t="s">
        <v>4053</v>
      </c>
      <c r="B3846" s="4" t="s">
        <v>208</v>
      </c>
      <c r="C3846" s="4" t="s">
        <v>177</v>
      </c>
      <c r="D3846" s="4" t="s">
        <v>131</v>
      </c>
      <c r="E3846" s="4" t="s">
        <v>172</v>
      </c>
      <c r="F3846" s="3">
        <v>42897</v>
      </c>
      <c r="G3846" s="3">
        <v>42901</v>
      </c>
      <c r="H3846">
        <v>55</v>
      </c>
    </row>
    <row r="3847" spans="1:8">
      <c r="A3847" s="4" t="s">
        <v>4054</v>
      </c>
      <c r="B3847" s="4" t="s">
        <v>185</v>
      </c>
      <c r="C3847" s="4" t="s">
        <v>179</v>
      </c>
      <c r="D3847" s="4" t="s">
        <v>24</v>
      </c>
      <c r="E3847" s="4" t="s">
        <v>193</v>
      </c>
      <c r="F3847" s="3">
        <v>42897</v>
      </c>
      <c r="G3847" s="3"/>
    </row>
    <row r="3848" spans="1:8">
      <c r="A3848" s="4" t="s">
        <v>4055</v>
      </c>
      <c r="B3848" s="4" t="s">
        <v>246</v>
      </c>
      <c r="C3848" s="4" t="s">
        <v>175</v>
      </c>
      <c r="D3848" s="4" t="s">
        <v>82</v>
      </c>
      <c r="E3848" s="4" t="s">
        <v>172</v>
      </c>
      <c r="F3848" s="3">
        <v>42898</v>
      </c>
      <c r="G3848" s="3">
        <v>42964</v>
      </c>
      <c r="H3848">
        <v>4294</v>
      </c>
    </row>
    <row r="3849" spans="1:8">
      <c r="A3849" s="4" t="s">
        <v>4056</v>
      </c>
      <c r="B3849" s="4" t="s">
        <v>304</v>
      </c>
      <c r="C3849" s="4" t="s">
        <v>199</v>
      </c>
      <c r="D3849" s="4" t="s">
        <v>111</v>
      </c>
      <c r="E3849" s="4" t="s">
        <v>172</v>
      </c>
      <c r="F3849" s="3">
        <v>42898</v>
      </c>
      <c r="G3849" s="3">
        <v>42976</v>
      </c>
      <c r="H3849">
        <v>4961</v>
      </c>
    </row>
    <row r="3850" spans="1:8">
      <c r="A3850" s="4" t="s">
        <v>4057</v>
      </c>
      <c r="B3850" s="4" t="s">
        <v>279</v>
      </c>
      <c r="C3850" s="4" t="s">
        <v>175</v>
      </c>
      <c r="D3850" s="4" t="s">
        <v>25</v>
      </c>
      <c r="E3850" s="4" t="s">
        <v>193</v>
      </c>
      <c r="F3850" s="3">
        <v>42898</v>
      </c>
      <c r="G3850" s="3"/>
    </row>
    <row r="3851" spans="1:8">
      <c r="A3851" s="4" t="s">
        <v>4058</v>
      </c>
      <c r="B3851" s="4" t="s">
        <v>279</v>
      </c>
      <c r="C3851" s="4" t="s">
        <v>179</v>
      </c>
      <c r="D3851" s="4" t="s">
        <v>80</v>
      </c>
      <c r="E3851" s="4" t="s">
        <v>197</v>
      </c>
      <c r="F3851" s="3">
        <v>42898</v>
      </c>
      <c r="G3851" s="3">
        <v>42965</v>
      </c>
      <c r="H3851">
        <v>0</v>
      </c>
    </row>
    <row r="3852" spans="1:8">
      <c r="A3852" s="4" t="s">
        <v>4059</v>
      </c>
      <c r="B3852" s="4" t="s">
        <v>210</v>
      </c>
      <c r="C3852" s="4" t="s">
        <v>175</v>
      </c>
      <c r="D3852" s="4" t="s">
        <v>95</v>
      </c>
      <c r="E3852" s="4" t="s">
        <v>172</v>
      </c>
      <c r="F3852" s="3">
        <v>42898</v>
      </c>
      <c r="G3852" s="3">
        <v>43001</v>
      </c>
      <c r="H3852">
        <v>4506</v>
      </c>
    </row>
    <row r="3853" spans="1:8">
      <c r="A3853" s="4" t="s">
        <v>4060</v>
      </c>
      <c r="B3853" s="4" t="s">
        <v>263</v>
      </c>
      <c r="C3853" s="4" t="s">
        <v>175</v>
      </c>
      <c r="D3853" s="4" t="s">
        <v>127</v>
      </c>
      <c r="E3853" s="4" t="s">
        <v>197</v>
      </c>
      <c r="F3853" s="3">
        <v>42898</v>
      </c>
      <c r="G3853" s="3">
        <v>42912</v>
      </c>
      <c r="H3853">
        <v>0</v>
      </c>
    </row>
    <row r="3854" spans="1:8">
      <c r="A3854" s="4" t="s">
        <v>4061</v>
      </c>
      <c r="B3854" s="4" t="s">
        <v>212</v>
      </c>
      <c r="C3854" s="4" t="s">
        <v>179</v>
      </c>
      <c r="D3854" s="4" t="s">
        <v>108</v>
      </c>
      <c r="E3854" s="4" t="s">
        <v>172</v>
      </c>
      <c r="F3854" s="3">
        <v>42898</v>
      </c>
      <c r="G3854" s="3">
        <v>42969</v>
      </c>
      <c r="H3854">
        <v>608</v>
      </c>
    </row>
    <row r="3855" spans="1:8">
      <c r="A3855" s="4" t="s">
        <v>4062</v>
      </c>
      <c r="B3855" s="4" t="s">
        <v>237</v>
      </c>
      <c r="C3855" s="4" t="s">
        <v>171</v>
      </c>
      <c r="D3855" s="4" t="s">
        <v>126</v>
      </c>
      <c r="E3855" s="4" t="s">
        <v>172</v>
      </c>
      <c r="F3855" s="3">
        <v>42898</v>
      </c>
      <c r="G3855" s="3">
        <v>42998</v>
      </c>
      <c r="H3855">
        <v>851</v>
      </c>
    </row>
    <row r="3856" spans="1:8">
      <c r="A3856" s="4" t="s">
        <v>4063</v>
      </c>
      <c r="B3856" s="4" t="s">
        <v>196</v>
      </c>
      <c r="C3856" s="4" t="s">
        <v>171</v>
      </c>
      <c r="D3856" s="4" t="s">
        <v>47</v>
      </c>
      <c r="E3856" s="4" t="s">
        <v>172</v>
      </c>
      <c r="F3856" s="3">
        <v>42898</v>
      </c>
      <c r="G3856" s="3">
        <v>42998</v>
      </c>
      <c r="H3856">
        <v>1143</v>
      </c>
    </row>
    <row r="3857" spans="1:8">
      <c r="A3857" s="4" t="s">
        <v>4064</v>
      </c>
      <c r="B3857" s="4" t="s">
        <v>196</v>
      </c>
      <c r="C3857" s="4" t="s">
        <v>199</v>
      </c>
      <c r="D3857" s="4" t="s">
        <v>68</v>
      </c>
      <c r="E3857" s="4" t="s">
        <v>172</v>
      </c>
      <c r="F3857" s="3">
        <v>42898</v>
      </c>
      <c r="G3857" s="3">
        <v>42911</v>
      </c>
      <c r="H3857">
        <v>6365</v>
      </c>
    </row>
    <row r="3858" spans="1:8">
      <c r="A3858" s="4" t="s">
        <v>4065</v>
      </c>
      <c r="B3858" s="4" t="s">
        <v>203</v>
      </c>
      <c r="C3858" s="4" t="s">
        <v>177</v>
      </c>
      <c r="D3858" s="4" t="s">
        <v>53</v>
      </c>
      <c r="E3858" s="4" t="s">
        <v>172</v>
      </c>
      <c r="F3858" s="3">
        <v>42898</v>
      </c>
      <c r="G3858" s="3">
        <v>42968</v>
      </c>
      <c r="H3858">
        <v>54</v>
      </c>
    </row>
    <row r="3859" spans="1:8">
      <c r="A3859" s="4" t="s">
        <v>4066</v>
      </c>
      <c r="B3859" s="4" t="s">
        <v>230</v>
      </c>
      <c r="C3859" s="4" t="s">
        <v>179</v>
      </c>
      <c r="D3859" s="4" t="s">
        <v>24</v>
      </c>
      <c r="E3859" s="4" t="s">
        <v>193</v>
      </c>
      <c r="F3859" s="3">
        <v>42898</v>
      </c>
      <c r="G3859" s="3"/>
    </row>
    <row r="3860" spans="1:8">
      <c r="A3860" s="4" t="s">
        <v>4067</v>
      </c>
      <c r="B3860" s="4" t="s">
        <v>230</v>
      </c>
      <c r="C3860" s="4" t="s">
        <v>179</v>
      </c>
      <c r="D3860" s="4" t="s">
        <v>115</v>
      </c>
      <c r="E3860" s="4" t="s">
        <v>197</v>
      </c>
      <c r="F3860" s="3">
        <v>42898</v>
      </c>
      <c r="G3860" s="3">
        <v>42961</v>
      </c>
      <c r="H3860">
        <v>0</v>
      </c>
    </row>
    <row r="3861" spans="1:8">
      <c r="A3861" s="4" t="s">
        <v>4068</v>
      </c>
      <c r="B3861" s="4" t="s">
        <v>230</v>
      </c>
      <c r="C3861" s="4" t="s">
        <v>175</v>
      </c>
      <c r="D3861" s="4" t="s">
        <v>56</v>
      </c>
      <c r="E3861" s="4" t="s">
        <v>172</v>
      </c>
      <c r="F3861" s="3">
        <v>42898</v>
      </c>
      <c r="G3861" s="3">
        <v>42915</v>
      </c>
      <c r="H3861">
        <v>4798</v>
      </c>
    </row>
    <row r="3862" spans="1:8">
      <c r="A3862" s="4" t="s">
        <v>4069</v>
      </c>
      <c r="B3862" s="4" t="s">
        <v>187</v>
      </c>
      <c r="C3862" s="4" t="s">
        <v>177</v>
      </c>
      <c r="D3862" s="4" t="s">
        <v>49</v>
      </c>
      <c r="E3862" s="4" t="s">
        <v>197</v>
      </c>
      <c r="F3862" s="3">
        <v>42898</v>
      </c>
      <c r="G3862" s="3">
        <v>42976</v>
      </c>
      <c r="H3862">
        <v>0</v>
      </c>
    </row>
    <row r="3863" spans="1:8">
      <c r="A3863" s="4" t="s">
        <v>4070</v>
      </c>
      <c r="B3863" s="4" t="s">
        <v>187</v>
      </c>
      <c r="C3863" s="4" t="s">
        <v>175</v>
      </c>
      <c r="D3863" s="4" t="s">
        <v>53</v>
      </c>
      <c r="E3863" s="4" t="s">
        <v>172</v>
      </c>
      <c r="F3863" s="3">
        <v>42898</v>
      </c>
      <c r="G3863" s="3">
        <v>42911</v>
      </c>
      <c r="H3863">
        <v>4733</v>
      </c>
    </row>
    <row r="3864" spans="1:8">
      <c r="A3864" s="4" t="s">
        <v>4071</v>
      </c>
      <c r="B3864" s="4" t="s">
        <v>201</v>
      </c>
      <c r="C3864" s="4" t="s">
        <v>171</v>
      </c>
      <c r="D3864" s="4" t="s">
        <v>38</v>
      </c>
      <c r="E3864" s="4" t="s">
        <v>172</v>
      </c>
      <c r="F3864" s="3">
        <v>42898</v>
      </c>
      <c r="G3864" s="3">
        <v>42976</v>
      </c>
      <c r="H3864">
        <v>1250</v>
      </c>
    </row>
    <row r="3865" spans="1:8">
      <c r="A3865" s="4" t="s">
        <v>4072</v>
      </c>
      <c r="B3865" s="4" t="s">
        <v>201</v>
      </c>
      <c r="C3865" s="4" t="s">
        <v>199</v>
      </c>
      <c r="D3865" s="4" t="s">
        <v>54</v>
      </c>
      <c r="E3865" s="4" t="s">
        <v>172</v>
      </c>
      <c r="F3865" s="3">
        <v>42898</v>
      </c>
      <c r="G3865" s="3">
        <v>42979</v>
      </c>
      <c r="H3865">
        <v>5966</v>
      </c>
    </row>
    <row r="3866" spans="1:8">
      <c r="A3866" s="4" t="s">
        <v>4073</v>
      </c>
      <c r="B3866" s="4" t="s">
        <v>189</v>
      </c>
      <c r="C3866" s="4" t="s">
        <v>177</v>
      </c>
      <c r="D3866" s="4" t="s">
        <v>48</v>
      </c>
      <c r="E3866" s="4" t="s">
        <v>172</v>
      </c>
      <c r="F3866" s="3">
        <v>42898</v>
      </c>
      <c r="G3866" s="3">
        <v>42988</v>
      </c>
      <c r="H3866">
        <v>61</v>
      </c>
    </row>
    <row r="3867" spans="1:8">
      <c r="A3867" s="4" t="s">
        <v>4074</v>
      </c>
      <c r="B3867" s="4" t="s">
        <v>205</v>
      </c>
      <c r="C3867" s="4" t="s">
        <v>179</v>
      </c>
      <c r="D3867" s="4" t="s">
        <v>24</v>
      </c>
      <c r="E3867" s="4" t="s">
        <v>193</v>
      </c>
      <c r="F3867" s="3">
        <v>42898</v>
      </c>
      <c r="G3867" s="3"/>
    </row>
    <row r="3868" spans="1:8">
      <c r="A3868" s="4" t="s">
        <v>4075</v>
      </c>
      <c r="B3868" s="4" t="s">
        <v>205</v>
      </c>
      <c r="C3868" s="4" t="s">
        <v>175</v>
      </c>
      <c r="D3868" s="4" t="s">
        <v>61</v>
      </c>
      <c r="E3868" s="4" t="s">
        <v>193</v>
      </c>
      <c r="F3868" s="3">
        <v>42898</v>
      </c>
      <c r="G3868" s="3"/>
    </row>
    <row r="3869" spans="1:8">
      <c r="A3869" s="4" t="s">
        <v>4076</v>
      </c>
      <c r="B3869" s="4" t="s">
        <v>226</v>
      </c>
      <c r="C3869" s="4" t="s">
        <v>171</v>
      </c>
      <c r="D3869" s="4" t="s">
        <v>24</v>
      </c>
      <c r="E3869" s="4" t="s">
        <v>193</v>
      </c>
      <c r="F3869" s="3">
        <v>42898</v>
      </c>
      <c r="G3869" s="3"/>
    </row>
    <row r="3870" spans="1:8">
      <c r="A3870" s="4" t="s">
        <v>4077</v>
      </c>
      <c r="B3870" s="4" t="s">
        <v>185</v>
      </c>
      <c r="C3870" s="4" t="s">
        <v>177</v>
      </c>
      <c r="D3870" s="4" t="s">
        <v>105</v>
      </c>
      <c r="E3870" s="4" t="s">
        <v>172</v>
      </c>
      <c r="F3870" s="3">
        <v>42898</v>
      </c>
      <c r="G3870" s="3">
        <v>42998</v>
      </c>
      <c r="H3870">
        <v>48</v>
      </c>
    </row>
    <row r="3871" spans="1:8">
      <c r="A3871" s="4" t="s">
        <v>4078</v>
      </c>
      <c r="B3871" s="4" t="s">
        <v>216</v>
      </c>
      <c r="C3871" s="4" t="s">
        <v>171</v>
      </c>
      <c r="D3871" s="4" t="s">
        <v>79</v>
      </c>
      <c r="E3871" s="4" t="s">
        <v>193</v>
      </c>
      <c r="F3871" s="3">
        <v>42898</v>
      </c>
      <c r="G3871" s="3"/>
    </row>
    <row r="3872" spans="1:8">
      <c r="A3872" s="4" t="s">
        <v>4079</v>
      </c>
      <c r="B3872" s="4" t="s">
        <v>216</v>
      </c>
      <c r="C3872" s="4" t="s">
        <v>177</v>
      </c>
      <c r="D3872" s="4" t="s">
        <v>126</v>
      </c>
      <c r="E3872" s="4" t="s">
        <v>172</v>
      </c>
      <c r="F3872" s="3">
        <v>42898</v>
      </c>
      <c r="G3872" s="3">
        <v>42999</v>
      </c>
      <c r="H3872">
        <v>53</v>
      </c>
    </row>
    <row r="3873" spans="1:8">
      <c r="A3873" s="4" t="s">
        <v>4080</v>
      </c>
      <c r="B3873" s="4" t="s">
        <v>181</v>
      </c>
      <c r="C3873" s="4" t="s">
        <v>177</v>
      </c>
      <c r="D3873" s="4" t="s">
        <v>38</v>
      </c>
      <c r="E3873" s="4" t="s">
        <v>197</v>
      </c>
      <c r="F3873" s="3">
        <v>42898</v>
      </c>
      <c r="G3873" s="3">
        <v>42906</v>
      </c>
      <c r="H3873">
        <v>0</v>
      </c>
    </row>
    <row r="3874" spans="1:8">
      <c r="A3874" s="4" t="s">
        <v>4081</v>
      </c>
      <c r="B3874" s="4" t="s">
        <v>181</v>
      </c>
      <c r="C3874" s="4" t="s">
        <v>177</v>
      </c>
      <c r="D3874" s="4" t="s">
        <v>49</v>
      </c>
      <c r="E3874" s="4" t="s">
        <v>172</v>
      </c>
      <c r="F3874" s="3">
        <v>42898</v>
      </c>
      <c r="G3874" s="3">
        <v>42965</v>
      </c>
      <c r="H3874">
        <v>51</v>
      </c>
    </row>
    <row r="3875" spans="1:8">
      <c r="A3875" s="4" t="s">
        <v>4082</v>
      </c>
      <c r="B3875" s="4" t="s">
        <v>181</v>
      </c>
      <c r="C3875" s="4" t="s">
        <v>192</v>
      </c>
      <c r="D3875" s="4" t="s">
        <v>38</v>
      </c>
      <c r="E3875" s="4" t="s">
        <v>172</v>
      </c>
      <c r="F3875" s="3">
        <v>42898</v>
      </c>
      <c r="G3875" s="3">
        <v>42982</v>
      </c>
      <c r="H3875">
        <v>3314</v>
      </c>
    </row>
    <row r="3876" spans="1:8">
      <c r="A3876" s="4" t="s">
        <v>4083</v>
      </c>
      <c r="B3876" s="4" t="s">
        <v>183</v>
      </c>
      <c r="C3876" s="4" t="s">
        <v>192</v>
      </c>
      <c r="D3876" s="4" t="s">
        <v>119</v>
      </c>
      <c r="E3876" s="4" t="s">
        <v>197</v>
      </c>
      <c r="F3876" s="3">
        <v>42899</v>
      </c>
      <c r="G3876" s="3">
        <v>42967</v>
      </c>
      <c r="H3876">
        <v>0</v>
      </c>
    </row>
    <row r="3877" spans="1:8">
      <c r="A3877" s="4" t="s">
        <v>4084</v>
      </c>
      <c r="B3877" s="4" t="s">
        <v>183</v>
      </c>
      <c r="C3877" s="4" t="s">
        <v>177</v>
      </c>
      <c r="D3877" s="4" t="s">
        <v>66</v>
      </c>
      <c r="E3877" s="4" t="s">
        <v>172</v>
      </c>
      <c r="F3877" s="3">
        <v>42899</v>
      </c>
      <c r="G3877" s="3">
        <v>43003</v>
      </c>
      <c r="H3877">
        <v>64</v>
      </c>
    </row>
    <row r="3878" spans="1:8">
      <c r="A3878" s="4" t="s">
        <v>4085</v>
      </c>
      <c r="B3878" s="4" t="s">
        <v>183</v>
      </c>
      <c r="C3878" s="4" t="s">
        <v>177</v>
      </c>
      <c r="D3878" s="4" t="s">
        <v>79</v>
      </c>
      <c r="E3878" s="4" t="s">
        <v>172</v>
      </c>
      <c r="F3878" s="3">
        <v>42899</v>
      </c>
      <c r="G3878" s="3">
        <v>42910</v>
      </c>
      <c r="H3878">
        <v>58</v>
      </c>
    </row>
    <row r="3879" spans="1:8">
      <c r="A3879" s="4" t="s">
        <v>4086</v>
      </c>
      <c r="B3879" s="4" t="s">
        <v>246</v>
      </c>
      <c r="C3879" s="4" t="s">
        <v>177</v>
      </c>
      <c r="D3879" s="4" t="s">
        <v>24</v>
      </c>
      <c r="E3879" s="4" t="s">
        <v>193</v>
      </c>
      <c r="F3879" s="3">
        <v>42899</v>
      </c>
      <c r="G3879" s="3"/>
    </row>
    <row r="3880" spans="1:8">
      <c r="A3880" s="4" t="s">
        <v>4087</v>
      </c>
      <c r="B3880" s="4" t="s">
        <v>246</v>
      </c>
      <c r="C3880" s="4" t="s">
        <v>171</v>
      </c>
      <c r="D3880" s="4" t="s">
        <v>88</v>
      </c>
      <c r="E3880" s="4" t="s">
        <v>197</v>
      </c>
      <c r="F3880" s="3">
        <v>42899</v>
      </c>
      <c r="G3880" s="3">
        <v>42969</v>
      </c>
      <c r="H3880">
        <v>0</v>
      </c>
    </row>
    <row r="3881" spans="1:8">
      <c r="A3881" s="4" t="s">
        <v>4088</v>
      </c>
      <c r="B3881" s="4" t="s">
        <v>246</v>
      </c>
      <c r="C3881" s="4" t="s">
        <v>199</v>
      </c>
      <c r="D3881" s="4" t="s">
        <v>40</v>
      </c>
      <c r="E3881" s="4" t="s">
        <v>172</v>
      </c>
      <c r="F3881" s="3">
        <v>42899</v>
      </c>
      <c r="G3881" s="3">
        <v>42951</v>
      </c>
      <c r="H3881">
        <v>4598</v>
      </c>
    </row>
    <row r="3882" spans="1:8">
      <c r="A3882" s="4" t="s">
        <v>4089</v>
      </c>
      <c r="B3882" s="4" t="s">
        <v>246</v>
      </c>
      <c r="C3882" s="4" t="s">
        <v>192</v>
      </c>
      <c r="D3882" s="4" t="s">
        <v>88</v>
      </c>
      <c r="E3882" s="4" t="s">
        <v>172</v>
      </c>
      <c r="F3882" s="3">
        <v>42899</v>
      </c>
      <c r="G3882" s="3">
        <v>42905</v>
      </c>
      <c r="H3882">
        <v>3424</v>
      </c>
    </row>
    <row r="3883" spans="1:8">
      <c r="A3883" s="4" t="s">
        <v>4090</v>
      </c>
      <c r="B3883" s="4" t="s">
        <v>246</v>
      </c>
      <c r="C3883" s="4" t="s">
        <v>192</v>
      </c>
      <c r="D3883" s="4" t="s">
        <v>120</v>
      </c>
      <c r="E3883" s="4" t="s">
        <v>172</v>
      </c>
      <c r="F3883" s="3">
        <v>42899</v>
      </c>
      <c r="G3883" s="3">
        <v>43008</v>
      </c>
      <c r="H3883">
        <v>3399</v>
      </c>
    </row>
    <row r="3884" spans="1:8">
      <c r="A3884" s="4" t="s">
        <v>4091</v>
      </c>
      <c r="B3884" s="4" t="s">
        <v>210</v>
      </c>
      <c r="C3884" s="4" t="s">
        <v>171</v>
      </c>
      <c r="D3884" s="4" t="s">
        <v>25</v>
      </c>
      <c r="E3884" s="4" t="s">
        <v>197</v>
      </c>
      <c r="F3884" s="3">
        <v>42899</v>
      </c>
      <c r="G3884" s="3">
        <v>42985</v>
      </c>
      <c r="H3884">
        <v>0</v>
      </c>
    </row>
    <row r="3885" spans="1:8">
      <c r="A3885" s="4" t="s">
        <v>4092</v>
      </c>
      <c r="B3885" s="4" t="s">
        <v>174</v>
      </c>
      <c r="C3885" s="4" t="s">
        <v>179</v>
      </c>
      <c r="D3885" s="4" t="s">
        <v>85</v>
      </c>
      <c r="E3885" s="4" t="s">
        <v>197</v>
      </c>
      <c r="F3885" s="3">
        <v>42899</v>
      </c>
      <c r="G3885" s="3">
        <v>42982</v>
      </c>
      <c r="H3885">
        <v>0</v>
      </c>
    </row>
    <row r="3886" spans="1:8">
      <c r="A3886" s="4" t="s">
        <v>4093</v>
      </c>
      <c r="B3886" s="4" t="s">
        <v>174</v>
      </c>
      <c r="C3886" s="4" t="s">
        <v>199</v>
      </c>
      <c r="D3886" s="4" t="s">
        <v>27</v>
      </c>
      <c r="E3886" s="4" t="s">
        <v>197</v>
      </c>
      <c r="F3886" s="3">
        <v>42899</v>
      </c>
      <c r="G3886" s="3">
        <v>42963</v>
      </c>
      <c r="H3886">
        <v>0</v>
      </c>
    </row>
    <row r="3887" spans="1:8">
      <c r="A3887" s="4" t="s">
        <v>4094</v>
      </c>
      <c r="B3887" s="4" t="s">
        <v>174</v>
      </c>
      <c r="C3887" s="4" t="s">
        <v>175</v>
      </c>
      <c r="D3887" s="4" t="s">
        <v>119</v>
      </c>
      <c r="E3887" s="4" t="s">
        <v>172</v>
      </c>
      <c r="F3887" s="3">
        <v>42899</v>
      </c>
      <c r="G3887" s="3">
        <v>42988</v>
      </c>
      <c r="H3887">
        <v>5322</v>
      </c>
    </row>
    <row r="3888" spans="1:8">
      <c r="A3888" s="4" t="s">
        <v>4095</v>
      </c>
      <c r="B3888" s="4" t="s">
        <v>263</v>
      </c>
      <c r="C3888" s="4" t="s">
        <v>179</v>
      </c>
      <c r="D3888" s="4" t="s">
        <v>50</v>
      </c>
      <c r="E3888" s="4" t="s">
        <v>172</v>
      </c>
      <c r="F3888" s="3">
        <v>42899</v>
      </c>
      <c r="G3888" s="3">
        <v>42975</v>
      </c>
      <c r="H3888">
        <v>496</v>
      </c>
    </row>
    <row r="3889" spans="1:8">
      <c r="A3889" s="4" t="s">
        <v>4096</v>
      </c>
      <c r="B3889" s="4" t="s">
        <v>237</v>
      </c>
      <c r="C3889" s="4" t="s">
        <v>192</v>
      </c>
      <c r="D3889" s="4" t="s">
        <v>35</v>
      </c>
      <c r="E3889" s="4" t="s">
        <v>172</v>
      </c>
      <c r="F3889" s="3">
        <v>42899</v>
      </c>
      <c r="G3889" s="3">
        <v>42974</v>
      </c>
      <c r="H3889">
        <v>3279</v>
      </c>
    </row>
    <row r="3890" spans="1:8">
      <c r="A3890" s="4" t="s">
        <v>4097</v>
      </c>
      <c r="B3890" s="4" t="s">
        <v>196</v>
      </c>
      <c r="C3890" s="4" t="s">
        <v>177</v>
      </c>
      <c r="D3890" s="4" t="s">
        <v>106</v>
      </c>
      <c r="E3890" s="4" t="s">
        <v>197</v>
      </c>
      <c r="F3890" s="3">
        <v>42899</v>
      </c>
      <c r="G3890" s="3">
        <v>43006</v>
      </c>
      <c r="H3890">
        <v>0</v>
      </c>
    </row>
    <row r="3891" spans="1:8">
      <c r="A3891" s="4" t="s">
        <v>4098</v>
      </c>
      <c r="B3891" s="4" t="s">
        <v>191</v>
      </c>
      <c r="C3891" s="4" t="s">
        <v>177</v>
      </c>
      <c r="D3891" s="4" t="s">
        <v>105</v>
      </c>
      <c r="E3891" s="4" t="s">
        <v>172</v>
      </c>
      <c r="F3891" s="3">
        <v>42899</v>
      </c>
      <c r="G3891" s="3">
        <v>42913</v>
      </c>
      <c r="H3891">
        <v>68</v>
      </c>
    </row>
    <row r="3892" spans="1:8">
      <c r="A3892" s="4" t="s">
        <v>4099</v>
      </c>
      <c r="B3892" s="4" t="s">
        <v>343</v>
      </c>
      <c r="C3892" s="4" t="s">
        <v>179</v>
      </c>
      <c r="D3892" s="4" t="s">
        <v>119</v>
      </c>
      <c r="E3892" s="4" t="s">
        <v>197</v>
      </c>
      <c r="F3892" s="3">
        <v>42899</v>
      </c>
      <c r="G3892" s="3">
        <v>42970</v>
      </c>
      <c r="H3892">
        <v>0</v>
      </c>
    </row>
    <row r="3893" spans="1:8">
      <c r="A3893" s="4" t="s">
        <v>4100</v>
      </c>
      <c r="B3893" s="4" t="s">
        <v>230</v>
      </c>
      <c r="C3893" s="4" t="s">
        <v>199</v>
      </c>
      <c r="D3893" s="4" t="s">
        <v>24</v>
      </c>
      <c r="E3893" s="4" t="s">
        <v>193</v>
      </c>
      <c r="F3893" s="3">
        <v>42899</v>
      </c>
      <c r="G3893" s="3"/>
    </row>
    <row r="3894" spans="1:8">
      <c r="A3894" s="4" t="s">
        <v>4101</v>
      </c>
      <c r="B3894" s="4" t="s">
        <v>201</v>
      </c>
      <c r="C3894" s="4" t="s">
        <v>171</v>
      </c>
      <c r="D3894" s="4" t="s">
        <v>129</v>
      </c>
      <c r="E3894" s="4" t="s">
        <v>193</v>
      </c>
      <c r="F3894" s="3">
        <v>42899</v>
      </c>
      <c r="G3894" s="3"/>
    </row>
    <row r="3895" spans="1:8">
      <c r="A3895" s="4" t="s">
        <v>4102</v>
      </c>
      <c r="B3895" s="4" t="s">
        <v>189</v>
      </c>
      <c r="C3895" s="4" t="s">
        <v>171</v>
      </c>
      <c r="D3895" s="4" t="s">
        <v>61</v>
      </c>
      <c r="E3895" s="4" t="s">
        <v>197</v>
      </c>
      <c r="F3895" s="3">
        <v>42899</v>
      </c>
      <c r="G3895" s="3">
        <v>42968</v>
      </c>
      <c r="H3895">
        <v>0</v>
      </c>
    </row>
    <row r="3896" spans="1:8">
      <c r="A3896" s="4" t="s">
        <v>4103</v>
      </c>
      <c r="B3896" s="4" t="s">
        <v>208</v>
      </c>
      <c r="C3896" s="4" t="s">
        <v>177</v>
      </c>
      <c r="D3896" s="4" t="s">
        <v>29</v>
      </c>
      <c r="E3896" s="4" t="s">
        <v>172</v>
      </c>
      <c r="F3896" s="3">
        <v>42899</v>
      </c>
      <c r="G3896" s="3">
        <v>42901</v>
      </c>
      <c r="H3896">
        <v>59</v>
      </c>
    </row>
    <row r="3897" spans="1:8">
      <c r="A3897" s="4" t="s">
        <v>4104</v>
      </c>
      <c r="B3897" s="4" t="s">
        <v>185</v>
      </c>
      <c r="C3897" s="4" t="s">
        <v>192</v>
      </c>
      <c r="D3897" s="4" t="s">
        <v>53</v>
      </c>
      <c r="E3897" s="4" t="s">
        <v>172</v>
      </c>
      <c r="F3897" s="3">
        <v>42899</v>
      </c>
      <c r="G3897" s="3">
        <v>42912</v>
      </c>
      <c r="H3897">
        <v>3205</v>
      </c>
    </row>
    <row r="3898" spans="1:8">
      <c r="A3898" s="4" t="s">
        <v>4105</v>
      </c>
      <c r="B3898" s="4" t="s">
        <v>235</v>
      </c>
      <c r="C3898" s="4" t="s">
        <v>179</v>
      </c>
      <c r="D3898" s="4" t="s">
        <v>88</v>
      </c>
      <c r="E3898" s="4" t="s">
        <v>197</v>
      </c>
      <c r="F3898" s="3">
        <v>42899</v>
      </c>
      <c r="G3898" s="3">
        <v>42913</v>
      </c>
      <c r="H3898">
        <v>0</v>
      </c>
    </row>
    <row r="3899" spans="1:8">
      <c r="A3899" s="4" t="s">
        <v>4106</v>
      </c>
      <c r="B3899" s="4" t="s">
        <v>181</v>
      </c>
      <c r="C3899" s="4" t="s">
        <v>192</v>
      </c>
      <c r="D3899" s="4" t="s">
        <v>24</v>
      </c>
      <c r="E3899" s="4" t="s">
        <v>193</v>
      </c>
      <c r="F3899" s="3">
        <v>42899</v>
      </c>
      <c r="G3899" s="3"/>
    </row>
    <row r="3900" spans="1:8">
      <c r="A3900" s="4" t="s">
        <v>4107</v>
      </c>
      <c r="B3900" s="4" t="s">
        <v>183</v>
      </c>
      <c r="C3900" s="4" t="s">
        <v>177</v>
      </c>
      <c r="D3900" s="4" t="s">
        <v>68</v>
      </c>
      <c r="E3900" s="4" t="s">
        <v>172</v>
      </c>
      <c r="F3900" s="3">
        <v>42900</v>
      </c>
      <c r="G3900" s="3">
        <v>42909</v>
      </c>
      <c r="H3900">
        <v>55</v>
      </c>
    </row>
    <row r="3901" spans="1:8">
      <c r="A3901" s="4" t="s">
        <v>4108</v>
      </c>
      <c r="B3901" s="4" t="s">
        <v>246</v>
      </c>
      <c r="C3901" s="4" t="s">
        <v>179</v>
      </c>
      <c r="D3901" s="4" t="s">
        <v>35</v>
      </c>
      <c r="E3901" s="4" t="s">
        <v>197</v>
      </c>
      <c r="F3901" s="3">
        <v>42900</v>
      </c>
      <c r="G3901" s="3">
        <v>42995</v>
      </c>
      <c r="H3901">
        <v>0</v>
      </c>
    </row>
    <row r="3902" spans="1:8">
      <c r="A3902" s="4" t="s">
        <v>4109</v>
      </c>
      <c r="B3902" s="4" t="s">
        <v>279</v>
      </c>
      <c r="C3902" s="4" t="s">
        <v>171</v>
      </c>
      <c r="D3902" s="4" t="s">
        <v>24</v>
      </c>
      <c r="E3902" s="4" t="s">
        <v>193</v>
      </c>
      <c r="F3902" s="3">
        <v>42900</v>
      </c>
      <c r="G3902" s="3"/>
    </row>
    <row r="3903" spans="1:8">
      <c r="A3903" s="4" t="s">
        <v>4110</v>
      </c>
      <c r="B3903" s="4" t="s">
        <v>279</v>
      </c>
      <c r="C3903" s="4" t="s">
        <v>179</v>
      </c>
      <c r="D3903" s="4" t="s">
        <v>63</v>
      </c>
      <c r="E3903" s="4" t="s">
        <v>172</v>
      </c>
      <c r="F3903" s="3">
        <v>42900</v>
      </c>
      <c r="G3903" s="3">
        <v>42980</v>
      </c>
      <c r="H3903">
        <v>525</v>
      </c>
    </row>
    <row r="3904" spans="1:8">
      <c r="A3904" s="4" t="s">
        <v>4111</v>
      </c>
      <c r="B3904" s="4" t="s">
        <v>174</v>
      </c>
      <c r="C3904" s="4" t="s">
        <v>192</v>
      </c>
      <c r="D3904" s="4" t="s">
        <v>79</v>
      </c>
      <c r="E3904" s="4" t="s">
        <v>172</v>
      </c>
      <c r="F3904" s="3">
        <v>42900</v>
      </c>
      <c r="G3904" s="3">
        <v>42972</v>
      </c>
      <c r="H3904">
        <v>3455</v>
      </c>
    </row>
    <row r="3905" spans="1:8">
      <c r="A3905" s="4" t="s">
        <v>4112</v>
      </c>
      <c r="B3905" s="4" t="s">
        <v>212</v>
      </c>
      <c r="C3905" s="4" t="s">
        <v>192</v>
      </c>
      <c r="D3905" s="4" t="s">
        <v>54</v>
      </c>
      <c r="E3905" s="4" t="s">
        <v>172</v>
      </c>
      <c r="F3905" s="3">
        <v>42900</v>
      </c>
      <c r="G3905" s="3">
        <v>42911</v>
      </c>
      <c r="H3905">
        <v>3110</v>
      </c>
    </row>
    <row r="3906" spans="1:8">
      <c r="A3906" s="4" t="s">
        <v>4113</v>
      </c>
      <c r="B3906" s="4" t="s">
        <v>237</v>
      </c>
      <c r="C3906" s="4" t="s">
        <v>177</v>
      </c>
      <c r="D3906" s="4" t="s">
        <v>83</v>
      </c>
      <c r="E3906" s="4" t="s">
        <v>197</v>
      </c>
      <c r="F3906" s="3">
        <v>42900</v>
      </c>
      <c r="G3906" s="3">
        <v>42913</v>
      </c>
      <c r="H3906">
        <v>0</v>
      </c>
    </row>
    <row r="3907" spans="1:8">
      <c r="A3907" s="4" t="s">
        <v>4114</v>
      </c>
      <c r="B3907" s="4" t="s">
        <v>203</v>
      </c>
      <c r="C3907" s="4" t="s">
        <v>199</v>
      </c>
      <c r="D3907" s="4" t="s">
        <v>105</v>
      </c>
      <c r="E3907" s="4" t="s">
        <v>172</v>
      </c>
      <c r="F3907" s="3">
        <v>42900</v>
      </c>
      <c r="G3907" s="3">
        <v>42989</v>
      </c>
      <c r="H3907">
        <v>5053</v>
      </c>
    </row>
    <row r="3908" spans="1:8">
      <c r="A3908" s="4" t="s">
        <v>4115</v>
      </c>
      <c r="B3908" s="4" t="s">
        <v>203</v>
      </c>
      <c r="C3908" s="4" t="s">
        <v>192</v>
      </c>
      <c r="D3908" s="4" t="s">
        <v>74</v>
      </c>
      <c r="E3908" s="4" t="s">
        <v>172</v>
      </c>
      <c r="F3908" s="3">
        <v>42900</v>
      </c>
      <c r="G3908" s="3">
        <v>42914</v>
      </c>
      <c r="H3908">
        <v>3539</v>
      </c>
    </row>
    <row r="3909" spans="1:8">
      <c r="A3909" s="4" t="s">
        <v>4116</v>
      </c>
      <c r="B3909" s="4" t="s">
        <v>191</v>
      </c>
      <c r="C3909" s="4" t="s">
        <v>179</v>
      </c>
      <c r="D3909" s="4" t="s">
        <v>24</v>
      </c>
      <c r="E3909" s="4" t="s">
        <v>193</v>
      </c>
      <c r="F3909" s="3">
        <v>42900</v>
      </c>
      <c r="G3909" s="3"/>
    </row>
    <row r="3910" spans="1:8">
      <c r="A3910" s="4" t="s">
        <v>4117</v>
      </c>
      <c r="B3910" s="4" t="s">
        <v>343</v>
      </c>
      <c r="C3910" s="4" t="s">
        <v>179</v>
      </c>
      <c r="D3910" s="4" t="s">
        <v>104</v>
      </c>
      <c r="E3910" s="4" t="s">
        <v>172</v>
      </c>
      <c r="F3910" s="3">
        <v>42900</v>
      </c>
      <c r="G3910" s="3">
        <v>42970</v>
      </c>
      <c r="H3910">
        <v>580</v>
      </c>
    </row>
    <row r="3911" spans="1:8">
      <c r="A3911" s="4" t="s">
        <v>4118</v>
      </c>
      <c r="B3911" s="4" t="s">
        <v>219</v>
      </c>
      <c r="C3911" s="4" t="s">
        <v>192</v>
      </c>
      <c r="D3911" s="4" t="s">
        <v>102</v>
      </c>
      <c r="E3911" s="4" t="s">
        <v>197</v>
      </c>
      <c r="F3911" s="3">
        <v>42900</v>
      </c>
      <c r="G3911" s="3">
        <v>42906</v>
      </c>
      <c r="H3911">
        <v>0</v>
      </c>
    </row>
    <row r="3912" spans="1:8">
      <c r="A3912" s="4" t="s">
        <v>4119</v>
      </c>
      <c r="B3912" s="4" t="s">
        <v>256</v>
      </c>
      <c r="C3912" s="4" t="s">
        <v>192</v>
      </c>
      <c r="D3912" s="4" t="s">
        <v>92</v>
      </c>
      <c r="E3912" s="4" t="s">
        <v>172</v>
      </c>
      <c r="F3912" s="3">
        <v>42900</v>
      </c>
      <c r="G3912" s="3">
        <v>42903</v>
      </c>
      <c r="H3912">
        <v>3468</v>
      </c>
    </row>
    <row r="3913" spans="1:8">
      <c r="A3913" s="4" t="s">
        <v>4120</v>
      </c>
      <c r="B3913" s="4" t="s">
        <v>187</v>
      </c>
      <c r="C3913" s="4" t="s">
        <v>265</v>
      </c>
      <c r="D3913" s="4" t="s">
        <v>119</v>
      </c>
      <c r="E3913" s="4" t="s">
        <v>193</v>
      </c>
      <c r="F3913" s="3">
        <v>42900</v>
      </c>
      <c r="G3913" s="3"/>
    </row>
    <row r="3914" spans="1:8">
      <c r="A3914" s="4" t="s">
        <v>4121</v>
      </c>
      <c r="B3914" s="4" t="s">
        <v>187</v>
      </c>
      <c r="C3914" s="4" t="s">
        <v>175</v>
      </c>
      <c r="D3914" s="4" t="s">
        <v>43</v>
      </c>
      <c r="E3914" s="4" t="s">
        <v>193</v>
      </c>
      <c r="F3914" s="3">
        <v>42900</v>
      </c>
      <c r="G3914" s="3"/>
    </row>
    <row r="3915" spans="1:8">
      <c r="A3915" s="4" t="s">
        <v>4122</v>
      </c>
      <c r="B3915" s="4" t="s">
        <v>189</v>
      </c>
      <c r="C3915" s="4" t="s">
        <v>177</v>
      </c>
      <c r="D3915" s="4" t="s">
        <v>103</v>
      </c>
      <c r="E3915" s="4" t="s">
        <v>172</v>
      </c>
      <c r="F3915" s="3">
        <v>42900</v>
      </c>
      <c r="G3915" s="3">
        <v>42997</v>
      </c>
      <c r="H3915">
        <v>54</v>
      </c>
    </row>
    <row r="3916" spans="1:8">
      <c r="A3916" s="4" t="s">
        <v>4123</v>
      </c>
      <c r="B3916" s="4" t="s">
        <v>232</v>
      </c>
      <c r="C3916" s="4" t="s">
        <v>192</v>
      </c>
      <c r="D3916" s="4" t="s">
        <v>34</v>
      </c>
      <c r="E3916" s="4" t="s">
        <v>197</v>
      </c>
      <c r="F3916" s="3">
        <v>42900</v>
      </c>
      <c r="G3916" s="3">
        <v>42913</v>
      </c>
      <c r="H3916">
        <v>0</v>
      </c>
    </row>
    <row r="3917" spans="1:8">
      <c r="A3917" s="4" t="s">
        <v>4124</v>
      </c>
      <c r="B3917" s="4" t="s">
        <v>208</v>
      </c>
      <c r="C3917" s="4" t="s">
        <v>177</v>
      </c>
      <c r="D3917" s="4" t="s">
        <v>106</v>
      </c>
      <c r="E3917" s="4" t="s">
        <v>197</v>
      </c>
      <c r="F3917" s="3">
        <v>42900</v>
      </c>
      <c r="G3917" s="3">
        <v>42958</v>
      </c>
      <c r="H3917">
        <v>0</v>
      </c>
    </row>
    <row r="3918" spans="1:8">
      <c r="A3918" s="4" t="s">
        <v>4125</v>
      </c>
      <c r="B3918" s="4" t="s">
        <v>216</v>
      </c>
      <c r="C3918" s="4" t="s">
        <v>177</v>
      </c>
      <c r="D3918" s="4" t="s">
        <v>65</v>
      </c>
      <c r="E3918" s="4" t="s">
        <v>197</v>
      </c>
      <c r="F3918" s="3">
        <v>42900</v>
      </c>
      <c r="G3918" s="3">
        <v>42967</v>
      </c>
      <c r="H3918">
        <v>0</v>
      </c>
    </row>
    <row r="3919" spans="1:8">
      <c r="A3919" s="4" t="s">
        <v>4126</v>
      </c>
      <c r="B3919" s="4" t="s">
        <v>261</v>
      </c>
      <c r="C3919" s="4" t="s">
        <v>199</v>
      </c>
      <c r="D3919" s="4" t="s">
        <v>130</v>
      </c>
      <c r="E3919" s="4" t="s">
        <v>172</v>
      </c>
      <c r="F3919" s="3">
        <v>42901</v>
      </c>
      <c r="G3919" s="3">
        <v>42914</v>
      </c>
      <c r="H3919">
        <v>6040</v>
      </c>
    </row>
    <row r="3920" spans="1:8">
      <c r="A3920" s="4" t="s">
        <v>4127</v>
      </c>
      <c r="B3920" s="4" t="s">
        <v>246</v>
      </c>
      <c r="C3920" s="4" t="s">
        <v>175</v>
      </c>
      <c r="D3920" s="4" t="s">
        <v>117</v>
      </c>
      <c r="E3920" s="4" t="s">
        <v>172</v>
      </c>
      <c r="F3920" s="3">
        <v>42901</v>
      </c>
      <c r="G3920" s="3">
        <v>42979</v>
      </c>
      <c r="H3920">
        <v>5857</v>
      </c>
    </row>
    <row r="3921" spans="1:8">
      <c r="A3921" s="4" t="s">
        <v>4128</v>
      </c>
      <c r="B3921" s="4" t="s">
        <v>304</v>
      </c>
      <c r="C3921" s="4" t="s">
        <v>192</v>
      </c>
      <c r="D3921" s="4" t="s">
        <v>45</v>
      </c>
      <c r="E3921" s="4" t="s">
        <v>172</v>
      </c>
      <c r="F3921" s="3">
        <v>42901</v>
      </c>
      <c r="G3921" s="3">
        <v>42911</v>
      </c>
      <c r="H3921">
        <v>3785</v>
      </c>
    </row>
    <row r="3922" spans="1:8">
      <c r="A3922" s="4" t="s">
        <v>4129</v>
      </c>
      <c r="B3922" s="4" t="s">
        <v>279</v>
      </c>
      <c r="C3922" s="4" t="s">
        <v>171</v>
      </c>
      <c r="D3922" s="4" t="s">
        <v>126</v>
      </c>
      <c r="E3922" s="4" t="s">
        <v>197</v>
      </c>
      <c r="F3922" s="3">
        <v>42901</v>
      </c>
      <c r="G3922" s="3">
        <v>42997</v>
      </c>
      <c r="H3922">
        <v>0</v>
      </c>
    </row>
    <row r="3923" spans="1:8">
      <c r="A3923" s="4" t="s">
        <v>4130</v>
      </c>
      <c r="B3923" s="4" t="s">
        <v>210</v>
      </c>
      <c r="C3923" s="4" t="s">
        <v>179</v>
      </c>
      <c r="D3923" s="4" t="s">
        <v>78</v>
      </c>
      <c r="E3923" s="4" t="s">
        <v>172</v>
      </c>
      <c r="F3923" s="3">
        <v>42901</v>
      </c>
      <c r="G3923" s="3">
        <v>42912</v>
      </c>
      <c r="H3923">
        <v>420</v>
      </c>
    </row>
    <row r="3924" spans="1:8">
      <c r="A3924" s="4" t="s">
        <v>4131</v>
      </c>
      <c r="B3924" s="4" t="s">
        <v>210</v>
      </c>
      <c r="C3924" s="4" t="s">
        <v>175</v>
      </c>
      <c r="D3924" s="4" t="s">
        <v>123</v>
      </c>
      <c r="E3924" s="4" t="s">
        <v>172</v>
      </c>
      <c r="F3924" s="3">
        <v>42901</v>
      </c>
      <c r="G3924" s="3">
        <v>42906</v>
      </c>
      <c r="H3924">
        <v>4939</v>
      </c>
    </row>
    <row r="3925" spans="1:8">
      <c r="A3925" s="4" t="s">
        <v>4132</v>
      </c>
      <c r="B3925" s="4" t="s">
        <v>174</v>
      </c>
      <c r="C3925" s="4" t="s">
        <v>175</v>
      </c>
      <c r="D3925" s="4" t="s">
        <v>106</v>
      </c>
      <c r="E3925" s="4" t="s">
        <v>172</v>
      </c>
      <c r="F3925" s="3">
        <v>42901</v>
      </c>
      <c r="G3925" s="3">
        <v>42916</v>
      </c>
      <c r="H3925">
        <v>4564</v>
      </c>
    </row>
    <row r="3926" spans="1:8">
      <c r="A3926" s="4" t="s">
        <v>4133</v>
      </c>
      <c r="B3926" s="4" t="s">
        <v>174</v>
      </c>
      <c r="C3926" s="4" t="s">
        <v>192</v>
      </c>
      <c r="D3926" s="4" t="s">
        <v>100</v>
      </c>
      <c r="E3926" s="4" t="s">
        <v>172</v>
      </c>
      <c r="F3926" s="3">
        <v>42901</v>
      </c>
      <c r="G3926" s="3">
        <v>42987</v>
      </c>
      <c r="H3926">
        <v>2683</v>
      </c>
    </row>
    <row r="3927" spans="1:8">
      <c r="A3927" s="4" t="s">
        <v>4134</v>
      </c>
      <c r="B3927" s="4" t="s">
        <v>212</v>
      </c>
      <c r="C3927" s="4" t="s">
        <v>265</v>
      </c>
      <c r="D3927" s="4" t="s">
        <v>38</v>
      </c>
      <c r="E3927" s="4" t="s">
        <v>172</v>
      </c>
      <c r="F3927" s="3">
        <v>42901</v>
      </c>
      <c r="G3927" s="3">
        <v>42916</v>
      </c>
      <c r="H3927">
        <v>25464</v>
      </c>
    </row>
    <row r="3928" spans="1:8">
      <c r="A3928" s="4" t="s">
        <v>4135</v>
      </c>
      <c r="B3928" s="4" t="s">
        <v>343</v>
      </c>
      <c r="C3928" s="4" t="s">
        <v>179</v>
      </c>
      <c r="D3928" s="4" t="s">
        <v>76</v>
      </c>
      <c r="E3928" s="4" t="s">
        <v>172</v>
      </c>
      <c r="F3928" s="3">
        <v>42901</v>
      </c>
      <c r="G3928" s="3">
        <v>42987</v>
      </c>
      <c r="H3928">
        <v>460</v>
      </c>
    </row>
    <row r="3929" spans="1:8">
      <c r="A3929" s="4" t="s">
        <v>4136</v>
      </c>
      <c r="B3929" s="4" t="s">
        <v>343</v>
      </c>
      <c r="C3929" s="4" t="s">
        <v>179</v>
      </c>
      <c r="D3929" s="4" t="s">
        <v>104</v>
      </c>
      <c r="E3929" s="4" t="s">
        <v>172</v>
      </c>
      <c r="F3929" s="3">
        <v>42901</v>
      </c>
      <c r="G3929" s="3">
        <v>42914</v>
      </c>
      <c r="H3929">
        <v>546</v>
      </c>
    </row>
    <row r="3930" spans="1:8">
      <c r="A3930" s="4" t="s">
        <v>4137</v>
      </c>
      <c r="B3930" s="4" t="s">
        <v>343</v>
      </c>
      <c r="C3930" s="4" t="s">
        <v>171</v>
      </c>
      <c r="D3930" s="4" t="s">
        <v>43</v>
      </c>
      <c r="E3930" s="4" t="s">
        <v>172</v>
      </c>
      <c r="F3930" s="3">
        <v>42901</v>
      </c>
      <c r="G3930" s="3">
        <v>43003</v>
      </c>
      <c r="H3930">
        <v>918</v>
      </c>
    </row>
    <row r="3931" spans="1:8">
      <c r="A3931" s="4" t="s">
        <v>4138</v>
      </c>
      <c r="B3931" s="4" t="s">
        <v>256</v>
      </c>
      <c r="C3931" s="4" t="s">
        <v>192</v>
      </c>
      <c r="D3931" s="4" t="s">
        <v>48</v>
      </c>
      <c r="E3931" s="4" t="s">
        <v>197</v>
      </c>
      <c r="F3931" s="3">
        <v>42901</v>
      </c>
      <c r="G3931" s="3">
        <v>42915</v>
      </c>
      <c r="H3931">
        <v>0</v>
      </c>
    </row>
    <row r="3932" spans="1:8">
      <c r="A3932" s="4" t="s">
        <v>4139</v>
      </c>
      <c r="B3932" s="4" t="s">
        <v>256</v>
      </c>
      <c r="C3932" s="4" t="s">
        <v>192</v>
      </c>
      <c r="D3932" s="4" t="s">
        <v>118</v>
      </c>
      <c r="E3932" s="4" t="s">
        <v>172</v>
      </c>
      <c r="F3932" s="3">
        <v>42901</v>
      </c>
      <c r="G3932" s="3">
        <v>42949</v>
      </c>
      <c r="H3932">
        <v>3018</v>
      </c>
    </row>
    <row r="3933" spans="1:8">
      <c r="A3933" s="4" t="s">
        <v>4140</v>
      </c>
      <c r="B3933" s="4" t="s">
        <v>187</v>
      </c>
      <c r="C3933" s="4" t="s">
        <v>177</v>
      </c>
      <c r="D3933" s="4" t="s">
        <v>56</v>
      </c>
      <c r="E3933" s="4" t="s">
        <v>172</v>
      </c>
      <c r="F3933" s="3">
        <v>42901</v>
      </c>
      <c r="G3933" s="3">
        <v>42971</v>
      </c>
      <c r="H3933">
        <v>52</v>
      </c>
    </row>
    <row r="3934" spans="1:8">
      <c r="A3934" s="4" t="s">
        <v>4141</v>
      </c>
      <c r="B3934" s="4" t="s">
        <v>201</v>
      </c>
      <c r="C3934" s="4" t="s">
        <v>179</v>
      </c>
      <c r="D3934" s="4" t="s">
        <v>24</v>
      </c>
      <c r="E3934" s="4" t="s">
        <v>193</v>
      </c>
      <c r="F3934" s="3">
        <v>42901</v>
      </c>
      <c r="G3934" s="3"/>
    </row>
    <row r="3935" spans="1:8">
      <c r="A3935" s="4" t="s">
        <v>4142</v>
      </c>
      <c r="B3935" s="4" t="s">
        <v>232</v>
      </c>
      <c r="C3935" s="4" t="s">
        <v>177</v>
      </c>
      <c r="D3935" s="4" t="s">
        <v>31</v>
      </c>
      <c r="E3935" s="4" t="s">
        <v>172</v>
      </c>
      <c r="F3935" s="3">
        <v>42901</v>
      </c>
      <c r="G3935" s="3">
        <v>42951</v>
      </c>
      <c r="H3935">
        <v>50</v>
      </c>
    </row>
    <row r="3936" spans="1:8">
      <c r="A3936" s="4" t="s">
        <v>4143</v>
      </c>
      <c r="B3936" s="4" t="s">
        <v>205</v>
      </c>
      <c r="C3936" s="4" t="s">
        <v>177</v>
      </c>
      <c r="D3936" s="4" t="s">
        <v>24</v>
      </c>
      <c r="E3936" s="4" t="s">
        <v>193</v>
      </c>
      <c r="F3936" s="3">
        <v>42901</v>
      </c>
      <c r="G3936" s="3"/>
    </row>
    <row r="3937" spans="1:8">
      <c r="A3937" s="4" t="s">
        <v>4144</v>
      </c>
      <c r="B3937" s="4" t="s">
        <v>226</v>
      </c>
      <c r="C3937" s="4" t="s">
        <v>179</v>
      </c>
      <c r="D3937" s="4" t="s">
        <v>123</v>
      </c>
      <c r="E3937" s="4" t="s">
        <v>172</v>
      </c>
      <c r="F3937" s="3">
        <v>42901</v>
      </c>
      <c r="G3937" s="3">
        <v>42991</v>
      </c>
      <c r="H3937">
        <v>524</v>
      </c>
    </row>
    <row r="3938" spans="1:8">
      <c r="A3938" s="4" t="s">
        <v>4145</v>
      </c>
      <c r="B3938" s="4" t="s">
        <v>226</v>
      </c>
      <c r="C3938" s="4" t="s">
        <v>192</v>
      </c>
      <c r="D3938" s="4" t="s">
        <v>123</v>
      </c>
      <c r="E3938" s="4" t="s">
        <v>172</v>
      </c>
      <c r="F3938" s="3">
        <v>42901</v>
      </c>
      <c r="G3938" s="3">
        <v>42915</v>
      </c>
      <c r="H3938">
        <v>3306</v>
      </c>
    </row>
    <row r="3939" spans="1:8">
      <c r="A3939" s="4" t="s">
        <v>4146</v>
      </c>
      <c r="B3939" s="4" t="s">
        <v>185</v>
      </c>
      <c r="C3939" s="4" t="s">
        <v>179</v>
      </c>
      <c r="D3939" s="4" t="s">
        <v>24</v>
      </c>
      <c r="E3939" s="4" t="s">
        <v>193</v>
      </c>
      <c r="F3939" s="3">
        <v>42901</v>
      </c>
      <c r="G3939" s="3"/>
    </row>
    <row r="3940" spans="1:8">
      <c r="A3940" s="4" t="s">
        <v>4147</v>
      </c>
      <c r="B3940" s="4" t="s">
        <v>185</v>
      </c>
      <c r="C3940" s="4" t="s">
        <v>177</v>
      </c>
      <c r="D3940" s="4" t="s">
        <v>75</v>
      </c>
      <c r="E3940" s="4" t="s">
        <v>172</v>
      </c>
      <c r="F3940" s="3">
        <v>42901</v>
      </c>
      <c r="G3940" s="3">
        <v>42908</v>
      </c>
      <c r="H3940">
        <v>54</v>
      </c>
    </row>
    <row r="3941" spans="1:8">
      <c r="A3941" s="4" t="s">
        <v>4148</v>
      </c>
      <c r="B3941" s="4" t="s">
        <v>185</v>
      </c>
      <c r="C3941" s="4" t="s">
        <v>177</v>
      </c>
      <c r="D3941" s="4" t="s">
        <v>76</v>
      </c>
      <c r="E3941" s="4" t="s">
        <v>172</v>
      </c>
      <c r="F3941" s="3">
        <v>42901</v>
      </c>
      <c r="G3941" s="3">
        <v>42914</v>
      </c>
      <c r="H3941">
        <v>53</v>
      </c>
    </row>
    <row r="3942" spans="1:8">
      <c r="A3942" s="4" t="s">
        <v>4149</v>
      </c>
      <c r="B3942" s="4" t="s">
        <v>235</v>
      </c>
      <c r="C3942" s="4" t="s">
        <v>179</v>
      </c>
      <c r="D3942" s="4" t="s">
        <v>127</v>
      </c>
      <c r="E3942" s="4" t="s">
        <v>172</v>
      </c>
      <c r="F3942" s="3">
        <v>42901</v>
      </c>
      <c r="G3942" s="3">
        <v>42976</v>
      </c>
      <c r="H3942">
        <v>514</v>
      </c>
    </row>
    <row r="3943" spans="1:8">
      <c r="A3943" s="4" t="s">
        <v>4150</v>
      </c>
      <c r="B3943" s="4" t="s">
        <v>181</v>
      </c>
      <c r="C3943" s="4" t="s">
        <v>192</v>
      </c>
      <c r="D3943" s="4" t="s">
        <v>24</v>
      </c>
      <c r="E3943" s="4" t="s">
        <v>193</v>
      </c>
      <c r="F3943" s="3">
        <v>42901</v>
      </c>
      <c r="G3943" s="3"/>
    </row>
    <row r="3944" spans="1:8">
      <c r="A3944" s="4" t="s">
        <v>4151</v>
      </c>
      <c r="B3944" s="4" t="s">
        <v>246</v>
      </c>
      <c r="C3944" s="4" t="s">
        <v>177</v>
      </c>
      <c r="D3944" s="4" t="s">
        <v>34</v>
      </c>
      <c r="E3944" s="4" t="s">
        <v>193</v>
      </c>
      <c r="F3944" s="3">
        <v>42902</v>
      </c>
      <c r="G3944" s="3"/>
    </row>
    <row r="3945" spans="1:8">
      <c r="A3945" s="4" t="s">
        <v>4152</v>
      </c>
      <c r="B3945" s="4" t="s">
        <v>210</v>
      </c>
      <c r="C3945" s="4" t="s">
        <v>171</v>
      </c>
      <c r="D3945" s="4" t="s">
        <v>84</v>
      </c>
      <c r="E3945" s="4" t="s">
        <v>172</v>
      </c>
      <c r="F3945" s="3">
        <v>42902</v>
      </c>
      <c r="G3945" s="3">
        <v>42911</v>
      </c>
      <c r="H3945">
        <v>985</v>
      </c>
    </row>
    <row r="3946" spans="1:8">
      <c r="A3946" s="4" t="s">
        <v>4153</v>
      </c>
      <c r="B3946" s="4" t="s">
        <v>174</v>
      </c>
      <c r="C3946" s="4" t="s">
        <v>175</v>
      </c>
      <c r="D3946" s="4" t="s">
        <v>43</v>
      </c>
      <c r="E3946" s="4" t="s">
        <v>172</v>
      </c>
      <c r="F3946" s="3">
        <v>42902</v>
      </c>
      <c r="G3946" s="3">
        <v>42958</v>
      </c>
      <c r="H3946">
        <v>5843</v>
      </c>
    </row>
    <row r="3947" spans="1:8">
      <c r="A3947" s="4" t="s">
        <v>4154</v>
      </c>
      <c r="B3947" s="4" t="s">
        <v>174</v>
      </c>
      <c r="C3947" s="4" t="s">
        <v>175</v>
      </c>
      <c r="D3947" s="4" t="s">
        <v>66</v>
      </c>
      <c r="E3947" s="4" t="s">
        <v>172</v>
      </c>
      <c r="F3947" s="3">
        <v>42902</v>
      </c>
      <c r="G3947" s="3">
        <v>42995</v>
      </c>
      <c r="H3947">
        <v>4577</v>
      </c>
    </row>
    <row r="3948" spans="1:8">
      <c r="A3948" s="4" t="s">
        <v>4155</v>
      </c>
      <c r="B3948" s="4" t="s">
        <v>174</v>
      </c>
      <c r="C3948" s="4" t="s">
        <v>192</v>
      </c>
      <c r="D3948" s="4" t="s">
        <v>79</v>
      </c>
      <c r="E3948" s="4" t="s">
        <v>172</v>
      </c>
      <c r="F3948" s="3">
        <v>42902</v>
      </c>
      <c r="G3948" s="3">
        <v>42910</v>
      </c>
      <c r="H3948">
        <v>3323</v>
      </c>
    </row>
    <row r="3949" spans="1:8">
      <c r="A3949" s="4" t="s">
        <v>4156</v>
      </c>
      <c r="B3949" s="4" t="s">
        <v>263</v>
      </c>
      <c r="C3949" s="4" t="s">
        <v>192</v>
      </c>
      <c r="D3949" s="4" t="s">
        <v>25</v>
      </c>
      <c r="E3949" s="4" t="s">
        <v>197</v>
      </c>
      <c r="F3949" s="3">
        <v>42902</v>
      </c>
      <c r="G3949" s="3">
        <v>42978</v>
      </c>
      <c r="H3949">
        <v>0</v>
      </c>
    </row>
    <row r="3950" spans="1:8">
      <c r="A3950" s="4" t="s">
        <v>4157</v>
      </c>
      <c r="B3950" s="4" t="s">
        <v>263</v>
      </c>
      <c r="C3950" s="4" t="s">
        <v>179</v>
      </c>
      <c r="D3950" s="4" t="s">
        <v>95</v>
      </c>
      <c r="E3950" s="4" t="s">
        <v>172</v>
      </c>
      <c r="F3950" s="3">
        <v>42902</v>
      </c>
      <c r="G3950" s="3">
        <v>42995</v>
      </c>
      <c r="H3950">
        <v>483</v>
      </c>
    </row>
    <row r="3951" spans="1:8">
      <c r="A3951" s="4" t="s">
        <v>4158</v>
      </c>
      <c r="B3951" s="4" t="s">
        <v>237</v>
      </c>
      <c r="C3951" s="4" t="s">
        <v>179</v>
      </c>
      <c r="D3951" s="4" t="s">
        <v>78</v>
      </c>
      <c r="E3951" s="4" t="s">
        <v>197</v>
      </c>
      <c r="F3951" s="3">
        <v>42902</v>
      </c>
      <c r="G3951" s="3">
        <v>42969</v>
      </c>
      <c r="H3951">
        <v>0</v>
      </c>
    </row>
    <row r="3952" spans="1:8">
      <c r="A3952" s="4" t="s">
        <v>4159</v>
      </c>
      <c r="B3952" s="4" t="s">
        <v>237</v>
      </c>
      <c r="C3952" s="4" t="s">
        <v>175</v>
      </c>
      <c r="D3952" s="4" t="s">
        <v>121</v>
      </c>
      <c r="E3952" s="4" t="s">
        <v>172</v>
      </c>
      <c r="F3952" s="3">
        <v>42902</v>
      </c>
      <c r="G3952" s="3">
        <v>42996</v>
      </c>
      <c r="H3952">
        <v>5206</v>
      </c>
    </row>
    <row r="3953" spans="1:8">
      <c r="A3953" s="4" t="s">
        <v>4160</v>
      </c>
      <c r="B3953" s="4" t="s">
        <v>196</v>
      </c>
      <c r="C3953" s="4" t="s">
        <v>192</v>
      </c>
      <c r="D3953" s="4" t="s">
        <v>57</v>
      </c>
      <c r="E3953" s="4" t="s">
        <v>172</v>
      </c>
      <c r="F3953" s="3">
        <v>42902</v>
      </c>
      <c r="G3953" s="3">
        <v>42982</v>
      </c>
      <c r="H3953">
        <v>3621</v>
      </c>
    </row>
    <row r="3954" spans="1:8">
      <c r="A3954" s="4" t="s">
        <v>4161</v>
      </c>
      <c r="B3954" s="4" t="s">
        <v>219</v>
      </c>
      <c r="C3954" s="4" t="s">
        <v>175</v>
      </c>
      <c r="D3954" s="4" t="s">
        <v>54</v>
      </c>
      <c r="E3954" s="4" t="s">
        <v>172</v>
      </c>
      <c r="F3954" s="3">
        <v>42902</v>
      </c>
      <c r="G3954" s="3">
        <v>42911</v>
      </c>
      <c r="H3954">
        <v>4756</v>
      </c>
    </row>
    <row r="3955" spans="1:8">
      <c r="A3955" s="4" t="s">
        <v>4162</v>
      </c>
      <c r="B3955" s="4" t="s">
        <v>256</v>
      </c>
      <c r="C3955" s="4" t="s">
        <v>171</v>
      </c>
      <c r="D3955" s="4" t="s">
        <v>79</v>
      </c>
      <c r="E3955" s="4" t="s">
        <v>197</v>
      </c>
      <c r="F3955" s="3">
        <v>42902</v>
      </c>
      <c r="G3955" s="3">
        <v>42976</v>
      </c>
      <c r="H3955">
        <v>0</v>
      </c>
    </row>
    <row r="3956" spans="1:8">
      <c r="A3956" s="4" t="s">
        <v>4163</v>
      </c>
      <c r="B3956" s="4" t="s">
        <v>256</v>
      </c>
      <c r="C3956" s="4" t="s">
        <v>192</v>
      </c>
      <c r="D3956" s="4" t="s">
        <v>109</v>
      </c>
      <c r="E3956" s="4" t="s">
        <v>172</v>
      </c>
      <c r="F3956" s="3">
        <v>42902</v>
      </c>
      <c r="G3956" s="3">
        <v>42910</v>
      </c>
      <c r="H3956">
        <v>3228</v>
      </c>
    </row>
    <row r="3957" spans="1:8">
      <c r="A3957" s="4" t="s">
        <v>4164</v>
      </c>
      <c r="B3957" s="4" t="s">
        <v>187</v>
      </c>
      <c r="C3957" s="4" t="s">
        <v>171</v>
      </c>
      <c r="D3957" s="4" t="s">
        <v>118</v>
      </c>
      <c r="E3957" s="4" t="s">
        <v>193</v>
      </c>
      <c r="F3957" s="3">
        <v>42902</v>
      </c>
      <c r="G3957" s="3"/>
    </row>
    <row r="3958" spans="1:8">
      <c r="A3958" s="4" t="s">
        <v>4165</v>
      </c>
      <c r="B3958" s="4" t="s">
        <v>189</v>
      </c>
      <c r="C3958" s="4" t="s">
        <v>171</v>
      </c>
      <c r="D3958" s="4" t="s">
        <v>29</v>
      </c>
      <c r="E3958" s="4" t="s">
        <v>172</v>
      </c>
      <c r="F3958" s="3">
        <v>42902</v>
      </c>
      <c r="G3958" s="3">
        <v>42995</v>
      </c>
      <c r="H3958">
        <v>1063</v>
      </c>
    </row>
    <row r="3959" spans="1:8">
      <c r="A3959" s="4" t="s">
        <v>4166</v>
      </c>
      <c r="B3959" s="4" t="s">
        <v>232</v>
      </c>
      <c r="C3959" s="4" t="s">
        <v>171</v>
      </c>
      <c r="D3959" s="4" t="s">
        <v>125</v>
      </c>
      <c r="E3959" s="4" t="s">
        <v>197</v>
      </c>
      <c r="F3959" s="3">
        <v>42902</v>
      </c>
      <c r="G3959" s="3">
        <v>42966</v>
      </c>
      <c r="H3959">
        <v>0</v>
      </c>
    </row>
    <row r="3960" spans="1:8">
      <c r="A3960" s="4" t="s">
        <v>4167</v>
      </c>
      <c r="B3960" s="4" t="s">
        <v>226</v>
      </c>
      <c r="C3960" s="4" t="s">
        <v>175</v>
      </c>
      <c r="D3960" s="4" t="s">
        <v>123</v>
      </c>
      <c r="E3960" s="4" t="s">
        <v>193</v>
      </c>
      <c r="F3960" s="3">
        <v>42902</v>
      </c>
      <c r="G3960" s="3"/>
    </row>
    <row r="3961" spans="1:8">
      <c r="A3961" s="4" t="s">
        <v>4168</v>
      </c>
      <c r="B3961" s="4" t="s">
        <v>185</v>
      </c>
      <c r="C3961" s="4" t="s">
        <v>177</v>
      </c>
      <c r="D3961" s="4" t="s">
        <v>24</v>
      </c>
      <c r="E3961" s="4" t="s">
        <v>193</v>
      </c>
      <c r="F3961" s="3">
        <v>42902</v>
      </c>
      <c r="G3961" s="3"/>
    </row>
    <row r="3962" spans="1:8">
      <c r="A3962" s="4" t="s">
        <v>4169</v>
      </c>
      <c r="B3962" s="4" t="s">
        <v>216</v>
      </c>
      <c r="C3962" s="4" t="s">
        <v>177</v>
      </c>
      <c r="D3962" s="4" t="s">
        <v>24</v>
      </c>
      <c r="E3962" s="4" t="s">
        <v>193</v>
      </c>
      <c r="F3962" s="3">
        <v>42902</v>
      </c>
      <c r="G3962" s="3"/>
    </row>
    <row r="3963" spans="1:8">
      <c r="A3963" s="4" t="s">
        <v>4170</v>
      </c>
      <c r="B3963" s="4" t="s">
        <v>181</v>
      </c>
      <c r="C3963" s="4" t="s">
        <v>192</v>
      </c>
      <c r="D3963" s="4" t="s">
        <v>93</v>
      </c>
      <c r="E3963" s="4" t="s">
        <v>172</v>
      </c>
      <c r="F3963" s="3">
        <v>42902</v>
      </c>
      <c r="G3963" s="3">
        <v>42913</v>
      </c>
      <c r="H3963">
        <v>4234</v>
      </c>
    </row>
    <row r="3964" spans="1:8">
      <c r="A3964" s="4" t="s">
        <v>4171</v>
      </c>
      <c r="B3964" s="4" t="s">
        <v>246</v>
      </c>
      <c r="C3964" s="4" t="s">
        <v>171</v>
      </c>
      <c r="D3964" s="4" t="s">
        <v>99</v>
      </c>
      <c r="E3964" s="4" t="s">
        <v>172</v>
      </c>
      <c r="F3964" s="3">
        <v>42903</v>
      </c>
      <c r="G3964" s="3">
        <v>42994</v>
      </c>
      <c r="H3964">
        <v>1198</v>
      </c>
    </row>
    <row r="3965" spans="1:8">
      <c r="A3965" s="4" t="s">
        <v>4172</v>
      </c>
      <c r="B3965" s="4" t="s">
        <v>279</v>
      </c>
      <c r="C3965" s="4" t="s">
        <v>175</v>
      </c>
      <c r="D3965" s="4" t="s">
        <v>113</v>
      </c>
      <c r="E3965" s="4" t="s">
        <v>172</v>
      </c>
      <c r="F3965" s="3">
        <v>42903</v>
      </c>
      <c r="G3965" s="3">
        <v>42987</v>
      </c>
      <c r="H3965">
        <v>4960</v>
      </c>
    </row>
    <row r="3966" spans="1:8">
      <c r="A3966" s="4" t="s">
        <v>4173</v>
      </c>
      <c r="B3966" s="4" t="s">
        <v>174</v>
      </c>
      <c r="C3966" s="4" t="s">
        <v>179</v>
      </c>
      <c r="D3966" s="4" t="s">
        <v>27</v>
      </c>
      <c r="E3966" s="4" t="s">
        <v>172</v>
      </c>
      <c r="F3966" s="3">
        <v>42903</v>
      </c>
      <c r="G3966" s="3">
        <v>42969</v>
      </c>
      <c r="H3966">
        <v>576</v>
      </c>
    </row>
    <row r="3967" spans="1:8">
      <c r="A3967" s="4" t="s">
        <v>4174</v>
      </c>
      <c r="B3967" s="4" t="s">
        <v>174</v>
      </c>
      <c r="C3967" s="4" t="s">
        <v>199</v>
      </c>
      <c r="D3967" s="4" t="s">
        <v>68</v>
      </c>
      <c r="E3967" s="4" t="s">
        <v>172</v>
      </c>
      <c r="F3967" s="3">
        <v>42903</v>
      </c>
      <c r="G3967" s="3">
        <v>42972</v>
      </c>
      <c r="H3967">
        <v>5614</v>
      </c>
    </row>
    <row r="3968" spans="1:8">
      <c r="A3968" s="4" t="s">
        <v>4175</v>
      </c>
      <c r="B3968" s="4" t="s">
        <v>174</v>
      </c>
      <c r="C3968" s="4" t="s">
        <v>192</v>
      </c>
      <c r="D3968" s="4" t="s">
        <v>111</v>
      </c>
      <c r="E3968" s="4" t="s">
        <v>172</v>
      </c>
      <c r="F3968" s="3">
        <v>42903</v>
      </c>
      <c r="G3968" s="3">
        <v>42977</v>
      </c>
      <c r="H3968">
        <v>3422</v>
      </c>
    </row>
    <row r="3969" spans="1:8">
      <c r="A3969" s="4" t="s">
        <v>4176</v>
      </c>
      <c r="B3969" s="4" t="s">
        <v>212</v>
      </c>
      <c r="C3969" s="4" t="s">
        <v>179</v>
      </c>
      <c r="D3969" s="4" t="s">
        <v>102</v>
      </c>
      <c r="E3969" s="4" t="s">
        <v>193</v>
      </c>
      <c r="F3969" s="3">
        <v>42903</v>
      </c>
      <c r="G3969" s="3"/>
    </row>
    <row r="3970" spans="1:8">
      <c r="A3970" s="4" t="s">
        <v>4177</v>
      </c>
      <c r="B3970" s="4" t="s">
        <v>191</v>
      </c>
      <c r="C3970" s="4" t="s">
        <v>192</v>
      </c>
      <c r="D3970" s="4" t="s">
        <v>24</v>
      </c>
      <c r="E3970" s="4" t="s">
        <v>193</v>
      </c>
      <c r="F3970" s="3">
        <v>42903</v>
      </c>
      <c r="G3970" s="3"/>
    </row>
    <row r="3971" spans="1:8">
      <c r="A3971" s="4" t="s">
        <v>4178</v>
      </c>
      <c r="B3971" s="4" t="s">
        <v>191</v>
      </c>
      <c r="C3971" s="4" t="s">
        <v>199</v>
      </c>
      <c r="D3971" s="4" t="s">
        <v>59</v>
      </c>
      <c r="E3971" s="4" t="s">
        <v>172</v>
      </c>
      <c r="F3971" s="3">
        <v>42903</v>
      </c>
      <c r="G3971" s="3">
        <v>42910</v>
      </c>
      <c r="H3971">
        <v>5306</v>
      </c>
    </row>
    <row r="3972" spans="1:8">
      <c r="A3972" s="4" t="s">
        <v>4179</v>
      </c>
      <c r="B3972" s="4" t="s">
        <v>219</v>
      </c>
      <c r="C3972" s="4" t="s">
        <v>179</v>
      </c>
      <c r="D3972" s="4" t="s">
        <v>24</v>
      </c>
      <c r="E3972" s="4" t="s">
        <v>193</v>
      </c>
      <c r="F3972" s="3">
        <v>42903</v>
      </c>
      <c r="G3972" s="3"/>
    </row>
    <row r="3973" spans="1:8">
      <c r="A3973" s="4" t="s">
        <v>4180</v>
      </c>
      <c r="B3973" s="4" t="s">
        <v>219</v>
      </c>
      <c r="C3973" s="4" t="s">
        <v>175</v>
      </c>
      <c r="D3973" s="4" t="s">
        <v>24</v>
      </c>
      <c r="E3973" s="4" t="s">
        <v>193</v>
      </c>
      <c r="F3973" s="3">
        <v>42903</v>
      </c>
      <c r="G3973" s="3"/>
    </row>
    <row r="3974" spans="1:8">
      <c r="A3974" s="4" t="s">
        <v>4181</v>
      </c>
      <c r="B3974" s="4" t="s">
        <v>230</v>
      </c>
      <c r="C3974" s="4" t="s">
        <v>175</v>
      </c>
      <c r="D3974" s="4" t="s">
        <v>56</v>
      </c>
      <c r="E3974" s="4" t="s">
        <v>193</v>
      </c>
      <c r="F3974" s="3">
        <v>42903</v>
      </c>
      <c r="G3974" s="3"/>
    </row>
    <row r="3975" spans="1:8">
      <c r="A3975" s="4" t="s">
        <v>4182</v>
      </c>
      <c r="B3975" s="4" t="s">
        <v>230</v>
      </c>
      <c r="C3975" s="4" t="s">
        <v>175</v>
      </c>
      <c r="D3975" s="4" t="s">
        <v>62</v>
      </c>
      <c r="E3975" s="4" t="s">
        <v>197</v>
      </c>
      <c r="F3975" s="3">
        <v>42903</v>
      </c>
      <c r="G3975" s="3">
        <v>42984</v>
      </c>
      <c r="H3975">
        <v>0</v>
      </c>
    </row>
    <row r="3976" spans="1:8">
      <c r="A3976" s="4" t="s">
        <v>4183</v>
      </c>
      <c r="B3976" s="4" t="s">
        <v>256</v>
      </c>
      <c r="C3976" s="4" t="s">
        <v>177</v>
      </c>
      <c r="D3976" s="4" t="s">
        <v>47</v>
      </c>
      <c r="E3976" s="4" t="s">
        <v>172</v>
      </c>
      <c r="F3976" s="3">
        <v>42903</v>
      </c>
      <c r="G3976" s="3">
        <v>42997</v>
      </c>
      <c r="H3976">
        <v>60</v>
      </c>
    </row>
    <row r="3977" spans="1:8">
      <c r="A3977" s="4" t="s">
        <v>4184</v>
      </c>
      <c r="B3977" s="4" t="s">
        <v>187</v>
      </c>
      <c r="C3977" s="4" t="s">
        <v>179</v>
      </c>
      <c r="D3977" s="4" t="s">
        <v>24</v>
      </c>
      <c r="E3977" s="4" t="s">
        <v>193</v>
      </c>
      <c r="F3977" s="3">
        <v>42903</v>
      </c>
      <c r="G3977" s="3"/>
    </row>
    <row r="3978" spans="1:8">
      <c r="A3978" s="4" t="s">
        <v>4185</v>
      </c>
      <c r="B3978" s="4" t="s">
        <v>187</v>
      </c>
      <c r="C3978" s="4" t="s">
        <v>265</v>
      </c>
      <c r="D3978" s="4" t="s">
        <v>84</v>
      </c>
      <c r="E3978" s="4" t="s">
        <v>197</v>
      </c>
      <c r="F3978" s="3">
        <v>42903</v>
      </c>
      <c r="G3978" s="3">
        <v>42962</v>
      </c>
      <c r="H3978">
        <v>0</v>
      </c>
    </row>
    <row r="3979" spans="1:8">
      <c r="A3979" s="4" t="s">
        <v>4186</v>
      </c>
      <c r="B3979" s="4" t="s">
        <v>170</v>
      </c>
      <c r="C3979" s="4" t="s">
        <v>199</v>
      </c>
      <c r="D3979" s="4" t="s">
        <v>29</v>
      </c>
      <c r="E3979" s="4" t="s">
        <v>172</v>
      </c>
      <c r="F3979" s="3">
        <v>42903</v>
      </c>
      <c r="G3979" s="3">
        <v>42963</v>
      </c>
      <c r="H3979">
        <v>5018</v>
      </c>
    </row>
    <row r="3980" spans="1:8">
      <c r="A3980" s="4" t="s">
        <v>4187</v>
      </c>
      <c r="B3980" s="4" t="s">
        <v>185</v>
      </c>
      <c r="C3980" s="4" t="s">
        <v>179</v>
      </c>
      <c r="D3980" s="4" t="s">
        <v>24</v>
      </c>
      <c r="E3980" s="4" t="s">
        <v>193</v>
      </c>
      <c r="F3980" s="3">
        <v>42903</v>
      </c>
      <c r="G3980" s="3"/>
    </row>
    <row r="3981" spans="1:8">
      <c r="A3981" s="4" t="s">
        <v>4188</v>
      </c>
      <c r="B3981" s="4" t="s">
        <v>185</v>
      </c>
      <c r="C3981" s="4" t="s">
        <v>192</v>
      </c>
      <c r="D3981" s="4" t="s">
        <v>74</v>
      </c>
      <c r="E3981" s="4" t="s">
        <v>172</v>
      </c>
      <c r="F3981" s="3">
        <v>42903</v>
      </c>
      <c r="G3981" s="3">
        <v>42995</v>
      </c>
      <c r="H3981">
        <v>3295</v>
      </c>
    </row>
    <row r="3982" spans="1:8">
      <c r="A3982" s="4" t="s">
        <v>4189</v>
      </c>
      <c r="B3982" s="4" t="s">
        <v>183</v>
      </c>
      <c r="C3982" s="4" t="s">
        <v>177</v>
      </c>
      <c r="D3982" s="4" t="s">
        <v>104</v>
      </c>
      <c r="E3982" s="4" t="s">
        <v>172</v>
      </c>
      <c r="F3982" s="3">
        <v>42904</v>
      </c>
      <c r="G3982" s="3">
        <v>42976</v>
      </c>
      <c r="H3982">
        <v>61</v>
      </c>
    </row>
    <row r="3983" spans="1:8">
      <c r="A3983" s="4" t="s">
        <v>4190</v>
      </c>
      <c r="B3983" s="4" t="s">
        <v>261</v>
      </c>
      <c r="C3983" s="4" t="s">
        <v>199</v>
      </c>
      <c r="D3983" s="4" t="s">
        <v>88</v>
      </c>
      <c r="E3983" s="4" t="s">
        <v>197</v>
      </c>
      <c r="F3983" s="3">
        <v>42904</v>
      </c>
      <c r="G3983" s="3">
        <v>42917</v>
      </c>
      <c r="H3983">
        <v>0</v>
      </c>
    </row>
    <row r="3984" spans="1:8">
      <c r="A3984" s="4" t="s">
        <v>4191</v>
      </c>
      <c r="B3984" s="4" t="s">
        <v>246</v>
      </c>
      <c r="C3984" s="4" t="s">
        <v>171</v>
      </c>
      <c r="D3984" s="4" t="s">
        <v>106</v>
      </c>
      <c r="E3984" s="4" t="s">
        <v>193</v>
      </c>
      <c r="F3984" s="3">
        <v>42904</v>
      </c>
      <c r="G3984" s="3"/>
    </row>
    <row r="3985" spans="1:8">
      <c r="A3985" s="4" t="s">
        <v>4192</v>
      </c>
      <c r="B3985" s="4" t="s">
        <v>246</v>
      </c>
      <c r="C3985" s="4" t="s">
        <v>177</v>
      </c>
      <c r="D3985" s="4" t="s">
        <v>126</v>
      </c>
      <c r="E3985" s="4" t="s">
        <v>172</v>
      </c>
      <c r="F3985" s="3">
        <v>42904</v>
      </c>
      <c r="G3985" s="3">
        <v>43001</v>
      </c>
      <c r="H3985">
        <v>59</v>
      </c>
    </row>
    <row r="3986" spans="1:8">
      <c r="A3986" s="4" t="s">
        <v>4193</v>
      </c>
      <c r="B3986" s="4" t="s">
        <v>210</v>
      </c>
      <c r="C3986" s="4" t="s">
        <v>199</v>
      </c>
      <c r="D3986" s="4" t="s">
        <v>24</v>
      </c>
      <c r="E3986" s="4" t="s">
        <v>193</v>
      </c>
      <c r="F3986" s="3">
        <v>42904</v>
      </c>
      <c r="G3986" s="3"/>
    </row>
    <row r="3987" spans="1:8">
      <c r="A3987" s="4" t="s">
        <v>4194</v>
      </c>
      <c r="B3987" s="4" t="s">
        <v>210</v>
      </c>
      <c r="C3987" s="4" t="s">
        <v>192</v>
      </c>
      <c r="D3987" s="4" t="s">
        <v>74</v>
      </c>
      <c r="E3987" s="4" t="s">
        <v>193</v>
      </c>
      <c r="F3987" s="3">
        <v>42904</v>
      </c>
      <c r="G3987" s="3"/>
    </row>
    <row r="3988" spans="1:8">
      <c r="A3988" s="4" t="s">
        <v>4195</v>
      </c>
      <c r="B3988" s="4" t="s">
        <v>210</v>
      </c>
      <c r="C3988" s="4" t="s">
        <v>175</v>
      </c>
      <c r="D3988" s="4" t="s">
        <v>88</v>
      </c>
      <c r="E3988" s="4" t="s">
        <v>172</v>
      </c>
      <c r="F3988" s="3">
        <v>42904</v>
      </c>
      <c r="G3988" s="3">
        <v>42912</v>
      </c>
      <c r="H3988">
        <v>3720</v>
      </c>
    </row>
    <row r="3989" spans="1:8">
      <c r="A3989" s="4" t="s">
        <v>4196</v>
      </c>
      <c r="B3989" s="4" t="s">
        <v>174</v>
      </c>
      <c r="C3989" s="4" t="s">
        <v>192</v>
      </c>
      <c r="D3989" s="4" t="s">
        <v>79</v>
      </c>
      <c r="E3989" s="4" t="s">
        <v>197</v>
      </c>
      <c r="F3989" s="3">
        <v>42904</v>
      </c>
      <c r="G3989" s="3">
        <v>42962</v>
      </c>
      <c r="H3989">
        <v>0</v>
      </c>
    </row>
    <row r="3990" spans="1:8">
      <c r="A3990" s="4" t="s">
        <v>4197</v>
      </c>
      <c r="B3990" s="4" t="s">
        <v>174</v>
      </c>
      <c r="C3990" s="4" t="s">
        <v>175</v>
      </c>
      <c r="D3990" s="4" t="s">
        <v>61</v>
      </c>
      <c r="E3990" s="4" t="s">
        <v>172</v>
      </c>
      <c r="F3990" s="3">
        <v>42904</v>
      </c>
      <c r="G3990" s="3">
        <v>42963</v>
      </c>
      <c r="H3990">
        <v>5088</v>
      </c>
    </row>
    <row r="3991" spans="1:8">
      <c r="A3991" s="4" t="s">
        <v>4198</v>
      </c>
      <c r="B3991" s="4" t="s">
        <v>212</v>
      </c>
      <c r="C3991" s="4" t="s">
        <v>199</v>
      </c>
      <c r="D3991" s="4" t="s">
        <v>105</v>
      </c>
      <c r="E3991" s="4" t="s">
        <v>172</v>
      </c>
      <c r="F3991" s="3">
        <v>42904</v>
      </c>
      <c r="G3991" s="3">
        <v>42914</v>
      </c>
      <c r="H3991">
        <v>6666</v>
      </c>
    </row>
    <row r="3992" spans="1:8">
      <c r="A3992" s="4" t="s">
        <v>4199</v>
      </c>
      <c r="B3992" s="4" t="s">
        <v>196</v>
      </c>
      <c r="C3992" s="4" t="s">
        <v>171</v>
      </c>
      <c r="D3992" s="4" t="s">
        <v>103</v>
      </c>
      <c r="E3992" s="4" t="s">
        <v>197</v>
      </c>
      <c r="F3992" s="3">
        <v>42904</v>
      </c>
      <c r="G3992" s="3">
        <v>42949</v>
      </c>
      <c r="H3992">
        <v>0</v>
      </c>
    </row>
    <row r="3993" spans="1:8">
      <c r="A3993" s="4" t="s">
        <v>4200</v>
      </c>
      <c r="B3993" s="4" t="s">
        <v>196</v>
      </c>
      <c r="C3993" s="4" t="s">
        <v>175</v>
      </c>
      <c r="D3993" s="4" t="s">
        <v>79</v>
      </c>
      <c r="E3993" s="4" t="s">
        <v>172</v>
      </c>
      <c r="F3993" s="3">
        <v>42904</v>
      </c>
      <c r="G3993" s="3">
        <v>42909</v>
      </c>
      <c r="H3993">
        <v>5115</v>
      </c>
    </row>
    <row r="3994" spans="1:8">
      <c r="A3994" s="4" t="s">
        <v>4201</v>
      </c>
      <c r="B3994" s="4" t="s">
        <v>191</v>
      </c>
      <c r="C3994" s="4" t="s">
        <v>192</v>
      </c>
      <c r="D3994" s="4" t="s">
        <v>65</v>
      </c>
      <c r="E3994" s="4" t="s">
        <v>193</v>
      </c>
      <c r="F3994" s="3">
        <v>42904</v>
      </c>
      <c r="G3994" s="3"/>
    </row>
    <row r="3995" spans="1:8">
      <c r="A3995" s="4" t="s">
        <v>4202</v>
      </c>
      <c r="B3995" s="4" t="s">
        <v>343</v>
      </c>
      <c r="C3995" s="4" t="s">
        <v>179</v>
      </c>
      <c r="D3995" s="4" t="s">
        <v>109</v>
      </c>
      <c r="E3995" s="4" t="s">
        <v>197</v>
      </c>
      <c r="F3995" s="3">
        <v>42904</v>
      </c>
      <c r="G3995" s="3">
        <v>42968</v>
      </c>
      <c r="H3995">
        <v>0</v>
      </c>
    </row>
    <row r="3996" spans="1:8">
      <c r="A3996" s="4" t="s">
        <v>4203</v>
      </c>
      <c r="B3996" s="4" t="s">
        <v>343</v>
      </c>
      <c r="C3996" s="4" t="s">
        <v>171</v>
      </c>
      <c r="D3996" s="4" t="s">
        <v>79</v>
      </c>
      <c r="E3996" s="4" t="s">
        <v>172</v>
      </c>
      <c r="F3996" s="3">
        <v>42904</v>
      </c>
      <c r="G3996" s="3">
        <v>42917</v>
      </c>
      <c r="H3996">
        <v>1149</v>
      </c>
    </row>
    <row r="3997" spans="1:8">
      <c r="A3997" s="4" t="s">
        <v>4204</v>
      </c>
      <c r="B3997" s="4" t="s">
        <v>343</v>
      </c>
      <c r="C3997" s="4" t="s">
        <v>175</v>
      </c>
      <c r="D3997" s="4" t="s">
        <v>29</v>
      </c>
      <c r="E3997" s="4" t="s">
        <v>172</v>
      </c>
      <c r="F3997" s="3">
        <v>42904</v>
      </c>
      <c r="G3997" s="3">
        <v>42993</v>
      </c>
      <c r="H3997">
        <v>5220</v>
      </c>
    </row>
    <row r="3998" spans="1:8">
      <c r="A3998" s="4" t="s">
        <v>4205</v>
      </c>
      <c r="B3998" s="4" t="s">
        <v>343</v>
      </c>
      <c r="C3998" s="4" t="s">
        <v>177</v>
      </c>
      <c r="D3998" s="4" t="s">
        <v>109</v>
      </c>
      <c r="E3998" s="4" t="s">
        <v>172</v>
      </c>
      <c r="F3998" s="3">
        <v>42904</v>
      </c>
      <c r="G3998" s="3">
        <v>42908</v>
      </c>
      <c r="H3998">
        <v>60</v>
      </c>
    </row>
    <row r="3999" spans="1:8">
      <c r="A3999" s="4" t="s">
        <v>4206</v>
      </c>
      <c r="B3999" s="4" t="s">
        <v>219</v>
      </c>
      <c r="C3999" s="4" t="s">
        <v>179</v>
      </c>
      <c r="D3999" s="4" t="s">
        <v>24</v>
      </c>
      <c r="E3999" s="4" t="s">
        <v>193</v>
      </c>
      <c r="F3999" s="3">
        <v>42904</v>
      </c>
      <c r="G3999" s="3"/>
    </row>
    <row r="4000" spans="1:8">
      <c r="A4000" s="4" t="s">
        <v>4207</v>
      </c>
      <c r="B4000" s="4" t="s">
        <v>219</v>
      </c>
      <c r="C4000" s="4" t="s">
        <v>179</v>
      </c>
      <c r="D4000" s="4" t="s">
        <v>87</v>
      </c>
      <c r="E4000" s="4" t="s">
        <v>172</v>
      </c>
      <c r="F4000" s="3">
        <v>42904</v>
      </c>
      <c r="G4000" s="3">
        <v>42908</v>
      </c>
      <c r="H4000">
        <v>551</v>
      </c>
    </row>
    <row r="4001" spans="1:8">
      <c r="A4001" s="4" t="s">
        <v>4208</v>
      </c>
      <c r="B4001" s="4" t="s">
        <v>187</v>
      </c>
      <c r="C4001" s="4" t="s">
        <v>179</v>
      </c>
      <c r="D4001" s="4" t="s">
        <v>38</v>
      </c>
      <c r="E4001" s="4" t="s">
        <v>172</v>
      </c>
      <c r="F4001" s="3">
        <v>42904</v>
      </c>
      <c r="G4001" s="3">
        <v>43006</v>
      </c>
      <c r="H4001">
        <v>505</v>
      </c>
    </row>
    <row r="4002" spans="1:8">
      <c r="A4002" s="4" t="s">
        <v>4209</v>
      </c>
      <c r="B4002" s="4" t="s">
        <v>244</v>
      </c>
      <c r="C4002" s="4" t="s">
        <v>179</v>
      </c>
      <c r="D4002" s="4" t="s">
        <v>92</v>
      </c>
      <c r="E4002" s="4" t="s">
        <v>197</v>
      </c>
      <c r="F4002" s="3">
        <v>42904</v>
      </c>
      <c r="G4002" s="3">
        <v>42981</v>
      </c>
      <c r="H4002">
        <v>0</v>
      </c>
    </row>
    <row r="4003" spans="1:8">
      <c r="A4003" s="4" t="s">
        <v>4210</v>
      </c>
      <c r="B4003" s="4" t="s">
        <v>244</v>
      </c>
      <c r="C4003" s="4" t="s">
        <v>199</v>
      </c>
      <c r="D4003" s="4" t="s">
        <v>68</v>
      </c>
      <c r="E4003" s="4" t="s">
        <v>172</v>
      </c>
      <c r="F4003" s="3">
        <v>42904</v>
      </c>
      <c r="G4003" s="3">
        <v>42968</v>
      </c>
      <c r="H4003">
        <v>5472</v>
      </c>
    </row>
    <row r="4004" spans="1:8">
      <c r="A4004" s="4" t="s">
        <v>4211</v>
      </c>
      <c r="B4004" s="4" t="s">
        <v>189</v>
      </c>
      <c r="C4004" s="4" t="s">
        <v>175</v>
      </c>
      <c r="D4004" s="4" t="s">
        <v>66</v>
      </c>
      <c r="E4004" s="4" t="s">
        <v>197</v>
      </c>
      <c r="F4004" s="3">
        <v>42904</v>
      </c>
      <c r="G4004" s="3">
        <v>42907</v>
      </c>
      <c r="H4004">
        <v>0</v>
      </c>
    </row>
    <row r="4005" spans="1:8">
      <c r="A4005" s="4" t="s">
        <v>4212</v>
      </c>
      <c r="B4005" s="4" t="s">
        <v>185</v>
      </c>
      <c r="C4005" s="4" t="s">
        <v>179</v>
      </c>
      <c r="D4005" s="4" t="s">
        <v>53</v>
      </c>
      <c r="E4005" s="4" t="s">
        <v>197</v>
      </c>
      <c r="F4005" s="3">
        <v>42904</v>
      </c>
      <c r="G4005" s="3">
        <v>42976</v>
      </c>
      <c r="H4005">
        <v>0</v>
      </c>
    </row>
    <row r="4006" spans="1:8">
      <c r="A4006" s="4" t="s">
        <v>4213</v>
      </c>
      <c r="B4006" s="4" t="s">
        <v>183</v>
      </c>
      <c r="C4006" s="4" t="s">
        <v>179</v>
      </c>
      <c r="D4006" s="4" t="s">
        <v>61</v>
      </c>
      <c r="E4006" s="4" t="s">
        <v>197</v>
      </c>
      <c r="F4006" s="3">
        <v>42905</v>
      </c>
      <c r="G4006" s="3">
        <v>42975</v>
      </c>
      <c r="H4006">
        <v>0</v>
      </c>
    </row>
    <row r="4007" spans="1:8">
      <c r="A4007" s="4" t="s">
        <v>4214</v>
      </c>
      <c r="B4007" s="4" t="s">
        <v>183</v>
      </c>
      <c r="C4007" s="4" t="s">
        <v>199</v>
      </c>
      <c r="D4007" s="4" t="s">
        <v>76</v>
      </c>
      <c r="E4007" s="4" t="s">
        <v>172</v>
      </c>
      <c r="F4007" s="3">
        <v>42905</v>
      </c>
      <c r="G4007" s="3">
        <v>42971</v>
      </c>
      <c r="H4007">
        <v>5271</v>
      </c>
    </row>
    <row r="4008" spans="1:8">
      <c r="A4008" s="4" t="s">
        <v>4215</v>
      </c>
      <c r="B4008" s="4" t="s">
        <v>261</v>
      </c>
      <c r="C4008" s="4" t="s">
        <v>177</v>
      </c>
      <c r="D4008" s="4" t="s">
        <v>31</v>
      </c>
      <c r="E4008" s="4" t="s">
        <v>172</v>
      </c>
      <c r="F4008" s="3">
        <v>42905</v>
      </c>
      <c r="G4008" s="3">
        <v>42970</v>
      </c>
      <c r="H4008">
        <v>49</v>
      </c>
    </row>
    <row r="4009" spans="1:8">
      <c r="A4009" s="4" t="s">
        <v>4216</v>
      </c>
      <c r="B4009" s="4" t="s">
        <v>246</v>
      </c>
      <c r="C4009" s="4" t="s">
        <v>192</v>
      </c>
      <c r="D4009" s="4" t="s">
        <v>96</v>
      </c>
      <c r="E4009" s="4" t="s">
        <v>197</v>
      </c>
      <c r="F4009" s="3">
        <v>42905</v>
      </c>
      <c r="G4009" s="3">
        <v>42916</v>
      </c>
      <c r="H4009">
        <v>0</v>
      </c>
    </row>
    <row r="4010" spans="1:8">
      <c r="A4010" s="4" t="s">
        <v>4217</v>
      </c>
      <c r="B4010" s="4" t="s">
        <v>279</v>
      </c>
      <c r="C4010" s="4" t="s">
        <v>171</v>
      </c>
      <c r="D4010" s="4" t="s">
        <v>24</v>
      </c>
      <c r="E4010" s="4" t="s">
        <v>193</v>
      </c>
      <c r="F4010" s="3">
        <v>42905</v>
      </c>
      <c r="G4010" s="3"/>
    </row>
    <row r="4011" spans="1:8">
      <c r="A4011" s="4" t="s">
        <v>4218</v>
      </c>
      <c r="B4011" s="4" t="s">
        <v>279</v>
      </c>
      <c r="C4011" s="4" t="s">
        <v>171</v>
      </c>
      <c r="D4011" s="4" t="s">
        <v>78</v>
      </c>
      <c r="E4011" s="4" t="s">
        <v>172</v>
      </c>
      <c r="F4011" s="3">
        <v>42905</v>
      </c>
      <c r="G4011" s="3">
        <v>42999</v>
      </c>
      <c r="H4011">
        <v>1236</v>
      </c>
    </row>
    <row r="4012" spans="1:8">
      <c r="A4012" s="4" t="s">
        <v>4219</v>
      </c>
      <c r="B4012" s="4" t="s">
        <v>210</v>
      </c>
      <c r="C4012" s="4" t="s">
        <v>175</v>
      </c>
      <c r="D4012" s="4" t="s">
        <v>127</v>
      </c>
      <c r="E4012" s="4" t="s">
        <v>172</v>
      </c>
      <c r="F4012" s="3">
        <v>42905</v>
      </c>
      <c r="G4012" s="3">
        <v>42907</v>
      </c>
      <c r="H4012">
        <v>5388</v>
      </c>
    </row>
    <row r="4013" spans="1:8">
      <c r="A4013" s="4" t="s">
        <v>4220</v>
      </c>
      <c r="B4013" s="4" t="s">
        <v>174</v>
      </c>
      <c r="C4013" s="4" t="s">
        <v>175</v>
      </c>
      <c r="D4013" s="4" t="s">
        <v>43</v>
      </c>
      <c r="E4013" s="4" t="s">
        <v>197</v>
      </c>
      <c r="F4013" s="3">
        <v>42905</v>
      </c>
      <c r="G4013" s="3">
        <v>42974</v>
      </c>
      <c r="H4013">
        <v>0</v>
      </c>
    </row>
    <row r="4014" spans="1:8">
      <c r="A4014" s="4" t="s">
        <v>4221</v>
      </c>
      <c r="B4014" s="4" t="s">
        <v>174</v>
      </c>
      <c r="C4014" s="4" t="s">
        <v>175</v>
      </c>
      <c r="D4014" s="4" t="s">
        <v>61</v>
      </c>
      <c r="E4014" s="4" t="s">
        <v>172</v>
      </c>
      <c r="F4014" s="3">
        <v>42905</v>
      </c>
      <c r="G4014" s="3">
        <v>43004</v>
      </c>
      <c r="H4014">
        <v>5449</v>
      </c>
    </row>
    <row r="4015" spans="1:8">
      <c r="A4015" s="4" t="s">
        <v>4222</v>
      </c>
      <c r="B4015" s="4" t="s">
        <v>174</v>
      </c>
      <c r="C4015" s="4" t="s">
        <v>175</v>
      </c>
      <c r="D4015" s="4" t="s">
        <v>61</v>
      </c>
      <c r="E4015" s="4" t="s">
        <v>172</v>
      </c>
      <c r="F4015" s="3">
        <v>42905</v>
      </c>
      <c r="G4015" s="3">
        <v>42911</v>
      </c>
      <c r="H4015">
        <v>5030</v>
      </c>
    </row>
    <row r="4016" spans="1:8">
      <c r="A4016" s="4" t="s">
        <v>4223</v>
      </c>
      <c r="B4016" s="4" t="s">
        <v>174</v>
      </c>
      <c r="C4016" s="4" t="s">
        <v>175</v>
      </c>
      <c r="D4016" s="4" t="s">
        <v>76</v>
      </c>
      <c r="E4016" s="4" t="s">
        <v>172</v>
      </c>
      <c r="F4016" s="3">
        <v>42905</v>
      </c>
      <c r="G4016" s="3">
        <v>42969</v>
      </c>
      <c r="H4016">
        <v>5195</v>
      </c>
    </row>
    <row r="4017" spans="1:8">
      <c r="A4017" s="4" t="s">
        <v>4224</v>
      </c>
      <c r="B4017" s="4" t="s">
        <v>203</v>
      </c>
      <c r="C4017" s="4" t="s">
        <v>177</v>
      </c>
      <c r="D4017" s="4" t="s">
        <v>42</v>
      </c>
      <c r="E4017" s="4" t="s">
        <v>172</v>
      </c>
      <c r="F4017" s="3">
        <v>42905</v>
      </c>
      <c r="G4017" s="3">
        <v>42911</v>
      </c>
      <c r="H4017">
        <v>55</v>
      </c>
    </row>
    <row r="4018" spans="1:8">
      <c r="A4018" s="4" t="s">
        <v>4225</v>
      </c>
      <c r="B4018" s="4" t="s">
        <v>203</v>
      </c>
      <c r="C4018" s="4" t="s">
        <v>177</v>
      </c>
      <c r="D4018" s="4" t="s">
        <v>53</v>
      </c>
      <c r="E4018" s="4" t="s">
        <v>172</v>
      </c>
      <c r="F4018" s="3">
        <v>42905</v>
      </c>
      <c r="G4018" s="3">
        <v>43007</v>
      </c>
      <c r="H4018">
        <v>62</v>
      </c>
    </row>
    <row r="4019" spans="1:8">
      <c r="A4019" s="4" t="s">
        <v>4226</v>
      </c>
      <c r="B4019" s="4" t="s">
        <v>191</v>
      </c>
      <c r="C4019" s="4" t="s">
        <v>179</v>
      </c>
      <c r="D4019" s="4" t="s">
        <v>115</v>
      </c>
      <c r="E4019" s="4" t="s">
        <v>172</v>
      </c>
      <c r="F4019" s="3">
        <v>42905</v>
      </c>
      <c r="G4019" s="3">
        <v>42966</v>
      </c>
      <c r="H4019">
        <v>459</v>
      </c>
    </row>
    <row r="4020" spans="1:8">
      <c r="A4020" s="4" t="s">
        <v>4227</v>
      </c>
      <c r="B4020" s="4" t="s">
        <v>219</v>
      </c>
      <c r="C4020" s="4" t="s">
        <v>179</v>
      </c>
      <c r="D4020" s="4" t="s">
        <v>124</v>
      </c>
      <c r="E4020" s="4" t="s">
        <v>197</v>
      </c>
      <c r="F4020" s="3">
        <v>42905</v>
      </c>
      <c r="G4020" s="3">
        <v>42972</v>
      </c>
      <c r="H4020">
        <v>0</v>
      </c>
    </row>
    <row r="4021" spans="1:8">
      <c r="A4021" s="4" t="s">
        <v>4228</v>
      </c>
      <c r="B4021" s="4" t="s">
        <v>219</v>
      </c>
      <c r="C4021" s="4" t="s">
        <v>171</v>
      </c>
      <c r="D4021" s="4" t="s">
        <v>124</v>
      </c>
      <c r="E4021" s="4" t="s">
        <v>172</v>
      </c>
      <c r="F4021" s="3">
        <v>42905</v>
      </c>
      <c r="G4021" s="3">
        <v>42954</v>
      </c>
      <c r="H4021">
        <v>1097</v>
      </c>
    </row>
    <row r="4022" spans="1:8">
      <c r="A4022" s="4" t="s">
        <v>4229</v>
      </c>
      <c r="B4022" s="4" t="s">
        <v>219</v>
      </c>
      <c r="C4022" s="4" t="s">
        <v>199</v>
      </c>
      <c r="D4022" s="4" t="s">
        <v>97</v>
      </c>
      <c r="E4022" s="4" t="s">
        <v>172</v>
      </c>
      <c r="F4022" s="3">
        <v>42905</v>
      </c>
      <c r="G4022" s="3">
        <v>43007</v>
      </c>
      <c r="H4022">
        <v>5033</v>
      </c>
    </row>
    <row r="4023" spans="1:8">
      <c r="A4023" s="4" t="s">
        <v>4230</v>
      </c>
      <c r="B4023" s="4" t="s">
        <v>230</v>
      </c>
      <c r="C4023" s="4" t="s">
        <v>171</v>
      </c>
      <c r="D4023" s="4" t="s">
        <v>24</v>
      </c>
      <c r="E4023" s="4" t="s">
        <v>193</v>
      </c>
      <c r="F4023" s="3">
        <v>42905</v>
      </c>
      <c r="G4023" s="3"/>
    </row>
    <row r="4024" spans="1:8">
      <c r="A4024" s="4" t="s">
        <v>4231</v>
      </c>
      <c r="B4024" s="4" t="s">
        <v>230</v>
      </c>
      <c r="C4024" s="4" t="s">
        <v>175</v>
      </c>
      <c r="D4024" s="4" t="s">
        <v>32</v>
      </c>
      <c r="E4024" s="4" t="s">
        <v>172</v>
      </c>
      <c r="F4024" s="3">
        <v>42905</v>
      </c>
      <c r="G4024" s="3">
        <v>43000</v>
      </c>
      <c r="H4024">
        <v>4966</v>
      </c>
    </row>
    <row r="4025" spans="1:8">
      <c r="A4025" s="4" t="s">
        <v>4232</v>
      </c>
      <c r="B4025" s="4" t="s">
        <v>230</v>
      </c>
      <c r="C4025" s="4" t="s">
        <v>177</v>
      </c>
      <c r="D4025" s="4" t="s">
        <v>59</v>
      </c>
      <c r="E4025" s="4" t="s">
        <v>172</v>
      </c>
      <c r="F4025" s="3">
        <v>42905</v>
      </c>
      <c r="G4025" s="3">
        <v>42910</v>
      </c>
      <c r="H4025">
        <v>52</v>
      </c>
    </row>
    <row r="4026" spans="1:8">
      <c r="A4026" s="4" t="s">
        <v>4233</v>
      </c>
      <c r="B4026" s="4" t="s">
        <v>187</v>
      </c>
      <c r="C4026" s="4" t="s">
        <v>177</v>
      </c>
      <c r="D4026" s="4" t="s">
        <v>49</v>
      </c>
      <c r="E4026" s="4" t="s">
        <v>172</v>
      </c>
      <c r="F4026" s="3">
        <v>42905</v>
      </c>
      <c r="G4026" s="3">
        <v>42913</v>
      </c>
      <c r="H4026">
        <v>54</v>
      </c>
    </row>
    <row r="4027" spans="1:8">
      <c r="A4027" s="4" t="s">
        <v>4234</v>
      </c>
      <c r="B4027" s="4" t="s">
        <v>201</v>
      </c>
      <c r="C4027" s="4" t="s">
        <v>175</v>
      </c>
      <c r="D4027" s="4" t="s">
        <v>24</v>
      </c>
      <c r="E4027" s="4" t="s">
        <v>193</v>
      </c>
      <c r="F4027" s="3">
        <v>42905</v>
      </c>
      <c r="G4027" s="3"/>
    </row>
    <row r="4028" spans="1:8">
      <c r="A4028" s="4" t="s">
        <v>4235</v>
      </c>
      <c r="B4028" s="4" t="s">
        <v>201</v>
      </c>
      <c r="C4028" s="4" t="s">
        <v>199</v>
      </c>
      <c r="D4028" s="4" t="s">
        <v>56</v>
      </c>
      <c r="E4028" s="4" t="s">
        <v>172</v>
      </c>
      <c r="F4028" s="3">
        <v>42905</v>
      </c>
      <c r="G4028" s="3">
        <v>42990</v>
      </c>
      <c r="H4028">
        <v>5816</v>
      </c>
    </row>
    <row r="4029" spans="1:8">
      <c r="A4029" s="4" t="s">
        <v>4236</v>
      </c>
      <c r="B4029" s="4" t="s">
        <v>201</v>
      </c>
      <c r="C4029" s="4" t="s">
        <v>177</v>
      </c>
      <c r="D4029" s="4" t="s">
        <v>42</v>
      </c>
      <c r="E4029" s="4" t="s">
        <v>172</v>
      </c>
      <c r="F4029" s="3">
        <v>42905</v>
      </c>
      <c r="G4029" s="3">
        <v>42981</v>
      </c>
      <c r="H4029">
        <v>53</v>
      </c>
    </row>
    <row r="4030" spans="1:8">
      <c r="A4030" s="4" t="s">
        <v>4237</v>
      </c>
      <c r="B4030" s="4" t="s">
        <v>201</v>
      </c>
      <c r="C4030" s="4" t="s">
        <v>192</v>
      </c>
      <c r="D4030" s="4" t="s">
        <v>97</v>
      </c>
      <c r="E4030" s="4" t="s">
        <v>172</v>
      </c>
      <c r="F4030" s="3">
        <v>42905</v>
      </c>
      <c r="G4030" s="3">
        <v>42962</v>
      </c>
      <c r="H4030">
        <v>3994</v>
      </c>
    </row>
    <row r="4031" spans="1:8">
      <c r="A4031" s="4" t="s">
        <v>4238</v>
      </c>
      <c r="B4031" s="4" t="s">
        <v>170</v>
      </c>
      <c r="C4031" s="4" t="s">
        <v>199</v>
      </c>
      <c r="D4031" s="4" t="s">
        <v>92</v>
      </c>
      <c r="E4031" s="4" t="s">
        <v>197</v>
      </c>
      <c r="F4031" s="3">
        <v>42905</v>
      </c>
      <c r="G4031" s="3">
        <v>42914</v>
      </c>
      <c r="H4031">
        <v>0</v>
      </c>
    </row>
    <row r="4032" spans="1:8">
      <c r="A4032" s="4" t="s">
        <v>4239</v>
      </c>
      <c r="B4032" s="4" t="s">
        <v>170</v>
      </c>
      <c r="C4032" s="4" t="s">
        <v>177</v>
      </c>
      <c r="D4032" s="4" t="s">
        <v>110</v>
      </c>
      <c r="E4032" s="4" t="s">
        <v>172</v>
      </c>
      <c r="F4032" s="3">
        <v>42905</v>
      </c>
      <c r="G4032" s="3">
        <v>42982</v>
      </c>
      <c r="H4032">
        <v>57</v>
      </c>
    </row>
    <row r="4033" spans="1:8">
      <c r="A4033" s="4" t="s">
        <v>4240</v>
      </c>
      <c r="B4033" s="4" t="s">
        <v>232</v>
      </c>
      <c r="C4033" s="4" t="s">
        <v>177</v>
      </c>
      <c r="D4033" s="4" t="s">
        <v>42</v>
      </c>
      <c r="E4033" s="4" t="s">
        <v>197</v>
      </c>
      <c r="F4033" s="3">
        <v>42905</v>
      </c>
      <c r="G4033" s="3">
        <v>42918</v>
      </c>
      <c r="H4033">
        <v>0</v>
      </c>
    </row>
    <row r="4034" spans="1:8">
      <c r="A4034" s="4" t="s">
        <v>4241</v>
      </c>
      <c r="B4034" s="4" t="s">
        <v>205</v>
      </c>
      <c r="C4034" s="4" t="s">
        <v>192</v>
      </c>
      <c r="D4034" s="4" t="s">
        <v>105</v>
      </c>
      <c r="E4034" s="4" t="s">
        <v>172</v>
      </c>
      <c r="F4034" s="3">
        <v>42905</v>
      </c>
      <c r="G4034" s="3">
        <v>42952</v>
      </c>
      <c r="H4034">
        <v>3752</v>
      </c>
    </row>
    <row r="4035" spans="1:8">
      <c r="A4035" s="4" t="s">
        <v>4242</v>
      </c>
      <c r="B4035" s="4" t="s">
        <v>226</v>
      </c>
      <c r="C4035" s="4" t="s">
        <v>175</v>
      </c>
      <c r="D4035" s="4" t="s">
        <v>42</v>
      </c>
      <c r="E4035" s="4" t="s">
        <v>172</v>
      </c>
      <c r="F4035" s="3">
        <v>42905</v>
      </c>
      <c r="G4035" s="3">
        <v>42999</v>
      </c>
      <c r="H4035">
        <v>4759</v>
      </c>
    </row>
    <row r="4036" spans="1:8">
      <c r="A4036" s="4" t="s">
        <v>4243</v>
      </c>
      <c r="B4036" s="4" t="s">
        <v>208</v>
      </c>
      <c r="C4036" s="4" t="s">
        <v>179</v>
      </c>
      <c r="D4036" s="4" t="s">
        <v>110</v>
      </c>
      <c r="E4036" s="4" t="s">
        <v>172</v>
      </c>
      <c r="F4036" s="3">
        <v>42905</v>
      </c>
      <c r="G4036" s="3">
        <v>42971</v>
      </c>
      <c r="H4036">
        <v>555</v>
      </c>
    </row>
    <row r="4037" spans="1:8">
      <c r="A4037" s="4" t="s">
        <v>4244</v>
      </c>
      <c r="B4037" s="4" t="s">
        <v>216</v>
      </c>
      <c r="C4037" s="4" t="s">
        <v>179</v>
      </c>
      <c r="D4037" s="4" t="s">
        <v>120</v>
      </c>
      <c r="E4037" s="4" t="s">
        <v>197</v>
      </c>
      <c r="F4037" s="3">
        <v>42905</v>
      </c>
      <c r="G4037" s="3">
        <v>42910</v>
      </c>
      <c r="H4037">
        <v>0</v>
      </c>
    </row>
    <row r="4038" spans="1:8">
      <c r="A4038" s="4" t="s">
        <v>4245</v>
      </c>
      <c r="B4038" s="4" t="s">
        <v>181</v>
      </c>
      <c r="C4038" s="4" t="s">
        <v>179</v>
      </c>
      <c r="D4038" s="4" t="s">
        <v>24</v>
      </c>
      <c r="E4038" s="4" t="s">
        <v>193</v>
      </c>
      <c r="F4038" s="3">
        <v>42905</v>
      </c>
      <c r="G4038" s="3"/>
    </row>
    <row r="4039" spans="1:8">
      <c r="A4039" s="4" t="s">
        <v>4246</v>
      </c>
      <c r="B4039" s="4" t="s">
        <v>181</v>
      </c>
      <c r="C4039" s="4" t="s">
        <v>171</v>
      </c>
      <c r="D4039" s="4" t="s">
        <v>84</v>
      </c>
      <c r="E4039" s="4" t="s">
        <v>172</v>
      </c>
      <c r="F4039" s="3">
        <v>42905</v>
      </c>
      <c r="G4039" s="3">
        <v>42998</v>
      </c>
      <c r="H4039">
        <v>1213</v>
      </c>
    </row>
    <row r="4040" spans="1:8">
      <c r="A4040" s="4" t="s">
        <v>4247</v>
      </c>
      <c r="B4040" s="4" t="s">
        <v>181</v>
      </c>
      <c r="C4040" s="4" t="s">
        <v>175</v>
      </c>
      <c r="D4040" s="4" t="s">
        <v>56</v>
      </c>
      <c r="E4040" s="4" t="s">
        <v>172</v>
      </c>
      <c r="F4040" s="3">
        <v>42905</v>
      </c>
      <c r="G4040" s="3">
        <v>42986</v>
      </c>
      <c r="H4040">
        <v>4428</v>
      </c>
    </row>
    <row r="4041" spans="1:8">
      <c r="A4041" s="4" t="s">
        <v>4248</v>
      </c>
      <c r="B4041" s="4" t="s">
        <v>261</v>
      </c>
      <c r="C4041" s="4" t="s">
        <v>199</v>
      </c>
      <c r="D4041" s="4" t="s">
        <v>123</v>
      </c>
      <c r="E4041" s="4" t="s">
        <v>197</v>
      </c>
      <c r="F4041" s="3">
        <v>42906</v>
      </c>
      <c r="G4041" s="3">
        <v>42918</v>
      </c>
      <c r="H4041">
        <v>0</v>
      </c>
    </row>
    <row r="4042" spans="1:8">
      <c r="A4042" s="4" t="s">
        <v>4249</v>
      </c>
      <c r="B4042" s="4" t="s">
        <v>246</v>
      </c>
      <c r="C4042" s="4" t="s">
        <v>199</v>
      </c>
      <c r="D4042" s="4" t="s">
        <v>42</v>
      </c>
      <c r="E4042" s="4" t="s">
        <v>193</v>
      </c>
      <c r="F4042" s="3">
        <v>42906</v>
      </c>
      <c r="G4042" s="3"/>
    </row>
    <row r="4043" spans="1:8">
      <c r="A4043" s="4" t="s">
        <v>4250</v>
      </c>
      <c r="B4043" s="4" t="s">
        <v>246</v>
      </c>
      <c r="C4043" s="4" t="s">
        <v>175</v>
      </c>
      <c r="D4043" s="4" t="s">
        <v>84</v>
      </c>
      <c r="E4043" s="4" t="s">
        <v>197</v>
      </c>
      <c r="F4043" s="3">
        <v>42906</v>
      </c>
      <c r="G4043" s="3">
        <v>42955</v>
      </c>
      <c r="H4043">
        <v>0</v>
      </c>
    </row>
    <row r="4044" spans="1:8">
      <c r="A4044" s="4" t="s">
        <v>4251</v>
      </c>
      <c r="B4044" s="4" t="s">
        <v>304</v>
      </c>
      <c r="C4044" s="4" t="s">
        <v>199</v>
      </c>
      <c r="D4044" s="4" t="s">
        <v>111</v>
      </c>
      <c r="E4044" s="4" t="s">
        <v>197</v>
      </c>
      <c r="F4044" s="3">
        <v>42906</v>
      </c>
      <c r="G4044" s="3">
        <v>42913</v>
      </c>
      <c r="H4044">
        <v>0</v>
      </c>
    </row>
    <row r="4045" spans="1:8">
      <c r="A4045" s="4" t="s">
        <v>4252</v>
      </c>
      <c r="B4045" s="4" t="s">
        <v>279</v>
      </c>
      <c r="C4045" s="4" t="s">
        <v>179</v>
      </c>
      <c r="D4045" s="4" t="s">
        <v>123</v>
      </c>
      <c r="E4045" s="4" t="s">
        <v>197</v>
      </c>
      <c r="F4045" s="3">
        <v>42906</v>
      </c>
      <c r="G4045" s="3">
        <v>42999</v>
      </c>
      <c r="H4045">
        <v>0</v>
      </c>
    </row>
    <row r="4046" spans="1:8">
      <c r="A4046" s="4" t="s">
        <v>4253</v>
      </c>
      <c r="B4046" s="4" t="s">
        <v>210</v>
      </c>
      <c r="C4046" s="4" t="s">
        <v>175</v>
      </c>
      <c r="D4046" s="4" t="s">
        <v>80</v>
      </c>
      <c r="E4046" s="4" t="s">
        <v>197</v>
      </c>
      <c r="F4046" s="3">
        <v>42906</v>
      </c>
      <c r="G4046" s="3">
        <v>42911</v>
      </c>
      <c r="H4046">
        <v>0</v>
      </c>
    </row>
    <row r="4047" spans="1:8">
      <c r="A4047" s="4" t="s">
        <v>4254</v>
      </c>
      <c r="B4047" s="4" t="s">
        <v>210</v>
      </c>
      <c r="C4047" s="4" t="s">
        <v>177</v>
      </c>
      <c r="D4047" s="4" t="s">
        <v>82</v>
      </c>
      <c r="E4047" s="4" t="s">
        <v>172</v>
      </c>
      <c r="F4047" s="3">
        <v>42906</v>
      </c>
      <c r="G4047" s="3">
        <v>42972</v>
      </c>
      <c r="H4047">
        <v>62</v>
      </c>
    </row>
    <row r="4048" spans="1:8">
      <c r="A4048" s="4" t="s">
        <v>4255</v>
      </c>
      <c r="B4048" s="4" t="s">
        <v>174</v>
      </c>
      <c r="C4048" s="4" t="s">
        <v>175</v>
      </c>
      <c r="D4048" s="4" t="s">
        <v>29</v>
      </c>
      <c r="E4048" s="4" t="s">
        <v>197</v>
      </c>
      <c r="F4048" s="3">
        <v>42906</v>
      </c>
      <c r="G4048" s="3">
        <v>42989</v>
      </c>
      <c r="H4048">
        <v>0</v>
      </c>
    </row>
    <row r="4049" spans="1:8">
      <c r="A4049" s="4" t="s">
        <v>4256</v>
      </c>
      <c r="B4049" s="4" t="s">
        <v>263</v>
      </c>
      <c r="C4049" s="4" t="s">
        <v>192</v>
      </c>
      <c r="D4049" s="4" t="s">
        <v>107</v>
      </c>
      <c r="E4049" s="4" t="s">
        <v>172</v>
      </c>
      <c r="F4049" s="3">
        <v>42906</v>
      </c>
      <c r="G4049" s="3">
        <v>42956</v>
      </c>
      <c r="H4049">
        <v>3546</v>
      </c>
    </row>
    <row r="4050" spans="1:8">
      <c r="A4050" s="4" t="s">
        <v>4257</v>
      </c>
      <c r="B4050" s="4" t="s">
        <v>212</v>
      </c>
      <c r="C4050" s="4" t="s">
        <v>177</v>
      </c>
      <c r="D4050" s="4" t="s">
        <v>113</v>
      </c>
      <c r="E4050" s="4" t="s">
        <v>193</v>
      </c>
      <c r="F4050" s="3">
        <v>42906</v>
      </c>
      <c r="G4050" s="3"/>
    </row>
    <row r="4051" spans="1:8">
      <c r="A4051" s="4" t="s">
        <v>4258</v>
      </c>
      <c r="B4051" s="4" t="s">
        <v>191</v>
      </c>
      <c r="C4051" s="4" t="s">
        <v>179</v>
      </c>
      <c r="D4051" s="4" t="s">
        <v>48</v>
      </c>
      <c r="E4051" s="4" t="s">
        <v>193</v>
      </c>
      <c r="F4051" s="3">
        <v>42906</v>
      </c>
      <c r="G4051" s="3"/>
    </row>
    <row r="4052" spans="1:8">
      <c r="A4052" s="4" t="s">
        <v>4259</v>
      </c>
      <c r="B4052" s="4" t="s">
        <v>191</v>
      </c>
      <c r="C4052" s="4" t="s">
        <v>177</v>
      </c>
      <c r="D4052" s="4" t="s">
        <v>24</v>
      </c>
      <c r="E4052" s="4" t="s">
        <v>193</v>
      </c>
      <c r="F4052" s="3">
        <v>42906</v>
      </c>
      <c r="G4052" s="3"/>
    </row>
    <row r="4053" spans="1:8">
      <c r="A4053" s="4" t="s">
        <v>4260</v>
      </c>
      <c r="B4053" s="4" t="s">
        <v>343</v>
      </c>
      <c r="C4053" s="4" t="s">
        <v>171</v>
      </c>
      <c r="D4053" s="4" t="s">
        <v>76</v>
      </c>
      <c r="E4053" s="4" t="s">
        <v>172</v>
      </c>
      <c r="F4053" s="3">
        <v>42906</v>
      </c>
      <c r="G4053" s="3">
        <v>42967</v>
      </c>
      <c r="H4053">
        <v>1132</v>
      </c>
    </row>
    <row r="4054" spans="1:8">
      <c r="A4054" s="4" t="s">
        <v>4261</v>
      </c>
      <c r="B4054" s="4" t="s">
        <v>219</v>
      </c>
      <c r="C4054" s="4" t="s">
        <v>192</v>
      </c>
      <c r="D4054" s="4" t="s">
        <v>24</v>
      </c>
      <c r="E4054" s="4" t="s">
        <v>193</v>
      </c>
      <c r="F4054" s="3">
        <v>42906</v>
      </c>
      <c r="G4054" s="3"/>
    </row>
    <row r="4055" spans="1:8">
      <c r="A4055" s="4" t="s">
        <v>4262</v>
      </c>
      <c r="B4055" s="4" t="s">
        <v>219</v>
      </c>
      <c r="C4055" s="4" t="s">
        <v>179</v>
      </c>
      <c r="D4055" s="4" t="s">
        <v>38</v>
      </c>
      <c r="E4055" s="4" t="s">
        <v>197</v>
      </c>
      <c r="F4055" s="3">
        <v>42906</v>
      </c>
      <c r="G4055" s="3">
        <v>42960</v>
      </c>
      <c r="H4055">
        <v>0</v>
      </c>
    </row>
    <row r="4056" spans="1:8">
      <c r="A4056" s="4" t="s">
        <v>4263</v>
      </c>
      <c r="B4056" s="4" t="s">
        <v>201</v>
      </c>
      <c r="C4056" s="4" t="s">
        <v>177</v>
      </c>
      <c r="D4056" s="4" t="s">
        <v>42</v>
      </c>
      <c r="E4056" s="4" t="s">
        <v>172</v>
      </c>
      <c r="F4056" s="3">
        <v>42906</v>
      </c>
      <c r="G4056" s="3">
        <v>42966</v>
      </c>
      <c r="H4056">
        <v>57</v>
      </c>
    </row>
    <row r="4057" spans="1:8">
      <c r="A4057" s="4" t="s">
        <v>4264</v>
      </c>
      <c r="B4057" s="4" t="s">
        <v>201</v>
      </c>
      <c r="C4057" s="4" t="s">
        <v>177</v>
      </c>
      <c r="D4057" s="4" t="s">
        <v>53</v>
      </c>
      <c r="E4057" s="4" t="s">
        <v>172</v>
      </c>
      <c r="F4057" s="3">
        <v>42906</v>
      </c>
      <c r="G4057" s="3">
        <v>42909</v>
      </c>
      <c r="H4057">
        <v>61</v>
      </c>
    </row>
    <row r="4058" spans="1:8">
      <c r="A4058" s="4" t="s">
        <v>4265</v>
      </c>
      <c r="B4058" s="4" t="s">
        <v>201</v>
      </c>
      <c r="C4058" s="4" t="s">
        <v>177</v>
      </c>
      <c r="D4058" s="4" t="s">
        <v>98</v>
      </c>
      <c r="E4058" s="4" t="s">
        <v>172</v>
      </c>
      <c r="F4058" s="3">
        <v>42906</v>
      </c>
      <c r="G4058" s="3">
        <v>42917</v>
      </c>
      <c r="H4058">
        <v>57</v>
      </c>
    </row>
    <row r="4059" spans="1:8">
      <c r="A4059" s="4" t="s">
        <v>4266</v>
      </c>
      <c r="B4059" s="4" t="s">
        <v>232</v>
      </c>
      <c r="C4059" s="4" t="s">
        <v>179</v>
      </c>
      <c r="D4059" s="4" t="s">
        <v>40</v>
      </c>
      <c r="E4059" s="4" t="s">
        <v>172</v>
      </c>
      <c r="F4059" s="3">
        <v>42906</v>
      </c>
      <c r="G4059" s="3">
        <v>42992</v>
      </c>
      <c r="H4059">
        <v>649</v>
      </c>
    </row>
    <row r="4060" spans="1:8">
      <c r="A4060" s="4" t="s">
        <v>4267</v>
      </c>
      <c r="B4060" s="4" t="s">
        <v>226</v>
      </c>
      <c r="C4060" s="4" t="s">
        <v>175</v>
      </c>
      <c r="D4060" s="4" t="s">
        <v>24</v>
      </c>
      <c r="E4060" s="4" t="s">
        <v>193</v>
      </c>
      <c r="F4060" s="3">
        <v>42906</v>
      </c>
      <c r="G4060" s="3"/>
    </row>
    <row r="4061" spans="1:8">
      <c r="A4061" s="4" t="s">
        <v>4268</v>
      </c>
      <c r="B4061" s="4" t="s">
        <v>226</v>
      </c>
      <c r="C4061" s="4" t="s">
        <v>175</v>
      </c>
      <c r="D4061" s="4" t="s">
        <v>52</v>
      </c>
      <c r="E4061" s="4" t="s">
        <v>197</v>
      </c>
      <c r="F4061" s="3">
        <v>42906</v>
      </c>
      <c r="G4061" s="3">
        <v>42962</v>
      </c>
      <c r="H4061">
        <v>0</v>
      </c>
    </row>
    <row r="4062" spans="1:8">
      <c r="A4062" s="4" t="s">
        <v>4269</v>
      </c>
      <c r="B4062" s="4" t="s">
        <v>208</v>
      </c>
      <c r="C4062" s="4" t="s">
        <v>199</v>
      </c>
      <c r="D4062" s="4" t="s">
        <v>57</v>
      </c>
      <c r="E4062" s="4" t="s">
        <v>172</v>
      </c>
      <c r="F4062" s="3">
        <v>42906</v>
      </c>
      <c r="G4062" s="3">
        <v>42917</v>
      </c>
      <c r="H4062">
        <v>4813</v>
      </c>
    </row>
    <row r="4063" spans="1:8">
      <c r="A4063" s="4" t="s">
        <v>4270</v>
      </c>
      <c r="B4063" s="4" t="s">
        <v>185</v>
      </c>
      <c r="C4063" s="4" t="s">
        <v>177</v>
      </c>
      <c r="D4063" s="4" t="s">
        <v>49</v>
      </c>
      <c r="E4063" s="4" t="s">
        <v>197</v>
      </c>
      <c r="F4063" s="3">
        <v>42906</v>
      </c>
      <c r="G4063" s="3">
        <v>42909</v>
      </c>
      <c r="H4063">
        <v>0</v>
      </c>
    </row>
    <row r="4064" spans="1:8">
      <c r="A4064" s="4" t="s">
        <v>4271</v>
      </c>
      <c r="B4064" s="4" t="s">
        <v>185</v>
      </c>
      <c r="C4064" s="4" t="s">
        <v>177</v>
      </c>
      <c r="D4064" s="4" t="s">
        <v>32</v>
      </c>
      <c r="E4064" s="4" t="s">
        <v>172</v>
      </c>
      <c r="F4064" s="3">
        <v>42906</v>
      </c>
      <c r="G4064" s="3">
        <v>42917</v>
      </c>
      <c r="H4064">
        <v>51</v>
      </c>
    </row>
    <row r="4065" spans="1:8">
      <c r="A4065" s="4" t="s">
        <v>4272</v>
      </c>
      <c r="B4065" s="4" t="s">
        <v>185</v>
      </c>
      <c r="C4065" s="4" t="s">
        <v>192</v>
      </c>
      <c r="D4065" s="4" t="s">
        <v>71</v>
      </c>
      <c r="E4065" s="4" t="s">
        <v>172</v>
      </c>
      <c r="F4065" s="3">
        <v>42906</v>
      </c>
      <c r="G4065" s="3">
        <v>42991</v>
      </c>
      <c r="H4065">
        <v>3241</v>
      </c>
    </row>
    <row r="4066" spans="1:8">
      <c r="A4066" s="4" t="s">
        <v>4273</v>
      </c>
      <c r="B4066" s="4" t="s">
        <v>216</v>
      </c>
      <c r="C4066" s="4" t="s">
        <v>177</v>
      </c>
      <c r="D4066" s="4" t="s">
        <v>78</v>
      </c>
      <c r="E4066" s="4" t="s">
        <v>197</v>
      </c>
      <c r="F4066" s="3">
        <v>42906</v>
      </c>
      <c r="G4066" s="3">
        <v>42951</v>
      </c>
      <c r="H4066">
        <v>0</v>
      </c>
    </row>
    <row r="4067" spans="1:8">
      <c r="A4067" s="4" t="s">
        <v>4274</v>
      </c>
      <c r="B4067" s="4" t="s">
        <v>216</v>
      </c>
      <c r="C4067" s="4" t="s">
        <v>179</v>
      </c>
      <c r="D4067" s="4" t="s">
        <v>113</v>
      </c>
      <c r="E4067" s="4" t="s">
        <v>172</v>
      </c>
      <c r="F4067" s="3">
        <v>42906</v>
      </c>
      <c r="G4067" s="3">
        <v>42990</v>
      </c>
      <c r="H4067">
        <v>592</v>
      </c>
    </row>
    <row r="4068" spans="1:8">
      <c r="A4068" s="4" t="s">
        <v>4275</v>
      </c>
      <c r="B4068" s="4" t="s">
        <v>235</v>
      </c>
      <c r="C4068" s="4" t="s">
        <v>192</v>
      </c>
      <c r="D4068" s="4" t="s">
        <v>24</v>
      </c>
      <c r="E4068" s="4" t="s">
        <v>193</v>
      </c>
      <c r="F4068" s="3">
        <v>42906</v>
      </c>
      <c r="G4068" s="3"/>
    </row>
    <row r="4069" spans="1:8">
      <c r="A4069" s="4" t="s">
        <v>4276</v>
      </c>
      <c r="B4069" s="4" t="s">
        <v>235</v>
      </c>
      <c r="C4069" s="4" t="s">
        <v>179</v>
      </c>
      <c r="D4069" s="4" t="s">
        <v>130</v>
      </c>
      <c r="E4069" s="4" t="s">
        <v>172</v>
      </c>
      <c r="F4069" s="3">
        <v>42906</v>
      </c>
      <c r="G4069" s="3">
        <v>42998</v>
      </c>
      <c r="H4069">
        <v>506</v>
      </c>
    </row>
    <row r="4070" spans="1:8">
      <c r="A4070" s="4" t="s">
        <v>4277</v>
      </c>
      <c r="B4070" s="4" t="s">
        <v>181</v>
      </c>
      <c r="C4070" s="4" t="s">
        <v>192</v>
      </c>
      <c r="D4070" s="4" t="s">
        <v>24</v>
      </c>
      <c r="E4070" s="4" t="s">
        <v>193</v>
      </c>
      <c r="F4070" s="3">
        <v>42906</v>
      </c>
      <c r="G4070" s="3"/>
    </row>
    <row r="4071" spans="1:8">
      <c r="A4071" s="4" t="s">
        <v>4278</v>
      </c>
      <c r="B4071" s="4" t="s">
        <v>181</v>
      </c>
      <c r="C4071" s="4" t="s">
        <v>179</v>
      </c>
      <c r="D4071" s="4" t="s">
        <v>86</v>
      </c>
      <c r="E4071" s="4" t="s">
        <v>197</v>
      </c>
      <c r="F4071" s="3">
        <v>42906</v>
      </c>
      <c r="G4071" s="3">
        <v>43003</v>
      </c>
      <c r="H4071">
        <v>0</v>
      </c>
    </row>
    <row r="4072" spans="1:8">
      <c r="A4072" s="4" t="s">
        <v>4279</v>
      </c>
      <c r="B4072" s="4" t="s">
        <v>183</v>
      </c>
      <c r="C4072" s="4" t="s">
        <v>192</v>
      </c>
      <c r="D4072" s="4" t="s">
        <v>41</v>
      </c>
      <c r="E4072" s="4" t="s">
        <v>172</v>
      </c>
      <c r="F4072" s="3">
        <v>42907</v>
      </c>
      <c r="G4072" s="3">
        <v>42984</v>
      </c>
      <c r="H4072">
        <v>3571</v>
      </c>
    </row>
    <row r="4073" spans="1:8">
      <c r="A4073" s="4" t="s">
        <v>4280</v>
      </c>
      <c r="B4073" s="4" t="s">
        <v>246</v>
      </c>
      <c r="C4073" s="4" t="s">
        <v>179</v>
      </c>
      <c r="D4073" s="4" t="s">
        <v>117</v>
      </c>
      <c r="E4073" s="4" t="s">
        <v>197</v>
      </c>
      <c r="F4073" s="3">
        <v>42907</v>
      </c>
      <c r="G4073" s="3">
        <v>42977</v>
      </c>
      <c r="H4073">
        <v>0</v>
      </c>
    </row>
    <row r="4074" spans="1:8">
      <c r="A4074" s="4" t="s">
        <v>4281</v>
      </c>
      <c r="B4074" s="4" t="s">
        <v>246</v>
      </c>
      <c r="C4074" s="4" t="s">
        <v>177</v>
      </c>
      <c r="D4074" s="4" t="s">
        <v>80</v>
      </c>
      <c r="E4074" s="4" t="s">
        <v>172</v>
      </c>
      <c r="F4074" s="3">
        <v>42907</v>
      </c>
      <c r="G4074" s="3">
        <v>42919</v>
      </c>
      <c r="H4074">
        <v>60</v>
      </c>
    </row>
    <row r="4075" spans="1:8">
      <c r="A4075" s="4" t="s">
        <v>4282</v>
      </c>
      <c r="B4075" s="4" t="s">
        <v>246</v>
      </c>
      <c r="C4075" s="4" t="s">
        <v>177</v>
      </c>
      <c r="D4075" s="4" t="s">
        <v>84</v>
      </c>
      <c r="E4075" s="4" t="s">
        <v>172</v>
      </c>
      <c r="F4075" s="3">
        <v>42907</v>
      </c>
      <c r="G4075" s="3">
        <v>42993</v>
      </c>
      <c r="H4075">
        <v>59</v>
      </c>
    </row>
    <row r="4076" spans="1:8">
      <c r="A4076" s="4" t="s">
        <v>4283</v>
      </c>
      <c r="B4076" s="4" t="s">
        <v>279</v>
      </c>
      <c r="C4076" s="4" t="s">
        <v>179</v>
      </c>
      <c r="D4076" s="4" t="s">
        <v>107</v>
      </c>
      <c r="E4076" s="4" t="s">
        <v>172</v>
      </c>
      <c r="F4076" s="3">
        <v>42907</v>
      </c>
      <c r="G4076" s="3">
        <v>42911</v>
      </c>
      <c r="H4076">
        <v>551</v>
      </c>
    </row>
    <row r="4077" spans="1:8">
      <c r="A4077" s="4" t="s">
        <v>4284</v>
      </c>
      <c r="B4077" s="4" t="s">
        <v>210</v>
      </c>
      <c r="C4077" s="4" t="s">
        <v>175</v>
      </c>
      <c r="D4077" s="4" t="s">
        <v>24</v>
      </c>
      <c r="E4077" s="4" t="s">
        <v>193</v>
      </c>
      <c r="F4077" s="3">
        <v>42907</v>
      </c>
      <c r="G4077" s="3"/>
    </row>
    <row r="4078" spans="1:8">
      <c r="A4078" s="4" t="s">
        <v>4285</v>
      </c>
      <c r="B4078" s="4" t="s">
        <v>174</v>
      </c>
      <c r="C4078" s="4" t="s">
        <v>175</v>
      </c>
      <c r="D4078" s="4" t="s">
        <v>61</v>
      </c>
      <c r="E4078" s="4" t="s">
        <v>197</v>
      </c>
      <c r="F4078" s="3">
        <v>42907</v>
      </c>
      <c r="G4078" s="3">
        <v>42917</v>
      </c>
      <c r="H4078">
        <v>0</v>
      </c>
    </row>
    <row r="4079" spans="1:8">
      <c r="A4079" s="4" t="s">
        <v>4286</v>
      </c>
      <c r="B4079" s="4" t="s">
        <v>174</v>
      </c>
      <c r="C4079" s="4" t="s">
        <v>175</v>
      </c>
      <c r="D4079" s="4" t="s">
        <v>79</v>
      </c>
      <c r="E4079" s="4" t="s">
        <v>197</v>
      </c>
      <c r="F4079" s="3">
        <v>42907</v>
      </c>
      <c r="G4079" s="3">
        <v>42918</v>
      </c>
      <c r="H4079">
        <v>0</v>
      </c>
    </row>
    <row r="4080" spans="1:8">
      <c r="A4080" s="4" t="s">
        <v>4287</v>
      </c>
      <c r="B4080" s="4" t="s">
        <v>174</v>
      </c>
      <c r="C4080" s="4" t="s">
        <v>175</v>
      </c>
      <c r="D4080" s="4" t="s">
        <v>79</v>
      </c>
      <c r="E4080" s="4" t="s">
        <v>172</v>
      </c>
      <c r="F4080" s="3">
        <v>42907</v>
      </c>
      <c r="G4080" s="3">
        <v>42917</v>
      </c>
      <c r="H4080">
        <v>4826</v>
      </c>
    </row>
    <row r="4081" spans="1:8">
      <c r="A4081" s="4" t="s">
        <v>4288</v>
      </c>
      <c r="B4081" s="4" t="s">
        <v>212</v>
      </c>
      <c r="C4081" s="4" t="s">
        <v>177</v>
      </c>
      <c r="D4081" s="4" t="s">
        <v>72</v>
      </c>
      <c r="E4081" s="4" t="s">
        <v>172</v>
      </c>
      <c r="F4081" s="3">
        <v>42907</v>
      </c>
      <c r="G4081" s="3">
        <v>43008</v>
      </c>
      <c r="H4081">
        <v>58</v>
      </c>
    </row>
    <row r="4082" spans="1:8">
      <c r="A4082" s="4" t="s">
        <v>4289</v>
      </c>
      <c r="B4082" s="4" t="s">
        <v>237</v>
      </c>
      <c r="C4082" s="4" t="s">
        <v>175</v>
      </c>
      <c r="D4082" s="4" t="s">
        <v>65</v>
      </c>
      <c r="E4082" s="4" t="s">
        <v>172</v>
      </c>
      <c r="F4082" s="3">
        <v>42907</v>
      </c>
      <c r="G4082" s="3">
        <v>42912</v>
      </c>
      <c r="H4082">
        <v>5622</v>
      </c>
    </row>
    <row r="4083" spans="1:8">
      <c r="A4083" s="4" t="s">
        <v>4290</v>
      </c>
      <c r="B4083" s="4" t="s">
        <v>196</v>
      </c>
      <c r="C4083" s="4" t="s">
        <v>177</v>
      </c>
      <c r="D4083" s="4" t="s">
        <v>76</v>
      </c>
      <c r="E4083" s="4" t="s">
        <v>197</v>
      </c>
      <c r="F4083" s="3">
        <v>42907</v>
      </c>
      <c r="G4083" s="3">
        <v>42918</v>
      </c>
      <c r="H4083">
        <v>0</v>
      </c>
    </row>
    <row r="4084" spans="1:8">
      <c r="A4084" s="4" t="s">
        <v>4291</v>
      </c>
      <c r="B4084" s="4" t="s">
        <v>196</v>
      </c>
      <c r="C4084" s="4" t="s">
        <v>192</v>
      </c>
      <c r="D4084" s="4" t="s">
        <v>51</v>
      </c>
      <c r="E4084" s="4" t="s">
        <v>172</v>
      </c>
      <c r="F4084" s="3">
        <v>42907</v>
      </c>
      <c r="G4084" s="3">
        <v>42974</v>
      </c>
      <c r="H4084">
        <v>3177</v>
      </c>
    </row>
    <row r="4085" spans="1:8">
      <c r="A4085" s="4" t="s">
        <v>4292</v>
      </c>
      <c r="B4085" s="4" t="s">
        <v>219</v>
      </c>
      <c r="C4085" s="4" t="s">
        <v>177</v>
      </c>
      <c r="D4085" s="4" t="s">
        <v>53</v>
      </c>
      <c r="E4085" s="4" t="s">
        <v>172</v>
      </c>
      <c r="F4085" s="3">
        <v>42907</v>
      </c>
      <c r="G4085" s="3">
        <v>42958</v>
      </c>
      <c r="H4085">
        <v>56</v>
      </c>
    </row>
    <row r="4086" spans="1:8">
      <c r="A4086" s="4" t="s">
        <v>4293</v>
      </c>
      <c r="B4086" s="4" t="s">
        <v>230</v>
      </c>
      <c r="C4086" s="4" t="s">
        <v>175</v>
      </c>
      <c r="D4086" s="4" t="s">
        <v>24</v>
      </c>
      <c r="E4086" s="4" t="s">
        <v>193</v>
      </c>
      <c r="F4086" s="3">
        <v>42907</v>
      </c>
      <c r="G4086" s="3"/>
    </row>
    <row r="4087" spans="1:8">
      <c r="A4087" s="4" t="s">
        <v>4294</v>
      </c>
      <c r="B4087" s="4" t="s">
        <v>201</v>
      </c>
      <c r="C4087" s="4" t="s">
        <v>171</v>
      </c>
      <c r="D4087" s="4" t="s">
        <v>82</v>
      </c>
      <c r="E4087" s="4" t="s">
        <v>172</v>
      </c>
      <c r="F4087" s="3">
        <v>42907</v>
      </c>
      <c r="G4087" s="3">
        <v>43000</v>
      </c>
      <c r="H4087">
        <v>990</v>
      </c>
    </row>
    <row r="4088" spans="1:8">
      <c r="A4088" s="4" t="s">
        <v>4295</v>
      </c>
      <c r="B4088" s="4" t="s">
        <v>189</v>
      </c>
      <c r="C4088" s="4" t="s">
        <v>179</v>
      </c>
      <c r="D4088" s="4" t="s">
        <v>92</v>
      </c>
      <c r="E4088" s="4" t="s">
        <v>172</v>
      </c>
      <c r="F4088" s="3">
        <v>42907</v>
      </c>
      <c r="G4088" s="3">
        <v>43008</v>
      </c>
      <c r="H4088">
        <v>587</v>
      </c>
    </row>
    <row r="4089" spans="1:8">
      <c r="A4089" s="4" t="s">
        <v>4296</v>
      </c>
      <c r="B4089" s="4" t="s">
        <v>226</v>
      </c>
      <c r="C4089" s="4" t="s">
        <v>199</v>
      </c>
      <c r="D4089" s="4" t="s">
        <v>31</v>
      </c>
      <c r="E4089" s="4" t="s">
        <v>172</v>
      </c>
      <c r="F4089" s="3">
        <v>42907</v>
      </c>
      <c r="G4089" s="3">
        <v>42913</v>
      </c>
      <c r="H4089">
        <v>6229</v>
      </c>
    </row>
    <row r="4090" spans="1:8">
      <c r="A4090" s="4" t="s">
        <v>4297</v>
      </c>
      <c r="B4090" s="4" t="s">
        <v>208</v>
      </c>
      <c r="C4090" s="4" t="s">
        <v>177</v>
      </c>
      <c r="D4090" s="4" t="s">
        <v>92</v>
      </c>
      <c r="E4090" s="4" t="s">
        <v>197</v>
      </c>
      <c r="F4090" s="3">
        <v>42907</v>
      </c>
      <c r="G4090" s="3">
        <v>42949</v>
      </c>
      <c r="H4090">
        <v>0</v>
      </c>
    </row>
    <row r="4091" spans="1:8">
      <c r="A4091" s="4" t="s">
        <v>4298</v>
      </c>
      <c r="B4091" s="4" t="s">
        <v>185</v>
      </c>
      <c r="C4091" s="4" t="s">
        <v>171</v>
      </c>
      <c r="D4091" s="4" t="s">
        <v>122</v>
      </c>
      <c r="E4091" s="4" t="s">
        <v>172</v>
      </c>
      <c r="F4091" s="3">
        <v>42907</v>
      </c>
      <c r="G4091" s="3">
        <v>43001</v>
      </c>
      <c r="H4091">
        <v>1027</v>
      </c>
    </row>
    <row r="4092" spans="1:8">
      <c r="A4092" s="4" t="s">
        <v>4299</v>
      </c>
      <c r="B4092" s="4" t="s">
        <v>185</v>
      </c>
      <c r="C4092" s="4" t="s">
        <v>192</v>
      </c>
      <c r="D4092" s="4" t="s">
        <v>105</v>
      </c>
      <c r="E4092" s="4" t="s">
        <v>172</v>
      </c>
      <c r="F4092" s="3">
        <v>42907</v>
      </c>
      <c r="G4092" s="3">
        <v>42909</v>
      </c>
      <c r="H4092">
        <v>3559</v>
      </c>
    </row>
    <row r="4093" spans="1:8">
      <c r="A4093" s="4" t="s">
        <v>4300</v>
      </c>
      <c r="B4093" s="4" t="s">
        <v>181</v>
      </c>
      <c r="C4093" s="4" t="s">
        <v>179</v>
      </c>
      <c r="D4093" s="4" t="s">
        <v>72</v>
      </c>
      <c r="E4093" s="4" t="s">
        <v>172</v>
      </c>
      <c r="F4093" s="3">
        <v>42907</v>
      </c>
      <c r="G4093" s="3">
        <v>42975</v>
      </c>
      <c r="H4093">
        <v>506</v>
      </c>
    </row>
    <row r="4094" spans="1:8">
      <c r="A4094" s="4" t="s">
        <v>4301</v>
      </c>
      <c r="B4094" s="4" t="s">
        <v>183</v>
      </c>
      <c r="C4094" s="4" t="s">
        <v>177</v>
      </c>
      <c r="D4094" s="4" t="s">
        <v>70</v>
      </c>
      <c r="E4094" s="4" t="s">
        <v>197</v>
      </c>
      <c r="F4094" s="3">
        <v>42908</v>
      </c>
      <c r="G4094" s="3">
        <v>42919</v>
      </c>
      <c r="H4094">
        <v>0</v>
      </c>
    </row>
    <row r="4095" spans="1:8">
      <c r="A4095" s="4" t="s">
        <v>4302</v>
      </c>
      <c r="B4095" s="4" t="s">
        <v>183</v>
      </c>
      <c r="C4095" s="4" t="s">
        <v>192</v>
      </c>
      <c r="D4095" s="4" t="s">
        <v>66</v>
      </c>
      <c r="E4095" s="4" t="s">
        <v>197</v>
      </c>
      <c r="F4095" s="3">
        <v>42908</v>
      </c>
      <c r="G4095" s="3">
        <v>42958</v>
      </c>
      <c r="H4095">
        <v>0</v>
      </c>
    </row>
    <row r="4096" spans="1:8">
      <c r="A4096" s="4" t="s">
        <v>4303</v>
      </c>
      <c r="B4096" s="4" t="s">
        <v>183</v>
      </c>
      <c r="C4096" s="4" t="s">
        <v>199</v>
      </c>
      <c r="D4096" s="4" t="s">
        <v>109</v>
      </c>
      <c r="E4096" s="4" t="s">
        <v>172</v>
      </c>
      <c r="F4096" s="3">
        <v>42908</v>
      </c>
      <c r="G4096" s="3">
        <v>42990</v>
      </c>
      <c r="H4096">
        <v>6250</v>
      </c>
    </row>
    <row r="4097" spans="1:8">
      <c r="A4097" s="4" t="s">
        <v>4304</v>
      </c>
      <c r="B4097" s="4" t="s">
        <v>304</v>
      </c>
      <c r="C4097" s="4" t="s">
        <v>192</v>
      </c>
      <c r="D4097" s="4" t="s">
        <v>76</v>
      </c>
      <c r="E4097" s="4" t="s">
        <v>172</v>
      </c>
      <c r="F4097" s="3">
        <v>42908</v>
      </c>
      <c r="G4097" s="3">
        <v>42990</v>
      </c>
      <c r="H4097">
        <v>3510</v>
      </c>
    </row>
    <row r="4098" spans="1:8">
      <c r="A4098" s="4" t="s">
        <v>4305</v>
      </c>
      <c r="B4098" s="4" t="s">
        <v>210</v>
      </c>
      <c r="C4098" s="4" t="s">
        <v>177</v>
      </c>
      <c r="D4098" s="4" t="s">
        <v>24</v>
      </c>
      <c r="E4098" s="4" t="s">
        <v>193</v>
      </c>
      <c r="F4098" s="3">
        <v>42908</v>
      </c>
      <c r="G4098" s="3"/>
    </row>
    <row r="4099" spans="1:8">
      <c r="A4099" s="4" t="s">
        <v>4306</v>
      </c>
      <c r="B4099" s="4" t="s">
        <v>210</v>
      </c>
      <c r="C4099" s="4" t="s">
        <v>171</v>
      </c>
      <c r="D4099" s="4" t="s">
        <v>120</v>
      </c>
      <c r="E4099" s="4" t="s">
        <v>172</v>
      </c>
      <c r="F4099" s="3">
        <v>42908</v>
      </c>
      <c r="G4099" s="3">
        <v>42989</v>
      </c>
      <c r="H4099">
        <v>1078</v>
      </c>
    </row>
    <row r="4100" spans="1:8">
      <c r="A4100" s="4" t="s">
        <v>4307</v>
      </c>
      <c r="B4100" s="4" t="s">
        <v>263</v>
      </c>
      <c r="C4100" s="4" t="s">
        <v>179</v>
      </c>
      <c r="D4100" s="4" t="s">
        <v>40</v>
      </c>
      <c r="E4100" s="4" t="s">
        <v>172</v>
      </c>
      <c r="F4100" s="3">
        <v>42908</v>
      </c>
      <c r="G4100" s="3">
        <v>42918</v>
      </c>
      <c r="H4100">
        <v>553</v>
      </c>
    </row>
    <row r="4101" spans="1:8">
      <c r="A4101" s="4" t="s">
        <v>4308</v>
      </c>
      <c r="B4101" s="4" t="s">
        <v>343</v>
      </c>
      <c r="C4101" s="4" t="s">
        <v>179</v>
      </c>
      <c r="D4101" s="4" t="s">
        <v>118</v>
      </c>
      <c r="E4101" s="4" t="s">
        <v>172</v>
      </c>
      <c r="F4101" s="3">
        <v>42908</v>
      </c>
      <c r="G4101" s="3">
        <v>42974</v>
      </c>
      <c r="H4101">
        <v>612</v>
      </c>
    </row>
    <row r="4102" spans="1:8">
      <c r="A4102" s="4" t="s">
        <v>4309</v>
      </c>
      <c r="B4102" s="4" t="s">
        <v>343</v>
      </c>
      <c r="C4102" s="4" t="s">
        <v>171</v>
      </c>
      <c r="D4102" s="4" t="s">
        <v>61</v>
      </c>
      <c r="E4102" s="4" t="s">
        <v>172</v>
      </c>
      <c r="F4102" s="3">
        <v>42908</v>
      </c>
      <c r="G4102" s="3">
        <v>42912</v>
      </c>
      <c r="H4102">
        <v>1033</v>
      </c>
    </row>
    <row r="4103" spans="1:8">
      <c r="A4103" s="4" t="s">
        <v>4310</v>
      </c>
      <c r="B4103" s="4" t="s">
        <v>343</v>
      </c>
      <c r="C4103" s="4" t="s">
        <v>171</v>
      </c>
      <c r="D4103" s="4" t="s">
        <v>47</v>
      </c>
      <c r="E4103" s="4" t="s">
        <v>172</v>
      </c>
      <c r="F4103" s="3">
        <v>42908</v>
      </c>
      <c r="G4103" s="3">
        <v>42991</v>
      </c>
      <c r="H4103">
        <v>1051</v>
      </c>
    </row>
    <row r="4104" spans="1:8">
      <c r="A4104" s="4" t="s">
        <v>4311</v>
      </c>
      <c r="B4104" s="4" t="s">
        <v>230</v>
      </c>
      <c r="C4104" s="4" t="s">
        <v>179</v>
      </c>
      <c r="D4104" s="4" t="s">
        <v>124</v>
      </c>
      <c r="E4104" s="4" t="s">
        <v>172</v>
      </c>
      <c r="F4104" s="3">
        <v>42908</v>
      </c>
      <c r="G4104" s="3">
        <v>43000</v>
      </c>
      <c r="H4104">
        <v>628</v>
      </c>
    </row>
    <row r="4105" spans="1:8">
      <c r="A4105" s="4" t="s">
        <v>4312</v>
      </c>
      <c r="B4105" s="4" t="s">
        <v>187</v>
      </c>
      <c r="C4105" s="4" t="s">
        <v>199</v>
      </c>
      <c r="D4105" s="4" t="s">
        <v>72</v>
      </c>
      <c r="E4105" s="4" t="s">
        <v>172</v>
      </c>
      <c r="F4105" s="3">
        <v>42908</v>
      </c>
      <c r="G4105" s="3">
        <v>42982</v>
      </c>
      <c r="H4105">
        <v>4916</v>
      </c>
    </row>
    <row r="4106" spans="1:8">
      <c r="A4106" s="4" t="s">
        <v>4313</v>
      </c>
      <c r="B4106" s="4" t="s">
        <v>244</v>
      </c>
      <c r="C4106" s="4" t="s">
        <v>192</v>
      </c>
      <c r="D4106" s="4" t="s">
        <v>109</v>
      </c>
      <c r="E4106" s="4" t="s">
        <v>172</v>
      </c>
      <c r="F4106" s="3">
        <v>42908</v>
      </c>
      <c r="G4106" s="3">
        <v>43006</v>
      </c>
      <c r="H4106">
        <v>3590</v>
      </c>
    </row>
    <row r="4107" spans="1:8">
      <c r="A4107" s="4" t="s">
        <v>4314</v>
      </c>
      <c r="B4107" s="4" t="s">
        <v>170</v>
      </c>
      <c r="C4107" s="4" t="s">
        <v>192</v>
      </c>
      <c r="D4107" s="4" t="s">
        <v>48</v>
      </c>
      <c r="E4107" s="4" t="s">
        <v>172</v>
      </c>
      <c r="F4107" s="3">
        <v>42908</v>
      </c>
      <c r="G4107" s="3">
        <v>42963</v>
      </c>
      <c r="H4107">
        <v>3207</v>
      </c>
    </row>
    <row r="4108" spans="1:8">
      <c r="A4108" s="4" t="s">
        <v>4315</v>
      </c>
      <c r="B4108" s="4" t="s">
        <v>170</v>
      </c>
      <c r="C4108" s="4" t="s">
        <v>192</v>
      </c>
      <c r="D4108" s="4" t="s">
        <v>131</v>
      </c>
      <c r="E4108" s="4" t="s">
        <v>172</v>
      </c>
      <c r="F4108" s="3">
        <v>42908</v>
      </c>
      <c r="G4108" s="3">
        <v>42999</v>
      </c>
      <c r="H4108">
        <v>2739</v>
      </c>
    </row>
    <row r="4109" spans="1:8">
      <c r="A4109" s="4" t="s">
        <v>4316</v>
      </c>
      <c r="B4109" s="4" t="s">
        <v>189</v>
      </c>
      <c r="C4109" s="4" t="s">
        <v>179</v>
      </c>
      <c r="D4109" s="4" t="s">
        <v>70</v>
      </c>
      <c r="E4109" s="4" t="s">
        <v>172</v>
      </c>
      <c r="F4109" s="3">
        <v>42908</v>
      </c>
      <c r="G4109" s="3">
        <v>42919</v>
      </c>
      <c r="H4109">
        <v>557</v>
      </c>
    </row>
    <row r="4110" spans="1:8">
      <c r="A4110" s="4" t="s">
        <v>4317</v>
      </c>
      <c r="B4110" s="4" t="s">
        <v>232</v>
      </c>
      <c r="C4110" s="4" t="s">
        <v>175</v>
      </c>
      <c r="D4110" s="4" t="s">
        <v>125</v>
      </c>
      <c r="E4110" s="4" t="s">
        <v>172</v>
      </c>
      <c r="F4110" s="3">
        <v>42908</v>
      </c>
      <c r="G4110" s="3">
        <v>42916</v>
      </c>
      <c r="H4110">
        <v>5302</v>
      </c>
    </row>
    <row r="4111" spans="1:8">
      <c r="A4111" s="4" t="s">
        <v>4318</v>
      </c>
      <c r="B4111" s="4" t="s">
        <v>208</v>
      </c>
      <c r="C4111" s="4" t="s">
        <v>177</v>
      </c>
      <c r="D4111" s="4" t="s">
        <v>48</v>
      </c>
      <c r="E4111" s="4" t="s">
        <v>197</v>
      </c>
      <c r="F4111" s="3">
        <v>42908</v>
      </c>
      <c r="G4111" s="3">
        <v>42973</v>
      </c>
      <c r="H4111">
        <v>0</v>
      </c>
    </row>
    <row r="4112" spans="1:8">
      <c r="A4112" s="4" t="s">
        <v>4319</v>
      </c>
      <c r="B4112" s="4" t="s">
        <v>208</v>
      </c>
      <c r="C4112" s="4" t="s">
        <v>192</v>
      </c>
      <c r="D4112" s="4" t="s">
        <v>131</v>
      </c>
      <c r="E4112" s="4" t="s">
        <v>172</v>
      </c>
      <c r="F4112" s="3">
        <v>42908</v>
      </c>
      <c r="G4112" s="3">
        <v>42917</v>
      </c>
      <c r="H4112">
        <v>3465</v>
      </c>
    </row>
    <row r="4113" spans="1:8">
      <c r="A4113" s="4" t="s">
        <v>4320</v>
      </c>
      <c r="B4113" s="4" t="s">
        <v>181</v>
      </c>
      <c r="C4113" s="4" t="s">
        <v>171</v>
      </c>
      <c r="D4113" s="4" t="s">
        <v>24</v>
      </c>
      <c r="E4113" s="4" t="s">
        <v>193</v>
      </c>
      <c r="F4113" s="3">
        <v>42908</v>
      </c>
      <c r="G4113" s="3"/>
    </row>
    <row r="4114" spans="1:8">
      <c r="A4114" s="4" t="s">
        <v>4321</v>
      </c>
      <c r="B4114" s="4" t="s">
        <v>181</v>
      </c>
      <c r="C4114" s="4" t="s">
        <v>175</v>
      </c>
      <c r="D4114" s="4" t="s">
        <v>129</v>
      </c>
      <c r="E4114" s="4" t="s">
        <v>172</v>
      </c>
      <c r="F4114" s="3">
        <v>42908</v>
      </c>
      <c r="G4114" s="3">
        <v>42984</v>
      </c>
      <c r="H4114">
        <v>4356</v>
      </c>
    </row>
    <row r="4115" spans="1:8">
      <c r="A4115" s="4" t="s">
        <v>4322</v>
      </c>
      <c r="B4115" s="4" t="s">
        <v>261</v>
      </c>
      <c r="C4115" s="4" t="s">
        <v>175</v>
      </c>
      <c r="D4115" s="4" t="s">
        <v>65</v>
      </c>
      <c r="E4115" s="4" t="s">
        <v>172</v>
      </c>
      <c r="F4115" s="3">
        <v>42909</v>
      </c>
      <c r="G4115" s="3">
        <v>42999</v>
      </c>
      <c r="H4115">
        <v>5301</v>
      </c>
    </row>
    <row r="4116" spans="1:8">
      <c r="A4116" s="4" t="s">
        <v>4323</v>
      </c>
      <c r="B4116" s="4" t="s">
        <v>246</v>
      </c>
      <c r="C4116" s="4" t="s">
        <v>192</v>
      </c>
      <c r="D4116" s="4" t="s">
        <v>24</v>
      </c>
      <c r="E4116" s="4" t="s">
        <v>193</v>
      </c>
      <c r="F4116" s="3">
        <v>42909</v>
      </c>
      <c r="G4116" s="3"/>
    </row>
    <row r="4117" spans="1:8">
      <c r="A4117" s="4" t="s">
        <v>4324</v>
      </c>
      <c r="B4117" s="4" t="s">
        <v>304</v>
      </c>
      <c r="C4117" s="4" t="s">
        <v>192</v>
      </c>
      <c r="D4117" s="4" t="s">
        <v>100</v>
      </c>
      <c r="E4117" s="4" t="s">
        <v>197</v>
      </c>
      <c r="F4117" s="3">
        <v>42909</v>
      </c>
      <c r="G4117" s="3">
        <v>42920</v>
      </c>
      <c r="H4117">
        <v>0</v>
      </c>
    </row>
    <row r="4118" spans="1:8">
      <c r="A4118" s="4" t="s">
        <v>4325</v>
      </c>
      <c r="B4118" s="4" t="s">
        <v>304</v>
      </c>
      <c r="C4118" s="4" t="s">
        <v>177</v>
      </c>
      <c r="D4118" s="4" t="s">
        <v>119</v>
      </c>
      <c r="E4118" s="4" t="s">
        <v>172</v>
      </c>
      <c r="F4118" s="3">
        <v>42909</v>
      </c>
      <c r="G4118" s="3">
        <v>42921</v>
      </c>
      <c r="H4118">
        <v>66</v>
      </c>
    </row>
    <row r="4119" spans="1:8">
      <c r="A4119" s="4" t="s">
        <v>4326</v>
      </c>
      <c r="B4119" s="4" t="s">
        <v>279</v>
      </c>
      <c r="C4119" s="4" t="s">
        <v>179</v>
      </c>
      <c r="D4119" s="4" t="s">
        <v>121</v>
      </c>
      <c r="E4119" s="4" t="s">
        <v>197</v>
      </c>
      <c r="F4119" s="3">
        <v>42909</v>
      </c>
      <c r="G4119" s="3">
        <v>42919</v>
      </c>
      <c r="H4119">
        <v>0</v>
      </c>
    </row>
    <row r="4120" spans="1:8">
      <c r="A4120" s="4" t="s">
        <v>4327</v>
      </c>
      <c r="B4120" s="4" t="s">
        <v>279</v>
      </c>
      <c r="C4120" s="4" t="s">
        <v>175</v>
      </c>
      <c r="D4120" s="4" t="s">
        <v>21</v>
      </c>
      <c r="E4120" s="4" t="s">
        <v>197</v>
      </c>
      <c r="F4120" s="3">
        <v>42909</v>
      </c>
      <c r="G4120" s="3">
        <v>42917</v>
      </c>
      <c r="H4120">
        <v>0</v>
      </c>
    </row>
    <row r="4121" spans="1:8">
      <c r="A4121" s="4" t="s">
        <v>4328</v>
      </c>
      <c r="B4121" s="4" t="s">
        <v>279</v>
      </c>
      <c r="C4121" s="4" t="s">
        <v>199</v>
      </c>
      <c r="D4121" s="4" t="s">
        <v>80</v>
      </c>
      <c r="E4121" s="4" t="s">
        <v>172</v>
      </c>
      <c r="F4121" s="3">
        <v>42909</v>
      </c>
      <c r="G4121" s="3">
        <v>42917</v>
      </c>
      <c r="H4121">
        <v>5640</v>
      </c>
    </row>
    <row r="4122" spans="1:8">
      <c r="A4122" s="4" t="s">
        <v>4329</v>
      </c>
      <c r="B4122" s="4" t="s">
        <v>210</v>
      </c>
      <c r="C4122" s="4" t="s">
        <v>192</v>
      </c>
      <c r="D4122" s="4" t="s">
        <v>83</v>
      </c>
      <c r="E4122" s="4" t="s">
        <v>197</v>
      </c>
      <c r="F4122" s="3">
        <v>42909</v>
      </c>
      <c r="G4122" s="3">
        <v>42977</v>
      </c>
      <c r="H4122">
        <v>0</v>
      </c>
    </row>
    <row r="4123" spans="1:8">
      <c r="A4123" s="4" t="s">
        <v>4330</v>
      </c>
      <c r="B4123" s="4" t="s">
        <v>210</v>
      </c>
      <c r="C4123" s="4" t="s">
        <v>171</v>
      </c>
      <c r="D4123" s="4" t="s">
        <v>82</v>
      </c>
      <c r="E4123" s="4" t="s">
        <v>172</v>
      </c>
      <c r="F4123" s="3">
        <v>42909</v>
      </c>
      <c r="G4123" s="3">
        <v>43006</v>
      </c>
      <c r="H4123">
        <v>1291</v>
      </c>
    </row>
    <row r="4124" spans="1:8">
      <c r="A4124" s="4" t="s">
        <v>4331</v>
      </c>
      <c r="B4124" s="4" t="s">
        <v>210</v>
      </c>
      <c r="C4124" s="4" t="s">
        <v>175</v>
      </c>
      <c r="D4124" s="4" t="s">
        <v>88</v>
      </c>
      <c r="E4124" s="4" t="s">
        <v>172</v>
      </c>
      <c r="F4124" s="3">
        <v>42909</v>
      </c>
      <c r="G4124" s="3">
        <v>43005</v>
      </c>
      <c r="H4124">
        <v>3729</v>
      </c>
    </row>
    <row r="4125" spans="1:8">
      <c r="A4125" s="4" t="s">
        <v>4332</v>
      </c>
      <c r="B4125" s="4" t="s">
        <v>174</v>
      </c>
      <c r="C4125" s="4" t="s">
        <v>175</v>
      </c>
      <c r="D4125" s="4" t="s">
        <v>119</v>
      </c>
      <c r="E4125" s="4" t="s">
        <v>197</v>
      </c>
      <c r="F4125" s="3">
        <v>42909</v>
      </c>
      <c r="G4125" s="3">
        <v>42970</v>
      </c>
      <c r="H4125">
        <v>0</v>
      </c>
    </row>
    <row r="4126" spans="1:8">
      <c r="A4126" s="4" t="s">
        <v>4333</v>
      </c>
      <c r="B4126" s="4" t="s">
        <v>196</v>
      </c>
      <c r="C4126" s="4" t="s">
        <v>177</v>
      </c>
      <c r="D4126" s="4" t="s">
        <v>43</v>
      </c>
      <c r="E4126" s="4" t="s">
        <v>172</v>
      </c>
      <c r="F4126" s="3">
        <v>42909</v>
      </c>
      <c r="G4126" s="3">
        <v>42919</v>
      </c>
      <c r="H4126">
        <v>49</v>
      </c>
    </row>
    <row r="4127" spans="1:8">
      <c r="A4127" s="4" t="s">
        <v>4334</v>
      </c>
      <c r="B4127" s="4" t="s">
        <v>203</v>
      </c>
      <c r="C4127" s="4" t="s">
        <v>192</v>
      </c>
      <c r="D4127" s="4" t="s">
        <v>108</v>
      </c>
      <c r="E4127" s="4" t="s">
        <v>197</v>
      </c>
      <c r="F4127" s="3">
        <v>42909</v>
      </c>
      <c r="G4127" s="3">
        <v>42919</v>
      </c>
      <c r="H4127">
        <v>0</v>
      </c>
    </row>
    <row r="4128" spans="1:8">
      <c r="A4128" s="4" t="s">
        <v>4335</v>
      </c>
      <c r="B4128" s="4" t="s">
        <v>203</v>
      </c>
      <c r="C4128" s="4" t="s">
        <v>171</v>
      </c>
      <c r="D4128" s="4" t="s">
        <v>98</v>
      </c>
      <c r="E4128" s="4" t="s">
        <v>172</v>
      </c>
      <c r="F4128" s="3">
        <v>42909</v>
      </c>
      <c r="G4128" s="3">
        <v>42990</v>
      </c>
      <c r="H4128">
        <v>1099</v>
      </c>
    </row>
    <row r="4129" spans="1:8">
      <c r="A4129" s="4" t="s">
        <v>4336</v>
      </c>
      <c r="B4129" s="4" t="s">
        <v>230</v>
      </c>
      <c r="C4129" s="4" t="s">
        <v>175</v>
      </c>
      <c r="D4129" s="4" t="s">
        <v>86</v>
      </c>
      <c r="E4129" s="4" t="s">
        <v>197</v>
      </c>
      <c r="F4129" s="3">
        <v>42909</v>
      </c>
      <c r="G4129" s="3">
        <v>42920</v>
      </c>
      <c r="H4129">
        <v>0</v>
      </c>
    </row>
    <row r="4130" spans="1:8">
      <c r="A4130" s="4" t="s">
        <v>4337</v>
      </c>
      <c r="B4130" s="4" t="s">
        <v>256</v>
      </c>
      <c r="C4130" s="4" t="s">
        <v>192</v>
      </c>
      <c r="D4130" s="4" t="s">
        <v>42</v>
      </c>
      <c r="E4130" s="4" t="s">
        <v>197</v>
      </c>
      <c r="F4130" s="3">
        <v>42909</v>
      </c>
      <c r="G4130" s="3">
        <v>42919</v>
      </c>
      <c r="H4130">
        <v>0</v>
      </c>
    </row>
    <row r="4131" spans="1:8">
      <c r="A4131" s="4" t="s">
        <v>4338</v>
      </c>
      <c r="B4131" s="4" t="s">
        <v>244</v>
      </c>
      <c r="C4131" s="4" t="s">
        <v>192</v>
      </c>
      <c r="D4131" s="4" t="s">
        <v>85</v>
      </c>
      <c r="E4131" s="4" t="s">
        <v>197</v>
      </c>
      <c r="F4131" s="3">
        <v>42909</v>
      </c>
      <c r="G4131" s="3">
        <v>43000</v>
      </c>
      <c r="H4131">
        <v>0</v>
      </c>
    </row>
    <row r="4132" spans="1:8">
      <c r="A4132" s="4" t="s">
        <v>4339</v>
      </c>
      <c r="B4132" s="4" t="s">
        <v>189</v>
      </c>
      <c r="C4132" s="4" t="s">
        <v>171</v>
      </c>
      <c r="D4132" s="4" t="s">
        <v>42</v>
      </c>
      <c r="E4132" s="4" t="s">
        <v>172</v>
      </c>
      <c r="F4132" s="3">
        <v>42909</v>
      </c>
      <c r="G4132" s="3">
        <v>42918</v>
      </c>
      <c r="H4132">
        <v>932</v>
      </c>
    </row>
    <row r="4133" spans="1:8">
      <c r="A4133" s="4" t="s">
        <v>4340</v>
      </c>
      <c r="B4133" s="4" t="s">
        <v>232</v>
      </c>
      <c r="C4133" s="4" t="s">
        <v>179</v>
      </c>
      <c r="D4133" s="4" t="s">
        <v>107</v>
      </c>
      <c r="E4133" s="4" t="s">
        <v>197</v>
      </c>
      <c r="F4133" s="3">
        <v>42909</v>
      </c>
      <c r="G4133" s="3">
        <v>42917</v>
      </c>
      <c r="H4133">
        <v>0</v>
      </c>
    </row>
    <row r="4134" spans="1:8">
      <c r="A4134" s="4" t="s">
        <v>4341</v>
      </c>
      <c r="B4134" s="4" t="s">
        <v>232</v>
      </c>
      <c r="C4134" s="4" t="s">
        <v>171</v>
      </c>
      <c r="D4134" s="4" t="s">
        <v>50</v>
      </c>
      <c r="E4134" s="4" t="s">
        <v>172</v>
      </c>
      <c r="F4134" s="3">
        <v>42909</v>
      </c>
      <c r="G4134" s="3">
        <v>42920</v>
      </c>
      <c r="H4134">
        <v>880</v>
      </c>
    </row>
    <row r="4135" spans="1:8">
      <c r="A4135" s="4" t="s">
        <v>4342</v>
      </c>
      <c r="B4135" s="4" t="s">
        <v>232</v>
      </c>
      <c r="C4135" s="4" t="s">
        <v>175</v>
      </c>
      <c r="D4135" s="4" t="s">
        <v>63</v>
      </c>
      <c r="E4135" s="4" t="s">
        <v>172</v>
      </c>
      <c r="F4135" s="3">
        <v>42909</v>
      </c>
      <c r="G4135" s="3">
        <v>42996</v>
      </c>
      <c r="H4135">
        <v>4801</v>
      </c>
    </row>
    <row r="4136" spans="1:8">
      <c r="A4136" s="4" t="s">
        <v>4343</v>
      </c>
      <c r="B4136" s="4" t="s">
        <v>226</v>
      </c>
      <c r="C4136" s="4" t="s">
        <v>177</v>
      </c>
      <c r="D4136" s="4" t="s">
        <v>84</v>
      </c>
      <c r="E4136" s="4" t="s">
        <v>172</v>
      </c>
      <c r="F4136" s="3">
        <v>42909</v>
      </c>
      <c r="G4136" s="3">
        <v>42917</v>
      </c>
      <c r="H4136">
        <v>59</v>
      </c>
    </row>
    <row r="4137" spans="1:8">
      <c r="A4137" s="4" t="s">
        <v>4344</v>
      </c>
      <c r="B4137" s="4" t="s">
        <v>208</v>
      </c>
      <c r="C4137" s="4" t="s">
        <v>177</v>
      </c>
      <c r="D4137" s="4" t="s">
        <v>57</v>
      </c>
      <c r="E4137" s="4" t="s">
        <v>197</v>
      </c>
      <c r="F4137" s="3">
        <v>42909</v>
      </c>
      <c r="G4137" s="3">
        <v>42921</v>
      </c>
      <c r="H4137">
        <v>0</v>
      </c>
    </row>
    <row r="4138" spans="1:8">
      <c r="A4138" s="4" t="s">
        <v>4345</v>
      </c>
      <c r="B4138" s="4" t="s">
        <v>208</v>
      </c>
      <c r="C4138" s="4" t="s">
        <v>177</v>
      </c>
      <c r="D4138" s="4" t="s">
        <v>103</v>
      </c>
      <c r="E4138" s="4" t="s">
        <v>172</v>
      </c>
      <c r="F4138" s="3">
        <v>42909</v>
      </c>
      <c r="G4138" s="3">
        <v>43007</v>
      </c>
      <c r="H4138">
        <v>52</v>
      </c>
    </row>
    <row r="4139" spans="1:8">
      <c r="A4139" s="4" t="s">
        <v>4346</v>
      </c>
      <c r="B4139" s="4" t="s">
        <v>208</v>
      </c>
      <c r="C4139" s="4" t="s">
        <v>192</v>
      </c>
      <c r="D4139" s="4" t="s">
        <v>109</v>
      </c>
      <c r="E4139" s="4" t="s">
        <v>172</v>
      </c>
      <c r="F4139" s="3">
        <v>42909</v>
      </c>
      <c r="G4139" s="3">
        <v>42999</v>
      </c>
      <c r="H4139">
        <v>2949</v>
      </c>
    </row>
    <row r="4140" spans="1:8">
      <c r="A4140" s="4" t="s">
        <v>4347</v>
      </c>
      <c r="B4140" s="4" t="s">
        <v>185</v>
      </c>
      <c r="C4140" s="4" t="s">
        <v>175</v>
      </c>
      <c r="D4140" s="4" t="s">
        <v>49</v>
      </c>
      <c r="E4140" s="4" t="s">
        <v>197</v>
      </c>
      <c r="F4140" s="3">
        <v>42909</v>
      </c>
      <c r="G4140" s="3">
        <v>42922</v>
      </c>
      <c r="H4140">
        <v>0</v>
      </c>
    </row>
    <row r="4141" spans="1:8">
      <c r="A4141" s="4" t="s">
        <v>4348</v>
      </c>
      <c r="B4141" s="4" t="s">
        <v>216</v>
      </c>
      <c r="C4141" s="4" t="s">
        <v>177</v>
      </c>
      <c r="D4141" s="4" t="s">
        <v>25</v>
      </c>
      <c r="E4141" s="4" t="s">
        <v>193</v>
      </c>
      <c r="F4141" s="3">
        <v>42909</v>
      </c>
      <c r="G4141" s="3"/>
    </row>
    <row r="4142" spans="1:8">
      <c r="A4142" s="4" t="s">
        <v>4349</v>
      </c>
      <c r="B4142" s="4" t="s">
        <v>216</v>
      </c>
      <c r="C4142" s="4" t="s">
        <v>177</v>
      </c>
      <c r="D4142" s="4" t="s">
        <v>84</v>
      </c>
      <c r="E4142" s="4" t="s">
        <v>172</v>
      </c>
      <c r="F4142" s="3">
        <v>42909</v>
      </c>
      <c r="G4142" s="3">
        <v>42962</v>
      </c>
      <c r="H4142">
        <v>50</v>
      </c>
    </row>
    <row r="4143" spans="1:8">
      <c r="A4143" s="4" t="s">
        <v>4350</v>
      </c>
      <c r="B4143" s="4" t="s">
        <v>216</v>
      </c>
      <c r="C4143" s="4" t="s">
        <v>192</v>
      </c>
      <c r="D4143" s="4" t="s">
        <v>99</v>
      </c>
      <c r="E4143" s="4" t="s">
        <v>172</v>
      </c>
      <c r="F4143" s="3">
        <v>42909</v>
      </c>
      <c r="G4143" s="3">
        <v>42916</v>
      </c>
      <c r="H4143">
        <v>3863</v>
      </c>
    </row>
    <row r="4144" spans="1:8">
      <c r="A4144" s="4" t="s">
        <v>4351</v>
      </c>
      <c r="B4144" s="4" t="s">
        <v>181</v>
      </c>
      <c r="C4144" s="4" t="s">
        <v>175</v>
      </c>
      <c r="D4144" s="4" t="s">
        <v>82</v>
      </c>
      <c r="E4144" s="4" t="s">
        <v>193</v>
      </c>
      <c r="F4144" s="3">
        <v>42909</v>
      </c>
      <c r="G4144" s="3"/>
    </row>
    <row r="4145" spans="1:8">
      <c r="A4145" s="4" t="s">
        <v>4352</v>
      </c>
      <c r="B4145" s="4" t="s">
        <v>181</v>
      </c>
      <c r="C4145" s="4" t="s">
        <v>179</v>
      </c>
      <c r="D4145" s="4" t="s">
        <v>62</v>
      </c>
      <c r="E4145" s="4" t="s">
        <v>197</v>
      </c>
      <c r="F4145" s="3">
        <v>42909</v>
      </c>
      <c r="G4145" s="3">
        <v>42920</v>
      </c>
      <c r="H4145">
        <v>0</v>
      </c>
    </row>
    <row r="4146" spans="1:8">
      <c r="A4146" s="4" t="s">
        <v>4353</v>
      </c>
      <c r="B4146" s="4" t="s">
        <v>183</v>
      </c>
      <c r="C4146" s="4" t="s">
        <v>177</v>
      </c>
      <c r="D4146" s="4" t="s">
        <v>109</v>
      </c>
      <c r="E4146" s="4" t="s">
        <v>172</v>
      </c>
      <c r="F4146" s="3">
        <v>42910</v>
      </c>
      <c r="G4146" s="3">
        <v>42918</v>
      </c>
      <c r="H4146">
        <v>64</v>
      </c>
    </row>
    <row r="4147" spans="1:8">
      <c r="A4147" s="4" t="s">
        <v>4354</v>
      </c>
      <c r="B4147" s="4" t="s">
        <v>261</v>
      </c>
      <c r="C4147" s="4" t="s">
        <v>199</v>
      </c>
      <c r="D4147" s="4" t="s">
        <v>24</v>
      </c>
      <c r="E4147" s="4" t="s">
        <v>193</v>
      </c>
      <c r="F4147" s="3">
        <v>42910</v>
      </c>
      <c r="G4147" s="3"/>
    </row>
    <row r="4148" spans="1:8">
      <c r="A4148" s="4" t="s">
        <v>4355</v>
      </c>
      <c r="B4148" s="4" t="s">
        <v>279</v>
      </c>
      <c r="C4148" s="4" t="s">
        <v>175</v>
      </c>
      <c r="D4148" s="4" t="s">
        <v>24</v>
      </c>
      <c r="E4148" s="4" t="s">
        <v>193</v>
      </c>
      <c r="F4148" s="3">
        <v>42910</v>
      </c>
      <c r="G4148" s="3"/>
    </row>
    <row r="4149" spans="1:8">
      <c r="A4149" s="4" t="s">
        <v>4356</v>
      </c>
      <c r="B4149" s="4" t="s">
        <v>279</v>
      </c>
      <c r="C4149" s="4" t="s">
        <v>171</v>
      </c>
      <c r="D4149" s="4" t="s">
        <v>120</v>
      </c>
      <c r="E4149" s="4" t="s">
        <v>197</v>
      </c>
      <c r="F4149" s="3">
        <v>42910</v>
      </c>
      <c r="G4149" s="3">
        <v>42919</v>
      </c>
      <c r="H4149">
        <v>0</v>
      </c>
    </row>
    <row r="4150" spans="1:8">
      <c r="A4150" s="4" t="s">
        <v>4357</v>
      </c>
      <c r="B4150" s="4" t="s">
        <v>279</v>
      </c>
      <c r="C4150" s="4" t="s">
        <v>199</v>
      </c>
      <c r="D4150" s="4" t="s">
        <v>83</v>
      </c>
      <c r="E4150" s="4" t="s">
        <v>172</v>
      </c>
      <c r="F4150" s="3">
        <v>42910</v>
      </c>
      <c r="G4150" s="3">
        <v>42969</v>
      </c>
      <c r="H4150">
        <v>5038</v>
      </c>
    </row>
    <row r="4151" spans="1:8">
      <c r="A4151" s="4" t="s">
        <v>4358</v>
      </c>
      <c r="B4151" s="4" t="s">
        <v>279</v>
      </c>
      <c r="C4151" s="4" t="s">
        <v>175</v>
      </c>
      <c r="D4151" s="4" t="s">
        <v>130</v>
      </c>
      <c r="E4151" s="4" t="s">
        <v>172</v>
      </c>
      <c r="F4151" s="3">
        <v>42910</v>
      </c>
      <c r="G4151" s="3">
        <v>42918</v>
      </c>
      <c r="H4151">
        <v>5088</v>
      </c>
    </row>
    <row r="4152" spans="1:8">
      <c r="A4152" s="4" t="s">
        <v>4359</v>
      </c>
      <c r="B4152" s="4" t="s">
        <v>196</v>
      </c>
      <c r="C4152" s="4" t="s">
        <v>177</v>
      </c>
      <c r="D4152" s="4" t="s">
        <v>110</v>
      </c>
      <c r="E4152" s="4" t="s">
        <v>172</v>
      </c>
      <c r="F4152" s="3">
        <v>42910</v>
      </c>
      <c r="G4152" s="3">
        <v>42961</v>
      </c>
      <c r="H4152">
        <v>48</v>
      </c>
    </row>
    <row r="4153" spans="1:8">
      <c r="A4153" s="4" t="s">
        <v>4360</v>
      </c>
      <c r="B4153" s="4" t="s">
        <v>203</v>
      </c>
      <c r="C4153" s="4" t="s">
        <v>171</v>
      </c>
      <c r="D4153" s="4" t="s">
        <v>44</v>
      </c>
      <c r="E4153" s="4" t="s">
        <v>197</v>
      </c>
      <c r="F4153" s="3">
        <v>42910</v>
      </c>
      <c r="G4153" s="3">
        <v>42920</v>
      </c>
      <c r="H4153">
        <v>0</v>
      </c>
    </row>
    <row r="4154" spans="1:8">
      <c r="A4154" s="4" t="s">
        <v>4361</v>
      </c>
      <c r="B4154" s="4" t="s">
        <v>230</v>
      </c>
      <c r="C4154" s="4" t="s">
        <v>175</v>
      </c>
      <c r="D4154" s="4" t="s">
        <v>25</v>
      </c>
      <c r="E4154" s="4" t="s">
        <v>193</v>
      </c>
      <c r="F4154" s="3">
        <v>42910</v>
      </c>
      <c r="G4154" s="3"/>
    </row>
    <row r="4155" spans="1:8">
      <c r="A4155" s="4" t="s">
        <v>4362</v>
      </c>
      <c r="B4155" s="4" t="s">
        <v>230</v>
      </c>
      <c r="C4155" s="4" t="s">
        <v>171</v>
      </c>
      <c r="D4155" s="4" t="s">
        <v>72</v>
      </c>
      <c r="E4155" s="4" t="s">
        <v>197</v>
      </c>
      <c r="F4155" s="3">
        <v>42910</v>
      </c>
      <c r="G4155" s="3">
        <v>42986</v>
      </c>
      <c r="H4155">
        <v>0</v>
      </c>
    </row>
    <row r="4156" spans="1:8">
      <c r="A4156" s="4" t="s">
        <v>4363</v>
      </c>
      <c r="B4156" s="4" t="s">
        <v>230</v>
      </c>
      <c r="C4156" s="4" t="s">
        <v>199</v>
      </c>
      <c r="D4156" s="4" t="s">
        <v>87</v>
      </c>
      <c r="E4156" s="4" t="s">
        <v>172</v>
      </c>
      <c r="F4156" s="3">
        <v>42910</v>
      </c>
      <c r="G4156" s="3">
        <v>43008</v>
      </c>
      <c r="H4156">
        <v>5056</v>
      </c>
    </row>
    <row r="4157" spans="1:8">
      <c r="A4157" s="4" t="s">
        <v>4364</v>
      </c>
      <c r="B4157" s="4" t="s">
        <v>187</v>
      </c>
      <c r="C4157" s="4" t="s">
        <v>177</v>
      </c>
      <c r="D4157" s="4" t="s">
        <v>32</v>
      </c>
      <c r="E4157" s="4" t="s">
        <v>172</v>
      </c>
      <c r="F4157" s="3">
        <v>42910</v>
      </c>
      <c r="G4157" s="3">
        <v>42918</v>
      </c>
      <c r="H4157">
        <v>59</v>
      </c>
    </row>
    <row r="4158" spans="1:8">
      <c r="A4158" s="4" t="s">
        <v>4365</v>
      </c>
      <c r="B4158" s="4" t="s">
        <v>201</v>
      </c>
      <c r="C4158" s="4" t="s">
        <v>171</v>
      </c>
      <c r="D4158" s="4" t="s">
        <v>38</v>
      </c>
      <c r="E4158" s="4" t="s">
        <v>197</v>
      </c>
      <c r="F4158" s="3">
        <v>42910</v>
      </c>
      <c r="G4158" s="3">
        <v>42967</v>
      </c>
      <c r="H4158">
        <v>0</v>
      </c>
    </row>
    <row r="4159" spans="1:8">
      <c r="A4159" s="4" t="s">
        <v>4366</v>
      </c>
      <c r="B4159" s="4" t="s">
        <v>201</v>
      </c>
      <c r="C4159" s="4" t="s">
        <v>179</v>
      </c>
      <c r="D4159" s="4" t="s">
        <v>54</v>
      </c>
      <c r="E4159" s="4" t="s">
        <v>172</v>
      </c>
      <c r="F4159" s="3">
        <v>42910</v>
      </c>
      <c r="G4159" s="3">
        <v>42968</v>
      </c>
      <c r="H4159">
        <v>562</v>
      </c>
    </row>
    <row r="4160" spans="1:8">
      <c r="A4160" s="4" t="s">
        <v>4367</v>
      </c>
      <c r="B4160" s="4" t="s">
        <v>170</v>
      </c>
      <c r="C4160" s="4" t="s">
        <v>177</v>
      </c>
      <c r="D4160" s="4" t="s">
        <v>41</v>
      </c>
      <c r="E4160" s="4" t="s">
        <v>172</v>
      </c>
      <c r="F4160" s="3">
        <v>42910</v>
      </c>
      <c r="G4160" s="3">
        <v>42988</v>
      </c>
      <c r="H4160">
        <v>63</v>
      </c>
    </row>
    <row r="4161" spans="1:8">
      <c r="A4161" s="4" t="s">
        <v>4368</v>
      </c>
      <c r="B4161" s="4" t="s">
        <v>170</v>
      </c>
      <c r="C4161" s="4" t="s">
        <v>192</v>
      </c>
      <c r="D4161" s="4" t="s">
        <v>27</v>
      </c>
      <c r="E4161" s="4" t="s">
        <v>172</v>
      </c>
      <c r="F4161" s="3">
        <v>42910</v>
      </c>
      <c r="G4161" s="3">
        <v>42921</v>
      </c>
      <c r="H4161">
        <v>3355</v>
      </c>
    </row>
    <row r="4162" spans="1:8">
      <c r="A4162" s="4" t="s">
        <v>4369</v>
      </c>
      <c r="B4162" s="4" t="s">
        <v>185</v>
      </c>
      <c r="C4162" s="4" t="s">
        <v>177</v>
      </c>
      <c r="D4162" s="4" t="s">
        <v>24</v>
      </c>
      <c r="E4162" s="4" t="s">
        <v>193</v>
      </c>
      <c r="F4162" s="3">
        <v>42910</v>
      </c>
      <c r="G4162" s="3"/>
    </row>
    <row r="4163" spans="1:8">
      <c r="A4163" s="4" t="s">
        <v>4370</v>
      </c>
      <c r="B4163" s="4" t="s">
        <v>216</v>
      </c>
      <c r="C4163" s="4" t="s">
        <v>192</v>
      </c>
      <c r="D4163" s="4" t="s">
        <v>34</v>
      </c>
      <c r="E4163" s="4" t="s">
        <v>197</v>
      </c>
      <c r="F4163" s="3">
        <v>42910</v>
      </c>
      <c r="G4163" s="3">
        <v>42921</v>
      </c>
      <c r="H4163">
        <v>0</v>
      </c>
    </row>
    <row r="4164" spans="1:8">
      <c r="A4164" s="4" t="s">
        <v>4371</v>
      </c>
      <c r="B4164" s="4" t="s">
        <v>216</v>
      </c>
      <c r="C4164" s="4" t="s">
        <v>177</v>
      </c>
      <c r="D4164" s="4" t="s">
        <v>40</v>
      </c>
      <c r="E4164" s="4" t="s">
        <v>172</v>
      </c>
      <c r="F4164" s="3">
        <v>42910</v>
      </c>
      <c r="G4164" s="3">
        <v>42995</v>
      </c>
      <c r="H4164">
        <v>55</v>
      </c>
    </row>
    <row r="4165" spans="1:8">
      <c r="A4165" s="4" t="s">
        <v>4372</v>
      </c>
      <c r="B4165" s="4" t="s">
        <v>181</v>
      </c>
      <c r="C4165" s="4" t="s">
        <v>199</v>
      </c>
      <c r="D4165" s="4" t="s">
        <v>93</v>
      </c>
      <c r="E4165" s="4" t="s">
        <v>172</v>
      </c>
      <c r="F4165" s="3">
        <v>42910</v>
      </c>
      <c r="G4165" s="3">
        <v>43001</v>
      </c>
      <c r="H4165">
        <v>4059</v>
      </c>
    </row>
    <row r="4166" spans="1:8">
      <c r="A4166" s="4" t="s">
        <v>4373</v>
      </c>
      <c r="B4166" s="4" t="s">
        <v>246</v>
      </c>
      <c r="C4166" s="4" t="s">
        <v>192</v>
      </c>
      <c r="D4166" s="4" t="s">
        <v>35</v>
      </c>
      <c r="E4166" s="4" t="s">
        <v>197</v>
      </c>
      <c r="F4166" s="3">
        <v>42911</v>
      </c>
      <c r="G4166" s="3">
        <v>42920</v>
      </c>
      <c r="H4166">
        <v>0</v>
      </c>
    </row>
    <row r="4167" spans="1:8">
      <c r="A4167" s="4" t="s">
        <v>4374</v>
      </c>
      <c r="B4167" s="4" t="s">
        <v>304</v>
      </c>
      <c r="C4167" s="4" t="s">
        <v>171</v>
      </c>
      <c r="D4167" s="4" t="s">
        <v>41</v>
      </c>
      <c r="E4167" s="4" t="s">
        <v>172</v>
      </c>
      <c r="F4167" s="3">
        <v>42911</v>
      </c>
      <c r="G4167" s="3">
        <v>42956</v>
      </c>
      <c r="H4167">
        <v>1128</v>
      </c>
    </row>
    <row r="4168" spans="1:8">
      <c r="A4168" s="4" t="s">
        <v>4375</v>
      </c>
      <c r="B4168" s="4" t="s">
        <v>210</v>
      </c>
      <c r="C4168" s="4" t="s">
        <v>175</v>
      </c>
      <c r="D4168" s="4" t="s">
        <v>24</v>
      </c>
      <c r="E4168" s="4" t="s">
        <v>193</v>
      </c>
      <c r="F4168" s="3">
        <v>42911</v>
      </c>
      <c r="G4168" s="3"/>
    </row>
    <row r="4169" spans="1:8">
      <c r="A4169" s="4" t="s">
        <v>4376</v>
      </c>
      <c r="B4169" s="4" t="s">
        <v>174</v>
      </c>
      <c r="C4169" s="4" t="s">
        <v>171</v>
      </c>
      <c r="D4169" s="4" t="s">
        <v>43</v>
      </c>
      <c r="E4169" s="4" t="s">
        <v>197</v>
      </c>
      <c r="F4169" s="3">
        <v>42911</v>
      </c>
      <c r="G4169" s="3">
        <v>42917</v>
      </c>
      <c r="H4169">
        <v>0</v>
      </c>
    </row>
    <row r="4170" spans="1:8">
      <c r="A4170" s="4" t="s">
        <v>4377</v>
      </c>
      <c r="B4170" s="4" t="s">
        <v>174</v>
      </c>
      <c r="C4170" s="4" t="s">
        <v>199</v>
      </c>
      <c r="D4170" s="4" t="s">
        <v>103</v>
      </c>
      <c r="E4170" s="4" t="s">
        <v>172</v>
      </c>
      <c r="F4170" s="3">
        <v>42911</v>
      </c>
      <c r="G4170" s="3">
        <v>42924</v>
      </c>
      <c r="H4170">
        <v>5536</v>
      </c>
    </row>
    <row r="4171" spans="1:8">
      <c r="A4171" s="4" t="s">
        <v>4378</v>
      </c>
      <c r="B4171" s="4" t="s">
        <v>174</v>
      </c>
      <c r="C4171" s="4" t="s">
        <v>175</v>
      </c>
      <c r="D4171" s="4" t="s">
        <v>66</v>
      </c>
      <c r="E4171" s="4" t="s">
        <v>172</v>
      </c>
      <c r="F4171" s="3">
        <v>42911</v>
      </c>
      <c r="G4171" s="3">
        <v>42981</v>
      </c>
      <c r="H4171">
        <v>4964</v>
      </c>
    </row>
    <row r="4172" spans="1:8">
      <c r="A4172" s="4" t="s">
        <v>4379</v>
      </c>
      <c r="B4172" s="4" t="s">
        <v>174</v>
      </c>
      <c r="C4172" s="4" t="s">
        <v>177</v>
      </c>
      <c r="D4172" s="4" t="s">
        <v>48</v>
      </c>
      <c r="E4172" s="4" t="s">
        <v>172</v>
      </c>
      <c r="F4172" s="3">
        <v>42911</v>
      </c>
      <c r="G4172" s="3">
        <v>42919</v>
      </c>
      <c r="H4172">
        <v>54</v>
      </c>
    </row>
    <row r="4173" spans="1:8">
      <c r="A4173" s="4" t="s">
        <v>4380</v>
      </c>
      <c r="B4173" s="4" t="s">
        <v>174</v>
      </c>
      <c r="C4173" s="4" t="s">
        <v>177</v>
      </c>
      <c r="D4173" s="4" t="s">
        <v>103</v>
      </c>
      <c r="E4173" s="4" t="s">
        <v>172</v>
      </c>
      <c r="F4173" s="3">
        <v>42911</v>
      </c>
      <c r="G4173" s="3">
        <v>42949</v>
      </c>
      <c r="H4173">
        <v>56</v>
      </c>
    </row>
    <row r="4174" spans="1:8">
      <c r="A4174" s="4" t="s">
        <v>4381</v>
      </c>
      <c r="B4174" s="4" t="s">
        <v>263</v>
      </c>
      <c r="C4174" s="4" t="s">
        <v>199</v>
      </c>
      <c r="D4174" s="4" t="s">
        <v>121</v>
      </c>
      <c r="E4174" s="4" t="s">
        <v>197</v>
      </c>
      <c r="F4174" s="3">
        <v>42911</v>
      </c>
      <c r="G4174" s="3">
        <v>42918</v>
      </c>
      <c r="H4174">
        <v>0</v>
      </c>
    </row>
    <row r="4175" spans="1:8">
      <c r="A4175" s="4" t="s">
        <v>4382</v>
      </c>
      <c r="B4175" s="4" t="s">
        <v>263</v>
      </c>
      <c r="C4175" s="4" t="s">
        <v>175</v>
      </c>
      <c r="D4175" s="4" t="s">
        <v>65</v>
      </c>
      <c r="E4175" s="4" t="s">
        <v>197</v>
      </c>
      <c r="F4175" s="3">
        <v>42911</v>
      </c>
      <c r="G4175" s="3">
        <v>42966</v>
      </c>
      <c r="H4175">
        <v>0</v>
      </c>
    </row>
    <row r="4176" spans="1:8">
      <c r="A4176" s="4" t="s">
        <v>4383</v>
      </c>
      <c r="B4176" s="4" t="s">
        <v>263</v>
      </c>
      <c r="C4176" s="4" t="s">
        <v>192</v>
      </c>
      <c r="D4176" s="4" t="s">
        <v>130</v>
      </c>
      <c r="E4176" s="4" t="s">
        <v>172</v>
      </c>
      <c r="F4176" s="3">
        <v>42911</v>
      </c>
      <c r="G4176" s="3">
        <v>42921</v>
      </c>
      <c r="H4176">
        <v>3423</v>
      </c>
    </row>
    <row r="4177" spans="1:8">
      <c r="A4177" s="4" t="s">
        <v>4384</v>
      </c>
      <c r="B4177" s="4" t="s">
        <v>212</v>
      </c>
      <c r="C4177" s="4" t="s">
        <v>177</v>
      </c>
      <c r="D4177" s="4" t="s">
        <v>81</v>
      </c>
      <c r="E4177" s="4" t="s">
        <v>197</v>
      </c>
      <c r="F4177" s="3">
        <v>42911</v>
      </c>
      <c r="G4177" s="3">
        <v>42991</v>
      </c>
      <c r="H4177">
        <v>0</v>
      </c>
    </row>
    <row r="4178" spans="1:8">
      <c r="A4178" s="4" t="s">
        <v>4385</v>
      </c>
      <c r="B4178" s="4" t="s">
        <v>237</v>
      </c>
      <c r="C4178" s="4" t="s">
        <v>192</v>
      </c>
      <c r="D4178" s="4" t="s">
        <v>120</v>
      </c>
      <c r="E4178" s="4" t="s">
        <v>197</v>
      </c>
      <c r="F4178" s="3">
        <v>42911</v>
      </c>
      <c r="G4178" s="3">
        <v>42923</v>
      </c>
      <c r="H4178">
        <v>0</v>
      </c>
    </row>
    <row r="4179" spans="1:8">
      <c r="A4179" s="4" t="s">
        <v>4386</v>
      </c>
      <c r="B4179" s="4" t="s">
        <v>196</v>
      </c>
      <c r="C4179" s="4" t="s">
        <v>199</v>
      </c>
      <c r="D4179" s="4" t="s">
        <v>37</v>
      </c>
      <c r="E4179" s="4" t="s">
        <v>197</v>
      </c>
      <c r="F4179" s="3">
        <v>42911</v>
      </c>
      <c r="G4179" s="3">
        <v>42919</v>
      </c>
      <c r="H4179">
        <v>0</v>
      </c>
    </row>
    <row r="4180" spans="1:8">
      <c r="A4180" s="4" t="s">
        <v>4387</v>
      </c>
      <c r="B4180" s="4" t="s">
        <v>196</v>
      </c>
      <c r="C4180" s="4" t="s">
        <v>171</v>
      </c>
      <c r="D4180" s="4" t="s">
        <v>100</v>
      </c>
      <c r="E4180" s="4" t="s">
        <v>172</v>
      </c>
      <c r="F4180" s="3">
        <v>42911</v>
      </c>
      <c r="G4180" s="3">
        <v>42992</v>
      </c>
      <c r="H4180">
        <v>1102</v>
      </c>
    </row>
    <row r="4181" spans="1:8">
      <c r="A4181" s="4" t="s">
        <v>4388</v>
      </c>
      <c r="B4181" s="4" t="s">
        <v>219</v>
      </c>
      <c r="C4181" s="4" t="s">
        <v>179</v>
      </c>
      <c r="D4181" s="4" t="s">
        <v>71</v>
      </c>
      <c r="E4181" s="4" t="s">
        <v>172</v>
      </c>
      <c r="F4181" s="3">
        <v>42911</v>
      </c>
      <c r="G4181" s="3">
        <v>43000</v>
      </c>
      <c r="H4181">
        <v>519</v>
      </c>
    </row>
    <row r="4182" spans="1:8">
      <c r="A4182" s="4" t="s">
        <v>4389</v>
      </c>
      <c r="B4182" s="4" t="s">
        <v>230</v>
      </c>
      <c r="C4182" s="4" t="s">
        <v>199</v>
      </c>
      <c r="D4182" s="4" t="s">
        <v>75</v>
      </c>
      <c r="E4182" s="4" t="s">
        <v>197</v>
      </c>
      <c r="F4182" s="3">
        <v>42911</v>
      </c>
      <c r="G4182" s="3">
        <v>42918</v>
      </c>
      <c r="H4182">
        <v>0</v>
      </c>
    </row>
    <row r="4183" spans="1:8">
      <c r="A4183" s="4" t="s">
        <v>4390</v>
      </c>
      <c r="B4183" s="4" t="s">
        <v>230</v>
      </c>
      <c r="C4183" s="4" t="s">
        <v>177</v>
      </c>
      <c r="D4183" s="4" t="s">
        <v>75</v>
      </c>
      <c r="E4183" s="4" t="s">
        <v>197</v>
      </c>
      <c r="F4183" s="3">
        <v>42911</v>
      </c>
      <c r="G4183" s="3">
        <v>42974</v>
      </c>
      <c r="H4183">
        <v>0</v>
      </c>
    </row>
    <row r="4184" spans="1:8">
      <c r="A4184" s="4" t="s">
        <v>4391</v>
      </c>
      <c r="B4184" s="4" t="s">
        <v>256</v>
      </c>
      <c r="C4184" s="4" t="s">
        <v>171</v>
      </c>
      <c r="D4184" s="4" t="s">
        <v>79</v>
      </c>
      <c r="E4184" s="4" t="s">
        <v>197</v>
      </c>
      <c r="F4184" s="3">
        <v>42911</v>
      </c>
      <c r="G4184" s="3">
        <v>42974</v>
      </c>
      <c r="H4184">
        <v>0</v>
      </c>
    </row>
    <row r="4185" spans="1:8">
      <c r="A4185" s="4" t="s">
        <v>4392</v>
      </c>
      <c r="B4185" s="4" t="s">
        <v>256</v>
      </c>
      <c r="C4185" s="4" t="s">
        <v>192</v>
      </c>
      <c r="D4185" s="4" t="s">
        <v>29</v>
      </c>
      <c r="E4185" s="4" t="s">
        <v>197</v>
      </c>
      <c r="F4185" s="3">
        <v>42911</v>
      </c>
      <c r="G4185" s="3">
        <v>42920</v>
      </c>
      <c r="H4185">
        <v>0</v>
      </c>
    </row>
    <row r="4186" spans="1:8">
      <c r="A4186" s="4" t="s">
        <v>4393</v>
      </c>
      <c r="B4186" s="4" t="s">
        <v>256</v>
      </c>
      <c r="C4186" s="4" t="s">
        <v>199</v>
      </c>
      <c r="D4186" s="4" t="s">
        <v>79</v>
      </c>
      <c r="E4186" s="4" t="s">
        <v>172</v>
      </c>
      <c r="F4186" s="3">
        <v>42911</v>
      </c>
      <c r="G4186" s="3">
        <v>42919</v>
      </c>
      <c r="H4186">
        <v>5536</v>
      </c>
    </row>
    <row r="4187" spans="1:8">
      <c r="A4187" s="4" t="s">
        <v>4394</v>
      </c>
      <c r="B4187" s="4" t="s">
        <v>244</v>
      </c>
      <c r="C4187" s="4" t="s">
        <v>199</v>
      </c>
      <c r="D4187" s="4" t="s">
        <v>27</v>
      </c>
      <c r="E4187" s="4" t="s">
        <v>197</v>
      </c>
      <c r="F4187" s="3">
        <v>42911</v>
      </c>
      <c r="G4187" s="3">
        <v>42961</v>
      </c>
      <c r="H4187">
        <v>0</v>
      </c>
    </row>
    <row r="4188" spans="1:8">
      <c r="A4188" s="4" t="s">
        <v>4395</v>
      </c>
      <c r="B4188" s="4" t="s">
        <v>244</v>
      </c>
      <c r="C4188" s="4" t="s">
        <v>171</v>
      </c>
      <c r="D4188" s="4" t="s">
        <v>92</v>
      </c>
      <c r="E4188" s="4" t="s">
        <v>172</v>
      </c>
      <c r="F4188" s="3">
        <v>42911</v>
      </c>
      <c r="G4188" s="3">
        <v>42918</v>
      </c>
      <c r="H4188">
        <v>839</v>
      </c>
    </row>
    <row r="4189" spans="1:8">
      <c r="A4189" s="4" t="s">
        <v>4396</v>
      </c>
      <c r="B4189" s="4" t="s">
        <v>201</v>
      </c>
      <c r="C4189" s="4" t="s">
        <v>179</v>
      </c>
      <c r="D4189" s="4" t="s">
        <v>44</v>
      </c>
      <c r="E4189" s="4" t="s">
        <v>172</v>
      </c>
      <c r="F4189" s="3">
        <v>42911</v>
      </c>
      <c r="G4189" s="3">
        <v>42984</v>
      </c>
      <c r="H4189">
        <v>500</v>
      </c>
    </row>
    <row r="4190" spans="1:8">
      <c r="A4190" s="4" t="s">
        <v>4397</v>
      </c>
      <c r="B4190" s="4" t="s">
        <v>170</v>
      </c>
      <c r="C4190" s="4" t="s">
        <v>192</v>
      </c>
      <c r="D4190" s="4" t="s">
        <v>100</v>
      </c>
      <c r="E4190" s="4" t="s">
        <v>172</v>
      </c>
      <c r="F4190" s="3">
        <v>42911</v>
      </c>
      <c r="G4190" s="3">
        <v>43002</v>
      </c>
      <c r="H4190">
        <v>3679</v>
      </c>
    </row>
    <row r="4191" spans="1:8">
      <c r="A4191" s="4" t="s">
        <v>4398</v>
      </c>
      <c r="B4191" s="4" t="s">
        <v>189</v>
      </c>
      <c r="C4191" s="4" t="s">
        <v>171</v>
      </c>
      <c r="D4191" s="4" t="s">
        <v>119</v>
      </c>
      <c r="E4191" s="4" t="s">
        <v>197</v>
      </c>
      <c r="F4191" s="3">
        <v>42911</v>
      </c>
      <c r="G4191" s="3">
        <v>42921</v>
      </c>
      <c r="H4191">
        <v>0</v>
      </c>
    </row>
    <row r="4192" spans="1:8">
      <c r="A4192" s="4" t="s">
        <v>4399</v>
      </c>
      <c r="B4192" s="4" t="s">
        <v>232</v>
      </c>
      <c r="C4192" s="4" t="s">
        <v>175</v>
      </c>
      <c r="D4192" s="4" t="s">
        <v>99</v>
      </c>
      <c r="E4192" s="4" t="s">
        <v>197</v>
      </c>
      <c r="F4192" s="3">
        <v>42911</v>
      </c>
      <c r="G4192" s="3">
        <v>42920</v>
      </c>
      <c r="H4192">
        <v>0</v>
      </c>
    </row>
    <row r="4193" spans="1:8">
      <c r="A4193" s="4" t="s">
        <v>4400</v>
      </c>
      <c r="B4193" s="4" t="s">
        <v>205</v>
      </c>
      <c r="C4193" s="4" t="s">
        <v>179</v>
      </c>
      <c r="D4193" s="4" t="s">
        <v>24</v>
      </c>
      <c r="E4193" s="4" t="s">
        <v>193</v>
      </c>
      <c r="F4193" s="3">
        <v>42911</v>
      </c>
      <c r="G4193" s="3"/>
    </row>
    <row r="4194" spans="1:8">
      <c r="A4194" s="4" t="s">
        <v>4401</v>
      </c>
      <c r="B4194" s="4" t="s">
        <v>226</v>
      </c>
      <c r="C4194" s="4" t="s">
        <v>179</v>
      </c>
      <c r="D4194" s="4" t="s">
        <v>103</v>
      </c>
      <c r="E4194" s="4" t="s">
        <v>193</v>
      </c>
      <c r="F4194" s="3">
        <v>42911</v>
      </c>
      <c r="G4194" s="3"/>
    </row>
    <row r="4195" spans="1:8">
      <c r="A4195" s="4" t="s">
        <v>4402</v>
      </c>
      <c r="B4195" s="4" t="s">
        <v>208</v>
      </c>
      <c r="C4195" s="4" t="s">
        <v>177</v>
      </c>
      <c r="D4195" s="4" t="s">
        <v>41</v>
      </c>
      <c r="E4195" s="4" t="s">
        <v>197</v>
      </c>
      <c r="F4195" s="3">
        <v>42911</v>
      </c>
      <c r="G4195" s="3">
        <v>42954</v>
      </c>
      <c r="H4195">
        <v>0</v>
      </c>
    </row>
    <row r="4196" spans="1:8">
      <c r="A4196" s="4" t="s">
        <v>4403</v>
      </c>
      <c r="B4196" s="4" t="s">
        <v>185</v>
      </c>
      <c r="C4196" s="4" t="s">
        <v>199</v>
      </c>
      <c r="D4196" s="4" t="s">
        <v>24</v>
      </c>
      <c r="E4196" s="4" t="s">
        <v>193</v>
      </c>
      <c r="F4196" s="3">
        <v>42911</v>
      </c>
      <c r="G4196" s="3"/>
    </row>
    <row r="4197" spans="1:8">
      <c r="A4197" s="4" t="s">
        <v>4404</v>
      </c>
      <c r="B4197" s="4" t="s">
        <v>185</v>
      </c>
      <c r="C4197" s="4" t="s">
        <v>175</v>
      </c>
      <c r="D4197" s="4" t="s">
        <v>24</v>
      </c>
      <c r="E4197" s="4" t="s">
        <v>193</v>
      </c>
      <c r="F4197" s="3">
        <v>42911</v>
      </c>
      <c r="G4197" s="3"/>
    </row>
    <row r="4198" spans="1:8">
      <c r="A4198" s="4" t="s">
        <v>4405</v>
      </c>
      <c r="B4198" s="4" t="s">
        <v>185</v>
      </c>
      <c r="C4198" s="4" t="s">
        <v>179</v>
      </c>
      <c r="D4198" s="4" t="s">
        <v>105</v>
      </c>
      <c r="E4198" s="4" t="s">
        <v>197</v>
      </c>
      <c r="F4198" s="3">
        <v>42911</v>
      </c>
      <c r="G4198" s="3">
        <v>42920</v>
      </c>
      <c r="H4198">
        <v>0</v>
      </c>
    </row>
    <row r="4199" spans="1:8">
      <c r="A4199" s="4" t="s">
        <v>4406</v>
      </c>
      <c r="B4199" s="4" t="s">
        <v>185</v>
      </c>
      <c r="C4199" s="4" t="s">
        <v>199</v>
      </c>
      <c r="D4199" s="4" t="s">
        <v>32</v>
      </c>
      <c r="E4199" s="4" t="s">
        <v>197</v>
      </c>
      <c r="F4199" s="3">
        <v>42911</v>
      </c>
      <c r="G4199" s="3">
        <v>42918</v>
      </c>
      <c r="H4199">
        <v>0</v>
      </c>
    </row>
    <row r="4200" spans="1:8">
      <c r="A4200" s="4" t="s">
        <v>4407</v>
      </c>
      <c r="B4200" s="4" t="s">
        <v>185</v>
      </c>
      <c r="C4200" s="4" t="s">
        <v>192</v>
      </c>
      <c r="D4200" s="4" t="s">
        <v>71</v>
      </c>
      <c r="E4200" s="4" t="s">
        <v>172</v>
      </c>
      <c r="F4200" s="3">
        <v>42911</v>
      </c>
      <c r="G4200" s="3">
        <v>42916</v>
      </c>
      <c r="H4200">
        <v>3815</v>
      </c>
    </row>
    <row r="4201" spans="1:8">
      <c r="A4201" s="4" t="s">
        <v>4408</v>
      </c>
      <c r="B4201" s="4" t="s">
        <v>185</v>
      </c>
      <c r="C4201" s="4" t="s">
        <v>192</v>
      </c>
      <c r="D4201" s="4" t="s">
        <v>115</v>
      </c>
      <c r="E4201" s="4" t="s">
        <v>172</v>
      </c>
      <c r="F4201" s="3">
        <v>42911</v>
      </c>
      <c r="G4201" s="3">
        <v>42913</v>
      </c>
      <c r="H4201">
        <v>2753</v>
      </c>
    </row>
    <row r="4202" spans="1:8">
      <c r="A4202" s="4" t="s">
        <v>4409</v>
      </c>
      <c r="B4202" s="4" t="s">
        <v>216</v>
      </c>
      <c r="C4202" s="4" t="s">
        <v>177</v>
      </c>
      <c r="D4202" s="4" t="s">
        <v>24</v>
      </c>
      <c r="E4202" s="4" t="s">
        <v>193</v>
      </c>
      <c r="F4202" s="3">
        <v>42911</v>
      </c>
      <c r="G4202" s="3"/>
    </row>
    <row r="4203" spans="1:8">
      <c r="A4203" s="4" t="s">
        <v>4410</v>
      </c>
      <c r="B4203" s="4" t="s">
        <v>216</v>
      </c>
      <c r="C4203" s="4" t="s">
        <v>177</v>
      </c>
      <c r="D4203" s="4" t="s">
        <v>123</v>
      </c>
      <c r="E4203" s="4" t="s">
        <v>172</v>
      </c>
      <c r="F4203" s="3">
        <v>42911</v>
      </c>
      <c r="G4203" s="3">
        <v>42918</v>
      </c>
      <c r="H4203">
        <v>60</v>
      </c>
    </row>
    <row r="4204" spans="1:8">
      <c r="A4204" s="4" t="s">
        <v>4411</v>
      </c>
      <c r="B4204" s="4" t="s">
        <v>181</v>
      </c>
      <c r="C4204" s="4" t="s">
        <v>179</v>
      </c>
      <c r="D4204" s="4" t="s">
        <v>82</v>
      </c>
      <c r="E4204" s="4" t="s">
        <v>197</v>
      </c>
      <c r="F4204" s="3">
        <v>42911</v>
      </c>
      <c r="G4204" s="3">
        <v>42918</v>
      </c>
      <c r="H4204">
        <v>0</v>
      </c>
    </row>
    <row r="4205" spans="1:8">
      <c r="A4205" s="4" t="s">
        <v>4412</v>
      </c>
      <c r="B4205" s="4" t="s">
        <v>181</v>
      </c>
      <c r="C4205" s="4" t="s">
        <v>171</v>
      </c>
      <c r="D4205" s="4" t="s">
        <v>102</v>
      </c>
      <c r="E4205" s="4" t="s">
        <v>172</v>
      </c>
      <c r="F4205" s="3">
        <v>42911</v>
      </c>
      <c r="G4205" s="3">
        <v>42919</v>
      </c>
      <c r="H4205">
        <v>1137</v>
      </c>
    </row>
    <row r="4206" spans="1:8">
      <c r="A4206" s="4" t="s">
        <v>4413</v>
      </c>
      <c r="B4206" s="4" t="s">
        <v>261</v>
      </c>
      <c r="C4206" s="4" t="s">
        <v>199</v>
      </c>
      <c r="D4206" s="4" t="s">
        <v>125</v>
      </c>
      <c r="E4206" s="4" t="s">
        <v>172</v>
      </c>
      <c r="F4206" s="3">
        <v>42912</v>
      </c>
      <c r="G4206" s="3">
        <v>42920</v>
      </c>
      <c r="H4206">
        <v>5201</v>
      </c>
    </row>
    <row r="4207" spans="1:8">
      <c r="A4207" s="4" t="s">
        <v>4414</v>
      </c>
      <c r="B4207" s="4" t="s">
        <v>246</v>
      </c>
      <c r="C4207" s="4" t="s">
        <v>179</v>
      </c>
      <c r="D4207" s="4" t="s">
        <v>88</v>
      </c>
      <c r="E4207" s="4" t="s">
        <v>197</v>
      </c>
      <c r="F4207" s="3">
        <v>42912</v>
      </c>
      <c r="G4207" s="3">
        <v>43005</v>
      </c>
      <c r="H4207">
        <v>0</v>
      </c>
    </row>
    <row r="4208" spans="1:8">
      <c r="A4208" s="4" t="s">
        <v>4415</v>
      </c>
      <c r="B4208" s="4" t="s">
        <v>246</v>
      </c>
      <c r="C4208" s="4" t="s">
        <v>192</v>
      </c>
      <c r="D4208" s="4" t="s">
        <v>34</v>
      </c>
      <c r="E4208" s="4" t="s">
        <v>197</v>
      </c>
      <c r="F4208" s="3">
        <v>42912</v>
      </c>
      <c r="G4208" s="3">
        <v>42919</v>
      </c>
      <c r="H4208">
        <v>0</v>
      </c>
    </row>
    <row r="4209" spans="1:8">
      <c r="A4209" s="4" t="s">
        <v>4416</v>
      </c>
      <c r="B4209" s="4" t="s">
        <v>304</v>
      </c>
      <c r="C4209" s="4" t="s">
        <v>179</v>
      </c>
      <c r="D4209" s="4" t="s">
        <v>118</v>
      </c>
      <c r="E4209" s="4" t="s">
        <v>172</v>
      </c>
      <c r="F4209" s="3">
        <v>42912</v>
      </c>
      <c r="G4209" s="3">
        <v>42922</v>
      </c>
      <c r="H4209">
        <v>612</v>
      </c>
    </row>
    <row r="4210" spans="1:8">
      <c r="A4210" s="4" t="s">
        <v>4417</v>
      </c>
      <c r="B4210" s="4" t="s">
        <v>279</v>
      </c>
      <c r="C4210" s="4" t="s">
        <v>199</v>
      </c>
      <c r="D4210" s="4" t="s">
        <v>50</v>
      </c>
      <c r="E4210" s="4" t="s">
        <v>172</v>
      </c>
      <c r="F4210" s="3">
        <v>42912</v>
      </c>
      <c r="G4210" s="3">
        <v>42989</v>
      </c>
      <c r="H4210">
        <v>4905</v>
      </c>
    </row>
    <row r="4211" spans="1:8">
      <c r="A4211" s="4" t="s">
        <v>4418</v>
      </c>
      <c r="B4211" s="4" t="s">
        <v>210</v>
      </c>
      <c r="C4211" s="4" t="s">
        <v>192</v>
      </c>
      <c r="D4211" s="4" t="s">
        <v>24</v>
      </c>
      <c r="E4211" s="4" t="s">
        <v>193</v>
      </c>
      <c r="F4211" s="3">
        <v>42912</v>
      </c>
      <c r="G4211" s="3"/>
    </row>
    <row r="4212" spans="1:8">
      <c r="A4212" s="4" t="s">
        <v>4419</v>
      </c>
      <c r="B4212" s="4" t="s">
        <v>210</v>
      </c>
      <c r="C4212" s="4" t="s">
        <v>177</v>
      </c>
      <c r="D4212" s="4" t="s">
        <v>117</v>
      </c>
      <c r="E4212" s="4" t="s">
        <v>197</v>
      </c>
      <c r="F4212" s="3">
        <v>42912</v>
      </c>
      <c r="G4212" s="3">
        <v>42923</v>
      </c>
      <c r="H4212">
        <v>0</v>
      </c>
    </row>
    <row r="4213" spans="1:8">
      <c r="A4213" s="4" t="s">
        <v>4420</v>
      </c>
      <c r="B4213" s="4" t="s">
        <v>174</v>
      </c>
      <c r="C4213" s="4" t="s">
        <v>175</v>
      </c>
      <c r="D4213" s="4" t="s">
        <v>111</v>
      </c>
      <c r="E4213" s="4" t="s">
        <v>197</v>
      </c>
      <c r="F4213" s="3">
        <v>42912</v>
      </c>
      <c r="G4213" s="3">
        <v>42919</v>
      </c>
      <c r="H4213">
        <v>0</v>
      </c>
    </row>
    <row r="4214" spans="1:8">
      <c r="A4214" s="4" t="s">
        <v>4421</v>
      </c>
      <c r="B4214" s="4" t="s">
        <v>174</v>
      </c>
      <c r="C4214" s="4" t="s">
        <v>171</v>
      </c>
      <c r="D4214" s="4" t="s">
        <v>111</v>
      </c>
      <c r="E4214" s="4" t="s">
        <v>172</v>
      </c>
      <c r="F4214" s="3">
        <v>42912</v>
      </c>
      <c r="G4214" s="3">
        <v>42978</v>
      </c>
      <c r="H4214">
        <v>1028</v>
      </c>
    </row>
    <row r="4215" spans="1:8">
      <c r="A4215" s="4" t="s">
        <v>4422</v>
      </c>
      <c r="B4215" s="4" t="s">
        <v>174</v>
      </c>
      <c r="C4215" s="4" t="s">
        <v>199</v>
      </c>
      <c r="D4215" s="4" t="s">
        <v>41</v>
      </c>
      <c r="E4215" s="4" t="s">
        <v>172</v>
      </c>
      <c r="F4215" s="3">
        <v>42912</v>
      </c>
      <c r="G4215" s="3">
        <v>42990</v>
      </c>
      <c r="H4215">
        <v>4430</v>
      </c>
    </row>
    <row r="4216" spans="1:8">
      <c r="A4216" s="4" t="s">
        <v>4423</v>
      </c>
      <c r="B4216" s="4" t="s">
        <v>263</v>
      </c>
      <c r="C4216" s="4" t="s">
        <v>171</v>
      </c>
      <c r="D4216" s="4" t="s">
        <v>50</v>
      </c>
      <c r="E4216" s="4" t="s">
        <v>197</v>
      </c>
      <c r="F4216" s="3">
        <v>42912</v>
      </c>
      <c r="G4216" s="3">
        <v>42996</v>
      </c>
      <c r="H4216">
        <v>0</v>
      </c>
    </row>
    <row r="4217" spans="1:8">
      <c r="A4217" s="4" t="s">
        <v>4424</v>
      </c>
      <c r="B4217" s="4" t="s">
        <v>263</v>
      </c>
      <c r="C4217" s="4" t="s">
        <v>171</v>
      </c>
      <c r="D4217" s="4" t="s">
        <v>96</v>
      </c>
      <c r="E4217" s="4" t="s">
        <v>197</v>
      </c>
      <c r="F4217" s="3">
        <v>42912</v>
      </c>
      <c r="G4217" s="3">
        <v>42925</v>
      </c>
      <c r="H4217">
        <v>0</v>
      </c>
    </row>
    <row r="4218" spans="1:8">
      <c r="A4218" s="4" t="s">
        <v>4425</v>
      </c>
      <c r="B4218" s="4" t="s">
        <v>263</v>
      </c>
      <c r="C4218" s="4" t="s">
        <v>175</v>
      </c>
      <c r="D4218" s="4" t="s">
        <v>126</v>
      </c>
      <c r="E4218" s="4" t="s">
        <v>197</v>
      </c>
      <c r="F4218" s="3">
        <v>42912</v>
      </c>
      <c r="G4218" s="3">
        <v>42919</v>
      </c>
      <c r="H4218">
        <v>0</v>
      </c>
    </row>
    <row r="4219" spans="1:8">
      <c r="A4219" s="4" t="s">
        <v>4426</v>
      </c>
      <c r="B4219" s="4" t="s">
        <v>263</v>
      </c>
      <c r="C4219" s="4" t="s">
        <v>179</v>
      </c>
      <c r="D4219" s="4" t="s">
        <v>31</v>
      </c>
      <c r="E4219" s="4" t="s">
        <v>172</v>
      </c>
      <c r="F4219" s="3">
        <v>42912</v>
      </c>
      <c r="G4219" s="3">
        <v>42922</v>
      </c>
      <c r="H4219">
        <v>541</v>
      </c>
    </row>
    <row r="4220" spans="1:8">
      <c r="A4220" s="4" t="s">
        <v>4427</v>
      </c>
      <c r="B4220" s="4" t="s">
        <v>212</v>
      </c>
      <c r="C4220" s="4" t="s">
        <v>175</v>
      </c>
      <c r="D4220" s="4" t="s">
        <v>74</v>
      </c>
      <c r="E4220" s="4" t="s">
        <v>197</v>
      </c>
      <c r="F4220" s="3">
        <v>42912</v>
      </c>
      <c r="G4220" s="3">
        <v>42921</v>
      </c>
      <c r="H4220">
        <v>0</v>
      </c>
    </row>
    <row r="4221" spans="1:8">
      <c r="A4221" s="4" t="s">
        <v>4428</v>
      </c>
      <c r="B4221" s="4" t="s">
        <v>196</v>
      </c>
      <c r="C4221" s="4" t="s">
        <v>175</v>
      </c>
      <c r="D4221" s="4" t="s">
        <v>37</v>
      </c>
      <c r="E4221" s="4" t="s">
        <v>172</v>
      </c>
      <c r="F4221" s="3">
        <v>42912</v>
      </c>
      <c r="G4221" s="3">
        <v>42918</v>
      </c>
      <c r="H4221">
        <v>5081</v>
      </c>
    </row>
    <row r="4222" spans="1:8">
      <c r="A4222" s="4" t="s">
        <v>4429</v>
      </c>
      <c r="B4222" s="4" t="s">
        <v>196</v>
      </c>
      <c r="C4222" s="4" t="s">
        <v>192</v>
      </c>
      <c r="D4222" s="4" t="s">
        <v>100</v>
      </c>
      <c r="E4222" s="4" t="s">
        <v>172</v>
      </c>
      <c r="F4222" s="3">
        <v>42912</v>
      </c>
      <c r="G4222" s="3">
        <v>42914</v>
      </c>
      <c r="H4222">
        <v>3478</v>
      </c>
    </row>
    <row r="4223" spans="1:8">
      <c r="A4223" s="4" t="s">
        <v>4430</v>
      </c>
      <c r="B4223" s="4" t="s">
        <v>191</v>
      </c>
      <c r="C4223" s="4" t="s">
        <v>175</v>
      </c>
      <c r="D4223" s="4" t="s">
        <v>81</v>
      </c>
      <c r="E4223" s="4" t="s">
        <v>172</v>
      </c>
      <c r="F4223" s="3">
        <v>42912</v>
      </c>
      <c r="G4223" s="3">
        <v>42993</v>
      </c>
      <c r="H4223">
        <v>5541</v>
      </c>
    </row>
    <row r="4224" spans="1:8">
      <c r="A4224" s="4" t="s">
        <v>4431</v>
      </c>
      <c r="B4224" s="4" t="s">
        <v>343</v>
      </c>
      <c r="C4224" s="4" t="s">
        <v>179</v>
      </c>
      <c r="D4224" s="4" t="s">
        <v>37</v>
      </c>
      <c r="E4224" s="4" t="s">
        <v>172</v>
      </c>
      <c r="F4224" s="3">
        <v>42912</v>
      </c>
      <c r="G4224" s="3">
        <v>42919</v>
      </c>
      <c r="H4224">
        <v>504</v>
      </c>
    </row>
    <row r="4225" spans="1:8">
      <c r="A4225" s="4" t="s">
        <v>4432</v>
      </c>
      <c r="B4225" s="4" t="s">
        <v>230</v>
      </c>
      <c r="C4225" s="4" t="s">
        <v>171</v>
      </c>
      <c r="D4225" s="4" t="s">
        <v>24</v>
      </c>
      <c r="E4225" s="4" t="s">
        <v>193</v>
      </c>
      <c r="F4225" s="3">
        <v>42912</v>
      </c>
      <c r="G4225" s="3"/>
    </row>
    <row r="4226" spans="1:8">
      <c r="A4226" s="4" t="s">
        <v>4433</v>
      </c>
      <c r="B4226" s="4" t="s">
        <v>256</v>
      </c>
      <c r="C4226" s="4" t="s">
        <v>179</v>
      </c>
      <c r="D4226" s="4" t="s">
        <v>29</v>
      </c>
      <c r="E4226" s="4" t="s">
        <v>197</v>
      </c>
      <c r="F4226" s="3">
        <v>42912</v>
      </c>
      <c r="G4226" s="3">
        <v>42957</v>
      </c>
      <c r="H4226">
        <v>0</v>
      </c>
    </row>
    <row r="4227" spans="1:8">
      <c r="A4227" s="4" t="s">
        <v>4434</v>
      </c>
      <c r="B4227" s="4" t="s">
        <v>256</v>
      </c>
      <c r="C4227" s="4" t="s">
        <v>179</v>
      </c>
      <c r="D4227" s="4" t="s">
        <v>51</v>
      </c>
      <c r="E4227" s="4" t="s">
        <v>197</v>
      </c>
      <c r="F4227" s="3">
        <v>42912</v>
      </c>
      <c r="G4227" s="3">
        <v>42919</v>
      </c>
      <c r="H4227">
        <v>0</v>
      </c>
    </row>
    <row r="4228" spans="1:8">
      <c r="A4228" s="4" t="s">
        <v>4435</v>
      </c>
      <c r="B4228" s="4" t="s">
        <v>187</v>
      </c>
      <c r="C4228" s="4" t="s">
        <v>192</v>
      </c>
      <c r="D4228" s="4" t="s">
        <v>62</v>
      </c>
      <c r="E4228" s="4" t="s">
        <v>172</v>
      </c>
      <c r="F4228" s="3">
        <v>42912</v>
      </c>
      <c r="G4228" s="3">
        <v>42971</v>
      </c>
      <c r="H4228">
        <v>3838</v>
      </c>
    </row>
    <row r="4229" spans="1:8">
      <c r="A4229" s="4" t="s">
        <v>4436</v>
      </c>
      <c r="B4229" s="4" t="s">
        <v>244</v>
      </c>
      <c r="C4229" s="4" t="s">
        <v>199</v>
      </c>
      <c r="D4229" s="4" t="s">
        <v>106</v>
      </c>
      <c r="E4229" s="4" t="s">
        <v>172</v>
      </c>
      <c r="F4229" s="3">
        <v>42912</v>
      </c>
      <c r="G4229" s="3">
        <v>42973</v>
      </c>
      <c r="H4229">
        <v>5217</v>
      </c>
    </row>
    <row r="4230" spans="1:8">
      <c r="A4230" s="4" t="s">
        <v>4437</v>
      </c>
      <c r="B4230" s="4" t="s">
        <v>244</v>
      </c>
      <c r="C4230" s="4" t="s">
        <v>199</v>
      </c>
      <c r="D4230" s="4" t="s">
        <v>111</v>
      </c>
      <c r="E4230" s="4" t="s">
        <v>172</v>
      </c>
      <c r="F4230" s="3">
        <v>42912</v>
      </c>
      <c r="G4230" s="3">
        <v>42921</v>
      </c>
      <c r="H4230">
        <v>4181</v>
      </c>
    </row>
    <row r="4231" spans="1:8">
      <c r="A4231" s="4" t="s">
        <v>4438</v>
      </c>
      <c r="B4231" s="4" t="s">
        <v>201</v>
      </c>
      <c r="C4231" s="4" t="s">
        <v>179</v>
      </c>
      <c r="D4231" s="4" t="s">
        <v>75</v>
      </c>
      <c r="E4231" s="4" t="s">
        <v>172</v>
      </c>
      <c r="F4231" s="3">
        <v>42912</v>
      </c>
      <c r="G4231" s="3">
        <v>42922</v>
      </c>
      <c r="H4231">
        <v>518</v>
      </c>
    </row>
    <row r="4232" spans="1:8">
      <c r="A4232" s="4" t="s">
        <v>4439</v>
      </c>
      <c r="B4232" s="4" t="s">
        <v>170</v>
      </c>
      <c r="C4232" s="4" t="s">
        <v>179</v>
      </c>
      <c r="D4232" s="4" t="s">
        <v>111</v>
      </c>
      <c r="E4232" s="4" t="s">
        <v>172</v>
      </c>
      <c r="F4232" s="3">
        <v>42912</v>
      </c>
      <c r="G4232" s="3">
        <v>42995</v>
      </c>
      <c r="H4232">
        <v>533</v>
      </c>
    </row>
    <row r="4233" spans="1:8">
      <c r="A4233" s="4" t="s">
        <v>4440</v>
      </c>
      <c r="B4233" s="4" t="s">
        <v>205</v>
      </c>
      <c r="C4233" s="4" t="s">
        <v>192</v>
      </c>
      <c r="D4233" s="4" t="s">
        <v>108</v>
      </c>
      <c r="E4233" s="4" t="s">
        <v>172</v>
      </c>
      <c r="F4233" s="3">
        <v>42912</v>
      </c>
      <c r="G4233" s="3">
        <v>42950</v>
      </c>
      <c r="H4233">
        <v>3855</v>
      </c>
    </row>
    <row r="4234" spans="1:8">
      <c r="A4234" s="4" t="s">
        <v>4441</v>
      </c>
      <c r="B4234" s="4" t="s">
        <v>185</v>
      </c>
      <c r="C4234" s="4" t="s">
        <v>179</v>
      </c>
      <c r="D4234" s="4" t="s">
        <v>98</v>
      </c>
      <c r="E4234" s="4" t="s">
        <v>197</v>
      </c>
      <c r="F4234" s="3">
        <v>42912</v>
      </c>
      <c r="G4234" s="3">
        <v>42923</v>
      </c>
      <c r="H4234">
        <v>0</v>
      </c>
    </row>
    <row r="4235" spans="1:8">
      <c r="A4235" s="4" t="s">
        <v>4442</v>
      </c>
      <c r="B4235" s="4" t="s">
        <v>181</v>
      </c>
      <c r="C4235" s="4" t="s">
        <v>175</v>
      </c>
      <c r="D4235" s="4" t="s">
        <v>99</v>
      </c>
      <c r="E4235" s="4" t="s">
        <v>193</v>
      </c>
      <c r="F4235" s="3">
        <v>42912</v>
      </c>
      <c r="G4235" s="3"/>
    </row>
    <row r="4236" spans="1:8">
      <c r="A4236" s="4" t="s">
        <v>4443</v>
      </c>
      <c r="B4236" s="4" t="s">
        <v>181</v>
      </c>
      <c r="C4236" s="4" t="s">
        <v>179</v>
      </c>
      <c r="D4236" s="4" t="s">
        <v>90</v>
      </c>
      <c r="E4236" s="4" t="s">
        <v>172</v>
      </c>
      <c r="F4236" s="3">
        <v>42912</v>
      </c>
      <c r="G4236" s="3">
        <v>42920</v>
      </c>
      <c r="H4236">
        <v>617</v>
      </c>
    </row>
    <row r="4237" spans="1:8">
      <c r="A4237" s="4" t="s">
        <v>4444</v>
      </c>
      <c r="B4237" s="4" t="s">
        <v>183</v>
      </c>
      <c r="C4237" s="4" t="s">
        <v>171</v>
      </c>
      <c r="D4237" s="4" t="s">
        <v>92</v>
      </c>
      <c r="E4237" s="4" t="s">
        <v>172</v>
      </c>
      <c r="F4237" s="3">
        <v>42913</v>
      </c>
      <c r="G4237" s="3">
        <v>42922</v>
      </c>
      <c r="H4237">
        <v>991</v>
      </c>
    </row>
    <row r="4238" spans="1:8">
      <c r="A4238" s="4" t="s">
        <v>4445</v>
      </c>
      <c r="B4238" s="4" t="s">
        <v>246</v>
      </c>
      <c r="C4238" s="4" t="s">
        <v>175</v>
      </c>
      <c r="D4238" s="4" t="s">
        <v>96</v>
      </c>
      <c r="E4238" s="4" t="s">
        <v>197</v>
      </c>
      <c r="F4238" s="3">
        <v>42913</v>
      </c>
      <c r="G4238" s="3">
        <v>42971</v>
      </c>
      <c r="H4238">
        <v>0</v>
      </c>
    </row>
    <row r="4239" spans="1:8">
      <c r="A4239" s="4" t="s">
        <v>4446</v>
      </c>
      <c r="B4239" s="4" t="s">
        <v>304</v>
      </c>
      <c r="C4239" s="4" t="s">
        <v>179</v>
      </c>
      <c r="D4239" s="4" t="s">
        <v>48</v>
      </c>
      <c r="E4239" s="4" t="s">
        <v>172</v>
      </c>
      <c r="F4239" s="3">
        <v>42913</v>
      </c>
      <c r="G4239" s="3">
        <v>42948</v>
      </c>
      <c r="H4239">
        <v>513</v>
      </c>
    </row>
    <row r="4240" spans="1:8">
      <c r="A4240" s="4" t="s">
        <v>4447</v>
      </c>
      <c r="B4240" s="4" t="s">
        <v>279</v>
      </c>
      <c r="C4240" s="4" t="s">
        <v>199</v>
      </c>
      <c r="D4240" s="4" t="s">
        <v>63</v>
      </c>
      <c r="E4240" s="4" t="s">
        <v>172</v>
      </c>
      <c r="F4240" s="3">
        <v>42913</v>
      </c>
      <c r="G4240" s="3">
        <v>42923</v>
      </c>
      <c r="H4240">
        <v>5121</v>
      </c>
    </row>
    <row r="4241" spans="1:8">
      <c r="A4241" s="4" t="s">
        <v>4448</v>
      </c>
      <c r="B4241" s="4" t="s">
        <v>210</v>
      </c>
      <c r="C4241" s="4" t="s">
        <v>175</v>
      </c>
      <c r="D4241" s="4" t="s">
        <v>24</v>
      </c>
      <c r="E4241" s="4" t="s">
        <v>193</v>
      </c>
      <c r="F4241" s="3">
        <v>42913</v>
      </c>
      <c r="G4241" s="3"/>
    </row>
    <row r="4242" spans="1:8">
      <c r="A4242" s="4" t="s">
        <v>4449</v>
      </c>
      <c r="B4242" s="4" t="s">
        <v>210</v>
      </c>
      <c r="C4242" s="4" t="s">
        <v>192</v>
      </c>
      <c r="D4242" s="4" t="s">
        <v>82</v>
      </c>
      <c r="E4242" s="4" t="s">
        <v>197</v>
      </c>
      <c r="F4242" s="3">
        <v>42913</v>
      </c>
      <c r="G4242" s="3">
        <v>42917</v>
      </c>
      <c r="H4242">
        <v>0</v>
      </c>
    </row>
    <row r="4243" spans="1:8">
      <c r="A4243" s="4" t="s">
        <v>4450</v>
      </c>
      <c r="B4243" s="4" t="s">
        <v>174</v>
      </c>
      <c r="C4243" s="4" t="s">
        <v>179</v>
      </c>
      <c r="D4243" s="4" t="s">
        <v>42</v>
      </c>
      <c r="E4243" s="4" t="s">
        <v>197</v>
      </c>
      <c r="F4243" s="3">
        <v>42913</v>
      </c>
      <c r="G4243" s="3">
        <v>42922</v>
      </c>
      <c r="H4243">
        <v>0</v>
      </c>
    </row>
    <row r="4244" spans="1:8">
      <c r="A4244" s="4" t="s">
        <v>4451</v>
      </c>
      <c r="B4244" s="4" t="s">
        <v>174</v>
      </c>
      <c r="C4244" s="4" t="s">
        <v>175</v>
      </c>
      <c r="D4244" s="4" t="s">
        <v>131</v>
      </c>
      <c r="E4244" s="4" t="s">
        <v>172</v>
      </c>
      <c r="F4244" s="3">
        <v>42913</v>
      </c>
      <c r="G4244" s="3">
        <v>42922</v>
      </c>
      <c r="H4244">
        <v>4635</v>
      </c>
    </row>
    <row r="4245" spans="1:8">
      <c r="A4245" s="4" t="s">
        <v>4452</v>
      </c>
      <c r="B4245" s="4" t="s">
        <v>263</v>
      </c>
      <c r="C4245" s="4" t="s">
        <v>199</v>
      </c>
      <c r="D4245" s="4" t="s">
        <v>130</v>
      </c>
      <c r="E4245" s="4" t="s">
        <v>197</v>
      </c>
      <c r="F4245" s="3">
        <v>42913</v>
      </c>
      <c r="G4245" s="3">
        <v>42986</v>
      </c>
      <c r="H4245">
        <v>0</v>
      </c>
    </row>
    <row r="4246" spans="1:8">
      <c r="A4246" s="4" t="s">
        <v>4453</v>
      </c>
      <c r="B4246" s="4" t="s">
        <v>237</v>
      </c>
      <c r="C4246" s="4" t="s">
        <v>179</v>
      </c>
      <c r="D4246" s="4" t="s">
        <v>80</v>
      </c>
      <c r="E4246" s="4" t="s">
        <v>172</v>
      </c>
      <c r="F4246" s="3">
        <v>42913</v>
      </c>
      <c r="G4246" s="3">
        <v>42998</v>
      </c>
      <c r="H4246">
        <v>470</v>
      </c>
    </row>
    <row r="4247" spans="1:8">
      <c r="A4247" s="4" t="s">
        <v>4454</v>
      </c>
      <c r="B4247" s="4" t="s">
        <v>196</v>
      </c>
      <c r="C4247" s="4" t="s">
        <v>177</v>
      </c>
      <c r="D4247" s="4" t="s">
        <v>79</v>
      </c>
      <c r="E4247" s="4" t="s">
        <v>197</v>
      </c>
      <c r="F4247" s="3">
        <v>42913</v>
      </c>
      <c r="G4247" s="3">
        <v>42979</v>
      </c>
      <c r="H4247">
        <v>0</v>
      </c>
    </row>
    <row r="4248" spans="1:8">
      <c r="A4248" s="4" t="s">
        <v>4455</v>
      </c>
      <c r="B4248" s="4" t="s">
        <v>196</v>
      </c>
      <c r="C4248" s="4" t="s">
        <v>199</v>
      </c>
      <c r="D4248" s="4" t="s">
        <v>119</v>
      </c>
      <c r="E4248" s="4" t="s">
        <v>172</v>
      </c>
      <c r="F4248" s="3">
        <v>42913</v>
      </c>
      <c r="G4248" s="3">
        <v>42995</v>
      </c>
      <c r="H4248">
        <v>6193</v>
      </c>
    </row>
    <row r="4249" spans="1:8">
      <c r="A4249" s="4" t="s">
        <v>4456</v>
      </c>
      <c r="B4249" s="4" t="s">
        <v>191</v>
      </c>
      <c r="C4249" s="4" t="s">
        <v>175</v>
      </c>
      <c r="D4249" s="4" t="s">
        <v>54</v>
      </c>
      <c r="E4249" s="4" t="s">
        <v>172</v>
      </c>
      <c r="F4249" s="3">
        <v>42913</v>
      </c>
      <c r="G4249" s="3">
        <v>42994</v>
      </c>
      <c r="H4249">
        <v>4277</v>
      </c>
    </row>
    <row r="4250" spans="1:8">
      <c r="A4250" s="4" t="s">
        <v>4457</v>
      </c>
      <c r="B4250" s="4" t="s">
        <v>219</v>
      </c>
      <c r="C4250" s="4" t="s">
        <v>177</v>
      </c>
      <c r="D4250" s="4" t="s">
        <v>32</v>
      </c>
      <c r="E4250" s="4" t="s">
        <v>172</v>
      </c>
      <c r="F4250" s="3">
        <v>42913</v>
      </c>
      <c r="G4250" s="3">
        <v>42923</v>
      </c>
      <c r="H4250">
        <v>59</v>
      </c>
    </row>
    <row r="4251" spans="1:8">
      <c r="A4251" s="4" t="s">
        <v>4458</v>
      </c>
      <c r="B4251" s="4" t="s">
        <v>230</v>
      </c>
      <c r="C4251" s="4" t="s">
        <v>175</v>
      </c>
      <c r="D4251" s="4" t="s">
        <v>122</v>
      </c>
      <c r="E4251" s="4" t="s">
        <v>197</v>
      </c>
      <c r="F4251" s="3">
        <v>42913</v>
      </c>
      <c r="G4251" s="3">
        <v>42986</v>
      </c>
      <c r="H4251">
        <v>0</v>
      </c>
    </row>
    <row r="4252" spans="1:8">
      <c r="A4252" s="4" t="s">
        <v>4459</v>
      </c>
      <c r="B4252" s="4" t="s">
        <v>187</v>
      </c>
      <c r="C4252" s="4" t="s">
        <v>179</v>
      </c>
      <c r="D4252" s="4" t="s">
        <v>42</v>
      </c>
      <c r="E4252" s="4" t="s">
        <v>197</v>
      </c>
      <c r="F4252" s="3">
        <v>42913</v>
      </c>
      <c r="G4252" s="3">
        <v>42922</v>
      </c>
      <c r="H4252">
        <v>0</v>
      </c>
    </row>
    <row r="4253" spans="1:8">
      <c r="A4253" s="4" t="s">
        <v>4460</v>
      </c>
      <c r="B4253" s="4" t="s">
        <v>187</v>
      </c>
      <c r="C4253" s="4" t="s">
        <v>175</v>
      </c>
      <c r="D4253" s="4" t="s">
        <v>72</v>
      </c>
      <c r="E4253" s="4" t="s">
        <v>197</v>
      </c>
      <c r="F4253" s="3">
        <v>42913</v>
      </c>
      <c r="G4253" s="3">
        <v>42921</v>
      </c>
      <c r="H4253">
        <v>0</v>
      </c>
    </row>
    <row r="4254" spans="1:8">
      <c r="A4254" s="4" t="s">
        <v>4461</v>
      </c>
      <c r="B4254" s="4" t="s">
        <v>244</v>
      </c>
      <c r="C4254" s="4" t="s">
        <v>171</v>
      </c>
      <c r="D4254" s="4" t="s">
        <v>68</v>
      </c>
      <c r="E4254" s="4" t="s">
        <v>172</v>
      </c>
      <c r="F4254" s="3">
        <v>42913</v>
      </c>
      <c r="G4254" s="3">
        <v>42918</v>
      </c>
      <c r="H4254">
        <v>1176</v>
      </c>
    </row>
    <row r="4255" spans="1:8">
      <c r="A4255" s="4" t="s">
        <v>4462</v>
      </c>
      <c r="B4255" s="4" t="s">
        <v>170</v>
      </c>
      <c r="C4255" s="4" t="s">
        <v>199</v>
      </c>
      <c r="D4255" s="4" t="s">
        <v>57</v>
      </c>
      <c r="E4255" s="4" t="s">
        <v>197</v>
      </c>
      <c r="F4255" s="3">
        <v>42913</v>
      </c>
      <c r="G4255" s="3">
        <v>42924</v>
      </c>
      <c r="H4255">
        <v>0</v>
      </c>
    </row>
    <row r="4256" spans="1:8">
      <c r="A4256" s="4" t="s">
        <v>4463</v>
      </c>
      <c r="B4256" s="4" t="s">
        <v>170</v>
      </c>
      <c r="C4256" s="4" t="s">
        <v>179</v>
      </c>
      <c r="D4256" s="4" t="s">
        <v>110</v>
      </c>
      <c r="E4256" s="4" t="s">
        <v>172</v>
      </c>
      <c r="F4256" s="3">
        <v>42913</v>
      </c>
      <c r="G4256" s="3">
        <v>42921</v>
      </c>
      <c r="H4256">
        <v>541</v>
      </c>
    </row>
    <row r="4257" spans="1:8">
      <c r="A4257" s="4" t="s">
        <v>4464</v>
      </c>
      <c r="B4257" s="4" t="s">
        <v>189</v>
      </c>
      <c r="C4257" s="4" t="s">
        <v>199</v>
      </c>
      <c r="D4257" s="4" t="s">
        <v>48</v>
      </c>
      <c r="E4257" s="4" t="s">
        <v>172</v>
      </c>
      <c r="F4257" s="3">
        <v>42913</v>
      </c>
      <c r="G4257" s="3">
        <v>42917</v>
      </c>
      <c r="H4257">
        <v>4766</v>
      </c>
    </row>
    <row r="4258" spans="1:8">
      <c r="A4258" s="4" t="s">
        <v>4465</v>
      </c>
      <c r="B4258" s="4" t="s">
        <v>232</v>
      </c>
      <c r="C4258" s="4" t="s">
        <v>192</v>
      </c>
      <c r="D4258" s="4" t="s">
        <v>80</v>
      </c>
      <c r="E4258" s="4" t="s">
        <v>197</v>
      </c>
      <c r="F4258" s="3">
        <v>42913</v>
      </c>
      <c r="G4258" s="3">
        <v>42984</v>
      </c>
      <c r="H4258">
        <v>0</v>
      </c>
    </row>
    <row r="4259" spans="1:8">
      <c r="A4259" s="4" t="s">
        <v>4466</v>
      </c>
      <c r="B4259" s="4" t="s">
        <v>232</v>
      </c>
      <c r="C4259" s="4" t="s">
        <v>175</v>
      </c>
      <c r="D4259" s="4" t="s">
        <v>121</v>
      </c>
      <c r="E4259" s="4" t="s">
        <v>172</v>
      </c>
      <c r="F4259" s="3">
        <v>42913</v>
      </c>
      <c r="G4259" s="3">
        <v>42917</v>
      </c>
      <c r="H4259">
        <v>4785</v>
      </c>
    </row>
    <row r="4260" spans="1:8">
      <c r="A4260" s="4" t="s">
        <v>4467</v>
      </c>
      <c r="B4260" s="4" t="s">
        <v>208</v>
      </c>
      <c r="C4260" s="4" t="s">
        <v>192</v>
      </c>
      <c r="D4260" s="4" t="s">
        <v>100</v>
      </c>
      <c r="E4260" s="4" t="s">
        <v>172</v>
      </c>
      <c r="F4260" s="3">
        <v>42913</v>
      </c>
      <c r="G4260" s="3">
        <v>42990</v>
      </c>
      <c r="H4260">
        <v>3046</v>
      </c>
    </row>
    <row r="4261" spans="1:8">
      <c r="A4261" s="4" t="s">
        <v>4468</v>
      </c>
      <c r="B4261" s="4" t="s">
        <v>208</v>
      </c>
      <c r="C4261" s="4" t="s">
        <v>192</v>
      </c>
      <c r="D4261" s="4" t="s">
        <v>103</v>
      </c>
      <c r="E4261" s="4" t="s">
        <v>172</v>
      </c>
      <c r="F4261" s="3">
        <v>42913</v>
      </c>
      <c r="G4261" s="3">
        <v>42920</v>
      </c>
      <c r="H4261">
        <v>3548</v>
      </c>
    </row>
    <row r="4262" spans="1:8">
      <c r="A4262" s="4" t="s">
        <v>4469</v>
      </c>
      <c r="B4262" s="4" t="s">
        <v>185</v>
      </c>
      <c r="C4262" s="4" t="s">
        <v>192</v>
      </c>
      <c r="D4262" s="4" t="s">
        <v>102</v>
      </c>
      <c r="E4262" s="4" t="s">
        <v>197</v>
      </c>
      <c r="F4262" s="3">
        <v>42913</v>
      </c>
      <c r="G4262" s="3">
        <v>42922</v>
      </c>
      <c r="H4262">
        <v>0</v>
      </c>
    </row>
    <row r="4263" spans="1:8">
      <c r="A4263" s="4" t="s">
        <v>4470</v>
      </c>
      <c r="B4263" s="4" t="s">
        <v>185</v>
      </c>
      <c r="C4263" s="4" t="s">
        <v>192</v>
      </c>
      <c r="D4263" s="4" t="s">
        <v>102</v>
      </c>
      <c r="E4263" s="4" t="s">
        <v>172</v>
      </c>
      <c r="F4263" s="3">
        <v>42913</v>
      </c>
      <c r="G4263" s="3">
        <v>42923</v>
      </c>
      <c r="H4263">
        <v>3615</v>
      </c>
    </row>
    <row r="4264" spans="1:8">
      <c r="A4264" s="4" t="s">
        <v>4471</v>
      </c>
      <c r="B4264" s="4" t="s">
        <v>216</v>
      </c>
      <c r="C4264" s="4" t="s">
        <v>175</v>
      </c>
      <c r="D4264" s="4" t="s">
        <v>24</v>
      </c>
      <c r="E4264" s="4" t="s">
        <v>193</v>
      </c>
      <c r="F4264" s="3">
        <v>42913</v>
      </c>
      <c r="G4264" s="3"/>
    </row>
    <row r="4265" spans="1:8">
      <c r="A4265" s="4" t="s">
        <v>4472</v>
      </c>
      <c r="B4265" s="4" t="s">
        <v>183</v>
      </c>
      <c r="C4265" s="4" t="s">
        <v>179</v>
      </c>
      <c r="D4265" s="4" t="s">
        <v>66</v>
      </c>
      <c r="E4265" s="4" t="s">
        <v>172</v>
      </c>
      <c r="F4265" s="3">
        <v>42914</v>
      </c>
      <c r="G4265" s="3">
        <v>42989</v>
      </c>
      <c r="H4265">
        <v>631</v>
      </c>
    </row>
    <row r="4266" spans="1:8">
      <c r="A4266" s="4" t="s">
        <v>4473</v>
      </c>
      <c r="B4266" s="4" t="s">
        <v>246</v>
      </c>
      <c r="C4266" s="4" t="s">
        <v>179</v>
      </c>
      <c r="D4266" s="4" t="s">
        <v>82</v>
      </c>
      <c r="E4266" s="4" t="s">
        <v>197</v>
      </c>
      <c r="F4266" s="3">
        <v>42914</v>
      </c>
      <c r="G4266" s="3">
        <v>42917</v>
      </c>
      <c r="H4266">
        <v>0</v>
      </c>
    </row>
    <row r="4267" spans="1:8">
      <c r="A4267" s="4" t="s">
        <v>4474</v>
      </c>
      <c r="B4267" s="4" t="s">
        <v>304</v>
      </c>
      <c r="C4267" s="4" t="s">
        <v>179</v>
      </c>
      <c r="D4267" s="4" t="s">
        <v>76</v>
      </c>
      <c r="E4267" s="4" t="s">
        <v>197</v>
      </c>
      <c r="F4267" s="3">
        <v>42914</v>
      </c>
      <c r="G4267" s="3">
        <v>42958</v>
      </c>
      <c r="H4267">
        <v>0</v>
      </c>
    </row>
    <row r="4268" spans="1:8">
      <c r="A4268" s="4" t="s">
        <v>4475</v>
      </c>
      <c r="B4268" s="4" t="s">
        <v>304</v>
      </c>
      <c r="C4268" s="4" t="s">
        <v>177</v>
      </c>
      <c r="D4268" s="4" t="s">
        <v>66</v>
      </c>
      <c r="E4268" s="4" t="s">
        <v>197</v>
      </c>
      <c r="F4268" s="3">
        <v>42914</v>
      </c>
      <c r="G4268" s="3">
        <v>42923</v>
      </c>
      <c r="H4268">
        <v>0</v>
      </c>
    </row>
    <row r="4269" spans="1:8">
      <c r="A4269" s="4" t="s">
        <v>4476</v>
      </c>
      <c r="B4269" s="4" t="s">
        <v>210</v>
      </c>
      <c r="C4269" s="4" t="s">
        <v>175</v>
      </c>
      <c r="D4269" s="4" t="s">
        <v>40</v>
      </c>
      <c r="E4269" s="4" t="s">
        <v>197</v>
      </c>
      <c r="F4269" s="3">
        <v>42914</v>
      </c>
      <c r="G4269" s="3">
        <v>42961</v>
      </c>
      <c r="H4269">
        <v>0</v>
      </c>
    </row>
    <row r="4270" spans="1:8">
      <c r="A4270" s="4" t="s">
        <v>4477</v>
      </c>
      <c r="B4270" s="4" t="s">
        <v>174</v>
      </c>
      <c r="C4270" s="4" t="s">
        <v>175</v>
      </c>
      <c r="D4270" s="4" t="s">
        <v>42</v>
      </c>
      <c r="E4270" s="4" t="s">
        <v>197</v>
      </c>
      <c r="F4270" s="3">
        <v>42914</v>
      </c>
      <c r="G4270" s="3">
        <v>42923</v>
      </c>
      <c r="H4270">
        <v>0</v>
      </c>
    </row>
    <row r="4271" spans="1:8">
      <c r="A4271" s="4" t="s">
        <v>4478</v>
      </c>
      <c r="B4271" s="4" t="s">
        <v>174</v>
      </c>
      <c r="C4271" s="4" t="s">
        <v>175</v>
      </c>
      <c r="D4271" s="4" t="s">
        <v>109</v>
      </c>
      <c r="E4271" s="4" t="s">
        <v>197</v>
      </c>
      <c r="F4271" s="3">
        <v>42914</v>
      </c>
      <c r="G4271" s="3">
        <v>42922</v>
      </c>
      <c r="H4271">
        <v>0</v>
      </c>
    </row>
    <row r="4272" spans="1:8">
      <c r="A4272" s="4" t="s">
        <v>4479</v>
      </c>
      <c r="B4272" s="4" t="s">
        <v>174</v>
      </c>
      <c r="C4272" s="4" t="s">
        <v>175</v>
      </c>
      <c r="D4272" s="4" t="s">
        <v>111</v>
      </c>
      <c r="E4272" s="4" t="s">
        <v>172</v>
      </c>
      <c r="F4272" s="3">
        <v>42914</v>
      </c>
      <c r="G4272" s="3">
        <v>42923</v>
      </c>
      <c r="H4272">
        <v>4162</v>
      </c>
    </row>
    <row r="4273" spans="1:8">
      <c r="A4273" s="4" t="s">
        <v>4480</v>
      </c>
      <c r="B4273" s="4" t="s">
        <v>174</v>
      </c>
      <c r="C4273" s="4" t="s">
        <v>177</v>
      </c>
      <c r="D4273" s="4" t="s">
        <v>118</v>
      </c>
      <c r="E4273" s="4" t="s">
        <v>172</v>
      </c>
      <c r="F4273" s="3">
        <v>42914</v>
      </c>
      <c r="G4273" s="3">
        <v>43007</v>
      </c>
      <c r="H4273">
        <v>54</v>
      </c>
    </row>
    <row r="4274" spans="1:8">
      <c r="A4274" s="4" t="s">
        <v>4481</v>
      </c>
      <c r="B4274" s="4" t="s">
        <v>263</v>
      </c>
      <c r="C4274" s="4" t="s">
        <v>175</v>
      </c>
      <c r="D4274" s="4" t="s">
        <v>80</v>
      </c>
      <c r="E4274" s="4" t="s">
        <v>172</v>
      </c>
      <c r="F4274" s="3">
        <v>42914</v>
      </c>
      <c r="G4274" s="3">
        <v>42918</v>
      </c>
      <c r="H4274">
        <v>5064</v>
      </c>
    </row>
    <row r="4275" spans="1:8">
      <c r="A4275" s="4" t="s">
        <v>4482</v>
      </c>
      <c r="B4275" s="4" t="s">
        <v>212</v>
      </c>
      <c r="C4275" s="4" t="s">
        <v>192</v>
      </c>
      <c r="D4275" s="4" t="s">
        <v>82</v>
      </c>
      <c r="E4275" s="4" t="s">
        <v>197</v>
      </c>
      <c r="F4275" s="3">
        <v>42914</v>
      </c>
      <c r="G4275" s="3">
        <v>42923</v>
      </c>
      <c r="H4275">
        <v>0</v>
      </c>
    </row>
    <row r="4276" spans="1:8">
      <c r="A4276" s="4" t="s">
        <v>4483</v>
      </c>
      <c r="B4276" s="4" t="s">
        <v>196</v>
      </c>
      <c r="C4276" s="4" t="s">
        <v>171</v>
      </c>
      <c r="D4276" s="4" t="s">
        <v>85</v>
      </c>
      <c r="E4276" s="4" t="s">
        <v>197</v>
      </c>
      <c r="F4276" s="3">
        <v>42914</v>
      </c>
      <c r="G4276" s="3">
        <v>42976</v>
      </c>
      <c r="H4276">
        <v>0</v>
      </c>
    </row>
    <row r="4277" spans="1:8">
      <c r="A4277" s="4" t="s">
        <v>4484</v>
      </c>
      <c r="B4277" s="4" t="s">
        <v>196</v>
      </c>
      <c r="C4277" s="4" t="s">
        <v>177</v>
      </c>
      <c r="D4277" s="4" t="s">
        <v>85</v>
      </c>
      <c r="E4277" s="4" t="s">
        <v>197</v>
      </c>
      <c r="F4277" s="3">
        <v>42914</v>
      </c>
      <c r="G4277" s="3">
        <v>42925</v>
      </c>
      <c r="H4277">
        <v>0</v>
      </c>
    </row>
    <row r="4278" spans="1:8">
      <c r="A4278" s="4" t="s">
        <v>4485</v>
      </c>
      <c r="B4278" s="4" t="s">
        <v>196</v>
      </c>
      <c r="C4278" s="4" t="s">
        <v>192</v>
      </c>
      <c r="D4278" s="4" t="s">
        <v>43</v>
      </c>
      <c r="E4278" s="4" t="s">
        <v>172</v>
      </c>
      <c r="F4278" s="3">
        <v>42914</v>
      </c>
      <c r="G4278" s="3">
        <v>42923</v>
      </c>
      <c r="H4278">
        <v>3865</v>
      </c>
    </row>
    <row r="4279" spans="1:8">
      <c r="A4279" s="4" t="s">
        <v>4486</v>
      </c>
      <c r="B4279" s="4" t="s">
        <v>203</v>
      </c>
      <c r="C4279" s="4" t="s">
        <v>192</v>
      </c>
      <c r="D4279" s="4" t="s">
        <v>84</v>
      </c>
      <c r="E4279" s="4" t="s">
        <v>197</v>
      </c>
      <c r="F4279" s="3">
        <v>42914</v>
      </c>
      <c r="G4279" s="3">
        <v>42992</v>
      </c>
      <c r="H4279">
        <v>0</v>
      </c>
    </row>
    <row r="4280" spans="1:8">
      <c r="A4280" s="4" t="s">
        <v>4487</v>
      </c>
      <c r="B4280" s="4" t="s">
        <v>191</v>
      </c>
      <c r="C4280" s="4" t="s">
        <v>175</v>
      </c>
      <c r="D4280" s="4" t="s">
        <v>97</v>
      </c>
      <c r="E4280" s="4" t="s">
        <v>197</v>
      </c>
      <c r="F4280" s="3">
        <v>42914</v>
      </c>
      <c r="G4280" s="3">
        <v>42920</v>
      </c>
      <c r="H4280">
        <v>0</v>
      </c>
    </row>
    <row r="4281" spans="1:8">
      <c r="A4281" s="4" t="s">
        <v>4488</v>
      </c>
      <c r="B4281" s="4" t="s">
        <v>191</v>
      </c>
      <c r="C4281" s="4" t="s">
        <v>179</v>
      </c>
      <c r="D4281" s="4" t="s">
        <v>122</v>
      </c>
      <c r="E4281" s="4" t="s">
        <v>172</v>
      </c>
      <c r="F4281" s="3">
        <v>42914</v>
      </c>
      <c r="G4281" s="3">
        <v>42957</v>
      </c>
      <c r="H4281">
        <v>553</v>
      </c>
    </row>
    <row r="4282" spans="1:8">
      <c r="A4282" s="4" t="s">
        <v>4489</v>
      </c>
      <c r="B4282" s="4" t="s">
        <v>343</v>
      </c>
      <c r="C4282" s="4" t="s">
        <v>171</v>
      </c>
      <c r="D4282" s="4" t="s">
        <v>57</v>
      </c>
      <c r="E4282" s="4" t="s">
        <v>197</v>
      </c>
      <c r="F4282" s="3">
        <v>42914</v>
      </c>
      <c r="G4282" s="3">
        <v>42919</v>
      </c>
      <c r="H4282">
        <v>0</v>
      </c>
    </row>
    <row r="4283" spans="1:8">
      <c r="A4283" s="4" t="s">
        <v>4490</v>
      </c>
      <c r="B4283" s="4" t="s">
        <v>343</v>
      </c>
      <c r="C4283" s="4" t="s">
        <v>192</v>
      </c>
      <c r="D4283" s="4" t="s">
        <v>51</v>
      </c>
      <c r="E4283" s="4" t="s">
        <v>197</v>
      </c>
      <c r="F4283" s="3">
        <v>42914</v>
      </c>
      <c r="G4283" s="3">
        <v>42921</v>
      </c>
      <c r="H4283">
        <v>0</v>
      </c>
    </row>
    <row r="4284" spans="1:8">
      <c r="A4284" s="4" t="s">
        <v>4491</v>
      </c>
      <c r="B4284" s="4" t="s">
        <v>343</v>
      </c>
      <c r="C4284" s="4" t="s">
        <v>179</v>
      </c>
      <c r="D4284" s="4" t="s">
        <v>103</v>
      </c>
      <c r="E4284" s="4" t="s">
        <v>172</v>
      </c>
      <c r="F4284" s="3">
        <v>42914</v>
      </c>
      <c r="G4284" s="3">
        <v>42980</v>
      </c>
      <c r="H4284">
        <v>501</v>
      </c>
    </row>
    <row r="4285" spans="1:8">
      <c r="A4285" s="4" t="s">
        <v>4492</v>
      </c>
      <c r="B4285" s="4" t="s">
        <v>230</v>
      </c>
      <c r="C4285" s="4" t="s">
        <v>179</v>
      </c>
      <c r="D4285" s="4" t="s">
        <v>81</v>
      </c>
      <c r="E4285" s="4" t="s">
        <v>172</v>
      </c>
      <c r="F4285" s="3">
        <v>42914</v>
      </c>
      <c r="G4285" s="3">
        <v>43005</v>
      </c>
      <c r="H4285">
        <v>539</v>
      </c>
    </row>
    <row r="4286" spans="1:8">
      <c r="A4286" s="4" t="s">
        <v>4493</v>
      </c>
      <c r="B4286" s="4" t="s">
        <v>230</v>
      </c>
      <c r="C4286" s="4" t="s">
        <v>171</v>
      </c>
      <c r="D4286" s="4" t="s">
        <v>108</v>
      </c>
      <c r="E4286" s="4" t="s">
        <v>172</v>
      </c>
      <c r="F4286" s="3">
        <v>42914</v>
      </c>
      <c r="G4286" s="3">
        <v>42920</v>
      </c>
      <c r="H4286">
        <v>1028</v>
      </c>
    </row>
    <row r="4287" spans="1:8">
      <c r="A4287" s="4" t="s">
        <v>4494</v>
      </c>
      <c r="B4287" s="4" t="s">
        <v>230</v>
      </c>
      <c r="C4287" s="4" t="s">
        <v>175</v>
      </c>
      <c r="D4287" s="4" t="s">
        <v>90</v>
      </c>
      <c r="E4287" s="4" t="s">
        <v>172</v>
      </c>
      <c r="F4287" s="3">
        <v>42914</v>
      </c>
      <c r="G4287" s="3">
        <v>42991</v>
      </c>
      <c r="H4287">
        <v>3951</v>
      </c>
    </row>
    <row r="4288" spans="1:8">
      <c r="A4288" s="4" t="s">
        <v>4495</v>
      </c>
      <c r="B4288" s="4" t="s">
        <v>256</v>
      </c>
      <c r="C4288" s="4" t="s">
        <v>179</v>
      </c>
      <c r="D4288" s="4" t="s">
        <v>57</v>
      </c>
      <c r="E4288" s="4" t="s">
        <v>172</v>
      </c>
      <c r="F4288" s="3">
        <v>42914</v>
      </c>
      <c r="G4288" s="3">
        <v>42958</v>
      </c>
      <c r="H4288">
        <v>560</v>
      </c>
    </row>
    <row r="4289" spans="1:8">
      <c r="A4289" s="4" t="s">
        <v>4496</v>
      </c>
      <c r="B4289" s="4" t="s">
        <v>187</v>
      </c>
      <c r="C4289" s="4" t="s">
        <v>199</v>
      </c>
      <c r="D4289" s="4" t="s">
        <v>71</v>
      </c>
      <c r="E4289" s="4" t="s">
        <v>197</v>
      </c>
      <c r="F4289" s="3">
        <v>42914</v>
      </c>
      <c r="G4289" s="3">
        <v>42921</v>
      </c>
      <c r="H4289">
        <v>0</v>
      </c>
    </row>
    <row r="4290" spans="1:8">
      <c r="A4290" s="4" t="s">
        <v>4497</v>
      </c>
      <c r="B4290" s="4" t="s">
        <v>170</v>
      </c>
      <c r="C4290" s="4" t="s">
        <v>199</v>
      </c>
      <c r="D4290" s="4" t="s">
        <v>27</v>
      </c>
      <c r="E4290" s="4" t="s">
        <v>197</v>
      </c>
      <c r="F4290" s="3">
        <v>42914</v>
      </c>
      <c r="G4290" s="3">
        <v>42971</v>
      </c>
      <c r="H4290">
        <v>0</v>
      </c>
    </row>
    <row r="4291" spans="1:8">
      <c r="A4291" s="4" t="s">
        <v>4498</v>
      </c>
      <c r="B4291" s="4" t="s">
        <v>170</v>
      </c>
      <c r="C4291" s="4" t="s">
        <v>179</v>
      </c>
      <c r="D4291" s="4" t="s">
        <v>79</v>
      </c>
      <c r="E4291" s="4" t="s">
        <v>172</v>
      </c>
      <c r="F4291" s="3">
        <v>42914</v>
      </c>
      <c r="G4291" s="3">
        <v>43008</v>
      </c>
      <c r="H4291">
        <v>530</v>
      </c>
    </row>
    <row r="4292" spans="1:8">
      <c r="A4292" s="4" t="s">
        <v>4499</v>
      </c>
      <c r="B4292" s="4" t="s">
        <v>226</v>
      </c>
      <c r="C4292" s="4" t="s">
        <v>192</v>
      </c>
      <c r="D4292" s="4" t="s">
        <v>24</v>
      </c>
      <c r="E4292" s="4" t="s">
        <v>193</v>
      </c>
      <c r="F4292" s="3">
        <v>42914</v>
      </c>
      <c r="G4292" s="3"/>
    </row>
    <row r="4293" spans="1:8">
      <c r="A4293" s="4" t="s">
        <v>4500</v>
      </c>
      <c r="B4293" s="4" t="s">
        <v>208</v>
      </c>
      <c r="C4293" s="4" t="s">
        <v>179</v>
      </c>
      <c r="D4293" s="4" t="s">
        <v>51</v>
      </c>
      <c r="E4293" s="4" t="s">
        <v>172</v>
      </c>
      <c r="F4293" s="3">
        <v>42914</v>
      </c>
      <c r="G4293" s="3">
        <v>42918</v>
      </c>
      <c r="H4293">
        <v>462</v>
      </c>
    </row>
    <row r="4294" spans="1:8">
      <c r="A4294" s="4" t="s">
        <v>4501</v>
      </c>
      <c r="B4294" s="4" t="s">
        <v>185</v>
      </c>
      <c r="C4294" s="4" t="s">
        <v>171</v>
      </c>
      <c r="D4294" s="4" t="s">
        <v>32</v>
      </c>
      <c r="E4294" s="4" t="s">
        <v>172</v>
      </c>
      <c r="F4294" s="3">
        <v>42914</v>
      </c>
      <c r="G4294" s="3">
        <v>42985</v>
      </c>
      <c r="H4294">
        <v>1211</v>
      </c>
    </row>
    <row r="4295" spans="1:8">
      <c r="A4295" s="4" t="s">
        <v>4502</v>
      </c>
      <c r="B4295" s="4" t="s">
        <v>185</v>
      </c>
      <c r="C4295" s="4" t="s">
        <v>175</v>
      </c>
      <c r="D4295" s="4" t="s">
        <v>105</v>
      </c>
      <c r="E4295" s="4" t="s">
        <v>172</v>
      </c>
      <c r="F4295" s="3">
        <v>42914</v>
      </c>
      <c r="G4295" s="3">
        <v>42919</v>
      </c>
      <c r="H4295">
        <v>4264</v>
      </c>
    </row>
    <row r="4296" spans="1:8">
      <c r="A4296" s="4" t="s">
        <v>4503</v>
      </c>
      <c r="B4296" s="4" t="s">
        <v>185</v>
      </c>
      <c r="C4296" s="4" t="s">
        <v>192</v>
      </c>
      <c r="D4296" s="4" t="s">
        <v>54</v>
      </c>
      <c r="E4296" s="4" t="s">
        <v>172</v>
      </c>
      <c r="F4296" s="3">
        <v>42914</v>
      </c>
      <c r="G4296" s="3">
        <v>42987</v>
      </c>
      <c r="H4296">
        <v>3104</v>
      </c>
    </row>
    <row r="4297" spans="1:8">
      <c r="A4297" s="4" t="s">
        <v>4504</v>
      </c>
      <c r="B4297" s="4" t="s">
        <v>216</v>
      </c>
      <c r="C4297" s="4" t="s">
        <v>192</v>
      </c>
      <c r="D4297" s="4" t="s">
        <v>90</v>
      </c>
      <c r="E4297" s="4" t="s">
        <v>193</v>
      </c>
      <c r="F4297" s="3">
        <v>42914</v>
      </c>
      <c r="G4297" s="3"/>
    </row>
    <row r="4298" spans="1:8">
      <c r="A4298" s="4" t="s">
        <v>4505</v>
      </c>
      <c r="B4298" s="4" t="s">
        <v>216</v>
      </c>
      <c r="C4298" s="4" t="s">
        <v>177</v>
      </c>
      <c r="D4298" s="4" t="s">
        <v>65</v>
      </c>
      <c r="E4298" s="4" t="s">
        <v>172</v>
      </c>
      <c r="F4298" s="3">
        <v>42914</v>
      </c>
      <c r="G4298" s="3">
        <v>43008</v>
      </c>
      <c r="H4298">
        <v>56</v>
      </c>
    </row>
    <row r="4299" spans="1:8">
      <c r="A4299" s="4" t="s">
        <v>4506</v>
      </c>
      <c r="B4299" s="4" t="s">
        <v>183</v>
      </c>
      <c r="C4299" s="4" t="s">
        <v>171</v>
      </c>
      <c r="D4299" s="4" t="s">
        <v>27</v>
      </c>
      <c r="E4299" s="4" t="s">
        <v>172</v>
      </c>
      <c r="F4299" s="3">
        <v>42915</v>
      </c>
      <c r="G4299" s="3">
        <v>42926</v>
      </c>
      <c r="H4299">
        <v>1047</v>
      </c>
    </row>
    <row r="4300" spans="1:8">
      <c r="A4300" s="4" t="s">
        <v>4507</v>
      </c>
      <c r="B4300" s="4" t="s">
        <v>246</v>
      </c>
      <c r="C4300" s="4" t="s">
        <v>192</v>
      </c>
      <c r="D4300" s="4" t="s">
        <v>80</v>
      </c>
      <c r="E4300" s="4" t="s">
        <v>197</v>
      </c>
      <c r="F4300" s="3">
        <v>42915</v>
      </c>
      <c r="G4300" s="3">
        <v>42924</v>
      </c>
      <c r="H4300">
        <v>0</v>
      </c>
    </row>
    <row r="4301" spans="1:8">
      <c r="A4301" s="4" t="s">
        <v>4508</v>
      </c>
      <c r="B4301" s="4" t="s">
        <v>279</v>
      </c>
      <c r="C4301" s="4" t="s">
        <v>171</v>
      </c>
      <c r="D4301" s="4" t="s">
        <v>24</v>
      </c>
      <c r="E4301" s="4" t="s">
        <v>193</v>
      </c>
      <c r="F4301" s="3">
        <v>42915</v>
      </c>
      <c r="G4301" s="3"/>
    </row>
    <row r="4302" spans="1:8">
      <c r="A4302" s="4" t="s">
        <v>4509</v>
      </c>
      <c r="B4302" s="4" t="s">
        <v>174</v>
      </c>
      <c r="C4302" s="4" t="s">
        <v>175</v>
      </c>
      <c r="D4302" s="4" t="s">
        <v>110</v>
      </c>
      <c r="E4302" s="4" t="s">
        <v>197</v>
      </c>
      <c r="F4302" s="3">
        <v>42915</v>
      </c>
      <c r="G4302" s="3">
        <v>42922</v>
      </c>
      <c r="H4302">
        <v>0</v>
      </c>
    </row>
    <row r="4303" spans="1:8">
      <c r="A4303" s="4" t="s">
        <v>4510</v>
      </c>
      <c r="B4303" s="4" t="s">
        <v>174</v>
      </c>
      <c r="C4303" s="4" t="s">
        <v>175</v>
      </c>
      <c r="D4303" s="4" t="s">
        <v>92</v>
      </c>
      <c r="E4303" s="4" t="s">
        <v>172</v>
      </c>
      <c r="F4303" s="3">
        <v>42915</v>
      </c>
      <c r="G4303" s="3">
        <v>42924</v>
      </c>
      <c r="H4303">
        <v>5321</v>
      </c>
    </row>
    <row r="4304" spans="1:8">
      <c r="A4304" s="4" t="s">
        <v>4511</v>
      </c>
      <c r="B4304" s="4" t="s">
        <v>174</v>
      </c>
      <c r="C4304" s="4" t="s">
        <v>177</v>
      </c>
      <c r="D4304" s="4" t="s">
        <v>68</v>
      </c>
      <c r="E4304" s="4" t="s">
        <v>172</v>
      </c>
      <c r="F4304" s="3">
        <v>42915</v>
      </c>
      <c r="G4304" s="3">
        <v>42922</v>
      </c>
      <c r="H4304">
        <v>57</v>
      </c>
    </row>
    <row r="4305" spans="1:8">
      <c r="A4305" s="4" t="s">
        <v>4512</v>
      </c>
      <c r="B4305" s="4" t="s">
        <v>237</v>
      </c>
      <c r="C4305" s="4" t="s">
        <v>171</v>
      </c>
      <c r="D4305" s="4" t="s">
        <v>82</v>
      </c>
      <c r="E4305" s="4" t="s">
        <v>172</v>
      </c>
      <c r="F4305" s="3">
        <v>42915</v>
      </c>
      <c r="G4305" s="3">
        <v>42924</v>
      </c>
      <c r="H4305">
        <v>950</v>
      </c>
    </row>
    <row r="4306" spans="1:8">
      <c r="A4306" s="4" t="s">
        <v>4513</v>
      </c>
      <c r="B4306" s="4" t="s">
        <v>237</v>
      </c>
      <c r="C4306" s="4" t="s">
        <v>177</v>
      </c>
      <c r="D4306" s="4" t="s">
        <v>88</v>
      </c>
      <c r="E4306" s="4" t="s">
        <v>172</v>
      </c>
      <c r="F4306" s="3">
        <v>42915</v>
      </c>
      <c r="G4306" s="3">
        <v>42985</v>
      </c>
      <c r="H4306">
        <v>61</v>
      </c>
    </row>
    <row r="4307" spans="1:8">
      <c r="A4307" s="4" t="s">
        <v>4514</v>
      </c>
      <c r="B4307" s="4" t="s">
        <v>237</v>
      </c>
      <c r="C4307" s="4" t="s">
        <v>177</v>
      </c>
      <c r="D4307" s="4" t="s">
        <v>123</v>
      </c>
      <c r="E4307" s="4" t="s">
        <v>172</v>
      </c>
      <c r="F4307" s="3">
        <v>42915</v>
      </c>
      <c r="G4307" s="3">
        <v>42924</v>
      </c>
      <c r="H4307">
        <v>62</v>
      </c>
    </row>
    <row r="4308" spans="1:8">
      <c r="A4308" s="4" t="s">
        <v>4515</v>
      </c>
      <c r="B4308" s="4" t="s">
        <v>196</v>
      </c>
      <c r="C4308" s="4" t="s">
        <v>171</v>
      </c>
      <c r="D4308" s="4" t="s">
        <v>79</v>
      </c>
      <c r="E4308" s="4" t="s">
        <v>172</v>
      </c>
      <c r="F4308" s="3">
        <v>42915</v>
      </c>
      <c r="G4308" s="3">
        <v>42923</v>
      </c>
      <c r="H4308">
        <v>1105</v>
      </c>
    </row>
    <row r="4309" spans="1:8">
      <c r="A4309" s="4" t="s">
        <v>4516</v>
      </c>
      <c r="B4309" s="4" t="s">
        <v>343</v>
      </c>
      <c r="C4309" s="4" t="s">
        <v>171</v>
      </c>
      <c r="D4309" s="4" t="s">
        <v>103</v>
      </c>
      <c r="E4309" s="4" t="s">
        <v>172</v>
      </c>
      <c r="F4309" s="3">
        <v>42915</v>
      </c>
      <c r="G4309" s="3">
        <v>42980</v>
      </c>
      <c r="H4309">
        <v>835</v>
      </c>
    </row>
    <row r="4310" spans="1:8">
      <c r="A4310" s="4" t="s">
        <v>4517</v>
      </c>
      <c r="B4310" s="4" t="s">
        <v>219</v>
      </c>
      <c r="C4310" s="4" t="s">
        <v>171</v>
      </c>
      <c r="D4310" s="4" t="s">
        <v>102</v>
      </c>
      <c r="E4310" s="4" t="s">
        <v>172</v>
      </c>
      <c r="F4310" s="3">
        <v>42915</v>
      </c>
      <c r="G4310" s="3">
        <v>42975</v>
      </c>
      <c r="H4310">
        <v>1104</v>
      </c>
    </row>
    <row r="4311" spans="1:8">
      <c r="A4311" s="4" t="s">
        <v>4518</v>
      </c>
      <c r="B4311" s="4" t="s">
        <v>219</v>
      </c>
      <c r="C4311" s="4" t="s">
        <v>192</v>
      </c>
      <c r="D4311" s="4" t="s">
        <v>82</v>
      </c>
      <c r="E4311" s="4" t="s">
        <v>172</v>
      </c>
      <c r="F4311" s="3">
        <v>42915</v>
      </c>
      <c r="G4311" s="3">
        <v>42990</v>
      </c>
      <c r="H4311">
        <v>3464</v>
      </c>
    </row>
    <row r="4312" spans="1:8">
      <c r="A4312" s="4" t="s">
        <v>4519</v>
      </c>
      <c r="B4312" s="4" t="s">
        <v>230</v>
      </c>
      <c r="C4312" s="4" t="s">
        <v>179</v>
      </c>
      <c r="D4312" s="4" t="s">
        <v>24</v>
      </c>
      <c r="E4312" s="4" t="s">
        <v>193</v>
      </c>
      <c r="F4312" s="3">
        <v>42915</v>
      </c>
      <c r="G4312" s="3"/>
    </row>
    <row r="4313" spans="1:8">
      <c r="A4313" s="4" t="s">
        <v>4520</v>
      </c>
      <c r="B4313" s="4" t="s">
        <v>230</v>
      </c>
      <c r="C4313" s="4" t="s">
        <v>179</v>
      </c>
      <c r="D4313" s="4" t="s">
        <v>56</v>
      </c>
      <c r="E4313" s="4" t="s">
        <v>197</v>
      </c>
      <c r="F4313" s="3">
        <v>42915</v>
      </c>
      <c r="G4313" s="3">
        <v>42922</v>
      </c>
      <c r="H4313">
        <v>0</v>
      </c>
    </row>
    <row r="4314" spans="1:8">
      <c r="A4314" s="4" t="s">
        <v>4521</v>
      </c>
      <c r="B4314" s="4" t="s">
        <v>256</v>
      </c>
      <c r="C4314" s="4" t="s">
        <v>177</v>
      </c>
      <c r="D4314" s="4" t="s">
        <v>106</v>
      </c>
      <c r="E4314" s="4" t="s">
        <v>197</v>
      </c>
      <c r="F4314" s="3">
        <v>42915</v>
      </c>
      <c r="G4314" s="3">
        <v>42978</v>
      </c>
      <c r="H4314">
        <v>0</v>
      </c>
    </row>
    <row r="4315" spans="1:8">
      <c r="A4315" s="4" t="s">
        <v>4522</v>
      </c>
      <c r="B4315" s="4" t="s">
        <v>256</v>
      </c>
      <c r="C4315" s="4" t="s">
        <v>192</v>
      </c>
      <c r="D4315" s="4" t="s">
        <v>111</v>
      </c>
      <c r="E4315" s="4" t="s">
        <v>197</v>
      </c>
      <c r="F4315" s="3">
        <v>42915</v>
      </c>
      <c r="G4315" s="3">
        <v>42922</v>
      </c>
      <c r="H4315">
        <v>0</v>
      </c>
    </row>
    <row r="4316" spans="1:8">
      <c r="A4316" s="4" t="s">
        <v>4523</v>
      </c>
      <c r="B4316" s="4" t="s">
        <v>187</v>
      </c>
      <c r="C4316" s="4" t="s">
        <v>175</v>
      </c>
      <c r="D4316" s="4" t="s">
        <v>24</v>
      </c>
      <c r="E4316" s="4" t="s">
        <v>193</v>
      </c>
      <c r="F4316" s="3">
        <v>42915</v>
      </c>
      <c r="G4316" s="3"/>
    </row>
    <row r="4317" spans="1:8">
      <c r="A4317" s="4" t="s">
        <v>4524</v>
      </c>
      <c r="B4317" s="4" t="s">
        <v>187</v>
      </c>
      <c r="C4317" s="4" t="s">
        <v>179</v>
      </c>
      <c r="D4317" s="4" t="s">
        <v>76</v>
      </c>
      <c r="E4317" s="4" t="s">
        <v>197</v>
      </c>
      <c r="F4317" s="3">
        <v>42915</v>
      </c>
      <c r="G4317" s="3">
        <v>42926</v>
      </c>
      <c r="H4317">
        <v>0</v>
      </c>
    </row>
    <row r="4318" spans="1:8">
      <c r="A4318" s="4" t="s">
        <v>4525</v>
      </c>
      <c r="B4318" s="4" t="s">
        <v>187</v>
      </c>
      <c r="C4318" s="4" t="s">
        <v>177</v>
      </c>
      <c r="D4318" s="4" t="s">
        <v>42</v>
      </c>
      <c r="E4318" s="4" t="s">
        <v>197</v>
      </c>
      <c r="F4318" s="3">
        <v>42915</v>
      </c>
      <c r="G4318" s="3">
        <v>42922</v>
      </c>
      <c r="H4318">
        <v>0</v>
      </c>
    </row>
    <row r="4319" spans="1:8">
      <c r="A4319" s="4" t="s">
        <v>4526</v>
      </c>
      <c r="B4319" s="4" t="s">
        <v>187</v>
      </c>
      <c r="C4319" s="4" t="s">
        <v>177</v>
      </c>
      <c r="D4319" s="4" t="s">
        <v>108</v>
      </c>
      <c r="E4319" s="4" t="s">
        <v>197</v>
      </c>
      <c r="F4319" s="3">
        <v>42915</v>
      </c>
      <c r="G4319" s="3">
        <v>42922</v>
      </c>
      <c r="H4319">
        <v>0</v>
      </c>
    </row>
    <row r="4320" spans="1:8">
      <c r="A4320" s="4" t="s">
        <v>4527</v>
      </c>
      <c r="B4320" s="4" t="s">
        <v>201</v>
      </c>
      <c r="C4320" s="4" t="s">
        <v>175</v>
      </c>
      <c r="D4320" s="4" t="s">
        <v>44</v>
      </c>
      <c r="E4320" s="4" t="s">
        <v>197</v>
      </c>
      <c r="F4320" s="3">
        <v>42915</v>
      </c>
      <c r="G4320" s="3">
        <v>42926</v>
      </c>
      <c r="H4320">
        <v>0</v>
      </c>
    </row>
    <row r="4321" spans="1:8">
      <c r="A4321" s="4" t="s">
        <v>4528</v>
      </c>
      <c r="B4321" s="4" t="s">
        <v>170</v>
      </c>
      <c r="C4321" s="4" t="s">
        <v>192</v>
      </c>
      <c r="D4321" s="4" t="s">
        <v>104</v>
      </c>
      <c r="E4321" s="4" t="s">
        <v>172</v>
      </c>
      <c r="F4321" s="3">
        <v>42915</v>
      </c>
      <c r="G4321" s="3">
        <v>42922</v>
      </c>
      <c r="H4321">
        <v>3676</v>
      </c>
    </row>
    <row r="4322" spans="1:8">
      <c r="A4322" s="4" t="s">
        <v>4529</v>
      </c>
      <c r="B4322" s="4" t="s">
        <v>189</v>
      </c>
      <c r="C4322" s="4" t="s">
        <v>175</v>
      </c>
      <c r="D4322" s="4" t="s">
        <v>85</v>
      </c>
      <c r="E4322" s="4" t="s">
        <v>197</v>
      </c>
      <c r="F4322" s="3">
        <v>42915</v>
      </c>
      <c r="G4322" s="3">
        <v>42924</v>
      </c>
      <c r="H4322">
        <v>0</v>
      </c>
    </row>
    <row r="4323" spans="1:8">
      <c r="A4323" s="4" t="s">
        <v>4530</v>
      </c>
      <c r="B4323" s="4" t="s">
        <v>189</v>
      </c>
      <c r="C4323" s="4" t="s">
        <v>179</v>
      </c>
      <c r="D4323" s="4" t="s">
        <v>119</v>
      </c>
      <c r="E4323" s="4" t="s">
        <v>172</v>
      </c>
      <c r="F4323" s="3">
        <v>42915</v>
      </c>
      <c r="G4323" s="3">
        <v>42956</v>
      </c>
      <c r="H4323">
        <v>568</v>
      </c>
    </row>
    <row r="4324" spans="1:8">
      <c r="A4324" s="4" t="s">
        <v>4531</v>
      </c>
      <c r="B4324" s="4" t="s">
        <v>232</v>
      </c>
      <c r="C4324" s="4" t="s">
        <v>175</v>
      </c>
      <c r="D4324" s="4" t="s">
        <v>99</v>
      </c>
      <c r="E4324" s="4" t="s">
        <v>172</v>
      </c>
      <c r="F4324" s="3">
        <v>42915</v>
      </c>
      <c r="G4324" s="3">
        <v>42925</v>
      </c>
      <c r="H4324">
        <v>4837</v>
      </c>
    </row>
    <row r="4325" spans="1:8">
      <c r="A4325" s="4" t="s">
        <v>4532</v>
      </c>
      <c r="B4325" s="4" t="s">
        <v>205</v>
      </c>
      <c r="C4325" s="4" t="s">
        <v>175</v>
      </c>
      <c r="D4325" s="4" t="s">
        <v>56</v>
      </c>
      <c r="E4325" s="4" t="s">
        <v>172</v>
      </c>
      <c r="F4325" s="3">
        <v>42915</v>
      </c>
      <c r="G4325" s="3">
        <v>42966</v>
      </c>
      <c r="H4325">
        <v>4936</v>
      </c>
    </row>
    <row r="4326" spans="1:8">
      <c r="A4326" s="4" t="s">
        <v>4533</v>
      </c>
      <c r="B4326" s="4" t="s">
        <v>205</v>
      </c>
      <c r="C4326" s="4" t="s">
        <v>177</v>
      </c>
      <c r="D4326" s="4" t="s">
        <v>74</v>
      </c>
      <c r="E4326" s="4" t="s">
        <v>172</v>
      </c>
      <c r="F4326" s="3">
        <v>42915</v>
      </c>
      <c r="G4326" s="3">
        <v>42981</v>
      </c>
      <c r="H4326">
        <v>55</v>
      </c>
    </row>
    <row r="4327" spans="1:8">
      <c r="A4327" s="4" t="s">
        <v>4534</v>
      </c>
      <c r="B4327" s="4" t="s">
        <v>208</v>
      </c>
      <c r="C4327" s="4" t="s">
        <v>179</v>
      </c>
      <c r="D4327" s="4" t="s">
        <v>85</v>
      </c>
      <c r="E4327" s="4" t="s">
        <v>172</v>
      </c>
      <c r="F4327" s="3">
        <v>42915</v>
      </c>
      <c r="G4327" s="3">
        <v>42926</v>
      </c>
      <c r="H4327">
        <v>466</v>
      </c>
    </row>
    <row r="4328" spans="1:8">
      <c r="A4328" s="4" t="s">
        <v>4535</v>
      </c>
      <c r="B4328" s="4" t="s">
        <v>185</v>
      </c>
      <c r="C4328" s="4" t="s">
        <v>192</v>
      </c>
      <c r="D4328" s="4" t="s">
        <v>24</v>
      </c>
      <c r="E4328" s="4" t="s">
        <v>193</v>
      </c>
      <c r="F4328" s="3">
        <v>42915</v>
      </c>
      <c r="G4328" s="3"/>
    </row>
    <row r="4329" spans="1:8">
      <c r="A4329" s="4" t="s">
        <v>4536</v>
      </c>
      <c r="B4329" s="4" t="s">
        <v>185</v>
      </c>
      <c r="C4329" s="4" t="s">
        <v>177</v>
      </c>
      <c r="D4329" s="4" t="s">
        <v>59</v>
      </c>
      <c r="E4329" s="4" t="s">
        <v>197</v>
      </c>
      <c r="F4329" s="3">
        <v>42915</v>
      </c>
      <c r="G4329" s="3">
        <v>42921</v>
      </c>
      <c r="H4329">
        <v>0</v>
      </c>
    </row>
    <row r="4330" spans="1:8">
      <c r="A4330" s="4" t="s">
        <v>4537</v>
      </c>
      <c r="B4330" s="4" t="s">
        <v>185</v>
      </c>
      <c r="C4330" s="4" t="s">
        <v>175</v>
      </c>
      <c r="D4330" s="4" t="s">
        <v>93</v>
      </c>
      <c r="E4330" s="4" t="s">
        <v>172</v>
      </c>
      <c r="F4330" s="3">
        <v>42915</v>
      </c>
      <c r="G4330" s="3">
        <v>42920</v>
      </c>
      <c r="H4330">
        <v>4856</v>
      </c>
    </row>
    <row r="4331" spans="1:8">
      <c r="A4331" s="4" t="s">
        <v>4538</v>
      </c>
      <c r="B4331" s="4" t="s">
        <v>185</v>
      </c>
      <c r="C4331" s="4" t="s">
        <v>192</v>
      </c>
      <c r="D4331" s="4" t="s">
        <v>97</v>
      </c>
      <c r="E4331" s="4" t="s">
        <v>172</v>
      </c>
      <c r="F4331" s="3">
        <v>42915</v>
      </c>
      <c r="G4331" s="3">
        <v>42924</v>
      </c>
      <c r="H4331">
        <v>3562</v>
      </c>
    </row>
    <row r="4332" spans="1:8">
      <c r="A4332" s="4" t="s">
        <v>4539</v>
      </c>
      <c r="B4332" s="4" t="s">
        <v>216</v>
      </c>
      <c r="C4332" s="4" t="s">
        <v>175</v>
      </c>
      <c r="D4332" s="4" t="s">
        <v>88</v>
      </c>
      <c r="E4332" s="4" t="s">
        <v>172</v>
      </c>
      <c r="F4332" s="3">
        <v>42915</v>
      </c>
      <c r="G4332" s="3">
        <v>42925</v>
      </c>
      <c r="H4332">
        <v>5159</v>
      </c>
    </row>
    <row r="4333" spans="1:8">
      <c r="A4333" s="4" t="s">
        <v>4540</v>
      </c>
      <c r="B4333" s="4" t="s">
        <v>216</v>
      </c>
      <c r="C4333" s="4" t="s">
        <v>192</v>
      </c>
      <c r="D4333" s="4" t="s">
        <v>83</v>
      </c>
      <c r="E4333" s="4" t="s">
        <v>172</v>
      </c>
      <c r="F4333" s="3">
        <v>42915</v>
      </c>
      <c r="G4333" s="3">
        <v>42927</v>
      </c>
      <c r="H4333">
        <v>3172</v>
      </c>
    </row>
    <row r="4334" spans="1:8">
      <c r="A4334" s="4" t="s">
        <v>4541</v>
      </c>
      <c r="B4334" s="4" t="s">
        <v>235</v>
      </c>
      <c r="C4334" s="4" t="s">
        <v>192</v>
      </c>
      <c r="D4334" s="4" t="s">
        <v>83</v>
      </c>
      <c r="E4334" s="4" t="s">
        <v>172</v>
      </c>
      <c r="F4334" s="3">
        <v>42915</v>
      </c>
      <c r="G4334" s="3">
        <v>42988</v>
      </c>
      <c r="H4334">
        <v>3350</v>
      </c>
    </row>
    <row r="4335" spans="1:8">
      <c r="A4335" s="4" t="s">
        <v>4542</v>
      </c>
      <c r="B4335" s="4" t="s">
        <v>181</v>
      </c>
      <c r="C4335" s="4" t="s">
        <v>179</v>
      </c>
      <c r="D4335" s="4" t="s">
        <v>71</v>
      </c>
      <c r="E4335" s="4" t="s">
        <v>172</v>
      </c>
      <c r="F4335" s="3">
        <v>42915</v>
      </c>
      <c r="G4335" s="3">
        <v>42926</v>
      </c>
      <c r="H4335">
        <v>595</v>
      </c>
    </row>
    <row r="4336" spans="1:8">
      <c r="A4336" s="4" t="s">
        <v>4543</v>
      </c>
      <c r="B4336" s="4" t="s">
        <v>183</v>
      </c>
      <c r="C4336" s="4" t="s">
        <v>179</v>
      </c>
      <c r="D4336" s="4" t="s">
        <v>27</v>
      </c>
      <c r="E4336" s="4" t="s">
        <v>172</v>
      </c>
      <c r="F4336" s="3">
        <v>42916</v>
      </c>
      <c r="G4336" s="3">
        <v>43005</v>
      </c>
      <c r="H4336">
        <v>560</v>
      </c>
    </row>
    <row r="4337" spans="1:8">
      <c r="A4337" s="4" t="s">
        <v>4544</v>
      </c>
      <c r="B4337" s="4" t="s">
        <v>261</v>
      </c>
      <c r="C4337" s="4" t="s">
        <v>171</v>
      </c>
      <c r="D4337" s="4" t="s">
        <v>24</v>
      </c>
      <c r="E4337" s="4" t="s">
        <v>193</v>
      </c>
      <c r="F4337" s="3">
        <v>42916</v>
      </c>
      <c r="G4337" s="3"/>
    </row>
    <row r="4338" spans="1:8">
      <c r="A4338" s="4" t="s">
        <v>4545</v>
      </c>
      <c r="B4338" s="4" t="s">
        <v>261</v>
      </c>
      <c r="C4338" s="4" t="s">
        <v>171</v>
      </c>
      <c r="D4338" s="4" t="s">
        <v>125</v>
      </c>
      <c r="E4338" s="4" t="s">
        <v>172</v>
      </c>
      <c r="F4338" s="3">
        <v>42916</v>
      </c>
      <c r="G4338" s="3">
        <v>42918</v>
      </c>
      <c r="H4338">
        <v>1167</v>
      </c>
    </row>
    <row r="4339" spans="1:8">
      <c r="A4339" s="4" t="s">
        <v>4546</v>
      </c>
      <c r="B4339" s="4" t="s">
        <v>246</v>
      </c>
      <c r="C4339" s="4" t="s">
        <v>199</v>
      </c>
      <c r="D4339" s="4" t="s">
        <v>78</v>
      </c>
      <c r="E4339" s="4" t="s">
        <v>197</v>
      </c>
      <c r="F4339" s="3">
        <v>42916</v>
      </c>
      <c r="G4339" s="3">
        <v>42926</v>
      </c>
      <c r="H4339">
        <v>0</v>
      </c>
    </row>
    <row r="4340" spans="1:8">
      <c r="A4340" s="4" t="s">
        <v>4547</v>
      </c>
      <c r="B4340" s="4" t="s">
        <v>246</v>
      </c>
      <c r="C4340" s="4" t="s">
        <v>192</v>
      </c>
      <c r="D4340" s="4" t="s">
        <v>25</v>
      </c>
      <c r="E4340" s="4" t="s">
        <v>172</v>
      </c>
      <c r="F4340" s="3">
        <v>42916</v>
      </c>
      <c r="G4340" s="3">
        <v>43004</v>
      </c>
      <c r="H4340">
        <v>3280</v>
      </c>
    </row>
    <row r="4341" spans="1:8">
      <c r="A4341" s="4" t="s">
        <v>4548</v>
      </c>
      <c r="B4341" s="4" t="s">
        <v>304</v>
      </c>
      <c r="C4341" s="4" t="s">
        <v>192</v>
      </c>
      <c r="D4341" s="4" t="s">
        <v>66</v>
      </c>
      <c r="E4341" s="4" t="s">
        <v>172</v>
      </c>
      <c r="F4341" s="3">
        <v>42916</v>
      </c>
      <c r="G4341" s="3">
        <v>42993</v>
      </c>
      <c r="H4341">
        <v>3427</v>
      </c>
    </row>
    <row r="4342" spans="1:8">
      <c r="A4342" s="4" t="s">
        <v>4549</v>
      </c>
      <c r="B4342" s="4" t="s">
        <v>279</v>
      </c>
      <c r="C4342" s="4" t="s">
        <v>179</v>
      </c>
      <c r="D4342" s="4" t="s">
        <v>107</v>
      </c>
      <c r="E4342" s="4" t="s">
        <v>197</v>
      </c>
      <c r="F4342" s="3">
        <v>42916</v>
      </c>
      <c r="G4342" s="3">
        <v>42928</v>
      </c>
      <c r="H4342">
        <v>0</v>
      </c>
    </row>
    <row r="4343" spans="1:8">
      <c r="A4343" s="4" t="s">
        <v>4550</v>
      </c>
      <c r="B4343" s="4" t="s">
        <v>210</v>
      </c>
      <c r="C4343" s="4" t="s">
        <v>171</v>
      </c>
      <c r="D4343" s="4" t="s">
        <v>99</v>
      </c>
      <c r="E4343" s="4" t="s">
        <v>197</v>
      </c>
      <c r="F4343" s="3">
        <v>42916</v>
      </c>
      <c r="G4343" s="3">
        <v>42924</v>
      </c>
      <c r="H4343">
        <v>0</v>
      </c>
    </row>
    <row r="4344" spans="1:8">
      <c r="A4344" s="4" t="s">
        <v>4551</v>
      </c>
      <c r="B4344" s="4" t="s">
        <v>210</v>
      </c>
      <c r="C4344" s="4" t="s">
        <v>171</v>
      </c>
      <c r="D4344" s="4" t="s">
        <v>80</v>
      </c>
      <c r="E4344" s="4" t="s">
        <v>172</v>
      </c>
      <c r="F4344" s="3">
        <v>42916</v>
      </c>
      <c r="G4344" s="3">
        <v>43005</v>
      </c>
      <c r="H4344">
        <v>940</v>
      </c>
    </row>
    <row r="4345" spans="1:8">
      <c r="A4345" s="4" t="s">
        <v>4552</v>
      </c>
      <c r="B4345" s="4" t="s">
        <v>174</v>
      </c>
      <c r="C4345" s="4" t="s">
        <v>179</v>
      </c>
      <c r="D4345" s="4" t="s">
        <v>92</v>
      </c>
      <c r="E4345" s="4" t="s">
        <v>172</v>
      </c>
      <c r="F4345" s="3">
        <v>42916</v>
      </c>
      <c r="G4345" s="3">
        <v>43007</v>
      </c>
      <c r="H4345">
        <v>565</v>
      </c>
    </row>
    <row r="4346" spans="1:8">
      <c r="A4346" s="4" t="s">
        <v>4553</v>
      </c>
      <c r="B4346" s="4" t="s">
        <v>174</v>
      </c>
      <c r="C4346" s="4" t="s">
        <v>175</v>
      </c>
      <c r="D4346" s="4" t="s">
        <v>43</v>
      </c>
      <c r="E4346" s="4" t="s">
        <v>172</v>
      </c>
      <c r="F4346" s="3">
        <v>42916</v>
      </c>
      <c r="G4346" s="3">
        <v>42922</v>
      </c>
      <c r="H4346">
        <v>4749</v>
      </c>
    </row>
    <row r="4347" spans="1:8">
      <c r="A4347" s="4" t="s">
        <v>4554</v>
      </c>
      <c r="B4347" s="4" t="s">
        <v>212</v>
      </c>
      <c r="C4347" s="4" t="s">
        <v>177</v>
      </c>
      <c r="D4347" s="4" t="s">
        <v>86</v>
      </c>
      <c r="E4347" s="4" t="s">
        <v>172</v>
      </c>
      <c r="F4347" s="3">
        <v>42916</v>
      </c>
      <c r="G4347" s="3">
        <v>42925</v>
      </c>
      <c r="H4347">
        <v>51</v>
      </c>
    </row>
    <row r="4348" spans="1:8">
      <c r="A4348" s="4" t="s">
        <v>4555</v>
      </c>
      <c r="B4348" s="4" t="s">
        <v>196</v>
      </c>
      <c r="C4348" s="4" t="s">
        <v>177</v>
      </c>
      <c r="D4348" s="4" t="s">
        <v>110</v>
      </c>
      <c r="E4348" s="4" t="s">
        <v>197</v>
      </c>
      <c r="F4348" s="3">
        <v>42916</v>
      </c>
      <c r="G4348" s="3">
        <v>42975</v>
      </c>
      <c r="H4348">
        <v>0</v>
      </c>
    </row>
    <row r="4349" spans="1:8">
      <c r="A4349" s="4" t="s">
        <v>4556</v>
      </c>
      <c r="B4349" s="4" t="s">
        <v>191</v>
      </c>
      <c r="C4349" s="4" t="s">
        <v>171</v>
      </c>
      <c r="D4349" s="4" t="s">
        <v>24</v>
      </c>
      <c r="E4349" s="4" t="s">
        <v>193</v>
      </c>
      <c r="F4349" s="3">
        <v>42916</v>
      </c>
      <c r="G4349" s="3"/>
    </row>
    <row r="4350" spans="1:8">
      <c r="A4350" s="4" t="s">
        <v>4557</v>
      </c>
      <c r="B4350" s="4" t="s">
        <v>191</v>
      </c>
      <c r="C4350" s="4" t="s">
        <v>175</v>
      </c>
      <c r="D4350" s="4" t="s">
        <v>124</v>
      </c>
      <c r="E4350" s="4" t="s">
        <v>197</v>
      </c>
      <c r="F4350" s="3">
        <v>42916</v>
      </c>
      <c r="G4350" s="3">
        <v>42924</v>
      </c>
      <c r="H4350">
        <v>0</v>
      </c>
    </row>
    <row r="4351" spans="1:8">
      <c r="A4351" s="4" t="s">
        <v>4558</v>
      </c>
      <c r="B4351" s="4" t="s">
        <v>343</v>
      </c>
      <c r="C4351" s="4" t="s">
        <v>179</v>
      </c>
      <c r="D4351" s="4" t="s">
        <v>92</v>
      </c>
      <c r="E4351" s="4" t="s">
        <v>197</v>
      </c>
      <c r="F4351" s="3">
        <v>42916</v>
      </c>
      <c r="G4351" s="3">
        <v>42923</v>
      </c>
      <c r="H4351">
        <v>0</v>
      </c>
    </row>
    <row r="4352" spans="1:8">
      <c r="A4352" s="4" t="s">
        <v>4559</v>
      </c>
      <c r="B4352" s="4" t="s">
        <v>187</v>
      </c>
      <c r="C4352" s="4" t="s">
        <v>177</v>
      </c>
      <c r="D4352" s="4" t="s">
        <v>49</v>
      </c>
      <c r="E4352" s="4" t="s">
        <v>197</v>
      </c>
      <c r="F4352" s="3">
        <v>42916</v>
      </c>
      <c r="G4352" s="3">
        <v>42917</v>
      </c>
      <c r="H4352">
        <v>0</v>
      </c>
    </row>
    <row r="4353" spans="1:8">
      <c r="A4353" s="4" t="s">
        <v>4560</v>
      </c>
      <c r="B4353" s="4" t="s">
        <v>244</v>
      </c>
      <c r="C4353" s="4" t="s">
        <v>192</v>
      </c>
      <c r="D4353" s="4" t="s">
        <v>85</v>
      </c>
      <c r="E4353" s="4" t="s">
        <v>172</v>
      </c>
      <c r="F4353" s="3">
        <v>42916</v>
      </c>
      <c r="G4353" s="3">
        <v>42925</v>
      </c>
      <c r="H4353">
        <v>3699</v>
      </c>
    </row>
    <row r="4354" spans="1:8">
      <c r="A4354" s="4" t="s">
        <v>4561</v>
      </c>
      <c r="B4354" s="4" t="s">
        <v>201</v>
      </c>
      <c r="C4354" s="4" t="s">
        <v>199</v>
      </c>
      <c r="D4354" s="4" t="s">
        <v>38</v>
      </c>
      <c r="E4354" s="4" t="s">
        <v>172</v>
      </c>
      <c r="F4354" s="3">
        <v>42916</v>
      </c>
      <c r="G4354" s="3">
        <v>42923</v>
      </c>
      <c r="H4354">
        <v>5909</v>
      </c>
    </row>
    <row r="4355" spans="1:8">
      <c r="A4355" s="4" t="s">
        <v>4562</v>
      </c>
      <c r="B4355" s="4" t="s">
        <v>170</v>
      </c>
      <c r="C4355" s="4" t="s">
        <v>179</v>
      </c>
      <c r="D4355" s="4" t="s">
        <v>42</v>
      </c>
      <c r="E4355" s="4" t="s">
        <v>197</v>
      </c>
      <c r="F4355" s="3">
        <v>42916</v>
      </c>
      <c r="G4355" s="3">
        <v>43040</v>
      </c>
      <c r="H4355">
        <v>0</v>
      </c>
    </row>
    <row r="4356" spans="1:8">
      <c r="A4356" s="4" t="s">
        <v>4563</v>
      </c>
      <c r="B4356" s="4" t="s">
        <v>189</v>
      </c>
      <c r="C4356" s="4" t="s">
        <v>175</v>
      </c>
      <c r="D4356" s="4" t="s">
        <v>51</v>
      </c>
      <c r="E4356" s="4" t="s">
        <v>197</v>
      </c>
      <c r="F4356" s="3">
        <v>42916</v>
      </c>
      <c r="G4356" s="3">
        <v>42917</v>
      </c>
      <c r="H4356">
        <v>0</v>
      </c>
    </row>
    <row r="4357" spans="1:8">
      <c r="A4357" s="4" t="s">
        <v>4564</v>
      </c>
      <c r="B4357" s="4" t="s">
        <v>232</v>
      </c>
      <c r="C4357" s="4" t="s">
        <v>199</v>
      </c>
      <c r="D4357" s="4" t="s">
        <v>42</v>
      </c>
      <c r="E4357" s="4" t="s">
        <v>197</v>
      </c>
      <c r="F4357" s="3">
        <v>42916</v>
      </c>
      <c r="G4357" s="3">
        <v>42923</v>
      </c>
      <c r="H4357">
        <v>0</v>
      </c>
    </row>
    <row r="4358" spans="1:8">
      <c r="A4358" s="4" t="s">
        <v>4565</v>
      </c>
      <c r="B4358" s="4" t="s">
        <v>232</v>
      </c>
      <c r="C4358" s="4" t="s">
        <v>199</v>
      </c>
      <c r="D4358" s="4" t="s">
        <v>40</v>
      </c>
      <c r="E4358" s="4" t="s">
        <v>172</v>
      </c>
      <c r="F4358" s="3">
        <v>42916</v>
      </c>
      <c r="G4358" s="3">
        <v>42997</v>
      </c>
      <c r="H4358">
        <v>5927</v>
      </c>
    </row>
    <row r="4359" spans="1:8">
      <c r="A4359" s="4" t="s">
        <v>4566</v>
      </c>
      <c r="B4359" s="4" t="s">
        <v>232</v>
      </c>
      <c r="C4359" s="4" t="s">
        <v>177</v>
      </c>
      <c r="D4359" s="4" t="s">
        <v>34</v>
      </c>
      <c r="E4359" s="4" t="s">
        <v>172</v>
      </c>
      <c r="F4359" s="3">
        <v>42916</v>
      </c>
      <c r="G4359" s="3">
        <v>42996</v>
      </c>
      <c r="H4359">
        <v>60</v>
      </c>
    </row>
    <row r="4360" spans="1:8">
      <c r="A4360" s="4" t="s">
        <v>4567</v>
      </c>
      <c r="B4360" s="4" t="s">
        <v>232</v>
      </c>
      <c r="C4360" s="4" t="s">
        <v>192</v>
      </c>
      <c r="D4360" s="4" t="s">
        <v>127</v>
      </c>
      <c r="E4360" s="4" t="s">
        <v>172</v>
      </c>
      <c r="F4360" s="3">
        <v>42916</v>
      </c>
      <c r="G4360" s="3">
        <v>42927</v>
      </c>
      <c r="H4360">
        <v>3351</v>
      </c>
    </row>
    <row r="4361" spans="1:8">
      <c r="A4361" s="4" t="s">
        <v>4568</v>
      </c>
      <c r="B4361" s="4" t="s">
        <v>205</v>
      </c>
      <c r="C4361" s="4" t="s">
        <v>177</v>
      </c>
      <c r="D4361" s="4" t="s">
        <v>90</v>
      </c>
      <c r="E4361" s="4" t="s">
        <v>172</v>
      </c>
      <c r="F4361" s="3">
        <v>42916</v>
      </c>
      <c r="G4361" s="3">
        <v>42925</v>
      </c>
      <c r="H4361">
        <v>64</v>
      </c>
    </row>
    <row r="4362" spans="1:8">
      <c r="A4362" s="4" t="s">
        <v>4569</v>
      </c>
      <c r="B4362" s="4" t="s">
        <v>226</v>
      </c>
      <c r="C4362" s="4" t="s">
        <v>192</v>
      </c>
      <c r="D4362" s="4" t="s">
        <v>50</v>
      </c>
      <c r="E4362" s="4" t="s">
        <v>197</v>
      </c>
      <c r="F4362" s="3">
        <v>42916</v>
      </c>
      <c r="G4362" s="3">
        <v>42918</v>
      </c>
      <c r="H4362">
        <v>0</v>
      </c>
    </row>
    <row r="4363" spans="1:8">
      <c r="A4363" s="4" t="s">
        <v>4570</v>
      </c>
      <c r="B4363" s="4" t="s">
        <v>208</v>
      </c>
      <c r="C4363" s="4" t="s">
        <v>177</v>
      </c>
      <c r="D4363" s="4" t="s">
        <v>45</v>
      </c>
      <c r="E4363" s="4" t="s">
        <v>172</v>
      </c>
      <c r="F4363" s="3">
        <v>42916</v>
      </c>
      <c r="G4363" s="3">
        <v>42927</v>
      </c>
      <c r="H4363">
        <v>47</v>
      </c>
    </row>
    <row r="4364" spans="1:8">
      <c r="A4364" s="4" t="s">
        <v>4571</v>
      </c>
      <c r="B4364" s="4" t="s">
        <v>208</v>
      </c>
      <c r="C4364" s="4" t="s">
        <v>177</v>
      </c>
      <c r="D4364" s="4" t="s">
        <v>51</v>
      </c>
      <c r="E4364" s="4" t="s">
        <v>172</v>
      </c>
      <c r="F4364" s="3">
        <v>42916</v>
      </c>
      <c r="G4364" s="3">
        <v>42917</v>
      </c>
      <c r="H4364">
        <v>53</v>
      </c>
    </row>
    <row r="4365" spans="1:8">
      <c r="A4365" s="4" t="s">
        <v>4572</v>
      </c>
      <c r="B4365" s="4" t="s">
        <v>185</v>
      </c>
      <c r="C4365" s="4" t="s">
        <v>179</v>
      </c>
      <c r="D4365" s="4" t="s">
        <v>124</v>
      </c>
      <c r="E4365" s="4" t="s">
        <v>197</v>
      </c>
      <c r="F4365" s="3">
        <v>42916</v>
      </c>
      <c r="G4365" s="3">
        <v>42928</v>
      </c>
      <c r="H4365">
        <v>0</v>
      </c>
    </row>
    <row r="4366" spans="1:8">
      <c r="A4366" s="4" t="s">
        <v>4573</v>
      </c>
      <c r="B4366" s="4" t="s">
        <v>216</v>
      </c>
      <c r="C4366" s="4" t="s">
        <v>179</v>
      </c>
      <c r="D4366" s="4" t="s">
        <v>21</v>
      </c>
      <c r="E4366" s="4" t="s">
        <v>197</v>
      </c>
      <c r="F4366" s="3">
        <v>42916</v>
      </c>
      <c r="G4366" s="3">
        <v>43001</v>
      </c>
      <c r="H4366">
        <v>0</v>
      </c>
    </row>
    <row r="4367" spans="1:8">
      <c r="A4367" s="4" t="s">
        <v>4574</v>
      </c>
      <c r="B4367" s="4" t="s">
        <v>261</v>
      </c>
      <c r="C4367" s="4" t="s">
        <v>171</v>
      </c>
      <c r="D4367" s="4" t="s">
        <v>111</v>
      </c>
      <c r="E4367" s="4" t="s">
        <v>193</v>
      </c>
      <c r="F4367" s="3">
        <v>42917</v>
      </c>
      <c r="G4367" s="3"/>
    </row>
    <row r="4368" spans="1:8">
      <c r="A4368" s="4" t="s">
        <v>4575</v>
      </c>
      <c r="B4368" s="4" t="s">
        <v>261</v>
      </c>
      <c r="C4368" s="4" t="s">
        <v>171</v>
      </c>
      <c r="D4368" s="4" t="s">
        <v>21</v>
      </c>
      <c r="E4368" s="4" t="s">
        <v>197</v>
      </c>
      <c r="F4368" s="3">
        <v>42917</v>
      </c>
      <c r="G4368" s="3">
        <v>42962</v>
      </c>
      <c r="H4368">
        <v>0</v>
      </c>
    </row>
    <row r="4369" spans="1:8">
      <c r="A4369" s="4" t="s">
        <v>4576</v>
      </c>
      <c r="B4369" s="4" t="s">
        <v>304</v>
      </c>
      <c r="C4369" s="4" t="s">
        <v>199</v>
      </c>
      <c r="D4369" s="4" t="s">
        <v>68</v>
      </c>
      <c r="E4369" s="4" t="s">
        <v>172</v>
      </c>
      <c r="F4369" s="3">
        <v>42917</v>
      </c>
      <c r="G4369" s="3">
        <v>42927</v>
      </c>
      <c r="H4369">
        <v>4391</v>
      </c>
    </row>
    <row r="4370" spans="1:8">
      <c r="A4370" s="4" t="s">
        <v>4577</v>
      </c>
      <c r="B4370" s="4" t="s">
        <v>279</v>
      </c>
      <c r="C4370" s="4" t="s">
        <v>199</v>
      </c>
      <c r="D4370" s="4" t="s">
        <v>24</v>
      </c>
      <c r="E4370" s="4" t="s">
        <v>193</v>
      </c>
      <c r="F4370" s="3">
        <v>42917</v>
      </c>
      <c r="G4370" s="3"/>
    </row>
    <row r="4371" spans="1:8">
      <c r="A4371" s="4" t="s">
        <v>4578</v>
      </c>
      <c r="B4371" s="4" t="s">
        <v>279</v>
      </c>
      <c r="C4371" s="4" t="s">
        <v>192</v>
      </c>
      <c r="D4371" s="4" t="s">
        <v>24</v>
      </c>
      <c r="E4371" s="4" t="s">
        <v>193</v>
      </c>
      <c r="F4371" s="3">
        <v>42917</v>
      </c>
      <c r="G4371" s="3"/>
    </row>
    <row r="4372" spans="1:8">
      <c r="A4372" s="4" t="s">
        <v>4579</v>
      </c>
      <c r="B4372" s="4" t="s">
        <v>174</v>
      </c>
      <c r="C4372" s="4" t="s">
        <v>171</v>
      </c>
      <c r="D4372" s="4" t="s">
        <v>110</v>
      </c>
      <c r="E4372" s="4" t="s">
        <v>172</v>
      </c>
      <c r="F4372" s="3">
        <v>42917</v>
      </c>
      <c r="G4372" s="3">
        <v>42927</v>
      </c>
      <c r="H4372">
        <v>1308</v>
      </c>
    </row>
    <row r="4373" spans="1:8">
      <c r="A4373" s="4" t="s">
        <v>4580</v>
      </c>
      <c r="B4373" s="4" t="s">
        <v>174</v>
      </c>
      <c r="C4373" s="4" t="s">
        <v>175</v>
      </c>
      <c r="D4373" s="4" t="s">
        <v>100</v>
      </c>
      <c r="E4373" s="4" t="s">
        <v>172</v>
      </c>
      <c r="F4373" s="3">
        <v>42917</v>
      </c>
      <c r="G4373" s="3">
        <v>43001</v>
      </c>
      <c r="H4373">
        <v>4888</v>
      </c>
    </row>
    <row r="4374" spans="1:8">
      <c r="A4374" s="4" t="s">
        <v>4581</v>
      </c>
      <c r="B4374" s="4" t="s">
        <v>263</v>
      </c>
      <c r="C4374" s="4" t="s">
        <v>179</v>
      </c>
      <c r="D4374" s="4" t="s">
        <v>42</v>
      </c>
      <c r="E4374" s="4" t="s">
        <v>172</v>
      </c>
      <c r="F4374" s="3">
        <v>42917</v>
      </c>
      <c r="G4374" s="3">
        <v>43003</v>
      </c>
      <c r="H4374">
        <v>535</v>
      </c>
    </row>
    <row r="4375" spans="1:8">
      <c r="A4375" s="4" t="s">
        <v>4582</v>
      </c>
      <c r="B4375" s="4" t="s">
        <v>212</v>
      </c>
      <c r="C4375" s="4" t="s">
        <v>199</v>
      </c>
      <c r="D4375" s="4" t="s">
        <v>44</v>
      </c>
      <c r="E4375" s="4" t="s">
        <v>197</v>
      </c>
      <c r="F4375" s="3">
        <v>42917</v>
      </c>
      <c r="G4375" s="3">
        <v>43042</v>
      </c>
      <c r="H4375">
        <v>0</v>
      </c>
    </row>
    <row r="4376" spans="1:8">
      <c r="A4376" s="4" t="s">
        <v>4583</v>
      </c>
      <c r="B4376" s="4" t="s">
        <v>237</v>
      </c>
      <c r="C4376" s="4" t="s">
        <v>177</v>
      </c>
      <c r="D4376" s="4" t="s">
        <v>25</v>
      </c>
      <c r="E4376" s="4" t="s">
        <v>197</v>
      </c>
      <c r="F4376" s="3">
        <v>42917</v>
      </c>
      <c r="G4376" s="3">
        <v>42994</v>
      </c>
      <c r="H4376">
        <v>0</v>
      </c>
    </row>
    <row r="4377" spans="1:8">
      <c r="A4377" s="4" t="s">
        <v>4584</v>
      </c>
      <c r="B4377" s="4" t="s">
        <v>196</v>
      </c>
      <c r="C4377" s="4" t="s">
        <v>192</v>
      </c>
      <c r="D4377" s="4" t="s">
        <v>79</v>
      </c>
      <c r="E4377" s="4" t="s">
        <v>172</v>
      </c>
      <c r="F4377" s="3">
        <v>42917</v>
      </c>
      <c r="G4377" s="3">
        <v>42922</v>
      </c>
      <c r="H4377">
        <v>3252</v>
      </c>
    </row>
    <row r="4378" spans="1:8">
      <c r="A4378" s="4" t="s">
        <v>4585</v>
      </c>
      <c r="B4378" s="4" t="s">
        <v>203</v>
      </c>
      <c r="C4378" s="4" t="s">
        <v>171</v>
      </c>
      <c r="D4378" s="4" t="s">
        <v>24</v>
      </c>
      <c r="E4378" s="4" t="s">
        <v>193</v>
      </c>
      <c r="F4378" s="3">
        <v>42917</v>
      </c>
      <c r="G4378" s="3"/>
    </row>
    <row r="4379" spans="1:8">
      <c r="A4379" s="4" t="s">
        <v>4586</v>
      </c>
      <c r="B4379" s="4" t="s">
        <v>343</v>
      </c>
      <c r="C4379" s="4" t="s">
        <v>179</v>
      </c>
      <c r="D4379" s="4" t="s">
        <v>76</v>
      </c>
      <c r="E4379" s="4" t="s">
        <v>197</v>
      </c>
      <c r="F4379" s="3">
        <v>42917</v>
      </c>
      <c r="G4379" s="3">
        <v>42919</v>
      </c>
      <c r="H4379">
        <v>0</v>
      </c>
    </row>
    <row r="4380" spans="1:8">
      <c r="A4380" s="4" t="s">
        <v>4587</v>
      </c>
      <c r="B4380" s="4" t="s">
        <v>343</v>
      </c>
      <c r="C4380" s="4" t="s">
        <v>177</v>
      </c>
      <c r="D4380" s="4" t="s">
        <v>118</v>
      </c>
      <c r="E4380" s="4" t="s">
        <v>197</v>
      </c>
      <c r="F4380" s="3">
        <v>42917</v>
      </c>
      <c r="G4380" s="3">
        <v>42974</v>
      </c>
      <c r="H4380">
        <v>0</v>
      </c>
    </row>
    <row r="4381" spans="1:8">
      <c r="A4381" s="4" t="s">
        <v>4588</v>
      </c>
      <c r="B4381" s="4" t="s">
        <v>343</v>
      </c>
      <c r="C4381" s="4" t="s">
        <v>179</v>
      </c>
      <c r="D4381" s="4" t="s">
        <v>106</v>
      </c>
      <c r="E4381" s="4" t="s">
        <v>172</v>
      </c>
      <c r="F4381" s="3">
        <v>42917</v>
      </c>
      <c r="G4381" s="3">
        <v>42927</v>
      </c>
      <c r="H4381">
        <v>574</v>
      </c>
    </row>
    <row r="4382" spans="1:8">
      <c r="A4382" s="4" t="s">
        <v>4589</v>
      </c>
      <c r="B4382" s="4" t="s">
        <v>343</v>
      </c>
      <c r="C4382" s="4" t="s">
        <v>171</v>
      </c>
      <c r="D4382" s="4" t="s">
        <v>41</v>
      </c>
      <c r="E4382" s="4" t="s">
        <v>172</v>
      </c>
      <c r="F4382" s="3">
        <v>42917</v>
      </c>
      <c r="G4382" s="3">
        <v>42958</v>
      </c>
      <c r="H4382">
        <v>1012</v>
      </c>
    </row>
    <row r="4383" spans="1:8">
      <c r="A4383" s="4" t="s">
        <v>4590</v>
      </c>
      <c r="B4383" s="4" t="s">
        <v>230</v>
      </c>
      <c r="C4383" s="4" t="s">
        <v>175</v>
      </c>
      <c r="D4383" s="4" t="s">
        <v>44</v>
      </c>
      <c r="E4383" s="4" t="s">
        <v>193</v>
      </c>
      <c r="F4383" s="3">
        <v>42917</v>
      </c>
      <c r="G4383" s="3"/>
    </row>
    <row r="4384" spans="1:8">
      <c r="A4384" s="4" t="s">
        <v>4591</v>
      </c>
      <c r="B4384" s="4" t="s">
        <v>230</v>
      </c>
      <c r="C4384" s="4" t="s">
        <v>179</v>
      </c>
      <c r="D4384" s="4" t="s">
        <v>44</v>
      </c>
      <c r="E4384" s="4" t="s">
        <v>172</v>
      </c>
      <c r="F4384" s="3">
        <v>42917</v>
      </c>
      <c r="G4384" s="3">
        <v>42923</v>
      </c>
      <c r="H4384">
        <v>576</v>
      </c>
    </row>
    <row r="4385" spans="1:8">
      <c r="A4385" s="4" t="s">
        <v>4592</v>
      </c>
      <c r="B4385" s="4" t="s">
        <v>256</v>
      </c>
      <c r="C4385" s="4" t="s">
        <v>192</v>
      </c>
      <c r="D4385" s="4" t="s">
        <v>79</v>
      </c>
      <c r="E4385" s="4" t="s">
        <v>197</v>
      </c>
      <c r="F4385" s="3">
        <v>42917</v>
      </c>
      <c r="G4385" s="3">
        <v>42919</v>
      </c>
      <c r="H4385">
        <v>0</v>
      </c>
    </row>
    <row r="4386" spans="1:8">
      <c r="A4386" s="4" t="s">
        <v>4593</v>
      </c>
      <c r="B4386" s="4" t="s">
        <v>187</v>
      </c>
      <c r="C4386" s="4" t="s">
        <v>177</v>
      </c>
      <c r="D4386" s="4" t="s">
        <v>56</v>
      </c>
      <c r="E4386" s="4" t="s">
        <v>197</v>
      </c>
      <c r="F4386" s="3">
        <v>42917</v>
      </c>
      <c r="G4386" s="3">
        <v>42919</v>
      </c>
      <c r="H4386">
        <v>0</v>
      </c>
    </row>
    <row r="4387" spans="1:8">
      <c r="A4387" s="4" t="s">
        <v>4594</v>
      </c>
      <c r="B4387" s="4" t="s">
        <v>187</v>
      </c>
      <c r="C4387" s="4" t="s">
        <v>192</v>
      </c>
      <c r="D4387" s="4" t="s">
        <v>76</v>
      </c>
      <c r="E4387" s="4" t="s">
        <v>197</v>
      </c>
      <c r="F4387" s="3">
        <v>42917</v>
      </c>
      <c r="G4387" s="3">
        <v>42924</v>
      </c>
      <c r="H4387">
        <v>0</v>
      </c>
    </row>
    <row r="4388" spans="1:8">
      <c r="A4388" s="4" t="s">
        <v>4595</v>
      </c>
      <c r="B4388" s="4" t="s">
        <v>187</v>
      </c>
      <c r="C4388" s="4" t="s">
        <v>179</v>
      </c>
      <c r="D4388" s="4" t="s">
        <v>81</v>
      </c>
      <c r="E4388" s="4" t="s">
        <v>172</v>
      </c>
      <c r="F4388" s="3">
        <v>42917</v>
      </c>
      <c r="G4388" s="3">
        <v>42928</v>
      </c>
      <c r="H4388">
        <v>592</v>
      </c>
    </row>
    <row r="4389" spans="1:8">
      <c r="A4389" s="4" t="s">
        <v>4596</v>
      </c>
      <c r="B4389" s="4" t="s">
        <v>187</v>
      </c>
      <c r="C4389" s="4" t="s">
        <v>175</v>
      </c>
      <c r="D4389" s="4" t="s">
        <v>49</v>
      </c>
      <c r="E4389" s="4" t="s">
        <v>172</v>
      </c>
      <c r="F4389" s="3">
        <v>42917</v>
      </c>
      <c r="G4389" s="3">
        <v>42925</v>
      </c>
      <c r="H4389">
        <v>4859</v>
      </c>
    </row>
    <row r="4390" spans="1:8">
      <c r="A4390" s="4" t="s">
        <v>4597</v>
      </c>
      <c r="B4390" s="4" t="s">
        <v>187</v>
      </c>
      <c r="C4390" s="4" t="s">
        <v>177</v>
      </c>
      <c r="D4390" s="4" t="s">
        <v>72</v>
      </c>
      <c r="E4390" s="4" t="s">
        <v>172</v>
      </c>
      <c r="F4390" s="3">
        <v>42917</v>
      </c>
      <c r="G4390" s="3">
        <v>42918</v>
      </c>
      <c r="H4390">
        <v>50</v>
      </c>
    </row>
    <row r="4391" spans="1:8">
      <c r="A4391" s="4" t="s">
        <v>4598</v>
      </c>
      <c r="B4391" s="4" t="s">
        <v>187</v>
      </c>
      <c r="C4391" s="4" t="s">
        <v>192</v>
      </c>
      <c r="D4391" s="4" t="s">
        <v>84</v>
      </c>
      <c r="E4391" s="4" t="s">
        <v>172</v>
      </c>
      <c r="F4391" s="3">
        <v>42917</v>
      </c>
      <c r="G4391" s="3">
        <v>43008</v>
      </c>
      <c r="H4391">
        <v>3225</v>
      </c>
    </row>
    <row r="4392" spans="1:8">
      <c r="A4392" s="4" t="s">
        <v>4599</v>
      </c>
      <c r="B4392" s="4" t="s">
        <v>244</v>
      </c>
      <c r="C4392" s="4" t="s">
        <v>199</v>
      </c>
      <c r="D4392" s="4" t="s">
        <v>109</v>
      </c>
      <c r="E4392" s="4" t="s">
        <v>172</v>
      </c>
      <c r="F4392" s="3">
        <v>42917</v>
      </c>
      <c r="G4392" s="3">
        <v>42925</v>
      </c>
      <c r="H4392">
        <v>5422</v>
      </c>
    </row>
    <row r="4393" spans="1:8">
      <c r="A4393" s="4" t="s">
        <v>4600</v>
      </c>
      <c r="B4393" s="4" t="s">
        <v>244</v>
      </c>
      <c r="C4393" s="4" t="s">
        <v>192</v>
      </c>
      <c r="D4393" s="4" t="s">
        <v>48</v>
      </c>
      <c r="E4393" s="4" t="s">
        <v>172</v>
      </c>
      <c r="F4393" s="3">
        <v>42917</v>
      </c>
      <c r="G4393" s="3">
        <v>42927</v>
      </c>
      <c r="H4393">
        <v>3657</v>
      </c>
    </row>
    <row r="4394" spans="1:8">
      <c r="A4394" s="4" t="s">
        <v>4601</v>
      </c>
      <c r="B4394" s="4" t="s">
        <v>201</v>
      </c>
      <c r="C4394" s="4" t="s">
        <v>171</v>
      </c>
      <c r="D4394" s="4" t="s">
        <v>53</v>
      </c>
      <c r="E4394" s="4" t="s">
        <v>197</v>
      </c>
      <c r="F4394" s="3">
        <v>42917</v>
      </c>
      <c r="G4394" s="3">
        <v>42923</v>
      </c>
      <c r="H4394">
        <v>0</v>
      </c>
    </row>
    <row r="4395" spans="1:8">
      <c r="A4395" s="4" t="s">
        <v>4602</v>
      </c>
      <c r="B4395" s="4" t="s">
        <v>201</v>
      </c>
      <c r="C4395" s="4" t="s">
        <v>199</v>
      </c>
      <c r="D4395" s="4" t="s">
        <v>71</v>
      </c>
      <c r="E4395" s="4" t="s">
        <v>172</v>
      </c>
      <c r="F4395" s="3">
        <v>42917</v>
      </c>
      <c r="G4395" s="3">
        <v>42926</v>
      </c>
      <c r="H4395">
        <v>4974</v>
      </c>
    </row>
    <row r="4396" spans="1:8">
      <c r="A4396" s="4" t="s">
        <v>4603</v>
      </c>
      <c r="B4396" s="4" t="s">
        <v>201</v>
      </c>
      <c r="C4396" s="4" t="s">
        <v>175</v>
      </c>
      <c r="D4396" s="4" t="s">
        <v>87</v>
      </c>
      <c r="E4396" s="4" t="s">
        <v>172</v>
      </c>
      <c r="F4396" s="3">
        <v>42917</v>
      </c>
      <c r="G4396" s="3">
        <v>42954</v>
      </c>
      <c r="H4396">
        <v>4689</v>
      </c>
    </row>
    <row r="4397" spans="1:8">
      <c r="A4397" s="4" t="s">
        <v>4604</v>
      </c>
      <c r="B4397" s="4" t="s">
        <v>189</v>
      </c>
      <c r="C4397" s="4" t="s">
        <v>171</v>
      </c>
      <c r="D4397" s="4" t="s">
        <v>118</v>
      </c>
      <c r="E4397" s="4" t="s">
        <v>197</v>
      </c>
      <c r="F4397" s="3">
        <v>42917</v>
      </c>
      <c r="G4397" s="3">
        <v>42926</v>
      </c>
      <c r="H4397">
        <v>0</v>
      </c>
    </row>
    <row r="4398" spans="1:8">
      <c r="A4398" s="4" t="s">
        <v>4605</v>
      </c>
      <c r="B4398" s="4" t="s">
        <v>189</v>
      </c>
      <c r="C4398" s="4" t="s">
        <v>177</v>
      </c>
      <c r="D4398" s="4" t="s">
        <v>92</v>
      </c>
      <c r="E4398" s="4" t="s">
        <v>172</v>
      </c>
      <c r="F4398" s="3">
        <v>42917</v>
      </c>
      <c r="G4398" s="3">
        <v>42928</v>
      </c>
      <c r="H4398">
        <v>50</v>
      </c>
    </row>
    <row r="4399" spans="1:8">
      <c r="A4399" s="4" t="s">
        <v>4606</v>
      </c>
      <c r="B4399" s="4" t="s">
        <v>232</v>
      </c>
      <c r="C4399" s="4" t="s">
        <v>175</v>
      </c>
      <c r="D4399" s="4" t="s">
        <v>88</v>
      </c>
      <c r="E4399" s="4" t="s">
        <v>197</v>
      </c>
      <c r="F4399" s="3">
        <v>42917</v>
      </c>
      <c r="G4399" s="3">
        <v>42919</v>
      </c>
      <c r="H4399">
        <v>0</v>
      </c>
    </row>
    <row r="4400" spans="1:8">
      <c r="A4400" s="4" t="s">
        <v>4607</v>
      </c>
      <c r="B4400" s="4" t="s">
        <v>232</v>
      </c>
      <c r="C4400" s="4" t="s">
        <v>175</v>
      </c>
      <c r="D4400" s="4" t="s">
        <v>82</v>
      </c>
      <c r="E4400" s="4" t="s">
        <v>172</v>
      </c>
      <c r="F4400" s="3">
        <v>42917</v>
      </c>
      <c r="G4400" s="3">
        <v>42970</v>
      </c>
      <c r="H4400">
        <v>4611</v>
      </c>
    </row>
    <row r="4401" spans="1:8">
      <c r="A4401" s="4" t="s">
        <v>4608</v>
      </c>
      <c r="B4401" s="4" t="s">
        <v>226</v>
      </c>
      <c r="C4401" s="4" t="s">
        <v>192</v>
      </c>
      <c r="D4401" s="4" t="s">
        <v>24</v>
      </c>
      <c r="E4401" s="4" t="s">
        <v>193</v>
      </c>
      <c r="F4401" s="3">
        <v>42917</v>
      </c>
      <c r="G4401" s="3"/>
    </row>
    <row r="4402" spans="1:8">
      <c r="A4402" s="4" t="s">
        <v>4609</v>
      </c>
      <c r="B4402" s="4" t="s">
        <v>208</v>
      </c>
      <c r="C4402" s="4" t="s">
        <v>192</v>
      </c>
      <c r="D4402" s="4" t="s">
        <v>109</v>
      </c>
      <c r="E4402" s="4" t="s">
        <v>197</v>
      </c>
      <c r="F4402" s="3">
        <v>42917</v>
      </c>
      <c r="G4402" s="3">
        <v>42929</v>
      </c>
      <c r="H4402">
        <v>0</v>
      </c>
    </row>
    <row r="4403" spans="1:8">
      <c r="A4403" s="4" t="s">
        <v>4610</v>
      </c>
      <c r="B4403" s="4" t="s">
        <v>185</v>
      </c>
      <c r="C4403" s="4" t="s">
        <v>179</v>
      </c>
      <c r="D4403" s="4" t="s">
        <v>24</v>
      </c>
      <c r="E4403" s="4" t="s">
        <v>193</v>
      </c>
      <c r="F4403" s="3">
        <v>42917</v>
      </c>
      <c r="G4403" s="3"/>
    </row>
    <row r="4404" spans="1:8">
      <c r="A4404" s="4" t="s">
        <v>4611</v>
      </c>
      <c r="B4404" s="4" t="s">
        <v>185</v>
      </c>
      <c r="C4404" s="4" t="s">
        <v>179</v>
      </c>
      <c r="D4404" s="4" t="s">
        <v>82</v>
      </c>
      <c r="E4404" s="4" t="s">
        <v>172</v>
      </c>
      <c r="F4404" s="3">
        <v>42917</v>
      </c>
      <c r="G4404" s="3">
        <v>42927</v>
      </c>
      <c r="H4404">
        <v>571</v>
      </c>
    </row>
    <row r="4405" spans="1:8">
      <c r="A4405" s="4" t="s">
        <v>4612</v>
      </c>
      <c r="B4405" s="4" t="s">
        <v>216</v>
      </c>
      <c r="C4405" s="4" t="s">
        <v>177</v>
      </c>
      <c r="D4405" s="4" t="s">
        <v>120</v>
      </c>
      <c r="E4405" s="4" t="s">
        <v>197</v>
      </c>
      <c r="F4405" s="3">
        <v>42917</v>
      </c>
      <c r="G4405" s="3">
        <v>42919</v>
      </c>
      <c r="H4405">
        <v>0</v>
      </c>
    </row>
    <row r="4406" spans="1:8">
      <c r="A4406" s="4" t="s">
        <v>4613</v>
      </c>
      <c r="B4406" s="4" t="s">
        <v>235</v>
      </c>
      <c r="C4406" s="4" t="s">
        <v>199</v>
      </c>
      <c r="D4406" s="4" t="s">
        <v>25</v>
      </c>
      <c r="E4406" s="4" t="s">
        <v>197</v>
      </c>
      <c r="F4406" s="3">
        <v>42917</v>
      </c>
      <c r="G4406" s="3">
        <v>42953</v>
      </c>
      <c r="H4406">
        <v>0</v>
      </c>
    </row>
    <row r="4407" spans="1:8">
      <c r="A4407" s="4" t="s">
        <v>4614</v>
      </c>
      <c r="B4407" s="4" t="s">
        <v>183</v>
      </c>
      <c r="C4407" s="4" t="s">
        <v>171</v>
      </c>
      <c r="D4407" s="4" t="s">
        <v>29</v>
      </c>
      <c r="E4407" s="4" t="s">
        <v>197</v>
      </c>
      <c r="F4407" s="3">
        <v>42918</v>
      </c>
      <c r="G4407" s="3">
        <v>42926</v>
      </c>
      <c r="H4407">
        <v>0</v>
      </c>
    </row>
    <row r="4408" spans="1:8">
      <c r="A4408" s="4" t="s">
        <v>4615</v>
      </c>
      <c r="B4408" s="4" t="s">
        <v>183</v>
      </c>
      <c r="C4408" s="4" t="s">
        <v>192</v>
      </c>
      <c r="D4408" s="4" t="s">
        <v>109</v>
      </c>
      <c r="E4408" s="4" t="s">
        <v>197</v>
      </c>
      <c r="F4408" s="3">
        <v>42918</v>
      </c>
      <c r="G4408" s="3">
        <v>42929</v>
      </c>
      <c r="H4408">
        <v>0</v>
      </c>
    </row>
    <row r="4409" spans="1:8">
      <c r="A4409" s="4" t="s">
        <v>4616</v>
      </c>
      <c r="B4409" s="4" t="s">
        <v>183</v>
      </c>
      <c r="C4409" s="4" t="s">
        <v>171</v>
      </c>
      <c r="D4409" s="4" t="s">
        <v>110</v>
      </c>
      <c r="E4409" s="4" t="s">
        <v>172</v>
      </c>
      <c r="F4409" s="3">
        <v>42918</v>
      </c>
      <c r="G4409" s="3">
        <v>42925</v>
      </c>
      <c r="H4409">
        <v>1180</v>
      </c>
    </row>
    <row r="4410" spans="1:8">
      <c r="A4410" s="4" t="s">
        <v>4617</v>
      </c>
      <c r="B4410" s="4" t="s">
        <v>261</v>
      </c>
      <c r="C4410" s="4" t="s">
        <v>175</v>
      </c>
      <c r="D4410" s="4" t="s">
        <v>24</v>
      </c>
      <c r="E4410" s="4" t="s">
        <v>193</v>
      </c>
      <c r="F4410" s="3">
        <v>42918</v>
      </c>
      <c r="G4410" s="3"/>
    </row>
    <row r="4411" spans="1:8">
      <c r="A4411" s="4" t="s">
        <v>4618</v>
      </c>
      <c r="B4411" s="4" t="s">
        <v>261</v>
      </c>
      <c r="C4411" s="4" t="s">
        <v>199</v>
      </c>
      <c r="D4411" s="4" t="s">
        <v>121</v>
      </c>
      <c r="E4411" s="4" t="s">
        <v>197</v>
      </c>
      <c r="F4411" s="3">
        <v>42918</v>
      </c>
      <c r="G4411" s="3">
        <v>42995</v>
      </c>
      <c r="H4411">
        <v>0</v>
      </c>
    </row>
    <row r="4412" spans="1:8">
      <c r="A4412" s="4" t="s">
        <v>4619</v>
      </c>
      <c r="B4412" s="4" t="s">
        <v>246</v>
      </c>
      <c r="C4412" s="4" t="s">
        <v>179</v>
      </c>
      <c r="D4412" s="4" t="s">
        <v>31</v>
      </c>
      <c r="E4412" s="4" t="s">
        <v>197</v>
      </c>
      <c r="F4412" s="3">
        <v>42918</v>
      </c>
      <c r="G4412" s="3">
        <v>42919</v>
      </c>
      <c r="H4412">
        <v>0</v>
      </c>
    </row>
    <row r="4413" spans="1:8">
      <c r="A4413" s="4" t="s">
        <v>4620</v>
      </c>
      <c r="B4413" s="4" t="s">
        <v>246</v>
      </c>
      <c r="C4413" s="4" t="s">
        <v>199</v>
      </c>
      <c r="D4413" s="4" t="s">
        <v>126</v>
      </c>
      <c r="E4413" s="4" t="s">
        <v>172</v>
      </c>
      <c r="F4413" s="3">
        <v>42918</v>
      </c>
      <c r="G4413" s="3">
        <v>42920</v>
      </c>
      <c r="H4413">
        <v>5274</v>
      </c>
    </row>
    <row r="4414" spans="1:8">
      <c r="A4414" s="4" t="s">
        <v>4621</v>
      </c>
      <c r="B4414" s="4" t="s">
        <v>304</v>
      </c>
      <c r="C4414" s="4" t="s">
        <v>179</v>
      </c>
      <c r="D4414" s="4" t="s">
        <v>104</v>
      </c>
      <c r="E4414" s="4" t="s">
        <v>172</v>
      </c>
      <c r="F4414" s="3">
        <v>42918</v>
      </c>
      <c r="G4414" s="3">
        <v>42920</v>
      </c>
      <c r="H4414">
        <v>480</v>
      </c>
    </row>
    <row r="4415" spans="1:8">
      <c r="A4415" s="4" t="s">
        <v>4622</v>
      </c>
      <c r="B4415" s="4" t="s">
        <v>279</v>
      </c>
      <c r="C4415" s="4" t="s">
        <v>175</v>
      </c>
      <c r="D4415" s="4" t="s">
        <v>24</v>
      </c>
      <c r="E4415" s="4" t="s">
        <v>193</v>
      </c>
      <c r="F4415" s="3">
        <v>42918</v>
      </c>
      <c r="G4415" s="3"/>
    </row>
    <row r="4416" spans="1:8">
      <c r="A4416" s="4" t="s">
        <v>4623</v>
      </c>
      <c r="B4416" s="4" t="s">
        <v>279</v>
      </c>
      <c r="C4416" s="4" t="s">
        <v>175</v>
      </c>
      <c r="D4416" s="4" t="s">
        <v>95</v>
      </c>
      <c r="E4416" s="4" t="s">
        <v>172</v>
      </c>
      <c r="F4416" s="3">
        <v>42918</v>
      </c>
      <c r="G4416" s="3">
        <v>42924</v>
      </c>
      <c r="H4416">
        <v>4830</v>
      </c>
    </row>
    <row r="4417" spans="1:8">
      <c r="A4417" s="4" t="s">
        <v>4624</v>
      </c>
      <c r="B4417" s="4" t="s">
        <v>210</v>
      </c>
      <c r="C4417" s="4" t="s">
        <v>171</v>
      </c>
      <c r="D4417" s="4" t="s">
        <v>42</v>
      </c>
      <c r="E4417" s="4" t="s">
        <v>193</v>
      </c>
      <c r="F4417" s="3">
        <v>42918</v>
      </c>
      <c r="G4417" s="3"/>
    </row>
    <row r="4418" spans="1:8">
      <c r="A4418" s="4" t="s">
        <v>4625</v>
      </c>
      <c r="B4418" s="4" t="s">
        <v>210</v>
      </c>
      <c r="C4418" s="4" t="s">
        <v>199</v>
      </c>
      <c r="D4418" s="4" t="s">
        <v>34</v>
      </c>
      <c r="E4418" s="4" t="s">
        <v>197</v>
      </c>
      <c r="F4418" s="3">
        <v>42918</v>
      </c>
      <c r="G4418" s="3">
        <v>42919</v>
      </c>
      <c r="H4418">
        <v>0</v>
      </c>
    </row>
    <row r="4419" spans="1:8">
      <c r="A4419" s="4" t="s">
        <v>4626</v>
      </c>
      <c r="B4419" s="4" t="s">
        <v>174</v>
      </c>
      <c r="C4419" s="4" t="s">
        <v>199</v>
      </c>
      <c r="D4419" s="4" t="s">
        <v>57</v>
      </c>
      <c r="E4419" s="4" t="s">
        <v>172</v>
      </c>
      <c r="F4419" s="3">
        <v>42918</v>
      </c>
      <c r="G4419" s="3">
        <v>42920</v>
      </c>
      <c r="H4419">
        <v>5333</v>
      </c>
    </row>
    <row r="4420" spans="1:8">
      <c r="A4420" s="4" t="s">
        <v>4627</v>
      </c>
      <c r="B4420" s="4" t="s">
        <v>212</v>
      </c>
      <c r="C4420" s="4" t="s">
        <v>177</v>
      </c>
      <c r="D4420" s="4" t="s">
        <v>24</v>
      </c>
      <c r="E4420" s="4" t="s">
        <v>193</v>
      </c>
      <c r="F4420" s="3">
        <v>42918</v>
      </c>
      <c r="G4420" s="3"/>
    </row>
    <row r="4421" spans="1:8">
      <c r="A4421" s="4" t="s">
        <v>4628</v>
      </c>
      <c r="B4421" s="4" t="s">
        <v>212</v>
      </c>
      <c r="C4421" s="4" t="s">
        <v>192</v>
      </c>
      <c r="D4421" s="4" t="s">
        <v>42</v>
      </c>
      <c r="E4421" s="4" t="s">
        <v>197</v>
      </c>
      <c r="F4421" s="3">
        <v>42918</v>
      </c>
      <c r="G4421" s="3">
        <v>42927</v>
      </c>
      <c r="H4421">
        <v>0</v>
      </c>
    </row>
    <row r="4422" spans="1:8">
      <c r="A4422" s="4" t="s">
        <v>4629</v>
      </c>
      <c r="B4422" s="4" t="s">
        <v>196</v>
      </c>
      <c r="C4422" s="4" t="s">
        <v>199</v>
      </c>
      <c r="D4422" s="4" t="s">
        <v>109</v>
      </c>
      <c r="E4422" s="4" t="s">
        <v>197</v>
      </c>
      <c r="F4422" s="3">
        <v>42918</v>
      </c>
      <c r="G4422" s="3">
        <v>42971</v>
      </c>
      <c r="H4422">
        <v>0</v>
      </c>
    </row>
    <row r="4423" spans="1:8">
      <c r="A4423" s="4" t="s">
        <v>4630</v>
      </c>
      <c r="B4423" s="4" t="s">
        <v>196</v>
      </c>
      <c r="C4423" s="4" t="s">
        <v>192</v>
      </c>
      <c r="D4423" s="4" t="s">
        <v>41</v>
      </c>
      <c r="E4423" s="4" t="s">
        <v>197</v>
      </c>
      <c r="F4423" s="3">
        <v>42918</v>
      </c>
      <c r="G4423" s="3">
        <v>42919</v>
      </c>
      <c r="H4423">
        <v>0</v>
      </c>
    </row>
    <row r="4424" spans="1:8">
      <c r="A4424" s="4" t="s">
        <v>4631</v>
      </c>
      <c r="B4424" s="4" t="s">
        <v>191</v>
      </c>
      <c r="C4424" s="4" t="s">
        <v>199</v>
      </c>
      <c r="D4424" s="4" t="s">
        <v>75</v>
      </c>
      <c r="E4424" s="4" t="s">
        <v>172</v>
      </c>
      <c r="F4424" s="3">
        <v>42918</v>
      </c>
      <c r="G4424" s="3">
        <v>42994</v>
      </c>
      <c r="H4424">
        <v>6192</v>
      </c>
    </row>
    <row r="4425" spans="1:8">
      <c r="A4425" s="4" t="s">
        <v>4632</v>
      </c>
      <c r="B4425" s="4" t="s">
        <v>219</v>
      </c>
      <c r="C4425" s="4" t="s">
        <v>175</v>
      </c>
      <c r="D4425" s="4" t="s">
        <v>24</v>
      </c>
      <c r="E4425" s="4" t="s">
        <v>193</v>
      </c>
      <c r="F4425" s="3">
        <v>42918</v>
      </c>
      <c r="G4425" s="3"/>
    </row>
    <row r="4426" spans="1:8">
      <c r="A4426" s="4" t="s">
        <v>4633</v>
      </c>
      <c r="B4426" s="4" t="s">
        <v>219</v>
      </c>
      <c r="C4426" s="4" t="s">
        <v>179</v>
      </c>
      <c r="D4426" s="4" t="s">
        <v>102</v>
      </c>
      <c r="E4426" s="4" t="s">
        <v>197</v>
      </c>
      <c r="F4426" s="3">
        <v>42918</v>
      </c>
      <c r="G4426" s="3">
        <v>42963</v>
      </c>
      <c r="H4426">
        <v>0</v>
      </c>
    </row>
    <row r="4427" spans="1:8">
      <c r="A4427" s="4" t="s">
        <v>4634</v>
      </c>
      <c r="B4427" s="4" t="s">
        <v>219</v>
      </c>
      <c r="C4427" s="4" t="s">
        <v>179</v>
      </c>
      <c r="D4427" s="4" t="s">
        <v>97</v>
      </c>
      <c r="E4427" s="4" t="s">
        <v>172</v>
      </c>
      <c r="F4427" s="3">
        <v>42918</v>
      </c>
      <c r="G4427" s="3">
        <v>42958</v>
      </c>
      <c r="H4427">
        <v>490</v>
      </c>
    </row>
    <row r="4428" spans="1:8">
      <c r="A4428" s="4" t="s">
        <v>4635</v>
      </c>
      <c r="B4428" s="4" t="s">
        <v>230</v>
      </c>
      <c r="C4428" s="4" t="s">
        <v>171</v>
      </c>
      <c r="D4428" s="4" t="s">
        <v>25</v>
      </c>
      <c r="E4428" s="4" t="s">
        <v>193</v>
      </c>
      <c r="F4428" s="3">
        <v>42918</v>
      </c>
      <c r="G4428" s="3"/>
    </row>
    <row r="4429" spans="1:8">
      <c r="A4429" s="4" t="s">
        <v>4636</v>
      </c>
      <c r="B4429" s="4" t="s">
        <v>256</v>
      </c>
      <c r="C4429" s="4" t="s">
        <v>179</v>
      </c>
      <c r="D4429" s="4" t="s">
        <v>103</v>
      </c>
      <c r="E4429" s="4" t="s">
        <v>197</v>
      </c>
      <c r="F4429" s="3">
        <v>42918</v>
      </c>
      <c r="G4429" s="3">
        <v>42920</v>
      </c>
      <c r="H4429">
        <v>0</v>
      </c>
    </row>
    <row r="4430" spans="1:8">
      <c r="A4430" s="4" t="s">
        <v>4637</v>
      </c>
      <c r="B4430" s="4" t="s">
        <v>187</v>
      </c>
      <c r="C4430" s="4" t="s">
        <v>179</v>
      </c>
      <c r="D4430" s="4" t="s">
        <v>84</v>
      </c>
      <c r="E4430" s="4" t="s">
        <v>197</v>
      </c>
      <c r="F4430" s="3">
        <v>42918</v>
      </c>
      <c r="G4430" s="3">
        <v>42925</v>
      </c>
      <c r="H4430">
        <v>0</v>
      </c>
    </row>
    <row r="4431" spans="1:8">
      <c r="A4431" s="4" t="s">
        <v>4638</v>
      </c>
      <c r="B4431" s="4" t="s">
        <v>189</v>
      </c>
      <c r="C4431" s="4" t="s">
        <v>171</v>
      </c>
      <c r="D4431" s="4" t="s">
        <v>61</v>
      </c>
      <c r="E4431" s="4" t="s">
        <v>172</v>
      </c>
      <c r="F4431" s="3">
        <v>42918</v>
      </c>
      <c r="G4431" s="3">
        <v>43001</v>
      </c>
      <c r="H4431">
        <v>1157</v>
      </c>
    </row>
    <row r="4432" spans="1:8">
      <c r="A4432" s="4" t="s">
        <v>4639</v>
      </c>
      <c r="B4432" s="4" t="s">
        <v>185</v>
      </c>
      <c r="C4432" s="4" t="s">
        <v>192</v>
      </c>
      <c r="D4432" s="4" t="s">
        <v>53</v>
      </c>
      <c r="E4432" s="4" t="s">
        <v>197</v>
      </c>
      <c r="F4432" s="3">
        <v>42918</v>
      </c>
      <c r="G4432" s="3">
        <v>42978</v>
      </c>
      <c r="H4432">
        <v>0</v>
      </c>
    </row>
    <row r="4433" spans="1:8">
      <c r="A4433" s="4" t="s">
        <v>4640</v>
      </c>
      <c r="B4433" s="4" t="s">
        <v>185</v>
      </c>
      <c r="C4433" s="4" t="s">
        <v>192</v>
      </c>
      <c r="D4433" s="4" t="s">
        <v>87</v>
      </c>
      <c r="E4433" s="4" t="s">
        <v>197</v>
      </c>
      <c r="F4433" s="3">
        <v>42918</v>
      </c>
      <c r="G4433" s="3">
        <v>42919</v>
      </c>
      <c r="H4433">
        <v>0</v>
      </c>
    </row>
    <row r="4434" spans="1:8">
      <c r="A4434" s="4" t="s">
        <v>4641</v>
      </c>
      <c r="B4434" s="4" t="s">
        <v>216</v>
      </c>
      <c r="C4434" s="4" t="s">
        <v>177</v>
      </c>
      <c r="D4434" s="4" t="s">
        <v>125</v>
      </c>
      <c r="E4434" s="4" t="s">
        <v>172</v>
      </c>
      <c r="F4434" s="3">
        <v>42918</v>
      </c>
      <c r="G4434" s="3">
        <v>42929</v>
      </c>
      <c r="H4434">
        <v>55</v>
      </c>
    </row>
    <row r="4435" spans="1:8">
      <c r="A4435" s="4" t="s">
        <v>4642</v>
      </c>
      <c r="B4435" s="4" t="s">
        <v>181</v>
      </c>
      <c r="C4435" s="4" t="s">
        <v>192</v>
      </c>
      <c r="D4435" s="4" t="s">
        <v>115</v>
      </c>
      <c r="E4435" s="4" t="s">
        <v>197</v>
      </c>
      <c r="F4435" s="3">
        <v>42918</v>
      </c>
      <c r="G4435" s="3">
        <v>42922</v>
      </c>
      <c r="H4435">
        <v>0</v>
      </c>
    </row>
    <row r="4436" spans="1:8">
      <c r="A4436" s="4" t="s">
        <v>4643</v>
      </c>
      <c r="B4436" s="4" t="s">
        <v>181</v>
      </c>
      <c r="C4436" s="4" t="s">
        <v>175</v>
      </c>
      <c r="D4436" s="4" t="s">
        <v>49</v>
      </c>
      <c r="E4436" s="4" t="s">
        <v>172</v>
      </c>
      <c r="F4436" s="3">
        <v>42918</v>
      </c>
      <c r="G4436" s="3">
        <v>42973</v>
      </c>
      <c r="H4436">
        <v>4655</v>
      </c>
    </row>
    <row r="4437" spans="1:8">
      <c r="A4437" s="4" t="s">
        <v>4644</v>
      </c>
      <c r="B4437" s="4" t="s">
        <v>261</v>
      </c>
      <c r="C4437" s="4" t="s">
        <v>175</v>
      </c>
      <c r="D4437" s="4" t="s">
        <v>40</v>
      </c>
      <c r="E4437" s="4" t="s">
        <v>172</v>
      </c>
      <c r="F4437" s="3">
        <v>42919</v>
      </c>
      <c r="G4437" s="3">
        <v>42973</v>
      </c>
      <c r="H4437">
        <v>5833</v>
      </c>
    </row>
    <row r="4438" spans="1:8">
      <c r="A4438" s="4" t="s">
        <v>4645</v>
      </c>
      <c r="B4438" s="4" t="s">
        <v>304</v>
      </c>
      <c r="C4438" s="4" t="s">
        <v>177</v>
      </c>
      <c r="D4438" s="4" t="s">
        <v>42</v>
      </c>
      <c r="E4438" s="4" t="s">
        <v>172</v>
      </c>
      <c r="F4438" s="3">
        <v>42919</v>
      </c>
      <c r="G4438" s="3">
        <v>43001</v>
      </c>
      <c r="H4438">
        <v>47</v>
      </c>
    </row>
    <row r="4439" spans="1:8">
      <c r="A4439" s="4" t="s">
        <v>4646</v>
      </c>
      <c r="B4439" s="4" t="s">
        <v>304</v>
      </c>
      <c r="C4439" s="4" t="s">
        <v>177</v>
      </c>
      <c r="D4439" s="4" t="s">
        <v>92</v>
      </c>
      <c r="E4439" s="4" t="s">
        <v>172</v>
      </c>
      <c r="F4439" s="3">
        <v>42919</v>
      </c>
      <c r="G4439" s="3">
        <v>42978</v>
      </c>
      <c r="H4439">
        <v>51</v>
      </c>
    </row>
    <row r="4440" spans="1:8">
      <c r="A4440" s="4" t="s">
        <v>4647</v>
      </c>
      <c r="B4440" s="4" t="s">
        <v>174</v>
      </c>
      <c r="C4440" s="4" t="s">
        <v>175</v>
      </c>
      <c r="D4440" s="4" t="s">
        <v>47</v>
      </c>
      <c r="E4440" s="4" t="s">
        <v>197</v>
      </c>
      <c r="F4440" s="3">
        <v>42919</v>
      </c>
      <c r="G4440" s="3">
        <v>42920</v>
      </c>
      <c r="H4440">
        <v>0</v>
      </c>
    </row>
    <row r="4441" spans="1:8">
      <c r="A4441" s="4" t="s">
        <v>4648</v>
      </c>
      <c r="B4441" s="4" t="s">
        <v>174</v>
      </c>
      <c r="C4441" s="4" t="s">
        <v>192</v>
      </c>
      <c r="D4441" s="4" t="s">
        <v>70</v>
      </c>
      <c r="E4441" s="4" t="s">
        <v>197</v>
      </c>
      <c r="F4441" s="3">
        <v>42919</v>
      </c>
      <c r="G4441" s="3">
        <v>42928</v>
      </c>
      <c r="H4441">
        <v>0</v>
      </c>
    </row>
    <row r="4442" spans="1:8">
      <c r="A4442" s="4" t="s">
        <v>4649</v>
      </c>
      <c r="B4442" s="4" t="s">
        <v>263</v>
      </c>
      <c r="C4442" s="4" t="s">
        <v>179</v>
      </c>
      <c r="D4442" s="4" t="s">
        <v>78</v>
      </c>
      <c r="E4442" s="4" t="s">
        <v>197</v>
      </c>
      <c r="F4442" s="3">
        <v>42919</v>
      </c>
      <c r="G4442" s="3">
        <v>43003</v>
      </c>
      <c r="H4442">
        <v>0</v>
      </c>
    </row>
    <row r="4443" spans="1:8">
      <c r="A4443" s="4" t="s">
        <v>4650</v>
      </c>
      <c r="B4443" s="4" t="s">
        <v>263</v>
      </c>
      <c r="C4443" s="4" t="s">
        <v>199</v>
      </c>
      <c r="D4443" s="4" t="s">
        <v>99</v>
      </c>
      <c r="E4443" s="4" t="s">
        <v>197</v>
      </c>
      <c r="F4443" s="3">
        <v>42919</v>
      </c>
      <c r="G4443" s="3">
        <v>42988</v>
      </c>
      <c r="H4443">
        <v>0</v>
      </c>
    </row>
    <row r="4444" spans="1:8">
      <c r="A4444" s="4" t="s">
        <v>4651</v>
      </c>
      <c r="B4444" s="4" t="s">
        <v>263</v>
      </c>
      <c r="C4444" s="4" t="s">
        <v>179</v>
      </c>
      <c r="D4444" s="4" t="s">
        <v>82</v>
      </c>
      <c r="E4444" s="4" t="s">
        <v>172</v>
      </c>
      <c r="F4444" s="3">
        <v>42919</v>
      </c>
      <c r="G4444" s="3">
        <v>42928</v>
      </c>
      <c r="H4444">
        <v>540</v>
      </c>
    </row>
    <row r="4445" spans="1:8">
      <c r="A4445" s="4" t="s">
        <v>4652</v>
      </c>
      <c r="B4445" s="4" t="s">
        <v>263</v>
      </c>
      <c r="C4445" s="4" t="s">
        <v>199</v>
      </c>
      <c r="D4445" s="4" t="s">
        <v>84</v>
      </c>
      <c r="E4445" s="4" t="s">
        <v>172</v>
      </c>
      <c r="F4445" s="3">
        <v>42919</v>
      </c>
      <c r="G4445" s="3">
        <v>42920</v>
      </c>
      <c r="H4445">
        <v>4915</v>
      </c>
    </row>
    <row r="4446" spans="1:8">
      <c r="A4446" s="4" t="s">
        <v>4653</v>
      </c>
      <c r="B4446" s="4" t="s">
        <v>191</v>
      </c>
      <c r="C4446" s="4" t="s">
        <v>199</v>
      </c>
      <c r="D4446" s="4" t="s">
        <v>102</v>
      </c>
      <c r="E4446" s="4" t="s">
        <v>197</v>
      </c>
      <c r="F4446" s="3">
        <v>42919</v>
      </c>
      <c r="G4446" s="3">
        <v>42920</v>
      </c>
      <c r="H4446">
        <v>0</v>
      </c>
    </row>
    <row r="4447" spans="1:8">
      <c r="A4447" s="4" t="s">
        <v>4654</v>
      </c>
      <c r="B4447" s="4" t="s">
        <v>191</v>
      </c>
      <c r="C4447" s="4" t="s">
        <v>199</v>
      </c>
      <c r="D4447" s="4" t="s">
        <v>108</v>
      </c>
      <c r="E4447" s="4" t="s">
        <v>197</v>
      </c>
      <c r="F4447" s="3">
        <v>42919</v>
      </c>
      <c r="G4447" s="3">
        <v>42921</v>
      </c>
      <c r="H4447">
        <v>0</v>
      </c>
    </row>
    <row r="4448" spans="1:8">
      <c r="A4448" s="4" t="s">
        <v>4655</v>
      </c>
      <c r="B4448" s="4" t="s">
        <v>191</v>
      </c>
      <c r="C4448" s="4" t="s">
        <v>199</v>
      </c>
      <c r="D4448" s="4" t="s">
        <v>115</v>
      </c>
      <c r="E4448" s="4" t="s">
        <v>197</v>
      </c>
      <c r="F4448" s="3">
        <v>42919</v>
      </c>
      <c r="G4448" s="3">
        <v>42926</v>
      </c>
      <c r="H4448">
        <v>0</v>
      </c>
    </row>
    <row r="4449" spans="1:8">
      <c r="A4449" s="4" t="s">
        <v>4656</v>
      </c>
      <c r="B4449" s="4" t="s">
        <v>191</v>
      </c>
      <c r="C4449" s="4" t="s">
        <v>199</v>
      </c>
      <c r="D4449" s="4" t="s">
        <v>87</v>
      </c>
      <c r="E4449" s="4" t="s">
        <v>172</v>
      </c>
      <c r="F4449" s="3">
        <v>42919</v>
      </c>
      <c r="G4449" s="3">
        <v>43005</v>
      </c>
      <c r="H4449">
        <v>6693</v>
      </c>
    </row>
    <row r="4450" spans="1:8">
      <c r="A4450" s="4" t="s">
        <v>4657</v>
      </c>
      <c r="B4450" s="4" t="s">
        <v>343</v>
      </c>
      <c r="C4450" s="4" t="s">
        <v>192</v>
      </c>
      <c r="D4450" s="4" t="s">
        <v>76</v>
      </c>
      <c r="E4450" s="4" t="s">
        <v>172</v>
      </c>
      <c r="F4450" s="3">
        <v>42919</v>
      </c>
      <c r="G4450" s="3">
        <v>42921</v>
      </c>
      <c r="H4450">
        <v>3101</v>
      </c>
    </row>
    <row r="4451" spans="1:8">
      <c r="A4451" s="4" t="s">
        <v>4658</v>
      </c>
      <c r="B4451" s="4" t="s">
        <v>219</v>
      </c>
      <c r="C4451" s="4" t="s">
        <v>171</v>
      </c>
      <c r="D4451" s="4" t="s">
        <v>124</v>
      </c>
      <c r="E4451" s="4" t="s">
        <v>197</v>
      </c>
      <c r="F4451" s="3">
        <v>42919</v>
      </c>
      <c r="G4451" s="3">
        <v>42962</v>
      </c>
      <c r="H4451">
        <v>0</v>
      </c>
    </row>
    <row r="4452" spans="1:8">
      <c r="A4452" s="4" t="s">
        <v>4659</v>
      </c>
      <c r="B4452" s="4" t="s">
        <v>219</v>
      </c>
      <c r="C4452" s="4" t="s">
        <v>177</v>
      </c>
      <c r="D4452" s="4" t="s">
        <v>75</v>
      </c>
      <c r="E4452" s="4" t="s">
        <v>172</v>
      </c>
      <c r="F4452" s="3">
        <v>42919</v>
      </c>
      <c r="G4452" s="3">
        <v>42980</v>
      </c>
      <c r="H4452">
        <v>56</v>
      </c>
    </row>
    <row r="4453" spans="1:8">
      <c r="A4453" s="4" t="s">
        <v>4660</v>
      </c>
      <c r="B4453" s="4" t="s">
        <v>230</v>
      </c>
      <c r="C4453" s="4" t="s">
        <v>179</v>
      </c>
      <c r="D4453" s="4" t="s">
        <v>24</v>
      </c>
      <c r="E4453" s="4" t="s">
        <v>193</v>
      </c>
      <c r="F4453" s="3">
        <v>42919</v>
      </c>
      <c r="G4453" s="3"/>
    </row>
    <row r="4454" spans="1:8">
      <c r="A4454" s="4" t="s">
        <v>4661</v>
      </c>
      <c r="B4454" s="4" t="s">
        <v>230</v>
      </c>
      <c r="C4454" s="4" t="s">
        <v>171</v>
      </c>
      <c r="D4454" s="4" t="s">
        <v>38</v>
      </c>
      <c r="E4454" s="4" t="s">
        <v>172</v>
      </c>
      <c r="F4454" s="3">
        <v>42919</v>
      </c>
      <c r="G4454" s="3">
        <v>42928</v>
      </c>
      <c r="H4454">
        <v>935</v>
      </c>
    </row>
    <row r="4455" spans="1:8">
      <c r="A4455" s="4" t="s">
        <v>4662</v>
      </c>
      <c r="B4455" s="4" t="s">
        <v>230</v>
      </c>
      <c r="C4455" s="4" t="s">
        <v>171</v>
      </c>
      <c r="D4455" s="4" t="s">
        <v>108</v>
      </c>
      <c r="E4455" s="4" t="s">
        <v>172</v>
      </c>
      <c r="F4455" s="3">
        <v>42919</v>
      </c>
      <c r="G4455" s="3">
        <v>42929</v>
      </c>
      <c r="H4455">
        <v>1133</v>
      </c>
    </row>
    <row r="4456" spans="1:8">
      <c r="A4456" s="4" t="s">
        <v>4663</v>
      </c>
      <c r="B4456" s="4" t="s">
        <v>230</v>
      </c>
      <c r="C4456" s="4" t="s">
        <v>175</v>
      </c>
      <c r="D4456" s="4" t="s">
        <v>124</v>
      </c>
      <c r="E4456" s="4" t="s">
        <v>172</v>
      </c>
      <c r="F4456" s="3">
        <v>42919</v>
      </c>
      <c r="G4456" s="3">
        <v>42959</v>
      </c>
      <c r="H4456">
        <v>4904</v>
      </c>
    </row>
    <row r="4457" spans="1:8">
      <c r="A4457" s="4" t="s">
        <v>4664</v>
      </c>
      <c r="B4457" s="4" t="s">
        <v>256</v>
      </c>
      <c r="C4457" s="4" t="s">
        <v>192</v>
      </c>
      <c r="D4457" s="4" t="s">
        <v>29</v>
      </c>
      <c r="E4457" s="4" t="s">
        <v>172</v>
      </c>
      <c r="F4457" s="3">
        <v>42919</v>
      </c>
      <c r="G4457" s="3">
        <v>43001</v>
      </c>
      <c r="H4457">
        <v>2857</v>
      </c>
    </row>
    <row r="4458" spans="1:8">
      <c r="A4458" s="4" t="s">
        <v>4665</v>
      </c>
      <c r="B4458" s="4" t="s">
        <v>256</v>
      </c>
      <c r="C4458" s="4" t="s">
        <v>192</v>
      </c>
      <c r="D4458" s="4" t="s">
        <v>51</v>
      </c>
      <c r="E4458" s="4" t="s">
        <v>172</v>
      </c>
      <c r="F4458" s="3">
        <v>42919</v>
      </c>
      <c r="G4458" s="3">
        <v>42980</v>
      </c>
      <c r="H4458">
        <v>3118</v>
      </c>
    </row>
    <row r="4459" spans="1:8">
      <c r="A4459" s="4" t="s">
        <v>4666</v>
      </c>
      <c r="B4459" s="4" t="s">
        <v>244</v>
      </c>
      <c r="C4459" s="4" t="s">
        <v>171</v>
      </c>
      <c r="D4459" s="4" t="s">
        <v>61</v>
      </c>
      <c r="E4459" s="4" t="s">
        <v>172</v>
      </c>
      <c r="F4459" s="3">
        <v>42919</v>
      </c>
      <c r="G4459" s="3">
        <v>42927</v>
      </c>
      <c r="H4459">
        <v>1204</v>
      </c>
    </row>
    <row r="4460" spans="1:8">
      <c r="A4460" s="4" t="s">
        <v>4667</v>
      </c>
      <c r="B4460" s="4" t="s">
        <v>201</v>
      </c>
      <c r="C4460" s="4" t="s">
        <v>192</v>
      </c>
      <c r="D4460" s="4" t="s">
        <v>124</v>
      </c>
      <c r="E4460" s="4" t="s">
        <v>197</v>
      </c>
      <c r="F4460" s="3">
        <v>42919</v>
      </c>
      <c r="G4460" s="3">
        <v>42925</v>
      </c>
      <c r="H4460">
        <v>0</v>
      </c>
    </row>
    <row r="4461" spans="1:8">
      <c r="A4461" s="4" t="s">
        <v>4668</v>
      </c>
      <c r="B4461" s="4" t="s">
        <v>170</v>
      </c>
      <c r="C4461" s="4" t="s">
        <v>179</v>
      </c>
      <c r="D4461" s="4" t="s">
        <v>43</v>
      </c>
      <c r="E4461" s="4" t="s">
        <v>172</v>
      </c>
      <c r="F4461" s="3">
        <v>42919</v>
      </c>
      <c r="G4461" s="3">
        <v>42984</v>
      </c>
      <c r="H4461">
        <v>376</v>
      </c>
    </row>
    <row r="4462" spans="1:8">
      <c r="A4462" s="4" t="s">
        <v>4669</v>
      </c>
      <c r="B4462" s="4" t="s">
        <v>208</v>
      </c>
      <c r="C4462" s="4" t="s">
        <v>179</v>
      </c>
      <c r="D4462" s="4" t="s">
        <v>118</v>
      </c>
      <c r="E4462" s="4" t="s">
        <v>172</v>
      </c>
      <c r="F4462" s="3">
        <v>42919</v>
      </c>
      <c r="G4462" s="3">
        <v>43041</v>
      </c>
      <c r="H4462">
        <v>511</v>
      </c>
    </row>
    <row r="4463" spans="1:8">
      <c r="A4463" s="4" t="s">
        <v>4670</v>
      </c>
      <c r="B4463" s="4" t="s">
        <v>185</v>
      </c>
      <c r="C4463" s="4" t="s">
        <v>179</v>
      </c>
      <c r="D4463" s="4" t="s">
        <v>87</v>
      </c>
      <c r="E4463" s="4" t="s">
        <v>172</v>
      </c>
      <c r="F4463" s="3">
        <v>42919</v>
      </c>
      <c r="G4463" s="3">
        <v>42930</v>
      </c>
      <c r="H4463">
        <v>491</v>
      </c>
    </row>
    <row r="4464" spans="1:8">
      <c r="A4464" s="4" t="s">
        <v>4671</v>
      </c>
      <c r="B4464" s="4" t="s">
        <v>216</v>
      </c>
      <c r="C4464" s="4" t="s">
        <v>177</v>
      </c>
      <c r="D4464" s="4" t="s">
        <v>52</v>
      </c>
      <c r="E4464" s="4" t="s">
        <v>197</v>
      </c>
      <c r="F4464" s="3">
        <v>42919</v>
      </c>
      <c r="G4464" s="3">
        <v>42932</v>
      </c>
      <c r="H4464">
        <v>0</v>
      </c>
    </row>
    <row r="4465" spans="1:8">
      <c r="A4465" s="4" t="s">
        <v>4672</v>
      </c>
      <c r="B4465" s="4" t="s">
        <v>235</v>
      </c>
      <c r="C4465" s="4" t="s">
        <v>192</v>
      </c>
      <c r="D4465" s="4" t="s">
        <v>25</v>
      </c>
      <c r="E4465" s="4" t="s">
        <v>197</v>
      </c>
      <c r="F4465" s="3">
        <v>42919</v>
      </c>
      <c r="G4465" s="3">
        <v>42928</v>
      </c>
      <c r="H4465">
        <v>0</v>
      </c>
    </row>
    <row r="4466" spans="1:8">
      <c r="A4466" s="4" t="s">
        <v>4673</v>
      </c>
      <c r="B4466" s="4" t="s">
        <v>235</v>
      </c>
      <c r="C4466" s="4" t="s">
        <v>192</v>
      </c>
      <c r="D4466" s="4" t="s">
        <v>50</v>
      </c>
      <c r="E4466" s="4" t="s">
        <v>172</v>
      </c>
      <c r="F4466" s="3">
        <v>42919</v>
      </c>
      <c r="G4466" s="3">
        <v>42985</v>
      </c>
      <c r="H4466">
        <v>3101</v>
      </c>
    </row>
    <row r="4467" spans="1:8">
      <c r="A4467" s="4" t="s">
        <v>4674</v>
      </c>
      <c r="B4467" s="4" t="s">
        <v>181</v>
      </c>
      <c r="C4467" s="4" t="s">
        <v>177</v>
      </c>
      <c r="D4467" s="4" t="s">
        <v>124</v>
      </c>
      <c r="E4467" s="4" t="s">
        <v>197</v>
      </c>
      <c r="F4467" s="3">
        <v>42919</v>
      </c>
      <c r="G4467" s="3">
        <v>42969</v>
      </c>
      <c r="H4467">
        <v>0</v>
      </c>
    </row>
    <row r="4468" spans="1:8">
      <c r="A4468" s="4" t="s">
        <v>4675</v>
      </c>
      <c r="B4468" s="4" t="s">
        <v>183</v>
      </c>
      <c r="C4468" s="4" t="s">
        <v>199</v>
      </c>
      <c r="D4468" s="4" t="s">
        <v>37</v>
      </c>
      <c r="E4468" s="4" t="s">
        <v>197</v>
      </c>
      <c r="F4468" s="3">
        <v>42920</v>
      </c>
      <c r="G4468" s="3">
        <v>42930</v>
      </c>
      <c r="H4468">
        <v>0</v>
      </c>
    </row>
    <row r="4469" spans="1:8">
      <c r="A4469" s="4" t="s">
        <v>4676</v>
      </c>
      <c r="B4469" s="4" t="s">
        <v>183</v>
      </c>
      <c r="C4469" s="4" t="s">
        <v>177</v>
      </c>
      <c r="D4469" s="4" t="s">
        <v>51</v>
      </c>
      <c r="E4469" s="4" t="s">
        <v>172</v>
      </c>
      <c r="F4469" s="3">
        <v>42920</v>
      </c>
      <c r="G4469" s="3">
        <v>42922</v>
      </c>
      <c r="H4469">
        <v>56</v>
      </c>
    </row>
    <row r="4470" spans="1:8">
      <c r="A4470" s="4" t="s">
        <v>4677</v>
      </c>
      <c r="B4470" s="4" t="s">
        <v>246</v>
      </c>
      <c r="C4470" s="4" t="s">
        <v>199</v>
      </c>
      <c r="D4470" s="4" t="s">
        <v>106</v>
      </c>
      <c r="E4470" s="4" t="s">
        <v>193</v>
      </c>
      <c r="F4470" s="3">
        <v>42920</v>
      </c>
      <c r="G4470" s="3"/>
    </row>
    <row r="4471" spans="1:8">
      <c r="A4471" s="4" t="s">
        <v>4678</v>
      </c>
      <c r="B4471" s="4" t="s">
        <v>246</v>
      </c>
      <c r="C4471" s="4" t="s">
        <v>179</v>
      </c>
      <c r="D4471" s="4" t="s">
        <v>96</v>
      </c>
      <c r="E4471" s="4" t="s">
        <v>197</v>
      </c>
      <c r="F4471" s="3">
        <v>42920</v>
      </c>
      <c r="G4471" s="3">
        <v>42989</v>
      </c>
      <c r="H4471">
        <v>0</v>
      </c>
    </row>
    <row r="4472" spans="1:8">
      <c r="A4472" s="4" t="s">
        <v>4679</v>
      </c>
      <c r="B4472" s="4" t="s">
        <v>174</v>
      </c>
      <c r="C4472" s="4" t="s">
        <v>171</v>
      </c>
      <c r="D4472" s="4" t="s">
        <v>47</v>
      </c>
      <c r="E4472" s="4" t="s">
        <v>197</v>
      </c>
      <c r="F4472" s="3">
        <v>42920</v>
      </c>
      <c r="G4472" s="3">
        <v>42928</v>
      </c>
      <c r="H4472">
        <v>0</v>
      </c>
    </row>
    <row r="4473" spans="1:8">
      <c r="A4473" s="4" t="s">
        <v>4680</v>
      </c>
      <c r="B4473" s="4" t="s">
        <v>174</v>
      </c>
      <c r="C4473" s="4" t="s">
        <v>171</v>
      </c>
      <c r="D4473" s="4" t="s">
        <v>103</v>
      </c>
      <c r="E4473" s="4" t="s">
        <v>172</v>
      </c>
      <c r="F4473" s="3">
        <v>42920</v>
      </c>
      <c r="G4473" s="3">
        <v>42983</v>
      </c>
      <c r="H4473">
        <v>1300</v>
      </c>
    </row>
    <row r="4474" spans="1:8">
      <c r="A4474" s="4" t="s">
        <v>4681</v>
      </c>
      <c r="B4474" s="4" t="s">
        <v>174</v>
      </c>
      <c r="C4474" s="4" t="s">
        <v>175</v>
      </c>
      <c r="D4474" s="4" t="s">
        <v>104</v>
      </c>
      <c r="E4474" s="4" t="s">
        <v>172</v>
      </c>
      <c r="F4474" s="3">
        <v>42920</v>
      </c>
      <c r="G4474" s="3">
        <v>42921</v>
      </c>
      <c r="H4474">
        <v>4544</v>
      </c>
    </row>
    <row r="4475" spans="1:8">
      <c r="A4475" s="4" t="s">
        <v>4682</v>
      </c>
      <c r="B4475" s="4" t="s">
        <v>263</v>
      </c>
      <c r="C4475" s="4" t="s">
        <v>179</v>
      </c>
      <c r="D4475" s="4" t="s">
        <v>88</v>
      </c>
      <c r="E4475" s="4" t="s">
        <v>197</v>
      </c>
      <c r="F4475" s="3">
        <v>42920</v>
      </c>
      <c r="G4475" s="3">
        <v>42921</v>
      </c>
      <c r="H4475">
        <v>0</v>
      </c>
    </row>
    <row r="4476" spans="1:8">
      <c r="A4476" s="4" t="s">
        <v>4683</v>
      </c>
      <c r="B4476" s="4" t="s">
        <v>263</v>
      </c>
      <c r="C4476" s="4" t="s">
        <v>179</v>
      </c>
      <c r="D4476" s="4" t="s">
        <v>99</v>
      </c>
      <c r="E4476" s="4" t="s">
        <v>197</v>
      </c>
      <c r="F4476" s="3">
        <v>42920</v>
      </c>
      <c r="G4476" s="3">
        <v>43004</v>
      </c>
      <c r="H4476">
        <v>0</v>
      </c>
    </row>
    <row r="4477" spans="1:8">
      <c r="A4477" s="4" t="s">
        <v>4684</v>
      </c>
      <c r="B4477" s="4" t="s">
        <v>263</v>
      </c>
      <c r="C4477" s="4" t="s">
        <v>179</v>
      </c>
      <c r="D4477" s="4" t="s">
        <v>25</v>
      </c>
      <c r="E4477" s="4" t="s">
        <v>172</v>
      </c>
      <c r="F4477" s="3">
        <v>42920</v>
      </c>
      <c r="G4477" s="3">
        <v>43001</v>
      </c>
      <c r="H4477">
        <v>531</v>
      </c>
    </row>
    <row r="4478" spans="1:8">
      <c r="A4478" s="4" t="s">
        <v>4685</v>
      </c>
      <c r="B4478" s="4" t="s">
        <v>263</v>
      </c>
      <c r="C4478" s="4" t="s">
        <v>175</v>
      </c>
      <c r="D4478" s="4" t="s">
        <v>35</v>
      </c>
      <c r="E4478" s="4" t="s">
        <v>172</v>
      </c>
      <c r="F4478" s="3">
        <v>42920</v>
      </c>
      <c r="G4478" s="3">
        <v>42929</v>
      </c>
      <c r="H4478">
        <v>4669</v>
      </c>
    </row>
    <row r="4479" spans="1:8">
      <c r="A4479" s="4" t="s">
        <v>4686</v>
      </c>
      <c r="B4479" s="4" t="s">
        <v>196</v>
      </c>
      <c r="C4479" s="4" t="s">
        <v>177</v>
      </c>
      <c r="D4479" s="4" t="s">
        <v>47</v>
      </c>
      <c r="E4479" s="4" t="s">
        <v>197</v>
      </c>
      <c r="F4479" s="3">
        <v>42920</v>
      </c>
      <c r="G4479" s="3">
        <v>43042</v>
      </c>
      <c r="H4479">
        <v>0</v>
      </c>
    </row>
    <row r="4480" spans="1:8">
      <c r="A4480" s="4" t="s">
        <v>4687</v>
      </c>
      <c r="B4480" s="4" t="s">
        <v>219</v>
      </c>
      <c r="C4480" s="4" t="s">
        <v>175</v>
      </c>
      <c r="D4480" s="4" t="s">
        <v>71</v>
      </c>
      <c r="E4480" s="4" t="s">
        <v>197</v>
      </c>
      <c r="F4480" s="3">
        <v>42920</v>
      </c>
      <c r="G4480" s="3">
        <v>42922</v>
      </c>
      <c r="H4480">
        <v>0</v>
      </c>
    </row>
    <row r="4481" spans="1:8">
      <c r="A4481" s="4" t="s">
        <v>4688</v>
      </c>
      <c r="B4481" s="4" t="s">
        <v>230</v>
      </c>
      <c r="C4481" s="4" t="s">
        <v>192</v>
      </c>
      <c r="D4481" s="4" t="s">
        <v>24</v>
      </c>
      <c r="E4481" s="4" t="s">
        <v>193</v>
      </c>
      <c r="F4481" s="3">
        <v>42920</v>
      </c>
      <c r="G4481" s="3"/>
    </row>
    <row r="4482" spans="1:8">
      <c r="A4482" s="4" t="s">
        <v>4689</v>
      </c>
      <c r="B4482" s="4" t="s">
        <v>230</v>
      </c>
      <c r="C4482" s="4" t="s">
        <v>179</v>
      </c>
      <c r="D4482" s="4" t="s">
        <v>44</v>
      </c>
      <c r="E4482" s="4" t="s">
        <v>197</v>
      </c>
      <c r="F4482" s="3">
        <v>42920</v>
      </c>
      <c r="G4482" s="3">
        <v>42927</v>
      </c>
      <c r="H4482">
        <v>0</v>
      </c>
    </row>
    <row r="4483" spans="1:8">
      <c r="A4483" s="4" t="s">
        <v>4690</v>
      </c>
      <c r="B4483" s="4" t="s">
        <v>230</v>
      </c>
      <c r="C4483" s="4" t="s">
        <v>171</v>
      </c>
      <c r="D4483" s="4" t="s">
        <v>72</v>
      </c>
      <c r="E4483" s="4" t="s">
        <v>197</v>
      </c>
      <c r="F4483" s="3">
        <v>42920</v>
      </c>
      <c r="G4483" s="3">
        <v>42926</v>
      </c>
      <c r="H4483">
        <v>0</v>
      </c>
    </row>
    <row r="4484" spans="1:8">
      <c r="A4484" s="4" t="s">
        <v>4691</v>
      </c>
      <c r="B4484" s="4" t="s">
        <v>187</v>
      </c>
      <c r="C4484" s="4" t="s">
        <v>179</v>
      </c>
      <c r="D4484" s="4" t="s">
        <v>97</v>
      </c>
      <c r="E4484" s="4" t="s">
        <v>197</v>
      </c>
      <c r="F4484" s="3">
        <v>42920</v>
      </c>
      <c r="G4484" s="3">
        <v>42997</v>
      </c>
      <c r="H4484">
        <v>0</v>
      </c>
    </row>
    <row r="4485" spans="1:8">
      <c r="A4485" s="4" t="s">
        <v>4692</v>
      </c>
      <c r="B4485" s="4" t="s">
        <v>201</v>
      </c>
      <c r="C4485" s="4" t="s">
        <v>177</v>
      </c>
      <c r="D4485" s="4" t="s">
        <v>24</v>
      </c>
      <c r="E4485" s="4" t="s">
        <v>193</v>
      </c>
      <c r="F4485" s="3">
        <v>42920</v>
      </c>
      <c r="G4485" s="3"/>
    </row>
    <row r="4486" spans="1:8">
      <c r="A4486" s="4" t="s">
        <v>4693</v>
      </c>
      <c r="B4486" s="4" t="s">
        <v>170</v>
      </c>
      <c r="C4486" s="4" t="s">
        <v>177</v>
      </c>
      <c r="D4486" s="4" t="s">
        <v>76</v>
      </c>
      <c r="E4486" s="4" t="s">
        <v>197</v>
      </c>
      <c r="F4486" s="3">
        <v>42920</v>
      </c>
      <c r="G4486" s="3">
        <v>42927</v>
      </c>
      <c r="H4486">
        <v>0</v>
      </c>
    </row>
    <row r="4487" spans="1:8">
      <c r="A4487" s="4" t="s">
        <v>4694</v>
      </c>
      <c r="B4487" s="4" t="s">
        <v>170</v>
      </c>
      <c r="C4487" s="4" t="s">
        <v>179</v>
      </c>
      <c r="D4487" s="4" t="s">
        <v>48</v>
      </c>
      <c r="E4487" s="4" t="s">
        <v>172</v>
      </c>
      <c r="F4487" s="3">
        <v>42920</v>
      </c>
      <c r="G4487" s="3">
        <v>43003</v>
      </c>
      <c r="H4487">
        <v>475</v>
      </c>
    </row>
    <row r="4488" spans="1:8">
      <c r="A4488" s="4" t="s">
        <v>4695</v>
      </c>
      <c r="B4488" s="4" t="s">
        <v>170</v>
      </c>
      <c r="C4488" s="4" t="s">
        <v>171</v>
      </c>
      <c r="D4488" s="4" t="s">
        <v>103</v>
      </c>
      <c r="E4488" s="4" t="s">
        <v>172</v>
      </c>
      <c r="F4488" s="3">
        <v>42920</v>
      </c>
      <c r="G4488" s="3">
        <v>42921</v>
      </c>
      <c r="H4488">
        <v>1102</v>
      </c>
    </row>
    <row r="4489" spans="1:8">
      <c r="A4489" s="4" t="s">
        <v>4696</v>
      </c>
      <c r="B4489" s="4" t="s">
        <v>170</v>
      </c>
      <c r="C4489" s="4" t="s">
        <v>177</v>
      </c>
      <c r="D4489" s="4" t="s">
        <v>131</v>
      </c>
      <c r="E4489" s="4" t="s">
        <v>172</v>
      </c>
      <c r="F4489" s="3">
        <v>42920</v>
      </c>
      <c r="G4489" s="3">
        <v>42925</v>
      </c>
      <c r="H4489">
        <v>55</v>
      </c>
    </row>
    <row r="4490" spans="1:8">
      <c r="A4490" s="4" t="s">
        <v>4697</v>
      </c>
      <c r="B4490" s="4" t="s">
        <v>189</v>
      </c>
      <c r="C4490" s="4" t="s">
        <v>179</v>
      </c>
      <c r="D4490" s="4" t="s">
        <v>119</v>
      </c>
      <c r="E4490" s="4" t="s">
        <v>197</v>
      </c>
      <c r="F4490" s="3">
        <v>42920</v>
      </c>
      <c r="G4490" s="3">
        <v>42931</v>
      </c>
      <c r="H4490">
        <v>0</v>
      </c>
    </row>
    <row r="4491" spans="1:8">
      <c r="A4491" s="4" t="s">
        <v>4698</v>
      </c>
      <c r="B4491" s="4" t="s">
        <v>208</v>
      </c>
      <c r="C4491" s="4" t="s">
        <v>177</v>
      </c>
      <c r="D4491" s="4" t="s">
        <v>106</v>
      </c>
      <c r="E4491" s="4" t="s">
        <v>197</v>
      </c>
      <c r="F4491" s="3">
        <v>42920</v>
      </c>
      <c r="G4491" s="3">
        <v>42922</v>
      </c>
      <c r="H4491">
        <v>0</v>
      </c>
    </row>
    <row r="4492" spans="1:8">
      <c r="A4492" s="4" t="s">
        <v>4699</v>
      </c>
      <c r="B4492" s="4" t="s">
        <v>208</v>
      </c>
      <c r="C4492" s="4" t="s">
        <v>177</v>
      </c>
      <c r="D4492" s="4" t="s">
        <v>37</v>
      </c>
      <c r="E4492" s="4" t="s">
        <v>172</v>
      </c>
      <c r="F4492" s="3">
        <v>42920</v>
      </c>
      <c r="G4492" s="3">
        <v>42921</v>
      </c>
      <c r="H4492">
        <v>63</v>
      </c>
    </row>
    <row r="4493" spans="1:8">
      <c r="A4493" s="4" t="s">
        <v>4700</v>
      </c>
      <c r="B4493" s="4" t="s">
        <v>185</v>
      </c>
      <c r="C4493" s="4" t="s">
        <v>192</v>
      </c>
      <c r="D4493" s="4" t="s">
        <v>82</v>
      </c>
      <c r="E4493" s="4" t="s">
        <v>197</v>
      </c>
      <c r="F4493" s="3">
        <v>42920</v>
      </c>
      <c r="G4493" s="3">
        <v>42928</v>
      </c>
      <c r="H4493">
        <v>0</v>
      </c>
    </row>
    <row r="4494" spans="1:8">
      <c r="A4494" s="4" t="s">
        <v>4701</v>
      </c>
      <c r="B4494" s="4" t="s">
        <v>185</v>
      </c>
      <c r="C4494" s="4" t="s">
        <v>199</v>
      </c>
      <c r="D4494" s="4" t="s">
        <v>98</v>
      </c>
      <c r="E4494" s="4" t="s">
        <v>172</v>
      </c>
      <c r="F4494" s="3">
        <v>42920</v>
      </c>
      <c r="G4494" s="3">
        <v>42930</v>
      </c>
      <c r="H4494">
        <v>5971</v>
      </c>
    </row>
    <row r="4495" spans="1:8">
      <c r="A4495" s="4" t="s">
        <v>4702</v>
      </c>
      <c r="B4495" s="4" t="s">
        <v>235</v>
      </c>
      <c r="C4495" s="4" t="s">
        <v>199</v>
      </c>
      <c r="D4495" s="4" t="s">
        <v>63</v>
      </c>
      <c r="E4495" s="4" t="s">
        <v>172</v>
      </c>
      <c r="F4495" s="3">
        <v>42920</v>
      </c>
      <c r="G4495" s="3">
        <v>42974</v>
      </c>
      <c r="H4495">
        <v>5710</v>
      </c>
    </row>
    <row r="4496" spans="1:8">
      <c r="A4496" s="4" t="s">
        <v>4703</v>
      </c>
      <c r="B4496" s="4" t="s">
        <v>181</v>
      </c>
      <c r="C4496" s="4" t="s">
        <v>175</v>
      </c>
      <c r="D4496" s="4" t="s">
        <v>102</v>
      </c>
      <c r="E4496" s="4" t="s">
        <v>197</v>
      </c>
      <c r="F4496" s="3">
        <v>42920</v>
      </c>
      <c r="G4496" s="3">
        <v>42925</v>
      </c>
      <c r="H4496">
        <v>0</v>
      </c>
    </row>
    <row r="4497" spans="1:8">
      <c r="A4497" s="4" t="s">
        <v>4704</v>
      </c>
      <c r="B4497" s="4" t="s">
        <v>181</v>
      </c>
      <c r="C4497" s="4" t="s">
        <v>177</v>
      </c>
      <c r="D4497" s="4" t="s">
        <v>97</v>
      </c>
      <c r="E4497" s="4" t="s">
        <v>172</v>
      </c>
      <c r="F4497" s="3">
        <v>42920</v>
      </c>
      <c r="G4497" s="3">
        <v>42999</v>
      </c>
      <c r="H4497">
        <v>52</v>
      </c>
    </row>
    <row r="4498" spans="1:8">
      <c r="A4498" s="4" t="s">
        <v>4705</v>
      </c>
      <c r="B4498" s="4" t="s">
        <v>183</v>
      </c>
      <c r="C4498" s="4" t="s">
        <v>179</v>
      </c>
      <c r="D4498" s="4" t="s">
        <v>48</v>
      </c>
      <c r="E4498" s="4" t="s">
        <v>172</v>
      </c>
      <c r="F4498" s="3">
        <v>42921</v>
      </c>
      <c r="G4498" s="3">
        <v>42975</v>
      </c>
      <c r="H4498">
        <v>522</v>
      </c>
    </row>
    <row r="4499" spans="1:8">
      <c r="A4499" s="4" t="s">
        <v>4706</v>
      </c>
      <c r="B4499" s="4" t="s">
        <v>246</v>
      </c>
      <c r="C4499" s="4" t="s">
        <v>179</v>
      </c>
      <c r="D4499" s="4" t="s">
        <v>24</v>
      </c>
      <c r="E4499" s="4" t="s">
        <v>193</v>
      </c>
      <c r="F4499" s="3">
        <v>42921</v>
      </c>
      <c r="G4499" s="3"/>
    </row>
    <row r="4500" spans="1:8">
      <c r="A4500" s="4" t="s">
        <v>4707</v>
      </c>
      <c r="B4500" s="4" t="s">
        <v>246</v>
      </c>
      <c r="C4500" s="4" t="s">
        <v>171</v>
      </c>
      <c r="D4500" s="4" t="s">
        <v>80</v>
      </c>
      <c r="E4500" s="4" t="s">
        <v>197</v>
      </c>
      <c r="F4500" s="3">
        <v>42921</v>
      </c>
      <c r="G4500" s="3">
        <v>42928</v>
      </c>
      <c r="H4500">
        <v>0</v>
      </c>
    </row>
    <row r="4501" spans="1:8">
      <c r="A4501" s="4" t="s">
        <v>4708</v>
      </c>
      <c r="B4501" s="4" t="s">
        <v>246</v>
      </c>
      <c r="C4501" s="4" t="s">
        <v>199</v>
      </c>
      <c r="D4501" s="4" t="s">
        <v>126</v>
      </c>
      <c r="E4501" s="4" t="s">
        <v>197</v>
      </c>
      <c r="F4501" s="3">
        <v>42921</v>
      </c>
      <c r="G4501" s="3">
        <v>42929</v>
      </c>
      <c r="H4501">
        <v>0</v>
      </c>
    </row>
    <row r="4502" spans="1:8">
      <c r="A4502" s="4" t="s">
        <v>4709</v>
      </c>
      <c r="B4502" s="4" t="s">
        <v>246</v>
      </c>
      <c r="C4502" s="4" t="s">
        <v>171</v>
      </c>
      <c r="D4502" s="4" t="s">
        <v>25</v>
      </c>
      <c r="E4502" s="4" t="s">
        <v>172</v>
      </c>
      <c r="F4502" s="3">
        <v>42921</v>
      </c>
      <c r="G4502" s="3">
        <v>42930</v>
      </c>
      <c r="H4502">
        <v>1109</v>
      </c>
    </row>
    <row r="4503" spans="1:8">
      <c r="A4503" s="4" t="s">
        <v>4710</v>
      </c>
      <c r="B4503" s="4" t="s">
        <v>246</v>
      </c>
      <c r="C4503" s="4" t="s">
        <v>192</v>
      </c>
      <c r="D4503" s="4" t="s">
        <v>117</v>
      </c>
      <c r="E4503" s="4" t="s">
        <v>172</v>
      </c>
      <c r="F4503" s="3">
        <v>42921</v>
      </c>
      <c r="G4503" s="3">
        <v>42922</v>
      </c>
      <c r="H4503">
        <v>3508</v>
      </c>
    </row>
    <row r="4504" spans="1:8">
      <c r="A4504" s="4" t="s">
        <v>4711</v>
      </c>
      <c r="B4504" s="4" t="s">
        <v>279</v>
      </c>
      <c r="C4504" s="4" t="s">
        <v>199</v>
      </c>
      <c r="D4504" s="4" t="s">
        <v>34</v>
      </c>
      <c r="E4504" s="4" t="s">
        <v>197</v>
      </c>
      <c r="F4504" s="3">
        <v>42921</v>
      </c>
      <c r="G4504" s="3">
        <v>42930</v>
      </c>
      <c r="H4504">
        <v>0</v>
      </c>
    </row>
    <row r="4505" spans="1:8">
      <c r="A4505" s="4" t="s">
        <v>4712</v>
      </c>
      <c r="B4505" s="4" t="s">
        <v>210</v>
      </c>
      <c r="C4505" s="4" t="s">
        <v>171</v>
      </c>
      <c r="D4505" s="4" t="s">
        <v>99</v>
      </c>
      <c r="E4505" s="4" t="s">
        <v>197</v>
      </c>
      <c r="F4505" s="3">
        <v>42921</v>
      </c>
      <c r="G4505" s="3">
        <v>42932</v>
      </c>
      <c r="H4505">
        <v>0</v>
      </c>
    </row>
    <row r="4506" spans="1:8">
      <c r="A4506" s="4" t="s">
        <v>4713</v>
      </c>
      <c r="B4506" s="4" t="s">
        <v>174</v>
      </c>
      <c r="C4506" s="4" t="s">
        <v>175</v>
      </c>
      <c r="D4506" s="4" t="s">
        <v>76</v>
      </c>
      <c r="E4506" s="4" t="s">
        <v>172</v>
      </c>
      <c r="F4506" s="3">
        <v>42921</v>
      </c>
      <c r="G4506" s="3">
        <v>42976</v>
      </c>
      <c r="H4506">
        <v>4346</v>
      </c>
    </row>
    <row r="4507" spans="1:8">
      <c r="A4507" s="4" t="s">
        <v>4714</v>
      </c>
      <c r="B4507" s="4" t="s">
        <v>263</v>
      </c>
      <c r="C4507" s="4" t="s">
        <v>179</v>
      </c>
      <c r="D4507" s="4" t="s">
        <v>83</v>
      </c>
      <c r="E4507" s="4" t="s">
        <v>197</v>
      </c>
      <c r="F4507" s="3">
        <v>42921</v>
      </c>
      <c r="G4507" s="3">
        <v>42922</v>
      </c>
      <c r="H4507">
        <v>0</v>
      </c>
    </row>
    <row r="4508" spans="1:8">
      <c r="A4508" s="4" t="s">
        <v>4715</v>
      </c>
      <c r="B4508" s="4" t="s">
        <v>263</v>
      </c>
      <c r="C4508" s="4" t="s">
        <v>175</v>
      </c>
      <c r="D4508" s="4" t="s">
        <v>123</v>
      </c>
      <c r="E4508" s="4" t="s">
        <v>197</v>
      </c>
      <c r="F4508" s="3">
        <v>42921</v>
      </c>
      <c r="G4508" s="3">
        <v>42925</v>
      </c>
      <c r="H4508">
        <v>0</v>
      </c>
    </row>
    <row r="4509" spans="1:8">
      <c r="A4509" s="4" t="s">
        <v>4716</v>
      </c>
      <c r="B4509" s="4" t="s">
        <v>263</v>
      </c>
      <c r="C4509" s="4" t="s">
        <v>175</v>
      </c>
      <c r="D4509" s="4" t="s">
        <v>120</v>
      </c>
      <c r="E4509" s="4" t="s">
        <v>172</v>
      </c>
      <c r="F4509" s="3">
        <v>42921</v>
      </c>
      <c r="G4509" s="3">
        <v>42957</v>
      </c>
      <c r="H4509">
        <v>4565</v>
      </c>
    </row>
    <row r="4510" spans="1:8">
      <c r="A4510" s="4" t="s">
        <v>4717</v>
      </c>
      <c r="B4510" s="4" t="s">
        <v>237</v>
      </c>
      <c r="C4510" s="4" t="s">
        <v>171</v>
      </c>
      <c r="D4510" s="4" t="s">
        <v>121</v>
      </c>
      <c r="E4510" s="4" t="s">
        <v>172</v>
      </c>
      <c r="F4510" s="3">
        <v>42921</v>
      </c>
      <c r="G4510" s="3">
        <v>43007</v>
      </c>
      <c r="H4510">
        <v>1319</v>
      </c>
    </row>
    <row r="4511" spans="1:8">
      <c r="A4511" s="4" t="s">
        <v>4718</v>
      </c>
      <c r="B4511" s="4" t="s">
        <v>191</v>
      </c>
      <c r="C4511" s="4" t="s">
        <v>175</v>
      </c>
      <c r="D4511" s="4" t="s">
        <v>76</v>
      </c>
      <c r="E4511" s="4" t="s">
        <v>172</v>
      </c>
      <c r="F4511" s="3">
        <v>42921</v>
      </c>
      <c r="G4511" s="3">
        <v>42922</v>
      </c>
      <c r="H4511">
        <v>5157</v>
      </c>
    </row>
    <row r="4512" spans="1:8">
      <c r="A4512" s="4" t="s">
        <v>4719</v>
      </c>
      <c r="B4512" s="4" t="s">
        <v>343</v>
      </c>
      <c r="C4512" s="4" t="s">
        <v>192</v>
      </c>
      <c r="D4512" s="4" t="s">
        <v>51</v>
      </c>
      <c r="E4512" s="4" t="s">
        <v>197</v>
      </c>
      <c r="F4512" s="3">
        <v>42921</v>
      </c>
      <c r="G4512" s="3">
        <v>42922</v>
      </c>
      <c r="H4512">
        <v>0</v>
      </c>
    </row>
    <row r="4513" spans="1:8">
      <c r="A4513" s="4" t="s">
        <v>4720</v>
      </c>
      <c r="B4513" s="4" t="s">
        <v>343</v>
      </c>
      <c r="C4513" s="4" t="s">
        <v>175</v>
      </c>
      <c r="D4513" s="4" t="s">
        <v>68</v>
      </c>
      <c r="E4513" s="4" t="s">
        <v>172</v>
      </c>
      <c r="F4513" s="3">
        <v>42921</v>
      </c>
      <c r="G4513" s="3">
        <v>42933</v>
      </c>
      <c r="H4513">
        <v>4213</v>
      </c>
    </row>
    <row r="4514" spans="1:8">
      <c r="A4514" s="4" t="s">
        <v>4721</v>
      </c>
      <c r="B4514" s="4" t="s">
        <v>219</v>
      </c>
      <c r="C4514" s="4" t="s">
        <v>179</v>
      </c>
      <c r="D4514" s="4" t="s">
        <v>24</v>
      </c>
      <c r="E4514" s="4" t="s">
        <v>193</v>
      </c>
      <c r="F4514" s="3">
        <v>42921</v>
      </c>
      <c r="G4514" s="3"/>
    </row>
    <row r="4515" spans="1:8">
      <c r="A4515" s="4" t="s">
        <v>4722</v>
      </c>
      <c r="B4515" s="4" t="s">
        <v>219</v>
      </c>
      <c r="C4515" s="4" t="s">
        <v>171</v>
      </c>
      <c r="D4515" s="4" t="s">
        <v>84</v>
      </c>
      <c r="E4515" s="4" t="s">
        <v>172</v>
      </c>
      <c r="F4515" s="3">
        <v>42921</v>
      </c>
      <c r="G4515" s="3">
        <v>42928</v>
      </c>
      <c r="H4515">
        <v>1230</v>
      </c>
    </row>
    <row r="4516" spans="1:8">
      <c r="A4516" s="4" t="s">
        <v>4723</v>
      </c>
      <c r="B4516" s="4" t="s">
        <v>230</v>
      </c>
      <c r="C4516" s="4" t="s">
        <v>199</v>
      </c>
      <c r="D4516" s="4" t="s">
        <v>44</v>
      </c>
      <c r="E4516" s="4" t="s">
        <v>193</v>
      </c>
      <c r="F4516" s="3">
        <v>42921</v>
      </c>
      <c r="G4516" s="3"/>
    </row>
    <row r="4517" spans="1:8">
      <c r="A4517" s="4" t="s">
        <v>4724</v>
      </c>
      <c r="B4517" s="4" t="s">
        <v>230</v>
      </c>
      <c r="C4517" s="4" t="s">
        <v>179</v>
      </c>
      <c r="D4517" s="4" t="s">
        <v>115</v>
      </c>
      <c r="E4517" s="4" t="s">
        <v>172</v>
      </c>
      <c r="F4517" s="3">
        <v>42921</v>
      </c>
      <c r="G4517" s="3">
        <v>42931</v>
      </c>
      <c r="H4517">
        <v>443</v>
      </c>
    </row>
    <row r="4518" spans="1:8">
      <c r="A4518" s="4" t="s">
        <v>4725</v>
      </c>
      <c r="B4518" s="4" t="s">
        <v>230</v>
      </c>
      <c r="C4518" s="4" t="s">
        <v>171</v>
      </c>
      <c r="D4518" s="4" t="s">
        <v>129</v>
      </c>
      <c r="E4518" s="4" t="s">
        <v>172</v>
      </c>
      <c r="F4518" s="3">
        <v>42921</v>
      </c>
      <c r="G4518" s="3">
        <v>43004</v>
      </c>
      <c r="H4518">
        <v>1043</v>
      </c>
    </row>
    <row r="4519" spans="1:8">
      <c r="A4519" s="4" t="s">
        <v>4726</v>
      </c>
      <c r="B4519" s="4" t="s">
        <v>256</v>
      </c>
      <c r="C4519" s="4" t="s">
        <v>179</v>
      </c>
      <c r="D4519" s="4" t="s">
        <v>45</v>
      </c>
      <c r="E4519" s="4" t="s">
        <v>197</v>
      </c>
      <c r="F4519" s="3">
        <v>42921</v>
      </c>
      <c r="G4519" s="3">
        <v>42923</v>
      </c>
      <c r="H4519">
        <v>0</v>
      </c>
    </row>
    <row r="4520" spans="1:8">
      <c r="A4520" s="4" t="s">
        <v>4727</v>
      </c>
      <c r="B4520" s="4" t="s">
        <v>187</v>
      </c>
      <c r="C4520" s="4" t="s">
        <v>177</v>
      </c>
      <c r="D4520" s="4" t="s">
        <v>74</v>
      </c>
      <c r="E4520" s="4" t="s">
        <v>197</v>
      </c>
      <c r="F4520" s="3">
        <v>42921</v>
      </c>
      <c r="G4520" s="3">
        <v>42970</v>
      </c>
      <c r="H4520">
        <v>0</v>
      </c>
    </row>
    <row r="4521" spans="1:8">
      <c r="A4521" s="4" t="s">
        <v>4728</v>
      </c>
      <c r="B4521" s="4" t="s">
        <v>244</v>
      </c>
      <c r="C4521" s="4" t="s">
        <v>192</v>
      </c>
      <c r="D4521" s="4" t="s">
        <v>68</v>
      </c>
      <c r="E4521" s="4" t="s">
        <v>197</v>
      </c>
      <c r="F4521" s="3">
        <v>42921</v>
      </c>
      <c r="G4521" s="3">
        <v>42929</v>
      </c>
      <c r="H4521">
        <v>0</v>
      </c>
    </row>
    <row r="4522" spans="1:8">
      <c r="A4522" s="4" t="s">
        <v>4729</v>
      </c>
      <c r="B4522" s="4" t="s">
        <v>244</v>
      </c>
      <c r="C4522" s="4" t="s">
        <v>192</v>
      </c>
      <c r="D4522" s="4" t="s">
        <v>41</v>
      </c>
      <c r="E4522" s="4" t="s">
        <v>172</v>
      </c>
      <c r="F4522" s="3">
        <v>42921</v>
      </c>
      <c r="G4522" s="3">
        <v>42955</v>
      </c>
      <c r="H4522">
        <v>3458</v>
      </c>
    </row>
    <row r="4523" spans="1:8">
      <c r="A4523" s="4" t="s">
        <v>4730</v>
      </c>
      <c r="B4523" s="4" t="s">
        <v>201</v>
      </c>
      <c r="C4523" s="4" t="s">
        <v>199</v>
      </c>
      <c r="D4523" s="4" t="s">
        <v>129</v>
      </c>
      <c r="E4523" s="4" t="s">
        <v>197</v>
      </c>
      <c r="F4523" s="3">
        <v>42921</v>
      </c>
      <c r="G4523" s="3">
        <v>42929</v>
      </c>
      <c r="H4523">
        <v>0</v>
      </c>
    </row>
    <row r="4524" spans="1:8">
      <c r="A4524" s="4" t="s">
        <v>4731</v>
      </c>
      <c r="B4524" s="4" t="s">
        <v>205</v>
      </c>
      <c r="C4524" s="4" t="s">
        <v>177</v>
      </c>
      <c r="D4524" s="4" t="s">
        <v>98</v>
      </c>
      <c r="E4524" s="4" t="s">
        <v>197</v>
      </c>
      <c r="F4524" s="3">
        <v>42921</v>
      </c>
      <c r="G4524" s="3">
        <v>42923</v>
      </c>
      <c r="H4524">
        <v>0</v>
      </c>
    </row>
    <row r="4525" spans="1:8">
      <c r="A4525" s="4" t="s">
        <v>4732</v>
      </c>
      <c r="B4525" s="4" t="s">
        <v>226</v>
      </c>
      <c r="C4525" s="4" t="s">
        <v>192</v>
      </c>
      <c r="D4525" s="4" t="s">
        <v>83</v>
      </c>
      <c r="E4525" s="4" t="s">
        <v>193</v>
      </c>
      <c r="F4525" s="3">
        <v>42921</v>
      </c>
      <c r="G4525" s="3"/>
    </row>
    <row r="4526" spans="1:8">
      <c r="A4526" s="4" t="s">
        <v>4733</v>
      </c>
      <c r="B4526" s="4" t="s">
        <v>226</v>
      </c>
      <c r="C4526" s="4" t="s">
        <v>177</v>
      </c>
      <c r="D4526" s="4" t="s">
        <v>82</v>
      </c>
      <c r="E4526" s="4" t="s">
        <v>172</v>
      </c>
      <c r="F4526" s="3">
        <v>42921</v>
      </c>
      <c r="G4526" s="3">
        <v>42930</v>
      </c>
      <c r="H4526">
        <v>58</v>
      </c>
    </row>
    <row r="4527" spans="1:8">
      <c r="A4527" s="4" t="s">
        <v>4734</v>
      </c>
      <c r="B4527" s="4" t="s">
        <v>208</v>
      </c>
      <c r="C4527" s="4" t="s">
        <v>177</v>
      </c>
      <c r="D4527" s="4" t="s">
        <v>41</v>
      </c>
      <c r="E4527" s="4" t="s">
        <v>197</v>
      </c>
      <c r="F4527" s="3">
        <v>42921</v>
      </c>
      <c r="G4527" s="3">
        <v>42926</v>
      </c>
      <c r="H4527">
        <v>0</v>
      </c>
    </row>
    <row r="4528" spans="1:8">
      <c r="A4528" s="4" t="s">
        <v>4735</v>
      </c>
      <c r="B4528" s="4" t="s">
        <v>185</v>
      </c>
      <c r="C4528" s="4" t="s">
        <v>179</v>
      </c>
      <c r="D4528" s="4" t="s">
        <v>76</v>
      </c>
      <c r="E4528" s="4" t="s">
        <v>197</v>
      </c>
      <c r="F4528" s="3">
        <v>42921</v>
      </c>
      <c r="G4528" s="3">
        <v>42922</v>
      </c>
      <c r="H4528">
        <v>0</v>
      </c>
    </row>
    <row r="4529" spans="1:8">
      <c r="A4529" s="4" t="s">
        <v>4736</v>
      </c>
      <c r="B4529" s="4" t="s">
        <v>181</v>
      </c>
      <c r="C4529" s="4" t="s">
        <v>175</v>
      </c>
      <c r="D4529" s="4" t="s">
        <v>38</v>
      </c>
      <c r="E4529" s="4" t="s">
        <v>197</v>
      </c>
      <c r="F4529" s="3">
        <v>42921</v>
      </c>
      <c r="G4529" s="3">
        <v>42933</v>
      </c>
      <c r="H4529">
        <v>0</v>
      </c>
    </row>
    <row r="4530" spans="1:8">
      <c r="A4530" s="4" t="s">
        <v>4737</v>
      </c>
      <c r="B4530" s="4" t="s">
        <v>181</v>
      </c>
      <c r="C4530" s="4" t="s">
        <v>179</v>
      </c>
      <c r="D4530" s="4" t="s">
        <v>124</v>
      </c>
      <c r="E4530" s="4" t="s">
        <v>172</v>
      </c>
      <c r="F4530" s="3">
        <v>42921</v>
      </c>
      <c r="G4530" s="3">
        <v>42998</v>
      </c>
      <c r="H4530">
        <v>658</v>
      </c>
    </row>
    <row r="4531" spans="1:8">
      <c r="A4531" s="4" t="s">
        <v>4738</v>
      </c>
      <c r="B4531" s="4" t="s">
        <v>183</v>
      </c>
      <c r="C4531" s="4" t="s">
        <v>199</v>
      </c>
      <c r="D4531" s="4" t="s">
        <v>119</v>
      </c>
      <c r="E4531" s="4" t="s">
        <v>197</v>
      </c>
      <c r="F4531" s="3">
        <v>42922</v>
      </c>
      <c r="G4531" s="3">
        <v>42932</v>
      </c>
      <c r="H4531">
        <v>0</v>
      </c>
    </row>
    <row r="4532" spans="1:8">
      <c r="A4532" s="4" t="s">
        <v>4739</v>
      </c>
      <c r="B4532" s="4" t="s">
        <v>246</v>
      </c>
      <c r="C4532" s="4" t="s">
        <v>199</v>
      </c>
      <c r="D4532" s="4" t="s">
        <v>52</v>
      </c>
      <c r="E4532" s="4" t="s">
        <v>197</v>
      </c>
      <c r="F4532" s="3">
        <v>42922</v>
      </c>
      <c r="G4532" s="3">
        <v>42923</v>
      </c>
      <c r="H4532">
        <v>0</v>
      </c>
    </row>
    <row r="4533" spans="1:8">
      <c r="A4533" s="4" t="s">
        <v>4740</v>
      </c>
      <c r="B4533" s="4" t="s">
        <v>246</v>
      </c>
      <c r="C4533" s="4" t="s">
        <v>199</v>
      </c>
      <c r="D4533" s="4" t="s">
        <v>99</v>
      </c>
      <c r="E4533" s="4" t="s">
        <v>172</v>
      </c>
      <c r="F4533" s="3">
        <v>42922</v>
      </c>
      <c r="G4533" s="3">
        <v>42979</v>
      </c>
      <c r="H4533">
        <v>4791</v>
      </c>
    </row>
    <row r="4534" spans="1:8">
      <c r="A4534" s="4" t="s">
        <v>4741</v>
      </c>
      <c r="B4534" s="4" t="s">
        <v>304</v>
      </c>
      <c r="C4534" s="4" t="s">
        <v>179</v>
      </c>
      <c r="D4534" s="4" t="s">
        <v>47</v>
      </c>
      <c r="E4534" s="4" t="s">
        <v>172</v>
      </c>
      <c r="F4534" s="3">
        <v>42922</v>
      </c>
      <c r="G4534" s="3">
        <v>42924</v>
      </c>
      <c r="H4534">
        <v>590</v>
      </c>
    </row>
    <row r="4535" spans="1:8">
      <c r="A4535" s="4" t="s">
        <v>4742</v>
      </c>
      <c r="B4535" s="4" t="s">
        <v>304</v>
      </c>
      <c r="C4535" s="4" t="s">
        <v>199</v>
      </c>
      <c r="D4535" s="4" t="s">
        <v>79</v>
      </c>
      <c r="E4535" s="4" t="s">
        <v>172</v>
      </c>
      <c r="F4535" s="3">
        <v>42922</v>
      </c>
      <c r="G4535" s="3">
        <v>42930</v>
      </c>
      <c r="H4535">
        <v>5629</v>
      </c>
    </row>
    <row r="4536" spans="1:8">
      <c r="A4536" s="4" t="s">
        <v>4743</v>
      </c>
      <c r="B4536" s="4" t="s">
        <v>279</v>
      </c>
      <c r="C4536" s="4" t="s">
        <v>171</v>
      </c>
      <c r="D4536" s="4" t="s">
        <v>24</v>
      </c>
      <c r="E4536" s="4" t="s">
        <v>193</v>
      </c>
      <c r="F4536" s="3">
        <v>42922</v>
      </c>
      <c r="G4536" s="3"/>
    </row>
    <row r="4537" spans="1:8">
      <c r="A4537" s="4" t="s">
        <v>4744</v>
      </c>
      <c r="B4537" s="4" t="s">
        <v>279</v>
      </c>
      <c r="C4537" s="4" t="s">
        <v>175</v>
      </c>
      <c r="D4537" s="4" t="s">
        <v>121</v>
      </c>
      <c r="E4537" s="4" t="s">
        <v>197</v>
      </c>
      <c r="F4537" s="3">
        <v>42922</v>
      </c>
      <c r="G4537" s="3">
        <v>42931</v>
      </c>
      <c r="H4537">
        <v>0</v>
      </c>
    </row>
    <row r="4538" spans="1:8">
      <c r="A4538" s="4" t="s">
        <v>4745</v>
      </c>
      <c r="B4538" s="4" t="s">
        <v>210</v>
      </c>
      <c r="C4538" s="4" t="s">
        <v>192</v>
      </c>
      <c r="D4538" s="4" t="s">
        <v>24</v>
      </c>
      <c r="E4538" s="4" t="s">
        <v>193</v>
      </c>
      <c r="F4538" s="3">
        <v>42922</v>
      </c>
      <c r="G4538" s="3"/>
    </row>
    <row r="4539" spans="1:8">
      <c r="A4539" s="4" t="s">
        <v>4746</v>
      </c>
      <c r="B4539" s="4" t="s">
        <v>210</v>
      </c>
      <c r="C4539" s="4" t="s">
        <v>199</v>
      </c>
      <c r="D4539" s="4" t="s">
        <v>40</v>
      </c>
      <c r="E4539" s="4" t="s">
        <v>197</v>
      </c>
      <c r="F4539" s="3">
        <v>42922</v>
      </c>
      <c r="G4539" s="3">
        <v>42934</v>
      </c>
      <c r="H4539">
        <v>0</v>
      </c>
    </row>
    <row r="4540" spans="1:8">
      <c r="A4540" s="4" t="s">
        <v>4747</v>
      </c>
      <c r="B4540" s="4" t="s">
        <v>210</v>
      </c>
      <c r="C4540" s="4" t="s">
        <v>175</v>
      </c>
      <c r="D4540" s="4" t="s">
        <v>123</v>
      </c>
      <c r="E4540" s="4" t="s">
        <v>197</v>
      </c>
      <c r="F4540" s="3">
        <v>42922</v>
      </c>
      <c r="G4540" s="3">
        <v>42923</v>
      </c>
      <c r="H4540">
        <v>0</v>
      </c>
    </row>
    <row r="4541" spans="1:8">
      <c r="A4541" s="4" t="s">
        <v>4748</v>
      </c>
      <c r="B4541" s="4" t="s">
        <v>174</v>
      </c>
      <c r="C4541" s="4" t="s">
        <v>175</v>
      </c>
      <c r="D4541" s="4" t="s">
        <v>111</v>
      </c>
      <c r="E4541" s="4" t="s">
        <v>172</v>
      </c>
      <c r="F4541" s="3">
        <v>42922</v>
      </c>
      <c r="G4541" s="3">
        <v>42990</v>
      </c>
      <c r="H4541">
        <v>4323</v>
      </c>
    </row>
    <row r="4542" spans="1:8">
      <c r="A4542" s="4" t="s">
        <v>4749</v>
      </c>
      <c r="B4542" s="4" t="s">
        <v>174</v>
      </c>
      <c r="C4542" s="4" t="s">
        <v>175</v>
      </c>
      <c r="D4542" s="4" t="s">
        <v>119</v>
      </c>
      <c r="E4542" s="4" t="s">
        <v>172</v>
      </c>
      <c r="F4542" s="3">
        <v>42922</v>
      </c>
      <c r="G4542" s="3">
        <v>42928</v>
      </c>
      <c r="H4542">
        <v>5085</v>
      </c>
    </row>
    <row r="4543" spans="1:8">
      <c r="A4543" s="4" t="s">
        <v>4750</v>
      </c>
      <c r="B4543" s="4" t="s">
        <v>263</v>
      </c>
      <c r="C4543" s="4" t="s">
        <v>192</v>
      </c>
      <c r="D4543" s="4" t="s">
        <v>130</v>
      </c>
      <c r="E4543" s="4" t="s">
        <v>172</v>
      </c>
      <c r="F4543" s="3">
        <v>42922</v>
      </c>
      <c r="G4543" s="3">
        <v>42933</v>
      </c>
      <c r="H4543">
        <v>2996</v>
      </c>
    </row>
    <row r="4544" spans="1:8">
      <c r="A4544" s="4" t="s">
        <v>4751</v>
      </c>
      <c r="B4544" s="4" t="s">
        <v>237</v>
      </c>
      <c r="C4544" s="4" t="s">
        <v>175</v>
      </c>
      <c r="D4544" s="4" t="s">
        <v>42</v>
      </c>
      <c r="E4544" s="4" t="s">
        <v>172</v>
      </c>
      <c r="F4544" s="3">
        <v>42922</v>
      </c>
      <c r="G4544" s="3">
        <v>42930</v>
      </c>
      <c r="H4544">
        <v>4682</v>
      </c>
    </row>
    <row r="4545" spans="1:8">
      <c r="A4545" s="4" t="s">
        <v>4752</v>
      </c>
      <c r="B4545" s="4" t="s">
        <v>203</v>
      </c>
      <c r="C4545" s="4" t="s">
        <v>192</v>
      </c>
      <c r="D4545" s="4" t="s">
        <v>56</v>
      </c>
      <c r="E4545" s="4" t="s">
        <v>172</v>
      </c>
      <c r="F4545" s="3">
        <v>42922</v>
      </c>
      <c r="G4545" s="3">
        <v>42930</v>
      </c>
      <c r="H4545">
        <v>3250</v>
      </c>
    </row>
    <row r="4546" spans="1:8">
      <c r="A4546" s="4" t="s">
        <v>4753</v>
      </c>
      <c r="B4546" s="4" t="s">
        <v>219</v>
      </c>
      <c r="C4546" s="4" t="s">
        <v>179</v>
      </c>
      <c r="D4546" s="4" t="s">
        <v>72</v>
      </c>
      <c r="E4546" s="4" t="s">
        <v>197</v>
      </c>
      <c r="F4546" s="3">
        <v>42922</v>
      </c>
      <c r="G4546" s="3">
        <v>42928</v>
      </c>
      <c r="H4546">
        <v>0</v>
      </c>
    </row>
    <row r="4547" spans="1:8">
      <c r="A4547" s="4" t="s">
        <v>4754</v>
      </c>
      <c r="B4547" s="4" t="s">
        <v>230</v>
      </c>
      <c r="C4547" s="4" t="s">
        <v>175</v>
      </c>
      <c r="D4547" s="4" t="s">
        <v>82</v>
      </c>
      <c r="E4547" s="4" t="s">
        <v>197</v>
      </c>
      <c r="F4547" s="3">
        <v>42922</v>
      </c>
      <c r="G4547" s="3">
        <v>42932</v>
      </c>
      <c r="H4547">
        <v>0</v>
      </c>
    </row>
    <row r="4548" spans="1:8">
      <c r="A4548" s="4" t="s">
        <v>4755</v>
      </c>
      <c r="B4548" s="4" t="s">
        <v>230</v>
      </c>
      <c r="C4548" s="4" t="s">
        <v>175</v>
      </c>
      <c r="D4548" s="4" t="s">
        <v>82</v>
      </c>
      <c r="E4548" s="4" t="s">
        <v>172</v>
      </c>
      <c r="F4548" s="3">
        <v>42922</v>
      </c>
      <c r="G4548" s="3">
        <v>42984</v>
      </c>
      <c r="H4548">
        <v>5323</v>
      </c>
    </row>
    <row r="4549" spans="1:8">
      <c r="A4549" s="4" t="s">
        <v>4756</v>
      </c>
      <c r="B4549" s="4" t="s">
        <v>244</v>
      </c>
      <c r="C4549" s="4" t="s">
        <v>179</v>
      </c>
      <c r="D4549" s="4" t="s">
        <v>42</v>
      </c>
      <c r="E4549" s="4" t="s">
        <v>197</v>
      </c>
      <c r="F4549" s="3">
        <v>42922</v>
      </c>
      <c r="G4549" s="3">
        <v>42923</v>
      </c>
      <c r="H4549">
        <v>0</v>
      </c>
    </row>
    <row r="4550" spans="1:8">
      <c r="A4550" s="4" t="s">
        <v>4757</v>
      </c>
      <c r="B4550" s="4" t="s">
        <v>244</v>
      </c>
      <c r="C4550" s="4" t="s">
        <v>199</v>
      </c>
      <c r="D4550" s="4" t="s">
        <v>61</v>
      </c>
      <c r="E4550" s="4" t="s">
        <v>172</v>
      </c>
      <c r="F4550" s="3">
        <v>42922</v>
      </c>
      <c r="G4550" s="3">
        <v>42923</v>
      </c>
      <c r="H4550">
        <v>5966</v>
      </c>
    </row>
    <row r="4551" spans="1:8">
      <c r="A4551" s="4" t="s">
        <v>4758</v>
      </c>
      <c r="B4551" s="4" t="s">
        <v>201</v>
      </c>
      <c r="C4551" s="4" t="s">
        <v>175</v>
      </c>
      <c r="D4551" s="4" t="s">
        <v>24</v>
      </c>
      <c r="E4551" s="4" t="s">
        <v>193</v>
      </c>
      <c r="F4551" s="3">
        <v>42922</v>
      </c>
      <c r="G4551" s="3"/>
    </row>
    <row r="4552" spans="1:8">
      <c r="A4552" s="4" t="s">
        <v>4759</v>
      </c>
      <c r="B4552" s="4" t="s">
        <v>201</v>
      </c>
      <c r="C4552" s="4" t="s">
        <v>192</v>
      </c>
      <c r="D4552" s="4" t="s">
        <v>86</v>
      </c>
      <c r="E4552" s="4" t="s">
        <v>172</v>
      </c>
      <c r="F4552" s="3">
        <v>42922</v>
      </c>
      <c r="G4552" s="3">
        <v>42932</v>
      </c>
      <c r="H4552">
        <v>3452</v>
      </c>
    </row>
    <row r="4553" spans="1:8">
      <c r="A4553" s="4" t="s">
        <v>4760</v>
      </c>
      <c r="B4553" s="4" t="s">
        <v>170</v>
      </c>
      <c r="C4553" s="4" t="s">
        <v>177</v>
      </c>
      <c r="D4553" s="4" t="s">
        <v>118</v>
      </c>
      <c r="E4553" s="4" t="s">
        <v>197</v>
      </c>
      <c r="F4553" s="3">
        <v>42922</v>
      </c>
      <c r="G4553" s="3">
        <v>42933</v>
      </c>
      <c r="H4553">
        <v>0</v>
      </c>
    </row>
    <row r="4554" spans="1:8">
      <c r="A4554" s="4" t="s">
        <v>4761</v>
      </c>
      <c r="B4554" s="4" t="s">
        <v>170</v>
      </c>
      <c r="C4554" s="4" t="s">
        <v>192</v>
      </c>
      <c r="D4554" s="4" t="s">
        <v>109</v>
      </c>
      <c r="E4554" s="4" t="s">
        <v>197</v>
      </c>
      <c r="F4554" s="3">
        <v>42922</v>
      </c>
      <c r="G4554" s="3">
        <v>42929</v>
      </c>
      <c r="H4554">
        <v>0</v>
      </c>
    </row>
    <row r="4555" spans="1:8">
      <c r="A4555" s="4" t="s">
        <v>4762</v>
      </c>
      <c r="B4555" s="4" t="s">
        <v>205</v>
      </c>
      <c r="C4555" s="4" t="s">
        <v>179</v>
      </c>
      <c r="D4555" s="4" t="s">
        <v>86</v>
      </c>
      <c r="E4555" s="4" t="s">
        <v>197</v>
      </c>
      <c r="F4555" s="3">
        <v>42922</v>
      </c>
      <c r="G4555" s="3">
        <v>42927</v>
      </c>
      <c r="H4555">
        <v>0</v>
      </c>
    </row>
    <row r="4556" spans="1:8">
      <c r="A4556" s="4" t="s">
        <v>4763</v>
      </c>
      <c r="B4556" s="4" t="s">
        <v>185</v>
      </c>
      <c r="C4556" s="4" t="s">
        <v>179</v>
      </c>
      <c r="D4556" s="4" t="s">
        <v>54</v>
      </c>
      <c r="E4556" s="4" t="s">
        <v>172</v>
      </c>
      <c r="F4556" s="3">
        <v>42922</v>
      </c>
      <c r="G4556" s="3">
        <v>42929</v>
      </c>
      <c r="H4556">
        <v>583</v>
      </c>
    </row>
    <row r="4557" spans="1:8">
      <c r="A4557" s="4" t="s">
        <v>4764</v>
      </c>
      <c r="B4557" s="4" t="s">
        <v>216</v>
      </c>
      <c r="C4557" s="4" t="s">
        <v>177</v>
      </c>
      <c r="D4557" s="4" t="s">
        <v>95</v>
      </c>
      <c r="E4557" s="4" t="s">
        <v>197</v>
      </c>
      <c r="F4557" s="3">
        <v>42922</v>
      </c>
      <c r="G4557" s="3">
        <v>42932</v>
      </c>
      <c r="H4557">
        <v>0</v>
      </c>
    </row>
    <row r="4558" spans="1:8">
      <c r="A4558" s="4" t="s">
        <v>4765</v>
      </c>
      <c r="B4558" s="4" t="s">
        <v>181</v>
      </c>
      <c r="C4558" s="4" t="s">
        <v>171</v>
      </c>
      <c r="D4558" s="4" t="s">
        <v>71</v>
      </c>
      <c r="E4558" s="4" t="s">
        <v>197</v>
      </c>
      <c r="F4558" s="3">
        <v>42922</v>
      </c>
      <c r="G4558" s="3">
        <v>42929</v>
      </c>
      <c r="H4558">
        <v>0</v>
      </c>
    </row>
    <row r="4559" spans="1:8">
      <c r="A4559" s="4" t="s">
        <v>4766</v>
      </c>
      <c r="B4559" s="4" t="s">
        <v>181</v>
      </c>
      <c r="C4559" s="4" t="s">
        <v>179</v>
      </c>
      <c r="D4559" s="4" t="s">
        <v>81</v>
      </c>
      <c r="E4559" s="4" t="s">
        <v>172</v>
      </c>
      <c r="F4559" s="3">
        <v>42922</v>
      </c>
      <c r="G4559" s="3">
        <v>43005</v>
      </c>
      <c r="H4559">
        <v>507</v>
      </c>
    </row>
    <row r="4560" spans="1:8">
      <c r="A4560" s="4" t="s">
        <v>4767</v>
      </c>
      <c r="B4560" s="4" t="s">
        <v>183</v>
      </c>
      <c r="C4560" s="4" t="s">
        <v>179</v>
      </c>
      <c r="D4560" s="4" t="s">
        <v>47</v>
      </c>
      <c r="E4560" s="4" t="s">
        <v>197</v>
      </c>
      <c r="F4560" s="3">
        <v>42923</v>
      </c>
      <c r="G4560" s="3">
        <v>42931</v>
      </c>
      <c r="H4560">
        <v>0</v>
      </c>
    </row>
    <row r="4561" spans="1:8">
      <c r="A4561" s="4" t="s">
        <v>4768</v>
      </c>
      <c r="B4561" s="4" t="s">
        <v>183</v>
      </c>
      <c r="C4561" s="4" t="s">
        <v>177</v>
      </c>
      <c r="D4561" s="4" t="s">
        <v>100</v>
      </c>
      <c r="E4561" s="4" t="s">
        <v>197</v>
      </c>
      <c r="F4561" s="3">
        <v>42923</v>
      </c>
      <c r="G4561" s="3">
        <v>42929</v>
      </c>
      <c r="H4561">
        <v>0</v>
      </c>
    </row>
    <row r="4562" spans="1:8">
      <c r="A4562" s="4" t="s">
        <v>4769</v>
      </c>
      <c r="B4562" s="4" t="s">
        <v>261</v>
      </c>
      <c r="C4562" s="4" t="s">
        <v>175</v>
      </c>
      <c r="D4562" s="4" t="s">
        <v>24</v>
      </c>
      <c r="E4562" s="4" t="s">
        <v>193</v>
      </c>
      <c r="F4562" s="3">
        <v>42923</v>
      </c>
      <c r="G4562" s="3"/>
    </row>
    <row r="4563" spans="1:8">
      <c r="A4563" s="4" t="s">
        <v>4770</v>
      </c>
      <c r="B4563" s="4" t="s">
        <v>261</v>
      </c>
      <c r="C4563" s="4" t="s">
        <v>179</v>
      </c>
      <c r="D4563" s="4" t="s">
        <v>25</v>
      </c>
      <c r="E4563" s="4" t="s">
        <v>172</v>
      </c>
      <c r="F4563" s="3">
        <v>42923</v>
      </c>
      <c r="G4563" s="3">
        <v>42925</v>
      </c>
      <c r="H4563">
        <v>574</v>
      </c>
    </row>
    <row r="4564" spans="1:8">
      <c r="A4564" s="4" t="s">
        <v>4771</v>
      </c>
      <c r="B4564" s="4" t="s">
        <v>246</v>
      </c>
      <c r="C4564" s="4" t="s">
        <v>171</v>
      </c>
      <c r="D4564" s="4" t="s">
        <v>120</v>
      </c>
      <c r="E4564" s="4" t="s">
        <v>193</v>
      </c>
      <c r="F4564" s="3">
        <v>42923</v>
      </c>
      <c r="G4564" s="3"/>
    </row>
    <row r="4565" spans="1:8">
      <c r="A4565" s="4" t="s">
        <v>4772</v>
      </c>
      <c r="B4565" s="4" t="s">
        <v>246</v>
      </c>
      <c r="C4565" s="4" t="s">
        <v>177</v>
      </c>
      <c r="D4565" s="4" t="s">
        <v>96</v>
      </c>
      <c r="E4565" s="4" t="s">
        <v>172</v>
      </c>
      <c r="F4565" s="3">
        <v>42923</v>
      </c>
      <c r="G4565" s="3">
        <v>42985</v>
      </c>
      <c r="H4565">
        <v>48</v>
      </c>
    </row>
    <row r="4566" spans="1:8">
      <c r="A4566" s="4" t="s">
        <v>4773</v>
      </c>
      <c r="B4566" s="4" t="s">
        <v>304</v>
      </c>
      <c r="C4566" s="4" t="s">
        <v>177</v>
      </c>
      <c r="D4566" s="4" t="s">
        <v>110</v>
      </c>
      <c r="E4566" s="4" t="s">
        <v>197</v>
      </c>
      <c r="F4566" s="3">
        <v>42923</v>
      </c>
      <c r="G4566" s="3">
        <v>42933</v>
      </c>
      <c r="H4566">
        <v>0</v>
      </c>
    </row>
    <row r="4567" spans="1:8">
      <c r="A4567" s="4" t="s">
        <v>4774</v>
      </c>
      <c r="B4567" s="4" t="s">
        <v>304</v>
      </c>
      <c r="C4567" s="4" t="s">
        <v>179</v>
      </c>
      <c r="D4567" s="4" t="s">
        <v>79</v>
      </c>
      <c r="E4567" s="4" t="s">
        <v>172</v>
      </c>
      <c r="F4567" s="3">
        <v>42923</v>
      </c>
      <c r="G4567" s="3">
        <v>42931</v>
      </c>
      <c r="H4567">
        <v>458</v>
      </c>
    </row>
    <row r="4568" spans="1:8">
      <c r="A4568" s="4" t="s">
        <v>4775</v>
      </c>
      <c r="B4568" s="4" t="s">
        <v>304</v>
      </c>
      <c r="C4568" s="4" t="s">
        <v>199</v>
      </c>
      <c r="D4568" s="4" t="s">
        <v>41</v>
      </c>
      <c r="E4568" s="4" t="s">
        <v>172</v>
      </c>
      <c r="F4568" s="3">
        <v>42923</v>
      </c>
      <c r="G4568" s="3">
        <v>42996</v>
      </c>
      <c r="H4568">
        <v>5455</v>
      </c>
    </row>
    <row r="4569" spans="1:8">
      <c r="A4569" s="4" t="s">
        <v>4776</v>
      </c>
      <c r="B4569" s="4" t="s">
        <v>279</v>
      </c>
      <c r="C4569" s="4" t="s">
        <v>179</v>
      </c>
      <c r="D4569" s="4" t="s">
        <v>107</v>
      </c>
      <c r="E4569" s="4" t="s">
        <v>197</v>
      </c>
      <c r="F4569" s="3">
        <v>42923</v>
      </c>
      <c r="G4569" s="3">
        <v>42930</v>
      </c>
      <c r="H4569">
        <v>0</v>
      </c>
    </row>
    <row r="4570" spans="1:8">
      <c r="A4570" s="4" t="s">
        <v>4777</v>
      </c>
      <c r="B4570" s="4" t="s">
        <v>279</v>
      </c>
      <c r="C4570" s="4" t="s">
        <v>199</v>
      </c>
      <c r="D4570" s="4" t="s">
        <v>82</v>
      </c>
      <c r="E4570" s="4" t="s">
        <v>172</v>
      </c>
      <c r="F4570" s="3">
        <v>42923</v>
      </c>
      <c r="G4570" s="3">
        <v>42995</v>
      </c>
      <c r="H4570">
        <v>5666</v>
      </c>
    </row>
    <row r="4571" spans="1:8">
      <c r="A4571" s="4" t="s">
        <v>4778</v>
      </c>
      <c r="B4571" s="4" t="s">
        <v>210</v>
      </c>
      <c r="C4571" s="4" t="s">
        <v>171</v>
      </c>
      <c r="D4571" s="4" t="s">
        <v>34</v>
      </c>
      <c r="E4571" s="4" t="s">
        <v>172</v>
      </c>
      <c r="F4571" s="3">
        <v>42923</v>
      </c>
      <c r="G4571" s="3">
        <v>42925</v>
      </c>
      <c r="H4571">
        <v>1107</v>
      </c>
    </row>
    <row r="4572" spans="1:8">
      <c r="A4572" s="4" t="s">
        <v>4779</v>
      </c>
      <c r="B4572" s="4" t="s">
        <v>210</v>
      </c>
      <c r="C4572" s="4" t="s">
        <v>175</v>
      </c>
      <c r="D4572" s="4" t="s">
        <v>21</v>
      </c>
      <c r="E4572" s="4" t="s">
        <v>172</v>
      </c>
      <c r="F4572" s="3">
        <v>42923</v>
      </c>
      <c r="G4572" s="3">
        <v>42924</v>
      </c>
      <c r="H4572">
        <v>4089</v>
      </c>
    </row>
    <row r="4573" spans="1:8">
      <c r="A4573" s="4" t="s">
        <v>4780</v>
      </c>
      <c r="B4573" s="4" t="s">
        <v>263</v>
      </c>
      <c r="C4573" s="4" t="s">
        <v>179</v>
      </c>
      <c r="D4573" s="4" t="s">
        <v>95</v>
      </c>
      <c r="E4573" s="4" t="s">
        <v>172</v>
      </c>
      <c r="F4573" s="3">
        <v>42923</v>
      </c>
      <c r="G4573" s="3">
        <v>42986</v>
      </c>
      <c r="H4573">
        <v>498</v>
      </c>
    </row>
    <row r="4574" spans="1:8">
      <c r="A4574" s="4" t="s">
        <v>4781</v>
      </c>
      <c r="B4574" s="4" t="s">
        <v>212</v>
      </c>
      <c r="C4574" s="4" t="s">
        <v>192</v>
      </c>
      <c r="D4574" s="4" t="s">
        <v>75</v>
      </c>
      <c r="E4574" s="4" t="s">
        <v>197</v>
      </c>
      <c r="F4574" s="3">
        <v>42923</v>
      </c>
      <c r="G4574" s="3">
        <v>42985</v>
      </c>
      <c r="H4574">
        <v>0</v>
      </c>
    </row>
    <row r="4575" spans="1:8">
      <c r="A4575" s="4" t="s">
        <v>4782</v>
      </c>
      <c r="B4575" s="4" t="s">
        <v>343</v>
      </c>
      <c r="C4575" s="4" t="s">
        <v>177</v>
      </c>
      <c r="D4575" s="4" t="s">
        <v>51</v>
      </c>
      <c r="E4575" s="4" t="s">
        <v>172</v>
      </c>
      <c r="F4575" s="3">
        <v>42923</v>
      </c>
      <c r="G4575" s="3">
        <v>42927</v>
      </c>
      <c r="H4575">
        <v>64</v>
      </c>
    </row>
    <row r="4576" spans="1:8">
      <c r="A4576" s="4" t="s">
        <v>4783</v>
      </c>
      <c r="B4576" s="4" t="s">
        <v>219</v>
      </c>
      <c r="C4576" s="4" t="s">
        <v>192</v>
      </c>
      <c r="D4576" s="4" t="s">
        <v>122</v>
      </c>
      <c r="E4576" s="4" t="s">
        <v>197</v>
      </c>
      <c r="F4576" s="3">
        <v>42923</v>
      </c>
      <c r="G4576" s="3">
        <v>42925</v>
      </c>
      <c r="H4576">
        <v>0</v>
      </c>
    </row>
    <row r="4577" spans="1:8">
      <c r="A4577" s="4" t="s">
        <v>4784</v>
      </c>
      <c r="B4577" s="4" t="s">
        <v>230</v>
      </c>
      <c r="C4577" s="4" t="s">
        <v>199</v>
      </c>
      <c r="D4577" s="4" t="s">
        <v>43</v>
      </c>
      <c r="E4577" s="4" t="s">
        <v>193</v>
      </c>
      <c r="F4577" s="3">
        <v>42923</v>
      </c>
      <c r="G4577" s="3"/>
    </row>
    <row r="4578" spans="1:8">
      <c r="A4578" s="4" t="s">
        <v>4785</v>
      </c>
      <c r="B4578" s="4" t="s">
        <v>230</v>
      </c>
      <c r="C4578" s="4" t="s">
        <v>179</v>
      </c>
      <c r="D4578" s="4" t="s">
        <v>84</v>
      </c>
      <c r="E4578" s="4" t="s">
        <v>197</v>
      </c>
      <c r="F4578" s="3">
        <v>42923</v>
      </c>
      <c r="G4578" s="3">
        <v>42925</v>
      </c>
      <c r="H4578">
        <v>0</v>
      </c>
    </row>
    <row r="4579" spans="1:8">
      <c r="A4579" s="4" t="s">
        <v>4786</v>
      </c>
      <c r="B4579" s="4" t="s">
        <v>230</v>
      </c>
      <c r="C4579" s="4" t="s">
        <v>179</v>
      </c>
      <c r="D4579" s="4" t="s">
        <v>59</v>
      </c>
      <c r="E4579" s="4" t="s">
        <v>172</v>
      </c>
      <c r="F4579" s="3">
        <v>42923</v>
      </c>
      <c r="G4579" s="3">
        <v>42925</v>
      </c>
      <c r="H4579">
        <v>565</v>
      </c>
    </row>
    <row r="4580" spans="1:8">
      <c r="A4580" s="4" t="s">
        <v>4787</v>
      </c>
      <c r="B4580" s="4" t="s">
        <v>230</v>
      </c>
      <c r="C4580" s="4" t="s">
        <v>179</v>
      </c>
      <c r="D4580" s="4" t="s">
        <v>82</v>
      </c>
      <c r="E4580" s="4" t="s">
        <v>172</v>
      </c>
      <c r="F4580" s="3">
        <v>42923</v>
      </c>
      <c r="G4580" s="3">
        <v>42933</v>
      </c>
      <c r="H4580">
        <v>579</v>
      </c>
    </row>
    <row r="4581" spans="1:8">
      <c r="A4581" s="4" t="s">
        <v>4788</v>
      </c>
      <c r="B4581" s="4" t="s">
        <v>256</v>
      </c>
      <c r="C4581" s="4" t="s">
        <v>177</v>
      </c>
      <c r="D4581" s="4" t="s">
        <v>76</v>
      </c>
      <c r="E4581" s="4" t="s">
        <v>172</v>
      </c>
      <c r="F4581" s="3">
        <v>42923</v>
      </c>
      <c r="G4581" s="3">
        <v>42989</v>
      </c>
      <c r="H4581">
        <v>56</v>
      </c>
    </row>
    <row r="4582" spans="1:8">
      <c r="A4582" s="4" t="s">
        <v>4789</v>
      </c>
      <c r="B4582" s="4" t="s">
        <v>187</v>
      </c>
      <c r="C4582" s="4" t="s">
        <v>175</v>
      </c>
      <c r="D4582" s="4" t="s">
        <v>105</v>
      </c>
      <c r="E4582" s="4" t="s">
        <v>172</v>
      </c>
      <c r="F4582" s="3">
        <v>42923</v>
      </c>
      <c r="G4582" s="3">
        <v>42983</v>
      </c>
      <c r="H4582">
        <v>4063</v>
      </c>
    </row>
    <row r="4583" spans="1:8">
      <c r="A4583" s="4" t="s">
        <v>4790</v>
      </c>
      <c r="B4583" s="4" t="s">
        <v>244</v>
      </c>
      <c r="C4583" s="4" t="s">
        <v>171</v>
      </c>
      <c r="D4583" s="4" t="s">
        <v>47</v>
      </c>
      <c r="E4583" s="4" t="s">
        <v>172</v>
      </c>
      <c r="F4583" s="3">
        <v>42923</v>
      </c>
      <c r="G4583" s="3">
        <v>42933</v>
      </c>
      <c r="H4583">
        <v>1193</v>
      </c>
    </row>
    <row r="4584" spans="1:8">
      <c r="A4584" s="4" t="s">
        <v>4791</v>
      </c>
      <c r="B4584" s="4" t="s">
        <v>170</v>
      </c>
      <c r="C4584" s="4" t="s">
        <v>179</v>
      </c>
      <c r="D4584" s="4" t="s">
        <v>106</v>
      </c>
      <c r="E4584" s="4" t="s">
        <v>197</v>
      </c>
      <c r="F4584" s="3">
        <v>42923</v>
      </c>
      <c r="G4584" s="3">
        <v>42931</v>
      </c>
      <c r="H4584">
        <v>0</v>
      </c>
    </row>
    <row r="4585" spans="1:8">
      <c r="A4585" s="4" t="s">
        <v>4792</v>
      </c>
      <c r="B4585" s="4" t="s">
        <v>189</v>
      </c>
      <c r="C4585" s="4" t="s">
        <v>171</v>
      </c>
      <c r="D4585" s="4" t="s">
        <v>27</v>
      </c>
      <c r="E4585" s="4" t="s">
        <v>172</v>
      </c>
      <c r="F4585" s="3">
        <v>42923</v>
      </c>
      <c r="G4585" s="3">
        <v>42927</v>
      </c>
      <c r="H4585">
        <v>1088</v>
      </c>
    </row>
    <row r="4586" spans="1:8">
      <c r="A4586" s="4" t="s">
        <v>4793</v>
      </c>
      <c r="B4586" s="4" t="s">
        <v>232</v>
      </c>
      <c r="C4586" s="4" t="s">
        <v>171</v>
      </c>
      <c r="D4586" s="4" t="s">
        <v>123</v>
      </c>
      <c r="E4586" s="4" t="s">
        <v>197</v>
      </c>
      <c r="F4586" s="3">
        <v>42923</v>
      </c>
      <c r="G4586" s="3">
        <v>42995</v>
      </c>
      <c r="H4586">
        <v>0</v>
      </c>
    </row>
    <row r="4587" spans="1:8">
      <c r="A4587" s="4" t="s">
        <v>4794</v>
      </c>
      <c r="B4587" s="4" t="s">
        <v>205</v>
      </c>
      <c r="C4587" s="4" t="s">
        <v>177</v>
      </c>
      <c r="D4587" s="4" t="s">
        <v>122</v>
      </c>
      <c r="E4587" s="4" t="s">
        <v>172</v>
      </c>
      <c r="F4587" s="3">
        <v>42923</v>
      </c>
      <c r="G4587" s="3">
        <v>42989</v>
      </c>
      <c r="H4587">
        <v>58</v>
      </c>
    </row>
    <row r="4588" spans="1:8">
      <c r="A4588" s="4" t="s">
        <v>4795</v>
      </c>
      <c r="B4588" s="4" t="s">
        <v>226</v>
      </c>
      <c r="C4588" s="4" t="s">
        <v>199</v>
      </c>
      <c r="D4588" s="4" t="s">
        <v>24</v>
      </c>
      <c r="E4588" s="4" t="s">
        <v>193</v>
      </c>
      <c r="F4588" s="3">
        <v>42923</v>
      </c>
      <c r="G4588" s="3"/>
    </row>
    <row r="4589" spans="1:8">
      <c r="A4589" s="4" t="s">
        <v>4796</v>
      </c>
      <c r="B4589" s="4" t="s">
        <v>185</v>
      </c>
      <c r="C4589" s="4" t="s">
        <v>192</v>
      </c>
      <c r="D4589" s="4" t="s">
        <v>62</v>
      </c>
      <c r="E4589" s="4" t="s">
        <v>197</v>
      </c>
      <c r="F4589" s="3">
        <v>42923</v>
      </c>
      <c r="G4589" s="3">
        <v>42925</v>
      </c>
      <c r="H4589">
        <v>0</v>
      </c>
    </row>
    <row r="4590" spans="1:8">
      <c r="A4590" s="4" t="s">
        <v>4797</v>
      </c>
      <c r="B4590" s="4" t="s">
        <v>185</v>
      </c>
      <c r="C4590" s="4" t="s">
        <v>199</v>
      </c>
      <c r="D4590" s="4" t="s">
        <v>72</v>
      </c>
      <c r="E4590" s="4" t="s">
        <v>172</v>
      </c>
      <c r="F4590" s="3">
        <v>42923</v>
      </c>
      <c r="G4590" s="3">
        <v>42929</v>
      </c>
      <c r="H4590">
        <v>4466</v>
      </c>
    </row>
    <row r="4591" spans="1:8">
      <c r="A4591" s="4" t="s">
        <v>4798</v>
      </c>
      <c r="B4591" s="4" t="s">
        <v>216</v>
      </c>
      <c r="C4591" s="4" t="s">
        <v>177</v>
      </c>
      <c r="D4591" s="4" t="s">
        <v>24</v>
      </c>
      <c r="E4591" s="4" t="s">
        <v>193</v>
      </c>
      <c r="F4591" s="3">
        <v>42923</v>
      </c>
      <c r="G4591" s="3"/>
    </row>
    <row r="4592" spans="1:8">
      <c r="A4592" s="4" t="s">
        <v>4799</v>
      </c>
      <c r="B4592" s="4" t="s">
        <v>216</v>
      </c>
      <c r="C4592" s="4" t="s">
        <v>179</v>
      </c>
      <c r="D4592" s="4" t="s">
        <v>83</v>
      </c>
      <c r="E4592" s="4" t="s">
        <v>197</v>
      </c>
      <c r="F4592" s="3">
        <v>42923</v>
      </c>
      <c r="G4592" s="3">
        <v>42930</v>
      </c>
      <c r="H4592">
        <v>0</v>
      </c>
    </row>
    <row r="4593" spans="1:8">
      <c r="A4593" s="4" t="s">
        <v>4800</v>
      </c>
      <c r="B4593" s="4" t="s">
        <v>216</v>
      </c>
      <c r="C4593" s="4" t="s">
        <v>192</v>
      </c>
      <c r="D4593" s="4" t="s">
        <v>123</v>
      </c>
      <c r="E4593" s="4" t="s">
        <v>197</v>
      </c>
      <c r="F4593" s="3">
        <v>42923</v>
      </c>
      <c r="G4593" s="3">
        <v>42931</v>
      </c>
      <c r="H4593">
        <v>0</v>
      </c>
    </row>
    <row r="4594" spans="1:8">
      <c r="A4594" s="4" t="s">
        <v>4801</v>
      </c>
      <c r="B4594" s="4" t="s">
        <v>183</v>
      </c>
      <c r="C4594" s="4" t="s">
        <v>177</v>
      </c>
      <c r="D4594" s="4" t="s">
        <v>70</v>
      </c>
      <c r="E4594" s="4" t="s">
        <v>172</v>
      </c>
      <c r="F4594" s="3">
        <v>42924</v>
      </c>
      <c r="G4594" s="3">
        <v>43045</v>
      </c>
      <c r="H4594">
        <v>55</v>
      </c>
    </row>
    <row r="4595" spans="1:8">
      <c r="A4595" s="4" t="s">
        <v>4802</v>
      </c>
      <c r="B4595" s="4" t="s">
        <v>261</v>
      </c>
      <c r="C4595" s="4" t="s">
        <v>179</v>
      </c>
      <c r="D4595" s="4" t="s">
        <v>57</v>
      </c>
      <c r="E4595" s="4" t="s">
        <v>193</v>
      </c>
      <c r="F4595" s="3">
        <v>42924</v>
      </c>
      <c r="G4595" s="3"/>
    </row>
    <row r="4596" spans="1:8">
      <c r="A4596" s="4" t="s">
        <v>4803</v>
      </c>
      <c r="B4596" s="4" t="s">
        <v>246</v>
      </c>
      <c r="C4596" s="4" t="s">
        <v>171</v>
      </c>
      <c r="D4596" s="4" t="s">
        <v>52</v>
      </c>
      <c r="E4596" s="4" t="s">
        <v>197</v>
      </c>
      <c r="F4596" s="3">
        <v>42924</v>
      </c>
      <c r="G4596" s="3">
        <v>42931</v>
      </c>
      <c r="H4596">
        <v>0</v>
      </c>
    </row>
    <row r="4597" spans="1:8">
      <c r="A4597" s="4" t="s">
        <v>4804</v>
      </c>
      <c r="B4597" s="4" t="s">
        <v>246</v>
      </c>
      <c r="C4597" s="4" t="s">
        <v>171</v>
      </c>
      <c r="D4597" s="4" t="s">
        <v>84</v>
      </c>
      <c r="E4597" s="4" t="s">
        <v>172</v>
      </c>
      <c r="F4597" s="3">
        <v>42924</v>
      </c>
      <c r="G4597" s="3">
        <v>42932</v>
      </c>
      <c r="H4597">
        <v>861</v>
      </c>
    </row>
    <row r="4598" spans="1:8">
      <c r="A4598" s="4" t="s">
        <v>4805</v>
      </c>
      <c r="B4598" s="4" t="s">
        <v>279</v>
      </c>
      <c r="C4598" s="4" t="s">
        <v>179</v>
      </c>
      <c r="D4598" s="4" t="s">
        <v>21</v>
      </c>
      <c r="E4598" s="4" t="s">
        <v>193</v>
      </c>
      <c r="F4598" s="3">
        <v>42924</v>
      </c>
      <c r="G4598" s="3"/>
    </row>
    <row r="4599" spans="1:8">
      <c r="A4599" s="4" t="s">
        <v>4806</v>
      </c>
      <c r="B4599" s="4" t="s">
        <v>279</v>
      </c>
      <c r="C4599" s="4" t="s">
        <v>192</v>
      </c>
      <c r="D4599" s="4" t="s">
        <v>99</v>
      </c>
      <c r="E4599" s="4" t="s">
        <v>197</v>
      </c>
      <c r="F4599" s="3">
        <v>42924</v>
      </c>
      <c r="G4599" s="3">
        <v>42925</v>
      </c>
      <c r="H4599">
        <v>0</v>
      </c>
    </row>
    <row r="4600" spans="1:8">
      <c r="A4600" s="4" t="s">
        <v>4807</v>
      </c>
      <c r="B4600" s="4" t="s">
        <v>279</v>
      </c>
      <c r="C4600" s="4" t="s">
        <v>175</v>
      </c>
      <c r="D4600" s="4" t="s">
        <v>120</v>
      </c>
      <c r="E4600" s="4" t="s">
        <v>172</v>
      </c>
      <c r="F4600" s="3">
        <v>42924</v>
      </c>
      <c r="G4600" s="3">
        <v>42935</v>
      </c>
      <c r="H4600">
        <v>5137</v>
      </c>
    </row>
    <row r="4601" spans="1:8">
      <c r="A4601" s="4" t="s">
        <v>4808</v>
      </c>
      <c r="B4601" s="4" t="s">
        <v>174</v>
      </c>
      <c r="C4601" s="4" t="s">
        <v>177</v>
      </c>
      <c r="D4601" s="4" t="s">
        <v>27</v>
      </c>
      <c r="E4601" s="4" t="s">
        <v>172</v>
      </c>
      <c r="F4601" s="3">
        <v>42924</v>
      </c>
      <c r="G4601" s="3">
        <v>42932</v>
      </c>
      <c r="H4601">
        <v>54</v>
      </c>
    </row>
    <row r="4602" spans="1:8">
      <c r="A4602" s="4" t="s">
        <v>4809</v>
      </c>
      <c r="B4602" s="4" t="s">
        <v>263</v>
      </c>
      <c r="C4602" s="4" t="s">
        <v>171</v>
      </c>
      <c r="D4602" s="4" t="s">
        <v>83</v>
      </c>
      <c r="E4602" s="4" t="s">
        <v>172</v>
      </c>
      <c r="F4602" s="3">
        <v>42924</v>
      </c>
      <c r="G4602" s="3">
        <v>42930</v>
      </c>
      <c r="H4602">
        <v>1020</v>
      </c>
    </row>
    <row r="4603" spans="1:8">
      <c r="A4603" s="4" t="s">
        <v>4810</v>
      </c>
      <c r="B4603" s="4" t="s">
        <v>263</v>
      </c>
      <c r="C4603" s="4" t="s">
        <v>171</v>
      </c>
      <c r="D4603" s="4" t="s">
        <v>125</v>
      </c>
      <c r="E4603" s="4" t="s">
        <v>172</v>
      </c>
      <c r="F4603" s="3">
        <v>42924</v>
      </c>
      <c r="G4603" s="3">
        <v>43006</v>
      </c>
      <c r="H4603">
        <v>1136</v>
      </c>
    </row>
    <row r="4604" spans="1:8">
      <c r="A4604" s="4" t="s">
        <v>4811</v>
      </c>
      <c r="B4604" s="4" t="s">
        <v>263</v>
      </c>
      <c r="C4604" s="4" t="s">
        <v>177</v>
      </c>
      <c r="D4604" s="4" t="s">
        <v>84</v>
      </c>
      <c r="E4604" s="4" t="s">
        <v>172</v>
      </c>
      <c r="F4604" s="3">
        <v>42924</v>
      </c>
      <c r="G4604" s="3">
        <v>42930</v>
      </c>
      <c r="H4604">
        <v>55</v>
      </c>
    </row>
    <row r="4605" spans="1:8">
      <c r="A4605" s="4" t="s">
        <v>4812</v>
      </c>
      <c r="B4605" s="4" t="s">
        <v>212</v>
      </c>
      <c r="C4605" s="4" t="s">
        <v>175</v>
      </c>
      <c r="D4605" s="4" t="s">
        <v>74</v>
      </c>
      <c r="E4605" s="4" t="s">
        <v>172</v>
      </c>
      <c r="F4605" s="3">
        <v>42924</v>
      </c>
      <c r="G4605" s="3">
        <v>42987</v>
      </c>
      <c r="H4605">
        <v>5097</v>
      </c>
    </row>
    <row r="4606" spans="1:8">
      <c r="A4606" s="4" t="s">
        <v>4813</v>
      </c>
      <c r="B4606" s="4" t="s">
        <v>237</v>
      </c>
      <c r="C4606" s="4" t="s">
        <v>179</v>
      </c>
      <c r="D4606" s="4" t="s">
        <v>83</v>
      </c>
      <c r="E4606" s="4" t="s">
        <v>172</v>
      </c>
      <c r="F4606" s="3">
        <v>42924</v>
      </c>
      <c r="G4606" s="3">
        <v>42925</v>
      </c>
      <c r="H4606">
        <v>483</v>
      </c>
    </row>
    <row r="4607" spans="1:8">
      <c r="A4607" s="4" t="s">
        <v>4814</v>
      </c>
      <c r="B4607" s="4" t="s">
        <v>191</v>
      </c>
      <c r="C4607" s="4" t="s">
        <v>179</v>
      </c>
      <c r="D4607" s="4" t="s">
        <v>24</v>
      </c>
      <c r="E4607" s="4" t="s">
        <v>193</v>
      </c>
      <c r="F4607" s="3">
        <v>42924</v>
      </c>
      <c r="G4607" s="3"/>
    </row>
    <row r="4608" spans="1:8">
      <c r="A4608" s="4" t="s">
        <v>4815</v>
      </c>
      <c r="B4608" s="4" t="s">
        <v>191</v>
      </c>
      <c r="C4608" s="4" t="s">
        <v>179</v>
      </c>
      <c r="D4608" s="4" t="s">
        <v>129</v>
      </c>
      <c r="E4608" s="4" t="s">
        <v>172</v>
      </c>
      <c r="F4608" s="3">
        <v>42924</v>
      </c>
      <c r="G4608" s="3">
        <v>42976</v>
      </c>
      <c r="H4608">
        <v>587</v>
      </c>
    </row>
    <row r="4609" spans="1:8">
      <c r="A4609" s="4" t="s">
        <v>4816</v>
      </c>
      <c r="B4609" s="4" t="s">
        <v>191</v>
      </c>
      <c r="C4609" s="4" t="s">
        <v>199</v>
      </c>
      <c r="D4609" s="4" t="s">
        <v>82</v>
      </c>
      <c r="E4609" s="4" t="s">
        <v>172</v>
      </c>
      <c r="F4609" s="3">
        <v>42924</v>
      </c>
      <c r="G4609" s="3">
        <v>42932</v>
      </c>
      <c r="H4609">
        <v>5284</v>
      </c>
    </row>
    <row r="4610" spans="1:8">
      <c r="A4610" s="4" t="s">
        <v>4817</v>
      </c>
      <c r="B4610" s="4" t="s">
        <v>343</v>
      </c>
      <c r="C4610" s="4" t="s">
        <v>179</v>
      </c>
      <c r="D4610" s="4" t="s">
        <v>106</v>
      </c>
      <c r="E4610" s="4" t="s">
        <v>197</v>
      </c>
      <c r="F4610" s="3">
        <v>42924</v>
      </c>
      <c r="G4610" s="3">
        <v>42925</v>
      </c>
      <c r="H4610">
        <v>0</v>
      </c>
    </row>
    <row r="4611" spans="1:8">
      <c r="A4611" s="4" t="s">
        <v>4818</v>
      </c>
      <c r="B4611" s="4" t="s">
        <v>343</v>
      </c>
      <c r="C4611" s="4" t="s">
        <v>179</v>
      </c>
      <c r="D4611" s="4" t="s">
        <v>92</v>
      </c>
      <c r="E4611" s="4" t="s">
        <v>197</v>
      </c>
      <c r="F4611" s="3">
        <v>42924</v>
      </c>
      <c r="G4611" s="3">
        <v>42990</v>
      </c>
      <c r="H4611">
        <v>0</v>
      </c>
    </row>
    <row r="4612" spans="1:8">
      <c r="A4612" s="4" t="s">
        <v>4819</v>
      </c>
      <c r="B4612" s="4" t="s">
        <v>230</v>
      </c>
      <c r="C4612" s="4" t="s">
        <v>192</v>
      </c>
      <c r="D4612" s="4" t="s">
        <v>124</v>
      </c>
      <c r="E4612" s="4" t="s">
        <v>197</v>
      </c>
      <c r="F4612" s="3">
        <v>42924</v>
      </c>
      <c r="G4612" s="3">
        <v>43006</v>
      </c>
      <c r="H4612">
        <v>0</v>
      </c>
    </row>
    <row r="4613" spans="1:8">
      <c r="A4613" s="4" t="s">
        <v>4820</v>
      </c>
      <c r="B4613" s="4" t="s">
        <v>230</v>
      </c>
      <c r="C4613" s="4" t="s">
        <v>171</v>
      </c>
      <c r="D4613" s="4" t="s">
        <v>72</v>
      </c>
      <c r="E4613" s="4" t="s">
        <v>172</v>
      </c>
      <c r="F4613" s="3">
        <v>42924</v>
      </c>
      <c r="G4613" s="3">
        <v>42925</v>
      </c>
      <c r="H4613">
        <v>993</v>
      </c>
    </row>
    <row r="4614" spans="1:8">
      <c r="A4614" s="4" t="s">
        <v>4821</v>
      </c>
      <c r="B4614" s="4" t="s">
        <v>187</v>
      </c>
      <c r="C4614" s="4" t="s">
        <v>179</v>
      </c>
      <c r="D4614" s="4" t="s">
        <v>74</v>
      </c>
      <c r="E4614" s="4" t="s">
        <v>197</v>
      </c>
      <c r="F4614" s="3">
        <v>42924</v>
      </c>
      <c r="G4614" s="3">
        <v>42931</v>
      </c>
      <c r="H4614">
        <v>0</v>
      </c>
    </row>
    <row r="4615" spans="1:8">
      <c r="A4615" s="4" t="s">
        <v>4822</v>
      </c>
      <c r="B4615" s="4" t="s">
        <v>201</v>
      </c>
      <c r="C4615" s="4" t="s">
        <v>175</v>
      </c>
      <c r="D4615" s="4" t="s">
        <v>59</v>
      </c>
      <c r="E4615" s="4" t="s">
        <v>172</v>
      </c>
      <c r="F4615" s="3">
        <v>42924</v>
      </c>
      <c r="G4615" s="3">
        <v>42997</v>
      </c>
      <c r="H4615">
        <v>4642</v>
      </c>
    </row>
    <row r="4616" spans="1:8">
      <c r="A4616" s="4" t="s">
        <v>4823</v>
      </c>
      <c r="B4616" s="4" t="s">
        <v>232</v>
      </c>
      <c r="C4616" s="4" t="s">
        <v>175</v>
      </c>
      <c r="D4616" s="4" t="s">
        <v>120</v>
      </c>
      <c r="E4616" s="4" t="s">
        <v>197</v>
      </c>
      <c r="F4616" s="3">
        <v>42924</v>
      </c>
      <c r="G4616" s="3">
        <v>42933</v>
      </c>
      <c r="H4616">
        <v>0</v>
      </c>
    </row>
    <row r="4617" spans="1:8">
      <c r="A4617" s="4" t="s">
        <v>4824</v>
      </c>
      <c r="B4617" s="4" t="s">
        <v>232</v>
      </c>
      <c r="C4617" s="4" t="s">
        <v>175</v>
      </c>
      <c r="D4617" s="4" t="s">
        <v>82</v>
      </c>
      <c r="E4617" s="4" t="s">
        <v>172</v>
      </c>
      <c r="F4617" s="3">
        <v>42924</v>
      </c>
      <c r="G4617" s="3">
        <v>42931</v>
      </c>
      <c r="H4617">
        <v>4530</v>
      </c>
    </row>
    <row r="4618" spans="1:8">
      <c r="A4618" s="4" t="s">
        <v>4825</v>
      </c>
      <c r="B4618" s="4" t="s">
        <v>205</v>
      </c>
      <c r="C4618" s="4" t="s">
        <v>177</v>
      </c>
      <c r="D4618" s="4" t="s">
        <v>124</v>
      </c>
      <c r="E4618" s="4" t="s">
        <v>197</v>
      </c>
      <c r="F4618" s="3">
        <v>42924</v>
      </c>
      <c r="G4618" s="3">
        <v>42926</v>
      </c>
      <c r="H4618">
        <v>0</v>
      </c>
    </row>
    <row r="4619" spans="1:8">
      <c r="A4619" s="4" t="s">
        <v>4826</v>
      </c>
      <c r="B4619" s="4" t="s">
        <v>226</v>
      </c>
      <c r="C4619" s="4" t="s">
        <v>192</v>
      </c>
      <c r="D4619" s="4" t="s">
        <v>123</v>
      </c>
      <c r="E4619" s="4" t="s">
        <v>172</v>
      </c>
      <c r="F4619" s="3">
        <v>42924</v>
      </c>
      <c r="G4619" s="3">
        <v>42925</v>
      </c>
      <c r="H4619">
        <v>3569</v>
      </c>
    </row>
    <row r="4620" spans="1:8">
      <c r="A4620" s="4" t="s">
        <v>4827</v>
      </c>
      <c r="B4620" s="4" t="s">
        <v>185</v>
      </c>
      <c r="C4620" s="4" t="s">
        <v>192</v>
      </c>
      <c r="D4620" s="4" t="s">
        <v>76</v>
      </c>
      <c r="E4620" s="4" t="s">
        <v>172</v>
      </c>
      <c r="F4620" s="3">
        <v>42924</v>
      </c>
      <c r="G4620" s="3">
        <v>42978</v>
      </c>
      <c r="H4620">
        <v>3276</v>
      </c>
    </row>
    <row r="4621" spans="1:8">
      <c r="A4621" s="4" t="s">
        <v>4828</v>
      </c>
      <c r="B4621" s="4" t="s">
        <v>216</v>
      </c>
      <c r="C4621" s="4" t="s">
        <v>171</v>
      </c>
      <c r="D4621" s="4" t="s">
        <v>24</v>
      </c>
      <c r="E4621" s="4" t="s">
        <v>193</v>
      </c>
      <c r="F4621" s="3">
        <v>42924</v>
      </c>
      <c r="G4621" s="3"/>
    </row>
    <row r="4622" spans="1:8">
      <c r="A4622" s="4" t="s">
        <v>4829</v>
      </c>
      <c r="B4622" s="4" t="s">
        <v>216</v>
      </c>
      <c r="C4622" s="4" t="s">
        <v>177</v>
      </c>
      <c r="D4622" s="4" t="s">
        <v>99</v>
      </c>
      <c r="E4622" s="4" t="s">
        <v>193</v>
      </c>
      <c r="F4622" s="3">
        <v>42924</v>
      </c>
      <c r="G4622" s="3"/>
    </row>
    <row r="4623" spans="1:8">
      <c r="A4623" s="4" t="s">
        <v>4830</v>
      </c>
      <c r="B4623" s="4" t="s">
        <v>216</v>
      </c>
      <c r="C4623" s="4" t="s">
        <v>192</v>
      </c>
      <c r="D4623" s="4" t="s">
        <v>88</v>
      </c>
      <c r="E4623" s="4" t="s">
        <v>197</v>
      </c>
      <c r="F4623" s="3">
        <v>42924</v>
      </c>
      <c r="G4623" s="3">
        <v>42926</v>
      </c>
      <c r="H4623">
        <v>0</v>
      </c>
    </row>
    <row r="4624" spans="1:8">
      <c r="A4624" s="4" t="s">
        <v>4831</v>
      </c>
      <c r="B4624" s="4" t="s">
        <v>181</v>
      </c>
      <c r="C4624" s="4" t="s">
        <v>179</v>
      </c>
      <c r="D4624" s="4" t="s">
        <v>59</v>
      </c>
      <c r="E4624" s="4" t="s">
        <v>197</v>
      </c>
      <c r="F4624" s="3">
        <v>42924</v>
      </c>
      <c r="G4624" s="3">
        <v>42932</v>
      </c>
      <c r="H4624">
        <v>0</v>
      </c>
    </row>
    <row r="4625" spans="1:8">
      <c r="A4625" s="4" t="s">
        <v>4832</v>
      </c>
      <c r="B4625" s="4" t="s">
        <v>181</v>
      </c>
      <c r="C4625" s="4" t="s">
        <v>171</v>
      </c>
      <c r="D4625" s="4" t="s">
        <v>72</v>
      </c>
      <c r="E4625" s="4" t="s">
        <v>197</v>
      </c>
      <c r="F4625" s="3">
        <v>42924</v>
      </c>
      <c r="G4625" s="3">
        <v>42932</v>
      </c>
      <c r="H4625">
        <v>0</v>
      </c>
    </row>
    <row r="4626" spans="1:8">
      <c r="A4626" s="4" t="s">
        <v>4833</v>
      </c>
      <c r="B4626" s="4" t="s">
        <v>181</v>
      </c>
      <c r="C4626" s="4" t="s">
        <v>199</v>
      </c>
      <c r="D4626" s="4" t="s">
        <v>49</v>
      </c>
      <c r="E4626" s="4" t="s">
        <v>197</v>
      </c>
      <c r="F4626" s="3">
        <v>42924</v>
      </c>
      <c r="G4626" s="3">
        <v>42933</v>
      </c>
      <c r="H4626">
        <v>0</v>
      </c>
    </row>
    <row r="4627" spans="1:8">
      <c r="A4627" s="4" t="s">
        <v>4834</v>
      </c>
      <c r="B4627" s="4" t="s">
        <v>181</v>
      </c>
      <c r="C4627" s="4" t="s">
        <v>199</v>
      </c>
      <c r="D4627" s="4" t="s">
        <v>102</v>
      </c>
      <c r="E4627" s="4" t="s">
        <v>197</v>
      </c>
      <c r="F4627" s="3">
        <v>42924</v>
      </c>
      <c r="G4627" s="3">
        <v>42931</v>
      </c>
      <c r="H4627">
        <v>0</v>
      </c>
    </row>
    <row r="4628" spans="1:8">
      <c r="A4628" s="4" t="s">
        <v>4835</v>
      </c>
      <c r="B4628" s="4" t="s">
        <v>181</v>
      </c>
      <c r="C4628" s="4" t="s">
        <v>175</v>
      </c>
      <c r="D4628" s="4" t="s">
        <v>75</v>
      </c>
      <c r="E4628" s="4" t="s">
        <v>197</v>
      </c>
      <c r="F4628" s="3">
        <v>42924</v>
      </c>
      <c r="G4628" s="3">
        <v>43048</v>
      </c>
      <c r="H4628">
        <v>0</v>
      </c>
    </row>
    <row r="4629" spans="1:8">
      <c r="A4629" s="4" t="s">
        <v>4836</v>
      </c>
      <c r="B4629" s="4" t="s">
        <v>181</v>
      </c>
      <c r="C4629" s="4" t="s">
        <v>199</v>
      </c>
      <c r="D4629" s="4" t="s">
        <v>82</v>
      </c>
      <c r="E4629" s="4" t="s">
        <v>172</v>
      </c>
      <c r="F4629" s="3">
        <v>42924</v>
      </c>
      <c r="G4629" s="3">
        <v>42933</v>
      </c>
      <c r="H4629">
        <v>5576</v>
      </c>
    </row>
    <row r="4630" spans="1:8">
      <c r="A4630" s="4" t="s">
        <v>4837</v>
      </c>
      <c r="B4630" s="4" t="s">
        <v>183</v>
      </c>
      <c r="C4630" s="4" t="s">
        <v>179</v>
      </c>
      <c r="D4630" s="4" t="s">
        <v>66</v>
      </c>
      <c r="E4630" s="4" t="s">
        <v>172</v>
      </c>
      <c r="F4630" s="3">
        <v>42925</v>
      </c>
      <c r="G4630" s="3">
        <v>42994</v>
      </c>
      <c r="H4630">
        <v>460</v>
      </c>
    </row>
    <row r="4631" spans="1:8">
      <c r="A4631" s="4" t="s">
        <v>4838</v>
      </c>
      <c r="B4631" s="4" t="s">
        <v>261</v>
      </c>
      <c r="C4631" s="4" t="s">
        <v>179</v>
      </c>
      <c r="D4631" s="4" t="s">
        <v>126</v>
      </c>
      <c r="E4631" s="4" t="s">
        <v>172</v>
      </c>
      <c r="F4631" s="3">
        <v>42925</v>
      </c>
      <c r="G4631" s="3">
        <v>42932</v>
      </c>
      <c r="H4631">
        <v>457</v>
      </c>
    </row>
    <row r="4632" spans="1:8">
      <c r="A4632" s="4" t="s">
        <v>4839</v>
      </c>
      <c r="B4632" s="4" t="s">
        <v>246</v>
      </c>
      <c r="C4632" s="4" t="s">
        <v>199</v>
      </c>
      <c r="D4632" s="4" t="s">
        <v>24</v>
      </c>
      <c r="E4632" s="4" t="s">
        <v>193</v>
      </c>
      <c r="F4632" s="3">
        <v>42925</v>
      </c>
      <c r="G4632" s="3"/>
    </row>
    <row r="4633" spans="1:8">
      <c r="A4633" s="4" t="s">
        <v>4840</v>
      </c>
      <c r="B4633" s="4" t="s">
        <v>246</v>
      </c>
      <c r="C4633" s="4" t="s">
        <v>192</v>
      </c>
      <c r="D4633" s="4" t="s">
        <v>107</v>
      </c>
      <c r="E4633" s="4" t="s">
        <v>197</v>
      </c>
      <c r="F4633" s="3">
        <v>42925</v>
      </c>
      <c r="G4633" s="3">
        <v>42931</v>
      </c>
      <c r="H4633">
        <v>0</v>
      </c>
    </row>
    <row r="4634" spans="1:8">
      <c r="A4634" s="4" t="s">
        <v>4841</v>
      </c>
      <c r="B4634" s="4" t="s">
        <v>279</v>
      </c>
      <c r="C4634" s="4" t="s">
        <v>179</v>
      </c>
      <c r="D4634" s="4" t="s">
        <v>65</v>
      </c>
      <c r="E4634" s="4" t="s">
        <v>172</v>
      </c>
      <c r="F4634" s="3">
        <v>42925</v>
      </c>
      <c r="G4634" s="3">
        <v>42926</v>
      </c>
      <c r="H4634">
        <v>665</v>
      </c>
    </row>
    <row r="4635" spans="1:8">
      <c r="A4635" s="4" t="s">
        <v>4842</v>
      </c>
      <c r="B4635" s="4" t="s">
        <v>279</v>
      </c>
      <c r="C4635" s="4" t="s">
        <v>171</v>
      </c>
      <c r="D4635" s="4" t="s">
        <v>126</v>
      </c>
      <c r="E4635" s="4" t="s">
        <v>172</v>
      </c>
      <c r="F4635" s="3">
        <v>42925</v>
      </c>
      <c r="G4635" s="3">
        <v>42931</v>
      </c>
      <c r="H4635">
        <v>1122</v>
      </c>
    </row>
    <row r="4636" spans="1:8">
      <c r="A4636" s="4" t="s">
        <v>4843</v>
      </c>
      <c r="B4636" s="4" t="s">
        <v>279</v>
      </c>
      <c r="C4636" s="4" t="s">
        <v>199</v>
      </c>
      <c r="D4636" s="4" t="s">
        <v>120</v>
      </c>
      <c r="E4636" s="4" t="s">
        <v>172</v>
      </c>
      <c r="F4636" s="3">
        <v>42925</v>
      </c>
      <c r="G4636" s="3">
        <v>42934</v>
      </c>
      <c r="H4636">
        <v>5578</v>
      </c>
    </row>
    <row r="4637" spans="1:8">
      <c r="A4637" s="4" t="s">
        <v>4844</v>
      </c>
      <c r="B4637" s="4" t="s">
        <v>210</v>
      </c>
      <c r="C4637" s="4" t="s">
        <v>175</v>
      </c>
      <c r="D4637" s="4" t="s">
        <v>27</v>
      </c>
      <c r="E4637" s="4" t="s">
        <v>193</v>
      </c>
      <c r="F4637" s="3">
        <v>42925</v>
      </c>
      <c r="G4637" s="3"/>
    </row>
    <row r="4638" spans="1:8">
      <c r="A4638" s="4" t="s">
        <v>4845</v>
      </c>
      <c r="B4638" s="4" t="s">
        <v>174</v>
      </c>
      <c r="C4638" s="4" t="s">
        <v>179</v>
      </c>
      <c r="D4638" s="4" t="s">
        <v>104</v>
      </c>
      <c r="E4638" s="4" t="s">
        <v>172</v>
      </c>
      <c r="F4638" s="3">
        <v>42925</v>
      </c>
      <c r="G4638" s="3">
        <v>42986</v>
      </c>
      <c r="H4638">
        <v>460</v>
      </c>
    </row>
    <row r="4639" spans="1:8">
      <c r="A4639" s="4" t="s">
        <v>4846</v>
      </c>
      <c r="B4639" s="4" t="s">
        <v>263</v>
      </c>
      <c r="C4639" s="4" t="s">
        <v>171</v>
      </c>
      <c r="D4639" s="4" t="s">
        <v>52</v>
      </c>
      <c r="E4639" s="4" t="s">
        <v>172</v>
      </c>
      <c r="F4639" s="3">
        <v>42925</v>
      </c>
      <c r="G4639" s="3">
        <v>42978</v>
      </c>
      <c r="H4639">
        <v>1133</v>
      </c>
    </row>
    <row r="4640" spans="1:8">
      <c r="A4640" s="4" t="s">
        <v>4847</v>
      </c>
      <c r="B4640" s="4" t="s">
        <v>263</v>
      </c>
      <c r="C4640" s="4" t="s">
        <v>171</v>
      </c>
      <c r="D4640" s="4" t="s">
        <v>65</v>
      </c>
      <c r="E4640" s="4" t="s">
        <v>172</v>
      </c>
      <c r="F4640" s="3">
        <v>42925</v>
      </c>
      <c r="G4640" s="3">
        <v>42996</v>
      </c>
      <c r="H4640">
        <v>1194</v>
      </c>
    </row>
    <row r="4641" spans="1:8">
      <c r="A4641" s="4" t="s">
        <v>4848</v>
      </c>
      <c r="B4641" s="4" t="s">
        <v>263</v>
      </c>
      <c r="C4641" s="4" t="s">
        <v>199</v>
      </c>
      <c r="D4641" s="4" t="s">
        <v>125</v>
      </c>
      <c r="E4641" s="4" t="s">
        <v>172</v>
      </c>
      <c r="F4641" s="3">
        <v>42925</v>
      </c>
      <c r="G4641" s="3">
        <v>42994</v>
      </c>
      <c r="H4641">
        <v>5861</v>
      </c>
    </row>
    <row r="4642" spans="1:8">
      <c r="A4642" s="4" t="s">
        <v>4849</v>
      </c>
      <c r="B4642" s="4" t="s">
        <v>212</v>
      </c>
      <c r="C4642" s="4" t="s">
        <v>171</v>
      </c>
      <c r="D4642" s="4" t="s">
        <v>24</v>
      </c>
      <c r="E4642" s="4" t="s">
        <v>193</v>
      </c>
      <c r="F4642" s="3">
        <v>42925</v>
      </c>
      <c r="G4642" s="3"/>
    </row>
    <row r="4643" spans="1:8">
      <c r="A4643" s="4" t="s">
        <v>4850</v>
      </c>
      <c r="B4643" s="4" t="s">
        <v>196</v>
      </c>
      <c r="C4643" s="4" t="s">
        <v>179</v>
      </c>
      <c r="D4643" s="4" t="s">
        <v>51</v>
      </c>
      <c r="E4643" s="4" t="s">
        <v>197</v>
      </c>
      <c r="F4643" s="3">
        <v>42925</v>
      </c>
      <c r="G4643" s="3">
        <v>42933</v>
      </c>
      <c r="H4643">
        <v>0</v>
      </c>
    </row>
    <row r="4644" spans="1:8">
      <c r="A4644" s="4" t="s">
        <v>4851</v>
      </c>
      <c r="B4644" s="4" t="s">
        <v>196</v>
      </c>
      <c r="C4644" s="4" t="s">
        <v>171</v>
      </c>
      <c r="D4644" s="4" t="s">
        <v>109</v>
      </c>
      <c r="E4644" s="4" t="s">
        <v>172</v>
      </c>
      <c r="F4644" s="3">
        <v>42925</v>
      </c>
      <c r="G4644" s="3">
        <v>42975</v>
      </c>
      <c r="H4644">
        <v>1194</v>
      </c>
    </row>
    <row r="4645" spans="1:8">
      <c r="A4645" s="4" t="s">
        <v>4852</v>
      </c>
      <c r="B4645" s="4" t="s">
        <v>196</v>
      </c>
      <c r="C4645" s="4" t="s">
        <v>175</v>
      </c>
      <c r="D4645" s="4" t="s">
        <v>61</v>
      </c>
      <c r="E4645" s="4" t="s">
        <v>172</v>
      </c>
      <c r="F4645" s="3">
        <v>42925</v>
      </c>
      <c r="G4645" s="3">
        <v>42927</v>
      </c>
      <c r="H4645">
        <v>4440</v>
      </c>
    </row>
    <row r="4646" spans="1:8">
      <c r="A4646" s="4" t="s">
        <v>4853</v>
      </c>
      <c r="B4646" s="4" t="s">
        <v>343</v>
      </c>
      <c r="C4646" s="4" t="s">
        <v>177</v>
      </c>
      <c r="D4646" s="4" t="s">
        <v>37</v>
      </c>
      <c r="E4646" s="4" t="s">
        <v>172</v>
      </c>
      <c r="F4646" s="3">
        <v>42925</v>
      </c>
      <c r="G4646" s="3">
        <v>42935</v>
      </c>
      <c r="H4646">
        <v>53</v>
      </c>
    </row>
    <row r="4647" spans="1:8">
      <c r="A4647" s="4" t="s">
        <v>4854</v>
      </c>
      <c r="B4647" s="4" t="s">
        <v>219</v>
      </c>
      <c r="C4647" s="4" t="s">
        <v>179</v>
      </c>
      <c r="D4647" s="4" t="s">
        <v>56</v>
      </c>
      <c r="E4647" s="4" t="s">
        <v>197</v>
      </c>
      <c r="F4647" s="3">
        <v>42925</v>
      </c>
      <c r="G4647" s="3">
        <v>42930</v>
      </c>
      <c r="H4647">
        <v>0</v>
      </c>
    </row>
    <row r="4648" spans="1:8">
      <c r="A4648" s="4" t="s">
        <v>4855</v>
      </c>
      <c r="B4648" s="4" t="s">
        <v>256</v>
      </c>
      <c r="C4648" s="4" t="s">
        <v>171</v>
      </c>
      <c r="D4648" s="4" t="s">
        <v>47</v>
      </c>
      <c r="E4648" s="4" t="s">
        <v>172</v>
      </c>
      <c r="F4648" s="3">
        <v>42925</v>
      </c>
      <c r="G4648" s="3">
        <v>42929</v>
      </c>
      <c r="H4648">
        <v>1192</v>
      </c>
    </row>
    <row r="4649" spans="1:8">
      <c r="A4649" s="4" t="s">
        <v>4856</v>
      </c>
      <c r="B4649" s="4" t="s">
        <v>244</v>
      </c>
      <c r="C4649" s="4" t="s">
        <v>177</v>
      </c>
      <c r="D4649" s="4" t="s">
        <v>43</v>
      </c>
      <c r="E4649" s="4" t="s">
        <v>172</v>
      </c>
      <c r="F4649" s="3">
        <v>42925</v>
      </c>
      <c r="G4649" s="3">
        <v>42979</v>
      </c>
      <c r="H4649">
        <v>54</v>
      </c>
    </row>
    <row r="4650" spans="1:8">
      <c r="A4650" s="4" t="s">
        <v>4857</v>
      </c>
      <c r="B4650" s="4" t="s">
        <v>170</v>
      </c>
      <c r="C4650" s="4" t="s">
        <v>192</v>
      </c>
      <c r="D4650" s="4" t="s">
        <v>103</v>
      </c>
      <c r="E4650" s="4" t="s">
        <v>197</v>
      </c>
      <c r="F4650" s="3">
        <v>42925</v>
      </c>
      <c r="G4650" s="3">
        <v>42929</v>
      </c>
      <c r="H4650">
        <v>0</v>
      </c>
    </row>
    <row r="4651" spans="1:8">
      <c r="A4651" s="4" t="s">
        <v>4858</v>
      </c>
      <c r="B4651" s="4" t="s">
        <v>170</v>
      </c>
      <c r="C4651" s="4" t="s">
        <v>199</v>
      </c>
      <c r="D4651" s="4" t="s">
        <v>92</v>
      </c>
      <c r="E4651" s="4" t="s">
        <v>172</v>
      </c>
      <c r="F4651" s="3">
        <v>42925</v>
      </c>
      <c r="G4651" s="3">
        <v>42934</v>
      </c>
      <c r="H4651">
        <v>4651</v>
      </c>
    </row>
    <row r="4652" spans="1:8">
      <c r="A4652" s="4" t="s">
        <v>4859</v>
      </c>
      <c r="B4652" s="4" t="s">
        <v>189</v>
      </c>
      <c r="C4652" s="4" t="s">
        <v>199</v>
      </c>
      <c r="D4652" s="4" t="s">
        <v>100</v>
      </c>
      <c r="E4652" s="4" t="s">
        <v>197</v>
      </c>
      <c r="F4652" s="3">
        <v>42925</v>
      </c>
      <c r="G4652" s="3">
        <v>42935</v>
      </c>
      <c r="H4652">
        <v>0</v>
      </c>
    </row>
    <row r="4653" spans="1:8">
      <c r="A4653" s="4" t="s">
        <v>4860</v>
      </c>
      <c r="B4653" s="4" t="s">
        <v>189</v>
      </c>
      <c r="C4653" s="4" t="s">
        <v>199</v>
      </c>
      <c r="D4653" s="4" t="s">
        <v>27</v>
      </c>
      <c r="E4653" s="4" t="s">
        <v>172</v>
      </c>
      <c r="F4653" s="3">
        <v>42925</v>
      </c>
      <c r="G4653" s="3">
        <v>43002</v>
      </c>
      <c r="H4653">
        <v>5944</v>
      </c>
    </row>
    <row r="4654" spans="1:8">
      <c r="A4654" s="4" t="s">
        <v>4861</v>
      </c>
      <c r="B4654" s="4" t="s">
        <v>232</v>
      </c>
      <c r="C4654" s="4" t="s">
        <v>192</v>
      </c>
      <c r="D4654" s="4" t="s">
        <v>65</v>
      </c>
      <c r="E4654" s="4" t="s">
        <v>197</v>
      </c>
      <c r="F4654" s="3">
        <v>42925</v>
      </c>
      <c r="G4654" s="3">
        <v>42933</v>
      </c>
      <c r="H4654">
        <v>0</v>
      </c>
    </row>
    <row r="4655" spans="1:8">
      <c r="A4655" s="4" t="s">
        <v>4862</v>
      </c>
      <c r="B4655" s="4" t="s">
        <v>205</v>
      </c>
      <c r="C4655" s="4" t="s">
        <v>175</v>
      </c>
      <c r="D4655" s="4" t="s">
        <v>110</v>
      </c>
      <c r="E4655" s="4" t="s">
        <v>193</v>
      </c>
      <c r="F4655" s="3">
        <v>42925</v>
      </c>
      <c r="G4655" s="3"/>
    </row>
    <row r="4656" spans="1:8">
      <c r="A4656" s="4" t="s">
        <v>4863</v>
      </c>
      <c r="B4656" s="4" t="s">
        <v>205</v>
      </c>
      <c r="C4656" s="4" t="s">
        <v>192</v>
      </c>
      <c r="D4656" s="4" t="s">
        <v>24</v>
      </c>
      <c r="E4656" s="4" t="s">
        <v>193</v>
      </c>
      <c r="F4656" s="3">
        <v>42925</v>
      </c>
      <c r="G4656" s="3"/>
    </row>
    <row r="4657" spans="1:8">
      <c r="A4657" s="4" t="s">
        <v>4864</v>
      </c>
      <c r="B4657" s="4" t="s">
        <v>185</v>
      </c>
      <c r="C4657" s="4" t="s">
        <v>192</v>
      </c>
      <c r="D4657" s="4" t="s">
        <v>72</v>
      </c>
      <c r="E4657" s="4" t="s">
        <v>197</v>
      </c>
      <c r="F4657" s="3">
        <v>42925</v>
      </c>
      <c r="G4657" s="3">
        <v>42933</v>
      </c>
      <c r="H4657">
        <v>0</v>
      </c>
    </row>
    <row r="4658" spans="1:8">
      <c r="A4658" s="4" t="s">
        <v>4865</v>
      </c>
      <c r="B4658" s="4" t="s">
        <v>181</v>
      </c>
      <c r="C4658" s="4" t="s">
        <v>175</v>
      </c>
      <c r="D4658" s="4" t="s">
        <v>24</v>
      </c>
      <c r="E4658" s="4" t="s">
        <v>193</v>
      </c>
      <c r="F4658" s="3">
        <v>42925</v>
      </c>
      <c r="G4658" s="3"/>
    </row>
    <row r="4659" spans="1:8">
      <c r="A4659" s="4" t="s">
        <v>4866</v>
      </c>
      <c r="B4659" s="4" t="s">
        <v>183</v>
      </c>
      <c r="C4659" s="4" t="s">
        <v>171</v>
      </c>
      <c r="D4659" s="4" t="s">
        <v>48</v>
      </c>
      <c r="E4659" s="4" t="s">
        <v>172</v>
      </c>
      <c r="F4659" s="3">
        <v>42926</v>
      </c>
      <c r="G4659" s="3">
        <v>42933</v>
      </c>
      <c r="H4659">
        <v>962</v>
      </c>
    </row>
    <row r="4660" spans="1:8">
      <c r="A4660" s="4" t="s">
        <v>4867</v>
      </c>
      <c r="B4660" s="4" t="s">
        <v>261</v>
      </c>
      <c r="C4660" s="4" t="s">
        <v>171</v>
      </c>
      <c r="D4660" s="4" t="s">
        <v>107</v>
      </c>
      <c r="E4660" s="4" t="s">
        <v>172</v>
      </c>
      <c r="F4660" s="3">
        <v>42926</v>
      </c>
      <c r="G4660" s="3">
        <v>42937</v>
      </c>
      <c r="H4660">
        <v>1063</v>
      </c>
    </row>
    <row r="4661" spans="1:8">
      <c r="A4661" s="4" t="s">
        <v>4868</v>
      </c>
      <c r="B4661" s="4" t="s">
        <v>246</v>
      </c>
      <c r="C4661" s="4" t="s">
        <v>192</v>
      </c>
      <c r="D4661" s="4" t="s">
        <v>127</v>
      </c>
      <c r="E4661" s="4" t="s">
        <v>197</v>
      </c>
      <c r="F4661" s="3">
        <v>42926</v>
      </c>
      <c r="G4661" s="3">
        <v>42939</v>
      </c>
      <c r="H4661">
        <v>0</v>
      </c>
    </row>
    <row r="4662" spans="1:8">
      <c r="A4662" s="4" t="s">
        <v>4869</v>
      </c>
      <c r="B4662" s="4" t="s">
        <v>304</v>
      </c>
      <c r="C4662" s="4" t="s">
        <v>179</v>
      </c>
      <c r="D4662" s="4" t="s">
        <v>70</v>
      </c>
      <c r="E4662" s="4" t="s">
        <v>197</v>
      </c>
      <c r="F4662" s="3">
        <v>42926</v>
      </c>
      <c r="G4662" s="3">
        <v>42939</v>
      </c>
      <c r="H4662">
        <v>0</v>
      </c>
    </row>
    <row r="4663" spans="1:8">
      <c r="A4663" s="4" t="s">
        <v>4870</v>
      </c>
      <c r="B4663" s="4" t="s">
        <v>174</v>
      </c>
      <c r="C4663" s="4" t="s">
        <v>171</v>
      </c>
      <c r="D4663" s="4" t="s">
        <v>37</v>
      </c>
      <c r="E4663" s="4" t="s">
        <v>197</v>
      </c>
      <c r="F4663" s="3">
        <v>42926</v>
      </c>
      <c r="G4663" s="3">
        <v>42928</v>
      </c>
      <c r="H4663">
        <v>0</v>
      </c>
    </row>
    <row r="4664" spans="1:8">
      <c r="A4664" s="4" t="s">
        <v>4871</v>
      </c>
      <c r="B4664" s="4" t="s">
        <v>174</v>
      </c>
      <c r="C4664" s="4" t="s">
        <v>177</v>
      </c>
      <c r="D4664" s="4" t="s">
        <v>111</v>
      </c>
      <c r="E4664" s="4" t="s">
        <v>197</v>
      </c>
      <c r="F4664" s="3">
        <v>42926</v>
      </c>
      <c r="G4664" s="3">
        <v>42933</v>
      </c>
      <c r="H4664">
        <v>0</v>
      </c>
    </row>
    <row r="4665" spans="1:8">
      <c r="A4665" s="4" t="s">
        <v>4872</v>
      </c>
      <c r="B4665" s="4" t="s">
        <v>174</v>
      </c>
      <c r="C4665" s="4" t="s">
        <v>192</v>
      </c>
      <c r="D4665" s="4" t="s">
        <v>48</v>
      </c>
      <c r="E4665" s="4" t="s">
        <v>172</v>
      </c>
      <c r="F4665" s="3">
        <v>42926</v>
      </c>
      <c r="G4665" s="3">
        <v>42981</v>
      </c>
      <c r="H4665">
        <v>2572</v>
      </c>
    </row>
    <row r="4666" spans="1:8">
      <c r="A4666" s="4" t="s">
        <v>4873</v>
      </c>
      <c r="B4666" s="4" t="s">
        <v>196</v>
      </c>
      <c r="C4666" s="4" t="s">
        <v>175</v>
      </c>
      <c r="D4666" s="4" t="s">
        <v>68</v>
      </c>
      <c r="E4666" s="4" t="s">
        <v>197</v>
      </c>
      <c r="F4666" s="3">
        <v>42926</v>
      </c>
      <c r="G4666" s="3">
        <v>42927</v>
      </c>
      <c r="H4666">
        <v>0</v>
      </c>
    </row>
    <row r="4667" spans="1:8">
      <c r="A4667" s="4" t="s">
        <v>4874</v>
      </c>
      <c r="B4667" s="4" t="s">
        <v>196</v>
      </c>
      <c r="C4667" s="4" t="s">
        <v>175</v>
      </c>
      <c r="D4667" s="4" t="s">
        <v>92</v>
      </c>
      <c r="E4667" s="4" t="s">
        <v>172</v>
      </c>
      <c r="F4667" s="3">
        <v>42926</v>
      </c>
      <c r="G4667" s="3">
        <v>42934</v>
      </c>
      <c r="H4667">
        <v>4631</v>
      </c>
    </row>
    <row r="4668" spans="1:8">
      <c r="A4668" s="4" t="s">
        <v>4875</v>
      </c>
      <c r="B4668" s="4" t="s">
        <v>196</v>
      </c>
      <c r="C4668" s="4" t="s">
        <v>192</v>
      </c>
      <c r="D4668" s="4" t="s">
        <v>79</v>
      </c>
      <c r="E4668" s="4" t="s">
        <v>172</v>
      </c>
      <c r="F4668" s="3">
        <v>42926</v>
      </c>
      <c r="G4668" s="3">
        <v>42935</v>
      </c>
      <c r="H4668">
        <v>3230</v>
      </c>
    </row>
    <row r="4669" spans="1:8">
      <c r="A4669" s="4" t="s">
        <v>4876</v>
      </c>
      <c r="B4669" s="4" t="s">
        <v>203</v>
      </c>
      <c r="C4669" s="4" t="s">
        <v>177</v>
      </c>
      <c r="D4669" s="4" t="s">
        <v>42</v>
      </c>
      <c r="E4669" s="4" t="s">
        <v>172</v>
      </c>
      <c r="F4669" s="3">
        <v>42926</v>
      </c>
      <c r="G4669" s="3">
        <v>42935</v>
      </c>
      <c r="H4669">
        <v>59</v>
      </c>
    </row>
    <row r="4670" spans="1:8">
      <c r="A4670" s="4" t="s">
        <v>4877</v>
      </c>
      <c r="B4670" s="4" t="s">
        <v>191</v>
      </c>
      <c r="C4670" s="4" t="s">
        <v>192</v>
      </c>
      <c r="D4670" s="4" t="s">
        <v>86</v>
      </c>
      <c r="E4670" s="4" t="s">
        <v>172</v>
      </c>
      <c r="F4670" s="3">
        <v>42926</v>
      </c>
      <c r="G4670" s="3">
        <v>43042</v>
      </c>
      <c r="H4670">
        <v>3624</v>
      </c>
    </row>
    <row r="4671" spans="1:8">
      <c r="A4671" s="4" t="s">
        <v>4878</v>
      </c>
      <c r="B4671" s="4" t="s">
        <v>219</v>
      </c>
      <c r="C4671" s="4" t="s">
        <v>171</v>
      </c>
      <c r="D4671" s="4" t="s">
        <v>86</v>
      </c>
      <c r="E4671" s="4" t="s">
        <v>197</v>
      </c>
      <c r="F4671" s="3">
        <v>42926</v>
      </c>
      <c r="G4671" s="3">
        <v>43050</v>
      </c>
      <c r="H4671">
        <v>0</v>
      </c>
    </row>
    <row r="4672" spans="1:8">
      <c r="A4672" s="4" t="s">
        <v>4879</v>
      </c>
      <c r="B4672" s="4" t="s">
        <v>219</v>
      </c>
      <c r="C4672" s="4" t="s">
        <v>175</v>
      </c>
      <c r="D4672" s="4" t="s">
        <v>62</v>
      </c>
      <c r="E4672" s="4" t="s">
        <v>197</v>
      </c>
      <c r="F4672" s="3">
        <v>42926</v>
      </c>
      <c r="G4672" s="3">
        <v>42928</v>
      </c>
      <c r="H4672">
        <v>0</v>
      </c>
    </row>
    <row r="4673" spans="1:8">
      <c r="A4673" s="4" t="s">
        <v>4880</v>
      </c>
      <c r="B4673" s="4" t="s">
        <v>219</v>
      </c>
      <c r="C4673" s="4" t="s">
        <v>199</v>
      </c>
      <c r="D4673" s="4" t="s">
        <v>75</v>
      </c>
      <c r="E4673" s="4" t="s">
        <v>172</v>
      </c>
      <c r="F4673" s="3">
        <v>42926</v>
      </c>
      <c r="G4673" s="3">
        <v>43000</v>
      </c>
      <c r="H4673">
        <v>5848</v>
      </c>
    </row>
    <row r="4674" spans="1:8">
      <c r="A4674" s="4" t="s">
        <v>4881</v>
      </c>
      <c r="B4674" s="4" t="s">
        <v>219</v>
      </c>
      <c r="C4674" s="4" t="s">
        <v>177</v>
      </c>
      <c r="D4674" s="4" t="s">
        <v>44</v>
      </c>
      <c r="E4674" s="4" t="s">
        <v>172</v>
      </c>
      <c r="F4674" s="3">
        <v>42926</v>
      </c>
      <c r="G4674" s="3">
        <v>42927</v>
      </c>
      <c r="H4674">
        <v>42</v>
      </c>
    </row>
    <row r="4675" spans="1:8">
      <c r="A4675" s="4" t="s">
        <v>4882</v>
      </c>
      <c r="B4675" s="4" t="s">
        <v>230</v>
      </c>
      <c r="C4675" s="4" t="s">
        <v>199</v>
      </c>
      <c r="D4675" s="4" t="s">
        <v>115</v>
      </c>
      <c r="E4675" s="4" t="s">
        <v>197</v>
      </c>
      <c r="F4675" s="3">
        <v>42926</v>
      </c>
      <c r="G4675" s="3">
        <v>42928</v>
      </c>
      <c r="H4675">
        <v>0</v>
      </c>
    </row>
    <row r="4676" spans="1:8">
      <c r="A4676" s="4" t="s">
        <v>4883</v>
      </c>
      <c r="B4676" s="4" t="s">
        <v>230</v>
      </c>
      <c r="C4676" s="4" t="s">
        <v>175</v>
      </c>
      <c r="D4676" s="4" t="s">
        <v>90</v>
      </c>
      <c r="E4676" s="4" t="s">
        <v>197</v>
      </c>
      <c r="F4676" s="3">
        <v>42926</v>
      </c>
      <c r="G4676" s="3">
        <v>42933</v>
      </c>
      <c r="H4676">
        <v>0</v>
      </c>
    </row>
    <row r="4677" spans="1:8">
      <c r="A4677" s="4" t="s">
        <v>4884</v>
      </c>
      <c r="B4677" s="4" t="s">
        <v>187</v>
      </c>
      <c r="C4677" s="4" t="s">
        <v>199</v>
      </c>
      <c r="D4677" s="4" t="s">
        <v>75</v>
      </c>
      <c r="E4677" s="4" t="s">
        <v>197</v>
      </c>
      <c r="F4677" s="3">
        <v>42926</v>
      </c>
      <c r="G4677" s="3">
        <v>42976</v>
      </c>
      <c r="H4677">
        <v>0</v>
      </c>
    </row>
    <row r="4678" spans="1:8">
      <c r="A4678" s="4" t="s">
        <v>4885</v>
      </c>
      <c r="B4678" s="4" t="s">
        <v>244</v>
      </c>
      <c r="C4678" s="4" t="s">
        <v>192</v>
      </c>
      <c r="D4678" s="4" t="s">
        <v>100</v>
      </c>
      <c r="E4678" s="4" t="s">
        <v>197</v>
      </c>
      <c r="F4678" s="3">
        <v>42926</v>
      </c>
      <c r="G4678" s="3">
        <v>42928</v>
      </c>
      <c r="H4678">
        <v>0</v>
      </c>
    </row>
    <row r="4679" spans="1:8">
      <c r="A4679" s="4" t="s">
        <v>4886</v>
      </c>
      <c r="B4679" s="4" t="s">
        <v>170</v>
      </c>
      <c r="C4679" s="4" t="s">
        <v>177</v>
      </c>
      <c r="D4679" s="4" t="s">
        <v>37</v>
      </c>
      <c r="E4679" s="4" t="s">
        <v>197</v>
      </c>
      <c r="F4679" s="3">
        <v>42926</v>
      </c>
      <c r="G4679" s="3">
        <v>42937</v>
      </c>
      <c r="H4679">
        <v>0</v>
      </c>
    </row>
    <row r="4680" spans="1:8">
      <c r="A4680" s="4" t="s">
        <v>4887</v>
      </c>
      <c r="B4680" s="4" t="s">
        <v>170</v>
      </c>
      <c r="C4680" s="4" t="s">
        <v>179</v>
      </c>
      <c r="D4680" s="4" t="s">
        <v>79</v>
      </c>
      <c r="E4680" s="4" t="s">
        <v>172</v>
      </c>
      <c r="F4680" s="3">
        <v>42926</v>
      </c>
      <c r="G4680" s="3">
        <v>42935</v>
      </c>
      <c r="H4680">
        <v>588</v>
      </c>
    </row>
    <row r="4681" spans="1:8">
      <c r="A4681" s="4" t="s">
        <v>4888</v>
      </c>
      <c r="B4681" s="4" t="s">
        <v>232</v>
      </c>
      <c r="C4681" s="4" t="s">
        <v>171</v>
      </c>
      <c r="D4681" s="4" t="s">
        <v>127</v>
      </c>
      <c r="E4681" s="4" t="s">
        <v>197</v>
      </c>
      <c r="F4681" s="3">
        <v>42926</v>
      </c>
      <c r="G4681" s="3">
        <v>42934</v>
      </c>
      <c r="H4681">
        <v>0</v>
      </c>
    </row>
    <row r="4682" spans="1:8">
      <c r="A4682" s="4" t="s">
        <v>4889</v>
      </c>
      <c r="B4682" s="4" t="s">
        <v>232</v>
      </c>
      <c r="C4682" s="4" t="s">
        <v>177</v>
      </c>
      <c r="D4682" s="4" t="s">
        <v>125</v>
      </c>
      <c r="E4682" s="4" t="s">
        <v>172</v>
      </c>
      <c r="F4682" s="3">
        <v>42926</v>
      </c>
      <c r="G4682" s="3">
        <v>42933</v>
      </c>
      <c r="H4682">
        <v>54</v>
      </c>
    </row>
    <row r="4683" spans="1:8">
      <c r="A4683" s="4" t="s">
        <v>4890</v>
      </c>
      <c r="B4683" s="4" t="s">
        <v>226</v>
      </c>
      <c r="C4683" s="4" t="s">
        <v>175</v>
      </c>
      <c r="D4683" s="4" t="s">
        <v>24</v>
      </c>
      <c r="E4683" s="4" t="s">
        <v>193</v>
      </c>
      <c r="F4683" s="3">
        <v>42926</v>
      </c>
      <c r="G4683" s="3"/>
    </row>
    <row r="4684" spans="1:8">
      <c r="A4684" s="4" t="s">
        <v>4891</v>
      </c>
      <c r="B4684" s="4" t="s">
        <v>185</v>
      </c>
      <c r="C4684" s="4" t="s">
        <v>175</v>
      </c>
      <c r="D4684" s="4" t="s">
        <v>108</v>
      </c>
      <c r="E4684" s="4" t="s">
        <v>172</v>
      </c>
      <c r="F4684" s="3">
        <v>42926</v>
      </c>
      <c r="G4684" s="3">
        <v>42984</v>
      </c>
      <c r="H4684">
        <v>5099</v>
      </c>
    </row>
    <row r="4685" spans="1:8">
      <c r="A4685" s="4" t="s">
        <v>4892</v>
      </c>
      <c r="B4685" s="4" t="s">
        <v>216</v>
      </c>
      <c r="C4685" s="4" t="s">
        <v>179</v>
      </c>
      <c r="D4685" s="4" t="s">
        <v>24</v>
      </c>
      <c r="E4685" s="4" t="s">
        <v>193</v>
      </c>
      <c r="F4685" s="3">
        <v>42926</v>
      </c>
      <c r="G4685" s="3"/>
    </row>
    <row r="4686" spans="1:8">
      <c r="A4686" s="4" t="s">
        <v>4893</v>
      </c>
      <c r="B4686" s="4" t="s">
        <v>181</v>
      </c>
      <c r="C4686" s="4" t="s">
        <v>199</v>
      </c>
      <c r="D4686" s="4" t="s">
        <v>97</v>
      </c>
      <c r="E4686" s="4" t="s">
        <v>197</v>
      </c>
      <c r="F4686" s="3">
        <v>42926</v>
      </c>
      <c r="G4686" s="3">
        <v>42931</v>
      </c>
      <c r="H4686">
        <v>0</v>
      </c>
    </row>
    <row r="4687" spans="1:8">
      <c r="A4687" s="4" t="s">
        <v>4894</v>
      </c>
      <c r="B4687" s="4" t="s">
        <v>261</v>
      </c>
      <c r="C4687" s="4" t="s">
        <v>192</v>
      </c>
      <c r="D4687" s="4" t="s">
        <v>84</v>
      </c>
      <c r="E4687" s="4" t="s">
        <v>197</v>
      </c>
      <c r="F4687" s="3">
        <v>42927</v>
      </c>
      <c r="G4687" s="3">
        <v>42937</v>
      </c>
      <c r="H4687">
        <v>0</v>
      </c>
    </row>
    <row r="4688" spans="1:8">
      <c r="A4688" s="4" t="s">
        <v>4895</v>
      </c>
      <c r="B4688" s="4" t="s">
        <v>246</v>
      </c>
      <c r="C4688" s="4" t="s">
        <v>199</v>
      </c>
      <c r="D4688" s="4" t="s">
        <v>24</v>
      </c>
      <c r="E4688" s="4" t="s">
        <v>193</v>
      </c>
      <c r="F4688" s="3">
        <v>42927</v>
      </c>
      <c r="G4688" s="3"/>
    </row>
    <row r="4689" spans="1:8">
      <c r="A4689" s="4" t="s">
        <v>4896</v>
      </c>
      <c r="B4689" s="4" t="s">
        <v>304</v>
      </c>
      <c r="C4689" s="4" t="s">
        <v>179</v>
      </c>
      <c r="D4689" s="4" t="s">
        <v>106</v>
      </c>
      <c r="E4689" s="4" t="s">
        <v>197</v>
      </c>
      <c r="F4689" s="3">
        <v>42927</v>
      </c>
      <c r="G4689" s="3">
        <v>42994</v>
      </c>
      <c r="H4689">
        <v>0</v>
      </c>
    </row>
    <row r="4690" spans="1:8">
      <c r="A4690" s="4" t="s">
        <v>4897</v>
      </c>
      <c r="B4690" s="4" t="s">
        <v>304</v>
      </c>
      <c r="C4690" s="4" t="s">
        <v>171</v>
      </c>
      <c r="D4690" s="4" t="s">
        <v>119</v>
      </c>
      <c r="E4690" s="4" t="s">
        <v>197</v>
      </c>
      <c r="F4690" s="3">
        <v>42927</v>
      </c>
      <c r="G4690" s="3">
        <v>42929</v>
      </c>
      <c r="H4690">
        <v>0</v>
      </c>
    </row>
    <row r="4691" spans="1:8">
      <c r="A4691" s="4" t="s">
        <v>4898</v>
      </c>
      <c r="B4691" s="4" t="s">
        <v>279</v>
      </c>
      <c r="C4691" s="4" t="s">
        <v>192</v>
      </c>
      <c r="D4691" s="4" t="s">
        <v>107</v>
      </c>
      <c r="E4691" s="4" t="s">
        <v>197</v>
      </c>
      <c r="F4691" s="3">
        <v>42927</v>
      </c>
      <c r="G4691" s="3">
        <v>42929</v>
      </c>
      <c r="H4691">
        <v>0</v>
      </c>
    </row>
    <row r="4692" spans="1:8">
      <c r="A4692" s="4" t="s">
        <v>4899</v>
      </c>
      <c r="B4692" s="4" t="s">
        <v>210</v>
      </c>
      <c r="C4692" s="4" t="s">
        <v>175</v>
      </c>
      <c r="D4692" s="4" t="s">
        <v>107</v>
      </c>
      <c r="E4692" s="4" t="s">
        <v>197</v>
      </c>
      <c r="F4692" s="3">
        <v>42927</v>
      </c>
      <c r="G4692" s="3">
        <v>42965</v>
      </c>
      <c r="H4692">
        <v>0</v>
      </c>
    </row>
    <row r="4693" spans="1:8">
      <c r="A4693" s="4" t="s">
        <v>4900</v>
      </c>
      <c r="B4693" s="4" t="s">
        <v>210</v>
      </c>
      <c r="C4693" s="4" t="s">
        <v>199</v>
      </c>
      <c r="D4693" s="4" t="s">
        <v>78</v>
      </c>
      <c r="E4693" s="4" t="s">
        <v>172</v>
      </c>
      <c r="F4693" s="3">
        <v>42927</v>
      </c>
      <c r="G4693" s="3">
        <v>42935</v>
      </c>
      <c r="H4693">
        <v>4881</v>
      </c>
    </row>
    <row r="4694" spans="1:8">
      <c r="A4694" s="4" t="s">
        <v>4901</v>
      </c>
      <c r="B4694" s="4" t="s">
        <v>174</v>
      </c>
      <c r="C4694" s="4" t="s">
        <v>179</v>
      </c>
      <c r="D4694" s="4" t="s">
        <v>29</v>
      </c>
      <c r="E4694" s="4" t="s">
        <v>197</v>
      </c>
      <c r="F4694" s="3">
        <v>42927</v>
      </c>
      <c r="G4694" s="3">
        <v>43048</v>
      </c>
      <c r="H4694">
        <v>0</v>
      </c>
    </row>
    <row r="4695" spans="1:8">
      <c r="A4695" s="4" t="s">
        <v>4902</v>
      </c>
      <c r="B4695" s="4" t="s">
        <v>174</v>
      </c>
      <c r="C4695" s="4" t="s">
        <v>175</v>
      </c>
      <c r="D4695" s="4" t="s">
        <v>41</v>
      </c>
      <c r="E4695" s="4" t="s">
        <v>197</v>
      </c>
      <c r="F4695" s="3">
        <v>42927</v>
      </c>
      <c r="G4695" s="3">
        <v>42928</v>
      </c>
      <c r="H4695">
        <v>0</v>
      </c>
    </row>
    <row r="4696" spans="1:8">
      <c r="A4696" s="4" t="s">
        <v>4903</v>
      </c>
      <c r="B4696" s="4" t="s">
        <v>174</v>
      </c>
      <c r="C4696" s="4" t="s">
        <v>175</v>
      </c>
      <c r="D4696" s="4" t="s">
        <v>109</v>
      </c>
      <c r="E4696" s="4" t="s">
        <v>197</v>
      </c>
      <c r="F4696" s="3">
        <v>42927</v>
      </c>
      <c r="G4696" s="3">
        <v>42934</v>
      </c>
      <c r="H4696">
        <v>0</v>
      </c>
    </row>
    <row r="4697" spans="1:8">
      <c r="A4697" s="4" t="s">
        <v>4904</v>
      </c>
      <c r="B4697" s="4" t="s">
        <v>196</v>
      </c>
      <c r="C4697" s="4" t="s">
        <v>192</v>
      </c>
      <c r="D4697" s="4" t="s">
        <v>66</v>
      </c>
      <c r="E4697" s="4" t="s">
        <v>172</v>
      </c>
      <c r="F4697" s="3">
        <v>42927</v>
      </c>
      <c r="G4697" s="3">
        <v>42928</v>
      </c>
      <c r="H4697">
        <v>2878</v>
      </c>
    </row>
    <row r="4698" spans="1:8">
      <c r="A4698" s="4" t="s">
        <v>4905</v>
      </c>
      <c r="B4698" s="4" t="s">
        <v>203</v>
      </c>
      <c r="C4698" s="4" t="s">
        <v>177</v>
      </c>
      <c r="D4698" s="4" t="s">
        <v>122</v>
      </c>
      <c r="E4698" s="4" t="s">
        <v>197</v>
      </c>
      <c r="F4698" s="3">
        <v>42927</v>
      </c>
      <c r="G4698" s="3">
        <v>42928</v>
      </c>
      <c r="H4698">
        <v>0</v>
      </c>
    </row>
    <row r="4699" spans="1:8">
      <c r="A4699" s="4" t="s">
        <v>4906</v>
      </c>
      <c r="B4699" s="4" t="s">
        <v>203</v>
      </c>
      <c r="C4699" s="4" t="s">
        <v>192</v>
      </c>
      <c r="D4699" s="4" t="s">
        <v>59</v>
      </c>
      <c r="E4699" s="4" t="s">
        <v>172</v>
      </c>
      <c r="F4699" s="3">
        <v>42927</v>
      </c>
      <c r="G4699" s="3">
        <v>42986</v>
      </c>
      <c r="H4699">
        <v>3121</v>
      </c>
    </row>
    <row r="4700" spans="1:8">
      <c r="A4700" s="4" t="s">
        <v>4907</v>
      </c>
      <c r="B4700" s="4" t="s">
        <v>191</v>
      </c>
      <c r="C4700" s="4" t="s">
        <v>199</v>
      </c>
      <c r="D4700" s="4" t="s">
        <v>62</v>
      </c>
      <c r="E4700" s="4" t="s">
        <v>197</v>
      </c>
      <c r="F4700" s="3">
        <v>42927</v>
      </c>
      <c r="G4700" s="3">
        <v>42928</v>
      </c>
      <c r="H4700">
        <v>0</v>
      </c>
    </row>
    <row r="4701" spans="1:8">
      <c r="A4701" s="4" t="s">
        <v>4908</v>
      </c>
      <c r="B4701" s="4" t="s">
        <v>191</v>
      </c>
      <c r="C4701" s="4" t="s">
        <v>177</v>
      </c>
      <c r="D4701" s="4" t="s">
        <v>71</v>
      </c>
      <c r="E4701" s="4" t="s">
        <v>172</v>
      </c>
      <c r="F4701" s="3">
        <v>42927</v>
      </c>
      <c r="G4701" s="3">
        <v>42934</v>
      </c>
      <c r="H4701">
        <v>57</v>
      </c>
    </row>
    <row r="4702" spans="1:8">
      <c r="A4702" s="4" t="s">
        <v>4909</v>
      </c>
      <c r="B4702" s="4" t="s">
        <v>343</v>
      </c>
      <c r="C4702" s="4" t="s">
        <v>179</v>
      </c>
      <c r="D4702" s="4" t="s">
        <v>119</v>
      </c>
      <c r="E4702" s="4" t="s">
        <v>172</v>
      </c>
      <c r="F4702" s="3">
        <v>42927</v>
      </c>
      <c r="G4702" s="3">
        <v>42928</v>
      </c>
      <c r="H4702">
        <v>576</v>
      </c>
    </row>
    <row r="4703" spans="1:8">
      <c r="A4703" s="4" t="s">
        <v>4910</v>
      </c>
      <c r="B4703" s="4" t="s">
        <v>343</v>
      </c>
      <c r="C4703" s="4" t="s">
        <v>171</v>
      </c>
      <c r="D4703" s="4" t="s">
        <v>85</v>
      </c>
      <c r="E4703" s="4" t="s">
        <v>172</v>
      </c>
      <c r="F4703" s="3">
        <v>42927</v>
      </c>
      <c r="G4703" s="3">
        <v>42934</v>
      </c>
      <c r="H4703">
        <v>1258</v>
      </c>
    </row>
    <row r="4704" spans="1:8">
      <c r="A4704" s="4" t="s">
        <v>4911</v>
      </c>
      <c r="B4704" s="4" t="s">
        <v>219</v>
      </c>
      <c r="C4704" s="4" t="s">
        <v>171</v>
      </c>
      <c r="D4704" s="4" t="s">
        <v>108</v>
      </c>
      <c r="E4704" s="4" t="s">
        <v>197</v>
      </c>
      <c r="F4704" s="3">
        <v>42927</v>
      </c>
      <c r="G4704" s="3">
        <v>42969</v>
      </c>
      <c r="H4704">
        <v>0</v>
      </c>
    </row>
    <row r="4705" spans="1:8">
      <c r="A4705" s="4" t="s">
        <v>4912</v>
      </c>
      <c r="B4705" s="4" t="s">
        <v>230</v>
      </c>
      <c r="C4705" s="4" t="s">
        <v>199</v>
      </c>
      <c r="D4705" s="4" t="s">
        <v>24</v>
      </c>
      <c r="E4705" s="4" t="s">
        <v>193</v>
      </c>
      <c r="F4705" s="3">
        <v>42927</v>
      </c>
      <c r="G4705" s="3"/>
    </row>
    <row r="4706" spans="1:8">
      <c r="A4706" s="4" t="s">
        <v>4913</v>
      </c>
      <c r="B4706" s="4" t="s">
        <v>230</v>
      </c>
      <c r="C4706" s="4" t="s">
        <v>179</v>
      </c>
      <c r="D4706" s="4" t="s">
        <v>49</v>
      </c>
      <c r="E4706" s="4" t="s">
        <v>197</v>
      </c>
      <c r="F4706" s="3">
        <v>42927</v>
      </c>
      <c r="G4706" s="3">
        <v>43007</v>
      </c>
      <c r="H4706">
        <v>0</v>
      </c>
    </row>
    <row r="4707" spans="1:8">
      <c r="A4707" s="4" t="s">
        <v>4914</v>
      </c>
      <c r="B4707" s="4" t="s">
        <v>230</v>
      </c>
      <c r="C4707" s="4" t="s">
        <v>179</v>
      </c>
      <c r="D4707" s="4" t="s">
        <v>76</v>
      </c>
      <c r="E4707" s="4" t="s">
        <v>172</v>
      </c>
      <c r="F4707" s="3">
        <v>42927</v>
      </c>
      <c r="G4707" s="3">
        <v>42936</v>
      </c>
      <c r="H4707">
        <v>491</v>
      </c>
    </row>
    <row r="4708" spans="1:8">
      <c r="A4708" s="4" t="s">
        <v>4915</v>
      </c>
      <c r="B4708" s="4" t="s">
        <v>187</v>
      </c>
      <c r="C4708" s="4" t="s">
        <v>179</v>
      </c>
      <c r="D4708" s="4" t="s">
        <v>115</v>
      </c>
      <c r="E4708" s="4" t="s">
        <v>172</v>
      </c>
      <c r="F4708" s="3">
        <v>42927</v>
      </c>
      <c r="G4708" s="3">
        <v>42970</v>
      </c>
      <c r="H4708">
        <v>494</v>
      </c>
    </row>
    <row r="4709" spans="1:8">
      <c r="A4709" s="4" t="s">
        <v>4916</v>
      </c>
      <c r="B4709" s="4" t="s">
        <v>201</v>
      </c>
      <c r="C4709" s="4" t="s">
        <v>175</v>
      </c>
      <c r="D4709" s="4" t="s">
        <v>44</v>
      </c>
      <c r="E4709" s="4" t="s">
        <v>197</v>
      </c>
      <c r="F4709" s="3">
        <v>42927</v>
      </c>
      <c r="G4709" s="3">
        <v>42936</v>
      </c>
      <c r="H4709">
        <v>0</v>
      </c>
    </row>
    <row r="4710" spans="1:8">
      <c r="A4710" s="4" t="s">
        <v>4917</v>
      </c>
      <c r="B4710" s="4" t="s">
        <v>201</v>
      </c>
      <c r="C4710" s="4" t="s">
        <v>171</v>
      </c>
      <c r="D4710" s="4" t="s">
        <v>129</v>
      </c>
      <c r="E4710" s="4" t="s">
        <v>172</v>
      </c>
      <c r="F4710" s="3">
        <v>42927</v>
      </c>
      <c r="G4710" s="3">
        <v>42997</v>
      </c>
      <c r="H4710">
        <v>882</v>
      </c>
    </row>
    <row r="4711" spans="1:8">
      <c r="A4711" s="4" t="s">
        <v>4918</v>
      </c>
      <c r="B4711" s="4" t="s">
        <v>232</v>
      </c>
      <c r="C4711" s="4" t="s">
        <v>171</v>
      </c>
      <c r="D4711" s="4" t="s">
        <v>84</v>
      </c>
      <c r="E4711" s="4" t="s">
        <v>172</v>
      </c>
      <c r="F4711" s="3">
        <v>42927</v>
      </c>
      <c r="G4711" s="3">
        <v>42936</v>
      </c>
      <c r="H4711">
        <v>1076</v>
      </c>
    </row>
    <row r="4712" spans="1:8">
      <c r="A4712" s="4" t="s">
        <v>4919</v>
      </c>
      <c r="B4712" s="4" t="s">
        <v>205</v>
      </c>
      <c r="C4712" s="4" t="s">
        <v>265</v>
      </c>
      <c r="D4712" s="4" t="s">
        <v>38</v>
      </c>
      <c r="E4712" s="4" t="s">
        <v>197</v>
      </c>
      <c r="F4712" s="3">
        <v>42927</v>
      </c>
      <c r="G4712" s="3">
        <v>42934</v>
      </c>
      <c r="H4712">
        <v>0</v>
      </c>
    </row>
    <row r="4713" spans="1:8">
      <c r="A4713" s="4" t="s">
        <v>4920</v>
      </c>
      <c r="B4713" s="4" t="s">
        <v>205</v>
      </c>
      <c r="C4713" s="4" t="s">
        <v>177</v>
      </c>
      <c r="D4713" s="4" t="s">
        <v>44</v>
      </c>
      <c r="E4713" s="4" t="s">
        <v>197</v>
      </c>
      <c r="F4713" s="3">
        <v>42927</v>
      </c>
      <c r="G4713" s="3">
        <v>42999</v>
      </c>
      <c r="H4713">
        <v>0</v>
      </c>
    </row>
    <row r="4714" spans="1:8">
      <c r="A4714" s="4" t="s">
        <v>4921</v>
      </c>
      <c r="B4714" s="4" t="s">
        <v>205</v>
      </c>
      <c r="C4714" s="4" t="s">
        <v>177</v>
      </c>
      <c r="D4714" s="4" t="s">
        <v>129</v>
      </c>
      <c r="E4714" s="4" t="s">
        <v>172</v>
      </c>
      <c r="F4714" s="3">
        <v>42927</v>
      </c>
      <c r="G4714" s="3">
        <v>42935</v>
      </c>
      <c r="H4714">
        <v>57</v>
      </c>
    </row>
    <row r="4715" spans="1:8">
      <c r="A4715" s="4" t="s">
        <v>4922</v>
      </c>
      <c r="B4715" s="4" t="s">
        <v>185</v>
      </c>
      <c r="C4715" s="4" t="s">
        <v>179</v>
      </c>
      <c r="D4715" s="4" t="s">
        <v>90</v>
      </c>
      <c r="E4715" s="4" t="s">
        <v>197</v>
      </c>
      <c r="F4715" s="3">
        <v>42927</v>
      </c>
      <c r="G4715" s="3">
        <v>42929</v>
      </c>
      <c r="H4715">
        <v>0</v>
      </c>
    </row>
    <row r="4716" spans="1:8">
      <c r="A4716" s="4" t="s">
        <v>4923</v>
      </c>
      <c r="B4716" s="4" t="s">
        <v>185</v>
      </c>
      <c r="C4716" s="4" t="s">
        <v>192</v>
      </c>
      <c r="D4716" s="4" t="s">
        <v>38</v>
      </c>
      <c r="E4716" s="4" t="s">
        <v>197</v>
      </c>
      <c r="F4716" s="3">
        <v>42927</v>
      </c>
      <c r="G4716" s="3">
        <v>43044</v>
      </c>
      <c r="H4716">
        <v>0</v>
      </c>
    </row>
    <row r="4717" spans="1:8">
      <c r="A4717" s="4" t="s">
        <v>4924</v>
      </c>
      <c r="B4717" s="4" t="s">
        <v>185</v>
      </c>
      <c r="C4717" s="4" t="s">
        <v>192</v>
      </c>
      <c r="D4717" s="4" t="s">
        <v>56</v>
      </c>
      <c r="E4717" s="4" t="s">
        <v>197</v>
      </c>
      <c r="F4717" s="3">
        <v>42927</v>
      </c>
      <c r="G4717" s="3">
        <v>42928</v>
      </c>
      <c r="H4717">
        <v>0</v>
      </c>
    </row>
    <row r="4718" spans="1:8">
      <c r="A4718" s="4" t="s">
        <v>4925</v>
      </c>
      <c r="B4718" s="4" t="s">
        <v>183</v>
      </c>
      <c r="C4718" s="4" t="s">
        <v>171</v>
      </c>
      <c r="D4718" s="4" t="s">
        <v>29</v>
      </c>
      <c r="E4718" s="4" t="s">
        <v>197</v>
      </c>
      <c r="F4718" s="3">
        <v>42928</v>
      </c>
      <c r="G4718" s="3">
        <v>42978</v>
      </c>
      <c r="H4718">
        <v>0</v>
      </c>
    </row>
    <row r="4719" spans="1:8">
      <c r="A4719" s="4" t="s">
        <v>4926</v>
      </c>
      <c r="B4719" s="4" t="s">
        <v>261</v>
      </c>
      <c r="C4719" s="4" t="s">
        <v>171</v>
      </c>
      <c r="D4719" s="4" t="s">
        <v>99</v>
      </c>
      <c r="E4719" s="4" t="s">
        <v>172</v>
      </c>
      <c r="F4719" s="3">
        <v>42928</v>
      </c>
      <c r="G4719" s="3">
        <v>43006</v>
      </c>
      <c r="H4719">
        <v>1100</v>
      </c>
    </row>
    <row r="4720" spans="1:8">
      <c r="A4720" s="4" t="s">
        <v>4927</v>
      </c>
      <c r="B4720" s="4" t="s">
        <v>246</v>
      </c>
      <c r="C4720" s="4" t="s">
        <v>192</v>
      </c>
      <c r="D4720" s="4" t="s">
        <v>50</v>
      </c>
      <c r="E4720" s="4" t="s">
        <v>172</v>
      </c>
      <c r="F4720" s="3">
        <v>42928</v>
      </c>
      <c r="G4720" s="3">
        <v>42996</v>
      </c>
      <c r="H4720">
        <v>3630</v>
      </c>
    </row>
    <row r="4721" spans="1:8">
      <c r="A4721" s="4" t="s">
        <v>4928</v>
      </c>
      <c r="B4721" s="4" t="s">
        <v>279</v>
      </c>
      <c r="C4721" s="4" t="s">
        <v>177</v>
      </c>
      <c r="D4721" s="4" t="s">
        <v>24</v>
      </c>
      <c r="E4721" s="4" t="s">
        <v>193</v>
      </c>
      <c r="F4721" s="3">
        <v>42928</v>
      </c>
      <c r="G4721" s="3"/>
    </row>
    <row r="4722" spans="1:8">
      <c r="A4722" s="4" t="s">
        <v>4929</v>
      </c>
      <c r="B4722" s="4" t="s">
        <v>210</v>
      </c>
      <c r="C4722" s="4" t="s">
        <v>179</v>
      </c>
      <c r="D4722" s="4" t="s">
        <v>51</v>
      </c>
      <c r="E4722" s="4" t="s">
        <v>193</v>
      </c>
      <c r="F4722" s="3">
        <v>42928</v>
      </c>
      <c r="G4722" s="3"/>
    </row>
    <row r="4723" spans="1:8">
      <c r="A4723" s="4" t="s">
        <v>4930</v>
      </c>
      <c r="B4723" s="4" t="s">
        <v>174</v>
      </c>
      <c r="C4723" s="4" t="s">
        <v>175</v>
      </c>
      <c r="D4723" s="4" t="s">
        <v>29</v>
      </c>
      <c r="E4723" s="4" t="s">
        <v>197</v>
      </c>
      <c r="F4723" s="3">
        <v>42928</v>
      </c>
      <c r="G4723" s="3">
        <v>42939</v>
      </c>
      <c r="H4723">
        <v>0</v>
      </c>
    </row>
    <row r="4724" spans="1:8">
      <c r="A4724" s="4" t="s">
        <v>4931</v>
      </c>
      <c r="B4724" s="4" t="s">
        <v>174</v>
      </c>
      <c r="C4724" s="4" t="s">
        <v>192</v>
      </c>
      <c r="D4724" s="4" t="s">
        <v>27</v>
      </c>
      <c r="E4724" s="4" t="s">
        <v>197</v>
      </c>
      <c r="F4724" s="3">
        <v>42928</v>
      </c>
      <c r="G4724" s="3">
        <v>42937</v>
      </c>
      <c r="H4724">
        <v>0</v>
      </c>
    </row>
    <row r="4725" spans="1:8">
      <c r="A4725" s="4" t="s">
        <v>4932</v>
      </c>
      <c r="B4725" s="4" t="s">
        <v>263</v>
      </c>
      <c r="C4725" s="4" t="s">
        <v>171</v>
      </c>
      <c r="D4725" s="4" t="s">
        <v>95</v>
      </c>
      <c r="E4725" s="4" t="s">
        <v>197</v>
      </c>
      <c r="F4725" s="3">
        <v>42928</v>
      </c>
      <c r="G4725" s="3">
        <v>43005</v>
      </c>
      <c r="H4725">
        <v>0</v>
      </c>
    </row>
    <row r="4726" spans="1:8">
      <c r="A4726" s="4" t="s">
        <v>4933</v>
      </c>
      <c r="B4726" s="4" t="s">
        <v>263</v>
      </c>
      <c r="C4726" s="4" t="s">
        <v>199</v>
      </c>
      <c r="D4726" s="4" t="s">
        <v>40</v>
      </c>
      <c r="E4726" s="4" t="s">
        <v>197</v>
      </c>
      <c r="F4726" s="3">
        <v>42928</v>
      </c>
      <c r="G4726" s="3">
        <v>43006</v>
      </c>
      <c r="H4726">
        <v>0</v>
      </c>
    </row>
    <row r="4727" spans="1:8">
      <c r="A4727" s="4" t="s">
        <v>4934</v>
      </c>
      <c r="B4727" s="4" t="s">
        <v>196</v>
      </c>
      <c r="C4727" s="4" t="s">
        <v>175</v>
      </c>
      <c r="D4727" s="4" t="s">
        <v>42</v>
      </c>
      <c r="E4727" s="4" t="s">
        <v>197</v>
      </c>
      <c r="F4727" s="3">
        <v>42928</v>
      </c>
      <c r="G4727" s="3">
        <v>42929</v>
      </c>
      <c r="H4727">
        <v>0</v>
      </c>
    </row>
    <row r="4728" spans="1:8">
      <c r="A4728" s="4" t="s">
        <v>4935</v>
      </c>
      <c r="B4728" s="4" t="s">
        <v>203</v>
      </c>
      <c r="C4728" s="4" t="s">
        <v>192</v>
      </c>
      <c r="D4728" s="4" t="s">
        <v>38</v>
      </c>
      <c r="E4728" s="4" t="s">
        <v>197</v>
      </c>
      <c r="F4728" s="3">
        <v>42928</v>
      </c>
      <c r="G4728" s="3">
        <v>42941</v>
      </c>
      <c r="H4728">
        <v>0</v>
      </c>
    </row>
    <row r="4729" spans="1:8">
      <c r="A4729" s="4" t="s">
        <v>4936</v>
      </c>
      <c r="B4729" s="4" t="s">
        <v>203</v>
      </c>
      <c r="C4729" s="4" t="s">
        <v>192</v>
      </c>
      <c r="D4729" s="4" t="s">
        <v>115</v>
      </c>
      <c r="E4729" s="4" t="s">
        <v>172</v>
      </c>
      <c r="F4729" s="3">
        <v>42928</v>
      </c>
      <c r="G4729" s="3">
        <v>42939</v>
      </c>
      <c r="H4729">
        <v>3741</v>
      </c>
    </row>
    <row r="4730" spans="1:8">
      <c r="A4730" s="4" t="s">
        <v>4937</v>
      </c>
      <c r="B4730" s="4" t="s">
        <v>203</v>
      </c>
      <c r="C4730" s="4" t="s">
        <v>192</v>
      </c>
      <c r="D4730" s="4" t="s">
        <v>124</v>
      </c>
      <c r="E4730" s="4" t="s">
        <v>172</v>
      </c>
      <c r="F4730" s="3">
        <v>42928</v>
      </c>
      <c r="G4730" s="3">
        <v>42930</v>
      </c>
      <c r="H4730">
        <v>2905</v>
      </c>
    </row>
    <row r="4731" spans="1:8">
      <c r="A4731" s="4" t="s">
        <v>4938</v>
      </c>
      <c r="B4731" s="4" t="s">
        <v>191</v>
      </c>
      <c r="C4731" s="4" t="s">
        <v>171</v>
      </c>
      <c r="D4731" s="4" t="s">
        <v>108</v>
      </c>
      <c r="E4731" s="4" t="s">
        <v>197</v>
      </c>
      <c r="F4731" s="3">
        <v>42928</v>
      </c>
      <c r="G4731" s="3">
        <v>42941</v>
      </c>
      <c r="H4731">
        <v>0</v>
      </c>
    </row>
    <row r="4732" spans="1:8">
      <c r="A4732" s="4" t="s">
        <v>4939</v>
      </c>
      <c r="B4732" s="4" t="s">
        <v>201</v>
      </c>
      <c r="C4732" s="4" t="s">
        <v>171</v>
      </c>
      <c r="D4732" s="4" t="s">
        <v>59</v>
      </c>
      <c r="E4732" s="4" t="s">
        <v>172</v>
      </c>
      <c r="F4732" s="3">
        <v>42928</v>
      </c>
      <c r="G4732" s="3">
        <v>42992</v>
      </c>
      <c r="H4732">
        <v>1023</v>
      </c>
    </row>
    <row r="4733" spans="1:8">
      <c r="A4733" s="4" t="s">
        <v>4940</v>
      </c>
      <c r="B4733" s="4" t="s">
        <v>201</v>
      </c>
      <c r="C4733" s="4" t="s">
        <v>192</v>
      </c>
      <c r="D4733" s="4" t="s">
        <v>124</v>
      </c>
      <c r="E4733" s="4" t="s">
        <v>172</v>
      </c>
      <c r="F4733" s="3">
        <v>42928</v>
      </c>
      <c r="G4733" s="3">
        <v>43002</v>
      </c>
      <c r="H4733">
        <v>3257</v>
      </c>
    </row>
    <row r="4734" spans="1:8">
      <c r="A4734" s="4" t="s">
        <v>4941</v>
      </c>
      <c r="B4734" s="4" t="s">
        <v>170</v>
      </c>
      <c r="C4734" s="4" t="s">
        <v>199</v>
      </c>
      <c r="D4734" s="4" t="s">
        <v>41</v>
      </c>
      <c r="E4734" s="4" t="s">
        <v>197</v>
      </c>
      <c r="F4734" s="3">
        <v>42928</v>
      </c>
      <c r="G4734" s="3">
        <v>42936</v>
      </c>
      <c r="H4734">
        <v>0</v>
      </c>
    </row>
    <row r="4735" spans="1:8">
      <c r="A4735" s="4" t="s">
        <v>4942</v>
      </c>
      <c r="B4735" s="4" t="s">
        <v>189</v>
      </c>
      <c r="C4735" s="4" t="s">
        <v>171</v>
      </c>
      <c r="D4735" s="4" t="s">
        <v>111</v>
      </c>
      <c r="E4735" s="4" t="s">
        <v>172</v>
      </c>
      <c r="F4735" s="3">
        <v>42928</v>
      </c>
      <c r="G4735" s="3">
        <v>42967</v>
      </c>
      <c r="H4735">
        <v>960</v>
      </c>
    </row>
    <row r="4736" spans="1:8">
      <c r="A4736" s="4" t="s">
        <v>4943</v>
      </c>
      <c r="B4736" s="4" t="s">
        <v>232</v>
      </c>
      <c r="C4736" s="4" t="s">
        <v>175</v>
      </c>
      <c r="D4736" s="4" t="s">
        <v>107</v>
      </c>
      <c r="E4736" s="4" t="s">
        <v>197</v>
      </c>
      <c r="F4736" s="3">
        <v>42928</v>
      </c>
      <c r="G4736" s="3">
        <v>42930</v>
      </c>
      <c r="H4736">
        <v>0</v>
      </c>
    </row>
    <row r="4737" spans="1:8">
      <c r="A4737" s="4" t="s">
        <v>4944</v>
      </c>
      <c r="B4737" s="4" t="s">
        <v>232</v>
      </c>
      <c r="C4737" s="4" t="s">
        <v>199</v>
      </c>
      <c r="D4737" s="4" t="s">
        <v>107</v>
      </c>
      <c r="E4737" s="4" t="s">
        <v>172</v>
      </c>
      <c r="F4737" s="3">
        <v>42928</v>
      </c>
      <c r="G4737" s="3">
        <v>42934</v>
      </c>
      <c r="H4737">
        <v>5538</v>
      </c>
    </row>
    <row r="4738" spans="1:8">
      <c r="A4738" s="4" t="s">
        <v>4945</v>
      </c>
      <c r="B4738" s="4" t="s">
        <v>181</v>
      </c>
      <c r="C4738" s="4" t="s">
        <v>179</v>
      </c>
      <c r="D4738" s="4" t="s">
        <v>24</v>
      </c>
      <c r="E4738" s="4" t="s">
        <v>193</v>
      </c>
      <c r="F4738" s="3">
        <v>42928</v>
      </c>
      <c r="G4738" s="3"/>
    </row>
    <row r="4739" spans="1:8">
      <c r="A4739" s="4" t="s">
        <v>4946</v>
      </c>
      <c r="B4739" s="4" t="s">
        <v>261</v>
      </c>
      <c r="C4739" s="4" t="s">
        <v>192</v>
      </c>
      <c r="D4739" s="4" t="s">
        <v>82</v>
      </c>
      <c r="E4739" s="4" t="s">
        <v>172</v>
      </c>
      <c r="F4739" s="3">
        <v>42929</v>
      </c>
      <c r="G4739" s="3">
        <v>42939</v>
      </c>
      <c r="H4739">
        <v>3420</v>
      </c>
    </row>
    <row r="4740" spans="1:8">
      <c r="A4740" s="4" t="s">
        <v>4947</v>
      </c>
      <c r="B4740" s="4" t="s">
        <v>174</v>
      </c>
      <c r="C4740" s="4" t="s">
        <v>175</v>
      </c>
      <c r="D4740" s="4" t="s">
        <v>119</v>
      </c>
      <c r="E4740" s="4" t="s">
        <v>197</v>
      </c>
      <c r="F4740" s="3">
        <v>42929</v>
      </c>
      <c r="G4740" s="3">
        <v>42935</v>
      </c>
      <c r="H4740">
        <v>0</v>
      </c>
    </row>
    <row r="4741" spans="1:8">
      <c r="A4741" s="4" t="s">
        <v>4948</v>
      </c>
      <c r="B4741" s="4" t="s">
        <v>174</v>
      </c>
      <c r="C4741" s="4" t="s">
        <v>175</v>
      </c>
      <c r="D4741" s="4" t="s">
        <v>29</v>
      </c>
      <c r="E4741" s="4" t="s">
        <v>172</v>
      </c>
      <c r="F4741" s="3">
        <v>42929</v>
      </c>
      <c r="G4741" s="3">
        <v>42932</v>
      </c>
      <c r="H4741">
        <v>5382</v>
      </c>
    </row>
    <row r="4742" spans="1:8">
      <c r="A4742" s="4" t="s">
        <v>4949</v>
      </c>
      <c r="B4742" s="4" t="s">
        <v>212</v>
      </c>
      <c r="C4742" s="4" t="s">
        <v>177</v>
      </c>
      <c r="D4742" s="4" t="s">
        <v>56</v>
      </c>
      <c r="E4742" s="4" t="s">
        <v>197</v>
      </c>
      <c r="F4742" s="3">
        <v>42929</v>
      </c>
      <c r="G4742" s="3">
        <v>42940</v>
      </c>
      <c r="H4742">
        <v>0</v>
      </c>
    </row>
    <row r="4743" spans="1:8">
      <c r="A4743" s="4" t="s">
        <v>4950</v>
      </c>
      <c r="B4743" s="4" t="s">
        <v>212</v>
      </c>
      <c r="C4743" s="4" t="s">
        <v>175</v>
      </c>
      <c r="D4743" s="4" t="s">
        <v>54</v>
      </c>
      <c r="E4743" s="4" t="s">
        <v>172</v>
      </c>
      <c r="F4743" s="3">
        <v>42929</v>
      </c>
      <c r="G4743" s="3">
        <v>42934</v>
      </c>
      <c r="H4743">
        <v>5703</v>
      </c>
    </row>
    <row r="4744" spans="1:8">
      <c r="A4744" s="4" t="s">
        <v>4951</v>
      </c>
      <c r="B4744" s="4" t="s">
        <v>237</v>
      </c>
      <c r="C4744" s="4" t="s">
        <v>192</v>
      </c>
      <c r="D4744" s="4" t="s">
        <v>88</v>
      </c>
      <c r="E4744" s="4" t="s">
        <v>172</v>
      </c>
      <c r="F4744" s="3">
        <v>42929</v>
      </c>
      <c r="G4744" s="3">
        <v>43008</v>
      </c>
      <c r="H4744">
        <v>3340</v>
      </c>
    </row>
    <row r="4745" spans="1:8">
      <c r="A4745" s="4" t="s">
        <v>4952</v>
      </c>
      <c r="B4745" s="4" t="s">
        <v>203</v>
      </c>
      <c r="C4745" s="4" t="s">
        <v>192</v>
      </c>
      <c r="D4745" s="4" t="s">
        <v>76</v>
      </c>
      <c r="E4745" s="4" t="s">
        <v>197</v>
      </c>
      <c r="F4745" s="3">
        <v>42929</v>
      </c>
      <c r="G4745" s="3">
        <v>42931</v>
      </c>
      <c r="H4745">
        <v>0</v>
      </c>
    </row>
    <row r="4746" spans="1:8">
      <c r="A4746" s="4" t="s">
        <v>4953</v>
      </c>
      <c r="B4746" s="4" t="s">
        <v>230</v>
      </c>
      <c r="C4746" s="4" t="s">
        <v>171</v>
      </c>
      <c r="D4746" s="4" t="s">
        <v>90</v>
      </c>
      <c r="E4746" s="4" t="s">
        <v>172</v>
      </c>
      <c r="F4746" s="3">
        <v>42929</v>
      </c>
      <c r="G4746" s="3">
        <v>42956</v>
      </c>
      <c r="H4746">
        <v>1014</v>
      </c>
    </row>
    <row r="4747" spans="1:8">
      <c r="A4747" s="4" t="s">
        <v>4954</v>
      </c>
      <c r="B4747" s="4" t="s">
        <v>256</v>
      </c>
      <c r="C4747" s="4" t="s">
        <v>179</v>
      </c>
      <c r="D4747" s="4" t="s">
        <v>47</v>
      </c>
      <c r="E4747" s="4" t="s">
        <v>172</v>
      </c>
      <c r="F4747" s="3">
        <v>42929</v>
      </c>
      <c r="G4747" s="3">
        <v>42935</v>
      </c>
      <c r="H4747">
        <v>536</v>
      </c>
    </row>
    <row r="4748" spans="1:8">
      <c r="A4748" s="4" t="s">
        <v>4955</v>
      </c>
      <c r="B4748" s="4" t="s">
        <v>187</v>
      </c>
      <c r="C4748" s="4" t="s">
        <v>171</v>
      </c>
      <c r="D4748" s="4" t="s">
        <v>84</v>
      </c>
      <c r="E4748" s="4" t="s">
        <v>197</v>
      </c>
      <c r="F4748" s="3">
        <v>42929</v>
      </c>
      <c r="G4748" s="3">
        <v>42930</v>
      </c>
      <c r="H4748">
        <v>0</v>
      </c>
    </row>
    <row r="4749" spans="1:8">
      <c r="A4749" s="4" t="s">
        <v>4956</v>
      </c>
      <c r="B4749" s="4" t="s">
        <v>189</v>
      </c>
      <c r="C4749" s="4" t="s">
        <v>179</v>
      </c>
      <c r="D4749" s="4" t="s">
        <v>41</v>
      </c>
      <c r="E4749" s="4" t="s">
        <v>172</v>
      </c>
      <c r="F4749" s="3">
        <v>42929</v>
      </c>
      <c r="G4749" s="3">
        <v>42940</v>
      </c>
      <c r="H4749">
        <v>550</v>
      </c>
    </row>
    <row r="4750" spans="1:8">
      <c r="A4750" s="4" t="s">
        <v>4957</v>
      </c>
      <c r="B4750" s="4" t="s">
        <v>189</v>
      </c>
      <c r="C4750" s="4" t="s">
        <v>179</v>
      </c>
      <c r="D4750" s="4" t="s">
        <v>70</v>
      </c>
      <c r="E4750" s="4" t="s">
        <v>172</v>
      </c>
      <c r="F4750" s="3">
        <v>42929</v>
      </c>
      <c r="G4750" s="3">
        <v>43006</v>
      </c>
      <c r="H4750">
        <v>469</v>
      </c>
    </row>
    <row r="4751" spans="1:8">
      <c r="A4751" s="4" t="s">
        <v>4958</v>
      </c>
      <c r="B4751" s="4" t="s">
        <v>189</v>
      </c>
      <c r="C4751" s="4" t="s">
        <v>179</v>
      </c>
      <c r="D4751" s="4" t="s">
        <v>103</v>
      </c>
      <c r="E4751" s="4" t="s">
        <v>172</v>
      </c>
      <c r="F4751" s="3">
        <v>42929</v>
      </c>
      <c r="G4751" s="3">
        <v>42930</v>
      </c>
      <c r="H4751">
        <v>585</v>
      </c>
    </row>
    <row r="4752" spans="1:8">
      <c r="A4752" s="4" t="s">
        <v>4959</v>
      </c>
      <c r="B4752" s="4" t="s">
        <v>189</v>
      </c>
      <c r="C4752" s="4" t="s">
        <v>171</v>
      </c>
      <c r="D4752" s="4" t="s">
        <v>106</v>
      </c>
      <c r="E4752" s="4" t="s">
        <v>172</v>
      </c>
      <c r="F4752" s="3">
        <v>42929</v>
      </c>
      <c r="G4752" s="3">
        <v>42976</v>
      </c>
      <c r="H4752">
        <v>943</v>
      </c>
    </row>
    <row r="4753" spans="1:8">
      <c r="A4753" s="4" t="s">
        <v>4960</v>
      </c>
      <c r="B4753" s="4" t="s">
        <v>232</v>
      </c>
      <c r="C4753" s="4" t="s">
        <v>179</v>
      </c>
      <c r="D4753" s="4" t="s">
        <v>31</v>
      </c>
      <c r="E4753" s="4" t="s">
        <v>197</v>
      </c>
      <c r="F4753" s="3">
        <v>42929</v>
      </c>
      <c r="G4753" s="3">
        <v>42937</v>
      </c>
      <c r="H4753">
        <v>0</v>
      </c>
    </row>
    <row r="4754" spans="1:8">
      <c r="A4754" s="4" t="s">
        <v>4961</v>
      </c>
      <c r="B4754" s="4" t="s">
        <v>232</v>
      </c>
      <c r="C4754" s="4" t="s">
        <v>171</v>
      </c>
      <c r="D4754" s="4" t="s">
        <v>99</v>
      </c>
      <c r="E4754" s="4" t="s">
        <v>172</v>
      </c>
      <c r="F4754" s="3">
        <v>42929</v>
      </c>
      <c r="G4754" s="3">
        <v>42948</v>
      </c>
      <c r="H4754">
        <v>1319</v>
      </c>
    </row>
    <row r="4755" spans="1:8">
      <c r="A4755" s="4" t="s">
        <v>4962</v>
      </c>
      <c r="B4755" s="4" t="s">
        <v>232</v>
      </c>
      <c r="C4755" s="4" t="s">
        <v>175</v>
      </c>
      <c r="D4755" s="4" t="s">
        <v>35</v>
      </c>
      <c r="E4755" s="4" t="s">
        <v>172</v>
      </c>
      <c r="F4755" s="3">
        <v>42929</v>
      </c>
      <c r="G4755" s="3">
        <v>42938</v>
      </c>
      <c r="H4755">
        <v>5873</v>
      </c>
    </row>
    <row r="4756" spans="1:8">
      <c r="A4756" s="4" t="s">
        <v>4963</v>
      </c>
      <c r="B4756" s="4" t="s">
        <v>226</v>
      </c>
      <c r="C4756" s="4" t="s">
        <v>177</v>
      </c>
      <c r="D4756" s="4" t="s">
        <v>24</v>
      </c>
      <c r="E4756" s="4" t="s">
        <v>193</v>
      </c>
      <c r="F4756" s="3">
        <v>42929</v>
      </c>
      <c r="G4756" s="3"/>
    </row>
    <row r="4757" spans="1:8">
      <c r="A4757" s="4" t="s">
        <v>4964</v>
      </c>
      <c r="B4757" s="4" t="s">
        <v>185</v>
      </c>
      <c r="C4757" s="4" t="s">
        <v>192</v>
      </c>
      <c r="D4757" s="4" t="s">
        <v>82</v>
      </c>
      <c r="E4757" s="4" t="s">
        <v>197</v>
      </c>
      <c r="F4757" s="3">
        <v>42929</v>
      </c>
      <c r="G4757" s="3">
        <v>42975</v>
      </c>
      <c r="H4757">
        <v>0</v>
      </c>
    </row>
    <row r="4758" spans="1:8">
      <c r="A4758" s="4" t="s">
        <v>4965</v>
      </c>
      <c r="B4758" s="4" t="s">
        <v>181</v>
      </c>
      <c r="C4758" s="4" t="s">
        <v>171</v>
      </c>
      <c r="D4758" s="4" t="s">
        <v>87</v>
      </c>
      <c r="E4758" s="4" t="s">
        <v>197</v>
      </c>
      <c r="F4758" s="3">
        <v>42929</v>
      </c>
      <c r="G4758" s="3">
        <v>42931</v>
      </c>
      <c r="H4758">
        <v>0</v>
      </c>
    </row>
    <row r="4759" spans="1:8">
      <c r="A4759" s="4" t="s">
        <v>4966</v>
      </c>
      <c r="B4759" s="4" t="s">
        <v>183</v>
      </c>
      <c r="C4759" s="4" t="s">
        <v>177</v>
      </c>
      <c r="D4759" s="4" t="s">
        <v>119</v>
      </c>
      <c r="E4759" s="4" t="s">
        <v>172</v>
      </c>
      <c r="F4759" s="3">
        <v>42930</v>
      </c>
      <c r="G4759" s="3">
        <v>42933</v>
      </c>
      <c r="H4759">
        <v>44</v>
      </c>
    </row>
    <row r="4760" spans="1:8">
      <c r="A4760" s="4" t="s">
        <v>4967</v>
      </c>
      <c r="B4760" s="4" t="s">
        <v>261</v>
      </c>
      <c r="C4760" s="4" t="s">
        <v>192</v>
      </c>
      <c r="D4760" s="4" t="s">
        <v>99</v>
      </c>
      <c r="E4760" s="4" t="s">
        <v>197</v>
      </c>
      <c r="F4760" s="3">
        <v>42930</v>
      </c>
      <c r="G4760" s="3">
        <v>42942</v>
      </c>
      <c r="H4760">
        <v>0</v>
      </c>
    </row>
    <row r="4761" spans="1:8">
      <c r="A4761" s="4" t="s">
        <v>4968</v>
      </c>
      <c r="B4761" s="4" t="s">
        <v>261</v>
      </c>
      <c r="C4761" s="4" t="s">
        <v>175</v>
      </c>
      <c r="D4761" s="4" t="s">
        <v>88</v>
      </c>
      <c r="E4761" s="4" t="s">
        <v>172</v>
      </c>
      <c r="F4761" s="3">
        <v>42930</v>
      </c>
      <c r="G4761" s="3">
        <v>42992</v>
      </c>
      <c r="H4761">
        <v>3834</v>
      </c>
    </row>
    <row r="4762" spans="1:8">
      <c r="A4762" s="4" t="s">
        <v>4969</v>
      </c>
      <c r="B4762" s="4" t="s">
        <v>246</v>
      </c>
      <c r="C4762" s="4" t="s">
        <v>171</v>
      </c>
      <c r="D4762" s="4" t="s">
        <v>126</v>
      </c>
      <c r="E4762" s="4" t="s">
        <v>197</v>
      </c>
      <c r="F4762" s="3">
        <v>42930</v>
      </c>
      <c r="G4762" s="3">
        <v>42937</v>
      </c>
      <c r="H4762">
        <v>0</v>
      </c>
    </row>
    <row r="4763" spans="1:8">
      <c r="A4763" s="4" t="s">
        <v>4970</v>
      </c>
      <c r="B4763" s="4" t="s">
        <v>246</v>
      </c>
      <c r="C4763" s="4" t="s">
        <v>199</v>
      </c>
      <c r="D4763" s="4" t="s">
        <v>80</v>
      </c>
      <c r="E4763" s="4" t="s">
        <v>197</v>
      </c>
      <c r="F4763" s="3">
        <v>42930</v>
      </c>
      <c r="G4763" s="3">
        <v>42931</v>
      </c>
      <c r="H4763">
        <v>0</v>
      </c>
    </row>
    <row r="4764" spans="1:8">
      <c r="A4764" s="4" t="s">
        <v>4971</v>
      </c>
      <c r="B4764" s="4" t="s">
        <v>304</v>
      </c>
      <c r="C4764" s="4" t="s">
        <v>199</v>
      </c>
      <c r="D4764" s="4" t="s">
        <v>47</v>
      </c>
      <c r="E4764" s="4" t="s">
        <v>172</v>
      </c>
      <c r="F4764" s="3">
        <v>42930</v>
      </c>
      <c r="G4764" s="3">
        <v>42932</v>
      </c>
      <c r="H4764">
        <v>5537</v>
      </c>
    </row>
    <row r="4765" spans="1:8">
      <c r="A4765" s="4" t="s">
        <v>4972</v>
      </c>
      <c r="B4765" s="4" t="s">
        <v>279</v>
      </c>
      <c r="C4765" s="4" t="s">
        <v>179</v>
      </c>
      <c r="D4765" s="4" t="s">
        <v>52</v>
      </c>
      <c r="E4765" s="4" t="s">
        <v>172</v>
      </c>
      <c r="F4765" s="3">
        <v>42930</v>
      </c>
      <c r="G4765" s="3">
        <v>42993</v>
      </c>
      <c r="H4765">
        <v>530</v>
      </c>
    </row>
    <row r="4766" spans="1:8">
      <c r="A4766" s="4" t="s">
        <v>4973</v>
      </c>
      <c r="B4766" s="4" t="s">
        <v>279</v>
      </c>
      <c r="C4766" s="4" t="s">
        <v>199</v>
      </c>
      <c r="D4766" s="4" t="s">
        <v>84</v>
      </c>
      <c r="E4766" s="4" t="s">
        <v>172</v>
      </c>
      <c r="F4766" s="3">
        <v>42930</v>
      </c>
      <c r="G4766" s="3">
        <v>43001</v>
      </c>
      <c r="H4766">
        <v>4989</v>
      </c>
    </row>
    <row r="4767" spans="1:8">
      <c r="A4767" s="4" t="s">
        <v>4974</v>
      </c>
      <c r="B4767" s="4" t="s">
        <v>174</v>
      </c>
      <c r="C4767" s="4" t="s">
        <v>199</v>
      </c>
      <c r="D4767" s="4" t="s">
        <v>111</v>
      </c>
      <c r="E4767" s="4" t="s">
        <v>197</v>
      </c>
      <c r="F4767" s="3">
        <v>42930</v>
      </c>
      <c r="G4767" s="3">
        <v>42941</v>
      </c>
      <c r="H4767">
        <v>0</v>
      </c>
    </row>
    <row r="4768" spans="1:8">
      <c r="A4768" s="4" t="s">
        <v>4975</v>
      </c>
      <c r="B4768" s="4" t="s">
        <v>174</v>
      </c>
      <c r="C4768" s="4" t="s">
        <v>171</v>
      </c>
      <c r="D4768" s="4" t="s">
        <v>110</v>
      </c>
      <c r="E4768" s="4" t="s">
        <v>172</v>
      </c>
      <c r="F4768" s="3">
        <v>42930</v>
      </c>
      <c r="G4768" s="3">
        <v>42942</v>
      </c>
      <c r="H4768">
        <v>1144</v>
      </c>
    </row>
    <row r="4769" spans="1:8">
      <c r="A4769" s="4" t="s">
        <v>4976</v>
      </c>
      <c r="B4769" s="4" t="s">
        <v>263</v>
      </c>
      <c r="C4769" s="4" t="s">
        <v>179</v>
      </c>
      <c r="D4769" s="4" t="s">
        <v>84</v>
      </c>
      <c r="E4769" s="4" t="s">
        <v>197</v>
      </c>
      <c r="F4769" s="3">
        <v>42930</v>
      </c>
      <c r="G4769" s="3">
        <v>42931</v>
      </c>
      <c r="H4769">
        <v>0</v>
      </c>
    </row>
    <row r="4770" spans="1:8">
      <c r="A4770" s="4" t="s">
        <v>4977</v>
      </c>
      <c r="B4770" s="4" t="s">
        <v>212</v>
      </c>
      <c r="C4770" s="4" t="s">
        <v>192</v>
      </c>
      <c r="D4770" s="4" t="s">
        <v>122</v>
      </c>
      <c r="E4770" s="4" t="s">
        <v>197</v>
      </c>
      <c r="F4770" s="3">
        <v>42930</v>
      </c>
      <c r="G4770" s="3">
        <v>42986</v>
      </c>
      <c r="H4770">
        <v>0</v>
      </c>
    </row>
    <row r="4771" spans="1:8">
      <c r="A4771" s="4" t="s">
        <v>4978</v>
      </c>
      <c r="B4771" s="4" t="s">
        <v>203</v>
      </c>
      <c r="C4771" s="4" t="s">
        <v>192</v>
      </c>
      <c r="D4771" s="4" t="s">
        <v>122</v>
      </c>
      <c r="E4771" s="4" t="s">
        <v>172</v>
      </c>
      <c r="F4771" s="3">
        <v>42930</v>
      </c>
      <c r="G4771" s="3">
        <v>42931</v>
      </c>
      <c r="H4771">
        <v>3362</v>
      </c>
    </row>
    <row r="4772" spans="1:8">
      <c r="A4772" s="4" t="s">
        <v>4979</v>
      </c>
      <c r="B4772" s="4" t="s">
        <v>191</v>
      </c>
      <c r="C4772" s="4" t="s">
        <v>175</v>
      </c>
      <c r="D4772" s="4" t="s">
        <v>72</v>
      </c>
      <c r="E4772" s="4" t="s">
        <v>197</v>
      </c>
      <c r="F4772" s="3">
        <v>42930</v>
      </c>
      <c r="G4772" s="3">
        <v>42941</v>
      </c>
      <c r="H4772">
        <v>0</v>
      </c>
    </row>
    <row r="4773" spans="1:8">
      <c r="A4773" s="4" t="s">
        <v>4980</v>
      </c>
      <c r="B4773" s="4" t="s">
        <v>191</v>
      </c>
      <c r="C4773" s="4" t="s">
        <v>199</v>
      </c>
      <c r="D4773" s="4" t="s">
        <v>71</v>
      </c>
      <c r="E4773" s="4" t="s">
        <v>172</v>
      </c>
      <c r="F4773" s="3">
        <v>42930</v>
      </c>
      <c r="G4773" s="3">
        <v>42937</v>
      </c>
      <c r="H4773">
        <v>5013</v>
      </c>
    </row>
    <row r="4774" spans="1:8">
      <c r="A4774" s="4" t="s">
        <v>4981</v>
      </c>
      <c r="B4774" s="4" t="s">
        <v>219</v>
      </c>
      <c r="C4774" s="4" t="s">
        <v>179</v>
      </c>
      <c r="D4774" s="4" t="s">
        <v>24</v>
      </c>
      <c r="E4774" s="4" t="s">
        <v>193</v>
      </c>
      <c r="F4774" s="3">
        <v>42930</v>
      </c>
      <c r="G4774" s="3"/>
    </row>
    <row r="4775" spans="1:8">
      <c r="A4775" s="4" t="s">
        <v>4982</v>
      </c>
      <c r="B4775" s="4" t="s">
        <v>219</v>
      </c>
      <c r="C4775" s="4" t="s">
        <v>179</v>
      </c>
      <c r="D4775" s="4" t="s">
        <v>75</v>
      </c>
      <c r="E4775" s="4" t="s">
        <v>197</v>
      </c>
      <c r="F4775" s="3">
        <v>42930</v>
      </c>
      <c r="G4775" s="3">
        <v>42931</v>
      </c>
      <c r="H4775">
        <v>0</v>
      </c>
    </row>
    <row r="4776" spans="1:8">
      <c r="A4776" s="4" t="s">
        <v>4983</v>
      </c>
      <c r="B4776" s="4" t="s">
        <v>230</v>
      </c>
      <c r="C4776" s="4" t="s">
        <v>171</v>
      </c>
      <c r="D4776" s="4" t="s">
        <v>32</v>
      </c>
      <c r="E4776" s="4" t="s">
        <v>197</v>
      </c>
      <c r="F4776" s="3">
        <v>42930</v>
      </c>
      <c r="G4776" s="3">
        <v>42932</v>
      </c>
      <c r="H4776">
        <v>0</v>
      </c>
    </row>
    <row r="4777" spans="1:8">
      <c r="A4777" s="4" t="s">
        <v>4984</v>
      </c>
      <c r="B4777" s="4" t="s">
        <v>230</v>
      </c>
      <c r="C4777" s="4" t="s">
        <v>179</v>
      </c>
      <c r="D4777" s="4" t="s">
        <v>98</v>
      </c>
      <c r="E4777" s="4" t="s">
        <v>172</v>
      </c>
      <c r="F4777" s="3">
        <v>42930</v>
      </c>
      <c r="G4777" s="3">
        <v>42974</v>
      </c>
      <c r="H4777">
        <v>431</v>
      </c>
    </row>
    <row r="4778" spans="1:8">
      <c r="A4778" s="4" t="s">
        <v>4985</v>
      </c>
      <c r="B4778" s="4" t="s">
        <v>230</v>
      </c>
      <c r="C4778" s="4" t="s">
        <v>175</v>
      </c>
      <c r="D4778" s="4" t="s">
        <v>74</v>
      </c>
      <c r="E4778" s="4" t="s">
        <v>172</v>
      </c>
      <c r="F4778" s="3">
        <v>42930</v>
      </c>
      <c r="G4778" s="3">
        <v>42940</v>
      </c>
      <c r="H4778">
        <v>5161</v>
      </c>
    </row>
    <row r="4779" spans="1:8">
      <c r="A4779" s="4" t="s">
        <v>4986</v>
      </c>
      <c r="B4779" s="4" t="s">
        <v>256</v>
      </c>
      <c r="C4779" s="4" t="s">
        <v>179</v>
      </c>
      <c r="D4779" s="4" t="s">
        <v>66</v>
      </c>
      <c r="E4779" s="4" t="s">
        <v>172</v>
      </c>
      <c r="F4779" s="3">
        <v>42930</v>
      </c>
      <c r="G4779" s="3">
        <v>42932</v>
      </c>
      <c r="H4779">
        <v>579</v>
      </c>
    </row>
    <row r="4780" spans="1:8">
      <c r="A4780" s="4" t="s">
        <v>4987</v>
      </c>
      <c r="B4780" s="4" t="s">
        <v>256</v>
      </c>
      <c r="C4780" s="4" t="s">
        <v>192</v>
      </c>
      <c r="D4780" s="4" t="s">
        <v>92</v>
      </c>
      <c r="E4780" s="4" t="s">
        <v>172</v>
      </c>
      <c r="F4780" s="3">
        <v>42930</v>
      </c>
      <c r="G4780" s="3">
        <v>42940</v>
      </c>
      <c r="H4780">
        <v>3411</v>
      </c>
    </row>
    <row r="4781" spans="1:8">
      <c r="A4781" s="4" t="s">
        <v>4988</v>
      </c>
      <c r="B4781" s="4" t="s">
        <v>187</v>
      </c>
      <c r="C4781" s="4" t="s">
        <v>177</v>
      </c>
      <c r="D4781" s="4" t="s">
        <v>122</v>
      </c>
      <c r="E4781" s="4" t="s">
        <v>197</v>
      </c>
      <c r="F4781" s="3">
        <v>42930</v>
      </c>
      <c r="G4781" s="3">
        <v>42989</v>
      </c>
      <c r="H4781">
        <v>0</v>
      </c>
    </row>
    <row r="4782" spans="1:8">
      <c r="A4782" s="4" t="s">
        <v>4989</v>
      </c>
      <c r="B4782" s="4" t="s">
        <v>187</v>
      </c>
      <c r="C4782" s="4" t="s">
        <v>192</v>
      </c>
      <c r="D4782" s="4" t="s">
        <v>98</v>
      </c>
      <c r="E4782" s="4" t="s">
        <v>172</v>
      </c>
      <c r="F4782" s="3">
        <v>42930</v>
      </c>
      <c r="G4782" s="3">
        <v>42931</v>
      </c>
      <c r="H4782">
        <v>3973</v>
      </c>
    </row>
    <row r="4783" spans="1:8">
      <c r="A4783" s="4" t="s">
        <v>4990</v>
      </c>
      <c r="B4783" s="4" t="s">
        <v>189</v>
      </c>
      <c r="C4783" s="4" t="s">
        <v>192</v>
      </c>
      <c r="D4783" s="4" t="s">
        <v>103</v>
      </c>
      <c r="E4783" s="4" t="s">
        <v>197</v>
      </c>
      <c r="F4783" s="3">
        <v>42930</v>
      </c>
      <c r="G4783" s="3">
        <v>43048</v>
      </c>
      <c r="H4783">
        <v>0</v>
      </c>
    </row>
    <row r="4784" spans="1:8">
      <c r="A4784" s="4" t="s">
        <v>4991</v>
      </c>
      <c r="B4784" s="4" t="s">
        <v>232</v>
      </c>
      <c r="C4784" s="4" t="s">
        <v>171</v>
      </c>
      <c r="D4784" s="4" t="s">
        <v>126</v>
      </c>
      <c r="E4784" s="4" t="s">
        <v>172</v>
      </c>
      <c r="F4784" s="3">
        <v>42930</v>
      </c>
      <c r="G4784" s="3">
        <v>42931</v>
      </c>
      <c r="H4784">
        <v>1029</v>
      </c>
    </row>
    <row r="4785" spans="1:8">
      <c r="A4785" s="4" t="s">
        <v>4992</v>
      </c>
      <c r="B4785" s="4" t="s">
        <v>226</v>
      </c>
      <c r="C4785" s="4" t="s">
        <v>177</v>
      </c>
      <c r="D4785" s="4" t="s">
        <v>65</v>
      </c>
      <c r="E4785" s="4" t="s">
        <v>172</v>
      </c>
      <c r="F4785" s="3">
        <v>42930</v>
      </c>
      <c r="G4785" s="3">
        <v>42939</v>
      </c>
      <c r="H4785">
        <v>59</v>
      </c>
    </row>
    <row r="4786" spans="1:8">
      <c r="A4786" s="4" t="s">
        <v>4993</v>
      </c>
      <c r="B4786" s="4" t="s">
        <v>208</v>
      </c>
      <c r="C4786" s="4" t="s">
        <v>177</v>
      </c>
      <c r="D4786" s="4" t="s">
        <v>68</v>
      </c>
      <c r="E4786" s="4" t="s">
        <v>197</v>
      </c>
      <c r="F4786" s="3">
        <v>42930</v>
      </c>
      <c r="G4786" s="3">
        <v>42938</v>
      </c>
      <c r="H4786">
        <v>0</v>
      </c>
    </row>
    <row r="4787" spans="1:8">
      <c r="A4787" s="4" t="s">
        <v>4994</v>
      </c>
      <c r="B4787" s="4" t="s">
        <v>185</v>
      </c>
      <c r="C4787" s="4" t="s">
        <v>177</v>
      </c>
      <c r="D4787" s="4" t="s">
        <v>24</v>
      </c>
      <c r="E4787" s="4" t="s">
        <v>193</v>
      </c>
      <c r="F4787" s="3">
        <v>42930</v>
      </c>
      <c r="G4787" s="3"/>
    </row>
    <row r="4788" spans="1:8">
      <c r="A4788" s="4" t="s">
        <v>4995</v>
      </c>
      <c r="B4788" s="4" t="s">
        <v>185</v>
      </c>
      <c r="C4788" s="4" t="s">
        <v>179</v>
      </c>
      <c r="D4788" s="4" t="s">
        <v>71</v>
      </c>
      <c r="E4788" s="4" t="s">
        <v>172</v>
      </c>
      <c r="F4788" s="3">
        <v>42930</v>
      </c>
      <c r="G4788" s="3">
        <v>43007</v>
      </c>
      <c r="H4788">
        <v>534</v>
      </c>
    </row>
    <row r="4789" spans="1:8">
      <c r="A4789" s="4" t="s">
        <v>4996</v>
      </c>
      <c r="B4789" s="4" t="s">
        <v>216</v>
      </c>
      <c r="C4789" s="4" t="s">
        <v>177</v>
      </c>
      <c r="D4789" s="4" t="s">
        <v>80</v>
      </c>
      <c r="E4789" s="4" t="s">
        <v>172</v>
      </c>
      <c r="F4789" s="3">
        <v>42930</v>
      </c>
      <c r="G4789" s="3">
        <v>42931</v>
      </c>
      <c r="H4789">
        <v>48</v>
      </c>
    </row>
    <row r="4790" spans="1:8">
      <c r="A4790" s="4" t="s">
        <v>4997</v>
      </c>
      <c r="B4790" s="4" t="s">
        <v>181</v>
      </c>
      <c r="C4790" s="4" t="s">
        <v>177</v>
      </c>
      <c r="D4790" s="4" t="s">
        <v>59</v>
      </c>
      <c r="E4790" s="4" t="s">
        <v>172</v>
      </c>
      <c r="F4790" s="3">
        <v>42930</v>
      </c>
      <c r="G4790" s="3">
        <v>42941</v>
      </c>
      <c r="H4790">
        <v>57</v>
      </c>
    </row>
    <row r="4791" spans="1:8">
      <c r="A4791" s="4" t="s">
        <v>4998</v>
      </c>
      <c r="B4791" s="4" t="s">
        <v>210</v>
      </c>
      <c r="C4791" s="4" t="s">
        <v>199</v>
      </c>
      <c r="D4791" s="4" t="s">
        <v>52</v>
      </c>
      <c r="E4791" s="4" t="s">
        <v>197</v>
      </c>
      <c r="F4791" s="3">
        <v>42931</v>
      </c>
      <c r="G4791" s="3">
        <v>42933</v>
      </c>
      <c r="H4791">
        <v>0</v>
      </c>
    </row>
    <row r="4792" spans="1:8">
      <c r="A4792" s="4" t="s">
        <v>4999</v>
      </c>
      <c r="B4792" s="4" t="s">
        <v>174</v>
      </c>
      <c r="C4792" s="4" t="s">
        <v>199</v>
      </c>
      <c r="D4792" s="4" t="s">
        <v>109</v>
      </c>
      <c r="E4792" s="4" t="s">
        <v>172</v>
      </c>
      <c r="F4792" s="3">
        <v>42931</v>
      </c>
      <c r="G4792" s="3">
        <v>43050</v>
      </c>
      <c r="H4792">
        <v>4009</v>
      </c>
    </row>
    <row r="4793" spans="1:8">
      <c r="A4793" s="4" t="s">
        <v>5000</v>
      </c>
      <c r="B4793" s="4" t="s">
        <v>174</v>
      </c>
      <c r="C4793" s="4" t="s">
        <v>192</v>
      </c>
      <c r="D4793" s="4" t="s">
        <v>45</v>
      </c>
      <c r="E4793" s="4" t="s">
        <v>172</v>
      </c>
      <c r="F4793" s="3">
        <v>42931</v>
      </c>
      <c r="G4793" s="3">
        <v>42981</v>
      </c>
      <c r="H4793">
        <v>3255</v>
      </c>
    </row>
    <row r="4794" spans="1:8">
      <c r="A4794" s="4" t="s">
        <v>5001</v>
      </c>
      <c r="B4794" s="4" t="s">
        <v>263</v>
      </c>
      <c r="C4794" s="4" t="s">
        <v>192</v>
      </c>
      <c r="D4794" s="4" t="s">
        <v>42</v>
      </c>
      <c r="E4794" s="4" t="s">
        <v>172</v>
      </c>
      <c r="F4794" s="3">
        <v>42931</v>
      </c>
      <c r="G4794" s="3">
        <v>42941</v>
      </c>
      <c r="H4794">
        <v>3724</v>
      </c>
    </row>
    <row r="4795" spans="1:8">
      <c r="A4795" s="4" t="s">
        <v>5002</v>
      </c>
      <c r="B4795" s="4" t="s">
        <v>212</v>
      </c>
      <c r="C4795" s="4" t="s">
        <v>192</v>
      </c>
      <c r="D4795" s="4" t="s">
        <v>44</v>
      </c>
      <c r="E4795" s="4" t="s">
        <v>197</v>
      </c>
      <c r="F4795" s="3">
        <v>42931</v>
      </c>
      <c r="G4795" s="3">
        <v>42932</v>
      </c>
      <c r="H4795">
        <v>0</v>
      </c>
    </row>
    <row r="4796" spans="1:8">
      <c r="A4796" s="4" t="s">
        <v>5003</v>
      </c>
      <c r="B4796" s="4" t="s">
        <v>203</v>
      </c>
      <c r="C4796" s="4" t="s">
        <v>171</v>
      </c>
      <c r="D4796" s="4" t="s">
        <v>53</v>
      </c>
      <c r="E4796" s="4" t="s">
        <v>197</v>
      </c>
      <c r="F4796" s="3">
        <v>42931</v>
      </c>
      <c r="G4796" s="3">
        <v>42940</v>
      </c>
      <c r="H4796">
        <v>0</v>
      </c>
    </row>
    <row r="4797" spans="1:8">
      <c r="A4797" s="4" t="s">
        <v>5004</v>
      </c>
      <c r="B4797" s="4" t="s">
        <v>191</v>
      </c>
      <c r="C4797" s="4" t="s">
        <v>171</v>
      </c>
      <c r="D4797" s="4" t="s">
        <v>62</v>
      </c>
      <c r="E4797" s="4" t="s">
        <v>197</v>
      </c>
      <c r="F4797" s="3">
        <v>42931</v>
      </c>
      <c r="G4797" s="3">
        <v>42973</v>
      </c>
      <c r="H4797">
        <v>0</v>
      </c>
    </row>
    <row r="4798" spans="1:8">
      <c r="A4798" s="4" t="s">
        <v>5005</v>
      </c>
      <c r="B4798" s="4" t="s">
        <v>343</v>
      </c>
      <c r="C4798" s="4" t="s">
        <v>177</v>
      </c>
      <c r="D4798" s="4" t="s">
        <v>104</v>
      </c>
      <c r="E4798" s="4" t="s">
        <v>197</v>
      </c>
      <c r="F4798" s="3">
        <v>42931</v>
      </c>
      <c r="G4798" s="3">
        <v>43043</v>
      </c>
      <c r="H4798">
        <v>0</v>
      </c>
    </row>
    <row r="4799" spans="1:8">
      <c r="A4799" s="4" t="s">
        <v>5006</v>
      </c>
      <c r="B4799" s="4" t="s">
        <v>230</v>
      </c>
      <c r="C4799" s="4" t="s">
        <v>199</v>
      </c>
      <c r="D4799" s="4" t="s">
        <v>86</v>
      </c>
      <c r="E4799" s="4" t="s">
        <v>197</v>
      </c>
      <c r="F4799" s="3">
        <v>42931</v>
      </c>
      <c r="G4799" s="3">
        <v>42938</v>
      </c>
      <c r="H4799">
        <v>0</v>
      </c>
    </row>
    <row r="4800" spans="1:8">
      <c r="A4800" s="4" t="s">
        <v>5007</v>
      </c>
      <c r="B4800" s="4" t="s">
        <v>256</v>
      </c>
      <c r="C4800" s="4" t="s">
        <v>177</v>
      </c>
      <c r="D4800" s="4" t="s">
        <v>70</v>
      </c>
      <c r="E4800" s="4" t="s">
        <v>197</v>
      </c>
      <c r="F4800" s="3">
        <v>42931</v>
      </c>
      <c r="G4800" s="3">
        <v>42932</v>
      </c>
      <c r="H4800">
        <v>0</v>
      </c>
    </row>
    <row r="4801" spans="1:8">
      <c r="A4801" s="4" t="s">
        <v>5008</v>
      </c>
      <c r="B4801" s="4" t="s">
        <v>187</v>
      </c>
      <c r="C4801" s="4" t="s">
        <v>192</v>
      </c>
      <c r="D4801" s="4" t="s">
        <v>54</v>
      </c>
      <c r="E4801" s="4" t="s">
        <v>197</v>
      </c>
      <c r="F4801" s="3">
        <v>42931</v>
      </c>
      <c r="G4801" s="3">
        <v>42933</v>
      </c>
      <c r="H4801">
        <v>0</v>
      </c>
    </row>
    <row r="4802" spans="1:8">
      <c r="A4802" s="4" t="s">
        <v>5009</v>
      </c>
      <c r="B4802" s="4" t="s">
        <v>187</v>
      </c>
      <c r="C4802" s="4" t="s">
        <v>192</v>
      </c>
      <c r="D4802" s="4" t="s">
        <v>38</v>
      </c>
      <c r="E4802" s="4" t="s">
        <v>172</v>
      </c>
      <c r="F4802" s="3">
        <v>42931</v>
      </c>
      <c r="G4802" s="3">
        <v>42974</v>
      </c>
      <c r="H4802">
        <v>2791</v>
      </c>
    </row>
    <row r="4803" spans="1:8">
      <c r="A4803" s="4" t="s">
        <v>5010</v>
      </c>
      <c r="B4803" s="4" t="s">
        <v>201</v>
      </c>
      <c r="C4803" s="4" t="s">
        <v>171</v>
      </c>
      <c r="D4803" s="4" t="s">
        <v>24</v>
      </c>
      <c r="E4803" s="4" t="s">
        <v>193</v>
      </c>
      <c r="F4803" s="3">
        <v>42931</v>
      </c>
      <c r="G4803" s="3"/>
    </row>
    <row r="4804" spans="1:8">
      <c r="A4804" s="4" t="s">
        <v>5011</v>
      </c>
      <c r="B4804" s="4" t="s">
        <v>189</v>
      </c>
      <c r="C4804" s="4" t="s">
        <v>192</v>
      </c>
      <c r="D4804" s="4" t="s">
        <v>37</v>
      </c>
      <c r="E4804" s="4" t="s">
        <v>172</v>
      </c>
      <c r="F4804" s="3">
        <v>42931</v>
      </c>
      <c r="G4804" s="3">
        <v>42980</v>
      </c>
      <c r="H4804">
        <v>3501</v>
      </c>
    </row>
    <row r="4805" spans="1:8">
      <c r="A4805" s="4" t="s">
        <v>5012</v>
      </c>
      <c r="B4805" s="4" t="s">
        <v>232</v>
      </c>
      <c r="C4805" s="4" t="s">
        <v>199</v>
      </c>
      <c r="D4805" s="4" t="s">
        <v>125</v>
      </c>
      <c r="E4805" s="4" t="s">
        <v>197</v>
      </c>
      <c r="F4805" s="3">
        <v>42931</v>
      </c>
      <c r="G4805" s="3">
        <v>42943</v>
      </c>
      <c r="H4805">
        <v>0</v>
      </c>
    </row>
    <row r="4806" spans="1:8">
      <c r="A4806" s="4" t="s">
        <v>5013</v>
      </c>
      <c r="B4806" s="4" t="s">
        <v>232</v>
      </c>
      <c r="C4806" s="4" t="s">
        <v>179</v>
      </c>
      <c r="D4806" s="4" t="s">
        <v>63</v>
      </c>
      <c r="E4806" s="4" t="s">
        <v>172</v>
      </c>
      <c r="F4806" s="3">
        <v>42931</v>
      </c>
      <c r="G4806" s="3">
        <v>42932</v>
      </c>
      <c r="H4806">
        <v>555</v>
      </c>
    </row>
    <row r="4807" spans="1:8">
      <c r="A4807" s="4" t="s">
        <v>5014</v>
      </c>
      <c r="B4807" s="4" t="s">
        <v>205</v>
      </c>
      <c r="C4807" s="4" t="s">
        <v>177</v>
      </c>
      <c r="D4807" s="4" t="s">
        <v>24</v>
      </c>
      <c r="E4807" s="4" t="s">
        <v>193</v>
      </c>
      <c r="F4807" s="3">
        <v>42931</v>
      </c>
      <c r="G4807" s="3"/>
    </row>
    <row r="4808" spans="1:8">
      <c r="A4808" s="4" t="s">
        <v>5015</v>
      </c>
      <c r="B4808" s="4" t="s">
        <v>205</v>
      </c>
      <c r="C4808" s="4" t="s">
        <v>179</v>
      </c>
      <c r="D4808" s="4" t="s">
        <v>87</v>
      </c>
      <c r="E4808" s="4" t="s">
        <v>172</v>
      </c>
      <c r="F4808" s="3">
        <v>42931</v>
      </c>
      <c r="G4808" s="3">
        <v>42939</v>
      </c>
      <c r="H4808">
        <v>650</v>
      </c>
    </row>
    <row r="4809" spans="1:8">
      <c r="A4809" s="4" t="s">
        <v>5016</v>
      </c>
      <c r="B4809" s="4" t="s">
        <v>185</v>
      </c>
      <c r="C4809" s="4" t="s">
        <v>179</v>
      </c>
      <c r="D4809" s="4" t="s">
        <v>90</v>
      </c>
      <c r="E4809" s="4" t="s">
        <v>197</v>
      </c>
      <c r="F4809" s="3">
        <v>42931</v>
      </c>
      <c r="G4809" s="3">
        <v>42942</v>
      </c>
      <c r="H4809">
        <v>0</v>
      </c>
    </row>
    <row r="4810" spans="1:8">
      <c r="A4810" s="4" t="s">
        <v>5017</v>
      </c>
      <c r="B4810" s="4" t="s">
        <v>185</v>
      </c>
      <c r="C4810" s="4" t="s">
        <v>177</v>
      </c>
      <c r="D4810" s="4" t="s">
        <v>84</v>
      </c>
      <c r="E4810" s="4" t="s">
        <v>172</v>
      </c>
      <c r="F4810" s="3">
        <v>42931</v>
      </c>
      <c r="G4810" s="3">
        <v>42937</v>
      </c>
      <c r="H4810">
        <v>61</v>
      </c>
    </row>
    <row r="4811" spans="1:8">
      <c r="A4811" s="4" t="s">
        <v>5018</v>
      </c>
      <c r="B4811" s="4" t="s">
        <v>185</v>
      </c>
      <c r="C4811" s="4" t="s">
        <v>177</v>
      </c>
      <c r="D4811" s="4" t="s">
        <v>93</v>
      </c>
      <c r="E4811" s="4" t="s">
        <v>172</v>
      </c>
      <c r="F4811" s="3">
        <v>42931</v>
      </c>
      <c r="G4811" s="3">
        <v>42933</v>
      </c>
      <c r="H4811">
        <v>54</v>
      </c>
    </row>
    <row r="4812" spans="1:8">
      <c r="A4812" s="4" t="s">
        <v>5019</v>
      </c>
      <c r="B4812" s="4" t="s">
        <v>216</v>
      </c>
      <c r="C4812" s="4" t="s">
        <v>177</v>
      </c>
      <c r="D4812" s="4" t="s">
        <v>42</v>
      </c>
      <c r="E4812" s="4" t="s">
        <v>197</v>
      </c>
      <c r="F4812" s="3">
        <v>42931</v>
      </c>
      <c r="G4812" s="3">
        <v>42938</v>
      </c>
      <c r="H4812">
        <v>0</v>
      </c>
    </row>
    <row r="4813" spans="1:8">
      <c r="A4813" s="4" t="s">
        <v>5020</v>
      </c>
      <c r="B4813" s="4" t="s">
        <v>235</v>
      </c>
      <c r="C4813" s="4" t="s">
        <v>192</v>
      </c>
      <c r="D4813" s="4" t="s">
        <v>107</v>
      </c>
      <c r="E4813" s="4" t="s">
        <v>197</v>
      </c>
      <c r="F4813" s="3">
        <v>42931</v>
      </c>
      <c r="G4813" s="3">
        <v>42939</v>
      </c>
      <c r="H4813">
        <v>0</v>
      </c>
    </row>
    <row r="4814" spans="1:8">
      <c r="A4814" s="4" t="s">
        <v>5021</v>
      </c>
      <c r="B4814" s="4" t="s">
        <v>183</v>
      </c>
      <c r="C4814" s="4" t="s">
        <v>179</v>
      </c>
      <c r="D4814" s="4" t="s">
        <v>104</v>
      </c>
      <c r="E4814" s="4" t="s">
        <v>197</v>
      </c>
      <c r="F4814" s="3">
        <v>42932</v>
      </c>
      <c r="G4814" s="3">
        <v>42940</v>
      </c>
      <c r="H4814">
        <v>0</v>
      </c>
    </row>
    <row r="4815" spans="1:8">
      <c r="A4815" s="4" t="s">
        <v>5022</v>
      </c>
      <c r="B4815" s="4" t="s">
        <v>183</v>
      </c>
      <c r="C4815" s="4" t="s">
        <v>192</v>
      </c>
      <c r="D4815" s="4" t="s">
        <v>61</v>
      </c>
      <c r="E4815" s="4" t="s">
        <v>197</v>
      </c>
      <c r="F4815" s="3">
        <v>42932</v>
      </c>
      <c r="G4815" s="3">
        <v>42933</v>
      </c>
      <c r="H4815">
        <v>0</v>
      </c>
    </row>
    <row r="4816" spans="1:8">
      <c r="A4816" s="4" t="s">
        <v>5023</v>
      </c>
      <c r="B4816" s="4" t="s">
        <v>183</v>
      </c>
      <c r="C4816" s="4" t="s">
        <v>177</v>
      </c>
      <c r="D4816" s="4" t="s">
        <v>100</v>
      </c>
      <c r="E4816" s="4" t="s">
        <v>172</v>
      </c>
      <c r="F4816" s="3">
        <v>42932</v>
      </c>
      <c r="G4816" s="3">
        <v>42941</v>
      </c>
      <c r="H4816">
        <v>59</v>
      </c>
    </row>
    <row r="4817" spans="1:8">
      <c r="A4817" s="4" t="s">
        <v>5024</v>
      </c>
      <c r="B4817" s="4" t="s">
        <v>261</v>
      </c>
      <c r="C4817" s="4" t="s">
        <v>179</v>
      </c>
      <c r="D4817" s="4" t="s">
        <v>115</v>
      </c>
      <c r="E4817" s="4" t="s">
        <v>193</v>
      </c>
      <c r="F4817" s="3">
        <v>42932</v>
      </c>
      <c r="G4817" s="3"/>
    </row>
    <row r="4818" spans="1:8">
      <c r="A4818" s="4" t="s">
        <v>5025</v>
      </c>
      <c r="B4818" s="4" t="s">
        <v>246</v>
      </c>
      <c r="C4818" s="4" t="s">
        <v>175</v>
      </c>
      <c r="D4818" s="4" t="s">
        <v>21</v>
      </c>
      <c r="E4818" s="4" t="s">
        <v>172</v>
      </c>
      <c r="F4818" s="3">
        <v>42932</v>
      </c>
      <c r="G4818" s="3">
        <v>42944</v>
      </c>
      <c r="H4818">
        <v>5318</v>
      </c>
    </row>
    <row r="4819" spans="1:8">
      <c r="A4819" s="4" t="s">
        <v>5026</v>
      </c>
      <c r="B4819" s="4" t="s">
        <v>304</v>
      </c>
      <c r="C4819" s="4" t="s">
        <v>199</v>
      </c>
      <c r="D4819" s="4" t="s">
        <v>43</v>
      </c>
      <c r="E4819" s="4" t="s">
        <v>172</v>
      </c>
      <c r="F4819" s="3">
        <v>42932</v>
      </c>
      <c r="G4819" s="3">
        <v>43008</v>
      </c>
      <c r="H4819">
        <v>5753</v>
      </c>
    </row>
    <row r="4820" spans="1:8">
      <c r="A4820" s="4" t="s">
        <v>5027</v>
      </c>
      <c r="B4820" s="4" t="s">
        <v>304</v>
      </c>
      <c r="C4820" s="4" t="s">
        <v>177</v>
      </c>
      <c r="D4820" s="4" t="s">
        <v>85</v>
      </c>
      <c r="E4820" s="4" t="s">
        <v>172</v>
      </c>
      <c r="F4820" s="3">
        <v>42932</v>
      </c>
      <c r="G4820" s="3">
        <v>42940</v>
      </c>
      <c r="H4820">
        <v>62</v>
      </c>
    </row>
    <row r="4821" spans="1:8">
      <c r="A4821" s="4" t="s">
        <v>5028</v>
      </c>
      <c r="B4821" s="4" t="s">
        <v>304</v>
      </c>
      <c r="C4821" s="4" t="s">
        <v>192</v>
      </c>
      <c r="D4821" s="4" t="s">
        <v>79</v>
      </c>
      <c r="E4821" s="4" t="s">
        <v>172</v>
      </c>
      <c r="F4821" s="3">
        <v>42932</v>
      </c>
      <c r="G4821" s="3">
        <v>42959</v>
      </c>
      <c r="H4821">
        <v>3146</v>
      </c>
    </row>
    <row r="4822" spans="1:8">
      <c r="A4822" s="4" t="s">
        <v>5029</v>
      </c>
      <c r="B4822" s="4" t="s">
        <v>174</v>
      </c>
      <c r="C4822" s="4" t="s">
        <v>179</v>
      </c>
      <c r="D4822" s="4" t="s">
        <v>104</v>
      </c>
      <c r="E4822" s="4" t="s">
        <v>172</v>
      </c>
      <c r="F4822" s="3">
        <v>42932</v>
      </c>
      <c r="G4822" s="3">
        <v>42934</v>
      </c>
      <c r="H4822">
        <v>538</v>
      </c>
    </row>
    <row r="4823" spans="1:8">
      <c r="A4823" s="4" t="s">
        <v>5030</v>
      </c>
      <c r="B4823" s="4" t="s">
        <v>174</v>
      </c>
      <c r="C4823" s="4" t="s">
        <v>171</v>
      </c>
      <c r="D4823" s="4" t="s">
        <v>27</v>
      </c>
      <c r="E4823" s="4" t="s">
        <v>172</v>
      </c>
      <c r="F4823" s="3">
        <v>42932</v>
      </c>
      <c r="G4823" s="3">
        <v>42996</v>
      </c>
      <c r="H4823">
        <v>1071</v>
      </c>
    </row>
    <row r="4824" spans="1:8">
      <c r="A4824" s="4" t="s">
        <v>5031</v>
      </c>
      <c r="B4824" s="4" t="s">
        <v>174</v>
      </c>
      <c r="C4824" s="4" t="s">
        <v>175</v>
      </c>
      <c r="D4824" s="4" t="s">
        <v>27</v>
      </c>
      <c r="E4824" s="4" t="s">
        <v>172</v>
      </c>
      <c r="F4824" s="3">
        <v>42932</v>
      </c>
      <c r="G4824" s="3">
        <v>42933</v>
      </c>
      <c r="H4824">
        <v>4488</v>
      </c>
    </row>
    <row r="4825" spans="1:8">
      <c r="A4825" s="4" t="s">
        <v>5032</v>
      </c>
      <c r="B4825" s="4" t="s">
        <v>174</v>
      </c>
      <c r="C4825" s="4" t="s">
        <v>192</v>
      </c>
      <c r="D4825" s="4" t="s">
        <v>79</v>
      </c>
      <c r="E4825" s="4" t="s">
        <v>172</v>
      </c>
      <c r="F4825" s="3">
        <v>42932</v>
      </c>
      <c r="G4825" s="3">
        <v>42949</v>
      </c>
      <c r="H4825">
        <v>2837</v>
      </c>
    </row>
    <row r="4826" spans="1:8">
      <c r="A4826" s="4" t="s">
        <v>5033</v>
      </c>
      <c r="B4826" s="4" t="s">
        <v>263</v>
      </c>
      <c r="C4826" s="4" t="s">
        <v>192</v>
      </c>
      <c r="D4826" s="4" t="s">
        <v>82</v>
      </c>
      <c r="E4826" s="4" t="s">
        <v>172</v>
      </c>
      <c r="F4826" s="3">
        <v>42932</v>
      </c>
      <c r="G4826" s="3">
        <v>43008</v>
      </c>
      <c r="H4826">
        <v>3593</v>
      </c>
    </row>
    <row r="4827" spans="1:8">
      <c r="A4827" s="4" t="s">
        <v>5034</v>
      </c>
      <c r="B4827" s="4" t="s">
        <v>212</v>
      </c>
      <c r="C4827" s="4" t="s">
        <v>179</v>
      </c>
      <c r="D4827" s="4" t="s">
        <v>76</v>
      </c>
      <c r="E4827" s="4" t="s">
        <v>172</v>
      </c>
      <c r="F4827" s="3">
        <v>42932</v>
      </c>
      <c r="G4827" s="3">
        <v>43006</v>
      </c>
      <c r="H4827">
        <v>583</v>
      </c>
    </row>
    <row r="4828" spans="1:8">
      <c r="A4828" s="4" t="s">
        <v>5035</v>
      </c>
      <c r="B4828" s="4" t="s">
        <v>203</v>
      </c>
      <c r="C4828" s="4" t="s">
        <v>199</v>
      </c>
      <c r="D4828" s="4" t="s">
        <v>24</v>
      </c>
      <c r="E4828" s="4" t="s">
        <v>193</v>
      </c>
      <c r="F4828" s="3">
        <v>42932</v>
      </c>
      <c r="G4828" s="3"/>
    </row>
    <row r="4829" spans="1:8">
      <c r="A4829" s="4" t="s">
        <v>5036</v>
      </c>
      <c r="B4829" s="4" t="s">
        <v>343</v>
      </c>
      <c r="C4829" s="4" t="s">
        <v>179</v>
      </c>
      <c r="D4829" s="4" t="s">
        <v>79</v>
      </c>
      <c r="E4829" s="4" t="s">
        <v>197</v>
      </c>
      <c r="F4829" s="3">
        <v>42932</v>
      </c>
      <c r="G4829" s="3">
        <v>42941</v>
      </c>
      <c r="H4829">
        <v>0</v>
      </c>
    </row>
    <row r="4830" spans="1:8">
      <c r="A4830" s="4" t="s">
        <v>5037</v>
      </c>
      <c r="B4830" s="4" t="s">
        <v>343</v>
      </c>
      <c r="C4830" s="4" t="s">
        <v>192</v>
      </c>
      <c r="D4830" s="4" t="s">
        <v>66</v>
      </c>
      <c r="E4830" s="4" t="s">
        <v>197</v>
      </c>
      <c r="F4830" s="3">
        <v>42932</v>
      </c>
      <c r="G4830" s="3">
        <v>42944</v>
      </c>
      <c r="H4830">
        <v>0</v>
      </c>
    </row>
    <row r="4831" spans="1:8">
      <c r="A4831" s="4" t="s">
        <v>5038</v>
      </c>
      <c r="B4831" s="4" t="s">
        <v>219</v>
      </c>
      <c r="C4831" s="4" t="s">
        <v>175</v>
      </c>
      <c r="D4831" s="4" t="s">
        <v>105</v>
      </c>
      <c r="E4831" s="4" t="s">
        <v>197</v>
      </c>
      <c r="F4831" s="3">
        <v>42932</v>
      </c>
      <c r="G4831" s="3">
        <v>42939</v>
      </c>
      <c r="H4831">
        <v>0</v>
      </c>
    </row>
    <row r="4832" spans="1:8">
      <c r="A4832" s="4" t="s">
        <v>5039</v>
      </c>
      <c r="B4832" s="4" t="s">
        <v>219</v>
      </c>
      <c r="C4832" s="4" t="s">
        <v>192</v>
      </c>
      <c r="D4832" s="4" t="s">
        <v>86</v>
      </c>
      <c r="E4832" s="4" t="s">
        <v>197</v>
      </c>
      <c r="F4832" s="3">
        <v>42932</v>
      </c>
      <c r="G4832" s="3">
        <v>42938</v>
      </c>
      <c r="H4832">
        <v>0</v>
      </c>
    </row>
    <row r="4833" spans="1:8">
      <c r="A4833" s="4" t="s">
        <v>5040</v>
      </c>
      <c r="B4833" s="4" t="s">
        <v>219</v>
      </c>
      <c r="C4833" s="4" t="s">
        <v>171</v>
      </c>
      <c r="D4833" s="4" t="s">
        <v>108</v>
      </c>
      <c r="E4833" s="4" t="s">
        <v>172</v>
      </c>
      <c r="F4833" s="3">
        <v>42932</v>
      </c>
      <c r="G4833" s="3">
        <v>42937</v>
      </c>
      <c r="H4833">
        <v>1109</v>
      </c>
    </row>
    <row r="4834" spans="1:8">
      <c r="A4834" s="4" t="s">
        <v>5041</v>
      </c>
      <c r="B4834" s="4" t="s">
        <v>219</v>
      </c>
      <c r="C4834" s="4" t="s">
        <v>171</v>
      </c>
      <c r="D4834" s="4" t="s">
        <v>129</v>
      </c>
      <c r="E4834" s="4" t="s">
        <v>172</v>
      </c>
      <c r="F4834" s="3">
        <v>42932</v>
      </c>
      <c r="G4834" s="3">
        <v>42939</v>
      </c>
      <c r="H4834">
        <v>1106</v>
      </c>
    </row>
    <row r="4835" spans="1:8">
      <c r="A4835" s="4" t="s">
        <v>5042</v>
      </c>
      <c r="B4835" s="4" t="s">
        <v>230</v>
      </c>
      <c r="C4835" s="4" t="s">
        <v>199</v>
      </c>
      <c r="D4835" s="4" t="s">
        <v>98</v>
      </c>
      <c r="E4835" s="4" t="s">
        <v>197</v>
      </c>
      <c r="F4835" s="3">
        <v>42932</v>
      </c>
      <c r="G4835" s="3">
        <v>42940</v>
      </c>
      <c r="H4835">
        <v>0</v>
      </c>
    </row>
    <row r="4836" spans="1:8">
      <c r="A4836" s="4" t="s">
        <v>5043</v>
      </c>
      <c r="B4836" s="4" t="s">
        <v>230</v>
      </c>
      <c r="C4836" s="4" t="s">
        <v>199</v>
      </c>
      <c r="D4836" s="4" t="s">
        <v>86</v>
      </c>
      <c r="E4836" s="4" t="s">
        <v>172</v>
      </c>
      <c r="F4836" s="3">
        <v>42932</v>
      </c>
      <c r="G4836" s="3">
        <v>42942</v>
      </c>
      <c r="H4836">
        <v>5008</v>
      </c>
    </row>
    <row r="4837" spans="1:8">
      <c r="A4837" s="4" t="s">
        <v>5044</v>
      </c>
      <c r="B4837" s="4" t="s">
        <v>230</v>
      </c>
      <c r="C4837" s="4" t="s">
        <v>175</v>
      </c>
      <c r="D4837" s="4" t="s">
        <v>124</v>
      </c>
      <c r="E4837" s="4" t="s">
        <v>172</v>
      </c>
      <c r="F4837" s="3">
        <v>42932</v>
      </c>
      <c r="G4837" s="3">
        <v>42935</v>
      </c>
      <c r="H4837">
        <v>5621</v>
      </c>
    </row>
    <row r="4838" spans="1:8">
      <c r="A4838" s="4" t="s">
        <v>5045</v>
      </c>
      <c r="B4838" s="4" t="s">
        <v>256</v>
      </c>
      <c r="C4838" s="4" t="s">
        <v>179</v>
      </c>
      <c r="D4838" s="4" t="s">
        <v>100</v>
      </c>
      <c r="E4838" s="4" t="s">
        <v>172</v>
      </c>
      <c r="F4838" s="3">
        <v>42932</v>
      </c>
      <c r="G4838" s="3">
        <v>42933</v>
      </c>
      <c r="H4838">
        <v>550</v>
      </c>
    </row>
    <row r="4839" spans="1:8">
      <c r="A4839" s="4" t="s">
        <v>5046</v>
      </c>
      <c r="B4839" s="4" t="s">
        <v>170</v>
      </c>
      <c r="C4839" s="4" t="s">
        <v>179</v>
      </c>
      <c r="D4839" s="4" t="s">
        <v>100</v>
      </c>
      <c r="E4839" s="4" t="s">
        <v>172</v>
      </c>
      <c r="F4839" s="3">
        <v>42932</v>
      </c>
      <c r="G4839" s="3">
        <v>42981</v>
      </c>
      <c r="H4839">
        <v>574</v>
      </c>
    </row>
    <row r="4840" spans="1:8">
      <c r="A4840" s="4" t="s">
        <v>5047</v>
      </c>
      <c r="B4840" s="4" t="s">
        <v>205</v>
      </c>
      <c r="C4840" s="4" t="s">
        <v>192</v>
      </c>
      <c r="D4840" s="4" t="s">
        <v>76</v>
      </c>
      <c r="E4840" s="4" t="s">
        <v>197</v>
      </c>
      <c r="F4840" s="3">
        <v>42932</v>
      </c>
      <c r="G4840" s="3">
        <v>42940</v>
      </c>
      <c r="H4840">
        <v>0</v>
      </c>
    </row>
    <row r="4841" spans="1:8">
      <c r="A4841" s="4" t="s">
        <v>5048</v>
      </c>
      <c r="B4841" s="4" t="s">
        <v>235</v>
      </c>
      <c r="C4841" s="4" t="s">
        <v>177</v>
      </c>
      <c r="D4841" s="4" t="s">
        <v>83</v>
      </c>
      <c r="E4841" s="4" t="s">
        <v>172</v>
      </c>
      <c r="F4841" s="3">
        <v>42932</v>
      </c>
      <c r="G4841" s="3">
        <v>42941</v>
      </c>
      <c r="H4841">
        <v>52</v>
      </c>
    </row>
    <row r="4842" spans="1:8">
      <c r="A4842" s="4" t="s">
        <v>5049</v>
      </c>
      <c r="B4842" s="4" t="s">
        <v>181</v>
      </c>
      <c r="C4842" s="4" t="s">
        <v>179</v>
      </c>
      <c r="D4842" s="4" t="s">
        <v>122</v>
      </c>
      <c r="E4842" s="4" t="s">
        <v>172</v>
      </c>
      <c r="F4842" s="3">
        <v>42932</v>
      </c>
      <c r="G4842" s="3">
        <v>42993</v>
      </c>
      <c r="H4842">
        <v>477</v>
      </c>
    </row>
    <row r="4843" spans="1:8">
      <c r="A4843" s="4" t="s">
        <v>5050</v>
      </c>
      <c r="B4843" s="4" t="s">
        <v>183</v>
      </c>
      <c r="C4843" s="4" t="s">
        <v>179</v>
      </c>
      <c r="D4843" s="4" t="s">
        <v>27</v>
      </c>
      <c r="E4843" s="4" t="s">
        <v>197</v>
      </c>
      <c r="F4843" s="3">
        <v>42933</v>
      </c>
      <c r="G4843" s="3">
        <v>42942</v>
      </c>
      <c r="H4843">
        <v>0</v>
      </c>
    </row>
    <row r="4844" spans="1:8">
      <c r="A4844" s="4" t="s">
        <v>5051</v>
      </c>
      <c r="B4844" s="4" t="s">
        <v>183</v>
      </c>
      <c r="C4844" s="4" t="s">
        <v>177</v>
      </c>
      <c r="D4844" s="4" t="s">
        <v>111</v>
      </c>
      <c r="E4844" s="4" t="s">
        <v>197</v>
      </c>
      <c r="F4844" s="3">
        <v>42933</v>
      </c>
      <c r="G4844" s="3">
        <v>42938</v>
      </c>
      <c r="H4844">
        <v>0</v>
      </c>
    </row>
    <row r="4845" spans="1:8">
      <c r="A4845" s="4" t="s">
        <v>5052</v>
      </c>
      <c r="B4845" s="4" t="s">
        <v>261</v>
      </c>
      <c r="C4845" s="4" t="s">
        <v>179</v>
      </c>
      <c r="D4845" s="4" t="s">
        <v>83</v>
      </c>
      <c r="E4845" s="4" t="s">
        <v>193</v>
      </c>
      <c r="F4845" s="3">
        <v>42933</v>
      </c>
      <c r="G4845" s="3"/>
    </row>
    <row r="4846" spans="1:8">
      <c r="A4846" s="4" t="s">
        <v>5053</v>
      </c>
      <c r="B4846" s="4" t="s">
        <v>261</v>
      </c>
      <c r="C4846" s="4" t="s">
        <v>177</v>
      </c>
      <c r="D4846" s="4" t="s">
        <v>24</v>
      </c>
      <c r="E4846" s="4" t="s">
        <v>193</v>
      </c>
      <c r="F4846" s="3">
        <v>42933</v>
      </c>
      <c r="G4846" s="3"/>
    </row>
    <row r="4847" spans="1:8">
      <c r="A4847" s="4" t="s">
        <v>5054</v>
      </c>
      <c r="B4847" s="4" t="s">
        <v>246</v>
      </c>
      <c r="C4847" s="4" t="s">
        <v>192</v>
      </c>
      <c r="D4847" s="4" t="s">
        <v>24</v>
      </c>
      <c r="E4847" s="4" t="s">
        <v>193</v>
      </c>
      <c r="F4847" s="3">
        <v>42933</v>
      </c>
      <c r="G4847" s="3"/>
    </row>
    <row r="4848" spans="1:8">
      <c r="A4848" s="4" t="s">
        <v>5055</v>
      </c>
      <c r="B4848" s="4" t="s">
        <v>246</v>
      </c>
      <c r="C4848" s="4" t="s">
        <v>192</v>
      </c>
      <c r="D4848" s="4" t="s">
        <v>107</v>
      </c>
      <c r="E4848" s="4" t="s">
        <v>197</v>
      </c>
      <c r="F4848" s="3">
        <v>42933</v>
      </c>
      <c r="G4848" s="3">
        <v>42944</v>
      </c>
      <c r="H4848">
        <v>0</v>
      </c>
    </row>
    <row r="4849" spans="1:8">
      <c r="A4849" s="4" t="s">
        <v>5056</v>
      </c>
      <c r="B4849" s="4" t="s">
        <v>246</v>
      </c>
      <c r="C4849" s="4" t="s">
        <v>171</v>
      </c>
      <c r="D4849" s="4" t="s">
        <v>99</v>
      </c>
      <c r="E4849" s="4" t="s">
        <v>172</v>
      </c>
      <c r="F4849" s="3">
        <v>42933</v>
      </c>
      <c r="G4849" s="3">
        <v>42936</v>
      </c>
      <c r="H4849">
        <v>1202</v>
      </c>
    </row>
    <row r="4850" spans="1:8">
      <c r="A4850" s="4" t="s">
        <v>5057</v>
      </c>
      <c r="B4850" s="4" t="s">
        <v>304</v>
      </c>
      <c r="C4850" s="4" t="s">
        <v>192</v>
      </c>
      <c r="D4850" s="4" t="s">
        <v>61</v>
      </c>
      <c r="E4850" s="4" t="s">
        <v>197</v>
      </c>
      <c r="F4850" s="3">
        <v>42933</v>
      </c>
      <c r="G4850" s="3">
        <v>42952</v>
      </c>
      <c r="H4850">
        <v>0</v>
      </c>
    </row>
    <row r="4851" spans="1:8">
      <c r="A4851" s="4" t="s">
        <v>5058</v>
      </c>
      <c r="B4851" s="4" t="s">
        <v>304</v>
      </c>
      <c r="C4851" s="4" t="s">
        <v>177</v>
      </c>
      <c r="D4851" s="4" t="s">
        <v>61</v>
      </c>
      <c r="E4851" s="4" t="s">
        <v>172</v>
      </c>
      <c r="F4851" s="3">
        <v>42933</v>
      </c>
      <c r="G4851" s="3">
        <v>43042</v>
      </c>
      <c r="H4851">
        <v>51</v>
      </c>
    </row>
    <row r="4852" spans="1:8">
      <c r="A4852" s="4" t="s">
        <v>5059</v>
      </c>
      <c r="B4852" s="4" t="s">
        <v>210</v>
      </c>
      <c r="C4852" s="4" t="s">
        <v>171</v>
      </c>
      <c r="D4852" s="4" t="s">
        <v>82</v>
      </c>
      <c r="E4852" s="4" t="s">
        <v>197</v>
      </c>
      <c r="F4852" s="3">
        <v>42933</v>
      </c>
      <c r="G4852" s="3">
        <v>42934</v>
      </c>
      <c r="H4852">
        <v>0</v>
      </c>
    </row>
    <row r="4853" spans="1:8">
      <c r="A4853" s="4" t="s">
        <v>5060</v>
      </c>
      <c r="B4853" s="4" t="s">
        <v>174</v>
      </c>
      <c r="C4853" s="4" t="s">
        <v>171</v>
      </c>
      <c r="D4853" s="4" t="s">
        <v>57</v>
      </c>
      <c r="E4853" s="4" t="s">
        <v>197</v>
      </c>
      <c r="F4853" s="3">
        <v>42933</v>
      </c>
      <c r="G4853" s="3">
        <v>42934</v>
      </c>
      <c r="H4853">
        <v>0</v>
      </c>
    </row>
    <row r="4854" spans="1:8">
      <c r="A4854" s="4" t="s">
        <v>5061</v>
      </c>
      <c r="B4854" s="4" t="s">
        <v>174</v>
      </c>
      <c r="C4854" s="4" t="s">
        <v>175</v>
      </c>
      <c r="D4854" s="4" t="s">
        <v>104</v>
      </c>
      <c r="E4854" s="4" t="s">
        <v>197</v>
      </c>
      <c r="F4854" s="3">
        <v>42933</v>
      </c>
      <c r="G4854" s="3">
        <v>42944</v>
      </c>
      <c r="H4854">
        <v>0</v>
      </c>
    </row>
    <row r="4855" spans="1:8">
      <c r="A4855" s="4" t="s">
        <v>5062</v>
      </c>
      <c r="B4855" s="4" t="s">
        <v>174</v>
      </c>
      <c r="C4855" s="4" t="s">
        <v>171</v>
      </c>
      <c r="D4855" s="4" t="s">
        <v>106</v>
      </c>
      <c r="E4855" s="4" t="s">
        <v>172</v>
      </c>
      <c r="F4855" s="3">
        <v>42933</v>
      </c>
      <c r="G4855" s="3">
        <v>42994</v>
      </c>
      <c r="H4855">
        <v>1203</v>
      </c>
    </row>
    <row r="4856" spans="1:8">
      <c r="A4856" s="4" t="s">
        <v>5063</v>
      </c>
      <c r="B4856" s="4" t="s">
        <v>174</v>
      </c>
      <c r="C4856" s="4" t="s">
        <v>175</v>
      </c>
      <c r="D4856" s="4" t="s">
        <v>79</v>
      </c>
      <c r="E4856" s="4" t="s">
        <v>172</v>
      </c>
      <c r="F4856" s="3">
        <v>42933</v>
      </c>
      <c r="G4856" s="3">
        <v>42935</v>
      </c>
      <c r="H4856">
        <v>5673</v>
      </c>
    </row>
    <row r="4857" spans="1:8">
      <c r="A4857" s="4" t="s">
        <v>5064</v>
      </c>
      <c r="B4857" s="4" t="s">
        <v>263</v>
      </c>
      <c r="C4857" s="4" t="s">
        <v>199</v>
      </c>
      <c r="D4857" s="4" t="s">
        <v>65</v>
      </c>
      <c r="E4857" s="4" t="s">
        <v>172</v>
      </c>
      <c r="F4857" s="3">
        <v>42933</v>
      </c>
      <c r="G4857" s="3">
        <v>42986</v>
      </c>
      <c r="H4857">
        <v>6205</v>
      </c>
    </row>
    <row r="4858" spans="1:8">
      <c r="A4858" s="4" t="s">
        <v>5065</v>
      </c>
      <c r="B4858" s="4" t="s">
        <v>212</v>
      </c>
      <c r="C4858" s="4" t="s">
        <v>192</v>
      </c>
      <c r="D4858" s="4" t="s">
        <v>24</v>
      </c>
      <c r="E4858" s="4" t="s">
        <v>193</v>
      </c>
      <c r="F4858" s="3">
        <v>42933</v>
      </c>
      <c r="G4858" s="3"/>
    </row>
    <row r="4859" spans="1:8">
      <c r="A4859" s="4" t="s">
        <v>5066</v>
      </c>
      <c r="B4859" s="4" t="s">
        <v>212</v>
      </c>
      <c r="C4859" s="4" t="s">
        <v>199</v>
      </c>
      <c r="D4859" s="4" t="s">
        <v>56</v>
      </c>
      <c r="E4859" s="4" t="s">
        <v>197</v>
      </c>
      <c r="F4859" s="3">
        <v>42933</v>
      </c>
      <c r="G4859" s="3">
        <v>42950</v>
      </c>
      <c r="H4859">
        <v>0</v>
      </c>
    </row>
    <row r="4860" spans="1:8">
      <c r="A4860" s="4" t="s">
        <v>5067</v>
      </c>
      <c r="B4860" s="4" t="s">
        <v>203</v>
      </c>
      <c r="C4860" s="4" t="s">
        <v>192</v>
      </c>
      <c r="D4860" s="4" t="s">
        <v>38</v>
      </c>
      <c r="E4860" s="4" t="s">
        <v>172</v>
      </c>
      <c r="F4860" s="3">
        <v>42933</v>
      </c>
      <c r="G4860" s="3">
        <v>42940</v>
      </c>
      <c r="H4860">
        <v>3363</v>
      </c>
    </row>
    <row r="4861" spans="1:8">
      <c r="A4861" s="4" t="s">
        <v>5068</v>
      </c>
      <c r="B4861" s="4" t="s">
        <v>203</v>
      </c>
      <c r="C4861" s="4" t="s">
        <v>192</v>
      </c>
      <c r="D4861" s="4" t="s">
        <v>84</v>
      </c>
      <c r="E4861" s="4" t="s">
        <v>172</v>
      </c>
      <c r="F4861" s="3">
        <v>42933</v>
      </c>
      <c r="G4861" s="3">
        <v>43042</v>
      </c>
      <c r="H4861">
        <v>3700</v>
      </c>
    </row>
    <row r="4862" spans="1:8">
      <c r="A4862" s="4" t="s">
        <v>5069</v>
      </c>
      <c r="B4862" s="4" t="s">
        <v>191</v>
      </c>
      <c r="C4862" s="4" t="s">
        <v>175</v>
      </c>
      <c r="D4862" s="4" t="s">
        <v>82</v>
      </c>
      <c r="E4862" s="4" t="s">
        <v>197</v>
      </c>
      <c r="F4862" s="3">
        <v>42933</v>
      </c>
      <c r="G4862" s="3">
        <v>43040</v>
      </c>
      <c r="H4862">
        <v>0</v>
      </c>
    </row>
    <row r="4863" spans="1:8">
      <c r="A4863" s="4" t="s">
        <v>5070</v>
      </c>
      <c r="B4863" s="4" t="s">
        <v>343</v>
      </c>
      <c r="C4863" s="4" t="s">
        <v>179</v>
      </c>
      <c r="D4863" s="4" t="s">
        <v>41</v>
      </c>
      <c r="E4863" s="4" t="s">
        <v>172</v>
      </c>
      <c r="F4863" s="3">
        <v>42933</v>
      </c>
      <c r="G4863" s="3">
        <v>43001</v>
      </c>
      <c r="H4863">
        <v>546</v>
      </c>
    </row>
    <row r="4864" spans="1:8">
      <c r="A4864" s="4" t="s">
        <v>5071</v>
      </c>
      <c r="B4864" s="4" t="s">
        <v>343</v>
      </c>
      <c r="C4864" s="4" t="s">
        <v>179</v>
      </c>
      <c r="D4864" s="4" t="s">
        <v>118</v>
      </c>
      <c r="E4864" s="4" t="s">
        <v>172</v>
      </c>
      <c r="F4864" s="3">
        <v>42933</v>
      </c>
      <c r="G4864" s="3">
        <v>42940</v>
      </c>
      <c r="H4864">
        <v>617</v>
      </c>
    </row>
    <row r="4865" spans="1:8">
      <c r="A4865" s="4" t="s">
        <v>5072</v>
      </c>
      <c r="B4865" s="4" t="s">
        <v>343</v>
      </c>
      <c r="C4865" s="4" t="s">
        <v>179</v>
      </c>
      <c r="D4865" s="4" t="s">
        <v>92</v>
      </c>
      <c r="E4865" s="4" t="s">
        <v>172</v>
      </c>
      <c r="F4865" s="3">
        <v>42933</v>
      </c>
      <c r="G4865" s="3">
        <v>42942</v>
      </c>
      <c r="H4865">
        <v>490</v>
      </c>
    </row>
    <row r="4866" spans="1:8">
      <c r="A4866" s="4" t="s">
        <v>5073</v>
      </c>
      <c r="B4866" s="4" t="s">
        <v>219</v>
      </c>
      <c r="C4866" s="4" t="s">
        <v>179</v>
      </c>
      <c r="D4866" s="4" t="s">
        <v>84</v>
      </c>
      <c r="E4866" s="4" t="s">
        <v>197</v>
      </c>
      <c r="F4866" s="3">
        <v>42933</v>
      </c>
      <c r="G4866" s="3">
        <v>42935</v>
      </c>
      <c r="H4866">
        <v>0</v>
      </c>
    </row>
    <row r="4867" spans="1:8">
      <c r="A4867" s="4" t="s">
        <v>5074</v>
      </c>
      <c r="B4867" s="4" t="s">
        <v>219</v>
      </c>
      <c r="C4867" s="4" t="s">
        <v>179</v>
      </c>
      <c r="D4867" s="4" t="s">
        <v>90</v>
      </c>
      <c r="E4867" s="4" t="s">
        <v>197</v>
      </c>
      <c r="F4867" s="3">
        <v>42933</v>
      </c>
      <c r="G4867" s="3">
        <v>42937</v>
      </c>
      <c r="H4867">
        <v>0</v>
      </c>
    </row>
    <row r="4868" spans="1:8">
      <c r="A4868" s="4" t="s">
        <v>5075</v>
      </c>
      <c r="B4868" s="4" t="s">
        <v>230</v>
      </c>
      <c r="C4868" s="4" t="s">
        <v>192</v>
      </c>
      <c r="D4868" s="4" t="s">
        <v>82</v>
      </c>
      <c r="E4868" s="4" t="s">
        <v>172</v>
      </c>
      <c r="F4868" s="3">
        <v>42933</v>
      </c>
      <c r="G4868" s="3">
        <v>42942</v>
      </c>
      <c r="H4868">
        <v>3665</v>
      </c>
    </row>
    <row r="4869" spans="1:8">
      <c r="A4869" s="4" t="s">
        <v>5076</v>
      </c>
      <c r="B4869" s="4" t="s">
        <v>256</v>
      </c>
      <c r="C4869" s="4" t="s">
        <v>171</v>
      </c>
      <c r="D4869" s="4" t="s">
        <v>92</v>
      </c>
      <c r="E4869" s="4" t="s">
        <v>197</v>
      </c>
      <c r="F4869" s="3">
        <v>42933</v>
      </c>
      <c r="G4869" s="3">
        <v>42940</v>
      </c>
      <c r="H4869">
        <v>0</v>
      </c>
    </row>
    <row r="4870" spans="1:8">
      <c r="A4870" s="4" t="s">
        <v>5077</v>
      </c>
      <c r="B4870" s="4" t="s">
        <v>187</v>
      </c>
      <c r="C4870" s="4" t="s">
        <v>192</v>
      </c>
      <c r="D4870" s="4" t="s">
        <v>75</v>
      </c>
      <c r="E4870" s="4" t="s">
        <v>197</v>
      </c>
      <c r="F4870" s="3">
        <v>42933</v>
      </c>
      <c r="G4870" s="3">
        <v>42934</v>
      </c>
      <c r="H4870">
        <v>0</v>
      </c>
    </row>
    <row r="4871" spans="1:8">
      <c r="A4871" s="4" t="s">
        <v>5078</v>
      </c>
      <c r="B4871" s="4" t="s">
        <v>244</v>
      </c>
      <c r="C4871" s="4" t="s">
        <v>177</v>
      </c>
      <c r="D4871" s="4" t="s">
        <v>100</v>
      </c>
      <c r="E4871" s="4" t="s">
        <v>172</v>
      </c>
      <c r="F4871" s="3">
        <v>42933</v>
      </c>
      <c r="G4871" s="3">
        <v>42942</v>
      </c>
      <c r="H4871">
        <v>53</v>
      </c>
    </row>
    <row r="4872" spans="1:8">
      <c r="A4872" s="4" t="s">
        <v>5079</v>
      </c>
      <c r="B4872" s="4" t="s">
        <v>201</v>
      </c>
      <c r="C4872" s="4" t="s">
        <v>171</v>
      </c>
      <c r="D4872" s="4" t="s">
        <v>59</v>
      </c>
      <c r="E4872" s="4" t="s">
        <v>197</v>
      </c>
      <c r="F4872" s="3">
        <v>42933</v>
      </c>
      <c r="G4872" s="3">
        <v>43006</v>
      </c>
      <c r="H4872">
        <v>0</v>
      </c>
    </row>
    <row r="4873" spans="1:8">
      <c r="A4873" s="4" t="s">
        <v>5080</v>
      </c>
      <c r="B4873" s="4" t="s">
        <v>201</v>
      </c>
      <c r="C4873" s="4" t="s">
        <v>171</v>
      </c>
      <c r="D4873" s="4" t="s">
        <v>108</v>
      </c>
      <c r="E4873" s="4" t="s">
        <v>172</v>
      </c>
      <c r="F4873" s="3">
        <v>42933</v>
      </c>
      <c r="G4873" s="3">
        <v>43052</v>
      </c>
      <c r="H4873">
        <v>1075</v>
      </c>
    </row>
    <row r="4874" spans="1:8">
      <c r="A4874" s="4" t="s">
        <v>5081</v>
      </c>
      <c r="B4874" s="4" t="s">
        <v>201</v>
      </c>
      <c r="C4874" s="4" t="s">
        <v>175</v>
      </c>
      <c r="D4874" s="4" t="s">
        <v>56</v>
      </c>
      <c r="E4874" s="4" t="s">
        <v>172</v>
      </c>
      <c r="F4874" s="3">
        <v>42933</v>
      </c>
      <c r="G4874" s="3">
        <v>42941</v>
      </c>
      <c r="H4874">
        <v>4683</v>
      </c>
    </row>
    <row r="4875" spans="1:8">
      <c r="A4875" s="4" t="s">
        <v>5082</v>
      </c>
      <c r="B4875" s="4" t="s">
        <v>189</v>
      </c>
      <c r="C4875" s="4" t="s">
        <v>171</v>
      </c>
      <c r="D4875" s="4" t="s">
        <v>110</v>
      </c>
      <c r="E4875" s="4" t="s">
        <v>172</v>
      </c>
      <c r="F4875" s="3">
        <v>42933</v>
      </c>
      <c r="G4875" s="3">
        <v>42943</v>
      </c>
      <c r="H4875">
        <v>1114</v>
      </c>
    </row>
    <row r="4876" spans="1:8">
      <c r="A4876" s="4" t="s">
        <v>5083</v>
      </c>
      <c r="B4876" s="4" t="s">
        <v>232</v>
      </c>
      <c r="C4876" s="4" t="s">
        <v>175</v>
      </c>
      <c r="D4876" s="4" t="s">
        <v>25</v>
      </c>
      <c r="E4876" s="4" t="s">
        <v>172</v>
      </c>
      <c r="F4876" s="3">
        <v>42933</v>
      </c>
      <c r="G4876" s="3">
        <v>43056</v>
      </c>
      <c r="H4876">
        <v>5452</v>
      </c>
    </row>
    <row r="4877" spans="1:8">
      <c r="A4877" s="4" t="s">
        <v>5084</v>
      </c>
      <c r="B4877" s="4" t="s">
        <v>205</v>
      </c>
      <c r="C4877" s="4" t="s">
        <v>175</v>
      </c>
      <c r="D4877" s="4" t="s">
        <v>74</v>
      </c>
      <c r="E4877" s="4" t="s">
        <v>172</v>
      </c>
      <c r="F4877" s="3">
        <v>42933</v>
      </c>
      <c r="G4877" s="3">
        <v>42985</v>
      </c>
      <c r="H4877">
        <v>5561</v>
      </c>
    </row>
    <row r="4878" spans="1:8">
      <c r="A4878" s="4" t="s">
        <v>5085</v>
      </c>
      <c r="B4878" s="4" t="s">
        <v>226</v>
      </c>
      <c r="C4878" s="4" t="s">
        <v>177</v>
      </c>
      <c r="D4878" s="4" t="s">
        <v>99</v>
      </c>
      <c r="E4878" s="4" t="s">
        <v>172</v>
      </c>
      <c r="F4878" s="3">
        <v>42933</v>
      </c>
      <c r="G4878" s="3">
        <v>42941</v>
      </c>
      <c r="H4878">
        <v>57</v>
      </c>
    </row>
    <row r="4879" spans="1:8">
      <c r="A4879" s="4" t="s">
        <v>5086</v>
      </c>
      <c r="B4879" s="4" t="s">
        <v>208</v>
      </c>
      <c r="C4879" s="4" t="s">
        <v>177</v>
      </c>
      <c r="D4879" s="4" t="s">
        <v>111</v>
      </c>
      <c r="E4879" s="4" t="s">
        <v>197</v>
      </c>
      <c r="F4879" s="3">
        <v>42933</v>
      </c>
      <c r="G4879" s="3">
        <v>42950</v>
      </c>
      <c r="H4879">
        <v>0</v>
      </c>
    </row>
    <row r="4880" spans="1:8">
      <c r="A4880" s="4" t="s">
        <v>5087</v>
      </c>
      <c r="B4880" s="4" t="s">
        <v>185</v>
      </c>
      <c r="C4880" s="4" t="s">
        <v>199</v>
      </c>
      <c r="D4880" s="4" t="s">
        <v>56</v>
      </c>
      <c r="E4880" s="4" t="s">
        <v>193</v>
      </c>
      <c r="F4880" s="3">
        <v>42933</v>
      </c>
      <c r="G4880" s="3"/>
    </row>
    <row r="4881" spans="1:8">
      <c r="A4881" s="4" t="s">
        <v>5088</v>
      </c>
      <c r="B4881" s="4" t="s">
        <v>185</v>
      </c>
      <c r="C4881" s="4" t="s">
        <v>175</v>
      </c>
      <c r="D4881" s="4" t="s">
        <v>82</v>
      </c>
      <c r="E4881" s="4" t="s">
        <v>197</v>
      </c>
      <c r="F4881" s="3">
        <v>42933</v>
      </c>
      <c r="G4881" s="3">
        <v>43000</v>
      </c>
      <c r="H4881">
        <v>0</v>
      </c>
    </row>
    <row r="4882" spans="1:8">
      <c r="A4882" s="4" t="s">
        <v>5089</v>
      </c>
      <c r="B4882" s="4" t="s">
        <v>185</v>
      </c>
      <c r="C4882" s="4" t="s">
        <v>192</v>
      </c>
      <c r="D4882" s="4" t="s">
        <v>38</v>
      </c>
      <c r="E4882" s="4" t="s">
        <v>197</v>
      </c>
      <c r="F4882" s="3">
        <v>42933</v>
      </c>
      <c r="G4882" s="3">
        <v>42945</v>
      </c>
      <c r="H4882">
        <v>0</v>
      </c>
    </row>
    <row r="4883" spans="1:8">
      <c r="A4883" s="4" t="s">
        <v>5090</v>
      </c>
      <c r="B4883" s="4" t="s">
        <v>185</v>
      </c>
      <c r="C4883" s="4" t="s">
        <v>179</v>
      </c>
      <c r="D4883" s="4" t="s">
        <v>71</v>
      </c>
      <c r="E4883" s="4" t="s">
        <v>172</v>
      </c>
      <c r="F4883" s="3">
        <v>42933</v>
      </c>
      <c r="G4883" s="3">
        <v>42934</v>
      </c>
      <c r="H4883">
        <v>496</v>
      </c>
    </row>
    <row r="4884" spans="1:8">
      <c r="A4884" s="4" t="s">
        <v>5091</v>
      </c>
      <c r="B4884" s="4" t="s">
        <v>185</v>
      </c>
      <c r="C4884" s="4" t="s">
        <v>175</v>
      </c>
      <c r="D4884" s="4" t="s">
        <v>87</v>
      </c>
      <c r="E4884" s="4" t="s">
        <v>172</v>
      </c>
      <c r="F4884" s="3">
        <v>42933</v>
      </c>
      <c r="G4884" s="3">
        <v>42995</v>
      </c>
      <c r="H4884">
        <v>5054</v>
      </c>
    </row>
    <row r="4885" spans="1:8">
      <c r="A4885" s="4" t="s">
        <v>5092</v>
      </c>
      <c r="B4885" s="4" t="s">
        <v>216</v>
      </c>
      <c r="C4885" s="4" t="s">
        <v>177</v>
      </c>
      <c r="D4885" s="4" t="s">
        <v>34</v>
      </c>
      <c r="E4885" s="4" t="s">
        <v>197</v>
      </c>
      <c r="F4885" s="3">
        <v>42933</v>
      </c>
      <c r="G4885" s="3">
        <v>42934</v>
      </c>
      <c r="H4885">
        <v>0</v>
      </c>
    </row>
    <row r="4886" spans="1:8">
      <c r="A4886" s="4" t="s">
        <v>5093</v>
      </c>
      <c r="B4886" s="4" t="s">
        <v>216</v>
      </c>
      <c r="C4886" s="4" t="s">
        <v>177</v>
      </c>
      <c r="D4886" s="4" t="s">
        <v>65</v>
      </c>
      <c r="E4886" s="4" t="s">
        <v>172</v>
      </c>
      <c r="F4886" s="3">
        <v>42933</v>
      </c>
      <c r="G4886" s="3">
        <v>42967</v>
      </c>
      <c r="H4886">
        <v>55</v>
      </c>
    </row>
    <row r="4887" spans="1:8">
      <c r="A4887" s="4" t="s">
        <v>5094</v>
      </c>
      <c r="B4887" s="4" t="s">
        <v>181</v>
      </c>
      <c r="C4887" s="4" t="s">
        <v>171</v>
      </c>
      <c r="D4887" s="4" t="s">
        <v>87</v>
      </c>
      <c r="E4887" s="4" t="s">
        <v>197</v>
      </c>
      <c r="F4887" s="3">
        <v>42933</v>
      </c>
      <c r="G4887" s="3">
        <v>42942</v>
      </c>
      <c r="H4887">
        <v>0</v>
      </c>
    </row>
    <row r="4888" spans="1:8">
      <c r="A4888" s="4" t="s">
        <v>5095</v>
      </c>
      <c r="B4888" s="4" t="s">
        <v>181</v>
      </c>
      <c r="C4888" s="4" t="s">
        <v>175</v>
      </c>
      <c r="D4888" s="4" t="s">
        <v>122</v>
      </c>
      <c r="E4888" s="4" t="s">
        <v>197</v>
      </c>
      <c r="F4888" s="3">
        <v>42933</v>
      </c>
      <c r="G4888" s="3">
        <v>42943</v>
      </c>
      <c r="H4888">
        <v>0</v>
      </c>
    </row>
    <row r="4889" spans="1:8">
      <c r="A4889" s="4" t="s">
        <v>5096</v>
      </c>
      <c r="B4889" s="4" t="s">
        <v>181</v>
      </c>
      <c r="C4889" s="4" t="s">
        <v>171</v>
      </c>
      <c r="D4889" s="4" t="s">
        <v>108</v>
      </c>
      <c r="E4889" s="4" t="s">
        <v>172</v>
      </c>
      <c r="F4889" s="3">
        <v>42933</v>
      </c>
      <c r="G4889" s="3">
        <v>42999</v>
      </c>
      <c r="H4889">
        <v>1064</v>
      </c>
    </row>
    <row r="4890" spans="1:8">
      <c r="A4890" s="4" t="s">
        <v>5097</v>
      </c>
      <c r="B4890" s="4" t="s">
        <v>181</v>
      </c>
      <c r="C4890" s="4" t="s">
        <v>175</v>
      </c>
      <c r="D4890" s="4" t="s">
        <v>71</v>
      </c>
      <c r="E4890" s="4" t="s">
        <v>172</v>
      </c>
      <c r="F4890" s="3">
        <v>42933</v>
      </c>
      <c r="G4890" s="3">
        <v>42944</v>
      </c>
      <c r="H4890">
        <v>5268</v>
      </c>
    </row>
    <row r="4891" spans="1:8">
      <c r="A4891" s="4" t="s">
        <v>5098</v>
      </c>
      <c r="B4891" s="4" t="s">
        <v>183</v>
      </c>
      <c r="C4891" s="4" t="s">
        <v>177</v>
      </c>
      <c r="D4891" s="4" t="s">
        <v>42</v>
      </c>
      <c r="E4891" s="4" t="s">
        <v>172</v>
      </c>
      <c r="F4891" s="3">
        <v>42934</v>
      </c>
      <c r="G4891" s="3">
        <v>42943</v>
      </c>
      <c r="H4891">
        <v>54</v>
      </c>
    </row>
    <row r="4892" spans="1:8">
      <c r="A4892" s="4" t="s">
        <v>5099</v>
      </c>
      <c r="B4892" s="4" t="s">
        <v>246</v>
      </c>
      <c r="C4892" s="4" t="s">
        <v>192</v>
      </c>
      <c r="D4892" s="4" t="s">
        <v>96</v>
      </c>
      <c r="E4892" s="4" t="s">
        <v>172</v>
      </c>
      <c r="F4892" s="3">
        <v>42934</v>
      </c>
      <c r="G4892" s="3">
        <v>42944</v>
      </c>
      <c r="H4892">
        <v>3407</v>
      </c>
    </row>
    <row r="4893" spans="1:8">
      <c r="A4893" s="4" t="s">
        <v>5100</v>
      </c>
      <c r="B4893" s="4" t="s">
        <v>279</v>
      </c>
      <c r="C4893" s="4" t="s">
        <v>171</v>
      </c>
      <c r="D4893" s="4" t="s">
        <v>24</v>
      </c>
      <c r="E4893" s="4" t="s">
        <v>193</v>
      </c>
      <c r="F4893" s="3">
        <v>42934</v>
      </c>
      <c r="G4893" s="3"/>
    </row>
    <row r="4894" spans="1:8">
      <c r="A4894" s="4" t="s">
        <v>5101</v>
      </c>
      <c r="B4894" s="4" t="s">
        <v>210</v>
      </c>
      <c r="C4894" s="4" t="s">
        <v>179</v>
      </c>
      <c r="D4894" s="4" t="s">
        <v>35</v>
      </c>
      <c r="E4894" s="4" t="s">
        <v>197</v>
      </c>
      <c r="F4894" s="3">
        <v>42934</v>
      </c>
      <c r="G4894" s="3">
        <v>42952</v>
      </c>
      <c r="H4894">
        <v>0</v>
      </c>
    </row>
    <row r="4895" spans="1:8">
      <c r="A4895" s="4" t="s">
        <v>5102</v>
      </c>
      <c r="B4895" s="4" t="s">
        <v>174</v>
      </c>
      <c r="C4895" s="4" t="s">
        <v>175</v>
      </c>
      <c r="D4895" s="4" t="s">
        <v>104</v>
      </c>
      <c r="E4895" s="4" t="s">
        <v>197</v>
      </c>
      <c r="F4895" s="3">
        <v>42934</v>
      </c>
      <c r="G4895" s="3">
        <v>42977</v>
      </c>
      <c r="H4895">
        <v>0</v>
      </c>
    </row>
    <row r="4896" spans="1:8">
      <c r="A4896" s="4" t="s">
        <v>5103</v>
      </c>
      <c r="B4896" s="4" t="s">
        <v>174</v>
      </c>
      <c r="C4896" s="4" t="s">
        <v>177</v>
      </c>
      <c r="D4896" s="4" t="s">
        <v>45</v>
      </c>
      <c r="E4896" s="4" t="s">
        <v>197</v>
      </c>
      <c r="F4896" s="3">
        <v>42934</v>
      </c>
      <c r="G4896" s="3">
        <v>42942</v>
      </c>
      <c r="H4896">
        <v>0</v>
      </c>
    </row>
    <row r="4897" spans="1:8">
      <c r="A4897" s="4" t="s">
        <v>5104</v>
      </c>
      <c r="B4897" s="4" t="s">
        <v>174</v>
      </c>
      <c r="C4897" s="4" t="s">
        <v>171</v>
      </c>
      <c r="D4897" s="4" t="s">
        <v>119</v>
      </c>
      <c r="E4897" s="4" t="s">
        <v>172</v>
      </c>
      <c r="F4897" s="3">
        <v>42934</v>
      </c>
      <c r="G4897" s="3">
        <v>42935</v>
      </c>
      <c r="H4897">
        <v>752</v>
      </c>
    </row>
    <row r="4898" spans="1:8">
      <c r="A4898" s="4" t="s">
        <v>5105</v>
      </c>
      <c r="B4898" s="4" t="s">
        <v>174</v>
      </c>
      <c r="C4898" s="4" t="s">
        <v>192</v>
      </c>
      <c r="D4898" s="4" t="s">
        <v>110</v>
      </c>
      <c r="E4898" s="4" t="s">
        <v>172</v>
      </c>
      <c r="F4898" s="3">
        <v>42934</v>
      </c>
      <c r="G4898" s="3">
        <v>42981</v>
      </c>
      <c r="H4898">
        <v>3727</v>
      </c>
    </row>
    <row r="4899" spans="1:8">
      <c r="A4899" s="4" t="s">
        <v>5106</v>
      </c>
      <c r="B4899" s="4" t="s">
        <v>212</v>
      </c>
      <c r="C4899" s="4" t="s">
        <v>177</v>
      </c>
      <c r="D4899" s="4" t="s">
        <v>42</v>
      </c>
      <c r="E4899" s="4" t="s">
        <v>197</v>
      </c>
      <c r="F4899" s="3">
        <v>42934</v>
      </c>
      <c r="G4899" s="3">
        <v>42947</v>
      </c>
      <c r="H4899">
        <v>0</v>
      </c>
    </row>
    <row r="4900" spans="1:8">
      <c r="A4900" s="4" t="s">
        <v>5107</v>
      </c>
      <c r="B4900" s="4" t="s">
        <v>212</v>
      </c>
      <c r="C4900" s="4" t="s">
        <v>179</v>
      </c>
      <c r="D4900" s="4" t="s">
        <v>129</v>
      </c>
      <c r="E4900" s="4" t="s">
        <v>172</v>
      </c>
      <c r="F4900" s="3">
        <v>42934</v>
      </c>
      <c r="G4900" s="3">
        <v>42944</v>
      </c>
      <c r="H4900">
        <v>532</v>
      </c>
    </row>
    <row r="4901" spans="1:8">
      <c r="A4901" s="4" t="s">
        <v>5108</v>
      </c>
      <c r="B4901" s="4" t="s">
        <v>237</v>
      </c>
      <c r="C4901" s="4" t="s">
        <v>199</v>
      </c>
      <c r="D4901" s="4" t="s">
        <v>123</v>
      </c>
      <c r="E4901" s="4" t="s">
        <v>197</v>
      </c>
      <c r="F4901" s="3">
        <v>42934</v>
      </c>
      <c r="G4901" s="3">
        <v>42946</v>
      </c>
      <c r="H4901">
        <v>0</v>
      </c>
    </row>
    <row r="4902" spans="1:8">
      <c r="A4902" s="4" t="s">
        <v>5109</v>
      </c>
      <c r="B4902" s="4" t="s">
        <v>196</v>
      </c>
      <c r="C4902" s="4" t="s">
        <v>199</v>
      </c>
      <c r="D4902" s="4" t="s">
        <v>76</v>
      </c>
      <c r="E4902" s="4" t="s">
        <v>197</v>
      </c>
      <c r="F4902" s="3">
        <v>42934</v>
      </c>
      <c r="G4902" s="3">
        <v>42939</v>
      </c>
      <c r="H4902">
        <v>0</v>
      </c>
    </row>
    <row r="4903" spans="1:8">
      <c r="A4903" s="4" t="s">
        <v>5110</v>
      </c>
      <c r="B4903" s="4" t="s">
        <v>196</v>
      </c>
      <c r="C4903" s="4" t="s">
        <v>199</v>
      </c>
      <c r="D4903" s="4" t="s">
        <v>47</v>
      </c>
      <c r="E4903" s="4" t="s">
        <v>197</v>
      </c>
      <c r="F4903" s="3">
        <v>42934</v>
      </c>
      <c r="G4903" s="3">
        <v>42954</v>
      </c>
      <c r="H4903">
        <v>0</v>
      </c>
    </row>
    <row r="4904" spans="1:8">
      <c r="A4904" s="4" t="s">
        <v>5111</v>
      </c>
      <c r="B4904" s="4" t="s">
        <v>196</v>
      </c>
      <c r="C4904" s="4" t="s">
        <v>192</v>
      </c>
      <c r="D4904" s="4" t="s">
        <v>42</v>
      </c>
      <c r="E4904" s="4" t="s">
        <v>172</v>
      </c>
      <c r="F4904" s="3">
        <v>42934</v>
      </c>
      <c r="G4904" s="3">
        <v>43005</v>
      </c>
      <c r="H4904">
        <v>3139</v>
      </c>
    </row>
    <row r="4905" spans="1:8">
      <c r="A4905" s="4" t="s">
        <v>5112</v>
      </c>
      <c r="B4905" s="4" t="s">
        <v>203</v>
      </c>
      <c r="C4905" s="4" t="s">
        <v>192</v>
      </c>
      <c r="D4905" s="4" t="s">
        <v>59</v>
      </c>
      <c r="E4905" s="4" t="s">
        <v>172</v>
      </c>
      <c r="F4905" s="3">
        <v>42934</v>
      </c>
      <c r="G4905" s="3">
        <v>42944</v>
      </c>
      <c r="H4905">
        <v>3403</v>
      </c>
    </row>
    <row r="4906" spans="1:8">
      <c r="A4906" s="4" t="s">
        <v>5113</v>
      </c>
      <c r="B4906" s="4" t="s">
        <v>191</v>
      </c>
      <c r="C4906" s="4" t="s">
        <v>192</v>
      </c>
      <c r="D4906" s="4" t="s">
        <v>24</v>
      </c>
      <c r="E4906" s="4" t="s">
        <v>193</v>
      </c>
      <c r="F4906" s="3">
        <v>42934</v>
      </c>
      <c r="G4906" s="3"/>
    </row>
    <row r="4907" spans="1:8">
      <c r="A4907" s="4" t="s">
        <v>5114</v>
      </c>
      <c r="B4907" s="4" t="s">
        <v>191</v>
      </c>
      <c r="C4907" s="4" t="s">
        <v>199</v>
      </c>
      <c r="D4907" s="4" t="s">
        <v>98</v>
      </c>
      <c r="E4907" s="4" t="s">
        <v>172</v>
      </c>
      <c r="F4907" s="3">
        <v>42934</v>
      </c>
      <c r="G4907" s="3">
        <v>42943</v>
      </c>
      <c r="H4907">
        <v>5440</v>
      </c>
    </row>
    <row r="4908" spans="1:8">
      <c r="A4908" s="4" t="s">
        <v>5115</v>
      </c>
      <c r="B4908" s="4" t="s">
        <v>244</v>
      </c>
      <c r="C4908" s="4" t="s">
        <v>199</v>
      </c>
      <c r="D4908" s="4" t="s">
        <v>68</v>
      </c>
      <c r="E4908" s="4" t="s">
        <v>172</v>
      </c>
      <c r="F4908" s="3">
        <v>42934</v>
      </c>
      <c r="G4908" s="3">
        <v>42942</v>
      </c>
      <c r="H4908">
        <v>5698</v>
      </c>
    </row>
    <row r="4909" spans="1:8">
      <c r="A4909" s="4" t="s">
        <v>5116</v>
      </c>
      <c r="B4909" s="4" t="s">
        <v>201</v>
      </c>
      <c r="C4909" s="4" t="s">
        <v>171</v>
      </c>
      <c r="D4909" s="4" t="s">
        <v>24</v>
      </c>
      <c r="E4909" s="4" t="s">
        <v>193</v>
      </c>
      <c r="F4909" s="3">
        <v>42934</v>
      </c>
      <c r="G4909" s="3"/>
    </row>
    <row r="4910" spans="1:8">
      <c r="A4910" s="4" t="s">
        <v>5117</v>
      </c>
      <c r="B4910" s="4" t="s">
        <v>170</v>
      </c>
      <c r="C4910" s="4" t="s">
        <v>199</v>
      </c>
      <c r="D4910" s="4" t="s">
        <v>111</v>
      </c>
      <c r="E4910" s="4" t="s">
        <v>197</v>
      </c>
      <c r="F4910" s="3">
        <v>42934</v>
      </c>
      <c r="G4910" s="3">
        <v>42935</v>
      </c>
      <c r="H4910">
        <v>0</v>
      </c>
    </row>
    <row r="4911" spans="1:8">
      <c r="A4911" s="4" t="s">
        <v>5118</v>
      </c>
      <c r="B4911" s="4" t="s">
        <v>170</v>
      </c>
      <c r="C4911" s="4" t="s">
        <v>179</v>
      </c>
      <c r="D4911" s="4" t="s">
        <v>66</v>
      </c>
      <c r="E4911" s="4" t="s">
        <v>172</v>
      </c>
      <c r="F4911" s="3">
        <v>42934</v>
      </c>
      <c r="G4911" s="3">
        <v>42944</v>
      </c>
      <c r="H4911">
        <v>563</v>
      </c>
    </row>
    <row r="4912" spans="1:8">
      <c r="A4912" s="4" t="s">
        <v>5119</v>
      </c>
      <c r="B4912" s="4" t="s">
        <v>189</v>
      </c>
      <c r="C4912" s="4" t="s">
        <v>179</v>
      </c>
      <c r="D4912" s="4" t="s">
        <v>109</v>
      </c>
      <c r="E4912" s="4" t="s">
        <v>197</v>
      </c>
      <c r="F4912" s="3">
        <v>42934</v>
      </c>
      <c r="G4912" s="3">
        <v>42944</v>
      </c>
      <c r="H4912">
        <v>0</v>
      </c>
    </row>
    <row r="4913" spans="1:8">
      <c r="A4913" s="4" t="s">
        <v>5120</v>
      </c>
      <c r="B4913" s="4" t="s">
        <v>226</v>
      </c>
      <c r="C4913" s="4" t="s">
        <v>179</v>
      </c>
      <c r="D4913" s="4" t="s">
        <v>82</v>
      </c>
      <c r="E4913" s="4" t="s">
        <v>197</v>
      </c>
      <c r="F4913" s="3">
        <v>42934</v>
      </c>
      <c r="G4913" s="3">
        <v>42942</v>
      </c>
      <c r="H4913">
        <v>0</v>
      </c>
    </row>
    <row r="4914" spans="1:8">
      <c r="A4914" s="4" t="s">
        <v>5121</v>
      </c>
      <c r="B4914" s="4" t="s">
        <v>185</v>
      </c>
      <c r="C4914" s="4" t="s">
        <v>177</v>
      </c>
      <c r="D4914" s="4" t="s">
        <v>84</v>
      </c>
      <c r="E4914" s="4" t="s">
        <v>197</v>
      </c>
      <c r="F4914" s="3">
        <v>42934</v>
      </c>
      <c r="G4914" s="3">
        <v>42941</v>
      </c>
      <c r="H4914">
        <v>0</v>
      </c>
    </row>
    <row r="4915" spans="1:8">
      <c r="A4915" s="4" t="s">
        <v>5122</v>
      </c>
      <c r="B4915" s="4" t="s">
        <v>185</v>
      </c>
      <c r="C4915" s="4" t="s">
        <v>199</v>
      </c>
      <c r="D4915" s="4" t="s">
        <v>56</v>
      </c>
      <c r="E4915" s="4" t="s">
        <v>172</v>
      </c>
      <c r="F4915" s="3">
        <v>42934</v>
      </c>
      <c r="G4915" s="3">
        <v>42943</v>
      </c>
      <c r="H4915">
        <v>4673</v>
      </c>
    </row>
    <row r="4916" spans="1:8">
      <c r="A4916" s="4" t="s">
        <v>5123</v>
      </c>
      <c r="B4916" s="4" t="s">
        <v>185</v>
      </c>
      <c r="C4916" s="4" t="s">
        <v>192</v>
      </c>
      <c r="D4916" s="4" t="s">
        <v>84</v>
      </c>
      <c r="E4916" s="4" t="s">
        <v>172</v>
      </c>
      <c r="F4916" s="3">
        <v>42934</v>
      </c>
      <c r="G4916" s="3">
        <v>42944</v>
      </c>
      <c r="H4916">
        <v>3405</v>
      </c>
    </row>
    <row r="4917" spans="1:8">
      <c r="A4917" s="4" t="s">
        <v>5124</v>
      </c>
      <c r="B4917" s="4" t="s">
        <v>216</v>
      </c>
      <c r="C4917" s="4" t="s">
        <v>179</v>
      </c>
      <c r="D4917" s="4" t="s">
        <v>24</v>
      </c>
      <c r="E4917" s="4" t="s">
        <v>193</v>
      </c>
      <c r="F4917" s="3">
        <v>42934</v>
      </c>
      <c r="G4917" s="3"/>
    </row>
    <row r="4918" spans="1:8">
      <c r="A4918" s="4" t="s">
        <v>5125</v>
      </c>
      <c r="B4918" s="4" t="s">
        <v>216</v>
      </c>
      <c r="C4918" s="4" t="s">
        <v>179</v>
      </c>
      <c r="D4918" s="4" t="s">
        <v>120</v>
      </c>
      <c r="E4918" s="4" t="s">
        <v>172</v>
      </c>
      <c r="F4918" s="3">
        <v>42934</v>
      </c>
      <c r="G4918" s="3">
        <v>43054</v>
      </c>
      <c r="H4918">
        <v>566</v>
      </c>
    </row>
    <row r="4919" spans="1:8">
      <c r="A4919" s="4" t="s">
        <v>5126</v>
      </c>
      <c r="B4919" s="4" t="s">
        <v>235</v>
      </c>
      <c r="C4919" s="4" t="s">
        <v>199</v>
      </c>
      <c r="D4919" s="4" t="s">
        <v>84</v>
      </c>
      <c r="E4919" s="4" t="s">
        <v>172</v>
      </c>
      <c r="F4919" s="3">
        <v>42934</v>
      </c>
      <c r="G4919" s="3">
        <v>43045</v>
      </c>
      <c r="H4919">
        <v>5559</v>
      </c>
    </row>
    <row r="4920" spans="1:8">
      <c r="A4920" s="4" t="s">
        <v>5127</v>
      </c>
      <c r="B4920" s="4" t="s">
        <v>181</v>
      </c>
      <c r="C4920" s="4" t="s">
        <v>175</v>
      </c>
      <c r="D4920" s="4" t="s">
        <v>105</v>
      </c>
      <c r="E4920" s="4" t="s">
        <v>197</v>
      </c>
      <c r="F4920" s="3">
        <v>42934</v>
      </c>
      <c r="G4920" s="3">
        <v>42941</v>
      </c>
      <c r="H4920">
        <v>0</v>
      </c>
    </row>
    <row r="4921" spans="1:8">
      <c r="A4921" s="4" t="s">
        <v>5128</v>
      </c>
      <c r="B4921" s="4" t="s">
        <v>181</v>
      </c>
      <c r="C4921" s="4" t="s">
        <v>175</v>
      </c>
      <c r="D4921" s="4" t="s">
        <v>71</v>
      </c>
      <c r="E4921" s="4" t="s">
        <v>172</v>
      </c>
      <c r="F4921" s="3">
        <v>42934</v>
      </c>
      <c r="G4921" s="3">
        <v>42994</v>
      </c>
      <c r="H4921">
        <v>4797</v>
      </c>
    </row>
    <row r="4922" spans="1:8">
      <c r="A4922" s="4" t="s">
        <v>5129</v>
      </c>
      <c r="B4922" s="4" t="s">
        <v>183</v>
      </c>
      <c r="C4922" s="4" t="s">
        <v>179</v>
      </c>
      <c r="D4922" s="4" t="s">
        <v>24</v>
      </c>
      <c r="E4922" s="4" t="s">
        <v>193</v>
      </c>
      <c r="F4922" s="3">
        <v>42935</v>
      </c>
      <c r="G4922" s="3"/>
    </row>
    <row r="4923" spans="1:8">
      <c r="A4923" s="4" t="s">
        <v>5130</v>
      </c>
      <c r="B4923" s="4" t="s">
        <v>183</v>
      </c>
      <c r="C4923" s="4" t="s">
        <v>177</v>
      </c>
      <c r="D4923" s="4" t="s">
        <v>51</v>
      </c>
      <c r="E4923" s="4" t="s">
        <v>193</v>
      </c>
      <c r="F4923" s="3">
        <v>42935</v>
      </c>
      <c r="G4923" s="3"/>
    </row>
    <row r="4924" spans="1:8">
      <c r="A4924" s="4" t="s">
        <v>5131</v>
      </c>
      <c r="B4924" s="4" t="s">
        <v>183</v>
      </c>
      <c r="C4924" s="4" t="s">
        <v>177</v>
      </c>
      <c r="D4924" s="4" t="s">
        <v>85</v>
      </c>
      <c r="E4924" s="4" t="s">
        <v>193</v>
      </c>
      <c r="F4924" s="3">
        <v>42935</v>
      </c>
      <c r="G4924" s="3"/>
    </row>
    <row r="4925" spans="1:8">
      <c r="A4925" s="4" t="s">
        <v>5132</v>
      </c>
      <c r="B4925" s="4" t="s">
        <v>183</v>
      </c>
      <c r="C4925" s="4" t="s">
        <v>177</v>
      </c>
      <c r="D4925" s="4" t="s">
        <v>51</v>
      </c>
      <c r="E4925" s="4" t="s">
        <v>197</v>
      </c>
      <c r="F4925" s="3">
        <v>42935</v>
      </c>
      <c r="G4925" s="3">
        <v>42946</v>
      </c>
      <c r="H4925">
        <v>0</v>
      </c>
    </row>
    <row r="4926" spans="1:8">
      <c r="A4926" s="4" t="s">
        <v>5133</v>
      </c>
      <c r="B4926" s="4" t="s">
        <v>183</v>
      </c>
      <c r="C4926" s="4" t="s">
        <v>177</v>
      </c>
      <c r="D4926" s="4" t="s">
        <v>27</v>
      </c>
      <c r="E4926" s="4" t="s">
        <v>172</v>
      </c>
      <c r="F4926" s="3">
        <v>42935</v>
      </c>
      <c r="G4926" s="3">
        <v>42941</v>
      </c>
      <c r="H4926">
        <v>53</v>
      </c>
    </row>
    <row r="4927" spans="1:8">
      <c r="A4927" s="4" t="s">
        <v>5134</v>
      </c>
      <c r="B4927" s="4" t="s">
        <v>246</v>
      </c>
      <c r="C4927" s="4" t="s">
        <v>192</v>
      </c>
      <c r="D4927" s="4" t="s">
        <v>130</v>
      </c>
      <c r="E4927" s="4" t="s">
        <v>197</v>
      </c>
      <c r="F4927" s="3">
        <v>42935</v>
      </c>
      <c r="G4927" s="3">
        <v>43005</v>
      </c>
      <c r="H4927">
        <v>0</v>
      </c>
    </row>
    <row r="4928" spans="1:8">
      <c r="A4928" s="4" t="s">
        <v>5135</v>
      </c>
      <c r="B4928" s="4" t="s">
        <v>304</v>
      </c>
      <c r="C4928" s="4" t="s">
        <v>177</v>
      </c>
      <c r="D4928" s="4" t="s">
        <v>24</v>
      </c>
      <c r="E4928" s="4" t="s">
        <v>193</v>
      </c>
      <c r="F4928" s="3">
        <v>42935</v>
      </c>
      <c r="G4928" s="3"/>
    </row>
    <row r="4929" spans="1:8">
      <c r="A4929" s="4" t="s">
        <v>5136</v>
      </c>
      <c r="B4929" s="4" t="s">
        <v>304</v>
      </c>
      <c r="C4929" s="4" t="s">
        <v>177</v>
      </c>
      <c r="D4929" s="4" t="s">
        <v>24</v>
      </c>
      <c r="E4929" s="4" t="s">
        <v>193</v>
      </c>
      <c r="F4929" s="3">
        <v>42935</v>
      </c>
      <c r="G4929" s="3"/>
    </row>
    <row r="4930" spans="1:8">
      <c r="A4930" s="4" t="s">
        <v>5137</v>
      </c>
      <c r="B4930" s="4" t="s">
        <v>279</v>
      </c>
      <c r="C4930" s="4" t="s">
        <v>171</v>
      </c>
      <c r="D4930" s="4" t="s">
        <v>50</v>
      </c>
      <c r="E4930" s="4" t="s">
        <v>172</v>
      </c>
      <c r="F4930" s="3">
        <v>42935</v>
      </c>
      <c r="G4930" s="3">
        <v>42946</v>
      </c>
      <c r="H4930">
        <v>955</v>
      </c>
    </row>
    <row r="4931" spans="1:8">
      <c r="A4931" s="4" t="s">
        <v>5138</v>
      </c>
      <c r="B4931" s="4" t="s">
        <v>210</v>
      </c>
      <c r="C4931" s="4" t="s">
        <v>199</v>
      </c>
      <c r="D4931" s="4" t="s">
        <v>125</v>
      </c>
      <c r="E4931" s="4" t="s">
        <v>197</v>
      </c>
      <c r="F4931" s="3">
        <v>42935</v>
      </c>
      <c r="G4931" s="3">
        <v>42946</v>
      </c>
      <c r="H4931">
        <v>0</v>
      </c>
    </row>
    <row r="4932" spans="1:8">
      <c r="A4932" s="4" t="s">
        <v>5139</v>
      </c>
      <c r="B4932" s="4" t="s">
        <v>174</v>
      </c>
      <c r="C4932" s="4" t="s">
        <v>179</v>
      </c>
      <c r="D4932" s="4" t="s">
        <v>24</v>
      </c>
      <c r="E4932" s="4" t="s">
        <v>193</v>
      </c>
      <c r="F4932" s="3">
        <v>42935</v>
      </c>
      <c r="G4932" s="3"/>
    </row>
    <row r="4933" spans="1:8">
      <c r="A4933" s="4" t="s">
        <v>5140</v>
      </c>
      <c r="B4933" s="4" t="s">
        <v>174</v>
      </c>
      <c r="C4933" s="4" t="s">
        <v>199</v>
      </c>
      <c r="D4933" s="4" t="s">
        <v>79</v>
      </c>
      <c r="E4933" s="4" t="s">
        <v>193</v>
      </c>
      <c r="F4933" s="3">
        <v>42935</v>
      </c>
      <c r="G4933" s="3"/>
    </row>
    <row r="4934" spans="1:8">
      <c r="A4934" s="4" t="s">
        <v>5141</v>
      </c>
      <c r="B4934" s="4" t="s">
        <v>174</v>
      </c>
      <c r="C4934" s="4" t="s">
        <v>175</v>
      </c>
      <c r="D4934" s="4" t="s">
        <v>24</v>
      </c>
      <c r="E4934" s="4" t="s">
        <v>193</v>
      </c>
      <c r="F4934" s="3">
        <v>42935</v>
      </c>
      <c r="G4934" s="3"/>
    </row>
    <row r="4935" spans="1:8">
      <c r="A4935" s="4" t="s">
        <v>5142</v>
      </c>
      <c r="B4935" s="4" t="s">
        <v>174</v>
      </c>
      <c r="C4935" s="4" t="s">
        <v>175</v>
      </c>
      <c r="D4935" s="4" t="s">
        <v>27</v>
      </c>
      <c r="E4935" s="4" t="s">
        <v>197</v>
      </c>
      <c r="F4935" s="3">
        <v>42935</v>
      </c>
      <c r="G4935" s="3">
        <v>42938</v>
      </c>
      <c r="H4935">
        <v>0</v>
      </c>
    </row>
    <row r="4936" spans="1:8">
      <c r="A4936" s="4" t="s">
        <v>5143</v>
      </c>
      <c r="B4936" s="4" t="s">
        <v>174</v>
      </c>
      <c r="C4936" s="4" t="s">
        <v>171</v>
      </c>
      <c r="D4936" s="4" t="s">
        <v>68</v>
      </c>
      <c r="E4936" s="4" t="s">
        <v>172</v>
      </c>
      <c r="F4936" s="3">
        <v>42935</v>
      </c>
      <c r="G4936" s="3">
        <v>42950</v>
      </c>
      <c r="H4936">
        <v>1060</v>
      </c>
    </row>
    <row r="4937" spans="1:8">
      <c r="A4937" s="4" t="s">
        <v>5144</v>
      </c>
      <c r="B4937" s="4" t="s">
        <v>174</v>
      </c>
      <c r="C4937" s="4" t="s">
        <v>175</v>
      </c>
      <c r="D4937" s="4" t="s">
        <v>70</v>
      </c>
      <c r="E4937" s="4" t="s">
        <v>172</v>
      </c>
      <c r="F4937" s="3">
        <v>42935</v>
      </c>
      <c r="G4937" s="3">
        <v>42942</v>
      </c>
      <c r="H4937">
        <v>5401</v>
      </c>
    </row>
    <row r="4938" spans="1:8">
      <c r="A4938" s="4" t="s">
        <v>5145</v>
      </c>
      <c r="B4938" s="4" t="s">
        <v>212</v>
      </c>
      <c r="C4938" s="4" t="s">
        <v>175</v>
      </c>
      <c r="D4938" s="4" t="s">
        <v>24</v>
      </c>
      <c r="E4938" s="4" t="s">
        <v>193</v>
      </c>
      <c r="F4938" s="3">
        <v>42935</v>
      </c>
      <c r="G4938" s="3"/>
    </row>
    <row r="4939" spans="1:8">
      <c r="A4939" s="4" t="s">
        <v>5146</v>
      </c>
      <c r="B4939" s="4" t="s">
        <v>237</v>
      </c>
      <c r="C4939" s="4" t="s">
        <v>199</v>
      </c>
      <c r="D4939" s="4" t="s">
        <v>82</v>
      </c>
      <c r="E4939" s="4" t="s">
        <v>172</v>
      </c>
      <c r="F4939" s="3">
        <v>42935</v>
      </c>
      <c r="G4939" s="3">
        <v>42942</v>
      </c>
      <c r="H4939">
        <v>4895</v>
      </c>
    </row>
    <row r="4940" spans="1:8">
      <c r="A4940" s="4" t="s">
        <v>5147</v>
      </c>
      <c r="B4940" s="4" t="s">
        <v>196</v>
      </c>
      <c r="C4940" s="4" t="s">
        <v>199</v>
      </c>
      <c r="D4940" s="4" t="s">
        <v>119</v>
      </c>
      <c r="E4940" s="4" t="s">
        <v>172</v>
      </c>
      <c r="F4940" s="3">
        <v>42935</v>
      </c>
      <c r="G4940" s="3">
        <v>42937</v>
      </c>
      <c r="H4940">
        <v>4907</v>
      </c>
    </row>
    <row r="4941" spans="1:8">
      <c r="A4941" s="4" t="s">
        <v>5148</v>
      </c>
      <c r="B4941" s="4" t="s">
        <v>203</v>
      </c>
      <c r="C4941" s="4" t="s">
        <v>177</v>
      </c>
      <c r="D4941" s="4" t="s">
        <v>123</v>
      </c>
      <c r="E4941" s="4" t="s">
        <v>193</v>
      </c>
      <c r="F4941" s="3">
        <v>42935</v>
      </c>
      <c r="G4941" s="3"/>
    </row>
    <row r="4942" spans="1:8">
      <c r="A4942" s="4" t="s">
        <v>5149</v>
      </c>
      <c r="B4942" s="4" t="s">
        <v>203</v>
      </c>
      <c r="C4942" s="4" t="s">
        <v>192</v>
      </c>
      <c r="D4942" s="4" t="s">
        <v>124</v>
      </c>
      <c r="E4942" s="4" t="s">
        <v>197</v>
      </c>
      <c r="F4942" s="3">
        <v>42935</v>
      </c>
      <c r="G4942" s="3">
        <v>42945</v>
      </c>
      <c r="H4942">
        <v>0</v>
      </c>
    </row>
    <row r="4943" spans="1:8">
      <c r="A4943" s="4" t="s">
        <v>5150</v>
      </c>
      <c r="B4943" s="4" t="s">
        <v>203</v>
      </c>
      <c r="C4943" s="4" t="s">
        <v>171</v>
      </c>
      <c r="D4943" s="4" t="s">
        <v>115</v>
      </c>
      <c r="E4943" s="4" t="s">
        <v>172</v>
      </c>
      <c r="F4943" s="3">
        <v>42935</v>
      </c>
      <c r="G4943" s="3">
        <v>43008</v>
      </c>
      <c r="H4943">
        <v>1170</v>
      </c>
    </row>
    <row r="4944" spans="1:8">
      <c r="A4944" s="4" t="s">
        <v>5151</v>
      </c>
      <c r="B4944" s="4" t="s">
        <v>203</v>
      </c>
      <c r="C4944" s="4" t="s">
        <v>192</v>
      </c>
      <c r="D4944" s="4" t="s">
        <v>54</v>
      </c>
      <c r="E4944" s="4" t="s">
        <v>172</v>
      </c>
      <c r="F4944" s="3">
        <v>42935</v>
      </c>
      <c r="G4944" s="3">
        <v>42944</v>
      </c>
      <c r="H4944">
        <v>2718</v>
      </c>
    </row>
    <row r="4945" spans="1:8">
      <c r="A4945" s="4" t="s">
        <v>5152</v>
      </c>
      <c r="B4945" s="4" t="s">
        <v>191</v>
      </c>
      <c r="C4945" s="4" t="s">
        <v>177</v>
      </c>
      <c r="D4945" s="4" t="s">
        <v>98</v>
      </c>
      <c r="E4945" s="4" t="s">
        <v>197</v>
      </c>
      <c r="F4945" s="3">
        <v>42935</v>
      </c>
      <c r="G4945" s="3">
        <v>42977</v>
      </c>
      <c r="H4945">
        <v>0</v>
      </c>
    </row>
    <row r="4946" spans="1:8">
      <c r="A4946" s="4" t="s">
        <v>5153</v>
      </c>
      <c r="B4946" s="4" t="s">
        <v>343</v>
      </c>
      <c r="C4946" s="4" t="s">
        <v>175</v>
      </c>
      <c r="D4946" s="4" t="s">
        <v>47</v>
      </c>
      <c r="E4946" s="4" t="s">
        <v>193</v>
      </c>
      <c r="F4946" s="3">
        <v>42935</v>
      </c>
      <c r="G4946" s="3"/>
    </row>
    <row r="4947" spans="1:8">
      <c r="A4947" s="4" t="s">
        <v>5154</v>
      </c>
      <c r="B4947" s="4" t="s">
        <v>219</v>
      </c>
      <c r="C4947" s="4" t="s">
        <v>179</v>
      </c>
      <c r="D4947" s="4" t="s">
        <v>82</v>
      </c>
      <c r="E4947" s="4" t="s">
        <v>197</v>
      </c>
      <c r="F4947" s="3">
        <v>42935</v>
      </c>
      <c r="G4947" s="3">
        <v>43043</v>
      </c>
      <c r="H4947">
        <v>0</v>
      </c>
    </row>
    <row r="4948" spans="1:8">
      <c r="A4948" s="4" t="s">
        <v>5155</v>
      </c>
      <c r="B4948" s="4" t="s">
        <v>230</v>
      </c>
      <c r="C4948" s="4" t="s">
        <v>179</v>
      </c>
      <c r="D4948" s="4" t="s">
        <v>72</v>
      </c>
      <c r="E4948" s="4" t="s">
        <v>197</v>
      </c>
      <c r="F4948" s="3">
        <v>42935</v>
      </c>
      <c r="G4948" s="3">
        <v>42946</v>
      </c>
      <c r="H4948">
        <v>0</v>
      </c>
    </row>
    <row r="4949" spans="1:8">
      <c r="A4949" s="4" t="s">
        <v>5156</v>
      </c>
      <c r="B4949" s="4" t="s">
        <v>230</v>
      </c>
      <c r="C4949" s="4" t="s">
        <v>177</v>
      </c>
      <c r="D4949" s="4" t="s">
        <v>97</v>
      </c>
      <c r="E4949" s="4" t="s">
        <v>197</v>
      </c>
      <c r="F4949" s="3">
        <v>42935</v>
      </c>
      <c r="G4949" s="3">
        <v>42937</v>
      </c>
      <c r="H4949">
        <v>0</v>
      </c>
    </row>
    <row r="4950" spans="1:8">
      <c r="A4950" s="4" t="s">
        <v>5157</v>
      </c>
      <c r="B4950" s="4" t="s">
        <v>230</v>
      </c>
      <c r="C4950" s="4" t="s">
        <v>179</v>
      </c>
      <c r="D4950" s="4" t="s">
        <v>71</v>
      </c>
      <c r="E4950" s="4" t="s">
        <v>172</v>
      </c>
      <c r="F4950" s="3">
        <v>42935</v>
      </c>
      <c r="G4950" s="3">
        <v>42955</v>
      </c>
      <c r="H4950">
        <v>624</v>
      </c>
    </row>
    <row r="4951" spans="1:8">
      <c r="A4951" s="4" t="s">
        <v>5158</v>
      </c>
      <c r="B4951" s="4" t="s">
        <v>256</v>
      </c>
      <c r="C4951" s="4" t="s">
        <v>171</v>
      </c>
      <c r="D4951" s="4" t="s">
        <v>85</v>
      </c>
      <c r="E4951" s="4" t="s">
        <v>193</v>
      </c>
      <c r="F4951" s="3">
        <v>42935</v>
      </c>
      <c r="G4951" s="3"/>
    </row>
    <row r="4952" spans="1:8">
      <c r="A4952" s="4" t="s">
        <v>5159</v>
      </c>
      <c r="B4952" s="4" t="s">
        <v>256</v>
      </c>
      <c r="C4952" s="4" t="s">
        <v>177</v>
      </c>
      <c r="D4952" s="4" t="s">
        <v>24</v>
      </c>
      <c r="E4952" s="4" t="s">
        <v>193</v>
      </c>
      <c r="F4952" s="3">
        <v>42935</v>
      </c>
      <c r="G4952" s="3"/>
    </row>
    <row r="4953" spans="1:8">
      <c r="A4953" s="4" t="s">
        <v>5160</v>
      </c>
      <c r="B4953" s="4" t="s">
        <v>256</v>
      </c>
      <c r="C4953" s="4" t="s">
        <v>199</v>
      </c>
      <c r="D4953" s="4" t="s">
        <v>79</v>
      </c>
      <c r="E4953" s="4" t="s">
        <v>197</v>
      </c>
      <c r="F4953" s="3">
        <v>42935</v>
      </c>
      <c r="G4953" s="3">
        <v>42946</v>
      </c>
      <c r="H4953">
        <v>0</v>
      </c>
    </row>
    <row r="4954" spans="1:8">
      <c r="A4954" s="4" t="s">
        <v>5161</v>
      </c>
      <c r="B4954" s="4" t="s">
        <v>256</v>
      </c>
      <c r="C4954" s="4" t="s">
        <v>192</v>
      </c>
      <c r="D4954" s="4" t="s">
        <v>37</v>
      </c>
      <c r="E4954" s="4" t="s">
        <v>197</v>
      </c>
      <c r="F4954" s="3">
        <v>42935</v>
      </c>
      <c r="G4954" s="3">
        <v>42949</v>
      </c>
      <c r="H4954">
        <v>0</v>
      </c>
    </row>
    <row r="4955" spans="1:8">
      <c r="A4955" s="4" t="s">
        <v>5162</v>
      </c>
      <c r="B4955" s="4" t="s">
        <v>256</v>
      </c>
      <c r="C4955" s="4" t="s">
        <v>179</v>
      </c>
      <c r="D4955" s="4" t="s">
        <v>66</v>
      </c>
      <c r="E4955" s="4" t="s">
        <v>172</v>
      </c>
      <c r="F4955" s="3">
        <v>42935</v>
      </c>
      <c r="G4955" s="3">
        <v>42945</v>
      </c>
      <c r="H4955">
        <v>537</v>
      </c>
    </row>
    <row r="4956" spans="1:8">
      <c r="A4956" s="4" t="s">
        <v>5163</v>
      </c>
      <c r="B4956" s="4" t="s">
        <v>256</v>
      </c>
      <c r="C4956" s="4" t="s">
        <v>171</v>
      </c>
      <c r="D4956" s="4" t="s">
        <v>51</v>
      </c>
      <c r="E4956" s="4" t="s">
        <v>172</v>
      </c>
      <c r="F4956" s="3">
        <v>42935</v>
      </c>
      <c r="G4956" s="3">
        <v>42946</v>
      </c>
      <c r="H4956">
        <v>1089</v>
      </c>
    </row>
    <row r="4957" spans="1:8">
      <c r="A4957" s="4" t="s">
        <v>5164</v>
      </c>
      <c r="B4957" s="4" t="s">
        <v>256</v>
      </c>
      <c r="C4957" s="4" t="s">
        <v>192</v>
      </c>
      <c r="D4957" s="4" t="s">
        <v>41</v>
      </c>
      <c r="E4957" s="4" t="s">
        <v>172</v>
      </c>
      <c r="F4957" s="3">
        <v>42935</v>
      </c>
      <c r="G4957" s="3">
        <v>42943</v>
      </c>
      <c r="H4957">
        <v>3352</v>
      </c>
    </row>
    <row r="4958" spans="1:8">
      <c r="A4958" s="4" t="s">
        <v>5165</v>
      </c>
      <c r="B4958" s="4" t="s">
        <v>187</v>
      </c>
      <c r="C4958" s="4" t="s">
        <v>175</v>
      </c>
      <c r="D4958" s="4" t="s">
        <v>102</v>
      </c>
      <c r="E4958" s="4" t="s">
        <v>197</v>
      </c>
      <c r="F4958" s="3">
        <v>42935</v>
      </c>
      <c r="G4958" s="3">
        <v>43040</v>
      </c>
      <c r="H4958">
        <v>0</v>
      </c>
    </row>
    <row r="4959" spans="1:8">
      <c r="A4959" s="4" t="s">
        <v>5166</v>
      </c>
      <c r="B4959" s="4" t="s">
        <v>187</v>
      </c>
      <c r="C4959" s="4" t="s">
        <v>179</v>
      </c>
      <c r="D4959" s="4" t="s">
        <v>108</v>
      </c>
      <c r="E4959" s="4" t="s">
        <v>172</v>
      </c>
      <c r="F4959" s="3">
        <v>42935</v>
      </c>
      <c r="G4959" s="3">
        <v>42939</v>
      </c>
      <c r="H4959">
        <v>535</v>
      </c>
    </row>
    <row r="4960" spans="1:8">
      <c r="A4960" s="4" t="s">
        <v>5167</v>
      </c>
      <c r="B4960" s="4" t="s">
        <v>244</v>
      </c>
      <c r="C4960" s="4" t="s">
        <v>199</v>
      </c>
      <c r="D4960" s="4" t="s">
        <v>95</v>
      </c>
      <c r="E4960" s="4" t="s">
        <v>193</v>
      </c>
      <c r="F4960" s="3">
        <v>42935</v>
      </c>
      <c r="G4960" s="3"/>
    </row>
    <row r="4961" spans="1:8">
      <c r="A4961" s="4" t="s">
        <v>5168</v>
      </c>
      <c r="B4961" s="4" t="s">
        <v>244</v>
      </c>
      <c r="C4961" s="4" t="s">
        <v>192</v>
      </c>
      <c r="D4961" s="4" t="s">
        <v>24</v>
      </c>
      <c r="E4961" s="4" t="s">
        <v>193</v>
      </c>
      <c r="F4961" s="3">
        <v>42935</v>
      </c>
      <c r="G4961" s="3"/>
    </row>
    <row r="4962" spans="1:8">
      <c r="A4962" s="4" t="s">
        <v>5169</v>
      </c>
      <c r="B4962" s="4" t="s">
        <v>244</v>
      </c>
      <c r="C4962" s="4" t="s">
        <v>179</v>
      </c>
      <c r="D4962" s="4" t="s">
        <v>100</v>
      </c>
      <c r="E4962" s="4" t="s">
        <v>172</v>
      </c>
      <c r="F4962" s="3">
        <v>42935</v>
      </c>
      <c r="G4962" s="3">
        <v>43003</v>
      </c>
      <c r="H4962">
        <v>571</v>
      </c>
    </row>
    <row r="4963" spans="1:8">
      <c r="A4963" s="4" t="s">
        <v>5170</v>
      </c>
      <c r="B4963" s="4" t="s">
        <v>201</v>
      </c>
      <c r="C4963" s="4" t="s">
        <v>192</v>
      </c>
      <c r="D4963" s="4" t="s">
        <v>38</v>
      </c>
      <c r="E4963" s="4" t="s">
        <v>172</v>
      </c>
      <c r="F4963" s="3">
        <v>42935</v>
      </c>
      <c r="G4963" s="3">
        <v>43007</v>
      </c>
      <c r="H4963">
        <v>3535</v>
      </c>
    </row>
    <row r="4964" spans="1:8">
      <c r="A4964" s="4" t="s">
        <v>5171</v>
      </c>
      <c r="B4964" s="4" t="s">
        <v>170</v>
      </c>
      <c r="C4964" s="4" t="s">
        <v>179</v>
      </c>
      <c r="D4964" s="4" t="s">
        <v>24</v>
      </c>
      <c r="E4964" s="4" t="s">
        <v>193</v>
      </c>
      <c r="F4964" s="3">
        <v>42935</v>
      </c>
      <c r="G4964" s="3"/>
    </row>
    <row r="4965" spans="1:8">
      <c r="A4965" s="4" t="s">
        <v>5172</v>
      </c>
      <c r="B4965" s="4" t="s">
        <v>170</v>
      </c>
      <c r="C4965" s="4" t="s">
        <v>192</v>
      </c>
      <c r="D4965" s="4" t="s">
        <v>29</v>
      </c>
      <c r="E4965" s="4" t="s">
        <v>172</v>
      </c>
      <c r="F4965" s="3">
        <v>42935</v>
      </c>
      <c r="G4965" s="3">
        <v>42943</v>
      </c>
      <c r="H4965">
        <v>3985</v>
      </c>
    </row>
    <row r="4966" spans="1:8">
      <c r="A4966" s="4" t="s">
        <v>5173</v>
      </c>
      <c r="B4966" s="4" t="s">
        <v>189</v>
      </c>
      <c r="C4966" s="4" t="s">
        <v>179</v>
      </c>
      <c r="D4966" s="4" t="s">
        <v>75</v>
      </c>
      <c r="E4966" s="4" t="s">
        <v>193</v>
      </c>
      <c r="F4966" s="3">
        <v>42935</v>
      </c>
      <c r="G4966" s="3"/>
    </row>
    <row r="4967" spans="1:8">
      <c r="A4967" s="4" t="s">
        <v>5174</v>
      </c>
      <c r="B4967" s="4" t="s">
        <v>226</v>
      </c>
      <c r="C4967" s="4" t="s">
        <v>192</v>
      </c>
      <c r="D4967" s="4" t="s">
        <v>40</v>
      </c>
      <c r="E4967" s="4" t="s">
        <v>172</v>
      </c>
      <c r="F4967" s="3">
        <v>42935</v>
      </c>
      <c r="G4967" s="3">
        <v>42937</v>
      </c>
      <c r="H4967">
        <v>3568</v>
      </c>
    </row>
    <row r="4968" spans="1:8">
      <c r="A4968" s="4" t="s">
        <v>5175</v>
      </c>
      <c r="B4968" s="4" t="s">
        <v>208</v>
      </c>
      <c r="C4968" s="4" t="s">
        <v>179</v>
      </c>
      <c r="D4968" s="4" t="s">
        <v>24</v>
      </c>
      <c r="E4968" s="4" t="s">
        <v>193</v>
      </c>
      <c r="F4968" s="3">
        <v>42935</v>
      </c>
      <c r="G4968" s="3"/>
    </row>
    <row r="4969" spans="1:8">
      <c r="A4969" s="4" t="s">
        <v>5176</v>
      </c>
      <c r="B4969" s="4" t="s">
        <v>208</v>
      </c>
      <c r="C4969" s="4" t="s">
        <v>177</v>
      </c>
      <c r="D4969" s="4" t="s">
        <v>29</v>
      </c>
      <c r="E4969" s="4" t="s">
        <v>197</v>
      </c>
      <c r="F4969" s="3">
        <v>42935</v>
      </c>
      <c r="G4969" s="3">
        <v>42945</v>
      </c>
      <c r="H4969">
        <v>0</v>
      </c>
    </row>
    <row r="4970" spans="1:8">
      <c r="A4970" s="4" t="s">
        <v>5177</v>
      </c>
      <c r="B4970" s="4" t="s">
        <v>208</v>
      </c>
      <c r="C4970" s="4" t="s">
        <v>177</v>
      </c>
      <c r="D4970" s="4" t="s">
        <v>61</v>
      </c>
      <c r="E4970" s="4" t="s">
        <v>172</v>
      </c>
      <c r="F4970" s="3">
        <v>42935</v>
      </c>
      <c r="G4970" s="3">
        <v>42943</v>
      </c>
      <c r="H4970">
        <v>65</v>
      </c>
    </row>
    <row r="4971" spans="1:8">
      <c r="A4971" s="4" t="s">
        <v>5178</v>
      </c>
      <c r="B4971" s="4" t="s">
        <v>208</v>
      </c>
      <c r="C4971" s="4" t="s">
        <v>177</v>
      </c>
      <c r="D4971" s="4" t="s">
        <v>61</v>
      </c>
      <c r="E4971" s="4" t="s">
        <v>172</v>
      </c>
      <c r="F4971" s="3">
        <v>42935</v>
      </c>
      <c r="G4971" s="3">
        <v>42941</v>
      </c>
      <c r="H4971">
        <v>47</v>
      </c>
    </row>
    <row r="4972" spans="1:8">
      <c r="A4972" s="4" t="s">
        <v>5179</v>
      </c>
      <c r="B4972" s="4" t="s">
        <v>185</v>
      </c>
      <c r="C4972" s="4" t="s">
        <v>175</v>
      </c>
      <c r="D4972" s="4" t="s">
        <v>72</v>
      </c>
      <c r="E4972" s="4" t="s">
        <v>193</v>
      </c>
      <c r="F4972" s="3">
        <v>42935</v>
      </c>
      <c r="G4972" s="3"/>
    </row>
    <row r="4973" spans="1:8">
      <c r="A4973" s="4" t="s">
        <v>5180</v>
      </c>
      <c r="B4973" s="4" t="s">
        <v>216</v>
      </c>
      <c r="C4973" s="4" t="s">
        <v>192</v>
      </c>
      <c r="D4973" s="4" t="s">
        <v>87</v>
      </c>
      <c r="E4973" s="4" t="s">
        <v>193</v>
      </c>
      <c r="F4973" s="3">
        <v>42935</v>
      </c>
      <c r="G4973" s="3"/>
    </row>
    <row r="4974" spans="1:8">
      <c r="A4974" s="4" t="s">
        <v>5181</v>
      </c>
      <c r="B4974" s="4" t="s">
        <v>183</v>
      </c>
      <c r="C4974" s="4" t="s">
        <v>171</v>
      </c>
      <c r="D4974" s="4" t="s">
        <v>24</v>
      </c>
      <c r="E4974" s="4" t="s">
        <v>193</v>
      </c>
      <c r="F4974" s="3">
        <v>42936</v>
      </c>
      <c r="G4974" s="3"/>
    </row>
    <row r="4975" spans="1:8">
      <c r="A4975" s="4" t="s">
        <v>5182</v>
      </c>
      <c r="B4975" s="4" t="s">
        <v>183</v>
      </c>
      <c r="C4975" s="4" t="s">
        <v>199</v>
      </c>
      <c r="D4975" s="4" t="s">
        <v>74</v>
      </c>
      <c r="E4975" s="4" t="s">
        <v>193</v>
      </c>
      <c r="F4975" s="3">
        <v>42936</v>
      </c>
      <c r="G4975" s="3"/>
    </row>
    <row r="4976" spans="1:8">
      <c r="A4976" s="4" t="s">
        <v>5183</v>
      </c>
      <c r="B4976" s="4" t="s">
        <v>183</v>
      </c>
      <c r="C4976" s="4" t="s">
        <v>199</v>
      </c>
      <c r="D4976" s="4" t="s">
        <v>86</v>
      </c>
      <c r="E4976" s="4" t="s">
        <v>193</v>
      </c>
      <c r="F4976" s="3">
        <v>42936</v>
      </c>
      <c r="G4976" s="3"/>
    </row>
    <row r="4977" spans="1:8">
      <c r="A4977" s="4" t="s">
        <v>5184</v>
      </c>
      <c r="B4977" s="4" t="s">
        <v>183</v>
      </c>
      <c r="C4977" s="4" t="s">
        <v>177</v>
      </c>
      <c r="D4977" s="4" t="s">
        <v>107</v>
      </c>
      <c r="E4977" s="4" t="s">
        <v>193</v>
      </c>
      <c r="F4977" s="3">
        <v>42936</v>
      </c>
      <c r="G4977" s="3"/>
    </row>
    <row r="4978" spans="1:8">
      <c r="A4978" s="4" t="s">
        <v>5185</v>
      </c>
      <c r="B4978" s="4" t="s">
        <v>183</v>
      </c>
      <c r="C4978" s="4" t="s">
        <v>177</v>
      </c>
      <c r="D4978" s="4" t="s">
        <v>24</v>
      </c>
      <c r="E4978" s="4" t="s">
        <v>193</v>
      </c>
      <c r="F4978" s="3">
        <v>42936</v>
      </c>
      <c r="G4978" s="3"/>
    </row>
    <row r="4979" spans="1:8">
      <c r="A4979" s="4" t="s">
        <v>5186</v>
      </c>
      <c r="B4979" s="4" t="s">
        <v>183</v>
      </c>
      <c r="C4979" s="4" t="s">
        <v>171</v>
      </c>
      <c r="D4979" s="4" t="s">
        <v>103</v>
      </c>
      <c r="E4979" s="4" t="s">
        <v>197</v>
      </c>
      <c r="F4979" s="3">
        <v>42936</v>
      </c>
      <c r="G4979" s="3">
        <v>43050</v>
      </c>
      <c r="H4979">
        <v>0</v>
      </c>
    </row>
    <row r="4980" spans="1:8">
      <c r="A4980" s="4" t="s">
        <v>5187</v>
      </c>
      <c r="B4980" s="4" t="s">
        <v>183</v>
      </c>
      <c r="C4980" s="4" t="s">
        <v>171</v>
      </c>
      <c r="D4980" s="4" t="s">
        <v>103</v>
      </c>
      <c r="E4980" s="4" t="s">
        <v>172</v>
      </c>
      <c r="F4980" s="3">
        <v>42936</v>
      </c>
      <c r="G4980" s="3">
        <v>42937</v>
      </c>
      <c r="H4980">
        <v>1160</v>
      </c>
    </row>
    <row r="4981" spans="1:8">
      <c r="A4981" s="4" t="s">
        <v>5188</v>
      </c>
      <c r="B4981" s="4" t="s">
        <v>183</v>
      </c>
      <c r="C4981" s="4" t="s">
        <v>199</v>
      </c>
      <c r="D4981" s="4" t="s">
        <v>109</v>
      </c>
      <c r="E4981" s="4" t="s">
        <v>172</v>
      </c>
      <c r="F4981" s="3">
        <v>42936</v>
      </c>
      <c r="G4981" s="3">
        <v>42970</v>
      </c>
      <c r="H4981">
        <v>5847</v>
      </c>
    </row>
    <row r="4982" spans="1:8">
      <c r="A4982" s="4" t="s">
        <v>5189</v>
      </c>
      <c r="B4982" s="4" t="s">
        <v>261</v>
      </c>
      <c r="C4982" s="4" t="s">
        <v>192</v>
      </c>
      <c r="D4982" s="4" t="s">
        <v>82</v>
      </c>
      <c r="E4982" s="4" t="s">
        <v>197</v>
      </c>
      <c r="F4982" s="3">
        <v>42936</v>
      </c>
      <c r="G4982" s="3">
        <v>42946</v>
      </c>
      <c r="H4982">
        <v>0</v>
      </c>
    </row>
    <row r="4983" spans="1:8">
      <c r="A4983" s="4" t="s">
        <v>5190</v>
      </c>
      <c r="B4983" s="4" t="s">
        <v>261</v>
      </c>
      <c r="C4983" s="4" t="s">
        <v>171</v>
      </c>
      <c r="D4983" s="4" t="s">
        <v>125</v>
      </c>
      <c r="E4983" s="4" t="s">
        <v>172</v>
      </c>
      <c r="F4983" s="3">
        <v>42936</v>
      </c>
      <c r="G4983" s="3">
        <v>42998</v>
      </c>
      <c r="H4983">
        <v>1029</v>
      </c>
    </row>
    <row r="4984" spans="1:8">
      <c r="A4984" s="4" t="s">
        <v>5191</v>
      </c>
      <c r="B4984" s="4" t="s">
        <v>279</v>
      </c>
      <c r="C4984" s="4" t="s">
        <v>199</v>
      </c>
      <c r="D4984" s="4" t="s">
        <v>95</v>
      </c>
      <c r="E4984" s="4" t="s">
        <v>197</v>
      </c>
      <c r="F4984" s="3">
        <v>42936</v>
      </c>
      <c r="G4984" s="3">
        <v>42937</v>
      </c>
      <c r="H4984">
        <v>0</v>
      </c>
    </row>
    <row r="4985" spans="1:8">
      <c r="A4985" s="4" t="s">
        <v>5192</v>
      </c>
      <c r="B4985" s="4" t="s">
        <v>279</v>
      </c>
      <c r="C4985" s="4" t="s">
        <v>175</v>
      </c>
      <c r="D4985" s="4" t="s">
        <v>50</v>
      </c>
      <c r="E4985" s="4" t="s">
        <v>197</v>
      </c>
      <c r="F4985" s="3">
        <v>42936</v>
      </c>
      <c r="G4985" s="3">
        <v>42947</v>
      </c>
      <c r="H4985">
        <v>0</v>
      </c>
    </row>
    <row r="4986" spans="1:8">
      <c r="A4986" s="4" t="s">
        <v>5193</v>
      </c>
      <c r="B4986" s="4" t="s">
        <v>210</v>
      </c>
      <c r="C4986" s="4" t="s">
        <v>171</v>
      </c>
      <c r="D4986" s="4" t="s">
        <v>24</v>
      </c>
      <c r="E4986" s="4" t="s">
        <v>193</v>
      </c>
      <c r="F4986" s="3">
        <v>42936</v>
      </c>
      <c r="G4986" s="3"/>
    </row>
    <row r="4987" spans="1:8">
      <c r="A4987" s="4" t="s">
        <v>5194</v>
      </c>
      <c r="B4987" s="4" t="s">
        <v>210</v>
      </c>
      <c r="C4987" s="4" t="s">
        <v>192</v>
      </c>
      <c r="D4987" s="4" t="s">
        <v>84</v>
      </c>
      <c r="E4987" s="4" t="s">
        <v>197</v>
      </c>
      <c r="F4987" s="3">
        <v>42936</v>
      </c>
      <c r="G4987" s="3">
        <v>43048</v>
      </c>
      <c r="H4987">
        <v>0</v>
      </c>
    </row>
    <row r="4988" spans="1:8">
      <c r="A4988" s="4" t="s">
        <v>5195</v>
      </c>
      <c r="B4988" s="4" t="s">
        <v>174</v>
      </c>
      <c r="C4988" s="4" t="s">
        <v>171</v>
      </c>
      <c r="D4988" s="4" t="s">
        <v>24</v>
      </c>
      <c r="E4988" s="4" t="s">
        <v>193</v>
      </c>
      <c r="F4988" s="3">
        <v>42936</v>
      </c>
      <c r="G4988" s="3"/>
    </row>
    <row r="4989" spans="1:8">
      <c r="A4989" s="4" t="s">
        <v>5196</v>
      </c>
      <c r="B4989" s="4" t="s">
        <v>174</v>
      </c>
      <c r="C4989" s="4" t="s">
        <v>171</v>
      </c>
      <c r="D4989" s="4" t="s">
        <v>24</v>
      </c>
      <c r="E4989" s="4" t="s">
        <v>193</v>
      </c>
      <c r="F4989" s="3">
        <v>42936</v>
      </c>
      <c r="G4989" s="3"/>
    </row>
    <row r="4990" spans="1:8">
      <c r="A4990" s="4" t="s">
        <v>5197</v>
      </c>
      <c r="B4990" s="4" t="s">
        <v>174</v>
      </c>
      <c r="C4990" s="4" t="s">
        <v>175</v>
      </c>
      <c r="D4990" s="4" t="s">
        <v>24</v>
      </c>
      <c r="E4990" s="4" t="s">
        <v>193</v>
      </c>
      <c r="F4990" s="3">
        <v>42936</v>
      </c>
      <c r="G4990" s="3"/>
    </row>
    <row r="4991" spans="1:8">
      <c r="A4991" s="4" t="s">
        <v>5198</v>
      </c>
      <c r="B4991" s="4" t="s">
        <v>174</v>
      </c>
      <c r="C4991" s="4" t="s">
        <v>175</v>
      </c>
      <c r="D4991" s="4" t="s">
        <v>61</v>
      </c>
      <c r="E4991" s="4" t="s">
        <v>197</v>
      </c>
      <c r="F4991" s="3">
        <v>42936</v>
      </c>
      <c r="G4991" s="3">
        <v>42944</v>
      </c>
      <c r="H4991">
        <v>0</v>
      </c>
    </row>
    <row r="4992" spans="1:8">
      <c r="A4992" s="4" t="s">
        <v>5199</v>
      </c>
      <c r="B4992" s="4" t="s">
        <v>174</v>
      </c>
      <c r="C4992" s="4" t="s">
        <v>175</v>
      </c>
      <c r="D4992" s="4" t="s">
        <v>70</v>
      </c>
      <c r="E4992" s="4" t="s">
        <v>197</v>
      </c>
      <c r="F4992" s="3">
        <v>42936</v>
      </c>
      <c r="G4992" s="3">
        <v>42944</v>
      </c>
      <c r="H4992">
        <v>0</v>
      </c>
    </row>
    <row r="4993" spans="1:8">
      <c r="A4993" s="4" t="s">
        <v>5200</v>
      </c>
      <c r="B4993" s="4" t="s">
        <v>174</v>
      </c>
      <c r="C4993" s="4" t="s">
        <v>175</v>
      </c>
      <c r="D4993" s="4" t="s">
        <v>100</v>
      </c>
      <c r="E4993" s="4" t="s">
        <v>197</v>
      </c>
      <c r="F4993" s="3">
        <v>42936</v>
      </c>
      <c r="G4993" s="3">
        <v>42951</v>
      </c>
      <c r="H4993">
        <v>0</v>
      </c>
    </row>
    <row r="4994" spans="1:8">
      <c r="A4994" s="4" t="s">
        <v>5201</v>
      </c>
      <c r="B4994" s="4" t="s">
        <v>174</v>
      </c>
      <c r="C4994" s="4" t="s">
        <v>175</v>
      </c>
      <c r="D4994" s="4" t="s">
        <v>109</v>
      </c>
      <c r="E4994" s="4" t="s">
        <v>197</v>
      </c>
      <c r="F4994" s="3">
        <v>42936</v>
      </c>
      <c r="G4994" s="3">
        <v>42944</v>
      </c>
      <c r="H4994">
        <v>0</v>
      </c>
    </row>
    <row r="4995" spans="1:8">
      <c r="A4995" s="4" t="s">
        <v>5202</v>
      </c>
      <c r="B4995" s="4" t="s">
        <v>174</v>
      </c>
      <c r="C4995" s="4" t="s">
        <v>192</v>
      </c>
      <c r="D4995" s="4" t="s">
        <v>29</v>
      </c>
      <c r="E4995" s="4" t="s">
        <v>197</v>
      </c>
      <c r="F4995" s="3">
        <v>42936</v>
      </c>
      <c r="G4995" s="3">
        <v>42939</v>
      </c>
      <c r="H4995">
        <v>0</v>
      </c>
    </row>
    <row r="4996" spans="1:8">
      <c r="A4996" s="4" t="s">
        <v>5203</v>
      </c>
      <c r="B4996" s="4" t="s">
        <v>174</v>
      </c>
      <c r="C4996" s="4" t="s">
        <v>175</v>
      </c>
      <c r="D4996" s="4" t="s">
        <v>119</v>
      </c>
      <c r="E4996" s="4" t="s">
        <v>172</v>
      </c>
      <c r="F4996" s="3">
        <v>42936</v>
      </c>
      <c r="G4996" s="3">
        <v>42964</v>
      </c>
      <c r="H4996">
        <v>5058</v>
      </c>
    </row>
    <row r="4997" spans="1:8">
      <c r="A4997" s="4" t="s">
        <v>5204</v>
      </c>
      <c r="B4997" s="4" t="s">
        <v>263</v>
      </c>
      <c r="C4997" s="4" t="s">
        <v>171</v>
      </c>
      <c r="D4997" s="4" t="s">
        <v>65</v>
      </c>
      <c r="E4997" s="4" t="s">
        <v>197</v>
      </c>
      <c r="F4997" s="3">
        <v>42936</v>
      </c>
      <c r="G4997" s="3">
        <v>42999</v>
      </c>
      <c r="H4997">
        <v>0</v>
      </c>
    </row>
    <row r="4998" spans="1:8">
      <c r="A4998" s="4" t="s">
        <v>5205</v>
      </c>
      <c r="B4998" s="4" t="s">
        <v>263</v>
      </c>
      <c r="C4998" s="4" t="s">
        <v>175</v>
      </c>
      <c r="D4998" s="4" t="s">
        <v>107</v>
      </c>
      <c r="E4998" s="4" t="s">
        <v>197</v>
      </c>
      <c r="F4998" s="3">
        <v>42936</v>
      </c>
      <c r="G4998" s="3">
        <v>43005</v>
      </c>
      <c r="H4998">
        <v>0</v>
      </c>
    </row>
    <row r="4999" spans="1:8">
      <c r="A4999" s="4" t="s">
        <v>5206</v>
      </c>
      <c r="B4999" s="4" t="s">
        <v>263</v>
      </c>
      <c r="C4999" s="4" t="s">
        <v>175</v>
      </c>
      <c r="D4999" s="4" t="s">
        <v>126</v>
      </c>
      <c r="E4999" s="4" t="s">
        <v>197</v>
      </c>
      <c r="F4999" s="3">
        <v>42936</v>
      </c>
      <c r="G4999" s="3">
        <v>42944</v>
      </c>
      <c r="H4999">
        <v>0</v>
      </c>
    </row>
    <row r="5000" spans="1:8">
      <c r="A5000" s="4" t="s">
        <v>5207</v>
      </c>
      <c r="B5000" s="4" t="s">
        <v>196</v>
      </c>
      <c r="C5000" s="4" t="s">
        <v>192</v>
      </c>
      <c r="D5000" s="4" t="s">
        <v>100</v>
      </c>
      <c r="E5000" s="4" t="s">
        <v>172</v>
      </c>
      <c r="F5000" s="3">
        <v>42936</v>
      </c>
      <c r="G5000" s="3">
        <v>43053</v>
      </c>
      <c r="H5000">
        <v>3552</v>
      </c>
    </row>
    <row r="5001" spans="1:8">
      <c r="A5001" s="4" t="s">
        <v>5208</v>
      </c>
      <c r="B5001" s="4" t="s">
        <v>203</v>
      </c>
      <c r="C5001" s="4" t="s">
        <v>171</v>
      </c>
      <c r="D5001" s="4" t="s">
        <v>85</v>
      </c>
      <c r="E5001" s="4" t="s">
        <v>193</v>
      </c>
      <c r="F5001" s="3">
        <v>42936</v>
      </c>
      <c r="G5001" s="3"/>
    </row>
    <row r="5002" spans="1:8">
      <c r="A5002" s="4" t="s">
        <v>5209</v>
      </c>
      <c r="B5002" s="4" t="s">
        <v>203</v>
      </c>
      <c r="C5002" s="4" t="s">
        <v>199</v>
      </c>
      <c r="D5002" s="4" t="s">
        <v>82</v>
      </c>
      <c r="E5002" s="4" t="s">
        <v>172</v>
      </c>
      <c r="F5002" s="3">
        <v>42936</v>
      </c>
      <c r="G5002" s="3">
        <v>43047</v>
      </c>
      <c r="H5002">
        <v>5526</v>
      </c>
    </row>
    <row r="5003" spans="1:8">
      <c r="A5003" s="4" t="s">
        <v>5210</v>
      </c>
      <c r="B5003" s="4" t="s">
        <v>343</v>
      </c>
      <c r="C5003" s="4" t="s">
        <v>179</v>
      </c>
      <c r="D5003" s="4" t="s">
        <v>38</v>
      </c>
      <c r="E5003" s="4" t="s">
        <v>193</v>
      </c>
      <c r="F5003" s="3">
        <v>42936</v>
      </c>
      <c r="G5003" s="3"/>
    </row>
    <row r="5004" spans="1:8">
      <c r="A5004" s="4" t="s">
        <v>5211</v>
      </c>
      <c r="B5004" s="4" t="s">
        <v>343</v>
      </c>
      <c r="C5004" s="4" t="s">
        <v>179</v>
      </c>
      <c r="D5004" s="4" t="s">
        <v>24</v>
      </c>
      <c r="E5004" s="4" t="s">
        <v>193</v>
      </c>
      <c r="F5004" s="3">
        <v>42936</v>
      </c>
      <c r="G5004" s="3"/>
    </row>
    <row r="5005" spans="1:8">
      <c r="A5005" s="4" t="s">
        <v>5212</v>
      </c>
      <c r="B5005" s="4" t="s">
        <v>343</v>
      </c>
      <c r="C5005" s="4" t="s">
        <v>179</v>
      </c>
      <c r="D5005" s="4" t="s">
        <v>24</v>
      </c>
      <c r="E5005" s="4" t="s">
        <v>193</v>
      </c>
      <c r="F5005" s="3">
        <v>42936</v>
      </c>
      <c r="G5005" s="3"/>
    </row>
    <row r="5006" spans="1:8">
      <c r="A5006" s="4" t="s">
        <v>5213</v>
      </c>
      <c r="B5006" s="4" t="s">
        <v>343</v>
      </c>
      <c r="C5006" s="4" t="s">
        <v>179</v>
      </c>
      <c r="D5006" s="4" t="s">
        <v>24</v>
      </c>
      <c r="E5006" s="4" t="s">
        <v>193</v>
      </c>
      <c r="F5006" s="3">
        <v>42936</v>
      </c>
      <c r="G5006" s="3"/>
    </row>
    <row r="5007" spans="1:8">
      <c r="A5007" s="4" t="s">
        <v>5214</v>
      </c>
      <c r="B5007" s="4" t="s">
        <v>343</v>
      </c>
      <c r="C5007" s="4" t="s">
        <v>171</v>
      </c>
      <c r="D5007" s="4" t="s">
        <v>65</v>
      </c>
      <c r="E5007" s="4" t="s">
        <v>193</v>
      </c>
      <c r="F5007" s="3">
        <v>42936</v>
      </c>
      <c r="G5007" s="3"/>
    </row>
    <row r="5008" spans="1:8">
      <c r="A5008" s="4" t="s">
        <v>5215</v>
      </c>
      <c r="B5008" s="4" t="s">
        <v>343</v>
      </c>
      <c r="C5008" s="4" t="s">
        <v>171</v>
      </c>
      <c r="D5008" s="4" t="s">
        <v>24</v>
      </c>
      <c r="E5008" s="4" t="s">
        <v>193</v>
      </c>
      <c r="F5008" s="3">
        <v>42936</v>
      </c>
      <c r="G5008" s="3"/>
    </row>
    <row r="5009" spans="1:8">
      <c r="A5009" s="4" t="s">
        <v>5216</v>
      </c>
      <c r="B5009" s="4" t="s">
        <v>343</v>
      </c>
      <c r="C5009" s="4" t="s">
        <v>175</v>
      </c>
      <c r="D5009" s="4" t="s">
        <v>24</v>
      </c>
      <c r="E5009" s="4" t="s">
        <v>193</v>
      </c>
      <c r="F5009" s="3">
        <v>42936</v>
      </c>
      <c r="G5009" s="3"/>
    </row>
    <row r="5010" spans="1:8">
      <c r="A5010" s="4" t="s">
        <v>5217</v>
      </c>
      <c r="B5010" s="4" t="s">
        <v>343</v>
      </c>
      <c r="C5010" s="4" t="s">
        <v>177</v>
      </c>
      <c r="D5010" s="4" t="s">
        <v>24</v>
      </c>
      <c r="E5010" s="4" t="s">
        <v>193</v>
      </c>
      <c r="F5010" s="3">
        <v>42936</v>
      </c>
      <c r="G5010" s="3"/>
    </row>
    <row r="5011" spans="1:8">
      <c r="A5011" s="4" t="s">
        <v>5218</v>
      </c>
      <c r="B5011" s="4" t="s">
        <v>219</v>
      </c>
      <c r="C5011" s="4" t="s">
        <v>192</v>
      </c>
      <c r="D5011" s="4" t="s">
        <v>83</v>
      </c>
      <c r="E5011" s="4" t="s">
        <v>193</v>
      </c>
      <c r="F5011" s="3">
        <v>42936</v>
      </c>
      <c r="G5011" s="3"/>
    </row>
    <row r="5012" spans="1:8">
      <c r="A5012" s="4" t="s">
        <v>5219</v>
      </c>
      <c r="B5012" s="4" t="s">
        <v>230</v>
      </c>
      <c r="C5012" s="4" t="s">
        <v>175</v>
      </c>
      <c r="D5012" s="4" t="s">
        <v>97</v>
      </c>
      <c r="E5012" s="4" t="s">
        <v>172</v>
      </c>
      <c r="F5012" s="3">
        <v>42936</v>
      </c>
      <c r="G5012" s="3">
        <v>42942</v>
      </c>
      <c r="H5012">
        <v>4428</v>
      </c>
    </row>
    <row r="5013" spans="1:8">
      <c r="A5013" s="4" t="s">
        <v>5220</v>
      </c>
      <c r="B5013" s="4" t="s">
        <v>244</v>
      </c>
      <c r="C5013" s="4" t="s">
        <v>175</v>
      </c>
      <c r="D5013" s="4" t="s">
        <v>113</v>
      </c>
      <c r="E5013" s="4" t="s">
        <v>193</v>
      </c>
      <c r="F5013" s="3">
        <v>42936</v>
      </c>
      <c r="G5013" s="3"/>
    </row>
    <row r="5014" spans="1:8">
      <c r="A5014" s="4" t="s">
        <v>5221</v>
      </c>
      <c r="B5014" s="4" t="s">
        <v>201</v>
      </c>
      <c r="C5014" s="4" t="s">
        <v>179</v>
      </c>
      <c r="D5014" s="4" t="s">
        <v>108</v>
      </c>
      <c r="E5014" s="4" t="s">
        <v>172</v>
      </c>
      <c r="F5014" s="3">
        <v>42936</v>
      </c>
      <c r="G5014" s="3">
        <v>42943</v>
      </c>
      <c r="H5014">
        <v>523</v>
      </c>
    </row>
    <row r="5015" spans="1:8">
      <c r="A5015" s="4" t="s">
        <v>5222</v>
      </c>
      <c r="B5015" s="4" t="s">
        <v>170</v>
      </c>
      <c r="C5015" s="4" t="s">
        <v>179</v>
      </c>
      <c r="D5015" s="4" t="s">
        <v>24</v>
      </c>
      <c r="E5015" s="4" t="s">
        <v>193</v>
      </c>
      <c r="F5015" s="3">
        <v>42936</v>
      </c>
      <c r="G5015" s="3"/>
    </row>
    <row r="5016" spans="1:8">
      <c r="A5016" s="4" t="s">
        <v>5223</v>
      </c>
      <c r="B5016" s="4" t="s">
        <v>170</v>
      </c>
      <c r="C5016" s="4" t="s">
        <v>199</v>
      </c>
      <c r="D5016" s="4" t="s">
        <v>66</v>
      </c>
      <c r="E5016" s="4" t="s">
        <v>193</v>
      </c>
      <c r="F5016" s="3">
        <v>42936</v>
      </c>
      <c r="G5016" s="3"/>
    </row>
    <row r="5017" spans="1:8">
      <c r="A5017" s="4" t="s">
        <v>5224</v>
      </c>
      <c r="B5017" s="4" t="s">
        <v>189</v>
      </c>
      <c r="C5017" s="4" t="s">
        <v>171</v>
      </c>
      <c r="D5017" s="4" t="s">
        <v>24</v>
      </c>
      <c r="E5017" s="4" t="s">
        <v>193</v>
      </c>
      <c r="F5017" s="3">
        <v>42936</v>
      </c>
      <c r="G5017" s="3"/>
    </row>
    <row r="5018" spans="1:8">
      <c r="A5018" s="4" t="s">
        <v>5225</v>
      </c>
      <c r="B5018" s="4" t="s">
        <v>189</v>
      </c>
      <c r="C5018" s="4" t="s">
        <v>199</v>
      </c>
      <c r="D5018" s="4" t="s">
        <v>32</v>
      </c>
      <c r="E5018" s="4" t="s">
        <v>193</v>
      </c>
      <c r="F5018" s="3">
        <v>42936</v>
      </c>
      <c r="G5018" s="3"/>
    </row>
    <row r="5019" spans="1:8">
      <c r="A5019" s="4" t="s">
        <v>5226</v>
      </c>
      <c r="B5019" s="4" t="s">
        <v>232</v>
      </c>
      <c r="C5019" s="4" t="s">
        <v>171</v>
      </c>
      <c r="D5019" s="4" t="s">
        <v>88</v>
      </c>
      <c r="E5019" s="4" t="s">
        <v>197</v>
      </c>
      <c r="F5019" s="3">
        <v>42936</v>
      </c>
      <c r="G5019" s="3">
        <v>42938</v>
      </c>
      <c r="H5019">
        <v>0</v>
      </c>
    </row>
    <row r="5020" spans="1:8">
      <c r="A5020" s="4" t="s">
        <v>5227</v>
      </c>
      <c r="B5020" s="4" t="s">
        <v>232</v>
      </c>
      <c r="C5020" s="4" t="s">
        <v>199</v>
      </c>
      <c r="D5020" s="4" t="s">
        <v>99</v>
      </c>
      <c r="E5020" s="4" t="s">
        <v>197</v>
      </c>
      <c r="F5020" s="3">
        <v>42936</v>
      </c>
      <c r="G5020" s="3">
        <v>42946</v>
      </c>
      <c r="H5020">
        <v>0</v>
      </c>
    </row>
    <row r="5021" spans="1:8">
      <c r="A5021" s="4" t="s">
        <v>5228</v>
      </c>
      <c r="B5021" s="4" t="s">
        <v>226</v>
      </c>
      <c r="C5021" s="4" t="s">
        <v>175</v>
      </c>
      <c r="D5021" s="4" t="s">
        <v>88</v>
      </c>
      <c r="E5021" s="4" t="s">
        <v>172</v>
      </c>
      <c r="F5021" s="3">
        <v>42936</v>
      </c>
      <c r="G5021" s="3">
        <v>42947</v>
      </c>
      <c r="H5021">
        <v>5392</v>
      </c>
    </row>
    <row r="5022" spans="1:8">
      <c r="A5022" s="4" t="s">
        <v>5229</v>
      </c>
      <c r="B5022" s="4" t="s">
        <v>185</v>
      </c>
      <c r="C5022" s="4" t="s">
        <v>179</v>
      </c>
      <c r="D5022" s="4" t="s">
        <v>59</v>
      </c>
      <c r="E5022" s="4" t="s">
        <v>197</v>
      </c>
      <c r="F5022" s="3">
        <v>42936</v>
      </c>
      <c r="G5022" s="3">
        <v>42943</v>
      </c>
      <c r="H5022">
        <v>0</v>
      </c>
    </row>
    <row r="5023" spans="1:8">
      <c r="A5023" s="4" t="s">
        <v>5230</v>
      </c>
      <c r="B5023" s="4" t="s">
        <v>216</v>
      </c>
      <c r="C5023" s="4" t="s">
        <v>177</v>
      </c>
      <c r="D5023" s="4" t="s">
        <v>127</v>
      </c>
      <c r="E5023" s="4" t="s">
        <v>172</v>
      </c>
      <c r="F5023" s="3">
        <v>42936</v>
      </c>
      <c r="G5023" s="3">
        <v>42944</v>
      </c>
      <c r="H5023">
        <v>55</v>
      </c>
    </row>
    <row r="5024" spans="1:8">
      <c r="A5024" s="4" t="s">
        <v>5231</v>
      </c>
      <c r="B5024" s="4" t="s">
        <v>235</v>
      </c>
      <c r="C5024" s="4" t="s">
        <v>171</v>
      </c>
      <c r="D5024" s="4" t="s">
        <v>99</v>
      </c>
      <c r="E5024" s="4" t="s">
        <v>193</v>
      </c>
      <c r="F5024" s="3">
        <v>42936</v>
      </c>
      <c r="G5024" s="3"/>
    </row>
    <row r="5025" spans="1:8">
      <c r="A5025" s="4" t="s">
        <v>5232</v>
      </c>
      <c r="B5025" s="4" t="s">
        <v>183</v>
      </c>
      <c r="C5025" s="4" t="s">
        <v>171</v>
      </c>
      <c r="D5025" s="4" t="s">
        <v>24</v>
      </c>
      <c r="E5025" s="4" t="s">
        <v>193</v>
      </c>
      <c r="F5025" s="3">
        <v>42937</v>
      </c>
      <c r="G5025" s="3"/>
    </row>
    <row r="5026" spans="1:8">
      <c r="A5026" s="4" t="s">
        <v>5233</v>
      </c>
      <c r="B5026" s="4" t="s">
        <v>183</v>
      </c>
      <c r="C5026" s="4" t="s">
        <v>192</v>
      </c>
      <c r="D5026" s="4" t="s">
        <v>75</v>
      </c>
      <c r="E5026" s="4" t="s">
        <v>193</v>
      </c>
      <c r="F5026" s="3">
        <v>42937</v>
      </c>
      <c r="G5026" s="3"/>
    </row>
    <row r="5027" spans="1:8">
      <c r="A5027" s="4" t="s">
        <v>5234</v>
      </c>
      <c r="B5027" s="4" t="s">
        <v>183</v>
      </c>
      <c r="C5027" s="4" t="s">
        <v>179</v>
      </c>
      <c r="D5027" s="4" t="s">
        <v>119</v>
      </c>
      <c r="E5027" s="4" t="s">
        <v>197</v>
      </c>
      <c r="F5027" s="3">
        <v>42937</v>
      </c>
      <c r="G5027" s="3">
        <v>43045</v>
      </c>
      <c r="H5027">
        <v>0</v>
      </c>
    </row>
    <row r="5028" spans="1:8">
      <c r="A5028" s="4" t="s">
        <v>5235</v>
      </c>
      <c r="B5028" s="4" t="s">
        <v>261</v>
      </c>
      <c r="C5028" s="4" t="s">
        <v>175</v>
      </c>
      <c r="D5028" s="4" t="s">
        <v>65</v>
      </c>
      <c r="E5028" s="4" t="s">
        <v>172</v>
      </c>
      <c r="F5028" s="3">
        <v>42937</v>
      </c>
      <c r="G5028" s="3">
        <v>43059</v>
      </c>
      <c r="H5028">
        <v>4197</v>
      </c>
    </row>
    <row r="5029" spans="1:8">
      <c r="A5029" s="4" t="s">
        <v>5236</v>
      </c>
      <c r="B5029" s="4" t="s">
        <v>261</v>
      </c>
      <c r="C5029" s="4" t="s">
        <v>192</v>
      </c>
      <c r="D5029" s="4" t="s">
        <v>88</v>
      </c>
      <c r="E5029" s="4" t="s">
        <v>172</v>
      </c>
      <c r="F5029" s="3">
        <v>42937</v>
      </c>
      <c r="G5029" s="3">
        <v>42996</v>
      </c>
      <c r="H5029">
        <v>3830</v>
      </c>
    </row>
    <row r="5030" spans="1:8">
      <c r="A5030" s="4" t="s">
        <v>5237</v>
      </c>
      <c r="B5030" s="4" t="s">
        <v>246</v>
      </c>
      <c r="C5030" s="4" t="s">
        <v>179</v>
      </c>
      <c r="D5030" s="4" t="s">
        <v>52</v>
      </c>
      <c r="E5030" s="4" t="s">
        <v>172</v>
      </c>
      <c r="F5030" s="3">
        <v>42937</v>
      </c>
      <c r="G5030" s="3">
        <v>42946</v>
      </c>
      <c r="H5030">
        <v>494</v>
      </c>
    </row>
    <row r="5031" spans="1:8">
      <c r="A5031" s="4" t="s">
        <v>5238</v>
      </c>
      <c r="B5031" s="4" t="s">
        <v>304</v>
      </c>
      <c r="C5031" s="4" t="s">
        <v>171</v>
      </c>
      <c r="D5031" s="4" t="s">
        <v>24</v>
      </c>
      <c r="E5031" s="4" t="s">
        <v>193</v>
      </c>
      <c r="F5031" s="3">
        <v>42937</v>
      </c>
      <c r="G5031" s="3"/>
    </row>
    <row r="5032" spans="1:8">
      <c r="A5032" s="4" t="s">
        <v>5239</v>
      </c>
      <c r="B5032" s="4" t="s">
        <v>304</v>
      </c>
      <c r="C5032" s="4" t="s">
        <v>171</v>
      </c>
      <c r="D5032" s="4" t="s">
        <v>24</v>
      </c>
      <c r="E5032" s="4" t="s">
        <v>193</v>
      </c>
      <c r="F5032" s="3">
        <v>42937</v>
      </c>
      <c r="G5032" s="3"/>
    </row>
    <row r="5033" spans="1:8">
      <c r="A5033" s="4" t="s">
        <v>5240</v>
      </c>
      <c r="B5033" s="4" t="s">
        <v>304</v>
      </c>
      <c r="C5033" s="4" t="s">
        <v>177</v>
      </c>
      <c r="D5033" s="4" t="s">
        <v>24</v>
      </c>
      <c r="E5033" s="4" t="s">
        <v>193</v>
      </c>
      <c r="F5033" s="3">
        <v>42937</v>
      </c>
      <c r="G5033" s="3"/>
    </row>
    <row r="5034" spans="1:8">
      <c r="A5034" s="4" t="s">
        <v>5241</v>
      </c>
      <c r="B5034" s="4" t="s">
        <v>210</v>
      </c>
      <c r="C5034" s="4" t="s">
        <v>199</v>
      </c>
      <c r="D5034" s="4" t="s">
        <v>84</v>
      </c>
      <c r="E5034" s="4" t="s">
        <v>172</v>
      </c>
      <c r="F5034" s="3">
        <v>42937</v>
      </c>
      <c r="G5034" s="3">
        <v>42938</v>
      </c>
      <c r="H5034">
        <v>5118</v>
      </c>
    </row>
    <row r="5035" spans="1:8">
      <c r="A5035" s="4" t="s">
        <v>5242</v>
      </c>
      <c r="B5035" s="4" t="s">
        <v>174</v>
      </c>
      <c r="C5035" s="4" t="s">
        <v>175</v>
      </c>
      <c r="D5035" s="4" t="s">
        <v>24</v>
      </c>
      <c r="E5035" s="4" t="s">
        <v>193</v>
      </c>
      <c r="F5035" s="3">
        <v>42937</v>
      </c>
      <c r="G5035" s="3"/>
    </row>
    <row r="5036" spans="1:8">
      <c r="A5036" s="4" t="s">
        <v>5243</v>
      </c>
      <c r="B5036" s="4" t="s">
        <v>174</v>
      </c>
      <c r="C5036" s="4" t="s">
        <v>175</v>
      </c>
      <c r="D5036" s="4" t="s">
        <v>24</v>
      </c>
      <c r="E5036" s="4" t="s">
        <v>193</v>
      </c>
      <c r="F5036" s="3">
        <v>42937</v>
      </c>
      <c r="G5036" s="3"/>
    </row>
    <row r="5037" spans="1:8">
      <c r="A5037" s="4" t="s">
        <v>5244</v>
      </c>
      <c r="B5037" s="4" t="s">
        <v>174</v>
      </c>
      <c r="C5037" s="4" t="s">
        <v>177</v>
      </c>
      <c r="D5037" s="4" t="s">
        <v>25</v>
      </c>
      <c r="E5037" s="4" t="s">
        <v>193</v>
      </c>
      <c r="F5037" s="3">
        <v>42937</v>
      </c>
      <c r="G5037" s="3"/>
    </row>
    <row r="5038" spans="1:8">
      <c r="A5038" s="4" t="s">
        <v>5245</v>
      </c>
      <c r="B5038" s="4" t="s">
        <v>174</v>
      </c>
      <c r="C5038" s="4" t="s">
        <v>192</v>
      </c>
      <c r="D5038" s="4" t="s">
        <v>35</v>
      </c>
      <c r="E5038" s="4" t="s">
        <v>193</v>
      </c>
      <c r="F5038" s="3">
        <v>42937</v>
      </c>
      <c r="G5038" s="3"/>
    </row>
    <row r="5039" spans="1:8">
      <c r="A5039" s="4" t="s">
        <v>5246</v>
      </c>
      <c r="B5039" s="4" t="s">
        <v>174</v>
      </c>
      <c r="C5039" s="4" t="s">
        <v>192</v>
      </c>
      <c r="D5039" s="4" t="s">
        <v>105</v>
      </c>
      <c r="E5039" s="4" t="s">
        <v>193</v>
      </c>
      <c r="F5039" s="3">
        <v>42937</v>
      </c>
      <c r="G5039" s="3"/>
    </row>
    <row r="5040" spans="1:8">
      <c r="A5040" s="4" t="s">
        <v>5247</v>
      </c>
      <c r="B5040" s="4" t="s">
        <v>174</v>
      </c>
      <c r="C5040" s="4" t="s">
        <v>171</v>
      </c>
      <c r="D5040" s="4" t="s">
        <v>118</v>
      </c>
      <c r="E5040" s="4" t="s">
        <v>172</v>
      </c>
      <c r="F5040" s="3">
        <v>42937</v>
      </c>
      <c r="G5040" s="3">
        <v>42944</v>
      </c>
      <c r="H5040">
        <v>1000</v>
      </c>
    </row>
    <row r="5041" spans="1:8">
      <c r="A5041" s="4" t="s">
        <v>5248</v>
      </c>
      <c r="B5041" s="4" t="s">
        <v>174</v>
      </c>
      <c r="C5041" s="4" t="s">
        <v>175</v>
      </c>
      <c r="D5041" s="4" t="s">
        <v>43</v>
      </c>
      <c r="E5041" s="4" t="s">
        <v>172</v>
      </c>
      <c r="F5041" s="3">
        <v>42937</v>
      </c>
      <c r="G5041" s="3">
        <v>42942</v>
      </c>
      <c r="H5041">
        <v>5347</v>
      </c>
    </row>
    <row r="5042" spans="1:8">
      <c r="A5042" s="4" t="s">
        <v>5249</v>
      </c>
      <c r="B5042" s="4" t="s">
        <v>263</v>
      </c>
      <c r="C5042" s="4" t="s">
        <v>179</v>
      </c>
      <c r="D5042" s="4" t="s">
        <v>63</v>
      </c>
      <c r="E5042" s="4" t="s">
        <v>197</v>
      </c>
      <c r="F5042" s="3">
        <v>42937</v>
      </c>
      <c r="G5042" s="3">
        <v>42938</v>
      </c>
      <c r="H5042">
        <v>0</v>
      </c>
    </row>
    <row r="5043" spans="1:8">
      <c r="A5043" s="4" t="s">
        <v>5250</v>
      </c>
      <c r="B5043" s="4" t="s">
        <v>263</v>
      </c>
      <c r="C5043" s="4" t="s">
        <v>179</v>
      </c>
      <c r="D5043" s="4" t="s">
        <v>113</v>
      </c>
      <c r="E5043" s="4" t="s">
        <v>197</v>
      </c>
      <c r="F5043" s="3">
        <v>42937</v>
      </c>
      <c r="G5043" s="3">
        <v>42945</v>
      </c>
      <c r="H5043">
        <v>0</v>
      </c>
    </row>
    <row r="5044" spans="1:8">
      <c r="A5044" s="4" t="s">
        <v>5251</v>
      </c>
      <c r="B5044" s="4" t="s">
        <v>263</v>
      </c>
      <c r="C5044" s="4" t="s">
        <v>199</v>
      </c>
      <c r="D5044" s="4" t="s">
        <v>99</v>
      </c>
      <c r="E5044" s="4" t="s">
        <v>172</v>
      </c>
      <c r="F5044" s="3">
        <v>42937</v>
      </c>
      <c r="G5044" s="3">
        <v>42970</v>
      </c>
      <c r="H5044">
        <v>5340</v>
      </c>
    </row>
    <row r="5045" spans="1:8">
      <c r="A5045" s="4" t="s">
        <v>5252</v>
      </c>
      <c r="B5045" s="4" t="s">
        <v>196</v>
      </c>
      <c r="C5045" s="4" t="s">
        <v>179</v>
      </c>
      <c r="D5045" s="4" t="s">
        <v>24</v>
      </c>
      <c r="E5045" s="4" t="s">
        <v>193</v>
      </c>
      <c r="F5045" s="3">
        <v>42937</v>
      </c>
      <c r="G5045" s="3"/>
    </row>
    <row r="5046" spans="1:8">
      <c r="A5046" s="4" t="s">
        <v>5253</v>
      </c>
      <c r="B5046" s="4" t="s">
        <v>196</v>
      </c>
      <c r="C5046" s="4" t="s">
        <v>177</v>
      </c>
      <c r="D5046" s="4" t="s">
        <v>107</v>
      </c>
      <c r="E5046" s="4" t="s">
        <v>193</v>
      </c>
      <c r="F5046" s="3">
        <v>42937</v>
      </c>
      <c r="G5046" s="3"/>
    </row>
    <row r="5047" spans="1:8">
      <c r="A5047" s="4" t="s">
        <v>5254</v>
      </c>
      <c r="B5047" s="4" t="s">
        <v>196</v>
      </c>
      <c r="C5047" s="4" t="s">
        <v>192</v>
      </c>
      <c r="D5047" s="4" t="s">
        <v>24</v>
      </c>
      <c r="E5047" s="4" t="s">
        <v>193</v>
      </c>
      <c r="F5047" s="3">
        <v>42937</v>
      </c>
      <c r="G5047" s="3"/>
    </row>
    <row r="5048" spans="1:8">
      <c r="A5048" s="4" t="s">
        <v>5255</v>
      </c>
      <c r="B5048" s="4" t="s">
        <v>196</v>
      </c>
      <c r="C5048" s="4" t="s">
        <v>179</v>
      </c>
      <c r="D5048" s="4" t="s">
        <v>111</v>
      </c>
      <c r="E5048" s="4" t="s">
        <v>197</v>
      </c>
      <c r="F5048" s="3">
        <v>42937</v>
      </c>
      <c r="G5048" s="3">
        <v>43056</v>
      </c>
      <c r="H5048">
        <v>0</v>
      </c>
    </row>
    <row r="5049" spans="1:8">
      <c r="A5049" s="4" t="s">
        <v>5256</v>
      </c>
      <c r="B5049" s="4" t="s">
        <v>196</v>
      </c>
      <c r="C5049" s="4" t="s">
        <v>192</v>
      </c>
      <c r="D5049" s="4" t="s">
        <v>109</v>
      </c>
      <c r="E5049" s="4" t="s">
        <v>172</v>
      </c>
      <c r="F5049" s="3">
        <v>42937</v>
      </c>
      <c r="G5049" s="3">
        <v>42947</v>
      </c>
      <c r="H5049">
        <v>2970</v>
      </c>
    </row>
    <row r="5050" spans="1:8">
      <c r="A5050" s="4" t="s">
        <v>5257</v>
      </c>
      <c r="B5050" s="4" t="s">
        <v>191</v>
      </c>
      <c r="C5050" s="4" t="s">
        <v>175</v>
      </c>
      <c r="D5050" s="4" t="s">
        <v>102</v>
      </c>
      <c r="E5050" s="4" t="s">
        <v>197</v>
      </c>
      <c r="F5050" s="3">
        <v>42937</v>
      </c>
      <c r="G5050" s="3">
        <v>42944</v>
      </c>
      <c r="H5050">
        <v>0</v>
      </c>
    </row>
    <row r="5051" spans="1:8">
      <c r="A5051" s="4" t="s">
        <v>5258</v>
      </c>
      <c r="B5051" s="4" t="s">
        <v>343</v>
      </c>
      <c r="C5051" s="4" t="s">
        <v>179</v>
      </c>
      <c r="D5051" s="4" t="s">
        <v>109</v>
      </c>
      <c r="E5051" s="4" t="s">
        <v>193</v>
      </c>
      <c r="F5051" s="3">
        <v>42937</v>
      </c>
      <c r="G5051" s="3"/>
    </row>
    <row r="5052" spans="1:8">
      <c r="A5052" s="4" t="s">
        <v>5259</v>
      </c>
      <c r="B5052" s="4" t="s">
        <v>343</v>
      </c>
      <c r="C5052" s="4" t="s">
        <v>171</v>
      </c>
      <c r="D5052" s="4" t="s">
        <v>24</v>
      </c>
      <c r="E5052" s="4" t="s">
        <v>193</v>
      </c>
      <c r="F5052" s="3">
        <v>42937</v>
      </c>
      <c r="G5052" s="3"/>
    </row>
    <row r="5053" spans="1:8">
      <c r="A5053" s="4" t="s">
        <v>5260</v>
      </c>
      <c r="B5053" s="4" t="s">
        <v>343</v>
      </c>
      <c r="C5053" s="4" t="s">
        <v>171</v>
      </c>
      <c r="D5053" s="4" t="s">
        <v>24</v>
      </c>
      <c r="E5053" s="4" t="s">
        <v>193</v>
      </c>
      <c r="F5053" s="3">
        <v>42937</v>
      </c>
      <c r="G5053" s="3"/>
    </row>
    <row r="5054" spans="1:8">
      <c r="A5054" s="4" t="s">
        <v>5261</v>
      </c>
      <c r="B5054" s="4" t="s">
        <v>219</v>
      </c>
      <c r="C5054" s="4" t="s">
        <v>179</v>
      </c>
      <c r="D5054" s="4" t="s">
        <v>24</v>
      </c>
      <c r="E5054" s="4" t="s">
        <v>193</v>
      </c>
      <c r="F5054" s="3">
        <v>42937</v>
      </c>
      <c r="G5054" s="3"/>
    </row>
    <row r="5055" spans="1:8">
      <c r="A5055" s="4" t="s">
        <v>5262</v>
      </c>
      <c r="B5055" s="4" t="s">
        <v>230</v>
      </c>
      <c r="C5055" s="4" t="s">
        <v>171</v>
      </c>
      <c r="D5055" s="4" t="s">
        <v>56</v>
      </c>
      <c r="E5055" s="4" t="s">
        <v>172</v>
      </c>
      <c r="F5055" s="3">
        <v>42937</v>
      </c>
      <c r="G5055" s="3">
        <v>42946</v>
      </c>
      <c r="H5055">
        <v>997</v>
      </c>
    </row>
    <row r="5056" spans="1:8">
      <c r="A5056" s="4" t="s">
        <v>5263</v>
      </c>
      <c r="B5056" s="4" t="s">
        <v>256</v>
      </c>
      <c r="C5056" s="4" t="s">
        <v>177</v>
      </c>
      <c r="D5056" s="4" t="s">
        <v>24</v>
      </c>
      <c r="E5056" s="4" t="s">
        <v>193</v>
      </c>
      <c r="F5056" s="3">
        <v>42937</v>
      </c>
      <c r="G5056" s="3"/>
    </row>
    <row r="5057" spans="1:8">
      <c r="A5057" s="4" t="s">
        <v>5264</v>
      </c>
      <c r="B5057" s="4" t="s">
        <v>256</v>
      </c>
      <c r="C5057" s="4" t="s">
        <v>171</v>
      </c>
      <c r="D5057" s="4" t="s">
        <v>61</v>
      </c>
      <c r="E5057" s="4" t="s">
        <v>197</v>
      </c>
      <c r="F5057" s="3">
        <v>42937</v>
      </c>
      <c r="G5057" s="3">
        <v>42945</v>
      </c>
      <c r="H5057">
        <v>0</v>
      </c>
    </row>
    <row r="5058" spans="1:8">
      <c r="A5058" s="4" t="s">
        <v>5265</v>
      </c>
      <c r="B5058" s="4" t="s">
        <v>256</v>
      </c>
      <c r="C5058" s="4" t="s">
        <v>192</v>
      </c>
      <c r="D5058" s="4" t="s">
        <v>109</v>
      </c>
      <c r="E5058" s="4" t="s">
        <v>197</v>
      </c>
      <c r="F5058" s="3">
        <v>42937</v>
      </c>
      <c r="G5058" s="3">
        <v>42946</v>
      </c>
      <c r="H5058">
        <v>0</v>
      </c>
    </row>
    <row r="5059" spans="1:8">
      <c r="A5059" s="4" t="s">
        <v>5266</v>
      </c>
      <c r="B5059" s="4" t="s">
        <v>244</v>
      </c>
      <c r="C5059" s="4" t="s">
        <v>171</v>
      </c>
      <c r="D5059" s="4" t="s">
        <v>119</v>
      </c>
      <c r="E5059" s="4" t="s">
        <v>193</v>
      </c>
      <c r="F5059" s="3">
        <v>42937</v>
      </c>
      <c r="G5059" s="3"/>
    </row>
    <row r="5060" spans="1:8">
      <c r="A5060" s="4" t="s">
        <v>5267</v>
      </c>
      <c r="B5060" s="4" t="s">
        <v>244</v>
      </c>
      <c r="C5060" s="4" t="s">
        <v>199</v>
      </c>
      <c r="D5060" s="4" t="s">
        <v>107</v>
      </c>
      <c r="E5060" s="4" t="s">
        <v>193</v>
      </c>
      <c r="F5060" s="3">
        <v>42937</v>
      </c>
      <c r="G5060" s="3"/>
    </row>
    <row r="5061" spans="1:8">
      <c r="A5061" s="4" t="s">
        <v>5268</v>
      </c>
      <c r="B5061" s="4" t="s">
        <v>201</v>
      </c>
      <c r="C5061" s="4" t="s">
        <v>171</v>
      </c>
      <c r="D5061" s="4" t="s">
        <v>24</v>
      </c>
      <c r="E5061" s="4" t="s">
        <v>193</v>
      </c>
      <c r="F5061" s="3">
        <v>42937</v>
      </c>
      <c r="G5061" s="3"/>
    </row>
    <row r="5062" spans="1:8">
      <c r="A5062" s="4" t="s">
        <v>5269</v>
      </c>
      <c r="B5062" s="4" t="s">
        <v>201</v>
      </c>
      <c r="C5062" s="4" t="s">
        <v>175</v>
      </c>
      <c r="D5062" s="4" t="s">
        <v>24</v>
      </c>
      <c r="E5062" s="4" t="s">
        <v>193</v>
      </c>
      <c r="F5062" s="3">
        <v>42937</v>
      </c>
      <c r="G5062" s="3"/>
    </row>
    <row r="5063" spans="1:8">
      <c r="A5063" s="4" t="s">
        <v>5270</v>
      </c>
      <c r="B5063" s="4" t="s">
        <v>170</v>
      </c>
      <c r="C5063" s="4" t="s">
        <v>177</v>
      </c>
      <c r="D5063" s="4" t="s">
        <v>24</v>
      </c>
      <c r="E5063" s="4" t="s">
        <v>193</v>
      </c>
      <c r="F5063" s="3">
        <v>42937</v>
      </c>
      <c r="G5063" s="3"/>
    </row>
    <row r="5064" spans="1:8">
      <c r="A5064" s="4" t="s">
        <v>5271</v>
      </c>
      <c r="B5064" s="4" t="s">
        <v>170</v>
      </c>
      <c r="C5064" s="4" t="s">
        <v>179</v>
      </c>
      <c r="D5064" s="4" t="s">
        <v>57</v>
      </c>
      <c r="E5064" s="4" t="s">
        <v>172</v>
      </c>
      <c r="F5064" s="3">
        <v>42937</v>
      </c>
      <c r="G5064" s="3">
        <v>42946</v>
      </c>
      <c r="H5064">
        <v>526</v>
      </c>
    </row>
    <row r="5065" spans="1:8">
      <c r="A5065" s="4" t="s">
        <v>5272</v>
      </c>
      <c r="B5065" s="4" t="s">
        <v>189</v>
      </c>
      <c r="C5065" s="4" t="s">
        <v>199</v>
      </c>
      <c r="D5065" s="4" t="s">
        <v>41</v>
      </c>
      <c r="E5065" s="4" t="s">
        <v>197</v>
      </c>
      <c r="F5065" s="3">
        <v>42937</v>
      </c>
      <c r="G5065" s="3">
        <v>42944</v>
      </c>
      <c r="H5065">
        <v>0</v>
      </c>
    </row>
    <row r="5066" spans="1:8">
      <c r="A5066" s="4" t="s">
        <v>5273</v>
      </c>
      <c r="B5066" s="4" t="s">
        <v>189</v>
      </c>
      <c r="C5066" s="4" t="s">
        <v>179</v>
      </c>
      <c r="D5066" s="4" t="s">
        <v>51</v>
      </c>
      <c r="E5066" s="4" t="s">
        <v>172</v>
      </c>
      <c r="F5066" s="3">
        <v>42937</v>
      </c>
      <c r="G5066" s="3">
        <v>42946</v>
      </c>
      <c r="H5066">
        <v>418</v>
      </c>
    </row>
    <row r="5067" spans="1:8">
      <c r="A5067" s="4" t="s">
        <v>5274</v>
      </c>
      <c r="B5067" s="4" t="s">
        <v>189</v>
      </c>
      <c r="C5067" s="4" t="s">
        <v>177</v>
      </c>
      <c r="D5067" s="4" t="s">
        <v>111</v>
      </c>
      <c r="E5067" s="4" t="s">
        <v>172</v>
      </c>
      <c r="F5067" s="3">
        <v>42937</v>
      </c>
      <c r="G5067" s="3">
        <v>42944</v>
      </c>
      <c r="H5067">
        <v>54</v>
      </c>
    </row>
    <row r="5068" spans="1:8">
      <c r="A5068" s="4" t="s">
        <v>5275</v>
      </c>
      <c r="B5068" s="4" t="s">
        <v>205</v>
      </c>
      <c r="C5068" s="4" t="s">
        <v>179</v>
      </c>
      <c r="D5068" s="4" t="s">
        <v>74</v>
      </c>
      <c r="E5068" s="4" t="s">
        <v>172</v>
      </c>
      <c r="F5068" s="3">
        <v>42937</v>
      </c>
      <c r="G5068" s="3">
        <v>42985</v>
      </c>
      <c r="H5068">
        <v>622</v>
      </c>
    </row>
    <row r="5069" spans="1:8">
      <c r="A5069" s="4" t="s">
        <v>5276</v>
      </c>
      <c r="B5069" s="4" t="s">
        <v>226</v>
      </c>
      <c r="C5069" s="4" t="s">
        <v>199</v>
      </c>
      <c r="D5069" s="4" t="s">
        <v>120</v>
      </c>
      <c r="E5069" s="4" t="s">
        <v>172</v>
      </c>
      <c r="F5069" s="3">
        <v>42937</v>
      </c>
      <c r="G5069" s="3">
        <v>42970</v>
      </c>
      <c r="H5069">
        <v>4930</v>
      </c>
    </row>
    <row r="5070" spans="1:8">
      <c r="A5070" s="4" t="s">
        <v>5277</v>
      </c>
      <c r="B5070" s="4" t="s">
        <v>208</v>
      </c>
      <c r="C5070" s="4" t="s">
        <v>199</v>
      </c>
      <c r="D5070" s="4" t="s">
        <v>24</v>
      </c>
      <c r="E5070" s="4" t="s">
        <v>193</v>
      </c>
      <c r="F5070" s="3">
        <v>42937</v>
      </c>
      <c r="G5070" s="3"/>
    </row>
    <row r="5071" spans="1:8">
      <c r="A5071" s="4" t="s">
        <v>5278</v>
      </c>
      <c r="B5071" s="4" t="s">
        <v>208</v>
      </c>
      <c r="C5071" s="4" t="s">
        <v>177</v>
      </c>
      <c r="D5071" s="4" t="s">
        <v>76</v>
      </c>
      <c r="E5071" s="4" t="s">
        <v>193</v>
      </c>
      <c r="F5071" s="3">
        <v>42937</v>
      </c>
      <c r="G5071" s="3"/>
    </row>
    <row r="5072" spans="1:8">
      <c r="A5072" s="4" t="s">
        <v>5279</v>
      </c>
      <c r="B5072" s="4" t="s">
        <v>208</v>
      </c>
      <c r="C5072" s="4" t="s">
        <v>177</v>
      </c>
      <c r="D5072" s="4" t="s">
        <v>106</v>
      </c>
      <c r="E5072" s="4" t="s">
        <v>172</v>
      </c>
      <c r="F5072" s="3">
        <v>42937</v>
      </c>
      <c r="G5072" s="3">
        <v>42944</v>
      </c>
      <c r="H5072">
        <v>51</v>
      </c>
    </row>
    <row r="5073" spans="1:8">
      <c r="A5073" s="4" t="s">
        <v>5280</v>
      </c>
      <c r="B5073" s="4" t="s">
        <v>208</v>
      </c>
      <c r="C5073" s="4" t="s">
        <v>192</v>
      </c>
      <c r="D5073" s="4" t="s">
        <v>27</v>
      </c>
      <c r="E5073" s="4" t="s">
        <v>172</v>
      </c>
      <c r="F5073" s="3">
        <v>42937</v>
      </c>
      <c r="G5073" s="3">
        <v>42946</v>
      </c>
      <c r="H5073">
        <v>3167</v>
      </c>
    </row>
    <row r="5074" spans="1:8">
      <c r="A5074" s="4" t="s">
        <v>5281</v>
      </c>
      <c r="B5074" s="4" t="s">
        <v>208</v>
      </c>
      <c r="C5074" s="4" t="s">
        <v>192</v>
      </c>
      <c r="D5074" s="4" t="s">
        <v>68</v>
      </c>
      <c r="E5074" s="4" t="s">
        <v>172</v>
      </c>
      <c r="F5074" s="3">
        <v>42937</v>
      </c>
      <c r="G5074" s="3">
        <v>43005</v>
      </c>
      <c r="H5074">
        <v>3038</v>
      </c>
    </row>
    <row r="5075" spans="1:8">
      <c r="A5075" s="4" t="s">
        <v>5282</v>
      </c>
      <c r="B5075" s="4" t="s">
        <v>185</v>
      </c>
      <c r="C5075" s="4" t="s">
        <v>175</v>
      </c>
      <c r="D5075" s="4" t="s">
        <v>120</v>
      </c>
      <c r="E5075" s="4" t="s">
        <v>193</v>
      </c>
      <c r="F5075" s="3">
        <v>42937</v>
      </c>
      <c r="G5075" s="3"/>
    </row>
    <row r="5076" spans="1:8">
      <c r="A5076" s="4" t="s">
        <v>5283</v>
      </c>
      <c r="B5076" s="4" t="s">
        <v>185</v>
      </c>
      <c r="C5076" s="4" t="s">
        <v>175</v>
      </c>
      <c r="D5076" s="4" t="s">
        <v>24</v>
      </c>
      <c r="E5076" s="4" t="s">
        <v>193</v>
      </c>
      <c r="F5076" s="3">
        <v>42937</v>
      </c>
      <c r="G5076" s="3"/>
    </row>
    <row r="5077" spans="1:8">
      <c r="A5077" s="4" t="s">
        <v>5284</v>
      </c>
      <c r="B5077" s="4" t="s">
        <v>185</v>
      </c>
      <c r="C5077" s="4" t="s">
        <v>192</v>
      </c>
      <c r="D5077" s="4" t="s">
        <v>122</v>
      </c>
      <c r="E5077" s="4" t="s">
        <v>172</v>
      </c>
      <c r="F5077" s="3">
        <v>42937</v>
      </c>
      <c r="G5077" s="3">
        <v>43002</v>
      </c>
      <c r="H5077">
        <v>2851</v>
      </c>
    </row>
    <row r="5078" spans="1:8">
      <c r="A5078" s="4" t="s">
        <v>5285</v>
      </c>
      <c r="B5078" s="4" t="s">
        <v>216</v>
      </c>
      <c r="C5078" s="4" t="s">
        <v>171</v>
      </c>
      <c r="D5078" s="4" t="s">
        <v>38</v>
      </c>
      <c r="E5078" s="4" t="s">
        <v>193</v>
      </c>
      <c r="F5078" s="3">
        <v>42937</v>
      </c>
      <c r="G5078" s="3"/>
    </row>
    <row r="5079" spans="1:8">
      <c r="A5079" s="4" t="s">
        <v>5286</v>
      </c>
      <c r="B5079" s="4" t="s">
        <v>181</v>
      </c>
      <c r="C5079" s="4" t="s">
        <v>179</v>
      </c>
      <c r="D5079" s="4" t="s">
        <v>24</v>
      </c>
      <c r="E5079" s="4" t="s">
        <v>193</v>
      </c>
      <c r="F5079" s="3">
        <v>42937</v>
      </c>
      <c r="G5079" s="3"/>
    </row>
    <row r="5080" spans="1:8">
      <c r="A5080" s="4" t="s">
        <v>5287</v>
      </c>
      <c r="B5080" s="4" t="s">
        <v>181</v>
      </c>
      <c r="C5080" s="4" t="s">
        <v>179</v>
      </c>
      <c r="D5080" s="4" t="s">
        <v>24</v>
      </c>
      <c r="E5080" s="4" t="s">
        <v>193</v>
      </c>
      <c r="F5080" s="3">
        <v>42937</v>
      </c>
      <c r="G5080" s="3"/>
    </row>
    <row r="5081" spans="1:8">
      <c r="A5081" s="4" t="s">
        <v>5288</v>
      </c>
      <c r="B5081" s="4" t="s">
        <v>181</v>
      </c>
      <c r="C5081" s="4" t="s">
        <v>179</v>
      </c>
      <c r="D5081" s="4" t="s">
        <v>24</v>
      </c>
      <c r="E5081" s="4" t="s">
        <v>193</v>
      </c>
      <c r="F5081" s="3">
        <v>42937</v>
      </c>
      <c r="G5081" s="3"/>
    </row>
    <row r="5082" spans="1:8">
      <c r="A5082" s="4" t="s">
        <v>5289</v>
      </c>
      <c r="B5082" s="4" t="s">
        <v>181</v>
      </c>
      <c r="C5082" s="4" t="s">
        <v>179</v>
      </c>
      <c r="D5082" s="4" t="s">
        <v>44</v>
      </c>
      <c r="E5082" s="4" t="s">
        <v>197</v>
      </c>
      <c r="F5082" s="3">
        <v>42937</v>
      </c>
      <c r="G5082" s="3">
        <v>43057</v>
      </c>
      <c r="H5082">
        <v>0</v>
      </c>
    </row>
    <row r="5083" spans="1:8">
      <c r="A5083" s="4" t="s">
        <v>5290</v>
      </c>
      <c r="B5083" s="4" t="s">
        <v>181</v>
      </c>
      <c r="C5083" s="4" t="s">
        <v>175</v>
      </c>
      <c r="D5083" s="4" t="s">
        <v>49</v>
      </c>
      <c r="E5083" s="4" t="s">
        <v>172</v>
      </c>
      <c r="F5083" s="3">
        <v>42937</v>
      </c>
      <c r="G5083" s="3">
        <v>42938</v>
      </c>
      <c r="H5083">
        <v>5283</v>
      </c>
    </row>
    <row r="5084" spans="1:8">
      <c r="A5084" s="4" t="s">
        <v>5291</v>
      </c>
      <c r="B5084" s="4" t="s">
        <v>181</v>
      </c>
      <c r="C5084" s="4" t="s">
        <v>177</v>
      </c>
      <c r="D5084" s="4" t="s">
        <v>49</v>
      </c>
      <c r="E5084" s="4" t="s">
        <v>172</v>
      </c>
      <c r="F5084" s="3">
        <v>42937</v>
      </c>
      <c r="G5084" s="3">
        <v>42939</v>
      </c>
      <c r="H5084">
        <v>49</v>
      </c>
    </row>
    <row r="5085" spans="1:8">
      <c r="A5085" s="4" t="s">
        <v>5292</v>
      </c>
      <c r="B5085" s="4" t="s">
        <v>183</v>
      </c>
      <c r="C5085" s="4" t="s">
        <v>179</v>
      </c>
      <c r="D5085" s="4" t="s">
        <v>24</v>
      </c>
      <c r="E5085" s="4" t="s">
        <v>193</v>
      </c>
      <c r="F5085" s="3">
        <v>42938</v>
      </c>
      <c r="G5085" s="3"/>
    </row>
    <row r="5086" spans="1:8">
      <c r="A5086" s="4" t="s">
        <v>5293</v>
      </c>
      <c r="B5086" s="4" t="s">
        <v>183</v>
      </c>
      <c r="C5086" s="4" t="s">
        <v>199</v>
      </c>
      <c r="D5086" s="4" t="s">
        <v>24</v>
      </c>
      <c r="E5086" s="4" t="s">
        <v>193</v>
      </c>
      <c r="F5086" s="3">
        <v>42938</v>
      </c>
      <c r="G5086" s="3"/>
    </row>
    <row r="5087" spans="1:8">
      <c r="A5087" s="4" t="s">
        <v>5294</v>
      </c>
      <c r="B5087" s="4" t="s">
        <v>183</v>
      </c>
      <c r="C5087" s="4" t="s">
        <v>177</v>
      </c>
      <c r="D5087" s="4" t="s">
        <v>108</v>
      </c>
      <c r="E5087" s="4" t="s">
        <v>193</v>
      </c>
      <c r="F5087" s="3">
        <v>42938</v>
      </c>
      <c r="G5087" s="3"/>
    </row>
    <row r="5088" spans="1:8">
      <c r="A5088" s="4" t="s">
        <v>5295</v>
      </c>
      <c r="B5088" s="4" t="s">
        <v>183</v>
      </c>
      <c r="C5088" s="4" t="s">
        <v>177</v>
      </c>
      <c r="D5088" s="4" t="s">
        <v>24</v>
      </c>
      <c r="E5088" s="4" t="s">
        <v>193</v>
      </c>
      <c r="F5088" s="3">
        <v>42938</v>
      </c>
      <c r="G5088" s="3"/>
    </row>
    <row r="5089" spans="1:8">
      <c r="A5089" s="4" t="s">
        <v>5296</v>
      </c>
      <c r="B5089" s="4" t="s">
        <v>183</v>
      </c>
      <c r="C5089" s="4" t="s">
        <v>177</v>
      </c>
      <c r="D5089" s="4" t="s">
        <v>24</v>
      </c>
      <c r="E5089" s="4" t="s">
        <v>193</v>
      </c>
      <c r="F5089" s="3">
        <v>42938</v>
      </c>
      <c r="G5089" s="3"/>
    </row>
    <row r="5090" spans="1:8">
      <c r="A5090" s="4" t="s">
        <v>5297</v>
      </c>
      <c r="B5090" s="4" t="s">
        <v>183</v>
      </c>
      <c r="C5090" s="4" t="s">
        <v>177</v>
      </c>
      <c r="D5090" s="4" t="s">
        <v>24</v>
      </c>
      <c r="E5090" s="4" t="s">
        <v>193</v>
      </c>
      <c r="F5090" s="3">
        <v>42938</v>
      </c>
      <c r="G5090" s="3"/>
    </row>
    <row r="5091" spans="1:8">
      <c r="A5091" s="4" t="s">
        <v>5298</v>
      </c>
      <c r="B5091" s="4" t="s">
        <v>183</v>
      </c>
      <c r="C5091" s="4" t="s">
        <v>192</v>
      </c>
      <c r="D5091" s="4" t="s">
        <v>24</v>
      </c>
      <c r="E5091" s="4" t="s">
        <v>193</v>
      </c>
      <c r="F5091" s="3">
        <v>42938</v>
      </c>
      <c r="G5091" s="3"/>
    </row>
    <row r="5092" spans="1:8">
      <c r="A5092" s="4" t="s">
        <v>5299</v>
      </c>
      <c r="B5092" s="4" t="s">
        <v>183</v>
      </c>
      <c r="C5092" s="4" t="s">
        <v>171</v>
      </c>
      <c r="D5092" s="4" t="s">
        <v>42</v>
      </c>
      <c r="E5092" s="4" t="s">
        <v>197</v>
      </c>
      <c r="F5092" s="3">
        <v>42938</v>
      </c>
      <c r="G5092" s="3">
        <v>42945</v>
      </c>
      <c r="H5092">
        <v>0</v>
      </c>
    </row>
    <row r="5093" spans="1:8">
      <c r="A5093" s="4" t="s">
        <v>5300</v>
      </c>
      <c r="B5093" s="4" t="s">
        <v>183</v>
      </c>
      <c r="C5093" s="4" t="s">
        <v>192</v>
      </c>
      <c r="D5093" s="4" t="s">
        <v>110</v>
      </c>
      <c r="E5093" s="4" t="s">
        <v>197</v>
      </c>
      <c r="F5093" s="3">
        <v>42938</v>
      </c>
      <c r="G5093" s="3">
        <v>43042</v>
      </c>
      <c r="H5093">
        <v>0</v>
      </c>
    </row>
    <row r="5094" spans="1:8">
      <c r="A5094" s="4" t="s">
        <v>5301</v>
      </c>
      <c r="B5094" s="4" t="s">
        <v>246</v>
      </c>
      <c r="C5094" s="4" t="s">
        <v>171</v>
      </c>
      <c r="D5094" s="4" t="s">
        <v>123</v>
      </c>
      <c r="E5094" s="4" t="s">
        <v>197</v>
      </c>
      <c r="F5094" s="3">
        <v>42938</v>
      </c>
      <c r="G5094" s="3">
        <v>42990</v>
      </c>
      <c r="H5094">
        <v>0</v>
      </c>
    </row>
    <row r="5095" spans="1:8">
      <c r="A5095" s="4" t="s">
        <v>5302</v>
      </c>
      <c r="B5095" s="4" t="s">
        <v>246</v>
      </c>
      <c r="C5095" s="4" t="s">
        <v>177</v>
      </c>
      <c r="D5095" s="4" t="s">
        <v>65</v>
      </c>
      <c r="E5095" s="4" t="s">
        <v>197</v>
      </c>
      <c r="F5095" s="3">
        <v>42938</v>
      </c>
      <c r="G5095" s="3">
        <v>42943</v>
      </c>
      <c r="H5095">
        <v>0</v>
      </c>
    </row>
    <row r="5096" spans="1:8">
      <c r="A5096" s="4" t="s">
        <v>5303</v>
      </c>
      <c r="B5096" s="4" t="s">
        <v>246</v>
      </c>
      <c r="C5096" s="4" t="s">
        <v>192</v>
      </c>
      <c r="D5096" s="4" t="s">
        <v>78</v>
      </c>
      <c r="E5096" s="4" t="s">
        <v>172</v>
      </c>
      <c r="F5096" s="3">
        <v>42938</v>
      </c>
      <c r="G5096" s="3">
        <v>42939</v>
      </c>
      <c r="H5096">
        <v>3684</v>
      </c>
    </row>
    <row r="5097" spans="1:8">
      <c r="A5097" s="4" t="s">
        <v>5304</v>
      </c>
      <c r="B5097" s="4" t="s">
        <v>246</v>
      </c>
      <c r="C5097" s="4" t="s">
        <v>192</v>
      </c>
      <c r="D5097" s="4" t="s">
        <v>107</v>
      </c>
      <c r="E5097" s="4" t="s">
        <v>172</v>
      </c>
      <c r="F5097" s="3">
        <v>42938</v>
      </c>
      <c r="G5097" s="3">
        <v>43062</v>
      </c>
      <c r="H5097">
        <v>2986</v>
      </c>
    </row>
    <row r="5098" spans="1:8">
      <c r="A5098" s="4" t="s">
        <v>5305</v>
      </c>
      <c r="B5098" s="4" t="s">
        <v>304</v>
      </c>
      <c r="C5098" s="4" t="s">
        <v>179</v>
      </c>
      <c r="D5098" s="4" t="s">
        <v>24</v>
      </c>
      <c r="E5098" s="4" t="s">
        <v>193</v>
      </c>
      <c r="F5098" s="3">
        <v>42938</v>
      </c>
      <c r="G5098" s="3"/>
    </row>
    <row r="5099" spans="1:8">
      <c r="A5099" s="4" t="s">
        <v>5306</v>
      </c>
      <c r="B5099" s="4" t="s">
        <v>304</v>
      </c>
      <c r="C5099" s="4" t="s">
        <v>171</v>
      </c>
      <c r="D5099" s="4" t="s">
        <v>24</v>
      </c>
      <c r="E5099" s="4" t="s">
        <v>193</v>
      </c>
      <c r="F5099" s="3">
        <v>42938</v>
      </c>
      <c r="G5099" s="3"/>
    </row>
    <row r="5100" spans="1:8">
      <c r="A5100" s="4" t="s">
        <v>5307</v>
      </c>
      <c r="B5100" s="4" t="s">
        <v>304</v>
      </c>
      <c r="C5100" s="4" t="s">
        <v>192</v>
      </c>
      <c r="D5100" s="4" t="s">
        <v>119</v>
      </c>
      <c r="E5100" s="4" t="s">
        <v>193</v>
      </c>
      <c r="F5100" s="3">
        <v>42938</v>
      </c>
      <c r="G5100" s="3"/>
    </row>
    <row r="5101" spans="1:8">
      <c r="A5101" s="4" t="s">
        <v>5308</v>
      </c>
      <c r="B5101" s="4" t="s">
        <v>304</v>
      </c>
      <c r="C5101" s="4" t="s">
        <v>177</v>
      </c>
      <c r="D5101" s="4" t="s">
        <v>109</v>
      </c>
      <c r="E5101" s="4" t="s">
        <v>172</v>
      </c>
      <c r="F5101" s="3">
        <v>42938</v>
      </c>
      <c r="G5101" s="3">
        <v>42939</v>
      </c>
      <c r="H5101">
        <v>50</v>
      </c>
    </row>
    <row r="5102" spans="1:8">
      <c r="A5102" s="4" t="s">
        <v>5309</v>
      </c>
      <c r="B5102" s="4" t="s">
        <v>279</v>
      </c>
      <c r="C5102" s="4" t="s">
        <v>175</v>
      </c>
      <c r="D5102" s="4" t="s">
        <v>52</v>
      </c>
      <c r="E5102" s="4" t="s">
        <v>197</v>
      </c>
      <c r="F5102" s="3">
        <v>42938</v>
      </c>
      <c r="G5102" s="3">
        <v>42949</v>
      </c>
      <c r="H5102">
        <v>0</v>
      </c>
    </row>
    <row r="5103" spans="1:8">
      <c r="A5103" s="4" t="s">
        <v>5310</v>
      </c>
      <c r="B5103" s="4" t="s">
        <v>279</v>
      </c>
      <c r="C5103" s="4" t="s">
        <v>175</v>
      </c>
      <c r="D5103" s="4" t="s">
        <v>63</v>
      </c>
      <c r="E5103" s="4" t="s">
        <v>197</v>
      </c>
      <c r="F5103" s="3">
        <v>42938</v>
      </c>
      <c r="G5103" s="3">
        <v>42945</v>
      </c>
      <c r="H5103">
        <v>0</v>
      </c>
    </row>
    <row r="5104" spans="1:8">
      <c r="A5104" s="4" t="s">
        <v>5311</v>
      </c>
      <c r="B5104" s="4" t="s">
        <v>174</v>
      </c>
      <c r="C5104" s="4" t="s">
        <v>179</v>
      </c>
      <c r="D5104" s="4" t="s">
        <v>24</v>
      </c>
      <c r="E5104" s="4" t="s">
        <v>193</v>
      </c>
      <c r="F5104" s="3">
        <v>42938</v>
      </c>
      <c r="G5104" s="3"/>
    </row>
    <row r="5105" spans="1:8">
      <c r="A5105" s="4" t="s">
        <v>5312</v>
      </c>
      <c r="B5105" s="4" t="s">
        <v>174</v>
      </c>
      <c r="C5105" s="4" t="s">
        <v>171</v>
      </c>
      <c r="D5105" s="4" t="s">
        <v>24</v>
      </c>
      <c r="E5105" s="4" t="s">
        <v>193</v>
      </c>
      <c r="F5105" s="3">
        <v>42938</v>
      </c>
      <c r="G5105" s="3"/>
    </row>
    <row r="5106" spans="1:8">
      <c r="A5106" s="4" t="s">
        <v>5313</v>
      </c>
      <c r="B5106" s="4" t="s">
        <v>174</v>
      </c>
      <c r="C5106" s="4" t="s">
        <v>175</v>
      </c>
      <c r="D5106" s="4" t="s">
        <v>24</v>
      </c>
      <c r="E5106" s="4" t="s">
        <v>193</v>
      </c>
      <c r="F5106" s="3">
        <v>42938</v>
      </c>
      <c r="G5106" s="3"/>
    </row>
    <row r="5107" spans="1:8">
      <c r="A5107" s="4" t="s">
        <v>5314</v>
      </c>
      <c r="B5107" s="4" t="s">
        <v>174</v>
      </c>
      <c r="C5107" s="4" t="s">
        <v>177</v>
      </c>
      <c r="D5107" s="4" t="s">
        <v>24</v>
      </c>
      <c r="E5107" s="4" t="s">
        <v>193</v>
      </c>
      <c r="F5107" s="3">
        <v>42938</v>
      </c>
      <c r="G5107" s="3"/>
    </row>
    <row r="5108" spans="1:8">
      <c r="A5108" s="4" t="s">
        <v>5315</v>
      </c>
      <c r="B5108" s="4" t="s">
        <v>174</v>
      </c>
      <c r="C5108" s="4" t="s">
        <v>175</v>
      </c>
      <c r="D5108" s="4" t="s">
        <v>111</v>
      </c>
      <c r="E5108" s="4" t="s">
        <v>197</v>
      </c>
      <c r="F5108" s="3">
        <v>42938</v>
      </c>
      <c r="G5108" s="3">
        <v>42940</v>
      </c>
      <c r="H5108">
        <v>0</v>
      </c>
    </row>
    <row r="5109" spans="1:8">
      <c r="A5109" s="4" t="s">
        <v>5316</v>
      </c>
      <c r="B5109" s="4" t="s">
        <v>174</v>
      </c>
      <c r="C5109" s="4" t="s">
        <v>171</v>
      </c>
      <c r="D5109" s="4" t="s">
        <v>70</v>
      </c>
      <c r="E5109" s="4" t="s">
        <v>172</v>
      </c>
      <c r="F5109" s="3">
        <v>42938</v>
      </c>
      <c r="G5109" s="3">
        <v>42945</v>
      </c>
      <c r="H5109">
        <v>927</v>
      </c>
    </row>
    <row r="5110" spans="1:8">
      <c r="A5110" s="4" t="s">
        <v>5317</v>
      </c>
      <c r="B5110" s="4" t="s">
        <v>174</v>
      </c>
      <c r="C5110" s="4" t="s">
        <v>175</v>
      </c>
      <c r="D5110" s="4" t="s">
        <v>45</v>
      </c>
      <c r="E5110" s="4" t="s">
        <v>172</v>
      </c>
      <c r="F5110" s="3">
        <v>42938</v>
      </c>
      <c r="G5110" s="3">
        <v>42983</v>
      </c>
      <c r="H5110">
        <v>5113</v>
      </c>
    </row>
    <row r="5111" spans="1:8">
      <c r="A5111" s="4" t="s">
        <v>5318</v>
      </c>
      <c r="B5111" s="4" t="s">
        <v>212</v>
      </c>
      <c r="C5111" s="4" t="s">
        <v>177</v>
      </c>
      <c r="D5111" s="4" t="s">
        <v>32</v>
      </c>
      <c r="E5111" s="4" t="s">
        <v>172</v>
      </c>
      <c r="F5111" s="3">
        <v>42938</v>
      </c>
      <c r="G5111" s="3">
        <v>42939</v>
      </c>
      <c r="H5111">
        <v>51</v>
      </c>
    </row>
    <row r="5112" spans="1:8">
      <c r="A5112" s="4" t="s">
        <v>5319</v>
      </c>
      <c r="B5112" s="4" t="s">
        <v>196</v>
      </c>
      <c r="C5112" s="4" t="s">
        <v>179</v>
      </c>
      <c r="D5112" s="4" t="s">
        <v>24</v>
      </c>
      <c r="E5112" s="4" t="s">
        <v>193</v>
      </c>
      <c r="F5112" s="3">
        <v>42938</v>
      </c>
      <c r="G5112" s="3"/>
    </row>
    <row r="5113" spans="1:8">
      <c r="A5113" s="4" t="s">
        <v>5320</v>
      </c>
      <c r="B5113" s="4" t="s">
        <v>196</v>
      </c>
      <c r="C5113" s="4" t="s">
        <v>171</v>
      </c>
      <c r="D5113" s="4" t="s">
        <v>61</v>
      </c>
      <c r="E5113" s="4" t="s">
        <v>193</v>
      </c>
      <c r="F5113" s="3">
        <v>42938</v>
      </c>
      <c r="G5113" s="3"/>
    </row>
    <row r="5114" spans="1:8">
      <c r="A5114" s="4" t="s">
        <v>5321</v>
      </c>
      <c r="B5114" s="4" t="s">
        <v>196</v>
      </c>
      <c r="C5114" s="4" t="s">
        <v>177</v>
      </c>
      <c r="D5114" s="4" t="s">
        <v>96</v>
      </c>
      <c r="E5114" s="4" t="s">
        <v>193</v>
      </c>
      <c r="F5114" s="3">
        <v>42938</v>
      </c>
      <c r="G5114" s="3"/>
    </row>
    <row r="5115" spans="1:8">
      <c r="A5115" s="4" t="s">
        <v>5322</v>
      </c>
      <c r="B5115" s="4" t="s">
        <v>196</v>
      </c>
      <c r="C5115" s="4" t="s">
        <v>177</v>
      </c>
      <c r="D5115" s="4" t="s">
        <v>24</v>
      </c>
      <c r="E5115" s="4" t="s">
        <v>193</v>
      </c>
      <c r="F5115" s="3">
        <v>42938</v>
      </c>
      <c r="G5115" s="3"/>
    </row>
    <row r="5116" spans="1:8">
      <c r="A5116" s="4" t="s">
        <v>5323</v>
      </c>
      <c r="B5116" s="4" t="s">
        <v>196</v>
      </c>
      <c r="C5116" s="4" t="s">
        <v>192</v>
      </c>
      <c r="D5116" s="4" t="s">
        <v>88</v>
      </c>
      <c r="E5116" s="4" t="s">
        <v>193</v>
      </c>
      <c r="F5116" s="3">
        <v>42938</v>
      </c>
      <c r="G5116" s="3"/>
    </row>
    <row r="5117" spans="1:8">
      <c r="A5117" s="4" t="s">
        <v>5324</v>
      </c>
      <c r="B5117" s="4" t="s">
        <v>203</v>
      </c>
      <c r="C5117" s="4" t="s">
        <v>177</v>
      </c>
      <c r="D5117" s="4" t="s">
        <v>59</v>
      </c>
      <c r="E5117" s="4" t="s">
        <v>172</v>
      </c>
      <c r="F5117" s="3">
        <v>42938</v>
      </c>
      <c r="G5117" s="3">
        <v>42992</v>
      </c>
      <c r="H5117">
        <v>64</v>
      </c>
    </row>
    <row r="5118" spans="1:8">
      <c r="A5118" s="4" t="s">
        <v>5325</v>
      </c>
      <c r="B5118" s="4" t="s">
        <v>191</v>
      </c>
      <c r="C5118" s="4" t="s">
        <v>177</v>
      </c>
      <c r="D5118" s="4" t="s">
        <v>24</v>
      </c>
      <c r="E5118" s="4" t="s">
        <v>193</v>
      </c>
      <c r="F5118" s="3">
        <v>42938</v>
      </c>
      <c r="G5118" s="3"/>
    </row>
    <row r="5119" spans="1:8">
      <c r="A5119" s="4" t="s">
        <v>5326</v>
      </c>
      <c r="B5119" s="4" t="s">
        <v>343</v>
      </c>
      <c r="C5119" s="4" t="s">
        <v>171</v>
      </c>
      <c r="D5119" s="4" t="s">
        <v>24</v>
      </c>
      <c r="E5119" s="4" t="s">
        <v>193</v>
      </c>
      <c r="F5119" s="3">
        <v>42938</v>
      </c>
      <c r="G5119" s="3"/>
    </row>
    <row r="5120" spans="1:8">
      <c r="A5120" s="4" t="s">
        <v>5327</v>
      </c>
      <c r="B5120" s="4" t="s">
        <v>343</v>
      </c>
      <c r="C5120" s="4" t="s">
        <v>179</v>
      </c>
      <c r="D5120" s="4" t="s">
        <v>104</v>
      </c>
      <c r="E5120" s="4" t="s">
        <v>197</v>
      </c>
      <c r="F5120" s="3">
        <v>42938</v>
      </c>
      <c r="G5120" s="3">
        <v>43044</v>
      </c>
      <c r="H5120">
        <v>0</v>
      </c>
    </row>
    <row r="5121" spans="1:8">
      <c r="A5121" s="4" t="s">
        <v>5328</v>
      </c>
      <c r="B5121" s="4" t="s">
        <v>343</v>
      </c>
      <c r="C5121" s="4" t="s">
        <v>171</v>
      </c>
      <c r="D5121" s="4" t="s">
        <v>48</v>
      </c>
      <c r="E5121" s="4" t="s">
        <v>197</v>
      </c>
      <c r="F5121" s="3">
        <v>42938</v>
      </c>
      <c r="G5121" s="3">
        <v>42940</v>
      </c>
      <c r="H5121">
        <v>0</v>
      </c>
    </row>
    <row r="5122" spans="1:8">
      <c r="A5122" s="4" t="s">
        <v>5329</v>
      </c>
      <c r="B5122" s="4" t="s">
        <v>343</v>
      </c>
      <c r="C5122" s="4" t="s">
        <v>175</v>
      </c>
      <c r="D5122" s="4" t="s">
        <v>76</v>
      </c>
      <c r="E5122" s="4" t="s">
        <v>197</v>
      </c>
      <c r="F5122" s="3">
        <v>42938</v>
      </c>
      <c r="G5122" s="3">
        <v>43051</v>
      </c>
      <c r="H5122">
        <v>0</v>
      </c>
    </row>
    <row r="5123" spans="1:8">
      <c r="A5123" s="4" t="s">
        <v>5330</v>
      </c>
      <c r="B5123" s="4" t="s">
        <v>230</v>
      </c>
      <c r="C5123" s="4" t="s">
        <v>179</v>
      </c>
      <c r="D5123" s="4" t="s">
        <v>84</v>
      </c>
      <c r="E5123" s="4" t="s">
        <v>172</v>
      </c>
      <c r="F5123" s="3">
        <v>42938</v>
      </c>
      <c r="G5123" s="3">
        <v>42939</v>
      </c>
      <c r="H5123">
        <v>442</v>
      </c>
    </row>
    <row r="5124" spans="1:8">
      <c r="A5124" s="4" t="s">
        <v>5331</v>
      </c>
      <c r="B5124" s="4" t="s">
        <v>256</v>
      </c>
      <c r="C5124" s="4" t="s">
        <v>179</v>
      </c>
      <c r="D5124" s="4" t="s">
        <v>24</v>
      </c>
      <c r="E5124" s="4" t="s">
        <v>193</v>
      </c>
      <c r="F5124" s="3">
        <v>42938</v>
      </c>
      <c r="G5124" s="3"/>
    </row>
    <row r="5125" spans="1:8">
      <c r="A5125" s="4" t="s">
        <v>5332</v>
      </c>
      <c r="B5125" s="4" t="s">
        <v>256</v>
      </c>
      <c r="C5125" s="4" t="s">
        <v>171</v>
      </c>
      <c r="D5125" s="4" t="s">
        <v>24</v>
      </c>
      <c r="E5125" s="4" t="s">
        <v>193</v>
      </c>
      <c r="F5125" s="3">
        <v>42938</v>
      </c>
      <c r="G5125" s="3"/>
    </row>
    <row r="5126" spans="1:8">
      <c r="A5126" s="4" t="s">
        <v>5333</v>
      </c>
      <c r="B5126" s="4" t="s">
        <v>256</v>
      </c>
      <c r="C5126" s="4" t="s">
        <v>199</v>
      </c>
      <c r="D5126" s="4" t="s">
        <v>24</v>
      </c>
      <c r="E5126" s="4" t="s">
        <v>193</v>
      </c>
      <c r="F5126" s="3">
        <v>42938</v>
      </c>
      <c r="G5126" s="3"/>
    </row>
    <row r="5127" spans="1:8">
      <c r="A5127" s="4" t="s">
        <v>5334</v>
      </c>
      <c r="B5127" s="4" t="s">
        <v>256</v>
      </c>
      <c r="C5127" s="4" t="s">
        <v>192</v>
      </c>
      <c r="D5127" s="4" t="s">
        <v>24</v>
      </c>
      <c r="E5127" s="4" t="s">
        <v>193</v>
      </c>
      <c r="F5127" s="3">
        <v>42938</v>
      </c>
      <c r="G5127" s="3"/>
    </row>
    <row r="5128" spans="1:8">
      <c r="A5128" s="4" t="s">
        <v>5335</v>
      </c>
      <c r="B5128" s="4" t="s">
        <v>187</v>
      </c>
      <c r="C5128" s="4" t="s">
        <v>175</v>
      </c>
      <c r="D5128" s="4" t="s">
        <v>53</v>
      </c>
      <c r="E5128" s="4" t="s">
        <v>197</v>
      </c>
      <c r="F5128" s="3">
        <v>42938</v>
      </c>
      <c r="G5128" s="3">
        <v>42946</v>
      </c>
      <c r="H5128">
        <v>0</v>
      </c>
    </row>
    <row r="5129" spans="1:8">
      <c r="A5129" s="4" t="s">
        <v>5336</v>
      </c>
      <c r="B5129" s="4" t="s">
        <v>187</v>
      </c>
      <c r="C5129" s="4" t="s">
        <v>192</v>
      </c>
      <c r="D5129" s="4" t="s">
        <v>32</v>
      </c>
      <c r="E5129" s="4" t="s">
        <v>172</v>
      </c>
      <c r="F5129" s="3">
        <v>42938</v>
      </c>
      <c r="G5129" s="3">
        <v>43008</v>
      </c>
      <c r="H5129">
        <v>3015</v>
      </c>
    </row>
    <row r="5130" spans="1:8">
      <c r="A5130" s="4" t="s">
        <v>5337</v>
      </c>
      <c r="B5130" s="4" t="s">
        <v>244</v>
      </c>
      <c r="C5130" s="4" t="s">
        <v>192</v>
      </c>
      <c r="D5130" s="4" t="s">
        <v>37</v>
      </c>
      <c r="E5130" s="4" t="s">
        <v>197</v>
      </c>
      <c r="F5130" s="3">
        <v>42938</v>
      </c>
      <c r="G5130" s="3">
        <v>42940</v>
      </c>
      <c r="H5130">
        <v>0</v>
      </c>
    </row>
    <row r="5131" spans="1:8">
      <c r="A5131" s="4" t="s">
        <v>5338</v>
      </c>
      <c r="B5131" s="4" t="s">
        <v>201</v>
      </c>
      <c r="C5131" s="4" t="s">
        <v>199</v>
      </c>
      <c r="D5131" s="4" t="s">
        <v>122</v>
      </c>
      <c r="E5131" s="4" t="s">
        <v>197</v>
      </c>
      <c r="F5131" s="3">
        <v>42938</v>
      </c>
      <c r="G5131" s="3">
        <v>42939</v>
      </c>
      <c r="H5131">
        <v>0</v>
      </c>
    </row>
    <row r="5132" spans="1:8">
      <c r="A5132" s="4" t="s">
        <v>5339</v>
      </c>
      <c r="B5132" s="4" t="s">
        <v>170</v>
      </c>
      <c r="C5132" s="4" t="s">
        <v>177</v>
      </c>
      <c r="D5132" s="4" t="s">
        <v>83</v>
      </c>
      <c r="E5132" s="4" t="s">
        <v>193</v>
      </c>
      <c r="F5132" s="3">
        <v>42938</v>
      </c>
      <c r="G5132" s="3"/>
    </row>
    <row r="5133" spans="1:8">
      <c r="A5133" s="4" t="s">
        <v>5340</v>
      </c>
      <c r="B5133" s="4" t="s">
        <v>170</v>
      </c>
      <c r="C5133" s="4" t="s">
        <v>177</v>
      </c>
      <c r="D5133" s="4" t="s">
        <v>24</v>
      </c>
      <c r="E5133" s="4" t="s">
        <v>193</v>
      </c>
      <c r="F5133" s="3">
        <v>42938</v>
      </c>
      <c r="G5133" s="3"/>
    </row>
    <row r="5134" spans="1:8">
      <c r="A5134" s="4" t="s">
        <v>5341</v>
      </c>
      <c r="B5134" s="4" t="s">
        <v>170</v>
      </c>
      <c r="C5134" s="4" t="s">
        <v>192</v>
      </c>
      <c r="D5134" s="4" t="s">
        <v>24</v>
      </c>
      <c r="E5134" s="4" t="s">
        <v>193</v>
      </c>
      <c r="F5134" s="3">
        <v>42938</v>
      </c>
      <c r="G5134" s="3"/>
    </row>
    <row r="5135" spans="1:8">
      <c r="A5135" s="4" t="s">
        <v>5342</v>
      </c>
      <c r="B5135" s="4" t="s">
        <v>170</v>
      </c>
      <c r="C5135" s="4" t="s">
        <v>192</v>
      </c>
      <c r="D5135" s="4" t="s">
        <v>24</v>
      </c>
      <c r="E5135" s="4" t="s">
        <v>193</v>
      </c>
      <c r="F5135" s="3">
        <v>42938</v>
      </c>
      <c r="G5135" s="3"/>
    </row>
    <row r="5136" spans="1:8">
      <c r="A5136" s="4" t="s">
        <v>5343</v>
      </c>
      <c r="B5136" s="4" t="s">
        <v>170</v>
      </c>
      <c r="C5136" s="4" t="s">
        <v>192</v>
      </c>
      <c r="D5136" s="4" t="s">
        <v>24</v>
      </c>
      <c r="E5136" s="4" t="s">
        <v>193</v>
      </c>
      <c r="F5136" s="3">
        <v>42938</v>
      </c>
      <c r="G5136" s="3"/>
    </row>
    <row r="5137" spans="1:8">
      <c r="A5137" s="4" t="s">
        <v>5344</v>
      </c>
      <c r="B5137" s="4" t="s">
        <v>170</v>
      </c>
      <c r="C5137" s="4" t="s">
        <v>192</v>
      </c>
      <c r="D5137" s="4" t="s">
        <v>42</v>
      </c>
      <c r="E5137" s="4" t="s">
        <v>197</v>
      </c>
      <c r="F5137" s="3">
        <v>42938</v>
      </c>
      <c r="G5137" s="3">
        <v>42939</v>
      </c>
      <c r="H5137">
        <v>0</v>
      </c>
    </row>
    <row r="5138" spans="1:8">
      <c r="A5138" s="4" t="s">
        <v>5345</v>
      </c>
      <c r="B5138" s="4" t="s">
        <v>170</v>
      </c>
      <c r="C5138" s="4" t="s">
        <v>171</v>
      </c>
      <c r="D5138" s="4" t="s">
        <v>109</v>
      </c>
      <c r="E5138" s="4" t="s">
        <v>172</v>
      </c>
      <c r="F5138" s="3">
        <v>42938</v>
      </c>
      <c r="G5138" s="3">
        <v>42939</v>
      </c>
      <c r="H5138">
        <v>1174</v>
      </c>
    </row>
    <row r="5139" spans="1:8">
      <c r="A5139" s="4" t="s">
        <v>5346</v>
      </c>
      <c r="B5139" s="4" t="s">
        <v>189</v>
      </c>
      <c r="C5139" s="4" t="s">
        <v>192</v>
      </c>
      <c r="D5139" s="4" t="s">
        <v>100</v>
      </c>
      <c r="E5139" s="4" t="s">
        <v>172</v>
      </c>
      <c r="F5139" s="3">
        <v>42938</v>
      </c>
      <c r="G5139" s="3">
        <v>43006</v>
      </c>
      <c r="H5139">
        <v>3696</v>
      </c>
    </row>
    <row r="5140" spans="1:8">
      <c r="A5140" s="4" t="s">
        <v>5347</v>
      </c>
      <c r="B5140" s="4" t="s">
        <v>232</v>
      </c>
      <c r="C5140" s="4" t="s">
        <v>179</v>
      </c>
      <c r="D5140" s="4" t="s">
        <v>88</v>
      </c>
      <c r="E5140" s="4" t="s">
        <v>197</v>
      </c>
      <c r="F5140" s="3">
        <v>42938</v>
      </c>
      <c r="G5140" s="3">
        <v>42946</v>
      </c>
      <c r="H5140">
        <v>0</v>
      </c>
    </row>
    <row r="5141" spans="1:8">
      <c r="A5141" s="4" t="s">
        <v>5348</v>
      </c>
      <c r="B5141" s="4" t="s">
        <v>232</v>
      </c>
      <c r="C5141" s="4" t="s">
        <v>192</v>
      </c>
      <c r="D5141" s="4" t="s">
        <v>25</v>
      </c>
      <c r="E5141" s="4" t="s">
        <v>172</v>
      </c>
      <c r="F5141" s="3">
        <v>42938</v>
      </c>
      <c r="G5141" s="3">
        <v>43042</v>
      </c>
      <c r="H5141">
        <v>3252</v>
      </c>
    </row>
    <row r="5142" spans="1:8">
      <c r="A5142" s="4" t="s">
        <v>5349</v>
      </c>
      <c r="B5142" s="4" t="s">
        <v>208</v>
      </c>
      <c r="C5142" s="4" t="s">
        <v>177</v>
      </c>
      <c r="D5142" s="4" t="s">
        <v>24</v>
      </c>
      <c r="E5142" s="4" t="s">
        <v>193</v>
      </c>
      <c r="F5142" s="3">
        <v>42938</v>
      </c>
      <c r="G5142" s="3"/>
    </row>
    <row r="5143" spans="1:8">
      <c r="A5143" s="4" t="s">
        <v>5350</v>
      </c>
      <c r="B5143" s="4" t="s">
        <v>208</v>
      </c>
      <c r="C5143" s="4" t="s">
        <v>177</v>
      </c>
      <c r="D5143" s="4" t="s">
        <v>24</v>
      </c>
      <c r="E5143" s="4" t="s">
        <v>193</v>
      </c>
      <c r="F5143" s="3">
        <v>42938</v>
      </c>
      <c r="G5143" s="3"/>
    </row>
    <row r="5144" spans="1:8">
      <c r="A5144" s="4" t="s">
        <v>5351</v>
      </c>
      <c r="B5144" s="4" t="s">
        <v>208</v>
      </c>
      <c r="C5144" s="4" t="s">
        <v>177</v>
      </c>
      <c r="D5144" s="4" t="s">
        <v>24</v>
      </c>
      <c r="E5144" s="4" t="s">
        <v>193</v>
      </c>
      <c r="F5144" s="3">
        <v>42938</v>
      </c>
      <c r="G5144" s="3"/>
    </row>
    <row r="5145" spans="1:8">
      <c r="A5145" s="4" t="s">
        <v>5352</v>
      </c>
      <c r="B5145" s="4" t="s">
        <v>208</v>
      </c>
      <c r="C5145" s="4" t="s">
        <v>192</v>
      </c>
      <c r="D5145" s="4" t="s">
        <v>24</v>
      </c>
      <c r="E5145" s="4" t="s">
        <v>193</v>
      </c>
      <c r="F5145" s="3">
        <v>42938</v>
      </c>
      <c r="G5145" s="3"/>
    </row>
    <row r="5146" spans="1:8">
      <c r="A5146" s="4" t="s">
        <v>5353</v>
      </c>
      <c r="B5146" s="4" t="s">
        <v>208</v>
      </c>
      <c r="C5146" s="4" t="s">
        <v>177</v>
      </c>
      <c r="D5146" s="4" t="s">
        <v>66</v>
      </c>
      <c r="E5146" s="4" t="s">
        <v>197</v>
      </c>
      <c r="F5146" s="3">
        <v>42938</v>
      </c>
      <c r="G5146" s="3">
        <v>43043</v>
      </c>
      <c r="H5146">
        <v>0</v>
      </c>
    </row>
    <row r="5147" spans="1:8">
      <c r="A5147" s="4" t="s">
        <v>5354</v>
      </c>
      <c r="B5147" s="4" t="s">
        <v>208</v>
      </c>
      <c r="C5147" s="4" t="s">
        <v>177</v>
      </c>
      <c r="D5147" s="4" t="s">
        <v>68</v>
      </c>
      <c r="E5147" s="4" t="s">
        <v>197</v>
      </c>
      <c r="F5147" s="3">
        <v>42938</v>
      </c>
      <c r="G5147" s="3">
        <v>42939</v>
      </c>
      <c r="H5147">
        <v>0</v>
      </c>
    </row>
    <row r="5148" spans="1:8">
      <c r="A5148" s="4" t="s">
        <v>5355</v>
      </c>
      <c r="B5148" s="4" t="s">
        <v>185</v>
      </c>
      <c r="C5148" s="4" t="s">
        <v>175</v>
      </c>
      <c r="D5148" s="4" t="s">
        <v>49</v>
      </c>
      <c r="E5148" s="4" t="s">
        <v>197</v>
      </c>
      <c r="F5148" s="3">
        <v>42938</v>
      </c>
      <c r="G5148" s="3">
        <v>42939</v>
      </c>
      <c r="H5148">
        <v>0</v>
      </c>
    </row>
    <row r="5149" spans="1:8">
      <c r="A5149" s="4" t="s">
        <v>5356</v>
      </c>
      <c r="B5149" s="4" t="s">
        <v>185</v>
      </c>
      <c r="C5149" s="4" t="s">
        <v>177</v>
      </c>
      <c r="D5149" s="4" t="s">
        <v>76</v>
      </c>
      <c r="E5149" s="4" t="s">
        <v>172</v>
      </c>
      <c r="F5149" s="3">
        <v>42938</v>
      </c>
      <c r="G5149" s="3">
        <v>43001</v>
      </c>
      <c r="H5149">
        <v>65</v>
      </c>
    </row>
    <row r="5150" spans="1:8">
      <c r="A5150" s="4" t="s">
        <v>5357</v>
      </c>
      <c r="B5150" s="4" t="s">
        <v>181</v>
      </c>
      <c r="C5150" s="4" t="s">
        <v>171</v>
      </c>
      <c r="D5150" s="4" t="s">
        <v>110</v>
      </c>
      <c r="E5150" s="4" t="s">
        <v>193</v>
      </c>
      <c r="F5150" s="3">
        <v>42938</v>
      </c>
      <c r="G5150" s="3"/>
    </row>
    <row r="5151" spans="1:8">
      <c r="A5151" s="4" t="s">
        <v>5358</v>
      </c>
      <c r="B5151" s="4" t="s">
        <v>183</v>
      </c>
      <c r="C5151" s="4" t="s">
        <v>177</v>
      </c>
      <c r="D5151" s="4" t="s">
        <v>24</v>
      </c>
      <c r="E5151" s="4" t="s">
        <v>193</v>
      </c>
      <c r="F5151" s="3">
        <v>42939</v>
      </c>
      <c r="G5151" s="3"/>
    </row>
    <row r="5152" spans="1:8">
      <c r="A5152" s="4" t="s">
        <v>5359</v>
      </c>
      <c r="B5152" s="4" t="s">
        <v>183</v>
      </c>
      <c r="C5152" s="4" t="s">
        <v>177</v>
      </c>
      <c r="D5152" s="4" t="s">
        <v>24</v>
      </c>
      <c r="E5152" s="4" t="s">
        <v>193</v>
      </c>
      <c r="F5152" s="3">
        <v>42939</v>
      </c>
      <c r="G5152" s="3"/>
    </row>
    <row r="5153" spans="1:8">
      <c r="A5153" s="4" t="s">
        <v>5360</v>
      </c>
      <c r="B5153" s="4" t="s">
        <v>183</v>
      </c>
      <c r="C5153" s="4" t="s">
        <v>192</v>
      </c>
      <c r="D5153" s="4" t="s">
        <v>24</v>
      </c>
      <c r="E5153" s="4" t="s">
        <v>193</v>
      </c>
      <c r="F5153" s="3">
        <v>42939</v>
      </c>
      <c r="G5153" s="3"/>
    </row>
    <row r="5154" spans="1:8">
      <c r="A5154" s="4" t="s">
        <v>5361</v>
      </c>
      <c r="B5154" s="4" t="s">
        <v>246</v>
      </c>
      <c r="C5154" s="4" t="s">
        <v>199</v>
      </c>
      <c r="D5154" s="4" t="s">
        <v>24</v>
      </c>
      <c r="E5154" s="4" t="s">
        <v>193</v>
      </c>
      <c r="F5154" s="3">
        <v>42939</v>
      </c>
      <c r="G5154" s="3"/>
    </row>
    <row r="5155" spans="1:8">
      <c r="A5155" s="4" t="s">
        <v>5362</v>
      </c>
      <c r="B5155" s="4" t="s">
        <v>246</v>
      </c>
      <c r="C5155" s="4" t="s">
        <v>171</v>
      </c>
      <c r="D5155" s="4" t="s">
        <v>125</v>
      </c>
      <c r="E5155" s="4" t="s">
        <v>172</v>
      </c>
      <c r="F5155" s="3">
        <v>42939</v>
      </c>
      <c r="G5155" s="3">
        <v>42983</v>
      </c>
      <c r="H5155">
        <v>904</v>
      </c>
    </row>
    <row r="5156" spans="1:8">
      <c r="A5156" s="4" t="s">
        <v>5363</v>
      </c>
      <c r="B5156" s="4" t="s">
        <v>304</v>
      </c>
      <c r="C5156" s="4" t="s">
        <v>179</v>
      </c>
      <c r="D5156" s="4" t="s">
        <v>118</v>
      </c>
      <c r="E5156" s="4" t="s">
        <v>172</v>
      </c>
      <c r="F5156" s="3">
        <v>42939</v>
      </c>
      <c r="G5156" s="3">
        <v>42940</v>
      </c>
      <c r="H5156">
        <v>541</v>
      </c>
    </row>
    <row r="5157" spans="1:8">
      <c r="A5157" s="4" t="s">
        <v>5364</v>
      </c>
      <c r="B5157" s="4" t="s">
        <v>279</v>
      </c>
      <c r="C5157" s="4" t="s">
        <v>179</v>
      </c>
      <c r="D5157" s="4" t="s">
        <v>83</v>
      </c>
      <c r="E5157" s="4" t="s">
        <v>172</v>
      </c>
      <c r="F5157" s="3">
        <v>42939</v>
      </c>
      <c r="G5157" s="3">
        <v>42941</v>
      </c>
      <c r="H5157">
        <v>630</v>
      </c>
    </row>
    <row r="5158" spans="1:8">
      <c r="A5158" s="4" t="s">
        <v>5365</v>
      </c>
      <c r="B5158" s="4" t="s">
        <v>210</v>
      </c>
      <c r="C5158" s="4" t="s">
        <v>171</v>
      </c>
      <c r="D5158" s="4" t="s">
        <v>123</v>
      </c>
      <c r="E5158" s="4" t="s">
        <v>172</v>
      </c>
      <c r="F5158" s="3">
        <v>42939</v>
      </c>
      <c r="G5158" s="3">
        <v>42946</v>
      </c>
      <c r="H5158">
        <v>1231</v>
      </c>
    </row>
    <row r="5159" spans="1:8">
      <c r="A5159" s="4" t="s">
        <v>5366</v>
      </c>
      <c r="B5159" s="4" t="s">
        <v>174</v>
      </c>
      <c r="C5159" s="4" t="s">
        <v>179</v>
      </c>
      <c r="D5159" s="4" t="s">
        <v>24</v>
      </c>
      <c r="E5159" s="4" t="s">
        <v>193</v>
      </c>
      <c r="F5159" s="3">
        <v>42939</v>
      </c>
      <c r="G5159" s="3"/>
    </row>
    <row r="5160" spans="1:8">
      <c r="A5160" s="4" t="s">
        <v>5367</v>
      </c>
      <c r="B5160" s="4" t="s">
        <v>174</v>
      </c>
      <c r="C5160" s="4" t="s">
        <v>171</v>
      </c>
      <c r="D5160" s="4" t="s">
        <v>24</v>
      </c>
      <c r="E5160" s="4" t="s">
        <v>193</v>
      </c>
      <c r="F5160" s="3">
        <v>42939</v>
      </c>
      <c r="G5160" s="3"/>
    </row>
    <row r="5161" spans="1:8">
      <c r="A5161" s="4" t="s">
        <v>5368</v>
      </c>
      <c r="B5161" s="4" t="s">
        <v>174</v>
      </c>
      <c r="C5161" s="4" t="s">
        <v>171</v>
      </c>
      <c r="D5161" s="4" t="s">
        <v>24</v>
      </c>
      <c r="E5161" s="4" t="s">
        <v>193</v>
      </c>
      <c r="F5161" s="3">
        <v>42939</v>
      </c>
      <c r="G5161" s="3"/>
    </row>
    <row r="5162" spans="1:8">
      <c r="A5162" s="4" t="s">
        <v>5369</v>
      </c>
      <c r="B5162" s="4" t="s">
        <v>174</v>
      </c>
      <c r="C5162" s="4" t="s">
        <v>175</v>
      </c>
      <c r="D5162" s="4" t="s">
        <v>24</v>
      </c>
      <c r="E5162" s="4" t="s">
        <v>193</v>
      </c>
      <c r="F5162" s="3">
        <v>42939</v>
      </c>
      <c r="G5162" s="3"/>
    </row>
    <row r="5163" spans="1:8">
      <c r="A5163" s="4" t="s">
        <v>5370</v>
      </c>
      <c r="B5163" s="4" t="s">
        <v>174</v>
      </c>
      <c r="C5163" s="4" t="s">
        <v>179</v>
      </c>
      <c r="D5163" s="4" t="s">
        <v>48</v>
      </c>
      <c r="E5163" s="4" t="s">
        <v>172</v>
      </c>
      <c r="F5163" s="3">
        <v>42939</v>
      </c>
      <c r="G5163" s="3">
        <v>43059</v>
      </c>
      <c r="H5163">
        <v>556</v>
      </c>
    </row>
    <row r="5164" spans="1:8">
      <c r="A5164" s="4" t="s">
        <v>5371</v>
      </c>
      <c r="B5164" s="4" t="s">
        <v>174</v>
      </c>
      <c r="C5164" s="4" t="s">
        <v>171</v>
      </c>
      <c r="D5164" s="4" t="s">
        <v>109</v>
      </c>
      <c r="E5164" s="4" t="s">
        <v>172</v>
      </c>
      <c r="F5164" s="3">
        <v>42939</v>
      </c>
      <c r="G5164" s="3">
        <v>42947</v>
      </c>
      <c r="H5164">
        <v>1070</v>
      </c>
    </row>
    <row r="5165" spans="1:8">
      <c r="A5165" s="4" t="s">
        <v>5372</v>
      </c>
      <c r="B5165" s="4" t="s">
        <v>212</v>
      </c>
      <c r="C5165" s="4" t="s">
        <v>177</v>
      </c>
      <c r="D5165" s="4" t="s">
        <v>93</v>
      </c>
      <c r="E5165" s="4" t="s">
        <v>172</v>
      </c>
      <c r="F5165" s="3">
        <v>42939</v>
      </c>
      <c r="G5165" s="3">
        <v>42941</v>
      </c>
      <c r="H5165">
        <v>57</v>
      </c>
    </row>
    <row r="5166" spans="1:8">
      <c r="A5166" s="4" t="s">
        <v>5373</v>
      </c>
      <c r="B5166" s="4" t="s">
        <v>196</v>
      </c>
      <c r="C5166" s="4" t="s">
        <v>177</v>
      </c>
      <c r="D5166" s="4" t="s">
        <v>24</v>
      </c>
      <c r="E5166" s="4" t="s">
        <v>193</v>
      </c>
      <c r="F5166" s="3">
        <v>42939</v>
      </c>
      <c r="G5166" s="3"/>
    </row>
    <row r="5167" spans="1:8">
      <c r="A5167" s="4" t="s">
        <v>5374</v>
      </c>
      <c r="B5167" s="4" t="s">
        <v>196</v>
      </c>
      <c r="C5167" s="4" t="s">
        <v>177</v>
      </c>
      <c r="D5167" s="4" t="s">
        <v>24</v>
      </c>
      <c r="E5167" s="4" t="s">
        <v>193</v>
      </c>
      <c r="F5167" s="3">
        <v>42939</v>
      </c>
      <c r="G5167" s="3"/>
    </row>
    <row r="5168" spans="1:8">
      <c r="A5168" s="4" t="s">
        <v>5375</v>
      </c>
      <c r="B5168" s="4" t="s">
        <v>203</v>
      </c>
      <c r="C5168" s="4" t="s">
        <v>171</v>
      </c>
      <c r="D5168" s="4" t="s">
        <v>75</v>
      </c>
      <c r="E5168" s="4" t="s">
        <v>197</v>
      </c>
      <c r="F5168" s="3">
        <v>42939</v>
      </c>
      <c r="G5168" s="3">
        <v>42947</v>
      </c>
      <c r="H5168">
        <v>0</v>
      </c>
    </row>
    <row r="5169" spans="1:8">
      <c r="A5169" s="4" t="s">
        <v>5376</v>
      </c>
      <c r="B5169" s="4" t="s">
        <v>191</v>
      </c>
      <c r="C5169" s="4" t="s">
        <v>199</v>
      </c>
      <c r="D5169" s="4" t="s">
        <v>81</v>
      </c>
      <c r="E5169" s="4" t="s">
        <v>172</v>
      </c>
      <c r="F5169" s="3">
        <v>42939</v>
      </c>
      <c r="G5169" s="3">
        <v>42941</v>
      </c>
      <c r="H5169">
        <v>4824</v>
      </c>
    </row>
    <row r="5170" spans="1:8">
      <c r="A5170" s="4" t="s">
        <v>5377</v>
      </c>
      <c r="B5170" s="4" t="s">
        <v>343</v>
      </c>
      <c r="C5170" s="4" t="s">
        <v>199</v>
      </c>
      <c r="D5170" s="4" t="s">
        <v>111</v>
      </c>
      <c r="E5170" s="4" t="s">
        <v>172</v>
      </c>
      <c r="F5170" s="3">
        <v>42939</v>
      </c>
      <c r="G5170" s="3">
        <v>43058</v>
      </c>
      <c r="H5170">
        <v>6049</v>
      </c>
    </row>
    <row r="5171" spans="1:8">
      <c r="A5171" s="4" t="s">
        <v>5378</v>
      </c>
      <c r="B5171" s="4" t="s">
        <v>219</v>
      </c>
      <c r="C5171" s="4" t="s">
        <v>177</v>
      </c>
      <c r="D5171" s="4" t="s">
        <v>49</v>
      </c>
      <c r="E5171" s="4" t="s">
        <v>172</v>
      </c>
      <c r="F5171" s="3">
        <v>42939</v>
      </c>
      <c r="G5171" s="3">
        <v>42944</v>
      </c>
      <c r="H5171">
        <v>58</v>
      </c>
    </row>
    <row r="5172" spans="1:8">
      <c r="A5172" s="4" t="s">
        <v>5379</v>
      </c>
      <c r="B5172" s="4" t="s">
        <v>219</v>
      </c>
      <c r="C5172" s="4" t="s">
        <v>192</v>
      </c>
      <c r="D5172" s="4" t="s">
        <v>84</v>
      </c>
      <c r="E5172" s="4" t="s">
        <v>172</v>
      </c>
      <c r="F5172" s="3">
        <v>42939</v>
      </c>
      <c r="G5172" s="3">
        <v>42967</v>
      </c>
      <c r="H5172">
        <v>3335</v>
      </c>
    </row>
    <row r="5173" spans="1:8">
      <c r="A5173" s="4" t="s">
        <v>5380</v>
      </c>
      <c r="B5173" s="4" t="s">
        <v>230</v>
      </c>
      <c r="C5173" s="4" t="s">
        <v>171</v>
      </c>
      <c r="D5173" s="4" t="s">
        <v>49</v>
      </c>
      <c r="E5173" s="4" t="s">
        <v>197</v>
      </c>
      <c r="F5173" s="3">
        <v>42939</v>
      </c>
      <c r="G5173" s="3">
        <v>42946</v>
      </c>
      <c r="H5173">
        <v>0</v>
      </c>
    </row>
    <row r="5174" spans="1:8">
      <c r="A5174" s="4" t="s">
        <v>5381</v>
      </c>
      <c r="B5174" s="4" t="s">
        <v>256</v>
      </c>
      <c r="C5174" s="4" t="s">
        <v>179</v>
      </c>
      <c r="D5174" s="4" t="s">
        <v>24</v>
      </c>
      <c r="E5174" s="4" t="s">
        <v>193</v>
      </c>
      <c r="F5174" s="3">
        <v>42939</v>
      </c>
      <c r="G5174" s="3"/>
    </row>
    <row r="5175" spans="1:8">
      <c r="A5175" s="4" t="s">
        <v>5382</v>
      </c>
      <c r="B5175" s="4" t="s">
        <v>256</v>
      </c>
      <c r="C5175" s="4" t="s">
        <v>179</v>
      </c>
      <c r="D5175" s="4" t="s">
        <v>24</v>
      </c>
      <c r="E5175" s="4" t="s">
        <v>193</v>
      </c>
      <c r="F5175" s="3">
        <v>42939</v>
      </c>
      <c r="G5175" s="3"/>
    </row>
    <row r="5176" spans="1:8">
      <c r="A5176" s="4" t="s">
        <v>5383</v>
      </c>
      <c r="B5176" s="4" t="s">
        <v>187</v>
      </c>
      <c r="C5176" s="4" t="s">
        <v>265</v>
      </c>
      <c r="D5176" s="4" t="s">
        <v>104</v>
      </c>
      <c r="E5176" s="4" t="s">
        <v>193</v>
      </c>
      <c r="F5176" s="3">
        <v>42939</v>
      </c>
      <c r="G5176" s="3"/>
    </row>
    <row r="5177" spans="1:8">
      <c r="A5177" s="4" t="s">
        <v>5384</v>
      </c>
      <c r="B5177" s="4" t="s">
        <v>187</v>
      </c>
      <c r="C5177" s="4" t="s">
        <v>175</v>
      </c>
      <c r="D5177" s="4" t="s">
        <v>82</v>
      </c>
      <c r="E5177" s="4" t="s">
        <v>197</v>
      </c>
      <c r="F5177" s="3">
        <v>42939</v>
      </c>
      <c r="G5177" s="3">
        <v>43046</v>
      </c>
      <c r="H5177">
        <v>0</v>
      </c>
    </row>
    <row r="5178" spans="1:8">
      <c r="A5178" s="4" t="s">
        <v>5385</v>
      </c>
      <c r="B5178" s="4" t="s">
        <v>244</v>
      </c>
      <c r="C5178" s="4" t="s">
        <v>171</v>
      </c>
      <c r="D5178" s="4" t="s">
        <v>51</v>
      </c>
      <c r="E5178" s="4" t="s">
        <v>197</v>
      </c>
      <c r="F5178" s="3">
        <v>42939</v>
      </c>
      <c r="G5178" s="3">
        <v>42941</v>
      </c>
      <c r="H5178">
        <v>0</v>
      </c>
    </row>
    <row r="5179" spans="1:8">
      <c r="A5179" s="4" t="s">
        <v>5386</v>
      </c>
      <c r="B5179" s="4" t="s">
        <v>244</v>
      </c>
      <c r="C5179" s="4" t="s">
        <v>171</v>
      </c>
      <c r="D5179" s="4" t="s">
        <v>118</v>
      </c>
      <c r="E5179" s="4" t="s">
        <v>172</v>
      </c>
      <c r="F5179" s="3">
        <v>42939</v>
      </c>
      <c r="G5179" s="3">
        <v>42954</v>
      </c>
      <c r="H5179">
        <v>1006</v>
      </c>
    </row>
    <row r="5180" spans="1:8">
      <c r="A5180" s="4" t="s">
        <v>5387</v>
      </c>
      <c r="B5180" s="4" t="s">
        <v>244</v>
      </c>
      <c r="C5180" s="4" t="s">
        <v>192</v>
      </c>
      <c r="D5180" s="4" t="s">
        <v>111</v>
      </c>
      <c r="E5180" s="4" t="s">
        <v>172</v>
      </c>
      <c r="F5180" s="3">
        <v>42939</v>
      </c>
      <c r="G5180" s="3">
        <v>42949</v>
      </c>
      <c r="H5180">
        <v>3367</v>
      </c>
    </row>
    <row r="5181" spans="1:8">
      <c r="A5181" s="4" t="s">
        <v>5388</v>
      </c>
      <c r="B5181" s="4" t="s">
        <v>201</v>
      </c>
      <c r="C5181" s="4" t="s">
        <v>179</v>
      </c>
      <c r="D5181" s="4" t="s">
        <v>59</v>
      </c>
      <c r="E5181" s="4" t="s">
        <v>197</v>
      </c>
      <c r="F5181" s="3">
        <v>42939</v>
      </c>
      <c r="G5181" s="3">
        <v>43049</v>
      </c>
      <c r="H5181">
        <v>0</v>
      </c>
    </row>
    <row r="5182" spans="1:8">
      <c r="A5182" s="4" t="s">
        <v>5389</v>
      </c>
      <c r="B5182" s="4" t="s">
        <v>201</v>
      </c>
      <c r="C5182" s="4" t="s">
        <v>171</v>
      </c>
      <c r="D5182" s="4" t="s">
        <v>56</v>
      </c>
      <c r="E5182" s="4" t="s">
        <v>197</v>
      </c>
      <c r="F5182" s="3">
        <v>42939</v>
      </c>
      <c r="G5182" s="3">
        <v>42944</v>
      </c>
      <c r="H5182">
        <v>0</v>
      </c>
    </row>
    <row r="5183" spans="1:8">
      <c r="A5183" s="4" t="s">
        <v>5390</v>
      </c>
      <c r="B5183" s="4" t="s">
        <v>170</v>
      </c>
      <c r="C5183" s="4" t="s">
        <v>179</v>
      </c>
      <c r="D5183" s="4" t="s">
        <v>24</v>
      </c>
      <c r="E5183" s="4" t="s">
        <v>193</v>
      </c>
      <c r="F5183" s="3">
        <v>42939</v>
      </c>
      <c r="G5183" s="3"/>
    </row>
    <row r="5184" spans="1:8">
      <c r="A5184" s="4" t="s">
        <v>5391</v>
      </c>
      <c r="B5184" s="4" t="s">
        <v>170</v>
      </c>
      <c r="C5184" s="4" t="s">
        <v>177</v>
      </c>
      <c r="D5184" s="4" t="s">
        <v>110</v>
      </c>
      <c r="E5184" s="4" t="s">
        <v>197</v>
      </c>
      <c r="F5184" s="3">
        <v>42939</v>
      </c>
      <c r="G5184" s="3">
        <v>42953</v>
      </c>
      <c r="H5184">
        <v>0</v>
      </c>
    </row>
    <row r="5185" spans="1:8">
      <c r="A5185" s="4" t="s">
        <v>5392</v>
      </c>
      <c r="B5185" s="4" t="s">
        <v>189</v>
      </c>
      <c r="C5185" s="4" t="s">
        <v>171</v>
      </c>
      <c r="D5185" s="4" t="s">
        <v>123</v>
      </c>
      <c r="E5185" s="4" t="s">
        <v>193</v>
      </c>
      <c r="F5185" s="3">
        <v>42939</v>
      </c>
      <c r="G5185" s="3"/>
    </row>
    <row r="5186" spans="1:8">
      <c r="A5186" s="4" t="s">
        <v>5393</v>
      </c>
      <c r="B5186" s="4" t="s">
        <v>189</v>
      </c>
      <c r="C5186" s="4" t="s">
        <v>192</v>
      </c>
      <c r="D5186" s="4" t="s">
        <v>24</v>
      </c>
      <c r="E5186" s="4" t="s">
        <v>193</v>
      </c>
      <c r="F5186" s="3">
        <v>42939</v>
      </c>
      <c r="G5186" s="3"/>
    </row>
    <row r="5187" spans="1:8">
      <c r="A5187" s="4" t="s">
        <v>5394</v>
      </c>
      <c r="B5187" s="4" t="s">
        <v>189</v>
      </c>
      <c r="C5187" s="4" t="s">
        <v>171</v>
      </c>
      <c r="D5187" s="4" t="s">
        <v>37</v>
      </c>
      <c r="E5187" s="4" t="s">
        <v>197</v>
      </c>
      <c r="F5187" s="3">
        <v>42939</v>
      </c>
      <c r="G5187" s="3">
        <v>42941</v>
      </c>
      <c r="H5187">
        <v>0</v>
      </c>
    </row>
    <row r="5188" spans="1:8">
      <c r="A5188" s="4" t="s">
        <v>5395</v>
      </c>
      <c r="B5188" s="4" t="s">
        <v>232</v>
      </c>
      <c r="C5188" s="4" t="s">
        <v>175</v>
      </c>
      <c r="D5188" s="4" t="s">
        <v>95</v>
      </c>
      <c r="E5188" s="4" t="s">
        <v>197</v>
      </c>
      <c r="F5188" s="3">
        <v>42939</v>
      </c>
      <c r="G5188" s="3">
        <v>42947</v>
      </c>
      <c r="H5188">
        <v>0</v>
      </c>
    </row>
    <row r="5189" spans="1:8">
      <c r="A5189" s="4" t="s">
        <v>5396</v>
      </c>
      <c r="B5189" s="4" t="s">
        <v>232</v>
      </c>
      <c r="C5189" s="4" t="s">
        <v>179</v>
      </c>
      <c r="D5189" s="4" t="s">
        <v>123</v>
      </c>
      <c r="E5189" s="4" t="s">
        <v>172</v>
      </c>
      <c r="F5189" s="3">
        <v>42939</v>
      </c>
      <c r="G5189" s="3">
        <v>42947</v>
      </c>
      <c r="H5189">
        <v>494</v>
      </c>
    </row>
    <row r="5190" spans="1:8">
      <c r="A5190" s="4" t="s">
        <v>5397</v>
      </c>
      <c r="B5190" s="4" t="s">
        <v>232</v>
      </c>
      <c r="C5190" s="4" t="s">
        <v>175</v>
      </c>
      <c r="D5190" s="4" t="s">
        <v>95</v>
      </c>
      <c r="E5190" s="4" t="s">
        <v>172</v>
      </c>
      <c r="F5190" s="3">
        <v>42939</v>
      </c>
      <c r="G5190" s="3">
        <v>42946</v>
      </c>
      <c r="H5190">
        <v>4434</v>
      </c>
    </row>
    <row r="5191" spans="1:8">
      <c r="A5191" s="4" t="s">
        <v>5398</v>
      </c>
      <c r="B5191" s="4" t="s">
        <v>208</v>
      </c>
      <c r="C5191" s="4" t="s">
        <v>171</v>
      </c>
      <c r="D5191" s="4" t="s">
        <v>83</v>
      </c>
      <c r="E5191" s="4" t="s">
        <v>193</v>
      </c>
      <c r="F5191" s="3">
        <v>42939</v>
      </c>
      <c r="G5191" s="3"/>
    </row>
    <row r="5192" spans="1:8">
      <c r="A5192" s="4" t="s">
        <v>5399</v>
      </c>
      <c r="B5192" s="4" t="s">
        <v>208</v>
      </c>
      <c r="C5192" s="4" t="s">
        <v>177</v>
      </c>
      <c r="D5192" s="4" t="s">
        <v>24</v>
      </c>
      <c r="E5192" s="4" t="s">
        <v>193</v>
      </c>
      <c r="F5192" s="3">
        <v>42939</v>
      </c>
      <c r="G5192" s="3"/>
    </row>
    <row r="5193" spans="1:8">
      <c r="A5193" s="4" t="s">
        <v>5400</v>
      </c>
      <c r="B5193" s="4" t="s">
        <v>208</v>
      </c>
      <c r="C5193" s="4" t="s">
        <v>177</v>
      </c>
      <c r="D5193" s="4" t="s">
        <v>119</v>
      </c>
      <c r="E5193" s="4" t="s">
        <v>197</v>
      </c>
      <c r="F5193" s="3">
        <v>42939</v>
      </c>
      <c r="G5193" s="3">
        <v>42944</v>
      </c>
      <c r="H5193">
        <v>0</v>
      </c>
    </row>
    <row r="5194" spans="1:8">
      <c r="A5194" s="4" t="s">
        <v>5401</v>
      </c>
      <c r="B5194" s="4" t="s">
        <v>208</v>
      </c>
      <c r="C5194" s="4" t="s">
        <v>192</v>
      </c>
      <c r="D5194" s="4" t="s">
        <v>131</v>
      </c>
      <c r="E5194" s="4" t="s">
        <v>197</v>
      </c>
      <c r="F5194" s="3">
        <v>42939</v>
      </c>
      <c r="G5194" s="3">
        <v>42983</v>
      </c>
      <c r="H5194">
        <v>0</v>
      </c>
    </row>
    <row r="5195" spans="1:8">
      <c r="A5195" s="4" t="s">
        <v>5402</v>
      </c>
      <c r="B5195" s="4" t="s">
        <v>216</v>
      </c>
      <c r="C5195" s="4" t="s">
        <v>177</v>
      </c>
      <c r="D5195" s="4" t="s">
        <v>78</v>
      </c>
      <c r="E5195" s="4" t="s">
        <v>172</v>
      </c>
      <c r="F5195" s="3">
        <v>42939</v>
      </c>
      <c r="G5195" s="3">
        <v>42979</v>
      </c>
      <c r="H5195">
        <v>54</v>
      </c>
    </row>
    <row r="5196" spans="1:8">
      <c r="A5196" s="4" t="s">
        <v>5403</v>
      </c>
      <c r="B5196" s="4" t="s">
        <v>216</v>
      </c>
      <c r="C5196" s="4" t="s">
        <v>177</v>
      </c>
      <c r="D5196" s="4" t="s">
        <v>82</v>
      </c>
      <c r="E5196" s="4" t="s">
        <v>172</v>
      </c>
      <c r="F5196" s="3">
        <v>42939</v>
      </c>
      <c r="G5196" s="3">
        <v>42953</v>
      </c>
      <c r="H5196">
        <v>48</v>
      </c>
    </row>
    <row r="5197" spans="1:8">
      <c r="A5197" s="4" t="s">
        <v>5404</v>
      </c>
      <c r="B5197" s="4" t="s">
        <v>216</v>
      </c>
      <c r="C5197" s="4" t="s">
        <v>192</v>
      </c>
      <c r="D5197" s="4" t="s">
        <v>52</v>
      </c>
      <c r="E5197" s="4" t="s">
        <v>172</v>
      </c>
      <c r="F5197" s="3">
        <v>42939</v>
      </c>
      <c r="G5197" s="3">
        <v>42990</v>
      </c>
      <c r="H5197">
        <v>2855</v>
      </c>
    </row>
    <row r="5198" spans="1:8">
      <c r="A5198" s="4" t="s">
        <v>5405</v>
      </c>
      <c r="B5198" s="4" t="s">
        <v>235</v>
      </c>
      <c r="C5198" s="4" t="s">
        <v>179</v>
      </c>
      <c r="D5198" s="4" t="s">
        <v>83</v>
      </c>
      <c r="E5198" s="4" t="s">
        <v>172</v>
      </c>
      <c r="F5198" s="3">
        <v>42939</v>
      </c>
      <c r="G5198" s="3">
        <v>42946</v>
      </c>
      <c r="H5198">
        <v>538</v>
      </c>
    </row>
    <row r="5199" spans="1:8">
      <c r="A5199" s="4" t="s">
        <v>5406</v>
      </c>
      <c r="B5199" s="4" t="s">
        <v>181</v>
      </c>
      <c r="C5199" s="4" t="s">
        <v>179</v>
      </c>
      <c r="D5199" s="4" t="s">
        <v>24</v>
      </c>
      <c r="E5199" s="4" t="s">
        <v>193</v>
      </c>
      <c r="F5199" s="3">
        <v>42939</v>
      </c>
      <c r="G5199" s="3"/>
    </row>
    <row r="5200" spans="1:8">
      <c r="A5200" s="4" t="s">
        <v>5407</v>
      </c>
      <c r="B5200" s="4" t="s">
        <v>181</v>
      </c>
      <c r="C5200" s="4" t="s">
        <v>199</v>
      </c>
      <c r="D5200" s="4" t="s">
        <v>81</v>
      </c>
      <c r="E5200" s="4" t="s">
        <v>197</v>
      </c>
      <c r="F5200" s="3">
        <v>42939</v>
      </c>
      <c r="G5200" s="3">
        <v>43007</v>
      </c>
      <c r="H5200">
        <v>0</v>
      </c>
    </row>
    <row r="5201" spans="1:8">
      <c r="A5201" s="4" t="s">
        <v>5408</v>
      </c>
      <c r="B5201" s="4" t="s">
        <v>183</v>
      </c>
      <c r="C5201" s="4" t="s">
        <v>199</v>
      </c>
      <c r="D5201" s="4" t="s">
        <v>105</v>
      </c>
      <c r="E5201" s="4" t="s">
        <v>193</v>
      </c>
      <c r="F5201" s="3">
        <v>42940</v>
      </c>
      <c r="G5201" s="3"/>
    </row>
    <row r="5202" spans="1:8">
      <c r="A5202" s="4" t="s">
        <v>5409</v>
      </c>
      <c r="B5202" s="4" t="s">
        <v>183</v>
      </c>
      <c r="C5202" s="4" t="s">
        <v>199</v>
      </c>
      <c r="D5202" s="4" t="s">
        <v>24</v>
      </c>
      <c r="E5202" s="4" t="s">
        <v>193</v>
      </c>
      <c r="F5202" s="3">
        <v>42940</v>
      </c>
      <c r="G5202" s="3"/>
    </row>
    <row r="5203" spans="1:8">
      <c r="A5203" s="4" t="s">
        <v>5410</v>
      </c>
      <c r="B5203" s="4" t="s">
        <v>183</v>
      </c>
      <c r="C5203" s="4" t="s">
        <v>199</v>
      </c>
      <c r="D5203" s="4" t="s">
        <v>61</v>
      </c>
      <c r="E5203" s="4" t="s">
        <v>197</v>
      </c>
      <c r="F5203" s="3">
        <v>42940</v>
      </c>
      <c r="G5203" s="3">
        <v>42981</v>
      </c>
      <c r="H5203">
        <v>0</v>
      </c>
    </row>
    <row r="5204" spans="1:8">
      <c r="A5204" s="4" t="s">
        <v>5411</v>
      </c>
      <c r="B5204" s="4" t="s">
        <v>246</v>
      </c>
      <c r="C5204" s="4" t="s">
        <v>192</v>
      </c>
      <c r="D5204" s="4" t="s">
        <v>24</v>
      </c>
      <c r="E5204" s="4" t="s">
        <v>193</v>
      </c>
      <c r="F5204" s="3">
        <v>42940</v>
      </c>
      <c r="G5204" s="3"/>
    </row>
    <row r="5205" spans="1:8">
      <c r="A5205" s="4" t="s">
        <v>5412</v>
      </c>
      <c r="B5205" s="4" t="s">
        <v>279</v>
      </c>
      <c r="C5205" s="4" t="s">
        <v>179</v>
      </c>
      <c r="D5205" s="4" t="s">
        <v>130</v>
      </c>
      <c r="E5205" s="4" t="s">
        <v>172</v>
      </c>
      <c r="F5205" s="3">
        <v>42940</v>
      </c>
      <c r="G5205" s="3">
        <v>42942</v>
      </c>
      <c r="H5205">
        <v>458</v>
      </c>
    </row>
    <row r="5206" spans="1:8">
      <c r="A5206" s="4" t="s">
        <v>5413</v>
      </c>
      <c r="B5206" s="4" t="s">
        <v>174</v>
      </c>
      <c r="C5206" s="4" t="s">
        <v>175</v>
      </c>
      <c r="D5206" s="4" t="s">
        <v>51</v>
      </c>
      <c r="E5206" s="4" t="s">
        <v>193</v>
      </c>
      <c r="F5206" s="3">
        <v>42940</v>
      </c>
      <c r="G5206" s="3"/>
    </row>
    <row r="5207" spans="1:8">
      <c r="A5207" s="4" t="s">
        <v>5414</v>
      </c>
      <c r="B5207" s="4" t="s">
        <v>174</v>
      </c>
      <c r="C5207" s="4" t="s">
        <v>175</v>
      </c>
      <c r="D5207" s="4" t="s">
        <v>24</v>
      </c>
      <c r="E5207" s="4" t="s">
        <v>193</v>
      </c>
      <c r="F5207" s="3">
        <v>42940</v>
      </c>
      <c r="G5207" s="3"/>
    </row>
    <row r="5208" spans="1:8">
      <c r="A5208" s="4" t="s">
        <v>5415</v>
      </c>
      <c r="B5208" s="4" t="s">
        <v>174</v>
      </c>
      <c r="C5208" s="4" t="s">
        <v>175</v>
      </c>
      <c r="D5208" s="4" t="s">
        <v>24</v>
      </c>
      <c r="E5208" s="4" t="s">
        <v>193</v>
      </c>
      <c r="F5208" s="3">
        <v>42940</v>
      </c>
      <c r="G5208" s="3"/>
    </row>
    <row r="5209" spans="1:8">
      <c r="A5209" s="4" t="s">
        <v>5416</v>
      </c>
      <c r="B5209" s="4" t="s">
        <v>174</v>
      </c>
      <c r="C5209" s="4" t="s">
        <v>177</v>
      </c>
      <c r="D5209" s="4" t="s">
        <v>24</v>
      </c>
      <c r="E5209" s="4" t="s">
        <v>193</v>
      </c>
      <c r="F5209" s="3">
        <v>42940</v>
      </c>
      <c r="G5209" s="3"/>
    </row>
    <row r="5210" spans="1:8">
      <c r="A5210" s="4" t="s">
        <v>5417</v>
      </c>
      <c r="B5210" s="4" t="s">
        <v>174</v>
      </c>
      <c r="C5210" s="4" t="s">
        <v>192</v>
      </c>
      <c r="D5210" s="4" t="s">
        <v>24</v>
      </c>
      <c r="E5210" s="4" t="s">
        <v>193</v>
      </c>
      <c r="F5210" s="3">
        <v>42940</v>
      </c>
      <c r="G5210" s="3"/>
    </row>
    <row r="5211" spans="1:8">
      <c r="A5211" s="4" t="s">
        <v>5418</v>
      </c>
      <c r="B5211" s="4" t="s">
        <v>174</v>
      </c>
      <c r="C5211" s="4" t="s">
        <v>171</v>
      </c>
      <c r="D5211" s="4" t="s">
        <v>92</v>
      </c>
      <c r="E5211" s="4" t="s">
        <v>172</v>
      </c>
      <c r="F5211" s="3">
        <v>42940</v>
      </c>
      <c r="G5211" s="3">
        <v>42954</v>
      </c>
      <c r="H5211">
        <v>996</v>
      </c>
    </row>
    <row r="5212" spans="1:8">
      <c r="A5212" s="4" t="s">
        <v>5419</v>
      </c>
      <c r="B5212" s="4" t="s">
        <v>174</v>
      </c>
      <c r="C5212" s="4" t="s">
        <v>175</v>
      </c>
      <c r="D5212" s="4" t="s">
        <v>66</v>
      </c>
      <c r="E5212" s="4" t="s">
        <v>172</v>
      </c>
      <c r="F5212" s="3">
        <v>42940</v>
      </c>
      <c r="G5212" s="3">
        <v>42947</v>
      </c>
      <c r="H5212">
        <v>4772</v>
      </c>
    </row>
    <row r="5213" spans="1:8">
      <c r="A5213" s="4" t="s">
        <v>5420</v>
      </c>
      <c r="B5213" s="4" t="s">
        <v>263</v>
      </c>
      <c r="C5213" s="4" t="s">
        <v>175</v>
      </c>
      <c r="D5213" s="4" t="s">
        <v>78</v>
      </c>
      <c r="E5213" s="4" t="s">
        <v>172</v>
      </c>
      <c r="F5213" s="3">
        <v>42940</v>
      </c>
      <c r="G5213" s="3">
        <v>42942</v>
      </c>
      <c r="H5213">
        <v>4490</v>
      </c>
    </row>
    <row r="5214" spans="1:8">
      <c r="A5214" s="4" t="s">
        <v>5421</v>
      </c>
      <c r="B5214" s="4" t="s">
        <v>263</v>
      </c>
      <c r="C5214" s="4" t="s">
        <v>192</v>
      </c>
      <c r="D5214" s="4" t="s">
        <v>65</v>
      </c>
      <c r="E5214" s="4" t="s">
        <v>172</v>
      </c>
      <c r="F5214" s="3">
        <v>42940</v>
      </c>
      <c r="G5214" s="3">
        <v>43041</v>
      </c>
      <c r="H5214">
        <v>3260</v>
      </c>
    </row>
    <row r="5215" spans="1:8">
      <c r="A5215" s="4" t="s">
        <v>5422</v>
      </c>
      <c r="B5215" s="4" t="s">
        <v>212</v>
      </c>
      <c r="C5215" s="4" t="s">
        <v>179</v>
      </c>
      <c r="D5215" s="4" t="s">
        <v>49</v>
      </c>
      <c r="E5215" s="4" t="s">
        <v>172</v>
      </c>
      <c r="F5215" s="3">
        <v>42940</v>
      </c>
      <c r="G5215" s="3">
        <v>42953</v>
      </c>
      <c r="H5215">
        <v>584</v>
      </c>
    </row>
    <row r="5216" spans="1:8">
      <c r="A5216" s="4" t="s">
        <v>5423</v>
      </c>
      <c r="B5216" s="4" t="s">
        <v>212</v>
      </c>
      <c r="C5216" s="4" t="s">
        <v>192</v>
      </c>
      <c r="D5216" s="4" t="s">
        <v>82</v>
      </c>
      <c r="E5216" s="4" t="s">
        <v>172</v>
      </c>
      <c r="F5216" s="3">
        <v>42940</v>
      </c>
      <c r="G5216" s="3">
        <v>42946</v>
      </c>
      <c r="H5216">
        <v>3371</v>
      </c>
    </row>
    <row r="5217" spans="1:8">
      <c r="A5217" s="4" t="s">
        <v>5424</v>
      </c>
      <c r="B5217" s="4" t="s">
        <v>196</v>
      </c>
      <c r="C5217" s="4" t="s">
        <v>179</v>
      </c>
      <c r="D5217" s="4" t="s">
        <v>24</v>
      </c>
      <c r="E5217" s="4" t="s">
        <v>193</v>
      </c>
      <c r="F5217" s="3">
        <v>42940</v>
      </c>
      <c r="G5217" s="3"/>
    </row>
    <row r="5218" spans="1:8">
      <c r="A5218" s="4" t="s">
        <v>5425</v>
      </c>
      <c r="B5218" s="4" t="s">
        <v>196</v>
      </c>
      <c r="C5218" s="4" t="s">
        <v>199</v>
      </c>
      <c r="D5218" s="4" t="s">
        <v>124</v>
      </c>
      <c r="E5218" s="4" t="s">
        <v>193</v>
      </c>
      <c r="F5218" s="3">
        <v>42940</v>
      </c>
      <c r="G5218" s="3"/>
    </row>
    <row r="5219" spans="1:8">
      <c r="A5219" s="4" t="s">
        <v>5426</v>
      </c>
      <c r="B5219" s="4" t="s">
        <v>196</v>
      </c>
      <c r="C5219" s="4" t="s">
        <v>175</v>
      </c>
      <c r="D5219" s="4" t="s">
        <v>42</v>
      </c>
      <c r="E5219" s="4" t="s">
        <v>172</v>
      </c>
      <c r="F5219" s="3">
        <v>42940</v>
      </c>
      <c r="G5219" s="3">
        <v>43005</v>
      </c>
      <c r="H5219">
        <v>4868</v>
      </c>
    </row>
    <row r="5220" spans="1:8">
      <c r="A5220" s="4" t="s">
        <v>5427</v>
      </c>
      <c r="B5220" s="4" t="s">
        <v>196</v>
      </c>
      <c r="C5220" s="4" t="s">
        <v>192</v>
      </c>
      <c r="D5220" s="4" t="s">
        <v>100</v>
      </c>
      <c r="E5220" s="4" t="s">
        <v>172</v>
      </c>
      <c r="F5220" s="3">
        <v>42940</v>
      </c>
      <c r="G5220" s="3">
        <v>42954</v>
      </c>
      <c r="H5220">
        <v>3271</v>
      </c>
    </row>
    <row r="5221" spans="1:8">
      <c r="A5221" s="4" t="s">
        <v>5428</v>
      </c>
      <c r="B5221" s="4" t="s">
        <v>343</v>
      </c>
      <c r="C5221" s="4" t="s">
        <v>179</v>
      </c>
      <c r="D5221" s="4" t="s">
        <v>24</v>
      </c>
      <c r="E5221" s="4" t="s">
        <v>193</v>
      </c>
      <c r="F5221" s="3">
        <v>42940</v>
      </c>
      <c r="G5221" s="3"/>
    </row>
    <row r="5222" spans="1:8">
      <c r="A5222" s="4" t="s">
        <v>5429</v>
      </c>
      <c r="B5222" s="4" t="s">
        <v>343</v>
      </c>
      <c r="C5222" s="4" t="s">
        <v>175</v>
      </c>
      <c r="D5222" s="4" t="s">
        <v>119</v>
      </c>
      <c r="E5222" s="4" t="s">
        <v>197</v>
      </c>
      <c r="F5222" s="3">
        <v>42940</v>
      </c>
      <c r="G5222" s="3">
        <v>42941</v>
      </c>
      <c r="H5222">
        <v>0</v>
      </c>
    </row>
    <row r="5223" spans="1:8">
      <c r="A5223" s="4" t="s">
        <v>5430</v>
      </c>
      <c r="B5223" s="4" t="s">
        <v>256</v>
      </c>
      <c r="C5223" s="4" t="s">
        <v>179</v>
      </c>
      <c r="D5223" s="4" t="s">
        <v>24</v>
      </c>
      <c r="E5223" s="4" t="s">
        <v>193</v>
      </c>
      <c r="F5223" s="3">
        <v>42940</v>
      </c>
      <c r="G5223" s="3"/>
    </row>
    <row r="5224" spans="1:8">
      <c r="A5224" s="4" t="s">
        <v>5431</v>
      </c>
      <c r="B5224" s="4" t="s">
        <v>256</v>
      </c>
      <c r="C5224" s="4" t="s">
        <v>177</v>
      </c>
      <c r="D5224" s="4" t="s">
        <v>42</v>
      </c>
      <c r="E5224" s="4" t="s">
        <v>197</v>
      </c>
      <c r="F5224" s="3">
        <v>42940</v>
      </c>
      <c r="G5224" s="3">
        <v>42975</v>
      </c>
      <c r="H5224">
        <v>0</v>
      </c>
    </row>
    <row r="5225" spans="1:8">
      <c r="A5225" s="4" t="s">
        <v>5432</v>
      </c>
      <c r="B5225" s="4" t="s">
        <v>244</v>
      </c>
      <c r="C5225" s="4" t="s">
        <v>179</v>
      </c>
      <c r="D5225" s="4" t="s">
        <v>24</v>
      </c>
      <c r="E5225" s="4" t="s">
        <v>193</v>
      </c>
      <c r="F5225" s="3">
        <v>42940</v>
      </c>
      <c r="G5225" s="3"/>
    </row>
    <row r="5226" spans="1:8">
      <c r="A5226" s="4" t="s">
        <v>5433</v>
      </c>
      <c r="B5226" s="4" t="s">
        <v>244</v>
      </c>
      <c r="C5226" s="4" t="s">
        <v>171</v>
      </c>
      <c r="D5226" s="4" t="s">
        <v>24</v>
      </c>
      <c r="E5226" s="4" t="s">
        <v>193</v>
      </c>
      <c r="F5226" s="3">
        <v>42940</v>
      </c>
      <c r="G5226" s="3"/>
    </row>
    <row r="5227" spans="1:8">
      <c r="A5227" s="4" t="s">
        <v>5434</v>
      </c>
      <c r="B5227" s="4" t="s">
        <v>244</v>
      </c>
      <c r="C5227" s="4" t="s">
        <v>171</v>
      </c>
      <c r="D5227" s="4" t="s">
        <v>85</v>
      </c>
      <c r="E5227" s="4" t="s">
        <v>172</v>
      </c>
      <c r="F5227" s="3">
        <v>42940</v>
      </c>
      <c r="G5227" s="3">
        <v>42941</v>
      </c>
      <c r="H5227">
        <v>1171</v>
      </c>
    </row>
    <row r="5228" spans="1:8">
      <c r="A5228" s="4" t="s">
        <v>5435</v>
      </c>
      <c r="B5228" s="4" t="s">
        <v>201</v>
      </c>
      <c r="C5228" s="4" t="s">
        <v>177</v>
      </c>
      <c r="D5228" s="4" t="s">
        <v>24</v>
      </c>
      <c r="E5228" s="4" t="s">
        <v>193</v>
      </c>
      <c r="F5228" s="3">
        <v>42940</v>
      </c>
      <c r="G5228" s="3"/>
    </row>
    <row r="5229" spans="1:8">
      <c r="A5229" s="4" t="s">
        <v>5436</v>
      </c>
      <c r="B5229" s="4" t="s">
        <v>170</v>
      </c>
      <c r="C5229" s="4" t="s">
        <v>179</v>
      </c>
      <c r="D5229" s="4" t="s">
        <v>71</v>
      </c>
      <c r="E5229" s="4" t="s">
        <v>193</v>
      </c>
      <c r="F5229" s="3">
        <v>42940</v>
      </c>
      <c r="G5229" s="3"/>
    </row>
    <row r="5230" spans="1:8">
      <c r="A5230" s="4" t="s">
        <v>5437</v>
      </c>
      <c r="B5230" s="4" t="s">
        <v>170</v>
      </c>
      <c r="C5230" s="4" t="s">
        <v>177</v>
      </c>
      <c r="D5230" s="4" t="s">
        <v>40</v>
      </c>
      <c r="E5230" s="4" t="s">
        <v>193</v>
      </c>
      <c r="F5230" s="3">
        <v>42940</v>
      </c>
      <c r="G5230" s="3"/>
    </row>
    <row r="5231" spans="1:8">
      <c r="A5231" s="4" t="s">
        <v>5438</v>
      </c>
      <c r="B5231" s="4" t="s">
        <v>170</v>
      </c>
      <c r="C5231" s="4" t="s">
        <v>177</v>
      </c>
      <c r="D5231" s="4" t="s">
        <v>47</v>
      </c>
      <c r="E5231" s="4" t="s">
        <v>172</v>
      </c>
      <c r="F5231" s="3">
        <v>42940</v>
      </c>
      <c r="G5231" s="3">
        <v>42941</v>
      </c>
      <c r="H5231">
        <v>58</v>
      </c>
    </row>
    <row r="5232" spans="1:8">
      <c r="A5232" s="4" t="s">
        <v>5439</v>
      </c>
      <c r="B5232" s="4" t="s">
        <v>189</v>
      </c>
      <c r="C5232" s="4" t="s">
        <v>175</v>
      </c>
      <c r="D5232" s="4" t="s">
        <v>24</v>
      </c>
      <c r="E5232" s="4" t="s">
        <v>193</v>
      </c>
      <c r="F5232" s="3">
        <v>42940</v>
      </c>
      <c r="G5232" s="3"/>
    </row>
    <row r="5233" spans="1:8">
      <c r="A5233" s="4" t="s">
        <v>5440</v>
      </c>
      <c r="B5233" s="4" t="s">
        <v>189</v>
      </c>
      <c r="C5233" s="4" t="s">
        <v>179</v>
      </c>
      <c r="D5233" s="4" t="s">
        <v>111</v>
      </c>
      <c r="E5233" s="4" t="s">
        <v>197</v>
      </c>
      <c r="F5233" s="3">
        <v>42940</v>
      </c>
      <c r="G5233" s="3">
        <v>43045</v>
      </c>
      <c r="H5233">
        <v>0</v>
      </c>
    </row>
    <row r="5234" spans="1:8">
      <c r="A5234" s="4" t="s">
        <v>5441</v>
      </c>
      <c r="B5234" s="4" t="s">
        <v>226</v>
      </c>
      <c r="C5234" s="4" t="s">
        <v>175</v>
      </c>
      <c r="D5234" s="4" t="s">
        <v>125</v>
      </c>
      <c r="E5234" s="4" t="s">
        <v>197</v>
      </c>
      <c r="F5234" s="3">
        <v>42940</v>
      </c>
      <c r="G5234" s="3">
        <v>42942</v>
      </c>
      <c r="H5234">
        <v>0</v>
      </c>
    </row>
    <row r="5235" spans="1:8">
      <c r="A5235" s="4" t="s">
        <v>5442</v>
      </c>
      <c r="B5235" s="4" t="s">
        <v>226</v>
      </c>
      <c r="C5235" s="4" t="s">
        <v>177</v>
      </c>
      <c r="D5235" s="4" t="s">
        <v>130</v>
      </c>
      <c r="E5235" s="4" t="s">
        <v>172</v>
      </c>
      <c r="F5235" s="3">
        <v>42940</v>
      </c>
      <c r="G5235" s="3">
        <v>42941</v>
      </c>
      <c r="H5235">
        <v>59</v>
      </c>
    </row>
    <row r="5236" spans="1:8">
      <c r="A5236" s="4" t="s">
        <v>5443</v>
      </c>
      <c r="B5236" s="4" t="s">
        <v>208</v>
      </c>
      <c r="C5236" s="4" t="s">
        <v>179</v>
      </c>
      <c r="D5236" s="4" t="s">
        <v>126</v>
      </c>
      <c r="E5236" s="4" t="s">
        <v>193</v>
      </c>
      <c r="F5236" s="3">
        <v>42940</v>
      </c>
      <c r="G5236" s="3"/>
    </row>
    <row r="5237" spans="1:8">
      <c r="A5237" s="4" t="s">
        <v>5444</v>
      </c>
      <c r="B5237" s="4" t="s">
        <v>208</v>
      </c>
      <c r="C5237" s="4" t="s">
        <v>171</v>
      </c>
      <c r="D5237" s="4" t="s">
        <v>24</v>
      </c>
      <c r="E5237" s="4" t="s">
        <v>193</v>
      </c>
      <c r="F5237" s="3">
        <v>42940</v>
      </c>
      <c r="G5237" s="3"/>
    </row>
    <row r="5238" spans="1:8">
      <c r="A5238" s="4" t="s">
        <v>5445</v>
      </c>
      <c r="B5238" s="4" t="s">
        <v>208</v>
      </c>
      <c r="C5238" s="4" t="s">
        <v>177</v>
      </c>
      <c r="D5238" s="4" t="s">
        <v>24</v>
      </c>
      <c r="E5238" s="4" t="s">
        <v>193</v>
      </c>
      <c r="F5238" s="3">
        <v>42940</v>
      </c>
      <c r="G5238" s="3"/>
    </row>
    <row r="5239" spans="1:8">
      <c r="A5239" s="4" t="s">
        <v>5446</v>
      </c>
      <c r="B5239" s="4" t="s">
        <v>208</v>
      </c>
      <c r="C5239" s="4" t="s">
        <v>177</v>
      </c>
      <c r="D5239" s="4" t="s">
        <v>24</v>
      </c>
      <c r="E5239" s="4" t="s">
        <v>193</v>
      </c>
      <c r="F5239" s="3">
        <v>42940</v>
      </c>
      <c r="G5239" s="3"/>
    </row>
    <row r="5240" spans="1:8">
      <c r="A5240" s="4" t="s">
        <v>5447</v>
      </c>
      <c r="B5240" s="4" t="s">
        <v>208</v>
      </c>
      <c r="C5240" s="4" t="s">
        <v>177</v>
      </c>
      <c r="D5240" s="4" t="s">
        <v>24</v>
      </c>
      <c r="E5240" s="4" t="s">
        <v>193</v>
      </c>
      <c r="F5240" s="3">
        <v>42940</v>
      </c>
      <c r="G5240" s="3"/>
    </row>
    <row r="5241" spans="1:8">
      <c r="A5241" s="4" t="s">
        <v>5448</v>
      </c>
      <c r="B5241" s="4" t="s">
        <v>208</v>
      </c>
      <c r="C5241" s="4" t="s">
        <v>192</v>
      </c>
      <c r="D5241" s="4" t="s">
        <v>49</v>
      </c>
      <c r="E5241" s="4" t="s">
        <v>193</v>
      </c>
      <c r="F5241" s="3">
        <v>42940</v>
      </c>
      <c r="G5241" s="3"/>
    </row>
    <row r="5242" spans="1:8">
      <c r="A5242" s="4" t="s">
        <v>5449</v>
      </c>
      <c r="B5242" s="4" t="s">
        <v>208</v>
      </c>
      <c r="C5242" s="4" t="s">
        <v>192</v>
      </c>
      <c r="D5242" s="4" t="s">
        <v>103</v>
      </c>
      <c r="E5242" s="4" t="s">
        <v>193</v>
      </c>
      <c r="F5242" s="3">
        <v>42940</v>
      </c>
      <c r="G5242" s="3"/>
    </row>
    <row r="5243" spans="1:8">
      <c r="A5243" s="4" t="s">
        <v>5450</v>
      </c>
      <c r="B5243" s="4" t="s">
        <v>208</v>
      </c>
      <c r="C5243" s="4" t="s">
        <v>177</v>
      </c>
      <c r="D5243" s="4" t="s">
        <v>76</v>
      </c>
      <c r="E5243" s="4" t="s">
        <v>172</v>
      </c>
      <c r="F5243" s="3">
        <v>42940</v>
      </c>
      <c r="G5243" s="3">
        <v>42947</v>
      </c>
      <c r="H5243">
        <v>50</v>
      </c>
    </row>
    <row r="5244" spans="1:8">
      <c r="A5244" s="4" t="s">
        <v>5451</v>
      </c>
      <c r="B5244" s="4" t="s">
        <v>185</v>
      </c>
      <c r="C5244" s="4" t="s">
        <v>199</v>
      </c>
      <c r="D5244" s="4" t="s">
        <v>75</v>
      </c>
      <c r="E5244" s="4" t="s">
        <v>197</v>
      </c>
      <c r="F5244" s="3">
        <v>42940</v>
      </c>
      <c r="G5244" s="3">
        <v>43060</v>
      </c>
      <c r="H5244">
        <v>0</v>
      </c>
    </row>
    <row r="5245" spans="1:8">
      <c r="A5245" s="4" t="s">
        <v>5452</v>
      </c>
      <c r="B5245" s="4" t="s">
        <v>216</v>
      </c>
      <c r="C5245" s="4" t="s">
        <v>177</v>
      </c>
      <c r="D5245" s="4" t="s">
        <v>83</v>
      </c>
      <c r="E5245" s="4" t="s">
        <v>197</v>
      </c>
      <c r="F5245" s="3">
        <v>42940</v>
      </c>
      <c r="G5245" s="3">
        <v>42946</v>
      </c>
      <c r="H5245">
        <v>0</v>
      </c>
    </row>
    <row r="5246" spans="1:8">
      <c r="A5246" s="4" t="s">
        <v>5453</v>
      </c>
      <c r="B5246" s="4" t="s">
        <v>183</v>
      </c>
      <c r="C5246" s="4" t="s">
        <v>177</v>
      </c>
      <c r="D5246" s="4" t="s">
        <v>44</v>
      </c>
      <c r="E5246" s="4" t="s">
        <v>193</v>
      </c>
      <c r="F5246" s="3">
        <v>42941</v>
      </c>
      <c r="G5246" s="3"/>
    </row>
    <row r="5247" spans="1:8">
      <c r="A5247" s="4" t="s">
        <v>5454</v>
      </c>
      <c r="B5247" s="4" t="s">
        <v>183</v>
      </c>
      <c r="C5247" s="4" t="s">
        <v>192</v>
      </c>
      <c r="D5247" s="4" t="s">
        <v>44</v>
      </c>
      <c r="E5247" s="4" t="s">
        <v>193</v>
      </c>
      <c r="F5247" s="3">
        <v>42941</v>
      </c>
      <c r="G5247" s="3"/>
    </row>
    <row r="5248" spans="1:8">
      <c r="A5248" s="4" t="s">
        <v>5455</v>
      </c>
      <c r="B5248" s="4" t="s">
        <v>183</v>
      </c>
      <c r="C5248" s="4" t="s">
        <v>192</v>
      </c>
      <c r="D5248" s="4" t="s">
        <v>50</v>
      </c>
      <c r="E5248" s="4" t="s">
        <v>193</v>
      </c>
      <c r="F5248" s="3">
        <v>42941</v>
      </c>
      <c r="G5248" s="3"/>
    </row>
    <row r="5249" spans="1:8">
      <c r="A5249" s="4" t="s">
        <v>5456</v>
      </c>
      <c r="B5249" s="4" t="s">
        <v>261</v>
      </c>
      <c r="C5249" s="4" t="s">
        <v>179</v>
      </c>
      <c r="D5249" s="4" t="s">
        <v>96</v>
      </c>
      <c r="E5249" s="4" t="s">
        <v>197</v>
      </c>
      <c r="F5249" s="3">
        <v>42941</v>
      </c>
      <c r="G5249" s="3">
        <v>42950</v>
      </c>
      <c r="H5249">
        <v>0</v>
      </c>
    </row>
    <row r="5250" spans="1:8">
      <c r="A5250" s="4" t="s">
        <v>5457</v>
      </c>
      <c r="B5250" s="4" t="s">
        <v>261</v>
      </c>
      <c r="C5250" s="4" t="s">
        <v>177</v>
      </c>
      <c r="D5250" s="4" t="s">
        <v>80</v>
      </c>
      <c r="E5250" s="4" t="s">
        <v>172</v>
      </c>
      <c r="F5250" s="3">
        <v>42941</v>
      </c>
      <c r="G5250" s="3">
        <v>42948</v>
      </c>
      <c r="H5250">
        <v>48</v>
      </c>
    </row>
    <row r="5251" spans="1:8">
      <c r="A5251" s="4" t="s">
        <v>5458</v>
      </c>
      <c r="B5251" s="4" t="s">
        <v>246</v>
      </c>
      <c r="C5251" s="4" t="s">
        <v>179</v>
      </c>
      <c r="D5251" s="4" t="s">
        <v>35</v>
      </c>
      <c r="E5251" s="4" t="s">
        <v>172</v>
      </c>
      <c r="F5251" s="3">
        <v>42941</v>
      </c>
      <c r="G5251" s="3">
        <v>42968</v>
      </c>
      <c r="H5251">
        <v>511</v>
      </c>
    </row>
    <row r="5252" spans="1:8">
      <c r="A5252" s="4" t="s">
        <v>5459</v>
      </c>
      <c r="B5252" s="4" t="s">
        <v>246</v>
      </c>
      <c r="C5252" s="4" t="s">
        <v>171</v>
      </c>
      <c r="D5252" s="4" t="s">
        <v>40</v>
      </c>
      <c r="E5252" s="4" t="s">
        <v>172</v>
      </c>
      <c r="F5252" s="3">
        <v>42941</v>
      </c>
      <c r="G5252" s="3">
        <v>42945</v>
      </c>
      <c r="H5252">
        <v>1311</v>
      </c>
    </row>
    <row r="5253" spans="1:8">
      <c r="A5253" s="4" t="s">
        <v>5460</v>
      </c>
      <c r="B5253" s="4" t="s">
        <v>304</v>
      </c>
      <c r="C5253" s="4" t="s">
        <v>179</v>
      </c>
      <c r="D5253" s="4" t="s">
        <v>24</v>
      </c>
      <c r="E5253" s="4" t="s">
        <v>193</v>
      </c>
      <c r="F5253" s="3">
        <v>42941</v>
      </c>
      <c r="G5253" s="3"/>
    </row>
    <row r="5254" spans="1:8">
      <c r="A5254" s="4" t="s">
        <v>5461</v>
      </c>
      <c r="B5254" s="4" t="s">
        <v>304</v>
      </c>
      <c r="C5254" s="4" t="s">
        <v>192</v>
      </c>
      <c r="D5254" s="4" t="s">
        <v>70</v>
      </c>
      <c r="E5254" s="4" t="s">
        <v>193</v>
      </c>
      <c r="F5254" s="3">
        <v>42941</v>
      </c>
      <c r="G5254" s="3"/>
    </row>
    <row r="5255" spans="1:8">
      <c r="A5255" s="4" t="s">
        <v>5462</v>
      </c>
      <c r="B5255" s="4" t="s">
        <v>304</v>
      </c>
      <c r="C5255" s="4" t="s">
        <v>177</v>
      </c>
      <c r="D5255" s="4" t="s">
        <v>51</v>
      </c>
      <c r="E5255" s="4" t="s">
        <v>197</v>
      </c>
      <c r="F5255" s="3">
        <v>42941</v>
      </c>
      <c r="G5255" s="3">
        <v>42943</v>
      </c>
      <c r="H5255">
        <v>0</v>
      </c>
    </row>
    <row r="5256" spans="1:8">
      <c r="A5256" s="4" t="s">
        <v>5463</v>
      </c>
      <c r="B5256" s="4" t="s">
        <v>279</v>
      </c>
      <c r="C5256" s="4" t="s">
        <v>179</v>
      </c>
      <c r="D5256" s="4" t="s">
        <v>82</v>
      </c>
      <c r="E5256" s="4" t="s">
        <v>197</v>
      </c>
      <c r="F5256" s="3">
        <v>42941</v>
      </c>
      <c r="G5256" s="3">
        <v>42949</v>
      </c>
      <c r="H5256">
        <v>0</v>
      </c>
    </row>
    <row r="5257" spans="1:8">
      <c r="A5257" s="4" t="s">
        <v>5464</v>
      </c>
      <c r="B5257" s="4" t="s">
        <v>210</v>
      </c>
      <c r="C5257" s="4" t="s">
        <v>199</v>
      </c>
      <c r="D5257" s="4" t="s">
        <v>99</v>
      </c>
      <c r="E5257" s="4" t="s">
        <v>172</v>
      </c>
      <c r="F5257" s="3">
        <v>42941</v>
      </c>
      <c r="G5257" s="3">
        <v>42943</v>
      </c>
      <c r="H5257">
        <v>6100</v>
      </c>
    </row>
    <row r="5258" spans="1:8">
      <c r="A5258" s="4" t="s">
        <v>5465</v>
      </c>
      <c r="B5258" s="4" t="s">
        <v>210</v>
      </c>
      <c r="C5258" s="4" t="s">
        <v>177</v>
      </c>
      <c r="D5258" s="4" t="s">
        <v>107</v>
      </c>
      <c r="E5258" s="4" t="s">
        <v>172</v>
      </c>
      <c r="F5258" s="3">
        <v>42941</v>
      </c>
      <c r="G5258" s="3">
        <v>42948</v>
      </c>
      <c r="H5258">
        <v>61</v>
      </c>
    </row>
    <row r="5259" spans="1:8">
      <c r="A5259" s="4" t="s">
        <v>5466</v>
      </c>
      <c r="B5259" s="4" t="s">
        <v>174</v>
      </c>
      <c r="C5259" s="4" t="s">
        <v>179</v>
      </c>
      <c r="D5259" s="4" t="s">
        <v>24</v>
      </c>
      <c r="E5259" s="4" t="s">
        <v>193</v>
      </c>
      <c r="F5259" s="3">
        <v>42941</v>
      </c>
      <c r="G5259" s="3"/>
    </row>
    <row r="5260" spans="1:8">
      <c r="A5260" s="4" t="s">
        <v>5467</v>
      </c>
      <c r="B5260" s="4" t="s">
        <v>174</v>
      </c>
      <c r="C5260" s="4" t="s">
        <v>179</v>
      </c>
      <c r="D5260" s="4" t="s">
        <v>24</v>
      </c>
      <c r="E5260" s="4" t="s">
        <v>193</v>
      </c>
      <c r="F5260" s="3">
        <v>42941</v>
      </c>
      <c r="G5260" s="3"/>
    </row>
    <row r="5261" spans="1:8">
      <c r="A5261" s="4" t="s">
        <v>5468</v>
      </c>
      <c r="B5261" s="4" t="s">
        <v>174</v>
      </c>
      <c r="C5261" s="4" t="s">
        <v>175</v>
      </c>
      <c r="D5261" s="4" t="s">
        <v>79</v>
      </c>
      <c r="E5261" s="4" t="s">
        <v>193</v>
      </c>
      <c r="F5261" s="3">
        <v>42941</v>
      </c>
      <c r="G5261" s="3"/>
    </row>
    <row r="5262" spans="1:8">
      <c r="A5262" s="4" t="s">
        <v>5469</v>
      </c>
      <c r="B5262" s="4" t="s">
        <v>174</v>
      </c>
      <c r="C5262" s="4" t="s">
        <v>175</v>
      </c>
      <c r="D5262" s="4" t="s">
        <v>79</v>
      </c>
      <c r="E5262" s="4" t="s">
        <v>193</v>
      </c>
      <c r="F5262" s="3">
        <v>42941</v>
      </c>
      <c r="G5262" s="3"/>
    </row>
    <row r="5263" spans="1:8">
      <c r="A5263" s="4" t="s">
        <v>5470</v>
      </c>
      <c r="B5263" s="4" t="s">
        <v>174</v>
      </c>
      <c r="C5263" s="4" t="s">
        <v>175</v>
      </c>
      <c r="D5263" s="4" t="s">
        <v>24</v>
      </c>
      <c r="E5263" s="4" t="s">
        <v>193</v>
      </c>
      <c r="F5263" s="3">
        <v>42941</v>
      </c>
      <c r="G5263" s="3"/>
    </row>
    <row r="5264" spans="1:8">
      <c r="A5264" s="4" t="s">
        <v>5471</v>
      </c>
      <c r="B5264" s="4" t="s">
        <v>174</v>
      </c>
      <c r="C5264" s="4" t="s">
        <v>175</v>
      </c>
      <c r="D5264" s="4" t="s">
        <v>24</v>
      </c>
      <c r="E5264" s="4" t="s">
        <v>193</v>
      </c>
      <c r="F5264" s="3">
        <v>42941</v>
      </c>
      <c r="G5264" s="3"/>
    </row>
    <row r="5265" spans="1:8">
      <c r="A5265" s="4" t="s">
        <v>5472</v>
      </c>
      <c r="B5265" s="4" t="s">
        <v>174</v>
      </c>
      <c r="C5265" s="4" t="s">
        <v>192</v>
      </c>
      <c r="D5265" s="4" t="s">
        <v>24</v>
      </c>
      <c r="E5265" s="4" t="s">
        <v>193</v>
      </c>
      <c r="F5265" s="3">
        <v>42941</v>
      </c>
      <c r="G5265" s="3"/>
    </row>
    <row r="5266" spans="1:8">
      <c r="A5266" s="4" t="s">
        <v>5473</v>
      </c>
      <c r="B5266" s="4" t="s">
        <v>174</v>
      </c>
      <c r="C5266" s="4" t="s">
        <v>171</v>
      </c>
      <c r="D5266" s="4" t="s">
        <v>79</v>
      </c>
      <c r="E5266" s="4" t="s">
        <v>197</v>
      </c>
      <c r="F5266" s="3">
        <v>42941</v>
      </c>
      <c r="G5266" s="3">
        <v>43052</v>
      </c>
      <c r="H5266">
        <v>0</v>
      </c>
    </row>
    <row r="5267" spans="1:8">
      <c r="A5267" s="4" t="s">
        <v>5474</v>
      </c>
      <c r="B5267" s="4" t="s">
        <v>174</v>
      </c>
      <c r="C5267" s="4" t="s">
        <v>175</v>
      </c>
      <c r="D5267" s="4" t="s">
        <v>45</v>
      </c>
      <c r="E5267" s="4" t="s">
        <v>197</v>
      </c>
      <c r="F5267" s="3">
        <v>42941</v>
      </c>
      <c r="G5267" s="3">
        <v>42955</v>
      </c>
      <c r="H5267">
        <v>0</v>
      </c>
    </row>
    <row r="5268" spans="1:8">
      <c r="A5268" s="4" t="s">
        <v>5475</v>
      </c>
      <c r="B5268" s="4" t="s">
        <v>174</v>
      </c>
      <c r="C5268" s="4" t="s">
        <v>179</v>
      </c>
      <c r="D5268" s="4" t="s">
        <v>103</v>
      </c>
      <c r="E5268" s="4" t="s">
        <v>172</v>
      </c>
      <c r="F5268" s="3">
        <v>42941</v>
      </c>
      <c r="G5268" s="3">
        <v>42950</v>
      </c>
      <c r="H5268">
        <v>528</v>
      </c>
    </row>
    <row r="5269" spans="1:8">
      <c r="A5269" s="4" t="s">
        <v>5476</v>
      </c>
      <c r="B5269" s="4" t="s">
        <v>174</v>
      </c>
      <c r="C5269" s="4" t="s">
        <v>179</v>
      </c>
      <c r="D5269" s="4" t="s">
        <v>109</v>
      </c>
      <c r="E5269" s="4" t="s">
        <v>172</v>
      </c>
      <c r="F5269" s="3">
        <v>42941</v>
      </c>
      <c r="G5269" s="3">
        <v>42947</v>
      </c>
      <c r="H5269">
        <v>581</v>
      </c>
    </row>
    <row r="5270" spans="1:8">
      <c r="A5270" s="4" t="s">
        <v>5477</v>
      </c>
      <c r="B5270" s="4" t="s">
        <v>174</v>
      </c>
      <c r="C5270" s="4" t="s">
        <v>199</v>
      </c>
      <c r="D5270" s="4" t="s">
        <v>118</v>
      </c>
      <c r="E5270" s="4" t="s">
        <v>172</v>
      </c>
      <c r="F5270" s="3">
        <v>42941</v>
      </c>
      <c r="G5270" s="3">
        <v>43007</v>
      </c>
      <c r="H5270">
        <v>5947</v>
      </c>
    </row>
    <row r="5271" spans="1:8">
      <c r="A5271" s="4" t="s">
        <v>5478</v>
      </c>
      <c r="B5271" s="4" t="s">
        <v>263</v>
      </c>
      <c r="C5271" s="4" t="s">
        <v>192</v>
      </c>
      <c r="D5271" s="4" t="s">
        <v>65</v>
      </c>
      <c r="E5271" s="4" t="s">
        <v>197</v>
      </c>
      <c r="F5271" s="3">
        <v>42941</v>
      </c>
      <c r="G5271" s="3">
        <v>42949</v>
      </c>
      <c r="H5271">
        <v>0</v>
      </c>
    </row>
    <row r="5272" spans="1:8">
      <c r="A5272" s="4" t="s">
        <v>5479</v>
      </c>
      <c r="B5272" s="4" t="s">
        <v>196</v>
      </c>
      <c r="C5272" s="4" t="s">
        <v>179</v>
      </c>
      <c r="D5272" s="4" t="s">
        <v>24</v>
      </c>
      <c r="E5272" s="4" t="s">
        <v>193</v>
      </c>
      <c r="F5272" s="3">
        <v>42941</v>
      </c>
      <c r="G5272" s="3"/>
    </row>
    <row r="5273" spans="1:8">
      <c r="A5273" s="4" t="s">
        <v>5480</v>
      </c>
      <c r="B5273" s="4" t="s">
        <v>196</v>
      </c>
      <c r="C5273" s="4" t="s">
        <v>192</v>
      </c>
      <c r="D5273" s="4" t="s">
        <v>24</v>
      </c>
      <c r="E5273" s="4" t="s">
        <v>193</v>
      </c>
      <c r="F5273" s="3">
        <v>42941</v>
      </c>
      <c r="G5273" s="3"/>
    </row>
    <row r="5274" spans="1:8">
      <c r="A5274" s="4" t="s">
        <v>5481</v>
      </c>
      <c r="B5274" s="4" t="s">
        <v>196</v>
      </c>
      <c r="C5274" s="4" t="s">
        <v>175</v>
      </c>
      <c r="D5274" s="4" t="s">
        <v>79</v>
      </c>
      <c r="E5274" s="4" t="s">
        <v>197</v>
      </c>
      <c r="F5274" s="3">
        <v>42941</v>
      </c>
      <c r="G5274" s="3">
        <v>43044</v>
      </c>
      <c r="H5274">
        <v>0</v>
      </c>
    </row>
    <row r="5275" spans="1:8">
      <c r="A5275" s="4" t="s">
        <v>5482</v>
      </c>
      <c r="B5275" s="4" t="s">
        <v>203</v>
      </c>
      <c r="C5275" s="4" t="s">
        <v>192</v>
      </c>
      <c r="D5275" s="4" t="s">
        <v>24</v>
      </c>
      <c r="E5275" s="4" t="s">
        <v>193</v>
      </c>
      <c r="F5275" s="3">
        <v>42941</v>
      </c>
      <c r="G5275" s="3"/>
    </row>
    <row r="5276" spans="1:8">
      <c r="A5276" s="4" t="s">
        <v>5483</v>
      </c>
      <c r="B5276" s="4" t="s">
        <v>343</v>
      </c>
      <c r="C5276" s="4" t="s">
        <v>179</v>
      </c>
      <c r="D5276" s="4" t="s">
        <v>24</v>
      </c>
      <c r="E5276" s="4" t="s">
        <v>193</v>
      </c>
      <c r="F5276" s="3">
        <v>42941</v>
      </c>
      <c r="G5276" s="3"/>
    </row>
    <row r="5277" spans="1:8">
      <c r="A5277" s="4" t="s">
        <v>5484</v>
      </c>
      <c r="B5277" s="4" t="s">
        <v>219</v>
      </c>
      <c r="C5277" s="4" t="s">
        <v>179</v>
      </c>
      <c r="D5277" s="4" t="s">
        <v>72</v>
      </c>
      <c r="E5277" s="4" t="s">
        <v>172</v>
      </c>
      <c r="F5277" s="3">
        <v>42941</v>
      </c>
      <c r="G5277" s="3">
        <v>43071</v>
      </c>
      <c r="H5277">
        <v>508</v>
      </c>
    </row>
    <row r="5278" spans="1:8">
      <c r="A5278" s="4" t="s">
        <v>5485</v>
      </c>
      <c r="B5278" s="4" t="s">
        <v>230</v>
      </c>
      <c r="C5278" s="4" t="s">
        <v>177</v>
      </c>
      <c r="D5278" s="4" t="s">
        <v>24</v>
      </c>
      <c r="E5278" s="4" t="s">
        <v>193</v>
      </c>
      <c r="F5278" s="3">
        <v>42941</v>
      </c>
      <c r="G5278" s="3"/>
    </row>
    <row r="5279" spans="1:8">
      <c r="A5279" s="4" t="s">
        <v>5486</v>
      </c>
      <c r="B5279" s="4" t="s">
        <v>256</v>
      </c>
      <c r="C5279" s="4" t="s">
        <v>177</v>
      </c>
      <c r="D5279" s="4" t="s">
        <v>76</v>
      </c>
      <c r="E5279" s="4" t="s">
        <v>193</v>
      </c>
      <c r="F5279" s="3">
        <v>42941</v>
      </c>
      <c r="G5279" s="3"/>
    </row>
    <row r="5280" spans="1:8">
      <c r="A5280" s="4" t="s">
        <v>5487</v>
      </c>
      <c r="B5280" s="4" t="s">
        <v>256</v>
      </c>
      <c r="C5280" s="4" t="s">
        <v>192</v>
      </c>
      <c r="D5280" s="4" t="s">
        <v>120</v>
      </c>
      <c r="E5280" s="4" t="s">
        <v>193</v>
      </c>
      <c r="F5280" s="3">
        <v>42941</v>
      </c>
      <c r="G5280" s="3"/>
    </row>
    <row r="5281" spans="1:8">
      <c r="A5281" s="4" t="s">
        <v>5488</v>
      </c>
      <c r="B5281" s="4" t="s">
        <v>256</v>
      </c>
      <c r="C5281" s="4" t="s">
        <v>192</v>
      </c>
      <c r="D5281" s="4" t="s">
        <v>24</v>
      </c>
      <c r="E5281" s="4" t="s">
        <v>193</v>
      </c>
      <c r="F5281" s="3">
        <v>42941</v>
      </c>
      <c r="G5281" s="3"/>
    </row>
    <row r="5282" spans="1:8">
      <c r="A5282" s="4" t="s">
        <v>5489</v>
      </c>
      <c r="B5282" s="4" t="s">
        <v>256</v>
      </c>
      <c r="C5282" s="4" t="s">
        <v>179</v>
      </c>
      <c r="D5282" s="4" t="s">
        <v>51</v>
      </c>
      <c r="E5282" s="4" t="s">
        <v>197</v>
      </c>
      <c r="F5282" s="3">
        <v>42941</v>
      </c>
      <c r="G5282" s="3">
        <v>42947</v>
      </c>
      <c r="H5282">
        <v>0</v>
      </c>
    </row>
    <row r="5283" spans="1:8">
      <c r="A5283" s="4" t="s">
        <v>5490</v>
      </c>
      <c r="B5283" s="4" t="s">
        <v>256</v>
      </c>
      <c r="C5283" s="4" t="s">
        <v>179</v>
      </c>
      <c r="D5283" s="4" t="s">
        <v>85</v>
      </c>
      <c r="E5283" s="4" t="s">
        <v>172</v>
      </c>
      <c r="F5283" s="3">
        <v>42941</v>
      </c>
      <c r="G5283" s="3">
        <v>42946</v>
      </c>
      <c r="H5283">
        <v>537</v>
      </c>
    </row>
    <row r="5284" spans="1:8">
      <c r="A5284" s="4" t="s">
        <v>5491</v>
      </c>
      <c r="B5284" s="4" t="s">
        <v>187</v>
      </c>
      <c r="C5284" s="4" t="s">
        <v>171</v>
      </c>
      <c r="D5284" s="4" t="s">
        <v>32</v>
      </c>
      <c r="E5284" s="4" t="s">
        <v>197</v>
      </c>
      <c r="F5284" s="3">
        <v>42941</v>
      </c>
      <c r="G5284" s="3">
        <v>43066</v>
      </c>
      <c r="H5284">
        <v>0</v>
      </c>
    </row>
    <row r="5285" spans="1:8">
      <c r="A5285" s="4" t="s">
        <v>5492</v>
      </c>
      <c r="B5285" s="4" t="s">
        <v>244</v>
      </c>
      <c r="C5285" s="4" t="s">
        <v>179</v>
      </c>
      <c r="D5285" s="4" t="s">
        <v>130</v>
      </c>
      <c r="E5285" s="4" t="s">
        <v>193</v>
      </c>
      <c r="F5285" s="3">
        <v>42941</v>
      </c>
      <c r="G5285" s="3"/>
    </row>
    <row r="5286" spans="1:8">
      <c r="A5286" s="4" t="s">
        <v>5493</v>
      </c>
      <c r="B5286" s="4" t="s">
        <v>244</v>
      </c>
      <c r="C5286" s="4" t="s">
        <v>199</v>
      </c>
      <c r="D5286" s="4" t="s">
        <v>24</v>
      </c>
      <c r="E5286" s="4" t="s">
        <v>193</v>
      </c>
      <c r="F5286" s="3">
        <v>42941</v>
      </c>
      <c r="G5286" s="3"/>
    </row>
    <row r="5287" spans="1:8">
      <c r="A5287" s="4" t="s">
        <v>5494</v>
      </c>
      <c r="B5287" s="4" t="s">
        <v>244</v>
      </c>
      <c r="C5287" s="4" t="s">
        <v>177</v>
      </c>
      <c r="D5287" s="4" t="s">
        <v>119</v>
      </c>
      <c r="E5287" s="4" t="s">
        <v>193</v>
      </c>
      <c r="F5287" s="3">
        <v>42941</v>
      </c>
      <c r="G5287" s="3"/>
    </row>
    <row r="5288" spans="1:8">
      <c r="A5288" s="4" t="s">
        <v>5495</v>
      </c>
      <c r="B5288" s="4" t="s">
        <v>244</v>
      </c>
      <c r="C5288" s="4" t="s">
        <v>171</v>
      </c>
      <c r="D5288" s="4" t="s">
        <v>37</v>
      </c>
      <c r="E5288" s="4" t="s">
        <v>172</v>
      </c>
      <c r="F5288" s="3">
        <v>42941</v>
      </c>
      <c r="G5288" s="3">
        <v>42943</v>
      </c>
      <c r="H5288">
        <v>1031</v>
      </c>
    </row>
    <row r="5289" spans="1:8">
      <c r="A5289" s="4" t="s">
        <v>5496</v>
      </c>
      <c r="B5289" s="4" t="s">
        <v>170</v>
      </c>
      <c r="C5289" s="4" t="s">
        <v>179</v>
      </c>
      <c r="D5289" s="4" t="s">
        <v>24</v>
      </c>
      <c r="E5289" s="4" t="s">
        <v>193</v>
      </c>
      <c r="F5289" s="3">
        <v>42941</v>
      </c>
      <c r="G5289" s="3"/>
    </row>
    <row r="5290" spans="1:8">
      <c r="A5290" s="4" t="s">
        <v>5497</v>
      </c>
      <c r="B5290" s="4" t="s">
        <v>170</v>
      </c>
      <c r="C5290" s="4" t="s">
        <v>192</v>
      </c>
      <c r="D5290" s="4" t="s">
        <v>122</v>
      </c>
      <c r="E5290" s="4" t="s">
        <v>193</v>
      </c>
      <c r="F5290" s="3">
        <v>42941</v>
      </c>
      <c r="G5290" s="3"/>
    </row>
    <row r="5291" spans="1:8">
      <c r="A5291" s="4" t="s">
        <v>5498</v>
      </c>
      <c r="B5291" s="4" t="s">
        <v>189</v>
      </c>
      <c r="C5291" s="4" t="s">
        <v>171</v>
      </c>
      <c r="D5291" s="4" t="s">
        <v>84</v>
      </c>
      <c r="E5291" s="4" t="s">
        <v>193</v>
      </c>
      <c r="F5291" s="3">
        <v>42941</v>
      </c>
      <c r="G5291" s="3"/>
    </row>
    <row r="5292" spans="1:8">
      <c r="A5292" s="4" t="s">
        <v>5499</v>
      </c>
      <c r="B5292" s="4" t="s">
        <v>189</v>
      </c>
      <c r="C5292" s="4" t="s">
        <v>171</v>
      </c>
      <c r="D5292" s="4" t="s">
        <v>24</v>
      </c>
      <c r="E5292" s="4" t="s">
        <v>193</v>
      </c>
      <c r="F5292" s="3">
        <v>42941</v>
      </c>
      <c r="G5292" s="3"/>
    </row>
    <row r="5293" spans="1:8">
      <c r="A5293" s="4" t="s">
        <v>5500</v>
      </c>
      <c r="B5293" s="4" t="s">
        <v>189</v>
      </c>
      <c r="C5293" s="4" t="s">
        <v>192</v>
      </c>
      <c r="D5293" s="4" t="s">
        <v>54</v>
      </c>
      <c r="E5293" s="4" t="s">
        <v>193</v>
      </c>
      <c r="F5293" s="3">
        <v>42941</v>
      </c>
      <c r="G5293" s="3"/>
    </row>
    <row r="5294" spans="1:8">
      <c r="A5294" s="4" t="s">
        <v>5501</v>
      </c>
      <c r="B5294" s="4" t="s">
        <v>189</v>
      </c>
      <c r="C5294" s="4" t="s">
        <v>171</v>
      </c>
      <c r="D5294" s="4" t="s">
        <v>45</v>
      </c>
      <c r="E5294" s="4" t="s">
        <v>172</v>
      </c>
      <c r="F5294" s="3">
        <v>42941</v>
      </c>
      <c r="G5294" s="3">
        <v>43042</v>
      </c>
      <c r="H5294">
        <v>1077</v>
      </c>
    </row>
    <row r="5295" spans="1:8">
      <c r="A5295" s="4" t="s">
        <v>5502</v>
      </c>
      <c r="B5295" s="4" t="s">
        <v>205</v>
      </c>
      <c r="C5295" s="4" t="s">
        <v>177</v>
      </c>
      <c r="D5295" s="4" t="s">
        <v>24</v>
      </c>
      <c r="E5295" s="4" t="s">
        <v>193</v>
      </c>
      <c r="F5295" s="3">
        <v>42941</v>
      </c>
      <c r="G5295" s="3"/>
    </row>
    <row r="5296" spans="1:8">
      <c r="A5296" s="4" t="s">
        <v>5503</v>
      </c>
      <c r="B5296" s="4" t="s">
        <v>208</v>
      </c>
      <c r="C5296" s="4" t="s">
        <v>179</v>
      </c>
      <c r="D5296" s="4" t="s">
        <v>24</v>
      </c>
      <c r="E5296" s="4" t="s">
        <v>193</v>
      </c>
      <c r="F5296" s="3">
        <v>42941</v>
      </c>
      <c r="G5296" s="3"/>
    </row>
    <row r="5297" spans="1:8">
      <c r="A5297" s="4" t="s">
        <v>5504</v>
      </c>
      <c r="B5297" s="4" t="s">
        <v>208</v>
      </c>
      <c r="C5297" s="4" t="s">
        <v>177</v>
      </c>
      <c r="D5297" s="4" t="s">
        <v>56</v>
      </c>
      <c r="E5297" s="4" t="s">
        <v>193</v>
      </c>
      <c r="F5297" s="3">
        <v>42941</v>
      </c>
      <c r="G5297" s="3"/>
    </row>
    <row r="5298" spans="1:8">
      <c r="A5298" s="4" t="s">
        <v>5505</v>
      </c>
      <c r="B5298" s="4" t="s">
        <v>208</v>
      </c>
      <c r="C5298" s="4" t="s">
        <v>192</v>
      </c>
      <c r="D5298" s="4" t="s">
        <v>51</v>
      </c>
      <c r="E5298" s="4" t="s">
        <v>172</v>
      </c>
      <c r="F5298" s="3">
        <v>42941</v>
      </c>
      <c r="G5298" s="3">
        <v>43043</v>
      </c>
      <c r="H5298">
        <v>3306</v>
      </c>
    </row>
    <row r="5299" spans="1:8">
      <c r="A5299" s="4" t="s">
        <v>5506</v>
      </c>
      <c r="B5299" s="4" t="s">
        <v>216</v>
      </c>
      <c r="C5299" s="4" t="s">
        <v>179</v>
      </c>
      <c r="D5299" s="4" t="s">
        <v>31</v>
      </c>
      <c r="E5299" s="4" t="s">
        <v>172</v>
      </c>
      <c r="F5299" s="3">
        <v>42941</v>
      </c>
      <c r="G5299" s="3">
        <v>42942</v>
      </c>
      <c r="H5299">
        <v>491</v>
      </c>
    </row>
    <row r="5300" spans="1:8">
      <c r="A5300" s="4" t="s">
        <v>5507</v>
      </c>
      <c r="B5300" s="4" t="s">
        <v>183</v>
      </c>
      <c r="C5300" s="4" t="s">
        <v>177</v>
      </c>
      <c r="D5300" s="4" t="s">
        <v>85</v>
      </c>
      <c r="E5300" s="4" t="s">
        <v>193</v>
      </c>
      <c r="F5300" s="3">
        <v>42942</v>
      </c>
      <c r="G5300" s="3"/>
    </row>
    <row r="5301" spans="1:8">
      <c r="A5301" s="4" t="s">
        <v>5508</v>
      </c>
      <c r="B5301" s="4" t="s">
        <v>183</v>
      </c>
      <c r="C5301" s="4" t="s">
        <v>177</v>
      </c>
      <c r="D5301" s="4" t="s">
        <v>24</v>
      </c>
      <c r="E5301" s="4" t="s">
        <v>193</v>
      </c>
      <c r="F5301" s="3">
        <v>42942</v>
      </c>
      <c r="G5301" s="3"/>
    </row>
    <row r="5302" spans="1:8">
      <c r="A5302" s="4" t="s">
        <v>5509</v>
      </c>
      <c r="B5302" s="4" t="s">
        <v>183</v>
      </c>
      <c r="C5302" s="4" t="s">
        <v>177</v>
      </c>
      <c r="D5302" s="4" t="s">
        <v>111</v>
      </c>
      <c r="E5302" s="4" t="s">
        <v>172</v>
      </c>
      <c r="F5302" s="3">
        <v>42942</v>
      </c>
      <c r="G5302" s="3">
        <v>43071</v>
      </c>
      <c r="H5302">
        <v>53</v>
      </c>
    </row>
    <row r="5303" spans="1:8">
      <c r="A5303" s="4" t="s">
        <v>5510</v>
      </c>
      <c r="B5303" s="4" t="s">
        <v>246</v>
      </c>
      <c r="C5303" s="4" t="s">
        <v>171</v>
      </c>
      <c r="D5303" s="4" t="s">
        <v>34</v>
      </c>
      <c r="E5303" s="4" t="s">
        <v>193</v>
      </c>
      <c r="F5303" s="3">
        <v>42942</v>
      </c>
      <c r="G5303" s="3"/>
    </row>
    <row r="5304" spans="1:8">
      <c r="A5304" s="4" t="s">
        <v>5511</v>
      </c>
      <c r="B5304" s="4" t="s">
        <v>246</v>
      </c>
      <c r="C5304" s="4" t="s">
        <v>199</v>
      </c>
      <c r="D5304" s="4" t="s">
        <v>78</v>
      </c>
      <c r="E5304" s="4" t="s">
        <v>172</v>
      </c>
      <c r="F5304" s="3">
        <v>42942</v>
      </c>
      <c r="G5304" s="3">
        <v>43005</v>
      </c>
      <c r="H5304">
        <v>5228</v>
      </c>
    </row>
    <row r="5305" spans="1:8">
      <c r="A5305" s="4" t="s">
        <v>5512</v>
      </c>
      <c r="B5305" s="4" t="s">
        <v>304</v>
      </c>
      <c r="C5305" s="4" t="s">
        <v>199</v>
      </c>
      <c r="D5305" s="4" t="s">
        <v>48</v>
      </c>
      <c r="E5305" s="4" t="s">
        <v>197</v>
      </c>
      <c r="F5305" s="3">
        <v>42942</v>
      </c>
      <c r="G5305" s="3">
        <v>42947</v>
      </c>
      <c r="H5305">
        <v>0</v>
      </c>
    </row>
    <row r="5306" spans="1:8">
      <c r="A5306" s="4" t="s">
        <v>5513</v>
      </c>
      <c r="B5306" s="4" t="s">
        <v>174</v>
      </c>
      <c r="C5306" s="4" t="s">
        <v>171</v>
      </c>
      <c r="D5306" s="4" t="s">
        <v>83</v>
      </c>
      <c r="E5306" s="4" t="s">
        <v>193</v>
      </c>
      <c r="F5306" s="3">
        <v>42942</v>
      </c>
      <c r="G5306" s="3"/>
    </row>
    <row r="5307" spans="1:8">
      <c r="A5307" s="4" t="s">
        <v>5514</v>
      </c>
      <c r="B5307" s="4" t="s">
        <v>174</v>
      </c>
      <c r="C5307" s="4" t="s">
        <v>199</v>
      </c>
      <c r="D5307" s="4" t="s">
        <v>47</v>
      </c>
      <c r="E5307" s="4" t="s">
        <v>193</v>
      </c>
      <c r="F5307" s="3">
        <v>42942</v>
      </c>
      <c r="G5307" s="3"/>
    </row>
    <row r="5308" spans="1:8">
      <c r="A5308" s="4" t="s">
        <v>5515</v>
      </c>
      <c r="B5308" s="4" t="s">
        <v>174</v>
      </c>
      <c r="C5308" s="4" t="s">
        <v>175</v>
      </c>
      <c r="D5308" s="4" t="s">
        <v>113</v>
      </c>
      <c r="E5308" s="4" t="s">
        <v>193</v>
      </c>
      <c r="F5308" s="3">
        <v>42942</v>
      </c>
      <c r="G5308" s="3"/>
    </row>
    <row r="5309" spans="1:8">
      <c r="A5309" s="4" t="s">
        <v>5516</v>
      </c>
      <c r="B5309" s="4" t="s">
        <v>174</v>
      </c>
      <c r="C5309" s="4" t="s">
        <v>175</v>
      </c>
      <c r="D5309" s="4" t="s">
        <v>24</v>
      </c>
      <c r="E5309" s="4" t="s">
        <v>193</v>
      </c>
      <c r="F5309" s="3">
        <v>42942</v>
      </c>
      <c r="G5309" s="3"/>
    </row>
    <row r="5310" spans="1:8">
      <c r="A5310" s="4" t="s">
        <v>5517</v>
      </c>
      <c r="B5310" s="4" t="s">
        <v>174</v>
      </c>
      <c r="C5310" s="4" t="s">
        <v>175</v>
      </c>
      <c r="D5310" s="4" t="s">
        <v>24</v>
      </c>
      <c r="E5310" s="4" t="s">
        <v>193</v>
      </c>
      <c r="F5310" s="3">
        <v>42942</v>
      </c>
      <c r="G5310" s="3"/>
    </row>
    <row r="5311" spans="1:8">
      <c r="A5311" s="4" t="s">
        <v>5518</v>
      </c>
      <c r="B5311" s="4" t="s">
        <v>174</v>
      </c>
      <c r="C5311" s="4" t="s">
        <v>192</v>
      </c>
      <c r="D5311" s="4" t="s">
        <v>24</v>
      </c>
      <c r="E5311" s="4" t="s">
        <v>193</v>
      </c>
      <c r="F5311" s="3">
        <v>42942</v>
      </c>
      <c r="G5311" s="3"/>
    </row>
    <row r="5312" spans="1:8">
      <c r="A5312" s="4" t="s">
        <v>5519</v>
      </c>
      <c r="B5312" s="4" t="s">
        <v>174</v>
      </c>
      <c r="C5312" s="4" t="s">
        <v>175</v>
      </c>
      <c r="D5312" s="4" t="s">
        <v>111</v>
      </c>
      <c r="E5312" s="4" t="s">
        <v>197</v>
      </c>
      <c r="F5312" s="3">
        <v>42942</v>
      </c>
      <c r="G5312" s="3">
        <v>43056</v>
      </c>
      <c r="H5312">
        <v>0</v>
      </c>
    </row>
    <row r="5313" spans="1:8">
      <c r="A5313" s="4" t="s">
        <v>5520</v>
      </c>
      <c r="B5313" s="4" t="s">
        <v>174</v>
      </c>
      <c r="C5313" s="4" t="s">
        <v>175</v>
      </c>
      <c r="D5313" s="4" t="s">
        <v>48</v>
      </c>
      <c r="E5313" s="4" t="s">
        <v>172</v>
      </c>
      <c r="F5313" s="3">
        <v>42942</v>
      </c>
      <c r="G5313" s="3">
        <v>42943</v>
      </c>
      <c r="H5313">
        <v>4677</v>
      </c>
    </row>
    <row r="5314" spans="1:8">
      <c r="A5314" s="4" t="s">
        <v>5521</v>
      </c>
      <c r="B5314" s="4" t="s">
        <v>263</v>
      </c>
      <c r="C5314" s="4" t="s">
        <v>171</v>
      </c>
      <c r="D5314" s="4" t="s">
        <v>21</v>
      </c>
      <c r="E5314" s="4" t="s">
        <v>197</v>
      </c>
      <c r="F5314" s="3">
        <v>42942</v>
      </c>
      <c r="G5314" s="3">
        <v>43007</v>
      </c>
      <c r="H5314">
        <v>0</v>
      </c>
    </row>
    <row r="5315" spans="1:8">
      <c r="A5315" s="4" t="s">
        <v>5522</v>
      </c>
      <c r="B5315" s="4" t="s">
        <v>263</v>
      </c>
      <c r="C5315" s="4" t="s">
        <v>175</v>
      </c>
      <c r="D5315" s="4" t="s">
        <v>82</v>
      </c>
      <c r="E5315" s="4" t="s">
        <v>197</v>
      </c>
      <c r="F5315" s="3">
        <v>42942</v>
      </c>
      <c r="G5315" s="3">
        <v>43004</v>
      </c>
      <c r="H5315">
        <v>0</v>
      </c>
    </row>
    <row r="5316" spans="1:8">
      <c r="A5316" s="4" t="s">
        <v>5523</v>
      </c>
      <c r="B5316" s="4" t="s">
        <v>263</v>
      </c>
      <c r="C5316" s="4" t="s">
        <v>179</v>
      </c>
      <c r="D5316" s="4" t="s">
        <v>123</v>
      </c>
      <c r="E5316" s="4" t="s">
        <v>172</v>
      </c>
      <c r="F5316" s="3">
        <v>42942</v>
      </c>
      <c r="G5316" s="3">
        <v>42944</v>
      </c>
      <c r="H5316">
        <v>554</v>
      </c>
    </row>
    <row r="5317" spans="1:8">
      <c r="A5317" s="4" t="s">
        <v>5524</v>
      </c>
      <c r="B5317" s="4" t="s">
        <v>196</v>
      </c>
      <c r="C5317" s="4" t="s">
        <v>177</v>
      </c>
      <c r="D5317" s="4" t="s">
        <v>24</v>
      </c>
      <c r="E5317" s="4" t="s">
        <v>193</v>
      </c>
      <c r="F5317" s="3">
        <v>42942</v>
      </c>
      <c r="G5317" s="3"/>
    </row>
    <row r="5318" spans="1:8">
      <c r="A5318" s="4" t="s">
        <v>5525</v>
      </c>
      <c r="B5318" s="4" t="s">
        <v>196</v>
      </c>
      <c r="C5318" s="4" t="s">
        <v>177</v>
      </c>
      <c r="D5318" s="4" t="s">
        <v>24</v>
      </c>
      <c r="E5318" s="4" t="s">
        <v>193</v>
      </c>
      <c r="F5318" s="3">
        <v>42942</v>
      </c>
      <c r="G5318" s="3"/>
    </row>
    <row r="5319" spans="1:8">
      <c r="A5319" s="4" t="s">
        <v>5526</v>
      </c>
      <c r="B5319" s="4" t="s">
        <v>196</v>
      </c>
      <c r="C5319" s="4" t="s">
        <v>192</v>
      </c>
      <c r="D5319" s="4" t="s">
        <v>122</v>
      </c>
      <c r="E5319" s="4" t="s">
        <v>193</v>
      </c>
      <c r="F5319" s="3">
        <v>42942</v>
      </c>
      <c r="G5319" s="3"/>
    </row>
    <row r="5320" spans="1:8">
      <c r="A5320" s="4" t="s">
        <v>5527</v>
      </c>
      <c r="B5320" s="4" t="s">
        <v>196</v>
      </c>
      <c r="C5320" s="4" t="s">
        <v>199</v>
      </c>
      <c r="D5320" s="4" t="s">
        <v>45</v>
      </c>
      <c r="E5320" s="4" t="s">
        <v>172</v>
      </c>
      <c r="F5320" s="3">
        <v>42942</v>
      </c>
      <c r="G5320" s="3">
        <v>43001</v>
      </c>
      <c r="H5320">
        <v>5548</v>
      </c>
    </row>
    <row r="5321" spans="1:8">
      <c r="A5321" s="4" t="s">
        <v>5528</v>
      </c>
      <c r="B5321" s="4" t="s">
        <v>196</v>
      </c>
      <c r="C5321" s="4" t="s">
        <v>192</v>
      </c>
      <c r="D5321" s="4" t="s">
        <v>61</v>
      </c>
      <c r="E5321" s="4" t="s">
        <v>172</v>
      </c>
      <c r="F5321" s="3">
        <v>42942</v>
      </c>
      <c r="G5321" s="3">
        <v>42944</v>
      </c>
      <c r="H5321">
        <v>3809</v>
      </c>
    </row>
    <row r="5322" spans="1:8">
      <c r="A5322" s="4" t="s">
        <v>5529</v>
      </c>
      <c r="B5322" s="4" t="s">
        <v>191</v>
      </c>
      <c r="C5322" s="4" t="s">
        <v>175</v>
      </c>
      <c r="D5322" s="4" t="s">
        <v>50</v>
      </c>
      <c r="E5322" s="4" t="s">
        <v>193</v>
      </c>
      <c r="F5322" s="3">
        <v>42942</v>
      </c>
      <c r="G5322" s="3"/>
    </row>
    <row r="5323" spans="1:8">
      <c r="A5323" s="4" t="s">
        <v>5530</v>
      </c>
      <c r="B5323" s="4" t="s">
        <v>343</v>
      </c>
      <c r="C5323" s="4" t="s">
        <v>179</v>
      </c>
      <c r="D5323" s="4" t="s">
        <v>24</v>
      </c>
      <c r="E5323" s="4" t="s">
        <v>193</v>
      </c>
      <c r="F5323" s="3">
        <v>42942</v>
      </c>
      <c r="G5323" s="3"/>
    </row>
    <row r="5324" spans="1:8">
      <c r="A5324" s="4" t="s">
        <v>5531</v>
      </c>
      <c r="B5324" s="4" t="s">
        <v>343</v>
      </c>
      <c r="C5324" s="4" t="s">
        <v>179</v>
      </c>
      <c r="D5324" s="4" t="s">
        <v>68</v>
      </c>
      <c r="E5324" s="4" t="s">
        <v>197</v>
      </c>
      <c r="F5324" s="3">
        <v>42942</v>
      </c>
      <c r="G5324" s="3">
        <v>42946</v>
      </c>
      <c r="H5324">
        <v>0</v>
      </c>
    </row>
    <row r="5325" spans="1:8">
      <c r="A5325" s="4" t="s">
        <v>5532</v>
      </c>
      <c r="B5325" s="4" t="s">
        <v>230</v>
      </c>
      <c r="C5325" s="4" t="s">
        <v>199</v>
      </c>
      <c r="D5325" s="4" t="s">
        <v>24</v>
      </c>
      <c r="E5325" s="4" t="s">
        <v>193</v>
      </c>
      <c r="F5325" s="3">
        <v>42942</v>
      </c>
      <c r="G5325" s="3"/>
    </row>
    <row r="5326" spans="1:8">
      <c r="A5326" s="4" t="s">
        <v>5533</v>
      </c>
      <c r="B5326" s="4" t="s">
        <v>230</v>
      </c>
      <c r="C5326" s="4" t="s">
        <v>177</v>
      </c>
      <c r="D5326" s="4" t="s">
        <v>105</v>
      </c>
      <c r="E5326" s="4" t="s">
        <v>172</v>
      </c>
      <c r="F5326" s="3">
        <v>42942</v>
      </c>
      <c r="G5326" s="3">
        <v>42957</v>
      </c>
      <c r="H5326">
        <v>53</v>
      </c>
    </row>
    <row r="5327" spans="1:8">
      <c r="A5327" s="4" t="s">
        <v>5534</v>
      </c>
      <c r="B5327" s="4" t="s">
        <v>256</v>
      </c>
      <c r="C5327" s="4" t="s">
        <v>199</v>
      </c>
      <c r="D5327" s="4" t="s">
        <v>24</v>
      </c>
      <c r="E5327" s="4" t="s">
        <v>193</v>
      </c>
      <c r="F5327" s="3">
        <v>42942</v>
      </c>
      <c r="G5327" s="3"/>
    </row>
    <row r="5328" spans="1:8">
      <c r="A5328" s="4" t="s">
        <v>5535</v>
      </c>
      <c r="B5328" s="4" t="s">
        <v>256</v>
      </c>
      <c r="C5328" s="4" t="s">
        <v>192</v>
      </c>
      <c r="D5328" s="4" t="s">
        <v>117</v>
      </c>
      <c r="E5328" s="4" t="s">
        <v>193</v>
      </c>
      <c r="F5328" s="3">
        <v>42942</v>
      </c>
      <c r="G5328" s="3"/>
    </row>
    <row r="5329" spans="1:8">
      <c r="A5329" s="4" t="s">
        <v>5536</v>
      </c>
      <c r="B5329" s="4" t="s">
        <v>256</v>
      </c>
      <c r="C5329" s="4" t="s">
        <v>192</v>
      </c>
      <c r="D5329" s="4" t="s">
        <v>24</v>
      </c>
      <c r="E5329" s="4" t="s">
        <v>193</v>
      </c>
      <c r="F5329" s="3">
        <v>42942</v>
      </c>
      <c r="G5329" s="3"/>
    </row>
    <row r="5330" spans="1:8">
      <c r="A5330" s="4" t="s">
        <v>5537</v>
      </c>
      <c r="B5330" s="4" t="s">
        <v>256</v>
      </c>
      <c r="C5330" s="4" t="s">
        <v>192</v>
      </c>
      <c r="D5330" s="4" t="s">
        <v>27</v>
      </c>
      <c r="E5330" s="4" t="s">
        <v>197</v>
      </c>
      <c r="F5330" s="3">
        <v>42942</v>
      </c>
      <c r="G5330" s="3">
        <v>42946</v>
      </c>
      <c r="H5330">
        <v>0</v>
      </c>
    </row>
    <row r="5331" spans="1:8">
      <c r="A5331" s="4" t="s">
        <v>5538</v>
      </c>
      <c r="B5331" s="4" t="s">
        <v>244</v>
      </c>
      <c r="C5331" s="4" t="s">
        <v>171</v>
      </c>
      <c r="D5331" s="4" t="s">
        <v>103</v>
      </c>
      <c r="E5331" s="4" t="s">
        <v>172</v>
      </c>
      <c r="F5331" s="3">
        <v>42942</v>
      </c>
      <c r="G5331" s="3">
        <v>42944</v>
      </c>
      <c r="H5331">
        <v>1044</v>
      </c>
    </row>
    <row r="5332" spans="1:8">
      <c r="A5332" s="4" t="s">
        <v>5539</v>
      </c>
      <c r="B5332" s="4" t="s">
        <v>201</v>
      </c>
      <c r="C5332" s="4" t="s">
        <v>175</v>
      </c>
      <c r="D5332" s="4" t="s">
        <v>82</v>
      </c>
      <c r="E5332" s="4" t="s">
        <v>197</v>
      </c>
      <c r="F5332" s="3">
        <v>42942</v>
      </c>
      <c r="G5332" s="3">
        <v>42946</v>
      </c>
      <c r="H5332">
        <v>0</v>
      </c>
    </row>
    <row r="5333" spans="1:8">
      <c r="A5333" s="4" t="s">
        <v>5540</v>
      </c>
      <c r="B5333" s="4" t="s">
        <v>170</v>
      </c>
      <c r="C5333" s="4" t="s">
        <v>177</v>
      </c>
      <c r="D5333" s="4" t="s">
        <v>24</v>
      </c>
      <c r="E5333" s="4" t="s">
        <v>193</v>
      </c>
      <c r="F5333" s="3">
        <v>42942</v>
      </c>
      <c r="G5333" s="3"/>
    </row>
    <row r="5334" spans="1:8">
      <c r="A5334" s="4" t="s">
        <v>5541</v>
      </c>
      <c r="B5334" s="4" t="s">
        <v>170</v>
      </c>
      <c r="C5334" s="4" t="s">
        <v>192</v>
      </c>
      <c r="D5334" s="4" t="s">
        <v>24</v>
      </c>
      <c r="E5334" s="4" t="s">
        <v>193</v>
      </c>
      <c r="F5334" s="3">
        <v>42942</v>
      </c>
      <c r="G5334" s="3"/>
    </row>
    <row r="5335" spans="1:8">
      <c r="A5335" s="4" t="s">
        <v>5542</v>
      </c>
      <c r="B5335" s="4" t="s">
        <v>170</v>
      </c>
      <c r="C5335" s="4" t="s">
        <v>192</v>
      </c>
      <c r="D5335" s="4" t="s">
        <v>24</v>
      </c>
      <c r="E5335" s="4" t="s">
        <v>193</v>
      </c>
      <c r="F5335" s="3">
        <v>42942</v>
      </c>
      <c r="G5335" s="3"/>
    </row>
    <row r="5336" spans="1:8">
      <c r="A5336" s="4" t="s">
        <v>5543</v>
      </c>
      <c r="B5336" s="4" t="s">
        <v>189</v>
      </c>
      <c r="C5336" s="4" t="s">
        <v>171</v>
      </c>
      <c r="D5336" s="4" t="s">
        <v>120</v>
      </c>
      <c r="E5336" s="4" t="s">
        <v>193</v>
      </c>
      <c r="F5336" s="3">
        <v>42942</v>
      </c>
      <c r="G5336" s="3"/>
    </row>
    <row r="5337" spans="1:8">
      <c r="A5337" s="4" t="s">
        <v>5544</v>
      </c>
      <c r="B5337" s="4" t="s">
        <v>185</v>
      </c>
      <c r="C5337" s="4" t="s">
        <v>175</v>
      </c>
      <c r="D5337" s="4" t="s">
        <v>24</v>
      </c>
      <c r="E5337" s="4" t="s">
        <v>193</v>
      </c>
      <c r="F5337" s="3">
        <v>42942</v>
      </c>
      <c r="G5337" s="3"/>
    </row>
    <row r="5338" spans="1:8">
      <c r="A5338" s="4" t="s">
        <v>5545</v>
      </c>
      <c r="B5338" s="4" t="s">
        <v>185</v>
      </c>
      <c r="C5338" s="4" t="s">
        <v>175</v>
      </c>
      <c r="D5338" s="4" t="s">
        <v>54</v>
      </c>
      <c r="E5338" s="4" t="s">
        <v>197</v>
      </c>
      <c r="F5338" s="3">
        <v>42942</v>
      </c>
      <c r="G5338" s="3">
        <v>42953</v>
      </c>
      <c r="H5338">
        <v>0</v>
      </c>
    </row>
    <row r="5339" spans="1:8">
      <c r="A5339" s="4" t="s">
        <v>5546</v>
      </c>
      <c r="B5339" s="4" t="s">
        <v>235</v>
      </c>
      <c r="C5339" s="4" t="s">
        <v>192</v>
      </c>
      <c r="D5339" s="4" t="s">
        <v>123</v>
      </c>
      <c r="E5339" s="4" t="s">
        <v>172</v>
      </c>
      <c r="F5339" s="3">
        <v>42942</v>
      </c>
      <c r="G5339" s="3">
        <v>42944</v>
      </c>
      <c r="H5339">
        <v>3596</v>
      </c>
    </row>
    <row r="5340" spans="1:8">
      <c r="A5340" s="4" t="s">
        <v>5547</v>
      </c>
      <c r="B5340" s="4" t="s">
        <v>181</v>
      </c>
      <c r="C5340" s="4" t="s">
        <v>179</v>
      </c>
      <c r="D5340" s="4" t="s">
        <v>24</v>
      </c>
      <c r="E5340" s="4" t="s">
        <v>193</v>
      </c>
      <c r="F5340" s="3">
        <v>42942</v>
      </c>
      <c r="G5340" s="3"/>
    </row>
    <row r="5341" spans="1:8">
      <c r="A5341" s="4" t="s">
        <v>5548</v>
      </c>
      <c r="B5341" s="4" t="s">
        <v>181</v>
      </c>
      <c r="C5341" s="4" t="s">
        <v>171</v>
      </c>
      <c r="D5341" s="4" t="s">
        <v>76</v>
      </c>
      <c r="E5341" s="4" t="s">
        <v>197</v>
      </c>
      <c r="F5341" s="3">
        <v>42942</v>
      </c>
      <c r="G5341" s="3">
        <v>42943</v>
      </c>
      <c r="H5341">
        <v>0</v>
      </c>
    </row>
    <row r="5342" spans="1:8">
      <c r="A5342" s="4" t="s">
        <v>5549</v>
      </c>
      <c r="B5342" s="4" t="s">
        <v>181</v>
      </c>
      <c r="C5342" s="4" t="s">
        <v>171</v>
      </c>
      <c r="D5342" s="4" t="s">
        <v>108</v>
      </c>
      <c r="E5342" s="4" t="s">
        <v>172</v>
      </c>
      <c r="F5342" s="3">
        <v>42942</v>
      </c>
      <c r="G5342" s="3">
        <v>43070</v>
      </c>
      <c r="H5342">
        <v>1091</v>
      </c>
    </row>
    <row r="5343" spans="1:8">
      <c r="A5343" s="4" t="s">
        <v>5550</v>
      </c>
      <c r="B5343" s="4" t="s">
        <v>181</v>
      </c>
      <c r="C5343" s="4" t="s">
        <v>175</v>
      </c>
      <c r="D5343" s="4" t="s">
        <v>97</v>
      </c>
      <c r="E5343" s="4" t="s">
        <v>172</v>
      </c>
      <c r="F5343" s="3">
        <v>42942</v>
      </c>
      <c r="G5343" s="3">
        <v>43004</v>
      </c>
      <c r="H5343">
        <v>6000</v>
      </c>
    </row>
    <row r="5344" spans="1:8">
      <c r="A5344" s="4" t="s">
        <v>5551</v>
      </c>
      <c r="B5344" s="4" t="s">
        <v>183</v>
      </c>
      <c r="C5344" s="4" t="s">
        <v>199</v>
      </c>
      <c r="D5344" s="4" t="s">
        <v>24</v>
      </c>
      <c r="E5344" s="4" t="s">
        <v>193</v>
      </c>
      <c r="F5344" s="3">
        <v>42943</v>
      </c>
      <c r="G5344" s="3"/>
    </row>
    <row r="5345" spans="1:8">
      <c r="A5345" s="4" t="s">
        <v>5552</v>
      </c>
      <c r="B5345" s="4" t="s">
        <v>183</v>
      </c>
      <c r="C5345" s="4" t="s">
        <v>199</v>
      </c>
      <c r="D5345" s="4" t="s">
        <v>24</v>
      </c>
      <c r="E5345" s="4" t="s">
        <v>193</v>
      </c>
      <c r="F5345" s="3">
        <v>42943</v>
      </c>
      <c r="G5345" s="3"/>
    </row>
    <row r="5346" spans="1:8">
      <c r="A5346" s="4" t="s">
        <v>5553</v>
      </c>
      <c r="B5346" s="4" t="s">
        <v>183</v>
      </c>
      <c r="C5346" s="4" t="s">
        <v>177</v>
      </c>
      <c r="D5346" s="4" t="s">
        <v>62</v>
      </c>
      <c r="E5346" s="4" t="s">
        <v>193</v>
      </c>
      <c r="F5346" s="3">
        <v>42943</v>
      </c>
      <c r="G5346" s="3"/>
    </row>
    <row r="5347" spans="1:8">
      <c r="A5347" s="4" t="s">
        <v>5554</v>
      </c>
      <c r="B5347" s="4" t="s">
        <v>183</v>
      </c>
      <c r="C5347" s="4" t="s">
        <v>177</v>
      </c>
      <c r="D5347" s="4" t="s">
        <v>24</v>
      </c>
      <c r="E5347" s="4" t="s">
        <v>193</v>
      </c>
      <c r="F5347" s="3">
        <v>42943</v>
      </c>
      <c r="G5347" s="3"/>
    </row>
    <row r="5348" spans="1:8">
      <c r="A5348" s="4" t="s">
        <v>5555</v>
      </c>
      <c r="B5348" s="4" t="s">
        <v>183</v>
      </c>
      <c r="C5348" s="4" t="s">
        <v>199</v>
      </c>
      <c r="D5348" s="4" t="s">
        <v>29</v>
      </c>
      <c r="E5348" s="4" t="s">
        <v>172</v>
      </c>
      <c r="F5348" s="3">
        <v>42943</v>
      </c>
      <c r="G5348" s="3">
        <v>42945</v>
      </c>
      <c r="H5348">
        <v>5068</v>
      </c>
    </row>
    <row r="5349" spans="1:8">
      <c r="A5349" s="4" t="s">
        <v>5556</v>
      </c>
      <c r="B5349" s="4" t="s">
        <v>183</v>
      </c>
      <c r="C5349" s="4" t="s">
        <v>177</v>
      </c>
      <c r="D5349" s="4" t="s">
        <v>68</v>
      </c>
      <c r="E5349" s="4" t="s">
        <v>172</v>
      </c>
      <c r="F5349" s="3">
        <v>42943</v>
      </c>
      <c r="G5349" s="3">
        <v>42945</v>
      </c>
      <c r="H5349">
        <v>46</v>
      </c>
    </row>
    <row r="5350" spans="1:8">
      <c r="A5350" s="4" t="s">
        <v>5557</v>
      </c>
      <c r="B5350" s="4" t="s">
        <v>246</v>
      </c>
      <c r="C5350" s="4" t="s">
        <v>192</v>
      </c>
      <c r="D5350" s="4" t="s">
        <v>121</v>
      </c>
      <c r="E5350" s="4" t="s">
        <v>197</v>
      </c>
      <c r="F5350" s="3">
        <v>42943</v>
      </c>
      <c r="G5350" s="3">
        <v>43081</v>
      </c>
      <c r="H5350">
        <v>0</v>
      </c>
    </row>
    <row r="5351" spans="1:8">
      <c r="A5351" s="4" t="s">
        <v>5558</v>
      </c>
      <c r="B5351" s="4" t="s">
        <v>304</v>
      </c>
      <c r="C5351" s="4" t="s">
        <v>171</v>
      </c>
      <c r="D5351" s="4" t="s">
        <v>24</v>
      </c>
      <c r="E5351" s="4" t="s">
        <v>193</v>
      </c>
      <c r="F5351" s="3">
        <v>42943</v>
      </c>
      <c r="G5351" s="3"/>
    </row>
    <row r="5352" spans="1:8">
      <c r="A5352" s="4" t="s">
        <v>5559</v>
      </c>
      <c r="B5352" s="4" t="s">
        <v>304</v>
      </c>
      <c r="C5352" s="4" t="s">
        <v>192</v>
      </c>
      <c r="D5352" s="4" t="s">
        <v>106</v>
      </c>
      <c r="E5352" s="4" t="s">
        <v>172</v>
      </c>
      <c r="F5352" s="3">
        <v>42943</v>
      </c>
      <c r="G5352" s="3">
        <v>42949</v>
      </c>
      <c r="H5352">
        <v>3025</v>
      </c>
    </row>
    <row r="5353" spans="1:8">
      <c r="A5353" s="4" t="s">
        <v>5560</v>
      </c>
      <c r="B5353" s="4" t="s">
        <v>279</v>
      </c>
      <c r="C5353" s="4" t="s">
        <v>171</v>
      </c>
      <c r="D5353" s="4" t="s">
        <v>52</v>
      </c>
      <c r="E5353" s="4" t="s">
        <v>197</v>
      </c>
      <c r="F5353" s="3">
        <v>42943</v>
      </c>
      <c r="G5353" s="3">
        <v>42945</v>
      </c>
      <c r="H5353">
        <v>0</v>
      </c>
    </row>
    <row r="5354" spans="1:8">
      <c r="A5354" s="4" t="s">
        <v>5561</v>
      </c>
      <c r="B5354" s="4" t="s">
        <v>174</v>
      </c>
      <c r="C5354" s="4" t="s">
        <v>171</v>
      </c>
      <c r="D5354" s="4" t="s">
        <v>24</v>
      </c>
      <c r="E5354" s="4" t="s">
        <v>193</v>
      </c>
      <c r="F5354" s="3">
        <v>42943</v>
      </c>
      <c r="G5354" s="3"/>
    </row>
    <row r="5355" spans="1:8">
      <c r="A5355" s="4" t="s">
        <v>5562</v>
      </c>
      <c r="B5355" s="4" t="s">
        <v>174</v>
      </c>
      <c r="C5355" s="4" t="s">
        <v>175</v>
      </c>
      <c r="D5355" s="4" t="s">
        <v>59</v>
      </c>
      <c r="E5355" s="4" t="s">
        <v>193</v>
      </c>
      <c r="F5355" s="3">
        <v>42943</v>
      </c>
      <c r="G5355" s="3"/>
    </row>
    <row r="5356" spans="1:8">
      <c r="A5356" s="4" t="s">
        <v>5563</v>
      </c>
      <c r="B5356" s="4" t="s">
        <v>174</v>
      </c>
      <c r="C5356" s="4" t="s">
        <v>175</v>
      </c>
      <c r="D5356" s="4" t="s">
        <v>61</v>
      </c>
      <c r="E5356" s="4" t="s">
        <v>193</v>
      </c>
      <c r="F5356" s="3">
        <v>42943</v>
      </c>
      <c r="G5356" s="3"/>
    </row>
    <row r="5357" spans="1:8">
      <c r="A5357" s="4" t="s">
        <v>5564</v>
      </c>
      <c r="B5357" s="4" t="s">
        <v>174</v>
      </c>
      <c r="C5357" s="4" t="s">
        <v>175</v>
      </c>
      <c r="D5357" s="4" t="s">
        <v>84</v>
      </c>
      <c r="E5357" s="4" t="s">
        <v>193</v>
      </c>
      <c r="F5357" s="3">
        <v>42943</v>
      </c>
      <c r="G5357" s="3"/>
    </row>
    <row r="5358" spans="1:8">
      <c r="A5358" s="4" t="s">
        <v>5565</v>
      </c>
      <c r="B5358" s="4" t="s">
        <v>174</v>
      </c>
      <c r="C5358" s="4" t="s">
        <v>175</v>
      </c>
      <c r="D5358" s="4" t="s">
        <v>24</v>
      </c>
      <c r="E5358" s="4" t="s">
        <v>193</v>
      </c>
      <c r="F5358" s="3">
        <v>42943</v>
      </c>
      <c r="G5358" s="3"/>
    </row>
    <row r="5359" spans="1:8">
      <c r="A5359" s="4" t="s">
        <v>5566</v>
      </c>
      <c r="B5359" s="4" t="s">
        <v>174</v>
      </c>
      <c r="C5359" s="4" t="s">
        <v>175</v>
      </c>
      <c r="D5359" s="4" t="s">
        <v>24</v>
      </c>
      <c r="E5359" s="4" t="s">
        <v>193</v>
      </c>
      <c r="F5359" s="3">
        <v>42943</v>
      </c>
      <c r="G5359" s="3"/>
    </row>
    <row r="5360" spans="1:8">
      <c r="A5360" s="4" t="s">
        <v>5567</v>
      </c>
      <c r="B5360" s="4" t="s">
        <v>174</v>
      </c>
      <c r="C5360" s="4" t="s">
        <v>175</v>
      </c>
      <c r="D5360" s="4" t="s">
        <v>24</v>
      </c>
      <c r="E5360" s="4" t="s">
        <v>193</v>
      </c>
      <c r="F5360" s="3">
        <v>42943</v>
      </c>
      <c r="G5360" s="3"/>
    </row>
    <row r="5361" spans="1:8">
      <c r="A5361" s="4" t="s">
        <v>5568</v>
      </c>
      <c r="B5361" s="4" t="s">
        <v>174</v>
      </c>
      <c r="C5361" s="4" t="s">
        <v>175</v>
      </c>
      <c r="D5361" s="4" t="s">
        <v>24</v>
      </c>
      <c r="E5361" s="4" t="s">
        <v>193</v>
      </c>
      <c r="F5361" s="3">
        <v>42943</v>
      </c>
      <c r="G5361" s="3"/>
    </row>
    <row r="5362" spans="1:8">
      <c r="A5362" s="4" t="s">
        <v>5569</v>
      </c>
      <c r="B5362" s="4" t="s">
        <v>174</v>
      </c>
      <c r="C5362" s="4" t="s">
        <v>192</v>
      </c>
      <c r="D5362" s="4" t="s">
        <v>24</v>
      </c>
      <c r="E5362" s="4" t="s">
        <v>193</v>
      </c>
      <c r="F5362" s="3">
        <v>42943</v>
      </c>
      <c r="G5362" s="3"/>
    </row>
    <row r="5363" spans="1:8">
      <c r="A5363" s="4" t="s">
        <v>5570</v>
      </c>
      <c r="B5363" s="4" t="s">
        <v>174</v>
      </c>
      <c r="C5363" s="4" t="s">
        <v>192</v>
      </c>
      <c r="D5363" s="4" t="s">
        <v>24</v>
      </c>
      <c r="E5363" s="4" t="s">
        <v>193</v>
      </c>
      <c r="F5363" s="3">
        <v>42943</v>
      </c>
      <c r="G5363" s="3"/>
    </row>
    <row r="5364" spans="1:8">
      <c r="A5364" s="4" t="s">
        <v>5571</v>
      </c>
      <c r="B5364" s="4" t="s">
        <v>174</v>
      </c>
      <c r="C5364" s="4" t="s">
        <v>175</v>
      </c>
      <c r="D5364" s="4" t="s">
        <v>45</v>
      </c>
      <c r="E5364" s="4" t="s">
        <v>172</v>
      </c>
      <c r="F5364" s="3">
        <v>42943</v>
      </c>
      <c r="G5364" s="3">
        <v>42956</v>
      </c>
      <c r="H5364">
        <v>4790</v>
      </c>
    </row>
    <row r="5365" spans="1:8">
      <c r="A5365" s="4" t="s">
        <v>5572</v>
      </c>
      <c r="B5365" s="4" t="s">
        <v>174</v>
      </c>
      <c r="C5365" s="4" t="s">
        <v>175</v>
      </c>
      <c r="D5365" s="4" t="s">
        <v>131</v>
      </c>
      <c r="E5365" s="4" t="s">
        <v>172</v>
      </c>
      <c r="F5365" s="3">
        <v>42943</v>
      </c>
      <c r="G5365" s="3">
        <v>42970</v>
      </c>
      <c r="H5365">
        <v>4861</v>
      </c>
    </row>
    <row r="5366" spans="1:8">
      <c r="A5366" s="4" t="s">
        <v>5573</v>
      </c>
      <c r="B5366" s="4" t="s">
        <v>196</v>
      </c>
      <c r="C5366" s="4" t="s">
        <v>199</v>
      </c>
      <c r="D5366" s="4" t="s">
        <v>24</v>
      </c>
      <c r="E5366" s="4" t="s">
        <v>193</v>
      </c>
      <c r="F5366" s="3">
        <v>42943</v>
      </c>
      <c r="G5366" s="3"/>
    </row>
    <row r="5367" spans="1:8">
      <c r="A5367" s="4" t="s">
        <v>5574</v>
      </c>
      <c r="B5367" s="4" t="s">
        <v>196</v>
      </c>
      <c r="C5367" s="4" t="s">
        <v>192</v>
      </c>
      <c r="D5367" s="4" t="s">
        <v>24</v>
      </c>
      <c r="E5367" s="4" t="s">
        <v>193</v>
      </c>
      <c r="F5367" s="3">
        <v>42943</v>
      </c>
      <c r="G5367" s="3"/>
    </row>
    <row r="5368" spans="1:8">
      <c r="A5368" s="4" t="s">
        <v>5575</v>
      </c>
      <c r="B5368" s="4" t="s">
        <v>196</v>
      </c>
      <c r="C5368" s="4" t="s">
        <v>179</v>
      </c>
      <c r="D5368" s="4" t="s">
        <v>37</v>
      </c>
      <c r="E5368" s="4" t="s">
        <v>197</v>
      </c>
      <c r="F5368" s="3">
        <v>42943</v>
      </c>
      <c r="G5368" s="3">
        <v>42993</v>
      </c>
      <c r="H5368">
        <v>0</v>
      </c>
    </row>
    <row r="5369" spans="1:8">
      <c r="A5369" s="4" t="s">
        <v>5576</v>
      </c>
      <c r="B5369" s="4" t="s">
        <v>203</v>
      </c>
      <c r="C5369" s="4" t="s">
        <v>171</v>
      </c>
      <c r="D5369" s="4" t="s">
        <v>24</v>
      </c>
      <c r="E5369" s="4" t="s">
        <v>193</v>
      </c>
      <c r="F5369" s="3">
        <v>42943</v>
      </c>
      <c r="G5369" s="3"/>
    </row>
    <row r="5370" spans="1:8">
      <c r="A5370" s="4" t="s">
        <v>5577</v>
      </c>
      <c r="B5370" s="4" t="s">
        <v>191</v>
      </c>
      <c r="C5370" s="4" t="s">
        <v>179</v>
      </c>
      <c r="D5370" s="4" t="s">
        <v>76</v>
      </c>
      <c r="E5370" s="4" t="s">
        <v>172</v>
      </c>
      <c r="F5370" s="3">
        <v>42943</v>
      </c>
      <c r="G5370" s="3">
        <v>42993</v>
      </c>
      <c r="H5370">
        <v>586</v>
      </c>
    </row>
    <row r="5371" spans="1:8">
      <c r="A5371" s="4" t="s">
        <v>5578</v>
      </c>
      <c r="B5371" s="4" t="s">
        <v>343</v>
      </c>
      <c r="C5371" s="4" t="s">
        <v>179</v>
      </c>
      <c r="D5371" s="4" t="s">
        <v>24</v>
      </c>
      <c r="E5371" s="4" t="s">
        <v>193</v>
      </c>
      <c r="F5371" s="3">
        <v>42943</v>
      </c>
      <c r="G5371" s="3"/>
    </row>
    <row r="5372" spans="1:8">
      <c r="A5372" s="4" t="s">
        <v>5579</v>
      </c>
      <c r="B5372" s="4" t="s">
        <v>343</v>
      </c>
      <c r="C5372" s="4" t="s">
        <v>179</v>
      </c>
      <c r="D5372" s="4" t="s">
        <v>24</v>
      </c>
      <c r="E5372" s="4" t="s">
        <v>193</v>
      </c>
      <c r="F5372" s="3">
        <v>42943</v>
      </c>
      <c r="G5372" s="3"/>
    </row>
    <row r="5373" spans="1:8">
      <c r="A5373" s="4" t="s">
        <v>5580</v>
      </c>
      <c r="B5373" s="4" t="s">
        <v>343</v>
      </c>
      <c r="C5373" s="4" t="s">
        <v>171</v>
      </c>
      <c r="D5373" s="4" t="s">
        <v>108</v>
      </c>
      <c r="E5373" s="4" t="s">
        <v>193</v>
      </c>
      <c r="F5373" s="3">
        <v>42943</v>
      </c>
      <c r="G5373" s="3"/>
    </row>
    <row r="5374" spans="1:8">
      <c r="A5374" s="4" t="s">
        <v>5581</v>
      </c>
      <c r="B5374" s="4" t="s">
        <v>343</v>
      </c>
      <c r="C5374" s="4" t="s">
        <v>171</v>
      </c>
      <c r="D5374" s="4" t="s">
        <v>24</v>
      </c>
      <c r="E5374" s="4" t="s">
        <v>193</v>
      </c>
      <c r="F5374" s="3">
        <v>42943</v>
      </c>
      <c r="G5374" s="3"/>
    </row>
    <row r="5375" spans="1:8">
      <c r="A5375" s="4" t="s">
        <v>5582</v>
      </c>
      <c r="B5375" s="4" t="s">
        <v>219</v>
      </c>
      <c r="C5375" s="4" t="s">
        <v>179</v>
      </c>
      <c r="D5375" s="4" t="s">
        <v>105</v>
      </c>
      <c r="E5375" s="4" t="s">
        <v>172</v>
      </c>
      <c r="F5375" s="3">
        <v>42943</v>
      </c>
      <c r="G5375" s="3">
        <v>42957</v>
      </c>
      <c r="H5375">
        <v>514</v>
      </c>
    </row>
    <row r="5376" spans="1:8">
      <c r="A5376" s="4" t="s">
        <v>5583</v>
      </c>
      <c r="B5376" s="4" t="s">
        <v>187</v>
      </c>
      <c r="C5376" s="4" t="s">
        <v>175</v>
      </c>
      <c r="D5376" s="4" t="s">
        <v>84</v>
      </c>
      <c r="E5376" s="4" t="s">
        <v>172</v>
      </c>
      <c r="F5376" s="3">
        <v>42943</v>
      </c>
      <c r="G5376" s="3">
        <v>42944</v>
      </c>
      <c r="H5376">
        <v>4209</v>
      </c>
    </row>
    <row r="5377" spans="1:8">
      <c r="A5377" s="4" t="s">
        <v>5584</v>
      </c>
      <c r="B5377" s="4" t="s">
        <v>244</v>
      </c>
      <c r="C5377" s="4" t="s">
        <v>179</v>
      </c>
      <c r="D5377" s="4" t="s">
        <v>24</v>
      </c>
      <c r="E5377" s="4" t="s">
        <v>193</v>
      </c>
      <c r="F5377" s="3">
        <v>42943</v>
      </c>
      <c r="G5377" s="3"/>
    </row>
    <row r="5378" spans="1:8">
      <c r="A5378" s="4" t="s">
        <v>5585</v>
      </c>
      <c r="B5378" s="4" t="s">
        <v>244</v>
      </c>
      <c r="C5378" s="4" t="s">
        <v>171</v>
      </c>
      <c r="D5378" s="4" t="s">
        <v>108</v>
      </c>
      <c r="E5378" s="4" t="s">
        <v>193</v>
      </c>
      <c r="F5378" s="3">
        <v>42943</v>
      </c>
      <c r="G5378" s="3"/>
    </row>
    <row r="5379" spans="1:8">
      <c r="A5379" s="4" t="s">
        <v>5586</v>
      </c>
      <c r="B5379" s="4" t="s">
        <v>244</v>
      </c>
      <c r="C5379" s="4" t="s">
        <v>171</v>
      </c>
      <c r="D5379" s="4" t="s">
        <v>124</v>
      </c>
      <c r="E5379" s="4" t="s">
        <v>193</v>
      </c>
      <c r="F5379" s="3">
        <v>42943</v>
      </c>
      <c r="G5379" s="3"/>
    </row>
    <row r="5380" spans="1:8">
      <c r="A5380" s="4" t="s">
        <v>5587</v>
      </c>
      <c r="B5380" s="4" t="s">
        <v>244</v>
      </c>
      <c r="C5380" s="4" t="s">
        <v>177</v>
      </c>
      <c r="D5380" s="4" t="s">
        <v>66</v>
      </c>
      <c r="E5380" s="4" t="s">
        <v>197</v>
      </c>
      <c r="F5380" s="3">
        <v>42943</v>
      </c>
      <c r="G5380" s="3">
        <v>42948</v>
      </c>
      <c r="H5380">
        <v>0</v>
      </c>
    </row>
    <row r="5381" spans="1:8">
      <c r="A5381" s="4" t="s">
        <v>5588</v>
      </c>
      <c r="B5381" s="4" t="s">
        <v>244</v>
      </c>
      <c r="C5381" s="4" t="s">
        <v>171</v>
      </c>
      <c r="D5381" s="4" t="s">
        <v>48</v>
      </c>
      <c r="E5381" s="4" t="s">
        <v>172</v>
      </c>
      <c r="F5381" s="3">
        <v>42943</v>
      </c>
      <c r="G5381" s="3">
        <v>42954</v>
      </c>
      <c r="H5381">
        <v>965</v>
      </c>
    </row>
    <row r="5382" spans="1:8">
      <c r="A5382" s="4" t="s">
        <v>5589</v>
      </c>
      <c r="B5382" s="4" t="s">
        <v>170</v>
      </c>
      <c r="C5382" s="4" t="s">
        <v>179</v>
      </c>
      <c r="D5382" s="4" t="s">
        <v>24</v>
      </c>
      <c r="E5382" s="4" t="s">
        <v>193</v>
      </c>
      <c r="F5382" s="3">
        <v>42943</v>
      </c>
      <c r="G5382" s="3"/>
    </row>
    <row r="5383" spans="1:8">
      <c r="A5383" s="4" t="s">
        <v>5590</v>
      </c>
      <c r="B5383" s="4" t="s">
        <v>189</v>
      </c>
      <c r="C5383" s="4" t="s">
        <v>179</v>
      </c>
      <c r="D5383" s="4" t="s">
        <v>24</v>
      </c>
      <c r="E5383" s="4" t="s">
        <v>193</v>
      </c>
      <c r="F5383" s="3">
        <v>42943</v>
      </c>
      <c r="G5383" s="3"/>
    </row>
    <row r="5384" spans="1:8">
      <c r="A5384" s="4" t="s">
        <v>5591</v>
      </c>
      <c r="B5384" s="4" t="s">
        <v>189</v>
      </c>
      <c r="C5384" s="4" t="s">
        <v>177</v>
      </c>
      <c r="D5384" s="4" t="s">
        <v>24</v>
      </c>
      <c r="E5384" s="4" t="s">
        <v>193</v>
      </c>
      <c r="F5384" s="3">
        <v>42943</v>
      </c>
      <c r="G5384" s="3"/>
    </row>
    <row r="5385" spans="1:8">
      <c r="A5385" s="4" t="s">
        <v>5592</v>
      </c>
      <c r="B5385" s="4" t="s">
        <v>205</v>
      </c>
      <c r="C5385" s="4" t="s">
        <v>265</v>
      </c>
      <c r="D5385" s="4" t="s">
        <v>24</v>
      </c>
      <c r="E5385" s="4" t="s">
        <v>193</v>
      </c>
      <c r="F5385" s="3">
        <v>42943</v>
      </c>
      <c r="G5385" s="3"/>
    </row>
    <row r="5386" spans="1:8">
      <c r="A5386" s="4" t="s">
        <v>5593</v>
      </c>
      <c r="B5386" s="4" t="s">
        <v>205</v>
      </c>
      <c r="C5386" s="4" t="s">
        <v>199</v>
      </c>
      <c r="D5386" s="4" t="s">
        <v>93</v>
      </c>
      <c r="E5386" s="4" t="s">
        <v>197</v>
      </c>
      <c r="F5386" s="3">
        <v>42943</v>
      </c>
      <c r="G5386" s="3">
        <v>42944</v>
      </c>
      <c r="H5386">
        <v>0</v>
      </c>
    </row>
    <row r="5387" spans="1:8">
      <c r="A5387" s="4" t="s">
        <v>5594</v>
      </c>
      <c r="B5387" s="4" t="s">
        <v>208</v>
      </c>
      <c r="C5387" s="4" t="s">
        <v>199</v>
      </c>
      <c r="D5387" s="4" t="s">
        <v>123</v>
      </c>
      <c r="E5387" s="4" t="s">
        <v>193</v>
      </c>
      <c r="F5387" s="3">
        <v>42943</v>
      </c>
      <c r="G5387" s="3"/>
    </row>
    <row r="5388" spans="1:8">
      <c r="A5388" s="4" t="s">
        <v>5595</v>
      </c>
      <c r="B5388" s="4" t="s">
        <v>208</v>
      </c>
      <c r="C5388" s="4" t="s">
        <v>177</v>
      </c>
      <c r="D5388" s="4" t="s">
        <v>24</v>
      </c>
      <c r="E5388" s="4" t="s">
        <v>193</v>
      </c>
      <c r="F5388" s="3">
        <v>42943</v>
      </c>
      <c r="G5388" s="3"/>
    </row>
    <row r="5389" spans="1:8">
      <c r="A5389" s="4" t="s">
        <v>5596</v>
      </c>
      <c r="B5389" s="4" t="s">
        <v>185</v>
      </c>
      <c r="C5389" s="4" t="s">
        <v>179</v>
      </c>
      <c r="D5389" s="4" t="s">
        <v>74</v>
      </c>
      <c r="E5389" s="4" t="s">
        <v>172</v>
      </c>
      <c r="F5389" s="3">
        <v>42943</v>
      </c>
      <c r="G5389" s="3">
        <v>42953</v>
      </c>
      <c r="H5389">
        <v>651</v>
      </c>
    </row>
    <row r="5390" spans="1:8">
      <c r="A5390" s="4" t="s">
        <v>5597</v>
      </c>
      <c r="B5390" s="4" t="s">
        <v>181</v>
      </c>
      <c r="C5390" s="4" t="s">
        <v>175</v>
      </c>
      <c r="D5390" s="4" t="s">
        <v>118</v>
      </c>
      <c r="E5390" s="4" t="s">
        <v>193</v>
      </c>
      <c r="F5390" s="3">
        <v>42943</v>
      </c>
      <c r="G5390" s="3"/>
    </row>
    <row r="5391" spans="1:8">
      <c r="A5391" s="4" t="s">
        <v>5598</v>
      </c>
      <c r="B5391" s="4" t="s">
        <v>183</v>
      </c>
      <c r="C5391" s="4" t="s">
        <v>179</v>
      </c>
      <c r="D5391" s="4" t="s">
        <v>125</v>
      </c>
      <c r="E5391" s="4" t="s">
        <v>193</v>
      </c>
      <c r="F5391" s="3">
        <v>42944</v>
      </c>
      <c r="G5391" s="3"/>
    </row>
    <row r="5392" spans="1:8">
      <c r="A5392" s="4" t="s">
        <v>5599</v>
      </c>
      <c r="B5392" s="4" t="s">
        <v>183</v>
      </c>
      <c r="C5392" s="4" t="s">
        <v>177</v>
      </c>
      <c r="D5392" s="4" t="s">
        <v>24</v>
      </c>
      <c r="E5392" s="4" t="s">
        <v>193</v>
      </c>
      <c r="F5392" s="3">
        <v>42944</v>
      </c>
      <c r="G5392" s="3"/>
    </row>
    <row r="5393" spans="1:8">
      <c r="A5393" s="4" t="s">
        <v>5600</v>
      </c>
      <c r="B5393" s="4" t="s">
        <v>183</v>
      </c>
      <c r="C5393" s="4" t="s">
        <v>192</v>
      </c>
      <c r="D5393" s="4" t="s">
        <v>43</v>
      </c>
      <c r="E5393" s="4" t="s">
        <v>197</v>
      </c>
      <c r="F5393" s="3">
        <v>42944</v>
      </c>
      <c r="G5393" s="3">
        <v>42950</v>
      </c>
      <c r="H5393">
        <v>0</v>
      </c>
    </row>
    <row r="5394" spans="1:8">
      <c r="A5394" s="4" t="s">
        <v>5601</v>
      </c>
      <c r="B5394" s="4" t="s">
        <v>261</v>
      </c>
      <c r="C5394" s="4" t="s">
        <v>179</v>
      </c>
      <c r="D5394" s="4" t="s">
        <v>24</v>
      </c>
      <c r="E5394" s="4" t="s">
        <v>193</v>
      </c>
      <c r="F5394" s="3">
        <v>42944</v>
      </c>
      <c r="G5394" s="3"/>
    </row>
    <row r="5395" spans="1:8">
      <c r="A5395" s="4" t="s">
        <v>5602</v>
      </c>
      <c r="B5395" s="4" t="s">
        <v>246</v>
      </c>
      <c r="C5395" s="4" t="s">
        <v>171</v>
      </c>
      <c r="D5395" s="4" t="s">
        <v>120</v>
      </c>
      <c r="E5395" s="4" t="s">
        <v>197</v>
      </c>
      <c r="F5395" s="3">
        <v>42944</v>
      </c>
      <c r="G5395" s="3">
        <v>43046</v>
      </c>
      <c r="H5395">
        <v>0</v>
      </c>
    </row>
    <row r="5396" spans="1:8">
      <c r="A5396" s="4" t="s">
        <v>5603</v>
      </c>
      <c r="B5396" s="4" t="s">
        <v>279</v>
      </c>
      <c r="C5396" s="4" t="s">
        <v>179</v>
      </c>
      <c r="D5396" s="4" t="s">
        <v>63</v>
      </c>
      <c r="E5396" s="4" t="s">
        <v>172</v>
      </c>
      <c r="F5396" s="3">
        <v>42944</v>
      </c>
      <c r="G5396" s="3">
        <v>43050</v>
      </c>
      <c r="H5396">
        <v>550</v>
      </c>
    </row>
    <row r="5397" spans="1:8">
      <c r="A5397" s="4" t="s">
        <v>5604</v>
      </c>
      <c r="B5397" s="4" t="s">
        <v>210</v>
      </c>
      <c r="C5397" s="4" t="s">
        <v>171</v>
      </c>
      <c r="D5397" s="4" t="s">
        <v>24</v>
      </c>
      <c r="E5397" s="4" t="s">
        <v>193</v>
      </c>
      <c r="F5397" s="3">
        <v>42944</v>
      </c>
      <c r="G5397" s="3"/>
    </row>
    <row r="5398" spans="1:8">
      <c r="A5398" s="4" t="s">
        <v>5605</v>
      </c>
      <c r="B5398" s="4" t="s">
        <v>174</v>
      </c>
      <c r="C5398" s="4" t="s">
        <v>171</v>
      </c>
      <c r="D5398" s="4" t="s">
        <v>110</v>
      </c>
      <c r="E5398" s="4" t="s">
        <v>193</v>
      </c>
      <c r="F5398" s="3">
        <v>42944</v>
      </c>
      <c r="G5398" s="3"/>
    </row>
    <row r="5399" spans="1:8">
      <c r="A5399" s="4" t="s">
        <v>5606</v>
      </c>
      <c r="B5399" s="4" t="s">
        <v>174</v>
      </c>
      <c r="C5399" s="4" t="s">
        <v>175</v>
      </c>
      <c r="D5399" s="4" t="s">
        <v>123</v>
      </c>
      <c r="E5399" s="4" t="s">
        <v>193</v>
      </c>
      <c r="F5399" s="3">
        <v>42944</v>
      </c>
      <c r="G5399" s="3"/>
    </row>
    <row r="5400" spans="1:8">
      <c r="A5400" s="4" t="s">
        <v>5607</v>
      </c>
      <c r="B5400" s="4" t="s">
        <v>174</v>
      </c>
      <c r="C5400" s="4" t="s">
        <v>175</v>
      </c>
      <c r="D5400" s="4" t="s">
        <v>24</v>
      </c>
      <c r="E5400" s="4" t="s">
        <v>193</v>
      </c>
      <c r="F5400" s="3">
        <v>42944</v>
      </c>
      <c r="G5400" s="3"/>
    </row>
    <row r="5401" spans="1:8">
      <c r="A5401" s="4" t="s">
        <v>5608</v>
      </c>
      <c r="B5401" s="4" t="s">
        <v>174</v>
      </c>
      <c r="C5401" s="4" t="s">
        <v>177</v>
      </c>
      <c r="D5401" s="4" t="s">
        <v>24</v>
      </c>
      <c r="E5401" s="4" t="s">
        <v>193</v>
      </c>
      <c r="F5401" s="3">
        <v>42944</v>
      </c>
      <c r="G5401" s="3"/>
    </row>
    <row r="5402" spans="1:8">
      <c r="A5402" s="4" t="s">
        <v>5609</v>
      </c>
      <c r="B5402" s="4" t="s">
        <v>174</v>
      </c>
      <c r="C5402" s="4" t="s">
        <v>175</v>
      </c>
      <c r="D5402" s="4" t="s">
        <v>103</v>
      </c>
      <c r="E5402" s="4" t="s">
        <v>197</v>
      </c>
      <c r="F5402" s="3">
        <v>42944</v>
      </c>
      <c r="G5402" s="3">
        <v>42945</v>
      </c>
      <c r="H5402">
        <v>0</v>
      </c>
    </row>
    <row r="5403" spans="1:8">
      <c r="A5403" s="4" t="s">
        <v>5610</v>
      </c>
      <c r="B5403" s="4" t="s">
        <v>174</v>
      </c>
      <c r="C5403" s="4" t="s">
        <v>179</v>
      </c>
      <c r="D5403" s="4" t="s">
        <v>43</v>
      </c>
      <c r="E5403" s="4" t="s">
        <v>172</v>
      </c>
      <c r="F5403" s="3">
        <v>42944</v>
      </c>
      <c r="G5403" s="3">
        <v>42970</v>
      </c>
      <c r="H5403">
        <v>589</v>
      </c>
    </row>
    <row r="5404" spans="1:8">
      <c r="A5404" s="4" t="s">
        <v>5611</v>
      </c>
      <c r="B5404" s="4" t="s">
        <v>174</v>
      </c>
      <c r="C5404" s="4" t="s">
        <v>175</v>
      </c>
      <c r="D5404" s="4" t="s">
        <v>47</v>
      </c>
      <c r="E5404" s="4" t="s">
        <v>172</v>
      </c>
      <c r="F5404" s="3">
        <v>42944</v>
      </c>
      <c r="G5404" s="3">
        <v>42946</v>
      </c>
      <c r="H5404">
        <v>4387</v>
      </c>
    </row>
    <row r="5405" spans="1:8">
      <c r="A5405" s="4" t="s">
        <v>5612</v>
      </c>
      <c r="B5405" s="4" t="s">
        <v>174</v>
      </c>
      <c r="C5405" s="4" t="s">
        <v>175</v>
      </c>
      <c r="D5405" s="4" t="s">
        <v>111</v>
      </c>
      <c r="E5405" s="4" t="s">
        <v>172</v>
      </c>
      <c r="F5405" s="3">
        <v>42944</v>
      </c>
      <c r="G5405" s="3">
        <v>42946</v>
      </c>
      <c r="H5405">
        <v>4555</v>
      </c>
    </row>
    <row r="5406" spans="1:8">
      <c r="A5406" s="4" t="s">
        <v>5613</v>
      </c>
      <c r="B5406" s="4" t="s">
        <v>263</v>
      </c>
      <c r="C5406" s="4" t="s">
        <v>175</v>
      </c>
      <c r="D5406" s="4" t="s">
        <v>40</v>
      </c>
      <c r="E5406" s="4" t="s">
        <v>197</v>
      </c>
      <c r="F5406" s="3">
        <v>42944</v>
      </c>
      <c r="G5406" s="3">
        <v>42953</v>
      </c>
      <c r="H5406">
        <v>0</v>
      </c>
    </row>
    <row r="5407" spans="1:8">
      <c r="A5407" s="4" t="s">
        <v>5614</v>
      </c>
      <c r="B5407" s="4" t="s">
        <v>212</v>
      </c>
      <c r="C5407" s="4" t="s">
        <v>179</v>
      </c>
      <c r="D5407" s="4" t="s">
        <v>72</v>
      </c>
      <c r="E5407" s="4" t="s">
        <v>172</v>
      </c>
      <c r="F5407" s="3">
        <v>42944</v>
      </c>
      <c r="G5407" s="3">
        <v>42945</v>
      </c>
      <c r="H5407">
        <v>514</v>
      </c>
    </row>
    <row r="5408" spans="1:8">
      <c r="A5408" s="4" t="s">
        <v>5615</v>
      </c>
      <c r="B5408" s="4" t="s">
        <v>196</v>
      </c>
      <c r="C5408" s="4" t="s">
        <v>175</v>
      </c>
      <c r="D5408" s="4" t="s">
        <v>93</v>
      </c>
      <c r="E5408" s="4" t="s">
        <v>193</v>
      </c>
      <c r="F5408" s="3">
        <v>42944</v>
      </c>
      <c r="G5408" s="3"/>
    </row>
    <row r="5409" spans="1:8">
      <c r="A5409" s="4" t="s">
        <v>5616</v>
      </c>
      <c r="B5409" s="4" t="s">
        <v>203</v>
      </c>
      <c r="C5409" s="4" t="s">
        <v>171</v>
      </c>
      <c r="D5409" s="4" t="s">
        <v>90</v>
      </c>
      <c r="E5409" s="4" t="s">
        <v>197</v>
      </c>
      <c r="F5409" s="3">
        <v>42944</v>
      </c>
      <c r="G5409" s="3">
        <v>42945</v>
      </c>
      <c r="H5409">
        <v>0</v>
      </c>
    </row>
    <row r="5410" spans="1:8">
      <c r="A5410" s="4" t="s">
        <v>5617</v>
      </c>
      <c r="B5410" s="4" t="s">
        <v>343</v>
      </c>
      <c r="C5410" s="4" t="s">
        <v>179</v>
      </c>
      <c r="D5410" s="4" t="s">
        <v>24</v>
      </c>
      <c r="E5410" s="4" t="s">
        <v>193</v>
      </c>
      <c r="F5410" s="3">
        <v>42944</v>
      </c>
      <c r="G5410" s="3"/>
    </row>
    <row r="5411" spans="1:8">
      <c r="A5411" s="4" t="s">
        <v>5618</v>
      </c>
      <c r="B5411" s="4" t="s">
        <v>343</v>
      </c>
      <c r="C5411" s="4" t="s">
        <v>175</v>
      </c>
      <c r="D5411" s="4" t="s">
        <v>24</v>
      </c>
      <c r="E5411" s="4" t="s">
        <v>193</v>
      </c>
      <c r="F5411" s="3">
        <v>42944</v>
      </c>
      <c r="G5411" s="3"/>
    </row>
    <row r="5412" spans="1:8">
      <c r="A5412" s="4" t="s">
        <v>5619</v>
      </c>
      <c r="B5412" s="4" t="s">
        <v>343</v>
      </c>
      <c r="C5412" s="4" t="s">
        <v>175</v>
      </c>
      <c r="D5412" s="4" t="s">
        <v>37</v>
      </c>
      <c r="E5412" s="4" t="s">
        <v>172</v>
      </c>
      <c r="F5412" s="3">
        <v>42944</v>
      </c>
      <c r="G5412" s="3">
        <v>42945</v>
      </c>
      <c r="H5412">
        <v>4671</v>
      </c>
    </row>
    <row r="5413" spans="1:8">
      <c r="A5413" s="4" t="s">
        <v>5620</v>
      </c>
      <c r="B5413" s="4" t="s">
        <v>219</v>
      </c>
      <c r="C5413" s="4" t="s">
        <v>177</v>
      </c>
      <c r="D5413" s="4" t="s">
        <v>86</v>
      </c>
      <c r="E5413" s="4" t="s">
        <v>197</v>
      </c>
      <c r="F5413" s="3">
        <v>42944</v>
      </c>
      <c r="G5413" s="3">
        <v>42945</v>
      </c>
      <c r="H5413">
        <v>0</v>
      </c>
    </row>
    <row r="5414" spans="1:8">
      <c r="A5414" s="4" t="s">
        <v>5621</v>
      </c>
      <c r="B5414" s="4" t="s">
        <v>219</v>
      </c>
      <c r="C5414" s="4" t="s">
        <v>179</v>
      </c>
      <c r="D5414" s="4" t="s">
        <v>108</v>
      </c>
      <c r="E5414" s="4" t="s">
        <v>172</v>
      </c>
      <c r="F5414" s="3">
        <v>42944</v>
      </c>
      <c r="G5414" s="3">
        <v>43054</v>
      </c>
      <c r="H5414">
        <v>518</v>
      </c>
    </row>
    <row r="5415" spans="1:8">
      <c r="A5415" s="4" t="s">
        <v>5622</v>
      </c>
      <c r="B5415" s="4" t="s">
        <v>256</v>
      </c>
      <c r="C5415" s="4" t="s">
        <v>179</v>
      </c>
      <c r="D5415" s="4" t="s">
        <v>90</v>
      </c>
      <c r="E5415" s="4" t="s">
        <v>193</v>
      </c>
      <c r="F5415" s="3">
        <v>42944</v>
      </c>
      <c r="G5415" s="3"/>
    </row>
    <row r="5416" spans="1:8">
      <c r="A5416" s="4" t="s">
        <v>5623</v>
      </c>
      <c r="B5416" s="4" t="s">
        <v>256</v>
      </c>
      <c r="C5416" s="4" t="s">
        <v>179</v>
      </c>
      <c r="D5416" s="4" t="s">
        <v>24</v>
      </c>
      <c r="E5416" s="4" t="s">
        <v>193</v>
      </c>
      <c r="F5416" s="3">
        <v>42944</v>
      </c>
      <c r="G5416" s="3"/>
    </row>
    <row r="5417" spans="1:8">
      <c r="A5417" s="4" t="s">
        <v>5624</v>
      </c>
      <c r="B5417" s="4" t="s">
        <v>256</v>
      </c>
      <c r="C5417" s="4" t="s">
        <v>179</v>
      </c>
      <c r="D5417" s="4" t="s">
        <v>24</v>
      </c>
      <c r="E5417" s="4" t="s">
        <v>193</v>
      </c>
      <c r="F5417" s="3">
        <v>42944</v>
      </c>
      <c r="G5417" s="3"/>
    </row>
    <row r="5418" spans="1:8">
      <c r="A5418" s="4" t="s">
        <v>5625</v>
      </c>
      <c r="B5418" s="4" t="s">
        <v>256</v>
      </c>
      <c r="C5418" s="4" t="s">
        <v>177</v>
      </c>
      <c r="D5418" s="4" t="s">
        <v>44</v>
      </c>
      <c r="E5418" s="4" t="s">
        <v>193</v>
      </c>
      <c r="F5418" s="3">
        <v>42944</v>
      </c>
      <c r="G5418" s="3"/>
    </row>
    <row r="5419" spans="1:8">
      <c r="A5419" s="4" t="s">
        <v>5626</v>
      </c>
      <c r="B5419" s="4" t="s">
        <v>244</v>
      </c>
      <c r="C5419" s="4" t="s">
        <v>179</v>
      </c>
      <c r="D5419" s="4" t="s">
        <v>24</v>
      </c>
      <c r="E5419" s="4" t="s">
        <v>193</v>
      </c>
      <c r="F5419" s="3">
        <v>42944</v>
      </c>
      <c r="G5419" s="3"/>
    </row>
    <row r="5420" spans="1:8">
      <c r="A5420" s="4" t="s">
        <v>5627</v>
      </c>
      <c r="B5420" s="4" t="s">
        <v>244</v>
      </c>
      <c r="C5420" s="4" t="s">
        <v>171</v>
      </c>
      <c r="D5420" s="4" t="s">
        <v>24</v>
      </c>
      <c r="E5420" s="4" t="s">
        <v>193</v>
      </c>
      <c r="F5420" s="3">
        <v>42944</v>
      </c>
      <c r="G5420" s="3"/>
    </row>
    <row r="5421" spans="1:8">
      <c r="A5421" s="4" t="s">
        <v>5628</v>
      </c>
      <c r="B5421" s="4" t="s">
        <v>244</v>
      </c>
      <c r="C5421" s="4" t="s">
        <v>175</v>
      </c>
      <c r="D5421" s="4" t="s">
        <v>37</v>
      </c>
      <c r="E5421" s="4" t="s">
        <v>172</v>
      </c>
      <c r="F5421" s="3">
        <v>42944</v>
      </c>
      <c r="G5421" s="3">
        <v>42945</v>
      </c>
      <c r="H5421">
        <v>4172</v>
      </c>
    </row>
    <row r="5422" spans="1:8">
      <c r="A5422" s="4" t="s">
        <v>5629</v>
      </c>
      <c r="B5422" s="4" t="s">
        <v>170</v>
      </c>
      <c r="C5422" s="4" t="s">
        <v>177</v>
      </c>
      <c r="D5422" s="4" t="s">
        <v>24</v>
      </c>
      <c r="E5422" s="4" t="s">
        <v>193</v>
      </c>
      <c r="F5422" s="3">
        <v>42944</v>
      </c>
      <c r="G5422" s="3"/>
    </row>
    <row r="5423" spans="1:8">
      <c r="A5423" s="4" t="s">
        <v>5630</v>
      </c>
      <c r="B5423" s="4" t="s">
        <v>170</v>
      </c>
      <c r="C5423" s="4" t="s">
        <v>199</v>
      </c>
      <c r="D5423" s="4" t="s">
        <v>45</v>
      </c>
      <c r="E5423" s="4" t="s">
        <v>197</v>
      </c>
      <c r="F5423" s="3">
        <v>42944</v>
      </c>
      <c r="G5423" s="3">
        <v>42957</v>
      </c>
      <c r="H5423">
        <v>0</v>
      </c>
    </row>
    <row r="5424" spans="1:8">
      <c r="A5424" s="4" t="s">
        <v>5631</v>
      </c>
      <c r="B5424" s="4" t="s">
        <v>189</v>
      </c>
      <c r="C5424" s="4" t="s">
        <v>192</v>
      </c>
      <c r="D5424" s="4" t="s">
        <v>119</v>
      </c>
      <c r="E5424" s="4" t="s">
        <v>193</v>
      </c>
      <c r="F5424" s="3">
        <v>42944</v>
      </c>
      <c r="G5424" s="3"/>
    </row>
    <row r="5425" spans="1:8">
      <c r="A5425" s="4" t="s">
        <v>5632</v>
      </c>
      <c r="B5425" s="4" t="s">
        <v>232</v>
      </c>
      <c r="C5425" s="4" t="s">
        <v>177</v>
      </c>
      <c r="D5425" s="4" t="s">
        <v>40</v>
      </c>
      <c r="E5425" s="4" t="s">
        <v>172</v>
      </c>
      <c r="F5425" s="3">
        <v>42944</v>
      </c>
      <c r="G5425" s="3">
        <v>42957</v>
      </c>
      <c r="H5425">
        <v>53</v>
      </c>
    </row>
    <row r="5426" spans="1:8">
      <c r="A5426" s="4" t="s">
        <v>5633</v>
      </c>
      <c r="B5426" s="4" t="s">
        <v>205</v>
      </c>
      <c r="C5426" s="4" t="s">
        <v>179</v>
      </c>
      <c r="D5426" s="4" t="s">
        <v>24</v>
      </c>
      <c r="E5426" s="4" t="s">
        <v>193</v>
      </c>
      <c r="F5426" s="3">
        <v>42944</v>
      </c>
      <c r="G5426" s="3"/>
    </row>
    <row r="5427" spans="1:8">
      <c r="A5427" s="4" t="s">
        <v>5634</v>
      </c>
      <c r="B5427" s="4" t="s">
        <v>226</v>
      </c>
      <c r="C5427" s="4" t="s">
        <v>192</v>
      </c>
      <c r="D5427" s="4" t="s">
        <v>65</v>
      </c>
      <c r="E5427" s="4" t="s">
        <v>197</v>
      </c>
      <c r="F5427" s="3">
        <v>42944</v>
      </c>
      <c r="G5427" s="3">
        <v>43066</v>
      </c>
      <c r="H5427">
        <v>0</v>
      </c>
    </row>
    <row r="5428" spans="1:8">
      <c r="A5428" s="4" t="s">
        <v>5635</v>
      </c>
      <c r="B5428" s="4" t="s">
        <v>208</v>
      </c>
      <c r="C5428" s="4" t="s">
        <v>179</v>
      </c>
      <c r="D5428" s="4" t="s">
        <v>82</v>
      </c>
      <c r="E5428" s="4" t="s">
        <v>193</v>
      </c>
      <c r="F5428" s="3">
        <v>42944</v>
      </c>
      <c r="G5428" s="3"/>
    </row>
    <row r="5429" spans="1:8">
      <c r="A5429" s="4" t="s">
        <v>5636</v>
      </c>
      <c r="B5429" s="4" t="s">
        <v>208</v>
      </c>
      <c r="C5429" s="4" t="s">
        <v>177</v>
      </c>
      <c r="D5429" s="4" t="s">
        <v>29</v>
      </c>
      <c r="E5429" s="4" t="s">
        <v>172</v>
      </c>
      <c r="F5429" s="3">
        <v>42944</v>
      </c>
      <c r="G5429" s="3">
        <v>42966</v>
      </c>
      <c r="H5429">
        <v>53</v>
      </c>
    </row>
    <row r="5430" spans="1:8">
      <c r="A5430" s="4" t="s">
        <v>5637</v>
      </c>
      <c r="B5430" s="4" t="s">
        <v>208</v>
      </c>
      <c r="C5430" s="4" t="s">
        <v>177</v>
      </c>
      <c r="D5430" s="4" t="s">
        <v>42</v>
      </c>
      <c r="E5430" s="4" t="s">
        <v>172</v>
      </c>
      <c r="F5430" s="3">
        <v>42944</v>
      </c>
      <c r="G5430" s="3">
        <v>42950</v>
      </c>
      <c r="H5430">
        <v>60</v>
      </c>
    </row>
    <row r="5431" spans="1:8">
      <c r="A5431" s="4" t="s">
        <v>5638</v>
      </c>
      <c r="B5431" s="4" t="s">
        <v>208</v>
      </c>
      <c r="C5431" s="4" t="s">
        <v>177</v>
      </c>
      <c r="D5431" s="4" t="s">
        <v>47</v>
      </c>
      <c r="E5431" s="4" t="s">
        <v>172</v>
      </c>
      <c r="F5431" s="3">
        <v>42944</v>
      </c>
      <c r="G5431" s="3">
        <v>43040</v>
      </c>
      <c r="H5431">
        <v>53</v>
      </c>
    </row>
    <row r="5432" spans="1:8">
      <c r="A5432" s="4" t="s">
        <v>5639</v>
      </c>
      <c r="B5432" s="4" t="s">
        <v>216</v>
      </c>
      <c r="C5432" s="4" t="s">
        <v>175</v>
      </c>
      <c r="D5432" s="4" t="s">
        <v>21</v>
      </c>
      <c r="E5432" s="4" t="s">
        <v>197</v>
      </c>
      <c r="F5432" s="3">
        <v>42944</v>
      </c>
      <c r="G5432" s="3">
        <v>42945</v>
      </c>
      <c r="H5432">
        <v>0</v>
      </c>
    </row>
    <row r="5433" spans="1:8">
      <c r="A5433" s="4" t="s">
        <v>5640</v>
      </c>
      <c r="B5433" s="4" t="s">
        <v>235</v>
      </c>
      <c r="C5433" s="4" t="s">
        <v>177</v>
      </c>
      <c r="D5433" s="4" t="s">
        <v>126</v>
      </c>
      <c r="E5433" s="4" t="s">
        <v>197</v>
      </c>
      <c r="F5433" s="3">
        <v>42944</v>
      </c>
      <c r="G5433" s="3">
        <v>43071</v>
      </c>
      <c r="H5433">
        <v>0</v>
      </c>
    </row>
    <row r="5434" spans="1:8">
      <c r="A5434" s="4" t="s">
        <v>5641</v>
      </c>
      <c r="B5434" s="4" t="s">
        <v>181</v>
      </c>
      <c r="C5434" s="4" t="s">
        <v>179</v>
      </c>
      <c r="D5434" s="4" t="s">
        <v>72</v>
      </c>
      <c r="E5434" s="4" t="s">
        <v>197</v>
      </c>
      <c r="F5434" s="3">
        <v>42944</v>
      </c>
      <c r="G5434" s="3">
        <v>42946</v>
      </c>
      <c r="H5434">
        <v>0</v>
      </c>
    </row>
    <row r="5435" spans="1:8">
      <c r="A5435" s="4" t="s">
        <v>5642</v>
      </c>
      <c r="B5435" s="4" t="s">
        <v>183</v>
      </c>
      <c r="C5435" s="4" t="s">
        <v>199</v>
      </c>
      <c r="D5435" s="4" t="s">
        <v>24</v>
      </c>
      <c r="E5435" s="4" t="s">
        <v>193</v>
      </c>
      <c r="F5435" s="3">
        <v>42945</v>
      </c>
      <c r="G5435" s="3"/>
    </row>
    <row r="5436" spans="1:8">
      <c r="A5436" s="4" t="s">
        <v>5643</v>
      </c>
      <c r="B5436" s="4" t="s">
        <v>183</v>
      </c>
      <c r="C5436" s="4" t="s">
        <v>192</v>
      </c>
      <c r="D5436" s="4" t="s">
        <v>24</v>
      </c>
      <c r="E5436" s="4" t="s">
        <v>193</v>
      </c>
      <c r="F5436" s="3">
        <v>42945</v>
      </c>
      <c r="G5436" s="3"/>
    </row>
    <row r="5437" spans="1:8">
      <c r="A5437" s="4" t="s">
        <v>5644</v>
      </c>
      <c r="B5437" s="4" t="s">
        <v>183</v>
      </c>
      <c r="C5437" s="4" t="s">
        <v>199</v>
      </c>
      <c r="D5437" s="4" t="s">
        <v>79</v>
      </c>
      <c r="E5437" s="4" t="s">
        <v>172</v>
      </c>
      <c r="F5437" s="3">
        <v>42945</v>
      </c>
      <c r="G5437" s="3">
        <v>42952</v>
      </c>
      <c r="H5437">
        <v>4603</v>
      </c>
    </row>
    <row r="5438" spans="1:8">
      <c r="A5438" s="4" t="s">
        <v>5645</v>
      </c>
      <c r="B5438" s="4" t="s">
        <v>304</v>
      </c>
      <c r="C5438" s="4" t="s">
        <v>177</v>
      </c>
      <c r="D5438" s="4" t="s">
        <v>24</v>
      </c>
      <c r="E5438" s="4" t="s">
        <v>193</v>
      </c>
      <c r="F5438" s="3">
        <v>42945</v>
      </c>
      <c r="G5438" s="3"/>
    </row>
    <row r="5439" spans="1:8">
      <c r="A5439" s="4" t="s">
        <v>5646</v>
      </c>
      <c r="B5439" s="4" t="s">
        <v>304</v>
      </c>
      <c r="C5439" s="4" t="s">
        <v>179</v>
      </c>
      <c r="D5439" s="4" t="s">
        <v>57</v>
      </c>
      <c r="E5439" s="4" t="s">
        <v>172</v>
      </c>
      <c r="F5439" s="3">
        <v>42945</v>
      </c>
      <c r="G5439" s="3">
        <v>42983</v>
      </c>
      <c r="H5439">
        <v>610</v>
      </c>
    </row>
    <row r="5440" spans="1:8">
      <c r="A5440" s="4" t="s">
        <v>5647</v>
      </c>
      <c r="B5440" s="4" t="s">
        <v>279</v>
      </c>
      <c r="C5440" s="4" t="s">
        <v>192</v>
      </c>
      <c r="D5440" s="4" t="s">
        <v>24</v>
      </c>
      <c r="E5440" s="4" t="s">
        <v>193</v>
      </c>
      <c r="F5440" s="3">
        <v>42945</v>
      </c>
      <c r="G5440" s="3"/>
    </row>
    <row r="5441" spans="1:8">
      <c r="A5441" s="4" t="s">
        <v>5648</v>
      </c>
      <c r="B5441" s="4" t="s">
        <v>210</v>
      </c>
      <c r="C5441" s="4" t="s">
        <v>171</v>
      </c>
      <c r="D5441" s="4" t="s">
        <v>84</v>
      </c>
      <c r="E5441" s="4" t="s">
        <v>172</v>
      </c>
      <c r="F5441" s="3">
        <v>42945</v>
      </c>
      <c r="G5441" s="3">
        <v>42953</v>
      </c>
      <c r="H5441">
        <v>1189</v>
      </c>
    </row>
    <row r="5442" spans="1:8">
      <c r="A5442" s="4" t="s">
        <v>5649</v>
      </c>
      <c r="B5442" s="4" t="s">
        <v>174</v>
      </c>
      <c r="C5442" s="4" t="s">
        <v>179</v>
      </c>
      <c r="D5442" s="4" t="s">
        <v>41</v>
      </c>
      <c r="E5442" s="4" t="s">
        <v>193</v>
      </c>
      <c r="F5442" s="3">
        <v>42945</v>
      </c>
      <c r="G5442" s="3"/>
    </row>
    <row r="5443" spans="1:8">
      <c r="A5443" s="4" t="s">
        <v>5650</v>
      </c>
      <c r="B5443" s="4" t="s">
        <v>174</v>
      </c>
      <c r="C5443" s="4" t="s">
        <v>171</v>
      </c>
      <c r="D5443" s="4" t="s">
        <v>24</v>
      </c>
      <c r="E5443" s="4" t="s">
        <v>193</v>
      </c>
      <c r="F5443" s="3">
        <v>42945</v>
      </c>
      <c r="G5443" s="3"/>
    </row>
    <row r="5444" spans="1:8">
      <c r="A5444" s="4" t="s">
        <v>5651</v>
      </c>
      <c r="B5444" s="4" t="s">
        <v>174</v>
      </c>
      <c r="C5444" s="4" t="s">
        <v>175</v>
      </c>
      <c r="D5444" s="4" t="s">
        <v>117</v>
      </c>
      <c r="E5444" s="4" t="s">
        <v>193</v>
      </c>
      <c r="F5444" s="3">
        <v>42945</v>
      </c>
      <c r="G5444" s="3"/>
    </row>
    <row r="5445" spans="1:8">
      <c r="A5445" s="4" t="s">
        <v>5652</v>
      </c>
      <c r="B5445" s="4" t="s">
        <v>174</v>
      </c>
      <c r="C5445" s="4" t="s">
        <v>175</v>
      </c>
      <c r="D5445" s="4" t="s">
        <v>24</v>
      </c>
      <c r="E5445" s="4" t="s">
        <v>193</v>
      </c>
      <c r="F5445" s="3">
        <v>42945</v>
      </c>
      <c r="G5445" s="3"/>
    </row>
    <row r="5446" spans="1:8">
      <c r="A5446" s="4" t="s">
        <v>5653</v>
      </c>
      <c r="B5446" s="4" t="s">
        <v>174</v>
      </c>
      <c r="C5446" s="4" t="s">
        <v>175</v>
      </c>
      <c r="D5446" s="4" t="s">
        <v>24</v>
      </c>
      <c r="E5446" s="4" t="s">
        <v>193</v>
      </c>
      <c r="F5446" s="3">
        <v>42945</v>
      </c>
      <c r="G5446" s="3"/>
    </row>
    <row r="5447" spans="1:8">
      <c r="A5447" s="4" t="s">
        <v>5654</v>
      </c>
      <c r="B5447" s="4" t="s">
        <v>174</v>
      </c>
      <c r="C5447" s="4" t="s">
        <v>177</v>
      </c>
      <c r="D5447" s="4" t="s">
        <v>108</v>
      </c>
      <c r="E5447" s="4" t="s">
        <v>193</v>
      </c>
      <c r="F5447" s="3">
        <v>42945</v>
      </c>
      <c r="G5447" s="3"/>
    </row>
    <row r="5448" spans="1:8">
      <c r="A5448" s="4" t="s">
        <v>5655</v>
      </c>
      <c r="B5448" s="4" t="s">
        <v>263</v>
      </c>
      <c r="C5448" s="4" t="s">
        <v>175</v>
      </c>
      <c r="D5448" s="4" t="s">
        <v>40</v>
      </c>
      <c r="E5448" s="4" t="s">
        <v>197</v>
      </c>
      <c r="F5448" s="3">
        <v>42945</v>
      </c>
      <c r="G5448" s="3">
        <v>42946</v>
      </c>
      <c r="H5448">
        <v>0</v>
      </c>
    </row>
    <row r="5449" spans="1:8">
      <c r="A5449" s="4" t="s">
        <v>5656</v>
      </c>
      <c r="B5449" s="4" t="s">
        <v>263</v>
      </c>
      <c r="C5449" s="4" t="s">
        <v>199</v>
      </c>
      <c r="D5449" s="4" t="s">
        <v>113</v>
      </c>
      <c r="E5449" s="4" t="s">
        <v>172</v>
      </c>
      <c r="F5449" s="3">
        <v>42945</v>
      </c>
      <c r="G5449" s="3">
        <v>42947</v>
      </c>
      <c r="H5449">
        <v>5480</v>
      </c>
    </row>
    <row r="5450" spans="1:8">
      <c r="A5450" s="4" t="s">
        <v>5657</v>
      </c>
      <c r="B5450" s="4" t="s">
        <v>212</v>
      </c>
      <c r="C5450" s="4" t="s">
        <v>177</v>
      </c>
      <c r="D5450" s="4" t="s">
        <v>56</v>
      </c>
      <c r="E5450" s="4" t="s">
        <v>172</v>
      </c>
      <c r="F5450" s="3">
        <v>42945</v>
      </c>
      <c r="G5450" s="3">
        <v>43041</v>
      </c>
      <c r="H5450">
        <v>56</v>
      </c>
    </row>
    <row r="5451" spans="1:8">
      <c r="A5451" s="4" t="s">
        <v>5658</v>
      </c>
      <c r="B5451" s="4" t="s">
        <v>237</v>
      </c>
      <c r="C5451" s="4" t="s">
        <v>171</v>
      </c>
      <c r="D5451" s="4" t="s">
        <v>95</v>
      </c>
      <c r="E5451" s="4" t="s">
        <v>197</v>
      </c>
      <c r="F5451" s="3">
        <v>42945</v>
      </c>
      <c r="G5451" s="3">
        <v>42949</v>
      </c>
      <c r="H5451">
        <v>0</v>
      </c>
    </row>
    <row r="5452" spans="1:8">
      <c r="A5452" s="4" t="s">
        <v>5659</v>
      </c>
      <c r="B5452" s="4" t="s">
        <v>237</v>
      </c>
      <c r="C5452" s="4" t="s">
        <v>171</v>
      </c>
      <c r="D5452" s="4" t="s">
        <v>130</v>
      </c>
      <c r="E5452" s="4" t="s">
        <v>172</v>
      </c>
      <c r="F5452" s="3">
        <v>42945</v>
      </c>
      <c r="G5452" s="3">
        <v>42994</v>
      </c>
      <c r="H5452">
        <v>983</v>
      </c>
    </row>
    <row r="5453" spans="1:8">
      <c r="A5453" s="4" t="s">
        <v>5660</v>
      </c>
      <c r="B5453" s="4" t="s">
        <v>237</v>
      </c>
      <c r="C5453" s="4" t="s">
        <v>175</v>
      </c>
      <c r="D5453" s="4" t="s">
        <v>40</v>
      </c>
      <c r="E5453" s="4" t="s">
        <v>172</v>
      </c>
      <c r="F5453" s="3">
        <v>42945</v>
      </c>
      <c r="G5453" s="3">
        <v>42963</v>
      </c>
      <c r="H5453">
        <v>5319</v>
      </c>
    </row>
    <row r="5454" spans="1:8">
      <c r="A5454" s="4" t="s">
        <v>5661</v>
      </c>
      <c r="B5454" s="4" t="s">
        <v>196</v>
      </c>
      <c r="C5454" s="4" t="s">
        <v>177</v>
      </c>
      <c r="D5454" s="4" t="s">
        <v>24</v>
      </c>
      <c r="E5454" s="4" t="s">
        <v>193</v>
      </c>
      <c r="F5454" s="3">
        <v>42945</v>
      </c>
      <c r="G5454" s="3"/>
    </row>
    <row r="5455" spans="1:8">
      <c r="A5455" s="4" t="s">
        <v>5662</v>
      </c>
      <c r="B5455" s="4" t="s">
        <v>191</v>
      </c>
      <c r="C5455" s="4" t="s">
        <v>175</v>
      </c>
      <c r="D5455" s="4" t="s">
        <v>84</v>
      </c>
      <c r="E5455" s="4" t="s">
        <v>172</v>
      </c>
      <c r="F5455" s="3">
        <v>42945</v>
      </c>
      <c r="G5455" s="3">
        <v>42955</v>
      </c>
      <c r="H5455">
        <v>4941</v>
      </c>
    </row>
    <row r="5456" spans="1:8">
      <c r="A5456" s="4" t="s">
        <v>5663</v>
      </c>
      <c r="B5456" s="4" t="s">
        <v>191</v>
      </c>
      <c r="C5456" s="4" t="s">
        <v>192</v>
      </c>
      <c r="D5456" s="4" t="s">
        <v>115</v>
      </c>
      <c r="E5456" s="4" t="s">
        <v>172</v>
      </c>
      <c r="F5456" s="3">
        <v>42945</v>
      </c>
      <c r="G5456" s="3">
        <v>42949</v>
      </c>
      <c r="H5456">
        <v>3260</v>
      </c>
    </row>
    <row r="5457" spans="1:8">
      <c r="A5457" s="4" t="s">
        <v>5664</v>
      </c>
      <c r="B5457" s="4" t="s">
        <v>343</v>
      </c>
      <c r="C5457" s="4" t="s">
        <v>171</v>
      </c>
      <c r="D5457" s="4" t="s">
        <v>24</v>
      </c>
      <c r="E5457" s="4" t="s">
        <v>193</v>
      </c>
      <c r="F5457" s="3">
        <v>42945</v>
      </c>
      <c r="G5457" s="3"/>
    </row>
    <row r="5458" spans="1:8">
      <c r="A5458" s="4" t="s">
        <v>5665</v>
      </c>
      <c r="B5458" s="4" t="s">
        <v>343</v>
      </c>
      <c r="C5458" s="4" t="s">
        <v>177</v>
      </c>
      <c r="D5458" s="4" t="s">
        <v>24</v>
      </c>
      <c r="E5458" s="4" t="s">
        <v>193</v>
      </c>
      <c r="F5458" s="3">
        <v>42945</v>
      </c>
      <c r="G5458" s="3"/>
    </row>
    <row r="5459" spans="1:8">
      <c r="A5459" s="4" t="s">
        <v>5666</v>
      </c>
      <c r="B5459" s="4" t="s">
        <v>219</v>
      </c>
      <c r="C5459" s="4" t="s">
        <v>171</v>
      </c>
      <c r="D5459" s="4" t="s">
        <v>34</v>
      </c>
      <c r="E5459" s="4" t="s">
        <v>193</v>
      </c>
      <c r="F5459" s="3">
        <v>42945</v>
      </c>
      <c r="G5459" s="3"/>
    </row>
    <row r="5460" spans="1:8">
      <c r="A5460" s="4" t="s">
        <v>5667</v>
      </c>
      <c r="B5460" s="4" t="s">
        <v>219</v>
      </c>
      <c r="C5460" s="4" t="s">
        <v>192</v>
      </c>
      <c r="D5460" s="4" t="s">
        <v>24</v>
      </c>
      <c r="E5460" s="4" t="s">
        <v>193</v>
      </c>
      <c r="F5460" s="3">
        <v>42945</v>
      </c>
      <c r="G5460" s="3"/>
    </row>
    <row r="5461" spans="1:8">
      <c r="A5461" s="4" t="s">
        <v>5668</v>
      </c>
      <c r="B5461" s="4" t="s">
        <v>219</v>
      </c>
      <c r="C5461" s="4" t="s">
        <v>171</v>
      </c>
      <c r="D5461" s="4" t="s">
        <v>76</v>
      </c>
      <c r="E5461" s="4" t="s">
        <v>197</v>
      </c>
      <c r="F5461" s="3">
        <v>42945</v>
      </c>
      <c r="G5461" s="3">
        <v>42950</v>
      </c>
      <c r="H5461">
        <v>0</v>
      </c>
    </row>
    <row r="5462" spans="1:8">
      <c r="A5462" s="4" t="s">
        <v>5669</v>
      </c>
      <c r="B5462" s="4" t="s">
        <v>219</v>
      </c>
      <c r="C5462" s="4" t="s">
        <v>199</v>
      </c>
      <c r="D5462" s="4" t="s">
        <v>71</v>
      </c>
      <c r="E5462" s="4" t="s">
        <v>172</v>
      </c>
      <c r="F5462" s="3">
        <v>42945</v>
      </c>
      <c r="G5462" s="3">
        <v>42947</v>
      </c>
      <c r="H5462">
        <v>4842</v>
      </c>
    </row>
    <row r="5463" spans="1:8">
      <c r="A5463" s="4" t="s">
        <v>5670</v>
      </c>
      <c r="B5463" s="4" t="s">
        <v>219</v>
      </c>
      <c r="C5463" s="4" t="s">
        <v>192</v>
      </c>
      <c r="D5463" s="4" t="s">
        <v>32</v>
      </c>
      <c r="E5463" s="4" t="s">
        <v>172</v>
      </c>
      <c r="F5463" s="3">
        <v>42945</v>
      </c>
      <c r="G5463" s="3">
        <v>43007</v>
      </c>
      <c r="H5463">
        <v>3463</v>
      </c>
    </row>
    <row r="5464" spans="1:8">
      <c r="A5464" s="4" t="s">
        <v>5671</v>
      </c>
      <c r="B5464" s="4" t="s">
        <v>256</v>
      </c>
      <c r="C5464" s="4" t="s">
        <v>179</v>
      </c>
      <c r="D5464" s="4" t="s">
        <v>24</v>
      </c>
      <c r="E5464" s="4" t="s">
        <v>193</v>
      </c>
      <c r="F5464" s="3">
        <v>42945</v>
      </c>
      <c r="G5464" s="3"/>
    </row>
    <row r="5465" spans="1:8">
      <c r="A5465" s="4" t="s">
        <v>5672</v>
      </c>
      <c r="B5465" s="4" t="s">
        <v>256</v>
      </c>
      <c r="C5465" s="4" t="s">
        <v>177</v>
      </c>
      <c r="D5465" s="4" t="s">
        <v>131</v>
      </c>
      <c r="E5465" s="4" t="s">
        <v>193</v>
      </c>
      <c r="F5465" s="3">
        <v>42945</v>
      </c>
      <c r="G5465" s="3"/>
    </row>
    <row r="5466" spans="1:8">
      <c r="A5466" s="4" t="s">
        <v>5673</v>
      </c>
      <c r="B5466" s="4" t="s">
        <v>256</v>
      </c>
      <c r="C5466" s="4" t="s">
        <v>179</v>
      </c>
      <c r="D5466" s="4" t="s">
        <v>85</v>
      </c>
      <c r="E5466" s="4" t="s">
        <v>197</v>
      </c>
      <c r="F5466" s="3">
        <v>42945</v>
      </c>
      <c r="G5466" s="3">
        <v>42948</v>
      </c>
      <c r="H5466">
        <v>0</v>
      </c>
    </row>
    <row r="5467" spans="1:8">
      <c r="A5467" s="4" t="s">
        <v>5674</v>
      </c>
      <c r="B5467" s="4" t="s">
        <v>244</v>
      </c>
      <c r="C5467" s="4" t="s">
        <v>179</v>
      </c>
      <c r="D5467" s="4" t="s">
        <v>24</v>
      </c>
      <c r="E5467" s="4" t="s">
        <v>193</v>
      </c>
      <c r="F5467" s="3">
        <v>42945</v>
      </c>
      <c r="G5467" s="3"/>
    </row>
    <row r="5468" spans="1:8">
      <c r="A5468" s="4" t="s">
        <v>5675</v>
      </c>
      <c r="B5468" s="4" t="s">
        <v>201</v>
      </c>
      <c r="C5468" s="4" t="s">
        <v>179</v>
      </c>
      <c r="D5468" s="4" t="s">
        <v>93</v>
      </c>
      <c r="E5468" s="4" t="s">
        <v>197</v>
      </c>
      <c r="F5468" s="3">
        <v>42945</v>
      </c>
      <c r="G5468" s="3">
        <v>42946</v>
      </c>
      <c r="H5468">
        <v>0</v>
      </c>
    </row>
    <row r="5469" spans="1:8">
      <c r="A5469" s="4" t="s">
        <v>5676</v>
      </c>
      <c r="B5469" s="4" t="s">
        <v>232</v>
      </c>
      <c r="C5469" s="4" t="s">
        <v>175</v>
      </c>
      <c r="D5469" s="4" t="s">
        <v>88</v>
      </c>
      <c r="E5469" s="4" t="s">
        <v>172</v>
      </c>
      <c r="F5469" s="3">
        <v>42945</v>
      </c>
      <c r="G5469" s="3">
        <v>42955</v>
      </c>
      <c r="H5469">
        <v>4252</v>
      </c>
    </row>
    <row r="5470" spans="1:8">
      <c r="A5470" s="4" t="s">
        <v>5677</v>
      </c>
      <c r="B5470" s="4" t="s">
        <v>226</v>
      </c>
      <c r="C5470" s="4" t="s">
        <v>175</v>
      </c>
      <c r="D5470" s="4" t="s">
        <v>130</v>
      </c>
      <c r="E5470" s="4" t="s">
        <v>172</v>
      </c>
      <c r="F5470" s="3">
        <v>42945</v>
      </c>
      <c r="G5470" s="3">
        <v>42982</v>
      </c>
      <c r="H5470">
        <v>4906</v>
      </c>
    </row>
    <row r="5471" spans="1:8">
      <c r="A5471" s="4" t="s">
        <v>5678</v>
      </c>
      <c r="B5471" s="4" t="s">
        <v>208</v>
      </c>
      <c r="C5471" s="4" t="s">
        <v>199</v>
      </c>
      <c r="D5471" s="4" t="s">
        <v>24</v>
      </c>
      <c r="E5471" s="4" t="s">
        <v>193</v>
      </c>
      <c r="F5471" s="3">
        <v>42945</v>
      </c>
      <c r="G5471" s="3"/>
    </row>
    <row r="5472" spans="1:8">
      <c r="A5472" s="4" t="s">
        <v>5679</v>
      </c>
      <c r="B5472" s="4" t="s">
        <v>208</v>
      </c>
      <c r="C5472" s="4" t="s">
        <v>177</v>
      </c>
      <c r="D5472" s="4" t="s">
        <v>125</v>
      </c>
      <c r="E5472" s="4" t="s">
        <v>193</v>
      </c>
      <c r="F5472" s="3">
        <v>42945</v>
      </c>
      <c r="G5472" s="3"/>
    </row>
    <row r="5473" spans="1:8">
      <c r="A5473" s="4" t="s">
        <v>5680</v>
      </c>
      <c r="B5473" s="4" t="s">
        <v>208</v>
      </c>
      <c r="C5473" s="4" t="s">
        <v>177</v>
      </c>
      <c r="D5473" s="4" t="s">
        <v>24</v>
      </c>
      <c r="E5473" s="4" t="s">
        <v>193</v>
      </c>
      <c r="F5473" s="3">
        <v>42945</v>
      </c>
      <c r="G5473" s="3"/>
    </row>
    <row r="5474" spans="1:8">
      <c r="A5474" s="4" t="s">
        <v>5681</v>
      </c>
      <c r="B5474" s="4" t="s">
        <v>208</v>
      </c>
      <c r="C5474" s="4" t="s">
        <v>177</v>
      </c>
      <c r="D5474" s="4" t="s">
        <v>47</v>
      </c>
      <c r="E5474" s="4" t="s">
        <v>197</v>
      </c>
      <c r="F5474" s="3">
        <v>42945</v>
      </c>
      <c r="G5474" s="3">
        <v>42957</v>
      </c>
      <c r="H5474">
        <v>0</v>
      </c>
    </row>
    <row r="5475" spans="1:8">
      <c r="A5475" s="4" t="s">
        <v>5682</v>
      </c>
      <c r="B5475" s="4" t="s">
        <v>235</v>
      </c>
      <c r="C5475" s="4" t="s">
        <v>192</v>
      </c>
      <c r="D5475" s="4" t="s">
        <v>24</v>
      </c>
      <c r="E5475" s="4" t="s">
        <v>193</v>
      </c>
      <c r="F5475" s="3">
        <v>42945</v>
      </c>
      <c r="G5475" s="3"/>
    </row>
    <row r="5476" spans="1:8">
      <c r="A5476" s="4" t="s">
        <v>5683</v>
      </c>
      <c r="B5476" s="4" t="s">
        <v>183</v>
      </c>
      <c r="C5476" s="4" t="s">
        <v>179</v>
      </c>
      <c r="D5476" s="4" t="s">
        <v>24</v>
      </c>
      <c r="E5476" s="4" t="s">
        <v>193</v>
      </c>
      <c r="F5476" s="3">
        <v>42946</v>
      </c>
      <c r="G5476" s="3"/>
    </row>
    <row r="5477" spans="1:8">
      <c r="A5477" s="4" t="s">
        <v>5684</v>
      </c>
      <c r="B5477" s="4" t="s">
        <v>183</v>
      </c>
      <c r="C5477" s="4" t="s">
        <v>179</v>
      </c>
      <c r="D5477" s="4" t="s">
        <v>24</v>
      </c>
      <c r="E5477" s="4" t="s">
        <v>193</v>
      </c>
      <c r="F5477" s="3">
        <v>42946</v>
      </c>
      <c r="G5477" s="3"/>
    </row>
    <row r="5478" spans="1:8">
      <c r="A5478" s="4" t="s">
        <v>5685</v>
      </c>
      <c r="B5478" s="4" t="s">
        <v>183</v>
      </c>
      <c r="C5478" s="4" t="s">
        <v>177</v>
      </c>
      <c r="D5478" s="4" t="s">
        <v>24</v>
      </c>
      <c r="E5478" s="4" t="s">
        <v>193</v>
      </c>
      <c r="F5478" s="3">
        <v>42946</v>
      </c>
      <c r="G5478" s="3"/>
    </row>
    <row r="5479" spans="1:8">
      <c r="A5479" s="4" t="s">
        <v>5686</v>
      </c>
      <c r="B5479" s="4" t="s">
        <v>183</v>
      </c>
      <c r="C5479" s="4" t="s">
        <v>177</v>
      </c>
      <c r="D5479" s="4" t="s">
        <v>24</v>
      </c>
      <c r="E5479" s="4" t="s">
        <v>193</v>
      </c>
      <c r="F5479" s="3">
        <v>42946</v>
      </c>
      <c r="G5479" s="3"/>
    </row>
    <row r="5480" spans="1:8">
      <c r="A5480" s="4" t="s">
        <v>5687</v>
      </c>
      <c r="B5480" s="4" t="s">
        <v>183</v>
      </c>
      <c r="C5480" s="4" t="s">
        <v>199</v>
      </c>
      <c r="D5480" s="4" t="s">
        <v>57</v>
      </c>
      <c r="E5480" s="4" t="s">
        <v>197</v>
      </c>
      <c r="F5480" s="3">
        <v>42946</v>
      </c>
      <c r="G5480" s="3">
        <v>42954</v>
      </c>
      <c r="H5480">
        <v>0</v>
      </c>
    </row>
    <row r="5481" spans="1:8">
      <c r="A5481" s="4" t="s">
        <v>5688</v>
      </c>
      <c r="B5481" s="4" t="s">
        <v>261</v>
      </c>
      <c r="C5481" s="4" t="s">
        <v>177</v>
      </c>
      <c r="D5481" s="4" t="s">
        <v>21</v>
      </c>
      <c r="E5481" s="4" t="s">
        <v>193</v>
      </c>
      <c r="F5481" s="3">
        <v>42946</v>
      </c>
      <c r="G5481" s="3"/>
    </row>
    <row r="5482" spans="1:8">
      <c r="A5482" s="4" t="s">
        <v>5689</v>
      </c>
      <c r="B5482" s="4" t="s">
        <v>246</v>
      </c>
      <c r="C5482" s="4" t="s">
        <v>171</v>
      </c>
      <c r="D5482" s="4" t="s">
        <v>24</v>
      </c>
      <c r="E5482" s="4" t="s">
        <v>193</v>
      </c>
      <c r="F5482" s="3">
        <v>42946</v>
      </c>
      <c r="G5482" s="3"/>
    </row>
    <row r="5483" spans="1:8">
      <c r="A5483" s="4" t="s">
        <v>5690</v>
      </c>
      <c r="B5483" s="4" t="s">
        <v>304</v>
      </c>
      <c r="C5483" s="4" t="s">
        <v>192</v>
      </c>
      <c r="D5483" s="4" t="s">
        <v>24</v>
      </c>
      <c r="E5483" s="4" t="s">
        <v>193</v>
      </c>
      <c r="F5483" s="3">
        <v>42946</v>
      </c>
      <c r="G5483" s="3"/>
    </row>
    <row r="5484" spans="1:8">
      <c r="A5484" s="4" t="s">
        <v>5691</v>
      </c>
      <c r="B5484" s="4" t="s">
        <v>279</v>
      </c>
      <c r="C5484" s="4" t="s">
        <v>192</v>
      </c>
      <c r="D5484" s="4" t="s">
        <v>120</v>
      </c>
      <c r="E5484" s="4" t="s">
        <v>172</v>
      </c>
      <c r="F5484" s="3">
        <v>42946</v>
      </c>
      <c r="G5484" s="3">
        <v>43057</v>
      </c>
      <c r="H5484">
        <v>3113</v>
      </c>
    </row>
    <row r="5485" spans="1:8">
      <c r="A5485" s="4" t="s">
        <v>5692</v>
      </c>
      <c r="B5485" s="4" t="s">
        <v>210</v>
      </c>
      <c r="C5485" s="4" t="s">
        <v>171</v>
      </c>
      <c r="D5485" s="4" t="s">
        <v>34</v>
      </c>
      <c r="E5485" s="4" t="s">
        <v>172</v>
      </c>
      <c r="F5485" s="3">
        <v>42946</v>
      </c>
      <c r="G5485" s="3">
        <v>42957</v>
      </c>
      <c r="H5485">
        <v>1097</v>
      </c>
    </row>
    <row r="5486" spans="1:8">
      <c r="A5486" s="4" t="s">
        <v>5693</v>
      </c>
      <c r="B5486" s="4" t="s">
        <v>174</v>
      </c>
      <c r="C5486" s="4" t="s">
        <v>179</v>
      </c>
      <c r="D5486" s="4" t="s">
        <v>24</v>
      </c>
      <c r="E5486" s="4" t="s">
        <v>193</v>
      </c>
      <c r="F5486" s="3">
        <v>42946</v>
      </c>
      <c r="G5486" s="3"/>
    </row>
    <row r="5487" spans="1:8">
      <c r="A5487" s="4" t="s">
        <v>5694</v>
      </c>
      <c r="B5487" s="4" t="s">
        <v>174</v>
      </c>
      <c r="C5487" s="4" t="s">
        <v>171</v>
      </c>
      <c r="D5487" s="4" t="s">
        <v>24</v>
      </c>
      <c r="E5487" s="4" t="s">
        <v>193</v>
      </c>
      <c r="F5487" s="3">
        <v>42946</v>
      </c>
      <c r="G5487" s="3"/>
    </row>
    <row r="5488" spans="1:8">
      <c r="A5488" s="4" t="s">
        <v>5695</v>
      </c>
      <c r="B5488" s="4" t="s">
        <v>174</v>
      </c>
      <c r="C5488" s="4" t="s">
        <v>199</v>
      </c>
      <c r="D5488" s="4" t="s">
        <v>106</v>
      </c>
      <c r="E5488" s="4" t="s">
        <v>193</v>
      </c>
      <c r="F5488" s="3">
        <v>42946</v>
      </c>
      <c r="G5488" s="3"/>
    </row>
    <row r="5489" spans="1:8">
      <c r="A5489" s="4" t="s">
        <v>5696</v>
      </c>
      <c r="B5489" s="4" t="s">
        <v>174</v>
      </c>
      <c r="C5489" s="4" t="s">
        <v>175</v>
      </c>
      <c r="D5489" s="4" t="s">
        <v>81</v>
      </c>
      <c r="E5489" s="4" t="s">
        <v>193</v>
      </c>
      <c r="F5489" s="3">
        <v>42946</v>
      </c>
      <c r="G5489" s="3"/>
    </row>
    <row r="5490" spans="1:8">
      <c r="A5490" s="4" t="s">
        <v>5697</v>
      </c>
      <c r="B5490" s="4" t="s">
        <v>174</v>
      </c>
      <c r="C5490" s="4" t="s">
        <v>192</v>
      </c>
      <c r="D5490" s="4" t="s">
        <v>24</v>
      </c>
      <c r="E5490" s="4" t="s">
        <v>193</v>
      </c>
      <c r="F5490" s="3">
        <v>42946</v>
      </c>
      <c r="G5490" s="3"/>
    </row>
    <row r="5491" spans="1:8">
      <c r="A5491" s="4" t="s">
        <v>5698</v>
      </c>
      <c r="B5491" s="4" t="s">
        <v>174</v>
      </c>
      <c r="C5491" s="4" t="s">
        <v>192</v>
      </c>
      <c r="D5491" s="4" t="s">
        <v>24</v>
      </c>
      <c r="E5491" s="4" t="s">
        <v>193</v>
      </c>
      <c r="F5491" s="3">
        <v>42946</v>
      </c>
      <c r="G5491" s="3"/>
    </row>
    <row r="5492" spans="1:8">
      <c r="A5492" s="4" t="s">
        <v>5699</v>
      </c>
      <c r="B5492" s="4" t="s">
        <v>174</v>
      </c>
      <c r="C5492" s="4" t="s">
        <v>192</v>
      </c>
      <c r="D5492" s="4" t="s">
        <v>76</v>
      </c>
      <c r="E5492" s="4" t="s">
        <v>197</v>
      </c>
      <c r="F5492" s="3">
        <v>42946</v>
      </c>
      <c r="G5492" s="3">
        <v>42952</v>
      </c>
      <c r="H5492">
        <v>0</v>
      </c>
    </row>
    <row r="5493" spans="1:8">
      <c r="A5493" s="4" t="s">
        <v>5700</v>
      </c>
      <c r="B5493" s="4" t="s">
        <v>174</v>
      </c>
      <c r="C5493" s="4" t="s">
        <v>171</v>
      </c>
      <c r="D5493" s="4" t="s">
        <v>42</v>
      </c>
      <c r="E5493" s="4" t="s">
        <v>172</v>
      </c>
      <c r="F5493" s="3">
        <v>42946</v>
      </c>
      <c r="G5493" s="3">
        <v>43073</v>
      </c>
      <c r="H5493">
        <v>1245</v>
      </c>
    </row>
    <row r="5494" spans="1:8">
      <c r="A5494" s="4" t="s">
        <v>5701</v>
      </c>
      <c r="B5494" s="4" t="s">
        <v>174</v>
      </c>
      <c r="C5494" s="4" t="s">
        <v>171</v>
      </c>
      <c r="D5494" s="4" t="s">
        <v>106</v>
      </c>
      <c r="E5494" s="4" t="s">
        <v>172</v>
      </c>
      <c r="F5494" s="3">
        <v>42946</v>
      </c>
      <c r="G5494" s="3">
        <v>42951</v>
      </c>
      <c r="H5494">
        <v>1160</v>
      </c>
    </row>
    <row r="5495" spans="1:8">
      <c r="A5495" s="4" t="s">
        <v>5702</v>
      </c>
      <c r="B5495" s="4" t="s">
        <v>174</v>
      </c>
      <c r="C5495" s="4" t="s">
        <v>177</v>
      </c>
      <c r="D5495" s="4" t="s">
        <v>29</v>
      </c>
      <c r="E5495" s="4" t="s">
        <v>172</v>
      </c>
      <c r="F5495" s="3">
        <v>42946</v>
      </c>
      <c r="G5495" s="3">
        <v>42947</v>
      </c>
      <c r="H5495">
        <v>53</v>
      </c>
    </row>
    <row r="5496" spans="1:8">
      <c r="A5496" s="4" t="s">
        <v>5703</v>
      </c>
      <c r="B5496" s="4" t="s">
        <v>263</v>
      </c>
      <c r="C5496" s="4" t="s">
        <v>175</v>
      </c>
      <c r="D5496" s="4" t="s">
        <v>78</v>
      </c>
      <c r="E5496" s="4" t="s">
        <v>197</v>
      </c>
      <c r="F5496" s="3">
        <v>42946</v>
      </c>
      <c r="G5496" s="3">
        <v>42958</v>
      </c>
      <c r="H5496">
        <v>0</v>
      </c>
    </row>
    <row r="5497" spans="1:8">
      <c r="A5497" s="4" t="s">
        <v>5704</v>
      </c>
      <c r="B5497" s="4" t="s">
        <v>196</v>
      </c>
      <c r="C5497" s="4" t="s">
        <v>171</v>
      </c>
      <c r="D5497" s="4" t="s">
        <v>24</v>
      </c>
      <c r="E5497" s="4" t="s">
        <v>193</v>
      </c>
      <c r="F5497" s="3">
        <v>42946</v>
      </c>
      <c r="G5497" s="3"/>
    </row>
    <row r="5498" spans="1:8">
      <c r="A5498" s="4" t="s">
        <v>5705</v>
      </c>
      <c r="B5498" s="4" t="s">
        <v>196</v>
      </c>
      <c r="C5498" s="4" t="s">
        <v>175</v>
      </c>
      <c r="D5498" s="4" t="s">
        <v>24</v>
      </c>
      <c r="E5498" s="4" t="s">
        <v>193</v>
      </c>
      <c r="F5498" s="3">
        <v>42946</v>
      </c>
      <c r="G5498" s="3"/>
    </row>
    <row r="5499" spans="1:8">
      <c r="A5499" s="4" t="s">
        <v>5706</v>
      </c>
      <c r="B5499" s="4" t="s">
        <v>196</v>
      </c>
      <c r="C5499" s="4" t="s">
        <v>177</v>
      </c>
      <c r="D5499" s="4" t="s">
        <v>24</v>
      </c>
      <c r="E5499" s="4" t="s">
        <v>193</v>
      </c>
      <c r="F5499" s="3">
        <v>42946</v>
      </c>
      <c r="G5499" s="3"/>
    </row>
    <row r="5500" spans="1:8">
      <c r="A5500" s="4" t="s">
        <v>5707</v>
      </c>
      <c r="B5500" s="4" t="s">
        <v>196</v>
      </c>
      <c r="C5500" s="4" t="s">
        <v>192</v>
      </c>
      <c r="D5500" s="4" t="s">
        <v>61</v>
      </c>
      <c r="E5500" s="4" t="s">
        <v>197</v>
      </c>
      <c r="F5500" s="3">
        <v>42946</v>
      </c>
      <c r="G5500" s="3">
        <v>42953</v>
      </c>
      <c r="H5500">
        <v>0</v>
      </c>
    </row>
    <row r="5501" spans="1:8">
      <c r="A5501" s="4" t="s">
        <v>5708</v>
      </c>
      <c r="B5501" s="4" t="s">
        <v>203</v>
      </c>
      <c r="C5501" s="4" t="s">
        <v>192</v>
      </c>
      <c r="D5501" s="4" t="s">
        <v>93</v>
      </c>
      <c r="E5501" s="4" t="s">
        <v>197</v>
      </c>
      <c r="F5501" s="3">
        <v>42946</v>
      </c>
      <c r="G5501" s="3">
        <v>42947</v>
      </c>
      <c r="H5501">
        <v>0</v>
      </c>
    </row>
    <row r="5502" spans="1:8">
      <c r="A5502" s="4" t="s">
        <v>5709</v>
      </c>
      <c r="B5502" s="4" t="s">
        <v>191</v>
      </c>
      <c r="C5502" s="4" t="s">
        <v>175</v>
      </c>
      <c r="D5502" s="4" t="s">
        <v>38</v>
      </c>
      <c r="E5502" s="4" t="s">
        <v>172</v>
      </c>
      <c r="F5502" s="3">
        <v>42946</v>
      </c>
      <c r="G5502" s="3">
        <v>42988</v>
      </c>
      <c r="H5502">
        <v>5031</v>
      </c>
    </row>
    <row r="5503" spans="1:8">
      <c r="A5503" s="4" t="s">
        <v>5710</v>
      </c>
      <c r="B5503" s="4" t="s">
        <v>343</v>
      </c>
      <c r="C5503" s="4" t="s">
        <v>175</v>
      </c>
      <c r="D5503" s="4" t="s">
        <v>100</v>
      </c>
      <c r="E5503" s="4" t="s">
        <v>172</v>
      </c>
      <c r="F5503" s="3">
        <v>42946</v>
      </c>
      <c r="G5503" s="3">
        <v>42947</v>
      </c>
      <c r="H5503">
        <v>5741</v>
      </c>
    </row>
    <row r="5504" spans="1:8">
      <c r="A5504" s="4" t="s">
        <v>5711</v>
      </c>
      <c r="B5504" s="4" t="s">
        <v>219</v>
      </c>
      <c r="C5504" s="4" t="s">
        <v>177</v>
      </c>
      <c r="D5504" s="4" t="s">
        <v>24</v>
      </c>
      <c r="E5504" s="4" t="s">
        <v>193</v>
      </c>
      <c r="F5504" s="3">
        <v>42946</v>
      </c>
      <c r="G5504" s="3"/>
    </row>
    <row r="5505" spans="1:8">
      <c r="A5505" s="4" t="s">
        <v>5712</v>
      </c>
      <c r="B5505" s="4" t="s">
        <v>219</v>
      </c>
      <c r="C5505" s="4" t="s">
        <v>171</v>
      </c>
      <c r="D5505" s="4" t="s">
        <v>98</v>
      </c>
      <c r="E5505" s="4" t="s">
        <v>172</v>
      </c>
      <c r="F5505" s="3">
        <v>42946</v>
      </c>
      <c r="G5505" s="3">
        <v>42956</v>
      </c>
      <c r="H5505">
        <v>1038</v>
      </c>
    </row>
    <row r="5506" spans="1:8">
      <c r="A5506" s="4" t="s">
        <v>5713</v>
      </c>
      <c r="B5506" s="4" t="s">
        <v>230</v>
      </c>
      <c r="C5506" s="4" t="s">
        <v>179</v>
      </c>
      <c r="D5506" s="4" t="s">
        <v>24</v>
      </c>
      <c r="E5506" s="4" t="s">
        <v>193</v>
      </c>
      <c r="F5506" s="3">
        <v>42946</v>
      </c>
      <c r="G5506" s="3"/>
    </row>
    <row r="5507" spans="1:8">
      <c r="A5507" s="4" t="s">
        <v>5714</v>
      </c>
      <c r="B5507" s="4" t="s">
        <v>230</v>
      </c>
      <c r="C5507" s="4" t="s">
        <v>179</v>
      </c>
      <c r="D5507" s="4" t="s">
        <v>42</v>
      </c>
      <c r="E5507" s="4" t="s">
        <v>197</v>
      </c>
      <c r="F5507" s="3">
        <v>42946</v>
      </c>
      <c r="G5507" s="3">
        <v>42952</v>
      </c>
      <c r="H5507">
        <v>0</v>
      </c>
    </row>
    <row r="5508" spans="1:8">
      <c r="A5508" s="4" t="s">
        <v>5715</v>
      </c>
      <c r="B5508" s="4" t="s">
        <v>230</v>
      </c>
      <c r="C5508" s="4" t="s">
        <v>179</v>
      </c>
      <c r="D5508" s="4" t="s">
        <v>81</v>
      </c>
      <c r="E5508" s="4" t="s">
        <v>197</v>
      </c>
      <c r="F5508" s="3">
        <v>42946</v>
      </c>
      <c r="G5508" s="3">
        <v>43059</v>
      </c>
      <c r="H5508">
        <v>0</v>
      </c>
    </row>
    <row r="5509" spans="1:8">
      <c r="A5509" s="4" t="s">
        <v>5716</v>
      </c>
      <c r="B5509" s="4" t="s">
        <v>256</v>
      </c>
      <c r="C5509" s="4" t="s">
        <v>179</v>
      </c>
      <c r="D5509" s="4" t="s">
        <v>24</v>
      </c>
      <c r="E5509" s="4" t="s">
        <v>193</v>
      </c>
      <c r="F5509" s="3">
        <v>42946</v>
      </c>
      <c r="G5509" s="3"/>
    </row>
    <row r="5510" spans="1:8">
      <c r="A5510" s="4" t="s">
        <v>5717</v>
      </c>
      <c r="B5510" s="4" t="s">
        <v>256</v>
      </c>
      <c r="C5510" s="4" t="s">
        <v>177</v>
      </c>
      <c r="D5510" s="4" t="s">
        <v>29</v>
      </c>
      <c r="E5510" s="4" t="s">
        <v>193</v>
      </c>
      <c r="F5510" s="3">
        <v>42946</v>
      </c>
      <c r="G5510" s="3"/>
    </row>
    <row r="5511" spans="1:8">
      <c r="A5511" s="4" t="s">
        <v>5718</v>
      </c>
      <c r="B5511" s="4" t="s">
        <v>256</v>
      </c>
      <c r="C5511" s="4" t="s">
        <v>179</v>
      </c>
      <c r="D5511" s="4" t="s">
        <v>61</v>
      </c>
      <c r="E5511" s="4" t="s">
        <v>172</v>
      </c>
      <c r="F5511" s="3">
        <v>42946</v>
      </c>
      <c r="G5511" s="3">
        <v>42956</v>
      </c>
      <c r="H5511">
        <v>502</v>
      </c>
    </row>
    <row r="5512" spans="1:8">
      <c r="A5512" s="4" t="s">
        <v>5719</v>
      </c>
      <c r="B5512" s="4" t="s">
        <v>244</v>
      </c>
      <c r="C5512" s="4" t="s">
        <v>171</v>
      </c>
      <c r="D5512" s="4" t="s">
        <v>24</v>
      </c>
      <c r="E5512" s="4" t="s">
        <v>193</v>
      </c>
      <c r="F5512" s="3">
        <v>42946</v>
      </c>
      <c r="G5512" s="3"/>
    </row>
    <row r="5513" spans="1:8">
      <c r="A5513" s="4" t="s">
        <v>5720</v>
      </c>
      <c r="B5513" s="4" t="s">
        <v>244</v>
      </c>
      <c r="C5513" s="4" t="s">
        <v>177</v>
      </c>
      <c r="D5513" s="4" t="s">
        <v>24</v>
      </c>
      <c r="E5513" s="4" t="s">
        <v>193</v>
      </c>
      <c r="F5513" s="3">
        <v>42946</v>
      </c>
      <c r="G5513" s="3"/>
    </row>
    <row r="5514" spans="1:8">
      <c r="A5514" s="4" t="s">
        <v>5721</v>
      </c>
      <c r="B5514" s="4" t="s">
        <v>201</v>
      </c>
      <c r="C5514" s="4" t="s">
        <v>171</v>
      </c>
      <c r="D5514" s="4" t="s">
        <v>24</v>
      </c>
      <c r="E5514" s="4" t="s">
        <v>193</v>
      </c>
      <c r="F5514" s="3">
        <v>42946</v>
      </c>
      <c r="G5514" s="3"/>
    </row>
    <row r="5515" spans="1:8">
      <c r="A5515" s="4" t="s">
        <v>5722</v>
      </c>
      <c r="B5515" s="4" t="s">
        <v>201</v>
      </c>
      <c r="C5515" s="4" t="s">
        <v>175</v>
      </c>
      <c r="D5515" s="4" t="s">
        <v>90</v>
      </c>
      <c r="E5515" s="4" t="s">
        <v>172</v>
      </c>
      <c r="F5515" s="3">
        <v>42946</v>
      </c>
      <c r="G5515" s="3">
        <v>42947</v>
      </c>
      <c r="H5515">
        <v>4913</v>
      </c>
    </row>
    <row r="5516" spans="1:8">
      <c r="A5516" s="4" t="s">
        <v>5723</v>
      </c>
      <c r="B5516" s="4" t="s">
        <v>170</v>
      </c>
      <c r="C5516" s="4" t="s">
        <v>179</v>
      </c>
      <c r="D5516" s="4" t="s">
        <v>24</v>
      </c>
      <c r="E5516" s="4" t="s">
        <v>193</v>
      </c>
      <c r="F5516" s="3">
        <v>42946</v>
      </c>
      <c r="G5516" s="3"/>
    </row>
    <row r="5517" spans="1:8">
      <c r="A5517" s="4" t="s">
        <v>5724</v>
      </c>
      <c r="B5517" s="4" t="s">
        <v>170</v>
      </c>
      <c r="C5517" s="4" t="s">
        <v>177</v>
      </c>
      <c r="D5517" s="4" t="s">
        <v>98</v>
      </c>
      <c r="E5517" s="4" t="s">
        <v>193</v>
      </c>
      <c r="F5517" s="3">
        <v>42946</v>
      </c>
      <c r="G5517" s="3"/>
    </row>
    <row r="5518" spans="1:8">
      <c r="A5518" s="4" t="s">
        <v>5725</v>
      </c>
      <c r="B5518" s="4" t="s">
        <v>170</v>
      </c>
      <c r="C5518" s="4" t="s">
        <v>192</v>
      </c>
      <c r="D5518" s="4" t="s">
        <v>104</v>
      </c>
      <c r="E5518" s="4" t="s">
        <v>172</v>
      </c>
      <c r="F5518" s="3">
        <v>42946</v>
      </c>
      <c r="G5518" s="3">
        <v>42997</v>
      </c>
      <c r="H5518">
        <v>3457</v>
      </c>
    </row>
    <row r="5519" spans="1:8">
      <c r="A5519" s="4" t="s">
        <v>5726</v>
      </c>
      <c r="B5519" s="4" t="s">
        <v>189</v>
      </c>
      <c r="C5519" s="4" t="s">
        <v>179</v>
      </c>
      <c r="D5519" s="4" t="s">
        <v>50</v>
      </c>
      <c r="E5519" s="4" t="s">
        <v>193</v>
      </c>
      <c r="F5519" s="3">
        <v>42946</v>
      </c>
      <c r="G5519" s="3"/>
    </row>
    <row r="5520" spans="1:8">
      <c r="A5520" s="4" t="s">
        <v>5727</v>
      </c>
      <c r="B5520" s="4" t="s">
        <v>189</v>
      </c>
      <c r="C5520" s="4" t="s">
        <v>179</v>
      </c>
      <c r="D5520" s="4" t="s">
        <v>24</v>
      </c>
      <c r="E5520" s="4" t="s">
        <v>193</v>
      </c>
      <c r="F5520" s="3">
        <v>42946</v>
      </c>
      <c r="G5520" s="3"/>
    </row>
    <row r="5521" spans="1:8">
      <c r="A5521" s="4" t="s">
        <v>5728</v>
      </c>
      <c r="B5521" s="4" t="s">
        <v>189</v>
      </c>
      <c r="C5521" s="4" t="s">
        <v>171</v>
      </c>
      <c r="D5521" s="4" t="s">
        <v>51</v>
      </c>
      <c r="E5521" s="4" t="s">
        <v>193</v>
      </c>
      <c r="F5521" s="3">
        <v>42946</v>
      </c>
      <c r="G5521" s="3"/>
    </row>
    <row r="5522" spans="1:8">
      <c r="A5522" s="4" t="s">
        <v>5729</v>
      </c>
      <c r="B5522" s="4" t="s">
        <v>189</v>
      </c>
      <c r="C5522" s="4" t="s">
        <v>177</v>
      </c>
      <c r="D5522" s="4" t="s">
        <v>24</v>
      </c>
      <c r="E5522" s="4" t="s">
        <v>193</v>
      </c>
      <c r="F5522" s="3">
        <v>42946</v>
      </c>
      <c r="G5522" s="3"/>
    </row>
    <row r="5523" spans="1:8">
      <c r="A5523" s="4" t="s">
        <v>5730</v>
      </c>
      <c r="B5523" s="4" t="s">
        <v>232</v>
      </c>
      <c r="C5523" s="4" t="s">
        <v>199</v>
      </c>
      <c r="D5523" s="4" t="s">
        <v>96</v>
      </c>
      <c r="E5523" s="4" t="s">
        <v>172</v>
      </c>
      <c r="F5523" s="3">
        <v>42946</v>
      </c>
      <c r="G5523" s="3">
        <v>42955</v>
      </c>
      <c r="H5523">
        <v>5204</v>
      </c>
    </row>
    <row r="5524" spans="1:8">
      <c r="A5524" s="4" t="s">
        <v>5731</v>
      </c>
      <c r="B5524" s="4" t="s">
        <v>226</v>
      </c>
      <c r="C5524" s="4" t="s">
        <v>192</v>
      </c>
      <c r="D5524" s="4" t="s">
        <v>99</v>
      </c>
      <c r="E5524" s="4" t="s">
        <v>172</v>
      </c>
      <c r="F5524" s="3">
        <v>42946</v>
      </c>
      <c r="G5524" s="3">
        <v>42954</v>
      </c>
      <c r="H5524">
        <v>3019</v>
      </c>
    </row>
    <row r="5525" spans="1:8">
      <c r="A5525" s="4" t="s">
        <v>5732</v>
      </c>
      <c r="B5525" s="4" t="s">
        <v>226</v>
      </c>
      <c r="C5525" s="4" t="s">
        <v>192</v>
      </c>
      <c r="D5525" s="4" t="s">
        <v>113</v>
      </c>
      <c r="E5525" s="4" t="s">
        <v>172</v>
      </c>
      <c r="F5525" s="3">
        <v>42946</v>
      </c>
      <c r="G5525" s="3">
        <v>42965</v>
      </c>
      <c r="H5525">
        <v>3453</v>
      </c>
    </row>
    <row r="5526" spans="1:8">
      <c r="A5526" s="4" t="s">
        <v>5733</v>
      </c>
      <c r="B5526" s="4" t="s">
        <v>208</v>
      </c>
      <c r="C5526" s="4" t="s">
        <v>177</v>
      </c>
      <c r="D5526" s="4" t="s">
        <v>24</v>
      </c>
      <c r="E5526" s="4" t="s">
        <v>193</v>
      </c>
      <c r="F5526" s="3">
        <v>42946</v>
      </c>
      <c r="G5526" s="3"/>
    </row>
    <row r="5527" spans="1:8">
      <c r="A5527" s="4" t="s">
        <v>5734</v>
      </c>
      <c r="B5527" s="4" t="s">
        <v>208</v>
      </c>
      <c r="C5527" s="4" t="s">
        <v>192</v>
      </c>
      <c r="D5527" s="4" t="s">
        <v>24</v>
      </c>
      <c r="E5527" s="4" t="s">
        <v>193</v>
      </c>
      <c r="F5527" s="3">
        <v>42946</v>
      </c>
      <c r="G5527" s="3"/>
    </row>
    <row r="5528" spans="1:8">
      <c r="A5528" s="4" t="s">
        <v>5735</v>
      </c>
      <c r="B5528" s="4" t="s">
        <v>185</v>
      </c>
      <c r="C5528" s="4" t="s">
        <v>192</v>
      </c>
      <c r="D5528" s="4" t="s">
        <v>86</v>
      </c>
      <c r="E5528" s="4" t="s">
        <v>172</v>
      </c>
      <c r="F5528" s="3">
        <v>42946</v>
      </c>
      <c r="G5528" s="3">
        <v>43052</v>
      </c>
      <c r="H5528">
        <v>3464</v>
      </c>
    </row>
    <row r="5529" spans="1:8">
      <c r="A5529" s="4" t="s">
        <v>5736</v>
      </c>
      <c r="B5529" s="4" t="s">
        <v>216</v>
      </c>
      <c r="C5529" s="4" t="s">
        <v>177</v>
      </c>
      <c r="D5529" s="4" t="s">
        <v>24</v>
      </c>
      <c r="E5529" s="4" t="s">
        <v>193</v>
      </c>
      <c r="F5529" s="3">
        <v>42946</v>
      </c>
      <c r="G5529" s="3"/>
    </row>
    <row r="5530" spans="1:8">
      <c r="A5530" s="4" t="s">
        <v>5737</v>
      </c>
      <c r="B5530" s="4" t="s">
        <v>216</v>
      </c>
      <c r="C5530" s="4" t="s">
        <v>192</v>
      </c>
      <c r="D5530" s="4" t="s">
        <v>126</v>
      </c>
      <c r="E5530" s="4" t="s">
        <v>172</v>
      </c>
      <c r="F5530" s="3">
        <v>42946</v>
      </c>
      <c r="G5530" s="3">
        <v>42966</v>
      </c>
      <c r="H5530">
        <v>2937</v>
      </c>
    </row>
    <row r="5531" spans="1:8">
      <c r="A5531" s="4" t="s">
        <v>5738</v>
      </c>
      <c r="B5531" s="4" t="s">
        <v>235</v>
      </c>
      <c r="C5531" s="4" t="s">
        <v>179</v>
      </c>
      <c r="D5531" s="4" t="s">
        <v>82</v>
      </c>
      <c r="E5531" s="4" t="s">
        <v>172</v>
      </c>
      <c r="F5531" s="3">
        <v>42946</v>
      </c>
      <c r="G5531" s="3">
        <v>42962</v>
      </c>
      <c r="H5531">
        <v>463</v>
      </c>
    </row>
    <row r="5532" spans="1:8">
      <c r="A5532" s="4" t="s">
        <v>5739</v>
      </c>
      <c r="B5532" s="4" t="s">
        <v>183</v>
      </c>
      <c r="C5532" s="4" t="s">
        <v>177</v>
      </c>
      <c r="D5532" s="4" t="s">
        <v>100</v>
      </c>
      <c r="E5532" s="4" t="s">
        <v>193</v>
      </c>
      <c r="F5532" s="3">
        <v>42947</v>
      </c>
      <c r="G5532" s="3"/>
    </row>
    <row r="5533" spans="1:8">
      <c r="A5533" s="4" t="s">
        <v>5740</v>
      </c>
      <c r="B5533" s="4" t="s">
        <v>261</v>
      </c>
      <c r="C5533" s="4" t="s">
        <v>175</v>
      </c>
      <c r="D5533" s="4" t="s">
        <v>34</v>
      </c>
      <c r="E5533" s="4" t="s">
        <v>172</v>
      </c>
      <c r="F5533" s="3">
        <v>42947</v>
      </c>
      <c r="G5533" s="3">
        <v>42989</v>
      </c>
      <c r="H5533">
        <v>4096</v>
      </c>
    </row>
    <row r="5534" spans="1:8">
      <c r="A5534" s="4" t="s">
        <v>5741</v>
      </c>
      <c r="B5534" s="4" t="s">
        <v>304</v>
      </c>
      <c r="C5534" s="4" t="s">
        <v>192</v>
      </c>
      <c r="D5534" s="4" t="s">
        <v>24</v>
      </c>
      <c r="E5534" s="4" t="s">
        <v>193</v>
      </c>
      <c r="F5534" s="3">
        <v>42947</v>
      </c>
      <c r="G5534" s="3"/>
    </row>
    <row r="5535" spans="1:8">
      <c r="A5535" s="4" t="s">
        <v>5742</v>
      </c>
      <c r="B5535" s="4" t="s">
        <v>174</v>
      </c>
      <c r="C5535" s="4" t="s">
        <v>175</v>
      </c>
      <c r="D5535" s="4" t="s">
        <v>24</v>
      </c>
      <c r="E5535" s="4" t="s">
        <v>193</v>
      </c>
      <c r="F5535" s="3">
        <v>42947</v>
      </c>
      <c r="G5535" s="3"/>
    </row>
    <row r="5536" spans="1:8">
      <c r="A5536" s="4" t="s">
        <v>5743</v>
      </c>
      <c r="B5536" s="4" t="s">
        <v>174</v>
      </c>
      <c r="C5536" s="4" t="s">
        <v>175</v>
      </c>
      <c r="D5536" s="4" t="s">
        <v>24</v>
      </c>
      <c r="E5536" s="4" t="s">
        <v>193</v>
      </c>
      <c r="F5536" s="3">
        <v>42947</v>
      </c>
      <c r="G5536" s="3"/>
    </row>
    <row r="5537" spans="1:8">
      <c r="A5537" s="4" t="s">
        <v>5744</v>
      </c>
      <c r="B5537" s="4" t="s">
        <v>174</v>
      </c>
      <c r="C5537" s="4" t="s">
        <v>177</v>
      </c>
      <c r="D5537" s="4" t="s">
        <v>24</v>
      </c>
      <c r="E5537" s="4" t="s">
        <v>193</v>
      </c>
      <c r="F5537" s="3">
        <v>42947</v>
      </c>
      <c r="G5537" s="3"/>
    </row>
    <row r="5538" spans="1:8">
      <c r="A5538" s="4" t="s">
        <v>5745</v>
      </c>
      <c r="B5538" s="4" t="s">
        <v>196</v>
      </c>
      <c r="C5538" s="4" t="s">
        <v>179</v>
      </c>
      <c r="D5538" s="4" t="s">
        <v>113</v>
      </c>
      <c r="E5538" s="4" t="s">
        <v>193</v>
      </c>
      <c r="F5538" s="3">
        <v>42947</v>
      </c>
      <c r="G5538" s="3"/>
    </row>
    <row r="5539" spans="1:8">
      <c r="A5539" s="4" t="s">
        <v>5746</v>
      </c>
      <c r="B5539" s="4" t="s">
        <v>196</v>
      </c>
      <c r="C5539" s="4" t="s">
        <v>192</v>
      </c>
      <c r="D5539" s="4" t="s">
        <v>113</v>
      </c>
      <c r="E5539" s="4" t="s">
        <v>193</v>
      </c>
      <c r="F5539" s="3">
        <v>42947</v>
      </c>
      <c r="G5539" s="3"/>
    </row>
    <row r="5540" spans="1:8">
      <c r="A5540" s="4" t="s">
        <v>5747</v>
      </c>
      <c r="B5540" s="4" t="s">
        <v>203</v>
      </c>
      <c r="C5540" s="4" t="s">
        <v>192</v>
      </c>
      <c r="D5540" s="4" t="s">
        <v>24</v>
      </c>
      <c r="E5540" s="4" t="s">
        <v>193</v>
      </c>
      <c r="F5540" s="3">
        <v>42947</v>
      </c>
      <c r="G5540" s="3"/>
    </row>
    <row r="5541" spans="1:8">
      <c r="A5541" s="4" t="s">
        <v>5748</v>
      </c>
      <c r="B5541" s="4" t="s">
        <v>191</v>
      </c>
      <c r="C5541" s="4" t="s">
        <v>199</v>
      </c>
      <c r="D5541" s="4" t="s">
        <v>24</v>
      </c>
      <c r="E5541" s="4" t="s">
        <v>193</v>
      </c>
      <c r="F5541" s="3">
        <v>42947</v>
      </c>
      <c r="G5541" s="3"/>
    </row>
    <row r="5542" spans="1:8">
      <c r="A5542" s="4" t="s">
        <v>5749</v>
      </c>
      <c r="B5542" s="4" t="s">
        <v>343</v>
      </c>
      <c r="C5542" s="4" t="s">
        <v>179</v>
      </c>
      <c r="D5542" s="4" t="s">
        <v>24</v>
      </c>
      <c r="E5542" s="4" t="s">
        <v>193</v>
      </c>
      <c r="F5542" s="3">
        <v>42947</v>
      </c>
      <c r="G5542" s="3"/>
    </row>
    <row r="5543" spans="1:8">
      <c r="A5543" s="4" t="s">
        <v>5750</v>
      </c>
      <c r="B5543" s="4" t="s">
        <v>256</v>
      </c>
      <c r="C5543" s="4" t="s">
        <v>179</v>
      </c>
      <c r="D5543" s="4" t="s">
        <v>24</v>
      </c>
      <c r="E5543" s="4" t="s">
        <v>193</v>
      </c>
      <c r="F5543" s="3">
        <v>42947</v>
      </c>
      <c r="G5543" s="3"/>
    </row>
    <row r="5544" spans="1:8">
      <c r="A5544" s="4" t="s">
        <v>5751</v>
      </c>
      <c r="B5544" s="4" t="s">
        <v>256</v>
      </c>
      <c r="C5544" s="4" t="s">
        <v>171</v>
      </c>
      <c r="D5544" s="4" t="s">
        <v>24</v>
      </c>
      <c r="E5544" s="4" t="s">
        <v>193</v>
      </c>
      <c r="F5544" s="3">
        <v>42947</v>
      </c>
      <c r="G5544" s="3"/>
    </row>
    <row r="5545" spans="1:8">
      <c r="A5545" s="4" t="s">
        <v>5752</v>
      </c>
      <c r="B5545" s="4" t="s">
        <v>256</v>
      </c>
      <c r="C5545" s="4" t="s">
        <v>192</v>
      </c>
      <c r="D5545" s="4" t="s">
        <v>21</v>
      </c>
      <c r="E5545" s="4" t="s">
        <v>193</v>
      </c>
      <c r="F5545" s="3">
        <v>42947</v>
      </c>
      <c r="G5545" s="3"/>
    </row>
    <row r="5546" spans="1:8">
      <c r="A5546" s="4" t="s">
        <v>5753</v>
      </c>
      <c r="B5546" s="4" t="s">
        <v>256</v>
      </c>
      <c r="C5546" s="4" t="s">
        <v>192</v>
      </c>
      <c r="D5546" s="4" t="s">
        <v>24</v>
      </c>
      <c r="E5546" s="4" t="s">
        <v>193</v>
      </c>
      <c r="F5546" s="3">
        <v>42947</v>
      </c>
      <c r="G5546" s="3"/>
    </row>
    <row r="5547" spans="1:8">
      <c r="A5547" s="4" t="s">
        <v>5754</v>
      </c>
      <c r="B5547" s="4" t="s">
        <v>187</v>
      </c>
      <c r="C5547" s="4" t="s">
        <v>199</v>
      </c>
      <c r="D5547" s="4" t="s">
        <v>24</v>
      </c>
      <c r="E5547" s="4" t="s">
        <v>193</v>
      </c>
      <c r="F5547" s="3">
        <v>42947</v>
      </c>
      <c r="G5547" s="3"/>
    </row>
    <row r="5548" spans="1:8">
      <c r="A5548" s="4" t="s">
        <v>5755</v>
      </c>
      <c r="B5548" s="4" t="s">
        <v>187</v>
      </c>
      <c r="C5548" s="4" t="s">
        <v>171</v>
      </c>
      <c r="D5548" s="4" t="s">
        <v>97</v>
      </c>
      <c r="E5548" s="4" t="s">
        <v>197</v>
      </c>
      <c r="F5548" s="3">
        <v>42947</v>
      </c>
      <c r="G5548" s="3">
        <v>42951</v>
      </c>
      <c r="H5548">
        <v>0</v>
      </c>
    </row>
    <row r="5549" spans="1:8">
      <c r="A5549" s="4" t="s">
        <v>5756</v>
      </c>
      <c r="B5549" s="4" t="s">
        <v>187</v>
      </c>
      <c r="C5549" s="4" t="s">
        <v>175</v>
      </c>
      <c r="D5549" s="4" t="s">
        <v>124</v>
      </c>
      <c r="E5549" s="4" t="s">
        <v>197</v>
      </c>
      <c r="F5549" s="3">
        <v>42947</v>
      </c>
      <c r="G5549" s="3">
        <v>43062</v>
      </c>
      <c r="H5549">
        <v>0</v>
      </c>
    </row>
    <row r="5550" spans="1:8">
      <c r="A5550" s="4" t="s">
        <v>5757</v>
      </c>
      <c r="B5550" s="4" t="s">
        <v>187</v>
      </c>
      <c r="C5550" s="4" t="s">
        <v>192</v>
      </c>
      <c r="D5550" s="4" t="s">
        <v>115</v>
      </c>
      <c r="E5550" s="4" t="s">
        <v>172</v>
      </c>
      <c r="F5550" s="3">
        <v>42947</v>
      </c>
      <c r="G5550" s="3">
        <v>42957</v>
      </c>
      <c r="H5550">
        <v>3187</v>
      </c>
    </row>
    <row r="5551" spans="1:8">
      <c r="A5551" s="4" t="s">
        <v>5758</v>
      </c>
      <c r="B5551" s="4" t="s">
        <v>244</v>
      </c>
      <c r="C5551" s="4" t="s">
        <v>171</v>
      </c>
      <c r="D5551" s="4" t="s">
        <v>24</v>
      </c>
      <c r="E5551" s="4" t="s">
        <v>193</v>
      </c>
      <c r="F5551" s="3">
        <v>42947</v>
      </c>
      <c r="G5551" s="3"/>
    </row>
    <row r="5552" spans="1:8">
      <c r="A5552" s="4" t="s">
        <v>5759</v>
      </c>
      <c r="B5552" s="4" t="s">
        <v>170</v>
      </c>
      <c r="C5552" s="4" t="s">
        <v>171</v>
      </c>
      <c r="D5552" s="4" t="s">
        <v>24</v>
      </c>
      <c r="E5552" s="4" t="s">
        <v>193</v>
      </c>
      <c r="F5552" s="3">
        <v>42947</v>
      </c>
      <c r="G5552" s="3"/>
    </row>
    <row r="5553" spans="1:8">
      <c r="A5553" s="4" t="s">
        <v>5760</v>
      </c>
      <c r="B5553" s="4" t="s">
        <v>170</v>
      </c>
      <c r="C5553" s="4" t="s">
        <v>192</v>
      </c>
      <c r="D5553" s="4" t="s">
        <v>24</v>
      </c>
      <c r="E5553" s="4" t="s">
        <v>193</v>
      </c>
      <c r="F5553" s="3">
        <v>42947</v>
      </c>
      <c r="G5553" s="3"/>
    </row>
    <row r="5554" spans="1:8">
      <c r="A5554" s="4" t="s">
        <v>5761</v>
      </c>
      <c r="B5554" s="4" t="s">
        <v>170</v>
      </c>
      <c r="C5554" s="4" t="s">
        <v>177</v>
      </c>
      <c r="D5554" s="4" t="s">
        <v>37</v>
      </c>
      <c r="E5554" s="4" t="s">
        <v>197</v>
      </c>
      <c r="F5554" s="3">
        <v>42947</v>
      </c>
      <c r="G5554" s="3">
        <v>43041</v>
      </c>
      <c r="H5554">
        <v>0</v>
      </c>
    </row>
    <row r="5555" spans="1:8">
      <c r="A5555" s="4" t="s">
        <v>5762</v>
      </c>
      <c r="B5555" s="4" t="s">
        <v>170</v>
      </c>
      <c r="C5555" s="4" t="s">
        <v>199</v>
      </c>
      <c r="D5555" s="4" t="s">
        <v>100</v>
      </c>
      <c r="E5555" s="4" t="s">
        <v>172</v>
      </c>
      <c r="F5555" s="3">
        <v>42947</v>
      </c>
      <c r="G5555" s="3">
        <v>43049</v>
      </c>
      <c r="H5555">
        <v>5234</v>
      </c>
    </row>
    <row r="5556" spans="1:8">
      <c r="A5556" s="4" t="s">
        <v>5763</v>
      </c>
      <c r="B5556" s="4" t="s">
        <v>189</v>
      </c>
      <c r="C5556" s="4" t="s">
        <v>179</v>
      </c>
      <c r="D5556" s="4" t="s">
        <v>82</v>
      </c>
      <c r="E5556" s="4" t="s">
        <v>193</v>
      </c>
      <c r="F5556" s="3">
        <v>42947</v>
      </c>
      <c r="G5556" s="3"/>
    </row>
    <row r="5557" spans="1:8">
      <c r="A5557" s="4" t="s">
        <v>5764</v>
      </c>
      <c r="B5557" s="4" t="s">
        <v>189</v>
      </c>
      <c r="C5557" s="4" t="s">
        <v>171</v>
      </c>
      <c r="D5557" s="4" t="s">
        <v>24</v>
      </c>
      <c r="E5557" s="4" t="s">
        <v>193</v>
      </c>
      <c r="F5557" s="3">
        <v>42947</v>
      </c>
      <c r="G5557" s="3"/>
    </row>
    <row r="5558" spans="1:8">
      <c r="A5558" s="4" t="s">
        <v>5765</v>
      </c>
      <c r="B5558" s="4" t="s">
        <v>232</v>
      </c>
      <c r="C5558" s="4" t="s">
        <v>199</v>
      </c>
      <c r="D5558" s="4" t="s">
        <v>130</v>
      </c>
      <c r="E5558" s="4" t="s">
        <v>172</v>
      </c>
      <c r="F5558" s="3">
        <v>42947</v>
      </c>
      <c r="G5558" s="3">
        <v>43006</v>
      </c>
      <c r="H5558">
        <v>6180</v>
      </c>
    </row>
    <row r="5559" spans="1:8">
      <c r="A5559" s="4" t="s">
        <v>5766</v>
      </c>
      <c r="B5559" s="4" t="s">
        <v>208</v>
      </c>
      <c r="C5559" s="4" t="s">
        <v>177</v>
      </c>
      <c r="D5559" s="4" t="s">
        <v>24</v>
      </c>
      <c r="E5559" s="4" t="s">
        <v>193</v>
      </c>
      <c r="F5559" s="3">
        <v>42947</v>
      </c>
      <c r="G5559" s="3"/>
    </row>
    <row r="5560" spans="1:8">
      <c r="A5560" s="4" t="s">
        <v>5767</v>
      </c>
      <c r="B5560" s="4" t="s">
        <v>208</v>
      </c>
      <c r="C5560" s="4" t="s">
        <v>177</v>
      </c>
      <c r="D5560" s="4" t="s">
        <v>47</v>
      </c>
      <c r="E5560" s="4" t="s">
        <v>172</v>
      </c>
      <c r="F5560" s="3">
        <v>42947</v>
      </c>
      <c r="G5560" s="3">
        <v>42957</v>
      </c>
      <c r="H5560">
        <v>53</v>
      </c>
    </row>
    <row r="5561" spans="1:8">
      <c r="A5561" s="4" t="s">
        <v>5768</v>
      </c>
      <c r="B5561" s="4" t="s">
        <v>185</v>
      </c>
      <c r="C5561" s="4" t="s">
        <v>177</v>
      </c>
      <c r="D5561" s="4" t="s">
        <v>84</v>
      </c>
      <c r="E5561" s="4" t="s">
        <v>197</v>
      </c>
      <c r="F5561" s="3">
        <v>42947</v>
      </c>
      <c r="G5561" s="3">
        <v>42952</v>
      </c>
      <c r="H5561">
        <v>0</v>
      </c>
    </row>
    <row r="5562" spans="1:8">
      <c r="A5562" s="4" t="s">
        <v>5769</v>
      </c>
      <c r="B5562" s="4" t="s">
        <v>185</v>
      </c>
      <c r="C5562" s="4" t="s">
        <v>192</v>
      </c>
      <c r="D5562" s="4" t="s">
        <v>38</v>
      </c>
      <c r="E5562" s="4" t="s">
        <v>172</v>
      </c>
      <c r="F5562" s="3">
        <v>42947</v>
      </c>
      <c r="G5562" s="3">
        <v>42959</v>
      </c>
      <c r="H5562">
        <v>3687</v>
      </c>
    </row>
    <row r="5563" spans="1:8">
      <c r="A5563" s="4" t="s">
        <v>5770</v>
      </c>
      <c r="B5563" s="4" t="s">
        <v>216</v>
      </c>
      <c r="C5563" s="4" t="s">
        <v>177</v>
      </c>
      <c r="D5563" s="4" t="s">
        <v>24</v>
      </c>
      <c r="E5563" s="4" t="s">
        <v>193</v>
      </c>
      <c r="F5563" s="3">
        <v>42947</v>
      </c>
      <c r="G5563" s="3"/>
    </row>
    <row r="5564" spans="1:8">
      <c r="A5564" s="4" t="s">
        <v>5771</v>
      </c>
      <c r="B5564" s="4" t="s">
        <v>181</v>
      </c>
      <c r="C5564" s="4" t="s">
        <v>175</v>
      </c>
      <c r="D5564" s="4" t="s">
        <v>84</v>
      </c>
      <c r="E5564" s="4" t="s">
        <v>172</v>
      </c>
      <c r="F5564" s="3">
        <v>42947</v>
      </c>
      <c r="G5564" s="3">
        <v>42967</v>
      </c>
      <c r="H5564">
        <v>6069</v>
      </c>
    </row>
    <row r="5565" spans="1:8">
      <c r="A5565" s="4" t="s">
        <v>5772</v>
      </c>
      <c r="B5565" s="4" t="s">
        <v>183</v>
      </c>
      <c r="C5565" s="4" t="s">
        <v>171</v>
      </c>
      <c r="D5565" s="4" t="s">
        <v>24</v>
      </c>
      <c r="E5565" s="4" t="s">
        <v>193</v>
      </c>
      <c r="F5565" s="3">
        <v>42948</v>
      </c>
      <c r="G5565" s="3"/>
    </row>
    <row r="5566" spans="1:8">
      <c r="A5566" s="4" t="s">
        <v>5773</v>
      </c>
      <c r="B5566" s="4" t="s">
        <v>183</v>
      </c>
      <c r="C5566" s="4" t="s">
        <v>171</v>
      </c>
      <c r="D5566" s="4" t="s">
        <v>24</v>
      </c>
      <c r="E5566" s="4" t="s">
        <v>193</v>
      </c>
      <c r="F5566" s="3">
        <v>42948</v>
      </c>
      <c r="G5566" s="3"/>
    </row>
    <row r="5567" spans="1:8">
      <c r="A5567" s="4" t="s">
        <v>5774</v>
      </c>
      <c r="B5567" s="4" t="s">
        <v>183</v>
      </c>
      <c r="C5567" s="4" t="s">
        <v>177</v>
      </c>
      <c r="D5567" s="4" t="s">
        <v>98</v>
      </c>
      <c r="E5567" s="4" t="s">
        <v>193</v>
      </c>
      <c r="F5567" s="3">
        <v>42948</v>
      </c>
      <c r="G5567" s="3"/>
    </row>
    <row r="5568" spans="1:8">
      <c r="A5568" s="4" t="s">
        <v>5775</v>
      </c>
      <c r="B5568" s="4" t="s">
        <v>183</v>
      </c>
      <c r="C5568" s="4" t="s">
        <v>177</v>
      </c>
      <c r="D5568" s="4" t="s">
        <v>24</v>
      </c>
      <c r="E5568" s="4" t="s">
        <v>193</v>
      </c>
      <c r="F5568" s="3">
        <v>42948</v>
      </c>
      <c r="G5568" s="3"/>
    </row>
    <row r="5569" spans="1:8">
      <c r="A5569" s="4" t="s">
        <v>5776</v>
      </c>
      <c r="B5569" s="4" t="s">
        <v>183</v>
      </c>
      <c r="C5569" s="4" t="s">
        <v>171</v>
      </c>
      <c r="D5569" s="4" t="s">
        <v>66</v>
      </c>
      <c r="E5569" s="4" t="s">
        <v>197</v>
      </c>
      <c r="F5569" s="3">
        <v>42948</v>
      </c>
      <c r="G5569" s="3">
        <v>42958</v>
      </c>
      <c r="H5569">
        <v>0</v>
      </c>
    </row>
    <row r="5570" spans="1:8">
      <c r="A5570" s="4" t="s">
        <v>5777</v>
      </c>
      <c r="B5570" s="4" t="s">
        <v>183</v>
      </c>
      <c r="C5570" s="4" t="s">
        <v>192</v>
      </c>
      <c r="D5570" s="4" t="s">
        <v>85</v>
      </c>
      <c r="E5570" s="4" t="s">
        <v>172</v>
      </c>
      <c r="F5570" s="3">
        <v>42948</v>
      </c>
      <c r="G5570" s="3">
        <v>42963</v>
      </c>
      <c r="H5570">
        <v>3452</v>
      </c>
    </row>
    <row r="5571" spans="1:8">
      <c r="A5571" s="4" t="s">
        <v>5778</v>
      </c>
      <c r="B5571" s="4" t="s">
        <v>246</v>
      </c>
      <c r="C5571" s="4" t="s">
        <v>192</v>
      </c>
      <c r="D5571" s="4" t="s">
        <v>24</v>
      </c>
      <c r="E5571" s="4" t="s">
        <v>193</v>
      </c>
      <c r="F5571" s="3">
        <v>42948</v>
      </c>
      <c r="G5571" s="3"/>
    </row>
    <row r="5572" spans="1:8">
      <c r="A5572" s="4" t="s">
        <v>5779</v>
      </c>
      <c r="B5572" s="4" t="s">
        <v>246</v>
      </c>
      <c r="C5572" s="4" t="s">
        <v>192</v>
      </c>
      <c r="D5572" s="4" t="s">
        <v>83</v>
      </c>
      <c r="E5572" s="4" t="s">
        <v>172</v>
      </c>
      <c r="F5572" s="3">
        <v>42948</v>
      </c>
      <c r="G5572" s="3">
        <v>42956</v>
      </c>
      <c r="H5572">
        <v>3156</v>
      </c>
    </row>
    <row r="5573" spans="1:8">
      <c r="A5573" s="4" t="s">
        <v>5780</v>
      </c>
      <c r="B5573" s="4" t="s">
        <v>210</v>
      </c>
      <c r="C5573" s="4" t="s">
        <v>179</v>
      </c>
      <c r="D5573" s="4" t="s">
        <v>65</v>
      </c>
      <c r="E5573" s="4" t="s">
        <v>197</v>
      </c>
      <c r="F5573" s="3">
        <v>42948</v>
      </c>
      <c r="G5573" s="3">
        <v>42961</v>
      </c>
      <c r="H5573">
        <v>0</v>
      </c>
    </row>
    <row r="5574" spans="1:8">
      <c r="A5574" s="4" t="s">
        <v>5781</v>
      </c>
      <c r="B5574" s="4" t="s">
        <v>174</v>
      </c>
      <c r="C5574" s="4" t="s">
        <v>175</v>
      </c>
      <c r="D5574" s="4" t="s">
        <v>24</v>
      </c>
      <c r="E5574" s="4" t="s">
        <v>193</v>
      </c>
      <c r="F5574" s="3">
        <v>42948</v>
      </c>
      <c r="G5574" s="3"/>
    </row>
    <row r="5575" spans="1:8">
      <c r="A5575" s="4" t="s">
        <v>5782</v>
      </c>
      <c r="B5575" s="4" t="s">
        <v>174</v>
      </c>
      <c r="C5575" s="4" t="s">
        <v>175</v>
      </c>
      <c r="D5575" s="4" t="s">
        <v>24</v>
      </c>
      <c r="E5575" s="4" t="s">
        <v>193</v>
      </c>
      <c r="F5575" s="3">
        <v>42948</v>
      </c>
      <c r="G5575" s="3"/>
    </row>
    <row r="5576" spans="1:8">
      <c r="A5576" s="4" t="s">
        <v>5783</v>
      </c>
      <c r="B5576" s="4" t="s">
        <v>174</v>
      </c>
      <c r="C5576" s="4" t="s">
        <v>177</v>
      </c>
      <c r="D5576" s="4" t="s">
        <v>104</v>
      </c>
      <c r="E5576" s="4" t="s">
        <v>193</v>
      </c>
      <c r="F5576" s="3">
        <v>42948</v>
      </c>
      <c r="G5576" s="3"/>
    </row>
    <row r="5577" spans="1:8">
      <c r="A5577" s="4" t="s">
        <v>5784</v>
      </c>
      <c r="B5577" s="4" t="s">
        <v>174</v>
      </c>
      <c r="C5577" s="4" t="s">
        <v>177</v>
      </c>
      <c r="D5577" s="4" t="s">
        <v>24</v>
      </c>
      <c r="E5577" s="4" t="s">
        <v>193</v>
      </c>
      <c r="F5577" s="3">
        <v>42948</v>
      </c>
      <c r="G5577" s="3"/>
    </row>
    <row r="5578" spans="1:8">
      <c r="A5578" s="4" t="s">
        <v>5785</v>
      </c>
      <c r="B5578" s="4" t="s">
        <v>174</v>
      </c>
      <c r="C5578" s="4" t="s">
        <v>192</v>
      </c>
      <c r="D5578" s="4" t="s">
        <v>110</v>
      </c>
      <c r="E5578" s="4" t="s">
        <v>197</v>
      </c>
      <c r="F5578" s="3">
        <v>42948</v>
      </c>
      <c r="G5578" s="3">
        <v>43062</v>
      </c>
      <c r="H5578">
        <v>0</v>
      </c>
    </row>
    <row r="5579" spans="1:8">
      <c r="A5579" s="4" t="s">
        <v>5786</v>
      </c>
      <c r="B5579" s="4" t="s">
        <v>196</v>
      </c>
      <c r="C5579" s="4" t="s">
        <v>179</v>
      </c>
      <c r="D5579" s="4" t="s">
        <v>24</v>
      </c>
      <c r="E5579" s="4" t="s">
        <v>193</v>
      </c>
      <c r="F5579" s="3">
        <v>42948</v>
      </c>
      <c r="G5579" s="3"/>
    </row>
    <row r="5580" spans="1:8">
      <c r="A5580" s="4" t="s">
        <v>5787</v>
      </c>
      <c r="B5580" s="4" t="s">
        <v>196</v>
      </c>
      <c r="C5580" s="4" t="s">
        <v>171</v>
      </c>
      <c r="D5580" s="4" t="s">
        <v>24</v>
      </c>
      <c r="E5580" s="4" t="s">
        <v>193</v>
      </c>
      <c r="F5580" s="3">
        <v>42948</v>
      </c>
      <c r="G5580" s="3"/>
    </row>
    <row r="5581" spans="1:8">
      <c r="A5581" s="4" t="s">
        <v>5788</v>
      </c>
      <c r="B5581" s="4" t="s">
        <v>196</v>
      </c>
      <c r="C5581" s="4" t="s">
        <v>177</v>
      </c>
      <c r="D5581" s="4" t="s">
        <v>24</v>
      </c>
      <c r="E5581" s="4" t="s">
        <v>193</v>
      </c>
      <c r="F5581" s="3">
        <v>42948</v>
      </c>
      <c r="G5581" s="3"/>
    </row>
    <row r="5582" spans="1:8">
      <c r="A5582" s="4" t="s">
        <v>5789</v>
      </c>
      <c r="B5582" s="4" t="s">
        <v>196</v>
      </c>
      <c r="C5582" s="4" t="s">
        <v>192</v>
      </c>
      <c r="D5582" s="4" t="s">
        <v>24</v>
      </c>
      <c r="E5582" s="4" t="s">
        <v>193</v>
      </c>
      <c r="F5582" s="3">
        <v>42948</v>
      </c>
      <c r="G5582" s="3"/>
    </row>
    <row r="5583" spans="1:8">
      <c r="A5583" s="4" t="s">
        <v>5790</v>
      </c>
      <c r="B5583" s="4" t="s">
        <v>203</v>
      </c>
      <c r="C5583" s="4" t="s">
        <v>171</v>
      </c>
      <c r="D5583" s="4" t="s">
        <v>24</v>
      </c>
      <c r="E5583" s="4" t="s">
        <v>193</v>
      </c>
      <c r="F5583" s="3">
        <v>42948</v>
      </c>
      <c r="G5583" s="3"/>
    </row>
    <row r="5584" spans="1:8">
      <c r="A5584" s="4" t="s">
        <v>5791</v>
      </c>
      <c r="B5584" s="4" t="s">
        <v>203</v>
      </c>
      <c r="C5584" s="4" t="s">
        <v>171</v>
      </c>
      <c r="D5584" s="4" t="s">
        <v>102</v>
      </c>
      <c r="E5584" s="4" t="s">
        <v>172</v>
      </c>
      <c r="F5584" s="3">
        <v>42948</v>
      </c>
      <c r="G5584" s="3">
        <v>42953</v>
      </c>
      <c r="H5584">
        <v>1157</v>
      </c>
    </row>
    <row r="5585" spans="1:8">
      <c r="A5585" s="4" t="s">
        <v>5792</v>
      </c>
      <c r="B5585" s="4" t="s">
        <v>191</v>
      </c>
      <c r="C5585" s="4" t="s">
        <v>171</v>
      </c>
      <c r="D5585" s="4" t="s">
        <v>97</v>
      </c>
      <c r="E5585" s="4" t="s">
        <v>172</v>
      </c>
      <c r="F5585" s="3">
        <v>42948</v>
      </c>
      <c r="G5585" s="3">
        <v>43061</v>
      </c>
      <c r="H5585">
        <v>1040</v>
      </c>
    </row>
    <row r="5586" spans="1:8">
      <c r="A5586" s="4" t="s">
        <v>5793</v>
      </c>
      <c r="B5586" s="4" t="s">
        <v>343</v>
      </c>
      <c r="C5586" s="4" t="s">
        <v>177</v>
      </c>
      <c r="D5586" s="4" t="s">
        <v>111</v>
      </c>
      <c r="E5586" s="4" t="s">
        <v>172</v>
      </c>
      <c r="F5586" s="3">
        <v>42948</v>
      </c>
      <c r="G5586" s="3">
        <v>43085</v>
      </c>
      <c r="H5586">
        <v>49</v>
      </c>
    </row>
    <row r="5587" spans="1:8">
      <c r="A5587" s="4" t="s">
        <v>5794</v>
      </c>
      <c r="B5587" s="4" t="s">
        <v>256</v>
      </c>
      <c r="C5587" s="4" t="s">
        <v>179</v>
      </c>
      <c r="D5587" s="4" t="s">
        <v>24</v>
      </c>
      <c r="E5587" s="4" t="s">
        <v>193</v>
      </c>
      <c r="F5587" s="3">
        <v>42948</v>
      </c>
      <c r="G5587" s="3"/>
    </row>
    <row r="5588" spans="1:8">
      <c r="A5588" s="4" t="s">
        <v>5795</v>
      </c>
      <c r="B5588" s="4" t="s">
        <v>256</v>
      </c>
      <c r="C5588" s="4" t="s">
        <v>179</v>
      </c>
      <c r="D5588" s="4" t="s">
        <v>47</v>
      </c>
      <c r="E5588" s="4" t="s">
        <v>172</v>
      </c>
      <c r="F5588" s="3">
        <v>42948</v>
      </c>
      <c r="G5588" s="3">
        <v>42997</v>
      </c>
      <c r="H5588">
        <v>454</v>
      </c>
    </row>
    <row r="5589" spans="1:8">
      <c r="A5589" s="4" t="s">
        <v>5796</v>
      </c>
      <c r="B5589" s="4" t="s">
        <v>187</v>
      </c>
      <c r="C5589" s="4" t="s">
        <v>171</v>
      </c>
      <c r="D5589" s="4" t="s">
        <v>129</v>
      </c>
      <c r="E5589" s="4" t="s">
        <v>172</v>
      </c>
      <c r="F5589" s="3">
        <v>42948</v>
      </c>
      <c r="G5589" s="3">
        <v>43057</v>
      </c>
      <c r="H5589">
        <v>1106</v>
      </c>
    </row>
    <row r="5590" spans="1:8">
      <c r="A5590" s="4" t="s">
        <v>5797</v>
      </c>
      <c r="B5590" s="4" t="s">
        <v>244</v>
      </c>
      <c r="C5590" s="4" t="s">
        <v>265</v>
      </c>
      <c r="D5590" s="4" t="s">
        <v>24</v>
      </c>
      <c r="E5590" s="4" t="s">
        <v>193</v>
      </c>
      <c r="F5590" s="3">
        <v>42948</v>
      </c>
      <c r="G5590" s="3"/>
    </row>
    <row r="5591" spans="1:8">
      <c r="A5591" s="4" t="s">
        <v>5798</v>
      </c>
      <c r="B5591" s="4" t="s">
        <v>244</v>
      </c>
      <c r="C5591" s="4" t="s">
        <v>199</v>
      </c>
      <c r="D5591" s="4" t="s">
        <v>24</v>
      </c>
      <c r="E5591" s="4" t="s">
        <v>193</v>
      </c>
      <c r="F5591" s="3">
        <v>42948</v>
      </c>
      <c r="G5591" s="3"/>
    </row>
    <row r="5592" spans="1:8">
      <c r="A5592" s="4" t="s">
        <v>5799</v>
      </c>
      <c r="B5592" s="4" t="s">
        <v>244</v>
      </c>
      <c r="C5592" s="4" t="s">
        <v>175</v>
      </c>
      <c r="D5592" s="4" t="s">
        <v>24</v>
      </c>
      <c r="E5592" s="4" t="s">
        <v>193</v>
      </c>
      <c r="F5592" s="3">
        <v>42948</v>
      </c>
      <c r="G5592" s="3"/>
    </row>
    <row r="5593" spans="1:8">
      <c r="A5593" s="4" t="s">
        <v>5800</v>
      </c>
      <c r="B5593" s="4" t="s">
        <v>201</v>
      </c>
      <c r="C5593" s="4" t="s">
        <v>171</v>
      </c>
      <c r="D5593" s="4" t="s">
        <v>71</v>
      </c>
      <c r="E5593" s="4" t="s">
        <v>172</v>
      </c>
      <c r="F5593" s="3">
        <v>42948</v>
      </c>
      <c r="G5593" s="3">
        <v>42955</v>
      </c>
      <c r="H5593">
        <v>1143</v>
      </c>
    </row>
    <row r="5594" spans="1:8">
      <c r="A5594" s="4" t="s">
        <v>5801</v>
      </c>
      <c r="B5594" s="4" t="s">
        <v>201</v>
      </c>
      <c r="C5594" s="4" t="s">
        <v>199</v>
      </c>
      <c r="D5594" s="4" t="s">
        <v>81</v>
      </c>
      <c r="E5594" s="4" t="s">
        <v>172</v>
      </c>
      <c r="F5594" s="3">
        <v>42948</v>
      </c>
      <c r="G5594" s="3">
        <v>43045</v>
      </c>
      <c r="H5594">
        <v>4434</v>
      </c>
    </row>
    <row r="5595" spans="1:8">
      <c r="A5595" s="4" t="s">
        <v>5802</v>
      </c>
      <c r="B5595" s="4" t="s">
        <v>170</v>
      </c>
      <c r="C5595" s="4" t="s">
        <v>177</v>
      </c>
      <c r="D5595" s="4" t="s">
        <v>99</v>
      </c>
      <c r="E5595" s="4" t="s">
        <v>193</v>
      </c>
      <c r="F5595" s="3">
        <v>42948</v>
      </c>
      <c r="G5595" s="3"/>
    </row>
    <row r="5596" spans="1:8">
      <c r="A5596" s="4" t="s">
        <v>5803</v>
      </c>
      <c r="B5596" s="4" t="s">
        <v>189</v>
      </c>
      <c r="C5596" s="4" t="s">
        <v>171</v>
      </c>
      <c r="D5596" s="4" t="s">
        <v>100</v>
      </c>
      <c r="E5596" s="4" t="s">
        <v>193</v>
      </c>
      <c r="F5596" s="3">
        <v>42948</v>
      </c>
      <c r="G5596" s="3"/>
    </row>
    <row r="5597" spans="1:8">
      <c r="A5597" s="4" t="s">
        <v>5804</v>
      </c>
      <c r="B5597" s="4" t="s">
        <v>189</v>
      </c>
      <c r="C5597" s="4" t="s">
        <v>175</v>
      </c>
      <c r="D5597" s="4" t="s">
        <v>130</v>
      </c>
      <c r="E5597" s="4" t="s">
        <v>193</v>
      </c>
      <c r="F5597" s="3">
        <v>42948</v>
      </c>
      <c r="G5597" s="3"/>
    </row>
    <row r="5598" spans="1:8">
      <c r="A5598" s="4" t="s">
        <v>5805</v>
      </c>
      <c r="B5598" s="4" t="s">
        <v>208</v>
      </c>
      <c r="C5598" s="4" t="s">
        <v>199</v>
      </c>
      <c r="D5598" s="4" t="s">
        <v>75</v>
      </c>
      <c r="E5598" s="4" t="s">
        <v>193</v>
      </c>
      <c r="F5598" s="3">
        <v>42948</v>
      </c>
      <c r="G5598" s="3"/>
    </row>
    <row r="5599" spans="1:8">
      <c r="A5599" s="4" t="s">
        <v>5806</v>
      </c>
      <c r="B5599" s="4" t="s">
        <v>208</v>
      </c>
      <c r="C5599" s="4" t="s">
        <v>177</v>
      </c>
      <c r="D5599" s="4" t="s">
        <v>37</v>
      </c>
      <c r="E5599" s="4" t="s">
        <v>193</v>
      </c>
      <c r="F5599" s="3">
        <v>42948</v>
      </c>
      <c r="G5599" s="3"/>
    </row>
    <row r="5600" spans="1:8">
      <c r="A5600" s="4" t="s">
        <v>5807</v>
      </c>
      <c r="B5600" s="4" t="s">
        <v>208</v>
      </c>
      <c r="C5600" s="4" t="s">
        <v>177</v>
      </c>
      <c r="D5600" s="4" t="s">
        <v>75</v>
      </c>
      <c r="E5600" s="4" t="s">
        <v>193</v>
      </c>
      <c r="F5600" s="3">
        <v>42948</v>
      </c>
      <c r="G5600" s="3"/>
    </row>
    <row r="5601" spans="1:8">
      <c r="A5601" s="4" t="s">
        <v>5808</v>
      </c>
      <c r="B5601" s="4" t="s">
        <v>208</v>
      </c>
      <c r="C5601" s="4" t="s">
        <v>177</v>
      </c>
      <c r="D5601" s="4" t="s">
        <v>88</v>
      </c>
      <c r="E5601" s="4" t="s">
        <v>193</v>
      </c>
      <c r="F5601" s="3">
        <v>42948</v>
      </c>
      <c r="G5601" s="3"/>
    </row>
    <row r="5602" spans="1:8">
      <c r="A5602" s="4" t="s">
        <v>5809</v>
      </c>
      <c r="B5602" s="4" t="s">
        <v>208</v>
      </c>
      <c r="C5602" s="4" t="s">
        <v>177</v>
      </c>
      <c r="D5602" s="4" t="s">
        <v>24</v>
      </c>
      <c r="E5602" s="4" t="s">
        <v>193</v>
      </c>
      <c r="F5602" s="3">
        <v>42948</v>
      </c>
      <c r="G5602" s="3"/>
    </row>
    <row r="5603" spans="1:8">
      <c r="A5603" s="4" t="s">
        <v>5810</v>
      </c>
      <c r="B5603" s="4" t="s">
        <v>208</v>
      </c>
      <c r="C5603" s="4" t="s">
        <v>177</v>
      </c>
      <c r="D5603" s="4" t="s">
        <v>24</v>
      </c>
      <c r="E5603" s="4" t="s">
        <v>193</v>
      </c>
      <c r="F5603" s="3">
        <v>42948</v>
      </c>
      <c r="G5603" s="3"/>
    </row>
    <row r="5604" spans="1:8">
      <c r="A5604" s="4" t="s">
        <v>5811</v>
      </c>
      <c r="B5604" s="4" t="s">
        <v>185</v>
      </c>
      <c r="C5604" s="4" t="s">
        <v>171</v>
      </c>
      <c r="D5604" s="4" t="s">
        <v>102</v>
      </c>
      <c r="E5604" s="4" t="s">
        <v>172</v>
      </c>
      <c r="F5604" s="3">
        <v>42948</v>
      </c>
      <c r="G5604" s="3">
        <v>43004</v>
      </c>
      <c r="H5604">
        <v>1193</v>
      </c>
    </row>
    <row r="5605" spans="1:8">
      <c r="A5605" s="4" t="s">
        <v>5812</v>
      </c>
      <c r="B5605" s="4" t="s">
        <v>185</v>
      </c>
      <c r="C5605" s="4" t="s">
        <v>175</v>
      </c>
      <c r="D5605" s="4" t="s">
        <v>71</v>
      </c>
      <c r="E5605" s="4" t="s">
        <v>172</v>
      </c>
      <c r="F5605" s="3">
        <v>42948</v>
      </c>
      <c r="G5605" s="3">
        <v>42968</v>
      </c>
      <c r="H5605">
        <v>5049</v>
      </c>
    </row>
    <row r="5606" spans="1:8">
      <c r="A5606" s="4" t="s">
        <v>5813</v>
      </c>
      <c r="B5606" s="4" t="s">
        <v>185</v>
      </c>
      <c r="C5606" s="4" t="s">
        <v>175</v>
      </c>
      <c r="D5606" s="4" t="s">
        <v>84</v>
      </c>
      <c r="E5606" s="4" t="s">
        <v>172</v>
      </c>
      <c r="F5606" s="3">
        <v>42948</v>
      </c>
      <c r="G5606" s="3">
        <v>42966</v>
      </c>
      <c r="H5606">
        <v>5300</v>
      </c>
    </row>
    <row r="5607" spans="1:8">
      <c r="A5607" s="4" t="s">
        <v>5814</v>
      </c>
      <c r="B5607" s="4" t="s">
        <v>185</v>
      </c>
      <c r="C5607" s="4" t="s">
        <v>192</v>
      </c>
      <c r="D5607" s="4" t="s">
        <v>108</v>
      </c>
      <c r="E5607" s="4" t="s">
        <v>172</v>
      </c>
      <c r="F5607" s="3">
        <v>42948</v>
      </c>
      <c r="G5607" s="3">
        <v>43059</v>
      </c>
      <c r="H5607">
        <v>3597</v>
      </c>
    </row>
    <row r="5608" spans="1:8">
      <c r="A5608" s="4" t="s">
        <v>5815</v>
      </c>
      <c r="B5608" s="4" t="s">
        <v>216</v>
      </c>
      <c r="C5608" s="4" t="s">
        <v>175</v>
      </c>
      <c r="D5608" s="4" t="s">
        <v>123</v>
      </c>
      <c r="E5608" s="4" t="s">
        <v>197</v>
      </c>
      <c r="F5608" s="3">
        <v>42948</v>
      </c>
      <c r="G5608" s="3">
        <v>43050</v>
      </c>
      <c r="H5608">
        <v>0</v>
      </c>
    </row>
    <row r="5609" spans="1:8">
      <c r="A5609" s="4" t="s">
        <v>5816</v>
      </c>
      <c r="B5609" s="4" t="s">
        <v>181</v>
      </c>
      <c r="C5609" s="4" t="s">
        <v>192</v>
      </c>
      <c r="D5609" s="4" t="s">
        <v>24</v>
      </c>
      <c r="E5609" s="4" t="s">
        <v>193</v>
      </c>
      <c r="F5609" s="3">
        <v>42948</v>
      </c>
      <c r="G5609" s="3"/>
    </row>
    <row r="5610" spans="1:8">
      <c r="A5610" s="4" t="s">
        <v>5817</v>
      </c>
      <c r="B5610" s="4" t="s">
        <v>181</v>
      </c>
      <c r="C5610" s="4" t="s">
        <v>179</v>
      </c>
      <c r="D5610" s="4" t="s">
        <v>56</v>
      </c>
      <c r="E5610" s="4" t="s">
        <v>172</v>
      </c>
      <c r="F5610" s="3">
        <v>42948</v>
      </c>
      <c r="G5610" s="3">
        <v>42953</v>
      </c>
      <c r="H5610">
        <v>606</v>
      </c>
    </row>
    <row r="5611" spans="1:8">
      <c r="A5611" s="4" t="s">
        <v>5818</v>
      </c>
      <c r="B5611" s="4" t="s">
        <v>279</v>
      </c>
      <c r="C5611" s="4" t="s">
        <v>171</v>
      </c>
      <c r="D5611" s="4" t="s">
        <v>42</v>
      </c>
      <c r="E5611" s="4" t="s">
        <v>172</v>
      </c>
      <c r="F5611" s="3">
        <v>42949</v>
      </c>
      <c r="G5611" s="3">
        <v>43048</v>
      </c>
      <c r="H5611">
        <v>1123</v>
      </c>
    </row>
    <row r="5612" spans="1:8">
      <c r="A5612" s="4" t="s">
        <v>5819</v>
      </c>
      <c r="B5612" s="4" t="s">
        <v>279</v>
      </c>
      <c r="C5612" s="4" t="s">
        <v>175</v>
      </c>
      <c r="D5612" s="4" t="s">
        <v>78</v>
      </c>
      <c r="E5612" s="4" t="s">
        <v>172</v>
      </c>
      <c r="F5612" s="3">
        <v>42949</v>
      </c>
      <c r="G5612" s="3">
        <v>42959</v>
      </c>
      <c r="H5612">
        <v>5205</v>
      </c>
    </row>
    <row r="5613" spans="1:8">
      <c r="A5613" s="4" t="s">
        <v>5820</v>
      </c>
      <c r="B5613" s="4" t="s">
        <v>210</v>
      </c>
      <c r="C5613" s="4" t="s">
        <v>179</v>
      </c>
      <c r="D5613" s="4" t="s">
        <v>125</v>
      </c>
      <c r="E5613" s="4" t="s">
        <v>172</v>
      </c>
      <c r="F5613" s="3">
        <v>42949</v>
      </c>
      <c r="G5613" s="3">
        <v>43040</v>
      </c>
      <c r="H5613">
        <v>592</v>
      </c>
    </row>
    <row r="5614" spans="1:8">
      <c r="A5614" s="4" t="s">
        <v>5821</v>
      </c>
      <c r="B5614" s="4" t="s">
        <v>210</v>
      </c>
      <c r="C5614" s="4" t="s">
        <v>199</v>
      </c>
      <c r="D5614" s="4" t="s">
        <v>120</v>
      </c>
      <c r="E5614" s="4" t="s">
        <v>172</v>
      </c>
      <c r="F5614" s="3">
        <v>42949</v>
      </c>
      <c r="G5614" s="3">
        <v>42961</v>
      </c>
      <c r="H5614">
        <v>6284</v>
      </c>
    </row>
    <row r="5615" spans="1:8">
      <c r="A5615" s="4" t="s">
        <v>5822</v>
      </c>
      <c r="B5615" s="4" t="s">
        <v>196</v>
      </c>
      <c r="C5615" s="4" t="s">
        <v>177</v>
      </c>
      <c r="D5615" s="4" t="s">
        <v>92</v>
      </c>
      <c r="E5615" s="4" t="s">
        <v>197</v>
      </c>
      <c r="F5615" s="3">
        <v>42949</v>
      </c>
      <c r="G5615" s="3">
        <v>43046</v>
      </c>
      <c r="H5615">
        <v>0</v>
      </c>
    </row>
    <row r="5616" spans="1:8">
      <c r="A5616" s="4" t="s">
        <v>5823</v>
      </c>
      <c r="B5616" s="4" t="s">
        <v>203</v>
      </c>
      <c r="C5616" s="4" t="s">
        <v>192</v>
      </c>
      <c r="D5616" s="4" t="s">
        <v>86</v>
      </c>
      <c r="E5616" s="4" t="s">
        <v>197</v>
      </c>
      <c r="F5616" s="3">
        <v>42949</v>
      </c>
      <c r="G5616" s="3">
        <v>42957</v>
      </c>
      <c r="H5616">
        <v>0</v>
      </c>
    </row>
    <row r="5617" spans="1:8">
      <c r="A5617" s="4" t="s">
        <v>5824</v>
      </c>
      <c r="B5617" s="4" t="s">
        <v>191</v>
      </c>
      <c r="C5617" s="4" t="s">
        <v>175</v>
      </c>
      <c r="D5617" s="4" t="s">
        <v>87</v>
      </c>
      <c r="E5617" s="4" t="s">
        <v>197</v>
      </c>
      <c r="F5617" s="3">
        <v>42949</v>
      </c>
      <c r="G5617" s="3">
        <v>43041</v>
      </c>
      <c r="H5617">
        <v>0</v>
      </c>
    </row>
    <row r="5618" spans="1:8">
      <c r="A5618" s="4" t="s">
        <v>5825</v>
      </c>
      <c r="B5618" s="4" t="s">
        <v>191</v>
      </c>
      <c r="C5618" s="4" t="s">
        <v>199</v>
      </c>
      <c r="D5618" s="4" t="s">
        <v>82</v>
      </c>
      <c r="E5618" s="4" t="s">
        <v>172</v>
      </c>
      <c r="F5618" s="3">
        <v>42949</v>
      </c>
      <c r="G5618" s="3">
        <v>42952</v>
      </c>
      <c r="H5618">
        <v>4231</v>
      </c>
    </row>
    <row r="5619" spans="1:8">
      <c r="A5619" s="4" t="s">
        <v>5826</v>
      </c>
      <c r="B5619" s="4" t="s">
        <v>343</v>
      </c>
      <c r="C5619" s="4" t="s">
        <v>179</v>
      </c>
      <c r="D5619" s="4" t="s">
        <v>24</v>
      </c>
      <c r="E5619" s="4" t="s">
        <v>193</v>
      </c>
      <c r="F5619" s="3">
        <v>42949</v>
      </c>
      <c r="G5619" s="3"/>
    </row>
    <row r="5620" spans="1:8">
      <c r="A5620" s="4" t="s">
        <v>5827</v>
      </c>
      <c r="B5620" s="4" t="s">
        <v>256</v>
      </c>
      <c r="C5620" s="4" t="s">
        <v>199</v>
      </c>
      <c r="D5620" s="4" t="s">
        <v>92</v>
      </c>
      <c r="E5620" s="4" t="s">
        <v>197</v>
      </c>
      <c r="F5620" s="3">
        <v>42949</v>
      </c>
      <c r="G5620" s="3">
        <v>42960</v>
      </c>
      <c r="H5620">
        <v>0</v>
      </c>
    </row>
    <row r="5621" spans="1:8">
      <c r="A5621" s="4" t="s">
        <v>5828</v>
      </c>
      <c r="B5621" s="4" t="s">
        <v>256</v>
      </c>
      <c r="C5621" s="4" t="s">
        <v>192</v>
      </c>
      <c r="D5621" s="4" t="s">
        <v>131</v>
      </c>
      <c r="E5621" s="4" t="s">
        <v>197</v>
      </c>
      <c r="F5621" s="3">
        <v>42949</v>
      </c>
      <c r="G5621" s="3">
        <v>42960</v>
      </c>
      <c r="H5621">
        <v>0</v>
      </c>
    </row>
    <row r="5622" spans="1:8">
      <c r="A5622" s="4" t="s">
        <v>5829</v>
      </c>
      <c r="B5622" s="4" t="s">
        <v>170</v>
      </c>
      <c r="C5622" s="4" t="s">
        <v>192</v>
      </c>
      <c r="D5622" s="4" t="s">
        <v>48</v>
      </c>
      <c r="E5622" s="4" t="s">
        <v>193</v>
      </c>
      <c r="F5622" s="3">
        <v>42949</v>
      </c>
      <c r="G5622" s="3"/>
    </row>
    <row r="5623" spans="1:8">
      <c r="A5623" s="4" t="s">
        <v>5830</v>
      </c>
      <c r="B5623" s="4" t="s">
        <v>189</v>
      </c>
      <c r="C5623" s="4" t="s">
        <v>175</v>
      </c>
      <c r="D5623" s="4" t="s">
        <v>24</v>
      </c>
      <c r="E5623" s="4" t="s">
        <v>193</v>
      </c>
      <c r="F5623" s="3">
        <v>42949</v>
      </c>
      <c r="G5623" s="3"/>
    </row>
    <row r="5624" spans="1:8">
      <c r="A5624" s="4" t="s">
        <v>5831</v>
      </c>
      <c r="B5624" s="4" t="s">
        <v>232</v>
      </c>
      <c r="C5624" s="4" t="s">
        <v>192</v>
      </c>
      <c r="D5624" s="4" t="s">
        <v>83</v>
      </c>
      <c r="E5624" s="4" t="s">
        <v>197</v>
      </c>
      <c r="F5624" s="3">
        <v>42949</v>
      </c>
      <c r="G5624" s="3">
        <v>43062</v>
      </c>
      <c r="H5624">
        <v>0</v>
      </c>
    </row>
    <row r="5625" spans="1:8">
      <c r="A5625" s="4" t="s">
        <v>5832</v>
      </c>
      <c r="B5625" s="4" t="s">
        <v>208</v>
      </c>
      <c r="C5625" s="4" t="s">
        <v>177</v>
      </c>
      <c r="D5625" s="4" t="s">
        <v>24</v>
      </c>
      <c r="E5625" s="4" t="s">
        <v>193</v>
      </c>
      <c r="F5625" s="3">
        <v>42949</v>
      </c>
      <c r="G5625" s="3"/>
    </row>
    <row r="5626" spans="1:8">
      <c r="A5626" s="4" t="s">
        <v>5833</v>
      </c>
      <c r="B5626" s="4" t="s">
        <v>208</v>
      </c>
      <c r="C5626" s="4" t="s">
        <v>177</v>
      </c>
      <c r="D5626" s="4" t="s">
        <v>24</v>
      </c>
      <c r="E5626" s="4" t="s">
        <v>193</v>
      </c>
      <c r="F5626" s="3">
        <v>42949</v>
      </c>
      <c r="G5626" s="3"/>
    </row>
    <row r="5627" spans="1:8">
      <c r="A5627" s="4" t="s">
        <v>5834</v>
      </c>
      <c r="B5627" s="4" t="s">
        <v>185</v>
      </c>
      <c r="C5627" s="4" t="s">
        <v>192</v>
      </c>
      <c r="D5627" s="4" t="s">
        <v>24</v>
      </c>
      <c r="E5627" s="4" t="s">
        <v>193</v>
      </c>
      <c r="F5627" s="3">
        <v>42949</v>
      </c>
      <c r="G5627" s="3"/>
    </row>
    <row r="5628" spans="1:8">
      <c r="A5628" s="4" t="s">
        <v>5835</v>
      </c>
      <c r="B5628" s="4" t="s">
        <v>216</v>
      </c>
      <c r="C5628" s="4" t="s">
        <v>177</v>
      </c>
      <c r="D5628" s="4" t="s">
        <v>34</v>
      </c>
      <c r="E5628" s="4" t="s">
        <v>172</v>
      </c>
      <c r="F5628" s="3">
        <v>42949</v>
      </c>
      <c r="G5628" s="3">
        <v>42957</v>
      </c>
      <c r="H5628">
        <v>53</v>
      </c>
    </row>
    <row r="5629" spans="1:8">
      <c r="A5629" s="4" t="s">
        <v>5836</v>
      </c>
      <c r="B5629" s="4" t="s">
        <v>183</v>
      </c>
      <c r="C5629" s="4" t="s">
        <v>177</v>
      </c>
      <c r="D5629" s="4" t="s">
        <v>24</v>
      </c>
      <c r="E5629" s="4" t="s">
        <v>193</v>
      </c>
      <c r="F5629" s="3">
        <v>42950</v>
      </c>
      <c r="G5629" s="3"/>
    </row>
    <row r="5630" spans="1:8">
      <c r="A5630" s="4" t="s">
        <v>5837</v>
      </c>
      <c r="B5630" s="4" t="s">
        <v>183</v>
      </c>
      <c r="C5630" s="4" t="s">
        <v>192</v>
      </c>
      <c r="D5630" s="4" t="s">
        <v>63</v>
      </c>
      <c r="E5630" s="4" t="s">
        <v>193</v>
      </c>
      <c r="F5630" s="3">
        <v>42950</v>
      </c>
      <c r="G5630" s="3"/>
    </row>
    <row r="5631" spans="1:8">
      <c r="A5631" s="4" t="s">
        <v>5838</v>
      </c>
      <c r="B5631" s="4" t="s">
        <v>183</v>
      </c>
      <c r="C5631" s="4" t="s">
        <v>177</v>
      </c>
      <c r="D5631" s="4" t="s">
        <v>37</v>
      </c>
      <c r="E5631" s="4" t="s">
        <v>172</v>
      </c>
      <c r="F5631" s="3">
        <v>42950</v>
      </c>
      <c r="G5631" s="3">
        <v>42963</v>
      </c>
      <c r="H5631">
        <v>52</v>
      </c>
    </row>
    <row r="5632" spans="1:8">
      <c r="A5632" s="4" t="s">
        <v>5839</v>
      </c>
      <c r="B5632" s="4" t="s">
        <v>261</v>
      </c>
      <c r="C5632" s="4" t="s">
        <v>171</v>
      </c>
      <c r="D5632" s="4" t="s">
        <v>65</v>
      </c>
      <c r="E5632" s="4" t="s">
        <v>172</v>
      </c>
      <c r="F5632" s="3">
        <v>42950</v>
      </c>
      <c r="G5632" s="3">
        <v>42969</v>
      </c>
      <c r="H5632">
        <v>938</v>
      </c>
    </row>
    <row r="5633" spans="1:8">
      <c r="A5633" s="4" t="s">
        <v>5840</v>
      </c>
      <c r="B5633" s="4" t="s">
        <v>246</v>
      </c>
      <c r="C5633" s="4" t="s">
        <v>199</v>
      </c>
      <c r="D5633" s="4" t="s">
        <v>24</v>
      </c>
      <c r="E5633" s="4" t="s">
        <v>193</v>
      </c>
      <c r="F5633" s="3">
        <v>42950</v>
      </c>
      <c r="G5633" s="3"/>
    </row>
    <row r="5634" spans="1:8">
      <c r="A5634" s="4" t="s">
        <v>5841</v>
      </c>
      <c r="B5634" s="4" t="s">
        <v>304</v>
      </c>
      <c r="C5634" s="4" t="s">
        <v>192</v>
      </c>
      <c r="D5634" s="4" t="s">
        <v>24</v>
      </c>
      <c r="E5634" s="4" t="s">
        <v>193</v>
      </c>
      <c r="F5634" s="3">
        <v>42950</v>
      </c>
      <c r="G5634" s="3"/>
    </row>
    <row r="5635" spans="1:8">
      <c r="A5635" s="4" t="s">
        <v>5842</v>
      </c>
      <c r="B5635" s="4" t="s">
        <v>174</v>
      </c>
      <c r="C5635" s="4" t="s">
        <v>192</v>
      </c>
      <c r="D5635" s="4" t="s">
        <v>47</v>
      </c>
      <c r="E5635" s="4" t="s">
        <v>197</v>
      </c>
      <c r="F5635" s="3">
        <v>42950</v>
      </c>
      <c r="G5635" s="3">
        <v>42955</v>
      </c>
      <c r="H5635">
        <v>0</v>
      </c>
    </row>
    <row r="5636" spans="1:8">
      <c r="A5636" s="4" t="s">
        <v>5843</v>
      </c>
      <c r="B5636" s="4" t="s">
        <v>263</v>
      </c>
      <c r="C5636" s="4" t="s">
        <v>171</v>
      </c>
      <c r="D5636" s="4" t="s">
        <v>31</v>
      </c>
      <c r="E5636" s="4" t="s">
        <v>172</v>
      </c>
      <c r="F5636" s="3">
        <v>42950</v>
      </c>
      <c r="G5636" s="3">
        <v>42991</v>
      </c>
      <c r="H5636">
        <v>1050</v>
      </c>
    </row>
    <row r="5637" spans="1:8">
      <c r="A5637" s="4" t="s">
        <v>5844</v>
      </c>
      <c r="B5637" s="4" t="s">
        <v>263</v>
      </c>
      <c r="C5637" s="4" t="s">
        <v>192</v>
      </c>
      <c r="D5637" s="4" t="s">
        <v>121</v>
      </c>
      <c r="E5637" s="4" t="s">
        <v>172</v>
      </c>
      <c r="F5637" s="3">
        <v>42950</v>
      </c>
      <c r="G5637" s="3">
        <v>42958</v>
      </c>
      <c r="H5637">
        <v>3440</v>
      </c>
    </row>
    <row r="5638" spans="1:8">
      <c r="A5638" s="4" t="s">
        <v>5845</v>
      </c>
      <c r="B5638" s="4" t="s">
        <v>212</v>
      </c>
      <c r="C5638" s="4" t="s">
        <v>265</v>
      </c>
      <c r="D5638" s="4" t="s">
        <v>24</v>
      </c>
      <c r="E5638" s="4" t="s">
        <v>193</v>
      </c>
      <c r="F5638" s="3">
        <v>42950</v>
      </c>
      <c r="G5638" s="3"/>
    </row>
    <row r="5639" spans="1:8">
      <c r="A5639" s="4" t="s">
        <v>5846</v>
      </c>
      <c r="B5639" s="4" t="s">
        <v>196</v>
      </c>
      <c r="C5639" s="4" t="s">
        <v>177</v>
      </c>
      <c r="D5639" s="4" t="s">
        <v>27</v>
      </c>
      <c r="E5639" s="4" t="s">
        <v>193</v>
      </c>
      <c r="F5639" s="3">
        <v>42950</v>
      </c>
      <c r="G5639" s="3"/>
    </row>
    <row r="5640" spans="1:8">
      <c r="A5640" s="4" t="s">
        <v>5847</v>
      </c>
      <c r="B5640" s="4" t="s">
        <v>196</v>
      </c>
      <c r="C5640" s="4" t="s">
        <v>177</v>
      </c>
      <c r="D5640" s="4" t="s">
        <v>24</v>
      </c>
      <c r="E5640" s="4" t="s">
        <v>193</v>
      </c>
      <c r="F5640" s="3">
        <v>42950</v>
      </c>
      <c r="G5640" s="3"/>
    </row>
    <row r="5641" spans="1:8">
      <c r="A5641" s="4" t="s">
        <v>5848</v>
      </c>
      <c r="B5641" s="4" t="s">
        <v>196</v>
      </c>
      <c r="C5641" s="4" t="s">
        <v>175</v>
      </c>
      <c r="D5641" s="4" t="s">
        <v>104</v>
      </c>
      <c r="E5641" s="4" t="s">
        <v>197</v>
      </c>
      <c r="F5641" s="3">
        <v>42950</v>
      </c>
      <c r="G5641" s="3">
        <v>42962</v>
      </c>
      <c r="H5641">
        <v>0</v>
      </c>
    </row>
    <row r="5642" spans="1:8">
      <c r="A5642" s="4" t="s">
        <v>5849</v>
      </c>
      <c r="B5642" s="4" t="s">
        <v>343</v>
      </c>
      <c r="C5642" s="4" t="s">
        <v>179</v>
      </c>
      <c r="D5642" s="4" t="s">
        <v>24</v>
      </c>
      <c r="E5642" s="4" t="s">
        <v>193</v>
      </c>
      <c r="F5642" s="3">
        <v>42950</v>
      </c>
      <c r="G5642" s="3"/>
    </row>
    <row r="5643" spans="1:8">
      <c r="A5643" s="4" t="s">
        <v>5850</v>
      </c>
      <c r="B5643" s="4" t="s">
        <v>219</v>
      </c>
      <c r="C5643" s="4" t="s">
        <v>177</v>
      </c>
      <c r="D5643" s="4" t="s">
        <v>37</v>
      </c>
      <c r="E5643" s="4" t="s">
        <v>193</v>
      </c>
      <c r="F5643" s="3">
        <v>42950</v>
      </c>
      <c r="G5643" s="3"/>
    </row>
    <row r="5644" spans="1:8">
      <c r="A5644" s="4" t="s">
        <v>5851</v>
      </c>
      <c r="B5644" s="4" t="s">
        <v>230</v>
      </c>
      <c r="C5644" s="4" t="s">
        <v>179</v>
      </c>
      <c r="D5644" s="4" t="s">
        <v>24</v>
      </c>
      <c r="E5644" s="4" t="s">
        <v>193</v>
      </c>
      <c r="F5644" s="3">
        <v>42950</v>
      </c>
      <c r="G5644" s="3"/>
    </row>
    <row r="5645" spans="1:8">
      <c r="A5645" s="4" t="s">
        <v>5852</v>
      </c>
      <c r="B5645" s="4" t="s">
        <v>230</v>
      </c>
      <c r="C5645" s="4" t="s">
        <v>171</v>
      </c>
      <c r="D5645" s="4" t="s">
        <v>84</v>
      </c>
      <c r="E5645" s="4" t="s">
        <v>197</v>
      </c>
      <c r="F5645" s="3">
        <v>42950</v>
      </c>
      <c r="G5645" s="3">
        <v>43048</v>
      </c>
      <c r="H5645">
        <v>0</v>
      </c>
    </row>
    <row r="5646" spans="1:8">
      <c r="A5646" s="4" t="s">
        <v>5853</v>
      </c>
      <c r="B5646" s="4" t="s">
        <v>256</v>
      </c>
      <c r="C5646" s="4" t="s">
        <v>177</v>
      </c>
      <c r="D5646" s="4" t="s">
        <v>24</v>
      </c>
      <c r="E5646" s="4" t="s">
        <v>193</v>
      </c>
      <c r="F5646" s="3">
        <v>42950</v>
      </c>
      <c r="G5646" s="3"/>
    </row>
    <row r="5647" spans="1:8">
      <c r="A5647" s="4" t="s">
        <v>5854</v>
      </c>
      <c r="B5647" s="4" t="s">
        <v>256</v>
      </c>
      <c r="C5647" s="4" t="s">
        <v>192</v>
      </c>
      <c r="D5647" s="4" t="s">
        <v>21</v>
      </c>
      <c r="E5647" s="4" t="s">
        <v>193</v>
      </c>
      <c r="F5647" s="3">
        <v>42950</v>
      </c>
      <c r="G5647" s="3"/>
    </row>
    <row r="5648" spans="1:8">
      <c r="A5648" s="4" t="s">
        <v>5855</v>
      </c>
      <c r="B5648" s="4" t="s">
        <v>244</v>
      </c>
      <c r="C5648" s="4" t="s">
        <v>192</v>
      </c>
      <c r="D5648" s="4" t="s">
        <v>24</v>
      </c>
      <c r="E5648" s="4" t="s">
        <v>193</v>
      </c>
      <c r="F5648" s="3">
        <v>42950</v>
      </c>
      <c r="G5648" s="3"/>
    </row>
    <row r="5649" spans="1:8">
      <c r="A5649" s="4" t="s">
        <v>5856</v>
      </c>
      <c r="B5649" s="4" t="s">
        <v>170</v>
      </c>
      <c r="C5649" s="4" t="s">
        <v>192</v>
      </c>
      <c r="D5649" s="4" t="s">
        <v>120</v>
      </c>
      <c r="E5649" s="4" t="s">
        <v>193</v>
      </c>
      <c r="F5649" s="3">
        <v>42950</v>
      </c>
      <c r="G5649" s="3"/>
    </row>
    <row r="5650" spans="1:8">
      <c r="A5650" s="4" t="s">
        <v>5857</v>
      </c>
      <c r="B5650" s="4" t="s">
        <v>189</v>
      </c>
      <c r="C5650" s="4" t="s">
        <v>171</v>
      </c>
      <c r="D5650" s="4" t="s">
        <v>70</v>
      </c>
      <c r="E5650" s="4" t="s">
        <v>193</v>
      </c>
      <c r="F5650" s="3">
        <v>42950</v>
      </c>
      <c r="G5650" s="3"/>
    </row>
    <row r="5651" spans="1:8">
      <c r="A5651" s="4" t="s">
        <v>5858</v>
      </c>
      <c r="B5651" s="4" t="s">
        <v>189</v>
      </c>
      <c r="C5651" s="4" t="s">
        <v>177</v>
      </c>
      <c r="D5651" s="4" t="s">
        <v>24</v>
      </c>
      <c r="E5651" s="4" t="s">
        <v>193</v>
      </c>
      <c r="F5651" s="3">
        <v>42950</v>
      </c>
      <c r="G5651" s="3"/>
    </row>
    <row r="5652" spans="1:8">
      <c r="A5652" s="4" t="s">
        <v>5859</v>
      </c>
      <c r="B5652" s="4" t="s">
        <v>189</v>
      </c>
      <c r="C5652" s="4" t="s">
        <v>171</v>
      </c>
      <c r="D5652" s="4" t="s">
        <v>47</v>
      </c>
      <c r="E5652" s="4" t="s">
        <v>172</v>
      </c>
      <c r="F5652" s="3">
        <v>42950</v>
      </c>
      <c r="G5652" s="3">
        <v>42968</v>
      </c>
      <c r="H5652">
        <v>1126</v>
      </c>
    </row>
    <row r="5653" spans="1:8">
      <c r="A5653" s="4" t="s">
        <v>5860</v>
      </c>
      <c r="B5653" s="4" t="s">
        <v>232</v>
      </c>
      <c r="C5653" s="4" t="s">
        <v>175</v>
      </c>
      <c r="D5653" s="4" t="s">
        <v>50</v>
      </c>
      <c r="E5653" s="4" t="s">
        <v>172</v>
      </c>
      <c r="F5653" s="3">
        <v>42950</v>
      </c>
      <c r="G5653" s="3">
        <v>42961</v>
      </c>
      <c r="H5653">
        <v>3963</v>
      </c>
    </row>
    <row r="5654" spans="1:8">
      <c r="A5654" s="4" t="s">
        <v>5861</v>
      </c>
      <c r="B5654" s="4" t="s">
        <v>232</v>
      </c>
      <c r="C5654" s="4" t="s">
        <v>175</v>
      </c>
      <c r="D5654" s="4" t="s">
        <v>83</v>
      </c>
      <c r="E5654" s="4" t="s">
        <v>172</v>
      </c>
      <c r="F5654" s="3">
        <v>42950</v>
      </c>
      <c r="G5654" s="3">
        <v>42958</v>
      </c>
      <c r="H5654">
        <v>5401</v>
      </c>
    </row>
    <row r="5655" spans="1:8">
      <c r="A5655" s="4" t="s">
        <v>5862</v>
      </c>
      <c r="B5655" s="4" t="s">
        <v>226</v>
      </c>
      <c r="C5655" s="4" t="s">
        <v>192</v>
      </c>
      <c r="D5655" s="4" t="s">
        <v>107</v>
      </c>
      <c r="E5655" s="4" t="s">
        <v>197</v>
      </c>
      <c r="F5655" s="3">
        <v>42950</v>
      </c>
      <c r="G5655" s="3">
        <v>42967</v>
      </c>
      <c r="H5655">
        <v>0</v>
      </c>
    </row>
    <row r="5656" spans="1:8">
      <c r="A5656" s="4" t="s">
        <v>5863</v>
      </c>
      <c r="B5656" s="4" t="s">
        <v>226</v>
      </c>
      <c r="C5656" s="4" t="s">
        <v>171</v>
      </c>
      <c r="D5656" s="4" t="s">
        <v>107</v>
      </c>
      <c r="E5656" s="4" t="s">
        <v>172</v>
      </c>
      <c r="F5656" s="3">
        <v>42950</v>
      </c>
      <c r="G5656" s="3">
        <v>43071</v>
      </c>
      <c r="H5656">
        <v>965</v>
      </c>
    </row>
    <row r="5657" spans="1:8">
      <c r="A5657" s="4" t="s">
        <v>5864</v>
      </c>
      <c r="B5657" s="4" t="s">
        <v>208</v>
      </c>
      <c r="C5657" s="4" t="s">
        <v>179</v>
      </c>
      <c r="D5657" s="4" t="s">
        <v>24</v>
      </c>
      <c r="E5657" s="4" t="s">
        <v>193</v>
      </c>
      <c r="F5657" s="3">
        <v>42950</v>
      </c>
      <c r="G5657" s="3"/>
    </row>
    <row r="5658" spans="1:8">
      <c r="A5658" s="4" t="s">
        <v>5865</v>
      </c>
      <c r="B5658" s="4" t="s">
        <v>208</v>
      </c>
      <c r="C5658" s="4" t="s">
        <v>177</v>
      </c>
      <c r="D5658" s="4" t="s">
        <v>24</v>
      </c>
      <c r="E5658" s="4" t="s">
        <v>193</v>
      </c>
      <c r="F5658" s="3">
        <v>42950</v>
      </c>
      <c r="G5658" s="3"/>
    </row>
    <row r="5659" spans="1:8">
      <c r="A5659" s="4" t="s">
        <v>5866</v>
      </c>
      <c r="B5659" s="4" t="s">
        <v>208</v>
      </c>
      <c r="C5659" s="4" t="s">
        <v>179</v>
      </c>
      <c r="D5659" s="4" t="s">
        <v>76</v>
      </c>
      <c r="E5659" s="4" t="s">
        <v>172</v>
      </c>
      <c r="F5659" s="3">
        <v>42950</v>
      </c>
      <c r="G5659" s="3">
        <v>43040</v>
      </c>
      <c r="H5659">
        <v>534</v>
      </c>
    </row>
    <row r="5660" spans="1:8">
      <c r="A5660" s="4" t="s">
        <v>5867</v>
      </c>
      <c r="B5660" s="4" t="s">
        <v>185</v>
      </c>
      <c r="C5660" s="4" t="s">
        <v>177</v>
      </c>
      <c r="D5660" s="4" t="s">
        <v>88</v>
      </c>
      <c r="E5660" s="4" t="s">
        <v>193</v>
      </c>
      <c r="F5660" s="3">
        <v>42950</v>
      </c>
      <c r="G5660" s="3"/>
    </row>
    <row r="5661" spans="1:8">
      <c r="A5661" s="4" t="s">
        <v>5868</v>
      </c>
      <c r="B5661" s="4" t="s">
        <v>235</v>
      </c>
      <c r="C5661" s="4" t="s">
        <v>177</v>
      </c>
      <c r="D5661" s="4" t="s">
        <v>40</v>
      </c>
      <c r="E5661" s="4" t="s">
        <v>172</v>
      </c>
      <c r="F5661" s="3">
        <v>42950</v>
      </c>
      <c r="G5661" s="3">
        <v>43060</v>
      </c>
      <c r="H5661">
        <v>50</v>
      </c>
    </row>
    <row r="5662" spans="1:8">
      <c r="A5662" s="4" t="s">
        <v>5869</v>
      </c>
      <c r="B5662" s="4" t="s">
        <v>279</v>
      </c>
      <c r="C5662" s="4" t="s">
        <v>177</v>
      </c>
      <c r="D5662" s="4" t="s">
        <v>37</v>
      </c>
      <c r="E5662" s="4" t="s">
        <v>193</v>
      </c>
      <c r="F5662" s="3">
        <v>42951</v>
      </c>
      <c r="G5662" s="3"/>
    </row>
    <row r="5663" spans="1:8">
      <c r="A5663" s="4" t="s">
        <v>5870</v>
      </c>
      <c r="B5663" s="4" t="s">
        <v>210</v>
      </c>
      <c r="C5663" s="4" t="s">
        <v>171</v>
      </c>
      <c r="D5663" s="4" t="s">
        <v>24</v>
      </c>
      <c r="E5663" s="4" t="s">
        <v>193</v>
      </c>
      <c r="F5663" s="3">
        <v>42951</v>
      </c>
      <c r="G5663" s="3"/>
    </row>
    <row r="5664" spans="1:8">
      <c r="A5664" s="4" t="s">
        <v>5871</v>
      </c>
      <c r="B5664" s="4" t="s">
        <v>174</v>
      </c>
      <c r="C5664" s="4" t="s">
        <v>175</v>
      </c>
      <c r="D5664" s="4" t="s">
        <v>24</v>
      </c>
      <c r="E5664" s="4" t="s">
        <v>193</v>
      </c>
      <c r="F5664" s="3">
        <v>42951</v>
      </c>
      <c r="G5664" s="3"/>
    </row>
    <row r="5665" spans="1:8">
      <c r="A5665" s="4" t="s">
        <v>5872</v>
      </c>
      <c r="B5665" s="4" t="s">
        <v>174</v>
      </c>
      <c r="C5665" s="4" t="s">
        <v>175</v>
      </c>
      <c r="D5665" s="4" t="s">
        <v>24</v>
      </c>
      <c r="E5665" s="4" t="s">
        <v>193</v>
      </c>
      <c r="F5665" s="3">
        <v>42951</v>
      </c>
      <c r="G5665" s="3"/>
    </row>
    <row r="5666" spans="1:8">
      <c r="A5666" s="4" t="s">
        <v>5873</v>
      </c>
      <c r="B5666" s="4" t="s">
        <v>263</v>
      </c>
      <c r="C5666" s="4" t="s">
        <v>175</v>
      </c>
      <c r="D5666" s="4" t="s">
        <v>84</v>
      </c>
      <c r="E5666" s="4" t="s">
        <v>172</v>
      </c>
      <c r="F5666" s="3">
        <v>42951</v>
      </c>
      <c r="G5666" s="3">
        <v>42958</v>
      </c>
      <c r="H5666">
        <v>5186</v>
      </c>
    </row>
    <row r="5667" spans="1:8">
      <c r="A5667" s="4" t="s">
        <v>5874</v>
      </c>
      <c r="B5667" s="4" t="s">
        <v>212</v>
      </c>
      <c r="C5667" s="4" t="s">
        <v>192</v>
      </c>
      <c r="D5667" s="4" t="s">
        <v>81</v>
      </c>
      <c r="E5667" s="4" t="s">
        <v>172</v>
      </c>
      <c r="F5667" s="3">
        <v>42951</v>
      </c>
      <c r="G5667" s="3">
        <v>43043</v>
      </c>
      <c r="H5667">
        <v>3308</v>
      </c>
    </row>
    <row r="5668" spans="1:8">
      <c r="A5668" s="4" t="s">
        <v>5875</v>
      </c>
      <c r="B5668" s="4" t="s">
        <v>196</v>
      </c>
      <c r="C5668" s="4" t="s">
        <v>177</v>
      </c>
      <c r="D5668" s="4" t="s">
        <v>24</v>
      </c>
      <c r="E5668" s="4" t="s">
        <v>193</v>
      </c>
      <c r="F5668" s="3">
        <v>42951</v>
      </c>
      <c r="G5668" s="3"/>
    </row>
    <row r="5669" spans="1:8">
      <c r="A5669" s="4" t="s">
        <v>5876</v>
      </c>
      <c r="B5669" s="4" t="s">
        <v>196</v>
      </c>
      <c r="C5669" s="4" t="s">
        <v>192</v>
      </c>
      <c r="D5669" s="4" t="s">
        <v>57</v>
      </c>
      <c r="E5669" s="4" t="s">
        <v>172</v>
      </c>
      <c r="F5669" s="3">
        <v>42951</v>
      </c>
      <c r="G5669" s="3">
        <v>43076</v>
      </c>
      <c r="H5669">
        <v>3367</v>
      </c>
    </row>
    <row r="5670" spans="1:8">
      <c r="A5670" s="4" t="s">
        <v>5877</v>
      </c>
      <c r="B5670" s="4" t="s">
        <v>343</v>
      </c>
      <c r="C5670" s="4" t="s">
        <v>171</v>
      </c>
      <c r="D5670" s="4" t="s">
        <v>24</v>
      </c>
      <c r="E5670" s="4" t="s">
        <v>193</v>
      </c>
      <c r="F5670" s="3">
        <v>42951</v>
      </c>
      <c r="G5670" s="3"/>
    </row>
    <row r="5671" spans="1:8">
      <c r="A5671" s="4" t="s">
        <v>5878</v>
      </c>
      <c r="B5671" s="4" t="s">
        <v>230</v>
      </c>
      <c r="C5671" s="4" t="s">
        <v>171</v>
      </c>
      <c r="D5671" s="4" t="s">
        <v>86</v>
      </c>
      <c r="E5671" s="4" t="s">
        <v>197</v>
      </c>
      <c r="F5671" s="3">
        <v>42951</v>
      </c>
      <c r="G5671" s="3">
        <v>42955</v>
      </c>
      <c r="H5671">
        <v>0</v>
      </c>
    </row>
    <row r="5672" spans="1:8">
      <c r="A5672" s="4" t="s">
        <v>5879</v>
      </c>
      <c r="B5672" s="4" t="s">
        <v>230</v>
      </c>
      <c r="C5672" s="4" t="s">
        <v>179</v>
      </c>
      <c r="D5672" s="4" t="s">
        <v>105</v>
      </c>
      <c r="E5672" s="4" t="s">
        <v>172</v>
      </c>
      <c r="F5672" s="3">
        <v>42951</v>
      </c>
      <c r="G5672" s="3">
        <v>42994</v>
      </c>
      <c r="H5672">
        <v>518</v>
      </c>
    </row>
    <row r="5673" spans="1:8">
      <c r="A5673" s="4" t="s">
        <v>5880</v>
      </c>
      <c r="B5673" s="4" t="s">
        <v>256</v>
      </c>
      <c r="C5673" s="4" t="s">
        <v>179</v>
      </c>
      <c r="D5673" s="4" t="s">
        <v>24</v>
      </c>
      <c r="E5673" s="4" t="s">
        <v>193</v>
      </c>
      <c r="F5673" s="3">
        <v>42951</v>
      </c>
      <c r="G5673" s="3"/>
    </row>
    <row r="5674" spans="1:8">
      <c r="A5674" s="4" t="s">
        <v>5881</v>
      </c>
      <c r="B5674" s="4" t="s">
        <v>170</v>
      </c>
      <c r="C5674" s="4" t="s">
        <v>179</v>
      </c>
      <c r="D5674" s="4" t="s">
        <v>42</v>
      </c>
      <c r="E5674" s="4" t="s">
        <v>193</v>
      </c>
      <c r="F5674" s="3">
        <v>42951</v>
      </c>
      <c r="G5674" s="3"/>
    </row>
    <row r="5675" spans="1:8">
      <c r="A5675" s="4" t="s">
        <v>5882</v>
      </c>
      <c r="B5675" s="4" t="s">
        <v>170</v>
      </c>
      <c r="C5675" s="4" t="s">
        <v>192</v>
      </c>
      <c r="D5675" s="4" t="s">
        <v>61</v>
      </c>
      <c r="E5675" s="4" t="s">
        <v>193</v>
      </c>
      <c r="F5675" s="3">
        <v>42951</v>
      </c>
      <c r="G5675" s="3"/>
    </row>
    <row r="5676" spans="1:8">
      <c r="A5676" s="4" t="s">
        <v>5883</v>
      </c>
      <c r="B5676" s="4" t="s">
        <v>189</v>
      </c>
      <c r="C5676" s="4" t="s">
        <v>171</v>
      </c>
      <c r="D5676" s="4" t="s">
        <v>25</v>
      </c>
      <c r="E5676" s="4" t="s">
        <v>193</v>
      </c>
      <c r="F5676" s="3">
        <v>42951</v>
      </c>
      <c r="G5676" s="3"/>
    </row>
    <row r="5677" spans="1:8">
      <c r="A5677" s="4" t="s">
        <v>5884</v>
      </c>
      <c r="B5677" s="4" t="s">
        <v>232</v>
      </c>
      <c r="C5677" s="4" t="s">
        <v>175</v>
      </c>
      <c r="D5677" s="4" t="s">
        <v>78</v>
      </c>
      <c r="E5677" s="4" t="s">
        <v>197</v>
      </c>
      <c r="F5677" s="3">
        <v>42951</v>
      </c>
      <c r="G5677" s="3">
        <v>42957</v>
      </c>
      <c r="H5677">
        <v>0</v>
      </c>
    </row>
    <row r="5678" spans="1:8">
      <c r="A5678" s="4" t="s">
        <v>5885</v>
      </c>
      <c r="B5678" s="4" t="s">
        <v>232</v>
      </c>
      <c r="C5678" s="4" t="s">
        <v>171</v>
      </c>
      <c r="D5678" s="4" t="s">
        <v>82</v>
      </c>
      <c r="E5678" s="4" t="s">
        <v>172</v>
      </c>
      <c r="F5678" s="3">
        <v>42951</v>
      </c>
      <c r="G5678" s="3">
        <v>42989</v>
      </c>
      <c r="H5678">
        <v>1128</v>
      </c>
    </row>
    <row r="5679" spans="1:8">
      <c r="A5679" s="4" t="s">
        <v>5886</v>
      </c>
      <c r="B5679" s="4" t="s">
        <v>232</v>
      </c>
      <c r="C5679" s="4" t="s">
        <v>199</v>
      </c>
      <c r="D5679" s="4" t="s">
        <v>31</v>
      </c>
      <c r="E5679" s="4" t="s">
        <v>172</v>
      </c>
      <c r="F5679" s="3">
        <v>42951</v>
      </c>
      <c r="G5679" s="3">
        <v>43085</v>
      </c>
      <c r="H5679">
        <v>6318</v>
      </c>
    </row>
    <row r="5680" spans="1:8">
      <c r="A5680" s="4" t="s">
        <v>5887</v>
      </c>
      <c r="B5680" s="4" t="s">
        <v>216</v>
      </c>
      <c r="C5680" s="4" t="s">
        <v>177</v>
      </c>
      <c r="D5680" s="4" t="s">
        <v>24</v>
      </c>
      <c r="E5680" s="4" t="s">
        <v>193</v>
      </c>
      <c r="F5680" s="3">
        <v>42951</v>
      </c>
      <c r="G5680" s="3"/>
    </row>
    <row r="5681" spans="1:8">
      <c r="A5681" s="4" t="s">
        <v>5888</v>
      </c>
      <c r="B5681" s="4" t="s">
        <v>183</v>
      </c>
      <c r="C5681" s="4" t="s">
        <v>179</v>
      </c>
      <c r="D5681" s="4" t="s">
        <v>24</v>
      </c>
      <c r="E5681" s="4" t="s">
        <v>193</v>
      </c>
      <c r="F5681" s="3">
        <v>42952</v>
      </c>
      <c r="G5681" s="3"/>
    </row>
    <row r="5682" spans="1:8">
      <c r="A5682" s="4" t="s">
        <v>5889</v>
      </c>
      <c r="B5682" s="4" t="s">
        <v>183</v>
      </c>
      <c r="C5682" s="4" t="s">
        <v>199</v>
      </c>
      <c r="D5682" s="4" t="s">
        <v>24</v>
      </c>
      <c r="E5682" s="4" t="s">
        <v>193</v>
      </c>
      <c r="F5682" s="3">
        <v>42952</v>
      </c>
      <c r="G5682" s="3"/>
    </row>
    <row r="5683" spans="1:8">
      <c r="A5683" s="4" t="s">
        <v>5890</v>
      </c>
      <c r="B5683" s="4" t="s">
        <v>183</v>
      </c>
      <c r="C5683" s="4" t="s">
        <v>177</v>
      </c>
      <c r="D5683" s="4" t="s">
        <v>24</v>
      </c>
      <c r="E5683" s="4" t="s">
        <v>193</v>
      </c>
      <c r="F5683" s="3">
        <v>42952</v>
      </c>
      <c r="G5683" s="3"/>
    </row>
    <row r="5684" spans="1:8">
      <c r="A5684" s="4" t="s">
        <v>5891</v>
      </c>
      <c r="B5684" s="4" t="s">
        <v>183</v>
      </c>
      <c r="C5684" s="4" t="s">
        <v>177</v>
      </c>
      <c r="D5684" s="4" t="s">
        <v>24</v>
      </c>
      <c r="E5684" s="4" t="s">
        <v>193</v>
      </c>
      <c r="F5684" s="3">
        <v>42952</v>
      </c>
      <c r="G5684" s="3"/>
    </row>
    <row r="5685" spans="1:8">
      <c r="A5685" s="4" t="s">
        <v>5892</v>
      </c>
      <c r="B5685" s="4" t="s">
        <v>183</v>
      </c>
      <c r="C5685" s="4" t="s">
        <v>192</v>
      </c>
      <c r="D5685" s="4" t="s">
        <v>37</v>
      </c>
      <c r="E5685" s="4" t="s">
        <v>197</v>
      </c>
      <c r="F5685" s="3">
        <v>42952</v>
      </c>
      <c r="G5685" s="3">
        <v>43065</v>
      </c>
      <c r="H5685">
        <v>0</v>
      </c>
    </row>
    <row r="5686" spans="1:8">
      <c r="A5686" s="4" t="s">
        <v>5893</v>
      </c>
      <c r="B5686" s="4" t="s">
        <v>261</v>
      </c>
      <c r="C5686" s="4" t="s">
        <v>175</v>
      </c>
      <c r="D5686" s="4" t="s">
        <v>24</v>
      </c>
      <c r="E5686" s="4" t="s">
        <v>193</v>
      </c>
      <c r="F5686" s="3">
        <v>42952</v>
      </c>
      <c r="G5686" s="3"/>
    </row>
    <row r="5687" spans="1:8">
      <c r="A5687" s="4" t="s">
        <v>5894</v>
      </c>
      <c r="B5687" s="4" t="s">
        <v>210</v>
      </c>
      <c r="C5687" s="4" t="s">
        <v>175</v>
      </c>
      <c r="D5687" s="4" t="s">
        <v>29</v>
      </c>
      <c r="E5687" s="4" t="s">
        <v>193</v>
      </c>
      <c r="F5687" s="3">
        <v>42952</v>
      </c>
      <c r="G5687" s="3"/>
    </row>
    <row r="5688" spans="1:8">
      <c r="A5688" s="4" t="s">
        <v>5895</v>
      </c>
      <c r="B5688" s="4" t="s">
        <v>210</v>
      </c>
      <c r="C5688" s="4" t="s">
        <v>175</v>
      </c>
      <c r="D5688" s="4" t="s">
        <v>95</v>
      </c>
      <c r="E5688" s="4" t="s">
        <v>172</v>
      </c>
      <c r="F5688" s="3">
        <v>42952</v>
      </c>
      <c r="G5688" s="3">
        <v>42997</v>
      </c>
      <c r="H5688">
        <v>4935</v>
      </c>
    </row>
    <row r="5689" spans="1:8">
      <c r="A5689" s="4" t="s">
        <v>5896</v>
      </c>
      <c r="B5689" s="4" t="s">
        <v>174</v>
      </c>
      <c r="C5689" s="4" t="s">
        <v>199</v>
      </c>
      <c r="D5689" s="4" t="s">
        <v>24</v>
      </c>
      <c r="E5689" s="4" t="s">
        <v>193</v>
      </c>
      <c r="F5689" s="3">
        <v>42952</v>
      </c>
      <c r="G5689" s="3"/>
    </row>
    <row r="5690" spans="1:8">
      <c r="A5690" s="4" t="s">
        <v>5897</v>
      </c>
      <c r="B5690" s="4" t="s">
        <v>174</v>
      </c>
      <c r="C5690" s="4" t="s">
        <v>199</v>
      </c>
      <c r="D5690" s="4" t="s">
        <v>24</v>
      </c>
      <c r="E5690" s="4" t="s">
        <v>193</v>
      </c>
      <c r="F5690" s="3">
        <v>42952</v>
      </c>
      <c r="G5690" s="3"/>
    </row>
    <row r="5691" spans="1:8">
      <c r="A5691" s="4" t="s">
        <v>5898</v>
      </c>
      <c r="B5691" s="4" t="s">
        <v>174</v>
      </c>
      <c r="C5691" s="4" t="s">
        <v>171</v>
      </c>
      <c r="D5691" s="4" t="s">
        <v>106</v>
      </c>
      <c r="E5691" s="4" t="s">
        <v>172</v>
      </c>
      <c r="F5691" s="3">
        <v>42952</v>
      </c>
      <c r="G5691" s="3">
        <v>43089</v>
      </c>
      <c r="H5691">
        <v>1013</v>
      </c>
    </row>
    <row r="5692" spans="1:8">
      <c r="A5692" s="4" t="s">
        <v>5899</v>
      </c>
      <c r="B5692" s="4" t="s">
        <v>263</v>
      </c>
      <c r="C5692" s="4" t="s">
        <v>179</v>
      </c>
      <c r="D5692" s="4" t="s">
        <v>125</v>
      </c>
      <c r="E5692" s="4" t="s">
        <v>172</v>
      </c>
      <c r="F5692" s="3">
        <v>42952</v>
      </c>
      <c r="G5692" s="3">
        <v>43089</v>
      </c>
      <c r="H5692">
        <v>573</v>
      </c>
    </row>
    <row r="5693" spans="1:8">
      <c r="A5693" s="4" t="s">
        <v>5900</v>
      </c>
      <c r="B5693" s="4" t="s">
        <v>263</v>
      </c>
      <c r="C5693" s="4" t="s">
        <v>179</v>
      </c>
      <c r="D5693" s="4" t="s">
        <v>126</v>
      </c>
      <c r="E5693" s="4" t="s">
        <v>172</v>
      </c>
      <c r="F5693" s="3">
        <v>42952</v>
      </c>
      <c r="G5693" s="3">
        <v>43073</v>
      </c>
      <c r="H5693">
        <v>535</v>
      </c>
    </row>
    <row r="5694" spans="1:8">
      <c r="A5694" s="4" t="s">
        <v>5901</v>
      </c>
      <c r="B5694" s="4" t="s">
        <v>212</v>
      </c>
      <c r="C5694" s="4" t="s">
        <v>177</v>
      </c>
      <c r="D5694" s="4" t="s">
        <v>31</v>
      </c>
      <c r="E5694" s="4" t="s">
        <v>193</v>
      </c>
      <c r="F5694" s="3">
        <v>42952</v>
      </c>
      <c r="G5694" s="3"/>
    </row>
    <row r="5695" spans="1:8">
      <c r="A5695" s="4" t="s">
        <v>5902</v>
      </c>
      <c r="B5695" s="4" t="s">
        <v>212</v>
      </c>
      <c r="C5695" s="4" t="s">
        <v>192</v>
      </c>
      <c r="D5695" s="4" t="s">
        <v>53</v>
      </c>
      <c r="E5695" s="4" t="s">
        <v>197</v>
      </c>
      <c r="F5695" s="3">
        <v>42952</v>
      </c>
      <c r="G5695" s="3">
        <v>43068</v>
      </c>
      <c r="H5695">
        <v>0</v>
      </c>
    </row>
    <row r="5696" spans="1:8">
      <c r="A5696" s="4" t="s">
        <v>5903</v>
      </c>
      <c r="B5696" s="4" t="s">
        <v>230</v>
      </c>
      <c r="C5696" s="4" t="s">
        <v>199</v>
      </c>
      <c r="D5696" s="4" t="s">
        <v>25</v>
      </c>
      <c r="E5696" s="4" t="s">
        <v>193</v>
      </c>
      <c r="F5696" s="3">
        <v>42952</v>
      </c>
      <c r="G5696" s="3"/>
    </row>
    <row r="5697" spans="1:8">
      <c r="A5697" s="4" t="s">
        <v>5904</v>
      </c>
      <c r="B5697" s="4" t="s">
        <v>256</v>
      </c>
      <c r="C5697" s="4" t="s">
        <v>171</v>
      </c>
      <c r="D5697" s="4" t="s">
        <v>42</v>
      </c>
      <c r="E5697" s="4" t="s">
        <v>172</v>
      </c>
      <c r="F5697" s="3">
        <v>42952</v>
      </c>
      <c r="G5697" s="3">
        <v>43041</v>
      </c>
      <c r="H5697">
        <v>1080</v>
      </c>
    </row>
    <row r="5698" spans="1:8">
      <c r="A5698" s="4" t="s">
        <v>5905</v>
      </c>
      <c r="B5698" s="4" t="s">
        <v>244</v>
      </c>
      <c r="C5698" s="4" t="s">
        <v>179</v>
      </c>
      <c r="D5698" s="4" t="s">
        <v>57</v>
      </c>
      <c r="E5698" s="4" t="s">
        <v>172</v>
      </c>
      <c r="F5698" s="3">
        <v>42952</v>
      </c>
      <c r="G5698" s="3">
        <v>43083</v>
      </c>
      <c r="H5698">
        <v>609</v>
      </c>
    </row>
    <row r="5699" spans="1:8">
      <c r="A5699" s="4" t="s">
        <v>5906</v>
      </c>
      <c r="B5699" s="4" t="s">
        <v>170</v>
      </c>
      <c r="C5699" s="4" t="s">
        <v>179</v>
      </c>
      <c r="D5699" s="4" t="s">
        <v>127</v>
      </c>
      <c r="E5699" s="4" t="s">
        <v>193</v>
      </c>
      <c r="F5699" s="3">
        <v>42952</v>
      </c>
      <c r="G5699" s="3"/>
    </row>
    <row r="5700" spans="1:8">
      <c r="A5700" s="4" t="s">
        <v>5907</v>
      </c>
      <c r="B5700" s="4" t="s">
        <v>170</v>
      </c>
      <c r="C5700" s="4" t="s">
        <v>171</v>
      </c>
      <c r="D5700" s="4" t="s">
        <v>119</v>
      </c>
      <c r="E5700" s="4" t="s">
        <v>193</v>
      </c>
      <c r="F5700" s="3">
        <v>42952</v>
      </c>
      <c r="G5700" s="3"/>
    </row>
    <row r="5701" spans="1:8">
      <c r="A5701" s="4" t="s">
        <v>5908</v>
      </c>
      <c r="B5701" s="4" t="s">
        <v>170</v>
      </c>
      <c r="C5701" s="4" t="s">
        <v>179</v>
      </c>
      <c r="D5701" s="4" t="s">
        <v>29</v>
      </c>
      <c r="E5701" s="4" t="s">
        <v>197</v>
      </c>
      <c r="F5701" s="3">
        <v>42952</v>
      </c>
      <c r="G5701" s="3">
        <v>43050</v>
      </c>
      <c r="H5701">
        <v>0</v>
      </c>
    </row>
    <row r="5702" spans="1:8">
      <c r="A5702" s="4" t="s">
        <v>5909</v>
      </c>
      <c r="B5702" s="4" t="s">
        <v>170</v>
      </c>
      <c r="C5702" s="4" t="s">
        <v>177</v>
      </c>
      <c r="D5702" s="4" t="s">
        <v>106</v>
      </c>
      <c r="E5702" s="4" t="s">
        <v>197</v>
      </c>
      <c r="F5702" s="3">
        <v>42952</v>
      </c>
      <c r="G5702" s="3">
        <v>42962</v>
      </c>
      <c r="H5702">
        <v>0</v>
      </c>
    </row>
    <row r="5703" spans="1:8">
      <c r="A5703" s="4" t="s">
        <v>5910</v>
      </c>
      <c r="B5703" s="4" t="s">
        <v>208</v>
      </c>
      <c r="C5703" s="4" t="s">
        <v>177</v>
      </c>
      <c r="D5703" s="4" t="s">
        <v>24</v>
      </c>
      <c r="E5703" s="4" t="s">
        <v>193</v>
      </c>
      <c r="F5703" s="3">
        <v>42952</v>
      </c>
      <c r="G5703" s="3"/>
    </row>
    <row r="5704" spans="1:8">
      <c r="A5704" s="4" t="s">
        <v>5911</v>
      </c>
      <c r="B5704" s="4" t="s">
        <v>208</v>
      </c>
      <c r="C5704" s="4" t="s">
        <v>192</v>
      </c>
      <c r="D5704" s="4" t="s">
        <v>70</v>
      </c>
      <c r="E5704" s="4" t="s">
        <v>197</v>
      </c>
      <c r="F5704" s="3">
        <v>42952</v>
      </c>
      <c r="G5704" s="3">
        <v>43047</v>
      </c>
      <c r="H5704">
        <v>0</v>
      </c>
    </row>
    <row r="5705" spans="1:8">
      <c r="A5705" s="4" t="s">
        <v>5912</v>
      </c>
      <c r="B5705" s="4" t="s">
        <v>208</v>
      </c>
      <c r="C5705" s="4" t="s">
        <v>179</v>
      </c>
      <c r="D5705" s="4" t="s">
        <v>104</v>
      </c>
      <c r="E5705" s="4" t="s">
        <v>172</v>
      </c>
      <c r="F5705" s="3">
        <v>42952</v>
      </c>
      <c r="G5705" s="3">
        <v>43048</v>
      </c>
      <c r="H5705">
        <v>563</v>
      </c>
    </row>
    <row r="5706" spans="1:8">
      <c r="A5706" s="4" t="s">
        <v>5913</v>
      </c>
      <c r="B5706" s="4" t="s">
        <v>185</v>
      </c>
      <c r="C5706" s="4" t="s">
        <v>192</v>
      </c>
      <c r="D5706" s="4" t="s">
        <v>48</v>
      </c>
      <c r="E5706" s="4" t="s">
        <v>193</v>
      </c>
      <c r="F5706" s="3">
        <v>42952</v>
      </c>
      <c r="G5706" s="3"/>
    </row>
    <row r="5707" spans="1:8">
      <c r="A5707" s="4" t="s">
        <v>5914</v>
      </c>
      <c r="B5707" s="4" t="s">
        <v>181</v>
      </c>
      <c r="C5707" s="4" t="s">
        <v>175</v>
      </c>
      <c r="D5707" s="4" t="s">
        <v>97</v>
      </c>
      <c r="E5707" s="4" t="s">
        <v>197</v>
      </c>
      <c r="F5707" s="3">
        <v>42952</v>
      </c>
      <c r="G5707" s="3">
        <v>43046</v>
      </c>
      <c r="H5707">
        <v>0</v>
      </c>
    </row>
    <row r="5708" spans="1:8">
      <c r="A5708" s="4" t="s">
        <v>5915</v>
      </c>
      <c r="B5708" s="4" t="s">
        <v>183</v>
      </c>
      <c r="C5708" s="4" t="s">
        <v>177</v>
      </c>
      <c r="D5708" s="4" t="s">
        <v>27</v>
      </c>
      <c r="E5708" s="4" t="s">
        <v>197</v>
      </c>
      <c r="F5708" s="3">
        <v>42953</v>
      </c>
      <c r="G5708" s="3">
        <v>43068</v>
      </c>
      <c r="H5708">
        <v>0</v>
      </c>
    </row>
    <row r="5709" spans="1:8">
      <c r="A5709" s="4" t="s">
        <v>5916</v>
      </c>
      <c r="B5709" s="4" t="s">
        <v>261</v>
      </c>
      <c r="C5709" s="4" t="s">
        <v>199</v>
      </c>
      <c r="D5709" s="4" t="s">
        <v>24</v>
      </c>
      <c r="E5709" s="4" t="s">
        <v>193</v>
      </c>
      <c r="F5709" s="3">
        <v>42953</v>
      </c>
      <c r="G5709" s="3"/>
    </row>
    <row r="5710" spans="1:8">
      <c r="A5710" s="4" t="s">
        <v>5917</v>
      </c>
      <c r="B5710" s="4" t="s">
        <v>261</v>
      </c>
      <c r="C5710" s="4" t="s">
        <v>177</v>
      </c>
      <c r="D5710" s="4" t="s">
        <v>121</v>
      </c>
      <c r="E5710" s="4" t="s">
        <v>193</v>
      </c>
      <c r="F5710" s="3">
        <v>42953</v>
      </c>
      <c r="G5710" s="3"/>
    </row>
    <row r="5711" spans="1:8">
      <c r="A5711" s="4" t="s">
        <v>5918</v>
      </c>
      <c r="B5711" s="4" t="s">
        <v>304</v>
      </c>
      <c r="C5711" s="4" t="s">
        <v>177</v>
      </c>
      <c r="D5711" s="4" t="s">
        <v>111</v>
      </c>
      <c r="E5711" s="4" t="s">
        <v>193</v>
      </c>
      <c r="F5711" s="3">
        <v>42953</v>
      </c>
      <c r="G5711" s="3"/>
    </row>
    <row r="5712" spans="1:8">
      <c r="A5712" s="4" t="s">
        <v>5919</v>
      </c>
      <c r="B5712" s="4" t="s">
        <v>279</v>
      </c>
      <c r="C5712" s="4" t="s">
        <v>171</v>
      </c>
      <c r="D5712" s="4" t="s">
        <v>84</v>
      </c>
      <c r="E5712" s="4" t="s">
        <v>197</v>
      </c>
      <c r="F5712" s="3">
        <v>42953</v>
      </c>
      <c r="G5712" s="3">
        <v>43043</v>
      </c>
      <c r="H5712">
        <v>0</v>
      </c>
    </row>
    <row r="5713" spans="1:8">
      <c r="A5713" s="4" t="s">
        <v>5920</v>
      </c>
      <c r="B5713" s="4" t="s">
        <v>279</v>
      </c>
      <c r="C5713" s="4" t="s">
        <v>177</v>
      </c>
      <c r="D5713" s="4" t="s">
        <v>34</v>
      </c>
      <c r="E5713" s="4" t="s">
        <v>172</v>
      </c>
      <c r="F5713" s="3">
        <v>42953</v>
      </c>
      <c r="G5713" s="3">
        <v>43070</v>
      </c>
      <c r="H5713">
        <v>59</v>
      </c>
    </row>
    <row r="5714" spans="1:8">
      <c r="A5714" s="4" t="s">
        <v>5921</v>
      </c>
      <c r="B5714" s="4" t="s">
        <v>279</v>
      </c>
      <c r="C5714" s="4" t="s">
        <v>177</v>
      </c>
      <c r="D5714" s="4" t="s">
        <v>50</v>
      </c>
      <c r="E5714" s="4" t="s">
        <v>172</v>
      </c>
      <c r="F5714" s="3">
        <v>42953</v>
      </c>
      <c r="G5714" s="3">
        <v>43053</v>
      </c>
      <c r="H5714">
        <v>54</v>
      </c>
    </row>
    <row r="5715" spans="1:8">
      <c r="A5715" s="4" t="s">
        <v>5922</v>
      </c>
      <c r="B5715" s="4" t="s">
        <v>210</v>
      </c>
      <c r="C5715" s="4" t="s">
        <v>192</v>
      </c>
      <c r="D5715" s="4" t="s">
        <v>50</v>
      </c>
      <c r="E5715" s="4" t="s">
        <v>197</v>
      </c>
      <c r="F5715" s="3">
        <v>42953</v>
      </c>
      <c r="G5715" s="3">
        <v>43047</v>
      </c>
      <c r="H5715">
        <v>0</v>
      </c>
    </row>
    <row r="5716" spans="1:8">
      <c r="A5716" s="4" t="s">
        <v>5923</v>
      </c>
      <c r="B5716" s="4" t="s">
        <v>174</v>
      </c>
      <c r="C5716" s="4" t="s">
        <v>175</v>
      </c>
      <c r="D5716" s="4" t="s">
        <v>24</v>
      </c>
      <c r="E5716" s="4" t="s">
        <v>193</v>
      </c>
      <c r="F5716" s="3">
        <v>42953</v>
      </c>
      <c r="G5716" s="3"/>
    </row>
    <row r="5717" spans="1:8">
      <c r="A5717" s="4" t="s">
        <v>5924</v>
      </c>
      <c r="B5717" s="4" t="s">
        <v>174</v>
      </c>
      <c r="C5717" s="4" t="s">
        <v>171</v>
      </c>
      <c r="D5717" s="4" t="s">
        <v>37</v>
      </c>
      <c r="E5717" s="4" t="s">
        <v>197</v>
      </c>
      <c r="F5717" s="3">
        <v>42953</v>
      </c>
      <c r="G5717" s="3">
        <v>42961</v>
      </c>
      <c r="H5717">
        <v>0</v>
      </c>
    </row>
    <row r="5718" spans="1:8">
      <c r="A5718" s="4" t="s">
        <v>5925</v>
      </c>
      <c r="B5718" s="4" t="s">
        <v>263</v>
      </c>
      <c r="C5718" s="4" t="s">
        <v>192</v>
      </c>
      <c r="D5718" s="4" t="s">
        <v>88</v>
      </c>
      <c r="E5718" s="4" t="s">
        <v>172</v>
      </c>
      <c r="F5718" s="3">
        <v>42953</v>
      </c>
      <c r="G5718" s="3">
        <v>42958</v>
      </c>
      <c r="H5718">
        <v>3114</v>
      </c>
    </row>
    <row r="5719" spans="1:8">
      <c r="A5719" s="4" t="s">
        <v>5926</v>
      </c>
      <c r="B5719" s="4" t="s">
        <v>212</v>
      </c>
      <c r="C5719" s="4" t="s">
        <v>177</v>
      </c>
      <c r="D5719" s="4" t="s">
        <v>102</v>
      </c>
      <c r="E5719" s="4" t="s">
        <v>172</v>
      </c>
      <c r="F5719" s="3">
        <v>42953</v>
      </c>
      <c r="G5719" s="3">
        <v>42964</v>
      </c>
      <c r="H5719">
        <v>60</v>
      </c>
    </row>
    <row r="5720" spans="1:8">
      <c r="A5720" s="4" t="s">
        <v>5927</v>
      </c>
      <c r="B5720" s="4" t="s">
        <v>237</v>
      </c>
      <c r="C5720" s="4" t="s">
        <v>179</v>
      </c>
      <c r="D5720" s="4" t="s">
        <v>52</v>
      </c>
      <c r="E5720" s="4" t="s">
        <v>197</v>
      </c>
      <c r="F5720" s="3">
        <v>42953</v>
      </c>
      <c r="G5720" s="3">
        <v>43047</v>
      </c>
      <c r="H5720">
        <v>0</v>
      </c>
    </row>
    <row r="5721" spans="1:8">
      <c r="A5721" s="4" t="s">
        <v>5928</v>
      </c>
      <c r="B5721" s="4" t="s">
        <v>237</v>
      </c>
      <c r="C5721" s="4" t="s">
        <v>179</v>
      </c>
      <c r="D5721" s="4" t="s">
        <v>82</v>
      </c>
      <c r="E5721" s="4" t="s">
        <v>172</v>
      </c>
      <c r="F5721" s="3">
        <v>42953</v>
      </c>
      <c r="G5721" s="3">
        <v>42974</v>
      </c>
      <c r="H5721">
        <v>422</v>
      </c>
    </row>
    <row r="5722" spans="1:8">
      <c r="A5722" s="4" t="s">
        <v>5929</v>
      </c>
      <c r="B5722" s="4" t="s">
        <v>237</v>
      </c>
      <c r="C5722" s="4" t="s">
        <v>192</v>
      </c>
      <c r="D5722" s="4" t="s">
        <v>84</v>
      </c>
      <c r="E5722" s="4" t="s">
        <v>172</v>
      </c>
      <c r="F5722" s="3">
        <v>42953</v>
      </c>
      <c r="G5722" s="3">
        <v>42998</v>
      </c>
      <c r="H5722">
        <v>3971</v>
      </c>
    </row>
    <row r="5723" spans="1:8">
      <c r="A5723" s="4" t="s">
        <v>5930</v>
      </c>
      <c r="B5723" s="4" t="s">
        <v>196</v>
      </c>
      <c r="C5723" s="4" t="s">
        <v>175</v>
      </c>
      <c r="D5723" s="4" t="s">
        <v>98</v>
      </c>
      <c r="E5723" s="4" t="s">
        <v>193</v>
      </c>
      <c r="F5723" s="3">
        <v>42953</v>
      </c>
      <c r="G5723" s="3"/>
    </row>
    <row r="5724" spans="1:8">
      <c r="A5724" s="4" t="s">
        <v>5931</v>
      </c>
      <c r="B5724" s="4" t="s">
        <v>219</v>
      </c>
      <c r="C5724" s="4" t="s">
        <v>179</v>
      </c>
      <c r="D5724" s="4" t="s">
        <v>24</v>
      </c>
      <c r="E5724" s="4" t="s">
        <v>193</v>
      </c>
      <c r="F5724" s="3">
        <v>42953</v>
      </c>
      <c r="G5724" s="3"/>
    </row>
    <row r="5725" spans="1:8">
      <c r="A5725" s="4" t="s">
        <v>5932</v>
      </c>
      <c r="B5725" s="4" t="s">
        <v>219</v>
      </c>
      <c r="C5725" s="4" t="s">
        <v>171</v>
      </c>
      <c r="D5725" s="4" t="s">
        <v>54</v>
      </c>
      <c r="E5725" s="4" t="s">
        <v>197</v>
      </c>
      <c r="F5725" s="3">
        <v>42953</v>
      </c>
      <c r="G5725" s="3">
        <v>43043</v>
      </c>
      <c r="H5725">
        <v>0</v>
      </c>
    </row>
    <row r="5726" spans="1:8">
      <c r="A5726" s="4" t="s">
        <v>5933</v>
      </c>
      <c r="B5726" s="4" t="s">
        <v>219</v>
      </c>
      <c r="C5726" s="4" t="s">
        <v>179</v>
      </c>
      <c r="D5726" s="4" t="s">
        <v>84</v>
      </c>
      <c r="E5726" s="4" t="s">
        <v>172</v>
      </c>
      <c r="F5726" s="3">
        <v>42953</v>
      </c>
      <c r="G5726" s="3">
        <v>43087</v>
      </c>
      <c r="H5726">
        <v>510</v>
      </c>
    </row>
    <row r="5727" spans="1:8">
      <c r="A5727" s="4" t="s">
        <v>5934</v>
      </c>
      <c r="B5727" s="4" t="s">
        <v>219</v>
      </c>
      <c r="C5727" s="4" t="s">
        <v>192</v>
      </c>
      <c r="D5727" s="4" t="s">
        <v>105</v>
      </c>
      <c r="E5727" s="4" t="s">
        <v>172</v>
      </c>
      <c r="F5727" s="3">
        <v>42953</v>
      </c>
      <c r="G5727" s="3">
        <v>43058</v>
      </c>
      <c r="H5727">
        <v>4032</v>
      </c>
    </row>
    <row r="5728" spans="1:8">
      <c r="A5728" s="4" t="s">
        <v>5935</v>
      </c>
      <c r="B5728" s="4" t="s">
        <v>230</v>
      </c>
      <c r="C5728" s="4" t="s">
        <v>175</v>
      </c>
      <c r="D5728" s="4" t="s">
        <v>24</v>
      </c>
      <c r="E5728" s="4" t="s">
        <v>193</v>
      </c>
      <c r="F5728" s="3">
        <v>42953</v>
      </c>
      <c r="G5728" s="3"/>
    </row>
    <row r="5729" spans="1:8">
      <c r="A5729" s="4" t="s">
        <v>5936</v>
      </c>
      <c r="B5729" s="4" t="s">
        <v>256</v>
      </c>
      <c r="C5729" s="4" t="s">
        <v>192</v>
      </c>
      <c r="D5729" s="4" t="s">
        <v>68</v>
      </c>
      <c r="E5729" s="4" t="s">
        <v>193</v>
      </c>
      <c r="F5729" s="3">
        <v>42953</v>
      </c>
      <c r="G5729" s="3"/>
    </row>
    <row r="5730" spans="1:8">
      <c r="A5730" s="4" t="s">
        <v>5937</v>
      </c>
      <c r="B5730" s="4" t="s">
        <v>256</v>
      </c>
      <c r="C5730" s="4" t="s">
        <v>179</v>
      </c>
      <c r="D5730" s="4" t="s">
        <v>51</v>
      </c>
      <c r="E5730" s="4" t="s">
        <v>197</v>
      </c>
      <c r="F5730" s="3">
        <v>42953</v>
      </c>
      <c r="G5730" s="3">
        <v>43079</v>
      </c>
      <c r="H5730">
        <v>0</v>
      </c>
    </row>
    <row r="5731" spans="1:8">
      <c r="A5731" s="4" t="s">
        <v>5938</v>
      </c>
      <c r="B5731" s="4" t="s">
        <v>244</v>
      </c>
      <c r="C5731" s="4" t="s">
        <v>199</v>
      </c>
      <c r="D5731" s="4" t="s">
        <v>24</v>
      </c>
      <c r="E5731" s="4" t="s">
        <v>193</v>
      </c>
      <c r="F5731" s="3">
        <v>42953</v>
      </c>
      <c r="G5731" s="3"/>
    </row>
    <row r="5732" spans="1:8">
      <c r="A5732" s="4" t="s">
        <v>5939</v>
      </c>
      <c r="B5732" s="4" t="s">
        <v>226</v>
      </c>
      <c r="C5732" s="4" t="s">
        <v>199</v>
      </c>
      <c r="D5732" s="4" t="s">
        <v>24</v>
      </c>
      <c r="E5732" s="4" t="s">
        <v>193</v>
      </c>
      <c r="F5732" s="3">
        <v>42953</v>
      </c>
      <c r="G5732" s="3"/>
    </row>
    <row r="5733" spans="1:8">
      <c r="A5733" s="4" t="s">
        <v>5940</v>
      </c>
      <c r="B5733" s="4" t="s">
        <v>226</v>
      </c>
      <c r="C5733" s="4" t="s">
        <v>177</v>
      </c>
      <c r="D5733" s="4" t="s">
        <v>99</v>
      </c>
      <c r="E5733" s="4" t="s">
        <v>172</v>
      </c>
      <c r="F5733" s="3">
        <v>42953</v>
      </c>
      <c r="G5733" s="3">
        <v>42959</v>
      </c>
      <c r="H5733">
        <v>52</v>
      </c>
    </row>
    <row r="5734" spans="1:8">
      <c r="A5734" s="4" t="s">
        <v>5941</v>
      </c>
      <c r="B5734" s="4" t="s">
        <v>208</v>
      </c>
      <c r="C5734" s="4" t="s">
        <v>192</v>
      </c>
      <c r="D5734" s="4" t="s">
        <v>24</v>
      </c>
      <c r="E5734" s="4" t="s">
        <v>193</v>
      </c>
      <c r="F5734" s="3">
        <v>42953</v>
      </c>
      <c r="G5734" s="3"/>
    </row>
    <row r="5735" spans="1:8">
      <c r="A5735" s="4" t="s">
        <v>5942</v>
      </c>
      <c r="B5735" s="4" t="s">
        <v>208</v>
      </c>
      <c r="C5735" s="4" t="s">
        <v>192</v>
      </c>
      <c r="D5735" s="4" t="s">
        <v>24</v>
      </c>
      <c r="E5735" s="4" t="s">
        <v>193</v>
      </c>
      <c r="F5735" s="3">
        <v>42953</v>
      </c>
      <c r="G5735" s="3"/>
    </row>
    <row r="5736" spans="1:8">
      <c r="A5736" s="4" t="s">
        <v>5943</v>
      </c>
      <c r="B5736" s="4" t="s">
        <v>183</v>
      </c>
      <c r="C5736" s="4" t="s">
        <v>171</v>
      </c>
      <c r="D5736" s="4" t="s">
        <v>82</v>
      </c>
      <c r="E5736" s="4" t="s">
        <v>193</v>
      </c>
      <c r="F5736" s="3">
        <v>42954</v>
      </c>
      <c r="G5736" s="3"/>
    </row>
    <row r="5737" spans="1:8">
      <c r="A5737" s="4" t="s">
        <v>5944</v>
      </c>
      <c r="B5737" s="4" t="s">
        <v>261</v>
      </c>
      <c r="C5737" s="4" t="s">
        <v>179</v>
      </c>
      <c r="D5737" s="4" t="s">
        <v>61</v>
      </c>
      <c r="E5737" s="4" t="s">
        <v>193</v>
      </c>
      <c r="F5737" s="3">
        <v>42954</v>
      </c>
      <c r="G5737" s="3"/>
    </row>
    <row r="5738" spans="1:8">
      <c r="A5738" s="4" t="s">
        <v>5945</v>
      </c>
      <c r="B5738" s="4" t="s">
        <v>261</v>
      </c>
      <c r="C5738" s="4" t="s">
        <v>192</v>
      </c>
      <c r="D5738" s="4" t="s">
        <v>113</v>
      </c>
      <c r="E5738" s="4" t="s">
        <v>197</v>
      </c>
      <c r="F5738" s="3">
        <v>42954</v>
      </c>
      <c r="G5738" s="3">
        <v>43077</v>
      </c>
      <c r="H5738">
        <v>0</v>
      </c>
    </row>
    <row r="5739" spans="1:8">
      <c r="A5739" s="4" t="s">
        <v>5946</v>
      </c>
      <c r="B5739" s="4" t="s">
        <v>304</v>
      </c>
      <c r="C5739" s="4" t="s">
        <v>192</v>
      </c>
      <c r="D5739" s="4" t="s">
        <v>68</v>
      </c>
      <c r="E5739" s="4" t="s">
        <v>172</v>
      </c>
      <c r="F5739" s="3">
        <v>42954</v>
      </c>
      <c r="G5739" s="3">
        <v>43056</v>
      </c>
      <c r="H5739">
        <v>3684</v>
      </c>
    </row>
    <row r="5740" spans="1:8">
      <c r="A5740" s="4" t="s">
        <v>5947</v>
      </c>
      <c r="B5740" s="4" t="s">
        <v>279</v>
      </c>
      <c r="C5740" s="4" t="s">
        <v>171</v>
      </c>
      <c r="D5740" s="4" t="s">
        <v>113</v>
      </c>
      <c r="E5740" s="4" t="s">
        <v>197</v>
      </c>
      <c r="F5740" s="3">
        <v>42954</v>
      </c>
      <c r="G5740" s="3">
        <v>43088</v>
      </c>
      <c r="H5740">
        <v>0</v>
      </c>
    </row>
    <row r="5741" spans="1:8">
      <c r="A5741" s="4" t="s">
        <v>5948</v>
      </c>
      <c r="B5741" s="4" t="s">
        <v>279</v>
      </c>
      <c r="C5741" s="4" t="s">
        <v>199</v>
      </c>
      <c r="D5741" s="4" t="s">
        <v>130</v>
      </c>
      <c r="E5741" s="4" t="s">
        <v>172</v>
      </c>
      <c r="F5741" s="3">
        <v>42954</v>
      </c>
      <c r="G5741" s="3">
        <v>43058</v>
      </c>
      <c r="H5741">
        <v>4648</v>
      </c>
    </row>
    <row r="5742" spans="1:8">
      <c r="A5742" s="4" t="s">
        <v>5949</v>
      </c>
      <c r="B5742" s="4" t="s">
        <v>279</v>
      </c>
      <c r="C5742" s="4" t="s">
        <v>175</v>
      </c>
      <c r="D5742" s="4" t="s">
        <v>65</v>
      </c>
      <c r="E5742" s="4" t="s">
        <v>172</v>
      </c>
      <c r="F5742" s="3">
        <v>42954</v>
      </c>
      <c r="G5742" s="3">
        <v>43074</v>
      </c>
      <c r="H5742">
        <v>4639</v>
      </c>
    </row>
    <row r="5743" spans="1:8">
      <c r="A5743" s="4" t="s">
        <v>5950</v>
      </c>
      <c r="B5743" s="4" t="s">
        <v>174</v>
      </c>
      <c r="C5743" s="4" t="s">
        <v>175</v>
      </c>
      <c r="D5743" s="4" t="s">
        <v>27</v>
      </c>
      <c r="E5743" s="4" t="s">
        <v>197</v>
      </c>
      <c r="F5743" s="3">
        <v>42954</v>
      </c>
      <c r="G5743" s="3">
        <v>42965</v>
      </c>
      <c r="H5743">
        <v>0</v>
      </c>
    </row>
    <row r="5744" spans="1:8">
      <c r="A5744" s="4" t="s">
        <v>5951</v>
      </c>
      <c r="B5744" s="4" t="s">
        <v>174</v>
      </c>
      <c r="C5744" s="4" t="s">
        <v>199</v>
      </c>
      <c r="D5744" s="4" t="s">
        <v>47</v>
      </c>
      <c r="E5744" s="4" t="s">
        <v>172</v>
      </c>
      <c r="F5744" s="3">
        <v>42954</v>
      </c>
      <c r="G5744" s="3">
        <v>42995</v>
      </c>
      <c r="H5744">
        <v>6360</v>
      </c>
    </row>
    <row r="5745" spans="1:8">
      <c r="A5745" s="4" t="s">
        <v>5952</v>
      </c>
      <c r="B5745" s="4" t="s">
        <v>212</v>
      </c>
      <c r="C5745" s="4" t="s">
        <v>171</v>
      </c>
      <c r="D5745" s="4" t="s">
        <v>108</v>
      </c>
      <c r="E5745" s="4" t="s">
        <v>197</v>
      </c>
      <c r="F5745" s="3">
        <v>42954</v>
      </c>
      <c r="G5745" s="3">
        <v>43088</v>
      </c>
      <c r="H5745">
        <v>0</v>
      </c>
    </row>
    <row r="5746" spans="1:8">
      <c r="A5746" s="4" t="s">
        <v>5953</v>
      </c>
      <c r="B5746" s="4" t="s">
        <v>196</v>
      </c>
      <c r="C5746" s="4" t="s">
        <v>175</v>
      </c>
      <c r="D5746" s="4" t="s">
        <v>47</v>
      </c>
      <c r="E5746" s="4" t="s">
        <v>172</v>
      </c>
      <c r="F5746" s="3">
        <v>42954</v>
      </c>
      <c r="G5746" s="3">
        <v>43000</v>
      </c>
      <c r="H5746">
        <v>4722</v>
      </c>
    </row>
    <row r="5747" spans="1:8">
      <c r="A5747" s="4" t="s">
        <v>5954</v>
      </c>
      <c r="B5747" s="4" t="s">
        <v>203</v>
      </c>
      <c r="C5747" s="4" t="s">
        <v>171</v>
      </c>
      <c r="D5747" s="4" t="s">
        <v>102</v>
      </c>
      <c r="E5747" s="4" t="s">
        <v>197</v>
      </c>
      <c r="F5747" s="3">
        <v>42954</v>
      </c>
      <c r="G5747" s="3">
        <v>42973</v>
      </c>
      <c r="H5747">
        <v>0</v>
      </c>
    </row>
    <row r="5748" spans="1:8">
      <c r="A5748" s="4" t="s">
        <v>5955</v>
      </c>
      <c r="B5748" s="4" t="s">
        <v>191</v>
      </c>
      <c r="C5748" s="4" t="s">
        <v>192</v>
      </c>
      <c r="D5748" s="4" t="s">
        <v>115</v>
      </c>
      <c r="E5748" s="4" t="s">
        <v>172</v>
      </c>
      <c r="F5748" s="3">
        <v>42954</v>
      </c>
      <c r="G5748" s="3">
        <v>42964</v>
      </c>
      <c r="H5748">
        <v>3039</v>
      </c>
    </row>
    <row r="5749" spans="1:8">
      <c r="A5749" s="4" t="s">
        <v>5956</v>
      </c>
      <c r="B5749" s="4" t="s">
        <v>343</v>
      </c>
      <c r="C5749" s="4" t="s">
        <v>171</v>
      </c>
      <c r="D5749" s="4" t="s">
        <v>104</v>
      </c>
      <c r="E5749" s="4" t="s">
        <v>172</v>
      </c>
      <c r="F5749" s="3">
        <v>42954</v>
      </c>
      <c r="G5749" s="3">
        <v>43040</v>
      </c>
      <c r="H5749">
        <v>1080</v>
      </c>
    </row>
    <row r="5750" spans="1:8">
      <c r="A5750" s="4" t="s">
        <v>5957</v>
      </c>
      <c r="B5750" s="4" t="s">
        <v>219</v>
      </c>
      <c r="C5750" s="4" t="s">
        <v>171</v>
      </c>
      <c r="D5750" s="4" t="s">
        <v>32</v>
      </c>
      <c r="E5750" s="4" t="s">
        <v>197</v>
      </c>
      <c r="F5750" s="3">
        <v>42954</v>
      </c>
      <c r="G5750" s="3">
        <v>43063</v>
      </c>
      <c r="H5750">
        <v>0</v>
      </c>
    </row>
    <row r="5751" spans="1:8">
      <c r="A5751" s="4" t="s">
        <v>5958</v>
      </c>
      <c r="B5751" s="4" t="s">
        <v>256</v>
      </c>
      <c r="C5751" s="4" t="s">
        <v>192</v>
      </c>
      <c r="D5751" s="4" t="s">
        <v>68</v>
      </c>
      <c r="E5751" s="4" t="s">
        <v>172</v>
      </c>
      <c r="F5751" s="3">
        <v>42954</v>
      </c>
      <c r="G5751" s="3">
        <v>43082</v>
      </c>
      <c r="H5751">
        <v>3063</v>
      </c>
    </row>
    <row r="5752" spans="1:8">
      <c r="A5752" s="4" t="s">
        <v>5959</v>
      </c>
      <c r="B5752" s="4" t="s">
        <v>187</v>
      </c>
      <c r="C5752" s="4" t="s">
        <v>171</v>
      </c>
      <c r="D5752" s="4" t="s">
        <v>24</v>
      </c>
      <c r="E5752" s="4" t="s">
        <v>193</v>
      </c>
      <c r="F5752" s="3">
        <v>42954</v>
      </c>
      <c r="G5752" s="3"/>
    </row>
    <row r="5753" spans="1:8">
      <c r="A5753" s="4" t="s">
        <v>5960</v>
      </c>
      <c r="B5753" s="4" t="s">
        <v>187</v>
      </c>
      <c r="C5753" s="4" t="s">
        <v>192</v>
      </c>
      <c r="D5753" s="4" t="s">
        <v>24</v>
      </c>
      <c r="E5753" s="4" t="s">
        <v>193</v>
      </c>
      <c r="F5753" s="3">
        <v>42954</v>
      </c>
      <c r="G5753" s="3"/>
    </row>
    <row r="5754" spans="1:8">
      <c r="A5754" s="4" t="s">
        <v>5961</v>
      </c>
      <c r="B5754" s="4" t="s">
        <v>187</v>
      </c>
      <c r="C5754" s="4" t="s">
        <v>179</v>
      </c>
      <c r="D5754" s="4" t="s">
        <v>84</v>
      </c>
      <c r="E5754" s="4" t="s">
        <v>197</v>
      </c>
      <c r="F5754" s="3">
        <v>42954</v>
      </c>
      <c r="G5754" s="3">
        <v>43056</v>
      </c>
      <c r="H5754">
        <v>0</v>
      </c>
    </row>
    <row r="5755" spans="1:8">
      <c r="A5755" s="4" t="s">
        <v>5962</v>
      </c>
      <c r="B5755" s="4" t="s">
        <v>189</v>
      </c>
      <c r="C5755" s="4" t="s">
        <v>171</v>
      </c>
      <c r="D5755" s="4" t="s">
        <v>27</v>
      </c>
      <c r="E5755" s="4" t="s">
        <v>193</v>
      </c>
      <c r="F5755" s="3">
        <v>42954</v>
      </c>
      <c r="G5755" s="3"/>
    </row>
    <row r="5756" spans="1:8">
      <c r="A5756" s="4" t="s">
        <v>5963</v>
      </c>
      <c r="B5756" s="4" t="s">
        <v>189</v>
      </c>
      <c r="C5756" s="4" t="s">
        <v>175</v>
      </c>
      <c r="D5756" s="4" t="s">
        <v>24</v>
      </c>
      <c r="E5756" s="4" t="s">
        <v>193</v>
      </c>
      <c r="F5756" s="3">
        <v>42954</v>
      </c>
      <c r="G5756" s="3"/>
    </row>
    <row r="5757" spans="1:8">
      <c r="A5757" s="4" t="s">
        <v>5964</v>
      </c>
      <c r="B5757" s="4" t="s">
        <v>185</v>
      </c>
      <c r="C5757" s="4" t="s">
        <v>179</v>
      </c>
      <c r="D5757" s="4" t="s">
        <v>24</v>
      </c>
      <c r="E5757" s="4" t="s">
        <v>193</v>
      </c>
      <c r="F5757" s="3">
        <v>42954</v>
      </c>
      <c r="G5757" s="3"/>
    </row>
    <row r="5758" spans="1:8">
      <c r="A5758" s="4" t="s">
        <v>5965</v>
      </c>
      <c r="B5758" s="4" t="s">
        <v>185</v>
      </c>
      <c r="C5758" s="4" t="s">
        <v>177</v>
      </c>
      <c r="D5758" s="4" t="s">
        <v>81</v>
      </c>
      <c r="E5758" s="4" t="s">
        <v>197</v>
      </c>
      <c r="F5758" s="3">
        <v>42954</v>
      </c>
      <c r="G5758" s="3">
        <v>42960</v>
      </c>
      <c r="H5758">
        <v>0</v>
      </c>
    </row>
    <row r="5759" spans="1:8">
      <c r="A5759" s="4" t="s">
        <v>5966</v>
      </c>
      <c r="B5759" s="4" t="s">
        <v>216</v>
      </c>
      <c r="C5759" s="4" t="s">
        <v>177</v>
      </c>
      <c r="D5759" s="4" t="s">
        <v>21</v>
      </c>
      <c r="E5759" s="4" t="s">
        <v>172</v>
      </c>
      <c r="F5759" s="3">
        <v>42954</v>
      </c>
      <c r="G5759" s="3">
        <v>43043</v>
      </c>
      <c r="H5759">
        <v>52</v>
      </c>
    </row>
    <row r="5760" spans="1:8">
      <c r="A5760" s="4" t="s">
        <v>5967</v>
      </c>
      <c r="B5760" s="4" t="s">
        <v>216</v>
      </c>
      <c r="C5760" s="4" t="s">
        <v>177</v>
      </c>
      <c r="D5760" s="4" t="s">
        <v>34</v>
      </c>
      <c r="E5760" s="4" t="s">
        <v>172</v>
      </c>
      <c r="F5760" s="3">
        <v>42954</v>
      </c>
      <c r="G5760" s="3">
        <v>43048</v>
      </c>
      <c r="H5760">
        <v>51</v>
      </c>
    </row>
    <row r="5761" spans="1:8">
      <c r="A5761" s="4" t="s">
        <v>5968</v>
      </c>
      <c r="B5761" s="4" t="s">
        <v>181</v>
      </c>
      <c r="C5761" s="4" t="s">
        <v>175</v>
      </c>
      <c r="D5761" s="4" t="s">
        <v>42</v>
      </c>
      <c r="E5761" s="4" t="s">
        <v>172</v>
      </c>
      <c r="F5761" s="3">
        <v>42954</v>
      </c>
      <c r="G5761" s="3">
        <v>43066</v>
      </c>
      <c r="H5761">
        <v>4480</v>
      </c>
    </row>
    <row r="5762" spans="1:8">
      <c r="A5762" s="4" t="s">
        <v>5969</v>
      </c>
      <c r="B5762" s="4" t="s">
        <v>183</v>
      </c>
      <c r="C5762" s="4" t="s">
        <v>177</v>
      </c>
      <c r="D5762" s="4" t="s">
        <v>45</v>
      </c>
      <c r="E5762" s="4" t="s">
        <v>172</v>
      </c>
      <c r="F5762" s="3">
        <v>42955</v>
      </c>
      <c r="G5762" s="3">
        <v>42965</v>
      </c>
      <c r="H5762">
        <v>53</v>
      </c>
    </row>
    <row r="5763" spans="1:8">
      <c r="A5763" s="4" t="s">
        <v>5970</v>
      </c>
      <c r="B5763" s="4" t="s">
        <v>246</v>
      </c>
      <c r="C5763" s="4" t="s">
        <v>179</v>
      </c>
      <c r="D5763" s="4" t="s">
        <v>123</v>
      </c>
      <c r="E5763" s="4" t="s">
        <v>172</v>
      </c>
      <c r="F5763" s="3">
        <v>42955</v>
      </c>
      <c r="G5763" s="3">
        <v>42974</v>
      </c>
      <c r="H5763">
        <v>582</v>
      </c>
    </row>
    <row r="5764" spans="1:8">
      <c r="A5764" s="4" t="s">
        <v>5971</v>
      </c>
      <c r="B5764" s="4" t="s">
        <v>304</v>
      </c>
      <c r="C5764" s="4" t="s">
        <v>192</v>
      </c>
      <c r="D5764" s="4" t="s">
        <v>24</v>
      </c>
      <c r="E5764" s="4" t="s">
        <v>193</v>
      </c>
      <c r="F5764" s="3">
        <v>42955</v>
      </c>
      <c r="G5764" s="3"/>
    </row>
    <row r="5765" spans="1:8">
      <c r="A5765" s="4" t="s">
        <v>5972</v>
      </c>
      <c r="B5765" s="4" t="s">
        <v>304</v>
      </c>
      <c r="C5765" s="4" t="s">
        <v>199</v>
      </c>
      <c r="D5765" s="4" t="s">
        <v>37</v>
      </c>
      <c r="E5765" s="4" t="s">
        <v>197</v>
      </c>
      <c r="F5765" s="3">
        <v>42955</v>
      </c>
      <c r="G5765" s="3">
        <v>43040</v>
      </c>
      <c r="H5765">
        <v>0</v>
      </c>
    </row>
    <row r="5766" spans="1:8">
      <c r="A5766" s="4" t="s">
        <v>5973</v>
      </c>
      <c r="B5766" s="4" t="s">
        <v>304</v>
      </c>
      <c r="C5766" s="4" t="s">
        <v>192</v>
      </c>
      <c r="D5766" s="4" t="s">
        <v>92</v>
      </c>
      <c r="E5766" s="4" t="s">
        <v>172</v>
      </c>
      <c r="F5766" s="3">
        <v>42955</v>
      </c>
      <c r="G5766" s="3">
        <v>43047</v>
      </c>
      <c r="H5766">
        <v>3354</v>
      </c>
    </row>
    <row r="5767" spans="1:8">
      <c r="A5767" s="4" t="s">
        <v>5974</v>
      </c>
      <c r="B5767" s="4" t="s">
        <v>210</v>
      </c>
      <c r="C5767" s="4" t="s">
        <v>192</v>
      </c>
      <c r="D5767" s="4" t="s">
        <v>52</v>
      </c>
      <c r="E5767" s="4" t="s">
        <v>197</v>
      </c>
      <c r="F5767" s="3">
        <v>42955</v>
      </c>
      <c r="G5767" s="3">
        <v>42956</v>
      </c>
      <c r="H5767">
        <v>0</v>
      </c>
    </row>
    <row r="5768" spans="1:8">
      <c r="A5768" s="4" t="s">
        <v>5975</v>
      </c>
      <c r="B5768" s="4" t="s">
        <v>210</v>
      </c>
      <c r="C5768" s="4" t="s">
        <v>171</v>
      </c>
      <c r="D5768" s="4" t="s">
        <v>84</v>
      </c>
      <c r="E5768" s="4" t="s">
        <v>172</v>
      </c>
      <c r="F5768" s="3">
        <v>42955</v>
      </c>
      <c r="G5768" s="3">
        <v>43091</v>
      </c>
      <c r="H5768">
        <v>1135</v>
      </c>
    </row>
    <row r="5769" spans="1:8">
      <c r="A5769" s="4" t="s">
        <v>5976</v>
      </c>
      <c r="B5769" s="4" t="s">
        <v>174</v>
      </c>
      <c r="C5769" s="4" t="s">
        <v>175</v>
      </c>
      <c r="D5769" s="4" t="s">
        <v>24</v>
      </c>
      <c r="E5769" s="4" t="s">
        <v>193</v>
      </c>
      <c r="F5769" s="3">
        <v>42955</v>
      </c>
      <c r="G5769" s="3"/>
    </row>
    <row r="5770" spans="1:8">
      <c r="A5770" s="4" t="s">
        <v>5977</v>
      </c>
      <c r="B5770" s="4" t="s">
        <v>263</v>
      </c>
      <c r="C5770" s="4" t="s">
        <v>175</v>
      </c>
      <c r="D5770" s="4" t="s">
        <v>78</v>
      </c>
      <c r="E5770" s="4" t="s">
        <v>172</v>
      </c>
      <c r="F5770" s="3">
        <v>42955</v>
      </c>
      <c r="G5770" s="3">
        <v>42958</v>
      </c>
      <c r="H5770">
        <v>4859</v>
      </c>
    </row>
    <row r="5771" spans="1:8">
      <c r="A5771" s="4" t="s">
        <v>5978</v>
      </c>
      <c r="B5771" s="4" t="s">
        <v>343</v>
      </c>
      <c r="C5771" s="4" t="s">
        <v>171</v>
      </c>
      <c r="D5771" s="4" t="s">
        <v>118</v>
      </c>
      <c r="E5771" s="4" t="s">
        <v>172</v>
      </c>
      <c r="F5771" s="3">
        <v>42955</v>
      </c>
      <c r="G5771" s="3">
        <v>42964</v>
      </c>
      <c r="H5771">
        <v>1085</v>
      </c>
    </row>
    <row r="5772" spans="1:8">
      <c r="A5772" s="4" t="s">
        <v>5979</v>
      </c>
      <c r="B5772" s="4" t="s">
        <v>219</v>
      </c>
      <c r="C5772" s="4" t="s">
        <v>179</v>
      </c>
      <c r="D5772" s="4" t="s">
        <v>37</v>
      </c>
      <c r="E5772" s="4" t="s">
        <v>193</v>
      </c>
      <c r="F5772" s="3">
        <v>42955</v>
      </c>
      <c r="G5772" s="3"/>
    </row>
    <row r="5773" spans="1:8">
      <c r="A5773" s="4" t="s">
        <v>5980</v>
      </c>
      <c r="B5773" s="4" t="s">
        <v>230</v>
      </c>
      <c r="C5773" s="4" t="s">
        <v>177</v>
      </c>
      <c r="D5773" s="4" t="s">
        <v>108</v>
      </c>
      <c r="E5773" s="4" t="s">
        <v>197</v>
      </c>
      <c r="F5773" s="3">
        <v>42955</v>
      </c>
      <c r="G5773" s="3">
        <v>43002</v>
      </c>
      <c r="H5773">
        <v>0</v>
      </c>
    </row>
    <row r="5774" spans="1:8">
      <c r="A5774" s="4" t="s">
        <v>5981</v>
      </c>
      <c r="B5774" s="4" t="s">
        <v>256</v>
      </c>
      <c r="C5774" s="4" t="s">
        <v>179</v>
      </c>
      <c r="D5774" s="4" t="s">
        <v>24</v>
      </c>
      <c r="E5774" s="4" t="s">
        <v>193</v>
      </c>
      <c r="F5774" s="3">
        <v>42955</v>
      </c>
      <c r="G5774" s="3"/>
    </row>
    <row r="5775" spans="1:8">
      <c r="A5775" s="4" t="s">
        <v>5982</v>
      </c>
      <c r="B5775" s="4" t="s">
        <v>256</v>
      </c>
      <c r="C5775" s="4" t="s">
        <v>179</v>
      </c>
      <c r="D5775" s="4" t="s">
        <v>57</v>
      </c>
      <c r="E5775" s="4" t="s">
        <v>197</v>
      </c>
      <c r="F5775" s="3">
        <v>42955</v>
      </c>
      <c r="G5775" s="3">
        <v>43052</v>
      </c>
      <c r="H5775">
        <v>0</v>
      </c>
    </row>
    <row r="5776" spans="1:8">
      <c r="A5776" s="4" t="s">
        <v>5983</v>
      </c>
      <c r="B5776" s="4" t="s">
        <v>244</v>
      </c>
      <c r="C5776" s="4" t="s">
        <v>171</v>
      </c>
      <c r="D5776" s="4" t="s">
        <v>131</v>
      </c>
      <c r="E5776" s="4" t="s">
        <v>172</v>
      </c>
      <c r="F5776" s="3">
        <v>42955</v>
      </c>
      <c r="G5776" s="3">
        <v>43046</v>
      </c>
      <c r="H5776">
        <v>1196</v>
      </c>
    </row>
    <row r="5777" spans="1:8">
      <c r="A5777" s="4" t="s">
        <v>5984</v>
      </c>
      <c r="B5777" s="4" t="s">
        <v>244</v>
      </c>
      <c r="C5777" s="4" t="s">
        <v>199</v>
      </c>
      <c r="D5777" s="4" t="s">
        <v>92</v>
      </c>
      <c r="E5777" s="4" t="s">
        <v>172</v>
      </c>
      <c r="F5777" s="3">
        <v>42955</v>
      </c>
      <c r="G5777" s="3">
        <v>42966</v>
      </c>
      <c r="H5777">
        <v>5572</v>
      </c>
    </row>
    <row r="5778" spans="1:8">
      <c r="A5778" s="4" t="s">
        <v>5985</v>
      </c>
      <c r="B5778" s="4" t="s">
        <v>201</v>
      </c>
      <c r="C5778" s="4" t="s">
        <v>192</v>
      </c>
      <c r="D5778" s="4" t="s">
        <v>81</v>
      </c>
      <c r="E5778" s="4" t="s">
        <v>172</v>
      </c>
      <c r="F5778" s="3">
        <v>42955</v>
      </c>
      <c r="G5778" s="3">
        <v>43045</v>
      </c>
      <c r="H5778">
        <v>3415</v>
      </c>
    </row>
    <row r="5779" spans="1:8">
      <c r="A5779" s="4" t="s">
        <v>5986</v>
      </c>
      <c r="B5779" s="4" t="s">
        <v>226</v>
      </c>
      <c r="C5779" s="4" t="s">
        <v>192</v>
      </c>
      <c r="D5779" s="4" t="s">
        <v>24</v>
      </c>
      <c r="E5779" s="4" t="s">
        <v>193</v>
      </c>
      <c r="F5779" s="3">
        <v>42955</v>
      </c>
      <c r="G5779" s="3"/>
    </row>
    <row r="5780" spans="1:8">
      <c r="A5780" s="4" t="s">
        <v>5987</v>
      </c>
      <c r="B5780" s="4" t="s">
        <v>208</v>
      </c>
      <c r="C5780" s="4" t="s">
        <v>177</v>
      </c>
      <c r="D5780" s="4" t="s">
        <v>106</v>
      </c>
      <c r="E5780" s="4" t="s">
        <v>197</v>
      </c>
      <c r="F5780" s="3">
        <v>42955</v>
      </c>
      <c r="G5780" s="3">
        <v>42962</v>
      </c>
      <c r="H5780">
        <v>0</v>
      </c>
    </row>
    <row r="5781" spans="1:8">
      <c r="A5781" s="4" t="s">
        <v>5988</v>
      </c>
      <c r="B5781" s="4" t="s">
        <v>183</v>
      </c>
      <c r="C5781" s="4" t="s">
        <v>199</v>
      </c>
      <c r="D5781" s="4" t="s">
        <v>24</v>
      </c>
      <c r="E5781" s="4" t="s">
        <v>193</v>
      </c>
      <c r="F5781" s="3">
        <v>42956</v>
      </c>
      <c r="G5781" s="3"/>
    </row>
    <row r="5782" spans="1:8">
      <c r="A5782" s="4" t="s">
        <v>5989</v>
      </c>
      <c r="B5782" s="4" t="s">
        <v>246</v>
      </c>
      <c r="C5782" s="4" t="s">
        <v>179</v>
      </c>
      <c r="D5782" s="4" t="s">
        <v>24</v>
      </c>
      <c r="E5782" s="4" t="s">
        <v>193</v>
      </c>
      <c r="F5782" s="3">
        <v>42956</v>
      </c>
      <c r="G5782" s="3"/>
    </row>
    <row r="5783" spans="1:8">
      <c r="A5783" s="4" t="s">
        <v>5990</v>
      </c>
      <c r="B5783" s="4" t="s">
        <v>246</v>
      </c>
      <c r="C5783" s="4" t="s">
        <v>179</v>
      </c>
      <c r="D5783" s="4" t="s">
        <v>83</v>
      </c>
      <c r="E5783" s="4" t="s">
        <v>197</v>
      </c>
      <c r="F5783" s="3">
        <v>42956</v>
      </c>
      <c r="G5783" s="3">
        <v>43074</v>
      </c>
      <c r="H5783">
        <v>0</v>
      </c>
    </row>
    <row r="5784" spans="1:8">
      <c r="A5784" s="4" t="s">
        <v>5991</v>
      </c>
      <c r="B5784" s="4" t="s">
        <v>210</v>
      </c>
      <c r="C5784" s="4" t="s">
        <v>171</v>
      </c>
      <c r="D5784" s="4" t="s">
        <v>121</v>
      </c>
      <c r="E5784" s="4" t="s">
        <v>197</v>
      </c>
      <c r="F5784" s="3">
        <v>42956</v>
      </c>
      <c r="G5784" s="3">
        <v>43051</v>
      </c>
      <c r="H5784">
        <v>0</v>
      </c>
    </row>
    <row r="5785" spans="1:8">
      <c r="A5785" s="4" t="s">
        <v>5992</v>
      </c>
      <c r="B5785" s="4" t="s">
        <v>210</v>
      </c>
      <c r="C5785" s="4" t="s">
        <v>171</v>
      </c>
      <c r="D5785" s="4" t="s">
        <v>99</v>
      </c>
      <c r="E5785" s="4" t="s">
        <v>172</v>
      </c>
      <c r="F5785" s="3">
        <v>42956</v>
      </c>
      <c r="G5785" s="3">
        <v>43002</v>
      </c>
      <c r="H5785">
        <v>1176</v>
      </c>
    </row>
    <row r="5786" spans="1:8">
      <c r="A5786" s="4" t="s">
        <v>5993</v>
      </c>
      <c r="B5786" s="4" t="s">
        <v>174</v>
      </c>
      <c r="C5786" s="4" t="s">
        <v>171</v>
      </c>
      <c r="D5786" s="4" t="s">
        <v>71</v>
      </c>
      <c r="E5786" s="4" t="s">
        <v>193</v>
      </c>
      <c r="F5786" s="3">
        <v>42956</v>
      </c>
      <c r="G5786" s="3"/>
    </row>
    <row r="5787" spans="1:8">
      <c r="A5787" s="4" t="s">
        <v>5994</v>
      </c>
      <c r="B5787" s="4" t="s">
        <v>174</v>
      </c>
      <c r="C5787" s="4" t="s">
        <v>175</v>
      </c>
      <c r="D5787" s="4" t="s">
        <v>24</v>
      </c>
      <c r="E5787" s="4" t="s">
        <v>193</v>
      </c>
      <c r="F5787" s="3">
        <v>42956</v>
      </c>
      <c r="G5787" s="3"/>
    </row>
    <row r="5788" spans="1:8">
      <c r="A5788" s="4" t="s">
        <v>5995</v>
      </c>
      <c r="B5788" s="4" t="s">
        <v>174</v>
      </c>
      <c r="C5788" s="4" t="s">
        <v>175</v>
      </c>
      <c r="D5788" s="4" t="s">
        <v>111</v>
      </c>
      <c r="E5788" s="4" t="s">
        <v>172</v>
      </c>
      <c r="F5788" s="3">
        <v>42956</v>
      </c>
      <c r="G5788" s="3">
        <v>43041</v>
      </c>
      <c r="H5788">
        <v>4313</v>
      </c>
    </row>
    <row r="5789" spans="1:8">
      <c r="A5789" s="4" t="s">
        <v>5996</v>
      </c>
      <c r="B5789" s="4" t="s">
        <v>263</v>
      </c>
      <c r="C5789" s="4" t="s">
        <v>175</v>
      </c>
      <c r="D5789" s="4" t="s">
        <v>84</v>
      </c>
      <c r="E5789" s="4" t="s">
        <v>172</v>
      </c>
      <c r="F5789" s="3">
        <v>42956</v>
      </c>
      <c r="G5789" s="3">
        <v>42993</v>
      </c>
      <c r="H5789">
        <v>4662</v>
      </c>
    </row>
    <row r="5790" spans="1:8">
      <c r="A5790" s="4" t="s">
        <v>5997</v>
      </c>
      <c r="B5790" s="4" t="s">
        <v>212</v>
      </c>
      <c r="C5790" s="4" t="s">
        <v>179</v>
      </c>
      <c r="D5790" s="4" t="s">
        <v>108</v>
      </c>
      <c r="E5790" s="4" t="s">
        <v>197</v>
      </c>
      <c r="F5790" s="3">
        <v>42956</v>
      </c>
      <c r="G5790" s="3">
        <v>42959</v>
      </c>
      <c r="H5790">
        <v>0</v>
      </c>
    </row>
    <row r="5791" spans="1:8">
      <c r="A5791" s="4" t="s">
        <v>5998</v>
      </c>
      <c r="B5791" s="4" t="s">
        <v>212</v>
      </c>
      <c r="C5791" s="4" t="s">
        <v>192</v>
      </c>
      <c r="D5791" s="4" t="s">
        <v>38</v>
      </c>
      <c r="E5791" s="4" t="s">
        <v>197</v>
      </c>
      <c r="F5791" s="3">
        <v>42956</v>
      </c>
      <c r="G5791" s="3">
        <v>43057</v>
      </c>
      <c r="H5791">
        <v>0</v>
      </c>
    </row>
    <row r="5792" spans="1:8">
      <c r="A5792" s="4" t="s">
        <v>5999</v>
      </c>
      <c r="B5792" s="4" t="s">
        <v>237</v>
      </c>
      <c r="C5792" s="4" t="s">
        <v>175</v>
      </c>
      <c r="D5792" s="4" t="s">
        <v>123</v>
      </c>
      <c r="E5792" s="4" t="s">
        <v>197</v>
      </c>
      <c r="F5792" s="3">
        <v>42956</v>
      </c>
      <c r="G5792" s="3">
        <v>43059</v>
      </c>
      <c r="H5792">
        <v>0</v>
      </c>
    </row>
    <row r="5793" spans="1:8">
      <c r="A5793" s="4" t="s">
        <v>6000</v>
      </c>
      <c r="B5793" s="4" t="s">
        <v>237</v>
      </c>
      <c r="C5793" s="4" t="s">
        <v>192</v>
      </c>
      <c r="D5793" s="4" t="s">
        <v>99</v>
      </c>
      <c r="E5793" s="4" t="s">
        <v>172</v>
      </c>
      <c r="F5793" s="3">
        <v>42956</v>
      </c>
      <c r="G5793" s="3">
        <v>43046</v>
      </c>
      <c r="H5793">
        <v>2715</v>
      </c>
    </row>
    <row r="5794" spans="1:8">
      <c r="A5794" s="4" t="s">
        <v>6001</v>
      </c>
      <c r="B5794" s="4" t="s">
        <v>203</v>
      </c>
      <c r="C5794" s="4" t="s">
        <v>171</v>
      </c>
      <c r="D5794" s="4" t="s">
        <v>75</v>
      </c>
      <c r="E5794" s="4" t="s">
        <v>197</v>
      </c>
      <c r="F5794" s="3">
        <v>42956</v>
      </c>
      <c r="G5794" s="3">
        <v>43058</v>
      </c>
      <c r="H5794">
        <v>0</v>
      </c>
    </row>
    <row r="5795" spans="1:8">
      <c r="A5795" s="4" t="s">
        <v>6002</v>
      </c>
      <c r="B5795" s="4" t="s">
        <v>191</v>
      </c>
      <c r="C5795" s="4" t="s">
        <v>179</v>
      </c>
      <c r="D5795" s="4" t="s">
        <v>76</v>
      </c>
      <c r="E5795" s="4" t="s">
        <v>172</v>
      </c>
      <c r="F5795" s="3">
        <v>42956</v>
      </c>
      <c r="G5795" s="3">
        <v>43088</v>
      </c>
      <c r="H5795">
        <v>511</v>
      </c>
    </row>
    <row r="5796" spans="1:8">
      <c r="A5796" s="4" t="s">
        <v>6003</v>
      </c>
      <c r="B5796" s="4" t="s">
        <v>343</v>
      </c>
      <c r="C5796" s="4" t="s">
        <v>179</v>
      </c>
      <c r="D5796" s="4" t="s">
        <v>24</v>
      </c>
      <c r="E5796" s="4" t="s">
        <v>193</v>
      </c>
      <c r="F5796" s="3">
        <v>42956</v>
      </c>
      <c r="G5796" s="3"/>
    </row>
    <row r="5797" spans="1:8">
      <c r="A5797" s="4" t="s">
        <v>6004</v>
      </c>
      <c r="B5797" s="4" t="s">
        <v>256</v>
      </c>
      <c r="C5797" s="4" t="s">
        <v>179</v>
      </c>
      <c r="D5797" s="4" t="s">
        <v>117</v>
      </c>
      <c r="E5797" s="4" t="s">
        <v>193</v>
      </c>
      <c r="F5797" s="3">
        <v>42956</v>
      </c>
      <c r="G5797" s="3"/>
    </row>
    <row r="5798" spans="1:8">
      <c r="A5798" s="4" t="s">
        <v>6005</v>
      </c>
      <c r="B5798" s="4" t="s">
        <v>187</v>
      </c>
      <c r="C5798" s="4" t="s">
        <v>171</v>
      </c>
      <c r="D5798" s="4" t="s">
        <v>71</v>
      </c>
      <c r="E5798" s="4" t="s">
        <v>172</v>
      </c>
      <c r="F5798" s="3">
        <v>42956</v>
      </c>
      <c r="G5798" s="3">
        <v>43077</v>
      </c>
      <c r="H5798">
        <v>1017</v>
      </c>
    </row>
    <row r="5799" spans="1:8">
      <c r="A5799" s="4" t="s">
        <v>6006</v>
      </c>
      <c r="B5799" s="4" t="s">
        <v>244</v>
      </c>
      <c r="C5799" s="4" t="s">
        <v>199</v>
      </c>
      <c r="D5799" s="4" t="s">
        <v>75</v>
      </c>
      <c r="E5799" s="4" t="s">
        <v>193</v>
      </c>
      <c r="F5799" s="3">
        <v>42956</v>
      </c>
      <c r="G5799" s="3"/>
    </row>
    <row r="5800" spans="1:8">
      <c r="A5800" s="4" t="s">
        <v>6007</v>
      </c>
      <c r="B5800" s="4" t="s">
        <v>244</v>
      </c>
      <c r="C5800" s="4" t="s">
        <v>192</v>
      </c>
      <c r="D5800" s="4" t="s">
        <v>24</v>
      </c>
      <c r="E5800" s="4" t="s">
        <v>193</v>
      </c>
      <c r="F5800" s="3">
        <v>42956</v>
      </c>
      <c r="G5800" s="3"/>
    </row>
    <row r="5801" spans="1:8">
      <c r="A5801" s="4" t="s">
        <v>6008</v>
      </c>
      <c r="B5801" s="4" t="s">
        <v>201</v>
      </c>
      <c r="C5801" s="4" t="s">
        <v>171</v>
      </c>
      <c r="D5801" s="4" t="s">
        <v>86</v>
      </c>
      <c r="E5801" s="4" t="s">
        <v>197</v>
      </c>
      <c r="F5801" s="3">
        <v>42956</v>
      </c>
      <c r="G5801" s="3">
        <v>42967</v>
      </c>
      <c r="H5801">
        <v>0</v>
      </c>
    </row>
    <row r="5802" spans="1:8">
      <c r="A5802" s="4" t="s">
        <v>6009</v>
      </c>
      <c r="B5802" s="4" t="s">
        <v>201</v>
      </c>
      <c r="C5802" s="4" t="s">
        <v>171</v>
      </c>
      <c r="D5802" s="4" t="s">
        <v>84</v>
      </c>
      <c r="E5802" s="4" t="s">
        <v>172</v>
      </c>
      <c r="F5802" s="3">
        <v>42956</v>
      </c>
      <c r="G5802" s="3">
        <v>42957</v>
      </c>
      <c r="H5802">
        <v>1102</v>
      </c>
    </row>
    <row r="5803" spans="1:8">
      <c r="A5803" s="4" t="s">
        <v>6010</v>
      </c>
      <c r="B5803" s="4" t="s">
        <v>201</v>
      </c>
      <c r="C5803" s="4" t="s">
        <v>177</v>
      </c>
      <c r="D5803" s="4" t="s">
        <v>82</v>
      </c>
      <c r="E5803" s="4" t="s">
        <v>172</v>
      </c>
      <c r="F5803" s="3">
        <v>42956</v>
      </c>
      <c r="G5803" s="3">
        <v>43073</v>
      </c>
      <c r="H5803">
        <v>67</v>
      </c>
    </row>
    <row r="5804" spans="1:8">
      <c r="A5804" s="4" t="s">
        <v>6011</v>
      </c>
      <c r="B5804" s="4" t="s">
        <v>170</v>
      </c>
      <c r="C5804" s="4" t="s">
        <v>177</v>
      </c>
      <c r="D5804" s="4" t="s">
        <v>66</v>
      </c>
      <c r="E5804" s="4" t="s">
        <v>172</v>
      </c>
      <c r="F5804" s="3">
        <v>42956</v>
      </c>
      <c r="G5804" s="3">
        <v>42987</v>
      </c>
      <c r="H5804">
        <v>59</v>
      </c>
    </row>
    <row r="5805" spans="1:8">
      <c r="A5805" s="4" t="s">
        <v>6012</v>
      </c>
      <c r="B5805" s="4" t="s">
        <v>189</v>
      </c>
      <c r="C5805" s="4" t="s">
        <v>199</v>
      </c>
      <c r="D5805" s="4" t="s">
        <v>48</v>
      </c>
      <c r="E5805" s="4" t="s">
        <v>197</v>
      </c>
      <c r="F5805" s="3">
        <v>42956</v>
      </c>
      <c r="G5805" s="3">
        <v>43064</v>
      </c>
      <c r="H5805">
        <v>0</v>
      </c>
    </row>
    <row r="5806" spans="1:8">
      <c r="A5806" s="4" t="s">
        <v>6013</v>
      </c>
      <c r="B5806" s="4" t="s">
        <v>189</v>
      </c>
      <c r="C5806" s="4" t="s">
        <v>179</v>
      </c>
      <c r="D5806" s="4" t="s">
        <v>76</v>
      </c>
      <c r="E5806" s="4" t="s">
        <v>172</v>
      </c>
      <c r="F5806" s="3">
        <v>42956</v>
      </c>
      <c r="G5806" s="3">
        <v>43078</v>
      </c>
      <c r="H5806">
        <v>569</v>
      </c>
    </row>
    <row r="5807" spans="1:8">
      <c r="A5807" s="4" t="s">
        <v>6014</v>
      </c>
      <c r="B5807" s="4" t="s">
        <v>232</v>
      </c>
      <c r="C5807" s="4" t="s">
        <v>179</v>
      </c>
      <c r="D5807" s="4" t="s">
        <v>123</v>
      </c>
      <c r="E5807" s="4" t="s">
        <v>172</v>
      </c>
      <c r="F5807" s="3">
        <v>42956</v>
      </c>
      <c r="G5807" s="3">
        <v>43082</v>
      </c>
      <c r="H5807">
        <v>517</v>
      </c>
    </row>
    <row r="5808" spans="1:8">
      <c r="A5808" s="4" t="s">
        <v>6015</v>
      </c>
      <c r="B5808" s="4" t="s">
        <v>185</v>
      </c>
      <c r="C5808" s="4" t="s">
        <v>179</v>
      </c>
      <c r="D5808" s="4" t="s">
        <v>24</v>
      </c>
      <c r="E5808" s="4" t="s">
        <v>193</v>
      </c>
      <c r="F5808" s="3">
        <v>42956</v>
      </c>
      <c r="G5808" s="3"/>
    </row>
    <row r="5809" spans="1:8">
      <c r="A5809" s="4" t="s">
        <v>6016</v>
      </c>
      <c r="B5809" s="4" t="s">
        <v>235</v>
      </c>
      <c r="C5809" s="4" t="s">
        <v>179</v>
      </c>
      <c r="D5809" s="4" t="s">
        <v>80</v>
      </c>
      <c r="E5809" s="4" t="s">
        <v>197</v>
      </c>
      <c r="F5809" s="3">
        <v>42956</v>
      </c>
      <c r="G5809" s="3">
        <v>43042</v>
      </c>
      <c r="H5809">
        <v>0</v>
      </c>
    </row>
    <row r="5810" spans="1:8">
      <c r="A5810" s="4" t="s">
        <v>6017</v>
      </c>
      <c r="B5810" s="4" t="s">
        <v>261</v>
      </c>
      <c r="C5810" s="4" t="s">
        <v>171</v>
      </c>
      <c r="D5810" s="4" t="s">
        <v>52</v>
      </c>
      <c r="E5810" s="4" t="s">
        <v>172</v>
      </c>
      <c r="F5810" s="3">
        <v>42957</v>
      </c>
      <c r="G5810" s="3">
        <v>42969</v>
      </c>
      <c r="H5810">
        <v>1171</v>
      </c>
    </row>
    <row r="5811" spans="1:8">
      <c r="A5811" s="4" t="s">
        <v>6018</v>
      </c>
      <c r="B5811" s="4" t="s">
        <v>279</v>
      </c>
      <c r="C5811" s="4" t="s">
        <v>179</v>
      </c>
      <c r="D5811" s="4" t="s">
        <v>83</v>
      </c>
      <c r="E5811" s="4" t="s">
        <v>197</v>
      </c>
      <c r="F5811" s="3">
        <v>42957</v>
      </c>
      <c r="G5811" s="3">
        <v>42969</v>
      </c>
      <c r="H5811">
        <v>0</v>
      </c>
    </row>
    <row r="5812" spans="1:8">
      <c r="A5812" s="4" t="s">
        <v>6019</v>
      </c>
      <c r="B5812" s="4" t="s">
        <v>279</v>
      </c>
      <c r="C5812" s="4" t="s">
        <v>171</v>
      </c>
      <c r="D5812" s="4" t="s">
        <v>50</v>
      </c>
      <c r="E5812" s="4" t="s">
        <v>172</v>
      </c>
      <c r="F5812" s="3">
        <v>42957</v>
      </c>
      <c r="G5812" s="3">
        <v>42967</v>
      </c>
      <c r="H5812">
        <v>1143</v>
      </c>
    </row>
    <row r="5813" spans="1:8">
      <c r="A5813" s="4" t="s">
        <v>6020</v>
      </c>
      <c r="B5813" s="4" t="s">
        <v>210</v>
      </c>
      <c r="C5813" s="4" t="s">
        <v>175</v>
      </c>
      <c r="D5813" s="4" t="s">
        <v>82</v>
      </c>
      <c r="E5813" s="4" t="s">
        <v>172</v>
      </c>
      <c r="F5813" s="3">
        <v>42957</v>
      </c>
      <c r="G5813" s="3">
        <v>43076</v>
      </c>
      <c r="H5813">
        <v>5315</v>
      </c>
    </row>
    <row r="5814" spans="1:8">
      <c r="A5814" s="4" t="s">
        <v>6021</v>
      </c>
      <c r="B5814" s="4" t="s">
        <v>174</v>
      </c>
      <c r="C5814" s="4" t="s">
        <v>199</v>
      </c>
      <c r="D5814" s="4" t="s">
        <v>24</v>
      </c>
      <c r="E5814" s="4" t="s">
        <v>193</v>
      </c>
      <c r="F5814" s="3">
        <v>42957</v>
      </c>
      <c r="G5814" s="3"/>
    </row>
    <row r="5815" spans="1:8">
      <c r="A5815" s="4" t="s">
        <v>6022</v>
      </c>
      <c r="B5815" s="4" t="s">
        <v>174</v>
      </c>
      <c r="C5815" s="4" t="s">
        <v>192</v>
      </c>
      <c r="D5815" s="4" t="s">
        <v>41</v>
      </c>
      <c r="E5815" s="4" t="s">
        <v>197</v>
      </c>
      <c r="F5815" s="3">
        <v>42957</v>
      </c>
      <c r="G5815" s="3">
        <v>42959</v>
      </c>
      <c r="H5815">
        <v>0</v>
      </c>
    </row>
    <row r="5816" spans="1:8">
      <c r="A5816" s="4" t="s">
        <v>6023</v>
      </c>
      <c r="B5816" s="4" t="s">
        <v>212</v>
      </c>
      <c r="C5816" s="4" t="s">
        <v>177</v>
      </c>
      <c r="D5816" s="4" t="s">
        <v>105</v>
      </c>
      <c r="E5816" s="4" t="s">
        <v>172</v>
      </c>
      <c r="F5816" s="3">
        <v>42957</v>
      </c>
      <c r="G5816" s="3">
        <v>42963</v>
      </c>
      <c r="H5816">
        <v>49</v>
      </c>
    </row>
    <row r="5817" spans="1:8">
      <c r="A5817" s="4" t="s">
        <v>6024</v>
      </c>
      <c r="B5817" s="4" t="s">
        <v>237</v>
      </c>
      <c r="C5817" s="4" t="s">
        <v>199</v>
      </c>
      <c r="D5817" s="4" t="s">
        <v>35</v>
      </c>
      <c r="E5817" s="4" t="s">
        <v>197</v>
      </c>
      <c r="F5817" s="3">
        <v>42957</v>
      </c>
      <c r="G5817" s="3">
        <v>43045</v>
      </c>
      <c r="H5817">
        <v>0</v>
      </c>
    </row>
    <row r="5818" spans="1:8">
      <c r="A5818" s="4" t="s">
        <v>6025</v>
      </c>
      <c r="B5818" s="4" t="s">
        <v>203</v>
      </c>
      <c r="C5818" s="4" t="s">
        <v>171</v>
      </c>
      <c r="D5818" s="4" t="s">
        <v>24</v>
      </c>
      <c r="E5818" s="4" t="s">
        <v>193</v>
      </c>
      <c r="F5818" s="3">
        <v>42957</v>
      </c>
      <c r="G5818" s="3"/>
    </row>
    <row r="5819" spans="1:8">
      <c r="A5819" s="4" t="s">
        <v>6026</v>
      </c>
      <c r="B5819" s="4" t="s">
        <v>203</v>
      </c>
      <c r="C5819" s="4" t="s">
        <v>192</v>
      </c>
      <c r="D5819" s="4" t="s">
        <v>81</v>
      </c>
      <c r="E5819" s="4" t="s">
        <v>172</v>
      </c>
      <c r="F5819" s="3">
        <v>42957</v>
      </c>
      <c r="G5819" s="3">
        <v>42960</v>
      </c>
      <c r="H5819">
        <v>3511</v>
      </c>
    </row>
    <row r="5820" spans="1:8">
      <c r="A5820" s="4" t="s">
        <v>6027</v>
      </c>
      <c r="B5820" s="4" t="s">
        <v>343</v>
      </c>
      <c r="C5820" s="4" t="s">
        <v>179</v>
      </c>
      <c r="D5820" s="4" t="s">
        <v>97</v>
      </c>
      <c r="E5820" s="4" t="s">
        <v>193</v>
      </c>
      <c r="F5820" s="3">
        <v>42957</v>
      </c>
      <c r="G5820" s="3"/>
    </row>
    <row r="5821" spans="1:8">
      <c r="A5821" s="4" t="s">
        <v>6028</v>
      </c>
      <c r="B5821" s="4" t="s">
        <v>343</v>
      </c>
      <c r="C5821" s="4" t="s">
        <v>175</v>
      </c>
      <c r="D5821" s="4" t="s">
        <v>41</v>
      </c>
      <c r="E5821" s="4" t="s">
        <v>197</v>
      </c>
      <c r="F5821" s="3">
        <v>42957</v>
      </c>
      <c r="G5821" s="3">
        <v>43062</v>
      </c>
      <c r="H5821">
        <v>0</v>
      </c>
    </row>
    <row r="5822" spans="1:8">
      <c r="A5822" s="4" t="s">
        <v>6029</v>
      </c>
      <c r="B5822" s="4" t="s">
        <v>230</v>
      </c>
      <c r="C5822" s="4" t="s">
        <v>175</v>
      </c>
      <c r="D5822" s="4" t="s">
        <v>124</v>
      </c>
      <c r="E5822" s="4" t="s">
        <v>197</v>
      </c>
      <c r="F5822" s="3">
        <v>42957</v>
      </c>
      <c r="G5822" s="3">
        <v>43059</v>
      </c>
      <c r="H5822">
        <v>0</v>
      </c>
    </row>
    <row r="5823" spans="1:8">
      <c r="A5823" s="4" t="s">
        <v>6030</v>
      </c>
      <c r="B5823" s="4" t="s">
        <v>256</v>
      </c>
      <c r="C5823" s="4" t="s">
        <v>171</v>
      </c>
      <c r="D5823" s="4" t="s">
        <v>24</v>
      </c>
      <c r="E5823" s="4" t="s">
        <v>193</v>
      </c>
      <c r="F5823" s="3">
        <v>42957</v>
      </c>
      <c r="G5823" s="3"/>
    </row>
    <row r="5824" spans="1:8">
      <c r="A5824" s="4" t="s">
        <v>6031</v>
      </c>
      <c r="B5824" s="4" t="s">
        <v>187</v>
      </c>
      <c r="C5824" s="4" t="s">
        <v>179</v>
      </c>
      <c r="D5824" s="4" t="s">
        <v>24</v>
      </c>
      <c r="E5824" s="4" t="s">
        <v>193</v>
      </c>
      <c r="F5824" s="3">
        <v>42957</v>
      </c>
      <c r="G5824" s="3"/>
    </row>
    <row r="5825" spans="1:8">
      <c r="A5825" s="4" t="s">
        <v>6032</v>
      </c>
      <c r="B5825" s="4" t="s">
        <v>244</v>
      </c>
      <c r="C5825" s="4" t="s">
        <v>199</v>
      </c>
      <c r="D5825" s="4" t="s">
        <v>113</v>
      </c>
      <c r="E5825" s="4" t="s">
        <v>193</v>
      </c>
      <c r="F5825" s="3">
        <v>42957</v>
      </c>
      <c r="G5825" s="3"/>
    </row>
    <row r="5826" spans="1:8">
      <c r="A5826" s="4" t="s">
        <v>6033</v>
      </c>
      <c r="B5826" s="4" t="s">
        <v>244</v>
      </c>
      <c r="C5826" s="4" t="s">
        <v>177</v>
      </c>
      <c r="D5826" s="4" t="s">
        <v>24</v>
      </c>
      <c r="E5826" s="4" t="s">
        <v>193</v>
      </c>
      <c r="F5826" s="3">
        <v>42957</v>
      </c>
      <c r="G5826" s="3"/>
    </row>
    <row r="5827" spans="1:8">
      <c r="A5827" s="4" t="s">
        <v>6034</v>
      </c>
      <c r="B5827" s="4" t="s">
        <v>244</v>
      </c>
      <c r="C5827" s="4" t="s">
        <v>171</v>
      </c>
      <c r="D5827" s="4" t="s">
        <v>41</v>
      </c>
      <c r="E5827" s="4" t="s">
        <v>172</v>
      </c>
      <c r="F5827" s="3">
        <v>42957</v>
      </c>
      <c r="G5827" s="3">
        <v>42974</v>
      </c>
      <c r="H5827">
        <v>1108</v>
      </c>
    </row>
    <row r="5828" spans="1:8">
      <c r="A5828" s="4" t="s">
        <v>6035</v>
      </c>
      <c r="B5828" s="4" t="s">
        <v>201</v>
      </c>
      <c r="C5828" s="4" t="s">
        <v>177</v>
      </c>
      <c r="D5828" s="4" t="s">
        <v>62</v>
      </c>
      <c r="E5828" s="4" t="s">
        <v>197</v>
      </c>
      <c r="F5828" s="3">
        <v>42957</v>
      </c>
      <c r="G5828" s="3">
        <v>43046</v>
      </c>
      <c r="H5828">
        <v>0</v>
      </c>
    </row>
    <row r="5829" spans="1:8">
      <c r="A5829" s="4" t="s">
        <v>6036</v>
      </c>
      <c r="B5829" s="4" t="s">
        <v>201</v>
      </c>
      <c r="C5829" s="4" t="s">
        <v>177</v>
      </c>
      <c r="D5829" s="4" t="s">
        <v>74</v>
      </c>
      <c r="E5829" s="4" t="s">
        <v>197</v>
      </c>
      <c r="F5829" s="3">
        <v>42957</v>
      </c>
      <c r="G5829" s="3">
        <v>43042</v>
      </c>
      <c r="H5829">
        <v>0</v>
      </c>
    </row>
    <row r="5830" spans="1:8">
      <c r="A5830" s="4" t="s">
        <v>6037</v>
      </c>
      <c r="B5830" s="4" t="s">
        <v>189</v>
      </c>
      <c r="C5830" s="4" t="s">
        <v>171</v>
      </c>
      <c r="D5830" s="4" t="s">
        <v>24</v>
      </c>
      <c r="E5830" s="4" t="s">
        <v>193</v>
      </c>
      <c r="F5830" s="3">
        <v>42957</v>
      </c>
      <c r="G5830" s="3"/>
    </row>
    <row r="5831" spans="1:8">
      <c r="A5831" s="4" t="s">
        <v>6038</v>
      </c>
      <c r="B5831" s="4" t="s">
        <v>189</v>
      </c>
      <c r="C5831" s="4" t="s">
        <v>179</v>
      </c>
      <c r="D5831" s="4" t="s">
        <v>109</v>
      </c>
      <c r="E5831" s="4" t="s">
        <v>197</v>
      </c>
      <c r="F5831" s="3">
        <v>42957</v>
      </c>
      <c r="G5831" s="3">
        <v>42994</v>
      </c>
      <c r="H5831">
        <v>0</v>
      </c>
    </row>
    <row r="5832" spans="1:8">
      <c r="A5832" s="4" t="s">
        <v>6039</v>
      </c>
      <c r="B5832" s="4" t="s">
        <v>189</v>
      </c>
      <c r="C5832" s="4" t="s">
        <v>199</v>
      </c>
      <c r="D5832" s="4" t="s">
        <v>47</v>
      </c>
      <c r="E5832" s="4" t="s">
        <v>172</v>
      </c>
      <c r="F5832" s="3">
        <v>42957</v>
      </c>
      <c r="G5832" s="3">
        <v>42972</v>
      </c>
      <c r="H5832">
        <v>5671</v>
      </c>
    </row>
    <row r="5833" spans="1:8">
      <c r="A5833" s="4" t="s">
        <v>6040</v>
      </c>
      <c r="B5833" s="4" t="s">
        <v>226</v>
      </c>
      <c r="C5833" s="4" t="s">
        <v>175</v>
      </c>
      <c r="D5833" s="4" t="s">
        <v>54</v>
      </c>
      <c r="E5833" s="4" t="s">
        <v>193</v>
      </c>
      <c r="F5833" s="3">
        <v>42957</v>
      </c>
      <c r="G5833" s="3"/>
    </row>
    <row r="5834" spans="1:8">
      <c r="A5834" s="4" t="s">
        <v>6041</v>
      </c>
      <c r="B5834" s="4" t="s">
        <v>226</v>
      </c>
      <c r="C5834" s="4" t="s">
        <v>179</v>
      </c>
      <c r="D5834" s="4" t="s">
        <v>35</v>
      </c>
      <c r="E5834" s="4" t="s">
        <v>197</v>
      </c>
      <c r="F5834" s="3">
        <v>42957</v>
      </c>
      <c r="G5834" s="3">
        <v>42987</v>
      </c>
      <c r="H5834">
        <v>0</v>
      </c>
    </row>
    <row r="5835" spans="1:8">
      <c r="A5835" s="4" t="s">
        <v>6042</v>
      </c>
      <c r="B5835" s="4" t="s">
        <v>208</v>
      </c>
      <c r="C5835" s="4" t="s">
        <v>179</v>
      </c>
      <c r="D5835" s="4" t="s">
        <v>29</v>
      </c>
      <c r="E5835" s="4" t="s">
        <v>172</v>
      </c>
      <c r="F5835" s="3">
        <v>42957</v>
      </c>
      <c r="G5835" s="3">
        <v>43002</v>
      </c>
      <c r="H5835">
        <v>546</v>
      </c>
    </row>
    <row r="5836" spans="1:8">
      <c r="A5836" s="4" t="s">
        <v>6043</v>
      </c>
      <c r="B5836" s="4" t="s">
        <v>185</v>
      </c>
      <c r="C5836" s="4" t="s">
        <v>177</v>
      </c>
      <c r="D5836" s="4" t="s">
        <v>62</v>
      </c>
      <c r="E5836" s="4" t="s">
        <v>172</v>
      </c>
      <c r="F5836" s="3">
        <v>42957</v>
      </c>
      <c r="G5836" s="3">
        <v>43075</v>
      </c>
      <c r="H5836">
        <v>57</v>
      </c>
    </row>
    <row r="5837" spans="1:8">
      <c r="A5837" s="4" t="s">
        <v>6044</v>
      </c>
      <c r="B5837" s="4" t="s">
        <v>185</v>
      </c>
      <c r="C5837" s="4" t="s">
        <v>192</v>
      </c>
      <c r="D5837" s="4" t="s">
        <v>49</v>
      </c>
      <c r="E5837" s="4" t="s">
        <v>172</v>
      </c>
      <c r="F5837" s="3">
        <v>42957</v>
      </c>
      <c r="G5837" s="3">
        <v>43006</v>
      </c>
      <c r="H5837">
        <v>3195</v>
      </c>
    </row>
    <row r="5838" spans="1:8">
      <c r="A5838" s="4" t="s">
        <v>6045</v>
      </c>
      <c r="B5838" s="4" t="s">
        <v>216</v>
      </c>
      <c r="C5838" s="4" t="s">
        <v>179</v>
      </c>
      <c r="D5838" s="4" t="s">
        <v>130</v>
      </c>
      <c r="E5838" s="4" t="s">
        <v>197</v>
      </c>
      <c r="F5838" s="3">
        <v>42957</v>
      </c>
      <c r="G5838" s="3">
        <v>43045</v>
      </c>
      <c r="H5838">
        <v>0</v>
      </c>
    </row>
    <row r="5839" spans="1:8">
      <c r="A5839" s="4" t="s">
        <v>6046</v>
      </c>
      <c r="B5839" s="4" t="s">
        <v>183</v>
      </c>
      <c r="C5839" s="4" t="s">
        <v>177</v>
      </c>
      <c r="D5839" s="4" t="s">
        <v>68</v>
      </c>
      <c r="E5839" s="4" t="s">
        <v>197</v>
      </c>
      <c r="F5839" s="3">
        <v>42958</v>
      </c>
      <c r="G5839" s="3">
        <v>43045</v>
      </c>
      <c r="H5839">
        <v>0</v>
      </c>
    </row>
    <row r="5840" spans="1:8">
      <c r="A5840" s="4" t="s">
        <v>6047</v>
      </c>
      <c r="B5840" s="4" t="s">
        <v>183</v>
      </c>
      <c r="C5840" s="4" t="s">
        <v>177</v>
      </c>
      <c r="D5840" s="4" t="s">
        <v>68</v>
      </c>
      <c r="E5840" s="4" t="s">
        <v>197</v>
      </c>
      <c r="F5840" s="3">
        <v>42958</v>
      </c>
      <c r="G5840" s="3">
        <v>42970</v>
      </c>
      <c r="H5840">
        <v>0</v>
      </c>
    </row>
    <row r="5841" spans="1:8">
      <c r="A5841" s="4" t="s">
        <v>6048</v>
      </c>
      <c r="B5841" s="4" t="s">
        <v>183</v>
      </c>
      <c r="C5841" s="4" t="s">
        <v>177</v>
      </c>
      <c r="D5841" s="4" t="s">
        <v>51</v>
      </c>
      <c r="E5841" s="4" t="s">
        <v>172</v>
      </c>
      <c r="F5841" s="3">
        <v>42958</v>
      </c>
      <c r="G5841" s="3">
        <v>42965</v>
      </c>
      <c r="H5841">
        <v>46</v>
      </c>
    </row>
    <row r="5842" spans="1:8">
      <c r="A5842" s="4" t="s">
        <v>6049</v>
      </c>
      <c r="B5842" s="4" t="s">
        <v>183</v>
      </c>
      <c r="C5842" s="4" t="s">
        <v>177</v>
      </c>
      <c r="D5842" s="4" t="s">
        <v>111</v>
      </c>
      <c r="E5842" s="4" t="s">
        <v>172</v>
      </c>
      <c r="F5842" s="3">
        <v>42958</v>
      </c>
      <c r="G5842" s="3">
        <v>43046</v>
      </c>
      <c r="H5842">
        <v>65</v>
      </c>
    </row>
    <row r="5843" spans="1:8">
      <c r="A5843" s="4" t="s">
        <v>6050</v>
      </c>
      <c r="B5843" s="4" t="s">
        <v>212</v>
      </c>
      <c r="C5843" s="4" t="s">
        <v>179</v>
      </c>
      <c r="D5843" s="4" t="s">
        <v>24</v>
      </c>
      <c r="E5843" s="4" t="s">
        <v>193</v>
      </c>
      <c r="F5843" s="3">
        <v>42958</v>
      </c>
      <c r="G5843" s="3"/>
    </row>
    <row r="5844" spans="1:8">
      <c r="A5844" s="4" t="s">
        <v>6051</v>
      </c>
      <c r="B5844" s="4" t="s">
        <v>196</v>
      </c>
      <c r="C5844" s="4" t="s">
        <v>199</v>
      </c>
      <c r="D5844" s="4" t="s">
        <v>117</v>
      </c>
      <c r="E5844" s="4" t="s">
        <v>193</v>
      </c>
      <c r="F5844" s="3">
        <v>42958</v>
      </c>
      <c r="G5844" s="3"/>
    </row>
    <row r="5845" spans="1:8">
      <c r="A5845" s="4" t="s">
        <v>6052</v>
      </c>
      <c r="B5845" s="4" t="s">
        <v>191</v>
      </c>
      <c r="C5845" s="4" t="s">
        <v>175</v>
      </c>
      <c r="D5845" s="4" t="s">
        <v>38</v>
      </c>
      <c r="E5845" s="4" t="s">
        <v>197</v>
      </c>
      <c r="F5845" s="3">
        <v>42958</v>
      </c>
      <c r="G5845" s="3">
        <v>42971</v>
      </c>
      <c r="H5845">
        <v>0</v>
      </c>
    </row>
    <row r="5846" spans="1:8">
      <c r="A5846" s="4" t="s">
        <v>6053</v>
      </c>
      <c r="B5846" s="4" t="s">
        <v>343</v>
      </c>
      <c r="C5846" s="4" t="s">
        <v>179</v>
      </c>
      <c r="D5846" s="4" t="s">
        <v>100</v>
      </c>
      <c r="E5846" s="4" t="s">
        <v>172</v>
      </c>
      <c r="F5846" s="3">
        <v>42958</v>
      </c>
      <c r="G5846" s="3">
        <v>43050</v>
      </c>
      <c r="H5846">
        <v>526</v>
      </c>
    </row>
    <row r="5847" spans="1:8">
      <c r="A5847" s="4" t="s">
        <v>6054</v>
      </c>
      <c r="B5847" s="4" t="s">
        <v>343</v>
      </c>
      <c r="C5847" s="4" t="s">
        <v>175</v>
      </c>
      <c r="D5847" s="4" t="s">
        <v>66</v>
      </c>
      <c r="E5847" s="4" t="s">
        <v>172</v>
      </c>
      <c r="F5847" s="3">
        <v>42958</v>
      </c>
      <c r="G5847" s="3">
        <v>43049</v>
      </c>
      <c r="H5847">
        <v>4809</v>
      </c>
    </row>
    <row r="5848" spans="1:8">
      <c r="A5848" s="4" t="s">
        <v>6055</v>
      </c>
      <c r="B5848" s="4" t="s">
        <v>187</v>
      </c>
      <c r="C5848" s="4" t="s">
        <v>177</v>
      </c>
      <c r="D5848" s="4" t="s">
        <v>24</v>
      </c>
      <c r="E5848" s="4" t="s">
        <v>193</v>
      </c>
      <c r="F5848" s="3">
        <v>42958</v>
      </c>
      <c r="G5848" s="3"/>
    </row>
    <row r="5849" spans="1:8">
      <c r="A5849" s="4" t="s">
        <v>6056</v>
      </c>
      <c r="B5849" s="4" t="s">
        <v>187</v>
      </c>
      <c r="C5849" s="4" t="s">
        <v>171</v>
      </c>
      <c r="D5849" s="4" t="s">
        <v>72</v>
      </c>
      <c r="E5849" s="4" t="s">
        <v>172</v>
      </c>
      <c r="F5849" s="3">
        <v>42958</v>
      </c>
      <c r="G5849" s="3">
        <v>42961</v>
      </c>
      <c r="H5849">
        <v>1105</v>
      </c>
    </row>
    <row r="5850" spans="1:8">
      <c r="A5850" s="4" t="s">
        <v>6057</v>
      </c>
      <c r="B5850" s="4" t="s">
        <v>244</v>
      </c>
      <c r="C5850" s="4" t="s">
        <v>192</v>
      </c>
      <c r="D5850" s="4" t="s">
        <v>111</v>
      </c>
      <c r="E5850" s="4" t="s">
        <v>193</v>
      </c>
      <c r="F5850" s="3">
        <v>42958</v>
      </c>
      <c r="G5850" s="3"/>
    </row>
    <row r="5851" spans="1:8">
      <c r="A5851" s="4" t="s">
        <v>6058</v>
      </c>
      <c r="B5851" s="4" t="s">
        <v>201</v>
      </c>
      <c r="C5851" s="4" t="s">
        <v>179</v>
      </c>
      <c r="D5851" s="4" t="s">
        <v>24</v>
      </c>
      <c r="E5851" s="4" t="s">
        <v>193</v>
      </c>
      <c r="F5851" s="3">
        <v>42958</v>
      </c>
      <c r="G5851" s="3"/>
    </row>
    <row r="5852" spans="1:8">
      <c r="A5852" s="4" t="s">
        <v>6059</v>
      </c>
      <c r="B5852" s="4" t="s">
        <v>208</v>
      </c>
      <c r="C5852" s="4" t="s">
        <v>177</v>
      </c>
      <c r="D5852" s="4" t="s">
        <v>24</v>
      </c>
      <c r="E5852" s="4" t="s">
        <v>193</v>
      </c>
      <c r="F5852" s="3">
        <v>42958</v>
      </c>
      <c r="G5852" s="3"/>
    </row>
    <row r="5853" spans="1:8">
      <c r="A5853" s="4" t="s">
        <v>6060</v>
      </c>
      <c r="B5853" s="4" t="s">
        <v>208</v>
      </c>
      <c r="C5853" s="4" t="s">
        <v>177</v>
      </c>
      <c r="D5853" s="4" t="s">
        <v>29</v>
      </c>
      <c r="E5853" s="4" t="s">
        <v>197</v>
      </c>
      <c r="F5853" s="3">
        <v>42958</v>
      </c>
      <c r="G5853" s="3">
        <v>42964</v>
      </c>
      <c r="H5853">
        <v>0</v>
      </c>
    </row>
    <row r="5854" spans="1:8">
      <c r="A5854" s="4" t="s">
        <v>6061</v>
      </c>
      <c r="B5854" s="4" t="s">
        <v>185</v>
      </c>
      <c r="C5854" s="4" t="s">
        <v>177</v>
      </c>
      <c r="D5854" s="4" t="s">
        <v>115</v>
      </c>
      <c r="E5854" s="4" t="s">
        <v>172</v>
      </c>
      <c r="F5854" s="3">
        <v>42958</v>
      </c>
      <c r="G5854" s="3">
        <v>42963</v>
      </c>
      <c r="H5854">
        <v>56</v>
      </c>
    </row>
    <row r="5855" spans="1:8">
      <c r="A5855" s="4" t="s">
        <v>6062</v>
      </c>
      <c r="B5855" s="4" t="s">
        <v>216</v>
      </c>
      <c r="C5855" s="4" t="s">
        <v>171</v>
      </c>
      <c r="D5855" s="4" t="s">
        <v>80</v>
      </c>
      <c r="E5855" s="4" t="s">
        <v>197</v>
      </c>
      <c r="F5855" s="3">
        <v>42958</v>
      </c>
      <c r="G5855" s="3">
        <v>43048</v>
      </c>
      <c r="H5855">
        <v>0</v>
      </c>
    </row>
    <row r="5856" spans="1:8">
      <c r="A5856" s="4" t="s">
        <v>6063</v>
      </c>
      <c r="B5856" s="4" t="s">
        <v>181</v>
      </c>
      <c r="C5856" s="4" t="s">
        <v>175</v>
      </c>
      <c r="D5856" s="4" t="s">
        <v>75</v>
      </c>
      <c r="E5856" s="4" t="s">
        <v>197</v>
      </c>
      <c r="F5856" s="3">
        <v>42958</v>
      </c>
      <c r="G5856" s="3">
        <v>43068</v>
      </c>
      <c r="H5856">
        <v>0</v>
      </c>
    </row>
    <row r="5857" spans="1:8">
      <c r="A5857" s="4" t="s">
        <v>6064</v>
      </c>
      <c r="B5857" s="4" t="s">
        <v>246</v>
      </c>
      <c r="C5857" s="4" t="s">
        <v>175</v>
      </c>
      <c r="D5857" s="4" t="s">
        <v>24</v>
      </c>
      <c r="E5857" s="4" t="s">
        <v>193</v>
      </c>
      <c r="F5857" s="3">
        <v>42959</v>
      </c>
      <c r="G5857" s="3"/>
    </row>
    <row r="5858" spans="1:8">
      <c r="A5858" s="4" t="s">
        <v>6065</v>
      </c>
      <c r="B5858" s="4" t="s">
        <v>246</v>
      </c>
      <c r="C5858" s="4" t="s">
        <v>179</v>
      </c>
      <c r="D5858" s="4" t="s">
        <v>126</v>
      </c>
      <c r="E5858" s="4" t="s">
        <v>197</v>
      </c>
      <c r="F5858" s="3">
        <v>42959</v>
      </c>
      <c r="G5858" s="3">
        <v>42971</v>
      </c>
      <c r="H5858">
        <v>0</v>
      </c>
    </row>
    <row r="5859" spans="1:8">
      <c r="A5859" s="4" t="s">
        <v>6066</v>
      </c>
      <c r="B5859" s="4" t="s">
        <v>246</v>
      </c>
      <c r="C5859" s="4" t="s">
        <v>175</v>
      </c>
      <c r="D5859" s="4" t="s">
        <v>63</v>
      </c>
      <c r="E5859" s="4" t="s">
        <v>172</v>
      </c>
      <c r="F5859" s="3">
        <v>42959</v>
      </c>
      <c r="G5859" s="3">
        <v>43049</v>
      </c>
      <c r="H5859">
        <v>4161</v>
      </c>
    </row>
    <row r="5860" spans="1:8">
      <c r="A5860" s="4" t="s">
        <v>6067</v>
      </c>
      <c r="B5860" s="4" t="s">
        <v>304</v>
      </c>
      <c r="C5860" s="4" t="s">
        <v>177</v>
      </c>
      <c r="D5860" s="4" t="s">
        <v>24</v>
      </c>
      <c r="E5860" s="4" t="s">
        <v>193</v>
      </c>
      <c r="F5860" s="3">
        <v>42959</v>
      </c>
      <c r="G5860" s="3"/>
    </row>
    <row r="5861" spans="1:8">
      <c r="A5861" s="4" t="s">
        <v>6068</v>
      </c>
      <c r="B5861" s="4" t="s">
        <v>304</v>
      </c>
      <c r="C5861" s="4" t="s">
        <v>192</v>
      </c>
      <c r="D5861" s="4" t="s">
        <v>24</v>
      </c>
      <c r="E5861" s="4" t="s">
        <v>193</v>
      </c>
      <c r="F5861" s="3">
        <v>42959</v>
      </c>
      <c r="G5861" s="3"/>
    </row>
    <row r="5862" spans="1:8">
      <c r="A5862" s="4" t="s">
        <v>6069</v>
      </c>
      <c r="B5862" s="4" t="s">
        <v>304</v>
      </c>
      <c r="C5862" s="4" t="s">
        <v>177</v>
      </c>
      <c r="D5862" s="4" t="s">
        <v>41</v>
      </c>
      <c r="E5862" s="4" t="s">
        <v>172</v>
      </c>
      <c r="F5862" s="3">
        <v>42959</v>
      </c>
      <c r="G5862" s="3">
        <v>43062</v>
      </c>
      <c r="H5862">
        <v>65</v>
      </c>
    </row>
    <row r="5863" spans="1:8">
      <c r="A5863" s="4" t="s">
        <v>6070</v>
      </c>
      <c r="B5863" s="4" t="s">
        <v>279</v>
      </c>
      <c r="C5863" s="4" t="s">
        <v>175</v>
      </c>
      <c r="D5863" s="4" t="s">
        <v>120</v>
      </c>
      <c r="E5863" s="4" t="s">
        <v>197</v>
      </c>
      <c r="F5863" s="3">
        <v>42959</v>
      </c>
      <c r="G5863" s="3">
        <v>42960</v>
      </c>
      <c r="H5863">
        <v>0</v>
      </c>
    </row>
    <row r="5864" spans="1:8">
      <c r="A5864" s="4" t="s">
        <v>6071</v>
      </c>
      <c r="B5864" s="4" t="s">
        <v>279</v>
      </c>
      <c r="C5864" s="4" t="s">
        <v>179</v>
      </c>
      <c r="D5864" s="4" t="s">
        <v>126</v>
      </c>
      <c r="E5864" s="4" t="s">
        <v>172</v>
      </c>
      <c r="F5864" s="3">
        <v>42959</v>
      </c>
      <c r="G5864" s="3">
        <v>42981</v>
      </c>
      <c r="H5864">
        <v>524</v>
      </c>
    </row>
    <row r="5865" spans="1:8">
      <c r="A5865" s="4" t="s">
        <v>6072</v>
      </c>
      <c r="B5865" s="4" t="s">
        <v>174</v>
      </c>
      <c r="C5865" s="4" t="s">
        <v>177</v>
      </c>
      <c r="D5865" s="4" t="s">
        <v>59</v>
      </c>
      <c r="E5865" s="4" t="s">
        <v>193</v>
      </c>
      <c r="F5865" s="3">
        <v>42959</v>
      </c>
      <c r="G5865" s="3"/>
    </row>
    <row r="5866" spans="1:8">
      <c r="A5866" s="4" t="s">
        <v>6073</v>
      </c>
      <c r="B5866" s="4" t="s">
        <v>174</v>
      </c>
      <c r="C5866" s="4" t="s">
        <v>175</v>
      </c>
      <c r="D5866" s="4" t="s">
        <v>103</v>
      </c>
      <c r="E5866" s="4" t="s">
        <v>197</v>
      </c>
      <c r="F5866" s="3">
        <v>42959</v>
      </c>
      <c r="G5866" s="3">
        <v>43040</v>
      </c>
      <c r="H5866">
        <v>0</v>
      </c>
    </row>
    <row r="5867" spans="1:8">
      <c r="A5867" s="4" t="s">
        <v>6074</v>
      </c>
      <c r="B5867" s="4" t="s">
        <v>174</v>
      </c>
      <c r="C5867" s="4" t="s">
        <v>179</v>
      </c>
      <c r="D5867" s="4" t="s">
        <v>47</v>
      </c>
      <c r="E5867" s="4" t="s">
        <v>172</v>
      </c>
      <c r="F5867" s="3">
        <v>42959</v>
      </c>
      <c r="G5867" s="3">
        <v>43059</v>
      </c>
      <c r="H5867">
        <v>481</v>
      </c>
    </row>
    <row r="5868" spans="1:8">
      <c r="A5868" s="4" t="s">
        <v>6075</v>
      </c>
      <c r="B5868" s="4" t="s">
        <v>174</v>
      </c>
      <c r="C5868" s="4" t="s">
        <v>179</v>
      </c>
      <c r="D5868" s="4" t="s">
        <v>119</v>
      </c>
      <c r="E5868" s="4" t="s">
        <v>172</v>
      </c>
      <c r="F5868" s="3">
        <v>42959</v>
      </c>
      <c r="G5868" s="3">
        <v>43050</v>
      </c>
      <c r="H5868">
        <v>520</v>
      </c>
    </row>
    <row r="5869" spans="1:8">
      <c r="A5869" s="4" t="s">
        <v>6076</v>
      </c>
      <c r="B5869" s="4" t="s">
        <v>174</v>
      </c>
      <c r="C5869" s="4" t="s">
        <v>175</v>
      </c>
      <c r="D5869" s="4" t="s">
        <v>41</v>
      </c>
      <c r="E5869" s="4" t="s">
        <v>172</v>
      </c>
      <c r="F5869" s="3">
        <v>42959</v>
      </c>
      <c r="G5869" s="3">
        <v>43043</v>
      </c>
      <c r="H5869">
        <v>4582</v>
      </c>
    </row>
    <row r="5870" spans="1:8">
      <c r="A5870" s="4" t="s">
        <v>6077</v>
      </c>
      <c r="B5870" s="4" t="s">
        <v>212</v>
      </c>
      <c r="C5870" s="4" t="s">
        <v>177</v>
      </c>
      <c r="D5870" s="4" t="s">
        <v>53</v>
      </c>
      <c r="E5870" s="4" t="s">
        <v>172</v>
      </c>
      <c r="F5870" s="3">
        <v>42959</v>
      </c>
      <c r="G5870" s="3">
        <v>42968</v>
      </c>
      <c r="H5870">
        <v>53</v>
      </c>
    </row>
    <row r="5871" spans="1:8">
      <c r="A5871" s="4" t="s">
        <v>6078</v>
      </c>
      <c r="B5871" s="4" t="s">
        <v>191</v>
      </c>
      <c r="C5871" s="4" t="s">
        <v>179</v>
      </c>
      <c r="D5871" s="4" t="s">
        <v>24</v>
      </c>
      <c r="E5871" s="4" t="s">
        <v>193</v>
      </c>
      <c r="F5871" s="3">
        <v>42959</v>
      </c>
      <c r="G5871" s="3"/>
    </row>
    <row r="5872" spans="1:8">
      <c r="A5872" s="4" t="s">
        <v>6079</v>
      </c>
      <c r="B5872" s="4" t="s">
        <v>230</v>
      </c>
      <c r="C5872" s="4" t="s">
        <v>171</v>
      </c>
      <c r="D5872" s="4" t="s">
        <v>86</v>
      </c>
      <c r="E5872" s="4" t="s">
        <v>197</v>
      </c>
      <c r="F5872" s="3">
        <v>42959</v>
      </c>
      <c r="G5872" s="3">
        <v>43072</v>
      </c>
      <c r="H5872">
        <v>0</v>
      </c>
    </row>
    <row r="5873" spans="1:8">
      <c r="A5873" s="4" t="s">
        <v>6080</v>
      </c>
      <c r="B5873" s="4" t="s">
        <v>256</v>
      </c>
      <c r="C5873" s="4" t="s">
        <v>179</v>
      </c>
      <c r="D5873" s="4" t="s">
        <v>109</v>
      </c>
      <c r="E5873" s="4" t="s">
        <v>197</v>
      </c>
      <c r="F5873" s="3">
        <v>42959</v>
      </c>
      <c r="G5873" s="3">
        <v>42990</v>
      </c>
      <c r="H5873">
        <v>0</v>
      </c>
    </row>
    <row r="5874" spans="1:8">
      <c r="A5874" s="4" t="s">
        <v>6081</v>
      </c>
      <c r="B5874" s="4" t="s">
        <v>244</v>
      </c>
      <c r="C5874" s="4" t="s">
        <v>179</v>
      </c>
      <c r="D5874" s="4" t="s">
        <v>34</v>
      </c>
      <c r="E5874" s="4" t="s">
        <v>193</v>
      </c>
      <c r="F5874" s="3">
        <v>42959</v>
      </c>
      <c r="G5874" s="3"/>
    </row>
    <row r="5875" spans="1:8">
      <c r="A5875" s="4" t="s">
        <v>6082</v>
      </c>
      <c r="B5875" s="4" t="s">
        <v>201</v>
      </c>
      <c r="C5875" s="4" t="s">
        <v>171</v>
      </c>
      <c r="D5875" s="4" t="s">
        <v>24</v>
      </c>
      <c r="E5875" s="4" t="s">
        <v>193</v>
      </c>
      <c r="F5875" s="3">
        <v>42959</v>
      </c>
      <c r="G5875" s="3"/>
    </row>
    <row r="5876" spans="1:8">
      <c r="A5876" s="4" t="s">
        <v>6083</v>
      </c>
      <c r="B5876" s="4" t="s">
        <v>201</v>
      </c>
      <c r="C5876" s="4" t="s">
        <v>179</v>
      </c>
      <c r="D5876" s="4" t="s">
        <v>76</v>
      </c>
      <c r="E5876" s="4" t="s">
        <v>172</v>
      </c>
      <c r="F5876" s="3">
        <v>42959</v>
      </c>
      <c r="G5876" s="3">
        <v>43000</v>
      </c>
      <c r="H5876">
        <v>559</v>
      </c>
    </row>
    <row r="5877" spans="1:8">
      <c r="A5877" s="4" t="s">
        <v>6084</v>
      </c>
      <c r="B5877" s="4" t="s">
        <v>170</v>
      </c>
      <c r="C5877" s="4" t="s">
        <v>177</v>
      </c>
      <c r="D5877" s="4" t="s">
        <v>129</v>
      </c>
      <c r="E5877" s="4" t="s">
        <v>193</v>
      </c>
      <c r="F5877" s="3">
        <v>42959</v>
      </c>
      <c r="G5877" s="3"/>
    </row>
    <row r="5878" spans="1:8">
      <c r="A5878" s="4" t="s">
        <v>6085</v>
      </c>
      <c r="B5878" s="4" t="s">
        <v>170</v>
      </c>
      <c r="C5878" s="4" t="s">
        <v>177</v>
      </c>
      <c r="D5878" s="4" t="s">
        <v>24</v>
      </c>
      <c r="E5878" s="4" t="s">
        <v>193</v>
      </c>
      <c r="F5878" s="3">
        <v>42959</v>
      </c>
      <c r="G5878" s="3"/>
    </row>
    <row r="5879" spans="1:8">
      <c r="A5879" s="4" t="s">
        <v>6086</v>
      </c>
      <c r="B5879" s="4" t="s">
        <v>170</v>
      </c>
      <c r="C5879" s="4" t="s">
        <v>177</v>
      </c>
      <c r="D5879" s="4" t="s">
        <v>24</v>
      </c>
      <c r="E5879" s="4" t="s">
        <v>193</v>
      </c>
      <c r="F5879" s="3">
        <v>42959</v>
      </c>
      <c r="G5879" s="3"/>
    </row>
    <row r="5880" spans="1:8">
      <c r="A5880" s="4" t="s">
        <v>6087</v>
      </c>
      <c r="B5880" s="4" t="s">
        <v>170</v>
      </c>
      <c r="C5880" s="4" t="s">
        <v>192</v>
      </c>
      <c r="D5880" s="4" t="s">
        <v>79</v>
      </c>
      <c r="E5880" s="4" t="s">
        <v>197</v>
      </c>
      <c r="F5880" s="3">
        <v>42959</v>
      </c>
      <c r="G5880" s="3">
        <v>42964</v>
      </c>
      <c r="H5880">
        <v>0</v>
      </c>
    </row>
    <row r="5881" spans="1:8">
      <c r="A5881" s="4" t="s">
        <v>6088</v>
      </c>
      <c r="B5881" s="4" t="s">
        <v>208</v>
      </c>
      <c r="C5881" s="4" t="s">
        <v>177</v>
      </c>
      <c r="D5881" s="4" t="s">
        <v>65</v>
      </c>
      <c r="E5881" s="4" t="s">
        <v>193</v>
      </c>
      <c r="F5881" s="3">
        <v>42959</v>
      </c>
      <c r="G5881" s="3"/>
    </row>
    <row r="5882" spans="1:8">
      <c r="A5882" s="4" t="s">
        <v>6089</v>
      </c>
      <c r="B5882" s="4" t="s">
        <v>208</v>
      </c>
      <c r="C5882" s="4" t="s">
        <v>192</v>
      </c>
      <c r="D5882" s="4" t="s">
        <v>119</v>
      </c>
      <c r="E5882" s="4" t="s">
        <v>172</v>
      </c>
      <c r="F5882" s="3">
        <v>42959</v>
      </c>
      <c r="G5882" s="3">
        <v>43068</v>
      </c>
      <c r="H5882">
        <v>3165</v>
      </c>
    </row>
    <row r="5883" spans="1:8">
      <c r="A5883" s="4" t="s">
        <v>6090</v>
      </c>
      <c r="B5883" s="4" t="s">
        <v>185</v>
      </c>
      <c r="C5883" s="4" t="s">
        <v>179</v>
      </c>
      <c r="D5883" s="4" t="s">
        <v>24</v>
      </c>
      <c r="E5883" s="4" t="s">
        <v>193</v>
      </c>
      <c r="F5883" s="3">
        <v>42959</v>
      </c>
      <c r="G5883" s="3"/>
    </row>
    <row r="5884" spans="1:8">
      <c r="A5884" s="4" t="s">
        <v>6091</v>
      </c>
      <c r="B5884" s="4" t="s">
        <v>185</v>
      </c>
      <c r="C5884" s="4" t="s">
        <v>179</v>
      </c>
      <c r="D5884" s="4" t="s">
        <v>24</v>
      </c>
      <c r="E5884" s="4" t="s">
        <v>193</v>
      </c>
      <c r="F5884" s="3">
        <v>42959</v>
      </c>
      <c r="G5884" s="3"/>
    </row>
    <row r="5885" spans="1:8">
      <c r="A5885" s="4" t="s">
        <v>6092</v>
      </c>
      <c r="B5885" s="4" t="s">
        <v>185</v>
      </c>
      <c r="C5885" s="4" t="s">
        <v>199</v>
      </c>
      <c r="D5885" s="4" t="s">
        <v>24</v>
      </c>
      <c r="E5885" s="4" t="s">
        <v>193</v>
      </c>
      <c r="F5885" s="3">
        <v>42959</v>
      </c>
      <c r="G5885" s="3"/>
    </row>
    <row r="5886" spans="1:8">
      <c r="A5886" s="4" t="s">
        <v>6093</v>
      </c>
      <c r="B5886" s="4" t="s">
        <v>185</v>
      </c>
      <c r="C5886" s="4" t="s">
        <v>175</v>
      </c>
      <c r="D5886" s="4" t="s">
        <v>37</v>
      </c>
      <c r="E5886" s="4" t="s">
        <v>193</v>
      </c>
      <c r="F5886" s="3">
        <v>42959</v>
      </c>
      <c r="G5886" s="3"/>
    </row>
    <row r="5887" spans="1:8">
      <c r="A5887" s="4" t="s">
        <v>6094</v>
      </c>
      <c r="B5887" s="4" t="s">
        <v>185</v>
      </c>
      <c r="C5887" s="4" t="s">
        <v>192</v>
      </c>
      <c r="D5887" s="4" t="s">
        <v>32</v>
      </c>
      <c r="E5887" s="4" t="s">
        <v>172</v>
      </c>
      <c r="F5887" s="3">
        <v>42959</v>
      </c>
      <c r="G5887" s="3">
        <v>43053</v>
      </c>
      <c r="H5887">
        <v>3779</v>
      </c>
    </row>
    <row r="5888" spans="1:8">
      <c r="A5888" s="4" t="s">
        <v>6095</v>
      </c>
      <c r="B5888" s="4" t="s">
        <v>216</v>
      </c>
      <c r="C5888" s="4" t="s">
        <v>179</v>
      </c>
      <c r="D5888" s="4" t="s">
        <v>24</v>
      </c>
      <c r="E5888" s="4" t="s">
        <v>193</v>
      </c>
      <c r="F5888" s="3">
        <v>42959</v>
      </c>
      <c r="G5888" s="3"/>
    </row>
    <row r="5889" spans="1:8">
      <c r="A5889" s="4" t="s">
        <v>6096</v>
      </c>
      <c r="B5889" s="4" t="s">
        <v>216</v>
      </c>
      <c r="C5889" s="4" t="s">
        <v>177</v>
      </c>
      <c r="D5889" s="4" t="s">
        <v>50</v>
      </c>
      <c r="E5889" s="4" t="s">
        <v>172</v>
      </c>
      <c r="F5889" s="3">
        <v>42959</v>
      </c>
      <c r="G5889" s="3">
        <v>43051</v>
      </c>
      <c r="H5889">
        <v>48</v>
      </c>
    </row>
    <row r="5890" spans="1:8">
      <c r="A5890" s="4" t="s">
        <v>6097</v>
      </c>
      <c r="B5890" s="4" t="s">
        <v>183</v>
      </c>
      <c r="C5890" s="4" t="s">
        <v>177</v>
      </c>
      <c r="D5890" s="4" t="s">
        <v>111</v>
      </c>
      <c r="E5890" s="4" t="s">
        <v>172</v>
      </c>
      <c r="F5890" s="3">
        <v>42960</v>
      </c>
      <c r="G5890" s="3">
        <v>43041</v>
      </c>
      <c r="H5890">
        <v>50</v>
      </c>
    </row>
    <row r="5891" spans="1:8">
      <c r="A5891" s="4" t="s">
        <v>6098</v>
      </c>
      <c r="B5891" s="4" t="s">
        <v>261</v>
      </c>
      <c r="C5891" s="4" t="s">
        <v>177</v>
      </c>
      <c r="D5891" s="4" t="s">
        <v>120</v>
      </c>
      <c r="E5891" s="4" t="s">
        <v>197</v>
      </c>
      <c r="F5891" s="3">
        <v>42960</v>
      </c>
      <c r="G5891" s="3">
        <v>43061</v>
      </c>
      <c r="H5891">
        <v>0</v>
      </c>
    </row>
    <row r="5892" spans="1:8">
      <c r="A5892" s="4" t="s">
        <v>6099</v>
      </c>
      <c r="B5892" s="4" t="s">
        <v>246</v>
      </c>
      <c r="C5892" s="4" t="s">
        <v>192</v>
      </c>
      <c r="D5892" s="4" t="s">
        <v>123</v>
      </c>
      <c r="E5892" s="4" t="s">
        <v>197</v>
      </c>
      <c r="F5892" s="3">
        <v>42960</v>
      </c>
      <c r="G5892" s="3">
        <v>43063</v>
      </c>
      <c r="H5892">
        <v>0</v>
      </c>
    </row>
    <row r="5893" spans="1:8">
      <c r="A5893" s="4" t="s">
        <v>6100</v>
      </c>
      <c r="B5893" s="4" t="s">
        <v>279</v>
      </c>
      <c r="C5893" s="4" t="s">
        <v>192</v>
      </c>
      <c r="D5893" s="4" t="s">
        <v>24</v>
      </c>
      <c r="E5893" s="4" t="s">
        <v>193</v>
      </c>
      <c r="F5893" s="3">
        <v>42960</v>
      </c>
      <c r="G5893" s="3"/>
    </row>
    <row r="5894" spans="1:8">
      <c r="A5894" s="4" t="s">
        <v>6101</v>
      </c>
      <c r="B5894" s="4" t="s">
        <v>279</v>
      </c>
      <c r="C5894" s="4" t="s">
        <v>175</v>
      </c>
      <c r="D5894" s="4" t="s">
        <v>130</v>
      </c>
      <c r="E5894" s="4" t="s">
        <v>172</v>
      </c>
      <c r="F5894" s="3">
        <v>42960</v>
      </c>
      <c r="G5894" s="3">
        <v>42969</v>
      </c>
      <c r="H5894">
        <v>4498</v>
      </c>
    </row>
    <row r="5895" spans="1:8">
      <c r="A5895" s="4" t="s">
        <v>6102</v>
      </c>
      <c r="B5895" s="4" t="s">
        <v>279</v>
      </c>
      <c r="C5895" s="4" t="s">
        <v>177</v>
      </c>
      <c r="D5895" s="4" t="s">
        <v>127</v>
      </c>
      <c r="E5895" s="4" t="s">
        <v>172</v>
      </c>
      <c r="F5895" s="3">
        <v>42960</v>
      </c>
      <c r="G5895" s="3">
        <v>42979</v>
      </c>
      <c r="H5895">
        <v>59</v>
      </c>
    </row>
    <row r="5896" spans="1:8">
      <c r="A5896" s="4" t="s">
        <v>6103</v>
      </c>
      <c r="B5896" s="4" t="s">
        <v>210</v>
      </c>
      <c r="C5896" s="4" t="s">
        <v>175</v>
      </c>
      <c r="D5896" s="4" t="s">
        <v>117</v>
      </c>
      <c r="E5896" s="4" t="s">
        <v>197</v>
      </c>
      <c r="F5896" s="3">
        <v>42960</v>
      </c>
      <c r="G5896" s="3">
        <v>42964</v>
      </c>
      <c r="H5896">
        <v>0</v>
      </c>
    </row>
    <row r="5897" spans="1:8">
      <c r="A5897" s="4" t="s">
        <v>6104</v>
      </c>
      <c r="B5897" s="4" t="s">
        <v>174</v>
      </c>
      <c r="C5897" s="4" t="s">
        <v>171</v>
      </c>
      <c r="D5897" s="4" t="s">
        <v>24</v>
      </c>
      <c r="E5897" s="4" t="s">
        <v>193</v>
      </c>
      <c r="F5897" s="3">
        <v>42960</v>
      </c>
      <c r="G5897" s="3"/>
    </row>
    <row r="5898" spans="1:8">
      <c r="A5898" s="4" t="s">
        <v>6105</v>
      </c>
      <c r="B5898" s="4" t="s">
        <v>174</v>
      </c>
      <c r="C5898" s="4" t="s">
        <v>175</v>
      </c>
      <c r="D5898" s="4" t="s">
        <v>51</v>
      </c>
      <c r="E5898" s="4" t="s">
        <v>172</v>
      </c>
      <c r="F5898" s="3">
        <v>42960</v>
      </c>
      <c r="G5898" s="3">
        <v>43044</v>
      </c>
      <c r="H5898">
        <v>4810</v>
      </c>
    </row>
    <row r="5899" spans="1:8">
      <c r="A5899" s="4" t="s">
        <v>6106</v>
      </c>
      <c r="B5899" s="4" t="s">
        <v>196</v>
      </c>
      <c r="C5899" s="4" t="s">
        <v>179</v>
      </c>
      <c r="D5899" s="4" t="s">
        <v>24</v>
      </c>
      <c r="E5899" s="4" t="s">
        <v>193</v>
      </c>
      <c r="F5899" s="3">
        <v>42960</v>
      </c>
      <c r="G5899" s="3"/>
    </row>
    <row r="5900" spans="1:8">
      <c r="A5900" s="4" t="s">
        <v>6107</v>
      </c>
      <c r="B5900" s="4" t="s">
        <v>203</v>
      </c>
      <c r="C5900" s="4" t="s">
        <v>171</v>
      </c>
      <c r="D5900" s="4" t="s">
        <v>24</v>
      </c>
      <c r="E5900" s="4" t="s">
        <v>193</v>
      </c>
      <c r="F5900" s="3">
        <v>42960</v>
      </c>
      <c r="G5900" s="3"/>
    </row>
    <row r="5901" spans="1:8">
      <c r="A5901" s="4" t="s">
        <v>6108</v>
      </c>
      <c r="B5901" s="4" t="s">
        <v>203</v>
      </c>
      <c r="C5901" s="4" t="s">
        <v>199</v>
      </c>
      <c r="D5901" s="4" t="s">
        <v>24</v>
      </c>
      <c r="E5901" s="4" t="s">
        <v>193</v>
      </c>
      <c r="F5901" s="3">
        <v>42960</v>
      </c>
      <c r="G5901" s="3"/>
    </row>
    <row r="5902" spans="1:8">
      <c r="A5902" s="4" t="s">
        <v>6109</v>
      </c>
      <c r="B5902" s="4" t="s">
        <v>191</v>
      </c>
      <c r="C5902" s="4" t="s">
        <v>192</v>
      </c>
      <c r="D5902" s="4" t="s">
        <v>82</v>
      </c>
      <c r="E5902" s="4" t="s">
        <v>172</v>
      </c>
      <c r="F5902" s="3">
        <v>42960</v>
      </c>
      <c r="G5902" s="3">
        <v>43046</v>
      </c>
      <c r="H5902">
        <v>3972</v>
      </c>
    </row>
    <row r="5903" spans="1:8">
      <c r="A5903" s="4" t="s">
        <v>6110</v>
      </c>
      <c r="B5903" s="4" t="s">
        <v>230</v>
      </c>
      <c r="C5903" s="4" t="s">
        <v>199</v>
      </c>
      <c r="D5903" s="4" t="s">
        <v>82</v>
      </c>
      <c r="E5903" s="4" t="s">
        <v>193</v>
      </c>
      <c r="F5903" s="3">
        <v>42960</v>
      </c>
      <c r="G5903" s="3"/>
    </row>
    <row r="5904" spans="1:8">
      <c r="A5904" s="4" t="s">
        <v>6111</v>
      </c>
      <c r="B5904" s="4" t="s">
        <v>230</v>
      </c>
      <c r="C5904" s="4" t="s">
        <v>177</v>
      </c>
      <c r="D5904" s="4" t="s">
        <v>81</v>
      </c>
      <c r="E5904" s="4" t="s">
        <v>197</v>
      </c>
      <c r="F5904" s="3">
        <v>42960</v>
      </c>
      <c r="G5904" s="3">
        <v>42971</v>
      </c>
      <c r="H5904">
        <v>0</v>
      </c>
    </row>
    <row r="5905" spans="1:8">
      <c r="A5905" s="4" t="s">
        <v>6112</v>
      </c>
      <c r="B5905" s="4" t="s">
        <v>230</v>
      </c>
      <c r="C5905" s="4" t="s">
        <v>179</v>
      </c>
      <c r="D5905" s="4" t="s">
        <v>84</v>
      </c>
      <c r="E5905" s="4" t="s">
        <v>172</v>
      </c>
      <c r="F5905" s="3">
        <v>42960</v>
      </c>
      <c r="G5905" s="3">
        <v>42965</v>
      </c>
      <c r="H5905">
        <v>573</v>
      </c>
    </row>
    <row r="5906" spans="1:8">
      <c r="A5906" s="4" t="s">
        <v>6113</v>
      </c>
      <c r="B5906" s="4" t="s">
        <v>256</v>
      </c>
      <c r="C5906" s="4" t="s">
        <v>179</v>
      </c>
      <c r="D5906" s="4" t="s">
        <v>24</v>
      </c>
      <c r="E5906" s="4" t="s">
        <v>193</v>
      </c>
      <c r="F5906" s="3">
        <v>42960</v>
      </c>
      <c r="G5906" s="3"/>
    </row>
    <row r="5907" spans="1:8">
      <c r="A5907" s="4" t="s">
        <v>6114</v>
      </c>
      <c r="B5907" s="4" t="s">
        <v>256</v>
      </c>
      <c r="C5907" s="4" t="s">
        <v>177</v>
      </c>
      <c r="D5907" s="4" t="s">
        <v>78</v>
      </c>
      <c r="E5907" s="4" t="s">
        <v>193</v>
      </c>
      <c r="F5907" s="3">
        <v>42960</v>
      </c>
      <c r="G5907" s="3"/>
    </row>
    <row r="5908" spans="1:8">
      <c r="A5908" s="4" t="s">
        <v>6115</v>
      </c>
      <c r="B5908" s="4" t="s">
        <v>187</v>
      </c>
      <c r="C5908" s="4" t="s">
        <v>192</v>
      </c>
      <c r="D5908" s="4" t="s">
        <v>24</v>
      </c>
      <c r="E5908" s="4" t="s">
        <v>193</v>
      </c>
      <c r="F5908" s="3">
        <v>42960</v>
      </c>
      <c r="G5908" s="3"/>
    </row>
    <row r="5909" spans="1:8">
      <c r="A5909" s="4" t="s">
        <v>6116</v>
      </c>
      <c r="B5909" s="4" t="s">
        <v>187</v>
      </c>
      <c r="C5909" s="4" t="s">
        <v>199</v>
      </c>
      <c r="D5909" s="4" t="s">
        <v>53</v>
      </c>
      <c r="E5909" s="4" t="s">
        <v>197</v>
      </c>
      <c r="F5909" s="3">
        <v>42960</v>
      </c>
      <c r="G5909" s="3">
        <v>43057</v>
      </c>
      <c r="H5909">
        <v>0</v>
      </c>
    </row>
    <row r="5910" spans="1:8">
      <c r="A5910" s="4" t="s">
        <v>6117</v>
      </c>
      <c r="B5910" s="4" t="s">
        <v>187</v>
      </c>
      <c r="C5910" s="4" t="s">
        <v>175</v>
      </c>
      <c r="D5910" s="4" t="s">
        <v>71</v>
      </c>
      <c r="E5910" s="4" t="s">
        <v>197</v>
      </c>
      <c r="F5910" s="3">
        <v>42960</v>
      </c>
      <c r="G5910" s="3">
        <v>42968</v>
      </c>
      <c r="H5910">
        <v>0</v>
      </c>
    </row>
    <row r="5911" spans="1:8">
      <c r="A5911" s="4" t="s">
        <v>6118</v>
      </c>
      <c r="B5911" s="4" t="s">
        <v>187</v>
      </c>
      <c r="C5911" s="4" t="s">
        <v>175</v>
      </c>
      <c r="D5911" s="4" t="s">
        <v>129</v>
      </c>
      <c r="E5911" s="4" t="s">
        <v>172</v>
      </c>
      <c r="F5911" s="3">
        <v>42960</v>
      </c>
      <c r="G5911" s="3">
        <v>43067</v>
      </c>
      <c r="H5911">
        <v>5540</v>
      </c>
    </row>
    <row r="5912" spans="1:8">
      <c r="A5912" s="4" t="s">
        <v>6119</v>
      </c>
      <c r="B5912" s="4" t="s">
        <v>244</v>
      </c>
      <c r="C5912" s="4" t="s">
        <v>171</v>
      </c>
      <c r="D5912" s="4" t="s">
        <v>24</v>
      </c>
      <c r="E5912" s="4" t="s">
        <v>193</v>
      </c>
      <c r="F5912" s="3">
        <v>42960</v>
      </c>
      <c r="G5912" s="3"/>
    </row>
    <row r="5913" spans="1:8">
      <c r="A5913" s="4" t="s">
        <v>6120</v>
      </c>
      <c r="B5913" s="4" t="s">
        <v>244</v>
      </c>
      <c r="C5913" s="4" t="s">
        <v>175</v>
      </c>
      <c r="D5913" s="4" t="s">
        <v>24</v>
      </c>
      <c r="E5913" s="4" t="s">
        <v>193</v>
      </c>
      <c r="F5913" s="3">
        <v>42960</v>
      </c>
      <c r="G5913" s="3"/>
    </row>
    <row r="5914" spans="1:8">
      <c r="A5914" s="4" t="s">
        <v>6121</v>
      </c>
      <c r="B5914" s="4" t="s">
        <v>244</v>
      </c>
      <c r="C5914" s="4" t="s">
        <v>177</v>
      </c>
      <c r="D5914" s="4" t="s">
        <v>85</v>
      </c>
      <c r="E5914" s="4" t="s">
        <v>197</v>
      </c>
      <c r="F5914" s="3">
        <v>42960</v>
      </c>
      <c r="G5914" s="3">
        <v>43064</v>
      </c>
      <c r="H5914">
        <v>0</v>
      </c>
    </row>
    <row r="5915" spans="1:8">
      <c r="A5915" s="4" t="s">
        <v>6122</v>
      </c>
      <c r="B5915" s="4" t="s">
        <v>201</v>
      </c>
      <c r="C5915" s="4" t="s">
        <v>177</v>
      </c>
      <c r="D5915" s="4" t="s">
        <v>24</v>
      </c>
      <c r="E5915" s="4" t="s">
        <v>193</v>
      </c>
      <c r="F5915" s="3">
        <v>42960</v>
      </c>
      <c r="G5915" s="3"/>
    </row>
    <row r="5916" spans="1:8">
      <c r="A5916" s="4" t="s">
        <v>6123</v>
      </c>
      <c r="B5916" s="4" t="s">
        <v>201</v>
      </c>
      <c r="C5916" s="4" t="s">
        <v>171</v>
      </c>
      <c r="D5916" s="4" t="s">
        <v>38</v>
      </c>
      <c r="E5916" s="4" t="s">
        <v>172</v>
      </c>
      <c r="F5916" s="3">
        <v>42960</v>
      </c>
      <c r="G5916" s="3">
        <v>42971</v>
      </c>
      <c r="H5916">
        <v>1130</v>
      </c>
    </row>
    <row r="5917" spans="1:8">
      <c r="A5917" s="4" t="s">
        <v>6124</v>
      </c>
      <c r="B5917" s="4" t="s">
        <v>170</v>
      </c>
      <c r="C5917" s="4" t="s">
        <v>192</v>
      </c>
      <c r="D5917" s="4" t="s">
        <v>24</v>
      </c>
      <c r="E5917" s="4" t="s">
        <v>193</v>
      </c>
      <c r="F5917" s="3">
        <v>42960</v>
      </c>
      <c r="G5917" s="3"/>
    </row>
    <row r="5918" spans="1:8">
      <c r="A5918" s="4" t="s">
        <v>6125</v>
      </c>
      <c r="B5918" s="4" t="s">
        <v>232</v>
      </c>
      <c r="C5918" s="4" t="s">
        <v>175</v>
      </c>
      <c r="D5918" s="4" t="s">
        <v>130</v>
      </c>
      <c r="E5918" s="4" t="s">
        <v>172</v>
      </c>
      <c r="F5918" s="3">
        <v>42960</v>
      </c>
      <c r="G5918" s="3">
        <v>43041</v>
      </c>
      <c r="H5918">
        <v>4743</v>
      </c>
    </row>
    <row r="5919" spans="1:8">
      <c r="A5919" s="4" t="s">
        <v>6126</v>
      </c>
      <c r="B5919" s="4" t="s">
        <v>232</v>
      </c>
      <c r="C5919" s="4" t="s">
        <v>192</v>
      </c>
      <c r="D5919" s="4" t="s">
        <v>99</v>
      </c>
      <c r="E5919" s="4" t="s">
        <v>172</v>
      </c>
      <c r="F5919" s="3">
        <v>42960</v>
      </c>
      <c r="G5919" s="3">
        <v>42976</v>
      </c>
      <c r="H5919">
        <v>3732</v>
      </c>
    </row>
    <row r="5920" spans="1:8">
      <c r="A5920" s="4" t="s">
        <v>6127</v>
      </c>
      <c r="B5920" s="4" t="s">
        <v>185</v>
      </c>
      <c r="C5920" s="4" t="s">
        <v>177</v>
      </c>
      <c r="D5920" s="4" t="s">
        <v>59</v>
      </c>
      <c r="E5920" s="4" t="s">
        <v>172</v>
      </c>
      <c r="F5920" s="3">
        <v>42960</v>
      </c>
      <c r="G5920" s="3">
        <v>43065</v>
      </c>
      <c r="H5920">
        <v>59</v>
      </c>
    </row>
    <row r="5921" spans="1:8">
      <c r="A5921" s="4" t="s">
        <v>6128</v>
      </c>
      <c r="B5921" s="4" t="s">
        <v>181</v>
      </c>
      <c r="C5921" s="4" t="s">
        <v>175</v>
      </c>
      <c r="D5921" s="4" t="s">
        <v>71</v>
      </c>
      <c r="E5921" s="4" t="s">
        <v>197</v>
      </c>
      <c r="F5921" s="3">
        <v>42960</v>
      </c>
      <c r="G5921" s="3">
        <v>43046</v>
      </c>
      <c r="H5921">
        <v>0</v>
      </c>
    </row>
    <row r="5922" spans="1:8">
      <c r="A5922" s="4" t="s">
        <v>6129</v>
      </c>
      <c r="B5922" s="4" t="s">
        <v>181</v>
      </c>
      <c r="C5922" s="4" t="s">
        <v>179</v>
      </c>
      <c r="D5922" s="4" t="s">
        <v>84</v>
      </c>
      <c r="E5922" s="4" t="s">
        <v>172</v>
      </c>
      <c r="F5922" s="3">
        <v>42960</v>
      </c>
      <c r="G5922" s="3">
        <v>43054</v>
      </c>
      <c r="H5922">
        <v>510</v>
      </c>
    </row>
    <row r="5923" spans="1:8">
      <c r="A5923" s="4" t="s">
        <v>6130</v>
      </c>
      <c r="B5923" s="4" t="s">
        <v>183</v>
      </c>
      <c r="C5923" s="4" t="s">
        <v>171</v>
      </c>
      <c r="D5923" s="4" t="s">
        <v>24</v>
      </c>
      <c r="E5923" s="4" t="s">
        <v>193</v>
      </c>
      <c r="F5923" s="3">
        <v>42961</v>
      </c>
      <c r="G5923" s="3"/>
    </row>
    <row r="5924" spans="1:8">
      <c r="A5924" s="4" t="s">
        <v>6131</v>
      </c>
      <c r="B5924" s="4" t="s">
        <v>183</v>
      </c>
      <c r="C5924" s="4" t="s">
        <v>199</v>
      </c>
      <c r="D5924" s="4" t="s">
        <v>29</v>
      </c>
      <c r="E5924" s="4" t="s">
        <v>193</v>
      </c>
      <c r="F5924" s="3">
        <v>42961</v>
      </c>
      <c r="G5924" s="3"/>
    </row>
    <row r="5925" spans="1:8">
      <c r="A5925" s="4" t="s">
        <v>6132</v>
      </c>
      <c r="B5925" s="4" t="s">
        <v>183</v>
      </c>
      <c r="C5925" s="4" t="s">
        <v>177</v>
      </c>
      <c r="D5925" s="4" t="s">
        <v>24</v>
      </c>
      <c r="E5925" s="4" t="s">
        <v>193</v>
      </c>
      <c r="F5925" s="3">
        <v>42961</v>
      </c>
      <c r="G5925" s="3"/>
    </row>
    <row r="5926" spans="1:8">
      <c r="A5926" s="4" t="s">
        <v>6133</v>
      </c>
      <c r="B5926" s="4" t="s">
        <v>183</v>
      </c>
      <c r="C5926" s="4" t="s">
        <v>177</v>
      </c>
      <c r="D5926" s="4" t="s">
        <v>24</v>
      </c>
      <c r="E5926" s="4" t="s">
        <v>193</v>
      </c>
      <c r="F5926" s="3">
        <v>42961</v>
      </c>
      <c r="G5926" s="3"/>
    </row>
    <row r="5927" spans="1:8">
      <c r="A5927" s="4" t="s">
        <v>6134</v>
      </c>
      <c r="B5927" s="4" t="s">
        <v>183</v>
      </c>
      <c r="C5927" s="4" t="s">
        <v>199</v>
      </c>
      <c r="D5927" s="4" t="s">
        <v>47</v>
      </c>
      <c r="E5927" s="4" t="s">
        <v>197</v>
      </c>
      <c r="F5927" s="3">
        <v>42961</v>
      </c>
      <c r="G5927" s="3">
        <v>42967</v>
      </c>
      <c r="H5927">
        <v>0</v>
      </c>
    </row>
    <row r="5928" spans="1:8">
      <c r="A5928" s="4" t="s">
        <v>6135</v>
      </c>
      <c r="B5928" s="4" t="s">
        <v>246</v>
      </c>
      <c r="C5928" s="4" t="s">
        <v>175</v>
      </c>
      <c r="D5928" s="4" t="s">
        <v>24</v>
      </c>
      <c r="E5928" s="4" t="s">
        <v>193</v>
      </c>
      <c r="F5928" s="3">
        <v>42961</v>
      </c>
      <c r="G5928" s="3"/>
    </row>
    <row r="5929" spans="1:8">
      <c r="A5929" s="4" t="s">
        <v>6136</v>
      </c>
      <c r="B5929" s="4" t="s">
        <v>246</v>
      </c>
      <c r="C5929" s="4" t="s">
        <v>192</v>
      </c>
      <c r="D5929" s="4" t="s">
        <v>63</v>
      </c>
      <c r="E5929" s="4" t="s">
        <v>197</v>
      </c>
      <c r="F5929" s="3">
        <v>42961</v>
      </c>
      <c r="G5929" s="3">
        <v>42969</v>
      </c>
      <c r="H5929">
        <v>0</v>
      </c>
    </row>
    <row r="5930" spans="1:8">
      <c r="A5930" s="4" t="s">
        <v>6137</v>
      </c>
      <c r="B5930" s="4" t="s">
        <v>246</v>
      </c>
      <c r="C5930" s="4" t="s">
        <v>171</v>
      </c>
      <c r="D5930" s="4" t="s">
        <v>82</v>
      </c>
      <c r="E5930" s="4" t="s">
        <v>172</v>
      </c>
      <c r="F5930" s="3">
        <v>42961</v>
      </c>
      <c r="G5930" s="3">
        <v>42977</v>
      </c>
      <c r="H5930">
        <v>907</v>
      </c>
    </row>
    <row r="5931" spans="1:8">
      <c r="A5931" s="4" t="s">
        <v>6138</v>
      </c>
      <c r="B5931" s="4" t="s">
        <v>246</v>
      </c>
      <c r="C5931" s="4" t="s">
        <v>199</v>
      </c>
      <c r="D5931" s="4" t="s">
        <v>21</v>
      </c>
      <c r="E5931" s="4" t="s">
        <v>172</v>
      </c>
      <c r="F5931" s="3">
        <v>42961</v>
      </c>
      <c r="G5931" s="3">
        <v>43090</v>
      </c>
      <c r="H5931">
        <v>5881</v>
      </c>
    </row>
    <row r="5932" spans="1:8">
      <c r="A5932" s="4" t="s">
        <v>6139</v>
      </c>
      <c r="B5932" s="4" t="s">
        <v>304</v>
      </c>
      <c r="C5932" s="4" t="s">
        <v>199</v>
      </c>
      <c r="D5932" s="4" t="s">
        <v>27</v>
      </c>
      <c r="E5932" s="4" t="s">
        <v>197</v>
      </c>
      <c r="F5932" s="3">
        <v>42961</v>
      </c>
      <c r="G5932" s="3">
        <v>43048</v>
      </c>
      <c r="H5932">
        <v>0</v>
      </c>
    </row>
    <row r="5933" spans="1:8">
      <c r="A5933" s="4" t="s">
        <v>6140</v>
      </c>
      <c r="B5933" s="4" t="s">
        <v>174</v>
      </c>
      <c r="C5933" s="4" t="s">
        <v>175</v>
      </c>
      <c r="D5933" s="4" t="s">
        <v>24</v>
      </c>
      <c r="E5933" s="4" t="s">
        <v>193</v>
      </c>
      <c r="F5933" s="3">
        <v>42961</v>
      </c>
      <c r="G5933" s="3"/>
    </row>
    <row r="5934" spans="1:8">
      <c r="A5934" s="4" t="s">
        <v>6141</v>
      </c>
      <c r="B5934" s="4" t="s">
        <v>174</v>
      </c>
      <c r="C5934" s="4" t="s">
        <v>175</v>
      </c>
      <c r="D5934" s="4" t="s">
        <v>24</v>
      </c>
      <c r="E5934" s="4" t="s">
        <v>193</v>
      </c>
      <c r="F5934" s="3">
        <v>42961</v>
      </c>
      <c r="G5934" s="3"/>
    </row>
    <row r="5935" spans="1:8">
      <c r="A5935" s="4" t="s">
        <v>6142</v>
      </c>
      <c r="B5935" s="4" t="s">
        <v>174</v>
      </c>
      <c r="C5935" s="4" t="s">
        <v>175</v>
      </c>
      <c r="D5935" s="4" t="s">
        <v>104</v>
      </c>
      <c r="E5935" s="4" t="s">
        <v>172</v>
      </c>
      <c r="F5935" s="3">
        <v>42961</v>
      </c>
      <c r="G5935" s="3">
        <v>43043</v>
      </c>
      <c r="H5935">
        <v>3902</v>
      </c>
    </row>
    <row r="5936" spans="1:8">
      <c r="A5936" s="4" t="s">
        <v>6143</v>
      </c>
      <c r="B5936" s="4" t="s">
        <v>212</v>
      </c>
      <c r="C5936" s="4" t="s">
        <v>177</v>
      </c>
      <c r="D5936" s="4" t="s">
        <v>24</v>
      </c>
      <c r="E5936" s="4" t="s">
        <v>193</v>
      </c>
      <c r="F5936" s="3">
        <v>42961</v>
      </c>
      <c r="G5936" s="3"/>
    </row>
    <row r="5937" spans="1:8">
      <c r="A5937" s="4" t="s">
        <v>6144</v>
      </c>
      <c r="B5937" s="4" t="s">
        <v>203</v>
      </c>
      <c r="C5937" s="4" t="s">
        <v>192</v>
      </c>
      <c r="D5937" s="4" t="s">
        <v>24</v>
      </c>
      <c r="E5937" s="4" t="s">
        <v>193</v>
      </c>
      <c r="F5937" s="3">
        <v>42961</v>
      </c>
      <c r="G5937" s="3"/>
    </row>
    <row r="5938" spans="1:8">
      <c r="A5938" s="4" t="s">
        <v>6145</v>
      </c>
      <c r="B5938" s="4" t="s">
        <v>203</v>
      </c>
      <c r="C5938" s="4" t="s">
        <v>192</v>
      </c>
      <c r="D5938" s="4" t="s">
        <v>124</v>
      </c>
      <c r="E5938" s="4" t="s">
        <v>197</v>
      </c>
      <c r="F5938" s="3">
        <v>42961</v>
      </c>
      <c r="G5938" s="3">
        <v>43068</v>
      </c>
      <c r="H5938">
        <v>0</v>
      </c>
    </row>
    <row r="5939" spans="1:8">
      <c r="A5939" s="4" t="s">
        <v>6146</v>
      </c>
      <c r="B5939" s="4" t="s">
        <v>343</v>
      </c>
      <c r="C5939" s="4" t="s">
        <v>179</v>
      </c>
      <c r="D5939" s="4" t="s">
        <v>24</v>
      </c>
      <c r="E5939" s="4" t="s">
        <v>193</v>
      </c>
      <c r="F5939" s="3">
        <v>42961</v>
      </c>
      <c r="G5939" s="3"/>
    </row>
    <row r="5940" spans="1:8">
      <c r="A5940" s="4" t="s">
        <v>6147</v>
      </c>
      <c r="B5940" s="4" t="s">
        <v>343</v>
      </c>
      <c r="C5940" s="4" t="s">
        <v>171</v>
      </c>
      <c r="D5940" s="4" t="s">
        <v>24</v>
      </c>
      <c r="E5940" s="4" t="s">
        <v>193</v>
      </c>
      <c r="F5940" s="3">
        <v>42961</v>
      </c>
      <c r="G5940" s="3"/>
    </row>
    <row r="5941" spans="1:8">
      <c r="A5941" s="4" t="s">
        <v>6148</v>
      </c>
      <c r="B5941" s="4" t="s">
        <v>343</v>
      </c>
      <c r="C5941" s="4" t="s">
        <v>175</v>
      </c>
      <c r="D5941" s="4" t="s">
        <v>24</v>
      </c>
      <c r="E5941" s="4" t="s">
        <v>193</v>
      </c>
      <c r="F5941" s="3">
        <v>42961</v>
      </c>
      <c r="G5941" s="3"/>
    </row>
    <row r="5942" spans="1:8">
      <c r="A5942" s="4" t="s">
        <v>6149</v>
      </c>
      <c r="B5942" s="4" t="s">
        <v>219</v>
      </c>
      <c r="C5942" s="4" t="s">
        <v>199</v>
      </c>
      <c r="D5942" s="4" t="s">
        <v>71</v>
      </c>
      <c r="E5942" s="4" t="s">
        <v>172</v>
      </c>
      <c r="F5942" s="3">
        <v>42961</v>
      </c>
      <c r="G5942" s="3">
        <v>43049</v>
      </c>
      <c r="H5942">
        <v>6186</v>
      </c>
    </row>
    <row r="5943" spans="1:8">
      <c r="A5943" s="4" t="s">
        <v>6150</v>
      </c>
      <c r="B5943" s="4" t="s">
        <v>230</v>
      </c>
      <c r="C5943" s="4" t="s">
        <v>171</v>
      </c>
      <c r="D5943" s="4" t="s">
        <v>97</v>
      </c>
      <c r="E5943" s="4" t="s">
        <v>172</v>
      </c>
      <c r="F5943" s="3">
        <v>42961</v>
      </c>
      <c r="G5943" s="3">
        <v>42971</v>
      </c>
      <c r="H5943">
        <v>1094</v>
      </c>
    </row>
    <row r="5944" spans="1:8">
      <c r="A5944" s="4" t="s">
        <v>6151</v>
      </c>
      <c r="B5944" s="4" t="s">
        <v>256</v>
      </c>
      <c r="C5944" s="4" t="s">
        <v>192</v>
      </c>
      <c r="D5944" s="4" t="s">
        <v>99</v>
      </c>
      <c r="E5944" s="4" t="s">
        <v>193</v>
      </c>
      <c r="F5944" s="3">
        <v>42961</v>
      </c>
      <c r="G5944" s="3"/>
    </row>
    <row r="5945" spans="1:8">
      <c r="A5945" s="4" t="s">
        <v>6152</v>
      </c>
      <c r="B5945" s="4" t="s">
        <v>244</v>
      </c>
      <c r="C5945" s="4" t="s">
        <v>192</v>
      </c>
      <c r="D5945" s="4" t="s">
        <v>108</v>
      </c>
      <c r="E5945" s="4" t="s">
        <v>193</v>
      </c>
      <c r="F5945" s="3">
        <v>42961</v>
      </c>
      <c r="G5945" s="3"/>
    </row>
    <row r="5946" spans="1:8">
      <c r="A5946" s="4" t="s">
        <v>6153</v>
      </c>
      <c r="B5946" s="4" t="s">
        <v>201</v>
      </c>
      <c r="C5946" s="4" t="s">
        <v>175</v>
      </c>
      <c r="D5946" s="4" t="s">
        <v>24</v>
      </c>
      <c r="E5946" s="4" t="s">
        <v>193</v>
      </c>
      <c r="F5946" s="3">
        <v>42961</v>
      </c>
      <c r="G5946" s="3"/>
    </row>
    <row r="5947" spans="1:8">
      <c r="A5947" s="4" t="s">
        <v>6154</v>
      </c>
      <c r="B5947" s="4" t="s">
        <v>201</v>
      </c>
      <c r="C5947" s="4" t="s">
        <v>171</v>
      </c>
      <c r="D5947" s="4" t="s">
        <v>62</v>
      </c>
      <c r="E5947" s="4" t="s">
        <v>197</v>
      </c>
      <c r="F5947" s="3">
        <v>42961</v>
      </c>
      <c r="G5947" s="3">
        <v>42975</v>
      </c>
      <c r="H5947">
        <v>0</v>
      </c>
    </row>
    <row r="5948" spans="1:8">
      <c r="A5948" s="4" t="s">
        <v>6155</v>
      </c>
      <c r="B5948" s="4" t="s">
        <v>226</v>
      </c>
      <c r="C5948" s="4" t="s">
        <v>175</v>
      </c>
      <c r="D5948" s="4" t="s">
        <v>24</v>
      </c>
      <c r="E5948" s="4" t="s">
        <v>193</v>
      </c>
      <c r="F5948" s="3">
        <v>42961</v>
      </c>
      <c r="G5948" s="3"/>
    </row>
    <row r="5949" spans="1:8">
      <c r="A5949" s="4" t="s">
        <v>6156</v>
      </c>
      <c r="B5949" s="4" t="s">
        <v>208</v>
      </c>
      <c r="C5949" s="4" t="s">
        <v>177</v>
      </c>
      <c r="D5949" s="4" t="s">
        <v>100</v>
      </c>
      <c r="E5949" s="4" t="s">
        <v>172</v>
      </c>
      <c r="F5949" s="3">
        <v>42961</v>
      </c>
      <c r="G5949" s="3">
        <v>43069</v>
      </c>
      <c r="H5949">
        <v>53</v>
      </c>
    </row>
    <row r="5950" spans="1:8">
      <c r="A5950" s="4" t="s">
        <v>6157</v>
      </c>
      <c r="B5950" s="4" t="s">
        <v>185</v>
      </c>
      <c r="C5950" s="4" t="s">
        <v>192</v>
      </c>
      <c r="D5950" s="4" t="s">
        <v>80</v>
      </c>
      <c r="E5950" s="4" t="s">
        <v>193</v>
      </c>
      <c r="F5950" s="3">
        <v>42961</v>
      </c>
      <c r="G5950" s="3"/>
    </row>
    <row r="5951" spans="1:8">
      <c r="A5951" s="4" t="s">
        <v>6158</v>
      </c>
      <c r="B5951" s="4" t="s">
        <v>185</v>
      </c>
      <c r="C5951" s="4" t="s">
        <v>179</v>
      </c>
      <c r="D5951" s="4" t="s">
        <v>97</v>
      </c>
      <c r="E5951" s="4" t="s">
        <v>172</v>
      </c>
      <c r="F5951" s="3">
        <v>42961</v>
      </c>
      <c r="G5951" s="3">
        <v>42966</v>
      </c>
      <c r="H5951">
        <v>551</v>
      </c>
    </row>
    <row r="5952" spans="1:8">
      <c r="A5952" s="4" t="s">
        <v>6159</v>
      </c>
      <c r="B5952" s="4" t="s">
        <v>235</v>
      </c>
      <c r="C5952" s="4" t="s">
        <v>192</v>
      </c>
      <c r="D5952" s="4" t="s">
        <v>24</v>
      </c>
      <c r="E5952" s="4" t="s">
        <v>193</v>
      </c>
      <c r="F5952" s="3">
        <v>42961</v>
      </c>
      <c r="G5952" s="3"/>
    </row>
    <row r="5953" spans="1:8">
      <c r="A5953" s="4" t="s">
        <v>6160</v>
      </c>
      <c r="B5953" s="4" t="s">
        <v>181</v>
      </c>
      <c r="C5953" s="4" t="s">
        <v>177</v>
      </c>
      <c r="D5953" s="4" t="s">
        <v>32</v>
      </c>
      <c r="E5953" s="4" t="s">
        <v>197</v>
      </c>
      <c r="F5953" s="3">
        <v>42961</v>
      </c>
      <c r="G5953" s="3">
        <v>42965</v>
      </c>
      <c r="H5953">
        <v>0</v>
      </c>
    </row>
    <row r="5954" spans="1:8">
      <c r="A5954" s="4" t="s">
        <v>6161</v>
      </c>
      <c r="B5954" s="4" t="s">
        <v>183</v>
      </c>
      <c r="C5954" s="4" t="s">
        <v>177</v>
      </c>
      <c r="D5954" s="4" t="s">
        <v>24</v>
      </c>
      <c r="E5954" s="4" t="s">
        <v>193</v>
      </c>
      <c r="F5954" s="3">
        <v>42962</v>
      </c>
      <c r="G5954" s="3"/>
    </row>
    <row r="5955" spans="1:8">
      <c r="A5955" s="4" t="s">
        <v>6162</v>
      </c>
      <c r="B5955" s="4" t="s">
        <v>183</v>
      </c>
      <c r="C5955" s="4" t="s">
        <v>171</v>
      </c>
      <c r="D5955" s="4" t="s">
        <v>27</v>
      </c>
      <c r="E5955" s="4" t="s">
        <v>197</v>
      </c>
      <c r="F5955" s="3">
        <v>42962</v>
      </c>
      <c r="G5955" s="3">
        <v>43005</v>
      </c>
      <c r="H5955">
        <v>0</v>
      </c>
    </row>
    <row r="5956" spans="1:8">
      <c r="A5956" s="4" t="s">
        <v>6163</v>
      </c>
      <c r="B5956" s="4" t="s">
        <v>183</v>
      </c>
      <c r="C5956" s="4" t="s">
        <v>199</v>
      </c>
      <c r="D5956" s="4" t="s">
        <v>47</v>
      </c>
      <c r="E5956" s="4" t="s">
        <v>197</v>
      </c>
      <c r="F5956" s="3">
        <v>42962</v>
      </c>
      <c r="G5956" s="3">
        <v>43054</v>
      </c>
      <c r="H5956">
        <v>0</v>
      </c>
    </row>
    <row r="5957" spans="1:8">
      <c r="A5957" s="4" t="s">
        <v>6164</v>
      </c>
      <c r="B5957" s="4" t="s">
        <v>183</v>
      </c>
      <c r="C5957" s="4" t="s">
        <v>177</v>
      </c>
      <c r="D5957" s="4" t="s">
        <v>68</v>
      </c>
      <c r="E5957" s="4" t="s">
        <v>172</v>
      </c>
      <c r="F5957" s="3">
        <v>42962</v>
      </c>
      <c r="G5957" s="3">
        <v>43044</v>
      </c>
      <c r="H5957">
        <v>57</v>
      </c>
    </row>
    <row r="5958" spans="1:8">
      <c r="A5958" s="4" t="s">
        <v>6165</v>
      </c>
      <c r="B5958" s="4" t="s">
        <v>246</v>
      </c>
      <c r="C5958" s="4" t="s">
        <v>192</v>
      </c>
      <c r="D5958" s="4" t="s">
        <v>24</v>
      </c>
      <c r="E5958" s="4" t="s">
        <v>193</v>
      </c>
      <c r="F5958" s="3">
        <v>42962</v>
      </c>
      <c r="G5958" s="3"/>
    </row>
    <row r="5959" spans="1:8">
      <c r="A5959" s="4" t="s">
        <v>6166</v>
      </c>
      <c r="B5959" s="4" t="s">
        <v>246</v>
      </c>
      <c r="C5959" s="4" t="s">
        <v>179</v>
      </c>
      <c r="D5959" s="4" t="s">
        <v>65</v>
      </c>
      <c r="E5959" s="4" t="s">
        <v>172</v>
      </c>
      <c r="F5959" s="3">
        <v>42962</v>
      </c>
      <c r="G5959" s="3">
        <v>42972</v>
      </c>
      <c r="H5959">
        <v>552</v>
      </c>
    </row>
    <row r="5960" spans="1:8">
      <c r="A5960" s="4" t="s">
        <v>6167</v>
      </c>
      <c r="B5960" s="4" t="s">
        <v>279</v>
      </c>
      <c r="C5960" s="4" t="s">
        <v>192</v>
      </c>
      <c r="D5960" s="4" t="s">
        <v>42</v>
      </c>
      <c r="E5960" s="4" t="s">
        <v>197</v>
      </c>
      <c r="F5960" s="3">
        <v>42962</v>
      </c>
      <c r="G5960" s="3">
        <v>42975</v>
      </c>
      <c r="H5960">
        <v>0</v>
      </c>
    </row>
    <row r="5961" spans="1:8">
      <c r="A5961" s="4" t="s">
        <v>6168</v>
      </c>
      <c r="B5961" s="4" t="s">
        <v>279</v>
      </c>
      <c r="C5961" s="4" t="s">
        <v>199</v>
      </c>
      <c r="D5961" s="4" t="s">
        <v>117</v>
      </c>
      <c r="E5961" s="4" t="s">
        <v>172</v>
      </c>
      <c r="F5961" s="3">
        <v>42962</v>
      </c>
      <c r="G5961" s="3">
        <v>42979</v>
      </c>
      <c r="H5961">
        <v>4520</v>
      </c>
    </row>
    <row r="5962" spans="1:8">
      <c r="A5962" s="4" t="s">
        <v>6169</v>
      </c>
      <c r="B5962" s="4" t="s">
        <v>279</v>
      </c>
      <c r="C5962" s="4" t="s">
        <v>175</v>
      </c>
      <c r="D5962" s="4" t="s">
        <v>120</v>
      </c>
      <c r="E5962" s="4" t="s">
        <v>172</v>
      </c>
      <c r="F5962" s="3">
        <v>42962</v>
      </c>
      <c r="G5962" s="3">
        <v>43048</v>
      </c>
      <c r="H5962">
        <v>5868</v>
      </c>
    </row>
    <row r="5963" spans="1:8">
      <c r="A5963" s="4" t="s">
        <v>6170</v>
      </c>
      <c r="B5963" s="4" t="s">
        <v>210</v>
      </c>
      <c r="C5963" s="4" t="s">
        <v>192</v>
      </c>
      <c r="D5963" s="4" t="s">
        <v>31</v>
      </c>
      <c r="E5963" s="4" t="s">
        <v>172</v>
      </c>
      <c r="F5963" s="3">
        <v>42962</v>
      </c>
      <c r="G5963" s="3">
        <v>42969</v>
      </c>
      <c r="H5963">
        <v>2682</v>
      </c>
    </row>
    <row r="5964" spans="1:8">
      <c r="A5964" s="4" t="s">
        <v>6171</v>
      </c>
      <c r="B5964" s="4" t="s">
        <v>174</v>
      </c>
      <c r="C5964" s="4" t="s">
        <v>171</v>
      </c>
      <c r="D5964" s="4" t="s">
        <v>51</v>
      </c>
      <c r="E5964" s="4" t="s">
        <v>197</v>
      </c>
      <c r="F5964" s="3">
        <v>42962</v>
      </c>
      <c r="G5964" s="3">
        <v>43072</v>
      </c>
      <c r="H5964">
        <v>0</v>
      </c>
    </row>
    <row r="5965" spans="1:8">
      <c r="A5965" s="4" t="s">
        <v>6172</v>
      </c>
      <c r="B5965" s="4" t="s">
        <v>174</v>
      </c>
      <c r="C5965" s="4" t="s">
        <v>175</v>
      </c>
      <c r="D5965" s="4" t="s">
        <v>103</v>
      </c>
      <c r="E5965" s="4" t="s">
        <v>197</v>
      </c>
      <c r="F5965" s="3">
        <v>42962</v>
      </c>
      <c r="G5965" s="3">
        <v>43059</v>
      </c>
      <c r="H5965">
        <v>0</v>
      </c>
    </row>
    <row r="5966" spans="1:8">
      <c r="A5966" s="4" t="s">
        <v>6173</v>
      </c>
      <c r="B5966" s="4" t="s">
        <v>174</v>
      </c>
      <c r="C5966" s="4" t="s">
        <v>171</v>
      </c>
      <c r="D5966" s="4" t="s">
        <v>104</v>
      </c>
      <c r="E5966" s="4" t="s">
        <v>172</v>
      </c>
      <c r="F5966" s="3">
        <v>42962</v>
      </c>
      <c r="G5966" s="3">
        <v>42972</v>
      </c>
      <c r="H5966">
        <v>1104</v>
      </c>
    </row>
    <row r="5967" spans="1:8">
      <c r="A5967" s="4" t="s">
        <v>6174</v>
      </c>
      <c r="B5967" s="4" t="s">
        <v>174</v>
      </c>
      <c r="C5967" s="4" t="s">
        <v>175</v>
      </c>
      <c r="D5967" s="4" t="s">
        <v>68</v>
      </c>
      <c r="E5967" s="4" t="s">
        <v>172</v>
      </c>
      <c r="F5967" s="3">
        <v>42962</v>
      </c>
      <c r="G5967" s="3">
        <v>43048</v>
      </c>
      <c r="H5967">
        <v>5107</v>
      </c>
    </row>
    <row r="5968" spans="1:8">
      <c r="A5968" s="4" t="s">
        <v>6175</v>
      </c>
      <c r="B5968" s="4" t="s">
        <v>263</v>
      </c>
      <c r="C5968" s="4" t="s">
        <v>179</v>
      </c>
      <c r="D5968" s="4" t="s">
        <v>95</v>
      </c>
      <c r="E5968" s="4" t="s">
        <v>172</v>
      </c>
      <c r="F5968" s="3">
        <v>42962</v>
      </c>
      <c r="G5968" s="3">
        <v>43064</v>
      </c>
      <c r="H5968">
        <v>533</v>
      </c>
    </row>
    <row r="5969" spans="1:8">
      <c r="A5969" s="4" t="s">
        <v>6176</v>
      </c>
      <c r="B5969" s="4" t="s">
        <v>263</v>
      </c>
      <c r="C5969" s="4" t="s">
        <v>199</v>
      </c>
      <c r="D5969" s="4" t="s">
        <v>99</v>
      </c>
      <c r="E5969" s="4" t="s">
        <v>172</v>
      </c>
      <c r="F5969" s="3">
        <v>42962</v>
      </c>
      <c r="G5969" s="3">
        <v>43080</v>
      </c>
      <c r="H5969">
        <v>5454</v>
      </c>
    </row>
    <row r="5970" spans="1:8">
      <c r="A5970" s="4" t="s">
        <v>6177</v>
      </c>
      <c r="B5970" s="4" t="s">
        <v>196</v>
      </c>
      <c r="C5970" s="4" t="s">
        <v>199</v>
      </c>
      <c r="D5970" s="4" t="s">
        <v>92</v>
      </c>
      <c r="E5970" s="4" t="s">
        <v>197</v>
      </c>
      <c r="F5970" s="3">
        <v>42962</v>
      </c>
      <c r="G5970" s="3">
        <v>42983</v>
      </c>
      <c r="H5970">
        <v>0</v>
      </c>
    </row>
    <row r="5971" spans="1:8">
      <c r="A5971" s="4" t="s">
        <v>6178</v>
      </c>
      <c r="B5971" s="4" t="s">
        <v>196</v>
      </c>
      <c r="C5971" s="4" t="s">
        <v>175</v>
      </c>
      <c r="D5971" s="4" t="s">
        <v>45</v>
      </c>
      <c r="E5971" s="4" t="s">
        <v>197</v>
      </c>
      <c r="F5971" s="3">
        <v>42962</v>
      </c>
      <c r="G5971" s="3">
        <v>43040</v>
      </c>
      <c r="H5971">
        <v>0</v>
      </c>
    </row>
    <row r="5972" spans="1:8">
      <c r="A5972" s="4" t="s">
        <v>6179</v>
      </c>
      <c r="B5972" s="4" t="s">
        <v>191</v>
      </c>
      <c r="C5972" s="4" t="s">
        <v>192</v>
      </c>
      <c r="D5972" s="4" t="s">
        <v>24</v>
      </c>
      <c r="E5972" s="4" t="s">
        <v>193</v>
      </c>
      <c r="F5972" s="3">
        <v>42962</v>
      </c>
      <c r="G5972" s="3"/>
    </row>
    <row r="5973" spans="1:8">
      <c r="A5973" s="4" t="s">
        <v>6180</v>
      </c>
      <c r="B5973" s="4" t="s">
        <v>191</v>
      </c>
      <c r="C5973" s="4" t="s">
        <v>199</v>
      </c>
      <c r="D5973" s="4" t="s">
        <v>98</v>
      </c>
      <c r="E5973" s="4" t="s">
        <v>172</v>
      </c>
      <c r="F5973" s="3">
        <v>42962</v>
      </c>
      <c r="G5973" s="3">
        <v>42981</v>
      </c>
      <c r="H5973">
        <v>5533</v>
      </c>
    </row>
    <row r="5974" spans="1:8">
      <c r="A5974" s="4" t="s">
        <v>6181</v>
      </c>
      <c r="B5974" s="4" t="s">
        <v>343</v>
      </c>
      <c r="C5974" s="4" t="s">
        <v>177</v>
      </c>
      <c r="D5974" s="4" t="s">
        <v>110</v>
      </c>
      <c r="E5974" s="4" t="s">
        <v>172</v>
      </c>
      <c r="F5974" s="3">
        <v>42962</v>
      </c>
      <c r="G5974" s="3">
        <v>43051</v>
      </c>
      <c r="H5974">
        <v>57</v>
      </c>
    </row>
    <row r="5975" spans="1:8">
      <c r="A5975" s="4" t="s">
        <v>6182</v>
      </c>
      <c r="B5975" s="4" t="s">
        <v>219</v>
      </c>
      <c r="C5975" s="4" t="s">
        <v>179</v>
      </c>
      <c r="D5975" s="4" t="s">
        <v>105</v>
      </c>
      <c r="E5975" s="4" t="s">
        <v>172</v>
      </c>
      <c r="F5975" s="3">
        <v>42962</v>
      </c>
      <c r="G5975" s="3">
        <v>42970</v>
      </c>
      <c r="H5975">
        <v>557</v>
      </c>
    </row>
    <row r="5976" spans="1:8">
      <c r="A5976" s="4" t="s">
        <v>6183</v>
      </c>
      <c r="B5976" s="4" t="s">
        <v>256</v>
      </c>
      <c r="C5976" s="4" t="s">
        <v>179</v>
      </c>
      <c r="D5976" s="4" t="s">
        <v>24</v>
      </c>
      <c r="E5976" s="4" t="s">
        <v>193</v>
      </c>
      <c r="F5976" s="3">
        <v>42962</v>
      </c>
      <c r="G5976" s="3"/>
    </row>
    <row r="5977" spans="1:8">
      <c r="A5977" s="4" t="s">
        <v>6184</v>
      </c>
      <c r="B5977" s="4" t="s">
        <v>187</v>
      </c>
      <c r="C5977" s="4" t="s">
        <v>199</v>
      </c>
      <c r="D5977" s="4" t="s">
        <v>24</v>
      </c>
      <c r="E5977" s="4" t="s">
        <v>193</v>
      </c>
      <c r="F5977" s="3">
        <v>42962</v>
      </c>
      <c r="G5977" s="3"/>
    </row>
    <row r="5978" spans="1:8">
      <c r="A5978" s="4" t="s">
        <v>6185</v>
      </c>
      <c r="B5978" s="4" t="s">
        <v>187</v>
      </c>
      <c r="C5978" s="4" t="s">
        <v>171</v>
      </c>
      <c r="D5978" s="4" t="s">
        <v>105</v>
      </c>
      <c r="E5978" s="4" t="s">
        <v>197</v>
      </c>
      <c r="F5978" s="3">
        <v>42962</v>
      </c>
      <c r="G5978" s="3">
        <v>43051</v>
      </c>
      <c r="H5978">
        <v>0</v>
      </c>
    </row>
    <row r="5979" spans="1:8">
      <c r="A5979" s="4" t="s">
        <v>6186</v>
      </c>
      <c r="B5979" s="4" t="s">
        <v>187</v>
      </c>
      <c r="C5979" s="4" t="s">
        <v>192</v>
      </c>
      <c r="D5979" s="4" t="s">
        <v>53</v>
      </c>
      <c r="E5979" s="4" t="s">
        <v>172</v>
      </c>
      <c r="F5979" s="3">
        <v>42962</v>
      </c>
      <c r="G5979" s="3">
        <v>42973</v>
      </c>
      <c r="H5979">
        <v>3271</v>
      </c>
    </row>
    <row r="5980" spans="1:8">
      <c r="A5980" s="4" t="s">
        <v>6187</v>
      </c>
      <c r="B5980" s="4" t="s">
        <v>244</v>
      </c>
      <c r="C5980" s="4" t="s">
        <v>199</v>
      </c>
      <c r="D5980" s="4" t="s">
        <v>79</v>
      </c>
      <c r="E5980" s="4" t="s">
        <v>197</v>
      </c>
      <c r="F5980" s="3">
        <v>42962</v>
      </c>
      <c r="G5980" s="3">
        <v>42974</v>
      </c>
      <c r="H5980">
        <v>0</v>
      </c>
    </row>
    <row r="5981" spans="1:8">
      <c r="A5981" s="4" t="s">
        <v>6188</v>
      </c>
      <c r="B5981" s="4" t="s">
        <v>170</v>
      </c>
      <c r="C5981" s="4" t="s">
        <v>177</v>
      </c>
      <c r="D5981" s="4" t="s">
        <v>41</v>
      </c>
      <c r="E5981" s="4" t="s">
        <v>197</v>
      </c>
      <c r="F5981" s="3">
        <v>42962</v>
      </c>
      <c r="G5981" s="3">
        <v>43049</v>
      </c>
      <c r="H5981">
        <v>0</v>
      </c>
    </row>
    <row r="5982" spans="1:8">
      <c r="A5982" s="4" t="s">
        <v>6189</v>
      </c>
      <c r="B5982" s="4" t="s">
        <v>170</v>
      </c>
      <c r="C5982" s="4" t="s">
        <v>179</v>
      </c>
      <c r="D5982" s="4" t="s">
        <v>106</v>
      </c>
      <c r="E5982" s="4" t="s">
        <v>172</v>
      </c>
      <c r="F5982" s="3">
        <v>42962</v>
      </c>
      <c r="G5982" s="3">
        <v>43087</v>
      </c>
      <c r="H5982">
        <v>716</v>
      </c>
    </row>
    <row r="5983" spans="1:8">
      <c r="A5983" s="4" t="s">
        <v>6190</v>
      </c>
      <c r="B5983" s="4" t="s">
        <v>189</v>
      </c>
      <c r="C5983" s="4" t="s">
        <v>171</v>
      </c>
      <c r="D5983" s="4" t="s">
        <v>24</v>
      </c>
      <c r="E5983" s="4" t="s">
        <v>193</v>
      </c>
      <c r="F5983" s="3">
        <v>42962</v>
      </c>
      <c r="G5983" s="3"/>
    </row>
    <row r="5984" spans="1:8">
      <c r="A5984" s="4" t="s">
        <v>6191</v>
      </c>
      <c r="B5984" s="4" t="s">
        <v>189</v>
      </c>
      <c r="C5984" s="4" t="s">
        <v>175</v>
      </c>
      <c r="D5984" s="4" t="s">
        <v>24</v>
      </c>
      <c r="E5984" s="4" t="s">
        <v>193</v>
      </c>
      <c r="F5984" s="3">
        <v>42962</v>
      </c>
      <c r="G5984" s="3"/>
    </row>
    <row r="5985" spans="1:8">
      <c r="A5985" s="4" t="s">
        <v>6192</v>
      </c>
      <c r="B5985" s="4" t="s">
        <v>232</v>
      </c>
      <c r="C5985" s="4" t="s">
        <v>171</v>
      </c>
      <c r="D5985" s="4" t="s">
        <v>127</v>
      </c>
      <c r="E5985" s="4" t="s">
        <v>172</v>
      </c>
      <c r="F5985" s="3">
        <v>42962</v>
      </c>
      <c r="G5985" s="3">
        <v>42981</v>
      </c>
      <c r="H5985">
        <v>1024</v>
      </c>
    </row>
    <row r="5986" spans="1:8">
      <c r="A5986" s="4" t="s">
        <v>6193</v>
      </c>
      <c r="B5986" s="4" t="s">
        <v>232</v>
      </c>
      <c r="C5986" s="4" t="s">
        <v>175</v>
      </c>
      <c r="D5986" s="4" t="s">
        <v>88</v>
      </c>
      <c r="E5986" s="4" t="s">
        <v>172</v>
      </c>
      <c r="F5986" s="3">
        <v>42962</v>
      </c>
      <c r="G5986" s="3">
        <v>42970</v>
      </c>
      <c r="H5986">
        <v>4545</v>
      </c>
    </row>
    <row r="5987" spans="1:8">
      <c r="A5987" s="4" t="s">
        <v>6194</v>
      </c>
      <c r="B5987" s="4" t="s">
        <v>226</v>
      </c>
      <c r="C5987" s="4" t="s">
        <v>177</v>
      </c>
      <c r="D5987" s="4" t="s">
        <v>21</v>
      </c>
      <c r="E5987" s="4" t="s">
        <v>197</v>
      </c>
      <c r="F5987" s="3">
        <v>42962</v>
      </c>
      <c r="G5987" s="3">
        <v>43056</v>
      </c>
      <c r="H5987">
        <v>0</v>
      </c>
    </row>
    <row r="5988" spans="1:8">
      <c r="A5988" s="4" t="s">
        <v>6195</v>
      </c>
      <c r="B5988" s="4" t="s">
        <v>208</v>
      </c>
      <c r="C5988" s="4" t="s">
        <v>177</v>
      </c>
      <c r="D5988" s="4" t="s">
        <v>57</v>
      </c>
      <c r="E5988" s="4" t="s">
        <v>193</v>
      </c>
      <c r="F5988" s="3">
        <v>42962</v>
      </c>
      <c r="G5988" s="3"/>
    </row>
    <row r="5989" spans="1:8">
      <c r="A5989" s="4" t="s">
        <v>6196</v>
      </c>
      <c r="B5989" s="4" t="s">
        <v>185</v>
      </c>
      <c r="C5989" s="4" t="s">
        <v>175</v>
      </c>
      <c r="D5989" s="4" t="s">
        <v>24</v>
      </c>
      <c r="E5989" s="4" t="s">
        <v>193</v>
      </c>
      <c r="F5989" s="3">
        <v>42962</v>
      </c>
      <c r="G5989" s="3"/>
    </row>
    <row r="5990" spans="1:8">
      <c r="A5990" s="4" t="s">
        <v>6197</v>
      </c>
      <c r="B5990" s="4" t="s">
        <v>185</v>
      </c>
      <c r="C5990" s="4" t="s">
        <v>175</v>
      </c>
      <c r="D5990" s="4" t="s">
        <v>54</v>
      </c>
      <c r="E5990" s="4" t="s">
        <v>197</v>
      </c>
      <c r="F5990" s="3">
        <v>42962</v>
      </c>
      <c r="G5990" s="3">
        <v>42970</v>
      </c>
      <c r="H5990">
        <v>0</v>
      </c>
    </row>
    <row r="5991" spans="1:8">
      <c r="A5991" s="4" t="s">
        <v>6198</v>
      </c>
      <c r="B5991" s="4" t="s">
        <v>216</v>
      </c>
      <c r="C5991" s="4" t="s">
        <v>177</v>
      </c>
      <c r="D5991" s="4" t="s">
        <v>50</v>
      </c>
      <c r="E5991" s="4" t="s">
        <v>172</v>
      </c>
      <c r="F5991" s="3">
        <v>42962</v>
      </c>
      <c r="G5991" s="3">
        <v>43062</v>
      </c>
      <c r="H5991">
        <v>55</v>
      </c>
    </row>
    <row r="5992" spans="1:8">
      <c r="A5992" s="4" t="s">
        <v>6199</v>
      </c>
      <c r="B5992" s="4" t="s">
        <v>181</v>
      </c>
      <c r="C5992" s="4" t="s">
        <v>175</v>
      </c>
      <c r="D5992" s="4" t="s">
        <v>72</v>
      </c>
      <c r="E5992" s="4" t="s">
        <v>193</v>
      </c>
      <c r="F5992" s="3">
        <v>42962</v>
      </c>
      <c r="G5992" s="3"/>
    </row>
    <row r="5993" spans="1:8">
      <c r="A5993" s="4" t="s">
        <v>6200</v>
      </c>
      <c r="B5993" s="4" t="s">
        <v>183</v>
      </c>
      <c r="C5993" s="4" t="s">
        <v>177</v>
      </c>
      <c r="D5993" s="4" t="s">
        <v>119</v>
      </c>
      <c r="E5993" s="4" t="s">
        <v>172</v>
      </c>
      <c r="F5993" s="3">
        <v>42963</v>
      </c>
      <c r="G5993" s="3">
        <v>42976</v>
      </c>
      <c r="H5993">
        <v>53</v>
      </c>
    </row>
    <row r="5994" spans="1:8">
      <c r="A5994" s="4" t="s">
        <v>6201</v>
      </c>
      <c r="B5994" s="4" t="s">
        <v>261</v>
      </c>
      <c r="C5994" s="4" t="s">
        <v>171</v>
      </c>
      <c r="D5994" s="4" t="s">
        <v>109</v>
      </c>
      <c r="E5994" s="4" t="s">
        <v>193</v>
      </c>
      <c r="F5994" s="3">
        <v>42963</v>
      </c>
      <c r="G5994" s="3"/>
    </row>
    <row r="5995" spans="1:8">
      <c r="A5995" s="4" t="s">
        <v>6202</v>
      </c>
      <c r="B5995" s="4" t="s">
        <v>261</v>
      </c>
      <c r="C5995" s="4" t="s">
        <v>175</v>
      </c>
      <c r="D5995" s="4" t="s">
        <v>82</v>
      </c>
      <c r="E5995" s="4" t="s">
        <v>172</v>
      </c>
      <c r="F5995" s="3">
        <v>42963</v>
      </c>
      <c r="G5995" s="3">
        <v>43065</v>
      </c>
      <c r="H5995">
        <v>4732</v>
      </c>
    </row>
    <row r="5996" spans="1:8">
      <c r="A5996" s="4" t="s">
        <v>6203</v>
      </c>
      <c r="B5996" s="4" t="s">
        <v>246</v>
      </c>
      <c r="C5996" s="4" t="s">
        <v>179</v>
      </c>
      <c r="D5996" s="4" t="s">
        <v>127</v>
      </c>
      <c r="E5996" s="4" t="s">
        <v>172</v>
      </c>
      <c r="F5996" s="3">
        <v>42963</v>
      </c>
      <c r="G5996" s="3">
        <v>43055</v>
      </c>
      <c r="H5996">
        <v>578</v>
      </c>
    </row>
    <row r="5997" spans="1:8">
      <c r="A5997" s="4" t="s">
        <v>6204</v>
      </c>
      <c r="B5997" s="4" t="s">
        <v>219</v>
      </c>
      <c r="C5997" s="4" t="s">
        <v>179</v>
      </c>
      <c r="D5997" s="4" t="s">
        <v>32</v>
      </c>
      <c r="E5997" s="4" t="s">
        <v>172</v>
      </c>
      <c r="F5997" s="3">
        <v>42963</v>
      </c>
      <c r="G5997" s="3">
        <v>42970</v>
      </c>
      <c r="H5997">
        <v>557</v>
      </c>
    </row>
    <row r="5998" spans="1:8">
      <c r="A5998" s="4" t="s">
        <v>6205</v>
      </c>
      <c r="B5998" s="4" t="s">
        <v>219</v>
      </c>
      <c r="C5998" s="4" t="s">
        <v>177</v>
      </c>
      <c r="D5998" s="4" t="s">
        <v>59</v>
      </c>
      <c r="E5998" s="4" t="s">
        <v>172</v>
      </c>
      <c r="F5998" s="3">
        <v>42963</v>
      </c>
      <c r="G5998" s="3">
        <v>42982</v>
      </c>
      <c r="H5998">
        <v>57</v>
      </c>
    </row>
    <row r="5999" spans="1:8">
      <c r="A5999" s="4" t="s">
        <v>6206</v>
      </c>
      <c r="B5999" s="4" t="s">
        <v>187</v>
      </c>
      <c r="C5999" s="4" t="s">
        <v>179</v>
      </c>
      <c r="D5999" s="4" t="s">
        <v>82</v>
      </c>
      <c r="E5999" s="4" t="s">
        <v>197</v>
      </c>
      <c r="F5999" s="3">
        <v>42963</v>
      </c>
      <c r="G5999" s="3">
        <v>42973</v>
      </c>
      <c r="H5999">
        <v>0</v>
      </c>
    </row>
    <row r="6000" spans="1:8">
      <c r="A6000" s="4" t="s">
        <v>6207</v>
      </c>
      <c r="B6000" s="4" t="s">
        <v>226</v>
      </c>
      <c r="C6000" s="4" t="s">
        <v>179</v>
      </c>
      <c r="D6000" s="4" t="s">
        <v>82</v>
      </c>
      <c r="E6000" s="4" t="s">
        <v>172</v>
      </c>
      <c r="F6000" s="3">
        <v>42963</v>
      </c>
      <c r="G6000" s="3">
        <v>43002</v>
      </c>
      <c r="H6000">
        <v>501</v>
      </c>
    </row>
    <row r="6001" spans="1:8">
      <c r="A6001" s="4" t="s">
        <v>6208</v>
      </c>
      <c r="B6001" s="4" t="s">
        <v>208</v>
      </c>
      <c r="C6001" s="4" t="s">
        <v>171</v>
      </c>
      <c r="D6001" s="4" t="s">
        <v>100</v>
      </c>
      <c r="E6001" s="4" t="s">
        <v>172</v>
      </c>
      <c r="F6001" s="3">
        <v>42963</v>
      </c>
      <c r="G6001" s="3">
        <v>42976</v>
      </c>
      <c r="H6001">
        <v>1084</v>
      </c>
    </row>
    <row r="6002" spans="1:8">
      <c r="A6002" s="4" t="s">
        <v>6209</v>
      </c>
      <c r="B6002" s="4" t="s">
        <v>208</v>
      </c>
      <c r="C6002" s="4" t="s">
        <v>177</v>
      </c>
      <c r="D6002" s="4" t="s">
        <v>51</v>
      </c>
      <c r="E6002" s="4" t="s">
        <v>172</v>
      </c>
      <c r="F6002" s="3">
        <v>42963</v>
      </c>
      <c r="G6002" s="3">
        <v>42980</v>
      </c>
      <c r="H6002">
        <v>56</v>
      </c>
    </row>
    <row r="6003" spans="1:8">
      <c r="A6003" s="4" t="s">
        <v>6210</v>
      </c>
      <c r="B6003" s="4" t="s">
        <v>185</v>
      </c>
      <c r="C6003" s="4" t="s">
        <v>177</v>
      </c>
      <c r="D6003" s="4" t="s">
        <v>24</v>
      </c>
      <c r="E6003" s="4" t="s">
        <v>193</v>
      </c>
      <c r="F6003" s="3">
        <v>42963</v>
      </c>
      <c r="G6003" s="3"/>
    </row>
    <row r="6004" spans="1:8">
      <c r="A6004" s="4" t="s">
        <v>6211</v>
      </c>
      <c r="B6004" s="4" t="s">
        <v>181</v>
      </c>
      <c r="C6004" s="4" t="s">
        <v>179</v>
      </c>
      <c r="D6004" s="4" t="s">
        <v>108</v>
      </c>
      <c r="E6004" s="4" t="s">
        <v>197</v>
      </c>
      <c r="F6004" s="3">
        <v>42963</v>
      </c>
      <c r="G6004" s="3">
        <v>43052</v>
      </c>
      <c r="H6004">
        <v>0</v>
      </c>
    </row>
    <row r="6005" spans="1:8">
      <c r="A6005" s="4" t="s">
        <v>6212</v>
      </c>
      <c r="B6005" s="4" t="s">
        <v>183</v>
      </c>
      <c r="C6005" s="4" t="s">
        <v>199</v>
      </c>
      <c r="D6005" s="4" t="s">
        <v>76</v>
      </c>
      <c r="E6005" s="4" t="s">
        <v>172</v>
      </c>
      <c r="F6005" s="3">
        <v>42964</v>
      </c>
      <c r="G6005" s="3">
        <v>43061</v>
      </c>
      <c r="H6005">
        <v>5468</v>
      </c>
    </row>
    <row r="6006" spans="1:8">
      <c r="A6006" s="4" t="s">
        <v>6213</v>
      </c>
      <c r="B6006" s="4" t="s">
        <v>246</v>
      </c>
      <c r="C6006" s="4" t="s">
        <v>179</v>
      </c>
      <c r="D6006" s="4" t="s">
        <v>24</v>
      </c>
      <c r="E6006" s="4" t="s">
        <v>193</v>
      </c>
      <c r="F6006" s="3">
        <v>42964</v>
      </c>
      <c r="G6006" s="3"/>
    </row>
    <row r="6007" spans="1:8">
      <c r="A6007" s="4" t="s">
        <v>6214</v>
      </c>
      <c r="B6007" s="4" t="s">
        <v>246</v>
      </c>
      <c r="C6007" s="4" t="s">
        <v>171</v>
      </c>
      <c r="D6007" s="4" t="s">
        <v>102</v>
      </c>
      <c r="E6007" s="4" t="s">
        <v>193</v>
      </c>
      <c r="F6007" s="3">
        <v>42964</v>
      </c>
      <c r="G6007" s="3"/>
    </row>
    <row r="6008" spans="1:8">
      <c r="A6008" s="4" t="s">
        <v>6215</v>
      </c>
      <c r="B6008" s="4" t="s">
        <v>246</v>
      </c>
      <c r="C6008" s="4" t="s">
        <v>179</v>
      </c>
      <c r="D6008" s="4" t="s">
        <v>127</v>
      </c>
      <c r="E6008" s="4" t="s">
        <v>172</v>
      </c>
      <c r="F6008" s="3">
        <v>42964</v>
      </c>
      <c r="G6008" s="3">
        <v>43058</v>
      </c>
      <c r="H6008">
        <v>567</v>
      </c>
    </row>
    <row r="6009" spans="1:8">
      <c r="A6009" s="4" t="s">
        <v>6216</v>
      </c>
      <c r="B6009" s="4" t="s">
        <v>279</v>
      </c>
      <c r="C6009" s="4" t="s">
        <v>171</v>
      </c>
      <c r="D6009" s="4" t="s">
        <v>65</v>
      </c>
      <c r="E6009" s="4" t="s">
        <v>197</v>
      </c>
      <c r="F6009" s="3">
        <v>42964</v>
      </c>
      <c r="G6009" s="3">
        <v>43044</v>
      </c>
      <c r="H6009">
        <v>0</v>
      </c>
    </row>
    <row r="6010" spans="1:8">
      <c r="A6010" s="4" t="s">
        <v>6217</v>
      </c>
      <c r="B6010" s="4" t="s">
        <v>210</v>
      </c>
      <c r="C6010" s="4" t="s">
        <v>175</v>
      </c>
      <c r="D6010" s="4" t="s">
        <v>24</v>
      </c>
      <c r="E6010" s="4" t="s">
        <v>193</v>
      </c>
      <c r="F6010" s="3">
        <v>42964</v>
      </c>
      <c r="G6010" s="3"/>
    </row>
    <row r="6011" spans="1:8">
      <c r="A6011" s="4" t="s">
        <v>6218</v>
      </c>
      <c r="B6011" s="4" t="s">
        <v>210</v>
      </c>
      <c r="C6011" s="4" t="s">
        <v>175</v>
      </c>
      <c r="D6011" s="4" t="s">
        <v>24</v>
      </c>
      <c r="E6011" s="4" t="s">
        <v>193</v>
      </c>
      <c r="F6011" s="3">
        <v>42964</v>
      </c>
      <c r="G6011" s="3"/>
    </row>
    <row r="6012" spans="1:8">
      <c r="A6012" s="4" t="s">
        <v>6219</v>
      </c>
      <c r="B6012" s="4" t="s">
        <v>174</v>
      </c>
      <c r="C6012" s="4" t="s">
        <v>171</v>
      </c>
      <c r="D6012" s="4" t="s">
        <v>51</v>
      </c>
      <c r="E6012" s="4" t="s">
        <v>172</v>
      </c>
      <c r="F6012" s="3">
        <v>42964</v>
      </c>
      <c r="G6012" s="3">
        <v>43058</v>
      </c>
      <c r="H6012">
        <v>1029</v>
      </c>
    </row>
    <row r="6013" spans="1:8">
      <c r="A6013" s="4" t="s">
        <v>6220</v>
      </c>
      <c r="B6013" s="4" t="s">
        <v>230</v>
      </c>
      <c r="C6013" s="4" t="s">
        <v>179</v>
      </c>
      <c r="D6013" s="4" t="s">
        <v>53</v>
      </c>
      <c r="E6013" s="4" t="s">
        <v>172</v>
      </c>
      <c r="F6013" s="3">
        <v>42964</v>
      </c>
      <c r="G6013" s="3">
        <v>43047</v>
      </c>
      <c r="H6013">
        <v>430</v>
      </c>
    </row>
    <row r="6014" spans="1:8">
      <c r="A6014" s="4" t="s">
        <v>6221</v>
      </c>
      <c r="B6014" s="4" t="s">
        <v>201</v>
      </c>
      <c r="C6014" s="4" t="s">
        <v>175</v>
      </c>
      <c r="D6014" s="4" t="s">
        <v>82</v>
      </c>
      <c r="E6014" s="4" t="s">
        <v>172</v>
      </c>
      <c r="F6014" s="3">
        <v>42964</v>
      </c>
      <c r="G6014" s="3">
        <v>43056</v>
      </c>
      <c r="H6014">
        <v>5316</v>
      </c>
    </row>
    <row r="6015" spans="1:8">
      <c r="A6015" s="4" t="s">
        <v>6222</v>
      </c>
      <c r="B6015" s="4" t="s">
        <v>170</v>
      </c>
      <c r="C6015" s="4" t="s">
        <v>192</v>
      </c>
      <c r="D6015" s="4" t="s">
        <v>103</v>
      </c>
      <c r="E6015" s="4" t="s">
        <v>197</v>
      </c>
      <c r="F6015" s="3">
        <v>42964</v>
      </c>
      <c r="G6015" s="3">
        <v>42975</v>
      </c>
      <c r="H6015">
        <v>0</v>
      </c>
    </row>
    <row r="6016" spans="1:8">
      <c r="A6016" s="4" t="s">
        <v>6223</v>
      </c>
      <c r="B6016" s="4" t="s">
        <v>205</v>
      </c>
      <c r="C6016" s="4" t="s">
        <v>177</v>
      </c>
      <c r="D6016" s="4" t="s">
        <v>63</v>
      </c>
      <c r="E6016" s="4" t="s">
        <v>193</v>
      </c>
      <c r="F6016" s="3">
        <v>42964</v>
      </c>
      <c r="G6016" s="3"/>
    </row>
    <row r="6017" spans="1:8">
      <c r="A6017" s="4" t="s">
        <v>6224</v>
      </c>
      <c r="B6017" s="4" t="s">
        <v>226</v>
      </c>
      <c r="C6017" s="4" t="s">
        <v>192</v>
      </c>
      <c r="D6017" s="4" t="s">
        <v>82</v>
      </c>
      <c r="E6017" s="4" t="s">
        <v>172</v>
      </c>
      <c r="F6017" s="3">
        <v>42964</v>
      </c>
      <c r="G6017" s="3">
        <v>42982</v>
      </c>
      <c r="H6017">
        <v>3913</v>
      </c>
    </row>
    <row r="6018" spans="1:8">
      <c r="A6018" s="4" t="s">
        <v>6225</v>
      </c>
      <c r="B6018" s="4" t="s">
        <v>208</v>
      </c>
      <c r="C6018" s="4" t="s">
        <v>179</v>
      </c>
      <c r="D6018" s="4" t="s">
        <v>131</v>
      </c>
      <c r="E6018" s="4" t="s">
        <v>197</v>
      </c>
      <c r="F6018" s="3">
        <v>42964</v>
      </c>
      <c r="G6018" s="3">
        <v>42971</v>
      </c>
      <c r="H6018">
        <v>0</v>
      </c>
    </row>
    <row r="6019" spans="1:8">
      <c r="A6019" s="4" t="s">
        <v>6226</v>
      </c>
      <c r="B6019" s="4" t="s">
        <v>208</v>
      </c>
      <c r="C6019" s="4" t="s">
        <v>177</v>
      </c>
      <c r="D6019" s="4" t="s">
        <v>118</v>
      </c>
      <c r="E6019" s="4" t="s">
        <v>197</v>
      </c>
      <c r="F6019" s="3">
        <v>42964</v>
      </c>
      <c r="G6019" s="3">
        <v>42967</v>
      </c>
      <c r="H6019">
        <v>0</v>
      </c>
    </row>
    <row r="6020" spans="1:8">
      <c r="A6020" s="4" t="s">
        <v>6227</v>
      </c>
      <c r="B6020" s="4" t="s">
        <v>185</v>
      </c>
      <c r="C6020" s="4" t="s">
        <v>192</v>
      </c>
      <c r="D6020" s="4" t="s">
        <v>42</v>
      </c>
      <c r="E6020" s="4" t="s">
        <v>197</v>
      </c>
      <c r="F6020" s="3">
        <v>42964</v>
      </c>
      <c r="G6020" s="3">
        <v>42965</v>
      </c>
      <c r="H6020">
        <v>0</v>
      </c>
    </row>
    <row r="6021" spans="1:8">
      <c r="A6021" s="4" t="s">
        <v>6228</v>
      </c>
      <c r="B6021" s="4" t="s">
        <v>185</v>
      </c>
      <c r="C6021" s="4" t="s">
        <v>192</v>
      </c>
      <c r="D6021" s="4" t="s">
        <v>97</v>
      </c>
      <c r="E6021" s="4" t="s">
        <v>197</v>
      </c>
      <c r="F6021" s="3">
        <v>42964</v>
      </c>
      <c r="G6021" s="3">
        <v>43050</v>
      </c>
      <c r="H6021">
        <v>0</v>
      </c>
    </row>
    <row r="6022" spans="1:8">
      <c r="A6022" s="4" t="s">
        <v>6229</v>
      </c>
      <c r="B6022" s="4" t="s">
        <v>216</v>
      </c>
      <c r="C6022" s="4" t="s">
        <v>177</v>
      </c>
      <c r="D6022" s="4" t="s">
        <v>75</v>
      </c>
      <c r="E6022" s="4" t="s">
        <v>193</v>
      </c>
      <c r="F6022" s="3">
        <v>42964</v>
      </c>
      <c r="G6022" s="3"/>
    </row>
    <row r="6023" spans="1:8">
      <c r="A6023" s="4" t="s">
        <v>6230</v>
      </c>
      <c r="B6023" s="4" t="s">
        <v>181</v>
      </c>
      <c r="C6023" s="4" t="s">
        <v>179</v>
      </c>
      <c r="D6023" s="4" t="s">
        <v>76</v>
      </c>
      <c r="E6023" s="4" t="s">
        <v>172</v>
      </c>
      <c r="F6023" s="3">
        <v>42964</v>
      </c>
      <c r="G6023" s="3">
        <v>42981</v>
      </c>
      <c r="H6023">
        <v>655</v>
      </c>
    </row>
    <row r="6024" spans="1:8">
      <c r="A6024" s="4" t="s">
        <v>6231</v>
      </c>
      <c r="B6024" s="4" t="s">
        <v>181</v>
      </c>
      <c r="C6024" s="4" t="s">
        <v>177</v>
      </c>
      <c r="D6024" s="4" t="s">
        <v>74</v>
      </c>
      <c r="E6024" s="4" t="s">
        <v>172</v>
      </c>
      <c r="F6024" s="3">
        <v>42964</v>
      </c>
      <c r="G6024" s="3">
        <v>42978</v>
      </c>
      <c r="H6024">
        <v>46</v>
      </c>
    </row>
    <row r="6025" spans="1:8">
      <c r="A6025" s="4" t="s">
        <v>6232</v>
      </c>
      <c r="B6025" s="4" t="s">
        <v>261</v>
      </c>
      <c r="C6025" s="4" t="s">
        <v>199</v>
      </c>
      <c r="D6025" s="4" t="s">
        <v>21</v>
      </c>
      <c r="E6025" s="4" t="s">
        <v>197</v>
      </c>
      <c r="F6025" s="3">
        <v>42965</v>
      </c>
      <c r="G6025" s="3">
        <v>42973</v>
      </c>
      <c r="H6025">
        <v>0</v>
      </c>
    </row>
    <row r="6026" spans="1:8">
      <c r="A6026" s="4" t="s">
        <v>6233</v>
      </c>
      <c r="B6026" s="4" t="s">
        <v>304</v>
      </c>
      <c r="C6026" s="4" t="s">
        <v>192</v>
      </c>
      <c r="D6026" s="4" t="s">
        <v>45</v>
      </c>
      <c r="E6026" s="4" t="s">
        <v>197</v>
      </c>
      <c r="F6026" s="3">
        <v>42965</v>
      </c>
      <c r="G6026" s="3">
        <v>42971</v>
      </c>
      <c r="H6026">
        <v>0</v>
      </c>
    </row>
    <row r="6027" spans="1:8">
      <c r="A6027" s="4" t="s">
        <v>6234</v>
      </c>
      <c r="B6027" s="4" t="s">
        <v>279</v>
      </c>
      <c r="C6027" s="4" t="s">
        <v>192</v>
      </c>
      <c r="D6027" s="4" t="s">
        <v>24</v>
      </c>
      <c r="E6027" s="4" t="s">
        <v>193</v>
      </c>
      <c r="F6027" s="3">
        <v>42965</v>
      </c>
      <c r="G6027" s="3"/>
    </row>
    <row r="6028" spans="1:8">
      <c r="A6028" s="4" t="s">
        <v>6235</v>
      </c>
      <c r="B6028" s="4" t="s">
        <v>279</v>
      </c>
      <c r="C6028" s="4" t="s">
        <v>192</v>
      </c>
      <c r="D6028" s="4" t="s">
        <v>25</v>
      </c>
      <c r="E6028" s="4" t="s">
        <v>197</v>
      </c>
      <c r="F6028" s="3">
        <v>42965</v>
      </c>
      <c r="G6028" s="3">
        <v>42978</v>
      </c>
      <c r="H6028">
        <v>0</v>
      </c>
    </row>
    <row r="6029" spans="1:8">
      <c r="A6029" s="4" t="s">
        <v>6236</v>
      </c>
      <c r="B6029" s="4" t="s">
        <v>279</v>
      </c>
      <c r="C6029" s="4" t="s">
        <v>199</v>
      </c>
      <c r="D6029" s="4" t="s">
        <v>107</v>
      </c>
      <c r="E6029" s="4" t="s">
        <v>172</v>
      </c>
      <c r="F6029" s="3">
        <v>42965</v>
      </c>
      <c r="G6029" s="3">
        <v>43043</v>
      </c>
      <c r="H6029">
        <v>6372</v>
      </c>
    </row>
    <row r="6030" spans="1:8">
      <c r="A6030" s="4" t="s">
        <v>6237</v>
      </c>
      <c r="B6030" s="4" t="s">
        <v>174</v>
      </c>
      <c r="C6030" s="4" t="s">
        <v>171</v>
      </c>
      <c r="D6030" s="4" t="s">
        <v>92</v>
      </c>
      <c r="E6030" s="4" t="s">
        <v>172</v>
      </c>
      <c r="F6030" s="3">
        <v>42965</v>
      </c>
      <c r="G6030" s="3">
        <v>43052</v>
      </c>
      <c r="H6030">
        <v>986</v>
      </c>
    </row>
    <row r="6031" spans="1:8">
      <c r="A6031" s="4" t="s">
        <v>6238</v>
      </c>
      <c r="B6031" s="4" t="s">
        <v>174</v>
      </c>
      <c r="C6031" s="4" t="s">
        <v>175</v>
      </c>
      <c r="D6031" s="4" t="s">
        <v>27</v>
      </c>
      <c r="E6031" s="4" t="s">
        <v>172</v>
      </c>
      <c r="F6031" s="3">
        <v>42965</v>
      </c>
      <c r="G6031" s="3">
        <v>42979</v>
      </c>
      <c r="H6031">
        <v>4817</v>
      </c>
    </row>
    <row r="6032" spans="1:8">
      <c r="A6032" s="4" t="s">
        <v>6239</v>
      </c>
      <c r="B6032" s="4" t="s">
        <v>196</v>
      </c>
      <c r="C6032" s="4" t="s">
        <v>175</v>
      </c>
      <c r="D6032" s="4" t="s">
        <v>109</v>
      </c>
      <c r="E6032" s="4" t="s">
        <v>197</v>
      </c>
      <c r="F6032" s="3">
        <v>42965</v>
      </c>
      <c r="G6032" s="3">
        <v>42978</v>
      </c>
      <c r="H6032">
        <v>0</v>
      </c>
    </row>
    <row r="6033" spans="1:8">
      <c r="A6033" s="4" t="s">
        <v>6240</v>
      </c>
      <c r="B6033" s="4" t="s">
        <v>203</v>
      </c>
      <c r="C6033" s="4" t="s">
        <v>199</v>
      </c>
      <c r="D6033" s="4" t="s">
        <v>72</v>
      </c>
      <c r="E6033" s="4" t="s">
        <v>172</v>
      </c>
      <c r="F6033" s="3">
        <v>42965</v>
      </c>
      <c r="G6033" s="3">
        <v>42967</v>
      </c>
      <c r="H6033">
        <v>6529</v>
      </c>
    </row>
    <row r="6034" spans="1:8">
      <c r="A6034" s="4" t="s">
        <v>6241</v>
      </c>
      <c r="B6034" s="4" t="s">
        <v>343</v>
      </c>
      <c r="C6034" s="4" t="s">
        <v>175</v>
      </c>
      <c r="D6034" s="4" t="s">
        <v>106</v>
      </c>
      <c r="E6034" s="4" t="s">
        <v>197</v>
      </c>
      <c r="F6034" s="3">
        <v>42965</v>
      </c>
      <c r="G6034" s="3">
        <v>42972</v>
      </c>
      <c r="H6034">
        <v>0</v>
      </c>
    </row>
    <row r="6035" spans="1:8">
      <c r="A6035" s="4" t="s">
        <v>6242</v>
      </c>
      <c r="B6035" s="4" t="s">
        <v>219</v>
      </c>
      <c r="C6035" s="4" t="s">
        <v>175</v>
      </c>
      <c r="D6035" s="4" t="s">
        <v>24</v>
      </c>
      <c r="E6035" s="4" t="s">
        <v>193</v>
      </c>
      <c r="F6035" s="3">
        <v>42965</v>
      </c>
      <c r="G6035" s="3"/>
    </row>
    <row r="6036" spans="1:8">
      <c r="A6036" s="4" t="s">
        <v>6243</v>
      </c>
      <c r="B6036" s="4" t="s">
        <v>230</v>
      </c>
      <c r="C6036" s="4" t="s">
        <v>179</v>
      </c>
      <c r="D6036" s="4" t="s">
        <v>24</v>
      </c>
      <c r="E6036" s="4" t="s">
        <v>193</v>
      </c>
      <c r="F6036" s="3">
        <v>42965</v>
      </c>
      <c r="G6036" s="3"/>
    </row>
    <row r="6037" spans="1:8">
      <c r="A6037" s="4" t="s">
        <v>6244</v>
      </c>
      <c r="B6037" s="4" t="s">
        <v>230</v>
      </c>
      <c r="C6037" s="4" t="s">
        <v>179</v>
      </c>
      <c r="D6037" s="4" t="s">
        <v>76</v>
      </c>
      <c r="E6037" s="4" t="s">
        <v>197</v>
      </c>
      <c r="F6037" s="3">
        <v>42965</v>
      </c>
      <c r="G6037" s="3">
        <v>43053</v>
      </c>
      <c r="H6037">
        <v>0</v>
      </c>
    </row>
    <row r="6038" spans="1:8">
      <c r="A6038" s="4" t="s">
        <v>6245</v>
      </c>
      <c r="B6038" s="4" t="s">
        <v>230</v>
      </c>
      <c r="C6038" s="4" t="s">
        <v>199</v>
      </c>
      <c r="D6038" s="4" t="s">
        <v>42</v>
      </c>
      <c r="E6038" s="4" t="s">
        <v>172</v>
      </c>
      <c r="F6038" s="3">
        <v>42965</v>
      </c>
      <c r="G6038" s="3">
        <v>43053</v>
      </c>
      <c r="H6038">
        <v>4454</v>
      </c>
    </row>
    <row r="6039" spans="1:8">
      <c r="A6039" s="4" t="s">
        <v>6246</v>
      </c>
      <c r="B6039" s="4" t="s">
        <v>187</v>
      </c>
      <c r="C6039" s="4" t="s">
        <v>171</v>
      </c>
      <c r="D6039" s="4" t="s">
        <v>38</v>
      </c>
      <c r="E6039" s="4" t="s">
        <v>172</v>
      </c>
      <c r="F6039" s="3">
        <v>42965</v>
      </c>
      <c r="G6039" s="3">
        <v>42992</v>
      </c>
      <c r="H6039">
        <v>1002</v>
      </c>
    </row>
    <row r="6040" spans="1:8">
      <c r="A6040" s="4" t="s">
        <v>6247</v>
      </c>
      <c r="B6040" s="4" t="s">
        <v>187</v>
      </c>
      <c r="C6040" s="4" t="s">
        <v>177</v>
      </c>
      <c r="D6040" s="4" t="s">
        <v>72</v>
      </c>
      <c r="E6040" s="4" t="s">
        <v>172</v>
      </c>
      <c r="F6040" s="3">
        <v>42965</v>
      </c>
      <c r="G6040" s="3">
        <v>43043</v>
      </c>
      <c r="H6040">
        <v>63</v>
      </c>
    </row>
    <row r="6041" spans="1:8">
      <c r="A6041" s="4" t="s">
        <v>6248</v>
      </c>
      <c r="B6041" s="4" t="s">
        <v>244</v>
      </c>
      <c r="C6041" s="4" t="s">
        <v>179</v>
      </c>
      <c r="D6041" s="4" t="s">
        <v>103</v>
      </c>
      <c r="E6041" s="4" t="s">
        <v>172</v>
      </c>
      <c r="F6041" s="3">
        <v>42965</v>
      </c>
      <c r="G6041" s="3">
        <v>43099</v>
      </c>
      <c r="H6041">
        <v>580</v>
      </c>
    </row>
    <row r="6042" spans="1:8">
      <c r="A6042" s="4" t="s">
        <v>6249</v>
      </c>
      <c r="B6042" s="4" t="s">
        <v>201</v>
      </c>
      <c r="C6042" s="4" t="s">
        <v>179</v>
      </c>
      <c r="D6042" s="4" t="s">
        <v>50</v>
      </c>
      <c r="E6042" s="4" t="s">
        <v>193</v>
      </c>
      <c r="F6042" s="3">
        <v>42965</v>
      </c>
      <c r="G6042" s="3"/>
    </row>
    <row r="6043" spans="1:8">
      <c r="A6043" s="4" t="s">
        <v>6250</v>
      </c>
      <c r="B6043" s="4" t="s">
        <v>185</v>
      </c>
      <c r="C6043" s="4" t="s">
        <v>192</v>
      </c>
      <c r="D6043" s="4" t="s">
        <v>24</v>
      </c>
      <c r="E6043" s="4" t="s">
        <v>193</v>
      </c>
      <c r="F6043" s="3">
        <v>42965</v>
      </c>
      <c r="G6043" s="3"/>
    </row>
    <row r="6044" spans="1:8">
      <c r="A6044" s="4" t="s">
        <v>6251</v>
      </c>
      <c r="B6044" s="4" t="s">
        <v>216</v>
      </c>
      <c r="C6044" s="4" t="s">
        <v>177</v>
      </c>
      <c r="D6044" s="4" t="s">
        <v>121</v>
      </c>
      <c r="E6044" s="4" t="s">
        <v>172</v>
      </c>
      <c r="F6044" s="3">
        <v>42965</v>
      </c>
      <c r="G6044" s="3">
        <v>43076</v>
      </c>
      <c r="H6044">
        <v>49</v>
      </c>
    </row>
    <row r="6045" spans="1:8">
      <c r="A6045" s="4" t="s">
        <v>6252</v>
      </c>
      <c r="B6045" s="4" t="s">
        <v>261</v>
      </c>
      <c r="C6045" s="4" t="s">
        <v>199</v>
      </c>
      <c r="D6045" s="4" t="s">
        <v>88</v>
      </c>
      <c r="E6045" s="4" t="s">
        <v>172</v>
      </c>
      <c r="F6045" s="3">
        <v>42966</v>
      </c>
      <c r="G6045" s="3">
        <v>43072</v>
      </c>
      <c r="H6045">
        <v>5703</v>
      </c>
    </row>
    <row r="6046" spans="1:8">
      <c r="A6046" s="4" t="s">
        <v>6253</v>
      </c>
      <c r="B6046" s="4" t="s">
        <v>246</v>
      </c>
      <c r="C6046" s="4" t="s">
        <v>177</v>
      </c>
      <c r="D6046" s="4" t="s">
        <v>96</v>
      </c>
      <c r="E6046" s="4" t="s">
        <v>197</v>
      </c>
      <c r="F6046" s="3">
        <v>42966</v>
      </c>
      <c r="G6046" s="3">
        <v>42973</v>
      </c>
      <c r="H6046">
        <v>0</v>
      </c>
    </row>
    <row r="6047" spans="1:8">
      <c r="A6047" s="4" t="s">
        <v>6254</v>
      </c>
      <c r="B6047" s="4" t="s">
        <v>210</v>
      </c>
      <c r="C6047" s="4" t="s">
        <v>177</v>
      </c>
      <c r="D6047" s="4" t="s">
        <v>24</v>
      </c>
      <c r="E6047" s="4" t="s">
        <v>193</v>
      </c>
      <c r="F6047" s="3">
        <v>42966</v>
      </c>
      <c r="G6047" s="3"/>
    </row>
    <row r="6048" spans="1:8">
      <c r="A6048" s="4" t="s">
        <v>6255</v>
      </c>
      <c r="B6048" s="4" t="s">
        <v>174</v>
      </c>
      <c r="C6048" s="4" t="s">
        <v>179</v>
      </c>
      <c r="D6048" s="4" t="s">
        <v>57</v>
      </c>
      <c r="E6048" s="4" t="s">
        <v>197</v>
      </c>
      <c r="F6048" s="3">
        <v>42966</v>
      </c>
      <c r="G6048" s="3">
        <v>42969</v>
      </c>
      <c r="H6048">
        <v>0</v>
      </c>
    </row>
    <row r="6049" spans="1:8">
      <c r="A6049" s="4" t="s">
        <v>6256</v>
      </c>
      <c r="B6049" s="4" t="s">
        <v>174</v>
      </c>
      <c r="C6049" s="4" t="s">
        <v>192</v>
      </c>
      <c r="D6049" s="4" t="s">
        <v>51</v>
      </c>
      <c r="E6049" s="4" t="s">
        <v>197</v>
      </c>
      <c r="F6049" s="3">
        <v>42966</v>
      </c>
      <c r="G6049" s="3">
        <v>42973</v>
      </c>
      <c r="H6049">
        <v>0</v>
      </c>
    </row>
    <row r="6050" spans="1:8">
      <c r="A6050" s="4" t="s">
        <v>6257</v>
      </c>
      <c r="B6050" s="4" t="s">
        <v>263</v>
      </c>
      <c r="C6050" s="4" t="s">
        <v>175</v>
      </c>
      <c r="D6050" s="4" t="s">
        <v>82</v>
      </c>
      <c r="E6050" s="4" t="s">
        <v>197</v>
      </c>
      <c r="F6050" s="3">
        <v>42966</v>
      </c>
      <c r="G6050" s="3">
        <v>43050</v>
      </c>
      <c r="H6050">
        <v>0</v>
      </c>
    </row>
    <row r="6051" spans="1:8">
      <c r="A6051" s="4" t="s">
        <v>6258</v>
      </c>
      <c r="B6051" s="4" t="s">
        <v>343</v>
      </c>
      <c r="C6051" s="4" t="s">
        <v>171</v>
      </c>
      <c r="D6051" s="4" t="s">
        <v>61</v>
      </c>
      <c r="E6051" s="4" t="s">
        <v>172</v>
      </c>
      <c r="F6051" s="3">
        <v>42966</v>
      </c>
      <c r="G6051" s="3">
        <v>43070</v>
      </c>
      <c r="H6051">
        <v>1148</v>
      </c>
    </row>
    <row r="6052" spans="1:8">
      <c r="A6052" s="4" t="s">
        <v>6259</v>
      </c>
      <c r="B6052" s="4" t="s">
        <v>219</v>
      </c>
      <c r="C6052" s="4" t="s">
        <v>179</v>
      </c>
      <c r="D6052" s="4" t="s">
        <v>108</v>
      </c>
      <c r="E6052" s="4" t="s">
        <v>197</v>
      </c>
      <c r="F6052" s="3">
        <v>42966</v>
      </c>
      <c r="G6052" s="3">
        <v>42972</v>
      </c>
      <c r="H6052">
        <v>0</v>
      </c>
    </row>
    <row r="6053" spans="1:8">
      <c r="A6053" s="4" t="s">
        <v>6260</v>
      </c>
      <c r="B6053" s="4" t="s">
        <v>230</v>
      </c>
      <c r="C6053" s="4" t="s">
        <v>179</v>
      </c>
      <c r="D6053" s="4" t="s">
        <v>81</v>
      </c>
      <c r="E6053" s="4" t="s">
        <v>197</v>
      </c>
      <c r="F6053" s="3">
        <v>42966</v>
      </c>
      <c r="G6053" s="3">
        <v>42975</v>
      </c>
      <c r="H6053">
        <v>0</v>
      </c>
    </row>
    <row r="6054" spans="1:8">
      <c r="A6054" s="4" t="s">
        <v>6261</v>
      </c>
      <c r="B6054" s="4" t="s">
        <v>230</v>
      </c>
      <c r="C6054" s="4" t="s">
        <v>171</v>
      </c>
      <c r="D6054" s="4" t="s">
        <v>74</v>
      </c>
      <c r="E6054" s="4" t="s">
        <v>197</v>
      </c>
      <c r="F6054" s="3">
        <v>42966</v>
      </c>
      <c r="G6054" s="3">
        <v>43065</v>
      </c>
      <c r="H6054">
        <v>0</v>
      </c>
    </row>
    <row r="6055" spans="1:8">
      <c r="A6055" s="4" t="s">
        <v>6262</v>
      </c>
      <c r="B6055" s="4" t="s">
        <v>230</v>
      </c>
      <c r="C6055" s="4" t="s">
        <v>175</v>
      </c>
      <c r="D6055" s="4" t="s">
        <v>76</v>
      </c>
      <c r="E6055" s="4" t="s">
        <v>172</v>
      </c>
      <c r="F6055" s="3">
        <v>42966</v>
      </c>
      <c r="G6055" s="3">
        <v>43093</v>
      </c>
      <c r="H6055">
        <v>4009</v>
      </c>
    </row>
    <row r="6056" spans="1:8">
      <c r="A6056" s="4" t="s">
        <v>6263</v>
      </c>
      <c r="B6056" s="4" t="s">
        <v>256</v>
      </c>
      <c r="C6056" s="4" t="s">
        <v>192</v>
      </c>
      <c r="D6056" s="4" t="s">
        <v>100</v>
      </c>
      <c r="E6056" s="4" t="s">
        <v>172</v>
      </c>
      <c r="F6056" s="3">
        <v>42966</v>
      </c>
      <c r="G6056" s="3">
        <v>43041</v>
      </c>
      <c r="H6056">
        <v>3024</v>
      </c>
    </row>
    <row r="6057" spans="1:8">
      <c r="A6057" s="4" t="s">
        <v>6264</v>
      </c>
      <c r="B6057" s="4" t="s">
        <v>201</v>
      </c>
      <c r="C6057" s="4" t="s">
        <v>171</v>
      </c>
      <c r="D6057" s="4" t="s">
        <v>82</v>
      </c>
      <c r="E6057" s="4" t="s">
        <v>193</v>
      </c>
      <c r="F6057" s="3">
        <v>42966</v>
      </c>
      <c r="G6057" s="3"/>
    </row>
    <row r="6058" spans="1:8">
      <c r="A6058" s="4" t="s">
        <v>6265</v>
      </c>
      <c r="B6058" s="4" t="s">
        <v>170</v>
      </c>
      <c r="C6058" s="4" t="s">
        <v>192</v>
      </c>
      <c r="D6058" s="4" t="s">
        <v>61</v>
      </c>
      <c r="E6058" s="4" t="s">
        <v>197</v>
      </c>
      <c r="F6058" s="3">
        <v>42966</v>
      </c>
      <c r="G6058" s="3">
        <v>43059</v>
      </c>
      <c r="H6058">
        <v>0</v>
      </c>
    </row>
    <row r="6059" spans="1:8">
      <c r="A6059" s="4" t="s">
        <v>6266</v>
      </c>
      <c r="B6059" s="4" t="s">
        <v>226</v>
      </c>
      <c r="C6059" s="4" t="s">
        <v>177</v>
      </c>
      <c r="D6059" s="4" t="s">
        <v>123</v>
      </c>
      <c r="E6059" s="4" t="s">
        <v>197</v>
      </c>
      <c r="F6059" s="3">
        <v>42966</v>
      </c>
      <c r="G6059" s="3">
        <v>43050</v>
      </c>
      <c r="H6059">
        <v>0</v>
      </c>
    </row>
    <row r="6060" spans="1:8">
      <c r="A6060" s="4" t="s">
        <v>6267</v>
      </c>
      <c r="B6060" s="4" t="s">
        <v>185</v>
      </c>
      <c r="C6060" s="4" t="s">
        <v>175</v>
      </c>
      <c r="D6060" s="4" t="s">
        <v>49</v>
      </c>
      <c r="E6060" s="4" t="s">
        <v>172</v>
      </c>
      <c r="F6060" s="3">
        <v>42966</v>
      </c>
      <c r="G6060" s="3">
        <v>43066</v>
      </c>
      <c r="H6060">
        <v>5058</v>
      </c>
    </row>
    <row r="6061" spans="1:8">
      <c r="A6061" s="4" t="s">
        <v>6268</v>
      </c>
      <c r="B6061" s="4" t="s">
        <v>181</v>
      </c>
      <c r="C6061" s="4" t="s">
        <v>179</v>
      </c>
      <c r="D6061" s="4" t="s">
        <v>38</v>
      </c>
      <c r="E6061" s="4" t="s">
        <v>197</v>
      </c>
      <c r="F6061" s="3">
        <v>42966</v>
      </c>
      <c r="G6061" s="3">
        <v>43064</v>
      </c>
      <c r="H6061">
        <v>0</v>
      </c>
    </row>
    <row r="6062" spans="1:8">
      <c r="A6062" s="4" t="s">
        <v>6269</v>
      </c>
      <c r="B6062" s="4" t="s">
        <v>261</v>
      </c>
      <c r="C6062" s="4" t="s">
        <v>175</v>
      </c>
      <c r="D6062" s="4" t="s">
        <v>95</v>
      </c>
      <c r="E6062" s="4" t="s">
        <v>197</v>
      </c>
      <c r="F6062" s="3">
        <v>42967</v>
      </c>
      <c r="G6062" s="3">
        <v>42980</v>
      </c>
      <c r="H6062">
        <v>0</v>
      </c>
    </row>
    <row r="6063" spans="1:8">
      <c r="A6063" s="4" t="s">
        <v>6270</v>
      </c>
      <c r="B6063" s="4" t="s">
        <v>246</v>
      </c>
      <c r="C6063" s="4" t="s">
        <v>179</v>
      </c>
      <c r="D6063" s="4" t="s">
        <v>34</v>
      </c>
      <c r="E6063" s="4" t="s">
        <v>172</v>
      </c>
      <c r="F6063" s="3">
        <v>42967</v>
      </c>
      <c r="G6063" s="3">
        <v>42989</v>
      </c>
      <c r="H6063">
        <v>566</v>
      </c>
    </row>
    <row r="6064" spans="1:8">
      <c r="A6064" s="4" t="s">
        <v>6271</v>
      </c>
      <c r="B6064" s="4" t="s">
        <v>246</v>
      </c>
      <c r="C6064" s="4" t="s">
        <v>179</v>
      </c>
      <c r="D6064" s="4" t="s">
        <v>50</v>
      </c>
      <c r="E6064" s="4" t="s">
        <v>172</v>
      </c>
      <c r="F6064" s="3">
        <v>42967</v>
      </c>
      <c r="G6064" s="3">
        <v>43041</v>
      </c>
      <c r="H6064">
        <v>578</v>
      </c>
    </row>
    <row r="6065" spans="1:8">
      <c r="A6065" s="4" t="s">
        <v>6272</v>
      </c>
      <c r="B6065" s="4" t="s">
        <v>174</v>
      </c>
      <c r="C6065" s="4" t="s">
        <v>179</v>
      </c>
      <c r="D6065" s="4" t="s">
        <v>118</v>
      </c>
      <c r="E6065" s="4" t="s">
        <v>172</v>
      </c>
      <c r="F6065" s="3">
        <v>42967</v>
      </c>
      <c r="G6065" s="3">
        <v>42977</v>
      </c>
      <c r="H6065">
        <v>620</v>
      </c>
    </row>
    <row r="6066" spans="1:8">
      <c r="A6066" s="4" t="s">
        <v>6273</v>
      </c>
      <c r="B6066" s="4" t="s">
        <v>174</v>
      </c>
      <c r="C6066" s="4" t="s">
        <v>175</v>
      </c>
      <c r="D6066" s="4" t="s">
        <v>57</v>
      </c>
      <c r="E6066" s="4" t="s">
        <v>172</v>
      </c>
      <c r="F6066" s="3">
        <v>42967</v>
      </c>
      <c r="G6066" s="3">
        <v>42981</v>
      </c>
      <c r="H6066">
        <v>4310</v>
      </c>
    </row>
    <row r="6067" spans="1:8">
      <c r="A6067" s="4" t="s">
        <v>6274</v>
      </c>
      <c r="B6067" s="4" t="s">
        <v>203</v>
      </c>
      <c r="C6067" s="4" t="s">
        <v>192</v>
      </c>
      <c r="D6067" s="4" t="s">
        <v>105</v>
      </c>
      <c r="E6067" s="4" t="s">
        <v>172</v>
      </c>
      <c r="F6067" s="3">
        <v>42967</v>
      </c>
      <c r="G6067" s="3">
        <v>42968</v>
      </c>
      <c r="H6067">
        <v>3448</v>
      </c>
    </row>
    <row r="6068" spans="1:8">
      <c r="A6068" s="4" t="s">
        <v>6275</v>
      </c>
      <c r="B6068" s="4" t="s">
        <v>191</v>
      </c>
      <c r="C6068" s="4" t="s">
        <v>179</v>
      </c>
      <c r="D6068" s="4" t="s">
        <v>75</v>
      </c>
      <c r="E6068" s="4" t="s">
        <v>197</v>
      </c>
      <c r="F6068" s="3">
        <v>42967</v>
      </c>
      <c r="G6068" s="3">
        <v>43067</v>
      </c>
      <c r="H6068">
        <v>0</v>
      </c>
    </row>
    <row r="6069" spans="1:8">
      <c r="A6069" s="4" t="s">
        <v>6276</v>
      </c>
      <c r="B6069" s="4" t="s">
        <v>219</v>
      </c>
      <c r="C6069" s="4" t="s">
        <v>192</v>
      </c>
      <c r="D6069" s="4" t="s">
        <v>122</v>
      </c>
      <c r="E6069" s="4" t="s">
        <v>172</v>
      </c>
      <c r="F6069" s="3">
        <v>42967</v>
      </c>
      <c r="G6069" s="3">
        <v>43058</v>
      </c>
      <c r="H6069">
        <v>3517</v>
      </c>
    </row>
    <row r="6070" spans="1:8">
      <c r="A6070" s="4" t="s">
        <v>6277</v>
      </c>
      <c r="B6070" s="4" t="s">
        <v>230</v>
      </c>
      <c r="C6070" s="4" t="s">
        <v>179</v>
      </c>
      <c r="D6070" s="4" t="s">
        <v>24</v>
      </c>
      <c r="E6070" s="4" t="s">
        <v>193</v>
      </c>
      <c r="F6070" s="3">
        <v>42967</v>
      </c>
      <c r="G6070" s="3"/>
    </row>
    <row r="6071" spans="1:8">
      <c r="A6071" s="4" t="s">
        <v>6278</v>
      </c>
      <c r="B6071" s="4" t="s">
        <v>230</v>
      </c>
      <c r="C6071" s="4" t="s">
        <v>171</v>
      </c>
      <c r="D6071" s="4" t="s">
        <v>86</v>
      </c>
      <c r="E6071" s="4" t="s">
        <v>193</v>
      </c>
      <c r="F6071" s="3">
        <v>42967</v>
      </c>
      <c r="G6071" s="3"/>
    </row>
    <row r="6072" spans="1:8">
      <c r="A6072" s="4" t="s">
        <v>6279</v>
      </c>
      <c r="B6072" s="4" t="s">
        <v>201</v>
      </c>
      <c r="C6072" s="4" t="s">
        <v>175</v>
      </c>
      <c r="D6072" s="4" t="s">
        <v>24</v>
      </c>
      <c r="E6072" s="4" t="s">
        <v>193</v>
      </c>
      <c r="F6072" s="3">
        <v>42967</v>
      </c>
      <c r="G6072" s="3"/>
    </row>
    <row r="6073" spans="1:8">
      <c r="A6073" s="4" t="s">
        <v>6280</v>
      </c>
      <c r="B6073" s="4" t="s">
        <v>201</v>
      </c>
      <c r="C6073" s="4" t="s">
        <v>175</v>
      </c>
      <c r="D6073" s="4" t="s">
        <v>82</v>
      </c>
      <c r="E6073" s="4" t="s">
        <v>172</v>
      </c>
      <c r="F6073" s="3">
        <v>42967</v>
      </c>
      <c r="G6073" s="3">
        <v>43094</v>
      </c>
      <c r="H6073">
        <v>3854</v>
      </c>
    </row>
    <row r="6074" spans="1:8">
      <c r="A6074" s="4" t="s">
        <v>6281</v>
      </c>
      <c r="B6074" s="4" t="s">
        <v>170</v>
      </c>
      <c r="C6074" s="4" t="s">
        <v>192</v>
      </c>
      <c r="D6074" s="4" t="s">
        <v>109</v>
      </c>
      <c r="E6074" s="4" t="s">
        <v>172</v>
      </c>
      <c r="F6074" s="3">
        <v>42967</v>
      </c>
      <c r="G6074" s="3">
        <v>43086</v>
      </c>
      <c r="H6074">
        <v>3894</v>
      </c>
    </row>
    <row r="6075" spans="1:8">
      <c r="A6075" s="4" t="s">
        <v>6282</v>
      </c>
      <c r="B6075" s="4" t="s">
        <v>185</v>
      </c>
      <c r="C6075" s="4" t="s">
        <v>177</v>
      </c>
      <c r="D6075" s="4" t="s">
        <v>88</v>
      </c>
      <c r="E6075" s="4" t="s">
        <v>193</v>
      </c>
      <c r="F6075" s="3">
        <v>42967</v>
      </c>
      <c r="G6075" s="3"/>
    </row>
    <row r="6076" spans="1:8">
      <c r="A6076" s="4" t="s">
        <v>6283</v>
      </c>
      <c r="B6076" s="4" t="s">
        <v>185</v>
      </c>
      <c r="C6076" s="4" t="s">
        <v>192</v>
      </c>
      <c r="D6076" s="4" t="s">
        <v>102</v>
      </c>
      <c r="E6076" s="4" t="s">
        <v>172</v>
      </c>
      <c r="F6076" s="3">
        <v>42967</v>
      </c>
      <c r="G6076" s="3">
        <v>43091</v>
      </c>
      <c r="H6076">
        <v>2833</v>
      </c>
    </row>
    <row r="6077" spans="1:8">
      <c r="A6077" s="4" t="s">
        <v>6284</v>
      </c>
      <c r="B6077" s="4" t="s">
        <v>216</v>
      </c>
      <c r="C6077" s="4" t="s">
        <v>192</v>
      </c>
      <c r="D6077" s="4" t="s">
        <v>121</v>
      </c>
      <c r="E6077" s="4" t="s">
        <v>197</v>
      </c>
      <c r="F6077" s="3">
        <v>42967</v>
      </c>
      <c r="G6077" s="3">
        <v>42984</v>
      </c>
      <c r="H6077">
        <v>0</v>
      </c>
    </row>
    <row r="6078" spans="1:8">
      <c r="A6078" s="4" t="s">
        <v>6285</v>
      </c>
      <c r="B6078" s="4" t="s">
        <v>183</v>
      </c>
      <c r="C6078" s="4" t="s">
        <v>177</v>
      </c>
      <c r="D6078" s="4" t="s">
        <v>48</v>
      </c>
      <c r="E6078" s="4" t="s">
        <v>172</v>
      </c>
      <c r="F6078" s="3">
        <v>42968</v>
      </c>
      <c r="G6078" s="3">
        <v>43042</v>
      </c>
      <c r="H6078">
        <v>54</v>
      </c>
    </row>
    <row r="6079" spans="1:8">
      <c r="A6079" s="4" t="s">
        <v>6286</v>
      </c>
      <c r="B6079" s="4" t="s">
        <v>261</v>
      </c>
      <c r="C6079" s="4" t="s">
        <v>171</v>
      </c>
      <c r="D6079" s="4" t="s">
        <v>42</v>
      </c>
      <c r="E6079" s="4" t="s">
        <v>193</v>
      </c>
      <c r="F6079" s="3">
        <v>42968</v>
      </c>
      <c r="G6079" s="3"/>
    </row>
    <row r="6080" spans="1:8">
      <c r="A6080" s="4" t="s">
        <v>6287</v>
      </c>
      <c r="B6080" s="4" t="s">
        <v>174</v>
      </c>
      <c r="C6080" s="4" t="s">
        <v>171</v>
      </c>
      <c r="D6080" s="4" t="s">
        <v>41</v>
      </c>
      <c r="E6080" s="4" t="s">
        <v>197</v>
      </c>
      <c r="F6080" s="3">
        <v>42968</v>
      </c>
      <c r="G6080" s="3">
        <v>43066</v>
      </c>
      <c r="H6080">
        <v>0</v>
      </c>
    </row>
    <row r="6081" spans="1:8">
      <c r="A6081" s="4" t="s">
        <v>6288</v>
      </c>
      <c r="B6081" s="4" t="s">
        <v>174</v>
      </c>
      <c r="C6081" s="4" t="s">
        <v>179</v>
      </c>
      <c r="D6081" s="4" t="s">
        <v>61</v>
      </c>
      <c r="E6081" s="4" t="s">
        <v>172</v>
      </c>
      <c r="F6081" s="3">
        <v>42968</v>
      </c>
      <c r="G6081" s="3">
        <v>43051</v>
      </c>
      <c r="H6081">
        <v>509</v>
      </c>
    </row>
    <row r="6082" spans="1:8">
      <c r="A6082" s="4" t="s">
        <v>6289</v>
      </c>
      <c r="B6082" s="4" t="s">
        <v>196</v>
      </c>
      <c r="C6082" s="4" t="s">
        <v>192</v>
      </c>
      <c r="D6082" s="4" t="s">
        <v>119</v>
      </c>
      <c r="E6082" s="4" t="s">
        <v>172</v>
      </c>
      <c r="F6082" s="3">
        <v>42968</v>
      </c>
      <c r="G6082" s="3">
        <v>43075</v>
      </c>
      <c r="H6082">
        <v>3436</v>
      </c>
    </row>
    <row r="6083" spans="1:8">
      <c r="A6083" s="4" t="s">
        <v>6290</v>
      </c>
      <c r="B6083" s="4" t="s">
        <v>203</v>
      </c>
      <c r="C6083" s="4" t="s">
        <v>192</v>
      </c>
      <c r="D6083" s="4" t="s">
        <v>98</v>
      </c>
      <c r="E6083" s="4" t="s">
        <v>172</v>
      </c>
      <c r="F6083" s="3">
        <v>42968</v>
      </c>
      <c r="G6083" s="3">
        <v>43066</v>
      </c>
      <c r="H6083">
        <v>3514</v>
      </c>
    </row>
    <row r="6084" spans="1:8">
      <c r="A6084" s="4" t="s">
        <v>6291</v>
      </c>
      <c r="B6084" s="4" t="s">
        <v>343</v>
      </c>
      <c r="C6084" s="4" t="s">
        <v>179</v>
      </c>
      <c r="D6084" s="4" t="s">
        <v>100</v>
      </c>
      <c r="E6084" s="4" t="s">
        <v>172</v>
      </c>
      <c r="F6084" s="3">
        <v>42968</v>
      </c>
      <c r="G6084" s="3">
        <v>43099</v>
      </c>
      <c r="H6084">
        <v>611</v>
      </c>
    </row>
    <row r="6085" spans="1:8">
      <c r="A6085" s="4" t="s">
        <v>6292</v>
      </c>
      <c r="B6085" s="4" t="s">
        <v>219</v>
      </c>
      <c r="C6085" s="4" t="s">
        <v>171</v>
      </c>
      <c r="D6085" s="4" t="s">
        <v>24</v>
      </c>
      <c r="E6085" s="4" t="s">
        <v>193</v>
      </c>
      <c r="F6085" s="3">
        <v>42968</v>
      </c>
      <c r="G6085" s="3"/>
    </row>
    <row r="6086" spans="1:8">
      <c r="A6086" s="4" t="s">
        <v>6293</v>
      </c>
      <c r="B6086" s="4" t="s">
        <v>230</v>
      </c>
      <c r="C6086" s="4" t="s">
        <v>177</v>
      </c>
      <c r="D6086" s="4" t="s">
        <v>49</v>
      </c>
      <c r="E6086" s="4" t="s">
        <v>172</v>
      </c>
      <c r="F6086" s="3">
        <v>42968</v>
      </c>
      <c r="G6086" s="3">
        <v>43047</v>
      </c>
      <c r="H6086">
        <v>58</v>
      </c>
    </row>
    <row r="6087" spans="1:8">
      <c r="A6087" s="4" t="s">
        <v>6294</v>
      </c>
      <c r="B6087" s="4" t="s">
        <v>256</v>
      </c>
      <c r="C6087" s="4" t="s">
        <v>192</v>
      </c>
      <c r="D6087" s="4" t="s">
        <v>57</v>
      </c>
      <c r="E6087" s="4" t="s">
        <v>197</v>
      </c>
      <c r="F6087" s="3">
        <v>42968</v>
      </c>
      <c r="G6087" s="3">
        <v>43056</v>
      </c>
      <c r="H6087">
        <v>0</v>
      </c>
    </row>
    <row r="6088" spans="1:8">
      <c r="A6088" s="4" t="s">
        <v>6295</v>
      </c>
      <c r="B6088" s="4" t="s">
        <v>256</v>
      </c>
      <c r="C6088" s="4" t="s">
        <v>179</v>
      </c>
      <c r="D6088" s="4" t="s">
        <v>111</v>
      </c>
      <c r="E6088" s="4" t="s">
        <v>172</v>
      </c>
      <c r="F6088" s="3">
        <v>42968</v>
      </c>
      <c r="G6088" s="3">
        <v>43082</v>
      </c>
      <c r="H6088">
        <v>513</v>
      </c>
    </row>
    <row r="6089" spans="1:8">
      <c r="A6089" s="4" t="s">
        <v>6296</v>
      </c>
      <c r="B6089" s="4" t="s">
        <v>187</v>
      </c>
      <c r="C6089" s="4" t="s">
        <v>177</v>
      </c>
      <c r="D6089" s="4" t="s">
        <v>24</v>
      </c>
      <c r="E6089" s="4" t="s">
        <v>193</v>
      </c>
      <c r="F6089" s="3">
        <v>42968</v>
      </c>
      <c r="G6089" s="3"/>
    </row>
    <row r="6090" spans="1:8">
      <c r="A6090" s="4" t="s">
        <v>6297</v>
      </c>
      <c r="B6090" s="4" t="s">
        <v>187</v>
      </c>
      <c r="C6090" s="4" t="s">
        <v>171</v>
      </c>
      <c r="D6090" s="4" t="s">
        <v>93</v>
      </c>
      <c r="E6090" s="4" t="s">
        <v>197</v>
      </c>
      <c r="F6090" s="3">
        <v>42968</v>
      </c>
      <c r="G6090" s="3">
        <v>42976</v>
      </c>
      <c r="H6090">
        <v>0</v>
      </c>
    </row>
    <row r="6091" spans="1:8">
      <c r="A6091" s="4" t="s">
        <v>6298</v>
      </c>
      <c r="B6091" s="4" t="s">
        <v>170</v>
      </c>
      <c r="C6091" s="4" t="s">
        <v>171</v>
      </c>
      <c r="D6091" s="4" t="s">
        <v>41</v>
      </c>
      <c r="E6091" s="4" t="s">
        <v>197</v>
      </c>
      <c r="F6091" s="3">
        <v>42968</v>
      </c>
      <c r="G6091" s="3">
        <v>43042</v>
      </c>
      <c r="H6091">
        <v>0</v>
      </c>
    </row>
    <row r="6092" spans="1:8">
      <c r="A6092" s="4" t="s">
        <v>6299</v>
      </c>
      <c r="B6092" s="4" t="s">
        <v>205</v>
      </c>
      <c r="C6092" s="4" t="s">
        <v>177</v>
      </c>
      <c r="D6092" s="4" t="s">
        <v>122</v>
      </c>
      <c r="E6092" s="4" t="s">
        <v>193</v>
      </c>
      <c r="F6092" s="3">
        <v>42968</v>
      </c>
      <c r="G6092" s="3"/>
    </row>
    <row r="6093" spans="1:8">
      <c r="A6093" s="4" t="s">
        <v>6300</v>
      </c>
      <c r="B6093" s="4" t="s">
        <v>208</v>
      </c>
      <c r="C6093" s="4" t="s">
        <v>177</v>
      </c>
      <c r="D6093" s="4" t="s">
        <v>119</v>
      </c>
      <c r="E6093" s="4" t="s">
        <v>172</v>
      </c>
      <c r="F6093" s="3">
        <v>42968</v>
      </c>
      <c r="G6093" s="3">
        <v>42986</v>
      </c>
      <c r="H6093">
        <v>54</v>
      </c>
    </row>
    <row r="6094" spans="1:8">
      <c r="A6094" s="4" t="s">
        <v>6301</v>
      </c>
      <c r="B6094" s="4" t="s">
        <v>185</v>
      </c>
      <c r="C6094" s="4" t="s">
        <v>177</v>
      </c>
      <c r="D6094" s="4" t="s">
        <v>24</v>
      </c>
      <c r="E6094" s="4" t="s">
        <v>193</v>
      </c>
      <c r="F6094" s="3">
        <v>42968</v>
      </c>
      <c r="G6094" s="3"/>
    </row>
    <row r="6095" spans="1:8">
      <c r="A6095" s="4" t="s">
        <v>6302</v>
      </c>
      <c r="B6095" s="4" t="s">
        <v>185</v>
      </c>
      <c r="C6095" s="4" t="s">
        <v>179</v>
      </c>
      <c r="D6095" s="4" t="s">
        <v>90</v>
      </c>
      <c r="E6095" s="4" t="s">
        <v>172</v>
      </c>
      <c r="F6095" s="3">
        <v>42968</v>
      </c>
      <c r="G6095" s="3">
        <v>43092</v>
      </c>
      <c r="H6095">
        <v>547</v>
      </c>
    </row>
    <row r="6096" spans="1:8">
      <c r="A6096" s="4" t="s">
        <v>6303</v>
      </c>
      <c r="B6096" s="4" t="s">
        <v>216</v>
      </c>
      <c r="C6096" s="4" t="s">
        <v>192</v>
      </c>
      <c r="D6096" s="4" t="s">
        <v>125</v>
      </c>
      <c r="E6096" s="4" t="s">
        <v>197</v>
      </c>
      <c r="F6096" s="3">
        <v>42968</v>
      </c>
      <c r="G6096" s="3">
        <v>43077</v>
      </c>
      <c r="H6096">
        <v>0</v>
      </c>
    </row>
    <row r="6097" spans="1:8">
      <c r="A6097" s="4" t="s">
        <v>6304</v>
      </c>
      <c r="B6097" s="4" t="s">
        <v>216</v>
      </c>
      <c r="C6097" s="4" t="s">
        <v>179</v>
      </c>
      <c r="D6097" s="4" t="s">
        <v>63</v>
      </c>
      <c r="E6097" s="4" t="s">
        <v>172</v>
      </c>
      <c r="F6097" s="3">
        <v>42968</v>
      </c>
      <c r="G6097" s="3">
        <v>42973</v>
      </c>
      <c r="H6097">
        <v>592</v>
      </c>
    </row>
    <row r="6098" spans="1:8">
      <c r="A6098" s="4" t="s">
        <v>6305</v>
      </c>
      <c r="B6098" s="4" t="s">
        <v>235</v>
      </c>
      <c r="C6098" s="4" t="s">
        <v>192</v>
      </c>
      <c r="D6098" s="4" t="s">
        <v>117</v>
      </c>
      <c r="E6098" s="4" t="s">
        <v>197</v>
      </c>
      <c r="F6098" s="3">
        <v>42968</v>
      </c>
      <c r="G6098" s="3">
        <v>43080</v>
      </c>
      <c r="H6098">
        <v>0</v>
      </c>
    </row>
    <row r="6099" spans="1:8">
      <c r="A6099" s="4" t="s">
        <v>6306</v>
      </c>
      <c r="B6099" s="4" t="s">
        <v>246</v>
      </c>
      <c r="C6099" s="4" t="s">
        <v>192</v>
      </c>
      <c r="D6099" s="4" t="s">
        <v>24</v>
      </c>
      <c r="E6099" s="4" t="s">
        <v>193</v>
      </c>
      <c r="F6099" s="3">
        <v>42969</v>
      </c>
      <c r="G6099" s="3"/>
    </row>
    <row r="6100" spans="1:8">
      <c r="A6100" s="4" t="s">
        <v>6307</v>
      </c>
      <c r="B6100" s="4" t="s">
        <v>246</v>
      </c>
      <c r="C6100" s="4" t="s">
        <v>192</v>
      </c>
      <c r="D6100" s="4" t="s">
        <v>63</v>
      </c>
      <c r="E6100" s="4" t="s">
        <v>197</v>
      </c>
      <c r="F6100" s="3">
        <v>42969</v>
      </c>
      <c r="G6100" s="3">
        <v>43074</v>
      </c>
      <c r="H6100">
        <v>0</v>
      </c>
    </row>
    <row r="6101" spans="1:8">
      <c r="A6101" s="4" t="s">
        <v>6308</v>
      </c>
      <c r="B6101" s="4" t="s">
        <v>279</v>
      </c>
      <c r="C6101" s="4" t="s">
        <v>199</v>
      </c>
      <c r="D6101" s="4" t="s">
        <v>117</v>
      </c>
      <c r="E6101" s="4" t="s">
        <v>172</v>
      </c>
      <c r="F6101" s="3">
        <v>42969</v>
      </c>
      <c r="G6101" s="3">
        <v>43045</v>
      </c>
      <c r="H6101">
        <v>5529</v>
      </c>
    </row>
    <row r="6102" spans="1:8">
      <c r="A6102" s="4" t="s">
        <v>6309</v>
      </c>
      <c r="B6102" s="4" t="s">
        <v>279</v>
      </c>
      <c r="C6102" s="4" t="s">
        <v>175</v>
      </c>
      <c r="D6102" s="4" t="s">
        <v>65</v>
      </c>
      <c r="E6102" s="4" t="s">
        <v>172</v>
      </c>
      <c r="F6102" s="3">
        <v>42969</v>
      </c>
      <c r="G6102" s="3">
        <v>42980</v>
      </c>
      <c r="H6102">
        <v>5002</v>
      </c>
    </row>
    <row r="6103" spans="1:8">
      <c r="A6103" s="4" t="s">
        <v>6310</v>
      </c>
      <c r="B6103" s="4" t="s">
        <v>263</v>
      </c>
      <c r="C6103" s="4" t="s">
        <v>179</v>
      </c>
      <c r="D6103" s="4" t="s">
        <v>120</v>
      </c>
      <c r="E6103" s="4" t="s">
        <v>197</v>
      </c>
      <c r="F6103" s="3">
        <v>42969</v>
      </c>
      <c r="G6103" s="3">
        <v>42979</v>
      </c>
      <c r="H6103">
        <v>0</v>
      </c>
    </row>
    <row r="6104" spans="1:8">
      <c r="A6104" s="4" t="s">
        <v>6311</v>
      </c>
      <c r="B6104" s="4" t="s">
        <v>263</v>
      </c>
      <c r="C6104" s="4" t="s">
        <v>175</v>
      </c>
      <c r="D6104" s="4" t="s">
        <v>130</v>
      </c>
      <c r="E6104" s="4" t="s">
        <v>197</v>
      </c>
      <c r="F6104" s="3">
        <v>42969</v>
      </c>
      <c r="G6104" s="3">
        <v>43040</v>
      </c>
      <c r="H6104">
        <v>0</v>
      </c>
    </row>
    <row r="6105" spans="1:8">
      <c r="A6105" s="4" t="s">
        <v>6312</v>
      </c>
      <c r="B6105" s="4" t="s">
        <v>191</v>
      </c>
      <c r="C6105" s="4" t="s">
        <v>179</v>
      </c>
      <c r="D6105" s="4" t="s">
        <v>72</v>
      </c>
      <c r="E6105" s="4" t="s">
        <v>172</v>
      </c>
      <c r="F6105" s="3">
        <v>42969</v>
      </c>
      <c r="G6105" s="3">
        <v>43089</v>
      </c>
      <c r="H6105">
        <v>476</v>
      </c>
    </row>
    <row r="6106" spans="1:8">
      <c r="A6106" s="4" t="s">
        <v>6313</v>
      </c>
      <c r="B6106" s="4" t="s">
        <v>187</v>
      </c>
      <c r="C6106" s="4" t="s">
        <v>177</v>
      </c>
      <c r="D6106" s="4" t="s">
        <v>44</v>
      </c>
      <c r="E6106" s="4" t="s">
        <v>172</v>
      </c>
      <c r="F6106" s="3">
        <v>42969</v>
      </c>
      <c r="G6106" s="3">
        <v>43057</v>
      </c>
      <c r="H6106">
        <v>56</v>
      </c>
    </row>
    <row r="6107" spans="1:8">
      <c r="A6107" s="4" t="s">
        <v>6314</v>
      </c>
      <c r="B6107" s="4" t="s">
        <v>244</v>
      </c>
      <c r="C6107" s="4" t="s">
        <v>199</v>
      </c>
      <c r="D6107" s="4" t="s">
        <v>79</v>
      </c>
      <c r="E6107" s="4" t="s">
        <v>197</v>
      </c>
      <c r="F6107" s="3">
        <v>42969</v>
      </c>
      <c r="G6107" s="3">
        <v>42978</v>
      </c>
      <c r="H6107">
        <v>0</v>
      </c>
    </row>
    <row r="6108" spans="1:8">
      <c r="A6108" s="4" t="s">
        <v>6315</v>
      </c>
      <c r="B6108" s="4" t="s">
        <v>201</v>
      </c>
      <c r="C6108" s="4" t="s">
        <v>171</v>
      </c>
      <c r="D6108" s="4" t="s">
        <v>84</v>
      </c>
      <c r="E6108" s="4" t="s">
        <v>197</v>
      </c>
      <c r="F6108" s="3">
        <v>42969</v>
      </c>
      <c r="G6108" s="3">
        <v>43070</v>
      </c>
      <c r="H6108">
        <v>0</v>
      </c>
    </row>
    <row r="6109" spans="1:8">
      <c r="A6109" s="4" t="s">
        <v>6316</v>
      </c>
      <c r="B6109" s="4" t="s">
        <v>201</v>
      </c>
      <c r="C6109" s="4" t="s">
        <v>179</v>
      </c>
      <c r="D6109" s="4" t="s">
        <v>108</v>
      </c>
      <c r="E6109" s="4" t="s">
        <v>172</v>
      </c>
      <c r="F6109" s="3">
        <v>42969</v>
      </c>
      <c r="G6109" s="3">
        <v>43069</v>
      </c>
      <c r="H6109">
        <v>601</v>
      </c>
    </row>
    <row r="6110" spans="1:8">
      <c r="A6110" s="4" t="s">
        <v>6317</v>
      </c>
      <c r="B6110" s="4" t="s">
        <v>201</v>
      </c>
      <c r="C6110" s="4" t="s">
        <v>171</v>
      </c>
      <c r="D6110" s="4" t="s">
        <v>49</v>
      </c>
      <c r="E6110" s="4" t="s">
        <v>172</v>
      </c>
      <c r="F6110" s="3">
        <v>42969</v>
      </c>
      <c r="G6110" s="3">
        <v>43097</v>
      </c>
      <c r="H6110">
        <v>1005</v>
      </c>
    </row>
    <row r="6111" spans="1:8">
      <c r="A6111" s="4" t="s">
        <v>6318</v>
      </c>
      <c r="B6111" s="4" t="s">
        <v>170</v>
      </c>
      <c r="C6111" s="4" t="s">
        <v>199</v>
      </c>
      <c r="D6111" s="4" t="s">
        <v>92</v>
      </c>
      <c r="E6111" s="4" t="s">
        <v>172</v>
      </c>
      <c r="F6111" s="3">
        <v>42969</v>
      </c>
      <c r="G6111" s="3">
        <v>43050</v>
      </c>
      <c r="H6111">
        <v>4731</v>
      </c>
    </row>
    <row r="6112" spans="1:8">
      <c r="A6112" s="4" t="s">
        <v>6319</v>
      </c>
      <c r="B6112" s="4" t="s">
        <v>232</v>
      </c>
      <c r="C6112" s="4" t="s">
        <v>199</v>
      </c>
      <c r="D6112" s="4" t="s">
        <v>35</v>
      </c>
      <c r="E6112" s="4" t="s">
        <v>197</v>
      </c>
      <c r="F6112" s="3">
        <v>42969</v>
      </c>
      <c r="G6112" s="3">
        <v>43049</v>
      </c>
      <c r="H6112">
        <v>0</v>
      </c>
    </row>
    <row r="6113" spans="1:8">
      <c r="A6113" s="4" t="s">
        <v>6320</v>
      </c>
      <c r="B6113" s="4" t="s">
        <v>232</v>
      </c>
      <c r="C6113" s="4" t="s">
        <v>175</v>
      </c>
      <c r="D6113" s="4" t="s">
        <v>63</v>
      </c>
      <c r="E6113" s="4" t="s">
        <v>172</v>
      </c>
      <c r="F6113" s="3">
        <v>42969</v>
      </c>
      <c r="G6113" s="3">
        <v>42980</v>
      </c>
      <c r="H6113">
        <v>4649</v>
      </c>
    </row>
    <row r="6114" spans="1:8">
      <c r="A6114" s="4" t="s">
        <v>6321</v>
      </c>
      <c r="B6114" s="4" t="s">
        <v>226</v>
      </c>
      <c r="C6114" s="4" t="s">
        <v>175</v>
      </c>
      <c r="D6114" s="4" t="s">
        <v>120</v>
      </c>
      <c r="E6114" s="4" t="s">
        <v>172</v>
      </c>
      <c r="F6114" s="3">
        <v>42969</v>
      </c>
      <c r="G6114" s="3">
        <v>42979</v>
      </c>
      <c r="H6114">
        <v>4787</v>
      </c>
    </row>
    <row r="6115" spans="1:8">
      <c r="A6115" s="4" t="s">
        <v>6322</v>
      </c>
      <c r="B6115" s="4" t="s">
        <v>235</v>
      </c>
      <c r="C6115" s="4" t="s">
        <v>192</v>
      </c>
      <c r="D6115" s="4" t="s">
        <v>24</v>
      </c>
      <c r="E6115" s="4" t="s">
        <v>193</v>
      </c>
      <c r="F6115" s="3">
        <v>42969</v>
      </c>
      <c r="G6115" s="3"/>
    </row>
    <row r="6116" spans="1:8">
      <c r="A6116" s="4" t="s">
        <v>6323</v>
      </c>
      <c r="B6116" s="4" t="s">
        <v>235</v>
      </c>
      <c r="C6116" s="4" t="s">
        <v>192</v>
      </c>
      <c r="D6116" s="4" t="s">
        <v>117</v>
      </c>
      <c r="E6116" s="4" t="s">
        <v>172</v>
      </c>
      <c r="F6116" s="3">
        <v>42969</v>
      </c>
      <c r="G6116" s="3">
        <v>43091</v>
      </c>
      <c r="H6116">
        <v>2994</v>
      </c>
    </row>
    <row r="6117" spans="1:8">
      <c r="A6117" s="4" t="s">
        <v>6324</v>
      </c>
      <c r="B6117" s="4" t="s">
        <v>181</v>
      </c>
      <c r="C6117" s="4" t="s">
        <v>171</v>
      </c>
      <c r="D6117" s="4" t="s">
        <v>24</v>
      </c>
      <c r="E6117" s="4" t="s">
        <v>193</v>
      </c>
      <c r="F6117" s="3">
        <v>42969</v>
      </c>
      <c r="G6117" s="3"/>
    </row>
    <row r="6118" spans="1:8">
      <c r="A6118" s="4" t="s">
        <v>6325</v>
      </c>
      <c r="B6118" s="4" t="s">
        <v>181</v>
      </c>
      <c r="C6118" s="4" t="s">
        <v>175</v>
      </c>
      <c r="D6118" s="4" t="s">
        <v>24</v>
      </c>
      <c r="E6118" s="4" t="s">
        <v>193</v>
      </c>
      <c r="F6118" s="3">
        <v>42969</v>
      </c>
      <c r="G6118" s="3"/>
    </row>
    <row r="6119" spans="1:8">
      <c r="A6119" s="4" t="s">
        <v>6326</v>
      </c>
      <c r="B6119" s="4" t="s">
        <v>183</v>
      </c>
      <c r="C6119" s="4" t="s">
        <v>192</v>
      </c>
      <c r="D6119" s="4" t="s">
        <v>61</v>
      </c>
      <c r="E6119" s="4" t="s">
        <v>197</v>
      </c>
      <c r="F6119" s="3">
        <v>42970</v>
      </c>
      <c r="G6119" s="3">
        <v>43047</v>
      </c>
      <c r="H6119">
        <v>0</v>
      </c>
    </row>
    <row r="6120" spans="1:8">
      <c r="A6120" s="4" t="s">
        <v>6327</v>
      </c>
      <c r="B6120" s="4" t="s">
        <v>183</v>
      </c>
      <c r="C6120" s="4" t="s">
        <v>177</v>
      </c>
      <c r="D6120" s="4" t="s">
        <v>42</v>
      </c>
      <c r="E6120" s="4" t="s">
        <v>172</v>
      </c>
      <c r="F6120" s="3">
        <v>42970</v>
      </c>
      <c r="G6120" s="3">
        <v>43053</v>
      </c>
      <c r="H6120">
        <v>58</v>
      </c>
    </row>
    <row r="6121" spans="1:8">
      <c r="A6121" s="4" t="s">
        <v>6328</v>
      </c>
      <c r="B6121" s="4" t="s">
        <v>261</v>
      </c>
      <c r="C6121" s="4" t="s">
        <v>192</v>
      </c>
      <c r="D6121" s="4" t="s">
        <v>24</v>
      </c>
      <c r="E6121" s="4" t="s">
        <v>193</v>
      </c>
      <c r="F6121" s="3">
        <v>42970</v>
      </c>
      <c r="G6121" s="3"/>
    </row>
    <row r="6122" spans="1:8">
      <c r="A6122" s="4" t="s">
        <v>6329</v>
      </c>
      <c r="B6122" s="4" t="s">
        <v>304</v>
      </c>
      <c r="C6122" s="4" t="s">
        <v>171</v>
      </c>
      <c r="D6122" s="4" t="s">
        <v>27</v>
      </c>
      <c r="E6122" s="4" t="s">
        <v>172</v>
      </c>
      <c r="F6122" s="3">
        <v>42970</v>
      </c>
      <c r="G6122" s="3">
        <v>43052</v>
      </c>
      <c r="H6122">
        <v>1074</v>
      </c>
    </row>
    <row r="6123" spans="1:8">
      <c r="A6123" s="4" t="s">
        <v>6330</v>
      </c>
      <c r="B6123" s="4" t="s">
        <v>304</v>
      </c>
      <c r="C6123" s="4" t="s">
        <v>177</v>
      </c>
      <c r="D6123" s="4" t="s">
        <v>79</v>
      </c>
      <c r="E6123" s="4" t="s">
        <v>172</v>
      </c>
      <c r="F6123" s="3">
        <v>42970</v>
      </c>
      <c r="G6123" s="3">
        <v>42973</v>
      </c>
      <c r="H6123">
        <v>54</v>
      </c>
    </row>
    <row r="6124" spans="1:8">
      <c r="A6124" s="4" t="s">
        <v>6331</v>
      </c>
      <c r="B6124" s="4" t="s">
        <v>210</v>
      </c>
      <c r="C6124" s="4" t="s">
        <v>175</v>
      </c>
      <c r="D6124" s="4" t="s">
        <v>24</v>
      </c>
      <c r="E6124" s="4" t="s">
        <v>193</v>
      </c>
      <c r="F6124" s="3">
        <v>42970</v>
      </c>
      <c r="G6124" s="3"/>
    </row>
    <row r="6125" spans="1:8">
      <c r="A6125" s="4" t="s">
        <v>6332</v>
      </c>
      <c r="B6125" s="4" t="s">
        <v>210</v>
      </c>
      <c r="C6125" s="4" t="s">
        <v>179</v>
      </c>
      <c r="D6125" s="4" t="s">
        <v>63</v>
      </c>
      <c r="E6125" s="4" t="s">
        <v>197</v>
      </c>
      <c r="F6125" s="3">
        <v>42970</v>
      </c>
      <c r="G6125" s="3">
        <v>43040</v>
      </c>
      <c r="H6125">
        <v>0</v>
      </c>
    </row>
    <row r="6126" spans="1:8">
      <c r="A6126" s="4" t="s">
        <v>6333</v>
      </c>
      <c r="B6126" s="4" t="s">
        <v>210</v>
      </c>
      <c r="C6126" s="4" t="s">
        <v>171</v>
      </c>
      <c r="D6126" s="4" t="s">
        <v>63</v>
      </c>
      <c r="E6126" s="4" t="s">
        <v>172</v>
      </c>
      <c r="F6126" s="3">
        <v>42970</v>
      </c>
      <c r="G6126" s="3">
        <v>43072</v>
      </c>
      <c r="H6126">
        <v>1054</v>
      </c>
    </row>
    <row r="6127" spans="1:8">
      <c r="A6127" s="4" t="s">
        <v>6334</v>
      </c>
      <c r="B6127" s="4" t="s">
        <v>174</v>
      </c>
      <c r="C6127" s="4" t="s">
        <v>175</v>
      </c>
      <c r="D6127" s="4" t="s">
        <v>27</v>
      </c>
      <c r="E6127" s="4" t="s">
        <v>172</v>
      </c>
      <c r="F6127" s="3">
        <v>42970</v>
      </c>
      <c r="G6127" s="3">
        <v>43053</v>
      </c>
      <c r="H6127">
        <v>4833</v>
      </c>
    </row>
    <row r="6128" spans="1:8">
      <c r="A6128" s="4" t="s">
        <v>6335</v>
      </c>
      <c r="B6128" s="4" t="s">
        <v>174</v>
      </c>
      <c r="C6128" s="4" t="s">
        <v>175</v>
      </c>
      <c r="D6128" s="4" t="s">
        <v>51</v>
      </c>
      <c r="E6128" s="4" t="s">
        <v>172</v>
      </c>
      <c r="F6128" s="3">
        <v>42970</v>
      </c>
      <c r="G6128" s="3">
        <v>43089</v>
      </c>
      <c r="H6128">
        <v>4744</v>
      </c>
    </row>
    <row r="6129" spans="1:8">
      <c r="A6129" s="4" t="s">
        <v>6336</v>
      </c>
      <c r="B6129" s="4" t="s">
        <v>237</v>
      </c>
      <c r="C6129" s="4" t="s">
        <v>192</v>
      </c>
      <c r="D6129" s="4" t="s">
        <v>99</v>
      </c>
      <c r="E6129" s="4" t="s">
        <v>197</v>
      </c>
      <c r="F6129" s="3">
        <v>42970</v>
      </c>
      <c r="G6129" s="3">
        <v>43042</v>
      </c>
      <c r="H6129">
        <v>0</v>
      </c>
    </row>
    <row r="6130" spans="1:8">
      <c r="A6130" s="4" t="s">
        <v>6337</v>
      </c>
      <c r="B6130" s="4" t="s">
        <v>191</v>
      </c>
      <c r="C6130" s="4" t="s">
        <v>179</v>
      </c>
      <c r="D6130" s="4" t="s">
        <v>86</v>
      </c>
      <c r="E6130" s="4" t="s">
        <v>172</v>
      </c>
      <c r="F6130" s="3">
        <v>42970</v>
      </c>
      <c r="G6130" s="3">
        <v>43068</v>
      </c>
      <c r="H6130">
        <v>508</v>
      </c>
    </row>
    <row r="6131" spans="1:8">
      <c r="A6131" s="4" t="s">
        <v>6338</v>
      </c>
      <c r="B6131" s="4" t="s">
        <v>343</v>
      </c>
      <c r="C6131" s="4" t="s">
        <v>177</v>
      </c>
      <c r="D6131" s="4" t="s">
        <v>70</v>
      </c>
      <c r="E6131" s="4" t="s">
        <v>172</v>
      </c>
      <c r="F6131" s="3">
        <v>42970</v>
      </c>
      <c r="G6131" s="3">
        <v>43058</v>
      </c>
      <c r="H6131">
        <v>57</v>
      </c>
    </row>
    <row r="6132" spans="1:8">
      <c r="A6132" s="4" t="s">
        <v>6339</v>
      </c>
      <c r="B6132" s="4" t="s">
        <v>219</v>
      </c>
      <c r="C6132" s="4" t="s">
        <v>179</v>
      </c>
      <c r="D6132" s="4" t="s">
        <v>87</v>
      </c>
      <c r="E6132" s="4" t="s">
        <v>193</v>
      </c>
      <c r="F6132" s="3">
        <v>42970</v>
      </c>
      <c r="G6132" s="3"/>
    </row>
    <row r="6133" spans="1:8">
      <c r="A6133" s="4" t="s">
        <v>6340</v>
      </c>
      <c r="B6133" s="4" t="s">
        <v>230</v>
      </c>
      <c r="C6133" s="4" t="s">
        <v>171</v>
      </c>
      <c r="D6133" s="4" t="s">
        <v>81</v>
      </c>
      <c r="E6133" s="4" t="s">
        <v>197</v>
      </c>
      <c r="F6133" s="3">
        <v>42970</v>
      </c>
      <c r="G6133" s="3">
        <v>42991</v>
      </c>
      <c r="H6133">
        <v>0</v>
      </c>
    </row>
    <row r="6134" spans="1:8">
      <c r="A6134" s="4" t="s">
        <v>6341</v>
      </c>
      <c r="B6134" s="4" t="s">
        <v>230</v>
      </c>
      <c r="C6134" s="4" t="s">
        <v>175</v>
      </c>
      <c r="D6134" s="4" t="s">
        <v>105</v>
      </c>
      <c r="E6134" s="4" t="s">
        <v>172</v>
      </c>
      <c r="F6134" s="3">
        <v>42970</v>
      </c>
      <c r="G6134" s="3">
        <v>43054</v>
      </c>
      <c r="H6134">
        <v>5280</v>
      </c>
    </row>
    <row r="6135" spans="1:8">
      <c r="A6135" s="4" t="s">
        <v>6342</v>
      </c>
      <c r="B6135" s="4" t="s">
        <v>230</v>
      </c>
      <c r="C6135" s="4" t="s">
        <v>177</v>
      </c>
      <c r="D6135" s="4" t="s">
        <v>115</v>
      </c>
      <c r="E6135" s="4" t="s">
        <v>172</v>
      </c>
      <c r="F6135" s="3">
        <v>42970</v>
      </c>
      <c r="G6135" s="3">
        <v>42972</v>
      </c>
      <c r="H6135">
        <v>62</v>
      </c>
    </row>
    <row r="6136" spans="1:8">
      <c r="A6136" s="4" t="s">
        <v>6343</v>
      </c>
      <c r="B6136" s="4" t="s">
        <v>256</v>
      </c>
      <c r="C6136" s="4" t="s">
        <v>192</v>
      </c>
      <c r="D6136" s="4" t="s">
        <v>76</v>
      </c>
      <c r="E6136" s="4" t="s">
        <v>197</v>
      </c>
      <c r="F6136" s="3">
        <v>42970</v>
      </c>
      <c r="G6136" s="3">
        <v>43046</v>
      </c>
      <c r="H6136">
        <v>0</v>
      </c>
    </row>
    <row r="6137" spans="1:8">
      <c r="A6137" s="4" t="s">
        <v>6344</v>
      </c>
      <c r="B6137" s="4" t="s">
        <v>256</v>
      </c>
      <c r="C6137" s="4" t="s">
        <v>179</v>
      </c>
      <c r="D6137" s="4" t="s">
        <v>47</v>
      </c>
      <c r="E6137" s="4" t="s">
        <v>172</v>
      </c>
      <c r="F6137" s="3">
        <v>42970</v>
      </c>
      <c r="G6137" s="3">
        <v>43060</v>
      </c>
      <c r="H6137">
        <v>528</v>
      </c>
    </row>
    <row r="6138" spans="1:8">
      <c r="A6138" s="4" t="s">
        <v>6345</v>
      </c>
      <c r="B6138" s="4" t="s">
        <v>201</v>
      </c>
      <c r="C6138" s="4" t="s">
        <v>171</v>
      </c>
      <c r="D6138" s="4" t="s">
        <v>86</v>
      </c>
      <c r="E6138" s="4" t="s">
        <v>172</v>
      </c>
      <c r="F6138" s="3">
        <v>42970</v>
      </c>
      <c r="G6138" s="3">
        <v>42974</v>
      </c>
      <c r="H6138">
        <v>993</v>
      </c>
    </row>
    <row r="6139" spans="1:8">
      <c r="A6139" s="4" t="s">
        <v>6346</v>
      </c>
      <c r="B6139" s="4" t="s">
        <v>201</v>
      </c>
      <c r="C6139" s="4" t="s">
        <v>171</v>
      </c>
      <c r="D6139" s="4" t="s">
        <v>124</v>
      </c>
      <c r="E6139" s="4" t="s">
        <v>172</v>
      </c>
      <c r="F6139" s="3">
        <v>42970</v>
      </c>
      <c r="G6139" s="3">
        <v>42988</v>
      </c>
      <c r="H6139">
        <v>1121</v>
      </c>
    </row>
    <row r="6140" spans="1:8">
      <c r="A6140" s="4" t="s">
        <v>6347</v>
      </c>
      <c r="B6140" s="4" t="s">
        <v>201</v>
      </c>
      <c r="C6140" s="4" t="s">
        <v>199</v>
      </c>
      <c r="D6140" s="4" t="s">
        <v>54</v>
      </c>
      <c r="E6140" s="4" t="s">
        <v>172</v>
      </c>
      <c r="F6140" s="3">
        <v>42970</v>
      </c>
      <c r="G6140" s="3">
        <v>43072</v>
      </c>
      <c r="H6140">
        <v>5110</v>
      </c>
    </row>
    <row r="6141" spans="1:8">
      <c r="A6141" s="4" t="s">
        <v>6348</v>
      </c>
      <c r="B6141" s="4" t="s">
        <v>170</v>
      </c>
      <c r="C6141" s="4" t="s">
        <v>177</v>
      </c>
      <c r="D6141" s="4" t="s">
        <v>43</v>
      </c>
      <c r="E6141" s="4" t="s">
        <v>172</v>
      </c>
      <c r="F6141" s="3">
        <v>42970</v>
      </c>
      <c r="G6141" s="3">
        <v>43082</v>
      </c>
      <c r="H6141">
        <v>51</v>
      </c>
    </row>
    <row r="6142" spans="1:8">
      <c r="A6142" s="4" t="s">
        <v>6349</v>
      </c>
      <c r="B6142" s="4" t="s">
        <v>189</v>
      </c>
      <c r="C6142" s="4" t="s">
        <v>179</v>
      </c>
      <c r="D6142" s="4" t="s">
        <v>79</v>
      </c>
      <c r="E6142" s="4" t="s">
        <v>197</v>
      </c>
      <c r="F6142" s="3">
        <v>42970</v>
      </c>
      <c r="G6142" s="3">
        <v>42983</v>
      </c>
      <c r="H6142">
        <v>0</v>
      </c>
    </row>
    <row r="6143" spans="1:8">
      <c r="A6143" s="4" t="s">
        <v>6350</v>
      </c>
      <c r="B6143" s="4" t="s">
        <v>226</v>
      </c>
      <c r="C6143" s="4" t="s">
        <v>199</v>
      </c>
      <c r="D6143" s="4" t="s">
        <v>82</v>
      </c>
      <c r="E6143" s="4" t="s">
        <v>197</v>
      </c>
      <c r="F6143" s="3">
        <v>42970</v>
      </c>
      <c r="G6143" s="3">
        <v>43100</v>
      </c>
      <c r="H6143">
        <v>0</v>
      </c>
    </row>
    <row r="6144" spans="1:8">
      <c r="A6144" s="4" t="s">
        <v>6351</v>
      </c>
      <c r="B6144" s="4" t="s">
        <v>226</v>
      </c>
      <c r="C6144" s="4" t="s">
        <v>192</v>
      </c>
      <c r="D6144" s="4" t="s">
        <v>107</v>
      </c>
      <c r="E6144" s="4" t="s">
        <v>197</v>
      </c>
      <c r="F6144" s="3">
        <v>42970</v>
      </c>
      <c r="G6144" s="3">
        <v>43067</v>
      </c>
      <c r="H6144">
        <v>0</v>
      </c>
    </row>
    <row r="6145" spans="1:8">
      <c r="A6145" s="4" t="s">
        <v>6352</v>
      </c>
      <c r="B6145" s="4" t="s">
        <v>208</v>
      </c>
      <c r="C6145" s="4" t="s">
        <v>177</v>
      </c>
      <c r="D6145" s="4" t="s">
        <v>131</v>
      </c>
      <c r="E6145" s="4" t="s">
        <v>197</v>
      </c>
      <c r="F6145" s="3">
        <v>42970</v>
      </c>
      <c r="G6145" s="3">
        <v>42983</v>
      </c>
      <c r="H6145">
        <v>0</v>
      </c>
    </row>
    <row r="6146" spans="1:8">
      <c r="A6146" s="4" t="s">
        <v>6353</v>
      </c>
      <c r="B6146" s="4" t="s">
        <v>185</v>
      </c>
      <c r="C6146" s="4" t="s">
        <v>179</v>
      </c>
      <c r="D6146" s="4" t="s">
        <v>24</v>
      </c>
      <c r="E6146" s="4" t="s">
        <v>193</v>
      </c>
      <c r="F6146" s="3">
        <v>42970</v>
      </c>
      <c r="G6146" s="3"/>
    </row>
    <row r="6147" spans="1:8">
      <c r="A6147" s="4" t="s">
        <v>6354</v>
      </c>
      <c r="B6147" s="4" t="s">
        <v>185</v>
      </c>
      <c r="C6147" s="4" t="s">
        <v>177</v>
      </c>
      <c r="D6147" s="4" t="s">
        <v>79</v>
      </c>
      <c r="E6147" s="4" t="s">
        <v>193</v>
      </c>
      <c r="F6147" s="3">
        <v>42970</v>
      </c>
      <c r="G6147" s="3"/>
    </row>
    <row r="6148" spans="1:8">
      <c r="A6148" s="4" t="s">
        <v>6355</v>
      </c>
      <c r="B6148" s="4" t="s">
        <v>216</v>
      </c>
      <c r="C6148" s="4" t="s">
        <v>175</v>
      </c>
      <c r="D6148" s="4" t="s">
        <v>24</v>
      </c>
      <c r="E6148" s="4" t="s">
        <v>193</v>
      </c>
      <c r="F6148" s="3">
        <v>42970</v>
      </c>
      <c r="G6148" s="3"/>
    </row>
    <row r="6149" spans="1:8">
      <c r="A6149" s="4" t="s">
        <v>6356</v>
      </c>
      <c r="B6149" s="4" t="s">
        <v>216</v>
      </c>
      <c r="C6149" s="4" t="s">
        <v>179</v>
      </c>
      <c r="D6149" s="4" t="s">
        <v>63</v>
      </c>
      <c r="E6149" s="4" t="s">
        <v>172</v>
      </c>
      <c r="F6149" s="3">
        <v>42970</v>
      </c>
      <c r="G6149" s="3">
        <v>43077</v>
      </c>
      <c r="H6149">
        <v>542</v>
      </c>
    </row>
    <row r="6150" spans="1:8">
      <c r="A6150" s="4" t="s">
        <v>6357</v>
      </c>
      <c r="B6150" s="4" t="s">
        <v>216</v>
      </c>
      <c r="C6150" s="4" t="s">
        <v>179</v>
      </c>
      <c r="D6150" s="4" t="s">
        <v>125</v>
      </c>
      <c r="E6150" s="4" t="s">
        <v>172</v>
      </c>
      <c r="F6150" s="3">
        <v>42970</v>
      </c>
      <c r="G6150" s="3">
        <v>43090</v>
      </c>
      <c r="H6150">
        <v>576</v>
      </c>
    </row>
    <row r="6151" spans="1:8">
      <c r="A6151" s="4" t="s">
        <v>6358</v>
      </c>
      <c r="B6151" s="4" t="s">
        <v>235</v>
      </c>
      <c r="C6151" s="4" t="s">
        <v>199</v>
      </c>
      <c r="D6151" s="4" t="s">
        <v>50</v>
      </c>
      <c r="E6151" s="4" t="s">
        <v>197</v>
      </c>
      <c r="F6151" s="3">
        <v>42970</v>
      </c>
      <c r="G6151" s="3">
        <v>42978</v>
      </c>
      <c r="H6151">
        <v>0</v>
      </c>
    </row>
    <row r="6152" spans="1:8">
      <c r="A6152" s="4" t="s">
        <v>6359</v>
      </c>
      <c r="B6152" s="4" t="s">
        <v>246</v>
      </c>
      <c r="C6152" s="4" t="s">
        <v>175</v>
      </c>
      <c r="D6152" s="4" t="s">
        <v>24</v>
      </c>
      <c r="E6152" s="4" t="s">
        <v>193</v>
      </c>
      <c r="F6152" s="3">
        <v>42971</v>
      </c>
      <c r="G6152" s="3"/>
    </row>
    <row r="6153" spans="1:8">
      <c r="A6153" s="4" t="s">
        <v>6360</v>
      </c>
      <c r="B6153" s="4" t="s">
        <v>210</v>
      </c>
      <c r="C6153" s="4" t="s">
        <v>171</v>
      </c>
      <c r="D6153" s="4" t="s">
        <v>109</v>
      </c>
      <c r="E6153" s="4" t="s">
        <v>193</v>
      </c>
      <c r="F6153" s="3">
        <v>42971</v>
      </c>
      <c r="G6153" s="3"/>
    </row>
    <row r="6154" spans="1:8">
      <c r="A6154" s="4" t="s">
        <v>6361</v>
      </c>
      <c r="B6154" s="4" t="s">
        <v>210</v>
      </c>
      <c r="C6154" s="4" t="s">
        <v>199</v>
      </c>
      <c r="D6154" s="4" t="s">
        <v>24</v>
      </c>
      <c r="E6154" s="4" t="s">
        <v>193</v>
      </c>
      <c r="F6154" s="3">
        <v>42971</v>
      </c>
      <c r="G6154" s="3"/>
    </row>
    <row r="6155" spans="1:8">
      <c r="A6155" s="4" t="s">
        <v>6362</v>
      </c>
      <c r="B6155" s="4" t="s">
        <v>263</v>
      </c>
      <c r="C6155" s="4" t="s">
        <v>175</v>
      </c>
      <c r="D6155" s="4" t="s">
        <v>130</v>
      </c>
      <c r="E6155" s="4" t="s">
        <v>197</v>
      </c>
      <c r="F6155" s="3">
        <v>42971</v>
      </c>
      <c r="G6155" s="3">
        <v>43067</v>
      </c>
      <c r="H6155">
        <v>0</v>
      </c>
    </row>
    <row r="6156" spans="1:8">
      <c r="A6156" s="4" t="s">
        <v>6363</v>
      </c>
      <c r="B6156" s="4" t="s">
        <v>191</v>
      </c>
      <c r="C6156" s="4" t="s">
        <v>179</v>
      </c>
      <c r="D6156" s="4" t="s">
        <v>129</v>
      </c>
      <c r="E6156" s="4" t="s">
        <v>197</v>
      </c>
      <c r="F6156" s="3">
        <v>42971</v>
      </c>
      <c r="G6156" s="3">
        <v>43093</v>
      </c>
      <c r="H6156">
        <v>0</v>
      </c>
    </row>
    <row r="6157" spans="1:8">
      <c r="A6157" s="4" t="s">
        <v>6364</v>
      </c>
      <c r="B6157" s="4" t="s">
        <v>191</v>
      </c>
      <c r="C6157" s="4" t="s">
        <v>179</v>
      </c>
      <c r="D6157" s="4" t="s">
        <v>76</v>
      </c>
      <c r="E6157" s="4" t="s">
        <v>172</v>
      </c>
      <c r="F6157" s="3">
        <v>42971</v>
      </c>
      <c r="G6157" s="3">
        <v>42977</v>
      </c>
      <c r="H6157">
        <v>551</v>
      </c>
    </row>
    <row r="6158" spans="1:8">
      <c r="A6158" s="4" t="s">
        <v>6365</v>
      </c>
      <c r="B6158" s="4" t="s">
        <v>219</v>
      </c>
      <c r="C6158" s="4" t="s">
        <v>175</v>
      </c>
      <c r="D6158" s="4" t="s">
        <v>24</v>
      </c>
      <c r="E6158" s="4" t="s">
        <v>193</v>
      </c>
      <c r="F6158" s="3">
        <v>42971</v>
      </c>
      <c r="G6158" s="3"/>
    </row>
    <row r="6159" spans="1:8">
      <c r="A6159" s="4" t="s">
        <v>6366</v>
      </c>
      <c r="B6159" s="4" t="s">
        <v>219</v>
      </c>
      <c r="C6159" s="4" t="s">
        <v>179</v>
      </c>
      <c r="D6159" s="4" t="s">
        <v>108</v>
      </c>
      <c r="E6159" s="4" t="s">
        <v>172</v>
      </c>
      <c r="F6159" s="3">
        <v>42971</v>
      </c>
      <c r="G6159" s="3">
        <v>42988</v>
      </c>
      <c r="H6159">
        <v>597</v>
      </c>
    </row>
    <row r="6160" spans="1:8">
      <c r="A6160" s="4" t="s">
        <v>6367</v>
      </c>
      <c r="B6160" s="4" t="s">
        <v>230</v>
      </c>
      <c r="C6160" s="4" t="s">
        <v>171</v>
      </c>
      <c r="D6160" s="4" t="s">
        <v>87</v>
      </c>
      <c r="E6160" s="4" t="s">
        <v>172</v>
      </c>
      <c r="F6160" s="3">
        <v>42971</v>
      </c>
      <c r="G6160" s="3">
        <v>43052</v>
      </c>
      <c r="H6160">
        <v>948</v>
      </c>
    </row>
    <row r="6161" spans="1:8">
      <c r="A6161" s="4" t="s">
        <v>6368</v>
      </c>
      <c r="B6161" s="4" t="s">
        <v>230</v>
      </c>
      <c r="C6161" s="4" t="s">
        <v>177</v>
      </c>
      <c r="D6161" s="4" t="s">
        <v>129</v>
      </c>
      <c r="E6161" s="4" t="s">
        <v>172</v>
      </c>
      <c r="F6161" s="3">
        <v>42971</v>
      </c>
      <c r="G6161" s="3">
        <v>43087</v>
      </c>
      <c r="H6161">
        <v>62</v>
      </c>
    </row>
    <row r="6162" spans="1:8">
      <c r="A6162" s="4" t="s">
        <v>6369</v>
      </c>
      <c r="B6162" s="4" t="s">
        <v>187</v>
      </c>
      <c r="C6162" s="4" t="s">
        <v>192</v>
      </c>
      <c r="D6162" s="4" t="s">
        <v>105</v>
      </c>
      <c r="E6162" s="4" t="s">
        <v>172</v>
      </c>
      <c r="F6162" s="3">
        <v>42971</v>
      </c>
      <c r="G6162" s="3">
        <v>43077</v>
      </c>
      <c r="H6162">
        <v>4139</v>
      </c>
    </row>
    <row r="6163" spans="1:8">
      <c r="A6163" s="4" t="s">
        <v>6370</v>
      </c>
      <c r="B6163" s="4" t="s">
        <v>244</v>
      </c>
      <c r="C6163" s="4" t="s">
        <v>199</v>
      </c>
      <c r="D6163" s="4" t="s">
        <v>45</v>
      </c>
      <c r="E6163" s="4" t="s">
        <v>172</v>
      </c>
      <c r="F6163" s="3">
        <v>42971</v>
      </c>
      <c r="G6163" s="3">
        <v>43042</v>
      </c>
      <c r="H6163">
        <v>6322</v>
      </c>
    </row>
    <row r="6164" spans="1:8">
      <c r="A6164" s="4" t="s">
        <v>6371</v>
      </c>
      <c r="B6164" s="4" t="s">
        <v>201</v>
      </c>
      <c r="C6164" s="4" t="s">
        <v>179</v>
      </c>
      <c r="D6164" s="4" t="s">
        <v>84</v>
      </c>
      <c r="E6164" s="4" t="s">
        <v>197</v>
      </c>
      <c r="F6164" s="3">
        <v>42971</v>
      </c>
      <c r="G6164" s="3">
        <v>42978</v>
      </c>
      <c r="H6164">
        <v>0</v>
      </c>
    </row>
    <row r="6165" spans="1:8">
      <c r="A6165" s="4" t="s">
        <v>6372</v>
      </c>
      <c r="B6165" s="4" t="s">
        <v>189</v>
      </c>
      <c r="C6165" s="4" t="s">
        <v>177</v>
      </c>
      <c r="D6165" s="4" t="s">
        <v>57</v>
      </c>
      <c r="E6165" s="4" t="s">
        <v>197</v>
      </c>
      <c r="F6165" s="3">
        <v>42971</v>
      </c>
      <c r="G6165" s="3">
        <v>42978</v>
      </c>
      <c r="H6165">
        <v>0</v>
      </c>
    </row>
    <row r="6166" spans="1:8">
      <c r="A6166" s="4" t="s">
        <v>6373</v>
      </c>
      <c r="B6166" s="4" t="s">
        <v>232</v>
      </c>
      <c r="C6166" s="4" t="s">
        <v>199</v>
      </c>
      <c r="D6166" s="4" t="s">
        <v>82</v>
      </c>
      <c r="E6166" s="4" t="s">
        <v>172</v>
      </c>
      <c r="F6166" s="3">
        <v>42971</v>
      </c>
      <c r="G6166" s="3">
        <v>42980</v>
      </c>
      <c r="H6166">
        <v>5415</v>
      </c>
    </row>
    <row r="6167" spans="1:8">
      <c r="A6167" s="4" t="s">
        <v>6374</v>
      </c>
      <c r="B6167" s="4" t="s">
        <v>205</v>
      </c>
      <c r="C6167" s="4" t="s">
        <v>179</v>
      </c>
      <c r="D6167" s="4" t="s">
        <v>56</v>
      </c>
      <c r="E6167" s="4" t="s">
        <v>172</v>
      </c>
      <c r="F6167" s="3">
        <v>42971</v>
      </c>
      <c r="G6167" s="3">
        <v>43056</v>
      </c>
      <c r="H6167">
        <v>432</v>
      </c>
    </row>
    <row r="6168" spans="1:8">
      <c r="A6168" s="4" t="s">
        <v>6375</v>
      </c>
      <c r="B6168" s="4" t="s">
        <v>205</v>
      </c>
      <c r="C6168" s="4" t="s">
        <v>177</v>
      </c>
      <c r="D6168" s="4" t="s">
        <v>42</v>
      </c>
      <c r="E6168" s="4" t="s">
        <v>172</v>
      </c>
      <c r="F6168" s="3">
        <v>42971</v>
      </c>
      <c r="G6168" s="3">
        <v>42977</v>
      </c>
      <c r="H6168">
        <v>53</v>
      </c>
    </row>
    <row r="6169" spans="1:8">
      <c r="A6169" s="4" t="s">
        <v>6376</v>
      </c>
      <c r="B6169" s="4" t="s">
        <v>208</v>
      </c>
      <c r="C6169" s="4" t="s">
        <v>177</v>
      </c>
      <c r="D6169" s="4" t="s">
        <v>104</v>
      </c>
      <c r="E6169" s="4" t="s">
        <v>172</v>
      </c>
      <c r="F6169" s="3">
        <v>42971</v>
      </c>
      <c r="G6169" s="3">
        <v>42981</v>
      </c>
      <c r="H6169">
        <v>57</v>
      </c>
    </row>
    <row r="6170" spans="1:8">
      <c r="A6170" s="4" t="s">
        <v>6377</v>
      </c>
      <c r="B6170" s="4" t="s">
        <v>208</v>
      </c>
      <c r="C6170" s="4" t="s">
        <v>177</v>
      </c>
      <c r="D6170" s="4" t="s">
        <v>111</v>
      </c>
      <c r="E6170" s="4" t="s">
        <v>172</v>
      </c>
      <c r="F6170" s="3">
        <v>42971</v>
      </c>
      <c r="G6170" s="3">
        <v>43078</v>
      </c>
      <c r="H6170">
        <v>56</v>
      </c>
    </row>
    <row r="6171" spans="1:8">
      <c r="A6171" s="4" t="s">
        <v>6378</v>
      </c>
      <c r="B6171" s="4" t="s">
        <v>216</v>
      </c>
      <c r="C6171" s="4" t="s">
        <v>177</v>
      </c>
      <c r="D6171" s="4" t="s">
        <v>52</v>
      </c>
      <c r="E6171" s="4" t="s">
        <v>172</v>
      </c>
      <c r="F6171" s="3">
        <v>42971</v>
      </c>
      <c r="G6171" s="3">
        <v>42981</v>
      </c>
      <c r="H6171">
        <v>55</v>
      </c>
    </row>
    <row r="6172" spans="1:8">
      <c r="A6172" s="4" t="s">
        <v>6379</v>
      </c>
      <c r="B6172" s="4" t="s">
        <v>216</v>
      </c>
      <c r="C6172" s="4" t="s">
        <v>192</v>
      </c>
      <c r="D6172" s="4" t="s">
        <v>21</v>
      </c>
      <c r="E6172" s="4" t="s">
        <v>172</v>
      </c>
      <c r="F6172" s="3">
        <v>42971</v>
      </c>
      <c r="G6172" s="3">
        <v>42972</v>
      </c>
      <c r="H6172">
        <v>3146</v>
      </c>
    </row>
    <row r="6173" spans="1:8">
      <c r="A6173" s="4" t="s">
        <v>6380</v>
      </c>
      <c r="B6173" s="4" t="s">
        <v>181</v>
      </c>
      <c r="C6173" s="4" t="s">
        <v>179</v>
      </c>
      <c r="D6173" s="4" t="s">
        <v>24</v>
      </c>
      <c r="E6173" s="4" t="s">
        <v>193</v>
      </c>
      <c r="F6173" s="3">
        <v>42971</v>
      </c>
      <c r="G6173" s="3"/>
    </row>
    <row r="6174" spans="1:8">
      <c r="A6174" s="4" t="s">
        <v>6381</v>
      </c>
      <c r="B6174" s="4" t="s">
        <v>183</v>
      </c>
      <c r="C6174" s="4" t="s">
        <v>177</v>
      </c>
      <c r="D6174" s="4" t="s">
        <v>109</v>
      </c>
      <c r="E6174" s="4" t="s">
        <v>172</v>
      </c>
      <c r="F6174" s="3">
        <v>42972</v>
      </c>
      <c r="G6174" s="3">
        <v>43042</v>
      </c>
      <c r="H6174">
        <v>67</v>
      </c>
    </row>
    <row r="6175" spans="1:8">
      <c r="A6175" s="4" t="s">
        <v>6382</v>
      </c>
      <c r="B6175" s="4" t="s">
        <v>246</v>
      </c>
      <c r="C6175" s="4" t="s">
        <v>179</v>
      </c>
      <c r="D6175" s="4" t="s">
        <v>82</v>
      </c>
      <c r="E6175" s="4" t="s">
        <v>197</v>
      </c>
      <c r="F6175" s="3">
        <v>42972</v>
      </c>
      <c r="G6175" s="3">
        <v>43042</v>
      </c>
      <c r="H6175">
        <v>0</v>
      </c>
    </row>
    <row r="6176" spans="1:8">
      <c r="A6176" s="4" t="s">
        <v>6383</v>
      </c>
      <c r="B6176" s="4" t="s">
        <v>246</v>
      </c>
      <c r="C6176" s="4" t="s">
        <v>192</v>
      </c>
      <c r="D6176" s="4" t="s">
        <v>63</v>
      </c>
      <c r="E6176" s="4" t="s">
        <v>172</v>
      </c>
      <c r="F6176" s="3">
        <v>42972</v>
      </c>
      <c r="G6176" s="3">
        <v>43073</v>
      </c>
      <c r="H6176">
        <v>2613</v>
      </c>
    </row>
    <row r="6177" spans="1:8">
      <c r="A6177" s="4" t="s">
        <v>6384</v>
      </c>
      <c r="B6177" s="4" t="s">
        <v>279</v>
      </c>
      <c r="C6177" s="4" t="s">
        <v>199</v>
      </c>
      <c r="D6177" s="4" t="s">
        <v>24</v>
      </c>
      <c r="E6177" s="4" t="s">
        <v>193</v>
      </c>
      <c r="F6177" s="3">
        <v>42972</v>
      </c>
      <c r="G6177" s="3"/>
    </row>
    <row r="6178" spans="1:8">
      <c r="A6178" s="4" t="s">
        <v>6385</v>
      </c>
      <c r="B6178" s="4" t="s">
        <v>279</v>
      </c>
      <c r="C6178" s="4" t="s">
        <v>171</v>
      </c>
      <c r="D6178" s="4" t="s">
        <v>125</v>
      </c>
      <c r="E6178" s="4" t="s">
        <v>172</v>
      </c>
      <c r="F6178" s="3">
        <v>42972</v>
      </c>
      <c r="G6178" s="3">
        <v>43041</v>
      </c>
      <c r="H6178">
        <v>977</v>
      </c>
    </row>
    <row r="6179" spans="1:8">
      <c r="A6179" s="4" t="s">
        <v>6386</v>
      </c>
      <c r="B6179" s="4" t="s">
        <v>210</v>
      </c>
      <c r="C6179" s="4" t="s">
        <v>171</v>
      </c>
      <c r="D6179" s="4" t="s">
        <v>106</v>
      </c>
      <c r="E6179" s="4" t="s">
        <v>193</v>
      </c>
      <c r="F6179" s="3">
        <v>42972</v>
      </c>
      <c r="G6179" s="3"/>
    </row>
    <row r="6180" spans="1:8">
      <c r="A6180" s="4" t="s">
        <v>6387</v>
      </c>
      <c r="B6180" s="4" t="s">
        <v>210</v>
      </c>
      <c r="C6180" s="4" t="s">
        <v>192</v>
      </c>
      <c r="D6180" s="4" t="s">
        <v>35</v>
      </c>
      <c r="E6180" s="4" t="s">
        <v>197</v>
      </c>
      <c r="F6180" s="3">
        <v>42972</v>
      </c>
      <c r="G6180" s="3">
        <v>43064</v>
      </c>
      <c r="H6180">
        <v>0</v>
      </c>
    </row>
    <row r="6181" spans="1:8">
      <c r="A6181" s="4" t="s">
        <v>6388</v>
      </c>
      <c r="B6181" s="4" t="s">
        <v>210</v>
      </c>
      <c r="C6181" s="4" t="s">
        <v>175</v>
      </c>
      <c r="D6181" s="4" t="s">
        <v>65</v>
      </c>
      <c r="E6181" s="4" t="s">
        <v>172</v>
      </c>
      <c r="F6181" s="3">
        <v>42972</v>
      </c>
      <c r="G6181" s="3">
        <v>42985</v>
      </c>
      <c r="H6181">
        <v>4445</v>
      </c>
    </row>
    <row r="6182" spans="1:8">
      <c r="A6182" s="4" t="s">
        <v>6389</v>
      </c>
      <c r="B6182" s="4" t="s">
        <v>263</v>
      </c>
      <c r="C6182" s="4" t="s">
        <v>171</v>
      </c>
      <c r="D6182" s="4" t="s">
        <v>50</v>
      </c>
      <c r="E6182" s="4" t="s">
        <v>197</v>
      </c>
      <c r="F6182" s="3">
        <v>42972</v>
      </c>
      <c r="G6182" s="3">
        <v>43057</v>
      </c>
      <c r="H6182">
        <v>0</v>
      </c>
    </row>
    <row r="6183" spans="1:8">
      <c r="A6183" s="4" t="s">
        <v>6390</v>
      </c>
      <c r="B6183" s="4" t="s">
        <v>237</v>
      </c>
      <c r="C6183" s="4" t="s">
        <v>177</v>
      </c>
      <c r="D6183" s="4" t="s">
        <v>130</v>
      </c>
      <c r="E6183" s="4" t="s">
        <v>172</v>
      </c>
      <c r="F6183" s="3">
        <v>42972</v>
      </c>
      <c r="G6183" s="3">
        <v>43098</v>
      </c>
      <c r="H6183">
        <v>54</v>
      </c>
    </row>
    <row r="6184" spans="1:8">
      <c r="A6184" s="4" t="s">
        <v>6391</v>
      </c>
      <c r="B6184" s="4" t="s">
        <v>203</v>
      </c>
      <c r="C6184" s="4" t="s">
        <v>192</v>
      </c>
      <c r="D6184" s="4" t="s">
        <v>86</v>
      </c>
      <c r="E6184" s="4" t="s">
        <v>172</v>
      </c>
      <c r="F6184" s="3">
        <v>42972</v>
      </c>
      <c r="G6184" s="3">
        <v>43070</v>
      </c>
      <c r="H6184">
        <v>3331</v>
      </c>
    </row>
    <row r="6185" spans="1:8">
      <c r="A6185" s="4" t="s">
        <v>6392</v>
      </c>
      <c r="B6185" s="4" t="s">
        <v>343</v>
      </c>
      <c r="C6185" s="4" t="s">
        <v>179</v>
      </c>
      <c r="D6185" s="4" t="s">
        <v>51</v>
      </c>
      <c r="E6185" s="4" t="s">
        <v>172</v>
      </c>
      <c r="F6185" s="3">
        <v>42972</v>
      </c>
      <c r="G6185" s="3">
        <v>42983</v>
      </c>
      <c r="H6185">
        <v>474</v>
      </c>
    </row>
    <row r="6186" spans="1:8">
      <c r="A6186" s="4" t="s">
        <v>6393</v>
      </c>
      <c r="B6186" s="4" t="s">
        <v>219</v>
      </c>
      <c r="C6186" s="4" t="s">
        <v>171</v>
      </c>
      <c r="D6186" s="4" t="s">
        <v>32</v>
      </c>
      <c r="E6186" s="4" t="s">
        <v>197</v>
      </c>
      <c r="F6186" s="3">
        <v>42972</v>
      </c>
      <c r="G6186" s="3">
        <v>42978</v>
      </c>
      <c r="H6186">
        <v>0</v>
      </c>
    </row>
    <row r="6187" spans="1:8">
      <c r="A6187" s="4" t="s">
        <v>6394</v>
      </c>
      <c r="B6187" s="4" t="s">
        <v>219</v>
      </c>
      <c r="C6187" s="4" t="s">
        <v>171</v>
      </c>
      <c r="D6187" s="4" t="s">
        <v>42</v>
      </c>
      <c r="E6187" s="4" t="s">
        <v>172</v>
      </c>
      <c r="F6187" s="3">
        <v>42972</v>
      </c>
      <c r="G6187" s="3">
        <v>43052</v>
      </c>
      <c r="H6187">
        <v>994</v>
      </c>
    </row>
    <row r="6188" spans="1:8">
      <c r="A6188" s="4" t="s">
        <v>6395</v>
      </c>
      <c r="B6188" s="4" t="s">
        <v>219</v>
      </c>
      <c r="C6188" s="4" t="s">
        <v>199</v>
      </c>
      <c r="D6188" s="4" t="s">
        <v>108</v>
      </c>
      <c r="E6188" s="4" t="s">
        <v>172</v>
      </c>
      <c r="F6188" s="3">
        <v>42972</v>
      </c>
      <c r="G6188" s="3">
        <v>43062</v>
      </c>
      <c r="H6188">
        <v>4773</v>
      </c>
    </row>
    <row r="6189" spans="1:8">
      <c r="A6189" s="4" t="s">
        <v>6396</v>
      </c>
      <c r="B6189" s="4" t="s">
        <v>256</v>
      </c>
      <c r="C6189" s="4" t="s">
        <v>177</v>
      </c>
      <c r="D6189" s="4" t="s">
        <v>45</v>
      </c>
      <c r="E6189" s="4" t="s">
        <v>197</v>
      </c>
      <c r="F6189" s="3">
        <v>42972</v>
      </c>
      <c r="G6189" s="3">
        <v>43064</v>
      </c>
      <c r="H6189">
        <v>0</v>
      </c>
    </row>
    <row r="6190" spans="1:8">
      <c r="A6190" s="4" t="s">
        <v>6397</v>
      </c>
      <c r="B6190" s="4" t="s">
        <v>187</v>
      </c>
      <c r="C6190" s="4" t="s">
        <v>171</v>
      </c>
      <c r="D6190" s="4" t="s">
        <v>24</v>
      </c>
      <c r="E6190" s="4" t="s">
        <v>193</v>
      </c>
      <c r="F6190" s="3">
        <v>42972</v>
      </c>
      <c r="G6190" s="3"/>
    </row>
    <row r="6191" spans="1:8">
      <c r="A6191" s="4" t="s">
        <v>6398</v>
      </c>
      <c r="B6191" s="4" t="s">
        <v>189</v>
      </c>
      <c r="C6191" s="4" t="s">
        <v>171</v>
      </c>
      <c r="D6191" s="4" t="s">
        <v>109</v>
      </c>
      <c r="E6191" s="4" t="s">
        <v>197</v>
      </c>
      <c r="F6191" s="3">
        <v>42972</v>
      </c>
      <c r="G6191" s="3">
        <v>42977</v>
      </c>
      <c r="H6191">
        <v>0</v>
      </c>
    </row>
    <row r="6192" spans="1:8">
      <c r="A6192" s="4" t="s">
        <v>6399</v>
      </c>
      <c r="B6192" s="4" t="s">
        <v>189</v>
      </c>
      <c r="C6192" s="4" t="s">
        <v>177</v>
      </c>
      <c r="D6192" s="4" t="s">
        <v>100</v>
      </c>
      <c r="E6192" s="4" t="s">
        <v>172</v>
      </c>
      <c r="F6192" s="3">
        <v>42972</v>
      </c>
      <c r="G6192" s="3">
        <v>43061</v>
      </c>
      <c r="H6192">
        <v>63</v>
      </c>
    </row>
    <row r="6193" spans="1:8">
      <c r="A6193" s="4" t="s">
        <v>6400</v>
      </c>
      <c r="B6193" s="4" t="s">
        <v>205</v>
      </c>
      <c r="C6193" s="4" t="s">
        <v>199</v>
      </c>
      <c r="D6193" s="4" t="s">
        <v>75</v>
      </c>
      <c r="E6193" s="4" t="s">
        <v>172</v>
      </c>
      <c r="F6193" s="3">
        <v>42972</v>
      </c>
      <c r="G6193" s="3">
        <v>42991</v>
      </c>
      <c r="H6193">
        <v>6391</v>
      </c>
    </row>
    <row r="6194" spans="1:8">
      <c r="A6194" s="4" t="s">
        <v>6401</v>
      </c>
      <c r="B6194" s="4" t="s">
        <v>226</v>
      </c>
      <c r="C6194" s="4" t="s">
        <v>177</v>
      </c>
      <c r="D6194" s="4" t="s">
        <v>52</v>
      </c>
      <c r="E6194" s="4" t="s">
        <v>172</v>
      </c>
      <c r="F6194" s="3">
        <v>42972</v>
      </c>
      <c r="G6194" s="3">
        <v>43084</v>
      </c>
      <c r="H6194">
        <v>58</v>
      </c>
    </row>
    <row r="6195" spans="1:8">
      <c r="A6195" s="4" t="s">
        <v>6402</v>
      </c>
      <c r="B6195" s="4" t="s">
        <v>208</v>
      </c>
      <c r="C6195" s="4" t="s">
        <v>177</v>
      </c>
      <c r="D6195" s="4" t="s">
        <v>57</v>
      </c>
      <c r="E6195" s="4" t="s">
        <v>172</v>
      </c>
      <c r="F6195" s="3">
        <v>42972</v>
      </c>
      <c r="G6195" s="3">
        <v>43073</v>
      </c>
      <c r="H6195">
        <v>54</v>
      </c>
    </row>
    <row r="6196" spans="1:8">
      <c r="A6196" s="4" t="s">
        <v>6403</v>
      </c>
      <c r="B6196" s="4" t="s">
        <v>185</v>
      </c>
      <c r="C6196" s="4" t="s">
        <v>199</v>
      </c>
      <c r="D6196" s="4" t="s">
        <v>97</v>
      </c>
      <c r="E6196" s="4" t="s">
        <v>197</v>
      </c>
      <c r="F6196" s="3">
        <v>42972</v>
      </c>
      <c r="G6196" s="3">
        <v>43061</v>
      </c>
      <c r="H6196">
        <v>0</v>
      </c>
    </row>
    <row r="6197" spans="1:8">
      <c r="A6197" s="4" t="s">
        <v>6404</v>
      </c>
      <c r="B6197" s="4" t="s">
        <v>185</v>
      </c>
      <c r="C6197" s="4" t="s">
        <v>199</v>
      </c>
      <c r="D6197" s="4" t="s">
        <v>102</v>
      </c>
      <c r="E6197" s="4" t="s">
        <v>172</v>
      </c>
      <c r="F6197" s="3">
        <v>42972</v>
      </c>
      <c r="G6197" s="3">
        <v>43060</v>
      </c>
      <c r="H6197">
        <v>5129</v>
      </c>
    </row>
    <row r="6198" spans="1:8">
      <c r="A6198" s="4" t="s">
        <v>6405</v>
      </c>
      <c r="B6198" s="4" t="s">
        <v>216</v>
      </c>
      <c r="C6198" s="4" t="s">
        <v>177</v>
      </c>
      <c r="D6198" s="4" t="s">
        <v>121</v>
      </c>
      <c r="E6198" s="4" t="s">
        <v>193</v>
      </c>
      <c r="F6198" s="3">
        <v>42972</v>
      </c>
      <c r="G6198" s="3"/>
    </row>
    <row r="6199" spans="1:8">
      <c r="A6199" s="4" t="s">
        <v>6406</v>
      </c>
      <c r="B6199" s="4" t="s">
        <v>216</v>
      </c>
      <c r="C6199" s="4" t="s">
        <v>192</v>
      </c>
      <c r="D6199" s="4" t="s">
        <v>63</v>
      </c>
      <c r="E6199" s="4" t="s">
        <v>197</v>
      </c>
      <c r="F6199" s="3">
        <v>42972</v>
      </c>
      <c r="G6199" s="3">
        <v>42977</v>
      </c>
      <c r="H6199">
        <v>0</v>
      </c>
    </row>
    <row r="6200" spans="1:8">
      <c r="A6200" s="4" t="s">
        <v>6407</v>
      </c>
      <c r="B6200" s="4" t="s">
        <v>181</v>
      </c>
      <c r="C6200" s="4" t="s">
        <v>171</v>
      </c>
      <c r="D6200" s="4" t="s">
        <v>86</v>
      </c>
      <c r="E6200" s="4" t="s">
        <v>193</v>
      </c>
      <c r="F6200" s="3">
        <v>42972</v>
      </c>
      <c r="G6200" s="3"/>
    </row>
    <row r="6201" spans="1:8">
      <c r="A6201" s="4" t="s">
        <v>6408</v>
      </c>
      <c r="B6201" s="4" t="s">
        <v>181</v>
      </c>
      <c r="C6201" s="4" t="s">
        <v>175</v>
      </c>
      <c r="D6201" s="4" t="s">
        <v>42</v>
      </c>
      <c r="E6201" s="4" t="s">
        <v>193</v>
      </c>
      <c r="F6201" s="3">
        <v>42972</v>
      </c>
      <c r="G6201" s="3"/>
    </row>
    <row r="6202" spans="1:8">
      <c r="A6202" s="4" t="s">
        <v>6409</v>
      </c>
      <c r="B6202" s="4" t="s">
        <v>181</v>
      </c>
      <c r="C6202" s="4" t="s">
        <v>179</v>
      </c>
      <c r="D6202" s="4" t="s">
        <v>75</v>
      </c>
      <c r="E6202" s="4" t="s">
        <v>172</v>
      </c>
      <c r="F6202" s="3">
        <v>42972</v>
      </c>
      <c r="G6202" s="3">
        <v>43058</v>
      </c>
      <c r="H6202">
        <v>454</v>
      </c>
    </row>
    <row r="6203" spans="1:8">
      <c r="A6203" s="4" t="s">
        <v>6410</v>
      </c>
      <c r="B6203" s="4" t="s">
        <v>183</v>
      </c>
      <c r="C6203" s="4" t="s">
        <v>199</v>
      </c>
      <c r="D6203" s="4" t="s">
        <v>29</v>
      </c>
      <c r="E6203" s="4" t="s">
        <v>172</v>
      </c>
      <c r="F6203" s="3">
        <v>42973</v>
      </c>
      <c r="G6203" s="3">
        <v>43041</v>
      </c>
      <c r="H6203">
        <v>6659</v>
      </c>
    </row>
    <row r="6204" spans="1:8">
      <c r="A6204" s="4" t="s">
        <v>6411</v>
      </c>
      <c r="B6204" s="4" t="s">
        <v>246</v>
      </c>
      <c r="C6204" s="4" t="s">
        <v>179</v>
      </c>
      <c r="D6204" s="4" t="s">
        <v>31</v>
      </c>
      <c r="E6204" s="4" t="s">
        <v>172</v>
      </c>
      <c r="F6204" s="3">
        <v>42973</v>
      </c>
      <c r="G6204" s="3">
        <v>42986</v>
      </c>
      <c r="H6204">
        <v>572</v>
      </c>
    </row>
    <row r="6205" spans="1:8">
      <c r="A6205" s="4" t="s">
        <v>6412</v>
      </c>
      <c r="B6205" s="4" t="s">
        <v>279</v>
      </c>
      <c r="C6205" s="4" t="s">
        <v>171</v>
      </c>
      <c r="D6205" s="4" t="s">
        <v>35</v>
      </c>
      <c r="E6205" s="4" t="s">
        <v>172</v>
      </c>
      <c r="F6205" s="3">
        <v>42973</v>
      </c>
      <c r="G6205" s="3">
        <v>43058</v>
      </c>
      <c r="H6205">
        <v>1046</v>
      </c>
    </row>
    <row r="6206" spans="1:8">
      <c r="A6206" s="4" t="s">
        <v>6413</v>
      </c>
      <c r="B6206" s="4" t="s">
        <v>210</v>
      </c>
      <c r="C6206" s="4" t="s">
        <v>171</v>
      </c>
      <c r="D6206" s="4" t="s">
        <v>24</v>
      </c>
      <c r="E6206" s="4" t="s">
        <v>193</v>
      </c>
      <c r="F6206" s="3">
        <v>42973</v>
      </c>
      <c r="G6206" s="3"/>
    </row>
    <row r="6207" spans="1:8">
      <c r="A6207" s="4" t="s">
        <v>6414</v>
      </c>
      <c r="B6207" s="4" t="s">
        <v>263</v>
      </c>
      <c r="C6207" s="4" t="s">
        <v>192</v>
      </c>
      <c r="D6207" s="4" t="s">
        <v>65</v>
      </c>
      <c r="E6207" s="4" t="s">
        <v>172</v>
      </c>
      <c r="F6207" s="3">
        <v>42973</v>
      </c>
      <c r="G6207" s="3">
        <v>43070</v>
      </c>
      <c r="H6207">
        <v>3281</v>
      </c>
    </row>
    <row r="6208" spans="1:8">
      <c r="A6208" s="4" t="s">
        <v>6415</v>
      </c>
      <c r="B6208" s="4" t="s">
        <v>196</v>
      </c>
      <c r="C6208" s="4" t="s">
        <v>177</v>
      </c>
      <c r="D6208" s="4" t="s">
        <v>110</v>
      </c>
      <c r="E6208" s="4" t="s">
        <v>197</v>
      </c>
      <c r="F6208" s="3">
        <v>42973</v>
      </c>
      <c r="G6208" s="3">
        <v>42983</v>
      </c>
      <c r="H6208">
        <v>0</v>
      </c>
    </row>
    <row r="6209" spans="1:8">
      <c r="A6209" s="4" t="s">
        <v>6416</v>
      </c>
      <c r="B6209" s="4" t="s">
        <v>203</v>
      </c>
      <c r="C6209" s="4" t="s">
        <v>192</v>
      </c>
      <c r="D6209" s="4" t="s">
        <v>108</v>
      </c>
      <c r="E6209" s="4" t="s">
        <v>172</v>
      </c>
      <c r="F6209" s="3">
        <v>42973</v>
      </c>
      <c r="G6209" s="3">
        <v>42988</v>
      </c>
      <c r="H6209">
        <v>3462</v>
      </c>
    </row>
    <row r="6210" spans="1:8">
      <c r="A6210" s="4" t="s">
        <v>6417</v>
      </c>
      <c r="B6210" s="4" t="s">
        <v>191</v>
      </c>
      <c r="C6210" s="4" t="s">
        <v>199</v>
      </c>
      <c r="D6210" s="4" t="s">
        <v>105</v>
      </c>
      <c r="E6210" s="4" t="s">
        <v>172</v>
      </c>
      <c r="F6210" s="3">
        <v>42973</v>
      </c>
      <c r="G6210" s="3">
        <v>42984</v>
      </c>
      <c r="H6210">
        <v>6029</v>
      </c>
    </row>
    <row r="6211" spans="1:8">
      <c r="A6211" s="4" t="s">
        <v>6418</v>
      </c>
      <c r="B6211" s="4" t="s">
        <v>219</v>
      </c>
      <c r="C6211" s="4" t="s">
        <v>199</v>
      </c>
      <c r="D6211" s="4" t="s">
        <v>86</v>
      </c>
      <c r="E6211" s="4" t="s">
        <v>193</v>
      </c>
      <c r="F6211" s="3">
        <v>42973</v>
      </c>
      <c r="G6211" s="3"/>
    </row>
    <row r="6212" spans="1:8">
      <c r="A6212" s="4" t="s">
        <v>6419</v>
      </c>
      <c r="B6212" s="4" t="s">
        <v>219</v>
      </c>
      <c r="C6212" s="4" t="s">
        <v>179</v>
      </c>
      <c r="D6212" s="4" t="s">
        <v>59</v>
      </c>
      <c r="E6212" s="4" t="s">
        <v>172</v>
      </c>
      <c r="F6212" s="3">
        <v>42973</v>
      </c>
      <c r="G6212" s="3">
        <v>43073</v>
      </c>
      <c r="H6212">
        <v>566</v>
      </c>
    </row>
    <row r="6213" spans="1:8">
      <c r="A6213" s="4" t="s">
        <v>6420</v>
      </c>
      <c r="B6213" s="4" t="s">
        <v>230</v>
      </c>
      <c r="C6213" s="4" t="s">
        <v>175</v>
      </c>
      <c r="D6213" s="4" t="s">
        <v>53</v>
      </c>
      <c r="E6213" s="4" t="s">
        <v>197</v>
      </c>
      <c r="F6213" s="3">
        <v>42973</v>
      </c>
      <c r="G6213" s="3">
        <v>43047</v>
      </c>
      <c r="H6213">
        <v>0</v>
      </c>
    </row>
    <row r="6214" spans="1:8">
      <c r="A6214" s="4" t="s">
        <v>6421</v>
      </c>
      <c r="B6214" s="4" t="s">
        <v>170</v>
      </c>
      <c r="C6214" s="4" t="s">
        <v>177</v>
      </c>
      <c r="D6214" s="4" t="s">
        <v>106</v>
      </c>
      <c r="E6214" s="4" t="s">
        <v>197</v>
      </c>
      <c r="F6214" s="3">
        <v>42973</v>
      </c>
      <c r="G6214" s="3">
        <v>43051</v>
      </c>
      <c r="H6214">
        <v>0</v>
      </c>
    </row>
    <row r="6215" spans="1:8">
      <c r="A6215" s="4" t="s">
        <v>6422</v>
      </c>
      <c r="B6215" s="4" t="s">
        <v>170</v>
      </c>
      <c r="C6215" s="4" t="s">
        <v>171</v>
      </c>
      <c r="D6215" s="4" t="s">
        <v>79</v>
      </c>
      <c r="E6215" s="4" t="s">
        <v>172</v>
      </c>
      <c r="F6215" s="3">
        <v>42973</v>
      </c>
      <c r="G6215" s="3">
        <v>43052</v>
      </c>
      <c r="H6215">
        <v>1042</v>
      </c>
    </row>
    <row r="6216" spans="1:8">
      <c r="A6216" s="4" t="s">
        <v>6423</v>
      </c>
      <c r="B6216" s="4" t="s">
        <v>232</v>
      </c>
      <c r="C6216" s="4" t="s">
        <v>179</v>
      </c>
      <c r="D6216" s="4" t="s">
        <v>25</v>
      </c>
      <c r="E6216" s="4" t="s">
        <v>172</v>
      </c>
      <c r="F6216" s="3">
        <v>42973</v>
      </c>
      <c r="G6216" s="3">
        <v>43046</v>
      </c>
      <c r="H6216">
        <v>539</v>
      </c>
    </row>
    <row r="6217" spans="1:8">
      <c r="A6217" s="4" t="s">
        <v>6424</v>
      </c>
      <c r="B6217" s="4" t="s">
        <v>205</v>
      </c>
      <c r="C6217" s="4" t="s">
        <v>177</v>
      </c>
      <c r="D6217" s="4" t="s">
        <v>24</v>
      </c>
      <c r="E6217" s="4" t="s">
        <v>193</v>
      </c>
      <c r="F6217" s="3">
        <v>42973</v>
      </c>
      <c r="G6217" s="3"/>
    </row>
    <row r="6218" spans="1:8">
      <c r="A6218" s="4" t="s">
        <v>6425</v>
      </c>
      <c r="B6218" s="4" t="s">
        <v>205</v>
      </c>
      <c r="C6218" s="4" t="s">
        <v>177</v>
      </c>
      <c r="D6218" s="4" t="s">
        <v>82</v>
      </c>
      <c r="E6218" s="4" t="s">
        <v>172</v>
      </c>
      <c r="F6218" s="3">
        <v>42973</v>
      </c>
      <c r="G6218" s="3">
        <v>43055</v>
      </c>
      <c r="H6218">
        <v>56</v>
      </c>
    </row>
    <row r="6219" spans="1:8">
      <c r="A6219" s="4" t="s">
        <v>6426</v>
      </c>
      <c r="B6219" s="4" t="s">
        <v>208</v>
      </c>
      <c r="C6219" s="4" t="s">
        <v>177</v>
      </c>
      <c r="D6219" s="4" t="s">
        <v>70</v>
      </c>
      <c r="E6219" s="4" t="s">
        <v>172</v>
      </c>
      <c r="F6219" s="3">
        <v>42973</v>
      </c>
      <c r="G6219" s="3">
        <v>43067</v>
      </c>
      <c r="H6219">
        <v>60</v>
      </c>
    </row>
    <row r="6220" spans="1:8">
      <c r="A6220" s="4" t="s">
        <v>6427</v>
      </c>
      <c r="B6220" s="4" t="s">
        <v>185</v>
      </c>
      <c r="C6220" s="4" t="s">
        <v>177</v>
      </c>
      <c r="D6220" s="4" t="s">
        <v>105</v>
      </c>
      <c r="E6220" s="4" t="s">
        <v>197</v>
      </c>
      <c r="F6220" s="3">
        <v>42973</v>
      </c>
      <c r="G6220" s="3">
        <v>42974</v>
      </c>
      <c r="H6220">
        <v>0</v>
      </c>
    </row>
    <row r="6221" spans="1:8">
      <c r="A6221" s="4" t="s">
        <v>6428</v>
      </c>
      <c r="B6221" s="4" t="s">
        <v>185</v>
      </c>
      <c r="C6221" s="4" t="s">
        <v>192</v>
      </c>
      <c r="D6221" s="4" t="s">
        <v>115</v>
      </c>
      <c r="E6221" s="4" t="s">
        <v>172</v>
      </c>
      <c r="F6221" s="3">
        <v>42973</v>
      </c>
      <c r="G6221" s="3">
        <v>43043</v>
      </c>
      <c r="H6221">
        <v>3966</v>
      </c>
    </row>
    <row r="6222" spans="1:8">
      <c r="A6222" s="4" t="s">
        <v>6429</v>
      </c>
      <c r="B6222" s="4" t="s">
        <v>216</v>
      </c>
      <c r="C6222" s="4" t="s">
        <v>177</v>
      </c>
      <c r="D6222" s="4" t="s">
        <v>34</v>
      </c>
      <c r="E6222" s="4" t="s">
        <v>197</v>
      </c>
      <c r="F6222" s="3">
        <v>42973</v>
      </c>
      <c r="G6222" s="3">
        <v>42974</v>
      </c>
      <c r="H6222">
        <v>0</v>
      </c>
    </row>
    <row r="6223" spans="1:8">
      <c r="A6223" s="4" t="s">
        <v>6430</v>
      </c>
      <c r="B6223" s="4" t="s">
        <v>235</v>
      </c>
      <c r="C6223" s="4" t="s">
        <v>179</v>
      </c>
      <c r="D6223" s="4" t="s">
        <v>120</v>
      </c>
      <c r="E6223" s="4" t="s">
        <v>172</v>
      </c>
      <c r="F6223" s="3">
        <v>42973</v>
      </c>
      <c r="G6223" s="3">
        <v>43062</v>
      </c>
      <c r="H6223">
        <v>471</v>
      </c>
    </row>
    <row r="6224" spans="1:8">
      <c r="A6224" s="4" t="s">
        <v>6431</v>
      </c>
      <c r="B6224" s="4" t="s">
        <v>181</v>
      </c>
      <c r="C6224" s="4" t="s">
        <v>175</v>
      </c>
      <c r="D6224" s="4" t="s">
        <v>24</v>
      </c>
      <c r="E6224" s="4" t="s">
        <v>193</v>
      </c>
      <c r="F6224" s="3">
        <v>42973</v>
      </c>
      <c r="G6224" s="3"/>
    </row>
    <row r="6225" spans="1:8">
      <c r="A6225" s="4" t="s">
        <v>6432</v>
      </c>
      <c r="B6225" s="4" t="s">
        <v>183</v>
      </c>
      <c r="C6225" s="4" t="s">
        <v>179</v>
      </c>
      <c r="D6225" s="4" t="s">
        <v>37</v>
      </c>
      <c r="E6225" s="4" t="s">
        <v>172</v>
      </c>
      <c r="F6225" s="3">
        <v>42974</v>
      </c>
      <c r="G6225" s="3">
        <v>42983</v>
      </c>
      <c r="H6225">
        <v>597</v>
      </c>
    </row>
    <row r="6226" spans="1:8">
      <c r="A6226" s="4" t="s">
        <v>6433</v>
      </c>
      <c r="B6226" s="4" t="s">
        <v>183</v>
      </c>
      <c r="C6226" s="4" t="s">
        <v>177</v>
      </c>
      <c r="D6226" s="4" t="s">
        <v>42</v>
      </c>
      <c r="E6226" s="4" t="s">
        <v>172</v>
      </c>
      <c r="F6226" s="3">
        <v>42974</v>
      </c>
      <c r="G6226" s="3">
        <v>43053</v>
      </c>
      <c r="H6226">
        <v>53</v>
      </c>
    </row>
    <row r="6227" spans="1:8">
      <c r="A6227" s="4" t="s">
        <v>6434</v>
      </c>
      <c r="B6227" s="4" t="s">
        <v>183</v>
      </c>
      <c r="C6227" s="4" t="s">
        <v>177</v>
      </c>
      <c r="D6227" s="4" t="s">
        <v>51</v>
      </c>
      <c r="E6227" s="4" t="s">
        <v>172</v>
      </c>
      <c r="F6227" s="3">
        <v>42974</v>
      </c>
      <c r="G6227" s="3">
        <v>42991</v>
      </c>
      <c r="H6227">
        <v>59</v>
      </c>
    </row>
    <row r="6228" spans="1:8">
      <c r="A6228" s="4" t="s">
        <v>6435</v>
      </c>
      <c r="B6228" s="4" t="s">
        <v>246</v>
      </c>
      <c r="C6228" s="4" t="s">
        <v>171</v>
      </c>
      <c r="D6228" s="4" t="s">
        <v>124</v>
      </c>
      <c r="E6228" s="4" t="s">
        <v>193</v>
      </c>
      <c r="F6228" s="3">
        <v>42974</v>
      </c>
      <c r="G6228" s="3"/>
    </row>
    <row r="6229" spans="1:8">
      <c r="A6229" s="4" t="s">
        <v>6436</v>
      </c>
      <c r="B6229" s="4" t="s">
        <v>246</v>
      </c>
      <c r="C6229" s="4" t="s">
        <v>179</v>
      </c>
      <c r="D6229" s="4" t="s">
        <v>35</v>
      </c>
      <c r="E6229" s="4" t="s">
        <v>172</v>
      </c>
      <c r="F6229" s="3">
        <v>42974</v>
      </c>
      <c r="G6229" s="3">
        <v>43077</v>
      </c>
      <c r="H6229">
        <v>606</v>
      </c>
    </row>
    <row r="6230" spans="1:8">
      <c r="A6230" s="4" t="s">
        <v>6437</v>
      </c>
      <c r="B6230" s="4" t="s">
        <v>279</v>
      </c>
      <c r="C6230" s="4" t="s">
        <v>199</v>
      </c>
      <c r="D6230" s="4" t="s">
        <v>87</v>
      </c>
      <c r="E6230" s="4" t="s">
        <v>193</v>
      </c>
      <c r="F6230" s="3">
        <v>42974</v>
      </c>
      <c r="G6230" s="3"/>
    </row>
    <row r="6231" spans="1:8">
      <c r="A6231" s="4" t="s">
        <v>6438</v>
      </c>
      <c r="B6231" s="4" t="s">
        <v>263</v>
      </c>
      <c r="C6231" s="4" t="s">
        <v>171</v>
      </c>
      <c r="D6231" s="4" t="s">
        <v>82</v>
      </c>
      <c r="E6231" s="4" t="s">
        <v>197</v>
      </c>
      <c r="F6231" s="3">
        <v>42974</v>
      </c>
      <c r="G6231" s="3">
        <v>43059</v>
      </c>
      <c r="H6231">
        <v>0</v>
      </c>
    </row>
    <row r="6232" spans="1:8">
      <c r="A6232" s="4" t="s">
        <v>6439</v>
      </c>
      <c r="B6232" s="4" t="s">
        <v>263</v>
      </c>
      <c r="C6232" s="4" t="s">
        <v>175</v>
      </c>
      <c r="D6232" s="4" t="s">
        <v>130</v>
      </c>
      <c r="E6232" s="4" t="s">
        <v>172</v>
      </c>
      <c r="F6232" s="3">
        <v>42974</v>
      </c>
      <c r="G6232" s="3">
        <v>43064</v>
      </c>
      <c r="H6232">
        <v>5305</v>
      </c>
    </row>
    <row r="6233" spans="1:8">
      <c r="A6233" s="4" t="s">
        <v>6440</v>
      </c>
      <c r="B6233" s="4" t="s">
        <v>203</v>
      </c>
      <c r="C6233" s="4" t="s">
        <v>171</v>
      </c>
      <c r="D6233" s="4" t="s">
        <v>129</v>
      </c>
      <c r="E6233" s="4" t="s">
        <v>197</v>
      </c>
      <c r="F6233" s="3">
        <v>42974</v>
      </c>
      <c r="G6233" s="3">
        <v>43041</v>
      </c>
      <c r="H6233">
        <v>0</v>
      </c>
    </row>
    <row r="6234" spans="1:8">
      <c r="A6234" s="4" t="s">
        <v>6441</v>
      </c>
      <c r="B6234" s="4" t="s">
        <v>219</v>
      </c>
      <c r="C6234" s="4" t="s">
        <v>175</v>
      </c>
      <c r="D6234" s="4" t="s">
        <v>24</v>
      </c>
      <c r="E6234" s="4" t="s">
        <v>193</v>
      </c>
      <c r="F6234" s="3">
        <v>42974</v>
      </c>
      <c r="G6234" s="3"/>
    </row>
    <row r="6235" spans="1:8">
      <c r="A6235" s="4" t="s">
        <v>6442</v>
      </c>
      <c r="B6235" s="4" t="s">
        <v>219</v>
      </c>
      <c r="C6235" s="4" t="s">
        <v>177</v>
      </c>
      <c r="D6235" s="4" t="s">
        <v>24</v>
      </c>
      <c r="E6235" s="4" t="s">
        <v>193</v>
      </c>
      <c r="F6235" s="3">
        <v>42974</v>
      </c>
      <c r="G6235" s="3"/>
    </row>
    <row r="6236" spans="1:8">
      <c r="A6236" s="4" t="s">
        <v>6443</v>
      </c>
      <c r="B6236" s="4" t="s">
        <v>219</v>
      </c>
      <c r="C6236" s="4" t="s">
        <v>179</v>
      </c>
      <c r="D6236" s="4" t="s">
        <v>82</v>
      </c>
      <c r="E6236" s="4" t="s">
        <v>197</v>
      </c>
      <c r="F6236" s="3">
        <v>42974</v>
      </c>
      <c r="G6236" s="3">
        <v>43055</v>
      </c>
      <c r="H6236">
        <v>0</v>
      </c>
    </row>
    <row r="6237" spans="1:8">
      <c r="A6237" s="4" t="s">
        <v>6444</v>
      </c>
      <c r="B6237" s="4" t="s">
        <v>219</v>
      </c>
      <c r="C6237" s="4" t="s">
        <v>179</v>
      </c>
      <c r="D6237" s="4" t="s">
        <v>72</v>
      </c>
      <c r="E6237" s="4" t="s">
        <v>172</v>
      </c>
      <c r="F6237" s="3">
        <v>42974</v>
      </c>
      <c r="G6237" s="3">
        <v>42987</v>
      </c>
      <c r="H6237">
        <v>596</v>
      </c>
    </row>
    <row r="6238" spans="1:8">
      <c r="A6238" s="4" t="s">
        <v>6445</v>
      </c>
      <c r="B6238" s="4" t="s">
        <v>230</v>
      </c>
      <c r="C6238" s="4" t="s">
        <v>179</v>
      </c>
      <c r="D6238" s="4" t="s">
        <v>108</v>
      </c>
      <c r="E6238" s="4" t="s">
        <v>172</v>
      </c>
      <c r="F6238" s="3">
        <v>42974</v>
      </c>
      <c r="G6238" s="3">
        <v>43043</v>
      </c>
      <c r="H6238">
        <v>545</v>
      </c>
    </row>
    <row r="6239" spans="1:8">
      <c r="A6239" s="4" t="s">
        <v>6446</v>
      </c>
      <c r="B6239" s="4" t="s">
        <v>187</v>
      </c>
      <c r="C6239" s="4" t="s">
        <v>179</v>
      </c>
      <c r="D6239" s="4" t="s">
        <v>86</v>
      </c>
      <c r="E6239" s="4" t="s">
        <v>172</v>
      </c>
      <c r="F6239" s="3">
        <v>42974</v>
      </c>
      <c r="G6239" s="3">
        <v>42976</v>
      </c>
      <c r="H6239">
        <v>548</v>
      </c>
    </row>
    <row r="6240" spans="1:8">
      <c r="A6240" s="4" t="s">
        <v>6447</v>
      </c>
      <c r="B6240" s="4" t="s">
        <v>244</v>
      </c>
      <c r="C6240" s="4" t="s">
        <v>192</v>
      </c>
      <c r="D6240" s="4" t="s">
        <v>57</v>
      </c>
      <c r="E6240" s="4" t="s">
        <v>197</v>
      </c>
      <c r="F6240" s="3">
        <v>42974</v>
      </c>
      <c r="G6240" s="3">
        <v>43084</v>
      </c>
      <c r="H6240">
        <v>0</v>
      </c>
    </row>
    <row r="6241" spans="1:8">
      <c r="A6241" s="4" t="s">
        <v>6448</v>
      </c>
      <c r="B6241" s="4" t="s">
        <v>232</v>
      </c>
      <c r="C6241" s="4" t="s">
        <v>179</v>
      </c>
      <c r="D6241" s="4" t="s">
        <v>120</v>
      </c>
      <c r="E6241" s="4" t="s">
        <v>172</v>
      </c>
      <c r="F6241" s="3">
        <v>42974</v>
      </c>
      <c r="G6241" s="3">
        <v>42999</v>
      </c>
      <c r="H6241">
        <v>415</v>
      </c>
    </row>
    <row r="6242" spans="1:8">
      <c r="A6242" s="4" t="s">
        <v>6449</v>
      </c>
      <c r="B6242" s="4" t="s">
        <v>185</v>
      </c>
      <c r="C6242" s="4" t="s">
        <v>175</v>
      </c>
      <c r="D6242" s="4" t="s">
        <v>108</v>
      </c>
      <c r="E6242" s="4" t="s">
        <v>172</v>
      </c>
      <c r="F6242" s="3">
        <v>42974</v>
      </c>
      <c r="G6242" s="3">
        <v>42975</v>
      </c>
      <c r="H6242">
        <v>3754</v>
      </c>
    </row>
    <row r="6243" spans="1:8">
      <c r="A6243" s="4" t="s">
        <v>6450</v>
      </c>
      <c r="B6243" s="4" t="s">
        <v>181</v>
      </c>
      <c r="C6243" s="4" t="s">
        <v>179</v>
      </c>
      <c r="D6243" s="4" t="s">
        <v>24</v>
      </c>
      <c r="E6243" s="4" t="s">
        <v>193</v>
      </c>
      <c r="F6243" s="3">
        <v>42974</v>
      </c>
      <c r="G6243" s="3"/>
    </row>
    <row r="6244" spans="1:8">
      <c r="A6244" s="4" t="s">
        <v>6451</v>
      </c>
      <c r="B6244" s="4" t="s">
        <v>181</v>
      </c>
      <c r="C6244" s="4" t="s">
        <v>179</v>
      </c>
      <c r="D6244" s="4" t="s">
        <v>24</v>
      </c>
      <c r="E6244" s="4" t="s">
        <v>193</v>
      </c>
      <c r="F6244" s="3">
        <v>42974</v>
      </c>
      <c r="G6244" s="3"/>
    </row>
    <row r="6245" spans="1:8">
      <c r="A6245" s="4" t="s">
        <v>6452</v>
      </c>
      <c r="B6245" s="4" t="s">
        <v>181</v>
      </c>
      <c r="C6245" s="4" t="s">
        <v>179</v>
      </c>
      <c r="D6245" s="4" t="s">
        <v>98</v>
      </c>
      <c r="E6245" s="4" t="s">
        <v>172</v>
      </c>
      <c r="F6245" s="3">
        <v>42974</v>
      </c>
      <c r="G6245" s="3">
        <v>43068</v>
      </c>
      <c r="H6245">
        <v>498</v>
      </c>
    </row>
    <row r="6246" spans="1:8">
      <c r="A6246" s="4" t="s">
        <v>6453</v>
      </c>
      <c r="B6246" s="4" t="s">
        <v>261</v>
      </c>
      <c r="C6246" s="4" t="s">
        <v>179</v>
      </c>
      <c r="D6246" s="4" t="s">
        <v>42</v>
      </c>
      <c r="E6246" s="4" t="s">
        <v>172</v>
      </c>
      <c r="F6246" s="3">
        <v>42975</v>
      </c>
      <c r="G6246" s="3">
        <v>43090</v>
      </c>
      <c r="H6246">
        <v>489</v>
      </c>
    </row>
    <row r="6247" spans="1:8">
      <c r="A6247" s="4" t="s">
        <v>6454</v>
      </c>
      <c r="B6247" s="4" t="s">
        <v>261</v>
      </c>
      <c r="C6247" s="4" t="s">
        <v>171</v>
      </c>
      <c r="D6247" s="4" t="s">
        <v>95</v>
      </c>
      <c r="E6247" s="4" t="s">
        <v>172</v>
      </c>
      <c r="F6247" s="3">
        <v>42975</v>
      </c>
      <c r="G6247" s="3">
        <v>42983</v>
      </c>
      <c r="H6247">
        <v>1022</v>
      </c>
    </row>
    <row r="6248" spans="1:8">
      <c r="A6248" s="4" t="s">
        <v>6455</v>
      </c>
      <c r="B6248" s="4" t="s">
        <v>279</v>
      </c>
      <c r="C6248" s="4" t="s">
        <v>199</v>
      </c>
      <c r="D6248" s="4" t="s">
        <v>21</v>
      </c>
      <c r="E6248" s="4" t="s">
        <v>197</v>
      </c>
      <c r="F6248" s="3">
        <v>42975</v>
      </c>
      <c r="G6248" s="3">
        <v>43046</v>
      </c>
      <c r="H6248">
        <v>0</v>
      </c>
    </row>
    <row r="6249" spans="1:8">
      <c r="A6249" s="4" t="s">
        <v>6456</v>
      </c>
      <c r="B6249" s="4" t="s">
        <v>174</v>
      </c>
      <c r="C6249" s="4" t="s">
        <v>179</v>
      </c>
      <c r="D6249" s="4" t="s">
        <v>37</v>
      </c>
      <c r="E6249" s="4" t="s">
        <v>172</v>
      </c>
      <c r="F6249" s="3">
        <v>42975</v>
      </c>
      <c r="G6249" s="3">
        <v>42989</v>
      </c>
      <c r="H6249">
        <v>525</v>
      </c>
    </row>
    <row r="6250" spans="1:8">
      <c r="A6250" s="4" t="s">
        <v>6457</v>
      </c>
      <c r="B6250" s="4" t="s">
        <v>174</v>
      </c>
      <c r="C6250" s="4" t="s">
        <v>171</v>
      </c>
      <c r="D6250" s="4" t="s">
        <v>41</v>
      </c>
      <c r="E6250" s="4" t="s">
        <v>172</v>
      </c>
      <c r="F6250" s="3">
        <v>42975</v>
      </c>
      <c r="G6250" s="3">
        <v>42985</v>
      </c>
      <c r="H6250">
        <v>1252</v>
      </c>
    </row>
    <row r="6251" spans="1:8">
      <c r="A6251" s="4" t="s">
        <v>6458</v>
      </c>
      <c r="B6251" s="4" t="s">
        <v>212</v>
      </c>
      <c r="C6251" s="4" t="s">
        <v>175</v>
      </c>
      <c r="D6251" s="4" t="s">
        <v>24</v>
      </c>
      <c r="E6251" s="4" t="s">
        <v>193</v>
      </c>
      <c r="F6251" s="3">
        <v>42975</v>
      </c>
      <c r="G6251" s="3"/>
    </row>
    <row r="6252" spans="1:8">
      <c r="A6252" s="4" t="s">
        <v>6459</v>
      </c>
      <c r="B6252" s="4" t="s">
        <v>196</v>
      </c>
      <c r="C6252" s="4" t="s">
        <v>192</v>
      </c>
      <c r="D6252" s="4" t="s">
        <v>45</v>
      </c>
      <c r="E6252" s="4" t="s">
        <v>197</v>
      </c>
      <c r="F6252" s="3">
        <v>42975</v>
      </c>
      <c r="G6252" s="3">
        <v>43064</v>
      </c>
      <c r="H6252">
        <v>0</v>
      </c>
    </row>
    <row r="6253" spans="1:8">
      <c r="A6253" s="4" t="s">
        <v>6460</v>
      </c>
      <c r="B6253" s="4" t="s">
        <v>196</v>
      </c>
      <c r="C6253" s="4" t="s">
        <v>177</v>
      </c>
      <c r="D6253" s="4" t="s">
        <v>43</v>
      </c>
      <c r="E6253" s="4" t="s">
        <v>172</v>
      </c>
      <c r="F6253" s="3">
        <v>42975</v>
      </c>
      <c r="G6253" s="3">
        <v>42989</v>
      </c>
      <c r="H6253">
        <v>63</v>
      </c>
    </row>
    <row r="6254" spans="1:8">
      <c r="A6254" s="4" t="s">
        <v>6461</v>
      </c>
      <c r="B6254" s="4" t="s">
        <v>203</v>
      </c>
      <c r="C6254" s="4" t="s">
        <v>177</v>
      </c>
      <c r="D6254" s="4" t="s">
        <v>81</v>
      </c>
      <c r="E6254" s="4" t="s">
        <v>197</v>
      </c>
      <c r="F6254" s="3">
        <v>42975</v>
      </c>
      <c r="G6254" s="3">
        <v>43050</v>
      </c>
      <c r="H6254">
        <v>0</v>
      </c>
    </row>
    <row r="6255" spans="1:8">
      <c r="A6255" s="4" t="s">
        <v>6462</v>
      </c>
      <c r="B6255" s="4" t="s">
        <v>219</v>
      </c>
      <c r="C6255" s="4" t="s">
        <v>179</v>
      </c>
      <c r="D6255" s="4" t="s">
        <v>129</v>
      </c>
      <c r="E6255" s="4" t="s">
        <v>172</v>
      </c>
      <c r="F6255" s="3">
        <v>42975</v>
      </c>
      <c r="G6255" s="3">
        <v>43097</v>
      </c>
      <c r="H6255">
        <v>474</v>
      </c>
    </row>
    <row r="6256" spans="1:8">
      <c r="A6256" s="4" t="s">
        <v>6463</v>
      </c>
      <c r="B6256" s="4" t="s">
        <v>219</v>
      </c>
      <c r="C6256" s="4" t="s">
        <v>171</v>
      </c>
      <c r="D6256" s="4" t="s">
        <v>122</v>
      </c>
      <c r="E6256" s="4" t="s">
        <v>172</v>
      </c>
      <c r="F6256" s="3">
        <v>42975</v>
      </c>
      <c r="G6256" s="3">
        <v>43058</v>
      </c>
      <c r="H6256">
        <v>1132</v>
      </c>
    </row>
    <row r="6257" spans="1:8">
      <c r="A6257" s="4" t="s">
        <v>6464</v>
      </c>
      <c r="B6257" s="4" t="s">
        <v>256</v>
      </c>
      <c r="C6257" s="4" t="s">
        <v>171</v>
      </c>
      <c r="D6257" s="4" t="s">
        <v>92</v>
      </c>
      <c r="E6257" s="4" t="s">
        <v>197</v>
      </c>
      <c r="F6257" s="3">
        <v>42975</v>
      </c>
      <c r="G6257" s="3">
        <v>42992</v>
      </c>
      <c r="H6257">
        <v>0</v>
      </c>
    </row>
    <row r="6258" spans="1:8">
      <c r="A6258" s="4" t="s">
        <v>6465</v>
      </c>
      <c r="B6258" s="4" t="s">
        <v>256</v>
      </c>
      <c r="C6258" s="4" t="s">
        <v>171</v>
      </c>
      <c r="D6258" s="4" t="s">
        <v>45</v>
      </c>
      <c r="E6258" s="4" t="s">
        <v>172</v>
      </c>
      <c r="F6258" s="3">
        <v>42975</v>
      </c>
      <c r="G6258" s="3">
        <v>43051</v>
      </c>
      <c r="H6258">
        <v>1215</v>
      </c>
    </row>
    <row r="6259" spans="1:8">
      <c r="A6259" s="4" t="s">
        <v>6466</v>
      </c>
      <c r="B6259" s="4" t="s">
        <v>187</v>
      </c>
      <c r="C6259" s="4" t="s">
        <v>171</v>
      </c>
      <c r="D6259" s="4" t="s">
        <v>82</v>
      </c>
      <c r="E6259" s="4" t="s">
        <v>172</v>
      </c>
      <c r="F6259" s="3">
        <v>42975</v>
      </c>
      <c r="G6259" s="3">
        <v>43005</v>
      </c>
      <c r="H6259">
        <v>1081</v>
      </c>
    </row>
    <row r="6260" spans="1:8">
      <c r="A6260" s="4" t="s">
        <v>6467</v>
      </c>
      <c r="B6260" s="4" t="s">
        <v>187</v>
      </c>
      <c r="C6260" s="4" t="s">
        <v>177</v>
      </c>
      <c r="D6260" s="4" t="s">
        <v>56</v>
      </c>
      <c r="E6260" s="4" t="s">
        <v>172</v>
      </c>
      <c r="F6260" s="3">
        <v>42975</v>
      </c>
      <c r="G6260" s="3">
        <v>43046</v>
      </c>
      <c r="H6260">
        <v>49</v>
      </c>
    </row>
    <row r="6261" spans="1:8">
      <c r="A6261" s="4" t="s">
        <v>6468</v>
      </c>
      <c r="B6261" s="4" t="s">
        <v>201</v>
      </c>
      <c r="C6261" s="4" t="s">
        <v>179</v>
      </c>
      <c r="D6261" s="4" t="s">
        <v>76</v>
      </c>
      <c r="E6261" s="4" t="s">
        <v>172</v>
      </c>
      <c r="F6261" s="3">
        <v>42975</v>
      </c>
      <c r="G6261" s="3">
        <v>42992</v>
      </c>
      <c r="H6261">
        <v>653</v>
      </c>
    </row>
    <row r="6262" spans="1:8">
      <c r="A6262" s="4" t="s">
        <v>6469</v>
      </c>
      <c r="B6262" s="4" t="s">
        <v>170</v>
      </c>
      <c r="C6262" s="4" t="s">
        <v>171</v>
      </c>
      <c r="D6262" s="4" t="s">
        <v>104</v>
      </c>
      <c r="E6262" s="4" t="s">
        <v>197</v>
      </c>
      <c r="F6262" s="3">
        <v>42975</v>
      </c>
      <c r="G6262" s="3">
        <v>43069</v>
      </c>
      <c r="H6262">
        <v>0</v>
      </c>
    </row>
    <row r="6263" spans="1:8">
      <c r="A6263" s="4" t="s">
        <v>6470</v>
      </c>
      <c r="B6263" s="4" t="s">
        <v>170</v>
      </c>
      <c r="C6263" s="4" t="s">
        <v>192</v>
      </c>
      <c r="D6263" s="4" t="s">
        <v>66</v>
      </c>
      <c r="E6263" s="4" t="s">
        <v>197</v>
      </c>
      <c r="F6263" s="3">
        <v>42975</v>
      </c>
      <c r="G6263" s="3">
        <v>43066</v>
      </c>
      <c r="H6263">
        <v>0</v>
      </c>
    </row>
    <row r="6264" spans="1:8">
      <c r="A6264" s="4" t="s">
        <v>6471</v>
      </c>
      <c r="B6264" s="4" t="s">
        <v>189</v>
      </c>
      <c r="C6264" s="4" t="s">
        <v>171</v>
      </c>
      <c r="D6264" s="4" t="s">
        <v>104</v>
      </c>
      <c r="E6264" s="4" t="s">
        <v>172</v>
      </c>
      <c r="F6264" s="3">
        <v>42975</v>
      </c>
      <c r="G6264" s="3">
        <v>42991</v>
      </c>
      <c r="H6264">
        <v>1105</v>
      </c>
    </row>
    <row r="6265" spans="1:8">
      <c r="A6265" s="4" t="s">
        <v>6472</v>
      </c>
      <c r="B6265" s="4" t="s">
        <v>232</v>
      </c>
      <c r="C6265" s="4" t="s">
        <v>171</v>
      </c>
      <c r="D6265" s="4" t="s">
        <v>117</v>
      </c>
      <c r="E6265" s="4" t="s">
        <v>172</v>
      </c>
      <c r="F6265" s="3">
        <v>42975</v>
      </c>
      <c r="G6265" s="3">
        <v>42999</v>
      </c>
      <c r="H6265">
        <v>948</v>
      </c>
    </row>
    <row r="6266" spans="1:8">
      <c r="A6266" s="4" t="s">
        <v>6473</v>
      </c>
      <c r="B6266" s="4" t="s">
        <v>185</v>
      </c>
      <c r="C6266" s="4" t="s">
        <v>192</v>
      </c>
      <c r="D6266" s="4" t="s">
        <v>129</v>
      </c>
      <c r="E6266" s="4" t="s">
        <v>197</v>
      </c>
      <c r="F6266" s="3">
        <v>42975</v>
      </c>
      <c r="G6266" s="3">
        <v>42988</v>
      </c>
      <c r="H6266">
        <v>0</v>
      </c>
    </row>
    <row r="6267" spans="1:8">
      <c r="A6267" s="4" t="s">
        <v>6474</v>
      </c>
      <c r="B6267" s="4" t="s">
        <v>216</v>
      </c>
      <c r="C6267" s="4" t="s">
        <v>177</v>
      </c>
      <c r="D6267" s="4" t="s">
        <v>34</v>
      </c>
      <c r="E6267" s="4" t="s">
        <v>197</v>
      </c>
      <c r="F6267" s="3">
        <v>42975</v>
      </c>
      <c r="G6267" s="3">
        <v>43050</v>
      </c>
      <c r="H6267">
        <v>0</v>
      </c>
    </row>
    <row r="6268" spans="1:8">
      <c r="A6268" s="4" t="s">
        <v>6475</v>
      </c>
      <c r="B6268" s="4" t="s">
        <v>183</v>
      </c>
      <c r="C6268" s="4" t="s">
        <v>171</v>
      </c>
      <c r="D6268" s="4" t="s">
        <v>111</v>
      </c>
      <c r="E6268" s="4" t="s">
        <v>197</v>
      </c>
      <c r="F6268" s="3">
        <v>42976</v>
      </c>
      <c r="G6268" s="3">
        <v>42983</v>
      </c>
      <c r="H6268">
        <v>0</v>
      </c>
    </row>
    <row r="6269" spans="1:8">
      <c r="A6269" s="4" t="s">
        <v>6476</v>
      </c>
      <c r="B6269" s="4" t="s">
        <v>183</v>
      </c>
      <c r="C6269" s="4" t="s">
        <v>177</v>
      </c>
      <c r="D6269" s="4" t="s">
        <v>70</v>
      </c>
      <c r="E6269" s="4" t="s">
        <v>172</v>
      </c>
      <c r="F6269" s="3">
        <v>42976</v>
      </c>
      <c r="G6269" s="3">
        <v>43072</v>
      </c>
      <c r="H6269">
        <v>44</v>
      </c>
    </row>
    <row r="6270" spans="1:8">
      <c r="A6270" s="4" t="s">
        <v>6477</v>
      </c>
      <c r="B6270" s="4" t="s">
        <v>246</v>
      </c>
      <c r="C6270" s="4" t="s">
        <v>171</v>
      </c>
      <c r="D6270" s="4" t="s">
        <v>102</v>
      </c>
      <c r="E6270" s="4" t="s">
        <v>193</v>
      </c>
      <c r="F6270" s="3">
        <v>42976</v>
      </c>
      <c r="G6270" s="3"/>
    </row>
    <row r="6271" spans="1:8">
      <c r="A6271" s="4" t="s">
        <v>6478</v>
      </c>
      <c r="B6271" s="4" t="s">
        <v>246</v>
      </c>
      <c r="C6271" s="4" t="s">
        <v>175</v>
      </c>
      <c r="D6271" s="4" t="s">
        <v>96</v>
      </c>
      <c r="E6271" s="4" t="s">
        <v>172</v>
      </c>
      <c r="F6271" s="3">
        <v>42976</v>
      </c>
      <c r="G6271" s="3">
        <v>43054</v>
      </c>
      <c r="H6271">
        <v>4343</v>
      </c>
    </row>
    <row r="6272" spans="1:8">
      <c r="A6272" s="4" t="s">
        <v>6479</v>
      </c>
      <c r="B6272" s="4" t="s">
        <v>304</v>
      </c>
      <c r="C6272" s="4" t="s">
        <v>199</v>
      </c>
      <c r="D6272" s="4" t="s">
        <v>119</v>
      </c>
      <c r="E6272" s="4" t="s">
        <v>172</v>
      </c>
      <c r="F6272" s="3">
        <v>42976</v>
      </c>
      <c r="G6272" s="3">
        <v>42991</v>
      </c>
      <c r="H6272">
        <v>5096</v>
      </c>
    </row>
    <row r="6273" spans="1:8">
      <c r="A6273" s="4" t="s">
        <v>6480</v>
      </c>
      <c r="B6273" s="4" t="s">
        <v>304</v>
      </c>
      <c r="C6273" s="4" t="s">
        <v>199</v>
      </c>
      <c r="D6273" s="4" t="s">
        <v>92</v>
      </c>
      <c r="E6273" s="4" t="s">
        <v>172</v>
      </c>
      <c r="F6273" s="3">
        <v>42976</v>
      </c>
      <c r="G6273" s="3">
        <v>43008</v>
      </c>
      <c r="H6273">
        <v>4994</v>
      </c>
    </row>
    <row r="6274" spans="1:8">
      <c r="A6274" s="4" t="s">
        <v>6481</v>
      </c>
      <c r="B6274" s="4" t="s">
        <v>279</v>
      </c>
      <c r="C6274" s="4" t="s">
        <v>171</v>
      </c>
      <c r="D6274" s="4" t="s">
        <v>50</v>
      </c>
      <c r="E6274" s="4" t="s">
        <v>172</v>
      </c>
      <c r="F6274" s="3">
        <v>42976</v>
      </c>
      <c r="G6274" s="3">
        <v>43070</v>
      </c>
      <c r="H6274">
        <v>1251</v>
      </c>
    </row>
    <row r="6275" spans="1:8">
      <c r="A6275" s="4" t="s">
        <v>6482</v>
      </c>
      <c r="B6275" s="4" t="s">
        <v>263</v>
      </c>
      <c r="C6275" s="4" t="s">
        <v>179</v>
      </c>
      <c r="D6275" s="4" t="s">
        <v>65</v>
      </c>
      <c r="E6275" s="4" t="s">
        <v>172</v>
      </c>
      <c r="F6275" s="3">
        <v>42976</v>
      </c>
      <c r="G6275" s="3">
        <v>43050</v>
      </c>
      <c r="H6275">
        <v>602</v>
      </c>
    </row>
    <row r="6276" spans="1:8">
      <c r="A6276" s="4" t="s">
        <v>6483</v>
      </c>
      <c r="B6276" s="4" t="s">
        <v>263</v>
      </c>
      <c r="C6276" s="4" t="s">
        <v>179</v>
      </c>
      <c r="D6276" s="4" t="s">
        <v>113</v>
      </c>
      <c r="E6276" s="4" t="s">
        <v>172</v>
      </c>
      <c r="F6276" s="3">
        <v>42976</v>
      </c>
      <c r="G6276" s="3">
        <v>42986</v>
      </c>
      <c r="H6276">
        <v>600</v>
      </c>
    </row>
    <row r="6277" spans="1:8">
      <c r="A6277" s="4" t="s">
        <v>6484</v>
      </c>
      <c r="B6277" s="4" t="s">
        <v>263</v>
      </c>
      <c r="C6277" s="4" t="s">
        <v>179</v>
      </c>
      <c r="D6277" s="4" t="s">
        <v>125</v>
      </c>
      <c r="E6277" s="4" t="s">
        <v>172</v>
      </c>
      <c r="F6277" s="3">
        <v>42976</v>
      </c>
      <c r="G6277" s="3">
        <v>42987</v>
      </c>
      <c r="H6277">
        <v>595</v>
      </c>
    </row>
    <row r="6278" spans="1:8">
      <c r="A6278" s="4" t="s">
        <v>6485</v>
      </c>
      <c r="B6278" s="4" t="s">
        <v>212</v>
      </c>
      <c r="C6278" s="4" t="s">
        <v>177</v>
      </c>
      <c r="D6278" s="4" t="s">
        <v>56</v>
      </c>
      <c r="E6278" s="4" t="s">
        <v>197</v>
      </c>
      <c r="F6278" s="3">
        <v>42976</v>
      </c>
      <c r="G6278" s="3">
        <v>43064</v>
      </c>
      <c r="H6278">
        <v>0</v>
      </c>
    </row>
    <row r="6279" spans="1:8">
      <c r="A6279" s="4" t="s">
        <v>6486</v>
      </c>
      <c r="B6279" s="4" t="s">
        <v>196</v>
      </c>
      <c r="C6279" s="4" t="s">
        <v>175</v>
      </c>
      <c r="D6279" s="4" t="s">
        <v>41</v>
      </c>
      <c r="E6279" s="4" t="s">
        <v>197</v>
      </c>
      <c r="F6279" s="3">
        <v>42976</v>
      </c>
      <c r="G6279" s="3">
        <v>43040</v>
      </c>
      <c r="H6279">
        <v>0</v>
      </c>
    </row>
    <row r="6280" spans="1:8">
      <c r="A6280" s="4" t="s">
        <v>6487</v>
      </c>
      <c r="B6280" s="4" t="s">
        <v>203</v>
      </c>
      <c r="C6280" s="4" t="s">
        <v>192</v>
      </c>
      <c r="D6280" s="4" t="s">
        <v>76</v>
      </c>
      <c r="E6280" s="4" t="s">
        <v>172</v>
      </c>
      <c r="F6280" s="3">
        <v>42976</v>
      </c>
      <c r="G6280" s="3">
        <v>43100</v>
      </c>
      <c r="H6280">
        <v>3064</v>
      </c>
    </row>
    <row r="6281" spans="1:8">
      <c r="A6281" s="4" t="s">
        <v>6488</v>
      </c>
      <c r="B6281" s="4" t="s">
        <v>187</v>
      </c>
      <c r="C6281" s="4" t="s">
        <v>192</v>
      </c>
      <c r="D6281" s="4" t="s">
        <v>80</v>
      </c>
      <c r="E6281" s="4" t="s">
        <v>193</v>
      </c>
      <c r="F6281" s="3">
        <v>42976</v>
      </c>
      <c r="G6281" s="3"/>
    </row>
    <row r="6282" spans="1:8">
      <c r="A6282" s="4" t="s">
        <v>6489</v>
      </c>
      <c r="B6282" s="4" t="s">
        <v>170</v>
      </c>
      <c r="C6282" s="4" t="s">
        <v>177</v>
      </c>
      <c r="D6282" s="4" t="s">
        <v>103</v>
      </c>
      <c r="E6282" s="4" t="s">
        <v>197</v>
      </c>
      <c r="F6282" s="3">
        <v>42976</v>
      </c>
      <c r="G6282" s="3">
        <v>43055</v>
      </c>
      <c r="H6282">
        <v>0</v>
      </c>
    </row>
    <row r="6283" spans="1:8">
      <c r="A6283" s="4" t="s">
        <v>6490</v>
      </c>
      <c r="B6283" s="4" t="s">
        <v>189</v>
      </c>
      <c r="C6283" s="4" t="s">
        <v>192</v>
      </c>
      <c r="D6283" s="4" t="s">
        <v>131</v>
      </c>
      <c r="E6283" s="4" t="s">
        <v>197</v>
      </c>
      <c r="F6283" s="3">
        <v>42976</v>
      </c>
      <c r="G6283" s="3">
        <v>43067</v>
      </c>
      <c r="H6283">
        <v>0</v>
      </c>
    </row>
    <row r="6284" spans="1:8">
      <c r="A6284" s="4" t="s">
        <v>6491</v>
      </c>
      <c r="B6284" s="4" t="s">
        <v>232</v>
      </c>
      <c r="C6284" s="4" t="s">
        <v>199</v>
      </c>
      <c r="D6284" s="4" t="s">
        <v>21</v>
      </c>
      <c r="E6284" s="4" t="s">
        <v>172</v>
      </c>
      <c r="F6284" s="3">
        <v>42976</v>
      </c>
      <c r="G6284" s="3">
        <v>43094</v>
      </c>
      <c r="H6284">
        <v>5790</v>
      </c>
    </row>
    <row r="6285" spans="1:8">
      <c r="A6285" s="4" t="s">
        <v>6492</v>
      </c>
      <c r="B6285" s="4" t="s">
        <v>226</v>
      </c>
      <c r="C6285" s="4" t="s">
        <v>175</v>
      </c>
      <c r="D6285" s="4" t="s">
        <v>121</v>
      </c>
      <c r="E6285" s="4" t="s">
        <v>172</v>
      </c>
      <c r="F6285" s="3">
        <v>42976</v>
      </c>
      <c r="G6285" s="3">
        <v>42983</v>
      </c>
      <c r="H6285">
        <v>5688</v>
      </c>
    </row>
    <row r="6286" spans="1:8">
      <c r="A6286" s="4" t="s">
        <v>6493</v>
      </c>
      <c r="B6286" s="4" t="s">
        <v>208</v>
      </c>
      <c r="C6286" s="4" t="s">
        <v>179</v>
      </c>
      <c r="D6286" s="4" t="s">
        <v>37</v>
      </c>
      <c r="E6286" s="4" t="s">
        <v>172</v>
      </c>
      <c r="F6286" s="3">
        <v>42976</v>
      </c>
      <c r="G6286" s="3">
        <v>43041</v>
      </c>
      <c r="H6286">
        <v>672</v>
      </c>
    </row>
    <row r="6287" spans="1:8">
      <c r="A6287" s="4" t="s">
        <v>6494</v>
      </c>
      <c r="B6287" s="4" t="s">
        <v>208</v>
      </c>
      <c r="C6287" s="4" t="s">
        <v>177</v>
      </c>
      <c r="D6287" s="4" t="s">
        <v>29</v>
      </c>
      <c r="E6287" s="4" t="s">
        <v>172</v>
      </c>
      <c r="F6287" s="3">
        <v>42976</v>
      </c>
      <c r="G6287" s="3">
        <v>43077</v>
      </c>
      <c r="H6287">
        <v>62</v>
      </c>
    </row>
    <row r="6288" spans="1:8">
      <c r="A6288" s="4" t="s">
        <v>6495</v>
      </c>
      <c r="B6288" s="4" t="s">
        <v>185</v>
      </c>
      <c r="C6288" s="4" t="s">
        <v>175</v>
      </c>
      <c r="D6288" s="4" t="s">
        <v>53</v>
      </c>
      <c r="E6288" s="4" t="s">
        <v>172</v>
      </c>
      <c r="F6288" s="3">
        <v>42976</v>
      </c>
      <c r="G6288" s="3">
        <v>43088</v>
      </c>
      <c r="H6288">
        <v>4577</v>
      </c>
    </row>
    <row r="6289" spans="1:8">
      <c r="A6289" s="4" t="s">
        <v>6496</v>
      </c>
      <c r="B6289" s="4" t="s">
        <v>216</v>
      </c>
      <c r="C6289" s="4" t="s">
        <v>179</v>
      </c>
      <c r="D6289" s="4" t="s">
        <v>24</v>
      </c>
      <c r="E6289" s="4" t="s">
        <v>193</v>
      </c>
      <c r="F6289" s="3">
        <v>42976</v>
      </c>
      <c r="G6289" s="3"/>
    </row>
    <row r="6290" spans="1:8">
      <c r="A6290" s="4" t="s">
        <v>6497</v>
      </c>
      <c r="B6290" s="4" t="s">
        <v>183</v>
      </c>
      <c r="C6290" s="4" t="s">
        <v>177</v>
      </c>
      <c r="D6290" s="4" t="s">
        <v>61</v>
      </c>
      <c r="E6290" s="4" t="s">
        <v>197</v>
      </c>
      <c r="F6290" s="3">
        <v>42977</v>
      </c>
      <c r="G6290" s="3">
        <v>43058</v>
      </c>
      <c r="H6290">
        <v>0</v>
      </c>
    </row>
    <row r="6291" spans="1:8">
      <c r="A6291" s="4" t="s">
        <v>6498</v>
      </c>
      <c r="B6291" s="4" t="s">
        <v>183</v>
      </c>
      <c r="C6291" s="4" t="s">
        <v>171</v>
      </c>
      <c r="D6291" s="4" t="s">
        <v>92</v>
      </c>
      <c r="E6291" s="4" t="s">
        <v>172</v>
      </c>
      <c r="F6291" s="3">
        <v>42977</v>
      </c>
      <c r="G6291" s="3">
        <v>43095</v>
      </c>
      <c r="H6291">
        <v>1118</v>
      </c>
    </row>
    <row r="6292" spans="1:8">
      <c r="A6292" s="4" t="s">
        <v>6499</v>
      </c>
      <c r="B6292" s="4" t="s">
        <v>183</v>
      </c>
      <c r="C6292" s="4" t="s">
        <v>177</v>
      </c>
      <c r="D6292" s="4" t="s">
        <v>110</v>
      </c>
      <c r="E6292" s="4" t="s">
        <v>172</v>
      </c>
      <c r="F6292" s="3">
        <v>42977</v>
      </c>
      <c r="G6292" s="3">
        <v>42986</v>
      </c>
      <c r="H6292">
        <v>55</v>
      </c>
    </row>
    <row r="6293" spans="1:8">
      <c r="A6293" s="4" t="s">
        <v>6500</v>
      </c>
      <c r="B6293" s="4" t="s">
        <v>261</v>
      </c>
      <c r="C6293" s="4" t="s">
        <v>175</v>
      </c>
      <c r="D6293" s="4" t="s">
        <v>63</v>
      </c>
      <c r="E6293" s="4" t="s">
        <v>172</v>
      </c>
      <c r="F6293" s="3">
        <v>42977</v>
      </c>
      <c r="G6293" s="3">
        <v>43090</v>
      </c>
      <c r="H6293">
        <v>5052</v>
      </c>
    </row>
    <row r="6294" spans="1:8">
      <c r="A6294" s="4" t="s">
        <v>6501</v>
      </c>
      <c r="B6294" s="4" t="s">
        <v>261</v>
      </c>
      <c r="C6294" s="4" t="s">
        <v>175</v>
      </c>
      <c r="D6294" s="4" t="s">
        <v>130</v>
      </c>
      <c r="E6294" s="4" t="s">
        <v>172</v>
      </c>
      <c r="F6294" s="3">
        <v>42977</v>
      </c>
      <c r="G6294" s="3">
        <v>42982</v>
      </c>
      <c r="H6294">
        <v>4023</v>
      </c>
    </row>
    <row r="6295" spans="1:8">
      <c r="A6295" s="4" t="s">
        <v>6502</v>
      </c>
      <c r="B6295" s="4" t="s">
        <v>246</v>
      </c>
      <c r="C6295" s="4" t="s">
        <v>177</v>
      </c>
      <c r="D6295" s="4" t="s">
        <v>24</v>
      </c>
      <c r="E6295" s="4" t="s">
        <v>193</v>
      </c>
      <c r="F6295" s="3">
        <v>42977</v>
      </c>
      <c r="G6295" s="3"/>
    </row>
    <row r="6296" spans="1:8">
      <c r="A6296" s="4" t="s">
        <v>6503</v>
      </c>
      <c r="B6296" s="4" t="s">
        <v>246</v>
      </c>
      <c r="C6296" s="4" t="s">
        <v>177</v>
      </c>
      <c r="D6296" s="4" t="s">
        <v>80</v>
      </c>
      <c r="E6296" s="4" t="s">
        <v>172</v>
      </c>
      <c r="F6296" s="3">
        <v>42977</v>
      </c>
      <c r="G6296" s="3">
        <v>42986</v>
      </c>
      <c r="H6296">
        <v>57</v>
      </c>
    </row>
    <row r="6297" spans="1:8">
      <c r="A6297" s="4" t="s">
        <v>6504</v>
      </c>
      <c r="B6297" s="4" t="s">
        <v>279</v>
      </c>
      <c r="C6297" s="4" t="s">
        <v>177</v>
      </c>
      <c r="D6297" s="4" t="s">
        <v>65</v>
      </c>
      <c r="E6297" s="4" t="s">
        <v>172</v>
      </c>
      <c r="F6297" s="3">
        <v>42977</v>
      </c>
      <c r="G6297" s="3">
        <v>43062</v>
      </c>
      <c r="H6297">
        <v>59</v>
      </c>
    </row>
    <row r="6298" spans="1:8">
      <c r="A6298" s="4" t="s">
        <v>6505</v>
      </c>
      <c r="B6298" s="4" t="s">
        <v>210</v>
      </c>
      <c r="C6298" s="4" t="s">
        <v>177</v>
      </c>
      <c r="D6298" s="4" t="s">
        <v>123</v>
      </c>
      <c r="E6298" s="4" t="s">
        <v>197</v>
      </c>
      <c r="F6298" s="3">
        <v>42977</v>
      </c>
      <c r="G6298" s="3">
        <v>43057</v>
      </c>
      <c r="H6298">
        <v>0</v>
      </c>
    </row>
    <row r="6299" spans="1:8">
      <c r="A6299" s="4" t="s">
        <v>6506</v>
      </c>
      <c r="B6299" s="4" t="s">
        <v>210</v>
      </c>
      <c r="C6299" s="4" t="s">
        <v>175</v>
      </c>
      <c r="D6299" s="4" t="s">
        <v>83</v>
      </c>
      <c r="E6299" s="4" t="s">
        <v>172</v>
      </c>
      <c r="F6299" s="3">
        <v>42977</v>
      </c>
      <c r="G6299" s="3">
        <v>42985</v>
      </c>
      <c r="H6299">
        <v>5544</v>
      </c>
    </row>
    <row r="6300" spans="1:8">
      <c r="A6300" s="4" t="s">
        <v>6507</v>
      </c>
      <c r="B6300" s="4" t="s">
        <v>174</v>
      </c>
      <c r="C6300" s="4" t="s">
        <v>175</v>
      </c>
      <c r="D6300" s="4" t="s">
        <v>92</v>
      </c>
      <c r="E6300" s="4" t="s">
        <v>197</v>
      </c>
      <c r="F6300" s="3">
        <v>42977</v>
      </c>
      <c r="G6300" s="3">
        <v>43054</v>
      </c>
      <c r="H6300">
        <v>0</v>
      </c>
    </row>
    <row r="6301" spans="1:8">
      <c r="A6301" s="4" t="s">
        <v>6508</v>
      </c>
      <c r="B6301" s="4" t="s">
        <v>174</v>
      </c>
      <c r="C6301" s="4" t="s">
        <v>177</v>
      </c>
      <c r="D6301" s="4" t="s">
        <v>119</v>
      </c>
      <c r="E6301" s="4" t="s">
        <v>197</v>
      </c>
      <c r="F6301" s="3">
        <v>42977</v>
      </c>
      <c r="G6301" s="3">
        <v>42978</v>
      </c>
      <c r="H6301">
        <v>0</v>
      </c>
    </row>
    <row r="6302" spans="1:8">
      <c r="A6302" s="4" t="s">
        <v>6509</v>
      </c>
      <c r="B6302" s="4" t="s">
        <v>174</v>
      </c>
      <c r="C6302" s="4" t="s">
        <v>175</v>
      </c>
      <c r="D6302" s="4" t="s">
        <v>42</v>
      </c>
      <c r="E6302" s="4" t="s">
        <v>172</v>
      </c>
      <c r="F6302" s="3">
        <v>42977</v>
      </c>
      <c r="G6302" s="3">
        <v>42996</v>
      </c>
      <c r="H6302">
        <v>4598</v>
      </c>
    </row>
    <row r="6303" spans="1:8">
      <c r="A6303" s="4" t="s">
        <v>6510</v>
      </c>
      <c r="B6303" s="4" t="s">
        <v>174</v>
      </c>
      <c r="C6303" s="4" t="s">
        <v>175</v>
      </c>
      <c r="D6303" s="4" t="s">
        <v>43</v>
      </c>
      <c r="E6303" s="4" t="s">
        <v>172</v>
      </c>
      <c r="F6303" s="3">
        <v>42977</v>
      </c>
      <c r="G6303" s="3">
        <v>42988</v>
      </c>
      <c r="H6303">
        <v>5008</v>
      </c>
    </row>
    <row r="6304" spans="1:8">
      <c r="A6304" s="4" t="s">
        <v>6511</v>
      </c>
      <c r="B6304" s="4" t="s">
        <v>174</v>
      </c>
      <c r="C6304" s="4" t="s">
        <v>175</v>
      </c>
      <c r="D6304" s="4" t="s">
        <v>110</v>
      </c>
      <c r="E6304" s="4" t="s">
        <v>172</v>
      </c>
      <c r="F6304" s="3">
        <v>42977</v>
      </c>
      <c r="G6304" s="3">
        <v>43078</v>
      </c>
      <c r="H6304">
        <v>3932</v>
      </c>
    </row>
    <row r="6305" spans="1:8">
      <c r="A6305" s="4" t="s">
        <v>6512</v>
      </c>
      <c r="B6305" s="4" t="s">
        <v>263</v>
      </c>
      <c r="C6305" s="4" t="s">
        <v>171</v>
      </c>
      <c r="D6305" s="4" t="s">
        <v>126</v>
      </c>
      <c r="E6305" s="4" t="s">
        <v>172</v>
      </c>
      <c r="F6305" s="3">
        <v>42977</v>
      </c>
      <c r="G6305" s="3">
        <v>43098</v>
      </c>
      <c r="H6305">
        <v>1166</v>
      </c>
    </row>
    <row r="6306" spans="1:8">
      <c r="A6306" s="4" t="s">
        <v>6513</v>
      </c>
      <c r="B6306" s="4" t="s">
        <v>196</v>
      </c>
      <c r="C6306" s="4" t="s">
        <v>171</v>
      </c>
      <c r="D6306" s="4" t="s">
        <v>103</v>
      </c>
      <c r="E6306" s="4" t="s">
        <v>197</v>
      </c>
      <c r="F6306" s="3">
        <v>42977</v>
      </c>
      <c r="G6306" s="3">
        <v>43075</v>
      </c>
      <c r="H6306">
        <v>0</v>
      </c>
    </row>
    <row r="6307" spans="1:8">
      <c r="A6307" s="4" t="s">
        <v>6514</v>
      </c>
      <c r="B6307" s="4" t="s">
        <v>203</v>
      </c>
      <c r="C6307" s="4" t="s">
        <v>171</v>
      </c>
      <c r="D6307" s="4" t="s">
        <v>44</v>
      </c>
      <c r="E6307" s="4" t="s">
        <v>172</v>
      </c>
      <c r="F6307" s="3">
        <v>42977</v>
      </c>
      <c r="G6307" s="3">
        <v>42984</v>
      </c>
      <c r="H6307">
        <v>1195</v>
      </c>
    </row>
    <row r="6308" spans="1:8">
      <c r="A6308" s="4" t="s">
        <v>6515</v>
      </c>
      <c r="B6308" s="4" t="s">
        <v>191</v>
      </c>
      <c r="C6308" s="4" t="s">
        <v>177</v>
      </c>
      <c r="D6308" s="4" t="s">
        <v>122</v>
      </c>
      <c r="E6308" s="4" t="s">
        <v>197</v>
      </c>
      <c r="F6308" s="3">
        <v>42977</v>
      </c>
      <c r="G6308" s="3">
        <v>43043</v>
      </c>
      <c r="H6308">
        <v>0</v>
      </c>
    </row>
    <row r="6309" spans="1:8">
      <c r="A6309" s="4" t="s">
        <v>6516</v>
      </c>
      <c r="B6309" s="4" t="s">
        <v>343</v>
      </c>
      <c r="C6309" s="4" t="s">
        <v>179</v>
      </c>
      <c r="D6309" s="4" t="s">
        <v>66</v>
      </c>
      <c r="E6309" s="4" t="s">
        <v>172</v>
      </c>
      <c r="F6309" s="3">
        <v>42977</v>
      </c>
      <c r="G6309" s="3">
        <v>43092</v>
      </c>
      <c r="H6309">
        <v>551</v>
      </c>
    </row>
    <row r="6310" spans="1:8">
      <c r="A6310" s="4" t="s">
        <v>6517</v>
      </c>
      <c r="B6310" s="4" t="s">
        <v>343</v>
      </c>
      <c r="C6310" s="4" t="s">
        <v>179</v>
      </c>
      <c r="D6310" s="4" t="s">
        <v>68</v>
      </c>
      <c r="E6310" s="4" t="s">
        <v>172</v>
      </c>
      <c r="F6310" s="3">
        <v>42977</v>
      </c>
      <c r="G6310" s="3">
        <v>42986</v>
      </c>
      <c r="H6310">
        <v>623</v>
      </c>
    </row>
    <row r="6311" spans="1:8">
      <c r="A6311" s="4" t="s">
        <v>6518</v>
      </c>
      <c r="B6311" s="4" t="s">
        <v>230</v>
      </c>
      <c r="C6311" s="4" t="s">
        <v>175</v>
      </c>
      <c r="D6311" s="4" t="s">
        <v>82</v>
      </c>
      <c r="E6311" s="4" t="s">
        <v>197</v>
      </c>
      <c r="F6311" s="3">
        <v>42977</v>
      </c>
      <c r="G6311" s="3">
        <v>43055</v>
      </c>
      <c r="H6311">
        <v>0</v>
      </c>
    </row>
    <row r="6312" spans="1:8">
      <c r="A6312" s="4" t="s">
        <v>6519</v>
      </c>
      <c r="B6312" s="4" t="s">
        <v>230</v>
      </c>
      <c r="C6312" s="4" t="s">
        <v>177</v>
      </c>
      <c r="D6312" s="4" t="s">
        <v>97</v>
      </c>
      <c r="E6312" s="4" t="s">
        <v>197</v>
      </c>
      <c r="F6312" s="3">
        <v>42977</v>
      </c>
      <c r="G6312" s="3">
        <v>43044</v>
      </c>
      <c r="H6312">
        <v>0</v>
      </c>
    </row>
    <row r="6313" spans="1:8">
      <c r="A6313" s="4" t="s">
        <v>6520</v>
      </c>
      <c r="B6313" s="4" t="s">
        <v>256</v>
      </c>
      <c r="C6313" s="4" t="s">
        <v>177</v>
      </c>
      <c r="D6313" s="4" t="s">
        <v>66</v>
      </c>
      <c r="E6313" s="4" t="s">
        <v>197</v>
      </c>
      <c r="F6313" s="3">
        <v>42977</v>
      </c>
      <c r="G6313" s="3">
        <v>42988</v>
      </c>
      <c r="H6313">
        <v>0</v>
      </c>
    </row>
    <row r="6314" spans="1:8">
      <c r="A6314" s="4" t="s">
        <v>6521</v>
      </c>
      <c r="B6314" s="4" t="s">
        <v>187</v>
      </c>
      <c r="C6314" s="4" t="s">
        <v>177</v>
      </c>
      <c r="D6314" s="4" t="s">
        <v>24</v>
      </c>
      <c r="E6314" s="4" t="s">
        <v>193</v>
      </c>
      <c r="F6314" s="3">
        <v>42977</v>
      </c>
      <c r="G6314" s="3"/>
    </row>
    <row r="6315" spans="1:8">
      <c r="A6315" s="4" t="s">
        <v>6522</v>
      </c>
      <c r="B6315" s="4" t="s">
        <v>187</v>
      </c>
      <c r="C6315" s="4" t="s">
        <v>179</v>
      </c>
      <c r="D6315" s="4" t="s">
        <v>86</v>
      </c>
      <c r="E6315" s="4" t="s">
        <v>197</v>
      </c>
      <c r="F6315" s="3">
        <v>42977</v>
      </c>
      <c r="G6315" s="3">
        <v>42997</v>
      </c>
      <c r="H6315">
        <v>0</v>
      </c>
    </row>
    <row r="6316" spans="1:8">
      <c r="A6316" s="4" t="s">
        <v>6523</v>
      </c>
      <c r="B6316" s="4" t="s">
        <v>187</v>
      </c>
      <c r="C6316" s="4" t="s">
        <v>175</v>
      </c>
      <c r="D6316" s="4" t="s">
        <v>122</v>
      </c>
      <c r="E6316" s="4" t="s">
        <v>172</v>
      </c>
      <c r="F6316" s="3">
        <v>42977</v>
      </c>
      <c r="G6316" s="3">
        <v>42993</v>
      </c>
      <c r="H6316">
        <v>4592</v>
      </c>
    </row>
    <row r="6317" spans="1:8">
      <c r="A6317" s="4" t="s">
        <v>6524</v>
      </c>
      <c r="B6317" s="4" t="s">
        <v>244</v>
      </c>
      <c r="C6317" s="4" t="s">
        <v>179</v>
      </c>
      <c r="D6317" s="4" t="s">
        <v>42</v>
      </c>
      <c r="E6317" s="4" t="s">
        <v>172</v>
      </c>
      <c r="F6317" s="3">
        <v>42977</v>
      </c>
      <c r="G6317" s="3">
        <v>43091</v>
      </c>
      <c r="H6317">
        <v>555</v>
      </c>
    </row>
    <row r="6318" spans="1:8">
      <c r="A6318" s="4" t="s">
        <v>6525</v>
      </c>
      <c r="B6318" s="4" t="s">
        <v>244</v>
      </c>
      <c r="C6318" s="4" t="s">
        <v>192</v>
      </c>
      <c r="D6318" s="4" t="s">
        <v>51</v>
      </c>
      <c r="E6318" s="4" t="s">
        <v>172</v>
      </c>
      <c r="F6318" s="3">
        <v>42977</v>
      </c>
      <c r="G6318" s="3">
        <v>43053</v>
      </c>
      <c r="H6318">
        <v>3703</v>
      </c>
    </row>
    <row r="6319" spans="1:8">
      <c r="A6319" s="4" t="s">
        <v>6526</v>
      </c>
      <c r="B6319" s="4" t="s">
        <v>201</v>
      </c>
      <c r="C6319" s="4" t="s">
        <v>171</v>
      </c>
      <c r="D6319" s="4" t="s">
        <v>105</v>
      </c>
      <c r="E6319" s="4" t="s">
        <v>172</v>
      </c>
      <c r="F6319" s="3">
        <v>42977</v>
      </c>
      <c r="G6319" s="3">
        <v>43082</v>
      </c>
      <c r="H6319">
        <v>942</v>
      </c>
    </row>
    <row r="6320" spans="1:8">
      <c r="A6320" s="4" t="s">
        <v>6527</v>
      </c>
      <c r="B6320" s="4" t="s">
        <v>201</v>
      </c>
      <c r="C6320" s="4" t="s">
        <v>199</v>
      </c>
      <c r="D6320" s="4" t="s">
        <v>74</v>
      </c>
      <c r="E6320" s="4" t="s">
        <v>172</v>
      </c>
      <c r="F6320" s="3">
        <v>42977</v>
      </c>
      <c r="G6320" s="3">
        <v>43077</v>
      </c>
      <c r="H6320">
        <v>6489</v>
      </c>
    </row>
    <row r="6321" spans="1:8">
      <c r="A6321" s="4" t="s">
        <v>6528</v>
      </c>
      <c r="B6321" s="4" t="s">
        <v>189</v>
      </c>
      <c r="C6321" s="4" t="s">
        <v>175</v>
      </c>
      <c r="D6321" s="4" t="s">
        <v>37</v>
      </c>
      <c r="E6321" s="4" t="s">
        <v>197</v>
      </c>
      <c r="F6321" s="3">
        <v>42977</v>
      </c>
      <c r="G6321" s="3">
        <v>43059</v>
      </c>
      <c r="H6321">
        <v>0</v>
      </c>
    </row>
    <row r="6322" spans="1:8">
      <c r="A6322" s="4" t="s">
        <v>6529</v>
      </c>
      <c r="B6322" s="4" t="s">
        <v>205</v>
      </c>
      <c r="C6322" s="4" t="s">
        <v>177</v>
      </c>
      <c r="D6322" s="4" t="s">
        <v>24</v>
      </c>
      <c r="E6322" s="4" t="s">
        <v>193</v>
      </c>
      <c r="F6322" s="3">
        <v>42977</v>
      </c>
      <c r="G6322" s="3"/>
    </row>
    <row r="6323" spans="1:8">
      <c r="A6323" s="4" t="s">
        <v>6530</v>
      </c>
      <c r="B6323" s="4" t="s">
        <v>205</v>
      </c>
      <c r="C6323" s="4" t="s">
        <v>177</v>
      </c>
      <c r="D6323" s="4" t="s">
        <v>115</v>
      </c>
      <c r="E6323" s="4" t="s">
        <v>172</v>
      </c>
      <c r="F6323" s="3">
        <v>42977</v>
      </c>
      <c r="G6323" s="3">
        <v>43056</v>
      </c>
      <c r="H6323">
        <v>63</v>
      </c>
    </row>
    <row r="6324" spans="1:8">
      <c r="A6324" s="4" t="s">
        <v>6531</v>
      </c>
      <c r="B6324" s="4" t="s">
        <v>226</v>
      </c>
      <c r="C6324" s="4" t="s">
        <v>175</v>
      </c>
      <c r="D6324" s="4" t="s">
        <v>35</v>
      </c>
      <c r="E6324" s="4" t="s">
        <v>172</v>
      </c>
      <c r="F6324" s="3">
        <v>42977</v>
      </c>
      <c r="G6324" s="3">
        <v>43077</v>
      </c>
      <c r="H6324">
        <v>3974</v>
      </c>
    </row>
    <row r="6325" spans="1:8">
      <c r="A6325" s="4" t="s">
        <v>6532</v>
      </c>
      <c r="B6325" s="4" t="s">
        <v>208</v>
      </c>
      <c r="C6325" s="4" t="s">
        <v>177</v>
      </c>
      <c r="D6325" s="4" t="s">
        <v>43</v>
      </c>
      <c r="E6325" s="4" t="s">
        <v>172</v>
      </c>
      <c r="F6325" s="3">
        <v>42977</v>
      </c>
      <c r="G6325" s="3">
        <v>43055</v>
      </c>
      <c r="H6325">
        <v>66</v>
      </c>
    </row>
    <row r="6326" spans="1:8">
      <c r="A6326" s="4" t="s">
        <v>6533</v>
      </c>
      <c r="B6326" s="4" t="s">
        <v>185</v>
      </c>
      <c r="C6326" s="4" t="s">
        <v>179</v>
      </c>
      <c r="D6326" s="4" t="s">
        <v>59</v>
      </c>
      <c r="E6326" s="4" t="s">
        <v>172</v>
      </c>
      <c r="F6326" s="3">
        <v>42977</v>
      </c>
      <c r="G6326" s="3">
        <v>43083</v>
      </c>
      <c r="H6326">
        <v>532</v>
      </c>
    </row>
    <row r="6327" spans="1:8">
      <c r="A6327" s="4" t="s">
        <v>6534</v>
      </c>
      <c r="B6327" s="4" t="s">
        <v>216</v>
      </c>
      <c r="C6327" s="4" t="s">
        <v>177</v>
      </c>
      <c r="D6327" s="4" t="s">
        <v>24</v>
      </c>
      <c r="E6327" s="4" t="s">
        <v>193</v>
      </c>
      <c r="F6327" s="3">
        <v>42977</v>
      </c>
      <c r="G6327" s="3"/>
    </row>
    <row r="6328" spans="1:8">
      <c r="A6328" s="4" t="s">
        <v>6535</v>
      </c>
      <c r="B6328" s="4" t="s">
        <v>181</v>
      </c>
      <c r="C6328" s="4" t="s">
        <v>179</v>
      </c>
      <c r="D6328" s="4" t="s">
        <v>44</v>
      </c>
      <c r="E6328" s="4" t="s">
        <v>172</v>
      </c>
      <c r="F6328" s="3">
        <v>42977</v>
      </c>
      <c r="G6328" s="3">
        <v>43090</v>
      </c>
      <c r="H6328">
        <v>503</v>
      </c>
    </row>
    <row r="6329" spans="1:8">
      <c r="A6329" s="4" t="s">
        <v>6536</v>
      </c>
      <c r="B6329" s="4" t="s">
        <v>183</v>
      </c>
      <c r="C6329" s="4" t="s">
        <v>179</v>
      </c>
      <c r="D6329" s="4" t="s">
        <v>131</v>
      </c>
      <c r="E6329" s="4" t="s">
        <v>172</v>
      </c>
      <c r="F6329" s="3">
        <v>42978</v>
      </c>
      <c r="G6329" s="3">
        <v>43063</v>
      </c>
      <c r="H6329">
        <v>594</v>
      </c>
    </row>
    <row r="6330" spans="1:8">
      <c r="A6330" s="4" t="s">
        <v>6537</v>
      </c>
      <c r="B6330" s="4" t="s">
        <v>261</v>
      </c>
      <c r="C6330" s="4" t="s">
        <v>179</v>
      </c>
      <c r="D6330" s="4" t="s">
        <v>24</v>
      </c>
      <c r="E6330" s="4" t="s">
        <v>193</v>
      </c>
      <c r="F6330" s="3">
        <v>42978</v>
      </c>
      <c r="G6330" s="3"/>
    </row>
    <row r="6331" spans="1:8">
      <c r="A6331" s="4" t="s">
        <v>6538</v>
      </c>
      <c r="B6331" s="4" t="s">
        <v>246</v>
      </c>
      <c r="C6331" s="4" t="s">
        <v>175</v>
      </c>
      <c r="D6331" s="4" t="s">
        <v>63</v>
      </c>
      <c r="E6331" s="4" t="s">
        <v>172</v>
      </c>
      <c r="F6331" s="3">
        <v>42978</v>
      </c>
      <c r="G6331" s="3">
        <v>42980</v>
      </c>
      <c r="H6331">
        <v>4958</v>
      </c>
    </row>
    <row r="6332" spans="1:8">
      <c r="A6332" s="4" t="s">
        <v>6539</v>
      </c>
      <c r="B6332" s="4" t="s">
        <v>246</v>
      </c>
      <c r="C6332" s="4" t="s">
        <v>175</v>
      </c>
      <c r="D6332" s="4" t="s">
        <v>88</v>
      </c>
      <c r="E6332" s="4" t="s">
        <v>172</v>
      </c>
      <c r="F6332" s="3">
        <v>42978</v>
      </c>
      <c r="G6332" s="3">
        <v>43069</v>
      </c>
      <c r="H6332">
        <v>4201</v>
      </c>
    </row>
    <row r="6333" spans="1:8">
      <c r="A6333" s="4" t="s">
        <v>6540</v>
      </c>
      <c r="B6333" s="4" t="s">
        <v>304</v>
      </c>
      <c r="C6333" s="4" t="s">
        <v>177</v>
      </c>
      <c r="D6333" s="4" t="s">
        <v>111</v>
      </c>
      <c r="E6333" s="4" t="s">
        <v>197</v>
      </c>
      <c r="F6333" s="3">
        <v>42978</v>
      </c>
      <c r="G6333" s="3">
        <v>42991</v>
      </c>
      <c r="H6333">
        <v>0</v>
      </c>
    </row>
    <row r="6334" spans="1:8">
      <c r="A6334" s="4" t="s">
        <v>6541</v>
      </c>
      <c r="B6334" s="4" t="s">
        <v>279</v>
      </c>
      <c r="C6334" s="4" t="s">
        <v>192</v>
      </c>
      <c r="D6334" s="4" t="s">
        <v>99</v>
      </c>
      <c r="E6334" s="4" t="s">
        <v>197</v>
      </c>
      <c r="F6334" s="3">
        <v>42978</v>
      </c>
      <c r="G6334" s="3">
        <v>43052</v>
      </c>
      <c r="H6334">
        <v>0</v>
      </c>
    </row>
    <row r="6335" spans="1:8">
      <c r="A6335" s="4" t="s">
        <v>6542</v>
      </c>
      <c r="B6335" s="4" t="s">
        <v>210</v>
      </c>
      <c r="C6335" s="4" t="s">
        <v>199</v>
      </c>
      <c r="D6335" s="4" t="s">
        <v>88</v>
      </c>
      <c r="E6335" s="4" t="s">
        <v>197</v>
      </c>
      <c r="F6335" s="3">
        <v>42978</v>
      </c>
      <c r="G6335" s="3">
        <v>43045</v>
      </c>
      <c r="H6335">
        <v>0</v>
      </c>
    </row>
    <row r="6336" spans="1:8">
      <c r="A6336" s="4" t="s">
        <v>6543</v>
      </c>
      <c r="B6336" s="4" t="s">
        <v>174</v>
      </c>
      <c r="C6336" s="4" t="s">
        <v>199</v>
      </c>
      <c r="D6336" s="4" t="s">
        <v>57</v>
      </c>
      <c r="E6336" s="4" t="s">
        <v>172</v>
      </c>
      <c r="F6336" s="3">
        <v>42978</v>
      </c>
      <c r="G6336" s="3">
        <v>42988</v>
      </c>
      <c r="H6336">
        <v>5293</v>
      </c>
    </row>
    <row r="6337" spans="1:8">
      <c r="A6337" s="4" t="s">
        <v>6544</v>
      </c>
      <c r="B6337" s="4" t="s">
        <v>263</v>
      </c>
      <c r="C6337" s="4" t="s">
        <v>192</v>
      </c>
      <c r="D6337" s="4" t="s">
        <v>63</v>
      </c>
      <c r="E6337" s="4" t="s">
        <v>172</v>
      </c>
      <c r="F6337" s="3">
        <v>42978</v>
      </c>
      <c r="G6337" s="3">
        <v>43065</v>
      </c>
      <c r="H6337">
        <v>4456</v>
      </c>
    </row>
    <row r="6338" spans="1:8">
      <c r="A6338" s="4" t="s">
        <v>6545</v>
      </c>
      <c r="B6338" s="4" t="s">
        <v>203</v>
      </c>
      <c r="C6338" s="4" t="s">
        <v>171</v>
      </c>
      <c r="D6338" s="4" t="s">
        <v>93</v>
      </c>
      <c r="E6338" s="4" t="s">
        <v>197</v>
      </c>
      <c r="F6338" s="3">
        <v>42978</v>
      </c>
      <c r="G6338" s="3">
        <v>43057</v>
      </c>
      <c r="H6338">
        <v>0</v>
      </c>
    </row>
    <row r="6339" spans="1:8">
      <c r="A6339" s="4" t="s">
        <v>6546</v>
      </c>
      <c r="B6339" s="4" t="s">
        <v>343</v>
      </c>
      <c r="C6339" s="4" t="s">
        <v>175</v>
      </c>
      <c r="D6339" s="4" t="s">
        <v>68</v>
      </c>
      <c r="E6339" s="4" t="s">
        <v>197</v>
      </c>
      <c r="F6339" s="3">
        <v>42978</v>
      </c>
      <c r="G6339" s="3">
        <v>43057</v>
      </c>
      <c r="H6339">
        <v>0</v>
      </c>
    </row>
    <row r="6340" spans="1:8">
      <c r="A6340" s="4" t="s">
        <v>6547</v>
      </c>
      <c r="B6340" s="4" t="s">
        <v>343</v>
      </c>
      <c r="C6340" s="4" t="s">
        <v>179</v>
      </c>
      <c r="D6340" s="4" t="s">
        <v>68</v>
      </c>
      <c r="E6340" s="4" t="s">
        <v>172</v>
      </c>
      <c r="F6340" s="3">
        <v>42978</v>
      </c>
      <c r="G6340" s="3">
        <v>43089</v>
      </c>
      <c r="H6340">
        <v>525</v>
      </c>
    </row>
    <row r="6341" spans="1:8">
      <c r="A6341" s="4" t="s">
        <v>6548</v>
      </c>
      <c r="B6341" s="4" t="s">
        <v>219</v>
      </c>
      <c r="C6341" s="4" t="s">
        <v>175</v>
      </c>
      <c r="D6341" s="4" t="s">
        <v>96</v>
      </c>
      <c r="E6341" s="4" t="s">
        <v>193</v>
      </c>
      <c r="F6341" s="3">
        <v>42978</v>
      </c>
      <c r="G6341" s="3"/>
    </row>
    <row r="6342" spans="1:8">
      <c r="A6342" s="4" t="s">
        <v>6549</v>
      </c>
      <c r="B6342" s="4" t="s">
        <v>230</v>
      </c>
      <c r="C6342" s="4" t="s">
        <v>179</v>
      </c>
      <c r="D6342" s="4" t="s">
        <v>57</v>
      </c>
      <c r="E6342" s="4" t="s">
        <v>193</v>
      </c>
      <c r="F6342" s="3">
        <v>42978</v>
      </c>
      <c r="G6342" s="3"/>
    </row>
    <row r="6343" spans="1:8">
      <c r="A6343" s="4" t="s">
        <v>6550</v>
      </c>
      <c r="B6343" s="4" t="s">
        <v>230</v>
      </c>
      <c r="C6343" s="4" t="s">
        <v>175</v>
      </c>
      <c r="D6343" s="4" t="s">
        <v>24</v>
      </c>
      <c r="E6343" s="4" t="s">
        <v>193</v>
      </c>
      <c r="F6343" s="3">
        <v>42978</v>
      </c>
      <c r="G6343" s="3"/>
    </row>
    <row r="6344" spans="1:8">
      <c r="A6344" s="4" t="s">
        <v>6551</v>
      </c>
      <c r="B6344" s="4" t="s">
        <v>244</v>
      </c>
      <c r="C6344" s="4" t="s">
        <v>199</v>
      </c>
      <c r="D6344" s="4" t="s">
        <v>51</v>
      </c>
      <c r="E6344" s="4" t="s">
        <v>172</v>
      </c>
      <c r="F6344" s="3">
        <v>42978</v>
      </c>
      <c r="G6344" s="3">
        <v>42994</v>
      </c>
      <c r="H6344">
        <v>4809</v>
      </c>
    </row>
    <row r="6345" spans="1:8">
      <c r="A6345" s="4" t="s">
        <v>6552</v>
      </c>
      <c r="B6345" s="4" t="s">
        <v>201</v>
      </c>
      <c r="C6345" s="4" t="s">
        <v>171</v>
      </c>
      <c r="D6345" s="4" t="s">
        <v>24</v>
      </c>
      <c r="E6345" s="4" t="s">
        <v>193</v>
      </c>
      <c r="F6345" s="3">
        <v>42978</v>
      </c>
      <c r="G6345" s="3"/>
    </row>
    <row r="6346" spans="1:8">
      <c r="A6346" s="4" t="s">
        <v>6553</v>
      </c>
      <c r="B6346" s="4" t="s">
        <v>170</v>
      </c>
      <c r="C6346" s="4" t="s">
        <v>171</v>
      </c>
      <c r="D6346" s="4" t="s">
        <v>92</v>
      </c>
      <c r="E6346" s="4" t="s">
        <v>172</v>
      </c>
      <c r="F6346" s="3">
        <v>42978</v>
      </c>
      <c r="G6346" s="3">
        <v>43086</v>
      </c>
      <c r="H6346">
        <v>1374</v>
      </c>
    </row>
    <row r="6347" spans="1:8">
      <c r="A6347" s="4" t="s">
        <v>6554</v>
      </c>
      <c r="B6347" s="4" t="s">
        <v>170</v>
      </c>
      <c r="C6347" s="4" t="s">
        <v>177</v>
      </c>
      <c r="D6347" s="4" t="s">
        <v>106</v>
      </c>
      <c r="E6347" s="4" t="s">
        <v>172</v>
      </c>
      <c r="F6347" s="3">
        <v>42978</v>
      </c>
      <c r="G6347" s="3">
        <v>43047</v>
      </c>
      <c r="H6347">
        <v>57</v>
      </c>
    </row>
    <row r="6348" spans="1:8">
      <c r="A6348" s="4" t="s">
        <v>6555</v>
      </c>
      <c r="B6348" s="4" t="s">
        <v>226</v>
      </c>
      <c r="C6348" s="4" t="s">
        <v>179</v>
      </c>
      <c r="D6348" s="4" t="s">
        <v>24</v>
      </c>
      <c r="E6348" s="4" t="s">
        <v>193</v>
      </c>
      <c r="F6348" s="3">
        <v>42978</v>
      </c>
      <c r="G6348" s="3"/>
    </row>
    <row r="6349" spans="1:8">
      <c r="A6349" s="4" t="s">
        <v>6556</v>
      </c>
      <c r="B6349" s="4" t="s">
        <v>208</v>
      </c>
      <c r="C6349" s="4" t="s">
        <v>179</v>
      </c>
      <c r="D6349" s="4" t="s">
        <v>131</v>
      </c>
      <c r="E6349" s="4" t="s">
        <v>172</v>
      </c>
      <c r="F6349" s="3">
        <v>42978</v>
      </c>
      <c r="G6349" s="3">
        <v>42993</v>
      </c>
      <c r="H6349">
        <v>552</v>
      </c>
    </row>
    <row r="6350" spans="1:8">
      <c r="A6350" s="4" t="s">
        <v>6557</v>
      </c>
      <c r="B6350" s="4" t="s">
        <v>208</v>
      </c>
      <c r="C6350" s="4" t="s">
        <v>177</v>
      </c>
      <c r="D6350" s="4" t="s">
        <v>118</v>
      </c>
      <c r="E6350" s="4" t="s">
        <v>172</v>
      </c>
      <c r="F6350" s="3">
        <v>42978</v>
      </c>
      <c r="G6350" s="3">
        <v>42981</v>
      </c>
      <c r="H6350">
        <v>59</v>
      </c>
    </row>
    <row r="6351" spans="1:8">
      <c r="A6351" s="4" t="s">
        <v>6558</v>
      </c>
      <c r="B6351" s="4" t="s">
        <v>208</v>
      </c>
      <c r="C6351" s="4" t="s">
        <v>192</v>
      </c>
      <c r="D6351" s="4" t="s">
        <v>27</v>
      </c>
      <c r="E6351" s="4" t="s">
        <v>172</v>
      </c>
      <c r="F6351" s="3">
        <v>42978</v>
      </c>
      <c r="G6351" s="3">
        <v>43008</v>
      </c>
      <c r="H6351">
        <v>4011</v>
      </c>
    </row>
    <row r="6352" spans="1:8">
      <c r="A6352" s="4" t="s">
        <v>6559</v>
      </c>
      <c r="B6352" s="4" t="s">
        <v>185</v>
      </c>
      <c r="C6352" s="4" t="s">
        <v>179</v>
      </c>
      <c r="D6352" s="4" t="s">
        <v>24</v>
      </c>
      <c r="E6352" s="4" t="s">
        <v>193</v>
      </c>
      <c r="F6352" s="3">
        <v>42978</v>
      </c>
      <c r="G6352" s="3"/>
    </row>
    <row r="6353" spans="1:8">
      <c r="A6353" s="4" t="s">
        <v>6560</v>
      </c>
      <c r="B6353" s="4" t="s">
        <v>185</v>
      </c>
      <c r="C6353" s="4" t="s">
        <v>177</v>
      </c>
      <c r="D6353" s="4" t="s">
        <v>102</v>
      </c>
      <c r="E6353" s="4" t="s">
        <v>172</v>
      </c>
      <c r="F6353" s="3">
        <v>42978</v>
      </c>
      <c r="G6353" s="3">
        <v>43089</v>
      </c>
      <c r="H6353">
        <v>54</v>
      </c>
    </row>
    <row r="6354" spans="1:8">
      <c r="A6354" s="4" t="s">
        <v>6561</v>
      </c>
      <c r="B6354" s="4" t="s">
        <v>185</v>
      </c>
      <c r="C6354" s="4" t="s">
        <v>192</v>
      </c>
      <c r="D6354" s="4" t="s">
        <v>72</v>
      </c>
      <c r="E6354" s="4" t="s">
        <v>172</v>
      </c>
      <c r="F6354" s="3">
        <v>42978</v>
      </c>
      <c r="G6354" s="3">
        <v>42985</v>
      </c>
      <c r="H6354">
        <v>3337</v>
      </c>
    </row>
    <row r="6355" spans="1:8">
      <c r="A6355" s="4" t="s">
        <v>6562</v>
      </c>
      <c r="B6355" s="4" t="s">
        <v>216</v>
      </c>
      <c r="C6355" s="4" t="s">
        <v>177</v>
      </c>
      <c r="D6355" s="4" t="s">
        <v>125</v>
      </c>
      <c r="E6355" s="4" t="s">
        <v>172</v>
      </c>
      <c r="F6355" s="3">
        <v>42978</v>
      </c>
      <c r="G6355" s="3">
        <v>43000</v>
      </c>
      <c r="H6355">
        <v>60</v>
      </c>
    </row>
    <row r="6356" spans="1:8">
      <c r="A6356" s="4" t="s">
        <v>6563</v>
      </c>
      <c r="B6356" s="4" t="s">
        <v>181</v>
      </c>
      <c r="C6356" s="4" t="s">
        <v>179</v>
      </c>
      <c r="D6356" s="4" t="s">
        <v>24</v>
      </c>
      <c r="E6356" s="4" t="s">
        <v>193</v>
      </c>
      <c r="F6356" s="3">
        <v>42978</v>
      </c>
      <c r="G6356" s="3"/>
    </row>
    <row r="6357" spans="1:8">
      <c r="A6357" s="4" t="s">
        <v>6564</v>
      </c>
      <c r="B6357" s="4" t="s">
        <v>181</v>
      </c>
      <c r="C6357" s="4" t="s">
        <v>171</v>
      </c>
      <c r="D6357" s="4" t="s">
        <v>32</v>
      </c>
      <c r="E6357" s="4" t="s">
        <v>172</v>
      </c>
      <c r="F6357" s="3">
        <v>42978</v>
      </c>
      <c r="G6357" s="3">
        <v>43058</v>
      </c>
      <c r="H6357">
        <v>1011</v>
      </c>
    </row>
    <row r="6358" spans="1:8">
      <c r="A6358" s="4" t="s">
        <v>6565</v>
      </c>
      <c r="B6358" s="4" t="s">
        <v>183</v>
      </c>
      <c r="C6358" s="4" t="s">
        <v>179</v>
      </c>
      <c r="D6358" s="4" t="s">
        <v>109</v>
      </c>
      <c r="E6358" s="4" t="s">
        <v>172</v>
      </c>
      <c r="F6358" s="3">
        <v>42979</v>
      </c>
      <c r="G6358" s="3">
        <v>43072</v>
      </c>
      <c r="H6358">
        <v>514</v>
      </c>
    </row>
    <row r="6359" spans="1:8">
      <c r="A6359" s="4" t="s">
        <v>6566</v>
      </c>
      <c r="B6359" s="4" t="s">
        <v>183</v>
      </c>
      <c r="C6359" s="4" t="s">
        <v>171</v>
      </c>
      <c r="D6359" s="4" t="s">
        <v>111</v>
      </c>
      <c r="E6359" s="4" t="s">
        <v>172</v>
      </c>
      <c r="F6359" s="3">
        <v>42979</v>
      </c>
      <c r="G6359" s="3">
        <v>43052</v>
      </c>
      <c r="H6359">
        <v>1060</v>
      </c>
    </row>
    <row r="6360" spans="1:8">
      <c r="A6360" s="4" t="s">
        <v>6567</v>
      </c>
      <c r="B6360" s="4" t="s">
        <v>183</v>
      </c>
      <c r="C6360" s="4" t="s">
        <v>177</v>
      </c>
      <c r="D6360" s="4" t="s">
        <v>119</v>
      </c>
      <c r="E6360" s="4" t="s">
        <v>172</v>
      </c>
      <c r="F6360" s="3">
        <v>42979</v>
      </c>
      <c r="G6360" s="3">
        <v>43047</v>
      </c>
      <c r="H6360">
        <v>58</v>
      </c>
    </row>
    <row r="6361" spans="1:8">
      <c r="A6361" s="4" t="s">
        <v>6568</v>
      </c>
      <c r="B6361" s="4" t="s">
        <v>246</v>
      </c>
      <c r="C6361" s="4" t="s">
        <v>175</v>
      </c>
      <c r="D6361" s="4" t="s">
        <v>130</v>
      </c>
      <c r="E6361" s="4" t="s">
        <v>193</v>
      </c>
      <c r="F6361" s="3">
        <v>42979</v>
      </c>
      <c r="G6361" s="3"/>
    </row>
    <row r="6362" spans="1:8">
      <c r="A6362" s="4" t="s">
        <v>6569</v>
      </c>
      <c r="B6362" s="4" t="s">
        <v>304</v>
      </c>
      <c r="C6362" s="4" t="s">
        <v>192</v>
      </c>
      <c r="D6362" s="4" t="s">
        <v>79</v>
      </c>
      <c r="E6362" s="4" t="s">
        <v>197</v>
      </c>
      <c r="F6362" s="3">
        <v>42979</v>
      </c>
      <c r="G6362" s="3">
        <v>43070</v>
      </c>
      <c r="H6362">
        <v>0</v>
      </c>
    </row>
    <row r="6363" spans="1:8">
      <c r="A6363" s="4" t="s">
        <v>6570</v>
      </c>
      <c r="B6363" s="4" t="s">
        <v>279</v>
      </c>
      <c r="C6363" s="4" t="s">
        <v>199</v>
      </c>
      <c r="D6363" s="4" t="s">
        <v>71</v>
      </c>
      <c r="E6363" s="4" t="s">
        <v>193</v>
      </c>
      <c r="F6363" s="3">
        <v>42979</v>
      </c>
      <c r="G6363" s="3"/>
    </row>
    <row r="6364" spans="1:8">
      <c r="A6364" s="4" t="s">
        <v>6571</v>
      </c>
      <c r="B6364" s="4" t="s">
        <v>174</v>
      </c>
      <c r="C6364" s="4" t="s">
        <v>175</v>
      </c>
      <c r="D6364" s="4" t="s">
        <v>79</v>
      </c>
      <c r="E6364" s="4" t="s">
        <v>197</v>
      </c>
      <c r="F6364" s="3">
        <v>42979</v>
      </c>
      <c r="G6364" s="3">
        <v>42995</v>
      </c>
      <c r="H6364">
        <v>0</v>
      </c>
    </row>
    <row r="6365" spans="1:8">
      <c r="A6365" s="4" t="s">
        <v>6572</v>
      </c>
      <c r="B6365" s="4" t="s">
        <v>174</v>
      </c>
      <c r="C6365" s="4" t="s">
        <v>175</v>
      </c>
      <c r="D6365" s="4" t="s">
        <v>37</v>
      </c>
      <c r="E6365" s="4" t="s">
        <v>172</v>
      </c>
      <c r="F6365" s="3">
        <v>42979</v>
      </c>
      <c r="G6365" s="3">
        <v>42990</v>
      </c>
      <c r="H6365">
        <v>4375</v>
      </c>
    </row>
    <row r="6366" spans="1:8">
      <c r="A6366" s="4" t="s">
        <v>6573</v>
      </c>
      <c r="B6366" s="4" t="s">
        <v>174</v>
      </c>
      <c r="C6366" s="4" t="s">
        <v>175</v>
      </c>
      <c r="D6366" s="4" t="s">
        <v>104</v>
      </c>
      <c r="E6366" s="4" t="s">
        <v>172</v>
      </c>
      <c r="F6366" s="3">
        <v>42979</v>
      </c>
      <c r="G6366" s="3">
        <v>43073</v>
      </c>
      <c r="H6366">
        <v>4819</v>
      </c>
    </row>
    <row r="6367" spans="1:8">
      <c r="A6367" s="4" t="s">
        <v>6574</v>
      </c>
      <c r="B6367" s="4" t="s">
        <v>212</v>
      </c>
      <c r="C6367" s="4" t="s">
        <v>177</v>
      </c>
      <c r="D6367" s="4" t="s">
        <v>24</v>
      </c>
      <c r="E6367" s="4" t="s">
        <v>193</v>
      </c>
      <c r="F6367" s="3">
        <v>42979</v>
      </c>
      <c r="G6367" s="3"/>
    </row>
    <row r="6368" spans="1:8">
      <c r="A6368" s="4" t="s">
        <v>6575</v>
      </c>
      <c r="B6368" s="4" t="s">
        <v>196</v>
      </c>
      <c r="C6368" s="4" t="s">
        <v>175</v>
      </c>
      <c r="D6368" s="4" t="s">
        <v>109</v>
      </c>
      <c r="E6368" s="4" t="s">
        <v>172</v>
      </c>
      <c r="F6368" s="3">
        <v>42979</v>
      </c>
      <c r="G6368" s="3">
        <v>43043</v>
      </c>
      <c r="H6368">
        <v>5729</v>
      </c>
    </row>
    <row r="6369" spans="1:8">
      <c r="A6369" s="4" t="s">
        <v>6576</v>
      </c>
      <c r="B6369" s="4" t="s">
        <v>196</v>
      </c>
      <c r="C6369" s="4" t="s">
        <v>192</v>
      </c>
      <c r="D6369" s="4" t="s">
        <v>92</v>
      </c>
      <c r="E6369" s="4" t="s">
        <v>172</v>
      </c>
      <c r="F6369" s="3">
        <v>42979</v>
      </c>
      <c r="G6369" s="3">
        <v>43045</v>
      </c>
      <c r="H6369">
        <v>3447</v>
      </c>
    </row>
    <row r="6370" spans="1:8">
      <c r="A6370" s="4" t="s">
        <v>6577</v>
      </c>
      <c r="B6370" s="4" t="s">
        <v>191</v>
      </c>
      <c r="C6370" s="4" t="s">
        <v>199</v>
      </c>
      <c r="D6370" s="4" t="s">
        <v>24</v>
      </c>
      <c r="E6370" s="4" t="s">
        <v>193</v>
      </c>
      <c r="F6370" s="3">
        <v>42979</v>
      </c>
      <c r="G6370" s="3"/>
    </row>
    <row r="6371" spans="1:8">
      <c r="A6371" s="4" t="s">
        <v>6578</v>
      </c>
      <c r="B6371" s="4" t="s">
        <v>191</v>
      </c>
      <c r="C6371" s="4" t="s">
        <v>199</v>
      </c>
      <c r="D6371" s="4" t="s">
        <v>49</v>
      </c>
      <c r="E6371" s="4" t="s">
        <v>172</v>
      </c>
      <c r="F6371" s="3">
        <v>42979</v>
      </c>
      <c r="G6371" s="3">
        <v>43052</v>
      </c>
      <c r="H6371">
        <v>6101</v>
      </c>
    </row>
    <row r="6372" spans="1:8">
      <c r="A6372" s="4" t="s">
        <v>6579</v>
      </c>
      <c r="B6372" s="4" t="s">
        <v>219</v>
      </c>
      <c r="C6372" s="4" t="s">
        <v>171</v>
      </c>
      <c r="D6372" s="4" t="s">
        <v>81</v>
      </c>
      <c r="E6372" s="4" t="s">
        <v>172</v>
      </c>
      <c r="F6372" s="3">
        <v>42979</v>
      </c>
      <c r="G6372" s="3">
        <v>42996</v>
      </c>
      <c r="H6372">
        <v>1088</v>
      </c>
    </row>
    <row r="6373" spans="1:8">
      <c r="A6373" s="4" t="s">
        <v>6580</v>
      </c>
      <c r="B6373" s="4" t="s">
        <v>219</v>
      </c>
      <c r="C6373" s="4" t="s">
        <v>199</v>
      </c>
      <c r="D6373" s="4" t="s">
        <v>115</v>
      </c>
      <c r="E6373" s="4" t="s">
        <v>172</v>
      </c>
      <c r="F6373" s="3">
        <v>42979</v>
      </c>
      <c r="G6373" s="3">
        <v>42995</v>
      </c>
      <c r="H6373">
        <v>5431</v>
      </c>
    </row>
    <row r="6374" spans="1:8">
      <c r="A6374" s="4" t="s">
        <v>6581</v>
      </c>
      <c r="B6374" s="4" t="s">
        <v>219</v>
      </c>
      <c r="C6374" s="4" t="s">
        <v>177</v>
      </c>
      <c r="D6374" s="4" t="s">
        <v>76</v>
      </c>
      <c r="E6374" s="4" t="s">
        <v>172</v>
      </c>
      <c r="F6374" s="3">
        <v>42979</v>
      </c>
      <c r="G6374" s="3">
        <v>43082</v>
      </c>
      <c r="H6374">
        <v>50</v>
      </c>
    </row>
    <row r="6375" spans="1:8">
      <c r="A6375" s="4" t="s">
        <v>6582</v>
      </c>
      <c r="B6375" s="4" t="s">
        <v>219</v>
      </c>
      <c r="C6375" s="4" t="s">
        <v>177</v>
      </c>
      <c r="D6375" s="4" t="s">
        <v>84</v>
      </c>
      <c r="E6375" s="4" t="s">
        <v>172</v>
      </c>
      <c r="F6375" s="3">
        <v>42979</v>
      </c>
      <c r="G6375" s="3">
        <v>43064</v>
      </c>
      <c r="H6375">
        <v>62</v>
      </c>
    </row>
    <row r="6376" spans="1:8">
      <c r="A6376" s="4" t="s">
        <v>6583</v>
      </c>
      <c r="B6376" s="4" t="s">
        <v>230</v>
      </c>
      <c r="C6376" s="4" t="s">
        <v>177</v>
      </c>
      <c r="D6376" s="4" t="s">
        <v>129</v>
      </c>
      <c r="E6376" s="4" t="s">
        <v>172</v>
      </c>
      <c r="F6376" s="3">
        <v>42979</v>
      </c>
      <c r="G6376" s="3">
        <v>43068</v>
      </c>
      <c r="H6376">
        <v>57</v>
      </c>
    </row>
    <row r="6377" spans="1:8">
      <c r="A6377" s="4" t="s">
        <v>6584</v>
      </c>
      <c r="B6377" s="4" t="s">
        <v>189</v>
      </c>
      <c r="C6377" s="4" t="s">
        <v>171</v>
      </c>
      <c r="D6377" s="4" t="s">
        <v>131</v>
      </c>
      <c r="E6377" s="4" t="s">
        <v>172</v>
      </c>
      <c r="F6377" s="3">
        <v>42979</v>
      </c>
      <c r="G6377" s="3">
        <v>42992</v>
      </c>
      <c r="H6377">
        <v>1098</v>
      </c>
    </row>
    <row r="6378" spans="1:8">
      <c r="A6378" s="4" t="s">
        <v>6585</v>
      </c>
      <c r="B6378" s="4" t="s">
        <v>226</v>
      </c>
      <c r="C6378" s="4" t="s">
        <v>171</v>
      </c>
      <c r="D6378" s="4" t="s">
        <v>120</v>
      </c>
      <c r="E6378" s="4" t="s">
        <v>172</v>
      </c>
      <c r="F6378" s="3">
        <v>42979</v>
      </c>
      <c r="G6378" s="3">
        <v>43055</v>
      </c>
      <c r="H6378">
        <v>975</v>
      </c>
    </row>
    <row r="6379" spans="1:8">
      <c r="A6379" s="4" t="s">
        <v>6586</v>
      </c>
      <c r="B6379" s="4" t="s">
        <v>226</v>
      </c>
      <c r="C6379" s="4" t="s">
        <v>177</v>
      </c>
      <c r="D6379" s="4" t="s">
        <v>99</v>
      </c>
      <c r="E6379" s="4" t="s">
        <v>172</v>
      </c>
      <c r="F6379" s="3">
        <v>42979</v>
      </c>
      <c r="G6379" s="3">
        <v>43044</v>
      </c>
      <c r="H6379">
        <v>56</v>
      </c>
    </row>
    <row r="6380" spans="1:8">
      <c r="A6380" s="4" t="s">
        <v>6587</v>
      </c>
      <c r="B6380" s="4" t="s">
        <v>208</v>
      </c>
      <c r="C6380" s="4" t="s">
        <v>177</v>
      </c>
      <c r="D6380" s="4" t="s">
        <v>68</v>
      </c>
      <c r="E6380" s="4" t="s">
        <v>172</v>
      </c>
      <c r="F6380" s="3">
        <v>42979</v>
      </c>
      <c r="G6380" s="3">
        <v>42992</v>
      </c>
      <c r="H6380">
        <v>63</v>
      </c>
    </row>
    <row r="6381" spans="1:8">
      <c r="A6381" s="4" t="s">
        <v>6588</v>
      </c>
      <c r="B6381" s="4" t="s">
        <v>208</v>
      </c>
      <c r="C6381" s="4" t="s">
        <v>177</v>
      </c>
      <c r="D6381" s="4" t="s">
        <v>79</v>
      </c>
      <c r="E6381" s="4" t="s">
        <v>172</v>
      </c>
      <c r="F6381" s="3">
        <v>42979</v>
      </c>
      <c r="G6381" s="3">
        <v>42989</v>
      </c>
      <c r="H6381">
        <v>61</v>
      </c>
    </row>
    <row r="6382" spans="1:8">
      <c r="A6382" s="4" t="s">
        <v>6589</v>
      </c>
      <c r="B6382" s="4" t="s">
        <v>181</v>
      </c>
      <c r="C6382" s="4" t="s">
        <v>179</v>
      </c>
      <c r="D6382" s="4" t="s">
        <v>86</v>
      </c>
      <c r="E6382" s="4" t="s">
        <v>172</v>
      </c>
      <c r="F6382" s="3">
        <v>42979</v>
      </c>
      <c r="G6382" s="3">
        <v>43072</v>
      </c>
      <c r="H6382">
        <v>614</v>
      </c>
    </row>
    <row r="6383" spans="1:8">
      <c r="A6383" s="4" t="s">
        <v>6590</v>
      </c>
      <c r="B6383" s="4" t="s">
        <v>183</v>
      </c>
      <c r="C6383" s="4" t="s">
        <v>177</v>
      </c>
      <c r="D6383" s="4" t="s">
        <v>70</v>
      </c>
      <c r="E6383" s="4" t="s">
        <v>197</v>
      </c>
      <c r="F6383" s="3">
        <v>42980</v>
      </c>
      <c r="G6383" s="3">
        <v>43043</v>
      </c>
      <c r="H6383">
        <v>0</v>
      </c>
    </row>
    <row r="6384" spans="1:8">
      <c r="A6384" s="4" t="s">
        <v>6591</v>
      </c>
      <c r="B6384" s="4" t="s">
        <v>174</v>
      </c>
      <c r="C6384" s="4" t="s">
        <v>175</v>
      </c>
      <c r="D6384" s="4" t="s">
        <v>27</v>
      </c>
      <c r="E6384" s="4" t="s">
        <v>197</v>
      </c>
      <c r="F6384" s="3">
        <v>42980</v>
      </c>
      <c r="G6384" s="3">
        <v>43082</v>
      </c>
      <c r="H6384">
        <v>0</v>
      </c>
    </row>
    <row r="6385" spans="1:8">
      <c r="A6385" s="4" t="s">
        <v>6592</v>
      </c>
      <c r="B6385" s="4" t="s">
        <v>212</v>
      </c>
      <c r="C6385" s="4" t="s">
        <v>199</v>
      </c>
      <c r="D6385" s="4" t="s">
        <v>97</v>
      </c>
      <c r="E6385" s="4" t="s">
        <v>193</v>
      </c>
      <c r="F6385" s="3">
        <v>42980</v>
      </c>
      <c r="G6385" s="3"/>
    </row>
    <row r="6386" spans="1:8">
      <c r="A6386" s="4" t="s">
        <v>6593</v>
      </c>
      <c r="B6386" s="4" t="s">
        <v>237</v>
      </c>
      <c r="C6386" s="4" t="s">
        <v>177</v>
      </c>
      <c r="D6386" s="4" t="s">
        <v>21</v>
      </c>
      <c r="E6386" s="4" t="s">
        <v>172</v>
      </c>
      <c r="F6386" s="3">
        <v>42980</v>
      </c>
      <c r="G6386" s="3">
        <v>42995</v>
      </c>
      <c r="H6386">
        <v>57</v>
      </c>
    </row>
    <row r="6387" spans="1:8">
      <c r="A6387" s="4" t="s">
        <v>6594</v>
      </c>
      <c r="B6387" s="4" t="s">
        <v>196</v>
      </c>
      <c r="C6387" s="4" t="s">
        <v>177</v>
      </c>
      <c r="D6387" s="4" t="s">
        <v>48</v>
      </c>
      <c r="E6387" s="4" t="s">
        <v>172</v>
      </c>
      <c r="F6387" s="3">
        <v>42980</v>
      </c>
      <c r="G6387" s="3">
        <v>43073</v>
      </c>
      <c r="H6387">
        <v>58</v>
      </c>
    </row>
    <row r="6388" spans="1:8">
      <c r="A6388" s="4" t="s">
        <v>6595</v>
      </c>
      <c r="B6388" s="4" t="s">
        <v>203</v>
      </c>
      <c r="C6388" s="4" t="s">
        <v>171</v>
      </c>
      <c r="D6388" s="4" t="s">
        <v>75</v>
      </c>
      <c r="E6388" s="4" t="s">
        <v>197</v>
      </c>
      <c r="F6388" s="3">
        <v>42980</v>
      </c>
      <c r="G6388" s="3">
        <v>43089</v>
      </c>
      <c r="H6388">
        <v>0</v>
      </c>
    </row>
    <row r="6389" spans="1:8">
      <c r="A6389" s="4" t="s">
        <v>6596</v>
      </c>
      <c r="B6389" s="4" t="s">
        <v>203</v>
      </c>
      <c r="C6389" s="4" t="s">
        <v>192</v>
      </c>
      <c r="D6389" s="4" t="s">
        <v>71</v>
      </c>
      <c r="E6389" s="4" t="s">
        <v>172</v>
      </c>
      <c r="F6389" s="3">
        <v>42980</v>
      </c>
      <c r="G6389" s="3">
        <v>43084</v>
      </c>
      <c r="H6389">
        <v>3482</v>
      </c>
    </row>
    <row r="6390" spans="1:8">
      <c r="A6390" s="4" t="s">
        <v>6597</v>
      </c>
      <c r="B6390" s="4" t="s">
        <v>191</v>
      </c>
      <c r="C6390" s="4" t="s">
        <v>199</v>
      </c>
      <c r="D6390" s="4" t="s">
        <v>75</v>
      </c>
      <c r="E6390" s="4" t="s">
        <v>197</v>
      </c>
      <c r="F6390" s="3">
        <v>42980</v>
      </c>
      <c r="G6390" s="3">
        <v>43044</v>
      </c>
      <c r="H6390">
        <v>0</v>
      </c>
    </row>
    <row r="6391" spans="1:8">
      <c r="A6391" s="4" t="s">
        <v>6598</v>
      </c>
      <c r="B6391" s="4" t="s">
        <v>191</v>
      </c>
      <c r="C6391" s="4" t="s">
        <v>199</v>
      </c>
      <c r="D6391" s="4" t="s">
        <v>108</v>
      </c>
      <c r="E6391" s="4" t="s">
        <v>197</v>
      </c>
      <c r="F6391" s="3">
        <v>42980</v>
      </c>
      <c r="G6391" s="3">
        <v>43050</v>
      </c>
      <c r="H6391">
        <v>0</v>
      </c>
    </row>
    <row r="6392" spans="1:8">
      <c r="A6392" s="4" t="s">
        <v>6599</v>
      </c>
      <c r="B6392" s="4" t="s">
        <v>191</v>
      </c>
      <c r="C6392" s="4" t="s">
        <v>179</v>
      </c>
      <c r="D6392" s="4" t="s">
        <v>98</v>
      </c>
      <c r="E6392" s="4" t="s">
        <v>172</v>
      </c>
      <c r="F6392" s="3">
        <v>42980</v>
      </c>
      <c r="G6392" s="3">
        <v>43063</v>
      </c>
      <c r="H6392">
        <v>529</v>
      </c>
    </row>
    <row r="6393" spans="1:8">
      <c r="A6393" s="4" t="s">
        <v>6600</v>
      </c>
      <c r="B6393" s="4" t="s">
        <v>230</v>
      </c>
      <c r="C6393" s="4" t="s">
        <v>192</v>
      </c>
      <c r="D6393" s="4" t="s">
        <v>32</v>
      </c>
      <c r="E6393" s="4" t="s">
        <v>197</v>
      </c>
      <c r="F6393" s="3">
        <v>42980</v>
      </c>
      <c r="G6393" s="3">
        <v>43063</v>
      </c>
      <c r="H6393">
        <v>0</v>
      </c>
    </row>
    <row r="6394" spans="1:8">
      <c r="A6394" s="4" t="s">
        <v>6601</v>
      </c>
      <c r="B6394" s="4" t="s">
        <v>230</v>
      </c>
      <c r="C6394" s="4" t="s">
        <v>179</v>
      </c>
      <c r="D6394" s="4" t="s">
        <v>98</v>
      </c>
      <c r="E6394" s="4" t="s">
        <v>172</v>
      </c>
      <c r="F6394" s="3">
        <v>42980</v>
      </c>
      <c r="G6394" s="3">
        <v>43047</v>
      </c>
      <c r="H6394">
        <v>505</v>
      </c>
    </row>
    <row r="6395" spans="1:8">
      <c r="A6395" s="4" t="s">
        <v>6602</v>
      </c>
      <c r="B6395" s="4" t="s">
        <v>187</v>
      </c>
      <c r="C6395" s="4" t="s">
        <v>179</v>
      </c>
      <c r="D6395" s="4" t="s">
        <v>56</v>
      </c>
      <c r="E6395" s="4" t="s">
        <v>172</v>
      </c>
      <c r="F6395" s="3">
        <v>42980</v>
      </c>
      <c r="G6395" s="3">
        <v>43096</v>
      </c>
      <c r="H6395">
        <v>456</v>
      </c>
    </row>
    <row r="6396" spans="1:8">
      <c r="A6396" s="4" t="s">
        <v>6603</v>
      </c>
      <c r="B6396" s="4" t="s">
        <v>244</v>
      </c>
      <c r="C6396" s="4" t="s">
        <v>171</v>
      </c>
      <c r="D6396" s="4" t="s">
        <v>29</v>
      </c>
      <c r="E6396" s="4" t="s">
        <v>197</v>
      </c>
      <c r="F6396" s="3">
        <v>42980</v>
      </c>
      <c r="G6396" s="3">
        <v>43082</v>
      </c>
      <c r="H6396">
        <v>0</v>
      </c>
    </row>
    <row r="6397" spans="1:8">
      <c r="A6397" s="4" t="s">
        <v>6604</v>
      </c>
      <c r="B6397" s="4" t="s">
        <v>244</v>
      </c>
      <c r="C6397" s="4" t="s">
        <v>171</v>
      </c>
      <c r="D6397" s="4" t="s">
        <v>109</v>
      </c>
      <c r="E6397" s="4" t="s">
        <v>197</v>
      </c>
      <c r="F6397" s="3">
        <v>42980</v>
      </c>
      <c r="G6397" s="3">
        <v>43068</v>
      </c>
      <c r="H6397">
        <v>0</v>
      </c>
    </row>
    <row r="6398" spans="1:8">
      <c r="A6398" s="4" t="s">
        <v>6605</v>
      </c>
      <c r="B6398" s="4" t="s">
        <v>208</v>
      </c>
      <c r="C6398" s="4" t="s">
        <v>179</v>
      </c>
      <c r="D6398" s="4" t="s">
        <v>68</v>
      </c>
      <c r="E6398" s="4" t="s">
        <v>197</v>
      </c>
      <c r="F6398" s="3">
        <v>42980</v>
      </c>
      <c r="G6398" s="3">
        <v>43050</v>
      </c>
      <c r="H6398">
        <v>0</v>
      </c>
    </row>
    <row r="6399" spans="1:8">
      <c r="A6399" s="4" t="s">
        <v>6606</v>
      </c>
      <c r="B6399" s="4" t="s">
        <v>208</v>
      </c>
      <c r="C6399" s="4" t="s">
        <v>177</v>
      </c>
      <c r="D6399" s="4" t="s">
        <v>76</v>
      </c>
      <c r="E6399" s="4" t="s">
        <v>197</v>
      </c>
      <c r="F6399" s="3">
        <v>42980</v>
      </c>
      <c r="G6399" s="3">
        <v>43069</v>
      </c>
      <c r="H6399">
        <v>0</v>
      </c>
    </row>
    <row r="6400" spans="1:8">
      <c r="A6400" s="4" t="s">
        <v>6607</v>
      </c>
      <c r="B6400" s="4" t="s">
        <v>185</v>
      </c>
      <c r="C6400" s="4" t="s">
        <v>179</v>
      </c>
      <c r="D6400" s="4" t="s">
        <v>87</v>
      </c>
      <c r="E6400" s="4" t="s">
        <v>172</v>
      </c>
      <c r="F6400" s="3">
        <v>42980</v>
      </c>
      <c r="G6400" s="3">
        <v>42994</v>
      </c>
      <c r="H6400">
        <v>555</v>
      </c>
    </row>
    <row r="6401" spans="1:8">
      <c r="A6401" s="4" t="s">
        <v>6608</v>
      </c>
      <c r="B6401" s="4" t="s">
        <v>185</v>
      </c>
      <c r="C6401" s="4" t="s">
        <v>177</v>
      </c>
      <c r="D6401" s="4" t="s">
        <v>84</v>
      </c>
      <c r="E6401" s="4" t="s">
        <v>172</v>
      </c>
      <c r="F6401" s="3">
        <v>42980</v>
      </c>
      <c r="G6401" s="3">
        <v>43001</v>
      </c>
      <c r="H6401">
        <v>47</v>
      </c>
    </row>
    <row r="6402" spans="1:8">
      <c r="A6402" s="4" t="s">
        <v>6609</v>
      </c>
      <c r="B6402" s="4" t="s">
        <v>181</v>
      </c>
      <c r="C6402" s="4" t="s">
        <v>199</v>
      </c>
      <c r="D6402" s="4" t="s">
        <v>24</v>
      </c>
      <c r="E6402" s="4" t="s">
        <v>193</v>
      </c>
      <c r="F6402" s="3">
        <v>42980</v>
      </c>
      <c r="G6402" s="3"/>
    </row>
    <row r="6403" spans="1:8">
      <c r="A6403" s="4" t="s">
        <v>6610</v>
      </c>
      <c r="B6403" s="4" t="s">
        <v>181</v>
      </c>
      <c r="C6403" s="4" t="s">
        <v>179</v>
      </c>
      <c r="D6403" s="4" t="s">
        <v>59</v>
      </c>
      <c r="E6403" s="4" t="s">
        <v>172</v>
      </c>
      <c r="F6403" s="3">
        <v>42980</v>
      </c>
      <c r="G6403" s="3">
        <v>43073</v>
      </c>
      <c r="H6403">
        <v>585</v>
      </c>
    </row>
    <row r="6404" spans="1:8">
      <c r="A6404" s="4" t="s">
        <v>6611</v>
      </c>
      <c r="B6404" s="4" t="s">
        <v>183</v>
      </c>
      <c r="C6404" s="4" t="s">
        <v>177</v>
      </c>
      <c r="D6404" s="4" t="s">
        <v>29</v>
      </c>
      <c r="E6404" s="4" t="s">
        <v>172</v>
      </c>
      <c r="F6404" s="3">
        <v>42981</v>
      </c>
      <c r="G6404" s="3">
        <v>42984</v>
      </c>
      <c r="H6404">
        <v>64</v>
      </c>
    </row>
    <row r="6405" spans="1:8">
      <c r="A6405" s="4" t="s">
        <v>6612</v>
      </c>
      <c r="B6405" s="4" t="s">
        <v>183</v>
      </c>
      <c r="C6405" s="4" t="s">
        <v>177</v>
      </c>
      <c r="D6405" s="4" t="s">
        <v>47</v>
      </c>
      <c r="E6405" s="4" t="s">
        <v>172</v>
      </c>
      <c r="F6405" s="3">
        <v>42981</v>
      </c>
      <c r="G6405" s="3">
        <v>43060</v>
      </c>
      <c r="H6405">
        <v>58</v>
      </c>
    </row>
    <row r="6406" spans="1:8">
      <c r="A6406" s="4" t="s">
        <v>6613</v>
      </c>
      <c r="B6406" s="4" t="s">
        <v>246</v>
      </c>
      <c r="C6406" s="4" t="s">
        <v>179</v>
      </c>
      <c r="D6406" s="4" t="s">
        <v>24</v>
      </c>
      <c r="E6406" s="4" t="s">
        <v>193</v>
      </c>
      <c r="F6406" s="3">
        <v>42981</v>
      </c>
      <c r="G6406" s="3"/>
    </row>
    <row r="6407" spans="1:8">
      <c r="A6407" s="4" t="s">
        <v>6614</v>
      </c>
      <c r="B6407" s="4" t="s">
        <v>263</v>
      </c>
      <c r="C6407" s="4" t="s">
        <v>179</v>
      </c>
      <c r="D6407" s="4" t="s">
        <v>65</v>
      </c>
      <c r="E6407" s="4" t="s">
        <v>172</v>
      </c>
      <c r="F6407" s="3">
        <v>42981</v>
      </c>
      <c r="G6407" s="3">
        <v>42986</v>
      </c>
      <c r="H6407">
        <v>635</v>
      </c>
    </row>
    <row r="6408" spans="1:8">
      <c r="A6408" s="4" t="s">
        <v>6615</v>
      </c>
      <c r="B6408" s="4" t="s">
        <v>263</v>
      </c>
      <c r="C6408" s="4" t="s">
        <v>175</v>
      </c>
      <c r="D6408" s="4" t="s">
        <v>50</v>
      </c>
      <c r="E6408" s="4" t="s">
        <v>172</v>
      </c>
      <c r="F6408" s="3">
        <v>42981</v>
      </c>
      <c r="G6408" s="3">
        <v>42991</v>
      </c>
      <c r="H6408">
        <v>5626</v>
      </c>
    </row>
    <row r="6409" spans="1:8">
      <c r="A6409" s="4" t="s">
        <v>6616</v>
      </c>
      <c r="B6409" s="4" t="s">
        <v>263</v>
      </c>
      <c r="C6409" s="4" t="s">
        <v>192</v>
      </c>
      <c r="D6409" s="4" t="s">
        <v>123</v>
      </c>
      <c r="E6409" s="4" t="s">
        <v>172</v>
      </c>
      <c r="F6409" s="3">
        <v>42981</v>
      </c>
      <c r="G6409" s="3">
        <v>43083</v>
      </c>
      <c r="H6409">
        <v>3595</v>
      </c>
    </row>
    <row r="6410" spans="1:8">
      <c r="A6410" s="4" t="s">
        <v>6617</v>
      </c>
      <c r="B6410" s="4" t="s">
        <v>212</v>
      </c>
      <c r="C6410" s="4" t="s">
        <v>177</v>
      </c>
      <c r="D6410" s="4" t="s">
        <v>24</v>
      </c>
      <c r="E6410" s="4" t="s">
        <v>193</v>
      </c>
      <c r="F6410" s="3">
        <v>42981</v>
      </c>
      <c r="G6410" s="3"/>
    </row>
    <row r="6411" spans="1:8">
      <c r="A6411" s="4" t="s">
        <v>6618</v>
      </c>
      <c r="B6411" s="4" t="s">
        <v>196</v>
      </c>
      <c r="C6411" s="4" t="s">
        <v>175</v>
      </c>
      <c r="D6411" s="4" t="s">
        <v>119</v>
      </c>
      <c r="E6411" s="4" t="s">
        <v>197</v>
      </c>
      <c r="F6411" s="3">
        <v>42981</v>
      </c>
      <c r="G6411" s="3">
        <v>43043</v>
      </c>
      <c r="H6411">
        <v>0</v>
      </c>
    </row>
    <row r="6412" spans="1:8">
      <c r="A6412" s="4" t="s">
        <v>6619</v>
      </c>
      <c r="B6412" s="4" t="s">
        <v>196</v>
      </c>
      <c r="C6412" s="4" t="s">
        <v>175</v>
      </c>
      <c r="D6412" s="4" t="s">
        <v>47</v>
      </c>
      <c r="E6412" s="4" t="s">
        <v>172</v>
      </c>
      <c r="F6412" s="3">
        <v>42981</v>
      </c>
      <c r="G6412" s="3">
        <v>43071</v>
      </c>
      <c r="H6412">
        <v>4981</v>
      </c>
    </row>
    <row r="6413" spans="1:8">
      <c r="A6413" s="4" t="s">
        <v>6620</v>
      </c>
      <c r="B6413" s="4" t="s">
        <v>203</v>
      </c>
      <c r="C6413" s="4" t="s">
        <v>171</v>
      </c>
      <c r="D6413" s="4" t="s">
        <v>24</v>
      </c>
      <c r="E6413" s="4" t="s">
        <v>193</v>
      </c>
      <c r="F6413" s="3">
        <v>42981</v>
      </c>
      <c r="G6413" s="3"/>
    </row>
    <row r="6414" spans="1:8">
      <c r="A6414" s="4" t="s">
        <v>6621</v>
      </c>
      <c r="B6414" s="4" t="s">
        <v>203</v>
      </c>
      <c r="C6414" s="4" t="s">
        <v>177</v>
      </c>
      <c r="D6414" s="4" t="s">
        <v>57</v>
      </c>
      <c r="E6414" s="4" t="s">
        <v>193</v>
      </c>
      <c r="F6414" s="3">
        <v>42981</v>
      </c>
      <c r="G6414" s="3"/>
    </row>
    <row r="6415" spans="1:8">
      <c r="A6415" s="4" t="s">
        <v>6622</v>
      </c>
      <c r="B6415" s="4" t="s">
        <v>191</v>
      </c>
      <c r="C6415" s="4" t="s">
        <v>179</v>
      </c>
      <c r="D6415" s="4" t="s">
        <v>75</v>
      </c>
      <c r="E6415" s="4" t="s">
        <v>172</v>
      </c>
      <c r="F6415" s="3">
        <v>42981</v>
      </c>
      <c r="G6415" s="3">
        <v>42992</v>
      </c>
      <c r="H6415">
        <v>524</v>
      </c>
    </row>
    <row r="6416" spans="1:8">
      <c r="A6416" s="4" t="s">
        <v>6623</v>
      </c>
      <c r="B6416" s="4" t="s">
        <v>191</v>
      </c>
      <c r="C6416" s="4" t="s">
        <v>177</v>
      </c>
      <c r="D6416" s="4" t="s">
        <v>90</v>
      </c>
      <c r="E6416" s="4" t="s">
        <v>172</v>
      </c>
      <c r="F6416" s="3">
        <v>42981</v>
      </c>
      <c r="G6416" s="3">
        <v>43075</v>
      </c>
      <c r="H6416">
        <v>54</v>
      </c>
    </row>
    <row r="6417" spans="1:8">
      <c r="A6417" s="4" t="s">
        <v>6624</v>
      </c>
      <c r="B6417" s="4" t="s">
        <v>343</v>
      </c>
      <c r="C6417" s="4" t="s">
        <v>175</v>
      </c>
      <c r="D6417" s="4" t="s">
        <v>61</v>
      </c>
      <c r="E6417" s="4" t="s">
        <v>172</v>
      </c>
      <c r="F6417" s="3">
        <v>42981</v>
      </c>
      <c r="G6417" s="3">
        <v>42994</v>
      </c>
      <c r="H6417">
        <v>5080</v>
      </c>
    </row>
    <row r="6418" spans="1:8">
      <c r="A6418" s="4" t="s">
        <v>6625</v>
      </c>
      <c r="B6418" s="4" t="s">
        <v>230</v>
      </c>
      <c r="C6418" s="4" t="s">
        <v>199</v>
      </c>
      <c r="D6418" s="4" t="s">
        <v>24</v>
      </c>
      <c r="E6418" s="4" t="s">
        <v>193</v>
      </c>
      <c r="F6418" s="3">
        <v>42981</v>
      </c>
      <c r="G6418" s="3"/>
    </row>
    <row r="6419" spans="1:8">
      <c r="A6419" s="4" t="s">
        <v>6626</v>
      </c>
      <c r="B6419" s="4" t="s">
        <v>187</v>
      </c>
      <c r="C6419" s="4" t="s">
        <v>177</v>
      </c>
      <c r="D6419" s="4" t="s">
        <v>105</v>
      </c>
      <c r="E6419" s="4" t="s">
        <v>172</v>
      </c>
      <c r="F6419" s="3">
        <v>42981</v>
      </c>
      <c r="G6419" s="3">
        <v>43081</v>
      </c>
      <c r="H6419">
        <v>50</v>
      </c>
    </row>
    <row r="6420" spans="1:8">
      <c r="A6420" s="4" t="s">
        <v>6627</v>
      </c>
      <c r="B6420" s="4" t="s">
        <v>201</v>
      </c>
      <c r="C6420" s="4" t="s">
        <v>199</v>
      </c>
      <c r="D6420" s="4" t="s">
        <v>90</v>
      </c>
      <c r="E6420" s="4" t="s">
        <v>172</v>
      </c>
      <c r="F6420" s="3">
        <v>42981</v>
      </c>
      <c r="G6420" s="3">
        <v>42987</v>
      </c>
      <c r="H6420">
        <v>6656</v>
      </c>
    </row>
    <row r="6421" spans="1:8">
      <c r="A6421" s="4" t="s">
        <v>6628</v>
      </c>
      <c r="B6421" s="4" t="s">
        <v>232</v>
      </c>
      <c r="C6421" s="4" t="s">
        <v>175</v>
      </c>
      <c r="D6421" s="4" t="s">
        <v>50</v>
      </c>
      <c r="E6421" s="4" t="s">
        <v>172</v>
      </c>
      <c r="F6421" s="3">
        <v>42981</v>
      </c>
      <c r="G6421" s="3">
        <v>42988</v>
      </c>
      <c r="H6421">
        <v>4641</v>
      </c>
    </row>
    <row r="6422" spans="1:8">
      <c r="A6422" s="4" t="s">
        <v>6629</v>
      </c>
      <c r="B6422" s="4" t="s">
        <v>205</v>
      </c>
      <c r="C6422" s="4" t="s">
        <v>265</v>
      </c>
      <c r="D6422" s="4" t="s">
        <v>122</v>
      </c>
      <c r="E6422" s="4" t="s">
        <v>172</v>
      </c>
      <c r="F6422" s="3">
        <v>42981</v>
      </c>
      <c r="G6422" s="3">
        <v>43049</v>
      </c>
      <c r="H6422">
        <v>26186</v>
      </c>
    </row>
    <row r="6423" spans="1:8">
      <c r="A6423" s="4" t="s">
        <v>6630</v>
      </c>
      <c r="B6423" s="4" t="s">
        <v>185</v>
      </c>
      <c r="C6423" s="4" t="s">
        <v>177</v>
      </c>
      <c r="D6423" s="4" t="s">
        <v>24</v>
      </c>
      <c r="E6423" s="4" t="s">
        <v>193</v>
      </c>
      <c r="F6423" s="3">
        <v>42981</v>
      </c>
      <c r="G6423" s="3"/>
    </row>
    <row r="6424" spans="1:8">
      <c r="A6424" s="4" t="s">
        <v>6631</v>
      </c>
      <c r="B6424" s="4" t="s">
        <v>185</v>
      </c>
      <c r="C6424" s="4" t="s">
        <v>192</v>
      </c>
      <c r="D6424" s="4" t="s">
        <v>93</v>
      </c>
      <c r="E6424" s="4" t="s">
        <v>172</v>
      </c>
      <c r="F6424" s="3">
        <v>42981</v>
      </c>
      <c r="G6424" s="3">
        <v>42992</v>
      </c>
      <c r="H6424">
        <v>4251</v>
      </c>
    </row>
    <row r="6425" spans="1:8">
      <c r="A6425" s="4" t="s">
        <v>6632</v>
      </c>
      <c r="B6425" s="4" t="s">
        <v>216</v>
      </c>
      <c r="C6425" s="4" t="s">
        <v>179</v>
      </c>
      <c r="D6425" s="4" t="s">
        <v>24</v>
      </c>
      <c r="E6425" s="4" t="s">
        <v>193</v>
      </c>
      <c r="F6425" s="3">
        <v>42981</v>
      </c>
      <c r="G6425" s="3"/>
    </row>
    <row r="6426" spans="1:8">
      <c r="A6426" s="4" t="s">
        <v>6633</v>
      </c>
      <c r="B6426" s="4" t="s">
        <v>216</v>
      </c>
      <c r="C6426" s="4" t="s">
        <v>177</v>
      </c>
      <c r="D6426" s="4" t="s">
        <v>63</v>
      </c>
      <c r="E6426" s="4" t="s">
        <v>172</v>
      </c>
      <c r="F6426" s="3">
        <v>42981</v>
      </c>
      <c r="G6426" s="3">
        <v>42989</v>
      </c>
      <c r="H6426">
        <v>51</v>
      </c>
    </row>
    <row r="6427" spans="1:8">
      <c r="A6427" s="4" t="s">
        <v>6634</v>
      </c>
      <c r="B6427" s="4" t="s">
        <v>216</v>
      </c>
      <c r="C6427" s="4" t="s">
        <v>177</v>
      </c>
      <c r="D6427" s="4" t="s">
        <v>65</v>
      </c>
      <c r="E6427" s="4" t="s">
        <v>172</v>
      </c>
      <c r="F6427" s="3">
        <v>42981</v>
      </c>
      <c r="G6427" s="3">
        <v>43048</v>
      </c>
      <c r="H6427">
        <v>62</v>
      </c>
    </row>
    <row r="6428" spans="1:8">
      <c r="A6428" s="4" t="s">
        <v>6635</v>
      </c>
      <c r="B6428" s="4" t="s">
        <v>181</v>
      </c>
      <c r="C6428" s="4" t="s">
        <v>179</v>
      </c>
      <c r="D6428" s="4" t="s">
        <v>62</v>
      </c>
      <c r="E6428" s="4" t="s">
        <v>197</v>
      </c>
      <c r="F6428" s="3">
        <v>42981</v>
      </c>
      <c r="G6428" s="3">
        <v>43040</v>
      </c>
      <c r="H6428">
        <v>0</v>
      </c>
    </row>
    <row r="6429" spans="1:8">
      <c r="A6429" s="4" t="s">
        <v>6636</v>
      </c>
      <c r="B6429" s="4" t="s">
        <v>183</v>
      </c>
      <c r="C6429" s="4" t="s">
        <v>192</v>
      </c>
      <c r="D6429" s="4" t="s">
        <v>109</v>
      </c>
      <c r="E6429" s="4" t="s">
        <v>197</v>
      </c>
      <c r="F6429" s="3">
        <v>42982</v>
      </c>
      <c r="G6429" s="3">
        <v>43051</v>
      </c>
      <c r="H6429">
        <v>0</v>
      </c>
    </row>
    <row r="6430" spans="1:8">
      <c r="A6430" s="4" t="s">
        <v>6637</v>
      </c>
      <c r="B6430" s="4" t="s">
        <v>183</v>
      </c>
      <c r="C6430" s="4" t="s">
        <v>177</v>
      </c>
      <c r="D6430" s="4" t="s">
        <v>106</v>
      </c>
      <c r="E6430" s="4" t="s">
        <v>172</v>
      </c>
      <c r="F6430" s="3">
        <v>42982</v>
      </c>
      <c r="G6430" s="3">
        <v>43060</v>
      </c>
      <c r="H6430">
        <v>58</v>
      </c>
    </row>
    <row r="6431" spans="1:8">
      <c r="A6431" s="4" t="s">
        <v>6638</v>
      </c>
      <c r="B6431" s="4" t="s">
        <v>261</v>
      </c>
      <c r="C6431" s="4" t="s">
        <v>171</v>
      </c>
      <c r="D6431" s="4" t="s">
        <v>52</v>
      </c>
      <c r="E6431" s="4" t="s">
        <v>172</v>
      </c>
      <c r="F6431" s="3">
        <v>42982</v>
      </c>
      <c r="G6431" s="3">
        <v>43050</v>
      </c>
      <c r="H6431">
        <v>973</v>
      </c>
    </row>
    <row r="6432" spans="1:8">
      <c r="A6432" s="4" t="s">
        <v>6639</v>
      </c>
      <c r="B6432" s="4" t="s">
        <v>261</v>
      </c>
      <c r="C6432" s="4" t="s">
        <v>199</v>
      </c>
      <c r="D6432" s="4" t="s">
        <v>83</v>
      </c>
      <c r="E6432" s="4" t="s">
        <v>172</v>
      </c>
      <c r="F6432" s="3">
        <v>42982</v>
      </c>
      <c r="G6432" s="3">
        <v>42991</v>
      </c>
      <c r="H6432">
        <v>4954</v>
      </c>
    </row>
    <row r="6433" spans="1:8">
      <c r="A6433" s="4" t="s">
        <v>6640</v>
      </c>
      <c r="B6433" s="4" t="s">
        <v>246</v>
      </c>
      <c r="C6433" s="4" t="s">
        <v>175</v>
      </c>
      <c r="D6433" s="4" t="s">
        <v>42</v>
      </c>
      <c r="E6433" s="4" t="s">
        <v>172</v>
      </c>
      <c r="F6433" s="3">
        <v>42982</v>
      </c>
      <c r="G6433" s="3">
        <v>42984</v>
      </c>
      <c r="H6433">
        <v>5113</v>
      </c>
    </row>
    <row r="6434" spans="1:8">
      <c r="A6434" s="4" t="s">
        <v>6641</v>
      </c>
      <c r="B6434" s="4" t="s">
        <v>279</v>
      </c>
      <c r="C6434" s="4" t="s">
        <v>175</v>
      </c>
      <c r="D6434" s="4" t="s">
        <v>24</v>
      </c>
      <c r="E6434" s="4" t="s">
        <v>193</v>
      </c>
      <c r="F6434" s="3">
        <v>42982</v>
      </c>
      <c r="G6434" s="3"/>
    </row>
    <row r="6435" spans="1:8">
      <c r="A6435" s="4" t="s">
        <v>6642</v>
      </c>
      <c r="B6435" s="4" t="s">
        <v>279</v>
      </c>
      <c r="C6435" s="4" t="s">
        <v>199</v>
      </c>
      <c r="D6435" s="4" t="s">
        <v>123</v>
      </c>
      <c r="E6435" s="4" t="s">
        <v>172</v>
      </c>
      <c r="F6435" s="3">
        <v>42982</v>
      </c>
      <c r="G6435" s="3">
        <v>43095</v>
      </c>
      <c r="H6435">
        <v>4631</v>
      </c>
    </row>
    <row r="6436" spans="1:8">
      <c r="A6436" s="4" t="s">
        <v>6643</v>
      </c>
      <c r="B6436" s="4" t="s">
        <v>210</v>
      </c>
      <c r="C6436" s="4" t="s">
        <v>199</v>
      </c>
      <c r="D6436" s="4" t="s">
        <v>42</v>
      </c>
      <c r="E6436" s="4" t="s">
        <v>172</v>
      </c>
      <c r="F6436" s="3">
        <v>42982</v>
      </c>
      <c r="G6436" s="3">
        <v>43040</v>
      </c>
      <c r="H6436">
        <v>5807</v>
      </c>
    </row>
    <row r="6437" spans="1:8">
      <c r="A6437" s="4" t="s">
        <v>6644</v>
      </c>
      <c r="B6437" s="4" t="s">
        <v>174</v>
      </c>
      <c r="C6437" s="4" t="s">
        <v>171</v>
      </c>
      <c r="D6437" s="4" t="s">
        <v>76</v>
      </c>
      <c r="E6437" s="4" t="s">
        <v>197</v>
      </c>
      <c r="F6437" s="3">
        <v>42982</v>
      </c>
      <c r="G6437" s="3">
        <v>43069</v>
      </c>
      <c r="H6437">
        <v>0</v>
      </c>
    </row>
    <row r="6438" spans="1:8">
      <c r="A6438" s="4" t="s">
        <v>6645</v>
      </c>
      <c r="B6438" s="4" t="s">
        <v>196</v>
      </c>
      <c r="C6438" s="4" t="s">
        <v>179</v>
      </c>
      <c r="D6438" s="4" t="s">
        <v>131</v>
      </c>
      <c r="E6438" s="4" t="s">
        <v>172</v>
      </c>
      <c r="F6438" s="3">
        <v>42982</v>
      </c>
      <c r="G6438" s="3">
        <v>43083</v>
      </c>
      <c r="H6438">
        <v>640</v>
      </c>
    </row>
    <row r="6439" spans="1:8">
      <c r="A6439" s="4" t="s">
        <v>6646</v>
      </c>
      <c r="B6439" s="4" t="s">
        <v>196</v>
      </c>
      <c r="C6439" s="4" t="s">
        <v>192</v>
      </c>
      <c r="D6439" s="4" t="s">
        <v>85</v>
      </c>
      <c r="E6439" s="4" t="s">
        <v>172</v>
      </c>
      <c r="F6439" s="3">
        <v>42982</v>
      </c>
      <c r="G6439" s="3">
        <v>43064</v>
      </c>
      <c r="H6439">
        <v>3830</v>
      </c>
    </row>
    <row r="6440" spans="1:8">
      <c r="A6440" s="4" t="s">
        <v>6647</v>
      </c>
      <c r="B6440" s="4" t="s">
        <v>191</v>
      </c>
      <c r="C6440" s="4" t="s">
        <v>199</v>
      </c>
      <c r="D6440" s="4" t="s">
        <v>38</v>
      </c>
      <c r="E6440" s="4" t="s">
        <v>172</v>
      </c>
      <c r="F6440" s="3">
        <v>42982</v>
      </c>
      <c r="G6440" s="3">
        <v>43097</v>
      </c>
      <c r="H6440">
        <v>5285</v>
      </c>
    </row>
    <row r="6441" spans="1:8">
      <c r="A6441" s="4" t="s">
        <v>6648</v>
      </c>
      <c r="B6441" s="4" t="s">
        <v>343</v>
      </c>
      <c r="C6441" s="4" t="s">
        <v>175</v>
      </c>
      <c r="D6441" s="4" t="s">
        <v>27</v>
      </c>
      <c r="E6441" s="4" t="s">
        <v>197</v>
      </c>
      <c r="F6441" s="3">
        <v>42982</v>
      </c>
      <c r="G6441" s="3">
        <v>43058</v>
      </c>
      <c r="H6441">
        <v>0</v>
      </c>
    </row>
    <row r="6442" spans="1:8">
      <c r="A6442" s="4" t="s">
        <v>6649</v>
      </c>
      <c r="B6442" s="4" t="s">
        <v>219</v>
      </c>
      <c r="C6442" s="4" t="s">
        <v>179</v>
      </c>
      <c r="D6442" s="4" t="s">
        <v>122</v>
      </c>
      <c r="E6442" s="4" t="s">
        <v>197</v>
      </c>
      <c r="F6442" s="3">
        <v>42982</v>
      </c>
      <c r="G6442" s="3">
        <v>43057</v>
      </c>
      <c r="H6442">
        <v>0</v>
      </c>
    </row>
    <row r="6443" spans="1:8">
      <c r="A6443" s="4" t="s">
        <v>6650</v>
      </c>
      <c r="B6443" s="4" t="s">
        <v>170</v>
      </c>
      <c r="C6443" s="4" t="s">
        <v>171</v>
      </c>
      <c r="D6443" s="4" t="s">
        <v>48</v>
      </c>
      <c r="E6443" s="4" t="s">
        <v>172</v>
      </c>
      <c r="F6443" s="3">
        <v>42982</v>
      </c>
      <c r="G6443" s="3">
        <v>43100</v>
      </c>
      <c r="H6443">
        <v>975</v>
      </c>
    </row>
    <row r="6444" spans="1:8">
      <c r="A6444" s="4" t="s">
        <v>6651</v>
      </c>
      <c r="B6444" s="4" t="s">
        <v>170</v>
      </c>
      <c r="C6444" s="4" t="s">
        <v>171</v>
      </c>
      <c r="D6444" s="4" t="s">
        <v>61</v>
      </c>
      <c r="E6444" s="4" t="s">
        <v>172</v>
      </c>
      <c r="F6444" s="3">
        <v>42982</v>
      </c>
      <c r="G6444" s="3">
        <v>43082</v>
      </c>
      <c r="H6444">
        <v>847</v>
      </c>
    </row>
    <row r="6445" spans="1:8">
      <c r="A6445" s="4" t="s">
        <v>6652</v>
      </c>
      <c r="B6445" s="4" t="s">
        <v>189</v>
      </c>
      <c r="C6445" s="4" t="s">
        <v>192</v>
      </c>
      <c r="D6445" s="4" t="s">
        <v>100</v>
      </c>
      <c r="E6445" s="4" t="s">
        <v>172</v>
      </c>
      <c r="F6445" s="3">
        <v>42982</v>
      </c>
      <c r="G6445" s="3">
        <v>43084</v>
      </c>
      <c r="H6445">
        <v>2814</v>
      </c>
    </row>
    <row r="6446" spans="1:8">
      <c r="A6446" s="4" t="s">
        <v>6653</v>
      </c>
      <c r="B6446" s="4" t="s">
        <v>205</v>
      </c>
      <c r="C6446" s="4" t="s">
        <v>192</v>
      </c>
      <c r="D6446" s="4" t="s">
        <v>87</v>
      </c>
      <c r="E6446" s="4" t="s">
        <v>172</v>
      </c>
      <c r="F6446" s="3">
        <v>42982</v>
      </c>
      <c r="G6446" s="3">
        <v>43045</v>
      </c>
      <c r="H6446">
        <v>3275</v>
      </c>
    </row>
    <row r="6447" spans="1:8">
      <c r="A6447" s="4" t="s">
        <v>6654</v>
      </c>
      <c r="B6447" s="4" t="s">
        <v>208</v>
      </c>
      <c r="C6447" s="4" t="s">
        <v>177</v>
      </c>
      <c r="D6447" s="4" t="s">
        <v>27</v>
      </c>
      <c r="E6447" s="4" t="s">
        <v>172</v>
      </c>
      <c r="F6447" s="3">
        <v>42982</v>
      </c>
      <c r="G6447" s="3">
        <v>43095</v>
      </c>
      <c r="H6447">
        <v>41</v>
      </c>
    </row>
    <row r="6448" spans="1:8">
      <c r="A6448" s="4" t="s">
        <v>6655</v>
      </c>
      <c r="B6448" s="4" t="s">
        <v>185</v>
      </c>
      <c r="C6448" s="4" t="s">
        <v>199</v>
      </c>
      <c r="D6448" s="4" t="s">
        <v>44</v>
      </c>
      <c r="E6448" s="4" t="s">
        <v>172</v>
      </c>
      <c r="F6448" s="3">
        <v>42982</v>
      </c>
      <c r="G6448" s="3">
        <v>43058</v>
      </c>
      <c r="H6448">
        <v>5185</v>
      </c>
    </row>
    <row r="6449" spans="1:8">
      <c r="A6449" s="4" t="s">
        <v>6656</v>
      </c>
      <c r="B6449" s="4" t="s">
        <v>185</v>
      </c>
      <c r="C6449" s="4" t="s">
        <v>175</v>
      </c>
      <c r="D6449" s="4" t="s">
        <v>44</v>
      </c>
      <c r="E6449" s="4" t="s">
        <v>172</v>
      </c>
      <c r="F6449" s="3">
        <v>42982</v>
      </c>
      <c r="G6449" s="3">
        <v>42993</v>
      </c>
      <c r="H6449">
        <v>5191</v>
      </c>
    </row>
    <row r="6450" spans="1:8">
      <c r="A6450" s="4" t="s">
        <v>6657</v>
      </c>
      <c r="B6450" s="4" t="s">
        <v>216</v>
      </c>
      <c r="C6450" s="4" t="s">
        <v>171</v>
      </c>
      <c r="D6450" s="4" t="s">
        <v>24</v>
      </c>
      <c r="E6450" s="4" t="s">
        <v>193</v>
      </c>
      <c r="F6450" s="3">
        <v>42982</v>
      </c>
      <c r="G6450" s="3"/>
    </row>
    <row r="6451" spans="1:8">
      <c r="A6451" s="4" t="s">
        <v>6658</v>
      </c>
      <c r="B6451" s="4" t="s">
        <v>216</v>
      </c>
      <c r="C6451" s="4" t="s">
        <v>177</v>
      </c>
      <c r="D6451" s="4" t="s">
        <v>88</v>
      </c>
      <c r="E6451" s="4" t="s">
        <v>172</v>
      </c>
      <c r="F6451" s="3">
        <v>42982</v>
      </c>
      <c r="G6451" s="3">
        <v>43046</v>
      </c>
      <c r="H6451">
        <v>59</v>
      </c>
    </row>
    <row r="6452" spans="1:8">
      <c r="A6452" s="4" t="s">
        <v>6659</v>
      </c>
      <c r="B6452" s="4" t="s">
        <v>216</v>
      </c>
      <c r="C6452" s="4" t="s">
        <v>177</v>
      </c>
      <c r="D6452" s="4" t="s">
        <v>107</v>
      </c>
      <c r="E6452" s="4" t="s">
        <v>172</v>
      </c>
      <c r="F6452" s="3">
        <v>42982</v>
      </c>
      <c r="G6452" s="3">
        <v>43077</v>
      </c>
      <c r="H6452">
        <v>54</v>
      </c>
    </row>
    <row r="6453" spans="1:8">
      <c r="A6453" s="4" t="s">
        <v>6660</v>
      </c>
      <c r="B6453" s="4" t="s">
        <v>181</v>
      </c>
      <c r="C6453" s="4" t="s">
        <v>179</v>
      </c>
      <c r="D6453" s="4" t="s">
        <v>24</v>
      </c>
      <c r="E6453" s="4" t="s">
        <v>193</v>
      </c>
      <c r="F6453" s="3">
        <v>42982</v>
      </c>
      <c r="G6453" s="3"/>
    </row>
    <row r="6454" spans="1:8">
      <c r="A6454" s="4" t="s">
        <v>6661</v>
      </c>
      <c r="B6454" s="4" t="s">
        <v>181</v>
      </c>
      <c r="C6454" s="4" t="s">
        <v>192</v>
      </c>
      <c r="D6454" s="4" t="s">
        <v>24</v>
      </c>
      <c r="E6454" s="4" t="s">
        <v>193</v>
      </c>
      <c r="F6454" s="3">
        <v>42982</v>
      </c>
      <c r="G6454" s="3"/>
    </row>
    <row r="6455" spans="1:8">
      <c r="A6455" s="4" t="s">
        <v>6662</v>
      </c>
      <c r="B6455" s="4" t="s">
        <v>261</v>
      </c>
      <c r="C6455" s="4" t="s">
        <v>175</v>
      </c>
      <c r="D6455" s="4" t="s">
        <v>24</v>
      </c>
      <c r="E6455" s="4" t="s">
        <v>193</v>
      </c>
      <c r="F6455" s="3">
        <v>42983</v>
      </c>
      <c r="G6455" s="3"/>
    </row>
    <row r="6456" spans="1:8">
      <c r="A6456" s="4" t="s">
        <v>6663</v>
      </c>
      <c r="B6456" s="4" t="s">
        <v>279</v>
      </c>
      <c r="C6456" s="4" t="s">
        <v>171</v>
      </c>
      <c r="D6456" s="4" t="s">
        <v>80</v>
      </c>
      <c r="E6456" s="4" t="s">
        <v>172</v>
      </c>
      <c r="F6456" s="3">
        <v>42983</v>
      </c>
      <c r="G6456" s="3">
        <v>43056</v>
      </c>
      <c r="H6456">
        <v>1076</v>
      </c>
    </row>
    <row r="6457" spans="1:8">
      <c r="A6457" s="4" t="s">
        <v>6664</v>
      </c>
      <c r="B6457" s="4" t="s">
        <v>210</v>
      </c>
      <c r="C6457" s="4" t="s">
        <v>179</v>
      </c>
      <c r="D6457" s="4" t="s">
        <v>99</v>
      </c>
      <c r="E6457" s="4" t="s">
        <v>172</v>
      </c>
      <c r="F6457" s="3">
        <v>42983</v>
      </c>
      <c r="G6457" s="3">
        <v>43059</v>
      </c>
      <c r="H6457">
        <v>490</v>
      </c>
    </row>
    <row r="6458" spans="1:8">
      <c r="A6458" s="4" t="s">
        <v>6665</v>
      </c>
      <c r="B6458" s="4" t="s">
        <v>174</v>
      </c>
      <c r="C6458" s="4" t="s">
        <v>199</v>
      </c>
      <c r="D6458" s="4" t="s">
        <v>45</v>
      </c>
      <c r="E6458" s="4" t="s">
        <v>197</v>
      </c>
      <c r="F6458" s="3">
        <v>42983</v>
      </c>
      <c r="G6458" s="3">
        <v>43063</v>
      </c>
      <c r="H6458">
        <v>0</v>
      </c>
    </row>
    <row r="6459" spans="1:8">
      <c r="A6459" s="4" t="s">
        <v>6666</v>
      </c>
      <c r="B6459" s="4" t="s">
        <v>174</v>
      </c>
      <c r="C6459" s="4" t="s">
        <v>175</v>
      </c>
      <c r="D6459" s="4" t="s">
        <v>27</v>
      </c>
      <c r="E6459" s="4" t="s">
        <v>197</v>
      </c>
      <c r="F6459" s="3">
        <v>42983</v>
      </c>
      <c r="G6459" s="3">
        <v>42991</v>
      </c>
      <c r="H6459">
        <v>0</v>
      </c>
    </row>
    <row r="6460" spans="1:8">
      <c r="A6460" s="4" t="s">
        <v>6667</v>
      </c>
      <c r="B6460" s="4" t="s">
        <v>196</v>
      </c>
      <c r="C6460" s="4" t="s">
        <v>177</v>
      </c>
      <c r="D6460" s="4" t="s">
        <v>27</v>
      </c>
      <c r="E6460" s="4" t="s">
        <v>197</v>
      </c>
      <c r="F6460" s="3">
        <v>42983</v>
      </c>
      <c r="G6460" s="3">
        <v>43079</v>
      </c>
      <c r="H6460">
        <v>0</v>
      </c>
    </row>
    <row r="6461" spans="1:8">
      <c r="A6461" s="4" t="s">
        <v>6668</v>
      </c>
      <c r="B6461" s="4" t="s">
        <v>203</v>
      </c>
      <c r="C6461" s="4" t="s">
        <v>199</v>
      </c>
      <c r="D6461" s="4" t="s">
        <v>85</v>
      </c>
      <c r="E6461" s="4" t="s">
        <v>193</v>
      </c>
      <c r="F6461" s="3">
        <v>42983</v>
      </c>
      <c r="G6461" s="3"/>
    </row>
    <row r="6462" spans="1:8">
      <c r="A6462" s="4" t="s">
        <v>6669</v>
      </c>
      <c r="B6462" s="4" t="s">
        <v>219</v>
      </c>
      <c r="C6462" s="4" t="s">
        <v>179</v>
      </c>
      <c r="D6462" s="4" t="s">
        <v>24</v>
      </c>
      <c r="E6462" s="4" t="s">
        <v>193</v>
      </c>
      <c r="F6462" s="3">
        <v>42983</v>
      </c>
      <c r="G6462" s="3"/>
    </row>
    <row r="6463" spans="1:8">
      <c r="A6463" s="4" t="s">
        <v>6670</v>
      </c>
      <c r="B6463" s="4" t="s">
        <v>230</v>
      </c>
      <c r="C6463" s="4" t="s">
        <v>179</v>
      </c>
      <c r="D6463" s="4" t="s">
        <v>84</v>
      </c>
      <c r="E6463" s="4" t="s">
        <v>197</v>
      </c>
      <c r="F6463" s="3">
        <v>42983</v>
      </c>
      <c r="G6463" s="3">
        <v>43052</v>
      </c>
      <c r="H6463">
        <v>0</v>
      </c>
    </row>
    <row r="6464" spans="1:8">
      <c r="A6464" s="4" t="s">
        <v>6671</v>
      </c>
      <c r="B6464" s="4" t="s">
        <v>230</v>
      </c>
      <c r="C6464" s="4" t="s">
        <v>175</v>
      </c>
      <c r="D6464" s="4" t="s">
        <v>86</v>
      </c>
      <c r="E6464" s="4" t="s">
        <v>172</v>
      </c>
      <c r="F6464" s="3">
        <v>42983</v>
      </c>
      <c r="G6464" s="3">
        <v>43096</v>
      </c>
      <c r="H6464">
        <v>5663</v>
      </c>
    </row>
    <row r="6465" spans="1:8">
      <c r="A6465" s="4" t="s">
        <v>6672</v>
      </c>
      <c r="B6465" s="4" t="s">
        <v>187</v>
      </c>
      <c r="C6465" s="4" t="s">
        <v>171</v>
      </c>
      <c r="D6465" s="4" t="s">
        <v>76</v>
      </c>
      <c r="E6465" s="4" t="s">
        <v>197</v>
      </c>
      <c r="F6465" s="3">
        <v>42983</v>
      </c>
      <c r="G6465" s="3">
        <v>43045</v>
      </c>
      <c r="H6465">
        <v>0</v>
      </c>
    </row>
    <row r="6466" spans="1:8">
      <c r="A6466" s="4" t="s">
        <v>6673</v>
      </c>
      <c r="B6466" s="4" t="s">
        <v>201</v>
      </c>
      <c r="C6466" s="4" t="s">
        <v>179</v>
      </c>
      <c r="D6466" s="4" t="s">
        <v>31</v>
      </c>
      <c r="E6466" s="4" t="s">
        <v>193</v>
      </c>
      <c r="F6466" s="3">
        <v>42983</v>
      </c>
      <c r="G6466" s="3"/>
    </row>
    <row r="6467" spans="1:8">
      <c r="A6467" s="4" t="s">
        <v>6674</v>
      </c>
      <c r="B6467" s="4" t="s">
        <v>189</v>
      </c>
      <c r="C6467" s="4" t="s">
        <v>171</v>
      </c>
      <c r="D6467" s="4" t="s">
        <v>104</v>
      </c>
      <c r="E6467" s="4" t="s">
        <v>197</v>
      </c>
      <c r="F6467" s="3">
        <v>42983</v>
      </c>
      <c r="G6467" s="3">
        <v>43065</v>
      </c>
      <c r="H6467">
        <v>0</v>
      </c>
    </row>
    <row r="6468" spans="1:8">
      <c r="A6468" s="4" t="s">
        <v>6675</v>
      </c>
      <c r="B6468" s="4" t="s">
        <v>189</v>
      </c>
      <c r="C6468" s="4" t="s">
        <v>171</v>
      </c>
      <c r="D6468" s="4" t="s">
        <v>51</v>
      </c>
      <c r="E6468" s="4" t="s">
        <v>172</v>
      </c>
      <c r="F6468" s="3">
        <v>42983</v>
      </c>
      <c r="G6468" s="3">
        <v>42994</v>
      </c>
      <c r="H6468">
        <v>1166</v>
      </c>
    </row>
    <row r="6469" spans="1:8">
      <c r="A6469" s="4" t="s">
        <v>6676</v>
      </c>
      <c r="B6469" s="4" t="s">
        <v>205</v>
      </c>
      <c r="C6469" s="4" t="s">
        <v>177</v>
      </c>
      <c r="D6469" s="4" t="s">
        <v>90</v>
      </c>
      <c r="E6469" s="4" t="s">
        <v>197</v>
      </c>
      <c r="F6469" s="3">
        <v>42983</v>
      </c>
      <c r="G6469" s="3">
        <v>42992</v>
      </c>
      <c r="H6469">
        <v>0</v>
      </c>
    </row>
    <row r="6470" spans="1:8">
      <c r="A6470" s="4" t="s">
        <v>6677</v>
      </c>
      <c r="B6470" s="4" t="s">
        <v>208</v>
      </c>
      <c r="C6470" s="4" t="s">
        <v>177</v>
      </c>
      <c r="D6470" s="4" t="s">
        <v>85</v>
      </c>
      <c r="E6470" s="4" t="s">
        <v>197</v>
      </c>
      <c r="F6470" s="3">
        <v>42983</v>
      </c>
      <c r="G6470" s="3">
        <v>42993</v>
      </c>
      <c r="H6470">
        <v>0</v>
      </c>
    </row>
    <row r="6471" spans="1:8">
      <c r="A6471" s="4" t="s">
        <v>6678</v>
      </c>
      <c r="B6471" s="4" t="s">
        <v>208</v>
      </c>
      <c r="C6471" s="4" t="s">
        <v>177</v>
      </c>
      <c r="D6471" s="4" t="s">
        <v>100</v>
      </c>
      <c r="E6471" s="4" t="s">
        <v>197</v>
      </c>
      <c r="F6471" s="3">
        <v>42983</v>
      </c>
      <c r="G6471" s="3">
        <v>43065</v>
      </c>
      <c r="H6471">
        <v>0</v>
      </c>
    </row>
    <row r="6472" spans="1:8">
      <c r="A6472" s="4" t="s">
        <v>6679</v>
      </c>
      <c r="B6472" s="4" t="s">
        <v>185</v>
      </c>
      <c r="C6472" s="4" t="s">
        <v>179</v>
      </c>
      <c r="D6472" s="4" t="s">
        <v>87</v>
      </c>
      <c r="E6472" s="4" t="s">
        <v>172</v>
      </c>
      <c r="F6472" s="3">
        <v>42983</v>
      </c>
      <c r="G6472" s="3">
        <v>43073</v>
      </c>
      <c r="H6472">
        <v>491</v>
      </c>
    </row>
    <row r="6473" spans="1:8">
      <c r="A6473" s="4" t="s">
        <v>6680</v>
      </c>
      <c r="B6473" s="4" t="s">
        <v>185</v>
      </c>
      <c r="C6473" s="4" t="s">
        <v>199</v>
      </c>
      <c r="D6473" s="4" t="s">
        <v>72</v>
      </c>
      <c r="E6473" s="4" t="s">
        <v>172</v>
      </c>
      <c r="F6473" s="3">
        <v>42983</v>
      </c>
      <c r="G6473" s="3">
        <v>43046</v>
      </c>
      <c r="H6473">
        <v>5532</v>
      </c>
    </row>
    <row r="6474" spans="1:8">
      <c r="A6474" s="4" t="s">
        <v>6681</v>
      </c>
      <c r="B6474" s="4" t="s">
        <v>185</v>
      </c>
      <c r="C6474" s="4" t="s">
        <v>192</v>
      </c>
      <c r="D6474" s="4" t="s">
        <v>32</v>
      </c>
      <c r="E6474" s="4" t="s">
        <v>172</v>
      </c>
      <c r="F6474" s="3">
        <v>42983</v>
      </c>
      <c r="G6474" s="3">
        <v>43053</v>
      </c>
      <c r="H6474">
        <v>3930</v>
      </c>
    </row>
    <row r="6475" spans="1:8">
      <c r="A6475" s="4" t="s">
        <v>6682</v>
      </c>
      <c r="B6475" s="4" t="s">
        <v>185</v>
      </c>
      <c r="C6475" s="4" t="s">
        <v>192</v>
      </c>
      <c r="D6475" s="4" t="s">
        <v>86</v>
      </c>
      <c r="E6475" s="4" t="s">
        <v>172</v>
      </c>
      <c r="F6475" s="3">
        <v>42983</v>
      </c>
      <c r="G6475" s="3">
        <v>43060</v>
      </c>
      <c r="H6475">
        <v>2689</v>
      </c>
    </row>
    <row r="6476" spans="1:8">
      <c r="A6476" s="4" t="s">
        <v>6683</v>
      </c>
      <c r="B6476" s="4" t="s">
        <v>246</v>
      </c>
      <c r="C6476" s="4" t="s">
        <v>179</v>
      </c>
      <c r="D6476" s="4" t="s">
        <v>24</v>
      </c>
      <c r="E6476" s="4" t="s">
        <v>193</v>
      </c>
      <c r="F6476" s="3">
        <v>42984</v>
      </c>
      <c r="G6476" s="3"/>
    </row>
    <row r="6477" spans="1:8">
      <c r="A6477" s="4" t="s">
        <v>6684</v>
      </c>
      <c r="B6477" s="4" t="s">
        <v>246</v>
      </c>
      <c r="C6477" s="4" t="s">
        <v>171</v>
      </c>
      <c r="D6477" s="4" t="s">
        <v>95</v>
      </c>
      <c r="E6477" s="4" t="s">
        <v>193</v>
      </c>
      <c r="F6477" s="3">
        <v>42984</v>
      </c>
      <c r="G6477" s="3"/>
    </row>
    <row r="6478" spans="1:8">
      <c r="A6478" s="4" t="s">
        <v>6685</v>
      </c>
      <c r="B6478" s="4" t="s">
        <v>210</v>
      </c>
      <c r="C6478" s="4" t="s">
        <v>179</v>
      </c>
      <c r="D6478" s="4" t="s">
        <v>24</v>
      </c>
      <c r="E6478" s="4" t="s">
        <v>193</v>
      </c>
      <c r="F6478" s="3">
        <v>42984</v>
      </c>
      <c r="G6478" s="3"/>
    </row>
    <row r="6479" spans="1:8">
      <c r="A6479" s="4" t="s">
        <v>6686</v>
      </c>
      <c r="B6479" s="4" t="s">
        <v>174</v>
      </c>
      <c r="C6479" s="4" t="s">
        <v>175</v>
      </c>
      <c r="D6479" s="4" t="s">
        <v>41</v>
      </c>
      <c r="E6479" s="4" t="s">
        <v>172</v>
      </c>
      <c r="F6479" s="3">
        <v>42984</v>
      </c>
      <c r="G6479" s="3">
        <v>43058</v>
      </c>
      <c r="H6479">
        <v>5987</v>
      </c>
    </row>
    <row r="6480" spans="1:8">
      <c r="A6480" s="4" t="s">
        <v>6687</v>
      </c>
      <c r="B6480" s="4" t="s">
        <v>174</v>
      </c>
      <c r="C6480" s="4" t="s">
        <v>175</v>
      </c>
      <c r="D6480" s="4" t="s">
        <v>119</v>
      </c>
      <c r="E6480" s="4" t="s">
        <v>172</v>
      </c>
      <c r="F6480" s="3">
        <v>42984</v>
      </c>
      <c r="G6480" s="3">
        <v>43099</v>
      </c>
      <c r="H6480">
        <v>5141</v>
      </c>
    </row>
    <row r="6481" spans="1:8">
      <c r="A6481" s="4" t="s">
        <v>6688</v>
      </c>
      <c r="B6481" s="4" t="s">
        <v>174</v>
      </c>
      <c r="C6481" s="4" t="s">
        <v>177</v>
      </c>
      <c r="D6481" s="4" t="s">
        <v>41</v>
      </c>
      <c r="E6481" s="4" t="s">
        <v>172</v>
      </c>
      <c r="F6481" s="3">
        <v>42984</v>
      </c>
      <c r="G6481" s="3">
        <v>42991</v>
      </c>
      <c r="H6481">
        <v>48</v>
      </c>
    </row>
    <row r="6482" spans="1:8">
      <c r="A6482" s="4" t="s">
        <v>6689</v>
      </c>
      <c r="B6482" s="4" t="s">
        <v>263</v>
      </c>
      <c r="C6482" s="4" t="s">
        <v>175</v>
      </c>
      <c r="D6482" s="4" t="s">
        <v>99</v>
      </c>
      <c r="E6482" s="4" t="s">
        <v>197</v>
      </c>
      <c r="F6482" s="3">
        <v>42984</v>
      </c>
      <c r="G6482" s="3">
        <v>43042</v>
      </c>
      <c r="H6482">
        <v>0</v>
      </c>
    </row>
    <row r="6483" spans="1:8">
      <c r="A6483" s="4" t="s">
        <v>6690</v>
      </c>
      <c r="B6483" s="4" t="s">
        <v>263</v>
      </c>
      <c r="C6483" s="4" t="s">
        <v>192</v>
      </c>
      <c r="D6483" s="4" t="s">
        <v>123</v>
      </c>
      <c r="E6483" s="4" t="s">
        <v>172</v>
      </c>
      <c r="F6483" s="3">
        <v>42984</v>
      </c>
      <c r="G6483" s="3">
        <v>42998</v>
      </c>
      <c r="H6483">
        <v>3206</v>
      </c>
    </row>
    <row r="6484" spans="1:8">
      <c r="A6484" s="4" t="s">
        <v>6691</v>
      </c>
      <c r="B6484" s="4" t="s">
        <v>212</v>
      </c>
      <c r="C6484" s="4" t="s">
        <v>177</v>
      </c>
      <c r="D6484" s="4" t="s">
        <v>86</v>
      </c>
      <c r="E6484" s="4" t="s">
        <v>172</v>
      </c>
      <c r="F6484" s="3">
        <v>42984</v>
      </c>
      <c r="G6484" s="3">
        <v>43068</v>
      </c>
      <c r="H6484">
        <v>61</v>
      </c>
    </row>
    <row r="6485" spans="1:8">
      <c r="A6485" s="4" t="s">
        <v>6692</v>
      </c>
      <c r="B6485" s="4" t="s">
        <v>237</v>
      </c>
      <c r="C6485" s="4" t="s">
        <v>171</v>
      </c>
      <c r="D6485" s="4" t="s">
        <v>21</v>
      </c>
      <c r="E6485" s="4" t="s">
        <v>197</v>
      </c>
      <c r="F6485" s="3">
        <v>42984</v>
      </c>
      <c r="G6485" s="3">
        <v>43073</v>
      </c>
      <c r="H6485">
        <v>0</v>
      </c>
    </row>
    <row r="6486" spans="1:8">
      <c r="A6486" s="4" t="s">
        <v>6693</v>
      </c>
      <c r="B6486" s="4" t="s">
        <v>196</v>
      </c>
      <c r="C6486" s="4" t="s">
        <v>175</v>
      </c>
      <c r="D6486" s="4" t="s">
        <v>85</v>
      </c>
      <c r="E6486" s="4" t="s">
        <v>172</v>
      </c>
      <c r="F6486" s="3">
        <v>42984</v>
      </c>
      <c r="G6486" s="3">
        <v>43061</v>
      </c>
      <c r="H6486">
        <v>5078</v>
      </c>
    </row>
    <row r="6487" spans="1:8">
      <c r="A6487" s="4" t="s">
        <v>6694</v>
      </c>
      <c r="B6487" s="4" t="s">
        <v>343</v>
      </c>
      <c r="C6487" s="4" t="s">
        <v>179</v>
      </c>
      <c r="D6487" s="4" t="s">
        <v>110</v>
      </c>
      <c r="E6487" s="4" t="s">
        <v>197</v>
      </c>
      <c r="F6487" s="3">
        <v>42984</v>
      </c>
      <c r="G6487" s="3">
        <v>43058</v>
      </c>
      <c r="H6487">
        <v>0</v>
      </c>
    </row>
    <row r="6488" spans="1:8">
      <c r="A6488" s="4" t="s">
        <v>6695</v>
      </c>
      <c r="B6488" s="4" t="s">
        <v>343</v>
      </c>
      <c r="C6488" s="4" t="s">
        <v>179</v>
      </c>
      <c r="D6488" s="4" t="s">
        <v>111</v>
      </c>
      <c r="E6488" s="4" t="s">
        <v>172</v>
      </c>
      <c r="F6488" s="3">
        <v>42984</v>
      </c>
      <c r="G6488" s="3">
        <v>43046</v>
      </c>
      <c r="H6488">
        <v>532</v>
      </c>
    </row>
    <row r="6489" spans="1:8">
      <c r="A6489" s="4" t="s">
        <v>6696</v>
      </c>
      <c r="B6489" s="4" t="s">
        <v>219</v>
      </c>
      <c r="C6489" s="4" t="s">
        <v>179</v>
      </c>
      <c r="D6489" s="4" t="s">
        <v>24</v>
      </c>
      <c r="E6489" s="4" t="s">
        <v>193</v>
      </c>
      <c r="F6489" s="3">
        <v>42984</v>
      </c>
      <c r="G6489" s="3"/>
    </row>
    <row r="6490" spans="1:8">
      <c r="A6490" s="4" t="s">
        <v>6697</v>
      </c>
      <c r="B6490" s="4" t="s">
        <v>219</v>
      </c>
      <c r="C6490" s="4" t="s">
        <v>177</v>
      </c>
      <c r="D6490" s="4" t="s">
        <v>87</v>
      </c>
      <c r="E6490" s="4" t="s">
        <v>172</v>
      </c>
      <c r="F6490" s="3">
        <v>42984</v>
      </c>
      <c r="G6490" s="3">
        <v>42993</v>
      </c>
      <c r="H6490">
        <v>56</v>
      </c>
    </row>
    <row r="6491" spans="1:8">
      <c r="A6491" s="4" t="s">
        <v>6698</v>
      </c>
      <c r="B6491" s="4" t="s">
        <v>230</v>
      </c>
      <c r="C6491" s="4" t="s">
        <v>179</v>
      </c>
      <c r="D6491" s="4" t="s">
        <v>80</v>
      </c>
      <c r="E6491" s="4" t="s">
        <v>193</v>
      </c>
      <c r="F6491" s="3">
        <v>42984</v>
      </c>
      <c r="G6491" s="3"/>
    </row>
    <row r="6492" spans="1:8">
      <c r="A6492" s="4" t="s">
        <v>6699</v>
      </c>
      <c r="B6492" s="4" t="s">
        <v>187</v>
      </c>
      <c r="C6492" s="4" t="s">
        <v>171</v>
      </c>
      <c r="D6492" s="4" t="s">
        <v>105</v>
      </c>
      <c r="E6492" s="4" t="s">
        <v>172</v>
      </c>
      <c r="F6492" s="3">
        <v>42984</v>
      </c>
      <c r="G6492" s="3">
        <v>43078</v>
      </c>
      <c r="H6492">
        <v>1182</v>
      </c>
    </row>
    <row r="6493" spans="1:8">
      <c r="A6493" s="4" t="s">
        <v>6700</v>
      </c>
      <c r="B6493" s="4" t="s">
        <v>244</v>
      </c>
      <c r="C6493" s="4" t="s">
        <v>199</v>
      </c>
      <c r="D6493" s="4" t="s">
        <v>61</v>
      </c>
      <c r="E6493" s="4" t="s">
        <v>172</v>
      </c>
      <c r="F6493" s="3">
        <v>42984</v>
      </c>
      <c r="G6493" s="3">
        <v>43089</v>
      </c>
      <c r="H6493">
        <v>5788</v>
      </c>
    </row>
    <row r="6494" spans="1:8">
      <c r="A6494" s="4" t="s">
        <v>6701</v>
      </c>
      <c r="B6494" s="4" t="s">
        <v>208</v>
      </c>
      <c r="C6494" s="4" t="s">
        <v>177</v>
      </c>
      <c r="D6494" s="4" t="s">
        <v>111</v>
      </c>
      <c r="E6494" s="4" t="s">
        <v>197</v>
      </c>
      <c r="F6494" s="3">
        <v>42984</v>
      </c>
      <c r="G6494" s="3">
        <v>42991</v>
      </c>
      <c r="H6494">
        <v>0</v>
      </c>
    </row>
    <row r="6495" spans="1:8">
      <c r="A6495" s="4" t="s">
        <v>6702</v>
      </c>
      <c r="B6495" s="4" t="s">
        <v>208</v>
      </c>
      <c r="C6495" s="4" t="s">
        <v>177</v>
      </c>
      <c r="D6495" s="4" t="s">
        <v>37</v>
      </c>
      <c r="E6495" s="4" t="s">
        <v>172</v>
      </c>
      <c r="F6495" s="3">
        <v>42984</v>
      </c>
      <c r="G6495" s="3">
        <v>42990</v>
      </c>
      <c r="H6495">
        <v>61</v>
      </c>
    </row>
    <row r="6496" spans="1:8">
      <c r="A6496" s="4" t="s">
        <v>6703</v>
      </c>
      <c r="B6496" s="4" t="s">
        <v>185</v>
      </c>
      <c r="C6496" s="4" t="s">
        <v>175</v>
      </c>
      <c r="D6496" s="4" t="s">
        <v>105</v>
      </c>
      <c r="E6496" s="4" t="s">
        <v>172</v>
      </c>
      <c r="F6496" s="3">
        <v>42984</v>
      </c>
      <c r="G6496" s="3">
        <v>43085</v>
      </c>
      <c r="H6496">
        <v>5115</v>
      </c>
    </row>
    <row r="6497" spans="1:8">
      <c r="A6497" s="4" t="s">
        <v>6704</v>
      </c>
      <c r="B6497" s="4" t="s">
        <v>185</v>
      </c>
      <c r="C6497" s="4" t="s">
        <v>175</v>
      </c>
      <c r="D6497" s="4" t="s">
        <v>124</v>
      </c>
      <c r="E6497" s="4" t="s">
        <v>172</v>
      </c>
      <c r="F6497" s="3">
        <v>42984</v>
      </c>
      <c r="G6497" s="3">
        <v>42993</v>
      </c>
      <c r="H6497">
        <v>5227</v>
      </c>
    </row>
    <row r="6498" spans="1:8">
      <c r="A6498" s="4" t="s">
        <v>6705</v>
      </c>
      <c r="B6498" s="4" t="s">
        <v>216</v>
      </c>
      <c r="C6498" s="4" t="s">
        <v>177</v>
      </c>
      <c r="D6498" s="4" t="s">
        <v>24</v>
      </c>
      <c r="E6498" s="4" t="s">
        <v>193</v>
      </c>
      <c r="F6498" s="3">
        <v>42984</v>
      </c>
      <c r="G6498" s="3"/>
    </row>
    <row r="6499" spans="1:8">
      <c r="A6499" s="4" t="s">
        <v>6706</v>
      </c>
      <c r="B6499" s="4" t="s">
        <v>235</v>
      </c>
      <c r="C6499" s="4" t="s">
        <v>171</v>
      </c>
      <c r="D6499" s="4" t="s">
        <v>126</v>
      </c>
      <c r="E6499" s="4" t="s">
        <v>172</v>
      </c>
      <c r="F6499" s="3">
        <v>42984</v>
      </c>
      <c r="G6499" s="3">
        <v>43075</v>
      </c>
      <c r="H6499">
        <v>1144</v>
      </c>
    </row>
    <row r="6500" spans="1:8">
      <c r="A6500" s="4" t="s">
        <v>6707</v>
      </c>
      <c r="B6500" s="4" t="s">
        <v>181</v>
      </c>
      <c r="C6500" s="4" t="s">
        <v>177</v>
      </c>
      <c r="D6500" s="4" t="s">
        <v>74</v>
      </c>
      <c r="E6500" s="4" t="s">
        <v>193</v>
      </c>
      <c r="F6500" s="3">
        <v>42984</v>
      </c>
      <c r="G6500" s="3"/>
    </row>
    <row r="6501" spans="1:8">
      <c r="A6501" s="4" t="s">
        <v>6708</v>
      </c>
      <c r="B6501" s="4" t="s">
        <v>183</v>
      </c>
      <c r="C6501" s="4" t="s">
        <v>177</v>
      </c>
      <c r="D6501" s="4" t="s">
        <v>110</v>
      </c>
      <c r="E6501" s="4" t="s">
        <v>197</v>
      </c>
      <c r="F6501" s="3">
        <v>42985</v>
      </c>
      <c r="G6501" s="3">
        <v>43057</v>
      </c>
      <c r="H6501">
        <v>0</v>
      </c>
    </row>
    <row r="6502" spans="1:8">
      <c r="A6502" s="4" t="s">
        <v>6709</v>
      </c>
      <c r="B6502" s="4" t="s">
        <v>183</v>
      </c>
      <c r="C6502" s="4" t="s">
        <v>171</v>
      </c>
      <c r="D6502" s="4" t="s">
        <v>103</v>
      </c>
      <c r="E6502" s="4" t="s">
        <v>172</v>
      </c>
      <c r="F6502" s="3">
        <v>42985</v>
      </c>
      <c r="G6502" s="3">
        <v>43081</v>
      </c>
      <c r="H6502">
        <v>1249</v>
      </c>
    </row>
    <row r="6503" spans="1:8">
      <c r="A6503" s="4" t="s">
        <v>6710</v>
      </c>
      <c r="B6503" s="4" t="s">
        <v>261</v>
      </c>
      <c r="C6503" s="4" t="s">
        <v>171</v>
      </c>
      <c r="D6503" s="4" t="s">
        <v>24</v>
      </c>
      <c r="E6503" s="4" t="s">
        <v>193</v>
      </c>
      <c r="F6503" s="3">
        <v>42985</v>
      </c>
      <c r="G6503" s="3"/>
    </row>
    <row r="6504" spans="1:8">
      <c r="A6504" s="4" t="s">
        <v>6711</v>
      </c>
      <c r="B6504" s="4" t="s">
        <v>261</v>
      </c>
      <c r="C6504" s="4" t="s">
        <v>171</v>
      </c>
      <c r="D6504" s="4" t="s">
        <v>113</v>
      </c>
      <c r="E6504" s="4" t="s">
        <v>172</v>
      </c>
      <c r="F6504" s="3">
        <v>42985</v>
      </c>
      <c r="G6504" s="3">
        <v>43072</v>
      </c>
      <c r="H6504">
        <v>1106</v>
      </c>
    </row>
    <row r="6505" spans="1:8">
      <c r="A6505" s="4" t="s">
        <v>6712</v>
      </c>
      <c r="B6505" s="4" t="s">
        <v>246</v>
      </c>
      <c r="C6505" s="4" t="s">
        <v>171</v>
      </c>
      <c r="D6505" s="4" t="s">
        <v>35</v>
      </c>
      <c r="E6505" s="4" t="s">
        <v>172</v>
      </c>
      <c r="F6505" s="3">
        <v>42985</v>
      </c>
      <c r="G6505" s="3">
        <v>43057</v>
      </c>
      <c r="H6505">
        <v>1251</v>
      </c>
    </row>
    <row r="6506" spans="1:8">
      <c r="A6506" s="4" t="s">
        <v>6713</v>
      </c>
      <c r="B6506" s="4" t="s">
        <v>279</v>
      </c>
      <c r="C6506" s="4" t="s">
        <v>175</v>
      </c>
      <c r="D6506" s="4" t="s">
        <v>99</v>
      </c>
      <c r="E6506" s="4" t="s">
        <v>197</v>
      </c>
      <c r="F6506" s="3">
        <v>42985</v>
      </c>
      <c r="G6506" s="3">
        <v>43057</v>
      </c>
      <c r="H6506">
        <v>0</v>
      </c>
    </row>
    <row r="6507" spans="1:8">
      <c r="A6507" s="4" t="s">
        <v>6714</v>
      </c>
      <c r="B6507" s="4" t="s">
        <v>279</v>
      </c>
      <c r="C6507" s="4" t="s">
        <v>175</v>
      </c>
      <c r="D6507" s="4" t="s">
        <v>52</v>
      </c>
      <c r="E6507" s="4" t="s">
        <v>172</v>
      </c>
      <c r="F6507" s="3">
        <v>42985</v>
      </c>
      <c r="G6507" s="3">
        <v>42996</v>
      </c>
      <c r="H6507">
        <v>4975</v>
      </c>
    </row>
    <row r="6508" spans="1:8">
      <c r="A6508" s="4" t="s">
        <v>6715</v>
      </c>
      <c r="B6508" s="4" t="s">
        <v>279</v>
      </c>
      <c r="C6508" s="4" t="s">
        <v>177</v>
      </c>
      <c r="D6508" s="4" t="s">
        <v>120</v>
      </c>
      <c r="E6508" s="4" t="s">
        <v>172</v>
      </c>
      <c r="F6508" s="3">
        <v>42985</v>
      </c>
      <c r="G6508" s="3">
        <v>42995</v>
      </c>
      <c r="H6508">
        <v>54</v>
      </c>
    </row>
    <row r="6509" spans="1:8">
      <c r="A6509" s="4" t="s">
        <v>6716</v>
      </c>
      <c r="B6509" s="4" t="s">
        <v>174</v>
      </c>
      <c r="C6509" s="4" t="s">
        <v>175</v>
      </c>
      <c r="D6509" s="4" t="s">
        <v>103</v>
      </c>
      <c r="E6509" s="4" t="s">
        <v>172</v>
      </c>
      <c r="F6509" s="3">
        <v>42985</v>
      </c>
      <c r="G6509" s="3">
        <v>43048</v>
      </c>
      <c r="H6509">
        <v>3975</v>
      </c>
    </row>
    <row r="6510" spans="1:8">
      <c r="A6510" s="4" t="s">
        <v>6717</v>
      </c>
      <c r="B6510" s="4" t="s">
        <v>174</v>
      </c>
      <c r="C6510" s="4" t="s">
        <v>192</v>
      </c>
      <c r="D6510" s="4" t="s">
        <v>41</v>
      </c>
      <c r="E6510" s="4" t="s">
        <v>172</v>
      </c>
      <c r="F6510" s="3">
        <v>42985</v>
      </c>
      <c r="G6510" s="3">
        <v>42990</v>
      </c>
      <c r="H6510">
        <v>2969</v>
      </c>
    </row>
    <row r="6511" spans="1:8">
      <c r="A6511" s="4" t="s">
        <v>6718</v>
      </c>
      <c r="B6511" s="4" t="s">
        <v>237</v>
      </c>
      <c r="C6511" s="4" t="s">
        <v>179</v>
      </c>
      <c r="D6511" s="4" t="s">
        <v>113</v>
      </c>
      <c r="E6511" s="4" t="s">
        <v>172</v>
      </c>
      <c r="F6511" s="3">
        <v>42985</v>
      </c>
      <c r="G6511" s="3">
        <v>42991</v>
      </c>
      <c r="H6511">
        <v>558</v>
      </c>
    </row>
    <row r="6512" spans="1:8">
      <c r="A6512" s="4" t="s">
        <v>6719</v>
      </c>
      <c r="B6512" s="4" t="s">
        <v>196</v>
      </c>
      <c r="C6512" s="4" t="s">
        <v>175</v>
      </c>
      <c r="D6512" s="4" t="s">
        <v>79</v>
      </c>
      <c r="E6512" s="4" t="s">
        <v>197</v>
      </c>
      <c r="F6512" s="3">
        <v>42985</v>
      </c>
      <c r="G6512" s="3">
        <v>43068</v>
      </c>
      <c r="H6512">
        <v>0</v>
      </c>
    </row>
    <row r="6513" spans="1:8">
      <c r="A6513" s="4" t="s">
        <v>6720</v>
      </c>
      <c r="B6513" s="4" t="s">
        <v>343</v>
      </c>
      <c r="C6513" s="4" t="s">
        <v>179</v>
      </c>
      <c r="D6513" s="4" t="s">
        <v>27</v>
      </c>
      <c r="E6513" s="4" t="s">
        <v>172</v>
      </c>
      <c r="F6513" s="3">
        <v>42985</v>
      </c>
      <c r="G6513" s="3">
        <v>42996</v>
      </c>
      <c r="H6513">
        <v>585</v>
      </c>
    </row>
    <row r="6514" spans="1:8">
      <c r="A6514" s="4" t="s">
        <v>6721</v>
      </c>
      <c r="B6514" s="4" t="s">
        <v>230</v>
      </c>
      <c r="C6514" s="4" t="s">
        <v>179</v>
      </c>
      <c r="D6514" s="4" t="s">
        <v>97</v>
      </c>
      <c r="E6514" s="4" t="s">
        <v>172</v>
      </c>
      <c r="F6514" s="3">
        <v>42985</v>
      </c>
      <c r="G6514" s="3">
        <v>43086</v>
      </c>
      <c r="H6514">
        <v>566</v>
      </c>
    </row>
    <row r="6515" spans="1:8">
      <c r="A6515" s="4" t="s">
        <v>6722</v>
      </c>
      <c r="B6515" s="4" t="s">
        <v>187</v>
      </c>
      <c r="C6515" s="4" t="s">
        <v>175</v>
      </c>
      <c r="D6515" s="4" t="s">
        <v>105</v>
      </c>
      <c r="E6515" s="4" t="s">
        <v>172</v>
      </c>
      <c r="F6515" s="3">
        <v>42985</v>
      </c>
      <c r="G6515" s="3">
        <v>43055</v>
      </c>
      <c r="H6515">
        <v>4722</v>
      </c>
    </row>
    <row r="6516" spans="1:8">
      <c r="A6516" s="4" t="s">
        <v>6723</v>
      </c>
      <c r="B6516" s="4" t="s">
        <v>170</v>
      </c>
      <c r="C6516" s="4" t="s">
        <v>171</v>
      </c>
      <c r="D6516" s="4" t="s">
        <v>42</v>
      </c>
      <c r="E6516" s="4" t="s">
        <v>172</v>
      </c>
      <c r="F6516" s="3">
        <v>42985</v>
      </c>
      <c r="G6516" s="3">
        <v>43080</v>
      </c>
      <c r="H6516">
        <v>1033</v>
      </c>
    </row>
    <row r="6517" spans="1:8">
      <c r="A6517" s="4" t="s">
        <v>6724</v>
      </c>
      <c r="B6517" s="4" t="s">
        <v>189</v>
      </c>
      <c r="C6517" s="4" t="s">
        <v>179</v>
      </c>
      <c r="D6517" s="4" t="s">
        <v>51</v>
      </c>
      <c r="E6517" s="4" t="s">
        <v>172</v>
      </c>
      <c r="F6517" s="3">
        <v>42985</v>
      </c>
      <c r="G6517" s="3">
        <v>43088</v>
      </c>
      <c r="H6517">
        <v>587</v>
      </c>
    </row>
    <row r="6518" spans="1:8">
      <c r="A6518" s="4" t="s">
        <v>6725</v>
      </c>
      <c r="B6518" s="4" t="s">
        <v>232</v>
      </c>
      <c r="C6518" s="4" t="s">
        <v>199</v>
      </c>
      <c r="D6518" s="4" t="s">
        <v>107</v>
      </c>
      <c r="E6518" s="4" t="s">
        <v>197</v>
      </c>
      <c r="F6518" s="3">
        <v>42985</v>
      </c>
      <c r="G6518" s="3">
        <v>43066</v>
      </c>
      <c r="H6518">
        <v>0</v>
      </c>
    </row>
    <row r="6519" spans="1:8">
      <c r="A6519" s="4" t="s">
        <v>6726</v>
      </c>
      <c r="B6519" s="4" t="s">
        <v>205</v>
      </c>
      <c r="C6519" s="4" t="s">
        <v>177</v>
      </c>
      <c r="D6519" s="4" t="s">
        <v>80</v>
      </c>
      <c r="E6519" s="4" t="s">
        <v>193</v>
      </c>
      <c r="F6519" s="3">
        <v>42985</v>
      </c>
      <c r="G6519" s="3"/>
    </row>
    <row r="6520" spans="1:8">
      <c r="A6520" s="4" t="s">
        <v>6727</v>
      </c>
      <c r="B6520" s="4" t="s">
        <v>208</v>
      </c>
      <c r="C6520" s="4" t="s">
        <v>177</v>
      </c>
      <c r="D6520" s="4" t="s">
        <v>61</v>
      </c>
      <c r="E6520" s="4" t="s">
        <v>172</v>
      </c>
      <c r="F6520" s="3">
        <v>42985</v>
      </c>
      <c r="G6520" s="3">
        <v>43041</v>
      </c>
      <c r="H6520">
        <v>62</v>
      </c>
    </row>
    <row r="6521" spans="1:8">
      <c r="A6521" s="4" t="s">
        <v>6728</v>
      </c>
      <c r="B6521" s="4" t="s">
        <v>208</v>
      </c>
      <c r="C6521" s="4" t="s">
        <v>177</v>
      </c>
      <c r="D6521" s="4" t="s">
        <v>85</v>
      </c>
      <c r="E6521" s="4" t="s">
        <v>172</v>
      </c>
      <c r="F6521" s="3">
        <v>42985</v>
      </c>
      <c r="G6521" s="3">
        <v>43081</v>
      </c>
      <c r="H6521">
        <v>54</v>
      </c>
    </row>
    <row r="6522" spans="1:8">
      <c r="A6522" s="4" t="s">
        <v>6729</v>
      </c>
      <c r="B6522" s="4" t="s">
        <v>185</v>
      </c>
      <c r="C6522" s="4" t="s">
        <v>179</v>
      </c>
      <c r="D6522" s="4" t="s">
        <v>42</v>
      </c>
      <c r="E6522" s="4" t="s">
        <v>172</v>
      </c>
      <c r="F6522" s="3">
        <v>42985</v>
      </c>
      <c r="G6522" s="3">
        <v>43042</v>
      </c>
      <c r="H6522">
        <v>499</v>
      </c>
    </row>
    <row r="6523" spans="1:8">
      <c r="A6523" s="4" t="s">
        <v>6730</v>
      </c>
      <c r="B6523" s="4" t="s">
        <v>235</v>
      </c>
      <c r="C6523" s="4" t="s">
        <v>199</v>
      </c>
      <c r="D6523" s="4" t="s">
        <v>130</v>
      </c>
      <c r="E6523" s="4" t="s">
        <v>197</v>
      </c>
      <c r="F6523" s="3">
        <v>42985</v>
      </c>
      <c r="G6523" s="3">
        <v>43056</v>
      </c>
      <c r="H6523">
        <v>0</v>
      </c>
    </row>
    <row r="6524" spans="1:8">
      <c r="A6524" s="4" t="s">
        <v>6731</v>
      </c>
      <c r="B6524" s="4" t="s">
        <v>181</v>
      </c>
      <c r="C6524" s="4" t="s">
        <v>179</v>
      </c>
      <c r="D6524" s="4" t="s">
        <v>90</v>
      </c>
      <c r="E6524" s="4" t="s">
        <v>193</v>
      </c>
      <c r="F6524" s="3">
        <v>42985</v>
      </c>
      <c r="G6524" s="3"/>
    </row>
    <row r="6525" spans="1:8">
      <c r="A6525" s="4" t="s">
        <v>6732</v>
      </c>
      <c r="B6525" s="4" t="s">
        <v>181</v>
      </c>
      <c r="C6525" s="4" t="s">
        <v>179</v>
      </c>
      <c r="D6525" s="4" t="s">
        <v>54</v>
      </c>
      <c r="E6525" s="4" t="s">
        <v>172</v>
      </c>
      <c r="F6525" s="3">
        <v>42985</v>
      </c>
      <c r="G6525" s="3">
        <v>43065</v>
      </c>
      <c r="H6525">
        <v>458</v>
      </c>
    </row>
    <row r="6526" spans="1:8">
      <c r="A6526" s="4" t="s">
        <v>6733</v>
      </c>
      <c r="B6526" s="4" t="s">
        <v>181</v>
      </c>
      <c r="C6526" s="4" t="s">
        <v>177</v>
      </c>
      <c r="D6526" s="4" t="s">
        <v>42</v>
      </c>
      <c r="E6526" s="4" t="s">
        <v>172</v>
      </c>
      <c r="F6526" s="3">
        <v>42985</v>
      </c>
      <c r="G6526" s="3">
        <v>43069</v>
      </c>
      <c r="H6526">
        <v>61</v>
      </c>
    </row>
    <row r="6527" spans="1:8">
      <c r="A6527" s="4" t="s">
        <v>6734</v>
      </c>
      <c r="B6527" s="4" t="s">
        <v>183</v>
      </c>
      <c r="C6527" s="4" t="s">
        <v>177</v>
      </c>
      <c r="D6527" s="4" t="s">
        <v>119</v>
      </c>
      <c r="E6527" s="4" t="s">
        <v>197</v>
      </c>
      <c r="F6527" s="3">
        <v>42986</v>
      </c>
      <c r="G6527" s="3">
        <v>43086</v>
      </c>
      <c r="H6527">
        <v>0</v>
      </c>
    </row>
    <row r="6528" spans="1:8">
      <c r="A6528" s="4" t="s">
        <v>6735</v>
      </c>
      <c r="B6528" s="4" t="s">
        <v>183</v>
      </c>
      <c r="C6528" s="4" t="s">
        <v>199</v>
      </c>
      <c r="D6528" s="4" t="s">
        <v>61</v>
      </c>
      <c r="E6528" s="4" t="s">
        <v>172</v>
      </c>
      <c r="F6528" s="3">
        <v>42986</v>
      </c>
      <c r="G6528" s="3">
        <v>43002</v>
      </c>
      <c r="H6528">
        <v>5600</v>
      </c>
    </row>
    <row r="6529" spans="1:8">
      <c r="A6529" s="4" t="s">
        <v>6736</v>
      </c>
      <c r="B6529" s="4" t="s">
        <v>261</v>
      </c>
      <c r="C6529" s="4" t="s">
        <v>199</v>
      </c>
      <c r="D6529" s="4" t="s">
        <v>120</v>
      </c>
      <c r="E6529" s="4" t="s">
        <v>197</v>
      </c>
      <c r="F6529" s="3">
        <v>42986</v>
      </c>
      <c r="G6529" s="3">
        <v>43058</v>
      </c>
      <c r="H6529">
        <v>0</v>
      </c>
    </row>
    <row r="6530" spans="1:8">
      <c r="A6530" s="4" t="s">
        <v>6737</v>
      </c>
      <c r="B6530" s="4" t="s">
        <v>261</v>
      </c>
      <c r="C6530" s="4" t="s">
        <v>171</v>
      </c>
      <c r="D6530" s="4" t="s">
        <v>130</v>
      </c>
      <c r="E6530" s="4" t="s">
        <v>172</v>
      </c>
      <c r="F6530" s="3">
        <v>42986</v>
      </c>
      <c r="G6530" s="3">
        <v>43086</v>
      </c>
      <c r="H6530">
        <v>1259</v>
      </c>
    </row>
    <row r="6531" spans="1:8">
      <c r="A6531" s="4" t="s">
        <v>6738</v>
      </c>
      <c r="B6531" s="4" t="s">
        <v>261</v>
      </c>
      <c r="C6531" s="4" t="s">
        <v>171</v>
      </c>
      <c r="D6531" s="4" t="s">
        <v>130</v>
      </c>
      <c r="E6531" s="4" t="s">
        <v>172</v>
      </c>
      <c r="F6531" s="3">
        <v>42986</v>
      </c>
      <c r="G6531" s="3">
        <v>42992</v>
      </c>
      <c r="H6531">
        <v>1114</v>
      </c>
    </row>
    <row r="6532" spans="1:8">
      <c r="A6532" s="4" t="s">
        <v>6739</v>
      </c>
      <c r="B6532" s="4" t="s">
        <v>261</v>
      </c>
      <c r="C6532" s="4" t="s">
        <v>177</v>
      </c>
      <c r="D6532" s="4" t="s">
        <v>83</v>
      </c>
      <c r="E6532" s="4" t="s">
        <v>172</v>
      </c>
      <c r="F6532" s="3">
        <v>42986</v>
      </c>
      <c r="G6532" s="3">
        <v>43064</v>
      </c>
      <c r="H6532">
        <v>57</v>
      </c>
    </row>
    <row r="6533" spans="1:8">
      <c r="A6533" s="4" t="s">
        <v>6740</v>
      </c>
      <c r="B6533" s="4" t="s">
        <v>246</v>
      </c>
      <c r="C6533" s="4" t="s">
        <v>171</v>
      </c>
      <c r="D6533" s="4" t="s">
        <v>50</v>
      </c>
      <c r="E6533" s="4" t="s">
        <v>197</v>
      </c>
      <c r="F6533" s="3">
        <v>42986</v>
      </c>
      <c r="G6533" s="3">
        <v>43064</v>
      </c>
      <c r="H6533">
        <v>0</v>
      </c>
    </row>
    <row r="6534" spans="1:8">
      <c r="A6534" s="4" t="s">
        <v>6741</v>
      </c>
      <c r="B6534" s="4" t="s">
        <v>304</v>
      </c>
      <c r="C6534" s="4" t="s">
        <v>177</v>
      </c>
      <c r="D6534" s="4" t="s">
        <v>106</v>
      </c>
      <c r="E6534" s="4" t="s">
        <v>197</v>
      </c>
      <c r="F6534" s="3">
        <v>42986</v>
      </c>
      <c r="G6534" s="3">
        <v>43056</v>
      </c>
      <c r="H6534">
        <v>0</v>
      </c>
    </row>
    <row r="6535" spans="1:8">
      <c r="A6535" s="4" t="s">
        <v>6742</v>
      </c>
      <c r="B6535" s="4" t="s">
        <v>279</v>
      </c>
      <c r="C6535" s="4" t="s">
        <v>175</v>
      </c>
      <c r="D6535" s="4" t="s">
        <v>34</v>
      </c>
      <c r="E6535" s="4" t="s">
        <v>197</v>
      </c>
      <c r="F6535" s="3">
        <v>42986</v>
      </c>
      <c r="G6535" s="3">
        <v>43099</v>
      </c>
      <c r="H6535">
        <v>0</v>
      </c>
    </row>
    <row r="6536" spans="1:8">
      <c r="A6536" s="4" t="s">
        <v>6743</v>
      </c>
      <c r="B6536" s="4" t="s">
        <v>210</v>
      </c>
      <c r="C6536" s="4" t="s">
        <v>175</v>
      </c>
      <c r="D6536" s="4" t="s">
        <v>25</v>
      </c>
      <c r="E6536" s="4" t="s">
        <v>197</v>
      </c>
      <c r="F6536" s="3">
        <v>42986</v>
      </c>
      <c r="G6536" s="3">
        <v>42997</v>
      </c>
      <c r="H6536">
        <v>0</v>
      </c>
    </row>
    <row r="6537" spans="1:8">
      <c r="A6537" s="4" t="s">
        <v>6744</v>
      </c>
      <c r="B6537" s="4" t="s">
        <v>174</v>
      </c>
      <c r="C6537" s="4" t="s">
        <v>192</v>
      </c>
      <c r="D6537" s="4" t="s">
        <v>61</v>
      </c>
      <c r="E6537" s="4" t="s">
        <v>172</v>
      </c>
      <c r="F6537" s="3">
        <v>42986</v>
      </c>
      <c r="G6537" s="3">
        <v>42988</v>
      </c>
      <c r="H6537">
        <v>3346</v>
      </c>
    </row>
    <row r="6538" spans="1:8">
      <c r="A6538" s="4" t="s">
        <v>6745</v>
      </c>
      <c r="B6538" s="4" t="s">
        <v>263</v>
      </c>
      <c r="C6538" s="4" t="s">
        <v>179</v>
      </c>
      <c r="D6538" s="4" t="s">
        <v>82</v>
      </c>
      <c r="E6538" s="4" t="s">
        <v>197</v>
      </c>
      <c r="F6538" s="3">
        <v>42986</v>
      </c>
      <c r="G6538" s="3">
        <v>42996</v>
      </c>
      <c r="H6538">
        <v>0</v>
      </c>
    </row>
    <row r="6539" spans="1:8">
      <c r="A6539" s="4" t="s">
        <v>6746</v>
      </c>
      <c r="B6539" s="4" t="s">
        <v>263</v>
      </c>
      <c r="C6539" s="4" t="s">
        <v>179</v>
      </c>
      <c r="D6539" s="4" t="s">
        <v>82</v>
      </c>
      <c r="E6539" s="4" t="s">
        <v>197</v>
      </c>
      <c r="F6539" s="3">
        <v>42986</v>
      </c>
      <c r="G6539" s="3">
        <v>43000</v>
      </c>
      <c r="H6539">
        <v>0</v>
      </c>
    </row>
    <row r="6540" spans="1:8">
      <c r="A6540" s="4" t="s">
        <v>6747</v>
      </c>
      <c r="B6540" s="4" t="s">
        <v>263</v>
      </c>
      <c r="C6540" s="4" t="s">
        <v>192</v>
      </c>
      <c r="D6540" s="4" t="s">
        <v>95</v>
      </c>
      <c r="E6540" s="4" t="s">
        <v>197</v>
      </c>
      <c r="F6540" s="3">
        <v>42986</v>
      </c>
      <c r="G6540" s="3">
        <v>42994</v>
      </c>
      <c r="H6540">
        <v>0</v>
      </c>
    </row>
    <row r="6541" spans="1:8">
      <c r="A6541" s="4" t="s">
        <v>6748</v>
      </c>
      <c r="B6541" s="4" t="s">
        <v>212</v>
      </c>
      <c r="C6541" s="4" t="s">
        <v>179</v>
      </c>
      <c r="D6541" s="4" t="s">
        <v>72</v>
      </c>
      <c r="E6541" s="4" t="s">
        <v>197</v>
      </c>
      <c r="F6541" s="3">
        <v>42986</v>
      </c>
      <c r="G6541" s="3">
        <v>43064</v>
      </c>
      <c r="H6541">
        <v>0</v>
      </c>
    </row>
    <row r="6542" spans="1:8">
      <c r="A6542" s="4" t="s">
        <v>6749</v>
      </c>
      <c r="B6542" s="4" t="s">
        <v>191</v>
      </c>
      <c r="C6542" s="4" t="s">
        <v>175</v>
      </c>
      <c r="D6542" s="4" t="s">
        <v>24</v>
      </c>
      <c r="E6542" s="4" t="s">
        <v>193</v>
      </c>
      <c r="F6542" s="3">
        <v>42986</v>
      </c>
      <c r="G6542" s="3"/>
    </row>
    <row r="6543" spans="1:8">
      <c r="A6543" s="4" t="s">
        <v>6750</v>
      </c>
      <c r="B6543" s="4" t="s">
        <v>191</v>
      </c>
      <c r="C6543" s="4" t="s">
        <v>192</v>
      </c>
      <c r="D6543" s="4" t="s">
        <v>24</v>
      </c>
      <c r="E6543" s="4" t="s">
        <v>193</v>
      </c>
      <c r="F6543" s="3">
        <v>42986</v>
      </c>
      <c r="G6543" s="3"/>
    </row>
    <row r="6544" spans="1:8">
      <c r="A6544" s="4" t="s">
        <v>6751</v>
      </c>
      <c r="B6544" s="4" t="s">
        <v>191</v>
      </c>
      <c r="C6544" s="4" t="s">
        <v>179</v>
      </c>
      <c r="D6544" s="4" t="s">
        <v>93</v>
      </c>
      <c r="E6544" s="4" t="s">
        <v>172</v>
      </c>
      <c r="F6544" s="3">
        <v>42986</v>
      </c>
      <c r="G6544" s="3">
        <v>43043</v>
      </c>
      <c r="H6544">
        <v>546</v>
      </c>
    </row>
    <row r="6545" spans="1:8">
      <c r="A6545" s="4" t="s">
        <v>6752</v>
      </c>
      <c r="B6545" s="4" t="s">
        <v>343</v>
      </c>
      <c r="C6545" s="4" t="s">
        <v>179</v>
      </c>
      <c r="D6545" s="4" t="s">
        <v>29</v>
      </c>
      <c r="E6545" s="4" t="s">
        <v>197</v>
      </c>
      <c r="F6545" s="3">
        <v>42986</v>
      </c>
      <c r="G6545" s="3">
        <v>43043</v>
      </c>
      <c r="H6545">
        <v>0</v>
      </c>
    </row>
    <row r="6546" spans="1:8">
      <c r="A6546" s="4" t="s">
        <v>6753</v>
      </c>
      <c r="B6546" s="4" t="s">
        <v>219</v>
      </c>
      <c r="C6546" s="4" t="s">
        <v>179</v>
      </c>
      <c r="D6546" s="4" t="s">
        <v>38</v>
      </c>
      <c r="E6546" s="4" t="s">
        <v>197</v>
      </c>
      <c r="F6546" s="3">
        <v>42986</v>
      </c>
      <c r="G6546" s="3">
        <v>43053</v>
      </c>
      <c r="H6546">
        <v>0</v>
      </c>
    </row>
    <row r="6547" spans="1:8">
      <c r="A6547" s="4" t="s">
        <v>6754</v>
      </c>
      <c r="B6547" s="4" t="s">
        <v>219</v>
      </c>
      <c r="C6547" s="4" t="s">
        <v>179</v>
      </c>
      <c r="D6547" s="4" t="s">
        <v>59</v>
      </c>
      <c r="E6547" s="4" t="s">
        <v>172</v>
      </c>
      <c r="F6547" s="3">
        <v>42986</v>
      </c>
      <c r="G6547" s="3">
        <v>43063</v>
      </c>
      <c r="H6547">
        <v>596</v>
      </c>
    </row>
    <row r="6548" spans="1:8">
      <c r="A6548" s="4" t="s">
        <v>6755</v>
      </c>
      <c r="B6548" s="4" t="s">
        <v>230</v>
      </c>
      <c r="C6548" s="4" t="s">
        <v>171</v>
      </c>
      <c r="D6548" s="4" t="s">
        <v>56</v>
      </c>
      <c r="E6548" s="4" t="s">
        <v>197</v>
      </c>
      <c r="F6548" s="3">
        <v>42986</v>
      </c>
      <c r="G6548" s="3">
        <v>43090</v>
      </c>
      <c r="H6548">
        <v>0</v>
      </c>
    </row>
    <row r="6549" spans="1:8">
      <c r="A6549" s="4" t="s">
        <v>6756</v>
      </c>
      <c r="B6549" s="4" t="s">
        <v>230</v>
      </c>
      <c r="C6549" s="4" t="s">
        <v>171</v>
      </c>
      <c r="D6549" s="4" t="s">
        <v>53</v>
      </c>
      <c r="E6549" s="4" t="s">
        <v>172</v>
      </c>
      <c r="F6549" s="3">
        <v>42986</v>
      </c>
      <c r="G6549" s="3">
        <v>43077</v>
      </c>
      <c r="H6549">
        <v>1171</v>
      </c>
    </row>
    <row r="6550" spans="1:8">
      <c r="A6550" s="4" t="s">
        <v>6757</v>
      </c>
      <c r="B6550" s="4" t="s">
        <v>244</v>
      </c>
      <c r="C6550" s="4" t="s">
        <v>171</v>
      </c>
      <c r="D6550" s="4" t="s">
        <v>68</v>
      </c>
      <c r="E6550" s="4" t="s">
        <v>172</v>
      </c>
      <c r="F6550" s="3">
        <v>42986</v>
      </c>
      <c r="G6550" s="3">
        <v>43072</v>
      </c>
      <c r="H6550">
        <v>1021</v>
      </c>
    </row>
    <row r="6551" spans="1:8">
      <c r="A6551" s="4" t="s">
        <v>6758</v>
      </c>
      <c r="B6551" s="4" t="s">
        <v>201</v>
      </c>
      <c r="C6551" s="4" t="s">
        <v>177</v>
      </c>
      <c r="D6551" s="4" t="s">
        <v>24</v>
      </c>
      <c r="E6551" s="4" t="s">
        <v>193</v>
      </c>
      <c r="F6551" s="3">
        <v>42986</v>
      </c>
      <c r="G6551" s="3"/>
    </row>
    <row r="6552" spans="1:8">
      <c r="A6552" s="4" t="s">
        <v>6759</v>
      </c>
      <c r="B6552" s="4" t="s">
        <v>232</v>
      </c>
      <c r="C6552" s="4" t="s">
        <v>192</v>
      </c>
      <c r="D6552" s="4" t="s">
        <v>82</v>
      </c>
      <c r="E6552" s="4" t="s">
        <v>197</v>
      </c>
      <c r="F6552" s="3">
        <v>42986</v>
      </c>
      <c r="G6552" s="3">
        <v>43056</v>
      </c>
      <c r="H6552">
        <v>0</v>
      </c>
    </row>
    <row r="6553" spans="1:8">
      <c r="A6553" s="4" t="s">
        <v>6760</v>
      </c>
      <c r="B6553" s="4" t="s">
        <v>226</v>
      </c>
      <c r="C6553" s="4" t="s">
        <v>199</v>
      </c>
      <c r="D6553" s="4" t="s">
        <v>50</v>
      </c>
      <c r="E6553" s="4" t="s">
        <v>197</v>
      </c>
      <c r="F6553" s="3">
        <v>42986</v>
      </c>
      <c r="G6553" s="3">
        <v>43071</v>
      </c>
      <c r="H6553">
        <v>0</v>
      </c>
    </row>
    <row r="6554" spans="1:8">
      <c r="A6554" s="4" t="s">
        <v>6761</v>
      </c>
      <c r="B6554" s="4" t="s">
        <v>181</v>
      </c>
      <c r="C6554" s="4" t="s">
        <v>177</v>
      </c>
      <c r="D6554" s="4" t="s">
        <v>53</v>
      </c>
      <c r="E6554" s="4" t="s">
        <v>197</v>
      </c>
      <c r="F6554" s="3">
        <v>42986</v>
      </c>
      <c r="G6554" s="3">
        <v>43043</v>
      </c>
      <c r="H6554">
        <v>0</v>
      </c>
    </row>
    <row r="6555" spans="1:8">
      <c r="A6555" s="4" t="s">
        <v>6762</v>
      </c>
      <c r="B6555" s="4" t="s">
        <v>181</v>
      </c>
      <c r="C6555" s="4" t="s">
        <v>192</v>
      </c>
      <c r="D6555" s="4" t="s">
        <v>82</v>
      </c>
      <c r="E6555" s="4" t="s">
        <v>197</v>
      </c>
      <c r="F6555" s="3">
        <v>42986</v>
      </c>
      <c r="G6555" s="3">
        <v>43083</v>
      </c>
      <c r="H6555">
        <v>0</v>
      </c>
    </row>
    <row r="6556" spans="1:8">
      <c r="A6556" s="4" t="s">
        <v>6763</v>
      </c>
      <c r="B6556" s="4" t="s">
        <v>261</v>
      </c>
      <c r="C6556" s="4" t="s">
        <v>175</v>
      </c>
      <c r="D6556" s="4" t="s">
        <v>88</v>
      </c>
      <c r="E6556" s="4" t="s">
        <v>172</v>
      </c>
      <c r="F6556" s="3">
        <v>42987</v>
      </c>
      <c r="G6556" s="3">
        <v>43000</v>
      </c>
      <c r="H6556">
        <v>4609</v>
      </c>
    </row>
    <row r="6557" spans="1:8">
      <c r="A6557" s="4" t="s">
        <v>6764</v>
      </c>
      <c r="B6557" s="4" t="s">
        <v>246</v>
      </c>
      <c r="C6557" s="4" t="s">
        <v>171</v>
      </c>
      <c r="D6557" s="4" t="s">
        <v>126</v>
      </c>
      <c r="E6557" s="4" t="s">
        <v>197</v>
      </c>
      <c r="F6557" s="3">
        <v>42987</v>
      </c>
      <c r="G6557" s="3">
        <v>43060</v>
      </c>
      <c r="H6557">
        <v>0</v>
      </c>
    </row>
    <row r="6558" spans="1:8">
      <c r="A6558" s="4" t="s">
        <v>6765</v>
      </c>
      <c r="B6558" s="4" t="s">
        <v>304</v>
      </c>
      <c r="C6558" s="4" t="s">
        <v>179</v>
      </c>
      <c r="D6558" s="4" t="s">
        <v>29</v>
      </c>
      <c r="E6558" s="4" t="s">
        <v>172</v>
      </c>
      <c r="F6558" s="3">
        <v>42987</v>
      </c>
      <c r="G6558" s="3">
        <v>43000</v>
      </c>
      <c r="H6558">
        <v>600</v>
      </c>
    </row>
    <row r="6559" spans="1:8">
      <c r="A6559" s="4" t="s">
        <v>6766</v>
      </c>
      <c r="B6559" s="4" t="s">
        <v>279</v>
      </c>
      <c r="C6559" s="4" t="s">
        <v>175</v>
      </c>
      <c r="D6559" s="4" t="s">
        <v>84</v>
      </c>
      <c r="E6559" s="4" t="s">
        <v>172</v>
      </c>
      <c r="F6559" s="3">
        <v>42987</v>
      </c>
      <c r="G6559" s="3">
        <v>42991</v>
      </c>
      <c r="H6559">
        <v>5067</v>
      </c>
    </row>
    <row r="6560" spans="1:8">
      <c r="A6560" s="4" t="s">
        <v>6767</v>
      </c>
      <c r="B6560" s="4" t="s">
        <v>174</v>
      </c>
      <c r="C6560" s="4" t="s">
        <v>175</v>
      </c>
      <c r="D6560" s="4" t="s">
        <v>106</v>
      </c>
      <c r="E6560" s="4" t="s">
        <v>172</v>
      </c>
      <c r="F6560" s="3">
        <v>42987</v>
      </c>
      <c r="G6560" s="3">
        <v>43074</v>
      </c>
      <c r="H6560">
        <v>5127</v>
      </c>
    </row>
    <row r="6561" spans="1:8">
      <c r="A6561" s="4" t="s">
        <v>6768</v>
      </c>
      <c r="B6561" s="4" t="s">
        <v>263</v>
      </c>
      <c r="C6561" s="4" t="s">
        <v>179</v>
      </c>
      <c r="D6561" s="4" t="s">
        <v>63</v>
      </c>
      <c r="E6561" s="4" t="s">
        <v>172</v>
      </c>
      <c r="F6561" s="3">
        <v>42987</v>
      </c>
      <c r="G6561" s="3">
        <v>43095</v>
      </c>
      <c r="H6561">
        <v>547</v>
      </c>
    </row>
    <row r="6562" spans="1:8">
      <c r="A6562" s="4" t="s">
        <v>6769</v>
      </c>
      <c r="B6562" s="4" t="s">
        <v>237</v>
      </c>
      <c r="C6562" s="4" t="s">
        <v>199</v>
      </c>
      <c r="D6562" s="4" t="s">
        <v>99</v>
      </c>
      <c r="E6562" s="4" t="s">
        <v>197</v>
      </c>
      <c r="F6562" s="3">
        <v>42987</v>
      </c>
      <c r="G6562" s="3">
        <v>43005</v>
      </c>
      <c r="H6562">
        <v>0</v>
      </c>
    </row>
    <row r="6563" spans="1:8">
      <c r="A6563" s="4" t="s">
        <v>6770</v>
      </c>
      <c r="B6563" s="4" t="s">
        <v>191</v>
      </c>
      <c r="C6563" s="4" t="s">
        <v>171</v>
      </c>
      <c r="D6563" s="4" t="s">
        <v>78</v>
      </c>
      <c r="E6563" s="4" t="s">
        <v>193</v>
      </c>
      <c r="F6563" s="3">
        <v>42987</v>
      </c>
      <c r="G6563" s="3"/>
    </row>
    <row r="6564" spans="1:8">
      <c r="A6564" s="4" t="s">
        <v>6771</v>
      </c>
      <c r="B6564" s="4" t="s">
        <v>219</v>
      </c>
      <c r="C6564" s="4" t="s">
        <v>192</v>
      </c>
      <c r="D6564" s="4" t="s">
        <v>54</v>
      </c>
      <c r="E6564" s="4" t="s">
        <v>197</v>
      </c>
      <c r="F6564" s="3">
        <v>42987</v>
      </c>
      <c r="G6564" s="3">
        <v>43069</v>
      </c>
      <c r="H6564">
        <v>0</v>
      </c>
    </row>
    <row r="6565" spans="1:8">
      <c r="A6565" s="4" t="s">
        <v>6772</v>
      </c>
      <c r="B6565" s="4" t="s">
        <v>219</v>
      </c>
      <c r="C6565" s="4" t="s">
        <v>179</v>
      </c>
      <c r="D6565" s="4" t="s">
        <v>54</v>
      </c>
      <c r="E6565" s="4" t="s">
        <v>172</v>
      </c>
      <c r="F6565" s="3">
        <v>42987</v>
      </c>
      <c r="G6565" s="3">
        <v>43083</v>
      </c>
      <c r="H6565">
        <v>582</v>
      </c>
    </row>
    <row r="6566" spans="1:8">
      <c r="A6566" s="4" t="s">
        <v>6773</v>
      </c>
      <c r="B6566" s="4" t="s">
        <v>219</v>
      </c>
      <c r="C6566" s="4" t="s">
        <v>171</v>
      </c>
      <c r="D6566" s="4" t="s">
        <v>81</v>
      </c>
      <c r="E6566" s="4" t="s">
        <v>172</v>
      </c>
      <c r="F6566" s="3">
        <v>42987</v>
      </c>
      <c r="G6566" s="3">
        <v>43003</v>
      </c>
      <c r="H6566">
        <v>1047</v>
      </c>
    </row>
    <row r="6567" spans="1:8">
      <c r="A6567" s="4" t="s">
        <v>6774</v>
      </c>
      <c r="B6567" s="4" t="s">
        <v>256</v>
      </c>
      <c r="C6567" s="4" t="s">
        <v>177</v>
      </c>
      <c r="D6567" s="4" t="s">
        <v>61</v>
      </c>
      <c r="E6567" s="4" t="s">
        <v>197</v>
      </c>
      <c r="F6567" s="3">
        <v>42987</v>
      </c>
      <c r="G6567" s="3">
        <v>43060</v>
      </c>
      <c r="H6567">
        <v>0</v>
      </c>
    </row>
    <row r="6568" spans="1:8">
      <c r="A6568" s="4" t="s">
        <v>6775</v>
      </c>
      <c r="B6568" s="4" t="s">
        <v>187</v>
      </c>
      <c r="C6568" s="4" t="s">
        <v>171</v>
      </c>
      <c r="D6568" s="4" t="s">
        <v>24</v>
      </c>
      <c r="E6568" s="4" t="s">
        <v>193</v>
      </c>
      <c r="F6568" s="3">
        <v>42987</v>
      </c>
      <c r="G6568" s="3"/>
    </row>
    <row r="6569" spans="1:8">
      <c r="A6569" s="4" t="s">
        <v>6776</v>
      </c>
      <c r="B6569" s="4" t="s">
        <v>189</v>
      </c>
      <c r="C6569" s="4" t="s">
        <v>175</v>
      </c>
      <c r="D6569" s="4" t="s">
        <v>57</v>
      </c>
      <c r="E6569" s="4" t="s">
        <v>197</v>
      </c>
      <c r="F6569" s="3">
        <v>42987</v>
      </c>
      <c r="G6569" s="3">
        <v>43054</v>
      </c>
      <c r="H6569">
        <v>0</v>
      </c>
    </row>
    <row r="6570" spans="1:8">
      <c r="A6570" s="4" t="s">
        <v>6777</v>
      </c>
      <c r="B6570" s="4" t="s">
        <v>189</v>
      </c>
      <c r="C6570" s="4" t="s">
        <v>179</v>
      </c>
      <c r="D6570" s="4" t="s">
        <v>48</v>
      </c>
      <c r="E6570" s="4" t="s">
        <v>172</v>
      </c>
      <c r="F6570" s="3">
        <v>42987</v>
      </c>
      <c r="G6570" s="3">
        <v>43002</v>
      </c>
      <c r="H6570">
        <v>568</v>
      </c>
    </row>
    <row r="6571" spans="1:8">
      <c r="A6571" s="4" t="s">
        <v>6778</v>
      </c>
      <c r="B6571" s="4" t="s">
        <v>189</v>
      </c>
      <c r="C6571" s="4" t="s">
        <v>199</v>
      </c>
      <c r="D6571" s="4" t="s">
        <v>47</v>
      </c>
      <c r="E6571" s="4" t="s">
        <v>172</v>
      </c>
      <c r="F6571" s="3">
        <v>42987</v>
      </c>
      <c r="G6571" s="3">
        <v>43066</v>
      </c>
      <c r="H6571">
        <v>6255</v>
      </c>
    </row>
    <row r="6572" spans="1:8">
      <c r="A6572" s="4" t="s">
        <v>6779</v>
      </c>
      <c r="B6572" s="4" t="s">
        <v>232</v>
      </c>
      <c r="C6572" s="4" t="s">
        <v>175</v>
      </c>
      <c r="D6572" s="4" t="s">
        <v>35</v>
      </c>
      <c r="E6572" s="4" t="s">
        <v>172</v>
      </c>
      <c r="F6572" s="3">
        <v>42987</v>
      </c>
      <c r="G6572" s="3">
        <v>43072</v>
      </c>
      <c r="H6572">
        <v>4647</v>
      </c>
    </row>
    <row r="6573" spans="1:8">
      <c r="A6573" s="4" t="s">
        <v>6780</v>
      </c>
      <c r="B6573" s="4" t="s">
        <v>226</v>
      </c>
      <c r="C6573" s="4" t="s">
        <v>175</v>
      </c>
      <c r="D6573" s="4" t="s">
        <v>121</v>
      </c>
      <c r="E6573" s="4" t="s">
        <v>172</v>
      </c>
      <c r="F6573" s="3">
        <v>42987</v>
      </c>
      <c r="G6573" s="3">
        <v>43047</v>
      </c>
      <c r="H6573">
        <v>5042</v>
      </c>
    </row>
    <row r="6574" spans="1:8">
      <c r="A6574" s="4" t="s">
        <v>6781</v>
      </c>
      <c r="B6574" s="4" t="s">
        <v>208</v>
      </c>
      <c r="C6574" s="4" t="s">
        <v>177</v>
      </c>
      <c r="D6574" s="4" t="s">
        <v>51</v>
      </c>
      <c r="E6574" s="4" t="s">
        <v>172</v>
      </c>
      <c r="F6574" s="3">
        <v>42987</v>
      </c>
      <c r="G6574" s="3">
        <v>43100</v>
      </c>
      <c r="H6574">
        <v>57</v>
      </c>
    </row>
    <row r="6575" spans="1:8">
      <c r="A6575" s="4" t="s">
        <v>6782</v>
      </c>
      <c r="B6575" s="4" t="s">
        <v>208</v>
      </c>
      <c r="C6575" s="4" t="s">
        <v>177</v>
      </c>
      <c r="D6575" s="4" t="s">
        <v>104</v>
      </c>
      <c r="E6575" s="4" t="s">
        <v>172</v>
      </c>
      <c r="F6575" s="3">
        <v>42987</v>
      </c>
      <c r="G6575" s="3">
        <v>43076</v>
      </c>
      <c r="H6575">
        <v>53</v>
      </c>
    </row>
    <row r="6576" spans="1:8">
      <c r="A6576" s="4" t="s">
        <v>6783</v>
      </c>
      <c r="B6576" s="4" t="s">
        <v>208</v>
      </c>
      <c r="C6576" s="4" t="s">
        <v>192</v>
      </c>
      <c r="D6576" s="4" t="s">
        <v>85</v>
      </c>
      <c r="E6576" s="4" t="s">
        <v>172</v>
      </c>
      <c r="F6576" s="3">
        <v>42987</v>
      </c>
      <c r="G6576" s="3">
        <v>43081</v>
      </c>
      <c r="H6576">
        <v>3811</v>
      </c>
    </row>
    <row r="6577" spans="1:8">
      <c r="A6577" s="4" t="s">
        <v>6784</v>
      </c>
      <c r="B6577" s="4" t="s">
        <v>185</v>
      </c>
      <c r="C6577" s="4" t="s">
        <v>179</v>
      </c>
      <c r="D6577" s="4" t="s">
        <v>76</v>
      </c>
      <c r="E6577" s="4" t="s">
        <v>172</v>
      </c>
      <c r="F6577" s="3">
        <v>42987</v>
      </c>
      <c r="G6577" s="3">
        <v>43081</v>
      </c>
      <c r="H6577">
        <v>456</v>
      </c>
    </row>
    <row r="6578" spans="1:8">
      <c r="A6578" s="4" t="s">
        <v>6785</v>
      </c>
      <c r="B6578" s="4" t="s">
        <v>216</v>
      </c>
      <c r="C6578" s="4" t="s">
        <v>175</v>
      </c>
      <c r="D6578" s="4" t="s">
        <v>88</v>
      </c>
      <c r="E6578" s="4" t="s">
        <v>197</v>
      </c>
      <c r="F6578" s="3">
        <v>42987</v>
      </c>
      <c r="G6578" s="3">
        <v>43088</v>
      </c>
      <c r="H6578">
        <v>0</v>
      </c>
    </row>
    <row r="6579" spans="1:8">
      <c r="A6579" s="4" t="s">
        <v>6786</v>
      </c>
      <c r="B6579" s="4" t="s">
        <v>246</v>
      </c>
      <c r="C6579" s="4" t="s">
        <v>192</v>
      </c>
      <c r="D6579" s="4" t="s">
        <v>123</v>
      </c>
      <c r="E6579" s="4" t="s">
        <v>172</v>
      </c>
      <c r="F6579" s="3">
        <v>42988</v>
      </c>
      <c r="G6579" s="3">
        <v>43074</v>
      </c>
      <c r="H6579">
        <v>3371</v>
      </c>
    </row>
    <row r="6580" spans="1:8">
      <c r="A6580" s="4" t="s">
        <v>6787</v>
      </c>
      <c r="B6580" s="4" t="s">
        <v>304</v>
      </c>
      <c r="C6580" s="4" t="s">
        <v>171</v>
      </c>
      <c r="D6580" s="4" t="s">
        <v>119</v>
      </c>
      <c r="E6580" s="4" t="s">
        <v>172</v>
      </c>
      <c r="F6580" s="3">
        <v>42988</v>
      </c>
      <c r="G6580" s="3">
        <v>43068</v>
      </c>
      <c r="H6580">
        <v>1151</v>
      </c>
    </row>
    <row r="6581" spans="1:8">
      <c r="A6581" s="4" t="s">
        <v>6788</v>
      </c>
      <c r="B6581" s="4" t="s">
        <v>304</v>
      </c>
      <c r="C6581" s="4" t="s">
        <v>192</v>
      </c>
      <c r="D6581" s="4" t="s">
        <v>106</v>
      </c>
      <c r="E6581" s="4" t="s">
        <v>172</v>
      </c>
      <c r="F6581" s="3">
        <v>42988</v>
      </c>
      <c r="G6581" s="3">
        <v>43094</v>
      </c>
      <c r="H6581">
        <v>3748</v>
      </c>
    </row>
    <row r="6582" spans="1:8">
      <c r="A6582" s="4" t="s">
        <v>6789</v>
      </c>
      <c r="B6582" s="4" t="s">
        <v>279</v>
      </c>
      <c r="C6582" s="4" t="s">
        <v>199</v>
      </c>
      <c r="D6582" s="4" t="s">
        <v>120</v>
      </c>
      <c r="E6582" s="4" t="s">
        <v>172</v>
      </c>
      <c r="F6582" s="3">
        <v>42988</v>
      </c>
      <c r="G6582" s="3">
        <v>42993</v>
      </c>
      <c r="H6582">
        <v>5717</v>
      </c>
    </row>
    <row r="6583" spans="1:8">
      <c r="A6583" s="4" t="s">
        <v>6790</v>
      </c>
      <c r="B6583" s="4" t="s">
        <v>279</v>
      </c>
      <c r="C6583" s="4" t="s">
        <v>175</v>
      </c>
      <c r="D6583" s="4" t="s">
        <v>50</v>
      </c>
      <c r="E6583" s="4" t="s">
        <v>172</v>
      </c>
      <c r="F6583" s="3">
        <v>42988</v>
      </c>
      <c r="G6583" s="3">
        <v>42993</v>
      </c>
      <c r="H6583">
        <v>5027</v>
      </c>
    </row>
    <row r="6584" spans="1:8">
      <c r="A6584" s="4" t="s">
        <v>6791</v>
      </c>
      <c r="B6584" s="4" t="s">
        <v>210</v>
      </c>
      <c r="C6584" s="4" t="s">
        <v>171</v>
      </c>
      <c r="D6584" s="4" t="s">
        <v>80</v>
      </c>
      <c r="E6584" s="4" t="s">
        <v>172</v>
      </c>
      <c r="F6584" s="3">
        <v>42988</v>
      </c>
      <c r="G6584" s="3">
        <v>43082</v>
      </c>
      <c r="H6584">
        <v>1111</v>
      </c>
    </row>
    <row r="6585" spans="1:8">
      <c r="A6585" s="4" t="s">
        <v>6792</v>
      </c>
      <c r="B6585" s="4" t="s">
        <v>174</v>
      </c>
      <c r="C6585" s="4" t="s">
        <v>171</v>
      </c>
      <c r="D6585" s="4" t="s">
        <v>29</v>
      </c>
      <c r="E6585" s="4" t="s">
        <v>172</v>
      </c>
      <c r="F6585" s="3">
        <v>42988</v>
      </c>
      <c r="G6585" s="3">
        <v>42995</v>
      </c>
      <c r="H6585">
        <v>1159</v>
      </c>
    </row>
    <row r="6586" spans="1:8">
      <c r="A6586" s="4" t="s">
        <v>6793</v>
      </c>
      <c r="B6586" s="4" t="s">
        <v>174</v>
      </c>
      <c r="C6586" s="4" t="s">
        <v>192</v>
      </c>
      <c r="D6586" s="4" t="s">
        <v>100</v>
      </c>
      <c r="E6586" s="4" t="s">
        <v>172</v>
      </c>
      <c r="F6586" s="3">
        <v>42988</v>
      </c>
      <c r="G6586" s="3">
        <v>43045</v>
      </c>
      <c r="H6586">
        <v>3251</v>
      </c>
    </row>
    <row r="6587" spans="1:8">
      <c r="A6587" s="4" t="s">
        <v>6794</v>
      </c>
      <c r="B6587" s="4" t="s">
        <v>237</v>
      </c>
      <c r="C6587" s="4" t="s">
        <v>199</v>
      </c>
      <c r="D6587" s="4" t="s">
        <v>35</v>
      </c>
      <c r="E6587" s="4" t="s">
        <v>197</v>
      </c>
      <c r="F6587" s="3">
        <v>42988</v>
      </c>
      <c r="G6587" s="3">
        <v>43040</v>
      </c>
      <c r="H6587">
        <v>0</v>
      </c>
    </row>
    <row r="6588" spans="1:8">
      <c r="A6588" s="4" t="s">
        <v>6795</v>
      </c>
      <c r="B6588" s="4" t="s">
        <v>196</v>
      </c>
      <c r="C6588" s="4" t="s">
        <v>192</v>
      </c>
      <c r="D6588" s="4" t="s">
        <v>66</v>
      </c>
      <c r="E6588" s="4" t="s">
        <v>197</v>
      </c>
      <c r="F6588" s="3">
        <v>42988</v>
      </c>
      <c r="G6588" s="3">
        <v>43076</v>
      </c>
      <c r="H6588">
        <v>0</v>
      </c>
    </row>
    <row r="6589" spans="1:8">
      <c r="A6589" s="4" t="s">
        <v>6796</v>
      </c>
      <c r="B6589" s="4" t="s">
        <v>196</v>
      </c>
      <c r="C6589" s="4" t="s">
        <v>171</v>
      </c>
      <c r="D6589" s="4" t="s">
        <v>41</v>
      </c>
      <c r="E6589" s="4" t="s">
        <v>172</v>
      </c>
      <c r="F6589" s="3">
        <v>42988</v>
      </c>
      <c r="G6589" s="3">
        <v>43087</v>
      </c>
      <c r="H6589">
        <v>1083</v>
      </c>
    </row>
    <row r="6590" spans="1:8">
      <c r="A6590" s="4" t="s">
        <v>6797</v>
      </c>
      <c r="B6590" s="4" t="s">
        <v>196</v>
      </c>
      <c r="C6590" s="4" t="s">
        <v>177</v>
      </c>
      <c r="D6590" s="4" t="s">
        <v>29</v>
      </c>
      <c r="E6590" s="4" t="s">
        <v>172</v>
      </c>
      <c r="F6590" s="3">
        <v>42988</v>
      </c>
      <c r="G6590" s="3">
        <v>43047</v>
      </c>
      <c r="H6590">
        <v>54</v>
      </c>
    </row>
    <row r="6591" spans="1:8">
      <c r="A6591" s="4" t="s">
        <v>6798</v>
      </c>
      <c r="B6591" s="4" t="s">
        <v>203</v>
      </c>
      <c r="C6591" s="4" t="s">
        <v>192</v>
      </c>
      <c r="D6591" s="4" t="s">
        <v>24</v>
      </c>
      <c r="E6591" s="4" t="s">
        <v>193</v>
      </c>
      <c r="F6591" s="3">
        <v>42988</v>
      </c>
      <c r="G6591" s="3"/>
    </row>
    <row r="6592" spans="1:8">
      <c r="A6592" s="4" t="s">
        <v>6799</v>
      </c>
      <c r="B6592" s="4" t="s">
        <v>203</v>
      </c>
      <c r="C6592" s="4" t="s">
        <v>192</v>
      </c>
      <c r="D6592" s="4" t="s">
        <v>32</v>
      </c>
      <c r="E6592" s="4" t="s">
        <v>172</v>
      </c>
      <c r="F6592" s="3">
        <v>42988</v>
      </c>
      <c r="G6592" s="3">
        <v>43098</v>
      </c>
      <c r="H6592">
        <v>3302</v>
      </c>
    </row>
    <row r="6593" spans="1:8">
      <c r="A6593" s="4" t="s">
        <v>6800</v>
      </c>
      <c r="B6593" s="4" t="s">
        <v>191</v>
      </c>
      <c r="C6593" s="4" t="s">
        <v>175</v>
      </c>
      <c r="D6593" s="4" t="s">
        <v>24</v>
      </c>
      <c r="E6593" s="4" t="s">
        <v>193</v>
      </c>
      <c r="F6593" s="3">
        <v>42988</v>
      </c>
      <c r="G6593" s="3"/>
    </row>
    <row r="6594" spans="1:8">
      <c r="A6594" s="4" t="s">
        <v>6801</v>
      </c>
      <c r="B6594" s="4" t="s">
        <v>191</v>
      </c>
      <c r="C6594" s="4" t="s">
        <v>179</v>
      </c>
      <c r="D6594" s="4" t="s">
        <v>62</v>
      </c>
      <c r="E6594" s="4" t="s">
        <v>172</v>
      </c>
      <c r="F6594" s="3">
        <v>42988</v>
      </c>
      <c r="G6594" s="3">
        <v>43064</v>
      </c>
      <c r="H6594">
        <v>552</v>
      </c>
    </row>
    <row r="6595" spans="1:8">
      <c r="A6595" s="4" t="s">
        <v>6802</v>
      </c>
      <c r="B6595" s="4" t="s">
        <v>191</v>
      </c>
      <c r="C6595" s="4" t="s">
        <v>179</v>
      </c>
      <c r="D6595" s="4" t="s">
        <v>108</v>
      </c>
      <c r="E6595" s="4" t="s">
        <v>172</v>
      </c>
      <c r="F6595" s="3">
        <v>42988</v>
      </c>
      <c r="G6595" s="3">
        <v>43055</v>
      </c>
      <c r="H6595">
        <v>468</v>
      </c>
    </row>
    <row r="6596" spans="1:8">
      <c r="A6596" s="4" t="s">
        <v>6803</v>
      </c>
      <c r="B6596" s="4" t="s">
        <v>343</v>
      </c>
      <c r="C6596" s="4" t="s">
        <v>179</v>
      </c>
      <c r="D6596" s="4" t="s">
        <v>45</v>
      </c>
      <c r="E6596" s="4" t="s">
        <v>197</v>
      </c>
      <c r="F6596" s="3">
        <v>42988</v>
      </c>
      <c r="G6596" s="3">
        <v>43056</v>
      </c>
      <c r="H6596">
        <v>0</v>
      </c>
    </row>
    <row r="6597" spans="1:8">
      <c r="A6597" s="4" t="s">
        <v>6804</v>
      </c>
      <c r="B6597" s="4" t="s">
        <v>343</v>
      </c>
      <c r="C6597" s="4" t="s">
        <v>179</v>
      </c>
      <c r="D6597" s="4" t="s">
        <v>76</v>
      </c>
      <c r="E6597" s="4" t="s">
        <v>197</v>
      </c>
      <c r="F6597" s="3">
        <v>42988</v>
      </c>
      <c r="G6597" s="3">
        <v>43073</v>
      </c>
      <c r="H6597">
        <v>0</v>
      </c>
    </row>
    <row r="6598" spans="1:8">
      <c r="A6598" s="4" t="s">
        <v>6805</v>
      </c>
      <c r="B6598" s="4" t="s">
        <v>219</v>
      </c>
      <c r="C6598" s="4" t="s">
        <v>175</v>
      </c>
      <c r="D6598" s="4" t="s">
        <v>24</v>
      </c>
      <c r="E6598" s="4" t="s">
        <v>193</v>
      </c>
      <c r="F6598" s="3">
        <v>42988</v>
      </c>
      <c r="G6598" s="3"/>
    </row>
    <row r="6599" spans="1:8">
      <c r="A6599" s="4" t="s">
        <v>6806</v>
      </c>
      <c r="B6599" s="4" t="s">
        <v>219</v>
      </c>
      <c r="C6599" s="4" t="s">
        <v>199</v>
      </c>
      <c r="D6599" s="4" t="s">
        <v>102</v>
      </c>
      <c r="E6599" s="4" t="s">
        <v>197</v>
      </c>
      <c r="F6599" s="3">
        <v>42988</v>
      </c>
      <c r="G6599" s="3">
        <v>43005</v>
      </c>
      <c r="H6599">
        <v>0</v>
      </c>
    </row>
    <row r="6600" spans="1:8">
      <c r="A6600" s="4" t="s">
        <v>6807</v>
      </c>
      <c r="B6600" s="4" t="s">
        <v>219</v>
      </c>
      <c r="C6600" s="4" t="s">
        <v>175</v>
      </c>
      <c r="D6600" s="4" t="s">
        <v>81</v>
      </c>
      <c r="E6600" s="4" t="s">
        <v>172</v>
      </c>
      <c r="F6600" s="3">
        <v>42988</v>
      </c>
      <c r="G6600" s="3">
        <v>43051</v>
      </c>
      <c r="H6600">
        <v>4467</v>
      </c>
    </row>
    <row r="6601" spans="1:8">
      <c r="A6601" s="4" t="s">
        <v>6808</v>
      </c>
      <c r="B6601" s="4" t="s">
        <v>230</v>
      </c>
      <c r="C6601" s="4" t="s">
        <v>179</v>
      </c>
      <c r="D6601" s="4" t="s">
        <v>38</v>
      </c>
      <c r="E6601" s="4" t="s">
        <v>172</v>
      </c>
      <c r="F6601" s="3">
        <v>42988</v>
      </c>
      <c r="G6601" s="3">
        <v>43074</v>
      </c>
      <c r="H6601">
        <v>538</v>
      </c>
    </row>
    <row r="6602" spans="1:8">
      <c r="A6602" s="4" t="s">
        <v>6809</v>
      </c>
      <c r="B6602" s="4" t="s">
        <v>230</v>
      </c>
      <c r="C6602" s="4" t="s">
        <v>192</v>
      </c>
      <c r="D6602" s="4" t="s">
        <v>124</v>
      </c>
      <c r="E6602" s="4" t="s">
        <v>172</v>
      </c>
      <c r="F6602" s="3">
        <v>42988</v>
      </c>
      <c r="G6602" s="3">
        <v>43081</v>
      </c>
      <c r="H6602">
        <v>3021</v>
      </c>
    </row>
    <row r="6603" spans="1:8">
      <c r="A6603" s="4" t="s">
        <v>6810</v>
      </c>
      <c r="B6603" s="4" t="s">
        <v>256</v>
      </c>
      <c r="C6603" s="4" t="s">
        <v>179</v>
      </c>
      <c r="D6603" s="4" t="s">
        <v>41</v>
      </c>
      <c r="E6603" s="4" t="s">
        <v>172</v>
      </c>
      <c r="F6603" s="3">
        <v>42988</v>
      </c>
      <c r="G6603" s="3">
        <v>43051</v>
      </c>
      <c r="H6603">
        <v>511</v>
      </c>
    </row>
    <row r="6604" spans="1:8">
      <c r="A6604" s="4" t="s">
        <v>6811</v>
      </c>
      <c r="B6604" s="4" t="s">
        <v>201</v>
      </c>
      <c r="C6604" s="4" t="s">
        <v>199</v>
      </c>
      <c r="D6604" s="4" t="s">
        <v>32</v>
      </c>
      <c r="E6604" s="4" t="s">
        <v>172</v>
      </c>
      <c r="F6604" s="3">
        <v>42988</v>
      </c>
      <c r="G6604" s="3">
        <v>42999</v>
      </c>
      <c r="H6604">
        <v>5832</v>
      </c>
    </row>
    <row r="6605" spans="1:8">
      <c r="A6605" s="4" t="s">
        <v>6812</v>
      </c>
      <c r="B6605" s="4" t="s">
        <v>205</v>
      </c>
      <c r="C6605" s="4" t="s">
        <v>177</v>
      </c>
      <c r="D6605" s="4" t="s">
        <v>35</v>
      </c>
      <c r="E6605" s="4" t="s">
        <v>193</v>
      </c>
      <c r="F6605" s="3">
        <v>42988</v>
      </c>
      <c r="G6605" s="3"/>
    </row>
    <row r="6606" spans="1:8">
      <c r="A6606" s="4" t="s">
        <v>6813</v>
      </c>
      <c r="B6606" s="4" t="s">
        <v>205</v>
      </c>
      <c r="C6606" s="4" t="s">
        <v>177</v>
      </c>
      <c r="D6606" s="4" t="s">
        <v>24</v>
      </c>
      <c r="E6606" s="4" t="s">
        <v>193</v>
      </c>
      <c r="F6606" s="3">
        <v>42988</v>
      </c>
      <c r="G6606" s="3"/>
    </row>
    <row r="6607" spans="1:8">
      <c r="A6607" s="4" t="s">
        <v>6814</v>
      </c>
      <c r="B6607" s="4" t="s">
        <v>208</v>
      </c>
      <c r="C6607" s="4" t="s">
        <v>199</v>
      </c>
      <c r="D6607" s="4" t="s">
        <v>47</v>
      </c>
      <c r="E6607" s="4" t="s">
        <v>197</v>
      </c>
      <c r="F6607" s="3">
        <v>42988</v>
      </c>
      <c r="G6607" s="3">
        <v>43008</v>
      </c>
      <c r="H6607">
        <v>0</v>
      </c>
    </row>
    <row r="6608" spans="1:8">
      <c r="A6608" s="4" t="s">
        <v>6815</v>
      </c>
      <c r="B6608" s="4" t="s">
        <v>208</v>
      </c>
      <c r="C6608" s="4" t="s">
        <v>192</v>
      </c>
      <c r="D6608" s="4" t="s">
        <v>43</v>
      </c>
      <c r="E6608" s="4" t="s">
        <v>197</v>
      </c>
      <c r="F6608" s="3">
        <v>42988</v>
      </c>
      <c r="G6608" s="3">
        <v>43063</v>
      </c>
      <c r="H6608">
        <v>0</v>
      </c>
    </row>
    <row r="6609" spans="1:8">
      <c r="A6609" s="4" t="s">
        <v>6816</v>
      </c>
      <c r="B6609" s="4" t="s">
        <v>208</v>
      </c>
      <c r="C6609" s="4" t="s">
        <v>177</v>
      </c>
      <c r="D6609" s="4" t="s">
        <v>92</v>
      </c>
      <c r="E6609" s="4" t="s">
        <v>172</v>
      </c>
      <c r="F6609" s="3">
        <v>42988</v>
      </c>
      <c r="G6609" s="3">
        <v>43066</v>
      </c>
      <c r="H6609">
        <v>50</v>
      </c>
    </row>
    <row r="6610" spans="1:8">
      <c r="A6610" s="4" t="s">
        <v>6817</v>
      </c>
      <c r="B6610" s="4" t="s">
        <v>185</v>
      </c>
      <c r="C6610" s="4" t="s">
        <v>192</v>
      </c>
      <c r="D6610" s="4" t="s">
        <v>105</v>
      </c>
      <c r="E6610" s="4" t="s">
        <v>197</v>
      </c>
      <c r="F6610" s="3">
        <v>42988</v>
      </c>
      <c r="G6610" s="3">
        <v>43063</v>
      </c>
      <c r="H6610">
        <v>0</v>
      </c>
    </row>
    <row r="6611" spans="1:8">
      <c r="A6611" s="4" t="s">
        <v>6818</v>
      </c>
      <c r="B6611" s="4" t="s">
        <v>185</v>
      </c>
      <c r="C6611" s="4" t="s">
        <v>177</v>
      </c>
      <c r="D6611" s="4" t="s">
        <v>97</v>
      </c>
      <c r="E6611" s="4" t="s">
        <v>172</v>
      </c>
      <c r="F6611" s="3">
        <v>42988</v>
      </c>
      <c r="G6611" s="3">
        <v>43061</v>
      </c>
      <c r="H6611">
        <v>58</v>
      </c>
    </row>
    <row r="6612" spans="1:8">
      <c r="A6612" s="4" t="s">
        <v>6819</v>
      </c>
      <c r="B6612" s="4" t="s">
        <v>216</v>
      </c>
      <c r="C6612" s="4" t="s">
        <v>179</v>
      </c>
      <c r="D6612" s="4" t="s">
        <v>120</v>
      </c>
      <c r="E6612" s="4" t="s">
        <v>197</v>
      </c>
      <c r="F6612" s="3">
        <v>42988</v>
      </c>
      <c r="G6612" s="3">
        <v>43063</v>
      </c>
      <c r="H6612">
        <v>0</v>
      </c>
    </row>
    <row r="6613" spans="1:8">
      <c r="A6613" s="4" t="s">
        <v>6820</v>
      </c>
      <c r="B6613" s="4" t="s">
        <v>216</v>
      </c>
      <c r="C6613" s="4" t="s">
        <v>177</v>
      </c>
      <c r="D6613" s="4" t="s">
        <v>88</v>
      </c>
      <c r="E6613" s="4" t="s">
        <v>172</v>
      </c>
      <c r="F6613" s="3">
        <v>42988</v>
      </c>
      <c r="G6613" s="3">
        <v>43005</v>
      </c>
      <c r="H6613">
        <v>66</v>
      </c>
    </row>
    <row r="6614" spans="1:8">
      <c r="A6614" s="4" t="s">
        <v>6821</v>
      </c>
      <c r="B6614" s="4" t="s">
        <v>181</v>
      </c>
      <c r="C6614" s="4" t="s">
        <v>175</v>
      </c>
      <c r="D6614" s="4" t="s">
        <v>24</v>
      </c>
      <c r="E6614" s="4" t="s">
        <v>193</v>
      </c>
      <c r="F6614" s="3">
        <v>42988</v>
      </c>
      <c r="G6614" s="3"/>
    </row>
    <row r="6615" spans="1:8">
      <c r="A6615" s="4" t="s">
        <v>6822</v>
      </c>
      <c r="B6615" s="4" t="s">
        <v>183</v>
      </c>
      <c r="C6615" s="4" t="s">
        <v>179</v>
      </c>
      <c r="D6615" s="4" t="s">
        <v>57</v>
      </c>
      <c r="E6615" s="4" t="s">
        <v>197</v>
      </c>
      <c r="F6615" s="3">
        <v>42989</v>
      </c>
      <c r="G6615" s="3">
        <v>42991</v>
      </c>
      <c r="H6615">
        <v>0</v>
      </c>
    </row>
    <row r="6616" spans="1:8">
      <c r="A6616" s="4" t="s">
        <v>6823</v>
      </c>
      <c r="B6616" s="4" t="s">
        <v>183</v>
      </c>
      <c r="C6616" s="4" t="s">
        <v>199</v>
      </c>
      <c r="D6616" s="4" t="s">
        <v>118</v>
      </c>
      <c r="E6616" s="4" t="s">
        <v>197</v>
      </c>
      <c r="F6616" s="3">
        <v>42989</v>
      </c>
      <c r="G6616" s="3">
        <v>43053</v>
      </c>
      <c r="H6616">
        <v>0</v>
      </c>
    </row>
    <row r="6617" spans="1:8">
      <c r="A6617" s="4" t="s">
        <v>6824</v>
      </c>
      <c r="B6617" s="4" t="s">
        <v>183</v>
      </c>
      <c r="C6617" s="4" t="s">
        <v>177</v>
      </c>
      <c r="D6617" s="4" t="s">
        <v>37</v>
      </c>
      <c r="E6617" s="4" t="s">
        <v>172</v>
      </c>
      <c r="F6617" s="3">
        <v>42989</v>
      </c>
      <c r="G6617" s="3">
        <v>43056</v>
      </c>
      <c r="H6617">
        <v>44</v>
      </c>
    </row>
    <row r="6618" spans="1:8">
      <c r="A6618" s="4" t="s">
        <v>6825</v>
      </c>
      <c r="B6618" s="4" t="s">
        <v>261</v>
      </c>
      <c r="C6618" s="4" t="s">
        <v>171</v>
      </c>
      <c r="D6618" s="4" t="s">
        <v>84</v>
      </c>
      <c r="E6618" s="4" t="s">
        <v>172</v>
      </c>
      <c r="F6618" s="3">
        <v>42989</v>
      </c>
      <c r="G6618" s="3">
        <v>43099</v>
      </c>
      <c r="H6618">
        <v>1140</v>
      </c>
    </row>
    <row r="6619" spans="1:8">
      <c r="A6619" s="4" t="s">
        <v>6826</v>
      </c>
      <c r="B6619" s="4" t="s">
        <v>246</v>
      </c>
      <c r="C6619" s="4" t="s">
        <v>199</v>
      </c>
      <c r="D6619" s="4" t="s">
        <v>127</v>
      </c>
      <c r="E6619" s="4" t="s">
        <v>172</v>
      </c>
      <c r="F6619" s="3">
        <v>42989</v>
      </c>
      <c r="G6619" s="3">
        <v>42999</v>
      </c>
      <c r="H6619">
        <v>5245</v>
      </c>
    </row>
    <row r="6620" spans="1:8">
      <c r="A6620" s="4" t="s">
        <v>6827</v>
      </c>
      <c r="B6620" s="4" t="s">
        <v>304</v>
      </c>
      <c r="C6620" s="4" t="s">
        <v>199</v>
      </c>
      <c r="D6620" s="4" t="s">
        <v>70</v>
      </c>
      <c r="E6620" s="4" t="s">
        <v>172</v>
      </c>
      <c r="F6620" s="3">
        <v>42989</v>
      </c>
      <c r="G6620" s="3">
        <v>43073</v>
      </c>
      <c r="H6620">
        <v>5520</v>
      </c>
    </row>
    <row r="6621" spans="1:8">
      <c r="A6621" s="4" t="s">
        <v>6828</v>
      </c>
      <c r="B6621" s="4" t="s">
        <v>279</v>
      </c>
      <c r="C6621" s="4" t="s">
        <v>179</v>
      </c>
      <c r="D6621" s="4" t="s">
        <v>24</v>
      </c>
      <c r="E6621" s="4" t="s">
        <v>193</v>
      </c>
      <c r="F6621" s="3">
        <v>42989</v>
      </c>
      <c r="G6621" s="3"/>
    </row>
    <row r="6622" spans="1:8">
      <c r="A6622" s="4" t="s">
        <v>6829</v>
      </c>
      <c r="B6622" s="4" t="s">
        <v>279</v>
      </c>
      <c r="C6622" s="4" t="s">
        <v>175</v>
      </c>
      <c r="D6622" s="4" t="s">
        <v>24</v>
      </c>
      <c r="E6622" s="4" t="s">
        <v>193</v>
      </c>
      <c r="F6622" s="3">
        <v>42989</v>
      </c>
      <c r="G6622" s="3"/>
    </row>
    <row r="6623" spans="1:8">
      <c r="A6623" s="4" t="s">
        <v>6830</v>
      </c>
      <c r="B6623" s="4" t="s">
        <v>174</v>
      </c>
      <c r="C6623" s="4" t="s">
        <v>199</v>
      </c>
      <c r="D6623" s="4" t="s">
        <v>47</v>
      </c>
      <c r="E6623" s="4" t="s">
        <v>197</v>
      </c>
      <c r="F6623" s="3">
        <v>42989</v>
      </c>
      <c r="G6623" s="3">
        <v>43058</v>
      </c>
      <c r="H6623">
        <v>0</v>
      </c>
    </row>
    <row r="6624" spans="1:8">
      <c r="A6624" s="4" t="s">
        <v>6831</v>
      </c>
      <c r="B6624" s="4" t="s">
        <v>174</v>
      </c>
      <c r="C6624" s="4" t="s">
        <v>175</v>
      </c>
      <c r="D6624" s="4" t="s">
        <v>103</v>
      </c>
      <c r="E6624" s="4" t="s">
        <v>197</v>
      </c>
      <c r="F6624" s="3">
        <v>42989</v>
      </c>
      <c r="G6624" s="3">
        <v>43053</v>
      </c>
      <c r="H6624">
        <v>0</v>
      </c>
    </row>
    <row r="6625" spans="1:8">
      <c r="A6625" s="4" t="s">
        <v>6832</v>
      </c>
      <c r="B6625" s="4" t="s">
        <v>237</v>
      </c>
      <c r="C6625" s="4" t="s">
        <v>177</v>
      </c>
      <c r="D6625" s="4" t="s">
        <v>125</v>
      </c>
      <c r="E6625" s="4" t="s">
        <v>197</v>
      </c>
      <c r="F6625" s="3">
        <v>42989</v>
      </c>
      <c r="G6625" s="3">
        <v>43092</v>
      </c>
      <c r="H6625">
        <v>0</v>
      </c>
    </row>
    <row r="6626" spans="1:8">
      <c r="A6626" s="4" t="s">
        <v>6833</v>
      </c>
      <c r="B6626" s="4" t="s">
        <v>196</v>
      </c>
      <c r="C6626" s="4" t="s">
        <v>177</v>
      </c>
      <c r="D6626" s="4" t="s">
        <v>111</v>
      </c>
      <c r="E6626" s="4" t="s">
        <v>172</v>
      </c>
      <c r="F6626" s="3">
        <v>42989</v>
      </c>
      <c r="G6626" s="3">
        <v>42998</v>
      </c>
      <c r="H6626">
        <v>53</v>
      </c>
    </row>
    <row r="6627" spans="1:8">
      <c r="A6627" s="4" t="s">
        <v>6834</v>
      </c>
      <c r="B6627" s="4" t="s">
        <v>191</v>
      </c>
      <c r="C6627" s="4" t="s">
        <v>199</v>
      </c>
      <c r="D6627" s="4" t="s">
        <v>24</v>
      </c>
      <c r="E6627" s="4" t="s">
        <v>193</v>
      </c>
      <c r="F6627" s="3">
        <v>42989</v>
      </c>
      <c r="G6627" s="3"/>
    </row>
    <row r="6628" spans="1:8">
      <c r="A6628" s="4" t="s">
        <v>6835</v>
      </c>
      <c r="B6628" s="4" t="s">
        <v>219</v>
      </c>
      <c r="C6628" s="4" t="s">
        <v>199</v>
      </c>
      <c r="D6628" s="4" t="s">
        <v>98</v>
      </c>
      <c r="E6628" s="4" t="s">
        <v>172</v>
      </c>
      <c r="F6628" s="3">
        <v>42989</v>
      </c>
      <c r="G6628" s="3">
        <v>43079</v>
      </c>
      <c r="H6628">
        <v>4872</v>
      </c>
    </row>
    <row r="6629" spans="1:8">
      <c r="A6629" s="4" t="s">
        <v>6836</v>
      </c>
      <c r="B6629" s="4" t="s">
        <v>230</v>
      </c>
      <c r="C6629" s="4" t="s">
        <v>179</v>
      </c>
      <c r="D6629" s="4" t="s">
        <v>49</v>
      </c>
      <c r="E6629" s="4" t="s">
        <v>197</v>
      </c>
      <c r="F6629" s="3">
        <v>42989</v>
      </c>
      <c r="G6629" s="3">
        <v>43063</v>
      </c>
      <c r="H6629">
        <v>0</v>
      </c>
    </row>
    <row r="6630" spans="1:8">
      <c r="A6630" s="4" t="s">
        <v>6837</v>
      </c>
      <c r="B6630" s="4" t="s">
        <v>187</v>
      </c>
      <c r="C6630" s="4" t="s">
        <v>192</v>
      </c>
      <c r="D6630" s="4" t="s">
        <v>75</v>
      </c>
      <c r="E6630" s="4" t="s">
        <v>172</v>
      </c>
      <c r="F6630" s="3">
        <v>42989</v>
      </c>
      <c r="G6630" s="3">
        <v>42999</v>
      </c>
      <c r="H6630">
        <v>3138</v>
      </c>
    </row>
    <row r="6631" spans="1:8">
      <c r="A6631" s="4" t="s">
        <v>6838</v>
      </c>
      <c r="B6631" s="4" t="s">
        <v>201</v>
      </c>
      <c r="C6631" s="4" t="s">
        <v>179</v>
      </c>
      <c r="D6631" s="4" t="s">
        <v>59</v>
      </c>
      <c r="E6631" s="4" t="s">
        <v>197</v>
      </c>
      <c r="F6631" s="3">
        <v>42989</v>
      </c>
      <c r="G6631" s="3">
        <v>43006</v>
      </c>
      <c r="H6631">
        <v>0</v>
      </c>
    </row>
    <row r="6632" spans="1:8">
      <c r="A6632" s="4" t="s">
        <v>6839</v>
      </c>
      <c r="B6632" s="4" t="s">
        <v>170</v>
      </c>
      <c r="C6632" s="4" t="s">
        <v>179</v>
      </c>
      <c r="D6632" s="4" t="s">
        <v>29</v>
      </c>
      <c r="E6632" s="4" t="s">
        <v>172</v>
      </c>
      <c r="F6632" s="3">
        <v>42989</v>
      </c>
      <c r="G6632" s="3">
        <v>43072</v>
      </c>
      <c r="H6632">
        <v>513</v>
      </c>
    </row>
    <row r="6633" spans="1:8">
      <c r="A6633" s="4" t="s">
        <v>6840</v>
      </c>
      <c r="B6633" s="4" t="s">
        <v>232</v>
      </c>
      <c r="C6633" s="4" t="s">
        <v>171</v>
      </c>
      <c r="D6633" s="4" t="s">
        <v>80</v>
      </c>
      <c r="E6633" s="4" t="s">
        <v>197</v>
      </c>
      <c r="F6633" s="3">
        <v>42989</v>
      </c>
      <c r="G6633" s="3">
        <v>43097</v>
      </c>
      <c r="H6633">
        <v>0</v>
      </c>
    </row>
    <row r="6634" spans="1:8">
      <c r="A6634" s="4" t="s">
        <v>6841</v>
      </c>
      <c r="B6634" s="4" t="s">
        <v>205</v>
      </c>
      <c r="C6634" s="4" t="s">
        <v>177</v>
      </c>
      <c r="D6634" s="4" t="s">
        <v>24</v>
      </c>
      <c r="E6634" s="4" t="s">
        <v>193</v>
      </c>
      <c r="F6634" s="3">
        <v>42989</v>
      </c>
      <c r="G6634" s="3"/>
    </row>
    <row r="6635" spans="1:8">
      <c r="A6635" s="4" t="s">
        <v>6842</v>
      </c>
      <c r="B6635" s="4" t="s">
        <v>226</v>
      </c>
      <c r="C6635" s="4" t="s">
        <v>175</v>
      </c>
      <c r="D6635" s="4" t="s">
        <v>56</v>
      </c>
      <c r="E6635" s="4" t="s">
        <v>193</v>
      </c>
      <c r="F6635" s="3">
        <v>42989</v>
      </c>
      <c r="G6635" s="3"/>
    </row>
    <row r="6636" spans="1:8">
      <c r="A6636" s="4" t="s">
        <v>6843</v>
      </c>
      <c r="B6636" s="4" t="s">
        <v>216</v>
      </c>
      <c r="C6636" s="4" t="s">
        <v>179</v>
      </c>
      <c r="D6636" s="4" t="s">
        <v>82</v>
      </c>
      <c r="E6636" s="4" t="s">
        <v>172</v>
      </c>
      <c r="F6636" s="3">
        <v>42989</v>
      </c>
      <c r="G6636" s="3">
        <v>43087</v>
      </c>
      <c r="H6636">
        <v>644</v>
      </c>
    </row>
    <row r="6637" spans="1:8">
      <c r="A6637" s="4" t="s">
        <v>6844</v>
      </c>
      <c r="B6637" s="4" t="s">
        <v>181</v>
      </c>
      <c r="C6637" s="4" t="s">
        <v>171</v>
      </c>
      <c r="D6637" s="4" t="s">
        <v>81</v>
      </c>
      <c r="E6637" s="4" t="s">
        <v>193</v>
      </c>
      <c r="F6637" s="3">
        <v>42989</v>
      </c>
      <c r="G6637" s="3"/>
    </row>
    <row r="6638" spans="1:8">
      <c r="A6638" s="4" t="s">
        <v>6845</v>
      </c>
      <c r="B6638" s="4" t="s">
        <v>181</v>
      </c>
      <c r="C6638" s="4" t="s">
        <v>175</v>
      </c>
      <c r="D6638" s="4" t="s">
        <v>87</v>
      </c>
      <c r="E6638" s="4" t="s">
        <v>197</v>
      </c>
      <c r="F6638" s="3">
        <v>42989</v>
      </c>
      <c r="G6638" s="3">
        <v>43053</v>
      </c>
      <c r="H6638">
        <v>0</v>
      </c>
    </row>
    <row r="6639" spans="1:8">
      <c r="A6639" s="4" t="s">
        <v>6846</v>
      </c>
      <c r="B6639" s="4" t="s">
        <v>181</v>
      </c>
      <c r="C6639" s="4" t="s">
        <v>179</v>
      </c>
      <c r="D6639" s="4" t="s">
        <v>93</v>
      </c>
      <c r="E6639" s="4" t="s">
        <v>172</v>
      </c>
      <c r="F6639" s="3">
        <v>42989</v>
      </c>
      <c r="G6639" s="3">
        <v>42997</v>
      </c>
      <c r="H6639">
        <v>560</v>
      </c>
    </row>
    <row r="6640" spans="1:8">
      <c r="A6640" s="4" t="s">
        <v>6847</v>
      </c>
      <c r="B6640" s="4" t="s">
        <v>183</v>
      </c>
      <c r="C6640" s="4" t="s">
        <v>199</v>
      </c>
      <c r="D6640" s="4" t="s">
        <v>119</v>
      </c>
      <c r="E6640" s="4" t="s">
        <v>197</v>
      </c>
      <c r="F6640" s="3">
        <v>42990</v>
      </c>
      <c r="G6640" s="3">
        <v>43075</v>
      </c>
      <c r="H6640">
        <v>0</v>
      </c>
    </row>
    <row r="6641" spans="1:8">
      <c r="A6641" s="4" t="s">
        <v>6848</v>
      </c>
      <c r="B6641" s="4" t="s">
        <v>183</v>
      </c>
      <c r="C6641" s="4" t="s">
        <v>192</v>
      </c>
      <c r="D6641" s="4" t="s">
        <v>110</v>
      </c>
      <c r="E6641" s="4" t="s">
        <v>197</v>
      </c>
      <c r="F6641" s="3">
        <v>42990</v>
      </c>
      <c r="G6641" s="3">
        <v>43066</v>
      </c>
      <c r="H6641">
        <v>0</v>
      </c>
    </row>
    <row r="6642" spans="1:8">
      <c r="A6642" s="4" t="s">
        <v>6849</v>
      </c>
      <c r="B6642" s="4" t="s">
        <v>183</v>
      </c>
      <c r="C6642" s="4" t="s">
        <v>171</v>
      </c>
      <c r="D6642" s="4" t="s">
        <v>45</v>
      </c>
      <c r="E6642" s="4" t="s">
        <v>172</v>
      </c>
      <c r="F6642" s="3">
        <v>42990</v>
      </c>
      <c r="G6642" s="3">
        <v>43095</v>
      </c>
      <c r="H6642">
        <v>866</v>
      </c>
    </row>
    <row r="6643" spans="1:8">
      <c r="A6643" s="4" t="s">
        <v>6850</v>
      </c>
      <c r="B6643" s="4" t="s">
        <v>261</v>
      </c>
      <c r="C6643" s="4" t="s">
        <v>171</v>
      </c>
      <c r="D6643" s="4" t="s">
        <v>99</v>
      </c>
      <c r="E6643" s="4" t="s">
        <v>197</v>
      </c>
      <c r="F6643" s="3">
        <v>42990</v>
      </c>
      <c r="G6643" s="3">
        <v>42997</v>
      </c>
      <c r="H6643">
        <v>0</v>
      </c>
    </row>
    <row r="6644" spans="1:8">
      <c r="A6644" s="4" t="s">
        <v>6851</v>
      </c>
      <c r="B6644" s="4" t="s">
        <v>246</v>
      </c>
      <c r="C6644" s="4" t="s">
        <v>179</v>
      </c>
      <c r="D6644" s="4" t="s">
        <v>24</v>
      </c>
      <c r="E6644" s="4" t="s">
        <v>193</v>
      </c>
      <c r="F6644" s="3">
        <v>42990</v>
      </c>
      <c r="G6644" s="3"/>
    </row>
    <row r="6645" spans="1:8">
      <c r="A6645" s="4" t="s">
        <v>6852</v>
      </c>
      <c r="B6645" s="4" t="s">
        <v>279</v>
      </c>
      <c r="C6645" s="4" t="s">
        <v>177</v>
      </c>
      <c r="D6645" s="4" t="s">
        <v>82</v>
      </c>
      <c r="E6645" s="4" t="s">
        <v>197</v>
      </c>
      <c r="F6645" s="3">
        <v>42990</v>
      </c>
      <c r="G6645" s="3">
        <v>43070</v>
      </c>
      <c r="H6645">
        <v>0</v>
      </c>
    </row>
    <row r="6646" spans="1:8">
      <c r="A6646" s="4" t="s">
        <v>6853</v>
      </c>
      <c r="B6646" s="4" t="s">
        <v>174</v>
      </c>
      <c r="C6646" s="4" t="s">
        <v>175</v>
      </c>
      <c r="D6646" s="4" t="s">
        <v>47</v>
      </c>
      <c r="E6646" s="4" t="s">
        <v>197</v>
      </c>
      <c r="F6646" s="3">
        <v>42990</v>
      </c>
      <c r="G6646" s="3">
        <v>43054</v>
      </c>
      <c r="H6646">
        <v>0</v>
      </c>
    </row>
    <row r="6647" spans="1:8">
      <c r="A6647" s="4" t="s">
        <v>6854</v>
      </c>
      <c r="B6647" s="4" t="s">
        <v>174</v>
      </c>
      <c r="C6647" s="4" t="s">
        <v>179</v>
      </c>
      <c r="D6647" s="4" t="s">
        <v>57</v>
      </c>
      <c r="E6647" s="4" t="s">
        <v>172</v>
      </c>
      <c r="F6647" s="3">
        <v>42990</v>
      </c>
      <c r="G6647" s="3">
        <v>43085</v>
      </c>
      <c r="H6647">
        <v>626</v>
      </c>
    </row>
    <row r="6648" spans="1:8">
      <c r="A6648" s="4" t="s">
        <v>6855</v>
      </c>
      <c r="B6648" s="4" t="s">
        <v>174</v>
      </c>
      <c r="C6648" s="4" t="s">
        <v>175</v>
      </c>
      <c r="D6648" s="4" t="s">
        <v>118</v>
      </c>
      <c r="E6648" s="4" t="s">
        <v>172</v>
      </c>
      <c r="F6648" s="3">
        <v>42990</v>
      </c>
      <c r="G6648" s="3">
        <v>43072</v>
      </c>
      <c r="H6648">
        <v>4079</v>
      </c>
    </row>
    <row r="6649" spans="1:8">
      <c r="A6649" s="4" t="s">
        <v>6856</v>
      </c>
      <c r="B6649" s="4" t="s">
        <v>237</v>
      </c>
      <c r="C6649" s="4" t="s">
        <v>192</v>
      </c>
      <c r="D6649" s="4" t="s">
        <v>84</v>
      </c>
      <c r="E6649" s="4" t="s">
        <v>172</v>
      </c>
      <c r="F6649" s="3">
        <v>42990</v>
      </c>
      <c r="G6649" s="3">
        <v>43074</v>
      </c>
      <c r="H6649">
        <v>3497</v>
      </c>
    </row>
    <row r="6650" spans="1:8">
      <c r="A6650" s="4" t="s">
        <v>6857</v>
      </c>
      <c r="B6650" s="4" t="s">
        <v>237</v>
      </c>
      <c r="C6650" s="4" t="s">
        <v>192</v>
      </c>
      <c r="D6650" s="4" t="s">
        <v>96</v>
      </c>
      <c r="E6650" s="4" t="s">
        <v>172</v>
      </c>
      <c r="F6650" s="3">
        <v>42990</v>
      </c>
      <c r="G6650" s="3">
        <v>43055</v>
      </c>
      <c r="H6650">
        <v>3072</v>
      </c>
    </row>
    <row r="6651" spans="1:8">
      <c r="A6651" s="4" t="s">
        <v>6858</v>
      </c>
      <c r="B6651" s="4" t="s">
        <v>196</v>
      </c>
      <c r="C6651" s="4" t="s">
        <v>192</v>
      </c>
      <c r="D6651" s="4" t="s">
        <v>66</v>
      </c>
      <c r="E6651" s="4" t="s">
        <v>197</v>
      </c>
      <c r="F6651" s="3">
        <v>42990</v>
      </c>
      <c r="G6651" s="3">
        <v>43084</v>
      </c>
      <c r="H6651">
        <v>0</v>
      </c>
    </row>
    <row r="6652" spans="1:8">
      <c r="A6652" s="4" t="s">
        <v>6859</v>
      </c>
      <c r="B6652" s="4" t="s">
        <v>203</v>
      </c>
      <c r="C6652" s="4" t="s">
        <v>192</v>
      </c>
      <c r="D6652" s="4" t="s">
        <v>86</v>
      </c>
      <c r="E6652" s="4" t="s">
        <v>172</v>
      </c>
      <c r="F6652" s="3">
        <v>42990</v>
      </c>
      <c r="G6652" s="3">
        <v>43065</v>
      </c>
      <c r="H6652">
        <v>3473</v>
      </c>
    </row>
    <row r="6653" spans="1:8">
      <c r="A6653" s="4" t="s">
        <v>6860</v>
      </c>
      <c r="B6653" s="4" t="s">
        <v>343</v>
      </c>
      <c r="C6653" s="4" t="s">
        <v>179</v>
      </c>
      <c r="D6653" s="4" t="s">
        <v>43</v>
      </c>
      <c r="E6653" s="4" t="s">
        <v>172</v>
      </c>
      <c r="F6653" s="3">
        <v>42990</v>
      </c>
      <c r="G6653" s="3">
        <v>42997</v>
      </c>
      <c r="H6653">
        <v>530</v>
      </c>
    </row>
    <row r="6654" spans="1:8">
      <c r="A6654" s="4" t="s">
        <v>6861</v>
      </c>
      <c r="B6654" s="4" t="s">
        <v>343</v>
      </c>
      <c r="C6654" s="4" t="s">
        <v>171</v>
      </c>
      <c r="D6654" s="4" t="s">
        <v>70</v>
      </c>
      <c r="E6654" s="4" t="s">
        <v>172</v>
      </c>
      <c r="F6654" s="3">
        <v>42990</v>
      </c>
      <c r="G6654" s="3">
        <v>43085</v>
      </c>
      <c r="H6654">
        <v>1066</v>
      </c>
    </row>
    <row r="6655" spans="1:8">
      <c r="A6655" s="4" t="s">
        <v>6862</v>
      </c>
      <c r="B6655" s="4" t="s">
        <v>343</v>
      </c>
      <c r="C6655" s="4" t="s">
        <v>177</v>
      </c>
      <c r="D6655" s="4" t="s">
        <v>37</v>
      </c>
      <c r="E6655" s="4" t="s">
        <v>172</v>
      </c>
      <c r="F6655" s="3">
        <v>42990</v>
      </c>
      <c r="G6655" s="3">
        <v>43087</v>
      </c>
      <c r="H6655">
        <v>64</v>
      </c>
    </row>
    <row r="6656" spans="1:8">
      <c r="A6656" s="4" t="s">
        <v>6863</v>
      </c>
      <c r="B6656" s="4" t="s">
        <v>343</v>
      </c>
      <c r="C6656" s="4" t="s">
        <v>177</v>
      </c>
      <c r="D6656" s="4" t="s">
        <v>100</v>
      </c>
      <c r="E6656" s="4" t="s">
        <v>172</v>
      </c>
      <c r="F6656" s="3">
        <v>42990</v>
      </c>
      <c r="G6656" s="3">
        <v>43094</v>
      </c>
      <c r="H6656">
        <v>59</v>
      </c>
    </row>
    <row r="6657" spans="1:8">
      <c r="A6657" s="4" t="s">
        <v>6864</v>
      </c>
      <c r="B6657" s="4" t="s">
        <v>230</v>
      </c>
      <c r="C6657" s="4" t="s">
        <v>171</v>
      </c>
      <c r="D6657" s="4" t="s">
        <v>71</v>
      </c>
      <c r="E6657" s="4" t="s">
        <v>172</v>
      </c>
      <c r="F6657" s="3">
        <v>42990</v>
      </c>
      <c r="G6657" s="3">
        <v>43069</v>
      </c>
      <c r="H6657">
        <v>1077</v>
      </c>
    </row>
    <row r="6658" spans="1:8">
      <c r="A6658" s="4" t="s">
        <v>6865</v>
      </c>
      <c r="B6658" s="4" t="s">
        <v>230</v>
      </c>
      <c r="C6658" s="4" t="s">
        <v>175</v>
      </c>
      <c r="D6658" s="4" t="s">
        <v>115</v>
      </c>
      <c r="E6658" s="4" t="s">
        <v>172</v>
      </c>
      <c r="F6658" s="3">
        <v>42990</v>
      </c>
      <c r="G6658" s="3">
        <v>43060</v>
      </c>
      <c r="H6658">
        <v>4999</v>
      </c>
    </row>
    <row r="6659" spans="1:8">
      <c r="A6659" s="4" t="s">
        <v>6866</v>
      </c>
      <c r="B6659" s="4" t="s">
        <v>244</v>
      </c>
      <c r="C6659" s="4" t="s">
        <v>177</v>
      </c>
      <c r="D6659" s="4" t="s">
        <v>27</v>
      </c>
      <c r="E6659" s="4" t="s">
        <v>172</v>
      </c>
      <c r="F6659" s="3">
        <v>42990</v>
      </c>
      <c r="G6659" s="3">
        <v>42999</v>
      </c>
      <c r="H6659">
        <v>72</v>
      </c>
    </row>
    <row r="6660" spans="1:8">
      <c r="A6660" s="4" t="s">
        <v>6867</v>
      </c>
      <c r="B6660" s="4" t="s">
        <v>201</v>
      </c>
      <c r="C6660" s="4" t="s">
        <v>199</v>
      </c>
      <c r="D6660" s="4" t="s">
        <v>82</v>
      </c>
      <c r="E6660" s="4" t="s">
        <v>172</v>
      </c>
      <c r="F6660" s="3">
        <v>42990</v>
      </c>
      <c r="G6660" s="3">
        <v>42998</v>
      </c>
      <c r="H6660">
        <v>4870</v>
      </c>
    </row>
    <row r="6661" spans="1:8">
      <c r="A6661" s="4" t="s">
        <v>6868</v>
      </c>
      <c r="B6661" s="4" t="s">
        <v>232</v>
      </c>
      <c r="C6661" s="4" t="s">
        <v>171</v>
      </c>
      <c r="D6661" s="4" t="s">
        <v>78</v>
      </c>
      <c r="E6661" s="4" t="s">
        <v>197</v>
      </c>
      <c r="F6661" s="3">
        <v>42990</v>
      </c>
      <c r="G6661" s="3">
        <v>42998</v>
      </c>
      <c r="H6661">
        <v>0</v>
      </c>
    </row>
    <row r="6662" spans="1:8">
      <c r="A6662" s="4" t="s">
        <v>6869</v>
      </c>
      <c r="B6662" s="4" t="s">
        <v>232</v>
      </c>
      <c r="C6662" s="4" t="s">
        <v>175</v>
      </c>
      <c r="D6662" s="4" t="s">
        <v>127</v>
      </c>
      <c r="E6662" s="4" t="s">
        <v>197</v>
      </c>
      <c r="F6662" s="3">
        <v>42990</v>
      </c>
      <c r="G6662" s="3">
        <v>43087</v>
      </c>
      <c r="H6662">
        <v>0</v>
      </c>
    </row>
    <row r="6663" spans="1:8">
      <c r="A6663" s="4" t="s">
        <v>6870</v>
      </c>
      <c r="B6663" s="4" t="s">
        <v>208</v>
      </c>
      <c r="C6663" s="4" t="s">
        <v>177</v>
      </c>
      <c r="D6663" s="4" t="s">
        <v>85</v>
      </c>
      <c r="E6663" s="4" t="s">
        <v>172</v>
      </c>
      <c r="F6663" s="3">
        <v>42990</v>
      </c>
      <c r="G6663" s="3">
        <v>43004</v>
      </c>
      <c r="H6663">
        <v>54</v>
      </c>
    </row>
    <row r="6664" spans="1:8">
      <c r="A6664" s="4" t="s">
        <v>6871</v>
      </c>
      <c r="B6664" s="4" t="s">
        <v>208</v>
      </c>
      <c r="C6664" s="4" t="s">
        <v>177</v>
      </c>
      <c r="D6664" s="4" t="s">
        <v>118</v>
      </c>
      <c r="E6664" s="4" t="s">
        <v>172</v>
      </c>
      <c r="F6664" s="3">
        <v>42990</v>
      </c>
      <c r="G6664" s="3">
        <v>43078</v>
      </c>
      <c r="H6664">
        <v>50</v>
      </c>
    </row>
    <row r="6665" spans="1:8">
      <c r="A6665" s="4" t="s">
        <v>6872</v>
      </c>
      <c r="B6665" s="4" t="s">
        <v>185</v>
      </c>
      <c r="C6665" s="4" t="s">
        <v>179</v>
      </c>
      <c r="D6665" s="4" t="s">
        <v>66</v>
      </c>
      <c r="E6665" s="4" t="s">
        <v>193</v>
      </c>
      <c r="F6665" s="3">
        <v>42990</v>
      </c>
      <c r="G6665" s="3"/>
    </row>
    <row r="6666" spans="1:8">
      <c r="A6666" s="4" t="s">
        <v>6873</v>
      </c>
      <c r="B6666" s="4" t="s">
        <v>185</v>
      </c>
      <c r="C6666" s="4" t="s">
        <v>171</v>
      </c>
      <c r="D6666" s="4" t="s">
        <v>129</v>
      </c>
      <c r="E6666" s="4" t="s">
        <v>193</v>
      </c>
      <c r="F6666" s="3">
        <v>42990</v>
      </c>
      <c r="G6666" s="3"/>
    </row>
    <row r="6667" spans="1:8">
      <c r="A6667" s="4" t="s">
        <v>6874</v>
      </c>
      <c r="B6667" s="4" t="s">
        <v>185</v>
      </c>
      <c r="C6667" s="4" t="s">
        <v>177</v>
      </c>
      <c r="D6667" s="4" t="s">
        <v>122</v>
      </c>
      <c r="E6667" s="4" t="s">
        <v>197</v>
      </c>
      <c r="F6667" s="3">
        <v>42990</v>
      </c>
      <c r="G6667" s="3">
        <v>43040</v>
      </c>
      <c r="H6667">
        <v>0</v>
      </c>
    </row>
    <row r="6668" spans="1:8">
      <c r="A6668" s="4" t="s">
        <v>6875</v>
      </c>
      <c r="B6668" s="4" t="s">
        <v>216</v>
      </c>
      <c r="C6668" s="4" t="s">
        <v>192</v>
      </c>
      <c r="D6668" s="4" t="s">
        <v>24</v>
      </c>
      <c r="E6668" s="4" t="s">
        <v>193</v>
      </c>
      <c r="F6668" s="3">
        <v>42990</v>
      </c>
      <c r="G6668" s="3"/>
    </row>
    <row r="6669" spans="1:8">
      <c r="A6669" s="4" t="s">
        <v>6876</v>
      </c>
      <c r="B6669" s="4" t="s">
        <v>216</v>
      </c>
      <c r="C6669" s="4" t="s">
        <v>199</v>
      </c>
      <c r="D6669" s="4" t="s">
        <v>78</v>
      </c>
      <c r="E6669" s="4" t="s">
        <v>197</v>
      </c>
      <c r="F6669" s="3">
        <v>42990</v>
      </c>
      <c r="G6669" s="3">
        <v>42993</v>
      </c>
      <c r="H6669">
        <v>0</v>
      </c>
    </row>
    <row r="6670" spans="1:8">
      <c r="A6670" s="4" t="s">
        <v>6877</v>
      </c>
      <c r="B6670" s="4" t="s">
        <v>181</v>
      </c>
      <c r="C6670" s="4" t="s">
        <v>171</v>
      </c>
      <c r="D6670" s="4" t="s">
        <v>84</v>
      </c>
      <c r="E6670" s="4" t="s">
        <v>172</v>
      </c>
      <c r="F6670" s="3">
        <v>42990</v>
      </c>
      <c r="G6670" s="3">
        <v>43059</v>
      </c>
      <c r="H6670">
        <v>1029</v>
      </c>
    </row>
    <row r="6671" spans="1:8">
      <c r="A6671" s="4" t="s">
        <v>6878</v>
      </c>
      <c r="B6671" s="4" t="s">
        <v>183</v>
      </c>
      <c r="C6671" s="4" t="s">
        <v>179</v>
      </c>
      <c r="D6671" s="4" t="s">
        <v>37</v>
      </c>
      <c r="E6671" s="4" t="s">
        <v>172</v>
      </c>
      <c r="F6671" s="3">
        <v>42991</v>
      </c>
      <c r="G6671" s="3">
        <v>43064</v>
      </c>
      <c r="H6671">
        <v>629</v>
      </c>
    </row>
    <row r="6672" spans="1:8">
      <c r="A6672" s="4" t="s">
        <v>6879</v>
      </c>
      <c r="B6672" s="4" t="s">
        <v>246</v>
      </c>
      <c r="C6672" s="4" t="s">
        <v>171</v>
      </c>
      <c r="D6672" s="4" t="s">
        <v>24</v>
      </c>
      <c r="E6672" s="4" t="s">
        <v>193</v>
      </c>
      <c r="F6672" s="3">
        <v>42991</v>
      </c>
      <c r="G6672" s="3"/>
    </row>
    <row r="6673" spans="1:8">
      <c r="A6673" s="4" t="s">
        <v>6880</v>
      </c>
      <c r="B6673" s="4" t="s">
        <v>246</v>
      </c>
      <c r="C6673" s="4" t="s">
        <v>179</v>
      </c>
      <c r="D6673" s="4" t="s">
        <v>80</v>
      </c>
      <c r="E6673" s="4" t="s">
        <v>172</v>
      </c>
      <c r="F6673" s="3">
        <v>42991</v>
      </c>
      <c r="G6673" s="3">
        <v>43002</v>
      </c>
      <c r="H6673">
        <v>600</v>
      </c>
    </row>
    <row r="6674" spans="1:8">
      <c r="A6674" s="4" t="s">
        <v>6881</v>
      </c>
      <c r="B6674" s="4" t="s">
        <v>279</v>
      </c>
      <c r="C6674" s="4" t="s">
        <v>179</v>
      </c>
      <c r="D6674" s="4" t="s">
        <v>84</v>
      </c>
      <c r="E6674" s="4" t="s">
        <v>197</v>
      </c>
      <c r="F6674" s="3">
        <v>42991</v>
      </c>
      <c r="G6674" s="3">
        <v>43042</v>
      </c>
      <c r="H6674">
        <v>0</v>
      </c>
    </row>
    <row r="6675" spans="1:8">
      <c r="A6675" s="4" t="s">
        <v>6882</v>
      </c>
      <c r="B6675" s="4" t="s">
        <v>279</v>
      </c>
      <c r="C6675" s="4" t="s">
        <v>175</v>
      </c>
      <c r="D6675" s="4" t="s">
        <v>83</v>
      </c>
      <c r="E6675" s="4" t="s">
        <v>172</v>
      </c>
      <c r="F6675" s="3">
        <v>42991</v>
      </c>
      <c r="G6675" s="3">
        <v>42996</v>
      </c>
      <c r="H6675">
        <v>4535</v>
      </c>
    </row>
    <row r="6676" spans="1:8">
      <c r="A6676" s="4" t="s">
        <v>6883</v>
      </c>
      <c r="B6676" s="4" t="s">
        <v>210</v>
      </c>
      <c r="C6676" s="4" t="s">
        <v>175</v>
      </c>
      <c r="D6676" s="4" t="s">
        <v>24</v>
      </c>
      <c r="E6676" s="4" t="s">
        <v>193</v>
      </c>
      <c r="F6676" s="3">
        <v>42991</v>
      </c>
      <c r="G6676" s="3"/>
    </row>
    <row r="6677" spans="1:8">
      <c r="A6677" s="4" t="s">
        <v>6884</v>
      </c>
      <c r="B6677" s="4" t="s">
        <v>263</v>
      </c>
      <c r="C6677" s="4" t="s">
        <v>192</v>
      </c>
      <c r="D6677" s="4" t="s">
        <v>95</v>
      </c>
      <c r="E6677" s="4" t="s">
        <v>197</v>
      </c>
      <c r="F6677" s="3">
        <v>42991</v>
      </c>
      <c r="G6677" s="3">
        <v>43068</v>
      </c>
      <c r="H6677">
        <v>0</v>
      </c>
    </row>
    <row r="6678" spans="1:8">
      <c r="A6678" s="4" t="s">
        <v>6885</v>
      </c>
      <c r="B6678" s="4" t="s">
        <v>212</v>
      </c>
      <c r="C6678" s="4" t="s">
        <v>177</v>
      </c>
      <c r="D6678" s="4" t="s">
        <v>44</v>
      </c>
      <c r="E6678" s="4" t="s">
        <v>197</v>
      </c>
      <c r="F6678" s="3">
        <v>42991</v>
      </c>
      <c r="G6678" s="3">
        <v>42997</v>
      </c>
      <c r="H6678">
        <v>0</v>
      </c>
    </row>
    <row r="6679" spans="1:8">
      <c r="A6679" s="4" t="s">
        <v>6886</v>
      </c>
      <c r="B6679" s="4" t="s">
        <v>196</v>
      </c>
      <c r="C6679" s="4" t="s">
        <v>175</v>
      </c>
      <c r="D6679" s="4" t="s">
        <v>43</v>
      </c>
      <c r="E6679" s="4" t="s">
        <v>172</v>
      </c>
      <c r="F6679" s="3">
        <v>42991</v>
      </c>
      <c r="G6679" s="3">
        <v>43007</v>
      </c>
      <c r="H6679">
        <v>4805</v>
      </c>
    </row>
    <row r="6680" spans="1:8">
      <c r="A6680" s="4" t="s">
        <v>6887</v>
      </c>
      <c r="B6680" s="4" t="s">
        <v>219</v>
      </c>
      <c r="C6680" s="4" t="s">
        <v>175</v>
      </c>
      <c r="D6680" s="4" t="s">
        <v>82</v>
      </c>
      <c r="E6680" s="4" t="s">
        <v>197</v>
      </c>
      <c r="F6680" s="3">
        <v>42991</v>
      </c>
      <c r="G6680" s="3">
        <v>43056</v>
      </c>
      <c r="H6680">
        <v>0</v>
      </c>
    </row>
    <row r="6681" spans="1:8">
      <c r="A6681" s="4" t="s">
        <v>6888</v>
      </c>
      <c r="B6681" s="4" t="s">
        <v>230</v>
      </c>
      <c r="C6681" s="4" t="s">
        <v>199</v>
      </c>
      <c r="D6681" s="4" t="s">
        <v>86</v>
      </c>
      <c r="E6681" s="4" t="s">
        <v>172</v>
      </c>
      <c r="F6681" s="3">
        <v>42991</v>
      </c>
      <c r="G6681" s="3">
        <v>43081</v>
      </c>
      <c r="H6681">
        <v>5158</v>
      </c>
    </row>
    <row r="6682" spans="1:8">
      <c r="A6682" s="4" t="s">
        <v>6889</v>
      </c>
      <c r="B6682" s="4" t="s">
        <v>244</v>
      </c>
      <c r="C6682" s="4" t="s">
        <v>179</v>
      </c>
      <c r="D6682" s="4" t="s">
        <v>37</v>
      </c>
      <c r="E6682" s="4" t="s">
        <v>172</v>
      </c>
      <c r="F6682" s="3">
        <v>42991</v>
      </c>
      <c r="G6682" s="3">
        <v>43060</v>
      </c>
      <c r="H6682">
        <v>477</v>
      </c>
    </row>
    <row r="6683" spans="1:8">
      <c r="A6683" s="4" t="s">
        <v>6890</v>
      </c>
      <c r="B6683" s="4" t="s">
        <v>201</v>
      </c>
      <c r="C6683" s="4" t="s">
        <v>199</v>
      </c>
      <c r="D6683" s="4" t="s">
        <v>87</v>
      </c>
      <c r="E6683" s="4" t="s">
        <v>172</v>
      </c>
      <c r="F6683" s="3">
        <v>42991</v>
      </c>
      <c r="G6683" s="3">
        <v>43055</v>
      </c>
      <c r="H6683">
        <v>4972</v>
      </c>
    </row>
    <row r="6684" spans="1:8">
      <c r="A6684" s="4" t="s">
        <v>6891</v>
      </c>
      <c r="B6684" s="4" t="s">
        <v>189</v>
      </c>
      <c r="C6684" s="4" t="s">
        <v>192</v>
      </c>
      <c r="D6684" s="4" t="s">
        <v>119</v>
      </c>
      <c r="E6684" s="4" t="s">
        <v>172</v>
      </c>
      <c r="F6684" s="3">
        <v>42991</v>
      </c>
      <c r="G6684" s="3">
        <v>43069</v>
      </c>
      <c r="H6684">
        <v>3902</v>
      </c>
    </row>
    <row r="6685" spans="1:8">
      <c r="A6685" s="4" t="s">
        <v>6892</v>
      </c>
      <c r="B6685" s="4" t="s">
        <v>232</v>
      </c>
      <c r="C6685" s="4" t="s">
        <v>171</v>
      </c>
      <c r="D6685" s="4" t="s">
        <v>99</v>
      </c>
      <c r="E6685" s="4" t="s">
        <v>172</v>
      </c>
      <c r="F6685" s="3">
        <v>42991</v>
      </c>
      <c r="G6685" s="3">
        <v>43083</v>
      </c>
      <c r="H6685">
        <v>1176</v>
      </c>
    </row>
    <row r="6686" spans="1:8">
      <c r="A6686" s="4" t="s">
        <v>6893</v>
      </c>
      <c r="B6686" s="4" t="s">
        <v>232</v>
      </c>
      <c r="C6686" s="4" t="s">
        <v>175</v>
      </c>
      <c r="D6686" s="4" t="s">
        <v>125</v>
      </c>
      <c r="E6686" s="4" t="s">
        <v>172</v>
      </c>
      <c r="F6686" s="3">
        <v>42991</v>
      </c>
      <c r="G6686" s="3">
        <v>43083</v>
      </c>
      <c r="H6686">
        <v>4140</v>
      </c>
    </row>
    <row r="6687" spans="1:8">
      <c r="A6687" s="4" t="s">
        <v>6894</v>
      </c>
      <c r="B6687" s="4" t="s">
        <v>205</v>
      </c>
      <c r="C6687" s="4" t="s">
        <v>177</v>
      </c>
      <c r="D6687" s="4" t="s">
        <v>62</v>
      </c>
      <c r="E6687" s="4" t="s">
        <v>172</v>
      </c>
      <c r="F6687" s="3">
        <v>42991</v>
      </c>
      <c r="G6687" s="3">
        <v>43069</v>
      </c>
      <c r="H6687">
        <v>54</v>
      </c>
    </row>
    <row r="6688" spans="1:8">
      <c r="A6688" s="4" t="s">
        <v>6895</v>
      </c>
      <c r="B6688" s="4" t="s">
        <v>185</v>
      </c>
      <c r="C6688" s="4" t="s">
        <v>177</v>
      </c>
      <c r="D6688" s="4" t="s">
        <v>24</v>
      </c>
      <c r="E6688" s="4" t="s">
        <v>193</v>
      </c>
      <c r="F6688" s="3">
        <v>42991</v>
      </c>
      <c r="G6688" s="3"/>
    </row>
    <row r="6689" spans="1:8">
      <c r="A6689" s="4" t="s">
        <v>6896</v>
      </c>
      <c r="B6689" s="4" t="s">
        <v>185</v>
      </c>
      <c r="C6689" s="4" t="s">
        <v>177</v>
      </c>
      <c r="D6689" s="4" t="s">
        <v>44</v>
      </c>
      <c r="E6689" s="4" t="s">
        <v>172</v>
      </c>
      <c r="F6689" s="3">
        <v>42991</v>
      </c>
      <c r="G6689" s="3">
        <v>43068</v>
      </c>
      <c r="H6689">
        <v>51</v>
      </c>
    </row>
    <row r="6690" spans="1:8">
      <c r="A6690" s="4" t="s">
        <v>6897</v>
      </c>
      <c r="B6690" s="4" t="s">
        <v>181</v>
      </c>
      <c r="C6690" s="4" t="s">
        <v>179</v>
      </c>
      <c r="D6690" s="4" t="s">
        <v>86</v>
      </c>
      <c r="E6690" s="4" t="s">
        <v>172</v>
      </c>
      <c r="F6690" s="3">
        <v>42991</v>
      </c>
      <c r="G6690" s="3">
        <v>42999</v>
      </c>
      <c r="H6690">
        <v>518</v>
      </c>
    </row>
    <row r="6691" spans="1:8">
      <c r="A6691" s="4" t="s">
        <v>6898</v>
      </c>
      <c r="B6691" s="4" t="s">
        <v>181</v>
      </c>
      <c r="C6691" s="4" t="s">
        <v>179</v>
      </c>
      <c r="D6691" s="4" t="s">
        <v>56</v>
      </c>
      <c r="E6691" s="4" t="s">
        <v>172</v>
      </c>
      <c r="F6691" s="3">
        <v>42991</v>
      </c>
      <c r="G6691" s="3">
        <v>43075</v>
      </c>
      <c r="H6691">
        <v>505</v>
      </c>
    </row>
    <row r="6692" spans="1:8">
      <c r="A6692" s="4" t="s">
        <v>6899</v>
      </c>
      <c r="B6692" s="4" t="s">
        <v>183</v>
      </c>
      <c r="C6692" s="4" t="s">
        <v>199</v>
      </c>
      <c r="D6692" s="4" t="s">
        <v>109</v>
      </c>
      <c r="E6692" s="4" t="s">
        <v>172</v>
      </c>
      <c r="F6692" s="3">
        <v>42992</v>
      </c>
      <c r="G6692" s="3">
        <v>42996</v>
      </c>
      <c r="H6692">
        <v>5421</v>
      </c>
    </row>
    <row r="6693" spans="1:8">
      <c r="A6693" s="4" t="s">
        <v>6900</v>
      </c>
      <c r="B6693" s="4" t="s">
        <v>246</v>
      </c>
      <c r="C6693" s="4" t="s">
        <v>175</v>
      </c>
      <c r="D6693" s="4" t="s">
        <v>82</v>
      </c>
      <c r="E6693" s="4" t="s">
        <v>172</v>
      </c>
      <c r="F6693" s="3">
        <v>42992</v>
      </c>
      <c r="G6693" s="3">
        <v>43062</v>
      </c>
      <c r="H6693">
        <v>3822</v>
      </c>
    </row>
    <row r="6694" spans="1:8">
      <c r="A6694" s="4" t="s">
        <v>6901</v>
      </c>
      <c r="B6694" s="4" t="s">
        <v>174</v>
      </c>
      <c r="C6694" s="4" t="s">
        <v>175</v>
      </c>
      <c r="D6694" s="4" t="s">
        <v>43</v>
      </c>
      <c r="E6694" s="4" t="s">
        <v>197</v>
      </c>
      <c r="F6694" s="3">
        <v>42992</v>
      </c>
      <c r="G6694" s="3">
        <v>43059</v>
      </c>
      <c r="H6694">
        <v>0</v>
      </c>
    </row>
    <row r="6695" spans="1:8">
      <c r="A6695" s="4" t="s">
        <v>6902</v>
      </c>
      <c r="B6695" s="4" t="s">
        <v>263</v>
      </c>
      <c r="C6695" s="4" t="s">
        <v>192</v>
      </c>
      <c r="D6695" s="4" t="s">
        <v>95</v>
      </c>
      <c r="E6695" s="4" t="s">
        <v>172</v>
      </c>
      <c r="F6695" s="3">
        <v>42992</v>
      </c>
      <c r="G6695" s="3">
        <v>43086</v>
      </c>
      <c r="H6695">
        <v>3331</v>
      </c>
    </row>
    <row r="6696" spans="1:8">
      <c r="A6696" s="4" t="s">
        <v>6903</v>
      </c>
      <c r="B6696" s="4" t="s">
        <v>203</v>
      </c>
      <c r="C6696" s="4" t="s">
        <v>177</v>
      </c>
      <c r="D6696" s="4" t="s">
        <v>129</v>
      </c>
      <c r="E6696" s="4" t="s">
        <v>197</v>
      </c>
      <c r="F6696" s="3">
        <v>42992</v>
      </c>
      <c r="G6696" s="3">
        <v>43066</v>
      </c>
      <c r="H6696">
        <v>0</v>
      </c>
    </row>
    <row r="6697" spans="1:8">
      <c r="A6697" s="4" t="s">
        <v>6904</v>
      </c>
      <c r="B6697" s="4" t="s">
        <v>191</v>
      </c>
      <c r="C6697" s="4" t="s">
        <v>179</v>
      </c>
      <c r="D6697" s="4" t="s">
        <v>93</v>
      </c>
      <c r="E6697" s="4" t="s">
        <v>172</v>
      </c>
      <c r="F6697" s="3">
        <v>42992</v>
      </c>
      <c r="G6697" s="3">
        <v>43089</v>
      </c>
      <c r="H6697">
        <v>504</v>
      </c>
    </row>
    <row r="6698" spans="1:8">
      <c r="A6698" s="4" t="s">
        <v>6905</v>
      </c>
      <c r="B6698" s="4" t="s">
        <v>191</v>
      </c>
      <c r="C6698" s="4" t="s">
        <v>171</v>
      </c>
      <c r="D6698" s="4" t="s">
        <v>97</v>
      </c>
      <c r="E6698" s="4" t="s">
        <v>172</v>
      </c>
      <c r="F6698" s="3">
        <v>42992</v>
      </c>
      <c r="G6698" s="3">
        <v>43079</v>
      </c>
      <c r="H6698">
        <v>1117</v>
      </c>
    </row>
    <row r="6699" spans="1:8">
      <c r="A6699" s="4" t="s">
        <v>6906</v>
      </c>
      <c r="B6699" s="4" t="s">
        <v>191</v>
      </c>
      <c r="C6699" s="4" t="s">
        <v>175</v>
      </c>
      <c r="D6699" s="4" t="s">
        <v>87</v>
      </c>
      <c r="E6699" s="4" t="s">
        <v>172</v>
      </c>
      <c r="F6699" s="3">
        <v>42992</v>
      </c>
      <c r="G6699" s="3">
        <v>43076</v>
      </c>
      <c r="H6699">
        <v>5230</v>
      </c>
    </row>
    <row r="6700" spans="1:8">
      <c r="A6700" s="4" t="s">
        <v>6907</v>
      </c>
      <c r="B6700" s="4" t="s">
        <v>219</v>
      </c>
      <c r="C6700" s="4" t="s">
        <v>175</v>
      </c>
      <c r="D6700" s="4" t="s">
        <v>53</v>
      </c>
      <c r="E6700" s="4" t="s">
        <v>172</v>
      </c>
      <c r="F6700" s="3">
        <v>42992</v>
      </c>
      <c r="G6700" s="3">
        <v>42994</v>
      </c>
      <c r="H6700">
        <v>4844</v>
      </c>
    </row>
    <row r="6701" spans="1:8">
      <c r="A6701" s="4" t="s">
        <v>6908</v>
      </c>
      <c r="B6701" s="4" t="s">
        <v>219</v>
      </c>
      <c r="C6701" s="4" t="s">
        <v>192</v>
      </c>
      <c r="D6701" s="4" t="s">
        <v>86</v>
      </c>
      <c r="E6701" s="4" t="s">
        <v>172</v>
      </c>
      <c r="F6701" s="3">
        <v>42992</v>
      </c>
      <c r="G6701" s="3">
        <v>43001</v>
      </c>
      <c r="H6701">
        <v>3596</v>
      </c>
    </row>
    <row r="6702" spans="1:8">
      <c r="A6702" s="4" t="s">
        <v>6909</v>
      </c>
      <c r="B6702" s="4" t="s">
        <v>230</v>
      </c>
      <c r="C6702" s="4" t="s">
        <v>175</v>
      </c>
      <c r="D6702" s="4" t="s">
        <v>97</v>
      </c>
      <c r="E6702" s="4" t="s">
        <v>197</v>
      </c>
      <c r="F6702" s="3">
        <v>42992</v>
      </c>
      <c r="G6702" s="3">
        <v>43008</v>
      </c>
      <c r="H6702">
        <v>0</v>
      </c>
    </row>
    <row r="6703" spans="1:8">
      <c r="A6703" s="4" t="s">
        <v>6910</v>
      </c>
      <c r="B6703" s="4" t="s">
        <v>230</v>
      </c>
      <c r="C6703" s="4" t="s">
        <v>175</v>
      </c>
      <c r="D6703" s="4" t="s">
        <v>105</v>
      </c>
      <c r="E6703" s="4" t="s">
        <v>172</v>
      </c>
      <c r="F6703" s="3">
        <v>42992</v>
      </c>
      <c r="G6703" s="3">
        <v>43040</v>
      </c>
      <c r="H6703">
        <v>4593</v>
      </c>
    </row>
    <row r="6704" spans="1:8">
      <c r="A6704" s="4" t="s">
        <v>6911</v>
      </c>
      <c r="B6704" s="4" t="s">
        <v>256</v>
      </c>
      <c r="C6704" s="4" t="s">
        <v>179</v>
      </c>
      <c r="D6704" s="4" t="s">
        <v>45</v>
      </c>
      <c r="E6704" s="4" t="s">
        <v>172</v>
      </c>
      <c r="F6704" s="3">
        <v>42992</v>
      </c>
      <c r="G6704" s="3">
        <v>43081</v>
      </c>
      <c r="H6704">
        <v>545</v>
      </c>
    </row>
    <row r="6705" spans="1:8">
      <c r="A6705" s="4" t="s">
        <v>6912</v>
      </c>
      <c r="B6705" s="4" t="s">
        <v>256</v>
      </c>
      <c r="C6705" s="4" t="s">
        <v>192</v>
      </c>
      <c r="D6705" s="4" t="s">
        <v>100</v>
      </c>
      <c r="E6705" s="4" t="s">
        <v>172</v>
      </c>
      <c r="F6705" s="3">
        <v>42992</v>
      </c>
      <c r="G6705" s="3">
        <v>43047</v>
      </c>
      <c r="H6705">
        <v>3362</v>
      </c>
    </row>
    <row r="6706" spans="1:8">
      <c r="A6706" s="4" t="s">
        <v>6913</v>
      </c>
      <c r="B6706" s="4" t="s">
        <v>244</v>
      </c>
      <c r="C6706" s="4" t="s">
        <v>171</v>
      </c>
      <c r="D6706" s="4" t="s">
        <v>29</v>
      </c>
      <c r="E6706" s="4" t="s">
        <v>172</v>
      </c>
      <c r="F6706" s="3">
        <v>42992</v>
      </c>
      <c r="G6706" s="3">
        <v>43083</v>
      </c>
      <c r="H6706">
        <v>1086</v>
      </c>
    </row>
    <row r="6707" spans="1:8">
      <c r="A6707" s="4" t="s">
        <v>6914</v>
      </c>
      <c r="B6707" s="4" t="s">
        <v>201</v>
      </c>
      <c r="C6707" s="4" t="s">
        <v>199</v>
      </c>
      <c r="D6707" s="4" t="s">
        <v>24</v>
      </c>
      <c r="E6707" s="4" t="s">
        <v>193</v>
      </c>
      <c r="F6707" s="3">
        <v>42992</v>
      </c>
      <c r="G6707" s="3"/>
    </row>
    <row r="6708" spans="1:8">
      <c r="A6708" s="4" t="s">
        <v>6915</v>
      </c>
      <c r="B6708" s="4" t="s">
        <v>232</v>
      </c>
      <c r="C6708" s="4" t="s">
        <v>179</v>
      </c>
      <c r="D6708" s="4" t="s">
        <v>21</v>
      </c>
      <c r="E6708" s="4" t="s">
        <v>197</v>
      </c>
      <c r="F6708" s="3">
        <v>42992</v>
      </c>
      <c r="G6708" s="3">
        <v>43006</v>
      </c>
      <c r="H6708">
        <v>0</v>
      </c>
    </row>
    <row r="6709" spans="1:8">
      <c r="A6709" s="4" t="s">
        <v>6916</v>
      </c>
      <c r="B6709" s="4" t="s">
        <v>226</v>
      </c>
      <c r="C6709" s="4" t="s">
        <v>175</v>
      </c>
      <c r="D6709" s="4" t="s">
        <v>84</v>
      </c>
      <c r="E6709" s="4" t="s">
        <v>172</v>
      </c>
      <c r="F6709" s="3">
        <v>42992</v>
      </c>
      <c r="G6709" s="3">
        <v>43100</v>
      </c>
      <c r="H6709">
        <v>5153</v>
      </c>
    </row>
    <row r="6710" spans="1:8">
      <c r="A6710" s="4" t="s">
        <v>6917</v>
      </c>
      <c r="B6710" s="4" t="s">
        <v>208</v>
      </c>
      <c r="C6710" s="4" t="s">
        <v>177</v>
      </c>
      <c r="D6710" s="4" t="s">
        <v>85</v>
      </c>
      <c r="E6710" s="4" t="s">
        <v>197</v>
      </c>
      <c r="F6710" s="3">
        <v>42992</v>
      </c>
      <c r="G6710" s="3">
        <v>43068</v>
      </c>
      <c r="H6710">
        <v>0</v>
      </c>
    </row>
    <row r="6711" spans="1:8">
      <c r="A6711" s="4" t="s">
        <v>6918</v>
      </c>
      <c r="B6711" s="4" t="s">
        <v>185</v>
      </c>
      <c r="C6711" s="4" t="s">
        <v>175</v>
      </c>
      <c r="D6711" s="4" t="s">
        <v>84</v>
      </c>
      <c r="E6711" s="4" t="s">
        <v>172</v>
      </c>
      <c r="F6711" s="3">
        <v>42992</v>
      </c>
      <c r="G6711" s="3">
        <v>43054</v>
      </c>
      <c r="H6711">
        <v>5348</v>
      </c>
    </row>
    <row r="6712" spans="1:8">
      <c r="A6712" s="4" t="s">
        <v>6919</v>
      </c>
      <c r="B6712" s="4" t="s">
        <v>181</v>
      </c>
      <c r="C6712" s="4" t="s">
        <v>179</v>
      </c>
      <c r="D6712" s="4" t="s">
        <v>24</v>
      </c>
      <c r="E6712" s="4" t="s">
        <v>193</v>
      </c>
      <c r="F6712" s="3">
        <v>42992</v>
      </c>
      <c r="G6712" s="3"/>
    </row>
    <row r="6713" spans="1:8">
      <c r="A6713" s="4" t="s">
        <v>6920</v>
      </c>
      <c r="B6713" s="4" t="s">
        <v>181</v>
      </c>
      <c r="C6713" s="4" t="s">
        <v>175</v>
      </c>
      <c r="D6713" s="4" t="s">
        <v>59</v>
      </c>
      <c r="E6713" s="4" t="s">
        <v>172</v>
      </c>
      <c r="F6713" s="3">
        <v>42992</v>
      </c>
      <c r="G6713" s="3">
        <v>43044</v>
      </c>
      <c r="H6713">
        <v>5170</v>
      </c>
    </row>
    <row r="6714" spans="1:8">
      <c r="A6714" s="4" t="s">
        <v>6921</v>
      </c>
      <c r="B6714" s="4" t="s">
        <v>181</v>
      </c>
      <c r="C6714" s="4" t="s">
        <v>175</v>
      </c>
      <c r="D6714" s="4" t="s">
        <v>105</v>
      </c>
      <c r="E6714" s="4" t="s">
        <v>172</v>
      </c>
      <c r="F6714" s="3">
        <v>42992</v>
      </c>
      <c r="G6714" s="3">
        <v>43003</v>
      </c>
      <c r="H6714">
        <v>4050</v>
      </c>
    </row>
    <row r="6715" spans="1:8">
      <c r="A6715" s="4" t="s">
        <v>6922</v>
      </c>
      <c r="B6715" s="4" t="s">
        <v>279</v>
      </c>
      <c r="C6715" s="4" t="s">
        <v>179</v>
      </c>
      <c r="D6715" s="4" t="s">
        <v>24</v>
      </c>
      <c r="E6715" s="4" t="s">
        <v>193</v>
      </c>
      <c r="F6715" s="3">
        <v>42993</v>
      </c>
      <c r="G6715" s="3"/>
    </row>
    <row r="6716" spans="1:8">
      <c r="A6716" s="4" t="s">
        <v>6923</v>
      </c>
      <c r="B6716" s="4" t="s">
        <v>210</v>
      </c>
      <c r="C6716" s="4" t="s">
        <v>171</v>
      </c>
      <c r="D6716" s="4" t="s">
        <v>35</v>
      </c>
      <c r="E6716" s="4" t="s">
        <v>197</v>
      </c>
      <c r="F6716" s="3">
        <v>42993</v>
      </c>
      <c r="G6716" s="3">
        <v>43076</v>
      </c>
      <c r="H6716">
        <v>0</v>
      </c>
    </row>
    <row r="6717" spans="1:8">
      <c r="A6717" s="4" t="s">
        <v>6924</v>
      </c>
      <c r="B6717" s="4" t="s">
        <v>210</v>
      </c>
      <c r="C6717" s="4" t="s">
        <v>171</v>
      </c>
      <c r="D6717" s="4" t="s">
        <v>121</v>
      </c>
      <c r="E6717" s="4" t="s">
        <v>172</v>
      </c>
      <c r="F6717" s="3">
        <v>42993</v>
      </c>
      <c r="G6717" s="3">
        <v>43007</v>
      </c>
      <c r="H6717">
        <v>1221</v>
      </c>
    </row>
    <row r="6718" spans="1:8">
      <c r="A6718" s="4" t="s">
        <v>6925</v>
      </c>
      <c r="B6718" s="4" t="s">
        <v>174</v>
      </c>
      <c r="C6718" s="4" t="s">
        <v>192</v>
      </c>
      <c r="D6718" s="4" t="s">
        <v>118</v>
      </c>
      <c r="E6718" s="4" t="s">
        <v>197</v>
      </c>
      <c r="F6718" s="3">
        <v>42993</v>
      </c>
      <c r="G6718" s="3">
        <v>43055</v>
      </c>
      <c r="H6718">
        <v>0</v>
      </c>
    </row>
    <row r="6719" spans="1:8">
      <c r="A6719" s="4" t="s">
        <v>6926</v>
      </c>
      <c r="B6719" s="4" t="s">
        <v>174</v>
      </c>
      <c r="C6719" s="4" t="s">
        <v>199</v>
      </c>
      <c r="D6719" s="4" t="s">
        <v>92</v>
      </c>
      <c r="E6719" s="4" t="s">
        <v>172</v>
      </c>
      <c r="F6719" s="3">
        <v>42993</v>
      </c>
      <c r="G6719" s="3">
        <v>43078</v>
      </c>
      <c r="H6719">
        <v>5669</v>
      </c>
    </row>
    <row r="6720" spans="1:8">
      <c r="A6720" s="4" t="s">
        <v>6927</v>
      </c>
      <c r="B6720" s="4" t="s">
        <v>196</v>
      </c>
      <c r="C6720" s="4" t="s">
        <v>199</v>
      </c>
      <c r="D6720" s="4" t="s">
        <v>57</v>
      </c>
      <c r="E6720" s="4" t="s">
        <v>172</v>
      </c>
      <c r="F6720" s="3">
        <v>42993</v>
      </c>
      <c r="G6720" s="3">
        <v>43088</v>
      </c>
      <c r="H6720">
        <v>5385</v>
      </c>
    </row>
    <row r="6721" spans="1:8">
      <c r="A6721" s="4" t="s">
        <v>6928</v>
      </c>
      <c r="B6721" s="4" t="s">
        <v>187</v>
      </c>
      <c r="C6721" s="4" t="s">
        <v>179</v>
      </c>
      <c r="D6721" s="4" t="s">
        <v>76</v>
      </c>
      <c r="E6721" s="4" t="s">
        <v>197</v>
      </c>
      <c r="F6721" s="3">
        <v>42993</v>
      </c>
      <c r="G6721" s="3">
        <v>43096</v>
      </c>
      <c r="H6721">
        <v>0</v>
      </c>
    </row>
    <row r="6722" spans="1:8">
      <c r="A6722" s="4" t="s">
        <v>6929</v>
      </c>
      <c r="B6722" s="4" t="s">
        <v>187</v>
      </c>
      <c r="C6722" s="4" t="s">
        <v>177</v>
      </c>
      <c r="D6722" s="4" t="s">
        <v>129</v>
      </c>
      <c r="E6722" s="4" t="s">
        <v>172</v>
      </c>
      <c r="F6722" s="3">
        <v>42993</v>
      </c>
      <c r="G6722" s="3">
        <v>43078</v>
      </c>
      <c r="H6722">
        <v>48</v>
      </c>
    </row>
    <row r="6723" spans="1:8">
      <c r="A6723" s="4" t="s">
        <v>6930</v>
      </c>
      <c r="B6723" s="4" t="s">
        <v>187</v>
      </c>
      <c r="C6723" s="4" t="s">
        <v>192</v>
      </c>
      <c r="D6723" s="4" t="s">
        <v>97</v>
      </c>
      <c r="E6723" s="4" t="s">
        <v>172</v>
      </c>
      <c r="F6723" s="3">
        <v>42993</v>
      </c>
      <c r="G6723" s="3">
        <v>43070</v>
      </c>
      <c r="H6723">
        <v>3663</v>
      </c>
    </row>
    <row r="6724" spans="1:8">
      <c r="A6724" s="4" t="s">
        <v>6931</v>
      </c>
      <c r="B6724" s="4" t="s">
        <v>201</v>
      </c>
      <c r="C6724" s="4" t="s">
        <v>171</v>
      </c>
      <c r="D6724" s="4" t="s">
        <v>24</v>
      </c>
      <c r="E6724" s="4" t="s">
        <v>193</v>
      </c>
      <c r="F6724" s="3">
        <v>42993</v>
      </c>
      <c r="G6724" s="3"/>
    </row>
    <row r="6725" spans="1:8">
      <c r="A6725" s="4" t="s">
        <v>6932</v>
      </c>
      <c r="B6725" s="4" t="s">
        <v>201</v>
      </c>
      <c r="C6725" s="4" t="s">
        <v>175</v>
      </c>
      <c r="D6725" s="4" t="s">
        <v>74</v>
      </c>
      <c r="E6725" s="4" t="s">
        <v>172</v>
      </c>
      <c r="F6725" s="3">
        <v>42993</v>
      </c>
      <c r="G6725" s="3">
        <v>43008</v>
      </c>
      <c r="H6725">
        <v>4695</v>
      </c>
    </row>
    <row r="6726" spans="1:8">
      <c r="A6726" s="4" t="s">
        <v>6933</v>
      </c>
      <c r="B6726" s="4" t="s">
        <v>185</v>
      </c>
      <c r="C6726" s="4" t="s">
        <v>177</v>
      </c>
      <c r="D6726" s="4" t="s">
        <v>53</v>
      </c>
      <c r="E6726" s="4" t="s">
        <v>197</v>
      </c>
      <c r="F6726" s="3">
        <v>42993</v>
      </c>
      <c r="G6726" s="3">
        <v>43099</v>
      </c>
      <c r="H6726">
        <v>0</v>
      </c>
    </row>
    <row r="6727" spans="1:8">
      <c r="A6727" s="4" t="s">
        <v>6934</v>
      </c>
      <c r="B6727" s="4" t="s">
        <v>235</v>
      </c>
      <c r="C6727" s="4" t="s">
        <v>192</v>
      </c>
      <c r="D6727" s="4" t="s">
        <v>24</v>
      </c>
      <c r="E6727" s="4" t="s">
        <v>193</v>
      </c>
      <c r="F6727" s="3">
        <v>42993</v>
      </c>
      <c r="G6727" s="3"/>
    </row>
    <row r="6728" spans="1:8">
      <c r="A6728" s="4" t="s">
        <v>6935</v>
      </c>
      <c r="B6728" s="4" t="s">
        <v>181</v>
      </c>
      <c r="C6728" s="4" t="s">
        <v>192</v>
      </c>
      <c r="D6728" s="4" t="s">
        <v>102</v>
      </c>
      <c r="E6728" s="4" t="s">
        <v>172</v>
      </c>
      <c r="F6728" s="3">
        <v>42993</v>
      </c>
      <c r="G6728" s="3">
        <v>43046</v>
      </c>
      <c r="H6728">
        <v>2712</v>
      </c>
    </row>
    <row r="6729" spans="1:8">
      <c r="A6729" s="4" t="s">
        <v>6936</v>
      </c>
      <c r="B6729" s="4" t="s">
        <v>183</v>
      </c>
      <c r="C6729" s="4" t="s">
        <v>177</v>
      </c>
      <c r="D6729" s="4" t="s">
        <v>103</v>
      </c>
      <c r="E6729" s="4" t="s">
        <v>172</v>
      </c>
      <c r="F6729" s="3">
        <v>42994</v>
      </c>
      <c r="G6729" s="3">
        <v>43076</v>
      </c>
      <c r="H6729">
        <v>65</v>
      </c>
    </row>
    <row r="6730" spans="1:8">
      <c r="A6730" s="4" t="s">
        <v>6937</v>
      </c>
      <c r="B6730" s="4" t="s">
        <v>183</v>
      </c>
      <c r="C6730" s="4" t="s">
        <v>177</v>
      </c>
      <c r="D6730" s="4" t="s">
        <v>110</v>
      </c>
      <c r="E6730" s="4" t="s">
        <v>172</v>
      </c>
      <c r="F6730" s="3">
        <v>42994</v>
      </c>
      <c r="G6730" s="3">
        <v>43001</v>
      </c>
      <c r="H6730">
        <v>55</v>
      </c>
    </row>
    <row r="6731" spans="1:8">
      <c r="A6731" s="4" t="s">
        <v>6938</v>
      </c>
      <c r="B6731" s="4" t="s">
        <v>183</v>
      </c>
      <c r="C6731" s="4" t="s">
        <v>177</v>
      </c>
      <c r="D6731" s="4" t="s">
        <v>111</v>
      </c>
      <c r="E6731" s="4" t="s">
        <v>172</v>
      </c>
      <c r="F6731" s="3">
        <v>42994</v>
      </c>
      <c r="G6731" s="3">
        <v>43099</v>
      </c>
      <c r="H6731">
        <v>58</v>
      </c>
    </row>
    <row r="6732" spans="1:8">
      <c r="A6732" s="4" t="s">
        <v>6939</v>
      </c>
      <c r="B6732" s="4" t="s">
        <v>246</v>
      </c>
      <c r="C6732" s="4" t="s">
        <v>199</v>
      </c>
      <c r="D6732" s="4" t="s">
        <v>24</v>
      </c>
      <c r="E6732" s="4" t="s">
        <v>193</v>
      </c>
      <c r="F6732" s="3">
        <v>42994</v>
      </c>
      <c r="G6732" s="3"/>
    </row>
    <row r="6733" spans="1:8">
      <c r="A6733" s="4" t="s">
        <v>6940</v>
      </c>
      <c r="B6733" s="4" t="s">
        <v>246</v>
      </c>
      <c r="C6733" s="4" t="s">
        <v>179</v>
      </c>
      <c r="D6733" s="4" t="s">
        <v>95</v>
      </c>
      <c r="E6733" s="4" t="s">
        <v>172</v>
      </c>
      <c r="F6733" s="3">
        <v>42994</v>
      </c>
      <c r="G6733" s="3">
        <v>43005</v>
      </c>
      <c r="H6733">
        <v>512</v>
      </c>
    </row>
    <row r="6734" spans="1:8">
      <c r="A6734" s="4" t="s">
        <v>6941</v>
      </c>
      <c r="B6734" s="4" t="s">
        <v>279</v>
      </c>
      <c r="C6734" s="4" t="s">
        <v>199</v>
      </c>
      <c r="D6734" s="4" t="s">
        <v>82</v>
      </c>
      <c r="E6734" s="4" t="s">
        <v>172</v>
      </c>
      <c r="F6734" s="3">
        <v>42994</v>
      </c>
      <c r="G6734" s="3">
        <v>43002</v>
      </c>
      <c r="H6734">
        <v>5820</v>
      </c>
    </row>
    <row r="6735" spans="1:8">
      <c r="A6735" s="4" t="s">
        <v>6942</v>
      </c>
      <c r="B6735" s="4" t="s">
        <v>210</v>
      </c>
      <c r="C6735" s="4" t="s">
        <v>199</v>
      </c>
      <c r="D6735" s="4" t="s">
        <v>52</v>
      </c>
      <c r="E6735" s="4" t="s">
        <v>197</v>
      </c>
      <c r="F6735" s="3">
        <v>42994</v>
      </c>
      <c r="G6735" s="3">
        <v>43069</v>
      </c>
      <c r="H6735">
        <v>0</v>
      </c>
    </row>
    <row r="6736" spans="1:8">
      <c r="A6736" s="4" t="s">
        <v>6943</v>
      </c>
      <c r="B6736" s="4" t="s">
        <v>174</v>
      </c>
      <c r="C6736" s="4" t="s">
        <v>171</v>
      </c>
      <c r="D6736" s="4" t="s">
        <v>41</v>
      </c>
      <c r="E6736" s="4" t="s">
        <v>172</v>
      </c>
      <c r="F6736" s="3">
        <v>42994</v>
      </c>
      <c r="G6736" s="3">
        <v>43064</v>
      </c>
      <c r="H6736">
        <v>1179</v>
      </c>
    </row>
    <row r="6737" spans="1:8">
      <c r="A6737" s="4" t="s">
        <v>6944</v>
      </c>
      <c r="B6737" s="4" t="s">
        <v>174</v>
      </c>
      <c r="C6737" s="4" t="s">
        <v>171</v>
      </c>
      <c r="D6737" s="4" t="s">
        <v>100</v>
      </c>
      <c r="E6737" s="4" t="s">
        <v>172</v>
      </c>
      <c r="F6737" s="3">
        <v>42994</v>
      </c>
      <c r="G6737" s="3">
        <v>43004</v>
      </c>
      <c r="H6737">
        <v>1153</v>
      </c>
    </row>
    <row r="6738" spans="1:8">
      <c r="A6738" s="4" t="s">
        <v>6945</v>
      </c>
      <c r="B6738" s="4" t="s">
        <v>263</v>
      </c>
      <c r="C6738" s="4" t="s">
        <v>171</v>
      </c>
      <c r="D6738" s="4" t="s">
        <v>63</v>
      </c>
      <c r="E6738" s="4" t="s">
        <v>172</v>
      </c>
      <c r="F6738" s="3">
        <v>42994</v>
      </c>
      <c r="G6738" s="3">
        <v>42999</v>
      </c>
      <c r="H6738">
        <v>892</v>
      </c>
    </row>
    <row r="6739" spans="1:8">
      <c r="A6739" s="4" t="s">
        <v>6946</v>
      </c>
      <c r="B6739" s="4" t="s">
        <v>263</v>
      </c>
      <c r="C6739" s="4" t="s">
        <v>171</v>
      </c>
      <c r="D6739" s="4" t="s">
        <v>126</v>
      </c>
      <c r="E6739" s="4" t="s">
        <v>172</v>
      </c>
      <c r="F6739" s="3">
        <v>42994</v>
      </c>
      <c r="G6739" s="3">
        <v>43061</v>
      </c>
      <c r="H6739">
        <v>1231</v>
      </c>
    </row>
    <row r="6740" spans="1:8">
      <c r="A6740" s="4" t="s">
        <v>6947</v>
      </c>
      <c r="B6740" s="4" t="s">
        <v>263</v>
      </c>
      <c r="C6740" s="4" t="s">
        <v>192</v>
      </c>
      <c r="D6740" s="4" t="s">
        <v>99</v>
      </c>
      <c r="E6740" s="4" t="s">
        <v>172</v>
      </c>
      <c r="F6740" s="3">
        <v>42994</v>
      </c>
      <c r="G6740" s="3">
        <v>43094</v>
      </c>
      <c r="H6740">
        <v>3091</v>
      </c>
    </row>
    <row r="6741" spans="1:8">
      <c r="A6741" s="4" t="s">
        <v>6948</v>
      </c>
      <c r="B6741" s="4" t="s">
        <v>237</v>
      </c>
      <c r="C6741" s="4" t="s">
        <v>179</v>
      </c>
      <c r="D6741" s="4" t="s">
        <v>123</v>
      </c>
      <c r="E6741" s="4" t="s">
        <v>172</v>
      </c>
      <c r="F6741" s="3">
        <v>42994</v>
      </c>
      <c r="G6741" s="3">
        <v>43063</v>
      </c>
      <c r="H6741">
        <v>547</v>
      </c>
    </row>
    <row r="6742" spans="1:8">
      <c r="A6742" s="4" t="s">
        <v>6949</v>
      </c>
      <c r="B6742" s="4" t="s">
        <v>191</v>
      </c>
      <c r="C6742" s="4" t="s">
        <v>177</v>
      </c>
      <c r="D6742" s="4" t="s">
        <v>86</v>
      </c>
      <c r="E6742" s="4" t="s">
        <v>197</v>
      </c>
      <c r="F6742" s="3">
        <v>42994</v>
      </c>
      <c r="G6742" s="3">
        <v>43052</v>
      </c>
      <c r="H6742">
        <v>0</v>
      </c>
    </row>
    <row r="6743" spans="1:8">
      <c r="A6743" s="4" t="s">
        <v>6950</v>
      </c>
      <c r="B6743" s="4" t="s">
        <v>191</v>
      </c>
      <c r="C6743" s="4" t="s">
        <v>199</v>
      </c>
      <c r="D6743" s="4" t="s">
        <v>71</v>
      </c>
      <c r="E6743" s="4" t="s">
        <v>172</v>
      </c>
      <c r="F6743" s="3">
        <v>42994</v>
      </c>
      <c r="G6743" s="3">
        <v>42996</v>
      </c>
      <c r="H6743">
        <v>5919</v>
      </c>
    </row>
    <row r="6744" spans="1:8">
      <c r="A6744" s="4" t="s">
        <v>6951</v>
      </c>
      <c r="B6744" s="4" t="s">
        <v>191</v>
      </c>
      <c r="C6744" s="4" t="s">
        <v>199</v>
      </c>
      <c r="D6744" s="4" t="s">
        <v>74</v>
      </c>
      <c r="E6744" s="4" t="s">
        <v>172</v>
      </c>
      <c r="F6744" s="3">
        <v>42994</v>
      </c>
      <c r="G6744" s="3">
        <v>43049</v>
      </c>
      <c r="H6744">
        <v>5745</v>
      </c>
    </row>
    <row r="6745" spans="1:8">
      <c r="A6745" s="4" t="s">
        <v>6952</v>
      </c>
      <c r="B6745" s="4" t="s">
        <v>343</v>
      </c>
      <c r="C6745" s="4" t="s">
        <v>179</v>
      </c>
      <c r="D6745" s="4" t="s">
        <v>109</v>
      </c>
      <c r="E6745" s="4" t="s">
        <v>197</v>
      </c>
      <c r="F6745" s="3">
        <v>42994</v>
      </c>
      <c r="G6745" s="3">
        <v>43058</v>
      </c>
      <c r="H6745">
        <v>0</v>
      </c>
    </row>
    <row r="6746" spans="1:8">
      <c r="A6746" s="4" t="s">
        <v>6953</v>
      </c>
      <c r="B6746" s="4" t="s">
        <v>343</v>
      </c>
      <c r="C6746" s="4" t="s">
        <v>179</v>
      </c>
      <c r="D6746" s="4" t="s">
        <v>111</v>
      </c>
      <c r="E6746" s="4" t="s">
        <v>197</v>
      </c>
      <c r="F6746" s="3">
        <v>42994</v>
      </c>
      <c r="G6746" s="3">
        <v>43065</v>
      </c>
      <c r="H6746">
        <v>0</v>
      </c>
    </row>
    <row r="6747" spans="1:8">
      <c r="A6747" s="4" t="s">
        <v>6954</v>
      </c>
      <c r="B6747" s="4" t="s">
        <v>343</v>
      </c>
      <c r="C6747" s="4" t="s">
        <v>175</v>
      </c>
      <c r="D6747" s="4" t="s">
        <v>92</v>
      </c>
      <c r="E6747" s="4" t="s">
        <v>197</v>
      </c>
      <c r="F6747" s="3">
        <v>42994</v>
      </c>
      <c r="G6747" s="3">
        <v>43091</v>
      </c>
      <c r="H6747">
        <v>0</v>
      </c>
    </row>
    <row r="6748" spans="1:8">
      <c r="A6748" s="4" t="s">
        <v>6955</v>
      </c>
      <c r="B6748" s="4" t="s">
        <v>256</v>
      </c>
      <c r="C6748" s="4" t="s">
        <v>192</v>
      </c>
      <c r="D6748" s="4" t="s">
        <v>37</v>
      </c>
      <c r="E6748" s="4" t="s">
        <v>197</v>
      </c>
      <c r="F6748" s="3">
        <v>42994</v>
      </c>
      <c r="G6748" s="3">
        <v>43075</v>
      </c>
      <c r="H6748">
        <v>0</v>
      </c>
    </row>
    <row r="6749" spans="1:8">
      <c r="A6749" s="4" t="s">
        <v>6956</v>
      </c>
      <c r="B6749" s="4" t="s">
        <v>187</v>
      </c>
      <c r="C6749" s="4" t="s">
        <v>199</v>
      </c>
      <c r="D6749" s="4" t="s">
        <v>84</v>
      </c>
      <c r="E6749" s="4" t="s">
        <v>197</v>
      </c>
      <c r="F6749" s="3">
        <v>42994</v>
      </c>
      <c r="G6749" s="3">
        <v>43078</v>
      </c>
      <c r="H6749">
        <v>0</v>
      </c>
    </row>
    <row r="6750" spans="1:8">
      <c r="A6750" s="4" t="s">
        <v>6957</v>
      </c>
      <c r="B6750" s="4" t="s">
        <v>187</v>
      </c>
      <c r="C6750" s="4" t="s">
        <v>171</v>
      </c>
      <c r="D6750" s="4" t="s">
        <v>108</v>
      </c>
      <c r="E6750" s="4" t="s">
        <v>172</v>
      </c>
      <c r="F6750" s="3">
        <v>42994</v>
      </c>
      <c r="G6750" s="3">
        <v>43084</v>
      </c>
      <c r="H6750">
        <v>1252</v>
      </c>
    </row>
    <row r="6751" spans="1:8">
      <c r="A6751" s="4" t="s">
        <v>6958</v>
      </c>
      <c r="B6751" s="4" t="s">
        <v>170</v>
      </c>
      <c r="C6751" s="4" t="s">
        <v>177</v>
      </c>
      <c r="D6751" s="4" t="s">
        <v>45</v>
      </c>
      <c r="E6751" s="4" t="s">
        <v>197</v>
      </c>
      <c r="F6751" s="3">
        <v>42994</v>
      </c>
      <c r="G6751" s="3">
        <v>43060</v>
      </c>
      <c r="H6751">
        <v>0</v>
      </c>
    </row>
    <row r="6752" spans="1:8">
      <c r="A6752" s="4" t="s">
        <v>6959</v>
      </c>
      <c r="B6752" s="4" t="s">
        <v>170</v>
      </c>
      <c r="C6752" s="4" t="s">
        <v>192</v>
      </c>
      <c r="D6752" s="4" t="s">
        <v>109</v>
      </c>
      <c r="E6752" s="4" t="s">
        <v>172</v>
      </c>
      <c r="F6752" s="3">
        <v>42994</v>
      </c>
      <c r="G6752" s="3">
        <v>43074</v>
      </c>
      <c r="H6752">
        <v>3039</v>
      </c>
    </row>
    <row r="6753" spans="1:8">
      <c r="A6753" s="4" t="s">
        <v>6960</v>
      </c>
      <c r="B6753" s="4" t="s">
        <v>189</v>
      </c>
      <c r="C6753" s="4" t="s">
        <v>179</v>
      </c>
      <c r="D6753" s="4" t="s">
        <v>119</v>
      </c>
      <c r="E6753" s="4" t="s">
        <v>172</v>
      </c>
      <c r="F6753" s="3">
        <v>42994</v>
      </c>
      <c r="G6753" s="3">
        <v>43058</v>
      </c>
      <c r="H6753">
        <v>637</v>
      </c>
    </row>
    <row r="6754" spans="1:8">
      <c r="A6754" s="4" t="s">
        <v>6961</v>
      </c>
      <c r="B6754" s="4" t="s">
        <v>232</v>
      </c>
      <c r="C6754" s="4" t="s">
        <v>179</v>
      </c>
      <c r="D6754" s="4" t="s">
        <v>21</v>
      </c>
      <c r="E6754" s="4" t="s">
        <v>197</v>
      </c>
      <c r="F6754" s="3">
        <v>42994</v>
      </c>
      <c r="G6754" s="3">
        <v>43004</v>
      </c>
      <c r="H6754">
        <v>0</v>
      </c>
    </row>
    <row r="6755" spans="1:8">
      <c r="A6755" s="4" t="s">
        <v>6962</v>
      </c>
      <c r="B6755" s="4" t="s">
        <v>205</v>
      </c>
      <c r="C6755" s="4" t="s">
        <v>175</v>
      </c>
      <c r="D6755" s="4" t="s">
        <v>129</v>
      </c>
      <c r="E6755" s="4" t="s">
        <v>172</v>
      </c>
      <c r="F6755" s="3">
        <v>42994</v>
      </c>
      <c r="G6755" s="3">
        <v>43077</v>
      </c>
      <c r="H6755">
        <v>4614</v>
      </c>
    </row>
    <row r="6756" spans="1:8">
      <c r="A6756" s="4" t="s">
        <v>6963</v>
      </c>
      <c r="B6756" s="4" t="s">
        <v>226</v>
      </c>
      <c r="C6756" s="4" t="s">
        <v>177</v>
      </c>
      <c r="D6756" s="4" t="s">
        <v>65</v>
      </c>
      <c r="E6756" s="4" t="s">
        <v>172</v>
      </c>
      <c r="F6756" s="3">
        <v>42994</v>
      </c>
      <c r="G6756" s="3">
        <v>43066</v>
      </c>
      <c r="H6756">
        <v>51</v>
      </c>
    </row>
    <row r="6757" spans="1:8">
      <c r="A6757" s="4" t="s">
        <v>6964</v>
      </c>
      <c r="B6757" s="4" t="s">
        <v>185</v>
      </c>
      <c r="C6757" s="4" t="s">
        <v>199</v>
      </c>
      <c r="D6757" s="4" t="s">
        <v>24</v>
      </c>
      <c r="E6757" s="4" t="s">
        <v>193</v>
      </c>
      <c r="F6757" s="3">
        <v>42994</v>
      </c>
      <c r="G6757" s="3"/>
    </row>
    <row r="6758" spans="1:8">
      <c r="A6758" s="4" t="s">
        <v>6965</v>
      </c>
      <c r="B6758" s="4" t="s">
        <v>185</v>
      </c>
      <c r="C6758" s="4" t="s">
        <v>179</v>
      </c>
      <c r="D6758" s="4" t="s">
        <v>97</v>
      </c>
      <c r="E6758" s="4" t="s">
        <v>197</v>
      </c>
      <c r="F6758" s="3">
        <v>42994</v>
      </c>
      <c r="G6758" s="3">
        <v>43058</v>
      </c>
      <c r="H6758">
        <v>0</v>
      </c>
    </row>
    <row r="6759" spans="1:8">
      <c r="A6759" s="4" t="s">
        <v>6966</v>
      </c>
      <c r="B6759" s="4" t="s">
        <v>185</v>
      </c>
      <c r="C6759" s="4" t="s">
        <v>179</v>
      </c>
      <c r="D6759" s="4" t="s">
        <v>97</v>
      </c>
      <c r="E6759" s="4" t="s">
        <v>172</v>
      </c>
      <c r="F6759" s="3">
        <v>42994</v>
      </c>
      <c r="G6759" s="3">
        <v>43073</v>
      </c>
      <c r="H6759">
        <v>595</v>
      </c>
    </row>
    <row r="6760" spans="1:8">
      <c r="A6760" s="4" t="s">
        <v>6967</v>
      </c>
      <c r="B6760" s="4" t="s">
        <v>185</v>
      </c>
      <c r="C6760" s="4" t="s">
        <v>177</v>
      </c>
      <c r="D6760" s="4" t="s">
        <v>129</v>
      </c>
      <c r="E6760" s="4" t="s">
        <v>172</v>
      </c>
      <c r="F6760" s="3">
        <v>42994</v>
      </c>
      <c r="G6760" s="3">
        <v>43095</v>
      </c>
      <c r="H6760">
        <v>52</v>
      </c>
    </row>
    <row r="6761" spans="1:8">
      <c r="A6761" s="4" t="s">
        <v>6968</v>
      </c>
      <c r="B6761" s="4" t="s">
        <v>216</v>
      </c>
      <c r="C6761" s="4" t="s">
        <v>175</v>
      </c>
      <c r="D6761" s="4" t="s">
        <v>84</v>
      </c>
      <c r="E6761" s="4" t="s">
        <v>172</v>
      </c>
      <c r="F6761" s="3">
        <v>42994</v>
      </c>
      <c r="G6761" s="3">
        <v>43008</v>
      </c>
      <c r="H6761">
        <v>5604</v>
      </c>
    </row>
    <row r="6762" spans="1:8">
      <c r="A6762" s="4" t="s">
        <v>6969</v>
      </c>
      <c r="B6762" s="4" t="s">
        <v>181</v>
      </c>
      <c r="C6762" s="4" t="s">
        <v>171</v>
      </c>
      <c r="D6762" s="4" t="s">
        <v>44</v>
      </c>
      <c r="E6762" s="4" t="s">
        <v>197</v>
      </c>
      <c r="F6762" s="3">
        <v>42994</v>
      </c>
      <c r="G6762" s="3">
        <v>43057</v>
      </c>
      <c r="H6762">
        <v>0</v>
      </c>
    </row>
    <row r="6763" spans="1:8">
      <c r="A6763" s="4" t="s">
        <v>6970</v>
      </c>
      <c r="B6763" s="4" t="s">
        <v>181</v>
      </c>
      <c r="C6763" s="4" t="s">
        <v>171</v>
      </c>
      <c r="D6763" s="4" t="s">
        <v>75</v>
      </c>
      <c r="E6763" s="4" t="s">
        <v>197</v>
      </c>
      <c r="F6763" s="3">
        <v>42994</v>
      </c>
      <c r="G6763" s="3">
        <v>43051</v>
      </c>
      <c r="H6763">
        <v>0</v>
      </c>
    </row>
    <row r="6764" spans="1:8">
      <c r="A6764" s="4" t="s">
        <v>6971</v>
      </c>
      <c r="B6764" s="4" t="s">
        <v>181</v>
      </c>
      <c r="C6764" s="4" t="s">
        <v>171</v>
      </c>
      <c r="D6764" s="4" t="s">
        <v>98</v>
      </c>
      <c r="E6764" s="4" t="s">
        <v>197</v>
      </c>
      <c r="F6764" s="3">
        <v>42994</v>
      </c>
      <c r="G6764" s="3">
        <v>43065</v>
      </c>
      <c r="H6764">
        <v>0</v>
      </c>
    </row>
    <row r="6765" spans="1:8">
      <c r="A6765" s="4" t="s">
        <v>6972</v>
      </c>
      <c r="B6765" s="4" t="s">
        <v>181</v>
      </c>
      <c r="C6765" s="4" t="s">
        <v>175</v>
      </c>
      <c r="D6765" s="4" t="s">
        <v>84</v>
      </c>
      <c r="E6765" s="4" t="s">
        <v>172</v>
      </c>
      <c r="F6765" s="3">
        <v>42994</v>
      </c>
      <c r="G6765" s="3">
        <v>43005</v>
      </c>
      <c r="H6765">
        <v>5360</v>
      </c>
    </row>
    <row r="6766" spans="1:8">
      <c r="A6766" s="4" t="s">
        <v>6973</v>
      </c>
      <c r="B6766" s="4" t="s">
        <v>261</v>
      </c>
      <c r="C6766" s="4" t="s">
        <v>171</v>
      </c>
      <c r="D6766" s="4" t="s">
        <v>24</v>
      </c>
      <c r="E6766" s="4" t="s">
        <v>193</v>
      </c>
      <c r="F6766" s="3">
        <v>42995</v>
      </c>
      <c r="G6766" s="3"/>
    </row>
    <row r="6767" spans="1:8">
      <c r="A6767" s="4" t="s">
        <v>6974</v>
      </c>
      <c r="B6767" s="4" t="s">
        <v>246</v>
      </c>
      <c r="C6767" s="4" t="s">
        <v>179</v>
      </c>
      <c r="D6767" s="4" t="s">
        <v>123</v>
      </c>
      <c r="E6767" s="4" t="s">
        <v>197</v>
      </c>
      <c r="F6767" s="3">
        <v>42995</v>
      </c>
      <c r="G6767" s="3">
        <v>43082</v>
      </c>
      <c r="H6767">
        <v>0</v>
      </c>
    </row>
    <row r="6768" spans="1:8">
      <c r="A6768" s="4" t="s">
        <v>6975</v>
      </c>
      <c r="B6768" s="4" t="s">
        <v>304</v>
      </c>
      <c r="C6768" s="4" t="s">
        <v>177</v>
      </c>
      <c r="D6768" s="4" t="s">
        <v>27</v>
      </c>
      <c r="E6768" s="4" t="s">
        <v>197</v>
      </c>
      <c r="F6768" s="3">
        <v>42995</v>
      </c>
      <c r="G6768" s="3">
        <v>43052</v>
      </c>
      <c r="H6768">
        <v>0</v>
      </c>
    </row>
    <row r="6769" spans="1:8">
      <c r="A6769" s="4" t="s">
        <v>6976</v>
      </c>
      <c r="B6769" s="4" t="s">
        <v>279</v>
      </c>
      <c r="C6769" s="4" t="s">
        <v>175</v>
      </c>
      <c r="D6769" s="4" t="s">
        <v>63</v>
      </c>
      <c r="E6769" s="4" t="s">
        <v>197</v>
      </c>
      <c r="F6769" s="3">
        <v>42995</v>
      </c>
      <c r="G6769" s="3">
        <v>43053</v>
      </c>
      <c r="H6769">
        <v>0</v>
      </c>
    </row>
    <row r="6770" spans="1:8">
      <c r="A6770" s="4" t="s">
        <v>6977</v>
      </c>
      <c r="B6770" s="4" t="s">
        <v>279</v>
      </c>
      <c r="C6770" s="4" t="s">
        <v>179</v>
      </c>
      <c r="D6770" s="4" t="s">
        <v>113</v>
      </c>
      <c r="E6770" s="4" t="s">
        <v>172</v>
      </c>
      <c r="F6770" s="3">
        <v>42995</v>
      </c>
      <c r="G6770" s="3">
        <v>43088</v>
      </c>
      <c r="H6770">
        <v>538</v>
      </c>
    </row>
    <row r="6771" spans="1:8">
      <c r="A6771" s="4" t="s">
        <v>6978</v>
      </c>
      <c r="B6771" s="4" t="s">
        <v>174</v>
      </c>
      <c r="C6771" s="4" t="s">
        <v>175</v>
      </c>
      <c r="D6771" s="4" t="s">
        <v>37</v>
      </c>
      <c r="E6771" s="4" t="s">
        <v>197</v>
      </c>
      <c r="F6771" s="3">
        <v>42995</v>
      </c>
      <c r="G6771" s="3">
        <v>43071</v>
      </c>
      <c r="H6771">
        <v>0</v>
      </c>
    </row>
    <row r="6772" spans="1:8">
      <c r="A6772" s="4" t="s">
        <v>6979</v>
      </c>
      <c r="B6772" s="4" t="s">
        <v>174</v>
      </c>
      <c r="C6772" s="4" t="s">
        <v>199</v>
      </c>
      <c r="D6772" s="4" t="s">
        <v>43</v>
      </c>
      <c r="E6772" s="4" t="s">
        <v>172</v>
      </c>
      <c r="F6772" s="3">
        <v>42995</v>
      </c>
      <c r="G6772" s="3">
        <v>43067</v>
      </c>
      <c r="H6772">
        <v>5668</v>
      </c>
    </row>
    <row r="6773" spans="1:8">
      <c r="A6773" s="4" t="s">
        <v>6980</v>
      </c>
      <c r="B6773" s="4" t="s">
        <v>174</v>
      </c>
      <c r="C6773" s="4" t="s">
        <v>175</v>
      </c>
      <c r="D6773" s="4" t="s">
        <v>92</v>
      </c>
      <c r="E6773" s="4" t="s">
        <v>172</v>
      </c>
      <c r="F6773" s="3">
        <v>42995</v>
      </c>
      <c r="G6773" s="3">
        <v>43080</v>
      </c>
      <c r="H6773">
        <v>5220</v>
      </c>
    </row>
    <row r="6774" spans="1:8">
      <c r="A6774" s="4" t="s">
        <v>6981</v>
      </c>
      <c r="B6774" s="4" t="s">
        <v>263</v>
      </c>
      <c r="C6774" s="4" t="s">
        <v>175</v>
      </c>
      <c r="D6774" s="4" t="s">
        <v>25</v>
      </c>
      <c r="E6774" s="4" t="s">
        <v>172</v>
      </c>
      <c r="F6774" s="3">
        <v>42995</v>
      </c>
      <c r="G6774" s="3">
        <v>43004</v>
      </c>
      <c r="H6774">
        <v>5763</v>
      </c>
    </row>
    <row r="6775" spans="1:8">
      <c r="A6775" s="4" t="s">
        <v>6982</v>
      </c>
      <c r="B6775" s="4" t="s">
        <v>191</v>
      </c>
      <c r="C6775" s="4" t="s">
        <v>199</v>
      </c>
      <c r="D6775" s="4" t="s">
        <v>115</v>
      </c>
      <c r="E6775" s="4" t="s">
        <v>197</v>
      </c>
      <c r="F6775" s="3">
        <v>42995</v>
      </c>
      <c r="G6775" s="3">
        <v>43065</v>
      </c>
      <c r="H6775">
        <v>0</v>
      </c>
    </row>
    <row r="6776" spans="1:8">
      <c r="A6776" s="4" t="s">
        <v>6983</v>
      </c>
      <c r="B6776" s="4" t="s">
        <v>219</v>
      </c>
      <c r="C6776" s="4" t="s">
        <v>179</v>
      </c>
      <c r="D6776" s="4" t="s">
        <v>24</v>
      </c>
      <c r="E6776" s="4" t="s">
        <v>193</v>
      </c>
      <c r="F6776" s="3">
        <v>42995</v>
      </c>
      <c r="G6776" s="3"/>
    </row>
    <row r="6777" spans="1:8">
      <c r="A6777" s="4" t="s">
        <v>6984</v>
      </c>
      <c r="B6777" s="4" t="s">
        <v>230</v>
      </c>
      <c r="C6777" s="4" t="s">
        <v>171</v>
      </c>
      <c r="D6777" s="4" t="s">
        <v>87</v>
      </c>
      <c r="E6777" s="4" t="s">
        <v>172</v>
      </c>
      <c r="F6777" s="3">
        <v>42995</v>
      </c>
      <c r="G6777" s="3">
        <v>43053</v>
      </c>
      <c r="H6777">
        <v>948</v>
      </c>
    </row>
    <row r="6778" spans="1:8">
      <c r="A6778" s="4" t="s">
        <v>6985</v>
      </c>
      <c r="B6778" s="4" t="s">
        <v>256</v>
      </c>
      <c r="C6778" s="4" t="s">
        <v>179</v>
      </c>
      <c r="D6778" s="4" t="s">
        <v>104</v>
      </c>
      <c r="E6778" s="4" t="s">
        <v>172</v>
      </c>
      <c r="F6778" s="3">
        <v>42995</v>
      </c>
      <c r="G6778" s="3">
        <v>43058</v>
      </c>
      <c r="H6778">
        <v>487</v>
      </c>
    </row>
    <row r="6779" spans="1:8">
      <c r="A6779" s="4" t="s">
        <v>6986</v>
      </c>
      <c r="B6779" s="4" t="s">
        <v>256</v>
      </c>
      <c r="C6779" s="4" t="s">
        <v>171</v>
      </c>
      <c r="D6779" s="4" t="s">
        <v>61</v>
      </c>
      <c r="E6779" s="4" t="s">
        <v>172</v>
      </c>
      <c r="F6779" s="3">
        <v>42995</v>
      </c>
      <c r="G6779" s="3">
        <v>43057</v>
      </c>
      <c r="H6779">
        <v>1072</v>
      </c>
    </row>
    <row r="6780" spans="1:8">
      <c r="A6780" s="4" t="s">
        <v>6987</v>
      </c>
      <c r="B6780" s="4" t="s">
        <v>187</v>
      </c>
      <c r="C6780" s="4" t="s">
        <v>177</v>
      </c>
      <c r="D6780" s="4" t="s">
        <v>108</v>
      </c>
      <c r="E6780" s="4" t="s">
        <v>172</v>
      </c>
      <c r="F6780" s="3">
        <v>42995</v>
      </c>
      <c r="G6780" s="3">
        <v>43085</v>
      </c>
      <c r="H6780">
        <v>56</v>
      </c>
    </row>
    <row r="6781" spans="1:8">
      <c r="A6781" s="4" t="s">
        <v>6988</v>
      </c>
      <c r="B6781" s="4" t="s">
        <v>201</v>
      </c>
      <c r="C6781" s="4" t="s">
        <v>192</v>
      </c>
      <c r="D6781" s="4" t="s">
        <v>52</v>
      </c>
      <c r="E6781" s="4" t="s">
        <v>193</v>
      </c>
      <c r="F6781" s="3">
        <v>42995</v>
      </c>
      <c r="G6781" s="3"/>
    </row>
    <row r="6782" spans="1:8">
      <c r="A6782" s="4" t="s">
        <v>6989</v>
      </c>
      <c r="B6782" s="4" t="s">
        <v>201</v>
      </c>
      <c r="C6782" s="4" t="s">
        <v>175</v>
      </c>
      <c r="D6782" s="4" t="s">
        <v>82</v>
      </c>
      <c r="E6782" s="4" t="s">
        <v>172</v>
      </c>
      <c r="F6782" s="3">
        <v>42995</v>
      </c>
      <c r="G6782" s="3">
        <v>43096</v>
      </c>
      <c r="H6782">
        <v>4812</v>
      </c>
    </row>
    <row r="6783" spans="1:8">
      <c r="A6783" s="4" t="s">
        <v>6990</v>
      </c>
      <c r="B6783" s="4" t="s">
        <v>232</v>
      </c>
      <c r="C6783" s="4" t="s">
        <v>179</v>
      </c>
      <c r="D6783" s="4" t="s">
        <v>25</v>
      </c>
      <c r="E6783" s="4" t="s">
        <v>197</v>
      </c>
      <c r="F6783" s="3">
        <v>42995</v>
      </c>
      <c r="G6783" s="3">
        <v>43066</v>
      </c>
      <c r="H6783">
        <v>0</v>
      </c>
    </row>
    <row r="6784" spans="1:8">
      <c r="A6784" s="4" t="s">
        <v>6991</v>
      </c>
      <c r="B6784" s="4" t="s">
        <v>232</v>
      </c>
      <c r="C6784" s="4" t="s">
        <v>171</v>
      </c>
      <c r="D6784" s="4" t="s">
        <v>78</v>
      </c>
      <c r="E6784" s="4" t="s">
        <v>197</v>
      </c>
      <c r="F6784" s="3">
        <v>42995</v>
      </c>
      <c r="G6784" s="3">
        <v>43090</v>
      </c>
      <c r="H6784">
        <v>0</v>
      </c>
    </row>
    <row r="6785" spans="1:8">
      <c r="A6785" s="4" t="s">
        <v>6992</v>
      </c>
      <c r="B6785" s="4" t="s">
        <v>232</v>
      </c>
      <c r="C6785" s="4" t="s">
        <v>199</v>
      </c>
      <c r="D6785" s="4" t="s">
        <v>25</v>
      </c>
      <c r="E6785" s="4" t="s">
        <v>197</v>
      </c>
      <c r="F6785" s="3">
        <v>42995</v>
      </c>
      <c r="G6785" s="3">
        <v>43051</v>
      </c>
      <c r="H6785">
        <v>0</v>
      </c>
    </row>
    <row r="6786" spans="1:8">
      <c r="A6786" s="4" t="s">
        <v>6993</v>
      </c>
      <c r="B6786" s="4" t="s">
        <v>232</v>
      </c>
      <c r="C6786" s="4" t="s">
        <v>175</v>
      </c>
      <c r="D6786" s="4" t="s">
        <v>31</v>
      </c>
      <c r="E6786" s="4" t="s">
        <v>172</v>
      </c>
      <c r="F6786" s="3">
        <v>42995</v>
      </c>
      <c r="G6786" s="3">
        <v>43058</v>
      </c>
      <c r="H6786">
        <v>5186</v>
      </c>
    </row>
    <row r="6787" spans="1:8">
      <c r="A6787" s="4" t="s">
        <v>6994</v>
      </c>
      <c r="B6787" s="4" t="s">
        <v>205</v>
      </c>
      <c r="C6787" s="4" t="s">
        <v>177</v>
      </c>
      <c r="D6787" s="4" t="s">
        <v>84</v>
      </c>
      <c r="E6787" s="4" t="s">
        <v>172</v>
      </c>
      <c r="F6787" s="3">
        <v>42995</v>
      </c>
      <c r="G6787" s="3">
        <v>43071</v>
      </c>
      <c r="H6787">
        <v>49</v>
      </c>
    </row>
    <row r="6788" spans="1:8">
      <c r="A6788" s="4" t="s">
        <v>6995</v>
      </c>
      <c r="B6788" s="4" t="s">
        <v>181</v>
      </c>
      <c r="C6788" s="4" t="s">
        <v>175</v>
      </c>
      <c r="D6788" s="4" t="s">
        <v>84</v>
      </c>
      <c r="E6788" s="4" t="s">
        <v>172</v>
      </c>
      <c r="F6788" s="3">
        <v>42995</v>
      </c>
      <c r="G6788" s="3">
        <v>43005</v>
      </c>
      <c r="H6788">
        <v>4800</v>
      </c>
    </row>
    <row r="6789" spans="1:8">
      <c r="A6789" s="4" t="s">
        <v>6996</v>
      </c>
      <c r="B6789" s="4" t="s">
        <v>210</v>
      </c>
      <c r="C6789" s="4" t="s">
        <v>175</v>
      </c>
      <c r="D6789" s="4" t="s">
        <v>78</v>
      </c>
      <c r="E6789" s="4" t="s">
        <v>172</v>
      </c>
      <c r="F6789" s="3">
        <v>42996</v>
      </c>
      <c r="G6789" s="3">
        <v>43093</v>
      </c>
      <c r="H6789">
        <v>5627</v>
      </c>
    </row>
    <row r="6790" spans="1:8">
      <c r="A6790" s="4" t="s">
        <v>6997</v>
      </c>
      <c r="B6790" s="4" t="s">
        <v>174</v>
      </c>
      <c r="C6790" s="4" t="s">
        <v>179</v>
      </c>
      <c r="D6790" s="4" t="s">
        <v>70</v>
      </c>
      <c r="E6790" s="4" t="s">
        <v>197</v>
      </c>
      <c r="F6790" s="3">
        <v>42996</v>
      </c>
      <c r="G6790" s="3">
        <v>43002</v>
      </c>
      <c r="H6790">
        <v>0</v>
      </c>
    </row>
    <row r="6791" spans="1:8">
      <c r="A6791" s="4" t="s">
        <v>6998</v>
      </c>
      <c r="B6791" s="4" t="s">
        <v>174</v>
      </c>
      <c r="C6791" s="4" t="s">
        <v>175</v>
      </c>
      <c r="D6791" s="4" t="s">
        <v>109</v>
      </c>
      <c r="E6791" s="4" t="s">
        <v>172</v>
      </c>
      <c r="F6791" s="3">
        <v>42996</v>
      </c>
      <c r="G6791" s="3">
        <v>43075</v>
      </c>
      <c r="H6791">
        <v>3779</v>
      </c>
    </row>
    <row r="6792" spans="1:8">
      <c r="A6792" s="4" t="s">
        <v>6999</v>
      </c>
      <c r="B6792" s="4" t="s">
        <v>174</v>
      </c>
      <c r="C6792" s="4" t="s">
        <v>175</v>
      </c>
      <c r="D6792" s="4" t="s">
        <v>92</v>
      </c>
      <c r="E6792" s="4" t="s">
        <v>172</v>
      </c>
      <c r="F6792" s="3">
        <v>42996</v>
      </c>
      <c r="G6792" s="3">
        <v>43044</v>
      </c>
      <c r="H6792">
        <v>5231</v>
      </c>
    </row>
    <row r="6793" spans="1:8">
      <c r="A6793" s="4" t="s">
        <v>7000</v>
      </c>
      <c r="B6793" s="4" t="s">
        <v>263</v>
      </c>
      <c r="C6793" s="4" t="s">
        <v>199</v>
      </c>
      <c r="D6793" s="4" t="s">
        <v>88</v>
      </c>
      <c r="E6793" s="4" t="s">
        <v>197</v>
      </c>
      <c r="F6793" s="3">
        <v>42996</v>
      </c>
      <c r="G6793" s="3">
        <v>43006</v>
      </c>
      <c r="H6793">
        <v>0</v>
      </c>
    </row>
    <row r="6794" spans="1:8">
      <c r="A6794" s="4" t="s">
        <v>7001</v>
      </c>
      <c r="B6794" s="4" t="s">
        <v>263</v>
      </c>
      <c r="C6794" s="4" t="s">
        <v>199</v>
      </c>
      <c r="D6794" s="4" t="s">
        <v>123</v>
      </c>
      <c r="E6794" s="4" t="s">
        <v>197</v>
      </c>
      <c r="F6794" s="3">
        <v>42996</v>
      </c>
      <c r="G6794" s="3">
        <v>43065</v>
      </c>
      <c r="H6794">
        <v>0</v>
      </c>
    </row>
    <row r="6795" spans="1:8">
      <c r="A6795" s="4" t="s">
        <v>7002</v>
      </c>
      <c r="B6795" s="4" t="s">
        <v>203</v>
      </c>
      <c r="C6795" s="4" t="s">
        <v>192</v>
      </c>
      <c r="D6795" s="4" t="s">
        <v>54</v>
      </c>
      <c r="E6795" s="4" t="s">
        <v>172</v>
      </c>
      <c r="F6795" s="3">
        <v>42996</v>
      </c>
      <c r="G6795" s="3">
        <v>43071</v>
      </c>
      <c r="H6795">
        <v>2918</v>
      </c>
    </row>
    <row r="6796" spans="1:8">
      <c r="A6796" s="4" t="s">
        <v>7003</v>
      </c>
      <c r="B6796" s="4" t="s">
        <v>191</v>
      </c>
      <c r="C6796" s="4" t="s">
        <v>192</v>
      </c>
      <c r="D6796" s="4" t="s">
        <v>24</v>
      </c>
      <c r="E6796" s="4" t="s">
        <v>193</v>
      </c>
      <c r="F6796" s="3">
        <v>42996</v>
      </c>
      <c r="G6796" s="3"/>
    </row>
    <row r="6797" spans="1:8">
      <c r="A6797" s="4" t="s">
        <v>7004</v>
      </c>
      <c r="B6797" s="4" t="s">
        <v>343</v>
      </c>
      <c r="C6797" s="4" t="s">
        <v>171</v>
      </c>
      <c r="D6797" s="4" t="s">
        <v>61</v>
      </c>
      <c r="E6797" s="4" t="s">
        <v>197</v>
      </c>
      <c r="F6797" s="3">
        <v>42996</v>
      </c>
      <c r="G6797" s="3">
        <v>43074</v>
      </c>
      <c r="H6797">
        <v>0</v>
      </c>
    </row>
    <row r="6798" spans="1:8">
      <c r="A6798" s="4" t="s">
        <v>7005</v>
      </c>
      <c r="B6798" s="4" t="s">
        <v>343</v>
      </c>
      <c r="C6798" s="4" t="s">
        <v>175</v>
      </c>
      <c r="D6798" s="4" t="s">
        <v>57</v>
      </c>
      <c r="E6798" s="4" t="s">
        <v>172</v>
      </c>
      <c r="F6798" s="3">
        <v>42996</v>
      </c>
      <c r="G6798" s="3">
        <v>43005</v>
      </c>
      <c r="H6798">
        <v>4902</v>
      </c>
    </row>
    <row r="6799" spans="1:8">
      <c r="A6799" s="4" t="s">
        <v>7006</v>
      </c>
      <c r="B6799" s="4" t="s">
        <v>219</v>
      </c>
      <c r="C6799" s="4" t="s">
        <v>179</v>
      </c>
      <c r="D6799" s="4" t="s">
        <v>75</v>
      </c>
      <c r="E6799" s="4" t="s">
        <v>172</v>
      </c>
      <c r="F6799" s="3">
        <v>42996</v>
      </c>
      <c r="G6799" s="3">
        <v>43061</v>
      </c>
      <c r="H6799">
        <v>531</v>
      </c>
    </row>
    <row r="6800" spans="1:8">
      <c r="A6800" s="4" t="s">
        <v>7007</v>
      </c>
      <c r="B6800" s="4" t="s">
        <v>230</v>
      </c>
      <c r="C6800" s="4" t="s">
        <v>179</v>
      </c>
      <c r="D6800" s="4" t="s">
        <v>24</v>
      </c>
      <c r="E6800" s="4" t="s">
        <v>193</v>
      </c>
      <c r="F6800" s="3">
        <v>42996</v>
      </c>
      <c r="G6800" s="3"/>
    </row>
    <row r="6801" spans="1:8">
      <c r="A6801" s="4" t="s">
        <v>7008</v>
      </c>
      <c r="B6801" s="4" t="s">
        <v>230</v>
      </c>
      <c r="C6801" s="4" t="s">
        <v>199</v>
      </c>
      <c r="D6801" s="4" t="s">
        <v>108</v>
      </c>
      <c r="E6801" s="4" t="s">
        <v>197</v>
      </c>
      <c r="F6801" s="3">
        <v>42996</v>
      </c>
      <c r="G6801" s="3">
        <v>43060</v>
      </c>
      <c r="H6801">
        <v>0</v>
      </c>
    </row>
    <row r="6802" spans="1:8">
      <c r="A6802" s="4" t="s">
        <v>7009</v>
      </c>
      <c r="B6802" s="4" t="s">
        <v>230</v>
      </c>
      <c r="C6802" s="4" t="s">
        <v>179</v>
      </c>
      <c r="D6802" s="4" t="s">
        <v>108</v>
      </c>
      <c r="E6802" s="4" t="s">
        <v>172</v>
      </c>
      <c r="F6802" s="3">
        <v>42996</v>
      </c>
      <c r="G6802" s="3">
        <v>43069</v>
      </c>
      <c r="H6802">
        <v>526</v>
      </c>
    </row>
    <row r="6803" spans="1:8">
      <c r="A6803" s="4" t="s">
        <v>7010</v>
      </c>
      <c r="B6803" s="4" t="s">
        <v>256</v>
      </c>
      <c r="C6803" s="4" t="s">
        <v>179</v>
      </c>
      <c r="D6803" s="4" t="s">
        <v>103</v>
      </c>
      <c r="E6803" s="4" t="s">
        <v>197</v>
      </c>
      <c r="F6803" s="3">
        <v>42996</v>
      </c>
      <c r="G6803" s="3">
        <v>43050</v>
      </c>
      <c r="H6803">
        <v>0</v>
      </c>
    </row>
    <row r="6804" spans="1:8">
      <c r="A6804" s="4" t="s">
        <v>7011</v>
      </c>
      <c r="B6804" s="4" t="s">
        <v>256</v>
      </c>
      <c r="C6804" s="4" t="s">
        <v>179</v>
      </c>
      <c r="D6804" s="4" t="s">
        <v>85</v>
      </c>
      <c r="E6804" s="4" t="s">
        <v>172</v>
      </c>
      <c r="F6804" s="3">
        <v>42996</v>
      </c>
      <c r="G6804" s="3">
        <v>43056</v>
      </c>
      <c r="H6804">
        <v>485</v>
      </c>
    </row>
    <row r="6805" spans="1:8">
      <c r="A6805" s="4" t="s">
        <v>7012</v>
      </c>
      <c r="B6805" s="4" t="s">
        <v>201</v>
      </c>
      <c r="C6805" s="4" t="s">
        <v>192</v>
      </c>
      <c r="D6805" s="4" t="s">
        <v>24</v>
      </c>
      <c r="E6805" s="4" t="s">
        <v>193</v>
      </c>
      <c r="F6805" s="3">
        <v>42996</v>
      </c>
      <c r="G6805" s="3"/>
    </row>
    <row r="6806" spans="1:8">
      <c r="A6806" s="4" t="s">
        <v>7013</v>
      </c>
      <c r="B6806" s="4" t="s">
        <v>170</v>
      </c>
      <c r="C6806" s="4" t="s">
        <v>179</v>
      </c>
      <c r="D6806" s="4" t="s">
        <v>104</v>
      </c>
      <c r="E6806" s="4" t="s">
        <v>172</v>
      </c>
      <c r="F6806" s="3">
        <v>42996</v>
      </c>
      <c r="G6806" s="3">
        <v>43094</v>
      </c>
      <c r="H6806">
        <v>520</v>
      </c>
    </row>
    <row r="6807" spans="1:8">
      <c r="A6807" s="4" t="s">
        <v>7014</v>
      </c>
      <c r="B6807" s="4" t="s">
        <v>189</v>
      </c>
      <c r="C6807" s="4" t="s">
        <v>171</v>
      </c>
      <c r="D6807" s="4" t="s">
        <v>51</v>
      </c>
      <c r="E6807" s="4" t="s">
        <v>172</v>
      </c>
      <c r="F6807" s="3">
        <v>42996</v>
      </c>
      <c r="G6807" s="3">
        <v>43092</v>
      </c>
      <c r="H6807">
        <v>1020</v>
      </c>
    </row>
    <row r="6808" spans="1:8">
      <c r="A6808" s="4" t="s">
        <v>7015</v>
      </c>
      <c r="B6808" s="4" t="s">
        <v>232</v>
      </c>
      <c r="C6808" s="4" t="s">
        <v>171</v>
      </c>
      <c r="D6808" s="4" t="s">
        <v>88</v>
      </c>
      <c r="E6808" s="4" t="s">
        <v>197</v>
      </c>
      <c r="F6808" s="3">
        <v>42996</v>
      </c>
      <c r="G6808" s="3">
        <v>43073</v>
      </c>
      <c r="H6808">
        <v>0</v>
      </c>
    </row>
    <row r="6809" spans="1:8">
      <c r="A6809" s="4" t="s">
        <v>7016</v>
      </c>
      <c r="B6809" s="4" t="s">
        <v>232</v>
      </c>
      <c r="C6809" s="4" t="s">
        <v>192</v>
      </c>
      <c r="D6809" s="4" t="s">
        <v>125</v>
      </c>
      <c r="E6809" s="4" t="s">
        <v>197</v>
      </c>
      <c r="F6809" s="3">
        <v>42996</v>
      </c>
      <c r="G6809" s="3">
        <v>43089</v>
      </c>
      <c r="H6809">
        <v>0</v>
      </c>
    </row>
    <row r="6810" spans="1:8">
      <c r="A6810" s="4" t="s">
        <v>7017</v>
      </c>
      <c r="B6810" s="4" t="s">
        <v>226</v>
      </c>
      <c r="C6810" s="4" t="s">
        <v>175</v>
      </c>
      <c r="D6810" s="4" t="s">
        <v>50</v>
      </c>
      <c r="E6810" s="4" t="s">
        <v>172</v>
      </c>
      <c r="F6810" s="3">
        <v>42996</v>
      </c>
      <c r="G6810" s="3">
        <v>43054</v>
      </c>
      <c r="H6810">
        <v>4205</v>
      </c>
    </row>
    <row r="6811" spans="1:8">
      <c r="A6811" s="4" t="s">
        <v>7018</v>
      </c>
      <c r="B6811" s="4" t="s">
        <v>185</v>
      </c>
      <c r="C6811" s="4" t="s">
        <v>179</v>
      </c>
      <c r="D6811" s="4" t="s">
        <v>44</v>
      </c>
      <c r="E6811" s="4" t="s">
        <v>197</v>
      </c>
      <c r="F6811" s="3">
        <v>42996</v>
      </c>
      <c r="G6811" s="3">
        <v>43044</v>
      </c>
      <c r="H6811">
        <v>0</v>
      </c>
    </row>
    <row r="6812" spans="1:8">
      <c r="A6812" s="4" t="s">
        <v>7019</v>
      </c>
      <c r="B6812" s="4" t="s">
        <v>181</v>
      </c>
      <c r="C6812" s="4" t="s">
        <v>199</v>
      </c>
      <c r="D6812" s="4" t="s">
        <v>78</v>
      </c>
      <c r="E6812" s="4" t="s">
        <v>193</v>
      </c>
      <c r="F6812" s="3">
        <v>42996</v>
      </c>
      <c r="G6812" s="3"/>
    </row>
    <row r="6813" spans="1:8">
      <c r="A6813" s="4" t="s">
        <v>7020</v>
      </c>
      <c r="B6813" s="4" t="s">
        <v>181</v>
      </c>
      <c r="C6813" s="4" t="s">
        <v>177</v>
      </c>
      <c r="D6813" s="4" t="s">
        <v>118</v>
      </c>
      <c r="E6813" s="4" t="s">
        <v>193</v>
      </c>
      <c r="F6813" s="3">
        <v>42996</v>
      </c>
      <c r="G6813" s="3"/>
    </row>
    <row r="6814" spans="1:8">
      <c r="A6814" s="4" t="s">
        <v>7021</v>
      </c>
      <c r="B6814" s="4" t="s">
        <v>183</v>
      </c>
      <c r="C6814" s="4" t="s">
        <v>171</v>
      </c>
      <c r="D6814" s="4" t="s">
        <v>61</v>
      </c>
      <c r="E6814" s="4" t="s">
        <v>197</v>
      </c>
      <c r="F6814" s="3">
        <v>42997</v>
      </c>
      <c r="G6814" s="3">
        <v>43008</v>
      </c>
      <c r="H6814">
        <v>0</v>
      </c>
    </row>
    <row r="6815" spans="1:8">
      <c r="A6815" s="4" t="s">
        <v>7022</v>
      </c>
      <c r="B6815" s="4" t="s">
        <v>304</v>
      </c>
      <c r="C6815" s="4" t="s">
        <v>171</v>
      </c>
      <c r="D6815" s="4" t="s">
        <v>103</v>
      </c>
      <c r="E6815" s="4" t="s">
        <v>197</v>
      </c>
      <c r="F6815" s="3">
        <v>42997</v>
      </c>
      <c r="G6815" s="3">
        <v>43047</v>
      </c>
      <c r="H6815">
        <v>0</v>
      </c>
    </row>
    <row r="6816" spans="1:8">
      <c r="A6816" s="4" t="s">
        <v>7023</v>
      </c>
      <c r="B6816" s="4" t="s">
        <v>279</v>
      </c>
      <c r="C6816" s="4" t="s">
        <v>199</v>
      </c>
      <c r="D6816" s="4" t="s">
        <v>24</v>
      </c>
      <c r="E6816" s="4" t="s">
        <v>193</v>
      </c>
      <c r="F6816" s="3">
        <v>42997</v>
      </c>
      <c r="G6816" s="3"/>
    </row>
    <row r="6817" spans="1:8">
      <c r="A6817" s="4" t="s">
        <v>7024</v>
      </c>
      <c r="B6817" s="4" t="s">
        <v>174</v>
      </c>
      <c r="C6817" s="4" t="s">
        <v>175</v>
      </c>
      <c r="D6817" s="4" t="s">
        <v>45</v>
      </c>
      <c r="E6817" s="4" t="s">
        <v>172</v>
      </c>
      <c r="F6817" s="3">
        <v>42997</v>
      </c>
      <c r="G6817" s="3">
        <v>43076</v>
      </c>
      <c r="H6817">
        <v>4990</v>
      </c>
    </row>
    <row r="6818" spans="1:8">
      <c r="A6818" s="4" t="s">
        <v>7025</v>
      </c>
      <c r="B6818" s="4" t="s">
        <v>174</v>
      </c>
      <c r="C6818" s="4" t="s">
        <v>175</v>
      </c>
      <c r="D6818" s="4" t="s">
        <v>48</v>
      </c>
      <c r="E6818" s="4" t="s">
        <v>172</v>
      </c>
      <c r="F6818" s="3">
        <v>42997</v>
      </c>
      <c r="G6818" s="3">
        <v>43007</v>
      </c>
      <c r="H6818">
        <v>5450</v>
      </c>
    </row>
    <row r="6819" spans="1:8">
      <c r="A6819" s="4" t="s">
        <v>7026</v>
      </c>
      <c r="B6819" s="4" t="s">
        <v>212</v>
      </c>
      <c r="C6819" s="4" t="s">
        <v>177</v>
      </c>
      <c r="D6819" s="4" t="s">
        <v>74</v>
      </c>
      <c r="E6819" s="4" t="s">
        <v>172</v>
      </c>
      <c r="F6819" s="3">
        <v>42997</v>
      </c>
      <c r="G6819" s="3">
        <v>43050</v>
      </c>
      <c r="H6819">
        <v>53</v>
      </c>
    </row>
    <row r="6820" spans="1:8">
      <c r="A6820" s="4" t="s">
        <v>7027</v>
      </c>
      <c r="B6820" s="4" t="s">
        <v>343</v>
      </c>
      <c r="C6820" s="4" t="s">
        <v>175</v>
      </c>
      <c r="D6820" s="4" t="s">
        <v>47</v>
      </c>
      <c r="E6820" s="4" t="s">
        <v>172</v>
      </c>
      <c r="F6820" s="3">
        <v>42997</v>
      </c>
      <c r="G6820" s="3">
        <v>43003</v>
      </c>
      <c r="H6820">
        <v>3678</v>
      </c>
    </row>
    <row r="6821" spans="1:8">
      <c r="A6821" s="4" t="s">
        <v>7028</v>
      </c>
      <c r="B6821" s="4" t="s">
        <v>219</v>
      </c>
      <c r="C6821" s="4" t="s">
        <v>175</v>
      </c>
      <c r="D6821" s="4" t="s">
        <v>93</v>
      </c>
      <c r="E6821" s="4" t="s">
        <v>197</v>
      </c>
      <c r="F6821" s="3">
        <v>42997</v>
      </c>
      <c r="G6821" s="3">
        <v>43007</v>
      </c>
      <c r="H6821">
        <v>0</v>
      </c>
    </row>
    <row r="6822" spans="1:8">
      <c r="A6822" s="4" t="s">
        <v>7029</v>
      </c>
      <c r="B6822" s="4" t="s">
        <v>219</v>
      </c>
      <c r="C6822" s="4" t="s">
        <v>192</v>
      </c>
      <c r="D6822" s="4" t="s">
        <v>90</v>
      </c>
      <c r="E6822" s="4" t="s">
        <v>197</v>
      </c>
      <c r="F6822" s="3">
        <v>42997</v>
      </c>
      <c r="G6822" s="3">
        <v>43066</v>
      </c>
      <c r="H6822">
        <v>0</v>
      </c>
    </row>
    <row r="6823" spans="1:8">
      <c r="A6823" s="4" t="s">
        <v>7030</v>
      </c>
      <c r="B6823" s="4" t="s">
        <v>230</v>
      </c>
      <c r="C6823" s="4" t="s">
        <v>179</v>
      </c>
      <c r="D6823" s="4" t="s">
        <v>53</v>
      </c>
      <c r="E6823" s="4" t="s">
        <v>172</v>
      </c>
      <c r="F6823" s="3">
        <v>42997</v>
      </c>
      <c r="G6823" s="3">
        <v>43057</v>
      </c>
      <c r="H6823">
        <v>555</v>
      </c>
    </row>
    <row r="6824" spans="1:8">
      <c r="A6824" s="4" t="s">
        <v>7031</v>
      </c>
      <c r="B6824" s="4" t="s">
        <v>256</v>
      </c>
      <c r="C6824" s="4" t="s">
        <v>179</v>
      </c>
      <c r="D6824" s="4" t="s">
        <v>100</v>
      </c>
      <c r="E6824" s="4" t="s">
        <v>172</v>
      </c>
      <c r="F6824" s="3">
        <v>42997</v>
      </c>
      <c r="G6824" s="3">
        <v>43085</v>
      </c>
      <c r="H6824">
        <v>492</v>
      </c>
    </row>
    <row r="6825" spans="1:8">
      <c r="A6825" s="4" t="s">
        <v>7032</v>
      </c>
      <c r="B6825" s="4" t="s">
        <v>244</v>
      </c>
      <c r="C6825" s="4" t="s">
        <v>171</v>
      </c>
      <c r="D6825" s="4" t="s">
        <v>41</v>
      </c>
      <c r="E6825" s="4" t="s">
        <v>197</v>
      </c>
      <c r="F6825" s="3">
        <v>42997</v>
      </c>
      <c r="G6825" s="3">
        <v>43062</v>
      </c>
      <c r="H6825">
        <v>0</v>
      </c>
    </row>
    <row r="6826" spans="1:8">
      <c r="A6826" s="4" t="s">
        <v>7033</v>
      </c>
      <c r="B6826" s="4" t="s">
        <v>244</v>
      </c>
      <c r="C6826" s="4" t="s">
        <v>171</v>
      </c>
      <c r="D6826" s="4" t="s">
        <v>92</v>
      </c>
      <c r="E6826" s="4" t="s">
        <v>197</v>
      </c>
      <c r="F6826" s="3">
        <v>42997</v>
      </c>
      <c r="G6826" s="3">
        <v>43049</v>
      </c>
      <c r="H6826">
        <v>0</v>
      </c>
    </row>
    <row r="6827" spans="1:8">
      <c r="A6827" s="4" t="s">
        <v>7034</v>
      </c>
      <c r="B6827" s="4" t="s">
        <v>244</v>
      </c>
      <c r="C6827" s="4" t="s">
        <v>179</v>
      </c>
      <c r="D6827" s="4" t="s">
        <v>70</v>
      </c>
      <c r="E6827" s="4" t="s">
        <v>172</v>
      </c>
      <c r="F6827" s="3">
        <v>42997</v>
      </c>
      <c r="G6827" s="3">
        <v>43056</v>
      </c>
      <c r="H6827">
        <v>574</v>
      </c>
    </row>
    <row r="6828" spans="1:8">
      <c r="A6828" s="4" t="s">
        <v>7035</v>
      </c>
      <c r="B6828" s="4" t="s">
        <v>201</v>
      </c>
      <c r="C6828" s="4" t="s">
        <v>171</v>
      </c>
      <c r="D6828" s="4" t="s">
        <v>24</v>
      </c>
      <c r="E6828" s="4" t="s">
        <v>193</v>
      </c>
      <c r="F6828" s="3">
        <v>42997</v>
      </c>
      <c r="G6828" s="3"/>
    </row>
    <row r="6829" spans="1:8">
      <c r="A6829" s="4" t="s">
        <v>7036</v>
      </c>
      <c r="B6829" s="4" t="s">
        <v>201</v>
      </c>
      <c r="C6829" s="4" t="s">
        <v>175</v>
      </c>
      <c r="D6829" s="4" t="s">
        <v>59</v>
      </c>
      <c r="E6829" s="4" t="s">
        <v>172</v>
      </c>
      <c r="F6829" s="3">
        <v>42997</v>
      </c>
      <c r="G6829" s="3">
        <v>43078</v>
      </c>
      <c r="H6829">
        <v>4709</v>
      </c>
    </row>
    <row r="6830" spans="1:8">
      <c r="A6830" s="4" t="s">
        <v>7037</v>
      </c>
      <c r="B6830" s="4" t="s">
        <v>189</v>
      </c>
      <c r="C6830" s="4" t="s">
        <v>192</v>
      </c>
      <c r="D6830" s="4" t="s">
        <v>42</v>
      </c>
      <c r="E6830" s="4" t="s">
        <v>172</v>
      </c>
      <c r="F6830" s="3">
        <v>42997</v>
      </c>
      <c r="G6830" s="3">
        <v>43073</v>
      </c>
      <c r="H6830">
        <v>3079</v>
      </c>
    </row>
    <row r="6831" spans="1:8">
      <c r="A6831" s="4" t="s">
        <v>7038</v>
      </c>
      <c r="B6831" s="4" t="s">
        <v>232</v>
      </c>
      <c r="C6831" s="4" t="s">
        <v>175</v>
      </c>
      <c r="D6831" s="4" t="s">
        <v>40</v>
      </c>
      <c r="E6831" s="4" t="s">
        <v>172</v>
      </c>
      <c r="F6831" s="3">
        <v>42997</v>
      </c>
      <c r="G6831" s="3">
        <v>43002</v>
      </c>
      <c r="H6831">
        <v>4369</v>
      </c>
    </row>
    <row r="6832" spans="1:8">
      <c r="A6832" s="4" t="s">
        <v>7039</v>
      </c>
      <c r="B6832" s="4" t="s">
        <v>226</v>
      </c>
      <c r="C6832" s="4" t="s">
        <v>192</v>
      </c>
      <c r="D6832" s="4" t="s">
        <v>24</v>
      </c>
      <c r="E6832" s="4" t="s">
        <v>193</v>
      </c>
      <c r="F6832" s="3">
        <v>42997</v>
      </c>
      <c r="G6832" s="3"/>
    </row>
    <row r="6833" spans="1:8">
      <c r="A6833" s="4" t="s">
        <v>7040</v>
      </c>
      <c r="B6833" s="4" t="s">
        <v>208</v>
      </c>
      <c r="C6833" s="4" t="s">
        <v>177</v>
      </c>
      <c r="D6833" s="4" t="s">
        <v>100</v>
      </c>
      <c r="E6833" s="4" t="s">
        <v>197</v>
      </c>
      <c r="F6833" s="3">
        <v>42997</v>
      </c>
      <c r="G6833" s="3">
        <v>43000</v>
      </c>
      <c r="H6833">
        <v>0</v>
      </c>
    </row>
    <row r="6834" spans="1:8">
      <c r="A6834" s="4" t="s">
        <v>7041</v>
      </c>
      <c r="B6834" s="4" t="s">
        <v>208</v>
      </c>
      <c r="C6834" s="4" t="s">
        <v>199</v>
      </c>
      <c r="D6834" s="4" t="s">
        <v>110</v>
      </c>
      <c r="E6834" s="4" t="s">
        <v>172</v>
      </c>
      <c r="F6834" s="3">
        <v>42997</v>
      </c>
      <c r="G6834" s="3">
        <v>43100</v>
      </c>
      <c r="H6834">
        <v>6000</v>
      </c>
    </row>
    <row r="6835" spans="1:8">
      <c r="A6835" s="4" t="s">
        <v>7042</v>
      </c>
      <c r="B6835" s="4" t="s">
        <v>216</v>
      </c>
      <c r="C6835" s="4" t="s">
        <v>192</v>
      </c>
      <c r="D6835" s="4" t="s">
        <v>82</v>
      </c>
      <c r="E6835" s="4" t="s">
        <v>172</v>
      </c>
      <c r="F6835" s="3">
        <v>42997</v>
      </c>
      <c r="G6835" s="3">
        <v>43100</v>
      </c>
      <c r="H6835">
        <v>3248</v>
      </c>
    </row>
    <row r="6836" spans="1:8">
      <c r="A6836" s="4" t="s">
        <v>7043</v>
      </c>
      <c r="B6836" s="4" t="s">
        <v>181</v>
      </c>
      <c r="C6836" s="4" t="s">
        <v>192</v>
      </c>
      <c r="D6836" s="4" t="s">
        <v>90</v>
      </c>
      <c r="E6836" s="4" t="s">
        <v>172</v>
      </c>
      <c r="F6836" s="3">
        <v>42997</v>
      </c>
      <c r="G6836" s="3">
        <v>43058</v>
      </c>
      <c r="H6836">
        <v>4249</v>
      </c>
    </row>
    <row r="6837" spans="1:8">
      <c r="A6837" s="4" t="s">
        <v>7044</v>
      </c>
      <c r="B6837" s="4" t="s">
        <v>261</v>
      </c>
      <c r="C6837" s="4" t="s">
        <v>192</v>
      </c>
      <c r="D6837" s="4" t="s">
        <v>118</v>
      </c>
      <c r="E6837" s="4" t="s">
        <v>193</v>
      </c>
      <c r="F6837" s="3">
        <v>42998</v>
      </c>
      <c r="G6837" s="3"/>
    </row>
    <row r="6838" spans="1:8">
      <c r="A6838" s="4" t="s">
        <v>7045</v>
      </c>
      <c r="B6838" s="4" t="s">
        <v>261</v>
      </c>
      <c r="C6838" s="4" t="s">
        <v>179</v>
      </c>
      <c r="D6838" s="4" t="s">
        <v>25</v>
      </c>
      <c r="E6838" s="4" t="s">
        <v>172</v>
      </c>
      <c r="F6838" s="3">
        <v>42998</v>
      </c>
      <c r="G6838" s="3">
        <v>43095</v>
      </c>
      <c r="H6838">
        <v>563</v>
      </c>
    </row>
    <row r="6839" spans="1:8">
      <c r="A6839" s="4" t="s">
        <v>7046</v>
      </c>
      <c r="B6839" s="4" t="s">
        <v>279</v>
      </c>
      <c r="C6839" s="4" t="s">
        <v>175</v>
      </c>
      <c r="D6839" s="4" t="s">
        <v>65</v>
      </c>
      <c r="E6839" s="4" t="s">
        <v>172</v>
      </c>
      <c r="F6839" s="3">
        <v>42998</v>
      </c>
      <c r="G6839" s="3">
        <v>43007</v>
      </c>
      <c r="H6839">
        <v>5037</v>
      </c>
    </row>
    <row r="6840" spans="1:8">
      <c r="A6840" s="4" t="s">
        <v>7047</v>
      </c>
      <c r="B6840" s="4" t="s">
        <v>210</v>
      </c>
      <c r="C6840" s="4" t="s">
        <v>175</v>
      </c>
      <c r="D6840" s="4" t="s">
        <v>82</v>
      </c>
      <c r="E6840" s="4" t="s">
        <v>172</v>
      </c>
      <c r="F6840" s="3">
        <v>42998</v>
      </c>
      <c r="G6840" s="3">
        <v>43085</v>
      </c>
      <c r="H6840">
        <v>4865</v>
      </c>
    </row>
    <row r="6841" spans="1:8">
      <c r="A6841" s="4" t="s">
        <v>7048</v>
      </c>
      <c r="B6841" s="4" t="s">
        <v>174</v>
      </c>
      <c r="C6841" s="4" t="s">
        <v>175</v>
      </c>
      <c r="D6841" s="4" t="s">
        <v>92</v>
      </c>
      <c r="E6841" s="4" t="s">
        <v>172</v>
      </c>
      <c r="F6841" s="3">
        <v>42998</v>
      </c>
      <c r="G6841" s="3">
        <v>43087</v>
      </c>
      <c r="H6841">
        <v>5192</v>
      </c>
    </row>
    <row r="6842" spans="1:8">
      <c r="A6842" s="4" t="s">
        <v>7049</v>
      </c>
      <c r="B6842" s="4" t="s">
        <v>263</v>
      </c>
      <c r="C6842" s="4" t="s">
        <v>171</v>
      </c>
      <c r="D6842" s="4" t="s">
        <v>82</v>
      </c>
      <c r="E6842" s="4" t="s">
        <v>197</v>
      </c>
      <c r="F6842" s="3">
        <v>42998</v>
      </c>
      <c r="G6842" s="3">
        <v>43092</v>
      </c>
      <c r="H6842">
        <v>0</v>
      </c>
    </row>
    <row r="6843" spans="1:8">
      <c r="A6843" s="4" t="s">
        <v>7050</v>
      </c>
      <c r="B6843" s="4" t="s">
        <v>212</v>
      </c>
      <c r="C6843" s="4" t="s">
        <v>199</v>
      </c>
      <c r="D6843" s="4" t="s">
        <v>24</v>
      </c>
      <c r="E6843" s="4" t="s">
        <v>193</v>
      </c>
      <c r="F6843" s="3">
        <v>42998</v>
      </c>
      <c r="G6843" s="3"/>
    </row>
    <row r="6844" spans="1:8">
      <c r="A6844" s="4" t="s">
        <v>7051</v>
      </c>
      <c r="B6844" s="4" t="s">
        <v>212</v>
      </c>
      <c r="C6844" s="4" t="s">
        <v>177</v>
      </c>
      <c r="D6844" s="4" t="s">
        <v>24</v>
      </c>
      <c r="E6844" s="4" t="s">
        <v>193</v>
      </c>
      <c r="F6844" s="3">
        <v>42998</v>
      </c>
      <c r="G6844" s="3"/>
    </row>
    <row r="6845" spans="1:8">
      <c r="A6845" s="4" t="s">
        <v>7052</v>
      </c>
      <c r="B6845" s="4" t="s">
        <v>212</v>
      </c>
      <c r="C6845" s="4" t="s">
        <v>177</v>
      </c>
      <c r="D6845" s="4" t="s">
        <v>49</v>
      </c>
      <c r="E6845" s="4" t="s">
        <v>172</v>
      </c>
      <c r="F6845" s="3">
        <v>42998</v>
      </c>
      <c r="G6845" s="3">
        <v>43100</v>
      </c>
      <c r="H6845">
        <v>41</v>
      </c>
    </row>
    <row r="6846" spans="1:8">
      <c r="A6846" s="4" t="s">
        <v>7053</v>
      </c>
      <c r="B6846" s="4" t="s">
        <v>203</v>
      </c>
      <c r="C6846" s="4" t="s">
        <v>177</v>
      </c>
      <c r="D6846" s="4" t="s">
        <v>44</v>
      </c>
      <c r="E6846" s="4" t="s">
        <v>172</v>
      </c>
      <c r="F6846" s="3">
        <v>42998</v>
      </c>
      <c r="G6846" s="3">
        <v>43004</v>
      </c>
      <c r="H6846">
        <v>59</v>
      </c>
    </row>
    <row r="6847" spans="1:8">
      <c r="A6847" s="4" t="s">
        <v>7054</v>
      </c>
      <c r="B6847" s="4" t="s">
        <v>191</v>
      </c>
      <c r="C6847" s="4" t="s">
        <v>199</v>
      </c>
      <c r="D6847" s="4" t="s">
        <v>71</v>
      </c>
      <c r="E6847" s="4" t="s">
        <v>197</v>
      </c>
      <c r="F6847" s="3">
        <v>42998</v>
      </c>
      <c r="G6847" s="3">
        <v>43009</v>
      </c>
      <c r="H6847">
        <v>0</v>
      </c>
    </row>
    <row r="6848" spans="1:8">
      <c r="A6848" s="4" t="s">
        <v>7055</v>
      </c>
      <c r="B6848" s="4" t="s">
        <v>191</v>
      </c>
      <c r="C6848" s="4" t="s">
        <v>177</v>
      </c>
      <c r="D6848" s="4" t="s">
        <v>32</v>
      </c>
      <c r="E6848" s="4" t="s">
        <v>172</v>
      </c>
      <c r="F6848" s="3">
        <v>42998</v>
      </c>
      <c r="G6848" s="3">
        <v>43063</v>
      </c>
      <c r="H6848">
        <v>58</v>
      </c>
    </row>
    <row r="6849" spans="1:8">
      <c r="A6849" s="4" t="s">
        <v>7056</v>
      </c>
      <c r="B6849" s="4" t="s">
        <v>343</v>
      </c>
      <c r="C6849" s="4" t="s">
        <v>175</v>
      </c>
      <c r="D6849" s="4" t="s">
        <v>103</v>
      </c>
      <c r="E6849" s="4" t="s">
        <v>172</v>
      </c>
      <c r="F6849" s="3">
        <v>42998</v>
      </c>
      <c r="G6849" s="3">
        <v>43008</v>
      </c>
      <c r="H6849">
        <v>4361</v>
      </c>
    </row>
    <row r="6850" spans="1:8">
      <c r="A6850" s="4" t="s">
        <v>7057</v>
      </c>
      <c r="B6850" s="4" t="s">
        <v>219</v>
      </c>
      <c r="C6850" s="4" t="s">
        <v>175</v>
      </c>
      <c r="D6850" s="4" t="s">
        <v>24</v>
      </c>
      <c r="E6850" s="4" t="s">
        <v>193</v>
      </c>
      <c r="F6850" s="3">
        <v>42998</v>
      </c>
      <c r="G6850" s="3"/>
    </row>
    <row r="6851" spans="1:8">
      <c r="A6851" s="4" t="s">
        <v>7058</v>
      </c>
      <c r="B6851" s="4" t="s">
        <v>219</v>
      </c>
      <c r="C6851" s="4" t="s">
        <v>199</v>
      </c>
      <c r="D6851" s="4" t="s">
        <v>87</v>
      </c>
      <c r="E6851" s="4" t="s">
        <v>172</v>
      </c>
      <c r="F6851" s="3">
        <v>42998</v>
      </c>
      <c r="G6851" s="3">
        <v>43078</v>
      </c>
      <c r="H6851">
        <v>4906</v>
      </c>
    </row>
    <row r="6852" spans="1:8">
      <c r="A6852" s="4" t="s">
        <v>7059</v>
      </c>
      <c r="B6852" s="4" t="s">
        <v>187</v>
      </c>
      <c r="C6852" s="4" t="s">
        <v>179</v>
      </c>
      <c r="D6852" s="4" t="s">
        <v>71</v>
      </c>
      <c r="E6852" s="4" t="s">
        <v>172</v>
      </c>
      <c r="F6852" s="3">
        <v>42998</v>
      </c>
      <c r="G6852" s="3">
        <v>43007</v>
      </c>
      <c r="H6852">
        <v>587</v>
      </c>
    </row>
    <row r="6853" spans="1:8">
      <c r="A6853" s="4" t="s">
        <v>7060</v>
      </c>
      <c r="B6853" s="4" t="s">
        <v>187</v>
      </c>
      <c r="C6853" s="4" t="s">
        <v>175</v>
      </c>
      <c r="D6853" s="4" t="s">
        <v>124</v>
      </c>
      <c r="E6853" s="4" t="s">
        <v>172</v>
      </c>
      <c r="F6853" s="3">
        <v>42998</v>
      </c>
      <c r="G6853" s="3">
        <v>43063</v>
      </c>
      <c r="H6853">
        <v>4487</v>
      </c>
    </row>
    <row r="6854" spans="1:8">
      <c r="A6854" s="4" t="s">
        <v>7061</v>
      </c>
      <c r="B6854" s="4" t="s">
        <v>170</v>
      </c>
      <c r="C6854" s="4" t="s">
        <v>192</v>
      </c>
      <c r="D6854" s="4" t="s">
        <v>37</v>
      </c>
      <c r="E6854" s="4" t="s">
        <v>172</v>
      </c>
      <c r="F6854" s="3">
        <v>42998</v>
      </c>
      <c r="G6854" s="3">
        <v>43097</v>
      </c>
      <c r="H6854">
        <v>3627</v>
      </c>
    </row>
    <row r="6855" spans="1:8">
      <c r="A6855" s="4" t="s">
        <v>7062</v>
      </c>
      <c r="B6855" s="4" t="s">
        <v>205</v>
      </c>
      <c r="C6855" s="4" t="s">
        <v>171</v>
      </c>
      <c r="D6855" s="4" t="s">
        <v>44</v>
      </c>
      <c r="E6855" s="4" t="s">
        <v>193</v>
      </c>
      <c r="F6855" s="3">
        <v>42998</v>
      </c>
      <c r="G6855" s="3"/>
    </row>
    <row r="6856" spans="1:8">
      <c r="A6856" s="4" t="s">
        <v>7063</v>
      </c>
      <c r="B6856" s="4" t="s">
        <v>205</v>
      </c>
      <c r="C6856" s="4" t="s">
        <v>171</v>
      </c>
      <c r="D6856" s="4" t="s">
        <v>97</v>
      </c>
      <c r="E6856" s="4" t="s">
        <v>172</v>
      </c>
      <c r="F6856" s="3">
        <v>42998</v>
      </c>
      <c r="G6856" s="3">
        <v>43091</v>
      </c>
      <c r="H6856">
        <v>920</v>
      </c>
    </row>
    <row r="6857" spans="1:8">
      <c r="A6857" s="4" t="s">
        <v>7064</v>
      </c>
      <c r="B6857" s="4" t="s">
        <v>185</v>
      </c>
      <c r="C6857" s="4" t="s">
        <v>177</v>
      </c>
      <c r="D6857" s="4" t="s">
        <v>131</v>
      </c>
      <c r="E6857" s="4" t="s">
        <v>193</v>
      </c>
      <c r="F6857" s="3">
        <v>42998</v>
      </c>
      <c r="G6857" s="3"/>
    </row>
    <row r="6858" spans="1:8">
      <c r="A6858" s="4" t="s">
        <v>7065</v>
      </c>
      <c r="B6858" s="4" t="s">
        <v>185</v>
      </c>
      <c r="C6858" s="4" t="s">
        <v>192</v>
      </c>
      <c r="D6858" s="4" t="s">
        <v>24</v>
      </c>
      <c r="E6858" s="4" t="s">
        <v>193</v>
      </c>
      <c r="F6858" s="3">
        <v>42998</v>
      </c>
      <c r="G6858" s="3"/>
    </row>
    <row r="6859" spans="1:8">
      <c r="A6859" s="4" t="s">
        <v>7066</v>
      </c>
      <c r="B6859" s="4" t="s">
        <v>185</v>
      </c>
      <c r="C6859" s="4" t="s">
        <v>179</v>
      </c>
      <c r="D6859" s="4" t="s">
        <v>62</v>
      </c>
      <c r="E6859" s="4" t="s">
        <v>172</v>
      </c>
      <c r="F6859" s="3">
        <v>42998</v>
      </c>
      <c r="G6859" s="3">
        <v>43009</v>
      </c>
      <c r="H6859">
        <v>552</v>
      </c>
    </row>
    <row r="6860" spans="1:8">
      <c r="A6860" s="4" t="s">
        <v>7067</v>
      </c>
      <c r="B6860" s="4" t="s">
        <v>185</v>
      </c>
      <c r="C6860" s="4" t="s">
        <v>177</v>
      </c>
      <c r="D6860" s="4" t="s">
        <v>86</v>
      </c>
      <c r="E6860" s="4" t="s">
        <v>172</v>
      </c>
      <c r="F6860" s="3">
        <v>42998</v>
      </c>
      <c r="G6860" s="3">
        <v>43084</v>
      </c>
      <c r="H6860">
        <v>54</v>
      </c>
    </row>
    <row r="6861" spans="1:8">
      <c r="A6861" s="4" t="s">
        <v>7068</v>
      </c>
      <c r="B6861" s="4" t="s">
        <v>216</v>
      </c>
      <c r="C6861" s="4" t="s">
        <v>179</v>
      </c>
      <c r="D6861" s="4" t="s">
        <v>35</v>
      </c>
      <c r="E6861" s="4" t="s">
        <v>172</v>
      </c>
      <c r="F6861" s="3">
        <v>42998</v>
      </c>
      <c r="G6861" s="3">
        <v>43083</v>
      </c>
      <c r="H6861">
        <v>472</v>
      </c>
    </row>
    <row r="6862" spans="1:8">
      <c r="A6862" s="4" t="s">
        <v>7069</v>
      </c>
      <c r="B6862" s="4" t="s">
        <v>235</v>
      </c>
      <c r="C6862" s="4" t="s">
        <v>199</v>
      </c>
      <c r="D6862" s="4" t="s">
        <v>123</v>
      </c>
      <c r="E6862" s="4" t="s">
        <v>197</v>
      </c>
      <c r="F6862" s="3">
        <v>42998</v>
      </c>
      <c r="G6862" s="3">
        <v>43063</v>
      </c>
      <c r="H6862">
        <v>0</v>
      </c>
    </row>
    <row r="6863" spans="1:8">
      <c r="A6863" s="4" t="s">
        <v>7070</v>
      </c>
      <c r="B6863" s="4" t="s">
        <v>181</v>
      </c>
      <c r="C6863" s="4" t="s">
        <v>175</v>
      </c>
      <c r="D6863" s="4" t="s">
        <v>24</v>
      </c>
      <c r="E6863" s="4" t="s">
        <v>193</v>
      </c>
      <c r="F6863" s="3">
        <v>42998</v>
      </c>
      <c r="G6863" s="3"/>
    </row>
    <row r="6864" spans="1:8">
      <c r="A6864" s="4" t="s">
        <v>7071</v>
      </c>
      <c r="B6864" s="4" t="s">
        <v>183</v>
      </c>
      <c r="C6864" s="4" t="s">
        <v>177</v>
      </c>
      <c r="D6864" s="4" t="s">
        <v>118</v>
      </c>
      <c r="E6864" s="4" t="s">
        <v>172</v>
      </c>
      <c r="F6864" s="3">
        <v>42999</v>
      </c>
      <c r="G6864" s="3">
        <v>43008</v>
      </c>
      <c r="H6864">
        <v>66</v>
      </c>
    </row>
    <row r="6865" spans="1:8">
      <c r="A6865" s="4" t="s">
        <v>7072</v>
      </c>
      <c r="B6865" s="4" t="s">
        <v>261</v>
      </c>
      <c r="C6865" s="4" t="s">
        <v>175</v>
      </c>
      <c r="D6865" s="4" t="s">
        <v>125</v>
      </c>
      <c r="E6865" s="4" t="s">
        <v>197</v>
      </c>
      <c r="F6865" s="3">
        <v>42999</v>
      </c>
      <c r="G6865" s="3">
        <v>43071</v>
      </c>
      <c r="H6865">
        <v>0</v>
      </c>
    </row>
    <row r="6866" spans="1:8">
      <c r="A6866" s="4" t="s">
        <v>7073</v>
      </c>
      <c r="B6866" s="4" t="s">
        <v>246</v>
      </c>
      <c r="C6866" s="4" t="s">
        <v>171</v>
      </c>
      <c r="D6866" s="4" t="s">
        <v>40</v>
      </c>
      <c r="E6866" s="4" t="s">
        <v>172</v>
      </c>
      <c r="F6866" s="3">
        <v>42999</v>
      </c>
      <c r="G6866" s="3">
        <v>43060</v>
      </c>
      <c r="H6866">
        <v>1039</v>
      </c>
    </row>
    <row r="6867" spans="1:8">
      <c r="A6867" s="4" t="s">
        <v>7074</v>
      </c>
      <c r="B6867" s="4" t="s">
        <v>279</v>
      </c>
      <c r="C6867" s="4" t="s">
        <v>171</v>
      </c>
      <c r="D6867" s="4" t="s">
        <v>99</v>
      </c>
      <c r="E6867" s="4" t="s">
        <v>197</v>
      </c>
      <c r="F6867" s="3">
        <v>42999</v>
      </c>
      <c r="G6867" s="3">
        <v>43061</v>
      </c>
      <c r="H6867">
        <v>0</v>
      </c>
    </row>
    <row r="6868" spans="1:8">
      <c r="A6868" s="4" t="s">
        <v>7075</v>
      </c>
      <c r="B6868" s="4" t="s">
        <v>279</v>
      </c>
      <c r="C6868" s="4" t="s">
        <v>175</v>
      </c>
      <c r="D6868" s="4" t="s">
        <v>82</v>
      </c>
      <c r="E6868" s="4" t="s">
        <v>197</v>
      </c>
      <c r="F6868" s="3">
        <v>42999</v>
      </c>
      <c r="G6868" s="3">
        <v>43003</v>
      </c>
      <c r="H6868">
        <v>0</v>
      </c>
    </row>
    <row r="6869" spans="1:8">
      <c r="A6869" s="4" t="s">
        <v>7076</v>
      </c>
      <c r="B6869" s="4" t="s">
        <v>279</v>
      </c>
      <c r="C6869" s="4" t="s">
        <v>179</v>
      </c>
      <c r="D6869" s="4" t="s">
        <v>34</v>
      </c>
      <c r="E6869" s="4" t="s">
        <v>172</v>
      </c>
      <c r="F6869" s="3">
        <v>42999</v>
      </c>
      <c r="G6869" s="3">
        <v>43090</v>
      </c>
      <c r="H6869">
        <v>550</v>
      </c>
    </row>
    <row r="6870" spans="1:8">
      <c r="A6870" s="4" t="s">
        <v>7077</v>
      </c>
      <c r="B6870" s="4" t="s">
        <v>210</v>
      </c>
      <c r="C6870" s="4" t="s">
        <v>175</v>
      </c>
      <c r="D6870" s="4" t="s">
        <v>24</v>
      </c>
      <c r="E6870" s="4" t="s">
        <v>193</v>
      </c>
      <c r="F6870" s="3">
        <v>42999</v>
      </c>
      <c r="G6870" s="3"/>
    </row>
    <row r="6871" spans="1:8">
      <c r="A6871" s="4" t="s">
        <v>7078</v>
      </c>
      <c r="B6871" s="4" t="s">
        <v>174</v>
      </c>
      <c r="C6871" s="4" t="s">
        <v>175</v>
      </c>
      <c r="D6871" s="4" t="s">
        <v>100</v>
      </c>
      <c r="E6871" s="4" t="s">
        <v>197</v>
      </c>
      <c r="F6871" s="3">
        <v>42999</v>
      </c>
      <c r="G6871" s="3">
        <v>43064</v>
      </c>
      <c r="H6871">
        <v>0</v>
      </c>
    </row>
    <row r="6872" spans="1:8">
      <c r="A6872" s="4" t="s">
        <v>7079</v>
      </c>
      <c r="B6872" s="4" t="s">
        <v>174</v>
      </c>
      <c r="C6872" s="4" t="s">
        <v>175</v>
      </c>
      <c r="D6872" s="4" t="s">
        <v>119</v>
      </c>
      <c r="E6872" s="4" t="s">
        <v>172</v>
      </c>
      <c r="F6872" s="3">
        <v>42999</v>
      </c>
      <c r="G6872" s="3">
        <v>43099</v>
      </c>
      <c r="H6872">
        <v>4570</v>
      </c>
    </row>
    <row r="6873" spans="1:8">
      <c r="A6873" s="4" t="s">
        <v>7080</v>
      </c>
      <c r="B6873" s="4" t="s">
        <v>263</v>
      </c>
      <c r="C6873" s="4" t="s">
        <v>175</v>
      </c>
      <c r="D6873" s="4" t="s">
        <v>25</v>
      </c>
      <c r="E6873" s="4" t="s">
        <v>197</v>
      </c>
      <c r="F6873" s="3">
        <v>42999</v>
      </c>
      <c r="G6873" s="3">
        <v>43069</v>
      </c>
      <c r="H6873">
        <v>0</v>
      </c>
    </row>
    <row r="6874" spans="1:8">
      <c r="A6874" s="4" t="s">
        <v>7081</v>
      </c>
      <c r="B6874" s="4" t="s">
        <v>196</v>
      </c>
      <c r="C6874" s="4" t="s">
        <v>199</v>
      </c>
      <c r="D6874" s="4" t="s">
        <v>42</v>
      </c>
      <c r="E6874" s="4" t="s">
        <v>172</v>
      </c>
      <c r="F6874" s="3">
        <v>42999</v>
      </c>
      <c r="G6874" s="3">
        <v>43074</v>
      </c>
      <c r="H6874">
        <v>5138</v>
      </c>
    </row>
    <row r="6875" spans="1:8">
      <c r="A6875" s="4" t="s">
        <v>7082</v>
      </c>
      <c r="B6875" s="4" t="s">
        <v>191</v>
      </c>
      <c r="C6875" s="4" t="s">
        <v>192</v>
      </c>
      <c r="D6875" s="4" t="s">
        <v>86</v>
      </c>
      <c r="E6875" s="4" t="s">
        <v>172</v>
      </c>
      <c r="F6875" s="3">
        <v>42999</v>
      </c>
      <c r="G6875" s="3">
        <v>43071</v>
      </c>
      <c r="H6875">
        <v>3063</v>
      </c>
    </row>
    <row r="6876" spans="1:8">
      <c r="A6876" s="4" t="s">
        <v>7083</v>
      </c>
      <c r="B6876" s="4" t="s">
        <v>219</v>
      </c>
      <c r="C6876" s="4" t="s">
        <v>171</v>
      </c>
      <c r="D6876" s="4" t="s">
        <v>115</v>
      </c>
      <c r="E6876" s="4" t="s">
        <v>197</v>
      </c>
      <c r="F6876" s="3">
        <v>42999</v>
      </c>
      <c r="G6876" s="3">
        <v>43010</v>
      </c>
      <c r="H6876">
        <v>0</v>
      </c>
    </row>
    <row r="6877" spans="1:8">
      <c r="A6877" s="4" t="s">
        <v>7084</v>
      </c>
      <c r="B6877" s="4" t="s">
        <v>230</v>
      </c>
      <c r="C6877" s="4" t="s">
        <v>179</v>
      </c>
      <c r="D6877" s="4" t="s">
        <v>72</v>
      </c>
      <c r="E6877" s="4" t="s">
        <v>172</v>
      </c>
      <c r="F6877" s="3">
        <v>42999</v>
      </c>
      <c r="G6877" s="3">
        <v>43099</v>
      </c>
      <c r="H6877">
        <v>613</v>
      </c>
    </row>
    <row r="6878" spans="1:8">
      <c r="A6878" s="4" t="s">
        <v>7085</v>
      </c>
      <c r="B6878" s="4" t="s">
        <v>230</v>
      </c>
      <c r="C6878" s="4" t="s">
        <v>175</v>
      </c>
      <c r="D6878" s="4" t="s">
        <v>97</v>
      </c>
      <c r="E6878" s="4" t="s">
        <v>172</v>
      </c>
      <c r="F6878" s="3">
        <v>42999</v>
      </c>
      <c r="G6878" s="3">
        <v>43053</v>
      </c>
      <c r="H6878">
        <v>4808</v>
      </c>
    </row>
    <row r="6879" spans="1:8">
      <c r="A6879" s="4" t="s">
        <v>7086</v>
      </c>
      <c r="B6879" s="4" t="s">
        <v>256</v>
      </c>
      <c r="C6879" s="4" t="s">
        <v>199</v>
      </c>
      <c r="D6879" s="4" t="s">
        <v>42</v>
      </c>
      <c r="E6879" s="4" t="s">
        <v>172</v>
      </c>
      <c r="F6879" s="3">
        <v>42999</v>
      </c>
      <c r="G6879" s="3">
        <v>43065</v>
      </c>
      <c r="H6879">
        <v>5160</v>
      </c>
    </row>
    <row r="6880" spans="1:8">
      <c r="A6880" s="4" t="s">
        <v>7087</v>
      </c>
      <c r="B6880" s="4" t="s">
        <v>187</v>
      </c>
      <c r="C6880" s="4" t="s">
        <v>179</v>
      </c>
      <c r="D6880" s="4" t="s">
        <v>81</v>
      </c>
      <c r="E6880" s="4" t="s">
        <v>172</v>
      </c>
      <c r="F6880" s="3">
        <v>42999</v>
      </c>
      <c r="G6880" s="3">
        <v>43009</v>
      </c>
      <c r="H6880">
        <v>566</v>
      </c>
    </row>
    <row r="6881" spans="1:8">
      <c r="A6881" s="4" t="s">
        <v>7088</v>
      </c>
      <c r="B6881" s="4" t="s">
        <v>244</v>
      </c>
      <c r="C6881" s="4" t="s">
        <v>177</v>
      </c>
      <c r="D6881" s="4" t="s">
        <v>92</v>
      </c>
      <c r="E6881" s="4" t="s">
        <v>172</v>
      </c>
      <c r="F6881" s="3">
        <v>42999</v>
      </c>
      <c r="G6881" s="3">
        <v>43005</v>
      </c>
      <c r="H6881">
        <v>68</v>
      </c>
    </row>
    <row r="6882" spans="1:8">
      <c r="A6882" s="4" t="s">
        <v>7089</v>
      </c>
      <c r="B6882" s="4" t="s">
        <v>201</v>
      </c>
      <c r="C6882" s="4" t="s">
        <v>179</v>
      </c>
      <c r="D6882" s="4" t="s">
        <v>82</v>
      </c>
      <c r="E6882" s="4" t="s">
        <v>197</v>
      </c>
      <c r="F6882" s="3">
        <v>42999</v>
      </c>
      <c r="G6882" s="3">
        <v>43011</v>
      </c>
      <c r="H6882">
        <v>0</v>
      </c>
    </row>
    <row r="6883" spans="1:8">
      <c r="A6883" s="4" t="s">
        <v>7090</v>
      </c>
      <c r="B6883" s="4" t="s">
        <v>232</v>
      </c>
      <c r="C6883" s="4" t="s">
        <v>175</v>
      </c>
      <c r="D6883" s="4" t="s">
        <v>117</v>
      </c>
      <c r="E6883" s="4" t="s">
        <v>172</v>
      </c>
      <c r="F6883" s="3">
        <v>42999</v>
      </c>
      <c r="G6883" s="3">
        <v>43091</v>
      </c>
      <c r="H6883">
        <v>5600</v>
      </c>
    </row>
    <row r="6884" spans="1:8">
      <c r="A6884" s="4" t="s">
        <v>7091</v>
      </c>
      <c r="B6884" s="4" t="s">
        <v>208</v>
      </c>
      <c r="C6884" s="4" t="s">
        <v>177</v>
      </c>
      <c r="D6884" s="4" t="s">
        <v>45</v>
      </c>
      <c r="E6884" s="4" t="s">
        <v>172</v>
      </c>
      <c r="F6884" s="3">
        <v>42999</v>
      </c>
      <c r="G6884" s="3">
        <v>43081</v>
      </c>
      <c r="H6884">
        <v>61</v>
      </c>
    </row>
    <row r="6885" spans="1:8">
      <c r="A6885" s="4" t="s">
        <v>7092</v>
      </c>
      <c r="B6885" s="4" t="s">
        <v>185</v>
      </c>
      <c r="C6885" s="4" t="s">
        <v>177</v>
      </c>
      <c r="D6885" s="4" t="s">
        <v>74</v>
      </c>
      <c r="E6885" s="4" t="s">
        <v>197</v>
      </c>
      <c r="F6885" s="3">
        <v>42999</v>
      </c>
      <c r="G6885" s="3">
        <v>43072</v>
      </c>
      <c r="H6885">
        <v>0</v>
      </c>
    </row>
    <row r="6886" spans="1:8">
      <c r="A6886" s="4" t="s">
        <v>7093</v>
      </c>
      <c r="B6886" s="4" t="s">
        <v>235</v>
      </c>
      <c r="C6886" s="4" t="s">
        <v>192</v>
      </c>
      <c r="D6886" s="4" t="s">
        <v>123</v>
      </c>
      <c r="E6886" s="4" t="s">
        <v>197</v>
      </c>
      <c r="F6886" s="3">
        <v>42999</v>
      </c>
      <c r="G6886" s="3">
        <v>43068</v>
      </c>
      <c r="H6886">
        <v>0</v>
      </c>
    </row>
    <row r="6887" spans="1:8">
      <c r="A6887" s="4" t="s">
        <v>7094</v>
      </c>
      <c r="B6887" s="4" t="s">
        <v>246</v>
      </c>
      <c r="C6887" s="4" t="s">
        <v>171</v>
      </c>
      <c r="D6887" s="4" t="s">
        <v>99</v>
      </c>
      <c r="E6887" s="4" t="s">
        <v>197</v>
      </c>
      <c r="F6887" s="3">
        <v>43000</v>
      </c>
      <c r="G6887" s="3">
        <v>43066</v>
      </c>
      <c r="H6887">
        <v>0</v>
      </c>
    </row>
    <row r="6888" spans="1:8">
      <c r="A6888" s="4" t="s">
        <v>7095</v>
      </c>
      <c r="B6888" s="4" t="s">
        <v>246</v>
      </c>
      <c r="C6888" s="4" t="s">
        <v>199</v>
      </c>
      <c r="D6888" s="4" t="s">
        <v>52</v>
      </c>
      <c r="E6888" s="4" t="s">
        <v>197</v>
      </c>
      <c r="F6888" s="3">
        <v>43000</v>
      </c>
      <c r="G6888" s="3">
        <v>43063</v>
      </c>
      <c r="H6888">
        <v>0</v>
      </c>
    </row>
    <row r="6889" spans="1:8">
      <c r="A6889" s="4" t="s">
        <v>7096</v>
      </c>
      <c r="B6889" s="4" t="s">
        <v>279</v>
      </c>
      <c r="C6889" s="4" t="s">
        <v>179</v>
      </c>
      <c r="D6889" s="4" t="s">
        <v>130</v>
      </c>
      <c r="E6889" s="4" t="s">
        <v>197</v>
      </c>
      <c r="F6889" s="3">
        <v>43000</v>
      </c>
      <c r="G6889" s="3">
        <v>43068</v>
      </c>
      <c r="H6889">
        <v>0</v>
      </c>
    </row>
    <row r="6890" spans="1:8">
      <c r="A6890" s="4" t="s">
        <v>7097</v>
      </c>
      <c r="B6890" s="4" t="s">
        <v>210</v>
      </c>
      <c r="C6890" s="4" t="s">
        <v>199</v>
      </c>
      <c r="D6890" s="4" t="s">
        <v>24</v>
      </c>
      <c r="E6890" s="4" t="s">
        <v>193</v>
      </c>
      <c r="F6890" s="3">
        <v>43000</v>
      </c>
      <c r="G6890" s="3"/>
    </row>
    <row r="6891" spans="1:8">
      <c r="A6891" s="4" t="s">
        <v>7098</v>
      </c>
      <c r="B6891" s="4" t="s">
        <v>210</v>
      </c>
      <c r="C6891" s="4" t="s">
        <v>175</v>
      </c>
      <c r="D6891" s="4" t="s">
        <v>117</v>
      </c>
      <c r="E6891" s="4" t="s">
        <v>172</v>
      </c>
      <c r="F6891" s="3">
        <v>43000</v>
      </c>
      <c r="G6891" s="3">
        <v>43092</v>
      </c>
      <c r="H6891">
        <v>4976</v>
      </c>
    </row>
    <row r="6892" spans="1:8">
      <c r="A6892" s="4" t="s">
        <v>7099</v>
      </c>
      <c r="B6892" s="4" t="s">
        <v>174</v>
      </c>
      <c r="C6892" s="4" t="s">
        <v>175</v>
      </c>
      <c r="D6892" s="4" t="s">
        <v>70</v>
      </c>
      <c r="E6892" s="4" t="s">
        <v>197</v>
      </c>
      <c r="F6892" s="3">
        <v>43000</v>
      </c>
      <c r="G6892" s="3">
        <v>43011</v>
      </c>
      <c r="H6892">
        <v>0</v>
      </c>
    </row>
    <row r="6893" spans="1:8">
      <c r="A6893" s="4" t="s">
        <v>7100</v>
      </c>
      <c r="B6893" s="4" t="s">
        <v>174</v>
      </c>
      <c r="C6893" s="4" t="s">
        <v>175</v>
      </c>
      <c r="D6893" s="4" t="s">
        <v>47</v>
      </c>
      <c r="E6893" s="4" t="s">
        <v>172</v>
      </c>
      <c r="F6893" s="3">
        <v>43000</v>
      </c>
      <c r="G6893" s="3">
        <v>43093</v>
      </c>
      <c r="H6893">
        <v>4991</v>
      </c>
    </row>
    <row r="6894" spans="1:8">
      <c r="A6894" s="4" t="s">
        <v>7101</v>
      </c>
      <c r="B6894" s="4" t="s">
        <v>263</v>
      </c>
      <c r="C6894" s="4" t="s">
        <v>179</v>
      </c>
      <c r="D6894" s="4" t="s">
        <v>31</v>
      </c>
      <c r="E6894" s="4" t="s">
        <v>197</v>
      </c>
      <c r="F6894" s="3">
        <v>43000</v>
      </c>
      <c r="G6894" s="3">
        <v>43012</v>
      </c>
      <c r="H6894">
        <v>0</v>
      </c>
    </row>
    <row r="6895" spans="1:8">
      <c r="A6895" s="4" t="s">
        <v>7102</v>
      </c>
      <c r="B6895" s="4" t="s">
        <v>263</v>
      </c>
      <c r="C6895" s="4" t="s">
        <v>175</v>
      </c>
      <c r="D6895" s="4" t="s">
        <v>121</v>
      </c>
      <c r="E6895" s="4" t="s">
        <v>172</v>
      </c>
      <c r="F6895" s="3">
        <v>43000</v>
      </c>
      <c r="G6895" s="3">
        <v>43012</v>
      </c>
      <c r="H6895">
        <v>5868</v>
      </c>
    </row>
    <row r="6896" spans="1:8">
      <c r="A6896" s="4" t="s">
        <v>7103</v>
      </c>
      <c r="B6896" s="4" t="s">
        <v>212</v>
      </c>
      <c r="C6896" s="4" t="s">
        <v>192</v>
      </c>
      <c r="D6896" s="4" t="s">
        <v>86</v>
      </c>
      <c r="E6896" s="4" t="s">
        <v>193</v>
      </c>
      <c r="F6896" s="3">
        <v>43000</v>
      </c>
      <c r="G6896" s="3"/>
    </row>
    <row r="6897" spans="1:8">
      <c r="A6897" s="4" t="s">
        <v>7104</v>
      </c>
      <c r="B6897" s="4" t="s">
        <v>196</v>
      </c>
      <c r="C6897" s="4" t="s">
        <v>171</v>
      </c>
      <c r="D6897" s="4" t="s">
        <v>79</v>
      </c>
      <c r="E6897" s="4" t="s">
        <v>197</v>
      </c>
      <c r="F6897" s="3">
        <v>43000</v>
      </c>
      <c r="G6897" s="3">
        <v>43090</v>
      </c>
      <c r="H6897">
        <v>0</v>
      </c>
    </row>
    <row r="6898" spans="1:8">
      <c r="A6898" s="4" t="s">
        <v>7105</v>
      </c>
      <c r="B6898" s="4" t="s">
        <v>196</v>
      </c>
      <c r="C6898" s="4" t="s">
        <v>175</v>
      </c>
      <c r="D6898" s="4" t="s">
        <v>29</v>
      </c>
      <c r="E6898" s="4" t="s">
        <v>172</v>
      </c>
      <c r="F6898" s="3">
        <v>43000</v>
      </c>
      <c r="G6898" s="3">
        <v>43063</v>
      </c>
      <c r="H6898">
        <v>4938</v>
      </c>
    </row>
    <row r="6899" spans="1:8">
      <c r="A6899" s="4" t="s">
        <v>7106</v>
      </c>
      <c r="B6899" s="4" t="s">
        <v>196</v>
      </c>
      <c r="C6899" s="4" t="s">
        <v>192</v>
      </c>
      <c r="D6899" s="4" t="s">
        <v>103</v>
      </c>
      <c r="E6899" s="4" t="s">
        <v>172</v>
      </c>
      <c r="F6899" s="3">
        <v>43000</v>
      </c>
      <c r="G6899" s="3">
        <v>43083</v>
      </c>
      <c r="H6899">
        <v>3772</v>
      </c>
    </row>
    <row r="6900" spans="1:8">
      <c r="A6900" s="4" t="s">
        <v>7107</v>
      </c>
      <c r="B6900" s="4" t="s">
        <v>191</v>
      </c>
      <c r="C6900" s="4" t="s">
        <v>199</v>
      </c>
      <c r="D6900" s="4" t="s">
        <v>38</v>
      </c>
      <c r="E6900" s="4" t="s">
        <v>172</v>
      </c>
      <c r="F6900" s="3">
        <v>43000</v>
      </c>
      <c r="G6900" s="3">
        <v>43010</v>
      </c>
      <c r="H6900">
        <v>5784</v>
      </c>
    </row>
    <row r="6901" spans="1:8">
      <c r="A6901" s="4" t="s">
        <v>7108</v>
      </c>
      <c r="B6901" s="4" t="s">
        <v>343</v>
      </c>
      <c r="C6901" s="4" t="s">
        <v>175</v>
      </c>
      <c r="D6901" s="4" t="s">
        <v>43</v>
      </c>
      <c r="E6901" s="4" t="s">
        <v>172</v>
      </c>
      <c r="F6901" s="3">
        <v>43000</v>
      </c>
      <c r="G6901" s="3">
        <v>43010</v>
      </c>
      <c r="H6901">
        <v>3485</v>
      </c>
    </row>
    <row r="6902" spans="1:8">
      <c r="A6902" s="4" t="s">
        <v>7109</v>
      </c>
      <c r="B6902" s="4" t="s">
        <v>219</v>
      </c>
      <c r="C6902" s="4" t="s">
        <v>179</v>
      </c>
      <c r="D6902" s="4" t="s">
        <v>53</v>
      </c>
      <c r="E6902" s="4" t="s">
        <v>172</v>
      </c>
      <c r="F6902" s="3">
        <v>43000</v>
      </c>
      <c r="G6902" s="3">
        <v>43006</v>
      </c>
      <c r="H6902">
        <v>675</v>
      </c>
    </row>
    <row r="6903" spans="1:8">
      <c r="A6903" s="4" t="s">
        <v>7110</v>
      </c>
      <c r="B6903" s="4" t="s">
        <v>230</v>
      </c>
      <c r="C6903" s="4" t="s">
        <v>179</v>
      </c>
      <c r="D6903" s="4" t="s">
        <v>56</v>
      </c>
      <c r="E6903" s="4" t="s">
        <v>197</v>
      </c>
      <c r="F6903" s="3">
        <v>43000</v>
      </c>
      <c r="G6903" s="3">
        <v>43067</v>
      </c>
      <c r="H6903">
        <v>0</v>
      </c>
    </row>
    <row r="6904" spans="1:8">
      <c r="A6904" s="4" t="s">
        <v>7111</v>
      </c>
      <c r="B6904" s="4" t="s">
        <v>201</v>
      </c>
      <c r="C6904" s="4" t="s">
        <v>177</v>
      </c>
      <c r="D6904" s="4" t="s">
        <v>98</v>
      </c>
      <c r="E6904" s="4" t="s">
        <v>197</v>
      </c>
      <c r="F6904" s="3">
        <v>43000</v>
      </c>
      <c r="G6904" s="3">
        <v>43067</v>
      </c>
      <c r="H6904">
        <v>0</v>
      </c>
    </row>
    <row r="6905" spans="1:8">
      <c r="A6905" s="4" t="s">
        <v>7112</v>
      </c>
      <c r="B6905" s="4" t="s">
        <v>205</v>
      </c>
      <c r="C6905" s="4" t="s">
        <v>171</v>
      </c>
      <c r="D6905" s="4" t="s">
        <v>49</v>
      </c>
      <c r="E6905" s="4" t="s">
        <v>197</v>
      </c>
      <c r="F6905" s="3">
        <v>43000</v>
      </c>
      <c r="G6905" s="3">
        <v>43041</v>
      </c>
      <c r="H6905">
        <v>0</v>
      </c>
    </row>
    <row r="6906" spans="1:8">
      <c r="A6906" s="4" t="s">
        <v>7113</v>
      </c>
      <c r="B6906" s="4" t="s">
        <v>205</v>
      </c>
      <c r="C6906" s="4" t="s">
        <v>177</v>
      </c>
      <c r="D6906" s="4" t="s">
        <v>93</v>
      </c>
      <c r="E6906" s="4" t="s">
        <v>172</v>
      </c>
      <c r="F6906" s="3">
        <v>43000</v>
      </c>
      <c r="G6906" s="3">
        <v>43009</v>
      </c>
      <c r="H6906">
        <v>55</v>
      </c>
    </row>
    <row r="6907" spans="1:8">
      <c r="A6907" s="4" t="s">
        <v>7114</v>
      </c>
      <c r="B6907" s="4" t="s">
        <v>208</v>
      </c>
      <c r="C6907" s="4" t="s">
        <v>177</v>
      </c>
      <c r="D6907" s="4" t="s">
        <v>118</v>
      </c>
      <c r="E6907" s="4" t="s">
        <v>197</v>
      </c>
      <c r="F6907" s="3">
        <v>43000</v>
      </c>
      <c r="G6907" s="3">
        <v>43085</v>
      </c>
      <c r="H6907">
        <v>0</v>
      </c>
    </row>
    <row r="6908" spans="1:8">
      <c r="A6908" s="4" t="s">
        <v>7115</v>
      </c>
      <c r="B6908" s="4" t="s">
        <v>208</v>
      </c>
      <c r="C6908" s="4" t="s">
        <v>192</v>
      </c>
      <c r="D6908" s="4" t="s">
        <v>100</v>
      </c>
      <c r="E6908" s="4" t="s">
        <v>197</v>
      </c>
      <c r="F6908" s="3">
        <v>43000</v>
      </c>
      <c r="G6908" s="3">
        <v>43081</v>
      </c>
      <c r="H6908">
        <v>0</v>
      </c>
    </row>
    <row r="6909" spans="1:8">
      <c r="A6909" s="4" t="s">
        <v>7116</v>
      </c>
      <c r="B6909" s="4" t="s">
        <v>208</v>
      </c>
      <c r="C6909" s="4" t="s">
        <v>199</v>
      </c>
      <c r="D6909" s="4" t="s">
        <v>47</v>
      </c>
      <c r="E6909" s="4" t="s">
        <v>172</v>
      </c>
      <c r="F6909" s="3">
        <v>43000</v>
      </c>
      <c r="G6909" s="3">
        <v>43009</v>
      </c>
      <c r="H6909">
        <v>5775</v>
      </c>
    </row>
    <row r="6910" spans="1:8">
      <c r="A6910" s="4" t="s">
        <v>7117</v>
      </c>
      <c r="B6910" s="4" t="s">
        <v>185</v>
      </c>
      <c r="C6910" s="4" t="s">
        <v>179</v>
      </c>
      <c r="D6910" s="4" t="s">
        <v>76</v>
      </c>
      <c r="E6910" s="4" t="s">
        <v>172</v>
      </c>
      <c r="F6910" s="3">
        <v>43000</v>
      </c>
      <c r="G6910" s="3">
        <v>43057</v>
      </c>
      <c r="H6910">
        <v>651</v>
      </c>
    </row>
    <row r="6911" spans="1:8">
      <c r="A6911" s="4" t="s">
        <v>7118</v>
      </c>
      <c r="B6911" s="4" t="s">
        <v>185</v>
      </c>
      <c r="C6911" s="4" t="s">
        <v>179</v>
      </c>
      <c r="D6911" s="4" t="s">
        <v>105</v>
      </c>
      <c r="E6911" s="4" t="s">
        <v>172</v>
      </c>
      <c r="F6911" s="3">
        <v>43000</v>
      </c>
      <c r="G6911" s="3">
        <v>43061</v>
      </c>
      <c r="H6911">
        <v>570</v>
      </c>
    </row>
    <row r="6912" spans="1:8">
      <c r="A6912" s="4" t="s">
        <v>7119</v>
      </c>
      <c r="B6912" s="4" t="s">
        <v>185</v>
      </c>
      <c r="C6912" s="4" t="s">
        <v>177</v>
      </c>
      <c r="D6912" s="4" t="s">
        <v>32</v>
      </c>
      <c r="E6912" s="4" t="s">
        <v>172</v>
      </c>
      <c r="F6912" s="3">
        <v>43000</v>
      </c>
      <c r="G6912" s="3">
        <v>43099</v>
      </c>
      <c r="H6912">
        <v>54</v>
      </c>
    </row>
    <row r="6913" spans="1:8">
      <c r="A6913" s="4" t="s">
        <v>7120</v>
      </c>
      <c r="B6913" s="4" t="s">
        <v>185</v>
      </c>
      <c r="C6913" s="4" t="s">
        <v>177</v>
      </c>
      <c r="D6913" s="4" t="s">
        <v>105</v>
      </c>
      <c r="E6913" s="4" t="s">
        <v>172</v>
      </c>
      <c r="F6913" s="3">
        <v>43000</v>
      </c>
      <c r="G6913" s="3">
        <v>43007</v>
      </c>
      <c r="H6913">
        <v>47</v>
      </c>
    </row>
    <row r="6914" spans="1:8">
      <c r="A6914" s="4" t="s">
        <v>7121</v>
      </c>
      <c r="B6914" s="4" t="s">
        <v>235</v>
      </c>
      <c r="C6914" s="4" t="s">
        <v>177</v>
      </c>
      <c r="D6914" s="4" t="s">
        <v>107</v>
      </c>
      <c r="E6914" s="4" t="s">
        <v>172</v>
      </c>
      <c r="F6914" s="3">
        <v>43000</v>
      </c>
      <c r="G6914" s="3">
        <v>43047</v>
      </c>
      <c r="H6914">
        <v>56</v>
      </c>
    </row>
    <row r="6915" spans="1:8">
      <c r="A6915" s="4" t="s">
        <v>7122</v>
      </c>
      <c r="B6915" s="4" t="s">
        <v>261</v>
      </c>
      <c r="C6915" s="4" t="s">
        <v>171</v>
      </c>
      <c r="D6915" s="4" t="s">
        <v>121</v>
      </c>
      <c r="E6915" s="4" t="s">
        <v>197</v>
      </c>
      <c r="F6915" s="3">
        <v>43001</v>
      </c>
      <c r="G6915" s="3">
        <v>43013</v>
      </c>
      <c r="H6915">
        <v>0</v>
      </c>
    </row>
    <row r="6916" spans="1:8">
      <c r="A6916" s="4" t="s">
        <v>7123</v>
      </c>
      <c r="B6916" s="4" t="s">
        <v>174</v>
      </c>
      <c r="C6916" s="4" t="s">
        <v>175</v>
      </c>
      <c r="D6916" s="4" t="s">
        <v>100</v>
      </c>
      <c r="E6916" s="4" t="s">
        <v>197</v>
      </c>
      <c r="F6916" s="3">
        <v>43001</v>
      </c>
      <c r="G6916" s="3">
        <v>43081</v>
      </c>
      <c r="H6916">
        <v>0</v>
      </c>
    </row>
    <row r="6917" spans="1:8">
      <c r="A6917" s="4" t="s">
        <v>7124</v>
      </c>
      <c r="B6917" s="4" t="s">
        <v>174</v>
      </c>
      <c r="C6917" s="4" t="s">
        <v>175</v>
      </c>
      <c r="D6917" s="4" t="s">
        <v>29</v>
      </c>
      <c r="E6917" s="4" t="s">
        <v>172</v>
      </c>
      <c r="F6917" s="3">
        <v>43001</v>
      </c>
      <c r="G6917" s="3">
        <v>43008</v>
      </c>
      <c r="H6917">
        <v>4422</v>
      </c>
    </row>
    <row r="6918" spans="1:8">
      <c r="A6918" s="4" t="s">
        <v>7125</v>
      </c>
      <c r="B6918" s="4" t="s">
        <v>174</v>
      </c>
      <c r="C6918" s="4" t="s">
        <v>175</v>
      </c>
      <c r="D6918" s="4" t="s">
        <v>76</v>
      </c>
      <c r="E6918" s="4" t="s">
        <v>172</v>
      </c>
      <c r="F6918" s="3">
        <v>43001</v>
      </c>
      <c r="G6918" s="3">
        <v>43010</v>
      </c>
      <c r="H6918">
        <v>5357</v>
      </c>
    </row>
    <row r="6919" spans="1:8">
      <c r="A6919" s="4" t="s">
        <v>7126</v>
      </c>
      <c r="B6919" s="4" t="s">
        <v>196</v>
      </c>
      <c r="C6919" s="4" t="s">
        <v>177</v>
      </c>
      <c r="D6919" s="4" t="s">
        <v>29</v>
      </c>
      <c r="E6919" s="4" t="s">
        <v>197</v>
      </c>
      <c r="F6919" s="3">
        <v>43001</v>
      </c>
      <c r="G6919" s="3">
        <v>43009</v>
      </c>
      <c r="H6919">
        <v>0</v>
      </c>
    </row>
    <row r="6920" spans="1:8">
      <c r="A6920" s="4" t="s">
        <v>7127</v>
      </c>
      <c r="B6920" s="4" t="s">
        <v>196</v>
      </c>
      <c r="C6920" s="4" t="s">
        <v>171</v>
      </c>
      <c r="D6920" s="4" t="s">
        <v>43</v>
      </c>
      <c r="E6920" s="4" t="s">
        <v>172</v>
      </c>
      <c r="F6920" s="3">
        <v>43001</v>
      </c>
      <c r="G6920" s="3">
        <v>43005</v>
      </c>
      <c r="H6920">
        <v>1047</v>
      </c>
    </row>
    <row r="6921" spans="1:8">
      <c r="A6921" s="4" t="s">
        <v>7128</v>
      </c>
      <c r="B6921" s="4" t="s">
        <v>196</v>
      </c>
      <c r="C6921" s="4" t="s">
        <v>175</v>
      </c>
      <c r="D6921" s="4" t="s">
        <v>103</v>
      </c>
      <c r="E6921" s="4" t="s">
        <v>172</v>
      </c>
      <c r="F6921" s="3">
        <v>43001</v>
      </c>
      <c r="G6921" s="3">
        <v>43098</v>
      </c>
      <c r="H6921">
        <v>5013</v>
      </c>
    </row>
    <row r="6922" spans="1:8">
      <c r="A6922" s="4" t="s">
        <v>7129</v>
      </c>
      <c r="B6922" s="4" t="s">
        <v>203</v>
      </c>
      <c r="C6922" s="4" t="s">
        <v>192</v>
      </c>
      <c r="D6922" s="4" t="s">
        <v>59</v>
      </c>
      <c r="E6922" s="4" t="s">
        <v>172</v>
      </c>
      <c r="F6922" s="3">
        <v>43001</v>
      </c>
      <c r="G6922" s="3">
        <v>43003</v>
      </c>
      <c r="H6922">
        <v>3197</v>
      </c>
    </row>
    <row r="6923" spans="1:8">
      <c r="A6923" s="4" t="s">
        <v>7130</v>
      </c>
      <c r="B6923" s="4" t="s">
        <v>343</v>
      </c>
      <c r="C6923" s="4" t="s">
        <v>171</v>
      </c>
      <c r="D6923" s="4" t="s">
        <v>47</v>
      </c>
      <c r="E6923" s="4" t="s">
        <v>197</v>
      </c>
      <c r="F6923" s="3">
        <v>43001</v>
      </c>
      <c r="G6923" s="3">
        <v>43013</v>
      </c>
      <c r="H6923">
        <v>0</v>
      </c>
    </row>
    <row r="6924" spans="1:8">
      <c r="A6924" s="4" t="s">
        <v>7131</v>
      </c>
      <c r="B6924" s="4" t="s">
        <v>343</v>
      </c>
      <c r="C6924" s="4" t="s">
        <v>171</v>
      </c>
      <c r="D6924" s="4" t="s">
        <v>131</v>
      </c>
      <c r="E6924" s="4" t="s">
        <v>172</v>
      </c>
      <c r="F6924" s="3">
        <v>43001</v>
      </c>
      <c r="G6924" s="3">
        <v>43010</v>
      </c>
      <c r="H6924">
        <v>1127</v>
      </c>
    </row>
    <row r="6925" spans="1:8">
      <c r="A6925" s="4" t="s">
        <v>7132</v>
      </c>
      <c r="B6925" s="4" t="s">
        <v>219</v>
      </c>
      <c r="C6925" s="4" t="s">
        <v>179</v>
      </c>
      <c r="D6925" s="4" t="s">
        <v>24</v>
      </c>
      <c r="E6925" s="4" t="s">
        <v>193</v>
      </c>
      <c r="F6925" s="3">
        <v>43001</v>
      </c>
      <c r="G6925" s="3"/>
    </row>
    <row r="6926" spans="1:8">
      <c r="A6926" s="4" t="s">
        <v>7133</v>
      </c>
      <c r="B6926" s="4" t="s">
        <v>219</v>
      </c>
      <c r="C6926" s="4" t="s">
        <v>175</v>
      </c>
      <c r="D6926" s="4" t="s">
        <v>82</v>
      </c>
      <c r="E6926" s="4" t="s">
        <v>193</v>
      </c>
      <c r="F6926" s="3">
        <v>43001</v>
      </c>
      <c r="G6926" s="3"/>
    </row>
    <row r="6927" spans="1:8">
      <c r="A6927" s="4" t="s">
        <v>7134</v>
      </c>
      <c r="B6927" s="4" t="s">
        <v>219</v>
      </c>
      <c r="C6927" s="4" t="s">
        <v>179</v>
      </c>
      <c r="D6927" s="4" t="s">
        <v>97</v>
      </c>
      <c r="E6927" s="4" t="s">
        <v>172</v>
      </c>
      <c r="F6927" s="3">
        <v>43001</v>
      </c>
      <c r="G6927" s="3">
        <v>43093</v>
      </c>
      <c r="H6927">
        <v>468</v>
      </c>
    </row>
    <row r="6928" spans="1:8">
      <c r="A6928" s="4" t="s">
        <v>7135</v>
      </c>
      <c r="B6928" s="4" t="s">
        <v>219</v>
      </c>
      <c r="C6928" s="4" t="s">
        <v>177</v>
      </c>
      <c r="D6928" s="4" t="s">
        <v>102</v>
      </c>
      <c r="E6928" s="4" t="s">
        <v>172</v>
      </c>
      <c r="F6928" s="3">
        <v>43001</v>
      </c>
      <c r="G6928" s="3">
        <v>43058</v>
      </c>
      <c r="H6928">
        <v>55</v>
      </c>
    </row>
    <row r="6929" spans="1:8">
      <c r="A6929" s="4" t="s">
        <v>7136</v>
      </c>
      <c r="B6929" s="4" t="s">
        <v>230</v>
      </c>
      <c r="C6929" s="4" t="s">
        <v>177</v>
      </c>
      <c r="D6929" s="4" t="s">
        <v>59</v>
      </c>
      <c r="E6929" s="4" t="s">
        <v>172</v>
      </c>
      <c r="F6929" s="3">
        <v>43001</v>
      </c>
      <c r="G6929" s="3">
        <v>43009</v>
      </c>
      <c r="H6929">
        <v>57</v>
      </c>
    </row>
    <row r="6930" spans="1:8">
      <c r="A6930" s="4" t="s">
        <v>7137</v>
      </c>
      <c r="B6930" s="4" t="s">
        <v>256</v>
      </c>
      <c r="C6930" s="4" t="s">
        <v>177</v>
      </c>
      <c r="D6930" s="4" t="s">
        <v>131</v>
      </c>
      <c r="E6930" s="4" t="s">
        <v>197</v>
      </c>
      <c r="F6930" s="3">
        <v>43001</v>
      </c>
      <c r="G6930" s="3">
        <v>43046</v>
      </c>
      <c r="H6930">
        <v>0</v>
      </c>
    </row>
    <row r="6931" spans="1:8">
      <c r="A6931" s="4" t="s">
        <v>7138</v>
      </c>
      <c r="B6931" s="4" t="s">
        <v>256</v>
      </c>
      <c r="C6931" s="4" t="s">
        <v>171</v>
      </c>
      <c r="D6931" s="4" t="s">
        <v>100</v>
      </c>
      <c r="E6931" s="4" t="s">
        <v>172</v>
      </c>
      <c r="F6931" s="3">
        <v>43001</v>
      </c>
      <c r="G6931" s="3">
        <v>43066</v>
      </c>
      <c r="H6931">
        <v>946</v>
      </c>
    </row>
    <row r="6932" spans="1:8">
      <c r="A6932" s="4" t="s">
        <v>7139</v>
      </c>
      <c r="B6932" s="4" t="s">
        <v>187</v>
      </c>
      <c r="C6932" s="4" t="s">
        <v>179</v>
      </c>
      <c r="D6932" s="4" t="s">
        <v>122</v>
      </c>
      <c r="E6932" s="4" t="s">
        <v>197</v>
      </c>
      <c r="F6932" s="3">
        <v>43001</v>
      </c>
      <c r="G6932" s="3">
        <v>43010</v>
      </c>
      <c r="H6932">
        <v>0</v>
      </c>
    </row>
    <row r="6933" spans="1:8">
      <c r="A6933" s="4" t="s">
        <v>7140</v>
      </c>
      <c r="B6933" s="4" t="s">
        <v>201</v>
      </c>
      <c r="C6933" s="4" t="s">
        <v>179</v>
      </c>
      <c r="D6933" s="4" t="s">
        <v>129</v>
      </c>
      <c r="E6933" s="4" t="s">
        <v>197</v>
      </c>
      <c r="F6933" s="3">
        <v>43001</v>
      </c>
      <c r="G6933" s="3">
        <v>43053</v>
      </c>
      <c r="H6933">
        <v>0</v>
      </c>
    </row>
    <row r="6934" spans="1:8">
      <c r="A6934" s="4" t="s">
        <v>7141</v>
      </c>
      <c r="B6934" s="4" t="s">
        <v>201</v>
      </c>
      <c r="C6934" s="4" t="s">
        <v>177</v>
      </c>
      <c r="D6934" s="4" t="s">
        <v>62</v>
      </c>
      <c r="E6934" s="4" t="s">
        <v>197</v>
      </c>
      <c r="F6934" s="3">
        <v>43001</v>
      </c>
      <c r="G6934" s="3">
        <v>43045</v>
      </c>
      <c r="H6934">
        <v>0</v>
      </c>
    </row>
    <row r="6935" spans="1:8">
      <c r="A6935" s="4" t="s">
        <v>7142</v>
      </c>
      <c r="B6935" s="4" t="s">
        <v>170</v>
      </c>
      <c r="C6935" s="4" t="s">
        <v>177</v>
      </c>
      <c r="D6935" s="4" t="s">
        <v>51</v>
      </c>
      <c r="E6935" s="4" t="s">
        <v>197</v>
      </c>
      <c r="F6935" s="3">
        <v>43001</v>
      </c>
      <c r="G6935" s="3">
        <v>43066</v>
      </c>
      <c r="H6935">
        <v>0</v>
      </c>
    </row>
    <row r="6936" spans="1:8">
      <c r="A6936" s="4" t="s">
        <v>7143</v>
      </c>
      <c r="B6936" s="4" t="s">
        <v>226</v>
      </c>
      <c r="C6936" s="4" t="s">
        <v>175</v>
      </c>
      <c r="D6936" s="4" t="s">
        <v>40</v>
      </c>
      <c r="E6936" s="4" t="s">
        <v>197</v>
      </c>
      <c r="F6936" s="3">
        <v>43001</v>
      </c>
      <c r="G6936" s="3">
        <v>43013</v>
      </c>
      <c r="H6936">
        <v>0</v>
      </c>
    </row>
    <row r="6937" spans="1:8">
      <c r="A6937" s="4" t="s">
        <v>7144</v>
      </c>
      <c r="B6937" s="4" t="s">
        <v>185</v>
      </c>
      <c r="C6937" s="4" t="s">
        <v>192</v>
      </c>
      <c r="D6937" s="4" t="s">
        <v>24</v>
      </c>
      <c r="E6937" s="4" t="s">
        <v>193</v>
      </c>
      <c r="F6937" s="3">
        <v>43001</v>
      </c>
      <c r="G6937" s="3"/>
    </row>
    <row r="6938" spans="1:8">
      <c r="A6938" s="4" t="s">
        <v>7145</v>
      </c>
      <c r="B6938" s="4" t="s">
        <v>185</v>
      </c>
      <c r="C6938" s="4" t="s">
        <v>175</v>
      </c>
      <c r="D6938" s="4" t="s">
        <v>76</v>
      </c>
      <c r="E6938" s="4" t="s">
        <v>172</v>
      </c>
      <c r="F6938" s="3">
        <v>43001</v>
      </c>
      <c r="G6938" s="3">
        <v>43086</v>
      </c>
      <c r="H6938">
        <v>4415</v>
      </c>
    </row>
    <row r="6939" spans="1:8">
      <c r="A6939" s="4" t="s">
        <v>7146</v>
      </c>
      <c r="B6939" s="4" t="s">
        <v>216</v>
      </c>
      <c r="C6939" s="4" t="s">
        <v>177</v>
      </c>
      <c r="D6939" s="4" t="s">
        <v>31</v>
      </c>
      <c r="E6939" s="4" t="s">
        <v>172</v>
      </c>
      <c r="F6939" s="3">
        <v>43001</v>
      </c>
      <c r="G6939" s="3">
        <v>43010</v>
      </c>
      <c r="H6939">
        <v>60</v>
      </c>
    </row>
    <row r="6940" spans="1:8">
      <c r="A6940" s="4" t="s">
        <v>7147</v>
      </c>
      <c r="B6940" s="4" t="s">
        <v>181</v>
      </c>
      <c r="C6940" s="4" t="s">
        <v>199</v>
      </c>
      <c r="D6940" s="4" t="s">
        <v>72</v>
      </c>
      <c r="E6940" s="4" t="s">
        <v>172</v>
      </c>
      <c r="F6940" s="3">
        <v>43001</v>
      </c>
      <c r="G6940" s="3">
        <v>43009</v>
      </c>
      <c r="H6940">
        <v>5865</v>
      </c>
    </row>
    <row r="6941" spans="1:8">
      <c r="A6941" s="4" t="s">
        <v>7148</v>
      </c>
      <c r="B6941" s="4" t="s">
        <v>183</v>
      </c>
      <c r="C6941" s="4" t="s">
        <v>199</v>
      </c>
      <c r="D6941" s="4" t="s">
        <v>119</v>
      </c>
      <c r="E6941" s="4" t="s">
        <v>197</v>
      </c>
      <c r="F6941" s="3">
        <v>43002</v>
      </c>
      <c r="G6941" s="3">
        <v>43062</v>
      </c>
      <c r="H6941">
        <v>0</v>
      </c>
    </row>
    <row r="6942" spans="1:8">
      <c r="A6942" s="4" t="s">
        <v>7149</v>
      </c>
      <c r="B6942" s="4" t="s">
        <v>183</v>
      </c>
      <c r="C6942" s="4" t="s">
        <v>177</v>
      </c>
      <c r="D6942" s="4" t="s">
        <v>41</v>
      </c>
      <c r="E6942" s="4" t="s">
        <v>197</v>
      </c>
      <c r="F6942" s="3">
        <v>43002</v>
      </c>
      <c r="G6942" s="3">
        <v>43066</v>
      </c>
      <c r="H6942">
        <v>0</v>
      </c>
    </row>
    <row r="6943" spans="1:8">
      <c r="A6943" s="4" t="s">
        <v>7150</v>
      </c>
      <c r="B6943" s="4" t="s">
        <v>261</v>
      </c>
      <c r="C6943" s="4" t="s">
        <v>171</v>
      </c>
      <c r="D6943" s="4" t="s">
        <v>82</v>
      </c>
      <c r="E6943" s="4" t="s">
        <v>197</v>
      </c>
      <c r="F6943" s="3">
        <v>43002</v>
      </c>
      <c r="G6943" s="3">
        <v>43083</v>
      </c>
      <c r="H6943">
        <v>0</v>
      </c>
    </row>
    <row r="6944" spans="1:8">
      <c r="A6944" s="4" t="s">
        <v>7151</v>
      </c>
      <c r="B6944" s="4" t="s">
        <v>304</v>
      </c>
      <c r="C6944" s="4" t="s">
        <v>192</v>
      </c>
      <c r="D6944" s="4" t="s">
        <v>68</v>
      </c>
      <c r="E6944" s="4" t="s">
        <v>197</v>
      </c>
      <c r="F6944" s="3">
        <v>43002</v>
      </c>
      <c r="G6944" s="3">
        <v>43012</v>
      </c>
      <c r="H6944">
        <v>0</v>
      </c>
    </row>
    <row r="6945" spans="1:8">
      <c r="A6945" s="4" t="s">
        <v>7152</v>
      </c>
      <c r="B6945" s="4" t="s">
        <v>304</v>
      </c>
      <c r="C6945" s="4" t="s">
        <v>177</v>
      </c>
      <c r="D6945" s="4" t="s">
        <v>104</v>
      </c>
      <c r="E6945" s="4" t="s">
        <v>172</v>
      </c>
      <c r="F6945" s="3">
        <v>43002</v>
      </c>
      <c r="G6945" s="3">
        <v>43010</v>
      </c>
      <c r="H6945">
        <v>54</v>
      </c>
    </row>
    <row r="6946" spans="1:8">
      <c r="A6946" s="4" t="s">
        <v>7153</v>
      </c>
      <c r="B6946" s="4" t="s">
        <v>279</v>
      </c>
      <c r="C6946" s="4" t="s">
        <v>175</v>
      </c>
      <c r="D6946" s="4" t="s">
        <v>96</v>
      </c>
      <c r="E6946" s="4" t="s">
        <v>172</v>
      </c>
      <c r="F6946" s="3">
        <v>43002</v>
      </c>
      <c r="G6946" s="3">
        <v>43096</v>
      </c>
      <c r="H6946">
        <v>5069</v>
      </c>
    </row>
    <row r="6947" spans="1:8">
      <c r="A6947" s="4" t="s">
        <v>7154</v>
      </c>
      <c r="B6947" s="4" t="s">
        <v>210</v>
      </c>
      <c r="C6947" s="4" t="s">
        <v>199</v>
      </c>
      <c r="D6947" s="4" t="s">
        <v>84</v>
      </c>
      <c r="E6947" s="4" t="s">
        <v>172</v>
      </c>
      <c r="F6947" s="3">
        <v>43002</v>
      </c>
      <c r="G6947" s="3">
        <v>43013</v>
      </c>
      <c r="H6947">
        <v>5378</v>
      </c>
    </row>
    <row r="6948" spans="1:8">
      <c r="A6948" s="4" t="s">
        <v>7155</v>
      </c>
      <c r="B6948" s="4" t="s">
        <v>210</v>
      </c>
      <c r="C6948" s="4" t="s">
        <v>175</v>
      </c>
      <c r="D6948" s="4" t="s">
        <v>88</v>
      </c>
      <c r="E6948" s="4" t="s">
        <v>172</v>
      </c>
      <c r="F6948" s="3">
        <v>43002</v>
      </c>
      <c r="G6948" s="3">
        <v>43073</v>
      </c>
      <c r="H6948">
        <v>5255</v>
      </c>
    </row>
    <row r="6949" spans="1:8">
      <c r="A6949" s="4" t="s">
        <v>7156</v>
      </c>
      <c r="B6949" s="4" t="s">
        <v>174</v>
      </c>
      <c r="C6949" s="4" t="s">
        <v>171</v>
      </c>
      <c r="D6949" s="4" t="s">
        <v>48</v>
      </c>
      <c r="E6949" s="4" t="s">
        <v>197</v>
      </c>
      <c r="F6949" s="3">
        <v>43002</v>
      </c>
      <c r="G6949" s="3">
        <v>43012</v>
      </c>
      <c r="H6949">
        <v>0</v>
      </c>
    </row>
    <row r="6950" spans="1:8">
      <c r="A6950" s="4" t="s">
        <v>7157</v>
      </c>
      <c r="B6950" s="4" t="s">
        <v>174</v>
      </c>
      <c r="C6950" s="4" t="s">
        <v>199</v>
      </c>
      <c r="D6950" s="4" t="s">
        <v>43</v>
      </c>
      <c r="E6950" s="4" t="s">
        <v>172</v>
      </c>
      <c r="F6950" s="3">
        <v>43002</v>
      </c>
      <c r="G6950" s="3">
        <v>43011</v>
      </c>
      <c r="H6950">
        <v>5144</v>
      </c>
    </row>
    <row r="6951" spans="1:8">
      <c r="A6951" s="4" t="s">
        <v>7158</v>
      </c>
      <c r="B6951" s="4" t="s">
        <v>263</v>
      </c>
      <c r="C6951" s="4" t="s">
        <v>199</v>
      </c>
      <c r="D6951" s="4" t="s">
        <v>52</v>
      </c>
      <c r="E6951" s="4" t="s">
        <v>197</v>
      </c>
      <c r="F6951" s="3">
        <v>43002</v>
      </c>
      <c r="G6951" s="3">
        <v>43055</v>
      </c>
      <c r="H6951">
        <v>0</v>
      </c>
    </row>
    <row r="6952" spans="1:8">
      <c r="A6952" s="4" t="s">
        <v>7159</v>
      </c>
      <c r="B6952" s="4" t="s">
        <v>191</v>
      </c>
      <c r="C6952" s="4" t="s">
        <v>199</v>
      </c>
      <c r="D6952" s="4" t="s">
        <v>98</v>
      </c>
      <c r="E6952" s="4" t="s">
        <v>172</v>
      </c>
      <c r="F6952" s="3">
        <v>43002</v>
      </c>
      <c r="G6952" s="3">
        <v>43011</v>
      </c>
      <c r="H6952">
        <v>5527</v>
      </c>
    </row>
    <row r="6953" spans="1:8">
      <c r="A6953" s="4" t="s">
        <v>7160</v>
      </c>
      <c r="B6953" s="4" t="s">
        <v>230</v>
      </c>
      <c r="C6953" s="4" t="s">
        <v>192</v>
      </c>
      <c r="D6953" s="4" t="s">
        <v>90</v>
      </c>
      <c r="E6953" s="4" t="s">
        <v>197</v>
      </c>
      <c r="F6953" s="3">
        <v>43002</v>
      </c>
      <c r="G6953" s="3">
        <v>43088</v>
      </c>
      <c r="H6953">
        <v>0</v>
      </c>
    </row>
    <row r="6954" spans="1:8">
      <c r="A6954" s="4" t="s">
        <v>7161</v>
      </c>
      <c r="B6954" s="4" t="s">
        <v>256</v>
      </c>
      <c r="C6954" s="4" t="s">
        <v>179</v>
      </c>
      <c r="D6954" s="4" t="s">
        <v>76</v>
      </c>
      <c r="E6954" s="4" t="s">
        <v>197</v>
      </c>
      <c r="F6954" s="3">
        <v>43002</v>
      </c>
      <c r="G6954" s="3">
        <v>43010</v>
      </c>
      <c r="H6954">
        <v>0</v>
      </c>
    </row>
    <row r="6955" spans="1:8">
      <c r="A6955" s="4" t="s">
        <v>7162</v>
      </c>
      <c r="B6955" s="4" t="s">
        <v>256</v>
      </c>
      <c r="C6955" s="4" t="s">
        <v>179</v>
      </c>
      <c r="D6955" s="4" t="s">
        <v>45</v>
      </c>
      <c r="E6955" s="4" t="s">
        <v>172</v>
      </c>
      <c r="F6955" s="3">
        <v>43002</v>
      </c>
      <c r="G6955" s="3">
        <v>43090</v>
      </c>
      <c r="H6955">
        <v>452</v>
      </c>
    </row>
    <row r="6956" spans="1:8">
      <c r="A6956" s="4" t="s">
        <v>7163</v>
      </c>
      <c r="B6956" s="4" t="s">
        <v>187</v>
      </c>
      <c r="C6956" s="4" t="s">
        <v>192</v>
      </c>
      <c r="D6956" s="4" t="s">
        <v>82</v>
      </c>
      <c r="E6956" s="4" t="s">
        <v>197</v>
      </c>
      <c r="F6956" s="3">
        <v>43002</v>
      </c>
      <c r="G6956" s="3">
        <v>43013</v>
      </c>
      <c r="H6956">
        <v>0</v>
      </c>
    </row>
    <row r="6957" spans="1:8">
      <c r="A6957" s="4" t="s">
        <v>7164</v>
      </c>
      <c r="B6957" s="4" t="s">
        <v>170</v>
      </c>
      <c r="C6957" s="4" t="s">
        <v>199</v>
      </c>
      <c r="D6957" s="4" t="s">
        <v>118</v>
      </c>
      <c r="E6957" s="4" t="s">
        <v>172</v>
      </c>
      <c r="F6957" s="3">
        <v>43002</v>
      </c>
      <c r="G6957" s="3">
        <v>43097</v>
      </c>
      <c r="H6957">
        <v>7300</v>
      </c>
    </row>
    <row r="6958" spans="1:8">
      <c r="A6958" s="4" t="s">
        <v>7165</v>
      </c>
      <c r="B6958" s="4" t="s">
        <v>208</v>
      </c>
      <c r="C6958" s="4" t="s">
        <v>177</v>
      </c>
      <c r="D6958" s="4" t="s">
        <v>66</v>
      </c>
      <c r="E6958" s="4" t="s">
        <v>197</v>
      </c>
      <c r="F6958" s="3">
        <v>43002</v>
      </c>
      <c r="G6958" s="3">
        <v>43048</v>
      </c>
      <c r="H6958">
        <v>0</v>
      </c>
    </row>
    <row r="6959" spans="1:8">
      <c r="A6959" s="4" t="s">
        <v>7166</v>
      </c>
      <c r="B6959" s="4" t="s">
        <v>185</v>
      </c>
      <c r="C6959" s="4" t="s">
        <v>199</v>
      </c>
      <c r="D6959" s="4" t="s">
        <v>32</v>
      </c>
      <c r="E6959" s="4" t="s">
        <v>172</v>
      </c>
      <c r="F6959" s="3">
        <v>43002</v>
      </c>
      <c r="G6959" s="3">
        <v>43065</v>
      </c>
      <c r="H6959">
        <v>5196</v>
      </c>
    </row>
    <row r="6960" spans="1:8">
      <c r="A6960" s="4" t="s">
        <v>7167</v>
      </c>
      <c r="B6960" s="4" t="s">
        <v>185</v>
      </c>
      <c r="C6960" s="4" t="s">
        <v>199</v>
      </c>
      <c r="D6960" s="4" t="s">
        <v>54</v>
      </c>
      <c r="E6960" s="4" t="s">
        <v>172</v>
      </c>
      <c r="F6960" s="3">
        <v>43002</v>
      </c>
      <c r="G6960" s="3">
        <v>43095</v>
      </c>
      <c r="H6960">
        <v>5624</v>
      </c>
    </row>
    <row r="6961" spans="1:8">
      <c r="A6961" s="4" t="s">
        <v>7168</v>
      </c>
      <c r="B6961" s="4" t="s">
        <v>185</v>
      </c>
      <c r="C6961" s="4" t="s">
        <v>192</v>
      </c>
      <c r="D6961" s="4" t="s">
        <v>81</v>
      </c>
      <c r="E6961" s="4" t="s">
        <v>172</v>
      </c>
      <c r="F6961" s="3">
        <v>43002</v>
      </c>
      <c r="G6961" s="3">
        <v>43084</v>
      </c>
      <c r="H6961">
        <v>4110</v>
      </c>
    </row>
    <row r="6962" spans="1:8">
      <c r="A6962" s="4" t="s">
        <v>7169</v>
      </c>
      <c r="B6962" s="4" t="s">
        <v>183</v>
      </c>
      <c r="C6962" s="4" t="s">
        <v>179</v>
      </c>
      <c r="D6962" s="4" t="s">
        <v>47</v>
      </c>
      <c r="E6962" s="4" t="s">
        <v>197</v>
      </c>
      <c r="F6962" s="3">
        <v>43003</v>
      </c>
      <c r="G6962" s="3">
        <v>43012</v>
      </c>
      <c r="H6962">
        <v>0</v>
      </c>
    </row>
    <row r="6963" spans="1:8">
      <c r="A6963" s="4" t="s">
        <v>7170</v>
      </c>
      <c r="B6963" s="4" t="s">
        <v>183</v>
      </c>
      <c r="C6963" s="4" t="s">
        <v>177</v>
      </c>
      <c r="D6963" s="4" t="s">
        <v>41</v>
      </c>
      <c r="E6963" s="4" t="s">
        <v>172</v>
      </c>
      <c r="F6963" s="3">
        <v>43003</v>
      </c>
      <c r="G6963" s="3">
        <v>43087</v>
      </c>
      <c r="H6963">
        <v>53</v>
      </c>
    </row>
    <row r="6964" spans="1:8">
      <c r="A6964" s="4" t="s">
        <v>7171</v>
      </c>
      <c r="B6964" s="4" t="s">
        <v>246</v>
      </c>
      <c r="C6964" s="4" t="s">
        <v>175</v>
      </c>
      <c r="D6964" s="4" t="s">
        <v>40</v>
      </c>
      <c r="E6964" s="4" t="s">
        <v>172</v>
      </c>
      <c r="F6964" s="3">
        <v>43003</v>
      </c>
      <c r="G6964" s="3">
        <v>43005</v>
      </c>
      <c r="H6964">
        <v>5727</v>
      </c>
    </row>
    <row r="6965" spans="1:8">
      <c r="A6965" s="4" t="s">
        <v>7172</v>
      </c>
      <c r="B6965" s="4" t="s">
        <v>246</v>
      </c>
      <c r="C6965" s="4" t="s">
        <v>175</v>
      </c>
      <c r="D6965" s="4" t="s">
        <v>99</v>
      </c>
      <c r="E6965" s="4" t="s">
        <v>172</v>
      </c>
      <c r="F6965" s="3">
        <v>43003</v>
      </c>
      <c r="G6965" s="3">
        <v>43006</v>
      </c>
      <c r="H6965">
        <v>4308</v>
      </c>
    </row>
    <row r="6966" spans="1:8">
      <c r="A6966" s="4" t="s">
        <v>7173</v>
      </c>
      <c r="B6966" s="4" t="s">
        <v>246</v>
      </c>
      <c r="C6966" s="4" t="s">
        <v>192</v>
      </c>
      <c r="D6966" s="4" t="s">
        <v>99</v>
      </c>
      <c r="E6966" s="4" t="s">
        <v>172</v>
      </c>
      <c r="F6966" s="3">
        <v>43003</v>
      </c>
      <c r="G6966" s="3">
        <v>43078</v>
      </c>
      <c r="H6966">
        <v>3329</v>
      </c>
    </row>
    <row r="6967" spans="1:8">
      <c r="A6967" s="4" t="s">
        <v>7174</v>
      </c>
      <c r="B6967" s="4" t="s">
        <v>210</v>
      </c>
      <c r="C6967" s="4" t="s">
        <v>171</v>
      </c>
      <c r="D6967" s="4" t="s">
        <v>83</v>
      </c>
      <c r="E6967" s="4" t="s">
        <v>197</v>
      </c>
      <c r="F6967" s="3">
        <v>43003</v>
      </c>
      <c r="G6967" s="3">
        <v>43011</v>
      </c>
      <c r="H6967">
        <v>0</v>
      </c>
    </row>
    <row r="6968" spans="1:8">
      <c r="A6968" s="4" t="s">
        <v>7175</v>
      </c>
      <c r="B6968" s="4" t="s">
        <v>174</v>
      </c>
      <c r="C6968" s="4" t="s">
        <v>199</v>
      </c>
      <c r="D6968" s="4" t="s">
        <v>76</v>
      </c>
      <c r="E6968" s="4" t="s">
        <v>197</v>
      </c>
      <c r="F6968" s="3">
        <v>43003</v>
      </c>
      <c r="G6968" s="3">
        <v>43012</v>
      </c>
      <c r="H6968">
        <v>0</v>
      </c>
    </row>
    <row r="6969" spans="1:8">
      <c r="A6969" s="4" t="s">
        <v>7176</v>
      </c>
      <c r="B6969" s="4" t="s">
        <v>212</v>
      </c>
      <c r="C6969" s="4" t="s">
        <v>177</v>
      </c>
      <c r="D6969" s="4" t="s">
        <v>49</v>
      </c>
      <c r="E6969" s="4" t="s">
        <v>197</v>
      </c>
      <c r="F6969" s="3">
        <v>43003</v>
      </c>
      <c r="G6969" s="3">
        <v>43012</v>
      </c>
      <c r="H6969">
        <v>0</v>
      </c>
    </row>
    <row r="6970" spans="1:8">
      <c r="A6970" s="4" t="s">
        <v>7177</v>
      </c>
      <c r="B6970" s="4" t="s">
        <v>191</v>
      </c>
      <c r="C6970" s="4" t="s">
        <v>177</v>
      </c>
      <c r="D6970" s="4" t="s">
        <v>25</v>
      </c>
      <c r="E6970" s="4" t="s">
        <v>193</v>
      </c>
      <c r="F6970" s="3">
        <v>43003</v>
      </c>
      <c r="G6970" s="3"/>
    </row>
    <row r="6971" spans="1:8">
      <c r="A6971" s="4" t="s">
        <v>7178</v>
      </c>
      <c r="B6971" s="4" t="s">
        <v>343</v>
      </c>
      <c r="C6971" s="4" t="s">
        <v>179</v>
      </c>
      <c r="D6971" s="4" t="s">
        <v>70</v>
      </c>
      <c r="E6971" s="4" t="s">
        <v>197</v>
      </c>
      <c r="F6971" s="3">
        <v>43003</v>
      </c>
      <c r="G6971" s="3">
        <v>43011</v>
      </c>
      <c r="H6971">
        <v>0</v>
      </c>
    </row>
    <row r="6972" spans="1:8">
      <c r="A6972" s="4" t="s">
        <v>7179</v>
      </c>
      <c r="B6972" s="4" t="s">
        <v>343</v>
      </c>
      <c r="C6972" s="4" t="s">
        <v>199</v>
      </c>
      <c r="D6972" s="4" t="s">
        <v>51</v>
      </c>
      <c r="E6972" s="4" t="s">
        <v>197</v>
      </c>
      <c r="F6972" s="3">
        <v>43003</v>
      </c>
      <c r="G6972" s="3">
        <v>43077</v>
      </c>
      <c r="H6972">
        <v>0</v>
      </c>
    </row>
    <row r="6973" spans="1:8">
      <c r="A6973" s="4" t="s">
        <v>7180</v>
      </c>
      <c r="B6973" s="4" t="s">
        <v>219</v>
      </c>
      <c r="C6973" s="4" t="s">
        <v>199</v>
      </c>
      <c r="D6973" s="4" t="s">
        <v>86</v>
      </c>
      <c r="E6973" s="4" t="s">
        <v>172</v>
      </c>
      <c r="F6973" s="3">
        <v>43003</v>
      </c>
      <c r="G6973" s="3">
        <v>43066</v>
      </c>
      <c r="H6973">
        <v>6105</v>
      </c>
    </row>
    <row r="6974" spans="1:8">
      <c r="A6974" s="4" t="s">
        <v>7181</v>
      </c>
      <c r="B6974" s="4" t="s">
        <v>230</v>
      </c>
      <c r="C6974" s="4" t="s">
        <v>179</v>
      </c>
      <c r="D6974" s="4" t="s">
        <v>122</v>
      </c>
      <c r="E6974" s="4" t="s">
        <v>172</v>
      </c>
      <c r="F6974" s="3">
        <v>43003</v>
      </c>
      <c r="G6974" s="3">
        <v>43052</v>
      </c>
      <c r="H6974">
        <v>549</v>
      </c>
    </row>
    <row r="6975" spans="1:8">
      <c r="A6975" s="4" t="s">
        <v>7182</v>
      </c>
      <c r="B6975" s="4" t="s">
        <v>230</v>
      </c>
      <c r="C6975" s="4" t="s">
        <v>175</v>
      </c>
      <c r="D6975" s="4" t="s">
        <v>49</v>
      </c>
      <c r="E6975" s="4" t="s">
        <v>172</v>
      </c>
      <c r="F6975" s="3">
        <v>43003</v>
      </c>
      <c r="G6975" s="3">
        <v>43051</v>
      </c>
      <c r="H6975">
        <v>4828</v>
      </c>
    </row>
    <row r="6976" spans="1:8">
      <c r="A6976" s="4" t="s">
        <v>7183</v>
      </c>
      <c r="B6976" s="4" t="s">
        <v>244</v>
      </c>
      <c r="C6976" s="4" t="s">
        <v>171</v>
      </c>
      <c r="D6976" s="4" t="s">
        <v>51</v>
      </c>
      <c r="E6976" s="4" t="s">
        <v>197</v>
      </c>
      <c r="F6976" s="3">
        <v>43003</v>
      </c>
      <c r="G6976" s="3">
        <v>43012</v>
      </c>
      <c r="H6976">
        <v>0</v>
      </c>
    </row>
    <row r="6977" spans="1:8">
      <c r="A6977" s="4" t="s">
        <v>7184</v>
      </c>
      <c r="B6977" s="4" t="s">
        <v>201</v>
      </c>
      <c r="C6977" s="4" t="s">
        <v>179</v>
      </c>
      <c r="D6977" s="4" t="s">
        <v>124</v>
      </c>
      <c r="E6977" s="4" t="s">
        <v>197</v>
      </c>
      <c r="F6977" s="3">
        <v>43003</v>
      </c>
      <c r="G6977" s="3">
        <v>43011</v>
      </c>
      <c r="H6977">
        <v>0</v>
      </c>
    </row>
    <row r="6978" spans="1:8">
      <c r="A6978" s="4" t="s">
        <v>7185</v>
      </c>
      <c r="B6978" s="4" t="s">
        <v>170</v>
      </c>
      <c r="C6978" s="4" t="s">
        <v>179</v>
      </c>
      <c r="D6978" s="4" t="s">
        <v>57</v>
      </c>
      <c r="E6978" s="4" t="s">
        <v>197</v>
      </c>
      <c r="F6978" s="3">
        <v>43003</v>
      </c>
      <c r="G6978" s="3">
        <v>43012</v>
      </c>
      <c r="H6978">
        <v>0</v>
      </c>
    </row>
    <row r="6979" spans="1:8">
      <c r="A6979" s="4" t="s">
        <v>7186</v>
      </c>
      <c r="B6979" s="4" t="s">
        <v>170</v>
      </c>
      <c r="C6979" s="4" t="s">
        <v>177</v>
      </c>
      <c r="D6979" s="4" t="s">
        <v>131</v>
      </c>
      <c r="E6979" s="4" t="s">
        <v>197</v>
      </c>
      <c r="F6979" s="3">
        <v>43003</v>
      </c>
      <c r="G6979" s="3">
        <v>43069</v>
      </c>
      <c r="H6979">
        <v>0</v>
      </c>
    </row>
    <row r="6980" spans="1:8">
      <c r="A6980" s="4" t="s">
        <v>7187</v>
      </c>
      <c r="B6980" s="4" t="s">
        <v>189</v>
      </c>
      <c r="C6980" s="4" t="s">
        <v>171</v>
      </c>
      <c r="D6980" s="4" t="s">
        <v>131</v>
      </c>
      <c r="E6980" s="4" t="s">
        <v>172</v>
      </c>
      <c r="F6980" s="3">
        <v>43003</v>
      </c>
      <c r="G6980" s="3">
        <v>43012</v>
      </c>
      <c r="H6980">
        <v>1189</v>
      </c>
    </row>
    <row r="6981" spans="1:8">
      <c r="A6981" s="4" t="s">
        <v>7188</v>
      </c>
      <c r="B6981" s="4" t="s">
        <v>189</v>
      </c>
      <c r="C6981" s="4" t="s">
        <v>177</v>
      </c>
      <c r="D6981" s="4" t="s">
        <v>76</v>
      </c>
      <c r="E6981" s="4" t="s">
        <v>172</v>
      </c>
      <c r="F6981" s="3">
        <v>43003</v>
      </c>
      <c r="G6981" s="3">
        <v>43067</v>
      </c>
      <c r="H6981">
        <v>51</v>
      </c>
    </row>
    <row r="6982" spans="1:8">
      <c r="A6982" s="4" t="s">
        <v>7189</v>
      </c>
      <c r="B6982" s="4" t="s">
        <v>232</v>
      </c>
      <c r="C6982" s="4" t="s">
        <v>171</v>
      </c>
      <c r="D6982" s="4" t="s">
        <v>88</v>
      </c>
      <c r="E6982" s="4" t="s">
        <v>197</v>
      </c>
      <c r="F6982" s="3">
        <v>43003</v>
      </c>
      <c r="G6982" s="3">
        <v>43093</v>
      </c>
      <c r="H6982">
        <v>0</v>
      </c>
    </row>
    <row r="6983" spans="1:8">
      <c r="A6983" s="4" t="s">
        <v>7190</v>
      </c>
      <c r="B6983" s="4" t="s">
        <v>205</v>
      </c>
      <c r="C6983" s="4" t="s">
        <v>175</v>
      </c>
      <c r="D6983" s="4" t="s">
        <v>24</v>
      </c>
      <c r="E6983" s="4" t="s">
        <v>193</v>
      </c>
      <c r="F6983" s="3">
        <v>43003</v>
      </c>
      <c r="G6983" s="3"/>
    </row>
    <row r="6984" spans="1:8">
      <c r="A6984" s="4" t="s">
        <v>7191</v>
      </c>
      <c r="B6984" s="4" t="s">
        <v>205</v>
      </c>
      <c r="C6984" s="4" t="s">
        <v>192</v>
      </c>
      <c r="D6984" s="4" t="s">
        <v>122</v>
      </c>
      <c r="E6984" s="4" t="s">
        <v>197</v>
      </c>
      <c r="F6984" s="3">
        <v>43003</v>
      </c>
      <c r="G6984" s="3">
        <v>43011</v>
      </c>
      <c r="H6984">
        <v>0</v>
      </c>
    </row>
    <row r="6985" spans="1:8">
      <c r="A6985" s="4" t="s">
        <v>7192</v>
      </c>
      <c r="B6985" s="4" t="s">
        <v>208</v>
      </c>
      <c r="C6985" s="4" t="s">
        <v>171</v>
      </c>
      <c r="D6985" s="4" t="s">
        <v>51</v>
      </c>
      <c r="E6985" s="4" t="s">
        <v>197</v>
      </c>
      <c r="F6985" s="3">
        <v>43003</v>
      </c>
      <c r="G6985" s="3">
        <v>43011</v>
      </c>
      <c r="H6985">
        <v>0</v>
      </c>
    </row>
    <row r="6986" spans="1:8">
      <c r="A6986" s="4" t="s">
        <v>7193</v>
      </c>
      <c r="B6986" s="4" t="s">
        <v>208</v>
      </c>
      <c r="C6986" s="4" t="s">
        <v>177</v>
      </c>
      <c r="D6986" s="4" t="s">
        <v>42</v>
      </c>
      <c r="E6986" s="4" t="s">
        <v>172</v>
      </c>
      <c r="F6986" s="3">
        <v>43003</v>
      </c>
      <c r="G6986" s="3">
        <v>43059</v>
      </c>
      <c r="H6986">
        <v>55</v>
      </c>
    </row>
    <row r="6987" spans="1:8">
      <c r="A6987" s="4" t="s">
        <v>7194</v>
      </c>
      <c r="B6987" s="4" t="s">
        <v>208</v>
      </c>
      <c r="C6987" s="4" t="s">
        <v>177</v>
      </c>
      <c r="D6987" s="4" t="s">
        <v>45</v>
      </c>
      <c r="E6987" s="4" t="s">
        <v>172</v>
      </c>
      <c r="F6987" s="3">
        <v>43003</v>
      </c>
      <c r="G6987" s="3">
        <v>43012</v>
      </c>
      <c r="H6987">
        <v>53</v>
      </c>
    </row>
    <row r="6988" spans="1:8">
      <c r="A6988" s="4" t="s">
        <v>7195</v>
      </c>
      <c r="B6988" s="4" t="s">
        <v>185</v>
      </c>
      <c r="C6988" s="4" t="s">
        <v>177</v>
      </c>
      <c r="D6988" s="4" t="s">
        <v>98</v>
      </c>
      <c r="E6988" s="4" t="s">
        <v>197</v>
      </c>
      <c r="F6988" s="3">
        <v>43003</v>
      </c>
      <c r="G6988" s="3">
        <v>43013</v>
      </c>
      <c r="H6988">
        <v>0</v>
      </c>
    </row>
    <row r="6989" spans="1:8">
      <c r="A6989" s="4" t="s">
        <v>7196</v>
      </c>
      <c r="B6989" s="4" t="s">
        <v>235</v>
      </c>
      <c r="C6989" s="4" t="s">
        <v>199</v>
      </c>
      <c r="D6989" s="4" t="s">
        <v>50</v>
      </c>
      <c r="E6989" s="4" t="s">
        <v>172</v>
      </c>
      <c r="F6989" s="3">
        <v>43003</v>
      </c>
      <c r="G6989" s="3">
        <v>43078</v>
      </c>
      <c r="H6989">
        <v>5960</v>
      </c>
    </row>
    <row r="6990" spans="1:8">
      <c r="A6990" s="4" t="s">
        <v>7197</v>
      </c>
      <c r="B6990" s="4" t="s">
        <v>181</v>
      </c>
      <c r="C6990" s="4" t="s">
        <v>192</v>
      </c>
      <c r="D6990" s="4" t="s">
        <v>74</v>
      </c>
      <c r="E6990" s="4" t="s">
        <v>172</v>
      </c>
      <c r="F6990" s="3">
        <v>43003</v>
      </c>
      <c r="G6990" s="3">
        <v>43012</v>
      </c>
      <c r="H6990">
        <v>3438</v>
      </c>
    </row>
    <row r="6991" spans="1:8">
      <c r="A6991" s="4" t="s">
        <v>7198</v>
      </c>
      <c r="B6991" s="4" t="s">
        <v>183</v>
      </c>
      <c r="C6991" s="4" t="s">
        <v>177</v>
      </c>
      <c r="D6991" s="4" t="s">
        <v>37</v>
      </c>
      <c r="E6991" s="4" t="s">
        <v>197</v>
      </c>
      <c r="F6991" s="3">
        <v>43004</v>
      </c>
      <c r="G6991" s="3">
        <v>43014</v>
      </c>
      <c r="H6991">
        <v>0</v>
      </c>
    </row>
    <row r="6992" spans="1:8">
      <c r="A6992" s="4" t="s">
        <v>7199</v>
      </c>
      <c r="B6992" s="4" t="s">
        <v>183</v>
      </c>
      <c r="C6992" s="4" t="s">
        <v>177</v>
      </c>
      <c r="D6992" s="4" t="s">
        <v>68</v>
      </c>
      <c r="E6992" s="4" t="s">
        <v>172</v>
      </c>
      <c r="F6992" s="3">
        <v>43004</v>
      </c>
      <c r="G6992" s="3">
        <v>43042</v>
      </c>
      <c r="H6992">
        <v>54</v>
      </c>
    </row>
    <row r="6993" spans="1:8">
      <c r="A6993" s="4" t="s">
        <v>7200</v>
      </c>
      <c r="B6993" s="4" t="s">
        <v>261</v>
      </c>
      <c r="C6993" s="4" t="s">
        <v>171</v>
      </c>
      <c r="D6993" s="4" t="s">
        <v>84</v>
      </c>
      <c r="E6993" s="4" t="s">
        <v>197</v>
      </c>
      <c r="F6993" s="3">
        <v>43004</v>
      </c>
      <c r="G6993" s="3">
        <v>43045</v>
      </c>
      <c r="H6993">
        <v>0</v>
      </c>
    </row>
    <row r="6994" spans="1:8">
      <c r="A6994" s="4" t="s">
        <v>7201</v>
      </c>
      <c r="B6994" s="4" t="s">
        <v>246</v>
      </c>
      <c r="C6994" s="4" t="s">
        <v>179</v>
      </c>
      <c r="D6994" s="4" t="s">
        <v>83</v>
      </c>
      <c r="E6994" s="4" t="s">
        <v>197</v>
      </c>
      <c r="F6994" s="3">
        <v>43004</v>
      </c>
      <c r="G6994" s="3">
        <v>43013</v>
      </c>
      <c r="H6994">
        <v>0</v>
      </c>
    </row>
    <row r="6995" spans="1:8">
      <c r="A6995" s="4" t="s">
        <v>7202</v>
      </c>
      <c r="B6995" s="4" t="s">
        <v>246</v>
      </c>
      <c r="C6995" s="4" t="s">
        <v>192</v>
      </c>
      <c r="D6995" s="4" t="s">
        <v>80</v>
      </c>
      <c r="E6995" s="4" t="s">
        <v>197</v>
      </c>
      <c r="F6995" s="3">
        <v>43004</v>
      </c>
      <c r="G6995" s="3">
        <v>43006</v>
      </c>
      <c r="H6995">
        <v>0</v>
      </c>
    </row>
    <row r="6996" spans="1:8">
      <c r="A6996" s="4" t="s">
        <v>7203</v>
      </c>
      <c r="B6996" s="4" t="s">
        <v>304</v>
      </c>
      <c r="C6996" s="4" t="s">
        <v>199</v>
      </c>
      <c r="D6996" s="4" t="s">
        <v>118</v>
      </c>
      <c r="E6996" s="4" t="s">
        <v>197</v>
      </c>
      <c r="F6996" s="3">
        <v>43004</v>
      </c>
      <c r="G6996" s="3">
        <v>43014</v>
      </c>
      <c r="H6996">
        <v>0</v>
      </c>
    </row>
    <row r="6997" spans="1:8">
      <c r="A6997" s="4" t="s">
        <v>7204</v>
      </c>
      <c r="B6997" s="4" t="s">
        <v>304</v>
      </c>
      <c r="C6997" s="4" t="s">
        <v>177</v>
      </c>
      <c r="D6997" s="4" t="s">
        <v>79</v>
      </c>
      <c r="E6997" s="4" t="s">
        <v>197</v>
      </c>
      <c r="F6997" s="3">
        <v>43004</v>
      </c>
      <c r="G6997" s="3">
        <v>43015</v>
      </c>
      <c r="H6997">
        <v>0</v>
      </c>
    </row>
    <row r="6998" spans="1:8">
      <c r="A6998" s="4" t="s">
        <v>7205</v>
      </c>
      <c r="B6998" s="4" t="s">
        <v>304</v>
      </c>
      <c r="C6998" s="4" t="s">
        <v>177</v>
      </c>
      <c r="D6998" s="4" t="s">
        <v>110</v>
      </c>
      <c r="E6998" s="4" t="s">
        <v>172</v>
      </c>
      <c r="F6998" s="3">
        <v>43004</v>
      </c>
      <c r="G6998" s="3">
        <v>43011</v>
      </c>
      <c r="H6998">
        <v>55</v>
      </c>
    </row>
    <row r="6999" spans="1:8">
      <c r="A6999" s="4" t="s">
        <v>7206</v>
      </c>
      <c r="B6999" s="4" t="s">
        <v>279</v>
      </c>
      <c r="C6999" s="4" t="s">
        <v>175</v>
      </c>
      <c r="D6999" s="4" t="s">
        <v>24</v>
      </c>
      <c r="E6999" s="4" t="s">
        <v>193</v>
      </c>
      <c r="F6999" s="3">
        <v>43004</v>
      </c>
      <c r="G6999" s="3"/>
    </row>
    <row r="7000" spans="1:8">
      <c r="A7000" s="4" t="s">
        <v>7207</v>
      </c>
      <c r="B7000" s="4" t="s">
        <v>279</v>
      </c>
      <c r="C7000" s="4" t="s">
        <v>171</v>
      </c>
      <c r="D7000" s="4" t="s">
        <v>123</v>
      </c>
      <c r="E7000" s="4" t="s">
        <v>197</v>
      </c>
      <c r="F7000" s="3">
        <v>43004</v>
      </c>
      <c r="G7000" s="3">
        <v>43058</v>
      </c>
      <c r="H7000">
        <v>0</v>
      </c>
    </row>
    <row r="7001" spans="1:8">
      <c r="A7001" s="4" t="s">
        <v>7208</v>
      </c>
      <c r="B7001" s="4" t="s">
        <v>210</v>
      </c>
      <c r="C7001" s="4" t="s">
        <v>171</v>
      </c>
      <c r="D7001" s="4" t="s">
        <v>84</v>
      </c>
      <c r="E7001" s="4" t="s">
        <v>197</v>
      </c>
      <c r="F7001" s="3">
        <v>43004</v>
      </c>
      <c r="G7001" s="3">
        <v>43058</v>
      </c>
      <c r="H7001">
        <v>0</v>
      </c>
    </row>
    <row r="7002" spans="1:8">
      <c r="A7002" s="4" t="s">
        <v>7209</v>
      </c>
      <c r="B7002" s="4" t="s">
        <v>174</v>
      </c>
      <c r="C7002" s="4" t="s">
        <v>175</v>
      </c>
      <c r="D7002" s="4" t="s">
        <v>76</v>
      </c>
      <c r="E7002" s="4" t="s">
        <v>197</v>
      </c>
      <c r="F7002" s="3">
        <v>43004</v>
      </c>
      <c r="G7002" s="3">
        <v>43011</v>
      </c>
      <c r="H7002">
        <v>0</v>
      </c>
    </row>
    <row r="7003" spans="1:8">
      <c r="A7003" s="4" t="s">
        <v>7210</v>
      </c>
      <c r="B7003" s="4" t="s">
        <v>174</v>
      </c>
      <c r="C7003" s="4" t="s">
        <v>177</v>
      </c>
      <c r="D7003" s="4" t="s">
        <v>111</v>
      </c>
      <c r="E7003" s="4" t="s">
        <v>197</v>
      </c>
      <c r="F7003" s="3">
        <v>43004</v>
      </c>
      <c r="G7003" s="3">
        <v>43010</v>
      </c>
      <c r="H7003">
        <v>0</v>
      </c>
    </row>
    <row r="7004" spans="1:8">
      <c r="A7004" s="4" t="s">
        <v>7211</v>
      </c>
      <c r="B7004" s="4" t="s">
        <v>263</v>
      </c>
      <c r="C7004" s="4" t="s">
        <v>175</v>
      </c>
      <c r="D7004" s="4" t="s">
        <v>63</v>
      </c>
      <c r="E7004" s="4" t="s">
        <v>197</v>
      </c>
      <c r="F7004" s="3">
        <v>43004</v>
      </c>
      <c r="G7004" s="3">
        <v>43052</v>
      </c>
      <c r="H7004">
        <v>0</v>
      </c>
    </row>
    <row r="7005" spans="1:8">
      <c r="A7005" s="4" t="s">
        <v>7212</v>
      </c>
      <c r="B7005" s="4" t="s">
        <v>212</v>
      </c>
      <c r="C7005" s="4" t="s">
        <v>175</v>
      </c>
      <c r="D7005" s="4" t="s">
        <v>56</v>
      </c>
      <c r="E7005" s="4" t="s">
        <v>197</v>
      </c>
      <c r="F7005" s="3">
        <v>43004</v>
      </c>
      <c r="G7005" s="3">
        <v>43017</v>
      </c>
      <c r="H7005">
        <v>0</v>
      </c>
    </row>
    <row r="7006" spans="1:8">
      <c r="A7006" s="4" t="s">
        <v>7213</v>
      </c>
      <c r="B7006" s="4" t="s">
        <v>212</v>
      </c>
      <c r="C7006" s="4" t="s">
        <v>177</v>
      </c>
      <c r="D7006" s="4" t="s">
        <v>56</v>
      </c>
      <c r="E7006" s="4" t="s">
        <v>172</v>
      </c>
      <c r="F7006" s="3">
        <v>43004</v>
      </c>
      <c r="G7006" s="3">
        <v>43066</v>
      </c>
      <c r="H7006">
        <v>48</v>
      </c>
    </row>
    <row r="7007" spans="1:8">
      <c r="A7007" s="4" t="s">
        <v>7214</v>
      </c>
      <c r="B7007" s="4" t="s">
        <v>203</v>
      </c>
      <c r="C7007" s="4" t="s">
        <v>171</v>
      </c>
      <c r="D7007" s="4" t="s">
        <v>76</v>
      </c>
      <c r="E7007" s="4" t="s">
        <v>197</v>
      </c>
      <c r="F7007" s="3">
        <v>43004</v>
      </c>
      <c r="G7007" s="3">
        <v>43063</v>
      </c>
      <c r="H7007">
        <v>0</v>
      </c>
    </row>
    <row r="7008" spans="1:8">
      <c r="A7008" s="4" t="s">
        <v>7215</v>
      </c>
      <c r="B7008" s="4" t="s">
        <v>203</v>
      </c>
      <c r="C7008" s="4" t="s">
        <v>192</v>
      </c>
      <c r="D7008" s="4" t="s">
        <v>59</v>
      </c>
      <c r="E7008" s="4" t="s">
        <v>172</v>
      </c>
      <c r="F7008" s="3">
        <v>43004</v>
      </c>
      <c r="G7008" s="3">
        <v>43083</v>
      </c>
      <c r="H7008">
        <v>3553</v>
      </c>
    </row>
    <row r="7009" spans="1:8">
      <c r="A7009" s="4" t="s">
        <v>7216</v>
      </c>
      <c r="B7009" s="4" t="s">
        <v>191</v>
      </c>
      <c r="C7009" s="4" t="s">
        <v>199</v>
      </c>
      <c r="D7009" s="4" t="s">
        <v>122</v>
      </c>
      <c r="E7009" s="4" t="s">
        <v>197</v>
      </c>
      <c r="F7009" s="3">
        <v>43004</v>
      </c>
      <c r="G7009" s="3">
        <v>43012</v>
      </c>
      <c r="H7009">
        <v>0</v>
      </c>
    </row>
    <row r="7010" spans="1:8">
      <c r="A7010" s="4" t="s">
        <v>7217</v>
      </c>
      <c r="B7010" s="4" t="s">
        <v>230</v>
      </c>
      <c r="C7010" s="4" t="s">
        <v>175</v>
      </c>
      <c r="D7010" s="4" t="s">
        <v>81</v>
      </c>
      <c r="E7010" s="4" t="s">
        <v>172</v>
      </c>
      <c r="F7010" s="3">
        <v>43004</v>
      </c>
      <c r="G7010" s="3">
        <v>43013</v>
      </c>
      <c r="H7010">
        <v>4727</v>
      </c>
    </row>
    <row r="7011" spans="1:8">
      <c r="A7011" s="4" t="s">
        <v>7218</v>
      </c>
      <c r="B7011" s="4" t="s">
        <v>230</v>
      </c>
      <c r="C7011" s="4" t="s">
        <v>177</v>
      </c>
      <c r="D7011" s="4" t="s">
        <v>115</v>
      </c>
      <c r="E7011" s="4" t="s">
        <v>172</v>
      </c>
      <c r="F7011" s="3">
        <v>43004</v>
      </c>
      <c r="G7011" s="3">
        <v>43010</v>
      </c>
      <c r="H7011">
        <v>65</v>
      </c>
    </row>
    <row r="7012" spans="1:8">
      <c r="A7012" s="4" t="s">
        <v>7219</v>
      </c>
      <c r="B7012" s="4" t="s">
        <v>256</v>
      </c>
      <c r="C7012" s="4" t="s">
        <v>179</v>
      </c>
      <c r="D7012" s="4" t="s">
        <v>100</v>
      </c>
      <c r="E7012" s="4" t="s">
        <v>172</v>
      </c>
      <c r="F7012" s="3">
        <v>43004</v>
      </c>
      <c r="G7012" s="3">
        <v>43094</v>
      </c>
      <c r="H7012">
        <v>585</v>
      </c>
    </row>
    <row r="7013" spans="1:8">
      <c r="A7013" s="4" t="s">
        <v>7220</v>
      </c>
      <c r="B7013" s="4" t="s">
        <v>187</v>
      </c>
      <c r="C7013" s="4" t="s">
        <v>171</v>
      </c>
      <c r="D7013" s="4" t="s">
        <v>24</v>
      </c>
      <c r="E7013" s="4" t="s">
        <v>193</v>
      </c>
      <c r="F7013" s="3">
        <v>43004</v>
      </c>
      <c r="G7013" s="3"/>
    </row>
    <row r="7014" spans="1:8">
      <c r="A7014" s="4" t="s">
        <v>7221</v>
      </c>
      <c r="B7014" s="4" t="s">
        <v>187</v>
      </c>
      <c r="C7014" s="4" t="s">
        <v>177</v>
      </c>
      <c r="D7014" s="4" t="s">
        <v>97</v>
      </c>
      <c r="E7014" s="4" t="s">
        <v>197</v>
      </c>
      <c r="F7014" s="3">
        <v>43004</v>
      </c>
      <c r="G7014" s="3">
        <v>43011</v>
      </c>
      <c r="H7014">
        <v>0</v>
      </c>
    </row>
    <row r="7015" spans="1:8">
      <c r="A7015" s="4" t="s">
        <v>7222</v>
      </c>
      <c r="B7015" s="4" t="s">
        <v>244</v>
      </c>
      <c r="C7015" s="4" t="s">
        <v>171</v>
      </c>
      <c r="D7015" s="4" t="s">
        <v>48</v>
      </c>
      <c r="E7015" s="4" t="s">
        <v>197</v>
      </c>
      <c r="F7015" s="3">
        <v>43004</v>
      </c>
      <c r="G7015" s="3">
        <v>43011</v>
      </c>
      <c r="H7015">
        <v>0</v>
      </c>
    </row>
    <row r="7016" spans="1:8">
      <c r="A7016" s="4" t="s">
        <v>7223</v>
      </c>
      <c r="B7016" s="4" t="s">
        <v>244</v>
      </c>
      <c r="C7016" s="4" t="s">
        <v>192</v>
      </c>
      <c r="D7016" s="4" t="s">
        <v>37</v>
      </c>
      <c r="E7016" s="4" t="s">
        <v>197</v>
      </c>
      <c r="F7016" s="3">
        <v>43004</v>
      </c>
      <c r="G7016" s="3">
        <v>43015</v>
      </c>
      <c r="H7016">
        <v>0</v>
      </c>
    </row>
    <row r="7017" spans="1:8">
      <c r="A7017" s="4" t="s">
        <v>7224</v>
      </c>
      <c r="B7017" s="4" t="s">
        <v>244</v>
      </c>
      <c r="C7017" s="4" t="s">
        <v>192</v>
      </c>
      <c r="D7017" s="4" t="s">
        <v>100</v>
      </c>
      <c r="E7017" s="4" t="s">
        <v>197</v>
      </c>
      <c r="F7017" s="3">
        <v>43004</v>
      </c>
      <c r="G7017" s="3">
        <v>43012</v>
      </c>
      <c r="H7017">
        <v>0</v>
      </c>
    </row>
    <row r="7018" spans="1:8">
      <c r="A7018" s="4" t="s">
        <v>7225</v>
      </c>
      <c r="B7018" s="4" t="s">
        <v>244</v>
      </c>
      <c r="C7018" s="4" t="s">
        <v>199</v>
      </c>
      <c r="D7018" s="4" t="s">
        <v>85</v>
      </c>
      <c r="E7018" s="4" t="s">
        <v>172</v>
      </c>
      <c r="F7018" s="3">
        <v>43004</v>
      </c>
      <c r="G7018" s="3">
        <v>43015</v>
      </c>
      <c r="H7018">
        <v>5708</v>
      </c>
    </row>
    <row r="7019" spans="1:8">
      <c r="A7019" s="4" t="s">
        <v>7226</v>
      </c>
      <c r="B7019" s="4" t="s">
        <v>201</v>
      </c>
      <c r="C7019" s="4" t="s">
        <v>177</v>
      </c>
      <c r="D7019" s="4" t="s">
        <v>76</v>
      </c>
      <c r="E7019" s="4" t="s">
        <v>197</v>
      </c>
      <c r="F7019" s="3">
        <v>43004</v>
      </c>
      <c r="G7019" s="3">
        <v>43013</v>
      </c>
      <c r="H7019">
        <v>0</v>
      </c>
    </row>
    <row r="7020" spans="1:8">
      <c r="A7020" s="4" t="s">
        <v>7227</v>
      </c>
      <c r="B7020" s="4" t="s">
        <v>170</v>
      </c>
      <c r="C7020" s="4" t="s">
        <v>179</v>
      </c>
      <c r="D7020" s="4" t="s">
        <v>29</v>
      </c>
      <c r="E7020" s="4" t="s">
        <v>172</v>
      </c>
      <c r="F7020" s="3">
        <v>43004</v>
      </c>
      <c r="G7020" s="3">
        <v>43054</v>
      </c>
      <c r="H7020">
        <v>571</v>
      </c>
    </row>
    <row r="7021" spans="1:8">
      <c r="A7021" s="4" t="s">
        <v>7228</v>
      </c>
      <c r="B7021" s="4" t="s">
        <v>170</v>
      </c>
      <c r="C7021" s="4" t="s">
        <v>179</v>
      </c>
      <c r="D7021" s="4" t="s">
        <v>106</v>
      </c>
      <c r="E7021" s="4" t="s">
        <v>172</v>
      </c>
      <c r="F7021" s="3">
        <v>43004</v>
      </c>
      <c r="G7021" s="3">
        <v>43093</v>
      </c>
      <c r="H7021">
        <v>619</v>
      </c>
    </row>
    <row r="7022" spans="1:8">
      <c r="A7022" s="4" t="s">
        <v>7229</v>
      </c>
      <c r="B7022" s="4" t="s">
        <v>232</v>
      </c>
      <c r="C7022" s="4" t="s">
        <v>192</v>
      </c>
      <c r="D7022" s="4" t="s">
        <v>52</v>
      </c>
      <c r="E7022" s="4" t="s">
        <v>172</v>
      </c>
      <c r="F7022" s="3">
        <v>43004</v>
      </c>
      <c r="G7022" s="3">
        <v>43011</v>
      </c>
      <c r="H7022">
        <v>2984</v>
      </c>
    </row>
    <row r="7023" spans="1:8">
      <c r="A7023" s="4" t="s">
        <v>7230</v>
      </c>
      <c r="B7023" s="4" t="s">
        <v>226</v>
      </c>
      <c r="C7023" s="4" t="s">
        <v>179</v>
      </c>
      <c r="D7023" s="4" t="s">
        <v>31</v>
      </c>
      <c r="E7023" s="4" t="s">
        <v>172</v>
      </c>
      <c r="F7023" s="3">
        <v>43004</v>
      </c>
      <c r="G7023" s="3">
        <v>43009</v>
      </c>
      <c r="H7023">
        <v>558</v>
      </c>
    </row>
    <row r="7024" spans="1:8">
      <c r="A7024" s="4" t="s">
        <v>7231</v>
      </c>
      <c r="B7024" s="4" t="s">
        <v>226</v>
      </c>
      <c r="C7024" s="4" t="s">
        <v>177</v>
      </c>
      <c r="D7024" s="4" t="s">
        <v>42</v>
      </c>
      <c r="E7024" s="4" t="s">
        <v>172</v>
      </c>
      <c r="F7024" s="3">
        <v>43004</v>
      </c>
      <c r="G7024" s="3">
        <v>43071</v>
      </c>
      <c r="H7024">
        <v>57</v>
      </c>
    </row>
    <row r="7025" spans="1:8">
      <c r="A7025" s="4" t="s">
        <v>7232</v>
      </c>
      <c r="B7025" s="4" t="s">
        <v>216</v>
      </c>
      <c r="C7025" s="4" t="s">
        <v>177</v>
      </c>
      <c r="D7025" s="4" t="s">
        <v>78</v>
      </c>
      <c r="E7025" s="4" t="s">
        <v>172</v>
      </c>
      <c r="F7025" s="3">
        <v>43004</v>
      </c>
      <c r="G7025" s="3">
        <v>43069</v>
      </c>
      <c r="H7025">
        <v>61</v>
      </c>
    </row>
    <row r="7026" spans="1:8">
      <c r="A7026" s="4" t="s">
        <v>7233</v>
      </c>
      <c r="B7026" s="4" t="s">
        <v>183</v>
      </c>
      <c r="C7026" s="4" t="s">
        <v>179</v>
      </c>
      <c r="D7026" s="4" t="s">
        <v>76</v>
      </c>
      <c r="E7026" s="4" t="s">
        <v>172</v>
      </c>
      <c r="F7026" s="3">
        <v>43005</v>
      </c>
      <c r="G7026" s="3">
        <v>43095</v>
      </c>
      <c r="H7026">
        <v>543</v>
      </c>
    </row>
    <row r="7027" spans="1:8">
      <c r="A7027" s="4" t="s">
        <v>7234</v>
      </c>
      <c r="B7027" s="4" t="s">
        <v>261</v>
      </c>
      <c r="C7027" s="4" t="s">
        <v>175</v>
      </c>
      <c r="D7027" s="4" t="s">
        <v>130</v>
      </c>
      <c r="E7027" s="4" t="s">
        <v>172</v>
      </c>
      <c r="F7027" s="3">
        <v>43005</v>
      </c>
      <c r="G7027" s="3">
        <v>43081</v>
      </c>
      <c r="H7027">
        <v>4125</v>
      </c>
    </row>
    <row r="7028" spans="1:8">
      <c r="A7028" s="4" t="s">
        <v>7235</v>
      </c>
      <c r="B7028" s="4" t="s">
        <v>246</v>
      </c>
      <c r="C7028" s="4" t="s">
        <v>199</v>
      </c>
      <c r="D7028" s="4" t="s">
        <v>63</v>
      </c>
      <c r="E7028" s="4" t="s">
        <v>172</v>
      </c>
      <c r="F7028" s="3">
        <v>43005</v>
      </c>
      <c r="G7028" s="3">
        <v>43098</v>
      </c>
      <c r="H7028">
        <v>5301</v>
      </c>
    </row>
    <row r="7029" spans="1:8">
      <c r="A7029" s="4" t="s">
        <v>7236</v>
      </c>
      <c r="B7029" s="4" t="s">
        <v>279</v>
      </c>
      <c r="C7029" s="4" t="s">
        <v>179</v>
      </c>
      <c r="D7029" s="4" t="s">
        <v>83</v>
      </c>
      <c r="E7029" s="4" t="s">
        <v>172</v>
      </c>
      <c r="F7029" s="3">
        <v>43005</v>
      </c>
      <c r="G7029" s="3">
        <v>43013</v>
      </c>
      <c r="H7029">
        <v>495</v>
      </c>
    </row>
    <row r="7030" spans="1:8">
      <c r="A7030" s="4" t="s">
        <v>7237</v>
      </c>
      <c r="B7030" s="4" t="s">
        <v>279</v>
      </c>
      <c r="C7030" s="4" t="s">
        <v>171</v>
      </c>
      <c r="D7030" s="4" t="s">
        <v>31</v>
      </c>
      <c r="E7030" s="4" t="s">
        <v>172</v>
      </c>
      <c r="F7030" s="3">
        <v>43005</v>
      </c>
      <c r="G7030" s="3">
        <v>43013</v>
      </c>
      <c r="H7030">
        <v>955</v>
      </c>
    </row>
    <row r="7031" spans="1:8">
      <c r="A7031" s="4" t="s">
        <v>7238</v>
      </c>
      <c r="B7031" s="4" t="s">
        <v>210</v>
      </c>
      <c r="C7031" s="4" t="s">
        <v>171</v>
      </c>
      <c r="D7031" s="4" t="s">
        <v>80</v>
      </c>
      <c r="E7031" s="4" t="s">
        <v>172</v>
      </c>
      <c r="F7031" s="3">
        <v>43005</v>
      </c>
      <c r="G7031" s="3">
        <v>43012</v>
      </c>
      <c r="H7031">
        <v>1225</v>
      </c>
    </row>
    <row r="7032" spans="1:8">
      <c r="A7032" s="4" t="s">
        <v>7239</v>
      </c>
      <c r="B7032" s="4" t="s">
        <v>174</v>
      </c>
      <c r="C7032" s="4" t="s">
        <v>175</v>
      </c>
      <c r="D7032" s="4" t="s">
        <v>103</v>
      </c>
      <c r="E7032" s="4" t="s">
        <v>197</v>
      </c>
      <c r="F7032" s="3">
        <v>43005</v>
      </c>
      <c r="G7032" s="3">
        <v>43010</v>
      </c>
      <c r="H7032">
        <v>0</v>
      </c>
    </row>
    <row r="7033" spans="1:8">
      <c r="A7033" s="4" t="s">
        <v>7240</v>
      </c>
      <c r="B7033" s="4" t="s">
        <v>174</v>
      </c>
      <c r="C7033" s="4" t="s">
        <v>179</v>
      </c>
      <c r="D7033" s="4" t="s">
        <v>43</v>
      </c>
      <c r="E7033" s="4" t="s">
        <v>172</v>
      </c>
      <c r="F7033" s="3">
        <v>43005</v>
      </c>
      <c r="G7033" s="3">
        <v>43094</v>
      </c>
      <c r="H7033">
        <v>608</v>
      </c>
    </row>
    <row r="7034" spans="1:8">
      <c r="A7034" s="4" t="s">
        <v>7241</v>
      </c>
      <c r="B7034" s="4" t="s">
        <v>174</v>
      </c>
      <c r="C7034" s="4" t="s">
        <v>175</v>
      </c>
      <c r="D7034" s="4" t="s">
        <v>92</v>
      </c>
      <c r="E7034" s="4" t="s">
        <v>172</v>
      </c>
      <c r="F7034" s="3">
        <v>43005</v>
      </c>
      <c r="G7034" s="3">
        <v>43052</v>
      </c>
      <c r="H7034">
        <v>4515</v>
      </c>
    </row>
    <row r="7035" spans="1:8">
      <c r="A7035" s="4" t="s">
        <v>7242</v>
      </c>
      <c r="B7035" s="4" t="s">
        <v>263</v>
      </c>
      <c r="C7035" s="4" t="s">
        <v>175</v>
      </c>
      <c r="D7035" s="4" t="s">
        <v>107</v>
      </c>
      <c r="E7035" s="4" t="s">
        <v>197</v>
      </c>
      <c r="F7035" s="3">
        <v>43005</v>
      </c>
      <c r="G7035" s="3">
        <v>43014</v>
      </c>
      <c r="H7035">
        <v>0</v>
      </c>
    </row>
    <row r="7036" spans="1:8">
      <c r="A7036" s="4" t="s">
        <v>7243</v>
      </c>
      <c r="B7036" s="4" t="s">
        <v>212</v>
      </c>
      <c r="C7036" s="4" t="s">
        <v>192</v>
      </c>
      <c r="D7036" s="4" t="s">
        <v>72</v>
      </c>
      <c r="E7036" s="4" t="s">
        <v>172</v>
      </c>
      <c r="F7036" s="3">
        <v>43005</v>
      </c>
      <c r="G7036" s="3">
        <v>43087</v>
      </c>
      <c r="H7036">
        <v>3772</v>
      </c>
    </row>
    <row r="7037" spans="1:8">
      <c r="A7037" s="4" t="s">
        <v>7244</v>
      </c>
      <c r="B7037" s="4" t="s">
        <v>237</v>
      </c>
      <c r="C7037" s="4" t="s">
        <v>192</v>
      </c>
      <c r="D7037" s="4" t="s">
        <v>82</v>
      </c>
      <c r="E7037" s="4" t="s">
        <v>197</v>
      </c>
      <c r="F7037" s="3">
        <v>43005</v>
      </c>
      <c r="G7037" s="3">
        <v>43013</v>
      </c>
      <c r="H7037">
        <v>0</v>
      </c>
    </row>
    <row r="7038" spans="1:8">
      <c r="A7038" s="4" t="s">
        <v>7245</v>
      </c>
      <c r="B7038" s="4" t="s">
        <v>196</v>
      </c>
      <c r="C7038" s="4" t="s">
        <v>179</v>
      </c>
      <c r="D7038" s="4" t="s">
        <v>29</v>
      </c>
      <c r="E7038" s="4" t="s">
        <v>172</v>
      </c>
      <c r="F7038" s="3">
        <v>43005</v>
      </c>
      <c r="G7038" s="3">
        <v>43077</v>
      </c>
      <c r="H7038">
        <v>540</v>
      </c>
    </row>
    <row r="7039" spans="1:8">
      <c r="A7039" s="4" t="s">
        <v>7246</v>
      </c>
      <c r="B7039" s="4" t="s">
        <v>196</v>
      </c>
      <c r="C7039" s="4" t="s">
        <v>192</v>
      </c>
      <c r="D7039" s="4" t="s">
        <v>37</v>
      </c>
      <c r="E7039" s="4" t="s">
        <v>172</v>
      </c>
      <c r="F7039" s="3">
        <v>43005</v>
      </c>
      <c r="G7039" s="3">
        <v>43008</v>
      </c>
      <c r="H7039">
        <v>2800</v>
      </c>
    </row>
    <row r="7040" spans="1:8">
      <c r="A7040" s="4" t="s">
        <v>7247</v>
      </c>
      <c r="B7040" s="4" t="s">
        <v>196</v>
      </c>
      <c r="C7040" s="4" t="s">
        <v>192</v>
      </c>
      <c r="D7040" s="4" t="s">
        <v>109</v>
      </c>
      <c r="E7040" s="4" t="s">
        <v>172</v>
      </c>
      <c r="F7040" s="3">
        <v>43005</v>
      </c>
      <c r="G7040" s="3">
        <v>43013</v>
      </c>
      <c r="H7040">
        <v>3250</v>
      </c>
    </row>
    <row r="7041" spans="1:8">
      <c r="A7041" s="4" t="s">
        <v>7248</v>
      </c>
      <c r="B7041" s="4" t="s">
        <v>203</v>
      </c>
      <c r="C7041" s="4" t="s">
        <v>171</v>
      </c>
      <c r="D7041" s="4" t="s">
        <v>97</v>
      </c>
      <c r="E7041" s="4" t="s">
        <v>172</v>
      </c>
      <c r="F7041" s="3">
        <v>43005</v>
      </c>
      <c r="G7041" s="3">
        <v>43015</v>
      </c>
      <c r="H7041">
        <v>1232</v>
      </c>
    </row>
    <row r="7042" spans="1:8">
      <c r="A7042" s="4" t="s">
        <v>7249</v>
      </c>
      <c r="B7042" s="4" t="s">
        <v>203</v>
      </c>
      <c r="C7042" s="4" t="s">
        <v>192</v>
      </c>
      <c r="D7042" s="4" t="s">
        <v>75</v>
      </c>
      <c r="E7042" s="4" t="s">
        <v>172</v>
      </c>
      <c r="F7042" s="3">
        <v>43005</v>
      </c>
      <c r="G7042" s="3">
        <v>43012</v>
      </c>
      <c r="H7042">
        <v>2811</v>
      </c>
    </row>
    <row r="7043" spans="1:8">
      <c r="A7043" s="4" t="s">
        <v>7250</v>
      </c>
      <c r="B7043" s="4" t="s">
        <v>191</v>
      </c>
      <c r="C7043" s="4" t="s">
        <v>175</v>
      </c>
      <c r="D7043" s="4" t="s">
        <v>24</v>
      </c>
      <c r="E7043" s="4" t="s">
        <v>193</v>
      </c>
      <c r="F7043" s="3">
        <v>43005</v>
      </c>
      <c r="G7043" s="3"/>
    </row>
    <row r="7044" spans="1:8">
      <c r="A7044" s="4" t="s">
        <v>7251</v>
      </c>
      <c r="B7044" s="4" t="s">
        <v>191</v>
      </c>
      <c r="C7044" s="4" t="s">
        <v>171</v>
      </c>
      <c r="D7044" s="4" t="s">
        <v>87</v>
      </c>
      <c r="E7044" s="4" t="s">
        <v>172</v>
      </c>
      <c r="F7044" s="3">
        <v>43005</v>
      </c>
      <c r="G7044" s="3">
        <v>43076</v>
      </c>
      <c r="H7044">
        <v>1178</v>
      </c>
    </row>
    <row r="7045" spans="1:8">
      <c r="A7045" s="4" t="s">
        <v>7252</v>
      </c>
      <c r="B7045" s="4" t="s">
        <v>343</v>
      </c>
      <c r="C7045" s="4" t="s">
        <v>175</v>
      </c>
      <c r="D7045" s="4" t="s">
        <v>119</v>
      </c>
      <c r="E7045" s="4" t="s">
        <v>172</v>
      </c>
      <c r="F7045" s="3">
        <v>43005</v>
      </c>
      <c r="G7045" s="3">
        <v>43091</v>
      </c>
      <c r="H7045">
        <v>4869</v>
      </c>
    </row>
    <row r="7046" spans="1:8">
      <c r="A7046" s="4" t="s">
        <v>7253</v>
      </c>
      <c r="B7046" s="4" t="s">
        <v>219</v>
      </c>
      <c r="C7046" s="4" t="s">
        <v>192</v>
      </c>
      <c r="D7046" s="4" t="s">
        <v>38</v>
      </c>
      <c r="E7046" s="4" t="s">
        <v>197</v>
      </c>
      <c r="F7046" s="3">
        <v>43005</v>
      </c>
      <c r="G7046" s="3">
        <v>43072</v>
      </c>
      <c r="H7046">
        <v>0</v>
      </c>
    </row>
    <row r="7047" spans="1:8">
      <c r="A7047" s="4" t="s">
        <v>7254</v>
      </c>
      <c r="B7047" s="4" t="s">
        <v>256</v>
      </c>
      <c r="C7047" s="4" t="s">
        <v>199</v>
      </c>
      <c r="D7047" s="4" t="s">
        <v>47</v>
      </c>
      <c r="E7047" s="4" t="s">
        <v>197</v>
      </c>
      <c r="F7047" s="3">
        <v>43005</v>
      </c>
      <c r="G7047" s="3">
        <v>43010</v>
      </c>
      <c r="H7047">
        <v>0</v>
      </c>
    </row>
    <row r="7048" spans="1:8">
      <c r="A7048" s="4" t="s">
        <v>7255</v>
      </c>
      <c r="B7048" s="4" t="s">
        <v>256</v>
      </c>
      <c r="C7048" s="4" t="s">
        <v>179</v>
      </c>
      <c r="D7048" s="4" t="s">
        <v>42</v>
      </c>
      <c r="E7048" s="4" t="s">
        <v>172</v>
      </c>
      <c r="F7048" s="3">
        <v>43005</v>
      </c>
      <c r="G7048" s="3">
        <v>43087</v>
      </c>
      <c r="H7048">
        <v>507</v>
      </c>
    </row>
    <row r="7049" spans="1:8">
      <c r="A7049" s="4" t="s">
        <v>7256</v>
      </c>
      <c r="B7049" s="4" t="s">
        <v>256</v>
      </c>
      <c r="C7049" s="4" t="s">
        <v>192</v>
      </c>
      <c r="D7049" s="4" t="s">
        <v>29</v>
      </c>
      <c r="E7049" s="4" t="s">
        <v>172</v>
      </c>
      <c r="F7049" s="3">
        <v>43005</v>
      </c>
      <c r="G7049" s="3">
        <v>43014</v>
      </c>
      <c r="H7049">
        <v>3681</v>
      </c>
    </row>
    <row r="7050" spans="1:8">
      <c r="A7050" s="4" t="s">
        <v>7257</v>
      </c>
      <c r="B7050" s="4" t="s">
        <v>187</v>
      </c>
      <c r="C7050" s="4" t="s">
        <v>171</v>
      </c>
      <c r="D7050" s="4" t="s">
        <v>49</v>
      </c>
      <c r="E7050" s="4" t="s">
        <v>197</v>
      </c>
      <c r="F7050" s="3">
        <v>43005</v>
      </c>
      <c r="G7050" s="3">
        <v>43009</v>
      </c>
      <c r="H7050">
        <v>0</v>
      </c>
    </row>
    <row r="7051" spans="1:8">
      <c r="A7051" s="4" t="s">
        <v>7258</v>
      </c>
      <c r="B7051" s="4" t="s">
        <v>244</v>
      </c>
      <c r="C7051" s="4" t="s">
        <v>171</v>
      </c>
      <c r="D7051" s="4" t="s">
        <v>51</v>
      </c>
      <c r="E7051" s="4" t="s">
        <v>197</v>
      </c>
      <c r="F7051" s="3">
        <v>43005</v>
      </c>
      <c r="G7051" s="3">
        <v>43010</v>
      </c>
      <c r="H7051">
        <v>0</v>
      </c>
    </row>
    <row r="7052" spans="1:8">
      <c r="A7052" s="4" t="s">
        <v>7259</v>
      </c>
      <c r="B7052" s="4" t="s">
        <v>244</v>
      </c>
      <c r="C7052" s="4" t="s">
        <v>199</v>
      </c>
      <c r="D7052" s="4" t="s">
        <v>119</v>
      </c>
      <c r="E7052" s="4" t="s">
        <v>172</v>
      </c>
      <c r="F7052" s="3">
        <v>43005</v>
      </c>
      <c r="G7052" s="3">
        <v>43013</v>
      </c>
      <c r="H7052">
        <v>5280</v>
      </c>
    </row>
    <row r="7053" spans="1:8">
      <c r="A7053" s="4" t="s">
        <v>7260</v>
      </c>
      <c r="B7053" s="4" t="s">
        <v>205</v>
      </c>
      <c r="C7053" s="4" t="s">
        <v>265</v>
      </c>
      <c r="D7053" s="4" t="s">
        <v>25</v>
      </c>
      <c r="E7053" s="4" t="s">
        <v>193</v>
      </c>
      <c r="F7053" s="3">
        <v>43005</v>
      </c>
      <c r="G7053" s="3"/>
    </row>
    <row r="7054" spans="1:8">
      <c r="A7054" s="4" t="s">
        <v>7261</v>
      </c>
      <c r="B7054" s="4" t="s">
        <v>205</v>
      </c>
      <c r="C7054" s="4" t="s">
        <v>177</v>
      </c>
      <c r="D7054" s="4" t="s">
        <v>59</v>
      </c>
      <c r="E7054" s="4" t="s">
        <v>172</v>
      </c>
      <c r="F7054" s="3">
        <v>43005</v>
      </c>
      <c r="G7054" s="3">
        <v>43066</v>
      </c>
      <c r="H7054">
        <v>50</v>
      </c>
    </row>
    <row r="7055" spans="1:8">
      <c r="A7055" s="4" t="s">
        <v>7262</v>
      </c>
      <c r="B7055" s="4" t="s">
        <v>208</v>
      </c>
      <c r="C7055" s="4" t="s">
        <v>177</v>
      </c>
      <c r="D7055" s="4" t="s">
        <v>66</v>
      </c>
      <c r="E7055" s="4" t="s">
        <v>172</v>
      </c>
      <c r="F7055" s="3">
        <v>43005</v>
      </c>
      <c r="G7055" s="3">
        <v>43007</v>
      </c>
      <c r="H7055">
        <v>59</v>
      </c>
    </row>
    <row r="7056" spans="1:8">
      <c r="A7056" s="4" t="s">
        <v>7263</v>
      </c>
      <c r="B7056" s="4" t="s">
        <v>185</v>
      </c>
      <c r="C7056" s="4" t="s">
        <v>192</v>
      </c>
      <c r="D7056" s="4" t="s">
        <v>82</v>
      </c>
      <c r="E7056" s="4" t="s">
        <v>172</v>
      </c>
      <c r="F7056" s="3">
        <v>43005</v>
      </c>
      <c r="G7056" s="3">
        <v>43011</v>
      </c>
      <c r="H7056">
        <v>3794</v>
      </c>
    </row>
    <row r="7057" spans="1:8">
      <c r="A7057" s="4" t="s">
        <v>7264</v>
      </c>
      <c r="B7057" s="4" t="s">
        <v>235</v>
      </c>
      <c r="C7057" s="4" t="s">
        <v>192</v>
      </c>
      <c r="D7057" s="4" t="s">
        <v>63</v>
      </c>
      <c r="E7057" s="4" t="s">
        <v>172</v>
      </c>
      <c r="F7057" s="3">
        <v>43005</v>
      </c>
      <c r="G7057" s="3">
        <v>43011</v>
      </c>
      <c r="H7057">
        <v>3786</v>
      </c>
    </row>
    <row r="7058" spans="1:8">
      <c r="A7058" s="4" t="s">
        <v>7265</v>
      </c>
      <c r="B7058" s="4" t="s">
        <v>246</v>
      </c>
      <c r="C7058" s="4" t="s">
        <v>171</v>
      </c>
      <c r="D7058" s="4" t="s">
        <v>42</v>
      </c>
      <c r="E7058" s="4" t="s">
        <v>197</v>
      </c>
      <c r="F7058" s="3">
        <v>43006</v>
      </c>
      <c r="G7058" s="3">
        <v>43015</v>
      </c>
      <c r="H7058">
        <v>0</v>
      </c>
    </row>
    <row r="7059" spans="1:8">
      <c r="A7059" s="4" t="s">
        <v>7266</v>
      </c>
      <c r="B7059" s="4" t="s">
        <v>263</v>
      </c>
      <c r="C7059" s="4" t="s">
        <v>192</v>
      </c>
      <c r="D7059" s="4" t="s">
        <v>99</v>
      </c>
      <c r="E7059" s="4" t="s">
        <v>197</v>
      </c>
      <c r="F7059" s="3">
        <v>43006</v>
      </c>
      <c r="G7059" s="3">
        <v>43088</v>
      </c>
      <c r="H7059">
        <v>0</v>
      </c>
    </row>
    <row r="7060" spans="1:8">
      <c r="A7060" s="4" t="s">
        <v>7267</v>
      </c>
      <c r="B7060" s="4" t="s">
        <v>263</v>
      </c>
      <c r="C7060" s="4" t="s">
        <v>175</v>
      </c>
      <c r="D7060" s="4" t="s">
        <v>88</v>
      </c>
      <c r="E7060" s="4" t="s">
        <v>172</v>
      </c>
      <c r="F7060" s="3">
        <v>43006</v>
      </c>
      <c r="G7060" s="3">
        <v>43015</v>
      </c>
      <c r="H7060">
        <v>5553</v>
      </c>
    </row>
    <row r="7061" spans="1:8">
      <c r="A7061" s="4" t="s">
        <v>7268</v>
      </c>
      <c r="B7061" s="4" t="s">
        <v>263</v>
      </c>
      <c r="C7061" s="4" t="s">
        <v>192</v>
      </c>
      <c r="D7061" s="4" t="s">
        <v>84</v>
      </c>
      <c r="E7061" s="4" t="s">
        <v>172</v>
      </c>
      <c r="F7061" s="3">
        <v>43006</v>
      </c>
      <c r="G7061" s="3">
        <v>43016</v>
      </c>
      <c r="H7061">
        <v>3557</v>
      </c>
    </row>
    <row r="7062" spans="1:8">
      <c r="A7062" s="4" t="s">
        <v>7269</v>
      </c>
      <c r="B7062" s="4" t="s">
        <v>212</v>
      </c>
      <c r="C7062" s="4" t="s">
        <v>177</v>
      </c>
      <c r="D7062" s="4" t="s">
        <v>72</v>
      </c>
      <c r="E7062" s="4" t="s">
        <v>172</v>
      </c>
      <c r="F7062" s="3">
        <v>43006</v>
      </c>
      <c r="G7062" s="3">
        <v>43016</v>
      </c>
      <c r="H7062">
        <v>63</v>
      </c>
    </row>
    <row r="7063" spans="1:8">
      <c r="A7063" s="4" t="s">
        <v>7270</v>
      </c>
      <c r="B7063" s="4" t="s">
        <v>196</v>
      </c>
      <c r="C7063" s="4" t="s">
        <v>179</v>
      </c>
      <c r="D7063" s="4" t="s">
        <v>43</v>
      </c>
      <c r="E7063" s="4" t="s">
        <v>197</v>
      </c>
      <c r="F7063" s="3">
        <v>43006</v>
      </c>
      <c r="G7063" s="3">
        <v>43050</v>
      </c>
      <c r="H7063">
        <v>0</v>
      </c>
    </row>
    <row r="7064" spans="1:8">
      <c r="A7064" s="4" t="s">
        <v>7271</v>
      </c>
      <c r="B7064" s="4" t="s">
        <v>256</v>
      </c>
      <c r="C7064" s="4" t="s">
        <v>192</v>
      </c>
      <c r="D7064" s="4" t="s">
        <v>106</v>
      </c>
      <c r="E7064" s="4" t="s">
        <v>172</v>
      </c>
      <c r="F7064" s="3">
        <v>43006</v>
      </c>
      <c r="G7064" s="3">
        <v>43014</v>
      </c>
      <c r="H7064">
        <v>3704</v>
      </c>
    </row>
    <row r="7065" spans="1:8">
      <c r="A7065" s="4" t="s">
        <v>7272</v>
      </c>
      <c r="B7065" s="4" t="s">
        <v>187</v>
      </c>
      <c r="C7065" s="4" t="s">
        <v>175</v>
      </c>
      <c r="D7065" s="4" t="s">
        <v>24</v>
      </c>
      <c r="E7065" s="4" t="s">
        <v>193</v>
      </c>
      <c r="F7065" s="3">
        <v>43006</v>
      </c>
      <c r="G7065" s="3"/>
    </row>
    <row r="7066" spans="1:8">
      <c r="A7066" s="4" t="s">
        <v>7273</v>
      </c>
      <c r="B7066" s="4" t="s">
        <v>244</v>
      </c>
      <c r="C7066" s="4" t="s">
        <v>171</v>
      </c>
      <c r="D7066" s="4" t="s">
        <v>70</v>
      </c>
      <c r="E7066" s="4" t="s">
        <v>197</v>
      </c>
      <c r="F7066" s="3">
        <v>43006</v>
      </c>
      <c r="G7066" s="3">
        <v>43042</v>
      </c>
      <c r="H7066">
        <v>0</v>
      </c>
    </row>
    <row r="7067" spans="1:8">
      <c r="A7067" s="4" t="s">
        <v>7274</v>
      </c>
      <c r="B7067" s="4" t="s">
        <v>244</v>
      </c>
      <c r="C7067" s="4" t="s">
        <v>192</v>
      </c>
      <c r="D7067" s="4" t="s">
        <v>76</v>
      </c>
      <c r="E7067" s="4" t="s">
        <v>197</v>
      </c>
      <c r="F7067" s="3">
        <v>43006</v>
      </c>
      <c r="G7067" s="3">
        <v>43011</v>
      </c>
      <c r="H7067">
        <v>0</v>
      </c>
    </row>
    <row r="7068" spans="1:8">
      <c r="A7068" s="4" t="s">
        <v>7275</v>
      </c>
      <c r="B7068" s="4" t="s">
        <v>244</v>
      </c>
      <c r="C7068" s="4" t="s">
        <v>171</v>
      </c>
      <c r="D7068" s="4" t="s">
        <v>103</v>
      </c>
      <c r="E7068" s="4" t="s">
        <v>172</v>
      </c>
      <c r="F7068" s="3">
        <v>43006</v>
      </c>
      <c r="G7068" s="3">
        <v>43069</v>
      </c>
      <c r="H7068">
        <v>1133</v>
      </c>
    </row>
    <row r="7069" spans="1:8">
      <c r="A7069" s="4" t="s">
        <v>7276</v>
      </c>
      <c r="B7069" s="4" t="s">
        <v>201</v>
      </c>
      <c r="C7069" s="4" t="s">
        <v>171</v>
      </c>
      <c r="D7069" s="4" t="s">
        <v>84</v>
      </c>
      <c r="E7069" s="4" t="s">
        <v>172</v>
      </c>
      <c r="F7069" s="3">
        <v>43006</v>
      </c>
      <c r="G7069" s="3">
        <v>43078</v>
      </c>
      <c r="H7069">
        <v>1292</v>
      </c>
    </row>
    <row r="7070" spans="1:8">
      <c r="A7070" s="4" t="s">
        <v>7277</v>
      </c>
      <c r="B7070" s="4" t="s">
        <v>205</v>
      </c>
      <c r="C7070" s="4" t="s">
        <v>192</v>
      </c>
      <c r="D7070" s="4" t="s">
        <v>98</v>
      </c>
      <c r="E7070" s="4" t="s">
        <v>172</v>
      </c>
      <c r="F7070" s="3">
        <v>43006</v>
      </c>
      <c r="G7070" s="3">
        <v>43073</v>
      </c>
      <c r="H7070">
        <v>3278</v>
      </c>
    </row>
    <row r="7071" spans="1:8">
      <c r="A7071" s="4" t="s">
        <v>7278</v>
      </c>
      <c r="B7071" s="4" t="s">
        <v>208</v>
      </c>
      <c r="C7071" s="4" t="s">
        <v>177</v>
      </c>
      <c r="D7071" s="4" t="s">
        <v>41</v>
      </c>
      <c r="E7071" s="4" t="s">
        <v>172</v>
      </c>
      <c r="F7071" s="3">
        <v>43006</v>
      </c>
      <c r="G7071" s="3">
        <v>43013</v>
      </c>
      <c r="H7071">
        <v>55</v>
      </c>
    </row>
    <row r="7072" spans="1:8">
      <c r="A7072" s="4" t="s">
        <v>7279</v>
      </c>
      <c r="B7072" s="4" t="s">
        <v>185</v>
      </c>
      <c r="C7072" s="4" t="s">
        <v>179</v>
      </c>
      <c r="D7072" s="4" t="s">
        <v>59</v>
      </c>
      <c r="E7072" s="4" t="s">
        <v>172</v>
      </c>
      <c r="F7072" s="3">
        <v>43006</v>
      </c>
      <c r="G7072" s="3">
        <v>43092</v>
      </c>
      <c r="H7072">
        <v>498</v>
      </c>
    </row>
    <row r="7073" spans="1:8">
      <c r="A7073" s="4" t="s">
        <v>7280</v>
      </c>
      <c r="B7073" s="4" t="s">
        <v>185</v>
      </c>
      <c r="C7073" s="4" t="s">
        <v>177</v>
      </c>
      <c r="D7073" s="4" t="s">
        <v>115</v>
      </c>
      <c r="E7073" s="4" t="s">
        <v>172</v>
      </c>
      <c r="F7073" s="3">
        <v>43006</v>
      </c>
      <c r="G7073" s="3">
        <v>43099</v>
      </c>
      <c r="H7073">
        <v>55</v>
      </c>
    </row>
    <row r="7074" spans="1:8">
      <c r="A7074" s="4" t="s">
        <v>7281</v>
      </c>
      <c r="B7074" s="4" t="s">
        <v>235</v>
      </c>
      <c r="C7074" s="4" t="s">
        <v>199</v>
      </c>
      <c r="D7074" s="4" t="s">
        <v>24</v>
      </c>
      <c r="E7074" s="4" t="s">
        <v>193</v>
      </c>
      <c r="F7074" s="3">
        <v>43006</v>
      </c>
      <c r="G7074" s="3"/>
    </row>
    <row r="7075" spans="1:8">
      <c r="A7075" s="4" t="s">
        <v>7282</v>
      </c>
      <c r="B7075" s="4" t="s">
        <v>181</v>
      </c>
      <c r="C7075" s="4" t="s">
        <v>179</v>
      </c>
      <c r="D7075" s="4" t="s">
        <v>38</v>
      </c>
      <c r="E7075" s="4" t="s">
        <v>172</v>
      </c>
      <c r="F7075" s="3">
        <v>43006</v>
      </c>
      <c r="G7075" s="3">
        <v>43013</v>
      </c>
      <c r="H7075">
        <v>571</v>
      </c>
    </row>
    <row r="7076" spans="1:8">
      <c r="A7076" s="4" t="s">
        <v>7283</v>
      </c>
      <c r="B7076" s="4" t="s">
        <v>210</v>
      </c>
      <c r="C7076" s="4" t="s">
        <v>171</v>
      </c>
      <c r="D7076" s="4" t="s">
        <v>24</v>
      </c>
      <c r="E7076" s="4" t="s">
        <v>193</v>
      </c>
      <c r="F7076" s="3">
        <v>43007</v>
      </c>
      <c r="G7076" s="3"/>
    </row>
    <row r="7077" spans="1:8">
      <c r="A7077" s="4" t="s">
        <v>7284</v>
      </c>
      <c r="B7077" s="4" t="s">
        <v>210</v>
      </c>
      <c r="C7077" s="4" t="s">
        <v>175</v>
      </c>
      <c r="D7077" s="4" t="s">
        <v>35</v>
      </c>
      <c r="E7077" s="4" t="s">
        <v>172</v>
      </c>
      <c r="F7077" s="3">
        <v>43007</v>
      </c>
      <c r="G7077" s="3">
        <v>43013</v>
      </c>
      <c r="H7077">
        <v>4942</v>
      </c>
    </row>
    <row r="7078" spans="1:8">
      <c r="A7078" s="4" t="s">
        <v>7285</v>
      </c>
      <c r="B7078" s="4" t="s">
        <v>174</v>
      </c>
      <c r="C7078" s="4" t="s">
        <v>171</v>
      </c>
      <c r="D7078" s="4" t="s">
        <v>111</v>
      </c>
      <c r="E7078" s="4" t="s">
        <v>197</v>
      </c>
      <c r="F7078" s="3">
        <v>43007</v>
      </c>
      <c r="G7078" s="3">
        <v>43013</v>
      </c>
      <c r="H7078">
        <v>0</v>
      </c>
    </row>
    <row r="7079" spans="1:8">
      <c r="A7079" s="4" t="s">
        <v>7286</v>
      </c>
      <c r="B7079" s="4" t="s">
        <v>263</v>
      </c>
      <c r="C7079" s="4" t="s">
        <v>177</v>
      </c>
      <c r="D7079" s="4" t="s">
        <v>31</v>
      </c>
      <c r="E7079" s="4" t="s">
        <v>197</v>
      </c>
      <c r="F7079" s="3">
        <v>43007</v>
      </c>
      <c r="G7079" s="3">
        <v>43076</v>
      </c>
      <c r="H7079">
        <v>0</v>
      </c>
    </row>
    <row r="7080" spans="1:8">
      <c r="A7080" s="4" t="s">
        <v>7287</v>
      </c>
      <c r="B7080" s="4" t="s">
        <v>212</v>
      </c>
      <c r="C7080" s="4" t="s">
        <v>175</v>
      </c>
      <c r="D7080" s="4" t="s">
        <v>108</v>
      </c>
      <c r="E7080" s="4" t="s">
        <v>172</v>
      </c>
      <c r="F7080" s="3">
        <v>43007</v>
      </c>
      <c r="G7080" s="3">
        <v>43009</v>
      </c>
      <c r="H7080">
        <v>5340</v>
      </c>
    </row>
    <row r="7081" spans="1:8">
      <c r="A7081" s="4" t="s">
        <v>7288</v>
      </c>
      <c r="B7081" s="4" t="s">
        <v>237</v>
      </c>
      <c r="C7081" s="4" t="s">
        <v>179</v>
      </c>
      <c r="D7081" s="4" t="s">
        <v>121</v>
      </c>
      <c r="E7081" s="4" t="s">
        <v>197</v>
      </c>
      <c r="F7081" s="3">
        <v>43007</v>
      </c>
      <c r="G7081" s="3">
        <v>43011</v>
      </c>
      <c r="H7081">
        <v>0</v>
      </c>
    </row>
    <row r="7082" spans="1:8">
      <c r="A7082" s="4" t="s">
        <v>7289</v>
      </c>
      <c r="B7082" s="4" t="s">
        <v>237</v>
      </c>
      <c r="C7082" s="4" t="s">
        <v>192</v>
      </c>
      <c r="D7082" s="4" t="s">
        <v>130</v>
      </c>
      <c r="E7082" s="4" t="s">
        <v>197</v>
      </c>
      <c r="F7082" s="3">
        <v>43007</v>
      </c>
      <c r="G7082" s="3">
        <v>43016</v>
      </c>
      <c r="H7082">
        <v>0</v>
      </c>
    </row>
    <row r="7083" spans="1:8">
      <c r="A7083" s="4" t="s">
        <v>7290</v>
      </c>
      <c r="B7083" s="4" t="s">
        <v>196</v>
      </c>
      <c r="C7083" s="4" t="s">
        <v>199</v>
      </c>
      <c r="D7083" s="4" t="s">
        <v>79</v>
      </c>
      <c r="E7083" s="4" t="s">
        <v>172</v>
      </c>
      <c r="F7083" s="3">
        <v>43007</v>
      </c>
      <c r="G7083" s="3">
        <v>43017</v>
      </c>
      <c r="H7083">
        <v>5689</v>
      </c>
    </row>
    <row r="7084" spans="1:8">
      <c r="A7084" s="4" t="s">
        <v>7291</v>
      </c>
      <c r="B7084" s="4" t="s">
        <v>191</v>
      </c>
      <c r="C7084" s="4" t="s">
        <v>179</v>
      </c>
      <c r="D7084" s="4" t="s">
        <v>102</v>
      </c>
      <c r="E7084" s="4" t="s">
        <v>197</v>
      </c>
      <c r="F7084" s="3">
        <v>43007</v>
      </c>
      <c r="G7084" s="3">
        <v>43016</v>
      </c>
      <c r="H7084">
        <v>0</v>
      </c>
    </row>
    <row r="7085" spans="1:8">
      <c r="A7085" s="4" t="s">
        <v>7292</v>
      </c>
      <c r="B7085" s="4" t="s">
        <v>191</v>
      </c>
      <c r="C7085" s="4" t="s">
        <v>177</v>
      </c>
      <c r="D7085" s="4" t="s">
        <v>87</v>
      </c>
      <c r="E7085" s="4" t="s">
        <v>197</v>
      </c>
      <c r="F7085" s="3">
        <v>43007</v>
      </c>
      <c r="G7085" s="3">
        <v>43019</v>
      </c>
      <c r="H7085">
        <v>0</v>
      </c>
    </row>
    <row r="7086" spans="1:8">
      <c r="A7086" s="4" t="s">
        <v>7293</v>
      </c>
      <c r="B7086" s="4" t="s">
        <v>256</v>
      </c>
      <c r="C7086" s="4" t="s">
        <v>177</v>
      </c>
      <c r="D7086" s="4" t="s">
        <v>51</v>
      </c>
      <c r="E7086" s="4" t="s">
        <v>172</v>
      </c>
      <c r="F7086" s="3">
        <v>43007</v>
      </c>
      <c r="G7086" s="3">
        <v>43099</v>
      </c>
      <c r="H7086">
        <v>52</v>
      </c>
    </row>
    <row r="7087" spans="1:8">
      <c r="A7087" s="4" t="s">
        <v>7294</v>
      </c>
      <c r="B7087" s="4" t="s">
        <v>256</v>
      </c>
      <c r="C7087" s="4" t="s">
        <v>192</v>
      </c>
      <c r="D7087" s="4" t="s">
        <v>100</v>
      </c>
      <c r="E7087" s="4" t="s">
        <v>172</v>
      </c>
      <c r="F7087" s="3">
        <v>43007</v>
      </c>
      <c r="G7087" s="3">
        <v>43079</v>
      </c>
      <c r="H7087">
        <v>3131</v>
      </c>
    </row>
    <row r="7088" spans="1:8">
      <c r="A7088" s="4" t="s">
        <v>7295</v>
      </c>
      <c r="B7088" s="4" t="s">
        <v>187</v>
      </c>
      <c r="C7088" s="4" t="s">
        <v>171</v>
      </c>
      <c r="D7088" s="4" t="s">
        <v>84</v>
      </c>
      <c r="E7088" s="4" t="s">
        <v>197</v>
      </c>
      <c r="F7088" s="3">
        <v>43007</v>
      </c>
      <c r="G7088" s="3">
        <v>43017</v>
      </c>
      <c r="H7088">
        <v>0</v>
      </c>
    </row>
    <row r="7089" spans="1:8">
      <c r="A7089" s="4" t="s">
        <v>7296</v>
      </c>
      <c r="B7089" s="4" t="s">
        <v>187</v>
      </c>
      <c r="C7089" s="4" t="s">
        <v>199</v>
      </c>
      <c r="D7089" s="4" t="s">
        <v>108</v>
      </c>
      <c r="E7089" s="4" t="s">
        <v>197</v>
      </c>
      <c r="F7089" s="3">
        <v>43007</v>
      </c>
      <c r="G7089" s="3">
        <v>43014</v>
      </c>
      <c r="H7089">
        <v>0</v>
      </c>
    </row>
    <row r="7090" spans="1:8">
      <c r="A7090" s="4" t="s">
        <v>7297</v>
      </c>
      <c r="B7090" s="4" t="s">
        <v>187</v>
      </c>
      <c r="C7090" s="4" t="s">
        <v>177</v>
      </c>
      <c r="D7090" s="4" t="s">
        <v>32</v>
      </c>
      <c r="E7090" s="4" t="s">
        <v>197</v>
      </c>
      <c r="F7090" s="3">
        <v>43007</v>
      </c>
      <c r="G7090" s="3">
        <v>43066</v>
      </c>
      <c r="H7090">
        <v>0</v>
      </c>
    </row>
    <row r="7091" spans="1:8">
      <c r="A7091" s="4" t="s">
        <v>7298</v>
      </c>
      <c r="B7091" s="4" t="s">
        <v>187</v>
      </c>
      <c r="C7091" s="4" t="s">
        <v>192</v>
      </c>
      <c r="D7091" s="4" t="s">
        <v>71</v>
      </c>
      <c r="E7091" s="4" t="s">
        <v>197</v>
      </c>
      <c r="F7091" s="3">
        <v>43007</v>
      </c>
      <c r="G7091" s="3">
        <v>43018</v>
      </c>
      <c r="H7091">
        <v>0</v>
      </c>
    </row>
    <row r="7092" spans="1:8">
      <c r="A7092" s="4" t="s">
        <v>7299</v>
      </c>
      <c r="B7092" s="4" t="s">
        <v>244</v>
      </c>
      <c r="C7092" s="4" t="s">
        <v>192</v>
      </c>
      <c r="D7092" s="4" t="s">
        <v>118</v>
      </c>
      <c r="E7092" s="4" t="s">
        <v>172</v>
      </c>
      <c r="F7092" s="3">
        <v>43007</v>
      </c>
      <c r="G7092" s="3">
        <v>43013</v>
      </c>
      <c r="H7092">
        <v>3957</v>
      </c>
    </row>
    <row r="7093" spans="1:8">
      <c r="A7093" s="4" t="s">
        <v>7300</v>
      </c>
      <c r="B7093" s="4" t="s">
        <v>189</v>
      </c>
      <c r="C7093" s="4" t="s">
        <v>179</v>
      </c>
      <c r="D7093" s="4" t="s">
        <v>119</v>
      </c>
      <c r="E7093" s="4" t="s">
        <v>172</v>
      </c>
      <c r="F7093" s="3">
        <v>43007</v>
      </c>
      <c r="G7093" s="3">
        <v>43099</v>
      </c>
      <c r="H7093">
        <v>523</v>
      </c>
    </row>
    <row r="7094" spans="1:8">
      <c r="A7094" s="4" t="s">
        <v>7301</v>
      </c>
      <c r="B7094" s="4" t="s">
        <v>189</v>
      </c>
      <c r="C7094" s="4" t="s">
        <v>171</v>
      </c>
      <c r="D7094" s="4" t="s">
        <v>119</v>
      </c>
      <c r="E7094" s="4" t="s">
        <v>172</v>
      </c>
      <c r="F7094" s="3">
        <v>43007</v>
      </c>
      <c r="G7094" s="3">
        <v>43090</v>
      </c>
      <c r="H7094">
        <v>1156</v>
      </c>
    </row>
    <row r="7095" spans="1:8">
      <c r="A7095" s="4" t="s">
        <v>7302</v>
      </c>
      <c r="B7095" s="4" t="s">
        <v>232</v>
      </c>
      <c r="C7095" s="4" t="s">
        <v>175</v>
      </c>
      <c r="D7095" s="4" t="s">
        <v>35</v>
      </c>
      <c r="E7095" s="4" t="s">
        <v>197</v>
      </c>
      <c r="F7095" s="3">
        <v>43007</v>
      </c>
      <c r="G7095" s="3">
        <v>43014</v>
      </c>
      <c r="H7095">
        <v>0</v>
      </c>
    </row>
    <row r="7096" spans="1:8">
      <c r="A7096" s="4" t="s">
        <v>7303</v>
      </c>
      <c r="B7096" s="4" t="s">
        <v>205</v>
      </c>
      <c r="C7096" s="4" t="s">
        <v>192</v>
      </c>
      <c r="D7096" s="4" t="s">
        <v>97</v>
      </c>
      <c r="E7096" s="4" t="s">
        <v>172</v>
      </c>
      <c r="F7096" s="3">
        <v>43007</v>
      </c>
      <c r="G7096" s="3">
        <v>43069</v>
      </c>
      <c r="H7096">
        <v>3509</v>
      </c>
    </row>
    <row r="7097" spans="1:8">
      <c r="A7097" s="4" t="s">
        <v>7304</v>
      </c>
      <c r="B7097" s="4" t="s">
        <v>226</v>
      </c>
      <c r="C7097" s="4" t="s">
        <v>175</v>
      </c>
      <c r="D7097" s="4" t="s">
        <v>24</v>
      </c>
      <c r="E7097" s="4" t="s">
        <v>193</v>
      </c>
      <c r="F7097" s="3">
        <v>43007</v>
      </c>
      <c r="G7097" s="3"/>
    </row>
    <row r="7098" spans="1:8">
      <c r="A7098" s="4" t="s">
        <v>7305</v>
      </c>
      <c r="B7098" s="4" t="s">
        <v>208</v>
      </c>
      <c r="C7098" s="4" t="s">
        <v>177</v>
      </c>
      <c r="D7098" s="4" t="s">
        <v>76</v>
      </c>
      <c r="E7098" s="4" t="s">
        <v>197</v>
      </c>
      <c r="F7098" s="3">
        <v>43007</v>
      </c>
      <c r="G7098" s="3">
        <v>43016</v>
      </c>
      <c r="H7098">
        <v>0</v>
      </c>
    </row>
    <row r="7099" spans="1:8">
      <c r="A7099" s="4" t="s">
        <v>7306</v>
      </c>
      <c r="B7099" s="4" t="s">
        <v>208</v>
      </c>
      <c r="C7099" s="4" t="s">
        <v>192</v>
      </c>
      <c r="D7099" s="4" t="s">
        <v>51</v>
      </c>
      <c r="E7099" s="4" t="s">
        <v>197</v>
      </c>
      <c r="F7099" s="3">
        <v>43007</v>
      </c>
      <c r="G7099" s="3">
        <v>43011</v>
      </c>
      <c r="H7099">
        <v>0</v>
      </c>
    </row>
    <row r="7100" spans="1:8">
      <c r="A7100" s="4" t="s">
        <v>7307</v>
      </c>
      <c r="B7100" s="4" t="s">
        <v>185</v>
      </c>
      <c r="C7100" s="4" t="s">
        <v>177</v>
      </c>
      <c r="D7100" s="4" t="s">
        <v>24</v>
      </c>
      <c r="E7100" s="4" t="s">
        <v>193</v>
      </c>
      <c r="F7100" s="3">
        <v>43007</v>
      </c>
      <c r="G7100" s="3"/>
    </row>
    <row r="7101" spans="1:8">
      <c r="A7101" s="4" t="s">
        <v>7308</v>
      </c>
      <c r="B7101" s="4" t="s">
        <v>185</v>
      </c>
      <c r="C7101" s="4" t="s">
        <v>179</v>
      </c>
      <c r="D7101" s="4" t="s">
        <v>87</v>
      </c>
      <c r="E7101" s="4" t="s">
        <v>197</v>
      </c>
      <c r="F7101" s="3">
        <v>43007</v>
      </c>
      <c r="G7101" s="3">
        <v>43014</v>
      </c>
      <c r="H7101">
        <v>0</v>
      </c>
    </row>
    <row r="7102" spans="1:8">
      <c r="A7102" s="4" t="s">
        <v>7309</v>
      </c>
      <c r="B7102" s="4" t="s">
        <v>185</v>
      </c>
      <c r="C7102" s="4" t="s">
        <v>177</v>
      </c>
      <c r="D7102" s="4" t="s">
        <v>56</v>
      </c>
      <c r="E7102" s="4" t="s">
        <v>172</v>
      </c>
      <c r="F7102" s="3">
        <v>43007</v>
      </c>
      <c r="G7102" s="3">
        <v>43077</v>
      </c>
      <c r="H7102">
        <v>59</v>
      </c>
    </row>
    <row r="7103" spans="1:8">
      <c r="A7103" s="4" t="s">
        <v>7310</v>
      </c>
      <c r="B7103" s="4" t="s">
        <v>216</v>
      </c>
      <c r="C7103" s="4" t="s">
        <v>177</v>
      </c>
      <c r="D7103" s="4" t="s">
        <v>83</v>
      </c>
      <c r="E7103" s="4" t="s">
        <v>197</v>
      </c>
      <c r="F7103" s="3">
        <v>43007</v>
      </c>
      <c r="G7103" s="3">
        <v>43016</v>
      </c>
      <c r="H7103">
        <v>0</v>
      </c>
    </row>
    <row r="7104" spans="1:8">
      <c r="A7104" s="4" t="s">
        <v>7311</v>
      </c>
      <c r="B7104" s="4" t="s">
        <v>181</v>
      </c>
      <c r="C7104" s="4" t="s">
        <v>179</v>
      </c>
      <c r="D7104" s="4" t="s">
        <v>81</v>
      </c>
      <c r="E7104" s="4" t="s">
        <v>172</v>
      </c>
      <c r="F7104" s="3">
        <v>43007</v>
      </c>
      <c r="G7104" s="3">
        <v>43013</v>
      </c>
      <c r="H7104">
        <v>502</v>
      </c>
    </row>
    <row r="7105" spans="1:8">
      <c r="A7105" s="4" t="s">
        <v>7312</v>
      </c>
      <c r="B7105" s="4" t="s">
        <v>183</v>
      </c>
      <c r="C7105" s="4" t="s">
        <v>179</v>
      </c>
      <c r="D7105" s="4" t="s">
        <v>100</v>
      </c>
      <c r="E7105" s="4" t="s">
        <v>197</v>
      </c>
      <c r="F7105" s="3">
        <v>43008</v>
      </c>
      <c r="G7105" s="3">
        <v>43073</v>
      </c>
      <c r="H7105">
        <v>0</v>
      </c>
    </row>
    <row r="7106" spans="1:8">
      <c r="A7106" s="4" t="s">
        <v>7313</v>
      </c>
      <c r="B7106" s="4" t="s">
        <v>183</v>
      </c>
      <c r="C7106" s="4" t="s">
        <v>199</v>
      </c>
      <c r="D7106" s="4" t="s">
        <v>118</v>
      </c>
      <c r="E7106" s="4" t="s">
        <v>197</v>
      </c>
      <c r="F7106" s="3">
        <v>43008</v>
      </c>
      <c r="G7106" s="3">
        <v>43009</v>
      </c>
      <c r="H7106">
        <v>0</v>
      </c>
    </row>
    <row r="7107" spans="1:8">
      <c r="A7107" s="4" t="s">
        <v>7314</v>
      </c>
      <c r="B7107" s="4" t="s">
        <v>261</v>
      </c>
      <c r="C7107" s="4" t="s">
        <v>179</v>
      </c>
      <c r="D7107" s="4" t="s">
        <v>107</v>
      </c>
      <c r="E7107" s="4" t="s">
        <v>172</v>
      </c>
      <c r="F7107" s="3">
        <v>43008</v>
      </c>
      <c r="G7107" s="3">
        <v>43074</v>
      </c>
      <c r="H7107">
        <v>541</v>
      </c>
    </row>
    <row r="7108" spans="1:8">
      <c r="A7108" s="4" t="s">
        <v>7315</v>
      </c>
      <c r="B7108" s="4" t="s">
        <v>246</v>
      </c>
      <c r="C7108" s="4" t="s">
        <v>199</v>
      </c>
      <c r="D7108" s="4" t="s">
        <v>95</v>
      </c>
      <c r="E7108" s="4" t="s">
        <v>172</v>
      </c>
      <c r="F7108" s="3">
        <v>43008</v>
      </c>
      <c r="G7108" s="3">
        <v>43088</v>
      </c>
      <c r="H7108">
        <v>5026</v>
      </c>
    </row>
    <row r="7109" spans="1:8">
      <c r="A7109" s="4" t="s">
        <v>7316</v>
      </c>
      <c r="B7109" s="4" t="s">
        <v>304</v>
      </c>
      <c r="C7109" s="4" t="s">
        <v>192</v>
      </c>
      <c r="D7109" s="4" t="s">
        <v>51</v>
      </c>
      <c r="E7109" s="4" t="s">
        <v>172</v>
      </c>
      <c r="F7109" s="3">
        <v>43008</v>
      </c>
      <c r="G7109" s="3">
        <v>43018</v>
      </c>
      <c r="H7109">
        <v>3148</v>
      </c>
    </row>
    <row r="7110" spans="1:8">
      <c r="A7110" s="4" t="s">
        <v>7317</v>
      </c>
      <c r="B7110" s="4" t="s">
        <v>174</v>
      </c>
      <c r="C7110" s="4" t="s">
        <v>171</v>
      </c>
      <c r="D7110" s="4" t="s">
        <v>79</v>
      </c>
      <c r="E7110" s="4" t="s">
        <v>197</v>
      </c>
      <c r="F7110" s="3">
        <v>43008</v>
      </c>
      <c r="G7110" s="3">
        <v>43014</v>
      </c>
      <c r="H7110">
        <v>0</v>
      </c>
    </row>
    <row r="7111" spans="1:8">
      <c r="A7111" s="4" t="s">
        <v>7318</v>
      </c>
      <c r="B7111" s="4" t="s">
        <v>174</v>
      </c>
      <c r="C7111" s="4" t="s">
        <v>175</v>
      </c>
      <c r="D7111" s="4" t="s">
        <v>29</v>
      </c>
      <c r="E7111" s="4" t="s">
        <v>197</v>
      </c>
      <c r="F7111" s="3">
        <v>43008</v>
      </c>
      <c r="G7111" s="3">
        <v>43020</v>
      </c>
      <c r="H7111">
        <v>0</v>
      </c>
    </row>
    <row r="7112" spans="1:8">
      <c r="A7112" s="4" t="s">
        <v>7319</v>
      </c>
      <c r="B7112" s="4" t="s">
        <v>174</v>
      </c>
      <c r="C7112" s="4" t="s">
        <v>175</v>
      </c>
      <c r="D7112" s="4" t="s">
        <v>79</v>
      </c>
      <c r="E7112" s="4" t="s">
        <v>197</v>
      </c>
      <c r="F7112" s="3">
        <v>43008</v>
      </c>
      <c r="G7112" s="3">
        <v>43013</v>
      </c>
      <c r="H7112">
        <v>0</v>
      </c>
    </row>
    <row r="7113" spans="1:8">
      <c r="A7113" s="4" t="s">
        <v>7320</v>
      </c>
      <c r="B7113" s="4" t="s">
        <v>174</v>
      </c>
      <c r="C7113" s="4" t="s">
        <v>192</v>
      </c>
      <c r="D7113" s="4" t="s">
        <v>104</v>
      </c>
      <c r="E7113" s="4" t="s">
        <v>172</v>
      </c>
      <c r="F7113" s="3">
        <v>43008</v>
      </c>
      <c r="G7113" s="3">
        <v>43017</v>
      </c>
      <c r="H7113">
        <v>3006</v>
      </c>
    </row>
    <row r="7114" spans="1:8">
      <c r="A7114" s="4" t="s">
        <v>7321</v>
      </c>
      <c r="B7114" s="4" t="s">
        <v>237</v>
      </c>
      <c r="C7114" s="4" t="s">
        <v>177</v>
      </c>
      <c r="D7114" s="4" t="s">
        <v>88</v>
      </c>
      <c r="E7114" s="4" t="s">
        <v>197</v>
      </c>
      <c r="F7114" s="3">
        <v>43008</v>
      </c>
      <c r="G7114" s="3">
        <v>43088</v>
      </c>
      <c r="H7114">
        <v>0</v>
      </c>
    </row>
    <row r="7115" spans="1:8">
      <c r="A7115" s="4" t="s">
        <v>7322</v>
      </c>
      <c r="B7115" s="4" t="s">
        <v>237</v>
      </c>
      <c r="C7115" s="4" t="s">
        <v>175</v>
      </c>
      <c r="D7115" s="4" t="s">
        <v>82</v>
      </c>
      <c r="E7115" s="4" t="s">
        <v>172</v>
      </c>
      <c r="F7115" s="3">
        <v>43008</v>
      </c>
      <c r="G7115" s="3">
        <v>43015</v>
      </c>
      <c r="H7115">
        <v>5203</v>
      </c>
    </row>
    <row r="7116" spans="1:8">
      <c r="A7116" s="4" t="s">
        <v>7323</v>
      </c>
      <c r="B7116" s="4" t="s">
        <v>196</v>
      </c>
      <c r="C7116" s="4" t="s">
        <v>177</v>
      </c>
      <c r="D7116" s="4" t="s">
        <v>42</v>
      </c>
      <c r="E7116" s="4" t="s">
        <v>197</v>
      </c>
      <c r="F7116" s="3">
        <v>43008</v>
      </c>
      <c r="G7116" s="3">
        <v>43015</v>
      </c>
      <c r="H7116">
        <v>0</v>
      </c>
    </row>
    <row r="7117" spans="1:8">
      <c r="A7117" s="4" t="s">
        <v>7324</v>
      </c>
      <c r="B7117" s="4" t="s">
        <v>203</v>
      </c>
      <c r="C7117" s="4" t="s">
        <v>192</v>
      </c>
      <c r="D7117" s="4" t="s">
        <v>122</v>
      </c>
      <c r="E7117" s="4" t="s">
        <v>172</v>
      </c>
      <c r="F7117" s="3">
        <v>43008</v>
      </c>
      <c r="G7117" s="3">
        <v>43079</v>
      </c>
      <c r="H7117">
        <v>2927</v>
      </c>
    </row>
    <row r="7118" spans="1:8">
      <c r="A7118" s="4" t="s">
        <v>7325</v>
      </c>
      <c r="B7118" s="4" t="s">
        <v>191</v>
      </c>
      <c r="C7118" s="4" t="s">
        <v>199</v>
      </c>
      <c r="D7118" s="4" t="s">
        <v>24</v>
      </c>
      <c r="E7118" s="4" t="s">
        <v>193</v>
      </c>
      <c r="F7118" s="3">
        <v>43008</v>
      </c>
      <c r="G7118" s="3"/>
    </row>
    <row r="7119" spans="1:8">
      <c r="A7119" s="4" t="s">
        <v>7326</v>
      </c>
      <c r="B7119" s="4" t="s">
        <v>230</v>
      </c>
      <c r="C7119" s="4" t="s">
        <v>179</v>
      </c>
      <c r="D7119" s="4" t="s">
        <v>24</v>
      </c>
      <c r="E7119" s="4" t="s">
        <v>193</v>
      </c>
      <c r="F7119" s="3">
        <v>43008</v>
      </c>
      <c r="G7119" s="3"/>
    </row>
    <row r="7120" spans="1:8">
      <c r="A7120" s="4" t="s">
        <v>7327</v>
      </c>
      <c r="B7120" s="4" t="s">
        <v>230</v>
      </c>
      <c r="C7120" s="4" t="s">
        <v>179</v>
      </c>
      <c r="D7120" s="4" t="s">
        <v>102</v>
      </c>
      <c r="E7120" s="4" t="s">
        <v>197</v>
      </c>
      <c r="F7120" s="3">
        <v>43008</v>
      </c>
      <c r="G7120" s="3">
        <v>43016</v>
      </c>
      <c r="H7120">
        <v>0</v>
      </c>
    </row>
    <row r="7121" spans="1:8">
      <c r="A7121" s="4" t="s">
        <v>7328</v>
      </c>
      <c r="B7121" s="4" t="s">
        <v>256</v>
      </c>
      <c r="C7121" s="4" t="s">
        <v>179</v>
      </c>
      <c r="D7121" s="4" t="s">
        <v>57</v>
      </c>
      <c r="E7121" s="4" t="s">
        <v>197</v>
      </c>
      <c r="F7121" s="3">
        <v>43008</v>
      </c>
      <c r="G7121" s="3">
        <v>43015</v>
      </c>
      <c r="H7121">
        <v>0</v>
      </c>
    </row>
    <row r="7122" spans="1:8">
      <c r="A7122" s="4" t="s">
        <v>7329</v>
      </c>
      <c r="B7122" s="4" t="s">
        <v>256</v>
      </c>
      <c r="C7122" s="4" t="s">
        <v>192</v>
      </c>
      <c r="D7122" s="4" t="s">
        <v>79</v>
      </c>
      <c r="E7122" s="4" t="s">
        <v>197</v>
      </c>
      <c r="F7122" s="3">
        <v>43008</v>
      </c>
      <c r="G7122" s="3">
        <v>43089</v>
      </c>
      <c r="H7122">
        <v>0</v>
      </c>
    </row>
    <row r="7123" spans="1:8">
      <c r="A7123" s="4" t="s">
        <v>7330</v>
      </c>
      <c r="B7123" s="4" t="s">
        <v>256</v>
      </c>
      <c r="C7123" s="4" t="s">
        <v>199</v>
      </c>
      <c r="D7123" s="4" t="s">
        <v>27</v>
      </c>
      <c r="E7123" s="4" t="s">
        <v>172</v>
      </c>
      <c r="F7123" s="3">
        <v>43008</v>
      </c>
      <c r="G7123" s="3">
        <v>43019</v>
      </c>
      <c r="H7123">
        <v>6156</v>
      </c>
    </row>
    <row r="7124" spans="1:8">
      <c r="A7124" s="4" t="s">
        <v>7331</v>
      </c>
      <c r="B7124" s="4" t="s">
        <v>244</v>
      </c>
      <c r="C7124" s="4" t="s">
        <v>175</v>
      </c>
      <c r="D7124" s="4" t="s">
        <v>92</v>
      </c>
      <c r="E7124" s="4" t="s">
        <v>172</v>
      </c>
      <c r="F7124" s="3">
        <v>43008</v>
      </c>
      <c r="G7124" s="3">
        <v>43017</v>
      </c>
      <c r="H7124">
        <v>5007</v>
      </c>
    </row>
    <row r="7125" spans="1:8">
      <c r="A7125" s="4" t="s">
        <v>7332</v>
      </c>
      <c r="B7125" s="4" t="s">
        <v>201</v>
      </c>
      <c r="C7125" s="4" t="s">
        <v>199</v>
      </c>
      <c r="D7125" s="4" t="s">
        <v>24</v>
      </c>
      <c r="E7125" s="4" t="s">
        <v>193</v>
      </c>
      <c r="F7125" s="3">
        <v>43008</v>
      </c>
      <c r="G7125" s="3"/>
    </row>
    <row r="7126" spans="1:8">
      <c r="A7126" s="4" t="s">
        <v>7333</v>
      </c>
      <c r="B7126" s="4" t="s">
        <v>201</v>
      </c>
      <c r="C7126" s="4" t="s">
        <v>177</v>
      </c>
      <c r="D7126" s="4" t="s">
        <v>105</v>
      </c>
      <c r="E7126" s="4" t="s">
        <v>172</v>
      </c>
      <c r="F7126" s="3">
        <v>43008</v>
      </c>
      <c r="G7126" s="3">
        <v>43075</v>
      </c>
      <c r="H7126">
        <v>59</v>
      </c>
    </row>
    <row r="7127" spans="1:8">
      <c r="A7127" s="4" t="s">
        <v>7334</v>
      </c>
      <c r="B7127" s="4" t="s">
        <v>170</v>
      </c>
      <c r="C7127" s="4" t="s">
        <v>179</v>
      </c>
      <c r="D7127" s="4" t="s">
        <v>37</v>
      </c>
      <c r="E7127" s="4" t="s">
        <v>172</v>
      </c>
      <c r="F7127" s="3">
        <v>43008</v>
      </c>
      <c r="G7127" s="3">
        <v>43015</v>
      </c>
      <c r="H7127">
        <v>549</v>
      </c>
    </row>
    <row r="7128" spans="1:8">
      <c r="A7128" s="4" t="s">
        <v>7335</v>
      </c>
      <c r="B7128" s="4" t="s">
        <v>189</v>
      </c>
      <c r="C7128" s="4" t="s">
        <v>171</v>
      </c>
      <c r="D7128" s="4" t="s">
        <v>79</v>
      </c>
      <c r="E7128" s="4" t="s">
        <v>172</v>
      </c>
      <c r="F7128" s="3">
        <v>43008</v>
      </c>
      <c r="G7128" s="3">
        <v>43066</v>
      </c>
      <c r="H7128">
        <v>1117</v>
      </c>
    </row>
    <row r="7129" spans="1:8">
      <c r="A7129" s="4" t="s">
        <v>7336</v>
      </c>
      <c r="B7129" s="4" t="s">
        <v>208</v>
      </c>
      <c r="C7129" s="4" t="s">
        <v>177</v>
      </c>
      <c r="D7129" s="4" t="s">
        <v>109</v>
      </c>
      <c r="E7129" s="4" t="s">
        <v>172</v>
      </c>
      <c r="F7129" s="3">
        <v>43008</v>
      </c>
      <c r="G7129" s="3">
        <v>43016</v>
      </c>
      <c r="H7129">
        <v>57</v>
      </c>
    </row>
    <row r="7130" spans="1:8">
      <c r="A7130" s="4" t="s">
        <v>7337</v>
      </c>
      <c r="B7130" s="4" t="s">
        <v>185</v>
      </c>
      <c r="C7130" s="4" t="s">
        <v>199</v>
      </c>
      <c r="D7130" s="4" t="s">
        <v>119</v>
      </c>
      <c r="E7130" s="4" t="s">
        <v>193</v>
      </c>
      <c r="F7130" s="3">
        <v>43008</v>
      </c>
      <c r="G7130" s="3"/>
    </row>
    <row r="7131" spans="1:8">
      <c r="A7131" s="4" t="s">
        <v>7338</v>
      </c>
      <c r="B7131" s="4" t="s">
        <v>185</v>
      </c>
      <c r="C7131" s="4" t="s">
        <v>179</v>
      </c>
      <c r="D7131" s="4" t="s">
        <v>87</v>
      </c>
      <c r="E7131" s="4" t="s">
        <v>197</v>
      </c>
      <c r="F7131" s="3">
        <v>43008</v>
      </c>
      <c r="G7131" s="3">
        <v>43017</v>
      </c>
      <c r="H7131">
        <v>0</v>
      </c>
    </row>
    <row r="7132" spans="1:8">
      <c r="A7132" s="4" t="s">
        <v>7339</v>
      </c>
      <c r="B7132" s="4" t="s">
        <v>216</v>
      </c>
      <c r="C7132" s="4" t="s">
        <v>177</v>
      </c>
      <c r="D7132" s="4" t="s">
        <v>21</v>
      </c>
      <c r="E7132" s="4" t="s">
        <v>197</v>
      </c>
      <c r="F7132" s="3">
        <v>43008</v>
      </c>
      <c r="G7132" s="3">
        <v>43016</v>
      </c>
      <c r="H7132">
        <v>0</v>
      </c>
    </row>
    <row r="7133" spans="1:8">
      <c r="A7133" s="4" t="s">
        <v>7340</v>
      </c>
      <c r="B7133" s="4" t="s">
        <v>216</v>
      </c>
      <c r="C7133" s="4" t="s">
        <v>177</v>
      </c>
      <c r="D7133" s="4" t="s">
        <v>107</v>
      </c>
      <c r="E7133" s="4" t="s">
        <v>172</v>
      </c>
      <c r="F7133" s="3">
        <v>43008</v>
      </c>
      <c r="G7133" s="3">
        <v>43093</v>
      </c>
      <c r="H7133">
        <v>55</v>
      </c>
    </row>
    <row r="7134" spans="1:8">
      <c r="A7134" s="4" t="s">
        <v>7341</v>
      </c>
      <c r="B7134" s="4" t="s">
        <v>216</v>
      </c>
      <c r="C7134" s="4" t="s">
        <v>177</v>
      </c>
      <c r="D7134" s="4" t="s">
        <v>120</v>
      </c>
      <c r="E7134" s="4" t="s">
        <v>172</v>
      </c>
      <c r="F7134" s="3">
        <v>43008</v>
      </c>
      <c r="G7134" s="3">
        <v>43091</v>
      </c>
      <c r="H7134">
        <v>63</v>
      </c>
    </row>
    <row r="7135" spans="1:8">
      <c r="A7135" s="4" t="s">
        <v>7342</v>
      </c>
      <c r="B7135" s="4" t="s">
        <v>181</v>
      </c>
      <c r="C7135" s="4" t="s">
        <v>171</v>
      </c>
      <c r="D7135" s="4" t="s">
        <v>102</v>
      </c>
      <c r="E7135" s="4" t="s">
        <v>172</v>
      </c>
      <c r="F7135" s="3">
        <v>43008</v>
      </c>
      <c r="G7135" s="3">
        <v>43016</v>
      </c>
      <c r="H7135">
        <v>1108</v>
      </c>
    </row>
    <row r="7136" spans="1:8">
      <c r="A7136" s="4" t="s">
        <v>7343</v>
      </c>
      <c r="B7136" s="4" t="s">
        <v>181</v>
      </c>
      <c r="C7136" s="4" t="s">
        <v>171</v>
      </c>
      <c r="D7136" s="4" t="s">
        <v>124</v>
      </c>
      <c r="E7136" s="4" t="s">
        <v>172</v>
      </c>
      <c r="F7136" s="3">
        <v>43008</v>
      </c>
      <c r="G7136" s="3">
        <v>43079</v>
      </c>
      <c r="H7136">
        <v>944</v>
      </c>
    </row>
    <row r="7137" spans="1:8">
      <c r="A7137" s="4" t="s">
        <v>7344</v>
      </c>
      <c r="B7137" s="4" t="s">
        <v>183</v>
      </c>
      <c r="C7137" s="4" t="s">
        <v>179</v>
      </c>
      <c r="D7137" s="4" t="s">
        <v>57</v>
      </c>
      <c r="E7137" s="4" t="s">
        <v>197</v>
      </c>
      <c r="F7137" s="3">
        <v>43009</v>
      </c>
      <c r="G7137" s="3">
        <v>43019</v>
      </c>
      <c r="H7137">
        <v>0</v>
      </c>
    </row>
    <row r="7138" spans="1:8">
      <c r="A7138" s="4" t="s">
        <v>7345</v>
      </c>
      <c r="B7138" s="4" t="s">
        <v>261</v>
      </c>
      <c r="C7138" s="4" t="s">
        <v>192</v>
      </c>
      <c r="D7138" s="4" t="s">
        <v>117</v>
      </c>
      <c r="E7138" s="4" t="s">
        <v>197</v>
      </c>
      <c r="F7138" s="3">
        <v>43009</v>
      </c>
      <c r="G7138" s="3">
        <v>43014</v>
      </c>
      <c r="H7138">
        <v>0</v>
      </c>
    </row>
    <row r="7139" spans="1:8">
      <c r="A7139" s="4" t="s">
        <v>7346</v>
      </c>
      <c r="B7139" s="4" t="s">
        <v>246</v>
      </c>
      <c r="C7139" s="4" t="s">
        <v>179</v>
      </c>
      <c r="D7139" s="4" t="s">
        <v>105</v>
      </c>
      <c r="E7139" s="4" t="s">
        <v>193</v>
      </c>
      <c r="F7139" s="3">
        <v>43009</v>
      </c>
      <c r="G7139" s="3"/>
    </row>
    <row r="7140" spans="1:8">
      <c r="A7140" s="4" t="s">
        <v>7347</v>
      </c>
      <c r="B7140" s="4" t="s">
        <v>246</v>
      </c>
      <c r="C7140" s="4" t="s">
        <v>171</v>
      </c>
      <c r="D7140" s="4" t="s">
        <v>38</v>
      </c>
      <c r="E7140" s="4" t="s">
        <v>193</v>
      </c>
      <c r="F7140" s="3">
        <v>43009</v>
      </c>
      <c r="G7140" s="3"/>
    </row>
    <row r="7141" spans="1:8">
      <c r="A7141" s="4" t="s">
        <v>7348</v>
      </c>
      <c r="B7141" s="4" t="s">
        <v>246</v>
      </c>
      <c r="C7141" s="4" t="s">
        <v>179</v>
      </c>
      <c r="D7141" s="4" t="s">
        <v>84</v>
      </c>
      <c r="E7141" s="4" t="s">
        <v>197</v>
      </c>
      <c r="F7141" s="3">
        <v>43009</v>
      </c>
      <c r="G7141" s="3">
        <v>43070</v>
      </c>
      <c r="H7141">
        <v>0</v>
      </c>
    </row>
    <row r="7142" spans="1:8">
      <c r="A7142" s="4" t="s">
        <v>7349</v>
      </c>
      <c r="B7142" s="4" t="s">
        <v>304</v>
      </c>
      <c r="C7142" s="4" t="s">
        <v>199</v>
      </c>
      <c r="D7142" s="4" t="s">
        <v>111</v>
      </c>
      <c r="E7142" s="4" t="s">
        <v>172</v>
      </c>
      <c r="F7142" s="3">
        <v>43009</v>
      </c>
      <c r="G7142" s="3">
        <v>43079</v>
      </c>
      <c r="H7142">
        <v>3704</v>
      </c>
    </row>
    <row r="7143" spans="1:8">
      <c r="A7143" s="4" t="s">
        <v>7350</v>
      </c>
      <c r="B7143" s="4" t="s">
        <v>279</v>
      </c>
      <c r="C7143" s="4" t="s">
        <v>199</v>
      </c>
      <c r="D7143" s="4" t="s">
        <v>84</v>
      </c>
      <c r="E7143" s="4" t="s">
        <v>197</v>
      </c>
      <c r="F7143" s="3">
        <v>43009</v>
      </c>
      <c r="G7143" s="3">
        <v>43015</v>
      </c>
      <c r="H7143">
        <v>0</v>
      </c>
    </row>
    <row r="7144" spans="1:8">
      <c r="A7144" s="4" t="s">
        <v>7351</v>
      </c>
      <c r="B7144" s="4" t="s">
        <v>279</v>
      </c>
      <c r="C7144" s="4" t="s">
        <v>171</v>
      </c>
      <c r="D7144" s="4" t="s">
        <v>50</v>
      </c>
      <c r="E7144" s="4" t="s">
        <v>172</v>
      </c>
      <c r="F7144" s="3">
        <v>43009</v>
      </c>
      <c r="G7144" s="3">
        <v>43011</v>
      </c>
      <c r="H7144">
        <v>1076</v>
      </c>
    </row>
    <row r="7145" spans="1:8">
      <c r="A7145" s="4" t="s">
        <v>7352</v>
      </c>
      <c r="B7145" s="4" t="s">
        <v>279</v>
      </c>
      <c r="C7145" s="4" t="s">
        <v>199</v>
      </c>
      <c r="D7145" s="4" t="s">
        <v>88</v>
      </c>
      <c r="E7145" s="4" t="s">
        <v>172</v>
      </c>
      <c r="F7145" s="3">
        <v>43009</v>
      </c>
      <c r="G7145" s="3">
        <v>43087</v>
      </c>
      <c r="H7145">
        <v>5528</v>
      </c>
    </row>
    <row r="7146" spans="1:8">
      <c r="A7146" s="4" t="s">
        <v>7353</v>
      </c>
      <c r="B7146" s="4" t="s">
        <v>210</v>
      </c>
      <c r="C7146" s="4" t="s">
        <v>171</v>
      </c>
      <c r="D7146" s="4" t="s">
        <v>123</v>
      </c>
      <c r="E7146" s="4" t="s">
        <v>193</v>
      </c>
      <c r="F7146" s="3">
        <v>43009</v>
      </c>
      <c r="G7146" s="3"/>
    </row>
    <row r="7147" spans="1:8">
      <c r="A7147" s="4" t="s">
        <v>7354</v>
      </c>
      <c r="B7147" s="4" t="s">
        <v>210</v>
      </c>
      <c r="C7147" s="4" t="s">
        <v>171</v>
      </c>
      <c r="D7147" s="4" t="s">
        <v>78</v>
      </c>
      <c r="E7147" s="4" t="s">
        <v>197</v>
      </c>
      <c r="F7147" s="3">
        <v>43009</v>
      </c>
      <c r="G7147" s="3">
        <v>43018</v>
      </c>
      <c r="H7147">
        <v>0</v>
      </c>
    </row>
    <row r="7148" spans="1:8">
      <c r="A7148" s="4" t="s">
        <v>7355</v>
      </c>
      <c r="B7148" s="4" t="s">
        <v>210</v>
      </c>
      <c r="C7148" s="4" t="s">
        <v>175</v>
      </c>
      <c r="D7148" s="4" t="s">
        <v>125</v>
      </c>
      <c r="E7148" s="4" t="s">
        <v>197</v>
      </c>
      <c r="F7148" s="3">
        <v>43009</v>
      </c>
      <c r="G7148" s="3">
        <v>43070</v>
      </c>
      <c r="H7148">
        <v>0</v>
      </c>
    </row>
    <row r="7149" spans="1:8">
      <c r="A7149" s="4" t="s">
        <v>7356</v>
      </c>
      <c r="B7149" s="4" t="s">
        <v>174</v>
      </c>
      <c r="C7149" s="4" t="s">
        <v>175</v>
      </c>
      <c r="D7149" s="4" t="s">
        <v>104</v>
      </c>
      <c r="E7149" s="4" t="s">
        <v>197</v>
      </c>
      <c r="F7149" s="3">
        <v>43009</v>
      </c>
      <c r="G7149" s="3">
        <v>43016</v>
      </c>
      <c r="H7149">
        <v>0</v>
      </c>
    </row>
    <row r="7150" spans="1:8">
      <c r="A7150" s="4" t="s">
        <v>7357</v>
      </c>
      <c r="B7150" s="4" t="s">
        <v>174</v>
      </c>
      <c r="C7150" s="4" t="s">
        <v>175</v>
      </c>
      <c r="D7150" s="4" t="s">
        <v>68</v>
      </c>
      <c r="E7150" s="4" t="s">
        <v>172</v>
      </c>
      <c r="F7150" s="3">
        <v>43009</v>
      </c>
      <c r="G7150" s="3">
        <v>43017</v>
      </c>
      <c r="H7150">
        <v>4594</v>
      </c>
    </row>
    <row r="7151" spans="1:8">
      <c r="A7151" s="4" t="s">
        <v>7358</v>
      </c>
      <c r="B7151" s="4" t="s">
        <v>174</v>
      </c>
      <c r="C7151" s="4" t="s">
        <v>175</v>
      </c>
      <c r="D7151" s="4" t="s">
        <v>106</v>
      </c>
      <c r="E7151" s="4" t="s">
        <v>172</v>
      </c>
      <c r="F7151" s="3">
        <v>43009</v>
      </c>
      <c r="G7151" s="3">
        <v>43075</v>
      </c>
      <c r="H7151">
        <v>6166</v>
      </c>
    </row>
    <row r="7152" spans="1:8">
      <c r="A7152" s="4" t="s">
        <v>7359</v>
      </c>
      <c r="B7152" s="4" t="s">
        <v>263</v>
      </c>
      <c r="C7152" s="4" t="s">
        <v>179</v>
      </c>
      <c r="D7152" s="4" t="s">
        <v>83</v>
      </c>
      <c r="E7152" s="4" t="s">
        <v>197</v>
      </c>
      <c r="F7152" s="3">
        <v>43009</v>
      </c>
      <c r="G7152" s="3">
        <v>43015</v>
      </c>
      <c r="H7152">
        <v>0</v>
      </c>
    </row>
    <row r="7153" spans="1:8">
      <c r="A7153" s="4" t="s">
        <v>7360</v>
      </c>
      <c r="B7153" s="4" t="s">
        <v>263</v>
      </c>
      <c r="C7153" s="4" t="s">
        <v>199</v>
      </c>
      <c r="D7153" s="4" t="s">
        <v>34</v>
      </c>
      <c r="E7153" s="4" t="s">
        <v>172</v>
      </c>
      <c r="F7153" s="3">
        <v>43009</v>
      </c>
      <c r="G7153" s="3">
        <v>43099</v>
      </c>
      <c r="H7153">
        <v>5270</v>
      </c>
    </row>
    <row r="7154" spans="1:8">
      <c r="A7154" s="4" t="s">
        <v>7361</v>
      </c>
      <c r="B7154" s="4" t="s">
        <v>237</v>
      </c>
      <c r="C7154" s="4" t="s">
        <v>199</v>
      </c>
      <c r="D7154" s="4" t="s">
        <v>113</v>
      </c>
      <c r="E7154" s="4" t="s">
        <v>197</v>
      </c>
      <c r="F7154" s="3">
        <v>43009</v>
      </c>
      <c r="G7154" s="3">
        <v>43056</v>
      </c>
      <c r="H7154">
        <v>0</v>
      </c>
    </row>
    <row r="7155" spans="1:8">
      <c r="A7155" s="4" t="s">
        <v>7362</v>
      </c>
      <c r="B7155" s="4" t="s">
        <v>203</v>
      </c>
      <c r="C7155" s="4" t="s">
        <v>171</v>
      </c>
      <c r="D7155" s="4" t="s">
        <v>122</v>
      </c>
      <c r="E7155" s="4" t="s">
        <v>197</v>
      </c>
      <c r="F7155" s="3">
        <v>43009</v>
      </c>
      <c r="G7155" s="3">
        <v>43016</v>
      </c>
      <c r="H7155">
        <v>0</v>
      </c>
    </row>
    <row r="7156" spans="1:8">
      <c r="A7156" s="4" t="s">
        <v>7363</v>
      </c>
      <c r="B7156" s="4" t="s">
        <v>203</v>
      </c>
      <c r="C7156" s="4" t="s">
        <v>192</v>
      </c>
      <c r="D7156" s="4" t="s">
        <v>38</v>
      </c>
      <c r="E7156" s="4" t="s">
        <v>172</v>
      </c>
      <c r="F7156" s="3">
        <v>43009</v>
      </c>
      <c r="G7156" s="3">
        <v>43013</v>
      </c>
      <c r="H7156">
        <v>3169</v>
      </c>
    </row>
    <row r="7157" spans="1:8">
      <c r="A7157" s="4" t="s">
        <v>7364</v>
      </c>
      <c r="B7157" s="4" t="s">
        <v>343</v>
      </c>
      <c r="C7157" s="4" t="s">
        <v>179</v>
      </c>
      <c r="D7157" s="4" t="s">
        <v>119</v>
      </c>
      <c r="E7157" s="4" t="s">
        <v>172</v>
      </c>
      <c r="F7157" s="3">
        <v>43009</v>
      </c>
      <c r="G7157" s="3">
        <v>43063</v>
      </c>
      <c r="H7157">
        <v>571</v>
      </c>
    </row>
    <row r="7158" spans="1:8">
      <c r="A7158" s="4" t="s">
        <v>7365</v>
      </c>
      <c r="B7158" s="4" t="s">
        <v>219</v>
      </c>
      <c r="C7158" s="4" t="s">
        <v>179</v>
      </c>
      <c r="D7158" s="4" t="s">
        <v>71</v>
      </c>
      <c r="E7158" s="4" t="s">
        <v>197</v>
      </c>
      <c r="F7158" s="3">
        <v>43009</v>
      </c>
      <c r="G7158" s="3">
        <v>43072</v>
      </c>
      <c r="H7158">
        <v>0</v>
      </c>
    </row>
    <row r="7159" spans="1:8">
      <c r="A7159" s="4" t="s">
        <v>7366</v>
      </c>
      <c r="B7159" s="4" t="s">
        <v>219</v>
      </c>
      <c r="C7159" s="4" t="s">
        <v>199</v>
      </c>
      <c r="D7159" s="4" t="s">
        <v>72</v>
      </c>
      <c r="E7159" s="4" t="s">
        <v>172</v>
      </c>
      <c r="F7159" s="3">
        <v>43009</v>
      </c>
      <c r="G7159" s="3">
        <v>43021</v>
      </c>
      <c r="H7159">
        <v>6304</v>
      </c>
    </row>
    <row r="7160" spans="1:8">
      <c r="A7160" s="4" t="s">
        <v>7367</v>
      </c>
      <c r="B7160" s="4" t="s">
        <v>187</v>
      </c>
      <c r="C7160" s="4" t="s">
        <v>177</v>
      </c>
      <c r="D7160" s="4" t="s">
        <v>21</v>
      </c>
      <c r="E7160" s="4" t="s">
        <v>193</v>
      </c>
      <c r="F7160" s="3">
        <v>43009</v>
      </c>
      <c r="G7160" s="3"/>
    </row>
    <row r="7161" spans="1:8">
      <c r="A7161" s="4" t="s">
        <v>7368</v>
      </c>
      <c r="B7161" s="4" t="s">
        <v>187</v>
      </c>
      <c r="C7161" s="4" t="s">
        <v>179</v>
      </c>
      <c r="D7161" s="4" t="s">
        <v>38</v>
      </c>
      <c r="E7161" s="4" t="s">
        <v>197</v>
      </c>
      <c r="F7161" s="3">
        <v>43009</v>
      </c>
      <c r="G7161" s="3">
        <v>43010</v>
      </c>
      <c r="H7161">
        <v>0</v>
      </c>
    </row>
    <row r="7162" spans="1:8">
      <c r="A7162" s="4" t="s">
        <v>7369</v>
      </c>
      <c r="B7162" s="4" t="s">
        <v>187</v>
      </c>
      <c r="C7162" s="4" t="s">
        <v>175</v>
      </c>
      <c r="D7162" s="4" t="s">
        <v>74</v>
      </c>
      <c r="E7162" s="4" t="s">
        <v>197</v>
      </c>
      <c r="F7162" s="3">
        <v>43009</v>
      </c>
      <c r="G7162" s="3">
        <v>43013</v>
      </c>
      <c r="H7162">
        <v>0</v>
      </c>
    </row>
    <row r="7163" spans="1:8">
      <c r="A7163" s="4" t="s">
        <v>7370</v>
      </c>
      <c r="B7163" s="4" t="s">
        <v>244</v>
      </c>
      <c r="C7163" s="4" t="s">
        <v>179</v>
      </c>
      <c r="D7163" s="4" t="s">
        <v>110</v>
      </c>
      <c r="E7163" s="4" t="s">
        <v>197</v>
      </c>
      <c r="F7163" s="3">
        <v>43009</v>
      </c>
      <c r="G7163" s="3">
        <v>43020</v>
      </c>
      <c r="H7163">
        <v>0</v>
      </c>
    </row>
    <row r="7164" spans="1:8">
      <c r="A7164" s="4" t="s">
        <v>7371</v>
      </c>
      <c r="B7164" s="4" t="s">
        <v>244</v>
      </c>
      <c r="C7164" s="4" t="s">
        <v>175</v>
      </c>
      <c r="D7164" s="4" t="s">
        <v>42</v>
      </c>
      <c r="E7164" s="4" t="s">
        <v>172</v>
      </c>
      <c r="F7164" s="3">
        <v>43009</v>
      </c>
      <c r="G7164" s="3">
        <v>43084</v>
      </c>
      <c r="H7164">
        <v>4578</v>
      </c>
    </row>
    <row r="7165" spans="1:8">
      <c r="A7165" s="4" t="s">
        <v>7372</v>
      </c>
      <c r="B7165" s="4" t="s">
        <v>232</v>
      </c>
      <c r="C7165" s="4" t="s">
        <v>177</v>
      </c>
      <c r="D7165" s="4" t="s">
        <v>34</v>
      </c>
      <c r="E7165" s="4" t="s">
        <v>172</v>
      </c>
      <c r="F7165" s="3">
        <v>43009</v>
      </c>
      <c r="G7165" s="3">
        <v>43087</v>
      </c>
      <c r="H7165">
        <v>62</v>
      </c>
    </row>
    <row r="7166" spans="1:8">
      <c r="A7166" s="4" t="s">
        <v>7373</v>
      </c>
      <c r="B7166" s="4" t="s">
        <v>205</v>
      </c>
      <c r="C7166" s="4" t="s">
        <v>177</v>
      </c>
      <c r="D7166" s="4" t="s">
        <v>81</v>
      </c>
      <c r="E7166" s="4" t="s">
        <v>172</v>
      </c>
      <c r="F7166" s="3">
        <v>43009</v>
      </c>
      <c r="G7166" s="3">
        <v>43016</v>
      </c>
      <c r="H7166">
        <v>51</v>
      </c>
    </row>
    <row r="7167" spans="1:8">
      <c r="A7167" s="4" t="s">
        <v>7374</v>
      </c>
      <c r="B7167" s="4" t="s">
        <v>226</v>
      </c>
      <c r="C7167" s="4" t="s">
        <v>175</v>
      </c>
      <c r="D7167" s="4" t="s">
        <v>34</v>
      </c>
      <c r="E7167" s="4" t="s">
        <v>172</v>
      </c>
      <c r="F7167" s="3">
        <v>43009</v>
      </c>
      <c r="G7167" s="3">
        <v>43069</v>
      </c>
      <c r="H7167">
        <v>4881</v>
      </c>
    </row>
    <row r="7168" spans="1:8">
      <c r="A7168" s="4" t="s">
        <v>7375</v>
      </c>
      <c r="B7168" s="4" t="s">
        <v>185</v>
      </c>
      <c r="C7168" s="4" t="s">
        <v>179</v>
      </c>
      <c r="D7168" s="4" t="s">
        <v>62</v>
      </c>
      <c r="E7168" s="4" t="s">
        <v>172</v>
      </c>
      <c r="F7168" s="3">
        <v>43009</v>
      </c>
      <c r="G7168" s="3">
        <v>43087</v>
      </c>
      <c r="H7168">
        <v>544</v>
      </c>
    </row>
    <row r="7169" spans="1:8">
      <c r="A7169" s="4" t="s">
        <v>7376</v>
      </c>
      <c r="B7169" s="4" t="s">
        <v>185</v>
      </c>
      <c r="C7169" s="4" t="s">
        <v>192</v>
      </c>
      <c r="D7169" s="4" t="s">
        <v>71</v>
      </c>
      <c r="E7169" s="4" t="s">
        <v>172</v>
      </c>
      <c r="F7169" s="3">
        <v>43009</v>
      </c>
      <c r="G7169" s="3">
        <v>43085</v>
      </c>
      <c r="H7169">
        <v>2941</v>
      </c>
    </row>
    <row r="7170" spans="1:8">
      <c r="A7170" s="4" t="s">
        <v>7377</v>
      </c>
      <c r="B7170" s="4" t="s">
        <v>235</v>
      </c>
      <c r="C7170" s="4" t="s">
        <v>199</v>
      </c>
      <c r="D7170" s="4" t="s">
        <v>24</v>
      </c>
      <c r="E7170" s="4" t="s">
        <v>193</v>
      </c>
      <c r="F7170" s="3">
        <v>43009</v>
      </c>
      <c r="G7170" s="3"/>
    </row>
    <row r="7171" spans="1:8">
      <c r="A7171" s="4" t="s">
        <v>7378</v>
      </c>
      <c r="B7171" s="4" t="s">
        <v>235</v>
      </c>
      <c r="C7171" s="4" t="s">
        <v>192</v>
      </c>
      <c r="D7171" s="4" t="s">
        <v>63</v>
      </c>
      <c r="E7171" s="4" t="s">
        <v>197</v>
      </c>
      <c r="F7171" s="3">
        <v>43009</v>
      </c>
      <c r="G7171" s="3">
        <v>43082</v>
      </c>
      <c r="H7171">
        <v>0</v>
      </c>
    </row>
    <row r="7172" spans="1:8">
      <c r="A7172" s="4" t="s">
        <v>7379</v>
      </c>
      <c r="B7172" s="4" t="s">
        <v>235</v>
      </c>
      <c r="C7172" s="4" t="s">
        <v>177</v>
      </c>
      <c r="D7172" s="4" t="s">
        <v>42</v>
      </c>
      <c r="E7172" s="4" t="s">
        <v>172</v>
      </c>
      <c r="F7172" s="3">
        <v>43009</v>
      </c>
      <c r="G7172" s="3">
        <v>43019</v>
      </c>
      <c r="H7172">
        <v>44</v>
      </c>
    </row>
    <row r="7173" spans="1:8">
      <c r="A7173" s="4" t="s">
        <v>7380</v>
      </c>
      <c r="B7173" s="4" t="s">
        <v>181</v>
      </c>
      <c r="C7173" s="4" t="s">
        <v>199</v>
      </c>
      <c r="D7173" s="4" t="s">
        <v>49</v>
      </c>
      <c r="E7173" s="4" t="s">
        <v>172</v>
      </c>
      <c r="F7173" s="3">
        <v>43009</v>
      </c>
      <c r="G7173" s="3">
        <v>43092</v>
      </c>
      <c r="H7173">
        <v>4910</v>
      </c>
    </row>
    <row r="7174" spans="1:8">
      <c r="A7174" s="4" t="s">
        <v>7381</v>
      </c>
      <c r="B7174" s="4" t="s">
        <v>183</v>
      </c>
      <c r="C7174" s="4" t="s">
        <v>199</v>
      </c>
      <c r="D7174" s="4" t="s">
        <v>92</v>
      </c>
      <c r="E7174" s="4" t="s">
        <v>197</v>
      </c>
      <c r="F7174" s="3">
        <v>43010</v>
      </c>
      <c r="G7174" s="3">
        <v>43022</v>
      </c>
      <c r="H7174">
        <v>0</v>
      </c>
    </row>
    <row r="7175" spans="1:8">
      <c r="A7175" s="4" t="s">
        <v>7382</v>
      </c>
      <c r="B7175" s="4" t="s">
        <v>261</v>
      </c>
      <c r="C7175" s="4" t="s">
        <v>171</v>
      </c>
      <c r="D7175" s="4" t="s">
        <v>84</v>
      </c>
      <c r="E7175" s="4" t="s">
        <v>197</v>
      </c>
      <c r="F7175" s="3">
        <v>43010</v>
      </c>
      <c r="G7175" s="3">
        <v>43012</v>
      </c>
      <c r="H7175">
        <v>0</v>
      </c>
    </row>
    <row r="7176" spans="1:8">
      <c r="A7176" s="4" t="s">
        <v>7383</v>
      </c>
      <c r="B7176" s="4" t="s">
        <v>246</v>
      </c>
      <c r="C7176" s="4" t="s">
        <v>199</v>
      </c>
      <c r="D7176" s="4" t="s">
        <v>31</v>
      </c>
      <c r="E7176" s="4" t="s">
        <v>172</v>
      </c>
      <c r="F7176" s="3">
        <v>43010</v>
      </c>
      <c r="G7176" s="3">
        <v>43074</v>
      </c>
      <c r="H7176">
        <v>5469</v>
      </c>
    </row>
    <row r="7177" spans="1:8">
      <c r="A7177" s="4" t="s">
        <v>7384</v>
      </c>
      <c r="B7177" s="4" t="s">
        <v>304</v>
      </c>
      <c r="C7177" s="4" t="s">
        <v>192</v>
      </c>
      <c r="D7177" s="4" t="s">
        <v>106</v>
      </c>
      <c r="E7177" s="4" t="s">
        <v>197</v>
      </c>
      <c r="F7177" s="3">
        <v>43010</v>
      </c>
      <c r="G7177" s="3">
        <v>43011</v>
      </c>
      <c r="H7177">
        <v>0</v>
      </c>
    </row>
    <row r="7178" spans="1:8">
      <c r="A7178" s="4" t="s">
        <v>7385</v>
      </c>
      <c r="B7178" s="4" t="s">
        <v>304</v>
      </c>
      <c r="C7178" s="4" t="s">
        <v>192</v>
      </c>
      <c r="D7178" s="4" t="s">
        <v>119</v>
      </c>
      <c r="E7178" s="4" t="s">
        <v>197</v>
      </c>
      <c r="F7178" s="3">
        <v>43010</v>
      </c>
      <c r="G7178" s="3">
        <v>43089</v>
      </c>
      <c r="H7178">
        <v>0</v>
      </c>
    </row>
    <row r="7179" spans="1:8">
      <c r="A7179" s="4" t="s">
        <v>7386</v>
      </c>
      <c r="B7179" s="4" t="s">
        <v>304</v>
      </c>
      <c r="C7179" s="4" t="s">
        <v>179</v>
      </c>
      <c r="D7179" s="4" t="s">
        <v>131</v>
      </c>
      <c r="E7179" s="4" t="s">
        <v>172</v>
      </c>
      <c r="F7179" s="3">
        <v>43010</v>
      </c>
      <c r="G7179" s="3">
        <v>43076</v>
      </c>
      <c r="H7179">
        <v>568</v>
      </c>
    </row>
    <row r="7180" spans="1:8">
      <c r="A7180" s="4" t="s">
        <v>7387</v>
      </c>
      <c r="B7180" s="4" t="s">
        <v>174</v>
      </c>
      <c r="C7180" s="4" t="s">
        <v>171</v>
      </c>
      <c r="D7180" s="4" t="s">
        <v>37</v>
      </c>
      <c r="E7180" s="4" t="s">
        <v>197</v>
      </c>
      <c r="F7180" s="3">
        <v>43010</v>
      </c>
      <c r="G7180" s="3">
        <v>43020</v>
      </c>
      <c r="H7180">
        <v>0</v>
      </c>
    </row>
    <row r="7181" spans="1:8">
      <c r="A7181" s="4" t="s">
        <v>7388</v>
      </c>
      <c r="B7181" s="4" t="s">
        <v>174</v>
      </c>
      <c r="C7181" s="4" t="s">
        <v>192</v>
      </c>
      <c r="D7181" s="4" t="s">
        <v>66</v>
      </c>
      <c r="E7181" s="4" t="s">
        <v>197</v>
      </c>
      <c r="F7181" s="3">
        <v>43010</v>
      </c>
      <c r="G7181" s="3">
        <v>43017</v>
      </c>
      <c r="H7181">
        <v>0</v>
      </c>
    </row>
    <row r="7182" spans="1:8">
      <c r="A7182" s="4" t="s">
        <v>7389</v>
      </c>
      <c r="B7182" s="4" t="s">
        <v>174</v>
      </c>
      <c r="C7182" s="4" t="s">
        <v>199</v>
      </c>
      <c r="D7182" s="4" t="s">
        <v>41</v>
      </c>
      <c r="E7182" s="4" t="s">
        <v>172</v>
      </c>
      <c r="F7182" s="3">
        <v>43010</v>
      </c>
      <c r="G7182" s="3">
        <v>43012</v>
      </c>
      <c r="H7182">
        <v>5263</v>
      </c>
    </row>
    <row r="7183" spans="1:8">
      <c r="A7183" s="4" t="s">
        <v>7390</v>
      </c>
      <c r="B7183" s="4" t="s">
        <v>174</v>
      </c>
      <c r="C7183" s="4" t="s">
        <v>175</v>
      </c>
      <c r="D7183" s="4" t="s">
        <v>118</v>
      </c>
      <c r="E7183" s="4" t="s">
        <v>172</v>
      </c>
      <c r="F7183" s="3">
        <v>43010</v>
      </c>
      <c r="G7183" s="3">
        <v>43017</v>
      </c>
      <c r="H7183">
        <v>4201</v>
      </c>
    </row>
    <row r="7184" spans="1:8">
      <c r="A7184" s="4" t="s">
        <v>7391</v>
      </c>
      <c r="B7184" s="4" t="s">
        <v>343</v>
      </c>
      <c r="C7184" s="4" t="s">
        <v>179</v>
      </c>
      <c r="D7184" s="4" t="s">
        <v>92</v>
      </c>
      <c r="E7184" s="4" t="s">
        <v>197</v>
      </c>
      <c r="F7184" s="3">
        <v>43010</v>
      </c>
      <c r="G7184" s="3">
        <v>43015</v>
      </c>
      <c r="H7184">
        <v>0</v>
      </c>
    </row>
    <row r="7185" spans="1:8">
      <c r="A7185" s="4" t="s">
        <v>7392</v>
      </c>
      <c r="B7185" s="4" t="s">
        <v>343</v>
      </c>
      <c r="C7185" s="4" t="s">
        <v>171</v>
      </c>
      <c r="D7185" s="4" t="s">
        <v>45</v>
      </c>
      <c r="E7185" s="4" t="s">
        <v>197</v>
      </c>
      <c r="F7185" s="3">
        <v>43010</v>
      </c>
      <c r="G7185" s="3">
        <v>43086</v>
      </c>
      <c r="H7185">
        <v>0</v>
      </c>
    </row>
    <row r="7186" spans="1:8">
      <c r="A7186" s="4" t="s">
        <v>7393</v>
      </c>
      <c r="B7186" s="4" t="s">
        <v>343</v>
      </c>
      <c r="C7186" s="4" t="s">
        <v>171</v>
      </c>
      <c r="D7186" s="4" t="s">
        <v>51</v>
      </c>
      <c r="E7186" s="4" t="s">
        <v>197</v>
      </c>
      <c r="F7186" s="3">
        <v>43010</v>
      </c>
      <c r="G7186" s="3">
        <v>43018</v>
      </c>
      <c r="H7186">
        <v>0</v>
      </c>
    </row>
    <row r="7187" spans="1:8">
      <c r="A7187" s="4" t="s">
        <v>7394</v>
      </c>
      <c r="B7187" s="4" t="s">
        <v>343</v>
      </c>
      <c r="C7187" s="4" t="s">
        <v>171</v>
      </c>
      <c r="D7187" s="4" t="s">
        <v>79</v>
      </c>
      <c r="E7187" s="4" t="s">
        <v>197</v>
      </c>
      <c r="F7187" s="3">
        <v>43010</v>
      </c>
      <c r="G7187" s="3">
        <v>43087</v>
      </c>
      <c r="H7187">
        <v>0</v>
      </c>
    </row>
    <row r="7188" spans="1:8">
      <c r="A7188" s="4" t="s">
        <v>7395</v>
      </c>
      <c r="B7188" s="4" t="s">
        <v>219</v>
      </c>
      <c r="C7188" s="4" t="s">
        <v>175</v>
      </c>
      <c r="D7188" s="4" t="s">
        <v>74</v>
      </c>
      <c r="E7188" s="4" t="s">
        <v>197</v>
      </c>
      <c r="F7188" s="3">
        <v>43010</v>
      </c>
      <c r="G7188" s="3">
        <v>43012</v>
      </c>
      <c r="H7188">
        <v>0</v>
      </c>
    </row>
    <row r="7189" spans="1:8">
      <c r="A7189" s="4" t="s">
        <v>7396</v>
      </c>
      <c r="B7189" s="4" t="s">
        <v>219</v>
      </c>
      <c r="C7189" s="4" t="s">
        <v>171</v>
      </c>
      <c r="D7189" s="4" t="s">
        <v>115</v>
      </c>
      <c r="E7189" s="4" t="s">
        <v>172</v>
      </c>
      <c r="F7189" s="3">
        <v>43010</v>
      </c>
      <c r="G7189" s="3">
        <v>43011</v>
      </c>
      <c r="H7189">
        <v>1048</v>
      </c>
    </row>
    <row r="7190" spans="1:8">
      <c r="A7190" s="4" t="s">
        <v>7397</v>
      </c>
      <c r="B7190" s="4" t="s">
        <v>230</v>
      </c>
      <c r="C7190" s="4" t="s">
        <v>179</v>
      </c>
      <c r="D7190" s="4" t="s">
        <v>75</v>
      </c>
      <c r="E7190" s="4" t="s">
        <v>172</v>
      </c>
      <c r="F7190" s="3">
        <v>43010</v>
      </c>
      <c r="G7190" s="3">
        <v>43043</v>
      </c>
      <c r="H7190">
        <v>631</v>
      </c>
    </row>
    <row r="7191" spans="1:8">
      <c r="A7191" s="4" t="s">
        <v>7398</v>
      </c>
      <c r="B7191" s="4" t="s">
        <v>256</v>
      </c>
      <c r="C7191" s="4" t="s">
        <v>192</v>
      </c>
      <c r="D7191" s="4" t="s">
        <v>76</v>
      </c>
      <c r="E7191" s="4" t="s">
        <v>197</v>
      </c>
      <c r="F7191" s="3">
        <v>43010</v>
      </c>
      <c r="G7191" s="3">
        <v>43021</v>
      </c>
      <c r="H7191">
        <v>0</v>
      </c>
    </row>
    <row r="7192" spans="1:8">
      <c r="A7192" s="4" t="s">
        <v>7399</v>
      </c>
      <c r="B7192" s="4" t="s">
        <v>256</v>
      </c>
      <c r="C7192" s="4" t="s">
        <v>179</v>
      </c>
      <c r="D7192" s="4" t="s">
        <v>27</v>
      </c>
      <c r="E7192" s="4" t="s">
        <v>172</v>
      </c>
      <c r="F7192" s="3">
        <v>43010</v>
      </c>
      <c r="G7192" s="3">
        <v>43020</v>
      </c>
      <c r="H7192">
        <v>536</v>
      </c>
    </row>
    <row r="7193" spans="1:8">
      <c r="A7193" s="4" t="s">
        <v>7400</v>
      </c>
      <c r="B7193" s="4" t="s">
        <v>256</v>
      </c>
      <c r="C7193" s="4" t="s">
        <v>171</v>
      </c>
      <c r="D7193" s="4" t="s">
        <v>66</v>
      </c>
      <c r="E7193" s="4" t="s">
        <v>172</v>
      </c>
      <c r="F7193" s="3">
        <v>43010</v>
      </c>
      <c r="G7193" s="3">
        <v>43087</v>
      </c>
      <c r="H7193">
        <v>1127</v>
      </c>
    </row>
    <row r="7194" spans="1:8">
      <c r="A7194" s="4" t="s">
        <v>7401</v>
      </c>
      <c r="B7194" s="4" t="s">
        <v>244</v>
      </c>
      <c r="C7194" s="4" t="s">
        <v>171</v>
      </c>
      <c r="D7194" s="4" t="s">
        <v>103</v>
      </c>
      <c r="E7194" s="4" t="s">
        <v>197</v>
      </c>
      <c r="F7194" s="3">
        <v>43010</v>
      </c>
      <c r="G7194" s="3">
        <v>43012</v>
      </c>
      <c r="H7194">
        <v>0</v>
      </c>
    </row>
    <row r="7195" spans="1:8">
      <c r="A7195" s="4" t="s">
        <v>7402</v>
      </c>
      <c r="B7195" s="4" t="s">
        <v>244</v>
      </c>
      <c r="C7195" s="4" t="s">
        <v>177</v>
      </c>
      <c r="D7195" s="4" t="s">
        <v>37</v>
      </c>
      <c r="E7195" s="4" t="s">
        <v>172</v>
      </c>
      <c r="F7195" s="3">
        <v>43010</v>
      </c>
      <c r="G7195" s="3">
        <v>43017</v>
      </c>
      <c r="H7195">
        <v>56</v>
      </c>
    </row>
    <row r="7196" spans="1:8">
      <c r="A7196" s="4" t="s">
        <v>7403</v>
      </c>
      <c r="B7196" s="4" t="s">
        <v>201</v>
      </c>
      <c r="C7196" s="4" t="s">
        <v>179</v>
      </c>
      <c r="D7196" s="4" t="s">
        <v>76</v>
      </c>
      <c r="E7196" s="4" t="s">
        <v>197</v>
      </c>
      <c r="F7196" s="3">
        <v>43010</v>
      </c>
      <c r="G7196" s="3">
        <v>43084</v>
      </c>
      <c r="H7196">
        <v>0</v>
      </c>
    </row>
    <row r="7197" spans="1:8">
      <c r="A7197" s="4" t="s">
        <v>7404</v>
      </c>
      <c r="B7197" s="4" t="s">
        <v>232</v>
      </c>
      <c r="C7197" s="4" t="s">
        <v>175</v>
      </c>
      <c r="D7197" s="4" t="s">
        <v>34</v>
      </c>
      <c r="E7197" s="4" t="s">
        <v>172</v>
      </c>
      <c r="F7197" s="3">
        <v>43010</v>
      </c>
      <c r="G7197" s="3">
        <v>43018</v>
      </c>
      <c r="H7197">
        <v>4186</v>
      </c>
    </row>
    <row r="7198" spans="1:8">
      <c r="A7198" s="4" t="s">
        <v>7405</v>
      </c>
      <c r="B7198" s="4" t="s">
        <v>232</v>
      </c>
      <c r="C7198" s="4" t="s">
        <v>192</v>
      </c>
      <c r="D7198" s="4" t="s">
        <v>84</v>
      </c>
      <c r="E7198" s="4" t="s">
        <v>172</v>
      </c>
      <c r="F7198" s="3">
        <v>43010</v>
      </c>
      <c r="G7198" s="3">
        <v>43020</v>
      </c>
      <c r="H7198">
        <v>3670</v>
      </c>
    </row>
    <row r="7199" spans="1:8">
      <c r="A7199" s="4" t="s">
        <v>7406</v>
      </c>
      <c r="B7199" s="4" t="s">
        <v>232</v>
      </c>
      <c r="C7199" s="4" t="s">
        <v>192</v>
      </c>
      <c r="D7199" s="4" t="s">
        <v>120</v>
      </c>
      <c r="E7199" s="4" t="s">
        <v>172</v>
      </c>
      <c r="F7199" s="3">
        <v>43010</v>
      </c>
      <c r="G7199" s="3">
        <v>43020</v>
      </c>
      <c r="H7199">
        <v>3482</v>
      </c>
    </row>
    <row r="7200" spans="1:8">
      <c r="A7200" s="4" t="s">
        <v>7407</v>
      </c>
      <c r="B7200" s="4" t="s">
        <v>226</v>
      </c>
      <c r="C7200" s="4" t="s">
        <v>171</v>
      </c>
      <c r="D7200" s="4" t="s">
        <v>65</v>
      </c>
      <c r="E7200" s="4" t="s">
        <v>197</v>
      </c>
      <c r="F7200" s="3">
        <v>43010</v>
      </c>
      <c r="G7200" s="3">
        <v>43020</v>
      </c>
      <c r="H7200">
        <v>0</v>
      </c>
    </row>
    <row r="7201" spans="1:8">
      <c r="A7201" s="4" t="s">
        <v>7408</v>
      </c>
      <c r="B7201" s="4" t="s">
        <v>208</v>
      </c>
      <c r="C7201" s="4" t="s">
        <v>177</v>
      </c>
      <c r="D7201" s="4" t="s">
        <v>61</v>
      </c>
      <c r="E7201" s="4" t="s">
        <v>197</v>
      </c>
      <c r="F7201" s="3">
        <v>43010</v>
      </c>
      <c r="G7201" s="3">
        <v>43012</v>
      </c>
      <c r="H7201">
        <v>0</v>
      </c>
    </row>
    <row r="7202" spans="1:8">
      <c r="A7202" s="4" t="s">
        <v>7409</v>
      </c>
      <c r="B7202" s="4" t="s">
        <v>216</v>
      </c>
      <c r="C7202" s="4" t="s">
        <v>177</v>
      </c>
      <c r="D7202" s="4" t="s">
        <v>83</v>
      </c>
      <c r="E7202" s="4" t="s">
        <v>172</v>
      </c>
      <c r="F7202" s="3">
        <v>43010</v>
      </c>
      <c r="G7202" s="3">
        <v>43019</v>
      </c>
      <c r="H7202">
        <v>50</v>
      </c>
    </row>
    <row r="7203" spans="1:8">
      <c r="A7203" s="4" t="s">
        <v>7410</v>
      </c>
      <c r="B7203" s="4" t="s">
        <v>216</v>
      </c>
      <c r="C7203" s="4" t="s">
        <v>192</v>
      </c>
      <c r="D7203" s="4" t="s">
        <v>40</v>
      </c>
      <c r="E7203" s="4" t="s">
        <v>172</v>
      </c>
      <c r="F7203" s="3">
        <v>43010</v>
      </c>
      <c r="G7203" s="3">
        <v>43100</v>
      </c>
      <c r="H7203">
        <v>3629</v>
      </c>
    </row>
    <row r="7204" spans="1:8">
      <c r="A7204" s="4" t="s">
        <v>7411</v>
      </c>
      <c r="B7204" s="4" t="s">
        <v>181</v>
      </c>
      <c r="C7204" s="4" t="s">
        <v>179</v>
      </c>
      <c r="D7204" s="4" t="s">
        <v>76</v>
      </c>
      <c r="E7204" s="4" t="s">
        <v>197</v>
      </c>
      <c r="F7204" s="3">
        <v>43010</v>
      </c>
      <c r="G7204" s="3">
        <v>43011</v>
      </c>
      <c r="H7204">
        <v>0</v>
      </c>
    </row>
    <row r="7205" spans="1:8">
      <c r="A7205" s="4" t="s">
        <v>7412</v>
      </c>
      <c r="B7205" s="4" t="s">
        <v>181</v>
      </c>
      <c r="C7205" s="4" t="s">
        <v>175</v>
      </c>
      <c r="D7205" s="4" t="s">
        <v>74</v>
      </c>
      <c r="E7205" s="4" t="s">
        <v>197</v>
      </c>
      <c r="F7205" s="3">
        <v>43010</v>
      </c>
      <c r="G7205" s="3">
        <v>43019</v>
      </c>
      <c r="H7205">
        <v>0</v>
      </c>
    </row>
    <row r="7206" spans="1:8">
      <c r="A7206" s="4" t="s">
        <v>7413</v>
      </c>
      <c r="B7206" s="4" t="s">
        <v>181</v>
      </c>
      <c r="C7206" s="4" t="s">
        <v>179</v>
      </c>
      <c r="D7206" s="4" t="s">
        <v>42</v>
      </c>
      <c r="E7206" s="4" t="s">
        <v>172</v>
      </c>
      <c r="F7206" s="3">
        <v>43010</v>
      </c>
      <c r="G7206" s="3">
        <v>43020</v>
      </c>
      <c r="H7206">
        <v>544</v>
      </c>
    </row>
    <row r="7207" spans="1:8">
      <c r="A7207" s="4" t="s">
        <v>7414</v>
      </c>
      <c r="B7207" s="4" t="s">
        <v>183</v>
      </c>
      <c r="C7207" s="4" t="s">
        <v>199</v>
      </c>
      <c r="D7207" s="4" t="s">
        <v>104</v>
      </c>
      <c r="E7207" s="4" t="s">
        <v>197</v>
      </c>
      <c r="F7207" s="3">
        <v>43011</v>
      </c>
      <c r="G7207" s="3">
        <v>43017</v>
      </c>
      <c r="H7207">
        <v>0</v>
      </c>
    </row>
    <row r="7208" spans="1:8">
      <c r="A7208" s="4" t="s">
        <v>7415</v>
      </c>
      <c r="B7208" s="4" t="s">
        <v>304</v>
      </c>
      <c r="C7208" s="4" t="s">
        <v>192</v>
      </c>
      <c r="D7208" s="4" t="s">
        <v>109</v>
      </c>
      <c r="E7208" s="4" t="s">
        <v>172</v>
      </c>
      <c r="F7208" s="3">
        <v>43011</v>
      </c>
      <c r="G7208" s="3">
        <v>43018</v>
      </c>
      <c r="H7208">
        <v>3415</v>
      </c>
    </row>
    <row r="7209" spans="1:8">
      <c r="A7209" s="4" t="s">
        <v>7416</v>
      </c>
      <c r="B7209" s="4" t="s">
        <v>279</v>
      </c>
      <c r="C7209" s="4" t="s">
        <v>179</v>
      </c>
      <c r="D7209" s="4" t="s">
        <v>35</v>
      </c>
      <c r="E7209" s="4" t="s">
        <v>172</v>
      </c>
      <c r="F7209" s="3">
        <v>43011</v>
      </c>
      <c r="G7209" s="3">
        <v>43012</v>
      </c>
      <c r="H7209">
        <v>616</v>
      </c>
    </row>
    <row r="7210" spans="1:8">
      <c r="A7210" s="4" t="s">
        <v>7417</v>
      </c>
      <c r="B7210" s="4" t="s">
        <v>210</v>
      </c>
      <c r="C7210" s="4" t="s">
        <v>171</v>
      </c>
      <c r="D7210" s="4" t="s">
        <v>52</v>
      </c>
      <c r="E7210" s="4" t="s">
        <v>172</v>
      </c>
      <c r="F7210" s="3">
        <v>43011</v>
      </c>
      <c r="G7210" s="3">
        <v>43016</v>
      </c>
      <c r="H7210">
        <v>1050</v>
      </c>
    </row>
    <row r="7211" spans="1:8">
      <c r="A7211" s="4" t="s">
        <v>7418</v>
      </c>
      <c r="B7211" s="4" t="s">
        <v>174</v>
      </c>
      <c r="C7211" s="4" t="s">
        <v>177</v>
      </c>
      <c r="D7211" s="4" t="s">
        <v>118</v>
      </c>
      <c r="E7211" s="4" t="s">
        <v>172</v>
      </c>
      <c r="F7211" s="3">
        <v>43011</v>
      </c>
      <c r="G7211" s="3">
        <v>43018</v>
      </c>
      <c r="H7211">
        <v>58</v>
      </c>
    </row>
    <row r="7212" spans="1:8">
      <c r="A7212" s="4" t="s">
        <v>7419</v>
      </c>
      <c r="B7212" s="4" t="s">
        <v>263</v>
      </c>
      <c r="C7212" s="4" t="s">
        <v>192</v>
      </c>
      <c r="D7212" s="4" t="s">
        <v>130</v>
      </c>
      <c r="E7212" s="4" t="s">
        <v>172</v>
      </c>
      <c r="F7212" s="3">
        <v>43011</v>
      </c>
      <c r="G7212" s="3">
        <v>43013</v>
      </c>
      <c r="H7212">
        <v>3858</v>
      </c>
    </row>
    <row r="7213" spans="1:8">
      <c r="A7213" s="4" t="s">
        <v>7420</v>
      </c>
      <c r="B7213" s="4" t="s">
        <v>212</v>
      </c>
      <c r="C7213" s="4" t="s">
        <v>177</v>
      </c>
      <c r="D7213" s="4" t="s">
        <v>42</v>
      </c>
      <c r="E7213" s="4" t="s">
        <v>197</v>
      </c>
      <c r="F7213" s="3">
        <v>43011</v>
      </c>
      <c r="G7213" s="3">
        <v>43021</v>
      </c>
      <c r="H7213">
        <v>0</v>
      </c>
    </row>
    <row r="7214" spans="1:8">
      <c r="A7214" s="4" t="s">
        <v>7421</v>
      </c>
      <c r="B7214" s="4" t="s">
        <v>196</v>
      </c>
      <c r="C7214" s="4" t="s">
        <v>179</v>
      </c>
      <c r="D7214" s="4" t="s">
        <v>76</v>
      </c>
      <c r="E7214" s="4" t="s">
        <v>197</v>
      </c>
      <c r="F7214" s="3">
        <v>43011</v>
      </c>
      <c r="G7214" s="3">
        <v>43012</v>
      </c>
      <c r="H7214">
        <v>0</v>
      </c>
    </row>
    <row r="7215" spans="1:8">
      <c r="A7215" s="4" t="s">
        <v>7422</v>
      </c>
      <c r="B7215" s="4" t="s">
        <v>196</v>
      </c>
      <c r="C7215" s="4" t="s">
        <v>199</v>
      </c>
      <c r="D7215" s="4" t="s">
        <v>61</v>
      </c>
      <c r="E7215" s="4" t="s">
        <v>197</v>
      </c>
      <c r="F7215" s="3">
        <v>43011</v>
      </c>
      <c r="G7215" s="3">
        <v>43013</v>
      </c>
      <c r="H7215">
        <v>0</v>
      </c>
    </row>
    <row r="7216" spans="1:8">
      <c r="A7216" s="4" t="s">
        <v>7423</v>
      </c>
      <c r="B7216" s="4" t="s">
        <v>196</v>
      </c>
      <c r="C7216" s="4" t="s">
        <v>192</v>
      </c>
      <c r="D7216" s="4" t="s">
        <v>103</v>
      </c>
      <c r="E7216" s="4" t="s">
        <v>197</v>
      </c>
      <c r="F7216" s="3">
        <v>43011</v>
      </c>
      <c r="G7216" s="3">
        <v>43018</v>
      </c>
      <c r="H7216">
        <v>0</v>
      </c>
    </row>
    <row r="7217" spans="1:8">
      <c r="A7217" s="4" t="s">
        <v>7424</v>
      </c>
      <c r="B7217" s="4" t="s">
        <v>196</v>
      </c>
      <c r="C7217" s="4" t="s">
        <v>192</v>
      </c>
      <c r="D7217" s="4" t="s">
        <v>47</v>
      </c>
      <c r="E7217" s="4" t="s">
        <v>172</v>
      </c>
      <c r="F7217" s="3">
        <v>43011</v>
      </c>
      <c r="G7217" s="3">
        <v>43047</v>
      </c>
      <c r="H7217">
        <v>3207</v>
      </c>
    </row>
    <row r="7218" spans="1:8">
      <c r="A7218" s="4" t="s">
        <v>7425</v>
      </c>
      <c r="B7218" s="4" t="s">
        <v>203</v>
      </c>
      <c r="C7218" s="4" t="s">
        <v>192</v>
      </c>
      <c r="D7218" s="4" t="s">
        <v>84</v>
      </c>
      <c r="E7218" s="4" t="s">
        <v>172</v>
      </c>
      <c r="F7218" s="3">
        <v>43011</v>
      </c>
      <c r="G7218" s="3">
        <v>43060</v>
      </c>
      <c r="H7218">
        <v>3795</v>
      </c>
    </row>
    <row r="7219" spans="1:8">
      <c r="A7219" s="4" t="s">
        <v>7426</v>
      </c>
      <c r="B7219" s="4" t="s">
        <v>343</v>
      </c>
      <c r="C7219" s="4" t="s">
        <v>177</v>
      </c>
      <c r="D7219" s="4" t="s">
        <v>104</v>
      </c>
      <c r="E7219" s="4" t="s">
        <v>197</v>
      </c>
      <c r="F7219" s="3">
        <v>43011</v>
      </c>
      <c r="G7219" s="3">
        <v>43055</v>
      </c>
      <c r="H7219">
        <v>0</v>
      </c>
    </row>
    <row r="7220" spans="1:8">
      <c r="A7220" s="4" t="s">
        <v>7427</v>
      </c>
      <c r="B7220" s="4" t="s">
        <v>219</v>
      </c>
      <c r="C7220" s="4" t="s">
        <v>171</v>
      </c>
      <c r="D7220" s="4" t="s">
        <v>81</v>
      </c>
      <c r="E7220" s="4" t="s">
        <v>172</v>
      </c>
      <c r="F7220" s="3">
        <v>43011</v>
      </c>
      <c r="G7220" s="3">
        <v>43016</v>
      </c>
      <c r="H7220">
        <v>1028</v>
      </c>
    </row>
    <row r="7221" spans="1:8">
      <c r="A7221" s="4" t="s">
        <v>7428</v>
      </c>
      <c r="B7221" s="4" t="s">
        <v>219</v>
      </c>
      <c r="C7221" s="4" t="s">
        <v>177</v>
      </c>
      <c r="D7221" s="4" t="s">
        <v>49</v>
      </c>
      <c r="E7221" s="4" t="s">
        <v>172</v>
      </c>
      <c r="F7221" s="3">
        <v>43011</v>
      </c>
      <c r="G7221" s="3">
        <v>43023</v>
      </c>
      <c r="H7221">
        <v>64</v>
      </c>
    </row>
    <row r="7222" spans="1:8">
      <c r="A7222" s="4" t="s">
        <v>7429</v>
      </c>
      <c r="B7222" s="4" t="s">
        <v>230</v>
      </c>
      <c r="C7222" s="4" t="s">
        <v>179</v>
      </c>
      <c r="D7222" s="4" t="s">
        <v>24</v>
      </c>
      <c r="E7222" s="4" t="s">
        <v>193</v>
      </c>
      <c r="F7222" s="3">
        <v>43011</v>
      </c>
      <c r="G7222" s="3"/>
    </row>
    <row r="7223" spans="1:8">
      <c r="A7223" s="4" t="s">
        <v>7430</v>
      </c>
      <c r="B7223" s="4" t="s">
        <v>244</v>
      </c>
      <c r="C7223" s="4" t="s">
        <v>175</v>
      </c>
      <c r="D7223" s="4" t="s">
        <v>100</v>
      </c>
      <c r="E7223" s="4" t="s">
        <v>197</v>
      </c>
      <c r="F7223" s="3">
        <v>43011</v>
      </c>
      <c r="G7223" s="3">
        <v>43063</v>
      </c>
      <c r="H7223">
        <v>0</v>
      </c>
    </row>
    <row r="7224" spans="1:8">
      <c r="A7224" s="4" t="s">
        <v>7431</v>
      </c>
      <c r="B7224" s="4" t="s">
        <v>232</v>
      </c>
      <c r="C7224" s="4" t="s">
        <v>171</v>
      </c>
      <c r="D7224" s="4" t="s">
        <v>34</v>
      </c>
      <c r="E7224" s="4" t="s">
        <v>172</v>
      </c>
      <c r="F7224" s="3">
        <v>43011</v>
      </c>
      <c r="G7224" s="3">
        <v>43078</v>
      </c>
      <c r="H7224">
        <v>1284</v>
      </c>
    </row>
    <row r="7225" spans="1:8">
      <c r="A7225" s="4" t="s">
        <v>7432</v>
      </c>
      <c r="B7225" s="4" t="s">
        <v>232</v>
      </c>
      <c r="C7225" s="4" t="s">
        <v>175</v>
      </c>
      <c r="D7225" s="4" t="s">
        <v>80</v>
      </c>
      <c r="E7225" s="4" t="s">
        <v>172</v>
      </c>
      <c r="F7225" s="3">
        <v>43011</v>
      </c>
      <c r="G7225" s="3">
        <v>43097</v>
      </c>
      <c r="H7225">
        <v>5044</v>
      </c>
    </row>
    <row r="7226" spans="1:8">
      <c r="A7226" s="4" t="s">
        <v>7433</v>
      </c>
      <c r="B7226" s="4" t="s">
        <v>205</v>
      </c>
      <c r="C7226" s="4" t="s">
        <v>177</v>
      </c>
      <c r="D7226" s="4" t="s">
        <v>124</v>
      </c>
      <c r="E7226" s="4" t="s">
        <v>197</v>
      </c>
      <c r="F7226" s="3">
        <v>43011</v>
      </c>
      <c r="G7226" s="3">
        <v>43014</v>
      </c>
      <c r="H7226">
        <v>0</v>
      </c>
    </row>
    <row r="7227" spans="1:8">
      <c r="A7227" s="4" t="s">
        <v>7434</v>
      </c>
      <c r="B7227" s="4" t="s">
        <v>208</v>
      </c>
      <c r="C7227" s="4" t="s">
        <v>192</v>
      </c>
      <c r="D7227" s="4" t="s">
        <v>100</v>
      </c>
      <c r="E7227" s="4" t="s">
        <v>172</v>
      </c>
      <c r="F7227" s="3">
        <v>43011</v>
      </c>
      <c r="G7227" s="3">
        <v>43017</v>
      </c>
      <c r="H7227">
        <v>3254</v>
      </c>
    </row>
    <row r="7228" spans="1:8">
      <c r="A7228" s="4" t="s">
        <v>7435</v>
      </c>
      <c r="B7228" s="4" t="s">
        <v>185</v>
      </c>
      <c r="C7228" s="4" t="s">
        <v>199</v>
      </c>
      <c r="D7228" s="4" t="s">
        <v>24</v>
      </c>
      <c r="E7228" s="4" t="s">
        <v>193</v>
      </c>
      <c r="F7228" s="3">
        <v>43011</v>
      </c>
      <c r="G7228" s="3"/>
    </row>
    <row r="7229" spans="1:8">
      <c r="A7229" s="4" t="s">
        <v>7436</v>
      </c>
      <c r="B7229" s="4" t="s">
        <v>185</v>
      </c>
      <c r="C7229" s="4" t="s">
        <v>175</v>
      </c>
      <c r="D7229" s="4" t="s">
        <v>76</v>
      </c>
      <c r="E7229" s="4" t="s">
        <v>197</v>
      </c>
      <c r="F7229" s="3">
        <v>43011</v>
      </c>
      <c r="G7229" s="3">
        <v>43016</v>
      </c>
      <c r="H7229">
        <v>0</v>
      </c>
    </row>
    <row r="7230" spans="1:8">
      <c r="A7230" s="4" t="s">
        <v>7437</v>
      </c>
      <c r="B7230" s="4" t="s">
        <v>216</v>
      </c>
      <c r="C7230" s="4" t="s">
        <v>177</v>
      </c>
      <c r="D7230" s="4" t="s">
        <v>123</v>
      </c>
      <c r="E7230" s="4" t="s">
        <v>197</v>
      </c>
      <c r="F7230" s="3">
        <v>43011</v>
      </c>
      <c r="G7230" s="3">
        <v>43092</v>
      </c>
      <c r="H7230">
        <v>0</v>
      </c>
    </row>
    <row r="7231" spans="1:8">
      <c r="A7231" s="4" t="s">
        <v>7438</v>
      </c>
      <c r="B7231" s="4" t="s">
        <v>235</v>
      </c>
      <c r="C7231" s="4" t="s">
        <v>175</v>
      </c>
      <c r="D7231" s="4" t="s">
        <v>121</v>
      </c>
      <c r="E7231" s="4" t="s">
        <v>172</v>
      </c>
      <c r="F7231" s="3">
        <v>43011</v>
      </c>
      <c r="G7231" s="3">
        <v>43018</v>
      </c>
      <c r="H7231">
        <v>5127</v>
      </c>
    </row>
    <row r="7232" spans="1:8">
      <c r="A7232" s="4" t="s">
        <v>7439</v>
      </c>
      <c r="B7232" s="4" t="s">
        <v>181</v>
      </c>
      <c r="C7232" s="4" t="s">
        <v>175</v>
      </c>
      <c r="D7232" s="4" t="s">
        <v>72</v>
      </c>
      <c r="E7232" s="4" t="s">
        <v>172</v>
      </c>
      <c r="F7232" s="3">
        <v>43011</v>
      </c>
      <c r="G7232" s="3">
        <v>43045</v>
      </c>
      <c r="H7232">
        <v>4194</v>
      </c>
    </row>
    <row r="7233" spans="1:8">
      <c r="A7233" s="4" t="s">
        <v>7440</v>
      </c>
      <c r="B7233" s="4" t="s">
        <v>181</v>
      </c>
      <c r="C7233" s="4" t="s">
        <v>175</v>
      </c>
      <c r="D7233" s="4" t="s">
        <v>108</v>
      </c>
      <c r="E7233" s="4" t="s">
        <v>172</v>
      </c>
      <c r="F7233" s="3">
        <v>43011</v>
      </c>
      <c r="G7233" s="3">
        <v>43019</v>
      </c>
      <c r="H7233">
        <v>4105</v>
      </c>
    </row>
    <row r="7234" spans="1:8">
      <c r="A7234" s="4" t="s">
        <v>7441</v>
      </c>
      <c r="B7234" s="4" t="s">
        <v>183</v>
      </c>
      <c r="C7234" s="4" t="s">
        <v>177</v>
      </c>
      <c r="D7234" s="4" t="s">
        <v>37</v>
      </c>
      <c r="E7234" s="4" t="s">
        <v>197</v>
      </c>
      <c r="F7234" s="3">
        <v>43012</v>
      </c>
      <c r="G7234" s="3">
        <v>43021</v>
      </c>
      <c r="H7234">
        <v>0</v>
      </c>
    </row>
    <row r="7235" spans="1:8">
      <c r="A7235" s="4" t="s">
        <v>7442</v>
      </c>
      <c r="B7235" s="4" t="s">
        <v>183</v>
      </c>
      <c r="C7235" s="4" t="s">
        <v>177</v>
      </c>
      <c r="D7235" s="4" t="s">
        <v>70</v>
      </c>
      <c r="E7235" s="4" t="s">
        <v>172</v>
      </c>
      <c r="F7235" s="3">
        <v>43012</v>
      </c>
      <c r="G7235" s="3">
        <v>43085</v>
      </c>
      <c r="H7235">
        <v>59</v>
      </c>
    </row>
    <row r="7236" spans="1:8">
      <c r="A7236" s="4" t="s">
        <v>7443</v>
      </c>
      <c r="B7236" s="4" t="s">
        <v>261</v>
      </c>
      <c r="C7236" s="4" t="s">
        <v>192</v>
      </c>
      <c r="D7236" s="4" t="s">
        <v>24</v>
      </c>
      <c r="E7236" s="4" t="s">
        <v>193</v>
      </c>
      <c r="F7236" s="3">
        <v>43012</v>
      </c>
      <c r="G7236" s="3"/>
    </row>
    <row r="7237" spans="1:8">
      <c r="A7237" s="4" t="s">
        <v>7444</v>
      </c>
      <c r="B7237" s="4" t="s">
        <v>261</v>
      </c>
      <c r="C7237" s="4" t="s">
        <v>199</v>
      </c>
      <c r="D7237" s="4" t="s">
        <v>34</v>
      </c>
      <c r="E7237" s="4" t="s">
        <v>197</v>
      </c>
      <c r="F7237" s="3">
        <v>43012</v>
      </c>
      <c r="G7237" s="3">
        <v>43040</v>
      </c>
      <c r="H7237">
        <v>0</v>
      </c>
    </row>
    <row r="7238" spans="1:8">
      <c r="A7238" s="4" t="s">
        <v>7445</v>
      </c>
      <c r="B7238" s="4" t="s">
        <v>261</v>
      </c>
      <c r="C7238" s="4" t="s">
        <v>192</v>
      </c>
      <c r="D7238" s="4" t="s">
        <v>21</v>
      </c>
      <c r="E7238" s="4" t="s">
        <v>197</v>
      </c>
      <c r="F7238" s="3">
        <v>43012</v>
      </c>
      <c r="G7238" s="3">
        <v>43019</v>
      </c>
      <c r="H7238">
        <v>0</v>
      </c>
    </row>
    <row r="7239" spans="1:8">
      <c r="A7239" s="4" t="s">
        <v>7446</v>
      </c>
      <c r="B7239" s="4" t="s">
        <v>261</v>
      </c>
      <c r="C7239" s="4" t="s">
        <v>177</v>
      </c>
      <c r="D7239" s="4" t="s">
        <v>35</v>
      </c>
      <c r="E7239" s="4" t="s">
        <v>172</v>
      </c>
      <c r="F7239" s="3">
        <v>43012</v>
      </c>
      <c r="G7239" s="3">
        <v>43019</v>
      </c>
      <c r="H7239">
        <v>54</v>
      </c>
    </row>
    <row r="7240" spans="1:8">
      <c r="A7240" s="4" t="s">
        <v>7447</v>
      </c>
      <c r="B7240" s="4" t="s">
        <v>246</v>
      </c>
      <c r="C7240" s="4" t="s">
        <v>199</v>
      </c>
      <c r="D7240" s="4" t="s">
        <v>99</v>
      </c>
      <c r="E7240" s="4" t="s">
        <v>172</v>
      </c>
      <c r="F7240" s="3">
        <v>43012</v>
      </c>
      <c r="G7240" s="3">
        <v>43022</v>
      </c>
      <c r="H7240">
        <v>5989</v>
      </c>
    </row>
    <row r="7241" spans="1:8">
      <c r="A7241" s="4" t="s">
        <v>7448</v>
      </c>
      <c r="B7241" s="4" t="s">
        <v>279</v>
      </c>
      <c r="C7241" s="4" t="s">
        <v>179</v>
      </c>
      <c r="D7241" s="4" t="s">
        <v>24</v>
      </c>
      <c r="E7241" s="4" t="s">
        <v>193</v>
      </c>
      <c r="F7241" s="3">
        <v>43012</v>
      </c>
      <c r="G7241" s="3"/>
    </row>
    <row r="7242" spans="1:8">
      <c r="A7242" s="4" t="s">
        <v>7449</v>
      </c>
      <c r="B7242" s="4" t="s">
        <v>210</v>
      </c>
      <c r="C7242" s="4" t="s">
        <v>171</v>
      </c>
      <c r="D7242" s="4" t="s">
        <v>24</v>
      </c>
      <c r="E7242" s="4" t="s">
        <v>193</v>
      </c>
      <c r="F7242" s="3">
        <v>43012</v>
      </c>
      <c r="G7242" s="3"/>
    </row>
    <row r="7243" spans="1:8">
      <c r="A7243" s="4" t="s">
        <v>7450</v>
      </c>
      <c r="B7243" s="4" t="s">
        <v>210</v>
      </c>
      <c r="C7243" s="4" t="s">
        <v>175</v>
      </c>
      <c r="D7243" s="4" t="s">
        <v>107</v>
      </c>
      <c r="E7243" s="4" t="s">
        <v>197</v>
      </c>
      <c r="F7243" s="3">
        <v>43012</v>
      </c>
      <c r="G7243" s="3">
        <v>43023</v>
      </c>
      <c r="H7243">
        <v>0</v>
      </c>
    </row>
    <row r="7244" spans="1:8">
      <c r="A7244" s="4" t="s">
        <v>7451</v>
      </c>
      <c r="B7244" s="4" t="s">
        <v>174</v>
      </c>
      <c r="C7244" s="4" t="s">
        <v>175</v>
      </c>
      <c r="D7244" s="4" t="s">
        <v>27</v>
      </c>
      <c r="E7244" s="4" t="s">
        <v>197</v>
      </c>
      <c r="F7244" s="3">
        <v>43012</v>
      </c>
      <c r="G7244" s="3">
        <v>43020</v>
      </c>
      <c r="H7244">
        <v>0</v>
      </c>
    </row>
    <row r="7245" spans="1:8">
      <c r="A7245" s="4" t="s">
        <v>7452</v>
      </c>
      <c r="B7245" s="4" t="s">
        <v>174</v>
      </c>
      <c r="C7245" s="4" t="s">
        <v>199</v>
      </c>
      <c r="D7245" s="4" t="s">
        <v>57</v>
      </c>
      <c r="E7245" s="4" t="s">
        <v>172</v>
      </c>
      <c r="F7245" s="3">
        <v>43012</v>
      </c>
      <c r="G7245" s="3">
        <v>43090</v>
      </c>
      <c r="H7245">
        <v>4735</v>
      </c>
    </row>
    <row r="7246" spans="1:8">
      <c r="A7246" s="4" t="s">
        <v>7453</v>
      </c>
      <c r="B7246" s="4" t="s">
        <v>174</v>
      </c>
      <c r="C7246" s="4" t="s">
        <v>175</v>
      </c>
      <c r="D7246" s="4" t="s">
        <v>100</v>
      </c>
      <c r="E7246" s="4" t="s">
        <v>172</v>
      </c>
      <c r="F7246" s="3">
        <v>43012</v>
      </c>
      <c r="G7246" s="3">
        <v>43018</v>
      </c>
      <c r="H7246">
        <v>5055</v>
      </c>
    </row>
    <row r="7247" spans="1:8">
      <c r="A7247" s="4" t="s">
        <v>7454</v>
      </c>
      <c r="B7247" s="4" t="s">
        <v>191</v>
      </c>
      <c r="C7247" s="4" t="s">
        <v>199</v>
      </c>
      <c r="D7247" s="4" t="s">
        <v>53</v>
      </c>
      <c r="E7247" s="4" t="s">
        <v>172</v>
      </c>
      <c r="F7247" s="3">
        <v>43012</v>
      </c>
      <c r="G7247" s="3">
        <v>43074</v>
      </c>
      <c r="H7247">
        <v>4527</v>
      </c>
    </row>
    <row r="7248" spans="1:8">
      <c r="A7248" s="4" t="s">
        <v>7455</v>
      </c>
      <c r="B7248" s="4" t="s">
        <v>343</v>
      </c>
      <c r="C7248" s="4" t="s">
        <v>179</v>
      </c>
      <c r="D7248" s="4" t="s">
        <v>45</v>
      </c>
      <c r="E7248" s="4" t="s">
        <v>197</v>
      </c>
      <c r="F7248" s="3">
        <v>43012</v>
      </c>
      <c r="G7248" s="3">
        <v>43092</v>
      </c>
      <c r="H7248">
        <v>0</v>
      </c>
    </row>
    <row r="7249" spans="1:8">
      <c r="A7249" s="4" t="s">
        <v>7456</v>
      </c>
      <c r="B7249" s="4" t="s">
        <v>343</v>
      </c>
      <c r="C7249" s="4" t="s">
        <v>175</v>
      </c>
      <c r="D7249" s="4" t="s">
        <v>106</v>
      </c>
      <c r="E7249" s="4" t="s">
        <v>197</v>
      </c>
      <c r="F7249" s="3">
        <v>43012</v>
      </c>
      <c r="G7249" s="3">
        <v>43023</v>
      </c>
      <c r="H7249">
        <v>0</v>
      </c>
    </row>
    <row r="7250" spans="1:8">
      <c r="A7250" s="4" t="s">
        <v>7457</v>
      </c>
      <c r="B7250" s="4" t="s">
        <v>343</v>
      </c>
      <c r="C7250" s="4" t="s">
        <v>177</v>
      </c>
      <c r="D7250" s="4" t="s">
        <v>47</v>
      </c>
      <c r="E7250" s="4" t="s">
        <v>172</v>
      </c>
      <c r="F7250" s="3">
        <v>43012</v>
      </c>
      <c r="G7250" s="3">
        <v>43014</v>
      </c>
      <c r="H7250">
        <v>58</v>
      </c>
    </row>
    <row r="7251" spans="1:8">
      <c r="A7251" s="4" t="s">
        <v>7458</v>
      </c>
      <c r="B7251" s="4" t="s">
        <v>230</v>
      </c>
      <c r="C7251" s="4" t="s">
        <v>179</v>
      </c>
      <c r="D7251" s="4" t="s">
        <v>81</v>
      </c>
      <c r="E7251" s="4" t="s">
        <v>197</v>
      </c>
      <c r="F7251" s="3">
        <v>43012</v>
      </c>
      <c r="G7251" s="3">
        <v>43056</v>
      </c>
      <c r="H7251">
        <v>0</v>
      </c>
    </row>
    <row r="7252" spans="1:8">
      <c r="A7252" s="4" t="s">
        <v>7459</v>
      </c>
      <c r="B7252" s="4" t="s">
        <v>187</v>
      </c>
      <c r="C7252" s="4" t="s">
        <v>177</v>
      </c>
      <c r="D7252" s="4" t="s">
        <v>102</v>
      </c>
      <c r="E7252" s="4" t="s">
        <v>172</v>
      </c>
      <c r="F7252" s="3">
        <v>43012</v>
      </c>
      <c r="G7252" s="3">
        <v>43072</v>
      </c>
      <c r="H7252">
        <v>62</v>
      </c>
    </row>
    <row r="7253" spans="1:8">
      <c r="A7253" s="4" t="s">
        <v>7460</v>
      </c>
      <c r="B7253" s="4" t="s">
        <v>201</v>
      </c>
      <c r="C7253" s="4" t="s">
        <v>175</v>
      </c>
      <c r="D7253" s="4" t="s">
        <v>32</v>
      </c>
      <c r="E7253" s="4" t="s">
        <v>172</v>
      </c>
      <c r="F7253" s="3">
        <v>43012</v>
      </c>
      <c r="G7253" s="3">
        <v>43089</v>
      </c>
      <c r="H7253">
        <v>5026</v>
      </c>
    </row>
    <row r="7254" spans="1:8">
      <c r="A7254" s="4" t="s">
        <v>7461</v>
      </c>
      <c r="B7254" s="4" t="s">
        <v>185</v>
      </c>
      <c r="C7254" s="4" t="s">
        <v>177</v>
      </c>
      <c r="D7254" s="4" t="s">
        <v>90</v>
      </c>
      <c r="E7254" s="4" t="s">
        <v>197</v>
      </c>
      <c r="F7254" s="3">
        <v>43012</v>
      </c>
      <c r="G7254" s="3">
        <v>43021</v>
      </c>
      <c r="H7254">
        <v>0</v>
      </c>
    </row>
    <row r="7255" spans="1:8">
      <c r="A7255" s="4" t="s">
        <v>7462</v>
      </c>
      <c r="B7255" s="4" t="s">
        <v>185</v>
      </c>
      <c r="C7255" s="4" t="s">
        <v>179</v>
      </c>
      <c r="D7255" s="4" t="s">
        <v>124</v>
      </c>
      <c r="E7255" s="4" t="s">
        <v>172</v>
      </c>
      <c r="F7255" s="3">
        <v>43012</v>
      </c>
      <c r="G7255" s="3">
        <v>43089</v>
      </c>
      <c r="H7255">
        <v>496</v>
      </c>
    </row>
    <row r="7256" spans="1:8">
      <c r="A7256" s="4" t="s">
        <v>7463</v>
      </c>
      <c r="B7256" s="4" t="s">
        <v>235</v>
      </c>
      <c r="C7256" s="4" t="s">
        <v>175</v>
      </c>
      <c r="D7256" s="4" t="s">
        <v>70</v>
      </c>
      <c r="E7256" s="4" t="s">
        <v>193</v>
      </c>
      <c r="F7256" s="3">
        <v>43012</v>
      </c>
      <c r="G7256" s="3"/>
    </row>
    <row r="7257" spans="1:8">
      <c r="A7257" s="4" t="s">
        <v>7464</v>
      </c>
      <c r="B7257" s="4" t="s">
        <v>181</v>
      </c>
      <c r="C7257" s="4" t="s">
        <v>175</v>
      </c>
      <c r="D7257" s="4" t="s">
        <v>98</v>
      </c>
      <c r="E7257" s="4" t="s">
        <v>172</v>
      </c>
      <c r="F7257" s="3">
        <v>43012</v>
      </c>
      <c r="G7257" s="3">
        <v>43097</v>
      </c>
      <c r="H7257">
        <v>5491</v>
      </c>
    </row>
    <row r="7258" spans="1:8">
      <c r="A7258" s="4" t="s">
        <v>7465</v>
      </c>
      <c r="B7258" s="4" t="s">
        <v>183</v>
      </c>
      <c r="C7258" s="4" t="s">
        <v>177</v>
      </c>
      <c r="D7258" s="4" t="s">
        <v>76</v>
      </c>
      <c r="E7258" s="4" t="s">
        <v>197</v>
      </c>
      <c r="F7258" s="3">
        <v>43013</v>
      </c>
      <c r="G7258" s="3">
        <v>43020</v>
      </c>
      <c r="H7258">
        <v>0</v>
      </c>
    </row>
    <row r="7259" spans="1:8">
      <c r="A7259" s="4" t="s">
        <v>7466</v>
      </c>
      <c r="B7259" s="4" t="s">
        <v>304</v>
      </c>
      <c r="C7259" s="4" t="s">
        <v>179</v>
      </c>
      <c r="D7259" s="4" t="s">
        <v>109</v>
      </c>
      <c r="E7259" s="4" t="s">
        <v>172</v>
      </c>
      <c r="F7259" s="3">
        <v>43013</v>
      </c>
      <c r="G7259" s="3">
        <v>43019</v>
      </c>
      <c r="H7259">
        <v>622</v>
      </c>
    </row>
    <row r="7260" spans="1:8">
      <c r="A7260" s="4" t="s">
        <v>7467</v>
      </c>
      <c r="B7260" s="4" t="s">
        <v>279</v>
      </c>
      <c r="C7260" s="4" t="s">
        <v>175</v>
      </c>
      <c r="D7260" s="4" t="s">
        <v>130</v>
      </c>
      <c r="E7260" s="4" t="s">
        <v>197</v>
      </c>
      <c r="F7260" s="3">
        <v>43013</v>
      </c>
      <c r="G7260" s="3">
        <v>43021</v>
      </c>
      <c r="H7260">
        <v>0</v>
      </c>
    </row>
    <row r="7261" spans="1:8">
      <c r="A7261" s="4" t="s">
        <v>7468</v>
      </c>
      <c r="B7261" s="4" t="s">
        <v>174</v>
      </c>
      <c r="C7261" s="4" t="s">
        <v>171</v>
      </c>
      <c r="D7261" s="4" t="s">
        <v>100</v>
      </c>
      <c r="E7261" s="4" t="s">
        <v>172</v>
      </c>
      <c r="F7261" s="3">
        <v>43013</v>
      </c>
      <c r="G7261" s="3">
        <v>43018</v>
      </c>
      <c r="H7261">
        <v>1132</v>
      </c>
    </row>
    <row r="7262" spans="1:8">
      <c r="A7262" s="4" t="s">
        <v>7469</v>
      </c>
      <c r="B7262" s="4" t="s">
        <v>174</v>
      </c>
      <c r="C7262" s="4" t="s">
        <v>199</v>
      </c>
      <c r="D7262" s="4" t="s">
        <v>42</v>
      </c>
      <c r="E7262" s="4" t="s">
        <v>172</v>
      </c>
      <c r="F7262" s="3">
        <v>43013</v>
      </c>
      <c r="G7262" s="3">
        <v>43083</v>
      </c>
      <c r="H7262">
        <v>5422</v>
      </c>
    </row>
    <row r="7263" spans="1:8">
      <c r="A7263" s="4" t="s">
        <v>7470</v>
      </c>
      <c r="B7263" s="4" t="s">
        <v>174</v>
      </c>
      <c r="C7263" s="4" t="s">
        <v>175</v>
      </c>
      <c r="D7263" s="4" t="s">
        <v>47</v>
      </c>
      <c r="E7263" s="4" t="s">
        <v>172</v>
      </c>
      <c r="F7263" s="3">
        <v>43013</v>
      </c>
      <c r="G7263" s="3">
        <v>43022</v>
      </c>
      <c r="H7263">
        <v>5170</v>
      </c>
    </row>
    <row r="7264" spans="1:8">
      <c r="A7264" s="4" t="s">
        <v>7471</v>
      </c>
      <c r="B7264" s="4" t="s">
        <v>174</v>
      </c>
      <c r="C7264" s="4" t="s">
        <v>175</v>
      </c>
      <c r="D7264" s="4" t="s">
        <v>109</v>
      </c>
      <c r="E7264" s="4" t="s">
        <v>172</v>
      </c>
      <c r="F7264" s="3">
        <v>43013</v>
      </c>
      <c r="G7264" s="3">
        <v>43091</v>
      </c>
      <c r="H7264">
        <v>5009</v>
      </c>
    </row>
    <row r="7265" spans="1:8">
      <c r="A7265" s="4" t="s">
        <v>7472</v>
      </c>
      <c r="B7265" s="4" t="s">
        <v>263</v>
      </c>
      <c r="C7265" s="4" t="s">
        <v>192</v>
      </c>
      <c r="D7265" s="4" t="s">
        <v>126</v>
      </c>
      <c r="E7265" s="4" t="s">
        <v>197</v>
      </c>
      <c r="F7265" s="3">
        <v>43013</v>
      </c>
      <c r="G7265" s="3">
        <v>43018</v>
      </c>
      <c r="H7265">
        <v>0</v>
      </c>
    </row>
    <row r="7266" spans="1:8">
      <c r="A7266" s="4" t="s">
        <v>7473</v>
      </c>
      <c r="B7266" s="4" t="s">
        <v>212</v>
      </c>
      <c r="C7266" s="4" t="s">
        <v>177</v>
      </c>
      <c r="D7266" s="4" t="s">
        <v>24</v>
      </c>
      <c r="E7266" s="4" t="s">
        <v>193</v>
      </c>
      <c r="F7266" s="3">
        <v>43013</v>
      </c>
      <c r="G7266" s="3"/>
    </row>
    <row r="7267" spans="1:8">
      <c r="A7267" s="4" t="s">
        <v>7474</v>
      </c>
      <c r="B7267" s="4" t="s">
        <v>212</v>
      </c>
      <c r="C7267" s="4" t="s">
        <v>265</v>
      </c>
      <c r="D7267" s="4" t="s">
        <v>84</v>
      </c>
      <c r="E7267" s="4" t="s">
        <v>197</v>
      </c>
      <c r="F7267" s="3">
        <v>43013</v>
      </c>
      <c r="G7267" s="3">
        <v>43026</v>
      </c>
      <c r="H7267">
        <v>0</v>
      </c>
    </row>
    <row r="7268" spans="1:8">
      <c r="A7268" s="4" t="s">
        <v>7475</v>
      </c>
      <c r="B7268" s="4" t="s">
        <v>237</v>
      </c>
      <c r="C7268" s="4" t="s">
        <v>199</v>
      </c>
      <c r="D7268" s="4" t="s">
        <v>21</v>
      </c>
      <c r="E7268" s="4" t="s">
        <v>172</v>
      </c>
      <c r="F7268" s="3">
        <v>43013</v>
      </c>
      <c r="G7268" s="3">
        <v>43015</v>
      </c>
      <c r="H7268">
        <v>5331</v>
      </c>
    </row>
    <row r="7269" spans="1:8">
      <c r="A7269" s="4" t="s">
        <v>7476</v>
      </c>
      <c r="B7269" s="4" t="s">
        <v>203</v>
      </c>
      <c r="C7269" s="4" t="s">
        <v>192</v>
      </c>
      <c r="D7269" s="4" t="s">
        <v>105</v>
      </c>
      <c r="E7269" s="4" t="s">
        <v>197</v>
      </c>
      <c r="F7269" s="3">
        <v>43013</v>
      </c>
      <c r="G7269" s="3">
        <v>43082</v>
      </c>
      <c r="H7269">
        <v>0</v>
      </c>
    </row>
    <row r="7270" spans="1:8">
      <c r="A7270" s="4" t="s">
        <v>7477</v>
      </c>
      <c r="B7270" s="4" t="s">
        <v>191</v>
      </c>
      <c r="C7270" s="4" t="s">
        <v>179</v>
      </c>
      <c r="D7270" s="4" t="s">
        <v>74</v>
      </c>
      <c r="E7270" s="4" t="s">
        <v>197</v>
      </c>
      <c r="F7270" s="3">
        <v>43013</v>
      </c>
      <c r="G7270" s="3">
        <v>43018</v>
      </c>
      <c r="H7270">
        <v>0</v>
      </c>
    </row>
    <row r="7271" spans="1:8">
      <c r="A7271" s="4" t="s">
        <v>7478</v>
      </c>
      <c r="B7271" s="4" t="s">
        <v>191</v>
      </c>
      <c r="C7271" s="4" t="s">
        <v>175</v>
      </c>
      <c r="D7271" s="4" t="s">
        <v>86</v>
      </c>
      <c r="E7271" s="4" t="s">
        <v>197</v>
      </c>
      <c r="F7271" s="3">
        <v>43013</v>
      </c>
      <c r="G7271" s="3">
        <v>43062</v>
      </c>
      <c r="H7271">
        <v>0</v>
      </c>
    </row>
    <row r="7272" spans="1:8">
      <c r="A7272" s="4" t="s">
        <v>7479</v>
      </c>
      <c r="B7272" s="4" t="s">
        <v>191</v>
      </c>
      <c r="C7272" s="4" t="s">
        <v>171</v>
      </c>
      <c r="D7272" s="4" t="s">
        <v>75</v>
      </c>
      <c r="E7272" s="4" t="s">
        <v>172</v>
      </c>
      <c r="F7272" s="3">
        <v>43013</v>
      </c>
      <c r="G7272" s="3">
        <v>43026</v>
      </c>
      <c r="H7272">
        <v>1132</v>
      </c>
    </row>
    <row r="7273" spans="1:8">
      <c r="A7273" s="4" t="s">
        <v>7480</v>
      </c>
      <c r="B7273" s="4" t="s">
        <v>191</v>
      </c>
      <c r="C7273" s="4" t="s">
        <v>199</v>
      </c>
      <c r="D7273" s="4" t="s">
        <v>32</v>
      </c>
      <c r="E7273" s="4" t="s">
        <v>172</v>
      </c>
      <c r="F7273" s="3">
        <v>43013</v>
      </c>
      <c r="G7273" s="3">
        <v>43019</v>
      </c>
      <c r="H7273">
        <v>5004</v>
      </c>
    </row>
    <row r="7274" spans="1:8">
      <c r="A7274" s="4" t="s">
        <v>7481</v>
      </c>
      <c r="B7274" s="4" t="s">
        <v>343</v>
      </c>
      <c r="C7274" s="4" t="s">
        <v>179</v>
      </c>
      <c r="D7274" s="4" t="s">
        <v>47</v>
      </c>
      <c r="E7274" s="4" t="s">
        <v>172</v>
      </c>
      <c r="F7274" s="3">
        <v>43013</v>
      </c>
      <c r="G7274" s="3">
        <v>43018</v>
      </c>
      <c r="H7274">
        <v>556</v>
      </c>
    </row>
    <row r="7275" spans="1:8">
      <c r="A7275" s="4" t="s">
        <v>7482</v>
      </c>
      <c r="B7275" s="4" t="s">
        <v>343</v>
      </c>
      <c r="C7275" s="4" t="s">
        <v>177</v>
      </c>
      <c r="D7275" s="4" t="s">
        <v>70</v>
      </c>
      <c r="E7275" s="4" t="s">
        <v>172</v>
      </c>
      <c r="F7275" s="3">
        <v>43013</v>
      </c>
      <c r="G7275" s="3">
        <v>43020</v>
      </c>
      <c r="H7275">
        <v>53</v>
      </c>
    </row>
    <row r="7276" spans="1:8">
      <c r="A7276" s="4" t="s">
        <v>7483</v>
      </c>
      <c r="B7276" s="4" t="s">
        <v>219</v>
      </c>
      <c r="C7276" s="4" t="s">
        <v>175</v>
      </c>
      <c r="D7276" s="4" t="s">
        <v>59</v>
      </c>
      <c r="E7276" s="4" t="s">
        <v>172</v>
      </c>
      <c r="F7276" s="3">
        <v>43013</v>
      </c>
      <c r="G7276" s="3">
        <v>43063</v>
      </c>
      <c r="H7276">
        <v>4362</v>
      </c>
    </row>
    <row r="7277" spans="1:8">
      <c r="A7277" s="4" t="s">
        <v>7484</v>
      </c>
      <c r="B7277" s="4" t="s">
        <v>230</v>
      </c>
      <c r="C7277" s="4" t="s">
        <v>175</v>
      </c>
      <c r="D7277" s="4" t="s">
        <v>24</v>
      </c>
      <c r="E7277" s="4" t="s">
        <v>193</v>
      </c>
      <c r="F7277" s="3">
        <v>43013</v>
      </c>
      <c r="G7277" s="3"/>
    </row>
    <row r="7278" spans="1:8">
      <c r="A7278" s="4" t="s">
        <v>7485</v>
      </c>
      <c r="B7278" s="4" t="s">
        <v>244</v>
      </c>
      <c r="C7278" s="4" t="s">
        <v>179</v>
      </c>
      <c r="D7278" s="4" t="s">
        <v>92</v>
      </c>
      <c r="E7278" s="4" t="s">
        <v>172</v>
      </c>
      <c r="F7278" s="3">
        <v>43013</v>
      </c>
      <c r="G7278" s="3">
        <v>43093</v>
      </c>
      <c r="H7278">
        <v>550</v>
      </c>
    </row>
    <row r="7279" spans="1:8">
      <c r="A7279" s="4" t="s">
        <v>7486</v>
      </c>
      <c r="B7279" s="4" t="s">
        <v>170</v>
      </c>
      <c r="C7279" s="4" t="s">
        <v>177</v>
      </c>
      <c r="D7279" s="4" t="s">
        <v>109</v>
      </c>
      <c r="E7279" s="4" t="s">
        <v>172</v>
      </c>
      <c r="F7279" s="3">
        <v>43013</v>
      </c>
      <c r="G7279" s="3">
        <v>43097</v>
      </c>
      <c r="H7279">
        <v>50</v>
      </c>
    </row>
    <row r="7280" spans="1:8">
      <c r="A7280" s="4" t="s">
        <v>7487</v>
      </c>
      <c r="B7280" s="4" t="s">
        <v>189</v>
      </c>
      <c r="C7280" s="4" t="s">
        <v>171</v>
      </c>
      <c r="D7280" s="4" t="s">
        <v>51</v>
      </c>
      <c r="E7280" s="4" t="s">
        <v>197</v>
      </c>
      <c r="F7280" s="3">
        <v>43013</v>
      </c>
      <c r="G7280" s="3">
        <v>43021</v>
      </c>
      <c r="H7280">
        <v>0</v>
      </c>
    </row>
    <row r="7281" spans="1:8">
      <c r="A7281" s="4" t="s">
        <v>7488</v>
      </c>
      <c r="B7281" s="4" t="s">
        <v>189</v>
      </c>
      <c r="C7281" s="4" t="s">
        <v>171</v>
      </c>
      <c r="D7281" s="4" t="s">
        <v>51</v>
      </c>
      <c r="E7281" s="4" t="s">
        <v>197</v>
      </c>
      <c r="F7281" s="3">
        <v>43013</v>
      </c>
      <c r="G7281" s="3">
        <v>43023</v>
      </c>
      <c r="H7281">
        <v>0</v>
      </c>
    </row>
    <row r="7282" spans="1:8">
      <c r="A7282" s="4" t="s">
        <v>7489</v>
      </c>
      <c r="B7282" s="4" t="s">
        <v>189</v>
      </c>
      <c r="C7282" s="4" t="s">
        <v>175</v>
      </c>
      <c r="D7282" s="4" t="s">
        <v>61</v>
      </c>
      <c r="E7282" s="4" t="s">
        <v>197</v>
      </c>
      <c r="F7282" s="3">
        <v>43013</v>
      </c>
      <c r="G7282" s="3">
        <v>43023</v>
      </c>
      <c r="H7282">
        <v>0</v>
      </c>
    </row>
    <row r="7283" spans="1:8">
      <c r="A7283" s="4" t="s">
        <v>7490</v>
      </c>
      <c r="B7283" s="4" t="s">
        <v>232</v>
      </c>
      <c r="C7283" s="4" t="s">
        <v>175</v>
      </c>
      <c r="D7283" s="4" t="s">
        <v>65</v>
      </c>
      <c r="E7283" s="4" t="s">
        <v>172</v>
      </c>
      <c r="F7283" s="3">
        <v>43013</v>
      </c>
      <c r="G7283" s="3">
        <v>43100</v>
      </c>
      <c r="H7283">
        <v>4651</v>
      </c>
    </row>
    <row r="7284" spans="1:8">
      <c r="A7284" s="4" t="s">
        <v>7491</v>
      </c>
      <c r="B7284" s="4" t="s">
        <v>232</v>
      </c>
      <c r="C7284" s="4" t="s">
        <v>192</v>
      </c>
      <c r="D7284" s="4" t="s">
        <v>120</v>
      </c>
      <c r="E7284" s="4" t="s">
        <v>172</v>
      </c>
      <c r="F7284" s="3">
        <v>43013</v>
      </c>
      <c r="G7284" s="3">
        <v>43086</v>
      </c>
      <c r="H7284">
        <v>3285</v>
      </c>
    </row>
    <row r="7285" spans="1:8">
      <c r="A7285" s="4" t="s">
        <v>7492</v>
      </c>
      <c r="B7285" s="4" t="s">
        <v>205</v>
      </c>
      <c r="C7285" s="4" t="s">
        <v>179</v>
      </c>
      <c r="D7285" s="4" t="s">
        <v>54</v>
      </c>
      <c r="E7285" s="4" t="s">
        <v>197</v>
      </c>
      <c r="F7285" s="3">
        <v>43013</v>
      </c>
      <c r="G7285" s="3">
        <v>43019</v>
      </c>
      <c r="H7285">
        <v>0</v>
      </c>
    </row>
    <row r="7286" spans="1:8">
      <c r="A7286" s="4" t="s">
        <v>7493</v>
      </c>
      <c r="B7286" s="4" t="s">
        <v>226</v>
      </c>
      <c r="C7286" s="4" t="s">
        <v>192</v>
      </c>
      <c r="D7286" s="4" t="s">
        <v>120</v>
      </c>
      <c r="E7286" s="4" t="s">
        <v>172</v>
      </c>
      <c r="F7286" s="3">
        <v>43013</v>
      </c>
      <c r="G7286" s="3">
        <v>43019</v>
      </c>
      <c r="H7286">
        <v>3002</v>
      </c>
    </row>
    <row r="7287" spans="1:8">
      <c r="A7287" s="4" t="s">
        <v>7494</v>
      </c>
      <c r="B7287" s="4" t="s">
        <v>208</v>
      </c>
      <c r="C7287" s="4" t="s">
        <v>179</v>
      </c>
      <c r="D7287" s="4" t="s">
        <v>27</v>
      </c>
      <c r="E7287" s="4" t="s">
        <v>197</v>
      </c>
      <c r="F7287" s="3">
        <v>43013</v>
      </c>
      <c r="G7287" s="3">
        <v>43024</v>
      </c>
      <c r="H7287">
        <v>0</v>
      </c>
    </row>
    <row r="7288" spans="1:8">
      <c r="A7288" s="4" t="s">
        <v>7495</v>
      </c>
      <c r="B7288" s="4" t="s">
        <v>208</v>
      </c>
      <c r="C7288" s="4" t="s">
        <v>177</v>
      </c>
      <c r="D7288" s="4" t="s">
        <v>43</v>
      </c>
      <c r="E7288" s="4" t="s">
        <v>172</v>
      </c>
      <c r="F7288" s="3">
        <v>43013</v>
      </c>
      <c r="G7288" s="3">
        <v>43015</v>
      </c>
      <c r="H7288">
        <v>58</v>
      </c>
    </row>
    <row r="7289" spans="1:8">
      <c r="A7289" s="4" t="s">
        <v>7496</v>
      </c>
      <c r="B7289" s="4" t="s">
        <v>185</v>
      </c>
      <c r="C7289" s="4" t="s">
        <v>177</v>
      </c>
      <c r="D7289" s="4" t="s">
        <v>129</v>
      </c>
      <c r="E7289" s="4" t="s">
        <v>197</v>
      </c>
      <c r="F7289" s="3">
        <v>43013</v>
      </c>
      <c r="G7289" s="3">
        <v>43016</v>
      </c>
      <c r="H7289">
        <v>0</v>
      </c>
    </row>
    <row r="7290" spans="1:8">
      <c r="A7290" s="4" t="s">
        <v>7497</v>
      </c>
      <c r="B7290" s="4" t="s">
        <v>185</v>
      </c>
      <c r="C7290" s="4" t="s">
        <v>192</v>
      </c>
      <c r="D7290" s="4" t="s">
        <v>49</v>
      </c>
      <c r="E7290" s="4" t="s">
        <v>172</v>
      </c>
      <c r="F7290" s="3">
        <v>43013</v>
      </c>
      <c r="G7290" s="3">
        <v>43016</v>
      </c>
      <c r="H7290">
        <v>3435</v>
      </c>
    </row>
    <row r="7291" spans="1:8">
      <c r="A7291" s="4" t="s">
        <v>7498</v>
      </c>
      <c r="B7291" s="4" t="s">
        <v>181</v>
      </c>
      <c r="C7291" s="4" t="s">
        <v>177</v>
      </c>
      <c r="D7291" s="4" t="s">
        <v>122</v>
      </c>
      <c r="E7291" s="4" t="s">
        <v>197</v>
      </c>
      <c r="F7291" s="3">
        <v>43013</v>
      </c>
      <c r="G7291" s="3">
        <v>43015</v>
      </c>
      <c r="H7291">
        <v>0</v>
      </c>
    </row>
    <row r="7292" spans="1:8">
      <c r="A7292" s="4" t="s">
        <v>7499</v>
      </c>
      <c r="B7292" s="4" t="s">
        <v>183</v>
      </c>
      <c r="C7292" s="4" t="s">
        <v>177</v>
      </c>
      <c r="D7292" s="4" t="s">
        <v>61</v>
      </c>
      <c r="E7292" s="4" t="s">
        <v>197</v>
      </c>
      <c r="F7292" s="3">
        <v>43014</v>
      </c>
      <c r="G7292" s="3">
        <v>43063</v>
      </c>
      <c r="H7292">
        <v>0</v>
      </c>
    </row>
    <row r="7293" spans="1:8">
      <c r="A7293" s="4" t="s">
        <v>7500</v>
      </c>
      <c r="B7293" s="4" t="s">
        <v>183</v>
      </c>
      <c r="C7293" s="4" t="s">
        <v>192</v>
      </c>
      <c r="D7293" s="4" t="s">
        <v>103</v>
      </c>
      <c r="E7293" s="4" t="s">
        <v>197</v>
      </c>
      <c r="F7293" s="3">
        <v>43014</v>
      </c>
      <c r="G7293" s="3">
        <v>43016</v>
      </c>
      <c r="H7293">
        <v>0</v>
      </c>
    </row>
    <row r="7294" spans="1:8">
      <c r="A7294" s="4" t="s">
        <v>7501</v>
      </c>
      <c r="B7294" s="4" t="s">
        <v>261</v>
      </c>
      <c r="C7294" s="4" t="s">
        <v>179</v>
      </c>
      <c r="D7294" s="4" t="s">
        <v>84</v>
      </c>
      <c r="E7294" s="4" t="s">
        <v>172</v>
      </c>
      <c r="F7294" s="3">
        <v>43014</v>
      </c>
      <c r="G7294" s="3">
        <v>43083</v>
      </c>
      <c r="H7294">
        <v>492</v>
      </c>
    </row>
    <row r="7295" spans="1:8">
      <c r="A7295" s="4" t="s">
        <v>7502</v>
      </c>
      <c r="B7295" s="4" t="s">
        <v>261</v>
      </c>
      <c r="C7295" s="4" t="s">
        <v>175</v>
      </c>
      <c r="D7295" s="4" t="s">
        <v>123</v>
      </c>
      <c r="E7295" s="4" t="s">
        <v>172</v>
      </c>
      <c r="F7295" s="3">
        <v>43014</v>
      </c>
      <c r="G7295" s="3">
        <v>43015</v>
      </c>
      <c r="H7295">
        <v>4401</v>
      </c>
    </row>
    <row r="7296" spans="1:8">
      <c r="A7296" s="4" t="s">
        <v>7503</v>
      </c>
      <c r="B7296" s="4" t="s">
        <v>246</v>
      </c>
      <c r="C7296" s="4" t="s">
        <v>177</v>
      </c>
      <c r="D7296" s="4" t="s">
        <v>126</v>
      </c>
      <c r="E7296" s="4" t="s">
        <v>172</v>
      </c>
      <c r="F7296" s="3">
        <v>43014</v>
      </c>
      <c r="G7296" s="3">
        <v>43095</v>
      </c>
      <c r="H7296">
        <v>50</v>
      </c>
    </row>
    <row r="7297" spans="1:8">
      <c r="A7297" s="4" t="s">
        <v>7504</v>
      </c>
      <c r="B7297" s="4" t="s">
        <v>246</v>
      </c>
      <c r="C7297" s="4" t="s">
        <v>192</v>
      </c>
      <c r="D7297" s="4" t="s">
        <v>35</v>
      </c>
      <c r="E7297" s="4" t="s">
        <v>172</v>
      </c>
      <c r="F7297" s="3">
        <v>43014</v>
      </c>
      <c r="G7297" s="3">
        <v>43051</v>
      </c>
      <c r="H7297">
        <v>3333</v>
      </c>
    </row>
    <row r="7298" spans="1:8">
      <c r="A7298" s="4" t="s">
        <v>7505</v>
      </c>
      <c r="B7298" s="4" t="s">
        <v>279</v>
      </c>
      <c r="C7298" s="4" t="s">
        <v>171</v>
      </c>
      <c r="D7298" s="4" t="s">
        <v>52</v>
      </c>
      <c r="E7298" s="4" t="s">
        <v>172</v>
      </c>
      <c r="F7298" s="3">
        <v>43014</v>
      </c>
      <c r="G7298" s="3">
        <v>43024</v>
      </c>
      <c r="H7298">
        <v>1095</v>
      </c>
    </row>
    <row r="7299" spans="1:8">
      <c r="A7299" s="4" t="s">
        <v>7506</v>
      </c>
      <c r="B7299" s="4" t="s">
        <v>210</v>
      </c>
      <c r="C7299" s="4" t="s">
        <v>192</v>
      </c>
      <c r="D7299" s="4" t="s">
        <v>24</v>
      </c>
      <c r="E7299" s="4" t="s">
        <v>193</v>
      </c>
      <c r="F7299" s="3">
        <v>43014</v>
      </c>
      <c r="G7299" s="3"/>
    </row>
    <row r="7300" spans="1:8">
      <c r="A7300" s="4" t="s">
        <v>7507</v>
      </c>
      <c r="B7300" s="4" t="s">
        <v>174</v>
      </c>
      <c r="C7300" s="4" t="s">
        <v>199</v>
      </c>
      <c r="D7300" s="4" t="s">
        <v>45</v>
      </c>
      <c r="E7300" s="4" t="s">
        <v>172</v>
      </c>
      <c r="F7300" s="3">
        <v>43014</v>
      </c>
      <c r="G7300" s="3">
        <v>43061</v>
      </c>
      <c r="H7300">
        <v>5595</v>
      </c>
    </row>
    <row r="7301" spans="1:8">
      <c r="A7301" s="4" t="s">
        <v>7508</v>
      </c>
      <c r="B7301" s="4" t="s">
        <v>174</v>
      </c>
      <c r="C7301" s="4" t="s">
        <v>175</v>
      </c>
      <c r="D7301" s="4" t="s">
        <v>57</v>
      </c>
      <c r="E7301" s="4" t="s">
        <v>172</v>
      </c>
      <c r="F7301" s="3">
        <v>43014</v>
      </c>
      <c r="G7301" s="3">
        <v>43016</v>
      </c>
      <c r="H7301">
        <v>4461</v>
      </c>
    </row>
    <row r="7302" spans="1:8">
      <c r="A7302" s="4" t="s">
        <v>7509</v>
      </c>
      <c r="B7302" s="4" t="s">
        <v>263</v>
      </c>
      <c r="C7302" s="4" t="s">
        <v>171</v>
      </c>
      <c r="D7302" s="4" t="s">
        <v>125</v>
      </c>
      <c r="E7302" s="4" t="s">
        <v>197</v>
      </c>
      <c r="F7302" s="3">
        <v>43014</v>
      </c>
      <c r="G7302" s="3">
        <v>43024</v>
      </c>
      <c r="H7302">
        <v>0</v>
      </c>
    </row>
    <row r="7303" spans="1:8">
      <c r="A7303" s="4" t="s">
        <v>7510</v>
      </c>
      <c r="B7303" s="4" t="s">
        <v>212</v>
      </c>
      <c r="C7303" s="4" t="s">
        <v>177</v>
      </c>
      <c r="D7303" s="4" t="s">
        <v>24</v>
      </c>
      <c r="E7303" s="4" t="s">
        <v>193</v>
      </c>
      <c r="F7303" s="3">
        <v>43014</v>
      </c>
      <c r="G7303" s="3"/>
    </row>
    <row r="7304" spans="1:8">
      <c r="A7304" s="4" t="s">
        <v>7511</v>
      </c>
      <c r="B7304" s="4" t="s">
        <v>196</v>
      </c>
      <c r="C7304" s="4" t="s">
        <v>179</v>
      </c>
      <c r="D7304" s="4" t="s">
        <v>111</v>
      </c>
      <c r="E7304" s="4" t="s">
        <v>172</v>
      </c>
      <c r="F7304" s="3">
        <v>43014</v>
      </c>
      <c r="G7304" s="3">
        <v>43059</v>
      </c>
      <c r="H7304">
        <v>415</v>
      </c>
    </row>
    <row r="7305" spans="1:8">
      <c r="A7305" s="4" t="s">
        <v>7512</v>
      </c>
      <c r="B7305" s="4" t="s">
        <v>196</v>
      </c>
      <c r="C7305" s="4" t="s">
        <v>192</v>
      </c>
      <c r="D7305" s="4" t="s">
        <v>109</v>
      </c>
      <c r="E7305" s="4" t="s">
        <v>172</v>
      </c>
      <c r="F7305" s="3">
        <v>43014</v>
      </c>
      <c r="G7305" s="3">
        <v>43016</v>
      </c>
      <c r="H7305">
        <v>3212</v>
      </c>
    </row>
    <row r="7306" spans="1:8">
      <c r="A7306" s="4" t="s">
        <v>7513</v>
      </c>
      <c r="B7306" s="4" t="s">
        <v>191</v>
      </c>
      <c r="C7306" s="4" t="s">
        <v>179</v>
      </c>
      <c r="D7306" s="4" t="s">
        <v>74</v>
      </c>
      <c r="E7306" s="4" t="s">
        <v>172</v>
      </c>
      <c r="F7306" s="3">
        <v>43014</v>
      </c>
      <c r="G7306" s="3">
        <v>43100</v>
      </c>
      <c r="H7306">
        <v>457</v>
      </c>
    </row>
    <row r="7307" spans="1:8">
      <c r="A7307" s="4" t="s">
        <v>7514</v>
      </c>
      <c r="B7307" s="4" t="s">
        <v>343</v>
      </c>
      <c r="C7307" s="4" t="s">
        <v>171</v>
      </c>
      <c r="D7307" s="4" t="s">
        <v>42</v>
      </c>
      <c r="E7307" s="4" t="s">
        <v>197</v>
      </c>
      <c r="F7307" s="3">
        <v>43014</v>
      </c>
      <c r="G7307" s="3">
        <v>43025</v>
      </c>
      <c r="H7307">
        <v>0</v>
      </c>
    </row>
    <row r="7308" spans="1:8">
      <c r="A7308" s="4" t="s">
        <v>7515</v>
      </c>
      <c r="B7308" s="4" t="s">
        <v>343</v>
      </c>
      <c r="C7308" s="4" t="s">
        <v>179</v>
      </c>
      <c r="D7308" s="4" t="s">
        <v>41</v>
      </c>
      <c r="E7308" s="4" t="s">
        <v>172</v>
      </c>
      <c r="F7308" s="3">
        <v>43014</v>
      </c>
      <c r="G7308" s="3">
        <v>43100</v>
      </c>
      <c r="H7308">
        <v>546</v>
      </c>
    </row>
    <row r="7309" spans="1:8">
      <c r="A7309" s="4" t="s">
        <v>7516</v>
      </c>
      <c r="B7309" s="4" t="s">
        <v>256</v>
      </c>
      <c r="C7309" s="4" t="s">
        <v>171</v>
      </c>
      <c r="D7309" s="4" t="s">
        <v>110</v>
      </c>
      <c r="E7309" s="4" t="s">
        <v>197</v>
      </c>
      <c r="F7309" s="3">
        <v>43014</v>
      </c>
      <c r="G7309" s="3">
        <v>43020</v>
      </c>
      <c r="H7309">
        <v>0</v>
      </c>
    </row>
    <row r="7310" spans="1:8">
      <c r="A7310" s="4" t="s">
        <v>7517</v>
      </c>
      <c r="B7310" s="4" t="s">
        <v>256</v>
      </c>
      <c r="C7310" s="4" t="s">
        <v>179</v>
      </c>
      <c r="D7310" s="4" t="s">
        <v>68</v>
      </c>
      <c r="E7310" s="4" t="s">
        <v>172</v>
      </c>
      <c r="F7310" s="3">
        <v>43014</v>
      </c>
      <c r="G7310" s="3">
        <v>43090</v>
      </c>
      <c r="H7310">
        <v>453</v>
      </c>
    </row>
    <row r="7311" spans="1:8">
      <c r="A7311" s="4" t="s">
        <v>7518</v>
      </c>
      <c r="B7311" s="4" t="s">
        <v>187</v>
      </c>
      <c r="C7311" s="4" t="s">
        <v>175</v>
      </c>
      <c r="D7311" s="4" t="s">
        <v>75</v>
      </c>
      <c r="E7311" s="4" t="s">
        <v>197</v>
      </c>
      <c r="F7311" s="3">
        <v>43014</v>
      </c>
      <c r="G7311" s="3">
        <v>43023</v>
      </c>
      <c r="H7311">
        <v>0</v>
      </c>
    </row>
    <row r="7312" spans="1:8">
      <c r="A7312" s="4" t="s">
        <v>7519</v>
      </c>
      <c r="B7312" s="4" t="s">
        <v>170</v>
      </c>
      <c r="C7312" s="4" t="s">
        <v>179</v>
      </c>
      <c r="D7312" s="4" t="s">
        <v>45</v>
      </c>
      <c r="E7312" s="4" t="s">
        <v>172</v>
      </c>
      <c r="F7312" s="3">
        <v>43014</v>
      </c>
      <c r="G7312" s="3">
        <v>43015</v>
      </c>
      <c r="H7312">
        <v>510</v>
      </c>
    </row>
    <row r="7313" spans="1:8">
      <c r="A7313" s="4" t="s">
        <v>7520</v>
      </c>
      <c r="B7313" s="4" t="s">
        <v>170</v>
      </c>
      <c r="C7313" s="4" t="s">
        <v>179</v>
      </c>
      <c r="D7313" s="4" t="s">
        <v>70</v>
      </c>
      <c r="E7313" s="4" t="s">
        <v>172</v>
      </c>
      <c r="F7313" s="3">
        <v>43014</v>
      </c>
      <c r="G7313" s="3">
        <v>43022</v>
      </c>
      <c r="H7313">
        <v>552</v>
      </c>
    </row>
    <row r="7314" spans="1:8">
      <c r="A7314" s="4" t="s">
        <v>7521</v>
      </c>
      <c r="B7314" s="4" t="s">
        <v>232</v>
      </c>
      <c r="C7314" s="4" t="s">
        <v>192</v>
      </c>
      <c r="D7314" s="4" t="s">
        <v>127</v>
      </c>
      <c r="E7314" s="4" t="s">
        <v>172</v>
      </c>
      <c r="F7314" s="3">
        <v>43014</v>
      </c>
      <c r="G7314" s="3">
        <v>43015</v>
      </c>
      <c r="H7314">
        <v>3203</v>
      </c>
    </row>
    <row r="7315" spans="1:8">
      <c r="A7315" s="4" t="s">
        <v>7522</v>
      </c>
      <c r="B7315" s="4" t="s">
        <v>226</v>
      </c>
      <c r="C7315" s="4" t="s">
        <v>199</v>
      </c>
      <c r="D7315" s="4" t="s">
        <v>117</v>
      </c>
      <c r="E7315" s="4" t="s">
        <v>172</v>
      </c>
      <c r="F7315" s="3">
        <v>43014</v>
      </c>
      <c r="G7315" s="3">
        <v>43022</v>
      </c>
      <c r="H7315">
        <v>6228</v>
      </c>
    </row>
    <row r="7316" spans="1:8">
      <c r="A7316" s="4" t="s">
        <v>7523</v>
      </c>
      <c r="B7316" s="4" t="s">
        <v>208</v>
      </c>
      <c r="C7316" s="4" t="s">
        <v>177</v>
      </c>
      <c r="D7316" s="4" t="s">
        <v>45</v>
      </c>
      <c r="E7316" s="4" t="s">
        <v>172</v>
      </c>
      <c r="F7316" s="3">
        <v>43014</v>
      </c>
      <c r="G7316" s="3">
        <v>43019</v>
      </c>
      <c r="H7316">
        <v>59</v>
      </c>
    </row>
    <row r="7317" spans="1:8">
      <c r="A7317" s="4" t="s">
        <v>7524</v>
      </c>
      <c r="B7317" s="4" t="s">
        <v>235</v>
      </c>
      <c r="C7317" s="4" t="s">
        <v>175</v>
      </c>
      <c r="D7317" s="4" t="s">
        <v>88</v>
      </c>
      <c r="E7317" s="4" t="s">
        <v>197</v>
      </c>
      <c r="F7317" s="3">
        <v>43014</v>
      </c>
      <c r="G7317" s="3">
        <v>43016</v>
      </c>
      <c r="H7317">
        <v>0</v>
      </c>
    </row>
    <row r="7318" spans="1:8">
      <c r="A7318" s="4" t="s">
        <v>7525</v>
      </c>
      <c r="B7318" s="4" t="s">
        <v>181</v>
      </c>
      <c r="C7318" s="4" t="s">
        <v>171</v>
      </c>
      <c r="D7318" s="4" t="s">
        <v>42</v>
      </c>
      <c r="E7318" s="4" t="s">
        <v>172</v>
      </c>
      <c r="F7318" s="3">
        <v>43014</v>
      </c>
      <c r="G7318" s="3">
        <v>43092</v>
      </c>
      <c r="H7318">
        <v>1129</v>
      </c>
    </row>
    <row r="7319" spans="1:8">
      <c r="A7319" s="4" t="s">
        <v>7526</v>
      </c>
      <c r="B7319" s="4" t="s">
        <v>183</v>
      </c>
      <c r="C7319" s="4" t="s">
        <v>199</v>
      </c>
      <c r="D7319" s="4" t="s">
        <v>111</v>
      </c>
      <c r="E7319" s="4" t="s">
        <v>172</v>
      </c>
      <c r="F7319" s="3">
        <v>43015</v>
      </c>
      <c r="G7319" s="3">
        <v>43021</v>
      </c>
      <c r="H7319">
        <v>5349</v>
      </c>
    </row>
    <row r="7320" spans="1:8">
      <c r="A7320" s="4" t="s">
        <v>7527</v>
      </c>
      <c r="B7320" s="4" t="s">
        <v>261</v>
      </c>
      <c r="C7320" s="4" t="s">
        <v>171</v>
      </c>
      <c r="D7320" s="4" t="s">
        <v>120</v>
      </c>
      <c r="E7320" s="4" t="s">
        <v>172</v>
      </c>
      <c r="F7320" s="3">
        <v>43015</v>
      </c>
      <c r="G7320" s="3">
        <v>43058</v>
      </c>
      <c r="H7320">
        <v>1148</v>
      </c>
    </row>
    <row r="7321" spans="1:8">
      <c r="A7321" s="4" t="s">
        <v>7528</v>
      </c>
      <c r="B7321" s="4" t="s">
        <v>246</v>
      </c>
      <c r="C7321" s="4" t="s">
        <v>179</v>
      </c>
      <c r="D7321" s="4" t="s">
        <v>130</v>
      </c>
      <c r="E7321" s="4" t="s">
        <v>197</v>
      </c>
      <c r="F7321" s="3">
        <v>43015</v>
      </c>
      <c r="G7321" s="3">
        <v>43016</v>
      </c>
      <c r="H7321">
        <v>0</v>
      </c>
    </row>
    <row r="7322" spans="1:8">
      <c r="A7322" s="4" t="s">
        <v>7529</v>
      </c>
      <c r="B7322" s="4" t="s">
        <v>304</v>
      </c>
      <c r="C7322" s="4" t="s">
        <v>177</v>
      </c>
      <c r="D7322" s="4" t="s">
        <v>118</v>
      </c>
      <c r="E7322" s="4" t="s">
        <v>172</v>
      </c>
      <c r="F7322" s="3">
        <v>43015</v>
      </c>
      <c r="G7322" s="3">
        <v>43027</v>
      </c>
      <c r="H7322">
        <v>52</v>
      </c>
    </row>
    <row r="7323" spans="1:8">
      <c r="A7323" s="4" t="s">
        <v>7530</v>
      </c>
      <c r="B7323" s="4" t="s">
        <v>304</v>
      </c>
      <c r="C7323" s="4" t="s">
        <v>192</v>
      </c>
      <c r="D7323" s="4" t="s">
        <v>57</v>
      </c>
      <c r="E7323" s="4" t="s">
        <v>172</v>
      </c>
      <c r="F7323" s="3">
        <v>43015</v>
      </c>
      <c r="G7323" s="3">
        <v>43097</v>
      </c>
      <c r="H7323">
        <v>3253</v>
      </c>
    </row>
    <row r="7324" spans="1:8">
      <c r="A7324" s="4" t="s">
        <v>7531</v>
      </c>
      <c r="B7324" s="4" t="s">
        <v>210</v>
      </c>
      <c r="C7324" s="4" t="s">
        <v>171</v>
      </c>
      <c r="D7324" s="4" t="s">
        <v>65</v>
      </c>
      <c r="E7324" s="4" t="s">
        <v>172</v>
      </c>
      <c r="F7324" s="3">
        <v>43015</v>
      </c>
      <c r="G7324" s="3">
        <v>43043</v>
      </c>
      <c r="H7324">
        <v>1267</v>
      </c>
    </row>
    <row r="7325" spans="1:8">
      <c r="A7325" s="4" t="s">
        <v>7532</v>
      </c>
      <c r="B7325" s="4" t="s">
        <v>210</v>
      </c>
      <c r="C7325" s="4" t="s">
        <v>171</v>
      </c>
      <c r="D7325" s="4" t="s">
        <v>78</v>
      </c>
      <c r="E7325" s="4" t="s">
        <v>172</v>
      </c>
      <c r="F7325" s="3">
        <v>43015</v>
      </c>
      <c r="G7325" s="3">
        <v>43021</v>
      </c>
      <c r="H7325">
        <v>1096</v>
      </c>
    </row>
    <row r="7326" spans="1:8">
      <c r="A7326" s="4" t="s">
        <v>7533</v>
      </c>
      <c r="B7326" s="4" t="s">
        <v>174</v>
      </c>
      <c r="C7326" s="4" t="s">
        <v>192</v>
      </c>
      <c r="D7326" s="4" t="s">
        <v>76</v>
      </c>
      <c r="E7326" s="4" t="s">
        <v>197</v>
      </c>
      <c r="F7326" s="3">
        <v>43015</v>
      </c>
      <c r="G7326" s="3">
        <v>43092</v>
      </c>
      <c r="H7326">
        <v>0</v>
      </c>
    </row>
    <row r="7327" spans="1:8">
      <c r="A7327" s="4" t="s">
        <v>7534</v>
      </c>
      <c r="B7327" s="4" t="s">
        <v>174</v>
      </c>
      <c r="C7327" s="4" t="s">
        <v>177</v>
      </c>
      <c r="D7327" s="4" t="s">
        <v>66</v>
      </c>
      <c r="E7327" s="4" t="s">
        <v>172</v>
      </c>
      <c r="F7327" s="3">
        <v>43015</v>
      </c>
      <c r="G7327" s="3">
        <v>43099</v>
      </c>
      <c r="H7327">
        <v>54</v>
      </c>
    </row>
    <row r="7328" spans="1:8">
      <c r="A7328" s="4" t="s">
        <v>7535</v>
      </c>
      <c r="B7328" s="4" t="s">
        <v>203</v>
      </c>
      <c r="C7328" s="4" t="s">
        <v>192</v>
      </c>
      <c r="D7328" s="4" t="s">
        <v>72</v>
      </c>
      <c r="E7328" s="4" t="s">
        <v>172</v>
      </c>
      <c r="F7328" s="3">
        <v>43015</v>
      </c>
      <c r="G7328" s="3">
        <v>43082</v>
      </c>
      <c r="H7328">
        <v>3293</v>
      </c>
    </row>
    <row r="7329" spans="1:8">
      <c r="A7329" s="4" t="s">
        <v>7536</v>
      </c>
      <c r="B7329" s="4" t="s">
        <v>343</v>
      </c>
      <c r="C7329" s="4" t="s">
        <v>175</v>
      </c>
      <c r="D7329" s="4" t="s">
        <v>104</v>
      </c>
      <c r="E7329" s="4" t="s">
        <v>172</v>
      </c>
      <c r="F7329" s="3">
        <v>43015</v>
      </c>
      <c r="G7329" s="3">
        <v>43091</v>
      </c>
      <c r="H7329">
        <v>4404</v>
      </c>
    </row>
    <row r="7330" spans="1:8">
      <c r="A7330" s="4" t="s">
        <v>7537</v>
      </c>
      <c r="B7330" s="4" t="s">
        <v>343</v>
      </c>
      <c r="C7330" s="4" t="s">
        <v>175</v>
      </c>
      <c r="D7330" s="4" t="s">
        <v>131</v>
      </c>
      <c r="E7330" s="4" t="s">
        <v>172</v>
      </c>
      <c r="F7330" s="3">
        <v>43015</v>
      </c>
      <c r="G7330" s="3">
        <v>43017</v>
      </c>
      <c r="H7330">
        <v>5212</v>
      </c>
    </row>
    <row r="7331" spans="1:8">
      <c r="A7331" s="4" t="s">
        <v>7538</v>
      </c>
      <c r="B7331" s="4" t="s">
        <v>219</v>
      </c>
      <c r="C7331" s="4" t="s">
        <v>179</v>
      </c>
      <c r="D7331" s="4" t="s">
        <v>97</v>
      </c>
      <c r="E7331" s="4" t="s">
        <v>197</v>
      </c>
      <c r="F7331" s="3">
        <v>43015</v>
      </c>
      <c r="G7331" s="3">
        <v>43064</v>
      </c>
      <c r="H7331">
        <v>0</v>
      </c>
    </row>
    <row r="7332" spans="1:8">
      <c r="A7332" s="4" t="s">
        <v>7539</v>
      </c>
      <c r="B7332" s="4" t="s">
        <v>230</v>
      </c>
      <c r="C7332" s="4" t="s">
        <v>179</v>
      </c>
      <c r="D7332" s="4" t="s">
        <v>44</v>
      </c>
      <c r="E7332" s="4" t="s">
        <v>172</v>
      </c>
      <c r="F7332" s="3">
        <v>43015</v>
      </c>
      <c r="G7332" s="3">
        <v>43077</v>
      </c>
      <c r="H7332">
        <v>488</v>
      </c>
    </row>
    <row r="7333" spans="1:8">
      <c r="A7333" s="4" t="s">
        <v>7540</v>
      </c>
      <c r="B7333" s="4" t="s">
        <v>256</v>
      </c>
      <c r="C7333" s="4" t="s">
        <v>179</v>
      </c>
      <c r="D7333" s="4" t="s">
        <v>68</v>
      </c>
      <c r="E7333" s="4" t="s">
        <v>172</v>
      </c>
      <c r="F7333" s="3">
        <v>43015</v>
      </c>
      <c r="G7333" s="3">
        <v>43021</v>
      </c>
      <c r="H7333">
        <v>594</v>
      </c>
    </row>
    <row r="7334" spans="1:8">
      <c r="A7334" s="4" t="s">
        <v>7541</v>
      </c>
      <c r="B7334" s="4" t="s">
        <v>187</v>
      </c>
      <c r="C7334" s="4" t="s">
        <v>179</v>
      </c>
      <c r="D7334" s="4" t="s">
        <v>108</v>
      </c>
      <c r="E7334" s="4" t="s">
        <v>172</v>
      </c>
      <c r="F7334" s="3">
        <v>43015</v>
      </c>
      <c r="G7334" s="3">
        <v>43099</v>
      </c>
      <c r="H7334">
        <v>464</v>
      </c>
    </row>
    <row r="7335" spans="1:8">
      <c r="A7335" s="4" t="s">
        <v>7542</v>
      </c>
      <c r="B7335" s="4" t="s">
        <v>187</v>
      </c>
      <c r="C7335" s="4" t="s">
        <v>177</v>
      </c>
      <c r="D7335" s="4" t="s">
        <v>38</v>
      </c>
      <c r="E7335" s="4" t="s">
        <v>172</v>
      </c>
      <c r="F7335" s="3">
        <v>43015</v>
      </c>
      <c r="G7335" s="3">
        <v>43082</v>
      </c>
      <c r="H7335">
        <v>53</v>
      </c>
    </row>
    <row r="7336" spans="1:8">
      <c r="A7336" s="4" t="s">
        <v>7543</v>
      </c>
      <c r="B7336" s="4" t="s">
        <v>244</v>
      </c>
      <c r="C7336" s="4" t="s">
        <v>171</v>
      </c>
      <c r="D7336" s="4" t="s">
        <v>57</v>
      </c>
      <c r="E7336" s="4" t="s">
        <v>197</v>
      </c>
      <c r="F7336" s="3">
        <v>43015</v>
      </c>
      <c r="G7336" s="3">
        <v>43023</v>
      </c>
      <c r="H7336">
        <v>0</v>
      </c>
    </row>
    <row r="7337" spans="1:8">
      <c r="A7337" s="4" t="s">
        <v>7544</v>
      </c>
      <c r="B7337" s="4" t="s">
        <v>244</v>
      </c>
      <c r="C7337" s="4" t="s">
        <v>179</v>
      </c>
      <c r="D7337" s="4" t="s">
        <v>111</v>
      </c>
      <c r="E7337" s="4" t="s">
        <v>172</v>
      </c>
      <c r="F7337" s="3">
        <v>43015</v>
      </c>
      <c r="G7337" s="3">
        <v>43016</v>
      </c>
      <c r="H7337">
        <v>661</v>
      </c>
    </row>
    <row r="7338" spans="1:8">
      <c r="A7338" s="4" t="s">
        <v>7545</v>
      </c>
      <c r="B7338" s="4" t="s">
        <v>244</v>
      </c>
      <c r="C7338" s="4" t="s">
        <v>171</v>
      </c>
      <c r="D7338" s="4" t="s">
        <v>66</v>
      </c>
      <c r="E7338" s="4" t="s">
        <v>172</v>
      </c>
      <c r="F7338" s="3">
        <v>43015</v>
      </c>
      <c r="G7338" s="3">
        <v>43022</v>
      </c>
      <c r="H7338">
        <v>1240</v>
      </c>
    </row>
    <row r="7339" spans="1:8">
      <c r="A7339" s="4" t="s">
        <v>7546</v>
      </c>
      <c r="B7339" s="4" t="s">
        <v>244</v>
      </c>
      <c r="C7339" s="4" t="s">
        <v>192</v>
      </c>
      <c r="D7339" s="4" t="s">
        <v>79</v>
      </c>
      <c r="E7339" s="4" t="s">
        <v>172</v>
      </c>
      <c r="F7339" s="3">
        <v>43015</v>
      </c>
      <c r="G7339" s="3">
        <v>43089</v>
      </c>
      <c r="H7339">
        <v>2763</v>
      </c>
    </row>
    <row r="7340" spans="1:8">
      <c r="A7340" s="4" t="s">
        <v>7547</v>
      </c>
      <c r="B7340" s="4" t="s">
        <v>201</v>
      </c>
      <c r="C7340" s="4" t="s">
        <v>179</v>
      </c>
      <c r="D7340" s="4" t="s">
        <v>42</v>
      </c>
      <c r="E7340" s="4" t="s">
        <v>172</v>
      </c>
      <c r="F7340" s="3">
        <v>43015</v>
      </c>
      <c r="G7340" s="3">
        <v>43074</v>
      </c>
      <c r="H7340">
        <v>610</v>
      </c>
    </row>
    <row r="7341" spans="1:8">
      <c r="A7341" s="4" t="s">
        <v>7548</v>
      </c>
      <c r="B7341" s="4" t="s">
        <v>201</v>
      </c>
      <c r="C7341" s="4" t="s">
        <v>177</v>
      </c>
      <c r="D7341" s="4" t="s">
        <v>75</v>
      </c>
      <c r="E7341" s="4" t="s">
        <v>172</v>
      </c>
      <c r="F7341" s="3">
        <v>43015</v>
      </c>
      <c r="G7341" s="3">
        <v>43083</v>
      </c>
      <c r="H7341">
        <v>59</v>
      </c>
    </row>
    <row r="7342" spans="1:8">
      <c r="A7342" s="4" t="s">
        <v>7549</v>
      </c>
      <c r="B7342" s="4" t="s">
        <v>170</v>
      </c>
      <c r="C7342" s="4" t="s">
        <v>179</v>
      </c>
      <c r="D7342" s="4" t="s">
        <v>100</v>
      </c>
      <c r="E7342" s="4" t="s">
        <v>172</v>
      </c>
      <c r="F7342" s="3">
        <v>43015</v>
      </c>
      <c r="G7342" s="3">
        <v>43027</v>
      </c>
      <c r="H7342">
        <v>577</v>
      </c>
    </row>
    <row r="7343" spans="1:8">
      <c r="A7343" s="4" t="s">
        <v>7550</v>
      </c>
      <c r="B7343" s="4" t="s">
        <v>205</v>
      </c>
      <c r="C7343" s="4" t="s">
        <v>177</v>
      </c>
      <c r="D7343" s="4" t="s">
        <v>82</v>
      </c>
      <c r="E7343" s="4" t="s">
        <v>197</v>
      </c>
      <c r="F7343" s="3">
        <v>43015</v>
      </c>
      <c r="G7343" s="3">
        <v>43023</v>
      </c>
      <c r="H7343">
        <v>0</v>
      </c>
    </row>
    <row r="7344" spans="1:8">
      <c r="A7344" s="4" t="s">
        <v>7551</v>
      </c>
      <c r="B7344" s="4" t="s">
        <v>185</v>
      </c>
      <c r="C7344" s="4" t="s">
        <v>171</v>
      </c>
      <c r="D7344" s="4" t="s">
        <v>59</v>
      </c>
      <c r="E7344" s="4" t="s">
        <v>172</v>
      </c>
      <c r="F7344" s="3">
        <v>43015</v>
      </c>
      <c r="G7344" s="3">
        <v>43017</v>
      </c>
      <c r="H7344">
        <v>1139</v>
      </c>
    </row>
    <row r="7345" spans="1:8">
      <c r="A7345" s="4" t="s">
        <v>7552</v>
      </c>
      <c r="B7345" s="4" t="s">
        <v>183</v>
      </c>
      <c r="C7345" s="4" t="s">
        <v>199</v>
      </c>
      <c r="D7345" s="4" t="s">
        <v>119</v>
      </c>
      <c r="E7345" s="4" t="s">
        <v>172</v>
      </c>
      <c r="F7345" s="3">
        <v>43016</v>
      </c>
      <c r="G7345" s="3">
        <v>43099</v>
      </c>
      <c r="H7345">
        <v>6038</v>
      </c>
    </row>
    <row r="7346" spans="1:8">
      <c r="A7346" s="4" t="s">
        <v>7553</v>
      </c>
      <c r="B7346" s="4" t="s">
        <v>261</v>
      </c>
      <c r="C7346" s="4" t="s">
        <v>175</v>
      </c>
      <c r="D7346" s="4" t="s">
        <v>120</v>
      </c>
      <c r="E7346" s="4" t="s">
        <v>172</v>
      </c>
      <c r="F7346" s="3">
        <v>43016</v>
      </c>
      <c r="G7346" s="3">
        <v>43022</v>
      </c>
      <c r="H7346">
        <v>4605</v>
      </c>
    </row>
    <row r="7347" spans="1:8">
      <c r="A7347" s="4" t="s">
        <v>7554</v>
      </c>
      <c r="B7347" s="4" t="s">
        <v>261</v>
      </c>
      <c r="C7347" s="4" t="s">
        <v>192</v>
      </c>
      <c r="D7347" s="4" t="s">
        <v>84</v>
      </c>
      <c r="E7347" s="4" t="s">
        <v>172</v>
      </c>
      <c r="F7347" s="3">
        <v>43016</v>
      </c>
      <c r="G7347" s="3">
        <v>43060</v>
      </c>
      <c r="H7347">
        <v>3264</v>
      </c>
    </row>
    <row r="7348" spans="1:8">
      <c r="A7348" s="4" t="s">
        <v>7555</v>
      </c>
      <c r="B7348" s="4" t="s">
        <v>246</v>
      </c>
      <c r="C7348" s="4" t="s">
        <v>192</v>
      </c>
      <c r="D7348" s="4" t="s">
        <v>25</v>
      </c>
      <c r="E7348" s="4" t="s">
        <v>172</v>
      </c>
      <c r="F7348" s="3">
        <v>43016</v>
      </c>
      <c r="G7348" s="3">
        <v>43025</v>
      </c>
      <c r="H7348">
        <v>3472</v>
      </c>
    </row>
    <row r="7349" spans="1:8">
      <c r="A7349" s="4" t="s">
        <v>7556</v>
      </c>
      <c r="B7349" s="4" t="s">
        <v>304</v>
      </c>
      <c r="C7349" s="4" t="s">
        <v>171</v>
      </c>
      <c r="D7349" s="4" t="s">
        <v>100</v>
      </c>
      <c r="E7349" s="4" t="s">
        <v>172</v>
      </c>
      <c r="F7349" s="3">
        <v>43016</v>
      </c>
      <c r="G7349" s="3">
        <v>43023</v>
      </c>
      <c r="H7349">
        <v>1186</v>
      </c>
    </row>
    <row r="7350" spans="1:8">
      <c r="A7350" s="4" t="s">
        <v>7557</v>
      </c>
      <c r="B7350" s="4" t="s">
        <v>279</v>
      </c>
      <c r="C7350" s="4" t="s">
        <v>179</v>
      </c>
      <c r="D7350" s="4" t="s">
        <v>130</v>
      </c>
      <c r="E7350" s="4" t="s">
        <v>197</v>
      </c>
      <c r="F7350" s="3">
        <v>43016</v>
      </c>
      <c r="G7350" s="3">
        <v>43024</v>
      </c>
      <c r="H7350">
        <v>0</v>
      </c>
    </row>
    <row r="7351" spans="1:8">
      <c r="A7351" s="4" t="s">
        <v>7558</v>
      </c>
      <c r="B7351" s="4" t="s">
        <v>210</v>
      </c>
      <c r="C7351" s="4" t="s">
        <v>175</v>
      </c>
      <c r="D7351" s="4" t="s">
        <v>113</v>
      </c>
      <c r="E7351" s="4" t="s">
        <v>172</v>
      </c>
      <c r="F7351" s="3">
        <v>43016</v>
      </c>
      <c r="G7351" s="3">
        <v>43083</v>
      </c>
      <c r="H7351">
        <v>4964</v>
      </c>
    </row>
    <row r="7352" spans="1:8">
      <c r="A7352" s="4" t="s">
        <v>7559</v>
      </c>
      <c r="B7352" s="4" t="s">
        <v>174</v>
      </c>
      <c r="C7352" s="4" t="s">
        <v>177</v>
      </c>
      <c r="D7352" s="4" t="s">
        <v>48</v>
      </c>
      <c r="E7352" s="4" t="s">
        <v>197</v>
      </c>
      <c r="F7352" s="3">
        <v>43016</v>
      </c>
      <c r="G7352" s="3">
        <v>43018</v>
      </c>
      <c r="H7352">
        <v>0</v>
      </c>
    </row>
    <row r="7353" spans="1:8">
      <c r="A7353" s="4" t="s">
        <v>7560</v>
      </c>
      <c r="B7353" s="4" t="s">
        <v>263</v>
      </c>
      <c r="C7353" s="4" t="s">
        <v>171</v>
      </c>
      <c r="D7353" s="4" t="s">
        <v>40</v>
      </c>
      <c r="E7353" s="4" t="s">
        <v>197</v>
      </c>
      <c r="F7353" s="3">
        <v>43016</v>
      </c>
      <c r="G7353" s="3">
        <v>43060</v>
      </c>
      <c r="H7353">
        <v>0</v>
      </c>
    </row>
    <row r="7354" spans="1:8">
      <c r="A7354" s="4" t="s">
        <v>7561</v>
      </c>
      <c r="B7354" s="4" t="s">
        <v>237</v>
      </c>
      <c r="C7354" s="4" t="s">
        <v>192</v>
      </c>
      <c r="D7354" s="4" t="s">
        <v>121</v>
      </c>
      <c r="E7354" s="4" t="s">
        <v>172</v>
      </c>
      <c r="F7354" s="3">
        <v>43016</v>
      </c>
      <c r="G7354" s="3">
        <v>43028</v>
      </c>
      <c r="H7354">
        <v>2812</v>
      </c>
    </row>
    <row r="7355" spans="1:8">
      <c r="A7355" s="4" t="s">
        <v>7562</v>
      </c>
      <c r="B7355" s="4" t="s">
        <v>196</v>
      </c>
      <c r="C7355" s="4" t="s">
        <v>171</v>
      </c>
      <c r="D7355" s="4" t="s">
        <v>68</v>
      </c>
      <c r="E7355" s="4" t="s">
        <v>197</v>
      </c>
      <c r="F7355" s="3">
        <v>43016</v>
      </c>
      <c r="G7355" s="3">
        <v>43022</v>
      </c>
      <c r="H7355">
        <v>0</v>
      </c>
    </row>
    <row r="7356" spans="1:8">
      <c r="A7356" s="4" t="s">
        <v>7563</v>
      </c>
      <c r="B7356" s="4" t="s">
        <v>196</v>
      </c>
      <c r="C7356" s="4" t="s">
        <v>175</v>
      </c>
      <c r="D7356" s="4" t="s">
        <v>118</v>
      </c>
      <c r="E7356" s="4" t="s">
        <v>197</v>
      </c>
      <c r="F7356" s="3">
        <v>43016</v>
      </c>
      <c r="G7356" s="3">
        <v>43017</v>
      </c>
      <c r="H7356">
        <v>0</v>
      </c>
    </row>
    <row r="7357" spans="1:8">
      <c r="A7357" s="4" t="s">
        <v>7564</v>
      </c>
      <c r="B7357" s="4" t="s">
        <v>203</v>
      </c>
      <c r="C7357" s="4" t="s">
        <v>192</v>
      </c>
      <c r="D7357" s="4" t="s">
        <v>32</v>
      </c>
      <c r="E7357" s="4" t="s">
        <v>172</v>
      </c>
      <c r="F7357" s="3">
        <v>43016</v>
      </c>
      <c r="G7357" s="3">
        <v>43091</v>
      </c>
      <c r="H7357">
        <v>3517</v>
      </c>
    </row>
    <row r="7358" spans="1:8">
      <c r="A7358" s="4" t="s">
        <v>7565</v>
      </c>
      <c r="B7358" s="4" t="s">
        <v>343</v>
      </c>
      <c r="C7358" s="4" t="s">
        <v>175</v>
      </c>
      <c r="D7358" s="4" t="s">
        <v>45</v>
      </c>
      <c r="E7358" s="4" t="s">
        <v>197</v>
      </c>
      <c r="F7358" s="3">
        <v>43016</v>
      </c>
      <c r="G7358" s="3">
        <v>43095</v>
      </c>
      <c r="H7358">
        <v>0</v>
      </c>
    </row>
    <row r="7359" spans="1:8">
      <c r="A7359" s="4" t="s">
        <v>7566</v>
      </c>
      <c r="B7359" s="4" t="s">
        <v>219</v>
      </c>
      <c r="C7359" s="4" t="s">
        <v>171</v>
      </c>
      <c r="D7359" s="4" t="s">
        <v>24</v>
      </c>
      <c r="E7359" s="4" t="s">
        <v>193</v>
      </c>
      <c r="F7359" s="3">
        <v>43016</v>
      </c>
      <c r="G7359" s="3"/>
    </row>
    <row r="7360" spans="1:8">
      <c r="A7360" s="4" t="s">
        <v>7567</v>
      </c>
      <c r="B7360" s="4" t="s">
        <v>219</v>
      </c>
      <c r="C7360" s="4" t="s">
        <v>179</v>
      </c>
      <c r="D7360" s="4" t="s">
        <v>115</v>
      </c>
      <c r="E7360" s="4" t="s">
        <v>197</v>
      </c>
      <c r="F7360" s="3">
        <v>43016</v>
      </c>
      <c r="G7360" s="3">
        <v>43017</v>
      </c>
      <c r="H7360">
        <v>0</v>
      </c>
    </row>
    <row r="7361" spans="1:8">
      <c r="A7361" s="4" t="s">
        <v>7568</v>
      </c>
      <c r="B7361" s="4" t="s">
        <v>219</v>
      </c>
      <c r="C7361" s="4" t="s">
        <v>179</v>
      </c>
      <c r="D7361" s="4" t="s">
        <v>122</v>
      </c>
      <c r="E7361" s="4" t="s">
        <v>172</v>
      </c>
      <c r="F7361" s="3">
        <v>43016</v>
      </c>
      <c r="G7361" s="3">
        <v>43018</v>
      </c>
      <c r="H7361">
        <v>608</v>
      </c>
    </row>
    <row r="7362" spans="1:8">
      <c r="A7362" s="4" t="s">
        <v>7569</v>
      </c>
      <c r="B7362" s="4" t="s">
        <v>230</v>
      </c>
      <c r="C7362" s="4" t="s">
        <v>199</v>
      </c>
      <c r="D7362" s="4" t="s">
        <v>53</v>
      </c>
      <c r="E7362" s="4" t="s">
        <v>172</v>
      </c>
      <c r="F7362" s="3">
        <v>43016</v>
      </c>
      <c r="G7362" s="3">
        <v>43024</v>
      </c>
      <c r="H7362">
        <v>4989</v>
      </c>
    </row>
    <row r="7363" spans="1:8">
      <c r="A7363" s="4" t="s">
        <v>7570</v>
      </c>
      <c r="B7363" s="4" t="s">
        <v>230</v>
      </c>
      <c r="C7363" s="4" t="s">
        <v>175</v>
      </c>
      <c r="D7363" s="4" t="s">
        <v>93</v>
      </c>
      <c r="E7363" s="4" t="s">
        <v>172</v>
      </c>
      <c r="F7363" s="3">
        <v>43016</v>
      </c>
      <c r="G7363" s="3">
        <v>43062</v>
      </c>
      <c r="H7363">
        <v>4780</v>
      </c>
    </row>
    <row r="7364" spans="1:8">
      <c r="A7364" s="4" t="s">
        <v>7571</v>
      </c>
      <c r="B7364" s="4" t="s">
        <v>187</v>
      </c>
      <c r="C7364" s="4" t="s">
        <v>177</v>
      </c>
      <c r="D7364" s="4" t="s">
        <v>24</v>
      </c>
      <c r="E7364" s="4" t="s">
        <v>193</v>
      </c>
      <c r="F7364" s="3">
        <v>43016</v>
      </c>
      <c r="G7364" s="3"/>
    </row>
    <row r="7365" spans="1:8">
      <c r="A7365" s="4" t="s">
        <v>7572</v>
      </c>
      <c r="B7365" s="4" t="s">
        <v>187</v>
      </c>
      <c r="C7365" s="4" t="s">
        <v>171</v>
      </c>
      <c r="D7365" s="4" t="s">
        <v>32</v>
      </c>
      <c r="E7365" s="4" t="s">
        <v>197</v>
      </c>
      <c r="F7365" s="3">
        <v>43016</v>
      </c>
      <c r="G7365" s="3">
        <v>43018</v>
      </c>
      <c r="H7365">
        <v>0</v>
      </c>
    </row>
    <row r="7366" spans="1:8">
      <c r="A7366" s="4" t="s">
        <v>7573</v>
      </c>
      <c r="B7366" s="4" t="s">
        <v>187</v>
      </c>
      <c r="C7366" s="4" t="s">
        <v>177</v>
      </c>
      <c r="D7366" s="4" t="s">
        <v>86</v>
      </c>
      <c r="E7366" s="4" t="s">
        <v>197</v>
      </c>
      <c r="F7366" s="3">
        <v>43016</v>
      </c>
      <c r="G7366" s="3">
        <v>43022</v>
      </c>
      <c r="H7366">
        <v>0</v>
      </c>
    </row>
    <row r="7367" spans="1:8">
      <c r="A7367" s="4" t="s">
        <v>7574</v>
      </c>
      <c r="B7367" s="4" t="s">
        <v>205</v>
      </c>
      <c r="C7367" s="4" t="s">
        <v>177</v>
      </c>
      <c r="D7367" s="4" t="s">
        <v>129</v>
      </c>
      <c r="E7367" s="4" t="s">
        <v>197</v>
      </c>
      <c r="F7367" s="3">
        <v>43016</v>
      </c>
      <c r="G7367" s="3">
        <v>43028</v>
      </c>
      <c r="H7367">
        <v>0</v>
      </c>
    </row>
    <row r="7368" spans="1:8">
      <c r="A7368" s="4" t="s">
        <v>7575</v>
      </c>
      <c r="B7368" s="4" t="s">
        <v>185</v>
      </c>
      <c r="C7368" s="4" t="s">
        <v>192</v>
      </c>
      <c r="D7368" s="4" t="s">
        <v>93</v>
      </c>
      <c r="E7368" s="4" t="s">
        <v>172</v>
      </c>
      <c r="F7368" s="3">
        <v>43016</v>
      </c>
      <c r="G7368" s="3">
        <v>43017</v>
      </c>
      <c r="H7368">
        <v>3023</v>
      </c>
    </row>
    <row r="7369" spans="1:8">
      <c r="A7369" s="4" t="s">
        <v>7576</v>
      </c>
      <c r="B7369" s="4" t="s">
        <v>181</v>
      </c>
      <c r="C7369" s="4" t="s">
        <v>177</v>
      </c>
      <c r="D7369" s="4" t="s">
        <v>24</v>
      </c>
      <c r="E7369" s="4" t="s">
        <v>193</v>
      </c>
      <c r="F7369" s="3">
        <v>43016</v>
      </c>
      <c r="G7369" s="3"/>
    </row>
    <row r="7370" spans="1:8">
      <c r="A7370" s="4" t="s">
        <v>7577</v>
      </c>
      <c r="B7370" s="4" t="s">
        <v>183</v>
      </c>
      <c r="C7370" s="4" t="s">
        <v>199</v>
      </c>
      <c r="D7370" s="4" t="s">
        <v>43</v>
      </c>
      <c r="E7370" s="4" t="s">
        <v>197</v>
      </c>
      <c r="F7370" s="3">
        <v>43017</v>
      </c>
      <c r="G7370" s="3">
        <v>43025</v>
      </c>
      <c r="H7370">
        <v>0</v>
      </c>
    </row>
    <row r="7371" spans="1:8">
      <c r="A7371" s="4" t="s">
        <v>7578</v>
      </c>
      <c r="B7371" s="4" t="s">
        <v>183</v>
      </c>
      <c r="C7371" s="4" t="s">
        <v>192</v>
      </c>
      <c r="D7371" s="4" t="s">
        <v>103</v>
      </c>
      <c r="E7371" s="4" t="s">
        <v>172</v>
      </c>
      <c r="F7371" s="3">
        <v>43017</v>
      </c>
      <c r="G7371" s="3">
        <v>43028</v>
      </c>
      <c r="H7371">
        <v>3100</v>
      </c>
    </row>
    <row r="7372" spans="1:8">
      <c r="A7372" s="4" t="s">
        <v>7579</v>
      </c>
      <c r="B7372" s="4" t="s">
        <v>261</v>
      </c>
      <c r="C7372" s="4" t="s">
        <v>199</v>
      </c>
      <c r="D7372" s="4" t="s">
        <v>50</v>
      </c>
      <c r="E7372" s="4" t="s">
        <v>172</v>
      </c>
      <c r="F7372" s="3">
        <v>43017</v>
      </c>
      <c r="G7372" s="3">
        <v>43099</v>
      </c>
      <c r="H7372">
        <v>6406</v>
      </c>
    </row>
    <row r="7373" spans="1:8">
      <c r="A7373" s="4" t="s">
        <v>7580</v>
      </c>
      <c r="B7373" s="4" t="s">
        <v>279</v>
      </c>
      <c r="C7373" s="4" t="s">
        <v>199</v>
      </c>
      <c r="D7373" s="4" t="s">
        <v>83</v>
      </c>
      <c r="E7373" s="4" t="s">
        <v>172</v>
      </c>
      <c r="F7373" s="3">
        <v>43017</v>
      </c>
      <c r="G7373" s="3">
        <v>43023</v>
      </c>
      <c r="H7373">
        <v>5711</v>
      </c>
    </row>
    <row r="7374" spans="1:8">
      <c r="A7374" s="4" t="s">
        <v>7581</v>
      </c>
      <c r="B7374" s="4" t="s">
        <v>210</v>
      </c>
      <c r="C7374" s="4" t="s">
        <v>175</v>
      </c>
      <c r="D7374" s="4" t="s">
        <v>24</v>
      </c>
      <c r="E7374" s="4" t="s">
        <v>193</v>
      </c>
      <c r="F7374" s="3">
        <v>43017</v>
      </c>
      <c r="G7374" s="3"/>
    </row>
    <row r="7375" spans="1:8">
      <c r="A7375" s="4" t="s">
        <v>7582</v>
      </c>
      <c r="B7375" s="4" t="s">
        <v>210</v>
      </c>
      <c r="C7375" s="4" t="s">
        <v>177</v>
      </c>
      <c r="D7375" s="4" t="s">
        <v>95</v>
      </c>
      <c r="E7375" s="4" t="s">
        <v>172</v>
      </c>
      <c r="F7375" s="3">
        <v>43017</v>
      </c>
      <c r="G7375" s="3">
        <v>43026</v>
      </c>
      <c r="H7375">
        <v>58</v>
      </c>
    </row>
    <row r="7376" spans="1:8">
      <c r="A7376" s="4" t="s">
        <v>7583</v>
      </c>
      <c r="B7376" s="4" t="s">
        <v>174</v>
      </c>
      <c r="C7376" s="4" t="s">
        <v>175</v>
      </c>
      <c r="D7376" s="4" t="s">
        <v>110</v>
      </c>
      <c r="E7376" s="4" t="s">
        <v>197</v>
      </c>
      <c r="F7376" s="3">
        <v>43017</v>
      </c>
      <c r="G7376" s="3">
        <v>43018</v>
      </c>
      <c r="H7376">
        <v>0</v>
      </c>
    </row>
    <row r="7377" spans="1:8">
      <c r="A7377" s="4" t="s">
        <v>7584</v>
      </c>
      <c r="B7377" s="4" t="s">
        <v>237</v>
      </c>
      <c r="C7377" s="4" t="s">
        <v>179</v>
      </c>
      <c r="D7377" s="4" t="s">
        <v>130</v>
      </c>
      <c r="E7377" s="4" t="s">
        <v>172</v>
      </c>
      <c r="F7377" s="3">
        <v>43017</v>
      </c>
      <c r="G7377" s="3">
        <v>43018</v>
      </c>
      <c r="H7377">
        <v>552</v>
      </c>
    </row>
    <row r="7378" spans="1:8">
      <c r="A7378" s="4" t="s">
        <v>7585</v>
      </c>
      <c r="B7378" s="4" t="s">
        <v>237</v>
      </c>
      <c r="C7378" s="4" t="s">
        <v>192</v>
      </c>
      <c r="D7378" s="4" t="s">
        <v>117</v>
      </c>
      <c r="E7378" s="4" t="s">
        <v>172</v>
      </c>
      <c r="F7378" s="3">
        <v>43017</v>
      </c>
      <c r="G7378" s="3">
        <v>43028</v>
      </c>
      <c r="H7378">
        <v>3215</v>
      </c>
    </row>
    <row r="7379" spans="1:8">
      <c r="A7379" s="4" t="s">
        <v>7586</v>
      </c>
      <c r="B7379" s="4" t="s">
        <v>196</v>
      </c>
      <c r="C7379" s="4" t="s">
        <v>179</v>
      </c>
      <c r="D7379" s="4" t="s">
        <v>85</v>
      </c>
      <c r="E7379" s="4" t="s">
        <v>197</v>
      </c>
      <c r="F7379" s="3">
        <v>43017</v>
      </c>
      <c r="G7379" s="3">
        <v>43066</v>
      </c>
      <c r="H7379">
        <v>0</v>
      </c>
    </row>
    <row r="7380" spans="1:8">
      <c r="A7380" s="4" t="s">
        <v>7587</v>
      </c>
      <c r="B7380" s="4" t="s">
        <v>191</v>
      </c>
      <c r="C7380" s="4" t="s">
        <v>171</v>
      </c>
      <c r="D7380" s="4" t="s">
        <v>59</v>
      </c>
      <c r="E7380" s="4" t="s">
        <v>172</v>
      </c>
      <c r="F7380" s="3">
        <v>43017</v>
      </c>
      <c r="G7380" s="3">
        <v>43062</v>
      </c>
      <c r="H7380">
        <v>1112</v>
      </c>
    </row>
    <row r="7381" spans="1:8">
      <c r="A7381" s="4" t="s">
        <v>7588</v>
      </c>
      <c r="B7381" s="4" t="s">
        <v>343</v>
      </c>
      <c r="C7381" s="4" t="s">
        <v>179</v>
      </c>
      <c r="D7381" s="4" t="s">
        <v>109</v>
      </c>
      <c r="E7381" s="4" t="s">
        <v>197</v>
      </c>
      <c r="F7381" s="3">
        <v>43017</v>
      </c>
      <c r="G7381" s="3">
        <v>43029</v>
      </c>
      <c r="H7381">
        <v>0</v>
      </c>
    </row>
    <row r="7382" spans="1:8">
      <c r="A7382" s="4" t="s">
        <v>7589</v>
      </c>
      <c r="B7382" s="4" t="s">
        <v>343</v>
      </c>
      <c r="C7382" s="4" t="s">
        <v>171</v>
      </c>
      <c r="D7382" s="4" t="s">
        <v>92</v>
      </c>
      <c r="E7382" s="4" t="s">
        <v>172</v>
      </c>
      <c r="F7382" s="3">
        <v>43017</v>
      </c>
      <c r="G7382" s="3">
        <v>43064</v>
      </c>
      <c r="H7382">
        <v>1190</v>
      </c>
    </row>
    <row r="7383" spans="1:8">
      <c r="A7383" s="4" t="s">
        <v>7590</v>
      </c>
      <c r="B7383" s="4" t="s">
        <v>219</v>
      </c>
      <c r="C7383" s="4" t="s">
        <v>179</v>
      </c>
      <c r="D7383" s="4" t="s">
        <v>59</v>
      </c>
      <c r="E7383" s="4" t="s">
        <v>172</v>
      </c>
      <c r="F7383" s="3">
        <v>43017</v>
      </c>
      <c r="G7383" s="3">
        <v>43091</v>
      </c>
      <c r="H7383">
        <v>446</v>
      </c>
    </row>
    <row r="7384" spans="1:8">
      <c r="A7384" s="4" t="s">
        <v>7591</v>
      </c>
      <c r="B7384" s="4" t="s">
        <v>219</v>
      </c>
      <c r="C7384" s="4" t="s">
        <v>179</v>
      </c>
      <c r="D7384" s="4" t="s">
        <v>84</v>
      </c>
      <c r="E7384" s="4" t="s">
        <v>172</v>
      </c>
      <c r="F7384" s="3">
        <v>43017</v>
      </c>
      <c r="G7384" s="3">
        <v>43018</v>
      </c>
      <c r="H7384">
        <v>565</v>
      </c>
    </row>
    <row r="7385" spans="1:8">
      <c r="A7385" s="4" t="s">
        <v>7592</v>
      </c>
      <c r="B7385" s="4" t="s">
        <v>230</v>
      </c>
      <c r="C7385" s="4" t="s">
        <v>179</v>
      </c>
      <c r="D7385" s="4" t="s">
        <v>108</v>
      </c>
      <c r="E7385" s="4" t="s">
        <v>197</v>
      </c>
      <c r="F7385" s="3">
        <v>43017</v>
      </c>
      <c r="G7385" s="3">
        <v>43026</v>
      </c>
      <c r="H7385">
        <v>0</v>
      </c>
    </row>
    <row r="7386" spans="1:8">
      <c r="A7386" s="4" t="s">
        <v>7593</v>
      </c>
      <c r="B7386" s="4" t="s">
        <v>187</v>
      </c>
      <c r="C7386" s="4" t="s">
        <v>177</v>
      </c>
      <c r="D7386" s="4" t="s">
        <v>24</v>
      </c>
      <c r="E7386" s="4" t="s">
        <v>193</v>
      </c>
      <c r="F7386" s="3">
        <v>43017</v>
      </c>
      <c r="G7386" s="3"/>
    </row>
    <row r="7387" spans="1:8">
      <c r="A7387" s="4" t="s">
        <v>7594</v>
      </c>
      <c r="B7387" s="4" t="s">
        <v>187</v>
      </c>
      <c r="C7387" s="4" t="s">
        <v>175</v>
      </c>
      <c r="D7387" s="4" t="s">
        <v>108</v>
      </c>
      <c r="E7387" s="4" t="s">
        <v>172</v>
      </c>
      <c r="F7387" s="3">
        <v>43017</v>
      </c>
      <c r="G7387" s="3">
        <v>43094</v>
      </c>
      <c r="H7387">
        <v>4753</v>
      </c>
    </row>
    <row r="7388" spans="1:8">
      <c r="A7388" s="4" t="s">
        <v>7595</v>
      </c>
      <c r="B7388" s="4" t="s">
        <v>244</v>
      </c>
      <c r="C7388" s="4" t="s">
        <v>171</v>
      </c>
      <c r="D7388" s="4" t="s">
        <v>66</v>
      </c>
      <c r="E7388" s="4" t="s">
        <v>197</v>
      </c>
      <c r="F7388" s="3">
        <v>43017</v>
      </c>
      <c r="G7388" s="3">
        <v>43069</v>
      </c>
      <c r="H7388">
        <v>0</v>
      </c>
    </row>
    <row r="7389" spans="1:8">
      <c r="A7389" s="4" t="s">
        <v>7596</v>
      </c>
      <c r="B7389" s="4" t="s">
        <v>201</v>
      </c>
      <c r="C7389" s="4" t="s">
        <v>179</v>
      </c>
      <c r="D7389" s="4" t="s">
        <v>115</v>
      </c>
      <c r="E7389" s="4" t="s">
        <v>197</v>
      </c>
      <c r="F7389" s="3">
        <v>43017</v>
      </c>
      <c r="G7389" s="3">
        <v>43027</v>
      </c>
      <c r="H7389">
        <v>0</v>
      </c>
    </row>
    <row r="7390" spans="1:8">
      <c r="A7390" s="4" t="s">
        <v>7597</v>
      </c>
      <c r="B7390" s="4" t="s">
        <v>189</v>
      </c>
      <c r="C7390" s="4" t="s">
        <v>179</v>
      </c>
      <c r="D7390" s="4" t="s">
        <v>110</v>
      </c>
      <c r="E7390" s="4" t="s">
        <v>197</v>
      </c>
      <c r="F7390" s="3">
        <v>43017</v>
      </c>
      <c r="G7390" s="3">
        <v>43029</v>
      </c>
      <c r="H7390">
        <v>0</v>
      </c>
    </row>
    <row r="7391" spans="1:8">
      <c r="A7391" s="4" t="s">
        <v>7598</v>
      </c>
      <c r="B7391" s="4" t="s">
        <v>189</v>
      </c>
      <c r="C7391" s="4" t="s">
        <v>171</v>
      </c>
      <c r="D7391" s="4" t="s">
        <v>109</v>
      </c>
      <c r="E7391" s="4" t="s">
        <v>172</v>
      </c>
      <c r="F7391" s="3">
        <v>43017</v>
      </c>
      <c r="G7391" s="3">
        <v>43018</v>
      </c>
      <c r="H7391">
        <v>1129</v>
      </c>
    </row>
    <row r="7392" spans="1:8">
      <c r="A7392" s="4" t="s">
        <v>7599</v>
      </c>
      <c r="B7392" s="4" t="s">
        <v>205</v>
      </c>
      <c r="C7392" s="4" t="s">
        <v>177</v>
      </c>
      <c r="D7392" s="4" t="s">
        <v>115</v>
      </c>
      <c r="E7392" s="4" t="s">
        <v>172</v>
      </c>
      <c r="F7392" s="3">
        <v>43017</v>
      </c>
      <c r="G7392" s="3">
        <v>43018</v>
      </c>
      <c r="H7392">
        <v>56</v>
      </c>
    </row>
    <row r="7393" spans="1:8">
      <c r="A7393" s="4" t="s">
        <v>7600</v>
      </c>
      <c r="B7393" s="4" t="s">
        <v>205</v>
      </c>
      <c r="C7393" s="4" t="s">
        <v>192</v>
      </c>
      <c r="D7393" s="4" t="s">
        <v>108</v>
      </c>
      <c r="E7393" s="4" t="s">
        <v>172</v>
      </c>
      <c r="F7393" s="3">
        <v>43017</v>
      </c>
      <c r="G7393" s="3">
        <v>43019</v>
      </c>
      <c r="H7393">
        <v>3435</v>
      </c>
    </row>
    <row r="7394" spans="1:8">
      <c r="A7394" s="4" t="s">
        <v>7601</v>
      </c>
      <c r="B7394" s="4" t="s">
        <v>208</v>
      </c>
      <c r="C7394" s="4" t="s">
        <v>192</v>
      </c>
      <c r="D7394" s="4" t="s">
        <v>100</v>
      </c>
      <c r="E7394" s="4" t="s">
        <v>172</v>
      </c>
      <c r="F7394" s="3">
        <v>43017</v>
      </c>
      <c r="G7394" s="3">
        <v>43022</v>
      </c>
      <c r="H7394">
        <v>3860</v>
      </c>
    </row>
    <row r="7395" spans="1:8">
      <c r="A7395" s="4" t="s">
        <v>7602</v>
      </c>
      <c r="B7395" s="4" t="s">
        <v>216</v>
      </c>
      <c r="C7395" s="4" t="s">
        <v>177</v>
      </c>
      <c r="D7395" s="4" t="s">
        <v>125</v>
      </c>
      <c r="E7395" s="4" t="s">
        <v>197</v>
      </c>
      <c r="F7395" s="3">
        <v>43017</v>
      </c>
      <c r="G7395" s="3">
        <v>43092</v>
      </c>
      <c r="H7395">
        <v>0</v>
      </c>
    </row>
    <row r="7396" spans="1:8">
      <c r="A7396" s="4" t="s">
        <v>7603</v>
      </c>
      <c r="B7396" s="4" t="s">
        <v>181</v>
      </c>
      <c r="C7396" s="4" t="s">
        <v>179</v>
      </c>
      <c r="D7396" s="4" t="s">
        <v>76</v>
      </c>
      <c r="E7396" s="4" t="s">
        <v>197</v>
      </c>
      <c r="F7396" s="3">
        <v>43017</v>
      </c>
      <c r="G7396" s="3">
        <v>43025</v>
      </c>
      <c r="H7396">
        <v>0</v>
      </c>
    </row>
    <row r="7397" spans="1:8">
      <c r="A7397" s="4" t="s">
        <v>7604</v>
      </c>
      <c r="B7397" s="4" t="s">
        <v>181</v>
      </c>
      <c r="C7397" s="4" t="s">
        <v>192</v>
      </c>
      <c r="D7397" s="4" t="s">
        <v>42</v>
      </c>
      <c r="E7397" s="4" t="s">
        <v>197</v>
      </c>
      <c r="F7397" s="3">
        <v>43017</v>
      </c>
      <c r="G7397" s="3">
        <v>43019</v>
      </c>
      <c r="H7397">
        <v>0</v>
      </c>
    </row>
    <row r="7398" spans="1:8">
      <c r="A7398" s="4" t="s">
        <v>7605</v>
      </c>
      <c r="B7398" s="4" t="s">
        <v>181</v>
      </c>
      <c r="C7398" s="4" t="s">
        <v>179</v>
      </c>
      <c r="D7398" s="4" t="s">
        <v>124</v>
      </c>
      <c r="E7398" s="4" t="s">
        <v>172</v>
      </c>
      <c r="F7398" s="3">
        <v>43017</v>
      </c>
      <c r="G7398" s="3">
        <v>43086</v>
      </c>
      <c r="H7398">
        <v>482</v>
      </c>
    </row>
    <row r="7399" spans="1:8">
      <c r="A7399" s="4" t="s">
        <v>7606</v>
      </c>
      <c r="B7399" s="4" t="s">
        <v>183</v>
      </c>
      <c r="C7399" s="4" t="s">
        <v>177</v>
      </c>
      <c r="D7399" s="4" t="s">
        <v>41</v>
      </c>
      <c r="E7399" s="4" t="s">
        <v>197</v>
      </c>
      <c r="F7399" s="3">
        <v>43018</v>
      </c>
      <c r="G7399" s="3">
        <v>43027</v>
      </c>
      <c r="H7399">
        <v>0</v>
      </c>
    </row>
    <row r="7400" spans="1:8">
      <c r="A7400" s="4" t="s">
        <v>7607</v>
      </c>
      <c r="B7400" s="4" t="s">
        <v>183</v>
      </c>
      <c r="C7400" s="4" t="s">
        <v>171</v>
      </c>
      <c r="D7400" s="4" t="s">
        <v>70</v>
      </c>
      <c r="E7400" s="4" t="s">
        <v>172</v>
      </c>
      <c r="F7400" s="3">
        <v>43018</v>
      </c>
      <c r="G7400" s="3">
        <v>43019</v>
      </c>
      <c r="H7400">
        <v>1166</v>
      </c>
    </row>
    <row r="7401" spans="1:8">
      <c r="A7401" s="4" t="s">
        <v>7608</v>
      </c>
      <c r="B7401" s="4" t="s">
        <v>261</v>
      </c>
      <c r="C7401" s="4" t="s">
        <v>177</v>
      </c>
      <c r="D7401" s="4" t="s">
        <v>83</v>
      </c>
      <c r="E7401" s="4" t="s">
        <v>197</v>
      </c>
      <c r="F7401" s="3">
        <v>43018</v>
      </c>
      <c r="G7401" s="3">
        <v>43026</v>
      </c>
      <c r="H7401">
        <v>0</v>
      </c>
    </row>
    <row r="7402" spans="1:8">
      <c r="A7402" s="4" t="s">
        <v>7609</v>
      </c>
      <c r="B7402" s="4" t="s">
        <v>279</v>
      </c>
      <c r="C7402" s="4" t="s">
        <v>171</v>
      </c>
      <c r="D7402" s="4" t="s">
        <v>82</v>
      </c>
      <c r="E7402" s="4" t="s">
        <v>197</v>
      </c>
      <c r="F7402" s="3">
        <v>43018</v>
      </c>
      <c r="G7402" s="3">
        <v>43023</v>
      </c>
      <c r="H7402">
        <v>0</v>
      </c>
    </row>
    <row r="7403" spans="1:8">
      <c r="A7403" s="4" t="s">
        <v>7610</v>
      </c>
      <c r="B7403" s="4" t="s">
        <v>210</v>
      </c>
      <c r="C7403" s="4" t="s">
        <v>171</v>
      </c>
      <c r="D7403" s="4" t="s">
        <v>125</v>
      </c>
      <c r="E7403" s="4" t="s">
        <v>197</v>
      </c>
      <c r="F7403" s="3">
        <v>43018</v>
      </c>
      <c r="G7403" s="3">
        <v>43052</v>
      </c>
      <c r="H7403">
        <v>0</v>
      </c>
    </row>
    <row r="7404" spans="1:8">
      <c r="A7404" s="4" t="s">
        <v>7611</v>
      </c>
      <c r="B7404" s="4" t="s">
        <v>210</v>
      </c>
      <c r="C7404" s="4" t="s">
        <v>175</v>
      </c>
      <c r="D7404" s="4" t="s">
        <v>127</v>
      </c>
      <c r="E7404" s="4" t="s">
        <v>172</v>
      </c>
      <c r="F7404" s="3">
        <v>43018</v>
      </c>
      <c r="G7404" s="3">
        <v>43087</v>
      </c>
      <c r="H7404">
        <v>5112</v>
      </c>
    </row>
    <row r="7405" spans="1:8">
      <c r="A7405" s="4" t="s">
        <v>7612</v>
      </c>
      <c r="B7405" s="4" t="s">
        <v>174</v>
      </c>
      <c r="C7405" s="4" t="s">
        <v>171</v>
      </c>
      <c r="D7405" s="4" t="s">
        <v>118</v>
      </c>
      <c r="E7405" s="4" t="s">
        <v>197</v>
      </c>
      <c r="F7405" s="3">
        <v>43018</v>
      </c>
      <c r="G7405" s="3">
        <v>43095</v>
      </c>
      <c r="H7405">
        <v>0</v>
      </c>
    </row>
    <row r="7406" spans="1:8">
      <c r="A7406" s="4" t="s">
        <v>7613</v>
      </c>
      <c r="B7406" s="4" t="s">
        <v>174</v>
      </c>
      <c r="C7406" s="4" t="s">
        <v>175</v>
      </c>
      <c r="D7406" s="4" t="s">
        <v>92</v>
      </c>
      <c r="E7406" s="4" t="s">
        <v>197</v>
      </c>
      <c r="F7406" s="3">
        <v>43018</v>
      </c>
      <c r="G7406" s="3">
        <v>43022</v>
      </c>
      <c r="H7406">
        <v>0</v>
      </c>
    </row>
    <row r="7407" spans="1:8">
      <c r="A7407" s="4" t="s">
        <v>7614</v>
      </c>
      <c r="B7407" s="4" t="s">
        <v>203</v>
      </c>
      <c r="C7407" s="4" t="s">
        <v>192</v>
      </c>
      <c r="D7407" s="4" t="s">
        <v>87</v>
      </c>
      <c r="E7407" s="4" t="s">
        <v>197</v>
      </c>
      <c r="F7407" s="3">
        <v>43018</v>
      </c>
      <c r="G7407" s="3">
        <v>43023</v>
      </c>
      <c r="H7407">
        <v>0</v>
      </c>
    </row>
    <row r="7408" spans="1:8">
      <c r="A7408" s="4" t="s">
        <v>7615</v>
      </c>
      <c r="B7408" s="4" t="s">
        <v>343</v>
      </c>
      <c r="C7408" s="4" t="s">
        <v>192</v>
      </c>
      <c r="D7408" s="4" t="s">
        <v>119</v>
      </c>
      <c r="E7408" s="4" t="s">
        <v>172</v>
      </c>
      <c r="F7408" s="3">
        <v>43018</v>
      </c>
      <c r="G7408" s="3">
        <v>43028</v>
      </c>
      <c r="H7408">
        <v>3892</v>
      </c>
    </row>
    <row r="7409" spans="1:8">
      <c r="A7409" s="4" t="s">
        <v>7616</v>
      </c>
      <c r="B7409" s="4" t="s">
        <v>219</v>
      </c>
      <c r="C7409" s="4" t="s">
        <v>179</v>
      </c>
      <c r="D7409" s="4" t="s">
        <v>44</v>
      </c>
      <c r="E7409" s="4" t="s">
        <v>172</v>
      </c>
      <c r="F7409" s="3">
        <v>43018</v>
      </c>
      <c r="G7409" s="3">
        <v>43019</v>
      </c>
      <c r="H7409">
        <v>473</v>
      </c>
    </row>
    <row r="7410" spans="1:8">
      <c r="A7410" s="4" t="s">
        <v>7617</v>
      </c>
      <c r="B7410" s="4" t="s">
        <v>230</v>
      </c>
      <c r="C7410" s="4" t="s">
        <v>179</v>
      </c>
      <c r="D7410" s="4" t="s">
        <v>74</v>
      </c>
      <c r="E7410" s="4" t="s">
        <v>197</v>
      </c>
      <c r="F7410" s="3">
        <v>43018</v>
      </c>
      <c r="G7410" s="3">
        <v>43022</v>
      </c>
      <c r="H7410">
        <v>0</v>
      </c>
    </row>
    <row r="7411" spans="1:8">
      <c r="A7411" s="4" t="s">
        <v>7618</v>
      </c>
      <c r="B7411" s="4" t="s">
        <v>230</v>
      </c>
      <c r="C7411" s="4" t="s">
        <v>171</v>
      </c>
      <c r="D7411" s="4" t="s">
        <v>105</v>
      </c>
      <c r="E7411" s="4" t="s">
        <v>197</v>
      </c>
      <c r="F7411" s="3">
        <v>43018</v>
      </c>
      <c r="G7411" s="3">
        <v>43019</v>
      </c>
      <c r="H7411">
        <v>0</v>
      </c>
    </row>
    <row r="7412" spans="1:8">
      <c r="A7412" s="4" t="s">
        <v>7619</v>
      </c>
      <c r="B7412" s="4" t="s">
        <v>230</v>
      </c>
      <c r="C7412" s="4" t="s">
        <v>179</v>
      </c>
      <c r="D7412" s="4" t="s">
        <v>54</v>
      </c>
      <c r="E7412" s="4" t="s">
        <v>172</v>
      </c>
      <c r="F7412" s="3">
        <v>43018</v>
      </c>
      <c r="G7412" s="3">
        <v>43059</v>
      </c>
      <c r="H7412">
        <v>511</v>
      </c>
    </row>
    <row r="7413" spans="1:8">
      <c r="A7413" s="4" t="s">
        <v>7620</v>
      </c>
      <c r="B7413" s="4" t="s">
        <v>230</v>
      </c>
      <c r="C7413" s="4" t="s">
        <v>179</v>
      </c>
      <c r="D7413" s="4" t="s">
        <v>76</v>
      </c>
      <c r="E7413" s="4" t="s">
        <v>172</v>
      </c>
      <c r="F7413" s="3">
        <v>43018</v>
      </c>
      <c r="G7413" s="3">
        <v>43020</v>
      </c>
      <c r="H7413">
        <v>509</v>
      </c>
    </row>
    <row r="7414" spans="1:8">
      <c r="A7414" s="4" t="s">
        <v>7621</v>
      </c>
      <c r="B7414" s="4" t="s">
        <v>230</v>
      </c>
      <c r="C7414" s="4" t="s">
        <v>179</v>
      </c>
      <c r="D7414" s="4" t="s">
        <v>86</v>
      </c>
      <c r="E7414" s="4" t="s">
        <v>172</v>
      </c>
      <c r="F7414" s="3">
        <v>43018</v>
      </c>
      <c r="G7414" s="3">
        <v>43030</v>
      </c>
      <c r="H7414">
        <v>528</v>
      </c>
    </row>
    <row r="7415" spans="1:8">
      <c r="A7415" s="4" t="s">
        <v>7622</v>
      </c>
      <c r="B7415" s="4" t="s">
        <v>230</v>
      </c>
      <c r="C7415" s="4" t="s">
        <v>179</v>
      </c>
      <c r="D7415" s="4" t="s">
        <v>115</v>
      </c>
      <c r="E7415" s="4" t="s">
        <v>172</v>
      </c>
      <c r="F7415" s="3">
        <v>43018</v>
      </c>
      <c r="G7415" s="3">
        <v>43022</v>
      </c>
      <c r="H7415">
        <v>549</v>
      </c>
    </row>
    <row r="7416" spans="1:8">
      <c r="A7416" s="4" t="s">
        <v>7623</v>
      </c>
      <c r="B7416" s="4" t="s">
        <v>256</v>
      </c>
      <c r="C7416" s="4" t="s">
        <v>179</v>
      </c>
      <c r="D7416" s="4" t="s">
        <v>104</v>
      </c>
      <c r="E7416" s="4" t="s">
        <v>197</v>
      </c>
      <c r="F7416" s="3">
        <v>43018</v>
      </c>
      <c r="G7416" s="3">
        <v>43094</v>
      </c>
      <c r="H7416">
        <v>0</v>
      </c>
    </row>
    <row r="7417" spans="1:8">
      <c r="A7417" s="4" t="s">
        <v>7624</v>
      </c>
      <c r="B7417" s="4" t="s">
        <v>256</v>
      </c>
      <c r="C7417" s="4" t="s">
        <v>177</v>
      </c>
      <c r="D7417" s="4" t="s">
        <v>70</v>
      </c>
      <c r="E7417" s="4" t="s">
        <v>197</v>
      </c>
      <c r="F7417" s="3">
        <v>43018</v>
      </c>
      <c r="G7417" s="3">
        <v>43027</v>
      </c>
      <c r="H7417">
        <v>0</v>
      </c>
    </row>
    <row r="7418" spans="1:8">
      <c r="A7418" s="4" t="s">
        <v>7625</v>
      </c>
      <c r="B7418" s="4" t="s">
        <v>244</v>
      </c>
      <c r="C7418" s="4" t="s">
        <v>179</v>
      </c>
      <c r="D7418" s="4" t="s">
        <v>106</v>
      </c>
      <c r="E7418" s="4" t="s">
        <v>197</v>
      </c>
      <c r="F7418" s="3">
        <v>43018</v>
      </c>
      <c r="G7418" s="3">
        <v>43027</v>
      </c>
      <c r="H7418">
        <v>0</v>
      </c>
    </row>
    <row r="7419" spans="1:8">
      <c r="A7419" s="4" t="s">
        <v>7626</v>
      </c>
      <c r="B7419" s="4" t="s">
        <v>244</v>
      </c>
      <c r="C7419" s="4" t="s">
        <v>192</v>
      </c>
      <c r="D7419" s="4" t="s">
        <v>68</v>
      </c>
      <c r="E7419" s="4" t="s">
        <v>172</v>
      </c>
      <c r="F7419" s="3">
        <v>43018</v>
      </c>
      <c r="G7419" s="3">
        <v>43025</v>
      </c>
      <c r="H7419">
        <v>3578</v>
      </c>
    </row>
    <row r="7420" spans="1:8">
      <c r="A7420" s="4" t="s">
        <v>7627</v>
      </c>
      <c r="B7420" s="4" t="s">
        <v>170</v>
      </c>
      <c r="C7420" s="4" t="s">
        <v>179</v>
      </c>
      <c r="D7420" s="4" t="s">
        <v>45</v>
      </c>
      <c r="E7420" s="4" t="s">
        <v>172</v>
      </c>
      <c r="F7420" s="3">
        <v>43018</v>
      </c>
      <c r="G7420" s="3">
        <v>43098</v>
      </c>
      <c r="H7420">
        <v>523</v>
      </c>
    </row>
    <row r="7421" spans="1:8">
      <c r="A7421" s="4" t="s">
        <v>7628</v>
      </c>
      <c r="B7421" s="4" t="s">
        <v>226</v>
      </c>
      <c r="C7421" s="4" t="s">
        <v>175</v>
      </c>
      <c r="D7421" s="4" t="s">
        <v>127</v>
      </c>
      <c r="E7421" s="4" t="s">
        <v>172</v>
      </c>
      <c r="F7421" s="3">
        <v>43018</v>
      </c>
      <c r="G7421" s="3">
        <v>43019</v>
      </c>
      <c r="H7421">
        <v>4575</v>
      </c>
    </row>
    <row r="7422" spans="1:8">
      <c r="A7422" s="4" t="s">
        <v>7629</v>
      </c>
      <c r="B7422" s="4" t="s">
        <v>185</v>
      </c>
      <c r="C7422" s="4" t="s">
        <v>175</v>
      </c>
      <c r="D7422" s="4" t="s">
        <v>98</v>
      </c>
      <c r="E7422" s="4" t="s">
        <v>172</v>
      </c>
      <c r="F7422" s="3">
        <v>43018</v>
      </c>
      <c r="G7422" s="3">
        <v>43020</v>
      </c>
      <c r="H7422">
        <v>4552</v>
      </c>
    </row>
    <row r="7423" spans="1:8">
      <c r="A7423" s="4" t="s">
        <v>7630</v>
      </c>
      <c r="B7423" s="4" t="s">
        <v>181</v>
      </c>
      <c r="C7423" s="4" t="s">
        <v>179</v>
      </c>
      <c r="D7423" s="4" t="s">
        <v>84</v>
      </c>
      <c r="E7423" s="4" t="s">
        <v>197</v>
      </c>
      <c r="F7423" s="3">
        <v>43018</v>
      </c>
      <c r="G7423" s="3">
        <v>43019</v>
      </c>
      <c r="H7423">
        <v>0</v>
      </c>
    </row>
    <row r="7424" spans="1:8">
      <c r="A7424" s="4" t="s">
        <v>7631</v>
      </c>
      <c r="B7424" s="4" t="s">
        <v>181</v>
      </c>
      <c r="C7424" s="4" t="s">
        <v>179</v>
      </c>
      <c r="D7424" s="4" t="s">
        <v>32</v>
      </c>
      <c r="E7424" s="4" t="s">
        <v>172</v>
      </c>
      <c r="F7424" s="3">
        <v>43018</v>
      </c>
      <c r="G7424" s="3">
        <v>43092</v>
      </c>
      <c r="H7424">
        <v>551</v>
      </c>
    </row>
    <row r="7425" spans="1:8">
      <c r="A7425" s="4" t="s">
        <v>7632</v>
      </c>
      <c r="B7425" s="4" t="s">
        <v>181</v>
      </c>
      <c r="C7425" s="4" t="s">
        <v>179</v>
      </c>
      <c r="D7425" s="4" t="s">
        <v>54</v>
      </c>
      <c r="E7425" s="4" t="s">
        <v>172</v>
      </c>
      <c r="F7425" s="3">
        <v>43018</v>
      </c>
      <c r="G7425" s="3">
        <v>43026</v>
      </c>
      <c r="H7425">
        <v>545</v>
      </c>
    </row>
    <row r="7426" spans="1:8">
      <c r="A7426" s="4" t="s">
        <v>7633</v>
      </c>
      <c r="B7426" s="4" t="s">
        <v>181</v>
      </c>
      <c r="C7426" s="4" t="s">
        <v>171</v>
      </c>
      <c r="D7426" s="4" t="s">
        <v>124</v>
      </c>
      <c r="E7426" s="4" t="s">
        <v>172</v>
      </c>
      <c r="F7426" s="3">
        <v>43018</v>
      </c>
      <c r="G7426" s="3">
        <v>43023</v>
      </c>
      <c r="H7426">
        <v>1134</v>
      </c>
    </row>
    <row r="7427" spans="1:8">
      <c r="A7427" s="4" t="s">
        <v>7634</v>
      </c>
      <c r="B7427" s="4" t="s">
        <v>183</v>
      </c>
      <c r="C7427" s="4" t="s">
        <v>192</v>
      </c>
      <c r="D7427" s="4" t="s">
        <v>110</v>
      </c>
      <c r="E7427" s="4" t="s">
        <v>197</v>
      </c>
      <c r="F7427" s="3">
        <v>43019</v>
      </c>
      <c r="G7427" s="3">
        <v>43021</v>
      </c>
      <c r="H7427">
        <v>0</v>
      </c>
    </row>
    <row r="7428" spans="1:8">
      <c r="A7428" s="4" t="s">
        <v>7635</v>
      </c>
      <c r="B7428" s="4" t="s">
        <v>183</v>
      </c>
      <c r="C7428" s="4" t="s">
        <v>192</v>
      </c>
      <c r="D7428" s="4" t="s">
        <v>106</v>
      </c>
      <c r="E7428" s="4" t="s">
        <v>172</v>
      </c>
      <c r="F7428" s="3">
        <v>43019</v>
      </c>
      <c r="G7428" s="3">
        <v>43024</v>
      </c>
      <c r="H7428">
        <v>3434</v>
      </c>
    </row>
    <row r="7429" spans="1:8">
      <c r="A7429" s="4" t="s">
        <v>7636</v>
      </c>
      <c r="B7429" s="4" t="s">
        <v>261</v>
      </c>
      <c r="C7429" s="4" t="s">
        <v>179</v>
      </c>
      <c r="D7429" s="4" t="s">
        <v>42</v>
      </c>
      <c r="E7429" s="4" t="s">
        <v>172</v>
      </c>
      <c r="F7429" s="3">
        <v>43019</v>
      </c>
      <c r="G7429" s="3">
        <v>43096</v>
      </c>
      <c r="H7429">
        <v>505</v>
      </c>
    </row>
    <row r="7430" spans="1:8">
      <c r="A7430" s="4" t="s">
        <v>7637</v>
      </c>
      <c r="B7430" s="4" t="s">
        <v>261</v>
      </c>
      <c r="C7430" s="4" t="s">
        <v>171</v>
      </c>
      <c r="D7430" s="4" t="s">
        <v>63</v>
      </c>
      <c r="E7430" s="4" t="s">
        <v>172</v>
      </c>
      <c r="F7430" s="3">
        <v>43019</v>
      </c>
      <c r="G7430" s="3">
        <v>43029</v>
      </c>
      <c r="H7430">
        <v>1066</v>
      </c>
    </row>
    <row r="7431" spans="1:8">
      <c r="A7431" s="4" t="s">
        <v>7638</v>
      </c>
      <c r="B7431" s="4" t="s">
        <v>246</v>
      </c>
      <c r="C7431" s="4" t="s">
        <v>179</v>
      </c>
      <c r="D7431" s="4" t="s">
        <v>126</v>
      </c>
      <c r="E7431" s="4" t="s">
        <v>172</v>
      </c>
      <c r="F7431" s="3">
        <v>43019</v>
      </c>
      <c r="G7431" s="3">
        <v>43051</v>
      </c>
      <c r="H7431">
        <v>580</v>
      </c>
    </row>
    <row r="7432" spans="1:8">
      <c r="A7432" s="4" t="s">
        <v>7639</v>
      </c>
      <c r="B7432" s="4" t="s">
        <v>279</v>
      </c>
      <c r="C7432" s="4" t="s">
        <v>175</v>
      </c>
      <c r="D7432" s="4" t="s">
        <v>78</v>
      </c>
      <c r="E7432" s="4" t="s">
        <v>172</v>
      </c>
      <c r="F7432" s="3">
        <v>43019</v>
      </c>
      <c r="G7432" s="3">
        <v>43089</v>
      </c>
      <c r="H7432">
        <v>4501</v>
      </c>
    </row>
    <row r="7433" spans="1:8">
      <c r="A7433" s="4" t="s">
        <v>7640</v>
      </c>
      <c r="B7433" s="4" t="s">
        <v>174</v>
      </c>
      <c r="C7433" s="4" t="s">
        <v>171</v>
      </c>
      <c r="D7433" s="4" t="s">
        <v>68</v>
      </c>
      <c r="E7433" s="4" t="s">
        <v>197</v>
      </c>
      <c r="F7433" s="3">
        <v>43019</v>
      </c>
      <c r="G7433" s="3">
        <v>43027</v>
      </c>
      <c r="H7433">
        <v>0</v>
      </c>
    </row>
    <row r="7434" spans="1:8">
      <c r="A7434" s="4" t="s">
        <v>7641</v>
      </c>
      <c r="B7434" s="4" t="s">
        <v>174</v>
      </c>
      <c r="C7434" s="4" t="s">
        <v>199</v>
      </c>
      <c r="D7434" s="4" t="s">
        <v>104</v>
      </c>
      <c r="E7434" s="4" t="s">
        <v>197</v>
      </c>
      <c r="F7434" s="3">
        <v>43019</v>
      </c>
      <c r="G7434" s="3">
        <v>43021</v>
      </c>
      <c r="H7434">
        <v>0</v>
      </c>
    </row>
    <row r="7435" spans="1:8">
      <c r="A7435" s="4" t="s">
        <v>7642</v>
      </c>
      <c r="B7435" s="4" t="s">
        <v>174</v>
      </c>
      <c r="C7435" s="4" t="s">
        <v>199</v>
      </c>
      <c r="D7435" s="4" t="s">
        <v>119</v>
      </c>
      <c r="E7435" s="4" t="s">
        <v>172</v>
      </c>
      <c r="F7435" s="3">
        <v>43019</v>
      </c>
      <c r="G7435" s="3">
        <v>43042</v>
      </c>
      <c r="H7435">
        <v>6182</v>
      </c>
    </row>
    <row r="7436" spans="1:8">
      <c r="A7436" s="4" t="s">
        <v>7643</v>
      </c>
      <c r="B7436" s="4" t="s">
        <v>263</v>
      </c>
      <c r="C7436" s="4" t="s">
        <v>175</v>
      </c>
      <c r="D7436" s="4" t="s">
        <v>35</v>
      </c>
      <c r="E7436" s="4" t="s">
        <v>172</v>
      </c>
      <c r="F7436" s="3">
        <v>43019</v>
      </c>
      <c r="G7436" s="3">
        <v>43020</v>
      </c>
      <c r="H7436">
        <v>4763</v>
      </c>
    </row>
    <row r="7437" spans="1:8">
      <c r="A7437" s="4" t="s">
        <v>7644</v>
      </c>
      <c r="B7437" s="4" t="s">
        <v>263</v>
      </c>
      <c r="C7437" s="4" t="s">
        <v>192</v>
      </c>
      <c r="D7437" s="4" t="s">
        <v>65</v>
      </c>
      <c r="E7437" s="4" t="s">
        <v>172</v>
      </c>
      <c r="F7437" s="3">
        <v>43019</v>
      </c>
      <c r="G7437" s="3">
        <v>43028</v>
      </c>
      <c r="H7437">
        <v>3024</v>
      </c>
    </row>
    <row r="7438" spans="1:8">
      <c r="A7438" s="4" t="s">
        <v>7645</v>
      </c>
      <c r="B7438" s="4" t="s">
        <v>237</v>
      </c>
      <c r="C7438" s="4" t="s">
        <v>177</v>
      </c>
      <c r="D7438" s="4" t="s">
        <v>63</v>
      </c>
      <c r="E7438" s="4" t="s">
        <v>197</v>
      </c>
      <c r="F7438" s="3">
        <v>43019</v>
      </c>
      <c r="G7438" s="3">
        <v>43020</v>
      </c>
      <c r="H7438">
        <v>0</v>
      </c>
    </row>
    <row r="7439" spans="1:8">
      <c r="A7439" s="4" t="s">
        <v>7646</v>
      </c>
      <c r="B7439" s="4" t="s">
        <v>191</v>
      </c>
      <c r="C7439" s="4" t="s">
        <v>179</v>
      </c>
      <c r="D7439" s="4" t="s">
        <v>72</v>
      </c>
      <c r="E7439" s="4" t="s">
        <v>197</v>
      </c>
      <c r="F7439" s="3">
        <v>43019</v>
      </c>
      <c r="G7439" s="3">
        <v>43021</v>
      </c>
      <c r="H7439">
        <v>0</v>
      </c>
    </row>
    <row r="7440" spans="1:8">
      <c r="A7440" s="4" t="s">
        <v>7647</v>
      </c>
      <c r="B7440" s="4" t="s">
        <v>191</v>
      </c>
      <c r="C7440" s="4" t="s">
        <v>199</v>
      </c>
      <c r="D7440" s="4" t="s">
        <v>71</v>
      </c>
      <c r="E7440" s="4" t="s">
        <v>172</v>
      </c>
      <c r="F7440" s="3">
        <v>43019</v>
      </c>
      <c r="G7440" s="3">
        <v>43027</v>
      </c>
      <c r="H7440">
        <v>6751</v>
      </c>
    </row>
    <row r="7441" spans="1:8">
      <c r="A7441" s="4" t="s">
        <v>7648</v>
      </c>
      <c r="B7441" s="4" t="s">
        <v>191</v>
      </c>
      <c r="C7441" s="4" t="s">
        <v>177</v>
      </c>
      <c r="D7441" s="4" t="s">
        <v>71</v>
      </c>
      <c r="E7441" s="4" t="s">
        <v>172</v>
      </c>
      <c r="F7441" s="3">
        <v>43019</v>
      </c>
      <c r="G7441" s="3">
        <v>43026</v>
      </c>
      <c r="H7441">
        <v>54</v>
      </c>
    </row>
    <row r="7442" spans="1:8">
      <c r="A7442" s="4" t="s">
        <v>7649</v>
      </c>
      <c r="B7442" s="4" t="s">
        <v>343</v>
      </c>
      <c r="C7442" s="4" t="s">
        <v>179</v>
      </c>
      <c r="D7442" s="4" t="s">
        <v>109</v>
      </c>
      <c r="E7442" s="4" t="s">
        <v>172</v>
      </c>
      <c r="F7442" s="3">
        <v>43019</v>
      </c>
      <c r="G7442" s="3">
        <v>43094</v>
      </c>
      <c r="H7442">
        <v>592</v>
      </c>
    </row>
    <row r="7443" spans="1:8">
      <c r="A7443" s="4" t="s">
        <v>7650</v>
      </c>
      <c r="B7443" s="4" t="s">
        <v>343</v>
      </c>
      <c r="C7443" s="4" t="s">
        <v>171</v>
      </c>
      <c r="D7443" s="4" t="s">
        <v>37</v>
      </c>
      <c r="E7443" s="4" t="s">
        <v>172</v>
      </c>
      <c r="F7443" s="3">
        <v>43019</v>
      </c>
      <c r="G7443" s="3">
        <v>43030</v>
      </c>
      <c r="H7443">
        <v>969</v>
      </c>
    </row>
    <row r="7444" spans="1:8">
      <c r="A7444" s="4" t="s">
        <v>7651</v>
      </c>
      <c r="B7444" s="4" t="s">
        <v>219</v>
      </c>
      <c r="C7444" s="4" t="s">
        <v>177</v>
      </c>
      <c r="D7444" s="4" t="s">
        <v>44</v>
      </c>
      <c r="E7444" s="4" t="s">
        <v>172</v>
      </c>
      <c r="F7444" s="3">
        <v>43019</v>
      </c>
      <c r="G7444" s="3">
        <v>43020</v>
      </c>
      <c r="H7444">
        <v>48</v>
      </c>
    </row>
    <row r="7445" spans="1:8">
      <c r="A7445" s="4" t="s">
        <v>7652</v>
      </c>
      <c r="B7445" s="4" t="s">
        <v>230</v>
      </c>
      <c r="C7445" s="4" t="s">
        <v>179</v>
      </c>
      <c r="D7445" s="4" t="s">
        <v>84</v>
      </c>
      <c r="E7445" s="4" t="s">
        <v>197</v>
      </c>
      <c r="F7445" s="3">
        <v>43019</v>
      </c>
      <c r="G7445" s="3">
        <v>43021</v>
      </c>
      <c r="H7445">
        <v>0</v>
      </c>
    </row>
    <row r="7446" spans="1:8">
      <c r="A7446" s="4" t="s">
        <v>7653</v>
      </c>
      <c r="B7446" s="4" t="s">
        <v>230</v>
      </c>
      <c r="C7446" s="4" t="s">
        <v>171</v>
      </c>
      <c r="D7446" s="4" t="s">
        <v>86</v>
      </c>
      <c r="E7446" s="4" t="s">
        <v>197</v>
      </c>
      <c r="F7446" s="3">
        <v>43019</v>
      </c>
      <c r="G7446" s="3">
        <v>43092</v>
      </c>
      <c r="H7446">
        <v>0</v>
      </c>
    </row>
    <row r="7447" spans="1:8">
      <c r="A7447" s="4" t="s">
        <v>7654</v>
      </c>
      <c r="B7447" s="4" t="s">
        <v>230</v>
      </c>
      <c r="C7447" s="4" t="s">
        <v>199</v>
      </c>
      <c r="D7447" s="4" t="s">
        <v>75</v>
      </c>
      <c r="E7447" s="4" t="s">
        <v>172</v>
      </c>
      <c r="F7447" s="3">
        <v>43019</v>
      </c>
      <c r="G7447" s="3">
        <v>43029</v>
      </c>
      <c r="H7447">
        <v>6555</v>
      </c>
    </row>
    <row r="7448" spans="1:8">
      <c r="A7448" s="4" t="s">
        <v>7655</v>
      </c>
      <c r="B7448" s="4" t="s">
        <v>256</v>
      </c>
      <c r="C7448" s="4" t="s">
        <v>192</v>
      </c>
      <c r="D7448" s="4" t="s">
        <v>119</v>
      </c>
      <c r="E7448" s="4" t="s">
        <v>197</v>
      </c>
      <c r="F7448" s="3">
        <v>43019</v>
      </c>
      <c r="G7448" s="3">
        <v>43027</v>
      </c>
      <c r="H7448">
        <v>0</v>
      </c>
    </row>
    <row r="7449" spans="1:8">
      <c r="A7449" s="4" t="s">
        <v>7656</v>
      </c>
      <c r="B7449" s="4" t="s">
        <v>187</v>
      </c>
      <c r="C7449" s="4" t="s">
        <v>177</v>
      </c>
      <c r="D7449" s="4" t="s">
        <v>24</v>
      </c>
      <c r="E7449" s="4" t="s">
        <v>193</v>
      </c>
      <c r="F7449" s="3">
        <v>43019</v>
      </c>
      <c r="G7449" s="3"/>
    </row>
    <row r="7450" spans="1:8">
      <c r="A7450" s="4" t="s">
        <v>7657</v>
      </c>
      <c r="B7450" s="4" t="s">
        <v>244</v>
      </c>
      <c r="C7450" s="4" t="s">
        <v>199</v>
      </c>
      <c r="D7450" s="4" t="s">
        <v>29</v>
      </c>
      <c r="E7450" s="4" t="s">
        <v>172</v>
      </c>
      <c r="F7450" s="3">
        <v>43019</v>
      </c>
      <c r="G7450" s="3">
        <v>43084</v>
      </c>
      <c r="H7450">
        <v>5271</v>
      </c>
    </row>
    <row r="7451" spans="1:8">
      <c r="A7451" s="4" t="s">
        <v>7658</v>
      </c>
      <c r="B7451" s="4" t="s">
        <v>205</v>
      </c>
      <c r="C7451" s="4" t="s">
        <v>192</v>
      </c>
      <c r="D7451" s="4" t="s">
        <v>129</v>
      </c>
      <c r="E7451" s="4" t="s">
        <v>193</v>
      </c>
      <c r="F7451" s="3">
        <v>43019</v>
      </c>
      <c r="G7451" s="3"/>
    </row>
    <row r="7452" spans="1:8">
      <c r="A7452" s="4" t="s">
        <v>7659</v>
      </c>
      <c r="B7452" s="4" t="s">
        <v>226</v>
      </c>
      <c r="C7452" s="4" t="s">
        <v>177</v>
      </c>
      <c r="D7452" s="4" t="s">
        <v>82</v>
      </c>
      <c r="E7452" s="4" t="s">
        <v>197</v>
      </c>
      <c r="F7452" s="3">
        <v>43019</v>
      </c>
      <c r="G7452" s="3">
        <v>43061</v>
      </c>
      <c r="H7452">
        <v>0</v>
      </c>
    </row>
    <row r="7453" spans="1:8">
      <c r="A7453" s="4" t="s">
        <v>7660</v>
      </c>
      <c r="B7453" s="4" t="s">
        <v>226</v>
      </c>
      <c r="C7453" s="4" t="s">
        <v>179</v>
      </c>
      <c r="D7453" s="4" t="s">
        <v>125</v>
      </c>
      <c r="E7453" s="4" t="s">
        <v>172</v>
      </c>
      <c r="F7453" s="3">
        <v>43019</v>
      </c>
      <c r="G7453" s="3">
        <v>43079</v>
      </c>
      <c r="H7453">
        <v>472</v>
      </c>
    </row>
    <row r="7454" spans="1:8">
      <c r="A7454" s="4" t="s">
        <v>7661</v>
      </c>
      <c r="B7454" s="4" t="s">
        <v>208</v>
      </c>
      <c r="C7454" s="4" t="s">
        <v>199</v>
      </c>
      <c r="D7454" s="4" t="s">
        <v>37</v>
      </c>
      <c r="E7454" s="4" t="s">
        <v>172</v>
      </c>
      <c r="F7454" s="3">
        <v>43019</v>
      </c>
      <c r="G7454" s="3">
        <v>43068</v>
      </c>
      <c r="H7454">
        <v>5211</v>
      </c>
    </row>
    <row r="7455" spans="1:8">
      <c r="A7455" s="4" t="s">
        <v>7662</v>
      </c>
      <c r="B7455" s="4" t="s">
        <v>185</v>
      </c>
      <c r="C7455" s="4" t="s">
        <v>179</v>
      </c>
      <c r="D7455" s="4" t="s">
        <v>124</v>
      </c>
      <c r="E7455" s="4" t="s">
        <v>172</v>
      </c>
      <c r="F7455" s="3">
        <v>43019</v>
      </c>
      <c r="G7455" s="3">
        <v>43080</v>
      </c>
      <c r="H7455">
        <v>430</v>
      </c>
    </row>
    <row r="7456" spans="1:8">
      <c r="A7456" s="4" t="s">
        <v>7663</v>
      </c>
      <c r="B7456" s="4" t="s">
        <v>181</v>
      </c>
      <c r="C7456" s="4" t="s">
        <v>179</v>
      </c>
      <c r="D7456" s="4" t="s">
        <v>107</v>
      </c>
      <c r="E7456" s="4" t="s">
        <v>193</v>
      </c>
      <c r="F7456" s="3">
        <v>43019</v>
      </c>
      <c r="G7456" s="3"/>
    </row>
    <row r="7457" spans="1:8">
      <c r="A7457" s="4" t="s">
        <v>7664</v>
      </c>
      <c r="B7457" s="4" t="s">
        <v>181</v>
      </c>
      <c r="C7457" s="4" t="s">
        <v>179</v>
      </c>
      <c r="D7457" s="4" t="s">
        <v>53</v>
      </c>
      <c r="E7457" s="4" t="s">
        <v>197</v>
      </c>
      <c r="F7457" s="3">
        <v>43019</v>
      </c>
      <c r="G7457" s="3">
        <v>43028</v>
      </c>
      <c r="H7457">
        <v>0</v>
      </c>
    </row>
    <row r="7458" spans="1:8">
      <c r="A7458" s="4" t="s">
        <v>7665</v>
      </c>
      <c r="B7458" s="4" t="s">
        <v>181</v>
      </c>
      <c r="C7458" s="4" t="s">
        <v>175</v>
      </c>
      <c r="D7458" s="4" t="s">
        <v>108</v>
      </c>
      <c r="E7458" s="4" t="s">
        <v>172</v>
      </c>
      <c r="F7458" s="3">
        <v>43019</v>
      </c>
      <c r="G7458" s="3">
        <v>43091</v>
      </c>
      <c r="H7458">
        <v>4545</v>
      </c>
    </row>
    <row r="7459" spans="1:8">
      <c r="A7459" s="4" t="s">
        <v>7666</v>
      </c>
      <c r="B7459" s="4" t="s">
        <v>261</v>
      </c>
      <c r="C7459" s="4" t="s">
        <v>171</v>
      </c>
      <c r="D7459" s="4" t="s">
        <v>120</v>
      </c>
      <c r="E7459" s="4" t="s">
        <v>197</v>
      </c>
      <c r="F7459" s="3">
        <v>43020</v>
      </c>
      <c r="G7459" s="3">
        <v>43027</v>
      </c>
      <c r="H7459">
        <v>0</v>
      </c>
    </row>
    <row r="7460" spans="1:8">
      <c r="A7460" s="4" t="s">
        <v>7667</v>
      </c>
      <c r="B7460" s="4" t="s">
        <v>279</v>
      </c>
      <c r="C7460" s="4" t="s">
        <v>171</v>
      </c>
      <c r="D7460" s="4" t="s">
        <v>24</v>
      </c>
      <c r="E7460" s="4" t="s">
        <v>193</v>
      </c>
      <c r="F7460" s="3">
        <v>43020</v>
      </c>
      <c r="G7460" s="3"/>
    </row>
    <row r="7461" spans="1:8">
      <c r="A7461" s="4" t="s">
        <v>7668</v>
      </c>
      <c r="B7461" s="4" t="s">
        <v>174</v>
      </c>
      <c r="C7461" s="4" t="s">
        <v>177</v>
      </c>
      <c r="D7461" s="4" t="s">
        <v>131</v>
      </c>
      <c r="E7461" s="4" t="s">
        <v>197</v>
      </c>
      <c r="F7461" s="3">
        <v>43020</v>
      </c>
      <c r="G7461" s="3">
        <v>43025</v>
      </c>
      <c r="H7461">
        <v>0</v>
      </c>
    </row>
    <row r="7462" spans="1:8">
      <c r="A7462" s="4" t="s">
        <v>7669</v>
      </c>
      <c r="B7462" s="4" t="s">
        <v>343</v>
      </c>
      <c r="C7462" s="4" t="s">
        <v>192</v>
      </c>
      <c r="D7462" s="4" t="s">
        <v>103</v>
      </c>
      <c r="E7462" s="4" t="s">
        <v>197</v>
      </c>
      <c r="F7462" s="3">
        <v>43020</v>
      </c>
      <c r="G7462" s="3">
        <v>43021</v>
      </c>
      <c r="H7462">
        <v>0</v>
      </c>
    </row>
    <row r="7463" spans="1:8">
      <c r="A7463" s="4" t="s">
        <v>7670</v>
      </c>
      <c r="B7463" s="4" t="s">
        <v>343</v>
      </c>
      <c r="C7463" s="4" t="s">
        <v>179</v>
      </c>
      <c r="D7463" s="4" t="s">
        <v>106</v>
      </c>
      <c r="E7463" s="4" t="s">
        <v>172</v>
      </c>
      <c r="F7463" s="3">
        <v>43020</v>
      </c>
      <c r="G7463" s="3">
        <v>43029</v>
      </c>
      <c r="H7463">
        <v>528</v>
      </c>
    </row>
    <row r="7464" spans="1:8">
      <c r="A7464" s="4" t="s">
        <v>7671</v>
      </c>
      <c r="B7464" s="4" t="s">
        <v>343</v>
      </c>
      <c r="C7464" s="4" t="s">
        <v>175</v>
      </c>
      <c r="D7464" s="4" t="s">
        <v>43</v>
      </c>
      <c r="E7464" s="4" t="s">
        <v>172</v>
      </c>
      <c r="F7464" s="3">
        <v>43020</v>
      </c>
      <c r="G7464" s="3">
        <v>43097</v>
      </c>
      <c r="H7464">
        <v>5064</v>
      </c>
    </row>
    <row r="7465" spans="1:8">
      <c r="A7465" s="4" t="s">
        <v>7672</v>
      </c>
      <c r="B7465" s="4" t="s">
        <v>343</v>
      </c>
      <c r="C7465" s="4" t="s">
        <v>192</v>
      </c>
      <c r="D7465" s="4" t="s">
        <v>43</v>
      </c>
      <c r="E7465" s="4" t="s">
        <v>172</v>
      </c>
      <c r="F7465" s="3">
        <v>43020</v>
      </c>
      <c r="G7465" s="3">
        <v>43075</v>
      </c>
      <c r="H7465">
        <v>3203</v>
      </c>
    </row>
    <row r="7466" spans="1:8">
      <c r="A7466" s="4" t="s">
        <v>7673</v>
      </c>
      <c r="B7466" s="4" t="s">
        <v>219</v>
      </c>
      <c r="C7466" s="4" t="s">
        <v>179</v>
      </c>
      <c r="D7466" s="4" t="s">
        <v>105</v>
      </c>
      <c r="E7466" s="4" t="s">
        <v>172</v>
      </c>
      <c r="F7466" s="3">
        <v>43020</v>
      </c>
      <c r="G7466" s="3">
        <v>43041</v>
      </c>
      <c r="H7466">
        <v>549</v>
      </c>
    </row>
    <row r="7467" spans="1:8">
      <c r="A7467" s="4" t="s">
        <v>7674</v>
      </c>
      <c r="B7467" s="4" t="s">
        <v>230</v>
      </c>
      <c r="C7467" s="4" t="s">
        <v>179</v>
      </c>
      <c r="D7467" s="4" t="s">
        <v>44</v>
      </c>
      <c r="E7467" s="4" t="s">
        <v>172</v>
      </c>
      <c r="F7467" s="3">
        <v>43020</v>
      </c>
      <c r="G7467" s="3">
        <v>43031</v>
      </c>
      <c r="H7467">
        <v>594</v>
      </c>
    </row>
    <row r="7468" spans="1:8">
      <c r="A7468" s="4" t="s">
        <v>7675</v>
      </c>
      <c r="B7468" s="4" t="s">
        <v>256</v>
      </c>
      <c r="C7468" s="4" t="s">
        <v>179</v>
      </c>
      <c r="D7468" s="4" t="s">
        <v>68</v>
      </c>
      <c r="E7468" s="4" t="s">
        <v>197</v>
      </c>
      <c r="F7468" s="3">
        <v>43020</v>
      </c>
      <c r="G7468" s="3">
        <v>43029</v>
      </c>
      <c r="H7468">
        <v>0</v>
      </c>
    </row>
    <row r="7469" spans="1:8">
      <c r="A7469" s="4" t="s">
        <v>7676</v>
      </c>
      <c r="B7469" s="4" t="s">
        <v>256</v>
      </c>
      <c r="C7469" s="4" t="s">
        <v>179</v>
      </c>
      <c r="D7469" s="4" t="s">
        <v>68</v>
      </c>
      <c r="E7469" s="4" t="s">
        <v>197</v>
      </c>
      <c r="F7469" s="3">
        <v>43020</v>
      </c>
      <c r="G7469" s="3">
        <v>43030</v>
      </c>
      <c r="H7469">
        <v>0</v>
      </c>
    </row>
    <row r="7470" spans="1:8">
      <c r="A7470" s="4" t="s">
        <v>7677</v>
      </c>
      <c r="B7470" s="4" t="s">
        <v>187</v>
      </c>
      <c r="C7470" s="4" t="s">
        <v>179</v>
      </c>
      <c r="D7470" s="4" t="s">
        <v>86</v>
      </c>
      <c r="E7470" s="4" t="s">
        <v>172</v>
      </c>
      <c r="F7470" s="3">
        <v>43020</v>
      </c>
      <c r="G7470" s="3">
        <v>43040</v>
      </c>
      <c r="H7470">
        <v>529</v>
      </c>
    </row>
    <row r="7471" spans="1:8">
      <c r="A7471" s="4" t="s">
        <v>7678</v>
      </c>
      <c r="B7471" s="4" t="s">
        <v>201</v>
      </c>
      <c r="C7471" s="4" t="s">
        <v>175</v>
      </c>
      <c r="D7471" s="4" t="s">
        <v>53</v>
      </c>
      <c r="E7471" s="4" t="s">
        <v>172</v>
      </c>
      <c r="F7471" s="3">
        <v>43020</v>
      </c>
      <c r="G7471" s="3">
        <v>43025</v>
      </c>
      <c r="H7471">
        <v>4505</v>
      </c>
    </row>
    <row r="7472" spans="1:8">
      <c r="A7472" s="4" t="s">
        <v>7679</v>
      </c>
      <c r="B7472" s="4" t="s">
        <v>170</v>
      </c>
      <c r="C7472" s="4" t="s">
        <v>179</v>
      </c>
      <c r="D7472" s="4" t="s">
        <v>57</v>
      </c>
      <c r="E7472" s="4" t="s">
        <v>172</v>
      </c>
      <c r="F7472" s="3">
        <v>43020</v>
      </c>
      <c r="G7472" s="3">
        <v>43080</v>
      </c>
      <c r="H7472">
        <v>457</v>
      </c>
    </row>
    <row r="7473" spans="1:8">
      <c r="A7473" s="4" t="s">
        <v>7680</v>
      </c>
      <c r="B7473" s="4" t="s">
        <v>170</v>
      </c>
      <c r="C7473" s="4" t="s">
        <v>192</v>
      </c>
      <c r="D7473" s="4" t="s">
        <v>92</v>
      </c>
      <c r="E7473" s="4" t="s">
        <v>172</v>
      </c>
      <c r="F7473" s="3">
        <v>43020</v>
      </c>
      <c r="G7473" s="3">
        <v>43021</v>
      </c>
      <c r="H7473">
        <v>3090</v>
      </c>
    </row>
    <row r="7474" spans="1:8">
      <c r="A7474" s="4" t="s">
        <v>7681</v>
      </c>
      <c r="B7474" s="4" t="s">
        <v>232</v>
      </c>
      <c r="C7474" s="4" t="s">
        <v>177</v>
      </c>
      <c r="D7474" s="4" t="s">
        <v>127</v>
      </c>
      <c r="E7474" s="4" t="s">
        <v>172</v>
      </c>
      <c r="F7474" s="3">
        <v>43020</v>
      </c>
      <c r="G7474" s="3">
        <v>43022</v>
      </c>
      <c r="H7474">
        <v>53</v>
      </c>
    </row>
    <row r="7475" spans="1:8">
      <c r="A7475" s="4" t="s">
        <v>7682</v>
      </c>
      <c r="B7475" s="4" t="s">
        <v>216</v>
      </c>
      <c r="C7475" s="4" t="s">
        <v>171</v>
      </c>
      <c r="D7475" s="4" t="s">
        <v>65</v>
      </c>
      <c r="E7475" s="4" t="s">
        <v>172</v>
      </c>
      <c r="F7475" s="3">
        <v>43020</v>
      </c>
      <c r="G7475" s="3">
        <v>43025</v>
      </c>
      <c r="H7475">
        <v>1004</v>
      </c>
    </row>
    <row r="7476" spans="1:8">
      <c r="A7476" s="4" t="s">
        <v>7683</v>
      </c>
      <c r="B7476" s="4" t="s">
        <v>181</v>
      </c>
      <c r="C7476" s="4" t="s">
        <v>192</v>
      </c>
      <c r="D7476" s="4" t="s">
        <v>76</v>
      </c>
      <c r="E7476" s="4" t="s">
        <v>197</v>
      </c>
      <c r="F7476" s="3">
        <v>43020</v>
      </c>
      <c r="G7476" s="3">
        <v>43027</v>
      </c>
      <c r="H7476">
        <v>0</v>
      </c>
    </row>
    <row r="7477" spans="1:8">
      <c r="A7477" s="4" t="s">
        <v>7684</v>
      </c>
      <c r="B7477" s="4" t="s">
        <v>181</v>
      </c>
      <c r="C7477" s="4" t="s">
        <v>179</v>
      </c>
      <c r="D7477" s="4" t="s">
        <v>81</v>
      </c>
      <c r="E7477" s="4" t="s">
        <v>172</v>
      </c>
      <c r="F7477" s="3">
        <v>43020</v>
      </c>
      <c r="G7477" s="3">
        <v>43029</v>
      </c>
      <c r="H7477">
        <v>696</v>
      </c>
    </row>
    <row r="7478" spans="1:8">
      <c r="A7478" s="4" t="s">
        <v>7685</v>
      </c>
      <c r="B7478" s="4" t="s">
        <v>183</v>
      </c>
      <c r="C7478" s="4" t="s">
        <v>177</v>
      </c>
      <c r="D7478" s="4" t="s">
        <v>119</v>
      </c>
      <c r="E7478" s="4" t="s">
        <v>197</v>
      </c>
      <c r="F7478" s="3">
        <v>43021</v>
      </c>
      <c r="G7478" s="3">
        <v>43030</v>
      </c>
      <c r="H7478">
        <v>0</v>
      </c>
    </row>
    <row r="7479" spans="1:8">
      <c r="A7479" s="4" t="s">
        <v>7686</v>
      </c>
      <c r="B7479" s="4" t="s">
        <v>246</v>
      </c>
      <c r="C7479" s="4" t="s">
        <v>171</v>
      </c>
      <c r="D7479" s="4" t="s">
        <v>96</v>
      </c>
      <c r="E7479" s="4" t="s">
        <v>172</v>
      </c>
      <c r="F7479" s="3">
        <v>43021</v>
      </c>
      <c r="G7479" s="3">
        <v>43031</v>
      </c>
      <c r="H7479">
        <v>888</v>
      </c>
    </row>
    <row r="7480" spans="1:8">
      <c r="A7480" s="4" t="s">
        <v>7687</v>
      </c>
      <c r="B7480" s="4" t="s">
        <v>304</v>
      </c>
      <c r="C7480" s="4" t="s">
        <v>192</v>
      </c>
      <c r="D7480" s="4" t="s">
        <v>92</v>
      </c>
      <c r="E7480" s="4" t="s">
        <v>197</v>
      </c>
      <c r="F7480" s="3">
        <v>43021</v>
      </c>
      <c r="G7480" s="3">
        <v>43026</v>
      </c>
      <c r="H7480">
        <v>0</v>
      </c>
    </row>
    <row r="7481" spans="1:8">
      <c r="A7481" s="4" t="s">
        <v>7688</v>
      </c>
      <c r="B7481" s="4" t="s">
        <v>279</v>
      </c>
      <c r="C7481" s="4" t="s">
        <v>171</v>
      </c>
      <c r="D7481" s="4" t="s">
        <v>126</v>
      </c>
      <c r="E7481" s="4" t="s">
        <v>197</v>
      </c>
      <c r="F7481" s="3">
        <v>43021</v>
      </c>
      <c r="G7481" s="3">
        <v>43028</v>
      </c>
      <c r="H7481">
        <v>0</v>
      </c>
    </row>
    <row r="7482" spans="1:8">
      <c r="A7482" s="4" t="s">
        <v>7689</v>
      </c>
      <c r="B7482" s="4" t="s">
        <v>279</v>
      </c>
      <c r="C7482" s="4" t="s">
        <v>199</v>
      </c>
      <c r="D7482" s="4" t="s">
        <v>125</v>
      </c>
      <c r="E7482" s="4" t="s">
        <v>197</v>
      </c>
      <c r="F7482" s="3">
        <v>43021</v>
      </c>
      <c r="G7482" s="3">
        <v>43060</v>
      </c>
      <c r="H7482">
        <v>0</v>
      </c>
    </row>
    <row r="7483" spans="1:8">
      <c r="A7483" s="4" t="s">
        <v>7690</v>
      </c>
      <c r="B7483" s="4" t="s">
        <v>210</v>
      </c>
      <c r="C7483" s="4" t="s">
        <v>175</v>
      </c>
      <c r="D7483" s="4" t="s">
        <v>84</v>
      </c>
      <c r="E7483" s="4" t="s">
        <v>197</v>
      </c>
      <c r="F7483" s="3">
        <v>43021</v>
      </c>
      <c r="G7483" s="3">
        <v>43030</v>
      </c>
      <c r="H7483">
        <v>0</v>
      </c>
    </row>
    <row r="7484" spans="1:8">
      <c r="A7484" s="4" t="s">
        <v>7691</v>
      </c>
      <c r="B7484" s="4" t="s">
        <v>174</v>
      </c>
      <c r="C7484" s="4" t="s">
        <v>175</v>
      </c>
      <c r="D7484" s="4" t="s">
        <v>70</v>
      </c>
      <c r="E7484" s="4" t="s">
        <v>172</v>
      </c>
      <c r="F7484" s="3">
        <v>43021</v>
      </c>
      <c r="G7484" s="3">
        <v>43032</v>
      </c>
      <c r="H7484">
        <v>4767</v>
      </c>
    </row>
    <row r="7485" spans="1:8">
      <c r="A7485" s="4" t="s">
        <v>7692</v>
      </c>
      <c r="B7485" s="4" t="s">
        <v>174</v>
      </c>
      <c r="C7485" s="4" t="s">
        <v>175</v>
      </c>
      <c r="D7485" s="4" t="s">
        <v>76</v>
      </c>
      <c r="E7485" s="4" t="s">
        <v>172</v>
      </c>
      <c r="F7485" s="3">
        <v>43021</v>
      </c>
      <c r="G7485" s="3">
        <v>43089</v>
      </c>
      <c r="H7485">
        <v>4869</v>
      </c>
    </row>
    <row r="7486" spans="1:8">
      <c r="A7486" s="4" t="s">
        <v>7693</v>
      </c>
      <c r="B7486" s="4" t="s">
        <v>174</v>
      </c>
      <c r="C7486" s="4" t="s">
        <v>192</v>
      </c>
      <c r="D7486" s="4" t="s">
        <v>103</v>
      </c>
      <c r="E7486" s="4" t="s">
        <v>172</v>
      </c>
      <c r="F7486" s="3">
        <v>43021</v>
      </c>
      <c r="G7486" s="3">
        <v>43022</v>
      </c>
      <c r="H7486">
        <v>3475</v>
      </c>
    </row>
    <row r="7487" spans="1:8">
      <c r="A7487" s="4" t="s">
        <v>7694</v>
      </c>
      <c r="B7487" s="4" t="s">
        <v>263</v>
      </c>
      <c r="C7487" s="4" t="s">
        <v>179</v>
      </c>
      <c r="D7487" s="4" t="s">
        <v>78</v>
      </c>
      <c r="E7487" s="4" t="s">
        <v>197</v>
      </c>
      <c r="F7487" s="3">
        <v>43021</v>
      </c>
      <c r="G7487" s="3">
        <v>43023</v>
      </c>
      <c r="H7487">
        <v>0</v>
      </c>
    </row>
    <row r="7488" spans="1:8">
      <c r="A7488" s="4" t="s">
        <v>7695</v>
      </c>
      <c r="B7488" s="4" t="s">
        <v>263</v>
      </c>
      <c r="C7488" s="4" t="s">
        <v>177</v>
      </c>
      <c r="D7488" s="4" t="s">
        <v>52</v>
      </c>
      <c r="E7488" s="4" t="s">
        <v>197</v>
      </c>
      <c r="F7488" s="3">
        <v>43021</v>
      </c>
      <c r="G7488" s="3">
        <v>43078</v>
      </c>
      <c r="H7488">
        <v>0</v>
      </c>
    </row>
    <row r="7489" spans="1:8">
      <c r="A7489" s="4" t="s">
        <v>7696</v>
      </c>
      <c r="B7489" s="4" t="s">
        <v>263</v>
      </c>
      <c r="C7489" s="4" t="s">
        <v>192</v>
      </c>
      <c r="D7489" s="4" t="s">
        <v>82</v>
      </c>
      <c r="E7489" s="4" t="s">
        <v>197</v>
      </c>
      <c r="F7489" s="3">
        <v>43021</v>
      </c>
      <c r="G7489" s="3">
        <v>43079</v>
      </c>
      <c r="H7489">
        <v>0</v>
      </c>
    </row>
    <row r="7490" spans="1:8">
      <c r="A7490" s="4" t="s">
        <v>7697</v>
      </c>
      <c r="B7490" s="4" t="s">
        <v>203</v>
      </c>
      <c r="C7490" s="4" t="s">
        <v>171</v>
      </c>
      <c r="D7490" s="4" t="s">
        <v>102</v>
      </c>
      <c r="E7490" s="4" t="s">
        <v>197</v>
      </c>
      <c r="F7490" s="3">
        <v>43021</v>
      </c>
      <c r="G7490" s="3">
        <v>43028</v>
      </c>
      <c r="H7490">
        <v>0</v>
      </c>
    </row>
    <row r="7491" spans="1:8">
      <c r="A7491" s="4" t="s">
        <v>7698</v>
      </c>
      <c r="B7491" s="4" t="s">
        <v>203</v>
      </c>
      <c r="C7491" s="4" t="s">
        <v>192</v>
      </c>
      <c r="D7491" s="4" t="s">
        <v>82</v>
      </c>
      <c r="E7491" s="4" t="s">
        <v>172</v>
      </c>
      <c r="F7491" s="3">
        <v>43021</v>
      </c>
      <c r="G7491" s="3">
        <v>43022</v>
      </c>
      <c r="H7491">
        <v>3250</v>
      </c>
    </row>
    <row r="7492" spans="1:8">
      <c r="A7492" s="4" t="s">
        <v>7699</v>
      </c>
      <c r="B7492" s="4" t="s">
        <v>191</v>
      </c>
      <c r="C7492" s="4" t="s">
        <v>199</v>
      </c>
      <c r="D7492" s="4" t="s">
        <v>108</v>
      </c>
      <c r="E7492" s="4" t="s">
        <v>197</v>
      </c>
      <c r="F7492" s="3">
        <v>43021</v>
      </c>
      <c r="G7492" s="3">
        <v>43072</v>
      </c>
      <c r="H7492">
        <v>0</v>
      </c>
    </row>
    <row r="7493" spans="1:8">
      <c r="A7493" s="4" t="s">
        <v>7700</v>
      </c>
      <c r="B7493" s="4" t="s">
        <v>219</v>
      </c>
      <c r="C7493" s="4" t="s">
        <v>171</v>
      </c>
      <c r="D7493" s="4" t="s">
        <v>24</v>
      </c>
      <c r="E7493" s="4" t="s">
        <v>193</v>
      </c>
      <c r="F7493" s="3">
        <v>43021</v>
      </c>
      <c r="G7493" s="3"/>
    </row>
    <row r="7494" spans="1:8">
      <c r="A7494" s="4" t="s">
        <v>7701</v>
      </c>
      <c r="B7494" s="4" t="s">
        <v>230</v>
      </c>
      <c r="C7494" s="4" t="s">
        <v>179</v>
      </c>
      <c r="D7494" s="4" t="s">
        <v>76</v>
      </c>
      <c r="E7494" s="4" t="s">
        <v>193</v>
      </c>
      <c r="F7494" s="3">
        <v>43021</v>
      </c>
      <c r="G7494" s="3"/>
    </row>
    <row r="7495" spans="1:8">
      <c r="A7495" s="4" t="s">
        <v>7702</v>
      </c>
      <c r="B7495" s="4" t="s">
        <v>187</v>
      </c>
      <c r="C7495" s="4" t="s">
        <v>179</v>
      </c>
      <c r="D7495" s="4" t="s">
        <v>24</v>
      </c>
      <c r="E7495" s="4" t="s">
        <v>193</v>
      </c>
      <c r="F7495" s="3">
        <v>43021</v>
      </c>
      <c r="G7495" s="3"/>
    </row>
    <row r="7496" spans="1:8">
      <c r="A7496" s="4" t="s">
        <v>7703</v>
      </c>
      <c r="B7496" s="4" t="s">
        <v>187</v>
      </c>
      <c r="C7496" s="4" t="s">
        <v>192</v>
      </c>
      <c r="D7496" s="4" t="s">
        <v>90</v>
      </c>
      <c r="E7496" s="4" t="s">
        <v>197</v>
      </c>
      <c r="F7496" s="3">
        <v>43021</v>
      </c>
      <c r="G7496" s="3">
        <v>43026</v>
      </c>
      <c r="H7496">
        <v>0</v>
      </c>
    </row>
    <row r="7497" spans="1:8">
      <c r="A7497" s="4" t="s">
        <v>7704</v>
      </c>
      <c r="B7497" s="4" t="s">
        <v>201</v>
      </c>
      <c r="C7497" s="4" t="s">
        <v>192</v>
      </c>
      <c r="D7497" s="4" t="s">
        <v>38</v>
      </c>
      <c r="E7497" s="4" t="s">
        <v>197</v>
      </c>
      <c r="F7497" s="3">
        <v>43021</v>
      </c>
      <c r="G7497" s="3">
        <v>43033</v>
      </c>
      <c r="H7497">
        <v>0</v>
      </c>
    </row>
    <row r="7498" spans="1:8">
      <c r="A7498" s="4" t="s">
        <v>7705</v>
      </c>
      <c r="B7498" s="4" t="s">
        <v>170</v>
      </c>
      <c r="C7498" s="4" t="s">
        <v>192</v>
      </c>
      <c r="D7498" s="4" t="s">
        <v>47</v>
      </c>
      <c r="E7498" s="4" t="s">
        <v>197</v>
      </c>
      <c r="F7498" s="3">
        <v>43021</v>
      </c>
      <c r="G7498" s="3">
        <v>43068</v>
      </c>
      <c r="H7498">
        <v>0</v>
      </c>
    </row>
    <row r="7499" spans="1:8">
      <c r="A7499" s="4" t="s">
        <v>7706</v>
      </c>
      <c r="B7499" s="4" t="s">
        <v>170</v>
      </c>
      <c r="C7499" s="4" t="s">
        <v>171</v>
      </c>
      <c r="D7499" s="4" t="s">
        <v>100</v>
      </c>
      <c r="E7499" s="4" t="s">
        <v>172</v>
      </c>
      <c r="F7499" s="3">
        <v>43021</v>
      </c>
      <c r="G7499" s="3">
        <v>43034</v>
      </c>
      <c r="H7499">
        <v>978</v>
      </c>
    </row>
    <row r="7500" spans="1:8">
      <c r="A7500" s="4" t="s">
        <v>7707</v>
      </c>
      <c r="B7500" s="4" t="s">
        <v>232</v>
      </c>
      <c r="C7500" s="4" t="s">
        <v>177</v>
      </c>
      <c r="D7500" s="4" t="s">
        <v>35</v>
      </c>
      <c r="E7500" s="4" t="s">
        <v>172</v>
      </c>
      <c r="F7500" s="3">
        <v>43021</v>
      </c>
      <c r="G7500" s="3">
        <v>43083</v>
      </c>
      <c r="H7500">
        <v>49</v>
      </c>
    </row>
    <row r="7501" spans="1:8">
      <c r="A7501" s="4" t="s">
        <v>7708</v>
      </c>
      <c r="B7501" s="4" t="s">
        <v>208</v>
      </c>
      <c r="C7501" s="4" t="s">
        <v>177</v>
      </c>
      <c r="D7501" s="4" t="s">
        <v>109</v>
      </c>
      <c r="E7501" s="4" t="s">
        <v>172</v>
      </c>
      <c r="F7501" s="3">
        <v>43021</v>
      </c>
      <c r="G7501" s="3">
        <v>43032</v>
      </c>
      <c r="H7501">
        <v>49</v>
      </c>
    </row>
    <row r="7502" spans="1:8">
      <c r="A7502" s="4" t="s">
        <v>7709</v>
      </c>
      <c r="B7502" s="4" t="s">
        <v>185</v>
      </c>
      <c r="C7502" s="4" t="s">
        <v>199</v>
      </c>
      <c r="D7502" s="4" t="s">
        <v>122</v>
      </c>
      <c r="E7502" s="4" t="s">
        <v>197</v>
      </c>
      <c r="F7502" s="3">
        <v>43021</v>
      </c>
      <c r="G7502" s="3">
        <v>43030</v>
      </c>
      <c r="H7502">
        <v>0</v>
      </c>
    </row>
    <row r="7503" spans="1:8">
      <c r="A7503" s="4" t="s">
        <v>7710</v>
      </c>
      <c r="B7503" s="4" t="s">
        <v>185</v>
      </c>
      <c r="C7503" s="4" t="s">
        <v>179</v>
      </c>
      <c r="D7503" s="4" t="s">
        <v>76</v>
      </c>
      <c r="E7503" s="4" t="s">
        <v>172</v>
      </c>
      <c r="F7503" s="3">
        <v>43021</v>
      </c>
      <c r="G7503" s="3">
        <v>43079</v>
      </c>
      <c r="H7503">
        <v>563</v>
      </c>
    </row>
    <row r="7504" spans="1:8">
      <c r="A7504" s="4" t="s">
        <v>7711</v>
      </c>
      <c r="B7504" s="4" t="s">
        <v>216</v>
      </c>
      <c r="C7504" s="4" t="s">
        <v>171</v>
      </c>
      <c r="D7504" s="4" t="s">
        <v>120</v>
      </c>
      <c r="E7504" s="4" t="s">
        <v>197</v>
      </c>
      <c r="F7504" s="3">
        <v>43021</v>
      </c>
      <c r="G7504" s="3">
        <v>43029</v>
      </c>
      <c r="H7504">
        <v>0</v>
      </c>
    </row>
    <row r="7505" spans="1:8">
      <c r="A7505" s="4" t="s">
        <v>7712</v>
      </c>
      <c r="B7505" s="4" t="s">
        <v>216</v>
      </c>
      <c r="C7505" s="4" t="s">
        <v>177</v>
      </c>
      <c r="D7505" s="4" t="s">
        <v>52</v>
      </c>
      <c r="E7505" s="4" t="s">
        <v>197</v>
      </c>
      <c r="F7505" s="3">
        <v>43021</v>
      </c>
      <c r="G7505" s="3">
        <v>43023</v>
      </c>
      <c r="H7505">
        <v>0</v>
      </c>
    </row>
    <row r="7506" spans="1:8">
      <c r="A7506" s="4" t="s">
        <v>7713</v>
      </c>
      <c r="B7506" s="4" t="s">
        <v>216</v>
      </c>
      <c r="C7506" s="4" t="s">
        <v>177</v>
      </c>
      <c r="D7506" s="4" t="s">
        <v>127</v>
      </c>
      <c r="E7506" s="4" t="s">
        <v>172</v>
      </c>
      <c r="F7506" s="3">
        <v>43021</v>
      </c>
      <c r="G7506" s="3">
        <v>43032</v>
      </c>
      <c r="H7506">
        <v>53</v>
      </c>
    </row>
    <row r="7507" spans="1:8">
      <c r="A7507" s="4" t="s">
        <v>7714</v>
      </c>
      <c r="B7507" s="4" t="s">
        <v>304</v>
      </c>
      <c r="C7507" s="4" t="s">
        <v>171</v>
      </c>
      <c r="D7507" s="4" t="s">
        <v>100</v>
      </c>
      <c r="E7507" s="4" t="s">
        <v>172</v>
      </c>
      <c r="F7507" s="3">
        <v>43022</v>
      </c>
      <c r="G7507" s="3">
        <v>43034</v>
      </c>
      <c r="H7507">
        <v>1168</v>
      </c>
    </row>
    <row r="7508" spans="1:8">
      <c r="A7508" s="4" t="s">
        <v>7715</v>
      </c>
      <c r="B7508" s="4" t="s">
        <v>279</v>
      </c>
      <c r="C7508" s="4" t="s">
        <v>179</v>
      </c>
      <c r="D7508" s="4" t="s">
        <v>117</v>
      </c>
      <c r="E7508" s="4" t="s">
        <v>172</v>
      </c>
      <c r="F7508" s="3">
        <v>43022</v>
      </c>
      <c r="G7508" s="3">
        <v>43056</v>
      </c>
      <c r="H7508">
        <v>560</v>
      </c>
    </row>
    <row r="7509" spans="1:8">
      <c r="A7509" s="4" t="s">
        <v>7716</v>
      </c>
      <c r="B7509" s="4" t="s">
        <v>210</v>
      </c>
      <c r="C7509" s="4" t="s">
        <v>171</v>
      </c>
      <c r="D7509" s="4" t="s">
        <v>65</v>
      </c>
      <c r="E7509" s="4" t="s">
        <v>197</v>
      </c>
      <c r="F7509" s="3">
        <v>43022</v>
      </c>
      <c r="G7509" s="3">
        <v>43099</v>
      </c>
      <c r="H7509">
        <v>0</v>
      </c>
    </row>
    <row r="7510" spans="1:8">
      <c r="A7510" s="4" t="s">
        <v>7717</v>
      </c>
      <c r="B7510" s="4" t="s">
        <v>174</v>
      </c>
      <c r="C7510" s="4" t="s">
        <v>175</v>
      </c>
      <c r="D7510" s="4" t="s">
        <v>109</v>
      </c>
      <c r="E7510" s="4" t="s">
        <v>197</v>
      </c>
      <c r="F7510" s="3">
        <v>43022</v>
      </c>
      <c r="G7510" s="3">
        <v>43023</v>
      </c>
      <c r="H7510">
        <v>0</v>
      </c>
    </row>
    <row r="7511" spans="1:8">
      <c r="A7511" s="4" t="s">
        <v>7718</v>
      </c>
      <c r="B7511" s="4" t="s">
        <v>174</v>
      </c>
      <c r="C7511" s="4" t="s">
        <v>177</v>
      </c>
      <c r="D7511" s="4" t="s">
        <v>29</v>
      </c>
      <c r="E7511" s="4" t="s">
        <v>197</v>
      </c>
      <c r="F7511" s="3">
        <v>43022</v>
      </c>
      <c r="G7511" s="3">
        <v>43029</v>
      </c>
      <c r="H7511">
        <v>0</v>
      </c>
    </row>
    <row r="7512" spans="1:8">
      <c r="A7512" s="4" t="s">
        <v>7719</v>
      </c>
      <c r="B7512" s="4" t="s">
        <v>174</v>
      </c>
      <c r="C7512" s="4" t="s">
        <v>175</v>
      </c>
      <c r="D7512" s="4" t="s">
        <v>51</v>
      </c>
      <c r="E7512" s="4" t="s">
        <v>172</v>
      </c>
      <c r="F7512" s="3">
        <v>43022</v>
      </c>
      <c r="G7512" s="3">
        <v>43026</v>
      </c>
      <c r="H7512">
        <v>4810</v>
      </c>
    </row>
    <row r="7513" spans="1:8">
      <c r="A7513" s="4" t="s">
        <v>7720</v>
      </c>
      <c r="B7513" s="4" t="s">
        <v>263</v>
      </c>
      <c r="C7513" s="4" t="s">
        <v>177</v>
      </c>
      <c r="D7513" s="4" t="s">
        <v>52</v>
      </c>
      <c r="E7513" s="4" t="s">
        <v>197</v>
      </c>
      <c r="F7513" s="3">
        <v>43022</v>
      </c>
      <c r="G7513" s="3">
        <v>43040</v>
      </c>
      <c r="H7513">
        <v>0</v>
      </c>
    </row>
    <row r="7514" spans="1:8">
      <c r="A7514" s="4" t="s">
        <v>7721</v>
      </c>
      <c r="B7514" s="4" t="s">
        <v>263</v>
      </c>
      <c r="C7514" s="4" t="s">
        <v>175</v>
      </c>
      <c r="D7514" s="4" t="s">
        <v>107</v>
      </c>
      <c r="E7514" s="4" t="s">
        <v>172</v>
      </c>
      <c r="F7514" s="3">
        <v>43022</v>
      </c>
      <c r="G7514" s="3">
        <v>43032</v>
      </c>
      <c r="H7514">
        <v>4521</v>
      </c>
    </row>
    <row r="7515" spans="1:8">
      <c r="A7515" s="4" t="s">
        <v>7722</v>
      </c>
      <c r="B7515" s="4" t="s">
        <v>237</v>
      </c>
      <c r="C7515" s="4" t="s">
        <v>179</v>
      </c>
      <c r="D7515" s="4" t="s">
        <v>96</v>
      </c>
      <c r="E7515" s="4" t="s">
        <v>197</v>
      </c>
      <c r="F7515" s="3">
        <v>43022</v>
      </c>
      <c r="G7515" s="3">
        <v>43026</v>
      </c>
      <c r="H7515">
        <v>0</v>
      </c>
    </row>
    <row r="7516" spans="1:8">
      <c r="A7516" s="4" t="s">
        <v>7723</v>
      </c>
      <c r="B7516" s="4" t="s">
        <v>237</v>
      </c>
      <c r="C7516" s="4" t="s">
        <v>171</v>
      </c>
      <c r="D7516" s="4" t="s">
        <v>50</v>
      </c>
      <c r="E7516" s="4" t="s">
        <v>197</v>
      </c>
      <c r="F7516" s="3">
        <v>43022</v>
      </c>
      <c r="G7516" s="3">
        <v>43023</v>
      </c>
      <c r="H7516">
        <v>0</v>
      </c>
    </row>
    <row r="7517" spans="1:8">
      <c r="A7517" s="4" t="s">
        <v>7724</v>
      </c>
      <c r="B7517" s="4" t="s">
        <v>203</v>
      </c>
      <c r="C7517" s="4" t="s">
        <v>171</v>
      </c>
      <c r="D7517" s="4" t="s">
        <v>75</v>
      </c>
      <c r="E7517" s="4" t="s">
        <v>172</v>
      </c>
      <c r="F7517" s="3">
        <v>43022</v>
      </c>
      <c r="G7517" s="3">
        <v>43023</v>
      </c>
      <c r="H7517">
        <v>881</v>
      </c>
    </row>
    <row r="7518" spans="1:8">
      <c r="A7518" s="4" t="s">
        <v>7725</v>
      </c>
      <c r="B7518" s="4" t="s">
        <v>191</v>
      </c>
      <c r="C7518" s="4" t="s">
        <v>179</v>
      </c>
      <c r="D7518" s="4" t="s">
        <v>59</v>
      </c>
      <c r="E7518" s="4" t="s">
        <v>197</v>
      </c>
      <c r="F7518" s="3">
        <v>43022</v>
      </c>
      <c r="G7518" s="3">
        <v>43069</v>
      </c>
      <c r="H7518">
        <v>0</v>
      </c>
    </row>
    <row r="7519" spans="1:8">
      <c r="A7519" s="4" t="s">
        <v>7726</v>
      </c>
      <c r="B7519" s="4" t="s">
        <v>343</v>
      </c>
      <c r="C7519" s="4" t="s">
        <v>179</v>
      </c>
      <c r="D7519" s="4" t="s">
        <v>43</v>
      </c>
      <c r="E7519" s="4" t="s">
        <v>172</v>
      </c>
      <c r="F7519" s="3">
        <v>43022</v>
      </c>
      <c r="G7519" s="3">
        <v>43030</v>
      </c>
      <c r="H7519">
        <v>472</v>
      </c>
    </row>
    <row r="7520" spans="1:8">
      <c r="A7520" s="4" t="s">
        <v>7727</v>
      </c>
      <c r="B7520" s="4" t="s">
        <v>219</v>
      </c>
      <c r="C7520" s="4" t="s">
        <v>179</v>
      </c>
      <c r="D7520" s="4" t="s">
        <v>93</v>
      </c>
      <c r="E7520" s="4" t="s">
        <v>172</v>
      </c>
      <c r="F7520" s="3">
        <v>43022</v>
      </c>
      <c r="G7520" s="3">
        <v>43072</v>
      </c>
      <c r="H7520">
        <v>562</v>
      </c>
    </row>
    <row r="7521" spans="1:8">
      <c r="A7521" s="4" t="s">
        <v>7728</v>
      </c>
      <c r="B7521" s="4" t="s">
        <v>256</v>
      </c>
      <c r="C7521" s="4" t="s">
        <v>179</v>
      </c>
      <c r="D7521" s="4" t="s">
        <v>43</v>
      </c>
      <c r="E7521" s="4" t="s">
        <v>197</v>
      </c>
      <c r="F7521" s="3">
        <v>43022</v>
      </c>
      <c r="G7521" s="3">
        <v>43028</v>
      </c>
      <c r="H7521">
        <v>0</v>
      </c>
    </row>
    <row r="7522" spans="1:8">
      <c r="A7522" s="4" t="s">
        <v>7729</v>
      </c>
      <c r="B7522" s="4" t="s">
        <v>256</v>
      </c>
      <c r="C7522" s="4" t="s">
        <v>177</v>
      </c>
      <c r="D7522" s="4" t="s">
        <v>118</v>
      </c>
      <c r="E7522" s="4" t="s">
        <v>172</v>
      </c>
      <c r="F7522" s="3">
        <v>43022</v>
      </c>
      <c r="G7522" s="3">
        <v>43024</v>
      </c>
      <c r="H7522">
        <v>42</v>
      </c>
    </row>
    <row r="7523" spans="1:8">
      <c r="A7523" s="4" t="s">
        <v>7730</v>
      </c>
      <c r="B7523" s="4" t="s">
        <v>244</v>
      </c>
      <c r="C7523" s="4" t="s">
        <v>175</v>
      </c>
      <c r="D7523" s="4" t="s">
        <v>111</v>
      </c>
      <c r="E7523" s="4" t="s">
        <v>197</v>
      </c>
      <c r="F7523" s="3">
        <v>43022</v>
      </c>
      <c r="G7523" s="3">
        <v>43026</v>
      </c>
      <c r="H7523">
        <v>0</v>
      </c>
    </row>
    <row r="7524" spans="1:8">
      <c r="A7524" s="4" t="s">
        <v>7731</v>
      </c>
      <c r="B7524" s="4" t="s">
        <v>244</v>
      </c>
      <c r="C7524" s="4" t="s">
        <v>179</v>
      </c>
      <c r="D7524" s="4" t="s">
        <v>51</v>
      </c>
      <c r="E7524" s="4" t="s">
        <v>172</v>
      </c>
      <c r="F7524" s="3">
        <v>43022</v>
      </c>
      <c r="G7524" s="3">
        <v>43095</v>
      </c>
      <c r="H7524">
        <v>615</v>
      </c>
    </row>
    <row r="7525" spans="1:8">
      <c r="A7525" s="4" t="s">
        <v>7732</v>
      </c>
      <c r="B7525" s="4" t="s">
        <v>189</v>
      </c>
      <c r="C7525" s="4" t="s">
        <v>171</v>
      </c>
      <c r="D7525" s="4" t="s">
        <v>103</v>
      </c>
      <c r="E7525" s="4" t="s">
        <v>197</v>
      </c>
      <c r="F7525" s="3">
        <v>43022</v>
      </c>
      <c r="G7525" s="3">
        <v>43100</v>
      </c>
      <c r="H7525">
        <v>0</v>
      </c>
    </row>
    <row r="7526" spans="1:8">
      <c r="A7526" s="4" t="s">
        <v>7733</v>
      </c>
      <c r="B7526" s="4" t="s">
        <v>205</v>
      </c>
      <c r="C7526" s="4" t="s">
        <v>192</v>
      </c>
      <c r="D7526" s="4" t="s">
        <v>93</v>
      </c>
      <c r="E7526" s="4" t="s">
        <v>197</v>
      </c>
      <c r="F7526" s="3">
        <v>43022</v>
      </c>
      <c r="G7526" s="3">
        <v>43031</v>
      </c>
      <c r="H7526">
        <v>0</v>
      </c>
    </row>
    <row r="7527" spans="1:8">
      <c r="A7527" s="4" t="s">
        <v>7734</v>
      </c>
      <c r="B7527" s="4" t="s">
        <v>208</v>
      </c>
      <c r="C7527" s="4" t="s">
        <v>177</v>
      </c>
      <c r="D7527" s="4" t="s">
        <v>106</v>
      </c>
      <c r="E7527" s="4" t="s">
        <v>172</v>
      </c>
      <c r="F7527" s="3">
        <v>43022</v>
      </c>
      <c r="G7527" s="3">
        <v>43030</v>
      </c>
      <c r="H7527">
        <v>58</v>
      </c>
    </row>
    <row r="7528" spans="1:8">
      <c r="A7528" s="4" t="s">
        <v>7735</v>
      </c>
      <c r="B7528" s="4" t="s">
        <v>185</v>
      </c>
      <c r="C7528" s="4" t="s">
        <v>199</v>
      </c>
      <c r="D7528" s="4" t="s">
        <v>24</v>
      </c>
      <c r="E7528" s="4" t="s">
        <v>193</v>
      </c>
      <c r="F7528" s="3">
        <v>43022</v>
      </c>
      <c r="G7528" s="3"/>
    </row>
    <row r="7529" spans="1:8">
      <c r="A7529" s="4" t="s">
        <v>7736</v>
      </c>
      <c r="B7529" s="4" t="s">
        <v>185</v>
      </c>
      <c r="C7529" s="4" t="s">
        <v>177</v>
      </c>
      <c r="D7529" s="4" t="s">
        <v>72</v>
      </c>
      <c r="E7529" s="4" t="s">
        <v>197</v>
      </c>
      <c r="F7529" s="3">
        <v>43022</v>
      </c>
      <c r="G7529" s="3">
        <v>43040</v>
      </c>
      <c r="H7529">
        <v>0</v>
      </c>
    </row>
    <row r="7530" spans="1:8">
      <c r="A7530" s="4" t="s">
        <v>7737</v>
      </c>
      <c r="B7530" s="4" t="s">
        <v>181</v>
      </c>
      <c r="C7530" s="4" t="s">
        <v>199</v>
      </c>
      <c r="D7530" s="4" t="s">
        <v>75</v>
      </c>
      <c r="E7530" s="4" t="s">
        <v>197</v>
      </c>
      <c r="F7530" s="3">
        <v>43022</v>
      </c>
      <c r="G7530" s="3">
        <v>43031</v>
      </c>
      <c r="H7530">
        <v>0</v>
      </c>
    </row>
    <row r="7531" spans="1:8">
      <c r="A7531" s="4" t="s">
        <v>7738</v>
      </c>
      <c r="B7531" s="4" t="s">
        <v>181</v>
      </c>
      <c r="C7531" s="4" t="s">
        <v>175</v>
      </c>
      <c r="D7531" s="4" t="s">
        <v>122</v>
      </c>
      <c r="E7531" s="4" t="s">
        <v>172</v>
      </c>
      <c r="F7531" s="3">
        <v>43022</v>
      </c>
      <c r="G7531" s="3">
        <v>43023</v>
      </c>
      <c r="H7531">
        <v>4882</v>
      </c>
    </row>
    <row r="7532" spans="1:8">
      <c r="A7532" s="4" t="s">
        <v>7739</v>
      </c>
      <c r="B7532" s="4" t="s">
        <v>183</v>
      </c>
      <c r="C7532" s="4" t="s">
        <v>177</v>
      </c>
      <c r="D7532" s="4" t="s">
        <v>79</v>
      </c>
      <c r="E7532" s="4" t="s">
        <v>197</v>
      </c>
      <c r="F7532" s="3">
        <v>43023</v>
      </c>
      <c r="G7532" s="3">
        <v>43032</v>
      </c>
      <c r="H7532">
        <v>0</v>
      </c>
    </row>
    <row r="7533" spans="1:8">
      <c r="A7533" s="4" t="s">
        <v>7740</v>
      </c>
      <c r="B7533" s="4" t="s">
        <v>246</v>
      </c>
      <c r="C7533" s="4" t="s">
        <v>175</v>
      </c>
      <c r="D7533" s="4" t="s">
        <v>118</v>
      </c>
      <c r="E7533" s="4" t="s">
        <v>193</v>
      </c>
      <c r="F7533" s="3">
        <v>43023</v>
      </c>
      <c r="G7533" s="3"/>
    </row>
    <row r="7534" spans="1:8">
      <c r="A7534" s="4" t="s">
        <v>7741</v>
      </c>
      <c r="B7534" s="4" t="s">
        <v>246</v>
      </c>
      <c r="C7534" s="4" t="s">
        <v>199</v>
      </c>
      <c r="D7534" s="4" t="s">
        <v>130</v>
      </c>
      <c r="E7534" s="4" t="s">
        <v>197</v>
      </c>
      <c r="F7534" s="3">
        <v>43023</v>
      </c>
      <c r="G7534" s="3">
        <v>43032</v>
      </c>
      <c r="H7534">
        <v>0</v>
      </c>
    </row>
    <row r="7535" spans="1:8">
      <c r="A7535" s="4" t="s">
        <v>7742</v>
      </c>
      <c r="B7535" s="4" t="s">
        <v>304</v>
      </c>
      <c r="C7535" s="4" t="s">
        <v>192</v>
      </c>
      <c r="D7535" s="4" t="s">
        <v>111</v>
      </c>
      <c r="E7535" s="4" t="s">
        <v>197</v>
      </c>
      <c r="F7535" s="3">
        <v>43023</v>
      </c>
      <c r="G7535" s="3">
        <v>43024</v>
      </c>
      <c r="H7535">
        <v>0</v>
      </c>
    </row>
    <row r="7536" spans="1:8">
      <c r="A7536" s="4" t="s">
        <v>7743</v>
      </c>
      <c r="B7536" s="4" t="s">
        <v>210</v>
      </c>
      <c r="C7536" s="4" t="s">
        <v>199</v>
      </c>
      <c r="D7536" s="4" t="s">
        <v>63</v>
      </c>
      <c r="E7536" s="4" t="s">
        <v>197</v>
      </c>
      <c r="F7536" s="3">
        <v>43023</v>
      </c>
      <c r="G7536" s="3">
        <v>43033</v>
      </c>
      <c r="H7536">
        <v>0</v>
      </c>
    </row>
    <row r="7537" spans="1:8">
      <c r="A7537" s="4" t="s">
        <v>7744</v>
      </c>
      <c r="B7537" s="4" t="s">
        <v>210</v>
      </c>
      <c r="C7537" s="4" t="s">
        <v>175</v>
      </c>
      <c r="D7537" s="4" t="s">
        <v>83</v>
      </c>
      <c r="E7537" s="4" t="s">
        <v>172</v>
      </c>
      <c r="F7537" s="3">
        <v>43023</v>
      </c>
      <c r="G7537" s="3">
        <v>43040</v>
      </c>
      <c r="H7537">
        <v>5113</v>
      </c>
    </row>
    <row r="7538" spans="1:8">
      <c r="A7538" s="4" t="s">
        <v>7745</v>
      </c>
      <c r="B7538" s="4" t="s">
        <v>174</v>
      </c>
      <c r="C7538" s="4" t="s">
        <v>171</v>
      </c>
      <c r="D7538" s="4" t="s">
        <v>103</v>
      </c>
      <c r="E7538" s="4" t="s">
        <v>172</v>
      </c>
      <c r="F7538" s="3">
        <v>43023</v>
      </c>
      <c r="G7538" s="3">
        <v>43024</v>
      </c>
      <c r="H7538">
        <v>1154</v>
      </c>
    </row>
    <row r="7539" spans="1:8">
      <c r="A7539" s="4" t="s">
        <v>7746</v>
      </c>
      <c r="B7539" s="4" t="s">
        <v>174</v>
      </c>
      <c r="C7539" s="4" t="s">
        <v>175</v>
      </c>
      <c r="D7539" s="4" t="s">
        <v>51</v>
      </c>
      <c r="E7539" s="4" t="s">
        <v>172</v>
      </c>
      <c r="F7539" s="3">
        <v>43023</v>
      </c>
      <c r="G7539" s="3">
        <v>43024</v>
      </c>
      <c r="H7539">
        <v>4885</v>
      </c>
    </row>
    <row r="7540" spans="1:8">
      <c r="A7540" s="4" t="s">
        <v>7747</v>
      </c>
      <c r="B7540" s="4" t="s">
        <v>174</v>
      </c>
      <c r="C7540" s="4" t="s">
        <v>175</v>
      </c>
      <c r="D7540" s="4" t="s">
        <v>111</v>
      </c>
      <c r="E7540" s="4" t="s">
        <v>172</v>
      </c>
      <c r="F7540" s="3">
        <v>43023</v>
      </c>
      <c r="G7540" s="3">
        <v>43024</v>
      </c>
      <c r="H7540">
        <v>4936</v>
      </c>
    </row>
    <row r="7541" spans="1:8">
      <c r="A7541" s="4" t="s">
        <v>7748</v>
      </c>
      <c r="B7541" s="4" t="s">
        <v>263</v>
      </c>
      <c r="C7541" s="4" t="s">
        <v>171</v>
      </c>
      <c r="D7541" s="4" t="s">
        <v>42</v>
      </c>
      <c r="E7541" s="4" t="s">
        <v>172</v>
      </c>
      <c r="F7541" s="3">
        <v>43023</v>
      </c>
      <c r="G7541" s="3">
        <v>43036</v>
      </c>
      <c r="H7541">
        <v>1062</v>
      </c>
    </row>
    <row r="7542" spans="1:8">
      <c r="A7542" s="4" t="s">
        <v>7749</v>
      </c>
      <c r="B7542" s="4" t="s">
        <v>196</v>
      </c>
      <c r="C7542" s="4" t="s">
        <v>175</v>
      </c>
      <c r="D7542" s="4" t="s">
        <v>41</v>
      </c>
      <c r="E7542" s="4" t="s">
        <v>197</v>
      </c>
      <c r="F7542" s="3">
        <v>43023</v>
      </c>
      <c r="G7542" s="3">
        <v>43027</v>
      </c>
      <c r="H7542">
        <v>0</v>
      </c>
    </row>
    <row r="7543" spans="1:8">
      <c r="A7543" s="4" t="s">
        <v>7750</v>
      </c>
      <c r="B7543" s="4" t="s">
        <v>203</v>
      </c>
      <c r="C7543" s="4" t="s">
        <v>177</v>
      </c>
      <c r="D7543" s="4" t="s">
        <v>54</v>
      </c>
      <c r="E7543" s="4" t="s">
        <v>197</v>
      </c>
      <c r="F7543" s="3">
        <v>43023</v>
      </c>
      <c r="G7543" s="3">
        <v>43029</v>
      </c>
      <c r="H7543">
        <v>0</v>
      </c>
    </row>
    <row r="7544" spans="1:8">
      <c r="A7544" s="4" t="s">
        <v>7751</v>
      </c>
      <c r="B7544" s="4" t="s">
        <v>203</v>
      </c>
      <c r="C7544" s="4" t="s">
        <v>171</v>
      </c>
      <c r="D7544" s="4" t="s">
        <v>74</v>
      </c>
      <c r="E7544" s="4" t="s">
        <v>172</v>
      </c>
      <c r="F7544" s="3">
        <v>43023</v>
      </c>
      <c r="G7544" s="3">
        <v>43089</v>
      </c>
      <c r="H7544">
        <v>954</v>
      </c>
    </row>
    <row r="7545" spans="1:8">
      <c r="A7545" s="4" t="s">
        <v>7752</v>
      </c>
      <c r="B7545" s="4" t="s">
        <v>230</v>
      </c>
      <c r="C7545" s="4" t="s">
        <v>179</v>
      </c>
      <c r="D7545" s="4" t="s">
        <v>59</v>
      </c>
      <c r="E7545" s="4" t="s">
        <v>197</v>
      </c>
      <c r="F7545" s="3">
        <v>43023</v>
      </c>
      <c r="G7545" s="3">
        <v>43031</v>
      </c>
      <c r="H7545">
        <v>0</v>
      </c>
    </row>
    <row r="7546" spans="1:8">
      <c r="A7546" s="4" t="s">
        <v>7753</v>
      </c>
      <c r="B7546" s="4" t="s">
        <v>230</v>
      </c>
      <c r="C7546" s="4" t="s">
        <v>179</v>
      </c>
      <c r="D7546" s="4" t="s">
        <v>84</v>
      </c>
      <c r="E7546" s="4" t="s">
        <v>197</v>
      </c>
      <c r="F7546" s="3">
        <v>43023</v>
      </c>
      <c r="G7546" s="3">
        <v>43034</v>
      </c>
      <c r="H7546">
        <v>0</v>
      </c>
    </row>
    <row r="7547" spans="1:8">
      <c r="A7547" s="4" t="s">
        <v>7754</v>
      </c>
      <c r="B7547" s="4" t="s">
        <v>230</v>
      </c>
      <c r="C7547" s="4" t="s">
        <v>171</v>
      </c>
      <c r="D7547" s="4" t="s">
        <v>122</v>
      </c>
      <c r="E7547" s="4" t="s">
        <v>172</v>
      </c>
      <c r="F7547" s="3">
        <v>43023</v>
      </c>
      <c r="G7547" s="3">
        <v>43024</v>
      </c>
      <c r="H7547">
        <v>868</v>
      </c>
    </row>
    <row r="7548" spans="1:8">
      <c r="A7548" s="4" t="s">
        <v>7755</v>
      </c>
      <c r="B7548" s="4" t="s">
        <v>230</v>
      </c>
      <c r="C7548" s="4" t="s">
        <v>199</v>
      </c>
      <c r="D7548" s="4" t="s">
        <v>49</v>
      </c>
      <c r="E7548" s="4" t="s">
        <v>172</v>
      </c>
      <c r="F7548" s="3">
        <v>43023</v>
      </c>
      <c r="G7548" s="3">
        <v>43065</v>
      </c>
      <c r="H7548">
        <v>5867</v>
      </c>
    </row>
    <row r="7549" spans="1:8">
      <c r="A7549" s="4" t="s">
        <v>7756</v>
      </c>
      <c r="B7549" s="4" t="s">
        <v>230</v>
      </c>
      <c r="C7549" s="4" t="s">
        <v>175</v>
      </c>
      <c r="D7549" s="4" t="s">
        <v>53</v>
      </c>
      <c r="E7549" s="4" t="s">
        <v>172</v>
      </c>
      <c r="F7549" s="3">
        <v>43023</v>
      </c>
      <c r="G7549" s="3">
        <v>43024</v>
      </c>
      <c r="H7549">
        <v>5344</v>
      </c>
    </row>
    <row r="7550" spans="1:8">
      <c r="A7550" s="4" t="s">
        <v>7757</v>
      </c>
      <c r="B7550" s="4" t="s">
        <v>256</v>
      </c>
      <c r="C7550" s="4" t="s">
        <v>177</v>
      </c>
      <c r="D7550" s="4" t="s">
        <v>45</v>
      </c>
      <c r="E7550" s="4" t="s">
        <v>197</v>
      </c>
      <c r="F7550" s="3">
        <v>43023</v>
      </c>
      <c r="G7550" s="3">
        <v>43029</v>
      </c>
      <c r="H7550">
        <v>0</v>
      </c>
    </row>
    <row r="7551" spans="1:8">
      <c r="A7551" s="4" t="s">
        <v>7758</v>
      </c>
      <c r="B7551" s="4" t="s">
        <v>244</v>
      </c>
      <c r="C7551" s="4" t="s">
        <v>199</v>
      </c>
      <c r="D7551" s="4" t="s">
        <v>68</v>
      </c>
      <c r="E7551" s="4" t="s">
        <v>197</v>
      </c>
      <c r="F7551" s="3">
        <v>43023</v>
      </c>
      <c r="G7551" s="3">
        <v>43032</v>
      </c>
      <c r="H7551">
        <v>0</v>
      </c>
    </row>
    <row r="7552" spans="1:8">
      <c r="A7552" s="4" t="s">
        <v>7759</v>
      </c>
      <c r="B7552" s="4" t="s">
        <v>244</v>
      </c>
      <c r="C7552" s="4" t="s">
        <v>175</v>
      </c>
      <c r="D7552" s="4" t="s">
        <v>111</v>
      </c>
      <c r="E7552" s="4" t="s">
        <v>197</v>
      </c>
      <c r="F7552" s="3">
        <v>43023</v>
      </c>
      <c r="G7552" s="3">
        <v>43031</v>
      </c>
      <c r="H7552">
        <v>0</v>
      </c>
    </row>
    <row r="7553" spans="1:8">
      <c r="A7553" s="4" t="s">
        <v>7760</v>
      </c>
      <c r="B7553" s="4" t="s">
        <v>170</v>
      </c>
      <c r="C7553" s="4" t="s">
        <v>199</v>
      </c>
      <c r="D7553" s="4" t="s">
        <v>41</v>
      </c>
      <c r="E7553" s="4" t="s">
        <v>172</v>
      </c>
      <c r="F7553" s="3">
        <v>43023</v>
      </c>
      <c r="G7553" s="3">
        <v>43031</v>
      </c>
      <c r="H7553">
        <v>5449</v>
      </c>
    </row>
    <row r="7554" spans="1:8">
      <c r="A7554" s="4" t="s">
        <v>7761</v>
      </c>
      <c r="B7554" s="4" t="s">
        <v>232</v>
      </c>
      <c r="C7554" s="4" t="s">
        <v>192</v>
      </c>
      <c r="D7554" s="4" t="s">
        <v>117</v>
      </c>
      <c r="E7554" s="4" t="s">
        <v>197</v>
      </c>
      <c r="F7554" s="3">
        <v>43023</v>
      </c>
      <c r="G7554" s="3">
        <v>43096</v>
      </c>
      <c r="H7554">
        <v>0</v>
      </c>
    </row>
    <row r="7555" spans="1:8">
      <c r="A7555" s="4" t="s">
        <v>7762</v>
      </c>
      <c r="B7555" s="4" t="s">
        <v>232</v>
      </c>
      <c r="C7555" s="4" t="s">
        <v>199</v>
      </c>
      <c r="D7555" s="4" t="s">
        <v>78</v>
      </c>
      <c r="E7555" s="4" t="s">
        <v>172</v>
      </c>
      <c r="F7555" s="3">
        <v>43023</v>
      </c>
      <c r="G7555" s="3">
        <v>43067</v>
      </c>
      <c r="H7555">
        <v>4500</v>
      </c>
    </row>
    <row r="7556" spans="1:8">
      <c r="A7556" s="4" t="s">
        <v>7763</v>
      </c>
      <c r="B7556" s="4" t="s">
        <v>208</v>
      </c>
      <c r="C7556" s="4" t="s">
        <v>177</v>
      </c>
      <c r="D7556" s="4" t="s">
        <v>47</v>
      </c>
      <c r="E7556" s="4" t="s">
        <v>197</v>
      </c>
      <c r="F7556" s="3">
        <v>43023</v>
      </c>
      <c r="G7556" s="3">
        <v>43033</v>
      </c>
      <c r="H7556">
        <v>0</v>
      </c>
    </row>
    <row r="7557" spans="1:8">
      <c r="A7557" s="4" t="s">
        <v>7764</v>
      </c>
      <c r="B7557" s="4" t="s">
        <v>235</v>
      </c>
      <c r="C7557" s="4" t="s">
        <v>177</v>
      </c>
      <c r="D7557" s="4" t="s">
        <v>113</v>
      </c>
      <c r="E7557" s="4" t="s">
        <v>172</v>
      </c>
      <c r="F7557" s="3">
        <v>43023</v>
      </c>
      <c r="G7557" s="3">
        <v>43031</v>
      </c>
      <c r="H7557">
        <v>51</v>
      </c>
    </row>
    <row r="7558" spans="1:8">
      <c r="A7558" s="4" t="s">
        <v>7765</v>
      </c>
      <c r="B7558" s="4" t="s">
        <v>181</v>
      </c>
      <c r="C7558" s="4" t="s">
        <v>199</v>
      </c>
      <c r="D7558" s="4" t="s">
        <v>44</v>
      </c>
      <c r="E7558" s="4" t="s">
        <v>172</v>
      </c>
      <c r="F7558" s="3">
        <v>43023</v>
      </c>
      <c r="G7558" s="3">
        <v>43031</v>
      </c>
      <c r="H7558">
        <v>6637</v>
      </c>
    </row>
    <row r="7559" spans="1:8">
      <c r="A7559" s="4" t="s">
        <v>7766</v>
      </c>
      <c r="B7559" s="4" t="s">
        <v>183</v>
      </c>
      <c r="C7559" s="4" t="s">
        <v>177</v>
      </c>
      <c r="D7559" s="4" t="s">
        <v>109</v>
      </c>
      <c r="E7559" s="4" t="s">
        <v>172</v>
      </c>
      <c r="F7559" s="3">
        <v>43024</v>
      </c>
      <c r="G7559" s="3">
        <v>43082</v>
      </c>
      <c r="H7559">
        <v>57</v>
      </c>
    </row>
    <row r="7560" spans="1:8">
      <c r="A7560" s="4" t="s">
        <v>7767</v>
      </c>
      <c r="B7560" s="4" t="s">
        <v>304</v>
      </c>
      <c r="C7560" s="4" t="s">
        <v>171</v>
      </c>
      <c r="D7560" s="4" t="s">
        <v>110</v>
      </c>
      <c r="E7560" s="4" t="s">
        <v>172</v>
      </c>
      <c r="F7560" s="3">
        <v>43024</v>
      </c>
      <c r="G7560" s="3">
        <v>43042</v>
      </c>
      <c r="H7560">
        <v>990</v>
      </c>
    </row>
    <row r="7561" spans="1:8">
      <c r="A7561" s="4" t="s">
        <v>7768</v>
      </c>
      <c r="B7561" s="4" t="s">
        <v>279</v>
      </c>
      <c r="C7561" s="4" t="s">
        <v>175</v>
      </c>
      <c r="D7561" s="4" t="s">
        <v>127</v>
      </c>
      <c r="E7561" s="4" t="s">
        <v>172</v>
      </c>
      <c r="F7561" s="3">
        <v>43024</v>
      </c>
      <c r="G7561" s="3">
        <v>43025</v>
      </c>
      <c r="H7561">
        <v>4247</v>
      </c>
    </row>
    <row r="7562" spans="1:8">
      <c r="A7562" s="4" t="s">
        <v>7769</v>
      </c>
      <c r="B7562" s="4" t="s">
        <v>210</v>
      </c>
      <c r="C7562" s="4" t="s">
        <v>171</v>
      </c>
      <c r="D7562" s="4" t="s">
        <v>113</v>
      </c>
      <c r="E7562" s="4" t="s">
        <v>172</v>
      </c>
      <c r="F7562" s="3">
        <v>43024</v>
      </c>
      <c r="G7562" s="3">
        <v>43094</v>
      </c>
      <c r="H7562">
        <v>1008</v>
      </c>
    </row>
    <row r="7563" spans="1:8">
      <c r="A7563" s="4" t="s">
        <v>7770</v>
      </c>
      <c r="B7563" s="4" t="s">
        <v>174</v>
      </c>
      <c r="C7563" s="4" t="s">
        <v>175</v>
      </c>
      <c r="D7563" s="4" t="s">
        <v>109</v>
      </c>
      <c r="E7563" s="4" t="s">
        <v>197</v>
      </c>
      <c r="F7563" s="3">
        <v>43024</v>
      </c>
      <c r="G7563" s="3">
        <v>43027</v>
      </c>
      <c r="H7563">
        <v>0</v>
      </c>
    </row>
    <row r="7564" spans="1:8">
      <c r="A7564" s="4" t="s">
        <v>7771</v>
      </c>
      <c r="B7564" s="4" t="s">
        <v>174</v>
      </c>
      <c r="C7564" s="4" t="s">
        <v>177</v>
      </c>
      <c r="D7564" s="4" t="s">
        <v>131</v>
      </c>
      <c r="E7564" s="4" t="s">
        <v>197</v>
      </c>
      <c r="F7564" s="3">
        <v>43024</v>
      </c>
      <c r="G7564" s="3">
        <v>43025</v>
      </c>
      <c r="H7564">
        <v>0</v>
      </c>
    </row>
    <row r="7565" spans="1:8">
      <c r="A7565" s="4" t="s">
        <v>7772</v>
      </c>
      <c r="B7565" s="4" t="s">
        <v>174</v>
      </c>
      <c r="C7565" s="4" t="s">
        <v>175</v>
      </c>
      <c r="D7565" s="4" t="s">
        <v>103</v>
      </c>
      <c r="E7565" s="4" t="s">
        <v>172</v>
      </c>
      <c r="F7565" s="3">
        <v>43024</v>
      </c>
      <c r="G7565" s="3">
        <v>43033</v>
      </c>
      <c r="H7565">
        <v>4834</v>
      </c>
    </row>
    <row r="7566" spans="1:8">
      <c r="A7566" s="4" t="s">
        <v>7773</v>
      </c>
      <c r="B7566" s="4" t="s">
        <v>174</v>
      </c>
      <c r="C7566" s="4" t="s">
        <v>192</v>
      </c>
      <c r="D7566" s="4" t="s">
        <v>43</v>
      </c>
      <c r="E7566" s="4" t="s">
        <v>172</v>
      </c>
      <c r="F7566" s="3">
        <v>43024</v>
      </c>
      <c r="G7566" s="3">
        <v>43025</v>
      </c>
      <c r="H7566">
        <v>3490</v>
      </c>
    </row>
    <row r="7567" spans="1:8">
      <c r="A7567" s="4" t="s">
        <v>7774</v>
      </c>
      <c r="B7567" s="4" t="s">
        <v>263</v>
      </c>
      <c r="C7567" s="4" t="s">
        <v>179</v>
      </c>
      <c r="D7567" s="4" t="s">
        <v>78</v>
      </c>
      <c r="E7567" s="4" t="s">
        <v>197</v>
      </c>
      <c r="F7567" s="3">
        <v>43024</v>
      </c>
      <c r="G7567" s="3">
        <v>43034</v>
      </c>
      <c r="H7567">
        <v>0</v>
      </c>
    </row>
    <row r="7568" spans="1:8">
      <c r="A7568" s="4" t="s">
        <v>7775</v>
      </c>
      <c r="B7568" s="4" t="s">
        <v>196</v>
      </c>
      <c r="C7568" s="4" t="s">
        <v>177</v>
      </c>
      <c r="D7568" s="4" t="s">
        <v>41</v>
      </c>
      <c r="E7568" s="4" t="s">
        <v>197</v>
      </c>
      <c r="F7568" s="3">
        <v>43024</v>
      </c>
      <c r="G7568" s="3">
        <v>43032</v>
      </c>
      <c r="H7568">
        <v>0</v>
      </c>
    </row>
    <row r="7569" spans="1:8">
      <c r="A7569" s="4" t="s">
        <v>7776</v>
      </c>
      <c r="B7569" s="4" t="s">
        <v>203</v>
      </c>
      <c r="C7569" s="4" t="s">
        <v>192</v>
      </c>
      <c r="D7569" s="4" t="s">
        <v>38</v>
      </c>
      <c r="E7569" s="4" t="s">
        <v>172</v>
      </c>
      <c r="F7569" s="3">
        <v>43024</v>
      </c>
      <c r="G7569" s="3">
        <v>43028</v>
      </c>
      <c r="H7569">
        <v>3744</v>
      </c>
    </row>
    <row r="7570" spans="1:8">
      <c r="A7570" s="4" t="s">
        <v>7777</v>
      </c>
      <c r="B7570" s="4" t="s">
        <v>219</v>
      </c>
      <c r="C7570" s="4" t="s">
        <v>175</v>
      </c>
      <c r="D7570" s="4" t="s">
        <v>56</v>
      </c>
      <c r="E7570" s="4" t="s">
        <v>197</v>
      </c>
      <c r="F7570" s="3">
        <v>43024</v>
      </c>
      <c r="G7570" s="3">
        <v>43030</v>
      </c>
      <c r="H7570">
        <v>0</v>
      </c>
    </row>
    <row r="7571" spans="1:8">
      <c r="A7571" s="4" t="s">
        <v>7778</v>
      </c>
      <c r="B7571" s="4" t="s">
        <v>230</v>
      </c>
      <c r="C7571" s="4" t="s">
        <v>179</v>
      </c>
      <c r="D7571" s="4" t="s">
        <v>54</v>
      </c>
      <c r="E7571" s="4" t="s">
        <v>197</v>
      </c>
      <c r="F7571" s="3">
        <v>43024</v>
      </c>
      <c r="G7571" s="3">
        <v>43034</v>
      </c>
      <c r="H7571">
        <v>0</v>
      </c>
    </row>
    <row r="7572" spans="1:8">
      <c r="A7572" s="4" t="s">
        <v>7779</v>
      </c>
      <c r="B7572" s="4" t="s">
        <v>230</v>
      </c>
      <c r="C7572" s="4" t="s">
        <v>179</v>
      </c>
      <c r="D7572" s="4" t="s">
        <v>108</v>
      </c>
      <c r="E7572" s="4" t="s">
        <v>197</v>
      </c>
      <c r="F7572" s="3">
        <v>43024</v>
      </c>
      <c r="G7572" s="3">
        <v>43029</v>
      </c>
      <c r="H7572">
        <v>0</v>
      </c>
    </row>
    <row r="7573" spans="1:8">
      <c r="A7573" s="4" t="s">
        <v>7780</v>
      </c>
      <c r="B7573" s="4" t="s">
        <v>230</v>
      </c>
      <c r="C7573" s="4" t="s">
        <v>179</v>
      </c>
      <c r="D7573" s="4" t="s">
        <v>90</v>
      </c>
      <c r="E7573" s="4" t="s">
        <v>172</v>
      </c>
      <c r="F7573" s="3">
        <v>43024</v>
      </c>
      <c r="G7573" s="3">
        <v>43051</v>
      </c>
      <c r="H7573">
        <v>591</v>
      </c>
    </row>
    <row r="7574" spans="1:8">
      <c r="A7574" s="4" t="s">
        <v>7781</v>
      </c>
      <c r="B7574" s="4" t="s">
        <v>230</v>
      </c>
      <c r="C7574" s="4" t="s">
        <v>177</v>
      </c>
      <c r="D7574" s="4" t="s">
        <v>44</v>
      </c>
      <c r="E7574" s="4" t="s">
        <v>172</v>
      </c>
      <c r="F7574" s="3">
        <v>43024</v>
      </c>
      <c r="G7574" s="3">
        <v>43032</v>
      </c>
      <c r="H7574">
        <v>48</v>
      </c>
    </row>
    <row r="7575" spans="1:8">
      <c r="A7575" s="4" t="s">
        <v>7782</v>
      </c>
      <c r="B7575" s="4" t="s">
        <v>187</v>
      </c>
      <c r="C7575" s="4" t="s">
        <v>171</v>
      </c>
      <c r="D7575" s="4" t="s">
        <v>62</v>
      </c>
      <c r="E7575" s="4" t="s">
        <v>172</v>
      </c>
      <c r="F7575" s="3">
        <v>43024</v>
      </c>
      <c r="G7575" s="3">
        <v>43031</v>
      </c>
      <c r="H7575">
        <v>1060</v>
      </c>
    </row>
    <row r="7576" spans="1:8">
      <c r="A7576" s="4" t="s">
        <v>7783</v>
      </c>
      <c r="B7576" s="4" t="s">
        <v>244</v>
      </c>
      <c r="C7576" s="4" t="s">
        <v>171</v>
      </c>
      <c r="D7576" s="4" t="s">
        <v>76</v>
      </c>
      <c r="E7576" s="4" t="s">
        <v>197</v>
      </c>
      <c r="F7576" s="3">
        <v>43024</v>
      </c>
      <c r="G7576" s="3">
        <v>43029</v>
      </c>
      <c r="H7576">
        <v>0</v>
      </c>
    </row>
    <row r="7577" spans="1:8">
      <c r="A7577" s="4" t="s">
        <v>7784</v>
      </c>
      <c r="B7577" s="4" t="s">
        <v>170</v>
      </c>
      <c r="C7577" s="4" t="s">
        <v>179</v>
      </c>
      <c r="D7577" s="4" t="s">
        <v>27</v>
      </c>
      <c r="E7577" s="4" t="s">
        <v>172</v>
      </c>
      <c r="F7577" s="3">
        <v>43024</v>
      </c>
      <c r="G7577" s="3">
        <v>43036</v>
      </c>
      <c r="H7577">
        <v>562</v>
      </c>
    </row>
    <row r="7578" spans="1:8">
      <c r="A7578" s="4" t="s">
        <v>7785</v>
      </c>
      <c r="B7578" s="4" t="s">
        <v>189</v>
      </c>
      <c r="C7578" s="4" t="s">
        <v>171</v>
      </c>
      <c r="D7578" s="4" t="s">
        <v>76</v>
      </c>
      <c r="E7578" s="4" t="s">
        <v>197</v>
      </c>
      <c r="F7578" s="3">
        <v>43024</v>
      </c>
      <c r="G7578" s="3">
        <v>43058</v>
      </c>
      <c r="H7578">
        <v>0</v>
      </c>
    </row>
    <row r="7579" spans="1:8">
      <c r="A7579" s="4" t="s">
        <v>7786</v>
      </c>
      <c r="B7579" s="4" t="s">
        <v>226</v>
      </c>
      <c r="C7579" s="4" t="s">
        <v>175</v>
      </c>
      <c r="D7579" s="4" t="s">
        <v>121</v>
      </c>
      <c r="E7579" s="4" t="s">
        <v>197</v>
      </c>
      <c r="F7579" s="3">
        <v>43024</v>
      </c>
      <c r="G7579" s="3">
        <v>43026</v>
      </c>
      <c r="H7579">
        <v>0</v>
      </c>
    </row>
    <row r="7580" spans="1:8">
      <c r="A7580" s="4" t="s">
        <v>7787</v>
      </c>
      <c r="B7580" s="4" t="s">
        <v>208</v>
      </c>
      <c r="C7580" s="4" t="s">
        <v>177</v>
      </c>
      <c r="D7580" s="4" t="s">
        <v>79</v>
      </c>
      <c r="E7580" s="4" t="s">
        <v>172</v>
      </c>
      <c r="F7580" s="3">
        <v>43024</v>
      </c>
      <c r="G7580" s="3">
        <v>43025</v>
      </c>
      <c r="H7580">
        <v>57</v>
      </c>
    </row>
    <row r="7581" spans="1:8">
      <c r="A7581" s="4" t="s">
        <v>7788</v>
      </c>
      <c r="B7581" s="4" t="s">
        <v>185</v>
      </c>
      <c r="C7581" s="4" t="s">
        <v>179</v>
      </c>
      <c r="D7581" s="4" t="s">
        <v>72</v>
      </c>
      <c r="E7581" s="4" t="s">
        <v>172</v>
      </c>
      <c r="F7581" s="3">
        <v>43024</v>
      </c>
      <c r="G7581" s="3">
        <v>43090</v>
      </c>
      <c r="H7581">
        <v>535</v>
      </c>
    </row>
    <row r="7582" spans="1:8">
      <c r="A7582" s="4" t="s">
        <v>7789</v>
      </c>
      <c r="B7582" s="4" t="s">
        <v>185</v>
      </c>
      <c r="C7582" s="4" t="s">
        <v>175</v>
      </c>
      <c r="D7582" s="4" t="s">
        <v>42</v>
      </c>
      <c r="E7582" s="4" t="s">
        <v>172</v>
      </c>
      <c r="F7582" s="3">
        <v>43024</v>
      </c>
      <c r="G7582" s="3">
        <v>43033</v>
      </c>
      <c r="H7582">
        <v>4580</v>
      </c>
    </row>
    <row r="7583" spans="1:8">
      <c r="A7583" s="4" t="s">
        <v>7790</v>
      </c>
      <c r="B7583" s="4" t="s">
        <v>185</v>
      </c>
      <c r="C7583" s="4" t="s">
        <v>177</v>
      </c>
      <c r="D7583" s="4" t="s">
        <v>87</v>
      </c>
      <c r="E7583" s="4" t="s">
        <v>172</v>
      </c>
      <c r="F7583" s="3">
        <v>43024</v>
      </c>
      <c r="G7583" s="3">
        <v>43026</v>
      </c>
      <c r="H7583">
        <v>56</v>
      </c>
    </row>
    <row r="7584" spans="1:8">
      <c r="A7584" s="4" t="s">
        <v>7791</v>
      </c>
      <c r="B7584" s="4" t="s">
        <v>216</v>
      </c>
      <c r="C7584" s="4" t="s">
        <v>179</v>
      </c>
      <c r="D7584" s="4" t="s">
        <v>24</v>
      </c>
      <c r="E7584" s="4" t="s">
        <v>193</v>
      </c>
      <c r="F7584" s="3">
        <v>43024</v>
      </c>
      <c r="G7584" s="3"/>
    </row>
    <row r="7585" spans="1:8">
      <c r="A7585" s="4" t="s">
        <v>7792</v>
      </c>
      <c r="B7585" s="4" t="s">
        <v>216</v>
      </c>
      <c r="C7585" s="4" t="s">
        <v>171</v>
      </c>
      <c r="D7585" s="4" t="s">
        <v>24</v>
      </c>
      <c r="E7585" s="4" t="s">
        <v>193</v>
      </c>
      <c r="F7585" s="3">
        <v>43024</v>
      </c>
      <c r="G7585" s="3"/>
    </row>
    <row r="7586" spans="1:8">
      <c r="A7586" s="4" t="s">
        <v>7793</v>
      </c>
      <c r="B7586" s="4" t="s">
        <v>181</v>
      </c>
      <c r="C7586" s="4" t="s">
        <v>199</v>
      </c>
      <c r="D7586" s="4" t="s">
        <v>71</v>
      </c>
      <c r="E7586" s="4" t="s">
        <v>172</v>
      </c>
      <c r="F7586" s="3">
        <v>43024</v>
      </c>
      <c r="G7586" s="3">
        <v>43031</v>
      </c>
      <c r="H7586">
        <v>4942</v>
      </c>
    </row>
    <row r="7587" spans="1:8">
      <c r="A7587" s="4" t="s">
        <v>7794</v>
      </c>
      <c r="B7587" s="4" t="s">
        <v>183</v>
      </c>
      <c r="C7587" s="4" t="s">
        <v>177</v>
      </c>
      <c r="D7587" s="4" t="s">
        <v>45</v>
      </c>
      <c r="E7587" s="4" t="s">
        <v>172</v>
      </c>
      <c r="F7587" s="3">
        <v>43025</v>
      </c>
      <c r="G7587" s="3">
        <v>43031</v>
      </c>
      <c r="H7587">
        <v>55</v>
      </c>
    </row>
    <row r="7588" spans="1:8">
      <c r="A7588" s="4" t="s">
        <v>7795</v>
      </c>
      <c r="B7588" s="4" t="s">
        <v>261</v>
      </c>
      <c r="C7588" s="4" t="s">
        <v>199</v>
      </c>
      <c r="D7588" s="4" t="s">
        <v>125</v>
      </c>
      <c r="E7588" s="4" t="s">
        <v>197</v>
      </c>
      <c r="F7588" s="3">
        <v>43025</v>
      </c>
      <c r="G7588" s="3">
        <v>43033</v>
      </c>
      <c r="H7588">
        <v>0</v>
      </c>
    </row>
    <row r="7589" spans="1:8">
      <c r="A7589" s="4" t="s">
        <v>7796</v>
      </c>
      <c r="B7589" s="4" t="s">
        <v>246</v>
      </c>
      <c r="C7589" s="4" t="s">
        <v>175</v>
      </c>
      <c r="D7589" s="4" t="s">
        <v>123</v>
      </c>
      <c r="E7589" s="4" t="s">
        <v>172</v>
      </c>
      <c r="F7589" s="3">
        <v>43025</v>
      </c>
      <c r="G7589" s="3">
        <v>43037</v>
      </c>
      <c r="H7589">
        <v>5144</v>
      </c>
    </row>
    <row r="7590" spans="1:8">
      <c r="A7590" s="4" t="s">
        <v>7797</v>
      </c>
      <c r="B7590" s="4" t="s">
        <v>279</v>
      </c>
      <c r="C7590" s="4" t="s">
        <v>192</v>
      </c>
      <c r="D7590" s="4" t="s">
        <v>99</v>
      </c>
      <c r="E7590" s="4" t="s">
        <v>197</v>
      </c>
      <c r="F7590" s="3">
        <v>43025</v>
      </c>
      <c r="G7590" s="3">
        <v>43082</v>
      </c>
      <c r="H7590">
        <v>0</v>
      </c>
    </row>
    <row r="7591" spans="1:8">
      <c r="A7591" s="4" t="s">
        <v>7798</v>
      </c>
      <c r="B7591" s="4" t="s">
        <v>174</v>
      </c>
      <c r="C7591" s="4" t="s">
        <v>175</v>
      </c>
      <c r="D7591" s="4" t="s">
        <v>104</v>
      </c>
      <c r="E7591" s="4" t="s">
        <v>197</v>
      </c>
      <c r="F7591" s="3">
        <v>43025</v>
      </c>
      <c r="G7591" s="3">
        <v>43032</v>
      </c>
      <c r="H7591">
        <v>0</v>
      </c>
    </row>
    <row r="7592" spans="1:8">
      <c r="A7592" s="4" t="s">
        <v>7799</v>
      </c>
      <c r="B7592" s="4" t="s">
        <v>174</v>
      </c>
      <c r="C7592" s="4" t="s">
        <v>175</v>
      </c>
      <c r="D7592" s="4" t="s">
        <v>37</v>
      </c>
      <c r="E7592" s="4" t="s">
        <v>172</v>
      </c>
      <c r="F7592" s="3">
        <v>43025</v>
      </c>
      <c r="G7592" s="3">
        <v>43031</v>
      </c>
      <c r="H7592">
        <v>5458</v>
      </c>
    </row>
    <row r="7593" spans="1:8">
      <c r="A7593" s="4" t="s">
        <v>7800</v>
      </c>
      <c r="B7593" s="4" t="s">
        <v>196</v>
      </c>
      <c r="C7593" s="4" t="s">
        <v>175</v>
      </c>
      <c r="D7593" s="4" t="s">
        <v>104</v>
      </c>
      <c r="E7593" s="4" t="s">
        <v>197</v>
      </c>
      <c r="F7593" s="3">
        <v>43025</v>
      </c>
      <c r="G7593" s="3">
        <v>43031</v>
      </c>
      <c r="H7593">
        <v>0</v>
      </c>
    </row>
    <row r="7594" spans="1:8">
      <c r="A7594" s="4" t="s">
        <v>7801</v>
      </c>
      <c r="B7594" s="4" t="s">
        <v>343</v>
      </c>
      <c r="C7594" s="4" t="s">
        <v>175</v>
      </c>
      <c r="D7594" s="4" t="s">
        <v>109</v>
      </c>
      <c r="E7594" s="4" t="s">
        <v>172</v>
      </c>
      <c r="F7594" s="3">
        <v>43025</v>
      </c>
      <c r="G7594" s="3">
        <v>43027</v>
      </c>
      <c r="H7594">
        <v>5046</v>
      </c>
    </row>
    <row r="7595" spans="1:8">
      <c r="A7595" s="4" t="s">
        <v>7802</v>
      </c>
      <c r="B7595" s="4" t="s">
        <v>219</v>
      </c>
      <c r="C7595" s="4" t="s">
        <v>171</v>
      </c>
      <c r="D7595" s="4" t="s">
        <v>24</v>
      </c>
      <c r="E7595" s="4" t="s">
        <v>193</v>
      </c>
      <c r="F7595" s="3">
        <v>43025</v>
      </c>
      <c r="G7595" s="3"/>
    </row>
    <row r="7596" spans="1:8">
      <c r="A7596" s="4" t="s">
        <v>7803</v>
      </c>
      <c r="B7596" s="4" t="s">
        <v>219</v>
      </c>
      <c r="C7596" s="4" t="s">
        <v>175</v>
      </c>
      <c r="D7596" s="4" t="s">
        <v>24</v>
      </c>
      <c r="E7596" s="4" t="s">
        <v>193</v>
      </c>
      <c r="F7596" s="3">
        <v>43025</v>
      </c>
      <c r="G7596" s="3"/>
    </row>
    <row r="7597" spans="1:8">
      <c r="A7597" s="4" t="s">
        <v>7804</v>
      </c>
      <c r="B7597" s="4" t="s">
        <v>187</v>
      </c>
      <c r="C7597" s="4" t="s">
        <v>179</v>
      </c>
      <c r="D7597" s="4" t="s">
        <v>75</v>
      </c>
      <c r="E7597" s="4" t="s">
        <v>197</v>
      </c>
      <c r="F7597" s="3">
        <v>43025</v>
      </c>
      <c r="G7597" s="3">
        <v>43031</v>
      </c>
      <c r="H7597">
        <v>0</v>
      </c>
    </row>
    <row r="7598" spans="1:8">
      <c r="A7598" s="4" t="s">
        <v>7805</v>
      </c>
      <c r="B7598" s="4" t="s">
        <v>187</v>
      </c>
      <c r="C7598" s="4" t="s">
        <v>177</v>
      </c>
      <c r="D7598" s="4" t="s">
        <v>71</v>
      </c>
      <c r="E7598" s="4" t="s">
        <v>197</v>
      </c>
      <c r="F7598" s="3">
        <v>43025</v>
      </c>
      <c r="G7598" s="3">
        <v>43034</v>
      </c>
      <c r="H7598">
        <v>0</v>
      </c>
    </row>
    <row r="7599" spans="1:8">
      <c r="A7599" s="4" t="s">
        <v>7806</v>
      </c>
      <c r="B7599" s="4" t="s">
        <v>187</v>
      </c>
      <c r="C7599" s="4" t="s">
        <v>177</v>
      </c>
      <c r="D7599" s="4" t="s">
        <v>90</v>
      </c>
      <c r="E7599" s="4" t="s">
        <v>197</v>
      </c>
      <c r="F7599" s="3">
        <v>43025</v>
      </c>
      <c r="G7599" s="3">
        <v>43034</v>
      </c>
      <c r="H7599">
        <v>0</v>
      </c>
    </row>
    <row r="7600" spans="1:8">
      <c r="A7600" s="4" t="s">
        <v>7807</v>
      </c>
      <c r="B7600" s="4" t="s">
        <v>244</v>
      </c>
      <c r="C7600" s="4" t="s">
        <v>177</v>
      </c>
      <c r="D7600" s="4" t="s">
        <v>45</v>
      </c>
      <c r="E7600" s="4" t="s">
        <v>172</v>
      </c>
      <c r="F7600" s="3">
        <v>43025</v>
      </c>
      <c r="G7600" s="3">
        <v>43034</v>
      </c>
      <c r="H7600">
        <v>64</v>
      </c>
    </row>
    <row r="7601" spans="1:8">
      <c r="A7601" s="4" t="s">
        <v>7808</v>
      </c>
      <c r="B7601" s="4" t="s">
        <v>208</v>
      </c>
      <c r="C7601" s="4" t="s">
        <v>177</v>
      </c>
      <c r="D7601" s="4" t="s">
        <v>27</v>
      </c>
      <c r="E7601" s="4" t="s">
        <v>172</v>
      </c>
      <c r="F7601" s="3">
        <v>43025</v>
      </c>
      <c r="G7601" s="3">
        <v>43035</v>
      </c>
      <c r="H7601">
        <v>54</v>
      </c>
    </row>
    <row r="7602" spans="1:8">
      <c r="A7602" s="4" t="s">
        <v>7809</v>
      </c>
      <c r="B7602" s="4" t="s">
        <v>185</v>
      </c>
      <c r="C7602" s="4" t="s">
        <v>177</v>
      </c>
      <c r="D7602" s="4" t="s">
        <v>122</v>
      </c>
      <c r="E7602" s="4" t="s">
        <v>172</v>
      </c>
      <c r="F7602" s="3">
        <v>43025</v>
      </c>
      <c r="G7602" s="3">
        <v>43034</v>
      </c>
      <c r="H7602">
        <v>68</v>
      </c>
    </row>
    <row r="7603" spans="1:8">
      <c r="A7603" s="4" t="s">
        <v>7810</v>
      </c>
      <c r="B7603" s="4" t="s">
        <v>216</v>
      </c>
      <c r="C7603" s="4" t="s">
        <v>171</v>
      </c>
      <c r="D7603" s="4" t="s">
        <v>25</v>
      </c>
      <c r="E7603" s="4" t="s">
        <v>197</v>
      </c>
      <c r="F7603" s="3">
        <v>43025</v>
      </c>
      <c r="G7603" s="3">
        <v>43026</v>
      </c>
      <c r="H7603">
        <v>0</v>
      </c>
    </row>
    <row r="7604" spans="1:8">
      <c r="A7604" s="4" t="s">
        <v>7811</v>
      </c>
      <c r="B7604" s="4" t="s">
        <v>216</v>
      </c>
      <c r="C7604" s="4" t="s">
        <v>177</v>
      </c>
      <c r="D7604" s="4" t="s">
        <v>117</v>
      </c>
      <c r="E7604" s="4" t="s">
        <v>197</v>
      </c>
      <c r="F7604" s="3">
        <v>43025</v>
      </c>
      <c r="G7604" s="3">
        <v>43026</v>
      </c>
      <c r="H7604">
        <v>0</v>
      </c>
    </row>
    <row r="7605" spans="1:8">
      <c r="A7605" s="4" t="s">
        <v>7812</v>
      </c>
      <c r="B7605" s="4" t="s">
        <v>235</v>
      </c>
      <c r="C7605" s="4" t="s">
        <v>177</v>
      </c>
      <c r="D7605" s="4" t="s">
        <v>40</v>
      </c>
      <c r="E7605" s="4" t="s">
        <v>197</v>
      </c>
      <c r="F7605" s="3">
        <v>43025</v>
      </c>
      <c r="G7605" s="3">
        <v>43027</v>
      </c>
      <c r="H7605">
        <v>0</v>
      </c>
    </row>
    <row r="7606" spans="1:8">
      <c r="A7606" s="4" t="s">
        <v>7813</v>
      </c>
      <c r="B7606" s="4" t="s">
        <v>181</v>
      </c>
      <c r="C7606" s="4" t="s">
        <v>171</v>
      </c>
      <c r="D7606" s="4" t="s">
        <v>82</v>
      </c>
      <c r="E7606" s="4" t="s">
        <v>172</v>
      </c>
      <c r="F7606" s="3">
        <v>43025</v>
      </c>
      <c r="G7606" s="3">
        <v>43079</v>
      </c>
      <c r="H7606">
        <v>1129</v>
      </c>
    </row>
    <row r="7607" spans="1:8">
      <c r="A7607" s="4" t="s">
        <v>7814</v>
      </c>
      <c r="B7607" s="4" t="s">
        <v>246</v>
      </c>
      <c r="C7607" s="4" t="s">
        <v>192</v>
      </c>
      <c r="D7607" s="4" t="s">
        <v>117</v>
      </c>
      <c r="E7607" s="4" t="s">
        <v>197</v>
      </c>
      <c r="F7607" s="3">
        <v>43026</v>
      </c>
      <c r="G7607" s="3">
        <v>43027</v>
      </c>
      <c r="H7607">
        <v>0</v>
      </c>
    </row>
    <row r="7608" spans="1:8">
      <c r="A7608" s="4" t="s">
        <v>7815</v>
      </c>
      <c r="B7608" s="4" t="s">
        <v>304</v>
      </c>
      <c r="C7608" s="4" t="s">
        <v>171</v>
      </c>
      <c r="D7608" s="4" t="s">
        <v>47</v>
      </c>
      <c r="E7608" s="4" t="s">
        <v>172</v>
      </c>
      <c r="F7608" s="3">
        <v>43026</v>
      </c>
      <c r="G7608" s="3">
        <v>43028</v>
      </c>
      <c r="H7608">
        <v>1200</v>
      </c>
    </row>
    <row r="7609" spans="1:8">
      <c r="A7609" s="4" t="s">
        <v>7816</v>
      </c>
      <c r="B7609" s="4" t="s">
        <v>304</v>
      </c>
      <c r="C7609" s="4" t="s">
        <v>192</v>
      </c>
      <c r="D7609" s="4" t="s">
        <v>68</v>
      </c>
      <c r="E7609" s="4" t="s">
        <v>172</v>
      </c>
      <c r="F7609" s="3">
        <v>43026</v>
      </c>
      <c r="G7609" s="3">
        <v>43088</v>
      </c>
      <c r="H7609">
        <v>3164</v>
      </c>
    </row>
    <row r="7610" spans="1:8">
      <c r="A7610" s="4" t="s">
        <v>7817</v>
      </c>
      <c r="B7610" s="4" t="s">
        <v>279</v>
      </c>
      <c r="C7610" s="4" t="s">
        <v>171</v>
      </c>
      <c r="D7610" s="4" t="s">
        <v>84</v>
      </c>
      <c r="E7610" s="4" t="s">
        <v>197</v>
      </c>
      <c r="F7610" s="3">
        <v>43026</v>
      </c>
      <c r="G7610" s="3">
        <v>43033</v>
      </c>
      <c r="H7610">
        <v>0</v>
      </c>
    </row>
    <row r="7611" spans="1:8">
      <c r="A7611" s="4" t="s">
        <v>7818</v>
      </c>
      <c r="B7611" s="4" t="s">
        <v>279</v>
      </c>
      <c r="C7611" s="4" t="s">
        <v>192</v>
      </c>
      <c r="D7611" s="4" t="s">
        <v>130</v>
      </c>
      <c r="E7611" s="4" t="s">
        <v>172</v>
      </c>
      <c r="F7611" s="3">
        <v>43026</v>
      </c>
      <c r="G7611" s="3">
        <v>43034</v>
      </c>
      <c r="H7611">
        <v>3225</v>
      </c>
    </row>
    <row r="7612" spans="1:8">
      <c r="A7612" s="4" t="s">
        <v>7819</v>
      </c>
      <c r="B7612" s="4" t="s">
        <v>210</v>
      </c>
      <c r="C7612" s="4" t="s">
        <v>171</v>
      </c>
      <c r="D7612" s="4" t="s">
        <v>40</v>
      </c>
      <c r="E7612" s="4" t="s">
        <v>197</v>
      </c>
      <c r="F7612" s="3">
        <v>43026</v>
      </c>
      <c r="G7612" s="3">
        <v>43044</v>
      </c>
      <c r="H7612">
        <v>0</v>
      </c>
    </row>
    <row r="7613" spans="1:8">
      <c r="A7613" s="4" t="s">
        <v>7820</v>
      </c>
      <c r="B7613" s="4" t="s">
        <v>174</v>
      </c>
      <c r="C7613" s="4" t="s">
        <v>175</v>
      </c>
      <c r="D7613" s="4" t="s">
        <v>100</v>
      </c>
      <c r="E7613" s="4" t="s">
        <v>172</v>
      </c>
      <c r="F7613" s="3">
        <v>43026</v>
      </c>
      <c r="G7613" s="3">
        <v>43028</v>
      </c>
      <c r="H7613">
        <v>4130</v>
      </c>
    </row>
    <row r="7614" spans="1:8">
      <c r="A7614" s="4" t="s">
        <v>7821</v>
      </c>
      <c r="B7614" s="4" t="s">
        <v>263</v>
      </c>
      <c r="C7614" s="4" t="s">
        <v>179</v>
      </c>
      <c r="D7614" s="4" t="s">
        <v>34</v>
      </c>
      <c r="E7614" s="4" t="s">
        <v>197</v>
      </c>
      <c r="F7614" s="3">
        <v>43026</v>
      </c>
      <c r="G7614" s="3">
        <v>43032</v>
      </c>
      <c r="H7614">
        <v>0</v>
      </c>
    </row>
    <row r="7615" spans="1:8">
      <c r="A7615" s="4" t="s">
        <v>7822</v>
      </c>
      <c r="B7615" s="4" t="s">
        <v>263</v>
      </c>
      <c r="C7615" s="4" t="s">
        <v>175</v>
      </c>
      <c r="D7615" s="4" t="s">
        <v>52</v>
      </c>
      <c r="E7615" s="4" t="s">
        <v>197</v>
      </c>
      <c r="F7615" s="3">
        <v>43026</v>
      </c>
      <c r="G7615" s="3">
        <v>43068</v>
      </c>
      <c r="H7615">
        <v>0</v>
      </c>
    </row>
    <row r="7616" spans="1:8">
      <c r="A7616" s="4" t="s">
        <v>7823</v>
      </c>
      <c r="B7616" s="4" t="s">
        <v>212</v>
      </c>
      <c r="C7616" s="4" t="s">
        <v>177</v>
      </c>
      <c r="D7616" s="4" t="s">
        <v>108</v>
      </c>
      <c r="E7616" s="4" t="s">
        <v>172</v>
      </c>
      <c r="F7616" s="3">
        <v>43026</v>
      </c>
      <c r="G7616" s="3">
        <v>43028</v>
      </c>
      <c r="H7616">
        <v>47</v>
      </c>
    </row>
    <row r="7617" spans="1:8">
      <c r="A7617" s="4" t="s">
        <v>7824</v>
      </c>
      <c r="B7617" s="4" t="s">
        <v>237</v>
      </c>
      <c r="C7617" s="4" t="s">
        <v>199</v>
      </c>
      <c r="D7617" s="4" t="s">
        <v>84</v>
      </c>
      <c r="E7617" s="4" t="s">
        <v>172</v>
      </c>
      <c r="F7617" s="3">
        <v>43026</v>
      </c>
      <c r="G7617" s="3">
        <v>43033</v>
      </c>
      <c r="H7617">
        <v>4751</v>
      </c>
    </row>
    <row r="7618" spans="1:8">
      <c r="A7618" s="4" t="s">
        <v>7825</v>
      </c>
      <c r="B7618" s="4" t="s">
        <v>196</v>
      </c>
      <c r="C7618" s="4" t="s">
        <v>192</v>
      </c>
      <c r="D7618" s="4" t="s">
        <v>85</v>
      </c>
      <c r="E7618" s="4" t="s">
        <v>197</v>
      </c>
      <c r="F7618" s="3">
        <v>43026</v>
      </c>
      <c r="G7618" s="3">
        <v>43032</v>
      </c>
      <c r="H7618">
        <v>0</v>
      </c>
    </row>
    <row r="7619" spans="1:8">
      <c r="A7619" s="4" t="s">
        <v>7826</v>
      </c>
      <c r="B7619" s="4" t="s">
        <v>203</v>
      </c>
      <c r="C7619" s="4" t="s">
        <v>192</v>
      </c>
      <c r="D7619" s="4" t="s">
        <v>72</v>
      </c>
      <c r="E7619" s="4" t="s">
        <v>197</v>
      </c>
      <c r="F7619" s="3">
        <v>43026</v>
      </c>
      <c r="G7619" s="3">
        <v>43027</v>
      </c>
      <c r="H7619">
        <v>0</v>
      </c>
    </row>
    <row r="7620" spans="1:8">
      <c r="A7620" s="4" t="s">
        <v>7827</v>
      </c>
      <c r="B7620" s="4" t="s">
        <v>203</v>
      </c>
      <c r="C7620" s="4" t="s">
        <v>177</v>
      </c>
      <c r="D7620" s="4" t="s">
        <v>124</v>
      </c>
      <c r="E7620" s="4" t="s">
        <v>172</v>
      </c>
      <c r="F7620" s="3">
        <v>43026</v>
      </c>
      <c r="G7620" s="3">
        <v>43089</v>
      </c>
      <c r="H7620">
        <v>51</v>
      </c>
    </row>
    <row r="7621" spans="1:8">
      <c r="A7621" s="4" t="s">
        <v>7828</v>
      </c>
      <c r="B7621" s="4" t="s">
        <v>203</v>
      </c>
      <c r="C7621" s="4" t="s">
        <v>192</v>
      </c>
      <c r="D7621" s="4" t="s">
        <v>108</v>
      </c>
      <c r="E7621" s="4" t="s">
        <v>172</v>
      </c>
      <c r="F7621" s="3">
        <v>43026</v>
      </c>
      <c r="G7621" s="3">
        <v>43030</v>
      </c>
      <c r="H7621">
        <v>3696</v>
      </c>
    </row>
    <row r="7622" spans="1:8">
      <c r="A7622" s="4" t="s">
        <v>7829</v>
      </c>
      <c r="B7622" s="4" t="s">
        <v>219</v>
      </c>
      <c r="C7622" s="4" t="s">
        <v>175</v>
      </c>
      <c r="D7622" s="4" t="s">
        <v>97</v>
      </c>
      <c r="E7622" s="4" t="s">
        <v>197</v>
      </c>
      <c r="F7622" s="3">
        <v>43026</v>
      </c>
      <c r="G7622" s="3">
        <v>43034</v>
      </c>
      <c r="H7622">
        <v>0</v>
      </c>
    </row>
    <row r="7623" spans="1:8">
      <c r="A7623" s="4" t="s">
        <v>7830</v>
      </c>
      <c r="B7623" s="4" t="s">
        <v>219</v>
      </c>
      <c r="C7623" s="4" t="s">
        <v>192</v>
      </c>
      <c r="D7623" s="4" t="s">
        <v>74</v>
      </c>
      <c r="E7623" s="4" t="s">
        <v>172</v>
      </c>
      <c r="F7623" s="3">
        <v>43026</v>
      </c>
      <c r="G7623" s="3">
        <v>43032</v>
      </c>
      <c r="H7623">
        <v>3536</v>
      </c>
    </row>
    <row r="7624" spans="1:8">
      <c r="A7624" s="4" t="s">
        <v>7831</v>
      </c>
      <c r="B7624" s="4" t="s">
        <v>230</v>
      </c>
      <c r="C7624" s="4" t="s">
        <v>179</v>
      </c>
      <c r="D7624" s="4" t="s">
        <v>44</v>
      </c>
      <c r="E7624" s="4" t="s">
        <v>197</v>
      </c>
      <c r="F7624" s="3">
        <v>43026</v>
      </c>
      <c r="G7624" s="3">
        <v>43061</v>
      </c>
      <c r="H7624">
        <v>0</v>
      </c>
    </row>
    <row r="7625" spans="1:8">
      <c r="A7625" s="4" t="s">
        <v>7832</v>
      </c>
      <c r="B7625" s="4" t="s">
        <v>230</v>
      </c>
      <c r="C7625" s="4" t="s">
        <v>177</v>
      </c>
      <c r="D7625" s="4" t="s">
        <v>90</v>
      </c>
      <c r="E7625" s="4" t="s">
        <v>197</v>
      </c>
      <c r="F7625" s="3">
        <v>43026</v>
      </c>
      <c r="G7625" s="3">
        <v>43044</v>
      </c>
      <c r="H7625">
        <v>0</v>
      </c>
    </row>
    <row r="7626" spans="1:8">
      <c r="A7626" s="4" t="s">
        <v>7833</v>
      </c>
      <c r="B7626" s="4" t="s">
        <v>230</v>
      </c>
      <c r="C7626" s="4" t="s">
        <v>177</v>
      </c>
      <c r="D7626" s="4" t="s">
        <v>98</v>
      </c>
      <c r="E7626" s="4" t="s">
        <v>172</v>
      </c>
      <c r="F7626" s="3">
        <v>43026</v>
      </c>
      <c r="G7626" s="3">
        <v>43086</v>
      </c>
      <c r="H7626">
        <v>59</v>
      </c>
    </row>
    <row r="7627" spans="1:8">
      <c r="A7627" s="4" t="s">
        <v>7834</v>
      </c>
      <c r="B7627" s="4" t="s">
        <v>256</v>
      </c>
      <c r="C7627" s="4" t="s">
        <v>179</v>
      </c>
      <c r="D7627" s="4" t="s">
        <v>61</v>
      </c>
      <c r="E7627" s="4" t="s">
        <v>172</v>
      </c>
      <c r="F7627" s="3">
        <v>43026</v>
      </c>
      <c r="G7627" s="3">
        <v>43028</v>
      </c>
      <c r="H7627">
        <v>474</v>
      </c>
    </row>
    <row r="7628" spans="1:8">
      <c r="A7628" s="4" t="s">
        <v>7835</v>
      </c>
      <c r="B7628" s="4" t="s">
        <v>244</v>
      </c>
      <c r="C7628" s="4" t="s">
        <v>177</v>
      </c>
      <c r="D7628" s="4" t="s">
        <v>29</v>
      </c>
      <c r="E7628" s="4" t="s">
        <v>172</v>
      </c>
      <c r="F7628" s="3">
        <v>43026</v>
      </c>
      <c r="G7628" s="3">
        <v>43038</v>
      </c>
      <c r="H7628">
        <v>43</v>
      </c>
    </row>
    <row r="7629" spans="1:8">
      <c r="A7629" s="4" t="s">
        <v>7836</v>
      </c>
      <c r="B7629" s="4" t="s">
        <v>244</v>
      </c>
      <c r="C7629" s="4" t="s">
        <v>177</v>
      </c>
      <c r="D7629" s="4" t="s">
        <v>76</v>
      </c>
      <c r="E7629" s="4" t="s">
        <v>172</v>
      </c>
      <c r="F7629" s="3">
        <v>43026</v>
      </c>
      <c r="G7629" s="3">
        <v>43088</v>
      </c>
      <c r="H7629">
        <v>60</v>
      </c>
    </row>
    <row r="7630" spans="1:8">
      <c r="A7630" s="4" t="s">
        <v>7837</v>
      </c>
      <c r="B7630" s="4" t="s">
        <v>189</v>
      </c>
      <c r="C7630" s="4" t="s">
        <v>179</v>
      </c>
      <c r="D7630" s="4" t="s">
        <v>119</v>
      </c>
      <c r="E7630" s="4" t="s">
        <v>197</v>
      </c>
      <c r="F7630" s="3">
        <v>43026</v>
      </c>
      <c r="G7630" s="3">
        <v>43037</v>
      </c>
      <c r="H7630">
        <v>0</v>
      </c>
    </row>
    <row r="7631" spans="1:8">
      <c r="A7631" s="4" t="s">
        <v>7838</v>
      </c>
      <c r="B7631" s="4" t="s">
        <v>189</v>
      </c>
      <c r="C7631" s="4" t="s">
        <v>179</v>
      </c>
      <c r="D7631" s="4" t="s">
        <v>103</v>
      </c>
      <c r="E7631" s="4" t="s">
        <v>172</v>
      </c>
      <c r="F7631" s="3">
        <v>43026</v>
      </c>
      <c r="G7631" s="3">
        <v>43035</v>
      </c>
      <c r="H7631">
        <v>461</v>
      </c>
    </row>
    <row r="7632" spans="1:8">
      <c r="A7632" s="4" t="s">
        <v>7839</v>
      </c>
      <c r="B7632" s="4" t="s">
        <v>232</v>
      </c>
      <c r="C7632" s="4" t="s">
        <v>171</v>
      </c>
      <c r="D7632" s="4" t="s">
        <v>123</v>
      </c>
      <c r="E7632" s="4" t="s">
        <v>197</v>
      </c>
      <c r="F7632" s="3">
        <v>43026</v>
      </c>
      <c r="G7632" s="3">
        <v>43080</v>
      </c>
      <c r="H7632">
        <v>0</v>
      </c>
    </row>
    <row r="7633" spans="1:8">
      <c r="A7633" s="4" t="s">
        <v>7840</v>
      </c>
      <c r="B7633" s="4" t="s">
        <v>232</v>
      </c>
      <c r="C7633" s="4" t="s">
        <v>177</v>
      </c>
      <c r="D7633" s="4" t="s">
        <v>65</v>
      </c>
      <c r="E7633" s="4" t="s">
        <v>172</v>
      </c>
      <c r="F7633" s="3">
        <v>43026</v>
      </c>
      <c r="G7633" s="3">
        <v>43027</v>
      </c>
      <c r="H7633">
        <v>54</v>
      </c>
    </row>
    <row r="7634" spans="1:8">
      <c r="A7634" s="4" t="s">
        <v>7841</v>
      </c>
      <c r="B7634" s="4" t="s">
        <v>205</v>
      </c>
      <c r="C7634" s="4" t="s">
        <v>177</v>
      </c>
      <c r="D7634" s="4" t="s">
        <v>24</v>
      </c>
      <c r="E7634" s="4" t="s">
        <v>193</v>
      </c>
      <c r="F7634" s="3">
        <v>43026</v>
      </c>
      <c r="G7634" s="3"/>
    </row>
    <row r="7635" spans="1:8">
      <c r="A7635" s="4" t="s">
        <v>7842</v>
      </c>
      <c r="B7635" s="4" t="s">
        <v>205</v>
      </c>
      <c r="C7635" s="4" t="s">
        <v>177</v>
      </c>
      <c r="D7635" s="4" t="s">
        <v>98</v>
      </c>
      <c r="E7635" s="4" t="s">
        <v>197</v>
      </c>
      <c r="F7635" s="3">
        <v>43026</v>
      </c>
      <c r="G7635" s="3">
        <v>43071</v>
      </c>
      <c r="H7635">
        <v>0</v>
      </c>
    </row>
    <row r="7636" spans="1:8">
      <c r="A7636" s="4" t="s">
        <v>7843</v>
      </c>
      <c r="B7636" s="4" t="s">
        <v>226</v>
      </c>
      <c r="C7636" s="4" t="s">
        <v>171</v>
      </c>
      <c r="D7636" s="4" t="s">
        <v>120</v>
      </c>
      <c r="E7636" s="4" t="s">
        <v>197</v>
      </c>
      <c r="F7636" s="3">
        <v>43026</v>
      </c>
      <c r="G7636" s="3">
        <v>43033</v>
      </c>
      <c r="H7636">
        <v>0</v>
      </c>
    </row>
    <row r="7637" spans="1:8">
      <c r="A7637" s="4" t="s">
        <v>7844</v>
      </c>
      <c r="B7637" s="4" t="s">
        <v>226</v>
      </c>
      <c r="C7637" s="4" t="s">
        <v>177</v>
      </c>
      <c r="D7637" s="4" t="s">
        <v>78</v>
      </c>
      <c r="E7637" s="4" t="s">
        <v>197</v>
      </c>
      <c r="F7637" s="3">
        <v>43026</v>
      </c>
      <c r="G7637" s="3">
        <v>43036</v>
      </c>
      <c r="H7637">
        <v>0</v>
      </c>
    </row>
    <row r="7638" spans="1:8">
      <c r="A7638" s="4" t="s">
        <v>7845</v>
      </c>
      <c r="B7638" s="4" t="s">
        <v>185</v>
      </c>
      <c r="C7638" s="4" t="s">
        <v>179</v>
      </c>
      <c r="D7638" s="4" t="s">
        <v>49</v>
      </c>
      <c r="E7638" s="4" t="s">
        <v>197</v>
      </c>
      <c r="F7638" s="3">
        <v>43026</v>
      </c>
      <c r="G7638" s="3">
        <v>43100</v>
      </c>
      <c r="H7638">
        <v>0</v>
      </c>
    </row>
    <row r="7639" spans="1:8">
      <c r="A7639" s="4" t="s">
        <v>7846</v>
      </c>
      <c r="B7639" s="4" t="s">
        <v>185</v>
      </c>
      <c r="C7639" s="4" t="s">
        <v>192</v>
      </c>
      <c r="D7639" s="4" t="s">
        <v>76</v>
      </c>
      <c r="E7639" s="4" t="s">
        <v>197</v>
      </c>
      <c r="F7639" s="3">
        <v>43026</v>
      </c>
      <c r="G7639" s="3">
        <v>43032</v>
      </c>
      <c r="H7639">
        <v>0</v>
      </c>
    </row>
    <row r="7640" spans="1:8">
      <c r="A7640" s="4" t="s">
        <v>7847</v>
      </c>
      <c r="B7640" s="4" t="s">
        <v>185</v>
      </c>
      <c r="C7640" s="4" t="s">
        <v>192</v>
      </c>
      <c r="D7640" s="4" t="s">
        <v>102</v>
      </c>
      <c r="E7640" s="4" t="s">
        <v>172</v>
      </c>
      <c r="F7640" s="3">
        <v>43026</v>
      </c>
      <c r="G7640" s="3">
        <v>43035</v>
      </c>
      <c r="H7640">
        <v>3363</v>
      </c>
    </row>
    <row r="7641" spans="1:8">
      <c r="A7641" s="4" t="s">
        <v>7848</v>
      </c>
      <c r="B7641" s="4" t="s">
        <v>183</v>
      </c>
      <c r="C7641" s="4" t="s">
        <v>171</v>
      </c>
      <c r="D7641" s="4" t="s">
        <v>76</v>
      </c>
      <c r="E7641" s="4" t="s">
        <v>172</v>
      </c>
      <c r="F7641" s="3">
        <v>43027</v>
      </c>
      <c r="G7641" s="3">
        <v>43038</v>
      </c>
      <c r="H7641">
        <v>1089</v>
      </c>
    </row>
    <row r="7642" spans="1:8">
      <c r="A7642" s="4" t="s">
        <v>7849</v>
      </c>
      <c r="B7642" s="4" t="s">
        <v>246</v>
      </c>
      <c r="C7642" s="4" t="s">
        <v>175</v>
      </c>
      <c r="D7642" s="4" t="s">
        <v>96</v>
      </c>
      <c r="E7642" s="4" t="s">
        <v>197</v>
      </c>
      <c r="F7642" s="3">
        <v>43027</v>
      </c>
      <c r="G7642" s="3">
        <v>43039</v>
      </c>
      <c r="H7642">
        <v>0</v>
      </c>
    </row>
    <row r="7643" spans="1:8">
      <c r="A7643" s="4" t="s">
        <v>7850</v>
      </c>
      <c r="B7643" s="4" t="s">
        <v>246</v>
      </c>
      <c r="C7643" s="4" t="s">
        <v>171</v>
      </c>
      <c r="D7643" s="4" t="s">
        <v>21</v>
      </c>
      <c r="E7643" s="4" t="s">
        <v>172</v>
      </c>
      <c r="F7643" s="3">
        <v>43027</v>
      </c>
      <c r="G7643" s="3">
        <v>43029</v>
      </c>
      <c r="H7643">
        <v>1096</v>
      </c>
    </row>
    <row r="7644" spans="1:8">
      <c r="A7644" s="4" t="s">
        <v>7851</v>
      </c>
      <c r="B7644" s="4" t="s">
        <v>304</v>
      </c>
      <c r="C7644" s="4" t="s">
        <v>177</v>
      </c>
      <c r="D7644" s="4" t="s">
        <v>103</v>
      </c>
      <c r="E7644" s="4" t="s">
        <v>172</v>
      </c>
      <c r="F7644" s="3">
        <v>43027</v>
      </c>
      <c r="G7644" s="3">
        <v>43037</v>
      </c>
      <c r="H7644">
        <v>62</v>
      </c>
    </row>
    <row r="7645" spans="1:8">
      <c r="A7645" s="4" t="s">
        <v>7852</v>
      </c>
      <c r="B7645" s="4" t="s">
        <v>279</v>
      </c>
      <c r="C7645" s="4" t="s">
        <v>192</v>
      </c>
      <c r="D7645" s="4" t="s">
        <v>82</v>
      </c>
      <c r="E7645" s="4" t="s">
        <v>197</v>
      </c>
      <c r="F7645" s="3">
        <v>43027</v>
      </c>
      <c r="G7645" s="3">
        <v>43095</v>
      </c>
      <c r="H7645">
        <v>0</v>
      </c>
    </row>
    <row r="7646" spans="1:8">
      <c r="A7646" s="4" t="s">
        <v>7853</v>
      </c>
      <c r="B7646" s="4" t="s">
        <v>279</v>
      </c>
      <c r="C7646" s="4" t="s">
        <v>171</v>
      </c>
      <c r="D7646" s="4" t="s">
        <v>84</v>
      </c>
      <c r="E7646" s="4" t="s">
        <v>172</v>
      </c>
      <c r="F7646" s="3">
        <v>43027</v>
      </c>
      <c r="G7646" s="3">
        <v>43029</v>
      </c>
      <c r="H7646">
        <v>1105</v>
      </c>
    </row>
    <row r="7647" spans="1:8">
      <c r="A7647" s="4" t="s">
        <v>7854</v>
      </c>
      <c r="B7647" s="4" t="s">
        <v>210</v>
      </c>
      <c r="C7647" s="4" t="s">
        <v>175</v>
      </c>
      <c r="D7647" s="4" t="s">
        <v>34</v>
      </c>
      <c r="E7647" s="4" t="s">
        <v>197</v>
      </c>
      <c r="F7647" s="3">
        <v>43027</v>
      </c>
      <c r="G7647" s="3">
        <v>43036</v>
      </c>
      <c r="H7647">
        <v>0</v>
      </c>
    </row>
    <row r="7648" spans="1:8">
      <c r="A7648" s="4" t="s">
        <v>7855</v>
      </c>
      <c r="B7648" s="4" t="s">
        <v>210</v>
      </c>
      <c r="C7648" s="4" t="s">
        <v>175</v>
      </c>
      <c r="D7648" s="4" t="s">
        <v>31</v>
      </c>
      <c r="E7648" s="4" t="s">
        <v>172</v>
      </c>
      <c r="F7648" s="3">
        <v>43027</v>
      </c>
      <c r="G7648" s="3">
        <v>43032</v>
      </c>
      <c r="H7648">
        <v>4353</v>
      </c>
    </row>
    <row r="7649" spans="1:8">
      <c r="A7649" s="4" t="s">
        <v>7856</v>
      </c>
      <c r="B7649" s="4" t="s">
        <v>174</v>
      </c>
      <c r="C7649" s="4" t="s">
        <v>175</v>
      </c>
      <c r="D7649" s="4" t="s">
        <v>57</v>
      </c>
      <c r="E7649" s="4" t="s">
        <v>197</v>
      </c>
      <c r="F7649" s="3">
        <v>43027</v>
      </c>
      <c r="G7649" s="3">
        <v>43036</v>
      </c>
      <c r="H7649">
        <v>0</v>
      </c>
    </row>
    <row r="7650" spans="1:8">
      <c r="A7650" s="4" t="s">
        <v>7857</v>
      </c>
      <c r="B7650" s="4" t="s">
        <v>174</v>
      </c>
      <c r="C7650" s="4" t="s">
        <v>199</v>
      </c>
      <c r="D7650" s="4" t="s">
        <v>92</v>
      </c>
      <c r="E7650" s="4" t="s">
        <v>172</v>
      </c>
      <c r="F7650" s="3">
        <v>43027</v>
      </c>
      <c r="G7650" s="3">
        <v>43035</v>
      </c>
      <c r="H7650">
        <v>6276</v>
      </c>
    </row>
    <row r="7651" spans="1:8">
      <c r="A7651" s="4" t="s">
        <v>7858</v>
      </c>
      <c r="B7651" s="4" t="s">
        <v>174</v>
      </c>
      <c r="C7651" s="4" t="s">
        <v>175</v>
      </c>
      <c r="D7651" s="4" t="s">
        <v>27</v>
      </c>
      <c r="E7651" s="4" t="s">
        <v>172</v>
      </c>
      <c r="F7651" s="3">
        <v>43027</v>
      </c>
      <c r="G7651" s="3">
        <v>43035</v>
      </c>
      <c r="H7651">
        <v>4688</v>
      </c>
    </row>
    <row r="7652" spans="1:8">
      <c r="A7652" s="4" t="s">
        <v>7859</v>
      </c>
      <c r="B7652" s="4" t="s">
        <v>237</v>
      </c>
      <c r="C7652" s="4" t="s">
        <v>179</v>
      </c>
      <c r="D7652" s="4" t="s">
        <v>95</v>
      </c>
      <c r="E7652" s="4" t="s">
        <v>197</v>
      </c>
      <c r="F7652" s="3">
        <v>43027</v>
      </c>
      <c r="G7652" s="3">
        <v>43034</v>
      </c>
      <c r="H7652">
        <v>0</v>
      </c>
    </row>
    <row r="7653" spans="1:8">
      <c r="A7653" s="4" t="s">
        <v>7860</v>
      </c>
      <c r="B7653" s="4" t="s">
        <v>237</v>
      </c>
      <c r="C7653" s="4" t="s">
        <v>192</v>
      </c>
      <c r="D7653" s="4" t="s">
        <v>96</v>
      </c>
      <c r="E7653" s="4" t="s">
        <v>172</v>
      </c>
      <c r="F7653" s="3">
        <v>43027</v>
      </c>
      <c r="G7653" s="3">
        <v>43040</v>
      </c>
      <c r="H7653">
        <v>3422</v>
      </c>
    </row>
    <row r="7654" spans="1:8">
      <c r="A7654" s="4" t="s">
        <v>7861</v>
      </c>
      <c r="B7654" s="4" t="s">
        <v>196</v>
      </c>
      <c r="C7654" s="4" t="s">
        <v>177</v>
      </c>
      <c r="D7654" s="4" t="s">
        <v>76</v>
      </c>
      <c r="E7654" s="4" t="s">
        <v>197</v>
      </c>
      <c r="F7654" s="3">
        <v>43027</v>
      </c>
      <c r="G7654" s="3">
        <v>43028</v>
      </c>
      <c r="H7654">
        <v>0</v>
      </c>
    </row>
    <row r="7655" spans="1:8">
      <c r="A7655" s="4" t="s">
        <v>7862</v>
      </c>
      <c r="B7655" s="4" t="s">
        <v>196</v>
      </c>
      <c r="C7655" s="4" t="s">
        <v>175</v>
      </c>
      <c r="D7655" s="4" t="s">
        <v>47</v>
      </c>
      <c r="E7655" s="4" t="s">
        <v>172</v>
      </c>
      <c r="F7655" s="3">
        <v>43027</v>
      </c>
      <c r="G7655" s="3">
        <v>43078</v>
      </c>
      <c r="H7655">
        <v>5192</v>
      </c>
    </row>
    <row r="7656" spans="1:8">
      <c r="A7656" s="4" t="s">
        <v>7863</v>
      </c>
      <c r="B7656" s="4" t="s">
        <v>203</v>
      </c>
      <c r="C7656" s="4" t="s">
        <v>171</v>
      </c>
      <c r="D7656" s="4" t="s">
        <v>76</v>
      </c>
      <c r="E7656" s="4" t="s">
        <v>172</v>
      </c>
      <c r="F7656" s="3">
        <v>43027</v>
      </c>
      <c r="G7656" s="3">
        <v>43036</v>
      </c>
      <c r="H7656">
        <v>1226</v>
      </c>
    </row>
    <row r="7657" spans="1:8">
      <c r="A7657" s="4" t="s">
        <v>7864</v>
      </c>
      <c r="B7657" s="4" t="s">
        <v>203</v>
      </c>
      <c r="C7657" s="4" t="s">
        <v>199</v>
      </c>
      <c r="D7657" s="4" t="s">
        <v>81</v>
      </c>
      <c r="E7657" s="4" t="s">
        <v>172</v>
      </c>
      <c r="F7657" s="3">
        <v>43027</v>
      </c>
      <c r="G7657" s="3">
        <v>43033</v>
      </c>
      <c r="H7657">
        <v>4552</v>
      </c>
    </row>
    <row r="7658" spans="1:8">
      <c r="A7658" s="4" t="s">
        <v>7865</v>
      </c>
      <c r="B7658" s="4" t="s">
        <v>191</v>
      </c>
      <c r="C7658" s="4" t="s">
        <v>199</v>
      </c>
      <c r="D7658" s="4" t="s">
        <v>24</v>
      </c>
      <c r="E7658" s="4" t="s">
        <v>193</v>
      </c>
      <c r="F7658" s="3">
        <v>43027</v>
      </c>
      <c r="G7658" s="3"/>
    </row>
    <row r="7659" spans="1:8">
      <c r="A7659" s="4" t="s">
        <v>7866</v>
      </c>
      <c r="B7659" s="4" t="s">
        <v>191</v>
      </c>
      <c r="C7659" s="4" t="s">
        <v>199</v>
      </c>
      <c r="D7659" s="4" t="s">
        <v>122</v>
      </c>
      <c r="E7659" s="4" t="s">
        <v>172</v>
      </c>
      <c r="F7659" s="3">
        <v>43027</v>
      </c>
      <c r="G7659" s="3">
        <v>43034</v>
      </c>
      <c r="H7659">
        <v>5569</v>
      </c>
    </row>
    <row r="7660" spans="1:8">
      <c r="A7660" s="4" t="s">
        <v>7867</v>
      </c>
      <c r="B7660" s="4" t="s">
        <v>191</v>
      </c>
      <c r="C7660" s="4" t="s">
        <v>175</v>
      </c>
      <c r="D7660" s="4" t="s">
        <v>53</v>
      </c>
      <c r="E7660" s="4" t="s">
        <v>172</v>
      </c>
      <c r="F7660" s="3">
        <v>43027</v>
      </c>
      <c r="G7660" s="3">
        <v>43028</v>
      </c>
      <c r="H7660">
        <v>4389</v>
      </c>
    </row>
    <row r="7661" spans="1:8">
      <c r="A7661" s="4" t="s">
        <v>7868</v>
      </c>
      <c r="B7661" s="4" t="s">
        <v>343</v>
      </c>
      <c r="C7661" s="4" t="s">
        <v>199</v>
      </c>
      <c r="D7661" s="4" t="s">
        <v>76</v>
      </c>
      <c r="E7661" s="4" t="s">
        <v>197</v>
      </c>
      <c r="F7661" s="3">
        <v>43027</v>
      </c>
      <c r="G7661" s="3">
        <v>43040</v>
      </c>
      <c r="H7661">
        <v>0</v>
      </c>
    </row>
    <row r="7662" spans="1:8">
      <c r="A7662" s="4" t="s">
        <v>7869</v>
      </c>
      <c r="B7662" s="4" t="s">
        <v>219</v>
      </c>
      <c r="C7662" s="4" t="s">
        <v>175</v>
      </c>
      <c r="D7662" s="4" t="s">
        <v>24</v>
      </c>
      <c r="E7662" s="4" t="s">
        <v>193</v>
      </c>
      <c r="F7662" s="3">
        <v>43027</v>
      </c>
      <c r="G7662" s="3"/>
    </row>
    <row r="7663" spans="1:8">
      <c r="A7663" s="4" t="s">
        <v>7870</v>
      </c>
      <c r="B7663" s="4" t="s">
        <v>230</v>
      </c>
      <c r="C7663" s="4" t="s">
        <v>192</v>
      </c>
      <c r="D7663" s="4" t="s">
        <v>24</v>
      </c>
      <c r="E7663" s="4" t="s">
        <v>193</v>
      </c>
      <c r="F7663" s="3">
        <v>43027</v>
      </c>
      <c r="G7663" s="3"/>
    </row>
    <row r="7664" spans="1:8">
      <c r="A7664" s="4" t="s">
        <v>7871</v>
      </c>
      <c r="B7664" s="4" t="s">
        <v>256</v>
      </c>
      <c r="C7664" s="4" t="s">
        <v>192</v>
      </c>
      <c r="D7664" s="4" t="s">
        <v>68</v>
      </c>
      <c r="E7664" s="4" t="s">
        <v>197</v>
      </c>
      <c r="F7664" s="3">
        <v>43027</v>
      </c>
      <c r="G7664" s="3">
        <v>43029</v>
      </c>
      <c r="H7664">
        <v>0</v>
      </c>
    </row>
    <row r="7665" spans="1:8">
      <c r="A7665" s="4" t="s">
        <v>7872</v>
      </c>
      <c r="B7665" s="4" t="s">
        <v>256</v>
      </c>
      <c r="C7665" s="4" t="s">
        <v>179</v>
      </c>
      <c r="D7665" s="4" t="s">
        <v>103</v>
      </c>
      <c r="E7665" s="4" t="s">
        <v>172</v>
      </c>
      <c r="F7665" s="3">
        <v>43027</v>
      </c>
      <c r="G7665" s="3">
        <v>43034</v>
      </c>
      <c r="H7665">
        <v>451</v>
      </c>
    </row>
    <row r="7666" spans="1:8">
      <c r="A7666" s="4" t="s">
        <v>7873</v>
      </c>
      <c r="B7666" s="4" t="s">
        <v>187</v>
      </c>
      <c r="C7666" s="4" t="s">
        <v>177</v>
      </c>
      <c r="D7666" s="4" t="s">
        <v>24</v>
      </c>
      <c r="E7666" s="4" t="s">
        <v>193</v>
      </c>
      <c r="F7666" s="3">
        <v>43027</v>
      </c>
      <c r="G7666" s="3"/>
    </row>
    <row r="7667" spans="1:8">
      <c r="A7667" s="4" t="s">
        <v>7874</v>
      </c>
      <c r="B7667" s="4" t="s">
        <v>187</v>
      </c>
      <c r="C7667" s="4" t="s">
        <v>177</v>
      </c>
      <c r="D7667" s="4" t="s">
        <v>24</v>
      </c>
      <c r="E7667" s="4" t="s">
        <v>193</v>
      </c>
      <c r="F7667" s="3">
        <v>43027</v>
      </c>
      <c r="G7667" s="3"/>
    </row>
    <row r="7668" spans="1:8">
      <c r="A7668" s="4" t="s">
        <v>7875</v>
      </c>
      <c r="B7668" s="4" t="s">
        <v>187</v>
      </c>
      <c r="C7668" s="4" t="s">
        <v>192</v>
      </c>
      <c r="D7668" s="4" t="s">
        <v>97</v>
      </c>
      <c r="E7668" s="4" t="s">
        <v>197</v>
      </c>
      <c r="F7668" s="3">
        <v>43027</v>
      </c>
      <c r="G7668" s="3">
        <v>43067</v>
      </c>
      <c r="H7668">
        <v>0</v>
      </c>
    </row>
    <row r="7669" spans="1:8">
      <c r="A7669" s="4" t="s">
        <v>7876</v>
      </c>
      <c r="B7669" s="4" t="s">
        <v>187</v>
      </c>
      <c r="C7669" s="4" t="s">
        <v>179</v>
      </c>
      <c r="D7669" s="4" t="s">
        <v>71</v>
      </c>
      <c r="E7669" s="4" t="s">
        <v>172</v>
      </c>
      <c r="F7669" s="3">
        <v>43027</v>
      </c>
      <c r="G7669" s="3">
        <v>43029</v>
      </c>
      <c r="H7669">
        <v>553</v>
      </c>
    </row>
    <row r="7670" spans="1:8">
      <c r="A7670" s="4" t="s">
        <v>7877</v>
      </c>
      <c r="B7670" s="4" t="s">
        <v>244</v>
      </c>
      <c r="C7670" s="4" t="s">
        <v>175</v>
      </c>
      <c r="D7670" s="4" t="s">
        <v>106</v>
      </c>
      <c r="E7670" s="4" t="s">
        <v>197</v>
      </c>
      <c r="F7670" s="3">
        <v>43027</v>
      </c>
      <c r="G7670" s="3">
        <v>43037</v>
      </c>
      <c r="H7670">
        <v>0</v>
      </c>
    </row>
    <row r="7671" spans="1:8">
      <c r="A7671" s="4" t="s">
        <v>7878</v>
      </c>
      <c r="B7671" s="4" t="s">
        <v>201</v>
      </c>
      <c r="C7671" s="4" t="s">
        <v>171</v>
      </c>
      <c r="D7671" s="4" t="s">
        <v>24</v>
      </c>
      <c r="E7671" s="4" t="s">
        <v>193</v>
      </c>
      <c r="F7671" s="3">
        <v>43027</v>
      </c>
      <c r="G7671" s="3"/>
    </row>
    <row r="7672" spans="1:8">
      <c r="A7672" s="4" t="s">
        <v>7879</v>
      </c>
      <c r="B7672" s="4" t="s">
        <v>201</v>
      </c>
      <c r="C7672" s="4" t="s">
        <v>179</v>
      </c>
      <c r="D7672" s="4" t="s">
        <v>32</v>
      </c>
      <c r="E7672" s="4" t="s">
        <v>172</v>
      </c>
      <c r="F7672" s="3">
        <v>43027</v>
      </c>
      <c r="G7672" s="3">
        <v>43040</v>
      </c>
      <c r="H7672">
        <v>524</v>
      </c>
    </row>
    <row r="7673" spans="1:8">
      <c r="A7673" s="4" t="s">
        <v>7880</v>
      </c>
      <c r="B7673" s="4" t="s">
        <v>232</v>
      </c>
      <c r="C7673" s="4" t="s">
        <v>192</v>
      </c>
      <c r="D7673" s="4" t="s">
        <v>99</v>
      </c>
      <c r="E7673" s="4" t="s">
        <v>197</v>
      </c>
      <c r="F7673" s="3">
        <v>43027</v>
      </c>
      <c r="G7673" s="3">
        <v>43029</v>
      </c>
      <c r="H7673">
        <v>0</v>
      </c>
    </row>
    <row r="7674" spans="1:8">
      <c r="A7674" s="4" t="s">
        <v>7881</v>
      </c>
      <c r="B7674" s="4" t="s">
        <v>208</v>
      </c>
      <c r="C7674" s="4" t="s">
        <v>171</v>
      </c>
      <c r="D7674" s="4" t="s">
        <v>103</v>
      </c>
      <c r="E7674" s="4" t="s">
        <v>197</v>
      </c>
      <c r="F7674" s="3">
        <v>43027</v>
      </c>
      <c r="G7674" s="3">
        <v>43039</v>
      </c>
      <c r="H7674">
        <v>0</v>
      </c>
    </row>
    <row r="7675" spans="1:8">
      <c r="A7675" s="4" t="s">
        <v>7882</v>
      </c>
      <c r="B7675" s="4" t="s">
        <v>208</v>
      </c>
      <c r="C7675" s="4" t="s">
        <v>177</v>
      </c>
      <c r="D7675" s="4" t="s">
        <v>47</v>
      </c>
      <c r="E7675" s="4" t="s">
        <v>172</v>
      </c>
      <c r="F7675" s="3">
        <v>43027</v>
      </c>
      <c r="G7675" s="3">
        <v>43035</v>
      </c>
      <c r="H7675">
        <v>53</v>
      </c>
    </row>
    <row r="7676" spans="1:8">
      <c r="A7676" s="4" t="s">
        <v>7883</v>
      </c>
      <c r="B7676" s="4" t="s">
        <v>208</v>
      </c>
      <c r="C7676" s="4" t="s">
        <v>192</v>
      </c>
      <c r="D7676" s="4" t="s">
        <v>110</v>
      </c>
      <c r="E7676" s="4" t="s">
        <v>172</v>
      </c>
      <c r="F7676" s="3">
        <v>43027</v>
      </c>
      <c r="G7676" s="3">
        <v>43028</v>
      </c>
      <c r="H7676">
        <v>2749</v>
      </c>
    </row>
    <row r="7677" spans="1:8">
      <c r="A7677" s="4" t="s">
        <v>7884</v>
      </c>
      <c r="B7677" s="4" t="s">
        <v>185</v>
      </c>
      <c r="C7677" s="4" t="s">
        <v>175</v>
      </c>
      <c r="D7677" s="4" t="s">
        <v>81</v>
      </c>
      <c r="E7677" s="4" t="s">
        <v>197</v>
      </c>
      <c r="F7677" s="3">
        <v>43027</v>
      </c>
      <c r="G7677" s="3">
        <v>43034</v>
      </c>
      <c r="H7677">
        <v>0</v>
      </c>
    </row>
    <row r="7678" spans="1:8">
      <c r="A7678" s="4" t="s">
        <v>7885</v>
      </c>
      <c r="B7678" s="4" t="s">
        <v>185</v>
      </c>
      <c r="C7678" s="4" t="s">
        <v>175</v>
      </c>
      <c r="D7678" s="4" t="s">
        <v>102</v>
      </c>
      <c r="E7678" s="4" t="s">
        <v>197</v>
      </c>
      <c r="F7678" s="3">
        <v>43027</v>
      </c>
      <c r="G7678" s="3">
        <v>43029</v>
      </c>
      <c r="H7678">
        <v>0</v>
      </c>
    </row>
    <row r="7679" spans="1:8">
      <c r="A7679" s="4" t="s">
        <v>7886</v>
      </c>
      <c r="B7679" s="4" t="s">
        <v>185</v>
      </c>
      <c r="C7679" s="4" t="s">
        <v>199</v>
      </c>
      <c r="D7679" s="4" t="s">
        <v>74</v>
      </c>
      <c r="E7679" s="4" t="s">
        <v>172</v>
      </c>
      <c r="F7679" s="3">
        <v>43027</v>
      </c>
      <c r="G7679" s="3">
        <v>43028</v>
      </c>
      <c r="H7679">
        <v>5368</v>
      </c>
    </row>
    <row r="7680" spans="1:8">
      <c r="A7680" s="4" t="s">
        <v>7887</v>
      </c>
      <c r="B7680" s="4" t="s">
        <v>235</v>
      </c>
      <c r="C7680" s="4" t="s">
        <v>175</v>
      </c>
      <c r="D7680" s="4" t="s">
        <v>82</v>
      </c>
      <c r="E7680" s="4" t="s">
        <v>172</v>
      </c>
      <c r="F7680" s="3">
        <v>43027</v>
      </c>
      <c r="G7680" s="3">
        <v>43094</v>
      </c>
      <c r="H7680">
        <v>4734</v>
      </c>
    </row>
    <row r="7681" spans="1:8">
      <c r="A7681" s="4" t="s">
        <v>7888</v>
      </c>
      <c r="B7681" s="4" t="s">
        <v>235</v>
      </c>
      <c r="C7681" s="4" t="s">
        <v>192</v>
      </c>
      <c r="D7681" s="4" t="s">
        <v>42</v>
      </c>
      <c r="E7681" s="4" t="s">
        <v>172</v>
      </c>
      <c r="F7681" s="3">
        <v>43027</v>
      </c>
      <c r="G7681" s="3">
        <v>43085</v>
      </c>
      <c r="H7681">
        <v>3089</v>
      </c>
    </row>
    <row r="7682" spans="1:8">
      <c r="A7682" s="4" t="s">
        <v>7889</v>
      </c>
      <c r="B7682" s="4" t="s">
        <v>183</v>
      </c>
      <c r="C7682" s="4" t="s">
        <v>192</v>
      </c>
      <c r="D7682" s="4" t="s">
        <v>51</v>
      </c>
      <c r="E7682" s="4" t="s">
        <v>197</v>
      </c>
      <c r="F7682" s="3">
        <v>43028</v>
      </c>
      <c r="G7682" s="3">
        <v>43029</v>
      </c>
      <c r="H7682">
        <v>0</v>
      </c>
    </row>
    <row r="7683" spans="1:8">
      <c r="A7683" s="4" t="s">
        <v>7890</v>
      </c>
      <c r="B7683" s="4" t="s">
        <v>183</v>
      </c>
      <c r="C7683" s="4" t="s">
        <v>177</v>
      </c>
      <c r="D7683" s="4" t="s">
        <v>70</v>
      </c>
      <c r="E7683" s="4" t="s">
        <v>172</v>
      </c>
      <c r="F7683" s="3">
        <v>43028</v>
      </c>
      <c r="G7683" s="3">
        <v>43038</v>
      </c>
      <c r="H7683">
        <v>54</v>
      </c>
    </row>
    <row r="7684" spans="1:8">
      <c r="A7684" s="4" t="s">
        <v>7891</v>
      </c>
      <c r="B7684" s="4" t="s">
        <v>246</v>
      </c>
      <c r="C7684" s="4" t="s">
        <v>175</v>
      </c>
      <c r="D7684" s="4" t="s">
        <v>107</v>
      </c>
      <c r="E7684" s="4" t="s">
        <v>172</v>
      </c>
      <c r="F7684" s="3">
        <v>43028</v>
      </c>
      <c r="G7684" s="3">
        <v>43035</v>
      </c>
      <c r="H7684">
        <v>4345</v>
      </c>
    </row>
    <row r="7685" spans="1:8">
      <c r="A7685" s="4" t="s">
        <v>7892</v>
      </c>
      <c r="B7685" s="4" t="s">
        <v>304</v>
      </c>
      <c r="C7685" s="4" t="s">
        <v>192</v>
      </c>
      <c r="D7685" s="4" t="s">
        <v>92</v>
      </c>
      <c r="E7685" s="4" t="s">
        <v>172</v>
      </c>
      <c r="F7685" s="3">
        <v>43028</v>
      </c>
      <c r="G7685" s="3">
        <v>43035</v>
      </c>
      <c r="H7685">
        <v>3848</v>
      </c>
    </row>
    <row r="7686" spans="1:8">
      <c r="A7686" s="4" t="s">
        <v>7893</v>
      </c>
      <c r="B7686" s="4" t="s">
        <v>279</v>
      </c>
      <c r="C7686" s="4" t="s">
        <v>175</v>
      </c>
      <c r="D7686" s="4" t="s">
        <v>78</v>
      </c>
      <c r="E7686" s="4" t="s">
        <v>172</v>
      </c>
      <c r="F7686" s="3">
        <v>43028</v>
      </c>
      <c r="G7686" s="3">
        <v>43034</v>
      </c>
      <c r="H7686">
        <v>4287</v>
      </c>
    </row>
    <row r="7687" spans="1:8">
      <c r="A7687" s="4" t="s">
        <v>7894</v>
      </c>
      <c r="B7687" s="4" t="s">
        <v>174</v>
      </c>
      <c r="C7687" s="4" t="s">
        <v>175</v>
      </c>
      <c r="D7687" s="4" t="s">
        <v>41</v>
      </c>
      <c r="E7687" s="4" t="s">
        <v>172</v>
      </c>
      <c r="F7687" s="3">
        <v>43028</v>
      </c>
      <c r="G7687" s="3">
        <v>43035</v>
      </c>
      <c r="H7687">
        <v>4435</v>
      </c>
    </row>
    <row r="7688" spans="1:8">
      <c r="A7688" s="4" t="s">
        <v>7895</v>
      </c>
      <c r="B7688" s="4" t="s">
        <v>174</v>
      </c>
      <c r="C7688" s="4" t="s">
        <v>175</v>
      </c>
      <c r="D7688" s="4" t="s">
        <v>109</v>
      </c>
      <c r="E7688" s="4" t="s">
        <v>172</v>
      </c>
      <c r="F7688" s="3">
        <v>43028</v>
      </c>
      <c r="G7688" s="3">
        <v>43036</v>
      </c>
      <c r="H7688">
        <v>4699</v>
      </c>
    </row>
    <row r="7689" spans="1:8">
      <c r="A7689" s="4" t="s">
        <v>7896</v>
      </c>
      <c r="B7689" s="4" t="s">
        <v>196</v>
      </c>
      <c r="C7689" s="4" t="s">
        <v>199</v>
      </c>
      <c r="D7689" s="4" t="s">
        <v>37</v>
      </c>
      <c r="E7689" s="4" t="s">
        <v>197</v>
      </c>
      <c r="F7689" s="3">
        <v>43028</v>
      </c>
      <c r="G7689" s="3">
        <v>43032</v>
      </c>
      <c r="H7689">
        <v>0</v>
      </c>
    </row>
    <row r="7690" spans="1:8">
      <c r="A7690" s="4" t="s">
        <v>7897</v>
      </c>
      <c r="B7690" s="4" t="s">
        <v>196</v>
      </c>
      <c r="C7690" s="4" t="s">
        <v>177</v>
      </c>
      <c r="D7690" s="4" t="s">
        <v>66</v>
      </c>
      <c r="E7690" s="4" t="s">
        <v>197</v>
      </c>
      <c r="F7690" s="3">
        <v>43028</v>
      </c>
      <c r="G7690" s="3">
        <v>43030</v>
      </c>
      <c r="H7690">
        <v>0</v>
      </c>
    </row>
    <row r="7691" spans="1:8">
      <c r="A7691" s="4" t="s">
        <v>7898</v>
      </c>
      <c r="B7691" s="4" t="s">
        <v>196</v>
      </c>
      <c r="C7691" s="4" t="s">
        <v>177</v>
      </c>
      <c r="D7691" s="4" t="s">
        <v>109</v>
      </c>
      <c r="E7691" s="4" t="s">
        <v>172</v>
      </c>
      <c r="F7691" s="3">
        <v>43028</v>
      </c>
      <c r="G7691" s="3">
        <v>43038</v>
      </c>
      <c r="H7691">
        <v>60</v>
      </c>
    </row>
    <row r="7692" spans="1:8">
      <c r="A7692" s="4" t="s">
        <v>7899</v>
      </c>
      <c r="B7692" s="4" t="s">
        <v>203</v>
      </c>
      <c r="C7692" s="4" t="s">
        <v>199</v>
      </c>
      <c r="D7692" s="4" t="s">
        <v>75</v>
      </c>
      <c r="E7692" s="4" t="s">
        <v>172</v>
      </c>
      <c r="F7692" s="3">
        <v>43028</v>
      </c>
      <c r="G7692" s="3">
        <v>43029</v>
      </c>
      <c r="H7692">
        <v>6026</v>
      </c>
    </row>
    <row r="7693" spans="1:8">
      <c r="A7693" s="4" t="s">
        <v>7900</v>
      </c>
      <c r="B7693" s="4" t="s">
        <v>191</v>
      </c>
      <c r="C7693" s="4" t="s">
        <v>199</v>
      </c>
      <c r="D7693" s="4" t="s">
        <v>62</v>
      </c>
      <c r="E7693" s="4" t="s">
        <v>197</v>
      </c>
      <c r="F7693" s="3">
        <v>43028</v>
      </c>
      <c r="G7693" s="3">
        <v>43035</v>
      </c>
      <c r="H7693">
        <v>0</v>
      </c>
    </row>
    <row r="7694" spans="1:8">
      <c r="A7694" s="4" t="s">
        <v>7901</v>
      </c>
      <c r="B7694" s="4" t="s">
        <v>191</v>
      </c>
      <c r="C7694" s="4" t="s">
        <v>199</v>
      </c>
      <c r="D7694" s="4" t="s">
        <v>93</v>
      </c>
      <c r="E7694" s="4" t="s">
        <v>172</v>
      </c>
      <c r="F7694" s="3">
        <v>43028</v>
      </c>
      <c r="G7694" s="3">
        <v>43094</v>
      </c>
      <c r="H7694">
        <v>5095</v>
      </c>
    </row>
    <row r="7695" spans="1:8">
      <c r="A7695" s="4" t="s">
        <v>7902</v>
      </c>
      <c r="B7695" s="4" t="s">
        <v>219</v>
      </c>
      <c r="C7695" s="4" t="s">
        <v>179</v>
      </c>
      <c r="D7695" s="4" t="s">
        <v>53</v>
      </c>
      <c r="E7695" s="4" t="s">
        <v>193</v>
      </c>
      <c r="F7695" s="3">
        <v>43028</v>
      </c>
      <c r="G7695" s="3"/>
    </row>
    <row r="7696" spans="1:8">
      <c r="A7696" s="4" t="s">
        <v>7903</v>
      </c>
      <c r="B7696" s="4" t="s">
        <v>219</v>
      </c>
      <c r="C7696" s="4" t="s">
        <v>179</v>
      </c>
      <c r="D7696" s="4" t="s">
        <v>115</v>
      </c>
      <c r="E7696" s="4" t="s">
        <v>172</v>
      </c>
      <c r="F7696" s="3">
        <v>43028</v>
      </c>
      <c r="G7696" s="3">
        <v>43085</v>
      </c>
      <c r="H7696">
        <v>565</v>
      </c>
    </row>
    <row r="7697" spans="1:8">
      <c r="A7697" s="4" t="s">
        <v>7904</v>
      </c>
      <c r="B7697" s="4" t="s">
        <v>201</v>
      </c>
      <c r="C7697" s="4" t="s">
        <v>199</v>
      </c>
      <c r="D7697" s="4" t="s">
        <v>124</v>
      </c>
      <c r="E7697" s="4" t="s">
        <v>172</v>
      </c>
      <c r="F7697" s="3">
        <v>43028</v>
      </c>
      <c r="G7697" s="3">
        <v>43091</v>
      </c>
      <c r="H7697">
        <v>5883</v>
      </c>
    </row>
    <row r="7698" spans="1:8">
      <c r="A7698" s="4" t="s">
        <v>7905</v>
      </c>
      <c r="B7698" s="4" t="s">
        <v>189</v>
      </c>
      <c r="C7698" s="4" t="s">
        <v>171</v>
      </c>
      <c r="D7698" s="4" t="s">
        <v>61</v>
      </c>
      <c r="E7698" s="4" t="s">
        <v>172</v>
      </c>
      <c r="F7698" s="3">
        <v>43028</v>
      </c>
      <c r="G7698" s="3">
        <v>43081</v>
      </c>
      <c r="H7698">
        <v>1135</v>
      </c>
    </row>
    <row r="7699" spans="1:8">
      <c r="A7699" s="4" t="s">
        <v>7906</v>
      </c>
      <c r="B7699" s="4" t="s">
        <v>232</v>
      </c>
      <c r="C7699" s="4" t="s">
        <v>171</v>
      </c>
      <c r="D7699" s="4" t="s">
        <v>84</v>
      </c>
      <c r="E7699" s="4" t="s">
        <v>172</v>
      </c>
      <c r="F7699" s="3">
        <v>43028</v>
      </c>
      <c r="G7699" s="3">
        <v>43090</v>
      </c>
      <c r="H7699">
        <v>903</v>
      </c>
    </row>
    <row r="7700" spans="1:8">
      <c r="A7700" s="4" t="s">
        <v>7907</v>
      </c>
      <c r="B7700" s="4" t="s">
        <v>226</v>
      </c>
      <c r="C7700" s="4" t="s">
        <v>175</v>
      </c>
      <c r="D7700" s="4" t="s">
        <v>84</v>
      </c>
      <c r="E7700" s="4" t="s">
        <v>193</v>
      </c>
      <c r="F7700" s="3">
        <v>43028</v>
      </c>
      <c r="G7700" s="3"/>
    </row>
    <row r="7701" spans="1:8">
      <c r="A7701" s="4" t="s">
        <v>7908</v>
      </c>
      <c r="B7701" s="4" t="s">
        <v>185</v>
      </c>
      <c r="C7701" s="4" t="s">
        <v>177</v>
      </c>
      <c r="D7701" s="4" t="s">
        <v>72</v>
      </c>
      <c r="E7701" s="4" t="s">
        <v>197</v>
      </c>
      <c r="F7701" s="3">
        <v>43028</v>
      </c>
      <c r="G7701" s="3">
        <v>43035</v>
      </c>
      <c r="H7701">
        <v>0</v>
      </c>
    </row>
    <row r="7702" spans="1:8">
      <c r="A7702" s="4" t="s">
        <v>7909</v>
      </c>
      <c r="B7702" s="4" t="s">
        <v>185</v>
      </c>
      <c r="C7702" s="4" t="s">
        <v>177</v>
      </c>
      <c r="D7702" s="4" t="s">
        <v>87</v>
      </c>
      <c r="E7702" s="4" t="s">
        <v>197</v>
      </c>
      <c r="F7702" s="3">
        <v>43028</v>
      </c>
      <c r="G7702" s="3">
        <v>43036</v>
      </c>
      <c r="H7702">
        <v>0</v>
      </c>
    </row>
    <row r="7703" spans="1:8">
      <c r="A7703" s="4" t="s">
        <v>7910</v>
      </c>
      <c r="B7703" s="4" t="s">
        <v>185</v>
      </c>
      <c r="C7703" s="4" t="s">
        <v>177</v>
      </c>
      <c r="D7703" s="4" t="s">
        <v>44</v>
      </c>
      <c r="E7703" s="4" t="s">
        <v>172</v>
      </c>
      <c r="F7703" s="3">
        <v>43028</v>
      </c>
      <c r="G7703" s="3">
        <v>43042</v>
      </c>
      <c r="H7703">
        <v>48</v>
      </c>
    </row>
    <row r="7704" spans="1:8">
      <c r="A7704" s="4" t="s">
        <v>7911</v>
      </c>
      <c r="B7704" s="4" t="s">
        <v>181</v>
      </c>
      <c r="C7704" s="4" t="s">
        <v>199</v>
      </c>
      <c r="D7704" s="4" t="s">
        <v>75</v>
      </c>
      <c r="E7704" s="4" t="s">
        <v>172</v>
      </c>
      <c r="F7704" s="3">
        <v>43028</v>
      </c>
      <c r="G7704" s="3">
        <v>43038</v>
      </c>
      <c r="H7704">
        <v>5388</v>
      </c>
    </row>
    <row r="7705" spans="1:8">
      <c r="A7705" s="4" t="s">
        <v>7912</v>
      </c>
      <c r="B7705" s="4" t="s">
        <v>181</v>
      </c>
      <c r="C7705" s="4" t="s">
        <v>175</v>
      </c>
      <c r="D7705" s="4" t="s">
        <v>97</v>
      </c>
      <c r="E7705" s="4" t="s">
        <v>172</v>
      </c>
      <c r="F7705" s="3">
        <v>43028</v>
      </c>
      <c r="G7705" s="3">
        <v>43035</v>
      </c>
      <c r="H7705">
        <v>4109</v>
      </c>
    </row>
    <row r="7706" spans="1:8">
      <c r="A7706" s="4" t="s">
        <v>7913</v>
      </c>
      <c r="B7706" s="4" t="s">
        <v>183</v>
      </c>
      <c r="C7706" s="4" t="s">
        <v>171</v>
      </c>
      <c r="D7706" s="4" t="s">
        <v>45</v>
      </c>
      <c r="E7706" s="4" t="s">
        <v>197</v>
      </c>
      <c r="F7706" s="3">
        <v>43029</v>
      </c>
      <c r="G7706" s="3">
        <v>43031</v>
      </c>
      <c r="H7706">
        <v>0</v>
      </c>
    </row>
    <row r="7707" spans="1:8">
      <c r="A7707" s="4" t="s">
        <v>7914</v>
      </c>
      <c r="B7707" s="4" t="s">
        <v>183</v>
      </c>
      <c r="C7707" s="4" t="s">
        <v>177</v>
      </c>
      <c r="D7707" s="4" t="s">
        <v>103</v>
      </c>
      <c r="E7707" s="4" t="s">
        <v>197</v>
      </c>
      <c r="F7707" s="3">
        <v>43029</v>
      </c>
      <c r="G7707" s="3">
        <v>43035</v>
      </c>
      <c r="H7707">
        <v>0</v>
      </c>
    </row>
    <row r="7708" spans="1:8">
      <c r="A7708" s="4" t="s">
        <v>7915</v>
      </c>
      <c r="B7708" s="4" t="s">
        <v>183</v>
      </c>
      <c r="C7708" s="4" t="s">
        <v>199</v>
      </c>
      <c r="D7708" s="4" t="s">
        <v>41</v>
      </c>
      <c r="E7708" s="4" t="s">
        <v>172</v>
      </c>
      <c r="F7708" s="3">
        <v>43029</v>
      </c>
      <c r="G7708" s="3">
        <v>43085</v>
      </c>
      <c r="H7708">
        <v>5543</v>
      </c>
    </row>
    <row r="7709" spans="1:8">
      <c r="A7709" s="4" t="s">
        <v>7916</v>
      </c>
      <c r="B7709" s="4" t="s">
        <v>246</v>
      </c>
      <c r="C7709" s="4" t="s">
        <v>171</v>
      </c>
      <c r="D7709" s="4" t="s">
        <v>52</v>
      </c>
      <c r="E7709" s="4" t="s">
        <v>197</v>
      </c>
      <c r="F7709" s="3">
        <v>43029</v>
      </c>
      <c r="G7709" s="3">
        <v>43068</v>
      </c>
      <c r="H7709">
        <v>0</v>
      </c>
    </row>
    <row r="7710" spans="1:8">
      <c r="A7710" s="4" t="s">
        <v>7917</v>
      </c>
      <c r="B7710" s="4" t="s">
        <v>304</v>
      </c>
      <c r="C7710" s="4" t="s">
        <v>171</v>
      </c>
      <c r="D7710" s="4" t="s">
        <v>111</v>
      </c>
      <c r="E7710" s="4" t="s">
        <v>197</v>
      </c>
      <c r="F7710" s="3">
        <v>43029</v>
      </c>
      <c r="G7710" s="3">
        <v>43036</v>
      </c>
      <c r="H7710">
        <v>0</v>
      </c>
    </row>
    <row r="7711" spans="1:8">
      <c r="A7711" s="4" t="s">
        <v>7918</v>
      </c>
      <c r="B7711" s="4" t="s">
        <v>304</v>
      </c>
      <c r="C7711" s="4" t="s">
        <v>192</v>
      </c>
      <c r="D7711" s="4" t="s">
        <v>66</v>
      </c>
      <c r="E7711" s="4" t="s">
        <v>197</v>
      </c>
      <c r="F7711" s="3">
        <v>43029</v>
      </c>
      <c r="G7711" s="3">
        <v>43035</v>
      </c>
      <c r="H7711">
        <v>0</v>
      </c>
    </row>
    <row r="7712" spans="1:8">
      <c r="A7712" s="4" t="s">
        <v>7919</v>
      </c>
      <c r="B7712" s="4" t="s">
        <v>174</v>
      </c>
      <c r="C7712" s="4" t="s">
        <v>175</v>
      </c>
      <c r="D7712" s="4" t="s">
        <v>29</v>
      </c>
      <c r="E7712" s="4" t="s">
        <v>197</v>
      </c>
      <c r="F7712" s="3">
        <v>43029</v>
      </c>
      <c r="G7712" s="3">
        <v>43039</v>
      </c>
      <c r="H7712">
        <v>0</v>
      </c>
    </row>
    <row r="7713" spans="1:8">
      <c r="A7713" s="4" t="s">
        <v>7920</v>
      </c>
      <c r="B7713" s="4" t="s">
        <v>174</v>
      </c>
      <c r="C7713" s="4" t="s">
        <v>175</v>
      </c>
      <c r="D7713" s="4" t="s">
        <v>110</v>
      </c>
      <c r="E7713" s="4" t="s">
        <v>172</v>
      </c>
      <c r="F7713" s="3">
        <v>43029</v>
      </c>
      <c r="G7713" s="3">
        <v>43037</v>
      </c>
      <c r="H7713">
        <v>4732</v>
      </c>
    </row>
    <row r="7714" spans="1:8">
      <c r="A7714" s="4" t="s">
        <v>7921</v>
      </c>
      <c r="B7714" s="4" t="s">
        <v>174</v>
      </c>
      <c r="C7714" s="4" t="s">
        <v>177</v>
      </c>
      <c r="D7714" s="4" t="s">
        <v>41</v>
      </c>
      <c r="E7714" s="4" t="s">
        <v>172</v>
      </c>
      <c r="F7714" s="3">
        <v>43029</v>
      </c>
      <c r="G7714" s="3">
        <v>43046</v>
      </c>
      <c r="H7714">
        <v>55</v>
      </c>
    </row>
    <row r="7715" spans="1:8">
      <c r="A7715" s="4" t="s">
        <v>7922</v>
      </c>
      <c r="B7715" s="4" t="s">
        <v>263</v>
      </c>
      <c r="C7715" s="4" t="s">
        <v>179</v>
      </c>
      <c r="D7715" s="4" t="s">
        <v>123</v>
      </c>
      <c r="E7715" s="4" t="s">
        <v>197</v>
      </c>
      <c r="F7715" s="3">
        <v>43029</v>
      </c>
      <c r="G7715" s="3">
        <v>43038</v>
      </c>
      <c r="H7715">
        <v>0</v>
      </c>
    </row>
    <row r="7716" spans="1:8">
      <c r="A7716" s="4" t="s">
        <v>7923</v>
      </c>
      <c r="B7716" s="4" t="s">
        <v>263</v>
      </c>
      <c r="C7716" s="4" t="s">
        <v>199</v>
      </c>
      <c r="D7716" s="4" t="s">
        <v>117</v>
      </c>
      <c r="E7716" s="4" t="s">
        <v>197</v>
      </c>
      <c r="F7716" s="3">
        <v>43029</v>
      </c>
      <c r="G7716" s="3">
        <v>43037</v>
      </c>
      <c r="H7716">
        <v>0</v>
      </c>
    </row>
    <row r="7717" spans="1:8">
      <c r="A7717" s="4" t="s">
        <v>7924</v>
      </c>
      <c r="B7717" s="4" t="s">
        <v>196</v>
      </c>
      <c r="C7717" s="4" t="s">
        <v>177</v>
      </c>
      <c r="D7717" s="4" t="s">
        <v>85</v>
      </c>
      <c r="E7717" s="4" t="s">
        <v>172</v>
      </c>
      <c r="F7717" s="3">
        <v>43029</v>
      </c>
      <c r="G7717" s="3">
        <v>43038</v>
      </c>
      <c r="H7717">
        <v>52</v>
      </c>
    </row>
    <row r="7718" spans="1:8">
      <c r="A7718" s="4" t="s">
        <v>7925</v>
      </c>
      <c r="B7718" s="4" t="s">
        <v>343</v>
      </c>
      <c r="C7718" s="4" t="s">
        <v>179</v>
      </c>
      <c r="D7718" s="4" t="s">
        <v>66</v>
      </c>
      <c r="E7718" s="4" t="s">
        <v>197</v>
      </c>
      <c r="F7718" s="3">
        <v>43029</v>
      </c>
      <c r="G7718" s="3">
        <v>43030</v>
      </c>
      <c r="H7718">
        <v>0</v>
      </c>
    </row>
    <row r="7719" spans="1:8">
      <c r="A7719" s="4" t="s">
        <v>7926</v>
      </c>
      <c r="B7719" s="4" t="s">
        <v>219</v>
      </c>
      <c r="C7719" s="4" t="s">
        <v>179</v>
      </c>
      <c r="D7719" s="4" t="s">
        <v>49</v>
      </c>
      <c r="E7719" s="4" t="s">
        <v>197</v>
      </c>
      <c r="F7719" s="3">
        <v>43029</v>
      </c>
      <c r="G7719" s="3">
        <v>43083</v>
      </c>
      <c r="H7719">
        <v>0</v>
      </c>
    </row>
    <row r="7720" spans="1:8">
      <c r="A7720" s="4" t="s">
        <v>7927</v>
      </c>
      <c r="B7720" s="4" t="s">
        <v>230</v>
      </c>
      <c r="C7720" s="4" t="s">
        <v>179</v>
      </c>
      <c r="D7720" s="4" t="s">
        <v>38</v>
      </c>
      <c r="E7720" s="4" t="s">
        <v>197</v>
      </c>
      <c r="F7720" s="3">
        <v>43029</v>
      </c>
      <c r="G7720" s="3">
        <v>43031</v>
      </c>
      <c r="H7720">
        <v>0</v>
      </c>
    </row>
    <row r="7721" spans="1:8">
      <c r="A7721" s="4" t="s">
        <v>7928</v>
      </c>
      <c r="B7721" s="4" t="s">
        <v>230</v>
      </c>
      <c r="C7721" s="4" t="s">
        <v>179</v>
      </c>
      <c r="D7721" s="4" t="s">
        <v>86</v>
      </c>
      <c r="E7721" s="4" t="s">
        <v>172</v>
      </c>
      <c r="F7721" s="3">
        <v>43029</v>
      </c>
      <c r="G7721" s="3">
        <v>43035</v>
      </c>
      <c r="H7721">
        <v>575</v>
      </c>
    </row>
    <row r="7722" spans="1:8">
      <c r="A7722" s="4" t="s">
        <v>7929</v>
      </c>
      <c r="B7722" s="4" t="s">
        <v>201</v>
      </c>
      <c r="C7722" s="4" t="s">
        <v>179</v>
      </c>
      <c r="D7722" s="4" t="s">
        <v>72</v>
      </c>
      <c r="E7722" s="4" t="s">
        <v>197</v>
      </c>
      <c r="F7722" s="3">
        <v>43029</v>
      </c>
      <c r="G7722" s="3">
        <v>43038</v>
      </c>
      <c r="H7722">
        <v>0</v>
      </c>
    </row>
    <row r="7723" spans="1:8">
      <c r="A7723" s="4" t="s">
        <v>7930</v>
      </c>
      <c r="B7723" s="4" t="s">
        <v>189</v>
      </c>
      <c r="C7723" s="4" t="s">
        <v>177</v>
      </c>
      <c r="D7723" s="4" t="s">
        <v>48</v>
      </c>
      <c r="E7723" s="4" t="s">
        <v>197</v>
      </c>
      <c r="F7723" s="3">
        <v>43029</v>
      </c>
      <c r="G7723" s="3">
        <v>43040</v>
      </c>
      <c r="H7723">
        <v>0</v>
      </c>
    </row>
    <row r="7724" spans="1:8">
      <c r="A7724" s="4" t="s">
        <v>7931</v>
      </c>
      <c r="B7724" s="4" t="s">
        <v>232</v>
      </c>
      <c r="C7724" s="4" t="s">
        <v>192</v>
      </c>
      <c r="D7724" s="4" t="s">
        <v>99</v>
      </c>
      <c r="E7724" s="4" t="s">
        <v>172</v>
      </c>
      <c r="F7724" s="3">
        <v>43029</v>
      </c>
      <c r="G7724" s="3">
        <v>43037</v>
      </c>
      <c r="H7724">
        <v>3612</v>
      </c>
    </row>
    <row r="7725" spans="1:8">
      <c r="A7725" s="4" t="s">
        <v>7932</v>
      </c>
      <c r="B7725" s="4" t="s">
        <v>216</v>
      </c>
      <c r="C7725" s="4" t="s">
        <v>177</v>
      </c>
      <c r="D7725" s="4" t="s">
        <v>126</v>
      </c>
      <c r="E7725" s="4" t="s">
        <v>197</v>
      </c>
      <c r="F7725" s="3">
        <v>43029</v>
      </c>
      <c r="G7725" s="3">
        <v>43033</v>
      </c>
      <c r="H7725">
        <v>0</v>
      </c>
    </row>
    <row r="7726" spans="1:8">
      <c r="A7726" s="4" t="s">
        <v>7933</v>
      </c>
      <c r="B7726" s="4" t="s">
        <v>235</v>
      </c>
      <c r="C7726" s="4" t="s">
        <v>175</v>
      </c>
      <c r="D7726" s="4" t="s">
        <v>80</v>
      </c>
      <c r="E7726" s="4" t="s">
        <v>172</v>
      </c>
      <c r="F7726" s="3">
        <v>43029</v>
      </c>
      <c r="G7726" s="3">
        <v>43084</v>
      </c>
      <c r="H7726">
        <v>4970</v>
      </c>
    </row>
    <row r="7727" spans="1:8">
      <c r="A7727" s="4" t="s">
        <v>7934</v>
      </c>
      <c r="B7727" s="4" t="s">
        <v>235</v>
      </c>
      <c r="C7727" s="4" t="s">
        <v>192</v>
      </c>
      <c r="D7727" s="4" t="s">
        <v>63</v>
      </c>
      <c r="E7727" s="4" t="s">
        <v>172</v>
      </c>
      <c r="F7727" s="3">
        <v>43029</v>
      </c>
      <c r="G7727" s="3">
        <v>43039</v>
      </c>
      <c r="H7727">
        <v>2995</v>
      </c>
    </row>
    <row r="7728" spans="1:8">
      <c r="A7728" s="4" t="s">
        <v>7935</v>
      </c>
      <c r="B7728" s="4" t="s">
        <v>261</v>
      </c>
      <c r="C7728" s="4" t="s">
        <v>179</v>
      </c>
      <c r="D7728" s="4" t="s">
        <v>126</v>
      </c>
      <c r="E7728" s="4" t="s">
        <v>172</v>
      </c>
      <c r="F7728" s="3">
        <v>43030</v>
      </c>
      <c r="G7728" s="3">
        <v>43099</v>
      </c>
      <c r="H7728">
        <v>546</v>
      </c>
    </row>
    <row r="7729" spans="1:8">
      <c r="A7729" s="4" t="s">
        <v>7936</v>
      </c>
      <c r="B7729" s="4" t="s">
        <v>261</v>
      </c>
      <c r="C7729" s="4" t="s">
        <v>171</v>
      </c>
      <c r="D7729" s="4" t="s">
        <v>65</v>
      </c>
      <c r="E7729" s="4" t="s">
        <v>172</v>
      </c>
      <c r="F7729" s="3">
        <v>43030</v>
      </c>
      <c r="G7729" s="3">
        <v>43089</v>
      </c>
      <c r="H7729">
        <v>1184</v>
      </c>
    </row>
    <row r="7730" spans="1:8">
      <c r="A7730" s="4" t="s">
        <v>7937</v>
      </c>
      <c r="B7730" s="4" t="s">
        <v>246</v>
      </c>
      <c r="C7730" s="4" t="s">
        <v>199</v>
      </c>
      <c r="D7730" s="4" t="s">
        <v>99</v>
      </c>
      <c r="E7730" s="4" t="s">
        <v>172</v>
      </c>
      <c r="F7730" s="3">
        <v>43030</v>
      </c>
      <c r="G7730" s="3">
        <v>43032</v>
      </c>
      <c r="H7730">
        <v>5500</v>
      </c>
    </row>
    <row r="7731" spans="1:8">
      <c r="A7731" s="4" t="s">
        <v>7938</v>
      </c>
      <c r="B7731" s="4" t="s">
        <v>304</v>
      </c>
      <c r="C7731" s="4" t="s">
        <v>192</v>
      </c>
      <c r="D7731" s="4" t="s">
        <v>48</v>
      </c>
      <c r="E7731" s="4" t="s">
        <v>172</v>
      </c>
      <c r="F7731" s="3">
        <v>43030</v>
      </c>
      <c r="G7731" s="3">
        <v>43032</v>
      </c>
      <c r="H7731">
        <v>3616</v>
      </c>
    </row>
    <row r="7732" spans="1:8">
      <c r="A7732" s="4" t="s">
        <v>7939</v>
      </c>
      <c r="B7732" s="4" t="s">
        <v>279</v>
      </c>
      <c r="C7732" s="4" t="s">
        <v>265</v>
      </c>
      <c r="D7732" s="4" t="s">
        <v>82</v>
      </c>
      <c r="E7732" s="4" t="s">
        <v>197</v>
      </c>
      <c r="F7732" s="3">
        <v>43030</v>
      </c>
      <c r="G7732" s="3">
        <v>43069</v>
      </c>
      <c r="H7732">
        <v>0</v>
      </c>
    </row>
    <row r="7733" spans="1:8">
      <c r="A7733" s="4" t="s">
        <v>7940</v>
      </c>
      <c r="B7733" s="4" t="s">
        <v>210</v>
      </c>
      <c r="C7733" s="4" t="s">
        <v>192</v>
      </c>
      <c r="D7733" s="4" t="s">
        <v>88</v>
      </c>
      <c r="E7733" s="4" t="s">
        <v>197</v>
      </c>
      <c r="F7733" s="3">
        <v>43030</v>
      </c>
      <c r="G7733" s="3">
        <v>43034</v>
      </c>
      <c r="H7733">
        <v>0</v>
      </c>
    </row>
    <row r="7734" spans="1:8">
      <c r="A7734" s="4" t="s">
        <v>7941</v>
      </c>
      <c r="B7734" s="4" t="s">
        <v>174</v>
      </c>
      <c r="C7734" s="4" t="s">
        <v>171</v>
      </c>
      <c r="D7734" s="4" t="s">
        <v>104</v>
      </c>
      <c r="E7734" s="4" t="s">
        <v>172</v>
      </c>
      <c r="F7734" s="3">
        <v>43030</v>
      </c>
      <c r="G7734" s="3">
        <v>43098</v>
      </c>
      <c r="H7734">
        <v>1087</v>
      </c>
    </row>
    <row r="7735" spans="1:8">
      <c r="A7735" s="4" t="s">
        <v>7942</v>
      </c>
      <c r="B7735" s="4" t="s">
        <v>174</v>
      </c>
      <c r="C7735" s="4" t="s">
        <v>175</v>
      </c>
      <c r="D7735" s="4" t="s">
        <v>47</v>
      </c>
      <c r="E7735" s="4" t="s">
        <v>172</v>
      </c>
      <c r="F7735" s="3">
        <v>43030</v>
      </c>
      <c r="G7735" s="3">
        <v>43038</v>
      </c>
      <c r="H7735">
        <v>3578</v>
      </c>
    </row>
    <row r="7736" spans="1:8">
      <c r="A7736" s="4" t="s">
        <v>7943</v>
      </c>
      <c r="B7736" s="4" t="s">
        <v>212</v>
      </c>
      <c r="C7736" s="4" t="s">
        <v>179</v>
      </c>
      <c r="D7736" s="4" t="s">
        <v>59</v>
      </c>
      <c r="E7736" s="4" t="s">
        <v>172</v>
      </c>
      <c r="F7736" s="3">
        <v>43030</v>
      </c>
      <c r="G7736" s="3">
        <v>43037</v>
      </c>
      <c r="H7736">
        <v>544</v>
      </c>
    </row>
    <row r="7737" spans="1:8">
      <c r="A7737" s="4" t="s">
        <v>7944</v>
      </c>
      <c r="B7737" s="4" t="s">
        <v>212</v>
      </c>
      <c r="C7737" s="4" t="s">
        <v>192</v>
      </c>
      <c r="D7737" s="4" t="s">
        <v>44</v>
      </c>
      <c r="E7737" s="4" t="s">
        <v>172</v>
      </c>
      <c r="F7737" s="3">
        <v>43030</v>
      </c>
      <c r="G7737" s="3">
        <v>43037</v>
      </c>
      <c r="H7737">
        <v>3082</v>
      </c>
    </row>
    <row r="7738" spans="1:8">
      <c r="A7738" s="4" t="s">
        <v>7945</v>
      </c>
      <c r="B7738" s="4" t="s">
        <v>212</v>
      </c>
      <c r="C7738" s="4" t="s">
        <v>192</v>
      </c>
      <c r="D7738" s="4" t="s">
        <v>76</v>
      </c>
      <c r="E7738" s="4" t="s">
        <v>172</v>
      </c>
      <c r="F7738" s="3">
        <v>43030</v>
      </c>
      <c r="G7738" s="3">
        <v>43032</v>
      </c>
      <c r="H7738">
        <v>3450</v>
      </c>
    </row>
    <row r="7739" spans="1:8">
      <c r="A7739" s="4" t="s">
        <v>7946</v>
      </c>
      <c r="B7739" s="4" t="s">
        <v>237</v>
      </c>
      <c r="C7739" s="4" t="s">
        <v>175</v>
      </c>
      <c r="D7739" s="4" t="s">
        <v>82</v>
      </c>
      <c r="E7739" s="4" t="s">
        <v>172</v>
      </c>
      <c r="F7739" s="3">
        <v>43030</v>
      </c>
      <c r="G7739" s="3">
        <v>43037</v>
      </c>
      <c r="H7739">
        <v>5360</v>
      </c>
    </row>
    <row r="7740" spans="1:8">
      <c r="A7740" s="4" t="s">
        <v>7947</v>
      </c>
      <c r="B7740" s="4" t="s">
        <v>191</v>
      </c>
      <c r="C7740" s="4" t="s">
        <v>175</v>
      </c>
      <c r="D7740" s="4" t="s">
        <v>38</v>
      </c>
      <c r="E7740" s="4" t="s">
        <v>172</v>
      </c>
      <c r="F7740" s="3">
        <v>43030</v>
      </c>
      <c r="G7740" s="3">
        <v>43040</v>
      </c>
      <c r="H7740">
        <v>4991</v>
      </c>
    </row>
    <row r="7741" spans="1:8">
      <c r="A7741" s="4" t="s">
        <v>7948</v>
      </c>
      <c r="B7741" s="4" t="s">
        <v>191</v>
      </c>
      <c r="C7741" s="4" t="s">
        <v>192</v>
      </c>
      <c r="D7741" s="4" t="s">
        <v>38</v>
      </c>
      <c r="E7741" s="4" t="s">
        <v>172</v>
      </c>
      <c r="F7741" s="3">
        <v>43030</v>
      </c>
      <c r="G7741" s="3">
        <v>43038</v>
      </c>
      <c r="H7741">
        <v>3294</v>
      </c>
    </row>
    <row r="7742" spans="1:8">
      <c r="A7742" s="4" t="s">
        <v>7949</v>
      </c>
      <c r="B7742" s="4" t="s">
        <v>343</v>
      </c>
      <c r="C7742" s="4" t="s">
        <v>171</v>
      </c>
      <c r="D7742" s="4" t="s">
        <v>43</v>
      </c>
      <c r="E7742" s="4" t="s">
        <v>197</v>
      </c>
      <c r="F7742" s="3">
        <v>43030</v>
      </c>
      <c r="G7742" s="3">
        <v>43038</v>
      </c>
      <c r="H7742">
        <v>0</v>
      </c>
    </row>
    <row r="7743" spans="1:8">
      <c r="A7743" s="4" t="s">
        <v>7950</v>
      </c>
      <c r="B7743" s="4" t="s">
        <v>187</v>
      </c>
      <c r="C7743" s="4" t="s">
        <v>171</v>
      </c>
      <c r="D7743" s="4" t="s">
        <v>102</v>
      </c>
      <c r="E7743" s="4" t="s">
        <v>172</v>
      </c>
      <c r="F7743" s="3">
        <v>43030</v>
      </c>
      <c r="G7743" s="3">
        <v>43039</v>
      </c>
      <c r="H7743">
        <v>981</v>
      </c>
    </row>
    <row r="7744" spans="1:8">
      <c r="A7744" s="4" t="s">
        <v>7951</v>
      </c>
      <c r="B7744" s="4" t="s">
        <v>244</v>
      </c>
      <c r="C7744" s="4" t="s">
        <v>171</v>
      </c>
      <c r="D7744" s="4" t="s">
        <v>79</v>
      </c>
      <c r="E7744" s="4" t="s">
        <v>197</v>
      </c>
      <c r="F7744" s="3">
        <v>43030</v>
      </c>
      <c r="G7744" s="3">
        <v>43042</v>
      </c>
      <c r="H7744">
        <v>0</v>
      </c>
    </row>
    <row r="7745" spans="1:8">
      <c r="A7745" s="4" t="s">
        <v>7952</v>
      </c>
      <c r="B7745" s="4" t="s">
        <v>244</v>
      </c>
      <c r="C7745" s="4" t="s">
        <v>199</v>
      </c>
      <c r="D7745" s="4" t="s">
        <v>111</v>
      </c>
      <c r="E7745" s="4" t="s">
        <v>172</v>
      </c>
      <c r="F7745" s="3">
        <v>43030</v>
      </c>
      <c r="G7745" s="3">
        <v>43031</v>
      </c>
      <c r="H7745">
        <v>6233</v>
      </c>
    </row>
    <row r="7746" spans="1:8">
      <c r="A7746" s="4" t="s">
        <v>7953</v>
      </c>
      <c r="B7746" s="4" t="s">
        <v>244</v>
      </c>
      <c r="C7746" s="4" t="s">
        <v>177</v>
      </c>
      <c r="D7746" s="4" t="s">
        <v>48</v>
      </c>
      <c r="E7746" s="4" t="s">
        <v>172</v>
      </c>
      <c r="F7746" s="3">
        <v>43030</v>
      </c>
      <c r="G7746" s="3">
        <v>43067</v>
      </c>
      <c r="H7746">
        <v>55</v>
      </c>
    </row>
    <row r="7747" spans="1:8">
      <c r="A7747" s="4" t="s">
        <v>7954</v>
      </c>
      <c r="B7747" s="4" t="s">
        <v>189</v>
      </c>
      <c r="C7747" s="4" t="s">
        <v>177</v>
      </c>
      <c r="D7747" s="4" t="s">
        <v>68</v>
      </c>
      <c r="E7747" s="4" t="s">
        <v>197</v>
      </c>
      <c r="F7747" s="3">
        <v>43030</v>
      </c>
      <c r="G7747" s="3">
        <v>43036</v>
      </c>
      <c r="H7747">
        <v>0</v>
      </c>
    </row>
    <row r="7748" spans="1:8">
      <c r="A7748" s="4" t="s">
        <v>7955</v>
      </c>
      <c r="B7748" s="4" t="s">
        <v>189</v>
      </c>
      <c r="C7748" s="4" t="s">
        <v>199</v>
      </c>
      <c r="D7748" s="4" t="s">
        <v>43</v>
      </c>
      <c r="E7748" s="4" t="s">
        <v>172</v>
      </c>
      <c r="F7748" s="3">
        <v>43030</v>
      </c>
      <c r="G7748" s="3">
        <v>43079</v>
      </c>
      <c r="H7748">
        <v>6142</v>
      </c>
    </row>
    <row r="7749" spans="1:8">
      <c r="A7749" s="4" t="s">
        <v>7956</v>
      </c>
      <c r="B7749" s="4" t="s">
        <v>205</v>
      </c>
      <c r="C7749" s="4" t="s">
        <v>179</v>
      </c>
      <c r="D7749" s="4" t="s">
        <v>24</v>
      </c>
      <c r="E7749" s="4" t="s">
        <v>193</v>
      </c>
      <c r="F7749" s="3">
        <v>43030</v>
      </c>
      <c r="G7749" s="3"/>
    </row>
    <row r="7750" spans="1:8">
      <c r="A7750" s="4" t="s">
        <v>7957</v>
      </c>
      <c r="B7750" s="4" t="s">
        <v>205</v>
      </c>
      <c r="C7750" s="4" t="s">
        <v>177</v>
      </c>
      <c r="D7750" s="4" t="s">
        <v>62</v>
      </c>
      <c r="E7750" s="4" t="s">
        <v>197</v>
      </c>
      <c r="F7750" s="3">
        <v>43030</v>
      </c>
      <c r="G7750" s="3">
        <v>43037</v>
      </c>
      <c r="H7750">
        <v>0</v>
      </c>
    </row>
    <row r="7751" spans="1:8">
      <c r="A7751" s="4" t="s">
        <v>7958</v>
      </c>
      <c r="B7751" s="4" t="s">
        <v>226</v>
      </c>
      <c r="C7751" s="4" t="s">
        <v>171</v>
      </c>
      <c r="D7751" s="4" t="s">
        <v>120</v>
      </c>
      <c r="E7751" s="4" t="s">
        <v>197</v>
      </c>
      <c r="F7751" s="3">
        <v>43030</v>
      </c>
      <c r="G7751" s="3">
        <v>43075</v>
      </c>
      <c r="H7751">
        <v>0</v>
      </c>
    </row>
    <row r="7752" spans="1:8">
      <c r="A7752" s="4" t="s">
        <v>7959</v>
      </c>
      <c r="B7752" s="4" t="s">
        <v>185</v>
      </c>
      <c r="C7752" s="4" t="s">
        <v>175</v>
      </c>
      <c r="D7752" s="4" t="s">
        <v>75</v>
      </c>
      <c r="E7752" s="4" t="s">
        <v>172</v>
      </c>
      <c r="F7752" s="3">
        <v>43030</v>
      </c>
      <c r="G7752" s="3">
        <v>43036</v>
      </c>
      <c r="H7752">
        <v>5190</v>
      </c>
    </row>
    <row r="7753" spans="1:8">
      <c r="A7753" s="4" t="s">
        <v>7960</v>
      </c>
      <c r="B7753" s="4" t="s">
        <v>246</v>
      </c>
      <c r="C7753" s="4" t="s">
        <v>192</v>
      </c>
      <c r="D7753" s="4" t="s">
        <v>78</v>
      </c>
      <c r="E7753" s="4" t="s">
        <v>197</v>
      </c>
      <c r="F7753" s="3">
        <v>43031</v>
      </c>
      <c r="G7753" s="3">
        <v>43033</v>
      </c>
      <c r="H7753">
        <v>0</v>
      </c>
    </row>
    <row r="7754" spans="1:8">
      <c r="A7754" s="4" t="s">
        <v>7961</v>
      </c>
      <c r="B7754" s="4" t="s">
        <v>246</v>
      </c>
      <c r="C7754" s="4" t="s">
        <v>171</v>
      </c>
      <c r="D7754" s="4" t="s">
        <v>65</v>
      </c>
      <c r="E7754" s="4" t="s">
        <v>172</v>
      </c>
      <c r="F7754" s="3">
        <v>43031</v>
      </c>
      <c r="G7754" s="3">
        <v>43040</v>
      </c>
      <c r="H7754">
        <v>1027</v>
      </c>
    </row>
    <row r="7755" spans="1:8">
      <c r="A7755" s="4" t="s">
        <v>7962</v>
      </c>
      <c r="B7755" s="4" t="s">
        <v>174</v>
      </c>
      <c r="C7755" s="4" t="s">
        <v>171</v>
      </c>
      <c r="D7755" s="4" t="s">
        <v>51</v>
      </c>
      <c r="E7755" s="4" t="s">
        <v>172</v>
      </c>
      <c r="F7755" s="3">
        <v>43031</v>
      </c>
      <c r="G7755" s="3">
        <v>43039</v>
      </c>
      <c r="H7755">
        <v>1237</v>
      </c>
    </row>
    <row r="7756" spans="1:8">
      <c r="A7756" s="4" t="s">
        <v>7963</v>
      </c>
      <c r="B7756" s="4" t="s">
        <v>174</v>
      </c>
      <c r="C7756" s="4" t="s">
        <v>171</v>
      </c>
      <c r="D7756" s="4" t="s">
        <v>111</v>
      </c>
      <c r="E7756" s="4" t="s">
        <v>172</v>
      </c>
      <c r="F7756" s="3">
        <v>43031</v>
      </c>
      <c r="G7756" s="3">
        <v>43037</v>
      </c>
      <c r="H7756">
        <v>965</v>
      </c>
    </row>
    <row r="7757" spans="1:8">
      <c r="A7757" s="4" t="s">
        <v>7964</v>
      </c>
      <c r="B7757" s="4" t="s">
        <v>174</v>
      </c>
      <c r="C7757" s="4" t="s">
        <v>175</v>
      </c>
      <c r="D7757" s="4" t="s">
        <v>47</v>
      </c>
      <c r="E7757" s="4" t="s">
        <v>172</v>
      </c>
      <c r="F7757" s="3">
        <v>43031</v>
      </c>
      <c r="G7757" s="3">
        <v>43042</v>
      </c>
      <c r="H7757">
        <v>5729</v>
      </c>
    </row>
    <row r="7758" spans="1:8">
      <c r="A7758" s="4" t="s">
        <v>7965</v>
      </c>
      <c r="B7758" s="4" t="s">
        <v>174</v>
      </c>
      <c r="C7758" s="4" t="s">
        <v>175</v>
      </c>
      <c r="D7758" s="4" t="s">
        <v>79</v>
      </c>
      <c r="E7758" s="4" t="s">
        <v>172</v>
      </c>
      <c r="F7758" s="3">
        <v>43031</v>
      </c>
      <c r="G7758" s="3">
        <v>43032</v>
      </c>
      <c r="H7758">
        <v>5685</v>
      </c>
    </row>
    <row r="7759" spans="1:8">
      <c r="A7759" s="4" t="s">
        <v>7966</v>
      </c>
      <c r="B7759" s="4" t="s">
        <v>174</v>
      </c>
      <c r="C7759" s="4" t="s">
        <v>175</v>
      </c>
      <c r="D7759" s="4" t="s">
        <v>104</v>
      </c>
      <c r="E7759" s="4" t="s">
        <v>172</v>
      </c>
      <c r="F7759" s="3">
        <v>43031</v>
      </c>
      <c r="G7759" s="3">
        <v>43034</v>
      </c>
      <c r="H7759">
        <v>4024</v>
      </c>
    </row>
    <row r="7760" spans="1:8">
      <c r="A7760" s="4" t="s">
        <v>7967</v>
      </c>
      <c r="B7760" s="4" t="s">
        <v>263</v>
      </c>
      <c r="C7760" s="4" t="s">
        <v>179</v>
      </c>
      <c r="D7760" s="4" t="s">
        <v>107</v>
      </c>
      <c r="E7760" s="4" t="s">
        <v>172</v>
      </c>
      <c r="F7760" s="3">
        <v>43031</v>
      </c>
      <c r="G7760" s="3">
        <v>43081</v>
      </c>
      <c r="H7760">
        <v>511</v>
      </c>
    </row>
    <row r="7761" spans="1:8">
      <c r="A7761" s="4" t="s">
        <v>7968</v>
      </c>
      <c r="B7761" s="4" t="s">
        <v>212</v>
      </c>
      <c r="C7761" s="4" t="s">
        <v>199</v>
      </c>
      <c r="D7761" s="4" t="s">
        <v>56</v>
      </c>
      <c r="E7761" s="4" t="s">
        <v>197</v>
      </c>
      <c r="F7761" s="3">
        <v>43031</v>
      </c>
      <c r="G7761" s="3">
        <v>43038</v>
      </c>
      <c r="H7761">
        <v>0</v>
      </c>
    </row>
    <row r="7762" spans="1:8">
      <c r="A7762" s="4" t="s">
        <v>7969</v>
      </c>
      <c r="B7762" s="4" t="s">
        <v>237</v>
      </c>
      <c r="C7762" s="4" t="s">
        <v>175</v>
      </c>
      <c r="D7762" s="4" t="s">
        <v>95</v>
      </c>
      <c r="E7762" s="4" t="s">
        <v>197</v>
      </c>
      <c r="F7762" s="3">
        <v>43031</v>
      </c>
      <c r="G7762" s="3">
        <v>43043</v>
      </c>
      <c r="H7762">
        <v>0</v>
      </c>
    </row>
    <row r="7763" spans="1:8">
      <c r="A7763" s="4" t="s">
        <v>7970</v>
      </c>
      <c r="B7763" s="4" t="s">
        <v>196</v>
      </c>
      <c r="C7763" s="4" t="s">
        <v>192</v>
      </c>
      <c r="D7763" s="4" t="s">
        <v>109</v>
      </c>
      <c r="E7763" s="4" t="s">
        <v>197</v>
      </c>
      <c r="F7763" s="3">
        <v>43031</v>
      </c>
      <c r="G7763" s="3">
        <v>43032</v>
      </c>
      <c r="H7763">
        <v>0</v>
      </c>
    </row>
    <row r="7764" spans="1:8">
      <c r="A7764" s="4" t="s">
        <v>7971</v>
      </c>
      <c r="B7764" s="4" t="s">
        <v>230</v>
      </c>
      <c r="C7764" s="4" t="s">
        <v>199</v>
      </c>
      <c r="D7764" s="4" t="s">
        <v>100</v>
      </c>
      <c r="E7764" s="4" t="s">
        <v>193</v>
      </c>
      <c r="F7764" s="3">
        <v>43031</v>
      </c>
      <c r="G7764" s="3"/>
    </row>
    <row r="7765" spans="1:8">
      <c r="A7765" s="4" t="s">
        <v>7972</v>
      </c>
      <c r="B7765" s="4" t="s">
        <v>230</v>
      </c>
      <c r="C7765" s="4" t="s">
        <v>175</v>
      </c>
      <c r="D7765" s="4" t="s">
        <v>124</v>
      </c>
      <c r="E7765" s="4" t="s">
        <v>172</v>
      </c>
      <c r="F7765" s="3">
        <v>43031</v>
      </c>
      <c r="G7765" s="3">
        <v>43044</v>
      </c>
      <c r="H7765">
        <v>4382</v>
      </c>
    </row>
    <row r="7766" spans="1:8">
      <c r="A7766" s="4" t="s">
        <v>7973</v>
      </c>
      <c r="B7766" s="4" t="s">
        <v>244</v>
      </c>
      <c r="C7766" s="4" t="s">
        <v>171</v>
      </c>
      <c r="D7766" s="4" t="s">
        <v>61</v>
      </c>
      <c r="E7766" s="4" t="s">
        <v>197</v>
      </c>
      <c r="F7766" s="3">
        <v>43031</v>
      </c>
      <c r="G7766" s="3">
        <v>43058</v>
      </c>
      <c r="H7766">
        <v>0</v>
      </c>
    </row>
    <row r="7767" spans="1:8">
      <c r="A7767" s="4" t="s">
        <v>7974</v>
      </c>
      <c r="B7767" s="4" t="s">
        <v>244</v>
      </c>
      <c r="C7767" s="4" t="s">
        <v>199</v>
      </c>
      <c r="D7767" s="4" t="s">
        <v>119</v>
      </c>
      <c r="E7767" s="4" t="s">
        <v>172</v>
      </c>
      <c r="F7767" s="3">
        <v>43031</v>
      </c>
      <c r="G7767" s="3">
        <v>43038</v>
      </c>
      <c r="H7767">
        <v>5516</v>
      </c>
    </row>
    <row r="7768" spans="1:8">
      <c r="A7768" s="4" t="s">
        <v>7975</v>
      </c>
      <c r="B7768" s="4" t="s">
        <v>208</v>
      </c>
      <c r="C7768" s="4" t="s">
        <v>199</v>
      </c>
      <c r="D7768" s="4" t="s">
        <v>57</v>
      </c>
      <c r="E7768" s="4" t="s">
        <v>197</v>
      </c>
      <c r="F7768" s="3">
        <v>43031</v>
      </c>
      <c r="G7768" s="3">
        <v>43045</v>
      </c>
      <c r="H7768">
        <v>0</v>
      </c>
    </row>
    <row r="7769" spans="1:8">
      <c r="A7769" s="4" t="s">
        <v>7976</v>
      </c>
      <c r="B7769" s="4" t="s">
        <v>185</v>
      </c>
      <c r="C7769" s="4" t="s">
        <v>199</v>
      </c>
      <c r="D7769" s="4" t="s">
        <v>24</v>
      </c>
      <c r="E7769" s="4" t="s">
        <v>193</v>
      </c>
      <c r="F7769" s="3">
        <v>43031</v>
      </c>
      <c r="G7769" s="3"/>
    </row>
    <row r="7770" spans="1:8">
      <c r="A7770" s="4" t="s">
        <v>7977</v>
      </c>
      <c r="B7770" s="4" t="s">
        <v>185</v>
      </c>
      <c r="C7770" s="4" t="s">
        <v>175</v>
      </c>
      <c r="D7770" s="4" t="s">
        <v>102</v>
      </c>
      <c r="E7770" s="4" t="s">
        <v>197</v>
      </c>
      <c r="F7770" s="3">
        <v>43031</v>
      </c>
      <c r="G7770" s="3">
        <v>43032</v>
      </c>
      <c r="H7770">
        <v>0</v>
      </c>
    </row>
    <row r="7771" spans="1:8">
      <c r="A7771" s="4" t="s">
        <v>7978</v>
      </c>
      <c r="B7771" s="4" t="s">
        <v>185</v>
      </c>
      <c r="C7771" s="4" t="s">
        <v>177</v>
      </c>
      <c r="D7771" s="4" t="s">
        <v>42</v>
      </c>
      <c r="E7771" s="4" t="s">
        <v>172</v>
      </c>
      <c r="F7771" s="3">
        <v>43031</v>
      </c>
      <c r="G7771" s="3">
        <v>43097</v>
      </c>
      <c r="H7771">
        <v>51</v>
      </c>
    </row>
    <row r="7772" spans="1:8">
      <c r="A7772" s="4" t="s">
        <v>7979</v>
      </c>
      <c r="B7772" s="4" t="s">
        <v>181</v>
      </c>
      <c r="C7772" s="4" t="s">
        <v>171</v>
      </c>
      <c r="D7772" s="4" t="s">
        <v>74</v>
      </c>
      <c r="E7772" s="4" t="s">
        <v>197</v>
      </c>
      <c r="F7772" s="3">
        <v>43031</v>
      </c>
      <c r="G7772" s="3">
        <v>43036</v>
      </c>
      <c r="H7772">
        <v>0</v>
      </c>
    </row>
    <row r="7773" spans="1:8">
      <c r="A7773" s="4" t="s">
        <v>7980</v>
      </c>
      <c r="B7773" s="4" t="s">
        <v>181</v>
      </c>
      <c r="C7773" s="4" t="s">
        <v>171</v>
      </c>
      <c r="D7773" s="4" t="s">
        <v>82</v>
      </c>
      <c r="E7773" s="4" t="s">
        <v>172</v>
      </c>
      <c r="F7773" s="3">
        <v>43031</v>
      </c>
      <c r="G7773" s="3">
        <v>43039</v>
      </c>
      <c r="H7773">
        <v>1195</v>
      </c>
    </row>
    <row r="7774" spans="1:8">
      <c r="A7774" s="4" t="s">
        <v>7981</v>
      </c>
      <c r="B7774" s="4" t="s">
        <v>261</v>
      </c>
      <c r="C7774" s="4" t="s">
        <v>171</v>
      </c>
      <c r="D7774" s="4" t="s">
        <v>88</v>
      </c>
      <c r="E7774" s="4" t="s">
        <v>197</v>
      </c>
      <c r="F7774" s="3">
        <v>43032</v>
      </c>
      <c r="G7774" s="3">
        <v>43034</v>
      </c>
      <c r="H7774">
        <v>0</v>
      </c>
    </row>
    <row r="7775" spans="1:8">
      <c r="A7775" s="4" t="s">
        <v>7982</v>
      </c>
      <c r="B7775" s="4" t="s">
        <v>246</v>
      </c>
      <c r="C7775" s="4" t="s">
        <v>199</v>
      </c>
      <c r="D7775" s="4" t="s">
        <v>107</v>
      </c>
      <c r="E7775" s="4" t="s">
        <v>197</v>
      </c>
      <c r="F7775" s="3">
        <v>43032</v>
      </c>
      <c r="G7775" s="3">
        <v>43033</v>
      </c>
      <c r="H7775">
        <v>0</v>
      </c>
    </row>
    <row r="7776" spans="1:8">
      <c r="A7776" s="4" t="s">
        <v>7983</v>
      </c>
      <c r="B7776" s="4" t="s">
        <v>246</v>
      </c>
      <c r="C7776" s="4" t="s">
        <v>192</v>
      </c>
      <c r="D7776" s="4" t="s">
        <v>83</v>
      </c>
      <c r="E7776" s="4" t="s">
        <v>172</v>
      </c>
      <c r="F7776" s="3">
        <v>43032</v>
      </c>
      <c r="G7776" s="3">
        <v>43041</v>
      </c>
      <c r="H7776">
        <v>3588</v>
      </c>
    </row>
    <row r="7777" spans="1:8">
      <c r="A7777" s="4" t="s">
        <v>7984</v>
      </c>
      <c r="B7777" s="4" t="s">
        <v>279</v>
      </c>
      <c r="C7777" s="4" t="s">
        <v>177</v>
      </c>
      <c r="D7777" s="4" t="s">
        <v>24</v>
      </c>
      <c r="E7777" s="4" t="s">
        <v>193</v>
      </c>
      <c r="F7777" s="3">
        <v>43032</v>
      </c>
      <c r="G7777" s="3"/>
    </row>
    <row r="7778" spans="1:8">
      <c r="A7778" s="4" t="s">
        <v>7985</v>
      </c>
      <c r="B7778" s="4" t="s">
        <v>210</v>
      </c>
      <c r="C7778" s="4" t="s">
        <v>171</v>
      </c>
      <c r="D7778" s="4" t="s">
        <v>40</v>
      </c>
      <c r="E7778" s="4" t="s">
        <v>197</v>
      </c>
      <c r="F7778" s="3">
        <v>43032</v>
      </c>
      <c r="G7778" s="3">
        <v>43037</v>
      </c>
      <c r="H7778">
        <v>0</v>
      </c>
    </row>
    <row r="7779" spans="1:8">
      <c r="A7779" s="4" t="s">
        <v>7986</v>
      </c>
      <c r="B7779" s="4" t="s">
        <v>174</v>
      </c>
      <c r="C7779" s="4" t="s">
        <v>171</v>
      </c>
      <c r="D7779" s="4" t="s">
        <v>41</v>
      </c>
      <c r="E7779" s="4" t="s">
        <v>197</v>
      </c>
      <c r="F7779" s="3">
        <v>43032</v>
      </c>
      <c r="G7779" s="3">
        <v>43047</v>
      </c>
      <c r="H7779">
        <v>0</v>
      </c>
    </row>
    <row r="7780" spans="1:8">
      <c r="A7780" s="4" t="s">
        <v>7987</v>
      </c>
      <c r="B7780" s="4" t="s">
        <v>174</v>
      </c>
      <c r="C7780" s="4" t="s">
        <v>175</v>
      </c>
      <c r="D7780" s="4" t="s">
        <v>109</v>
      </c>
      <c r="E7780" s="4" t="s">
        <v>172</v>
      </c>
      <c r="F7780" s="3">
        <v>43032</v>
      </c>
      <c r="G7780" s="3">
        <v>43070</v>
      </c>
      <c r="H7780">
        <v>5542</v>
      </c>
    </row>
    <row r="7781" spans="1:8">
      <c r="A7781" s="4" t="s">
        <v>7988</v>
      </c>
      <c r="B7781" s="4" t="s">
        <v>191</v>
      </c>
      <c r="C7781" s="4" t="s">
        <v>192</v>
      </c>
      <c r="D7781" s="4" t="s">
        <v>59</v>
      </c>
      <c r="E7781" s="4" t="s">
        <v>172</v>
      </c>
      <c r="F7781" s="3">
        <v>43032</v>
      </c>
      <c r="G7781" s="3">
        <v>43100</v>
      </c>
      <c r="H7781">
        <v>3296</v>
      </c>
    </row>
    <row r="7782" spans="1:8">
      <c r="A7782" s="4" t="s">
        <v>7989</v>
      </c>
      <c r="B7782" s="4" t="s">
        <v>343</v>
      </c>
      <c r="C7782" s="4" t="s">
        <v>171</v>
      </c>
      <c r="D7782" s="4" t="s">
        <v>48</v>
      </c>
      <c r="E7782" s="4" t="s">
        <v>197</v>
      </c>
      <c r="F7782" s="3">
        <v>43032</v>
      </c>
      <c r="G7782" s="3">
        <v>43033</v>
      </c>
      <c r="H7782">
        <v>0</v>
      </c>
    </row>
    <row r="7783" spans="1:8">
      <c r="A7783" s="4" t="s">
        <v>7990</v>
      </c>
      <c r="B7783" s="4" t="s">
        <v>343</v>
      </c>
      <c r="C7783" s="4" t="s">
        <v>179</v>
      </c>
      <c r="D7783" s="4" t="s">
        <v>27</v>
      </c>
      <c r="E7783" s="4" t="s">
        <v>172</v>
      </c>
      <c r="F7783" s="3">
        <v>43032</v>
      </c>
      <c r="G7783" s="3">
        <v>43037</v>
      </c>
      <c r="H7783">
        <v>519</v>
      </c>
    </row>
    <row r="7784" spans="1:8">
      <c r="A7784" s="4" t="s">
        <v>7991</v>
      </c>
      <c r="B7784" s="4" t="s">
        <v>343</v>
      </c>
      <c r="C7784" s="4" t="s">
        <v>171</v>
      </c>
      <c r="D7784" s="4" t="s">
        <v>27</v>
      </c>
      <c r="E7784" s="4" t="s">
        <v>172</v>
      </c>
      <c r="F7784" s="3">
        <v>43032</v>
      </c>
      <c r="G7784" s="3">
        <v>43033</v>
      </c>
      <c r="H7784">
        <v>1243</v>
      </c>
    </row>
    <row r="7785" spans="1:8">
      <c r="A7785" s="4" t="s">
        <v>7992</v>
      </c>
      <c r="B7785" s="4" t="s">
        <v>219</v>
      </c>
      <c r="C7785" s="4" t="s">
        <v>192</v>
      </c>
      <c r="D7785" s="4" t="s">
        <v>53</v>
      </c>
      <c r="E7785" s="4" t="s">
        <v>197</v>
      </c>
      <c r="F7785" s="3">
        <v>43032</v>
      </c>
      <c r="G7785" s="3">
        <v>43034</v>
      </c>
      <c r="H7785">
        <v>0</v>
      </c>
    </row>
    <row r="7786" spans="1:8">
      <c r="A7786" s="4" t="s">
        <v>7993</v>
      </c>
      <c r="B7786" s="4" t="s">
        <v>256</v>
      </c>
      <c r="C7786" s="4" t="s">
        <v>171</v>
      </c>
      <c r="D7786" s="4" t="s">
        <v>103</v>
      </c>
      <c r="E7786" s="4" t="s">
        <v>172</v>
      </c>
      <c r="F7786" s="3">
        <v>43032</v>
      </c>
      <c r="G7786" s="3">
        <v>43039</v>
      </c>
      <c r="H7786">
        <v>1133</v>
      </c>
    </row>
    <row r="7787" spans="1:8">
      <c r="A7787" s="4" t="s">
        <v>7994</v>
      </c>
      <c r="B7787" s="4" t="s">
        <v>244</v>
      </c>
      <c r="C7787" s="4" t="s">
        <v>179</v>
      </c>
      <c r="D7787" s="4" t="s">
        <v>76</v>
      </c>
      <c r="E7787" s="4" t="s">
        <v>197</v>
      </c>
      <c r="F7787" s="3">
        <v>43032</v>
      </c>
      <c r="G7787" s="3">
        <v>43093</v>
      </c>
      <c r="H7787">
        <v>0</v>
      </c>
    </row>
    <row r="7788" spans="1:8">
      <c r="A7788" s="4" t="s">
        <v>7995</v>
      </c>
      <c r="B7788" s="4" t="s">
        <v>244</v>
      </c>
      <c r="C7788" s="4" t="s">
        <v>192</v>
      </c>
      <c r="D7788" s="4" t="s">
        <v>66</v>
      </c>
      <c r="E7788" s="4" t="s">
        <v>197</v>
      </c>
      <c r="F7788" s="3">
        <v>43032</v>
      </c>
      <c r="G7788" s="3">
        <v>43098</v>
      </c>
      <c r="H7788">
        <v>0</v>
      </c>
    </row>
    <row r="7789" spans="1:8">
      <c r="A7789" s="4" t="s">
        <v>7996</v>
      </c>
      <c r="B7789" s="4" t="s">
        <v>201</v>
      </c>
      <c r="C7789" s="4" t="s">
        <v>199</v>
      </c>
      <c r="D7789" s="4" t="s">
        <v>44</v>
      </c>
      <c r="E7789" s="4" t="s">
        <v>172</v>
      </c>
      <c r="F7789" s="3">
        <v>43032</v>
      </c>
      <c r="G7789" s="3">
        <v>43049</v>
      </c>
      <c r="H7789">
        <v>4945</v>
      </c>
    </row>
    <row r="7790" spans="1:8">
      <c r="A7790" s="4" t="s">
        <v>7997</v>
      </c>
      <c r="B7790" s="4" t="s">
        <v>208</v>
      </c>
      <c r="C7790" s="4" t="s">
        <v>192</v>
      </c>
      <c r="D7790" s="4" t="s">
        <v>119</v>
      </c>
      <c r="E7790" s="4" t="s">
        <v>197</v>
      </c>
      <c r="F7790" s="3">
        <v>43032</v>
      </c>
      <c r="G7790" s="3">
        <v>43038</v>
      </c>
      <c r="H7790">
        <v>0</v>
      </c>
    </row>
    <row r="7791" spans="1:8">
      <c r="A7791" s="4" t="s">
        <v>7998</v>
      </c>
      <c r="B7791" s="4" t="s">
        <v>185</v>
      </c>
      <c r="C7791" s="4" t="s">
        <v>179</v>
      </c>
      <c r="D7791" s="4" t="s">
        <v>38</v>
      </c>
      <c r="E7791" s="4" t="s">
        <v>172</v>
      </c>
      <c r="F7791" s="3">
        <v>43032</v>
      </c>
      <c r="G7791" s="3">
        <v>43034</v>
      </c>
      <c r="H7791">
        <v>535</v>
      </c>
    </row>
    <row r="7792" spans="1:8">
      <c r="A7792" s="4" t="s">
        <v>7999</v>
      </c>
      <c r="B7792" s="4" t="s">
        <v>235</v>
      </c>
      <c r="C7792" s="4" t="s">
        <v>179</v>
      </c>
      <c r="D7792" s="4" t="s">
        <v>24</v>
      </c>
      <c r="E7792" s="4" t="s">
        <v>193</v>
      </c>
      <c r="F7792" s="3">
        <v>43032</v>
      </c>
      <c r="G7792" s="3"/>
    </row>
    <row r="7793" spans="1:8">
      <c r="A7793" s="4" t="s">
        <v>8000</v>
      </c>
      <c r="B7793" s="4" t="s">
        <v>181</v>
      </c>
      <c r="C7793" s="4" t="s">
        <v>192</v>
      </c>
      <c r="D7793" s="4" t="s">
        <v>129</v>
      </c>
      <c r="E7793" s="4" t="s">
        <v>197</v>
      </c>
      <c r="F7793" s="3">
        <v>43032</v>
      </c>
      <c r="G7793" s="3">
        <v>43046</v>
      </c>
      <c r="H7793">
        <v>0</v>
      </c>
    </row>
    <row r="7794" spans="1:8">
      <c r="A7794" s="4" t="s">
        <v>8001</v>
      </c>
      <c r="B7794" s="4" t="s">
        <v>183</v>
      </c>
      <c r="C7794" s="4" t="s">
        <v>177</v>
      </c>
      <c r="D7794" s="4" t="s">
        <v>37</v>
      </c>
      <c r="E7794" s="4" t="s">
        <v>172</v>
      </c>
      <c r="F7794" s="3">
        <v>43033</v>
      </c>
      <c r="G7794" s="3">
        <v>43065</v>
      </c>
      <c r="H7794">
        <v>59</v>
      </c>
    </row>
    <row r="7795" spans="1:8">
      <c r="A7795" s="4" t="s">
        <v>8002</v>
      </c>
      <c r="B7795" s="4" t="s">
        <v>279</v>
      </c>
      <c r="C7795" s="4" t="s">
        <v>179</v>
      </c>
      <c r="D7795" s="4" t="s">
        <v>24</v>
      </c>
      <c r="E7795" s="4" t="s">
        <v>193</v>
      </c>
      <c r="F7795" s="3">
        <v>43033</v>
      </c>
      <c r="G7795" s="3"/>
    </row>
    <row r="7796" spans="1:8">
      <c r="A7796" s="4" t="s">
        <v>8003</v>
      </c>
      <c r="B7796" s="4" t="s">
        <v>210</v>
      </c>
      <c r="C7796" s="4" t="s">
        <v>179</v>
      </c>
      <c r="D7796" s="4" t="s">
        <v>42</v>
      </c>
      <c r="E7796" s="4" t="s">
        <v>172</v>
      </c>
      <c r="F7796" s="3">
        <v>43033</v>
      </c>
      <c r="G7796" s="3">
        <v>43035</v>
      </c>
      <c r="H7796">
        <v>526</v>
      </c>
    </row>
    <row r="7797" spans="1:8">
      <c r="A7797" s="4" t="s">
        <v>8004</v>
      </c>
      <c r="B7797" s="4" t="s">
        <v>263</v>
      </c>
      <c r="C7797" s="4" t="s">
        <v>179</v>
      </c>
      <c r="D7797" s="4" t="s">
        <v>21</v>
      </c>
      <c r="E7797" s="4" t="s">
        <v>172</v>
      </c>
      <c r="F7797" s="3">
        <v>43033</v>
      </c>
      <c r="G7797" s="3">
        <v>43044</v>
      </c>
      <c r="H7797">
        <v>586</v>
      </c>
    </row>
    <row r="7798" spans="1:8">
      <c r="A7798" s="4" t="s">
        <v>8005</v>
      </c>
      <c r="B7798" s="4" t="s">
        <v>196</v>
      </c>
      <c r="C7798" s="4" t="s">
        <v>192</v>
      </c>
      <c r="D7798" s="4" t="s">
        <v>106</v>
      </c>
      <c r="E7798" s="4" t="s">
        <v>197</v>
      </c>
      <c r="F7798" s="3">
        <v>43033</v>
      </c>
      <c r="G7798" s="3">
        <v>43035</v>
      </c>
      <c r="H7798">
        <v>0</v>
      </c>
    </row>
    <row r="7799" spans="1:8">
      <c r="A7799" s="4" t="s">
        <v>8006</v>
      </c>
      <c r="B7799" s="4" t="s">
        <v>343</v>
      </c>
      <c r="C7799" s="4" t="s">
        <v>175</v>
      </c>
      <c r="D7799" s="4" t="s">
        <v>104</v>
      </c>
      <c r="E7799" s="4" t="s">
        <v>172</v>
      </c>
      <c r="F7799" s="3">
        <v>43033</v>
      </c>
      <c r="G7799" s="3">
        <v>43049</v>
      </c>
      <c r="H7799">
        <v>4356</v>
      </c>
    </row>
    <row r="7800" spans="1:8">
      <c r="A7800" s="4" t="s">
        <v>8007</v>
      </c>
      <c r="B7800" s="4" t="s">
        <v>187</v>
      </c>
      <c r="C7800" s="4" t="s">
        <v>179</v>
      </c>
      <c r="D7800" s="4" t="s">
        <v>42</v>
      </c>
      <c r="E7800" s="4" t="s">
        <v>172</v>
      </c>
      <c r="F7800" s="3">
        <v>43033</v>
      </c>
      <c r="G7800" s="3">
        <v>43034</v>
      </c>
      <c r="H7800">
        <v>566</v>
      </c>
    </row>
    <row r="7801" spans="1:8">
      <c r="A7801" s="4" t="s">
        <v>8008</v>
      </c>
      <c r="B7801" s="4" t="s">
        <v>201</v>
      </c>
      <c r="C7801" s="4" t="s">
        <v>192</v>
      </c>
      <c r="D7801" s="4" t="s">
        <v>24</v>
      </c>
      <c r="E7801" s="4" t="s">
        <v>193</v>
      </c>
      <c r="F7801" s="3">
        <v>43033</v>
      </c>
      <c r="G7801" s="3"/>
    </row>
    <row r="7802" spans="1:8">
      <c r="A7802" s="4" t="s">
        <v>8009</v>
      </c>
      <c r="B7802" s="4" t="s">
        <v>170</v>
      </c>
      <c r="C7802" s="4" t="s">
        <v>179</v>
      </c>
      <c r="D7802" s="4" t="s">
        <v>76</v>
      </c>
      <c r="E7802" s="4" t="s">
        <v>172</v>
      </c>
      <c r="F7802" s="3">
        <v>43033</v>
      </c>
      <c r="G7802" s="3">
        <v>43099</v>
      </c>
      <c r="H7802">
        <v>537</v>
      </c>
    </row>
    <row r="7803" spans="1:8">
      <c r="A7803" s="4" t="s">
        <v>8010</v>
      </c>
      <c r="B7803" s="4" t="s">
        <v>216</v>
      </c>
      <c r="C7803" s="4" t="s">
        <v>177</v>
      </c>
      <c r="D7803" s="4" t="s">
        <v>117</v>
      </c>
      <c r="E7803" s="4" t="s">
        <v>172</v>
      </c>
      <c r="F7803" s="3">
        <v>43033</v>
      </c>
      <c r="G7803" s="3">
        <v>43090</v>
      </c>
      <c r="H7803">
        <v>47</v>
      </c>
    </row>
    <row r="7804" spans="1:8">
      <c r="A7804" s="4" t="s">
        <v>8011</v>
      </c>
      <c r="B7804" s="4" t="s">
        <v>181</v>
      </c>
      <c r="C7804" s="4" t="s">
        <v>179</v>
      </c>
      <c r="D7804" s="4" t="s">
        <v>42</v>
      </c>
      <c r="E7804" s="4" t="s">
        <v>172</v>
      </c>
      <c r="F7804" s="3">
        <v>43033</v>
      </c>
      <c r="G7804" s="3">
        <v>43042</v>
      </c>
      <c r="H7804">
        <v>447</v>
      </c>
    </row>
    <row r="7805" spans="1:8">
      <c r="A7805" s="4" t="s">
        <v>8012</v>
      </c>
      <c r="B7805" s="4" t="s">
        <v>183</v>
      </c>
      <c r="C7805" s="4" t="s">
        <v>171</v>
      </c>
      <c r="D7805" s="4" t="s">
        <v>48</v>
      </c>
      <c r="E7805" s="4" t="s">
        <v>172</v>
      </c>
      <c r="F7805" s="3">
        <v>43034</v>
      </c>
      <c r="G7805" s="3">
        <v>43035</v>
      </c>
      <c r="H7805">
        <v>1103</v>
      </c>
    </row>
    <row r="7806" spans="1:8">
      <c r="A7806" s="4" t="s">
        <v>8013</v>
      </c>
      <c r="B7806" s="4" t="s">
        <v>183</v>
      </c>
      <c r="C7806" s="4" t="s">
        <v>177</v>
      </c>
      <c r="D7806" s="4" t="s">
        <v>57</v>
      </c>
      <c r="E7806" s="4" t="s">
        <v>172</v>
      </c>
      <c r="F7806" s="3">
        <v>43034</v>
      </c>
      <c r="G7806" s="3">
        <v>43097</v>
      </c>
      <c r="H7806">
        <v>57</v>
      </c>
    </row>
    <row r="7807" spans="1:8">
      <c r="A7807" s="4" t="s">
        <v>8014</v>
      </c>
      <c r="B7807" s="4" t="s">
        <v>246</v>
      </c>
      <c r="C7807" s="4" t="s">
        <v>179</v>
      </c>
      <c r="D7807" s="4" t="s">
        <v>25</v>
      </c>
      <c r="E7807" s="4" t="s">
        <v>197</v>
      </c>
      <c r="F7807" s="3">
        <v>43034</v>
      </c>
      <c r="G7807" s="3">
        <v>43045</v>
      </c>
      <c r="H7807">
        <v>0</v>
      </c>
    </row>
    <row r="7808" spans="1:8">
      <c r="A7808" s="4" t="s">
        <v>8015</v>
      </c>
      <c r="B7808" s="4" t="s">
        <v>304</v>
      </c>
      <c r="C7808" s="4" t="s">
        <v>199</v>
      </c>
      <c r="D7808" s="4" t="s">
        <v>76</v>
      </c>
      <c r="E7808" s="4" t="s">
        <v>197</v>
      </c>
      <c r="F7808" s="3">
        <v>43034</v>
      </c>
      <c r="G7808" s="3">
        <v>43063</v>
      </c>
      <c r="H7808">
        <v>0</v>
      </c>
    </row>
    <row r="7809" spans="1:8">
      <c r="A7809" s="4" t="s">
        <v>8016</v>
      </c>
      <c r="B7809" s="4" t="s">
        <v>279</v>
      </c>
      <c r="C7809" s="4" t="s">
        <v>175</v>
      </c>
      <c r="D7809" s="4" t="s">
        <v>95</v>
      </c>
      <c r="E7809" s="4" t="s">
        <v>172</v>
      </c>
      <c r="F7809" s="3">
        <v>43034</v>
      </c>
      <c r="G7809" s="3">
        <v>43043</v>
      </c>
      <c r="H7809">
        <v>4525</v>
      </c>
    </row>
    <row r="7810" spans="1:8">
      <c r="A7810" s="4" t="s">
        <v>8017</v>
      </c>
      <c r="B7810" s="4" t="s">
        <v>174</v>
      </c>
      <c r="C7810" s="4" t="s">
        <v>175</v>
      </c>
      <c r="D7810" s="4" t="s">
        <v>79</v>
      </c>
      <c r="E7810" s="4" t="s">
        <v>197</v>
      </c>
      <c r="F7810" s="3">
        <v>43034</v>
      </c>
      <c r="G7810" s="3">
        <v>43038</v>
      </c>
      <c r="H7810">
        <v>0</v>
      </c>
    </row>
    <row r="7811" spans="1:8">
      <c r="A7811" s="4" t="s">
        <v>8018</v>
      </c>
      <c r="B7811" s="4" t="s">
        <v>174</v>
      </c>
      <c r="C7811" s="4" t="s">
        <v>175</v>
      </c>
      <c r="D7811" s="4" t="s">
        <v>131</v>
      </c>
      <c r="E7811" s="4" t="s">
        <v>197</v>
      </c>
      <c r="F7811" s="3">
        <v>43034</v>
      </c>
      <c r="G7811" s="3">
        <v>43035</v>
      </c>
      <c r="H7811">
        <v>0</v>
      </c>
    </row>
    <row r="7812" spans="1:8">
      <c r="A7812" s="4" t="s">
        <v>8019</v>
      </c>
      <c r="B7812" s="4" t="s">
        <v>212</v>
      </c>
      <c r="C7812" s="4" t="s">
        <v>179</v>
      </c>
      <c r="D7812" s="4" t="s">
        <v>53</v>
      </c>
      <c r="E7812" s="4" t="s">
        <v>172</v>
      </c>
      <c r="F7812" s="3">
        <v>43034</v>
      </c>
      <c r="G7812" s="3">
        <v>43036</v>
      </c>
      <c r="H7812">
        <v>504</v>
      </c>
    </row>
    <row r="7813" spans="1:8">
      <c r="A7813" s="4" t="s">
        <v>8020</v>
      </c>
      <c r="B7813" s="4" t="s">
        <v>196</v>
      </c>
      <c r="C7813" s="4" t="s">
        <v>175</v>
      </c>
      <c r="D7813" s="4" t="s">
        <v>51</v>
      </c>
      <c r="E7813" s="4" t="s">
        <v>197</v>
      </c>
      <c r="F7813" s="3">
        <v>43034</v>
      </c>
      <c r="G7813" s="3">
        <v>43035</v>
      </c>
      <c r="H7813">
        <v>0</v>
      </c>
    </row>
    <row r="7814" spans="1:8">
      <c r="A7814" s="4" t="s">
        <v>8021</v>
      </c>
      <c r="B7814" s="4" t="s">
        <v>244</v>
      </c>
      <c r="C7814" s="4" t="s">
        <v>175</v>
      </c>
      <c r="D7814" s="4" t="s">
        <v>106</v>
      </c>
      <c r="E7814" s="4" t="s">
        <v>172</v>
      </c>
      <c r="F7814" s="3">
        <v>43034</v>
      </c>
      <c r="G7814" s="3">
        <v>43039</v>
      </c>
      <c r="H7814">
        <v>4377</v>
      </c>
    </row>
    <row r="7815" spans="1:8">
      <c r="A7815" s="4" t="s">
        <v>8022</v>
      </c>
      <c r="B7815" s="4" t="s">
        <v>244</v>
      </c>
      <c r="C7815" s="4" t="s">
        <v>192</v>
      </c>
      <c r="D7815" s="4" t="s">
        <v>27</v>
      </c>
      <c r="E7815" s="4" t="s">
        <v>172</v>
      </c>
      <c r="F7815" s="3">
        <v>43034</v>
      </c>
      <c r="G7815" s="3">
        <v>43035</v>
      </c>
      <c r="H7815">
        <v>3353</v>
      </c>
    </row>
    <row r="7816" spans="1:8">
      <c r="A7816" s="4" t="s">
        <v>8023</v>
      </c>
      <c r="B7816" s="4" t="s">
        <v>201</v>
      </c>
      <c r="C7816" s="4" t="s">
        <v>199</v>
      </c>
      <c r="D7816" s="4" t="s">
        <v>82</v>
      </c>
      <c r="E7816" s="4" t="s">
        <v>197</v>
      </c>
      <c r="F7816" s="3">
        <v>43034</v>
      </c>
      <c r="G7816" s="3">
        <v>43039</v>
      </c>
      <c r="H7816">
        <v>0</v>
      </c>
    </row>
    <row r="7817" spans="1:8">
      <c r="A7817" s="4" t="s">
        <v>8024</v>
      </c>
      <c r="B7817" s="4" t="s">
        <v>201</v>
      </c>
      <c r="C7817" s="4" t="s">
        <v>177</v>
      </c>
      <c r="D7817" s="4" t="s">
        <v>53</v>
      </c>
      <c r="E7817" s="4" t="s">
        <v>172</v>
      </c>
      <c r="F7817" s="3">
        <v>43034</v>
      </c>
      <c r="G7817" s="3">
        <v>43042</v>
      </c>
      <c r="H7817">
        <v>50</v>
      </c>
    </row>
    <row r="7818" spans="1:8">
      <c r="A7818" s="4" t="s">
        <v>8025</v>
      </c>
      <c r="B7818" s="4" t="s">
        <v>189</v>
      </c>
      <c r="C7818" s="4" t="s">
        <v>179</v>
      </c>
      <c r="D7818" s="4" t="s">
        <v>43</v>
      </c>
      <c r="E7818" s="4" t="s">
        <v>197</v>
      </c>
      <c r="F7818" s="3">
        <v>43034</v>
      </c>
      <c r="G7818" s="3">
        <v>43038</v>
      </c>
      <c r="H7818">
        <v>0</v>
      </c>
    </row>
    <row r="7819" spans="1:8">
      <c r="A7819" s="4" t="s">
        <v>8026</v>
      </c>
      <c r="B7819" s="4" t="s">
        <v>185</v>
      </c>
      <c r="C7819" s="4" t="s">
        <v>179</v>
      </c>
      <c r="D7819" s="4" t="s">
        <v>24</v>
      </c>
      <c r="E7819" s="4" t="s">
        <v>193</v>
      </c>
      <c r="F7819" s="3">
        <v>43034</v>
      </c>
      <c r="G7819" s="3"/>
    </row>
    <row r="7820" spans="1:8">
      <c r="A7820" s="4" t="s">
        <v>8027</v>
      </c>
      <c r="B7820" s="4" t="s">
        <v>185</v>
      </c>
      <c r="C7820" s="4" t="s">
        <v>179</v>
      </c>
      <c r="D7820" s="4" t="s">
        <v>32</v>
      </c>
      <c r="E7820" s="4" t="s">
        <v>197</v>
      </c>
      <c r="F7820" s="3">
        <v>43034</v>
      </c>
      <c r="G7820" s="3">
        <v>43036</v>
      </c>
      <c r="H7820">
        <v>0</v>
      </c>
    </row>
    <row r="7821" spans="1:8">
      <c r="A7821" s="4" t="s">
        <v>8028</v>
      </c>
      <c r="B7821" s="4" t="s">
        <v>185</v>
      </c>
      <c r="C7821" s="4" t="s">
        <v>179</v>
      </c>
      <c r="D7821" s="4" t="s">
        <v>74</v>
      </c>
      <c r="E7821" s="4" t="s">
        <v>197</v>
      </c>
      <c r="F7821" s="3">
        <v>43034</v>
      </c>
      <c r="G7821" s="3">
        <v>43035</v>
      </c>
      <c r="H7821">
        <v>0</v>
      </c>
    </row>
    <row r="7822" spans="1:8">
      <c r="A7822" s="4" t="s">
        <v>8029</v>
      </c>
      <c r="B7822" s="4" t="s">
        <v>185</v>
      </c>
      <c r="C7822" s="4" t="s">
        <v>192</v>
      </c>
      <c r="D7822" s="4" t="s">
        <v>115</v>
      </c>
      <c r="E7822" s="4" t="s">
        <v>197</v>
      </c>
      <c r="F7822" s="3">
        <v>43034</v>
      </c>
      <c r="G7822" s="3">
        <v>43043</v>
      </c>
      <c r="H7822">
        <v>0</v>
      </c>
    </row>
    <row r="7823" spans="1:8">
      <c r="A7823" s="4" t="s">
        <v>8030</v>
      </c>
      <c r="B7823" s="4" t="s">
        <v>216</v>
      </c>
      <c r="C7823" s="4" t="s">
        <v>179</v>
      </c>
      <c r="D7823" s="4" t="s">
        <v>63</v>
      </c>
      <c r="E7823" s="4" t="s">
        <v>197</v>
      </c>
      <c r="F7823" s="3">
        <v>43034</v>
      </c>
      <c r="G7823" s="3">
        <v>43039</v>
      </c>
      <c r="H7823">
        <v>0</v>
      </c>
    </row>
    <row r="7824" spans="1:8">
      <c r="A7824" s="4" t="s">
        <v>8031</v>
      </c>
      <c r="B7824" s="4" t="s">
        <v>216</v>
      </c>
      <c r="C7824" s="4" t="s">
        <v>179</v>
      </c>
      <c r="D7824" s="4" t="s">
        <v>127</v>
      </c>
      <c r="E7824" s="4" t="s">
        <v>197</v>
      </c>
      <c r="F7824" s="3">
        <v>43034</v>
      </c>
      <c r="G7824" s="3">
        <v>43036</v>
      </c>
      <c r="H7824">
        <v>0</v>
      </c>
    </row>
    <row r="7825" spans="1:8">
      <c r="A7825" s="4" t="s">
        <v>8032</v>
      </c>
      <c r="B7825" s="4" t="s">
        <v>181</v>
      </c>
      <c r="C7825" s="4" t="s">
        <v>175</v>
      </c>
      <c r="D7825" s="4" t="s">
        <v>70</v>
      </c>
      <c r="E7825" s="4" t="s">
        <v>193</v>
      </c>
      <c r="F7825" s="3">
        <v>43034</v>
      </c>
      <c r="G7825" s="3"/>
    </row>
    <row r="7826" spans="1:8">
      <c r="A7826" s="4" t="s">
        <v>8033</v>
      </c>
      <c r="B7826" s="4" t="s">
        <v>183</v>
      </c>
      <c r="C7826" s="4" t="s">
        <v>199</v>
      </c>
      <c r="D7826" s="4" t="s">
        <v>104</v>
      </c>
      <c r="E7826" s="4" t="s">
        <v>172</v>
      </c>
      <c r="F7826" s="3">
        <v>43035</v>
      </c>
      <c r="G7826" s="3">
        <v>43076</v>
      </c>
      <c r="H7826">
        <v>5269</v>
      </c>
    </row>
    <row r="7827" spans="1:8">
      <c r="A7827" s="4" t="s">
        <v>8034</v>
      </c>
      <c r="B7827" s="4" t="s">
        <v>261</v>
      </c>
      <c r="C7827" s="4" t="s">
        <v>175</v>
      </c>
      <c r="D7827" s="4" t="s">
        <v>31</v>
      </c>
      <c r="E7827" s="4" t="s">
        <v>172</v>
      </c>
      <c r="F7827" s="3">
        <v>43035</v>
      </c>
      <c r="G7827" s="3">
        <v>43036</v>
      </c>
      <c r="H7827">
        <v>5275</v>
      </c>
    </row>
    <row r="7828" spans="1:8">
      <c r="A7828" s="4" t="s">
        <v>8035</v>
      </c>
      <c r="B7828" s="4" t="s">
        <v>246</v>
      </c>
      <c r="C7828" s="4" t="s">
        <v>199</v>
      </c>
      <c r="D7828" s="4" t="s">
        <v>123</v>
      </c>
      <c r="E7828" s="4" t="s">
        <v>197</v>
      </c>
      <c r="F7828" s="3">
        <v>43035</v>
      </c>
      <c r="G7828" s="3">
        <v>43037</v>
      </c>
      <c r="H7828">
        <v>0</v>
      </c>
    </row>
    <row r="7829" spans="1:8">
      <c r="A7829" s="4" t="s">
        <v>8036</v>
      </c>
      <c r="B7829" s="4" t="s">
        <v>304</v>
      </c>
      <c r="C7829" s="4" t="s">
        <v>192</v>
      </c>
      <c r="D7829" s="4" t="s">
        <v>43</v>
      </c>
      <c r="E7829" s="4" t="s">
        <v>197</v>
      </c>
      <c r="F7829" s="3">
        <v>43035</v>
      </c>
      <c r="G7829" s="3">
        <v>43046</v>
      </c>
      <c r="H7829">
        <v>0</v>
      </c>
    </row>
    <row r="7830" spans="1:8">
      <c r="A7830" s="4" t="s">
        <v>8037</v>
      </c>
      <c r="B7830" s="4" t="s">
        <v>279</v>
      </c>
      <c r="C7830" s="4" t="s">
        <v>179</v>
      </c>
      <c r="D7830" s="4" t="s">
        <v>88</v>
      </c>
      <c r="E7830" s="4" t="s">
        <v>172</v>
      </c>
      <c r="F7830" s="3">
        <v>43035</v>
      </c>
      <c r="G7830" s="3">
        <v>43037</v>
      </c>
      <c r="H7830">
        <v>601</v>
      </c>
    </row>
    <row r="7831" spans="1:8">
      <c r="A7831" s="4" t="s">
        <v>8038</v>
      </c>
      <c r="B7831" s="4" t="s">
        <v>174</v>
      </c>
      <c r="C7831" s="4" t="s">
        <v>265</v>
      </c>
      <c r="D7831" s="4" t="s">
        <v>119</v>
      </c>
      <c r="E7831" s="4" t="s">
        <v>197</v>
      </c>
      <c r="F7831" s="3">
        <v>43035</v>
      </c>
      <c r="G7831" s="3">
        <v>43049</v>
      </c>
      <c r="H7831">
        <v>0</v>
      </c>
    </row>
    <row r="7832" spans="1:8">
      <c r="A7832" s="4" t="s">
        <v>8039</v>
      </c>
      <c r="B7832" s="4" t="s">
        <v>174</v>
      </c>
      <c r="C7832" s="4" t="s">
        <v>177</v>
      </c>
      <c r="D7832" s="4" t="s">
        <v>57</v>
      </c>
      <c r="E7832" s="4" t="s">
        <v>172</v>
      </c>
      <c r="F7832" s="3">
        <v>43035</v>
      </c>
      <c r="G7832" s="3">
        <v>43098</v>
      </c>
      <c r="H7832">
        <v>53</v>
      </c>
    </row>
    <row r="7833" spans="1:8">
      <c r="A7833" s="4" t="s">
        <v>8040</v>
      </c>
      <c r="B7833" s="4" t="s">
        <v>212</v>
      </c>
      <c r="C7833" s="4" t="s">
        <v>177</v>
      </c>
      <c r="D7833" s="4" t="s">
        <v>74</v>
      </c>
      <c r="E7833" s="4" t="s">
        <v>172</v>
      </c>
      <c r="F7833" s="3">
        <v>43035</v>
      </c>
      <c r="G7833" s="3">
        <v>43049</v>
      </c>
      <c r="H7833">
        <v>46</v>
      </c>
    </row>
    <row r="7834" spans="1:8">
      <c r="A7834" s="4" t="s">
        <v>8041</v>
      </c>
      <c r="B7834" s="4" t="s">
        <v>191</v>
      </c>
      <c r="C7834" s="4" t="s">
        <v>175</v>
      </c>
      <c r="D7834" s="4" t="s">
        <v>75</v>
      </c>
      <c r="E7834" s="4" t="s">
        <v>197</v>
      </c>
      <c r="F7834" s="3">
        <v>43035</v>
      </c>
      <c r="G7834" s="3">
        <v>43037</v>
      </c>
      <c r="H7834">
        <v>0</v>
      </c>
    </row>
    <row r="7835" spans="1:8">
      <c r="A7835" s="4" t="s">
        <v>8042</v>
      </c>
      <c r="B7835" s="4" t="s">
        <v>343</v>
      </c>
      <c r="C7835" s="4" t="s">
        <v>179</v>
      </c>
      <c r="D7835" s="4" t="s">
        <v>119</v>
      </c>
      <c r="E7835" s="4" t="s">
        <v>172</v>
      </c>
      <c r="F7835" s="3">
        <v>43035</v>
      </c>
      <c r="G7835" s="3">
        <v>43037</v>
      </c>
      <c r="H7835">
        <v>538</v>
      </c>
    </row>
    <row r="7836" spans="1:8">
      <c r="A7836" s="4" t="s">
        <v>8043</v>
      </c>
      <c r="B7836" s="4" t="s">
        <v>219</v>
      </c>
      <c r="C7836" s="4" t="s">
        <v>177</v>
      </c>
      <c r="D7836" s="4" t="s">
        <v>97</v>
      </c>
      <c r="E7836" s="4" t="s">
        <v>172</v>
      </c>
      <c r="F7836" s="3">
        <v>43035</v>
      </c>
      <c r="G7836" s="3">
        <v>43084</v>
      </c>
      <c r="H7836">
        <v>53</v>
      </c>
    </row>
    <row r="7837" spans="1:8">
      <c r="A7837" s="4" t="s">
        <v>8044</v>
      </c>
      <c r="B7837" s="4" t="s">
        <v>256</v>
      </c>
      <c r="C7837" s="4" t="s">
        <v>192</v>
      </c>
      <c r="D7837" s="4" t="s">
        <v>51</v>
      </c>
      <c r="E7837" s="4" t="s">
        <v>172</v>
      </c>
      <c r="F7837" s="3">
        <v>43035</v>
      </c>
      <c r="G7837" s="3">
        <v>43042</v>
      </c>
      <c r="H7837">
        <v>3296</v>
      </c>
    </row>
    <row r="7838" spans="1:8">
      <c r="A7838" s="4" t="s">
        <v>8045</v>
      </c>
      <c r="B7838" s="4" t="s">
        <v>187</v>
      </c>
      <c r="C7838" s="4" t="s">
        <v>179</v>
      </c>
      <c r="D7838" s="4" t="s">
        <v>49</v>
      </c>
      <c r="E7838" s="4" t="s">
        <v>197</v>
      </c>
      <c r="F7838" s="3">
        <v>43035</v>
      </c>
      <c r="G7838" s="3">
        <v>43036</v>
      </c>
      <c r="H7838">
        <v>0</v>
      </c>
    </row>
    <row r="7839" spans="1:8">
      <c r="A7839" s="4" t="s">
        <v>8046</v>
      </c>
      <c r="B7839" s="4" t="s">
        <v>244</v>
      </c>
      <c r="C7839" s="4" t="s">
        <v>192</v>
      </c>
      <c r="D7839" s="4" t="s">
        <v>79</v>
      </c>
      <c r="E7839" s="4" t="s">
        <v>172</v>
      </c>
      <c r="F7839" s="3">
        <v>43035</v>
      </c>
      <c r="G7839" s="3">
        <v>43046</v>
      </c>
      <c r="H7839">
        <v>3561</v>
      </c>
    </row>
    <row r="7840" spans="1:8">
      <c r="A7840" s="4" t="s">
        <v>8047</v>
      </c>
      <c r="B7840" s="4" t="s">
        <v>201</v>
      </c>
      <c r="C7840" s="4" t="s">
        <v>199</v>
      </c>
      <c r="D7840" s="4" t="s">
        <v>108</v>
      </c>
      <c r="E7840" s="4" t="s">
        <v>172</v>
      </c>
      <c r="F7840" s="3">
        <v>43035</v>
      </c>
      <c r="G7840" s="3">
        <v>43045</v>
      </c>
      <c r="H7840">
        <v>5655</v>
      </c>
    </row>
    <row r="7841" spans="1:8">
      <c r="A7841" s="4" t="s">
        <v>8048</v>
      </c>
      <c r="B7841" s="4" t="s">
        <v>170</v>
      </c>
      <c r="C7841" s="4" t="s">
        <v>179</v>
      </c>
      <c r="D7841" s="4" t="s">
        <v>48</v>
      </c>
      <c r="E7841" s="4" t="s">
        <v>172</v>
      </c>
      <c r="F7841" s="3">
        <v>43035</v>
      </c>
      <c r="G7841" s="3">
        <v>43083</v>
      </c>
      <c r="H7841">
        <v>656</v>
      </c>
    </row>
    <row r="7842" spans="1:8">
      <c r="A7842" s="4" t="s">
        <v>8049</v>
      </c>
      <c r="B7842" s="4" t="s">
        <v>232</v>
      </c>
      <c r="C7842" s="4" t="s">
        <v>192</v>
      </c>
      <c r="D7842" s="4" t="s">
        <v>50</v>
      </c>
      <c r="E7842" s="4" t="s">
        <v>172</v>
      </c>
      <c r="F7842" s="3">
        <v>43035</v>
      </c>
      <c r="G7842" s="3">
        <v>43044</v>
      </c>
      <c r="H7842">
        <v>3258</v>
      </c>
    </row>
    <row r="7843" spans="1:8">
      <c r="A7843" s="4" t="s">
        <v>8050</v>
      </c>
      <c r="B7843" s="4" t="s">
        <v>205</v>
      </c>
      <c r="C7843" s="4" t="s">
        <v>179</v>
      </c>
      <c r="D7843" s="4" t="s">
        <v>71</v>
      </c>
      <c r="E7843" s="4" t="s">
        <v>172</v>
      </c>
      <c r="F7843" s="3">
        <v>43035</v>
      </c>
      <c r="G7843" s="3">
        <v>43051</v>
      </c>
      <c r="H7843">
        <v>577</v>
      </c>
    </row>
    <row r="7844" spans="1:8">
      <c r="A7844" s="4" t="s">
        <v>8051</v>
      </c>
      <c r="B7844" s="4" t="s">
        <v>208</v>
      </c>
      <c r="C7844" s="4" t="s">
        <v>177</v>
      </c>
      <c r="D7844" s="4" t="s">
        <v>110</v>
      </c>
      <c r="E7844" s="4" t="s">
        <v>172</v>
      </c>
      <c r="F7844" s="3">
        <v>43035</v>
      </c>
      <c r="G7844" s="3">
        <v>43036</v>
      </c>
      <c r="H7844">
        <v>50</v>
      </c>
    </row>
    <row r="7845" spans="1:8">
      <c r="A7845" s="4" t="s">
        <v>8052</v>
      </c>
      <c r="B7845" s="4" t="s">
        <v>185</v>
      </c>
      <c r="C7845" s="4" t="s">
        <v>179</v>
      </c>
      <c r="D7845" s="4" t="s">
        <v>87</v>
      </c>
      <c r="E7845" s="4" t="s">
        <v>197</v>
      </c>
      <c r="F7845" s="3">
        <v>43035</v>
      </c>
      <c r="G7845" s="3">
        <v>43037</v>
      </c>
      <c r="H7845">
        <v>0</v>
      </c>
    </row>
    <row r="7846" spans="1:8">
      <c r="A7846" s="4" t="s">
        <v>8053</v>
      </c>
      <c r="B7846" s="4" t="s">
        <v>183</v>
      </c>
      <c r="C7846" s="4" t="s">
        <v>177</v>
      </c>
      <c r="D7846" s="4" t="s">
        <v>45</v>
      </c>
      <c r="E7846" s="4" t="s">
        <v>172</v>
      </c>
      <c r="F7846" s="3">
        <v>43036</v>
      </c>
      <c r="G7846" s="3">
        <v>43037</v>
      </c>
      <c r="H7846">
        <v>66</v>
      </c>
    </row>
    <row r="7847" spans="1:8">
      <c r="A7847" s="4" t="s">
        <v>8054</v>
      </c>
      <c r="B7847" s="4" t="s">
        <v>279</v>
      </c>
      <c r="C7847" s="4" t="s">
        <v>171</v>
      </c>
      <c r="D7847" s="4" t="s">
        <v>65</v>
      </c>
      <c r="E7847" s="4" t="s">
        <v>172</v>
      </c>
      <c r="F7847" s="3">
        <v>43036</v>
      </c>
      <c r="G7847" s="3">
        <v>43051</v>
      </c>
      <c r="H7847">
        <v>1079</v>
      </c>
    </row>
    <row r="7848" spans="1:8">
      <c r="A7848" s="4" t="s">
        <v>8055</v>
      </c>
      <c r="B7848" s="4" t="s">
        <v>174</v>
      </c>
      <c r="C7848" s="4" t="s">
        <v>192</v>
      </c>
      <c r="D7848" s="4" t="s">
        <v>43</v>
      </c>
      <c r="E7848" s="4" t="s">
        <v>197</v>
      </c>
      <c r="F7848" s="3">
        <v>43036</v>
      </c>
      <c r="G7848" s="3">
        <v>43037</v>
      </c>
      <c r="H7848">
        <v>0</v>
      </c>
    </row>
    <row r="7849" spans="1:8">
      <c r="A7849" s="4" t="s">
        <v>8056</v>
      </c>
      <c r="B7849" s="4" t="s">
        <v>263</v>
      </c>
      <c r="C7849" s="4" t="s">
        <v>192</v>
      </c>
      <c r="D7849" s="4" t="s">
        <v>50</v>
      </c>
      <c r="E7849" s="4" t="s">
        <v>197</v>
      </c>
      <c r="F7849" s="3">
        <v>43036</v>
      </c>
      <c r="G7849" s="3">
        <v>43042</v>
      </c>
      <c r="H7849">
        <v>0</v>
      </c>
    </row>
    <row r="7850" spans="1:8">
      <c r="A7850" s="4" t="s">
        <v>8057</v>
      </c>
      <c r="B7850" s="4" t="s">
        <v>212</v>
      </c>
      <c r="C7850" s="4" t="s">
        <v>265</v>
      </c>
      <c r="D7850" s="4" t="s">
        <v>38</v>
      </c>
      <c r="E7850" s="4" t="s">
        <v>172</v>
      </c>
      <c r="F7850" s="3">
        <v>43036</v>
      </c>
      <c r="G7850" s="3">
        <v>43037</v>
      </c>
      <c r="H7850">
        <v>27971</v>
      </c>
    </row>
    <row r="7851" spans="1:8">
      <c r="A7851" s="4" t="s">
        <v>8058</v>
      </c>
      <c r="B7851" s="4" t="s">
        <v>219</v>
      </c>
      <c r="C7851" s="4" t="s">
        <v>199</v>
      </c>
      <c r="D7851" s="4" t="s">
        <v>24</v>
      </c>
      <c r="E7851" s="4" t="s">
        <v>193</v>
      </c>
      <c r="F7851" s="3">
        <v>43036</v>
      </c>
      <c r="G7851" s="3"/>
    </row>
    <row r="7852" spans="1:8">
      <c r="A7852" s="4" t="s">
        <v>8059</v>
      </c>
      <c r="B7852" s="4" t="s">
        <v>230</v>
      </c>
      <c r="C7852" s="4" t="s">
        <v>179</v>
      </c>
      <c r="D7852" s="4" t="s">
        <v>122</v>
      </c>
      <c r="E7852" s="4" t="s">
        <v>193</v>
      </c>
      <c r="F7852" s="3">
        <v>43036</v>
      </c>
      <c r="G7852" s="3"/>
    </row>
    <row r="7853" spans="1:8">
      <c r="A7853" s="4" t="s">
        <v>8060</v>
      </c>
      <c r="B7853" s="4" t="s">
        <v>187</v>
      </c>
      <c r="C7853" s="4" t="s">
        <v>179</v>
      </c>
      <c r="D7853" s="4" t="s">
        <v>124</v>
      </c>
      <c r="E7853" s="4" t="s">
        <v>172</v>
      </c>
      <c r="F7853" s="3">
        <v>43036</v>
      </c>
      <c r="G7853" s="3">
        <v>43050</v>
      </c>
      <c r="H7853">
        <v>598</v>
      </c>
    </row>
    <row r="7854" spans="1:8">
      <c r="A7854" s="4" t="s">
        <v>8061</v>
      </c>
      <c r="B7854" s="4" t="s">
        <v>208</v>
      </c>
      <c r="C7854" s="4" t="s">
        <v>177</v>
      </c>
      <c r="D7854" s="4" t="s">
        <v>110</v>
      </c>
      <c r="E7854" s="4" t="s">
        <v>197</v>
      </c>
      <c r="F7854" s="3">
        <v>43036</v>
      </c>
      <c r="G7854" s="3">
        <v>43037</v>
      </c>
      <c r="H7854">
        <v>0</v>
      </c>
    </row>
    <row r="7855" spans="1:8">
      <c r="A7855" s="4" t="s">
        <v>8062</v>
      </c>
      <c r="B7855" s="4" t="s">
        <v>185</v>
      </c>
      <c r="C7855" s="4" t="s">
        <v>175</v>
      </c>
      <c r="D7855" s="4" t="s">
        <v>81</v>
      </c>
      <c r="E7855" s="4" t="s">
        <v>197</v>
      </c>
      <c r="F7855" s="3">
        <v>43036</v>
      </c>
      <c r="G7855" s="3">
        <v>43037</v>
      </c>
      <c r="H7855">
        <v>0</v>
      </c>
    </row>
    <row r="7856" spans="1:8">
      <c r="A7856" s="4" t="s">
        <v>8063</v>
      </c>
      <c r="B7856" s="4" t="s">
        <v>216</v>
      </c>
      <c r="C7856" s="4" t="s">
        <v>177</v>
      </c>
      <c r="D7856" s="4" t="s">
        <v>34</v>
      </c>
      <c r="E7856" s="4" t="s">
        <v>172</v>
      </c>
      <c r="F7856" s="3">
        <v>43036</v>
      </c>
      <c r="G7856" s="3">
        <v>43053</v>
      </c>
      <c r="H7856">
        <v>61</v>
      </c>
    </row>
    <row r="7857" spans="1:8">
      <c r="A7857" s="4" t="s">
        <v>8064</v>
      </c>
      <c r="B7857" s="4" t="s">
        <v>181</v>
      </c>
      <c r="C7857" s="4" t="s">
        <v>179</v>
      </c>
      <c r="D7857" s="4" t="s">
        <v>102</v>
      </c>
      <c r="E7857" s="4" t="s">
        <v>197</v>
      </c>
      <c r="F7857" s="3">
        <v>43036</v>
      </c>
      <c r="G7857" s="3">
        <v>43046</v>
      </c>
      <c r="H7857">
        <v>0</v>
      </c>
    </row>
    <row r="7858" spans="1:8">
      <c r="A7858" s="4" t="s">
        <v>8065</v>
      </c>
      <c r="B7858" s="4" t="s">
        <v>181</v>
      </c>
      <c r="C7858" s="4" t="s">
        <v>192</v>
      </c>
      <c r="D7858" s="4" t="s">
        <v>98</v>
      </c>
      <c r="E7858" s="4" t="s">
        <v>172</v>
      </c>
      <c r="F7858" s="3">
        <v>43036</v>
      </c>
      <c r="G7858" s="3">
        <v>43051</v>
      </c>
      <c r="H7858">
        <v>3082</v>
      </c>
    </row>
    <row r="7859" spans="1:8">
      <c r="A7859" s="4" t="s">
        <v>8066</v>
      </c>
      <c r="B7859" s="4" t="s">
        <v>246</v>
      </c>
      <c r="C7859" s="4" t="s">
        <v>179</v>
      </c>
      <c r="D7859" s="4" t="s">
        <v>65</v>
      </c>
      <c r="E7859" s="4" t="s">
        <v>197</v>
      </c>
      <c r="F7859" s="3">
        <v>43037</v>
      </c>
      <c r="G7859" s="3">
        <v>43051</v>
      </c>
      <c r="H7859">
        <v>0</v>
      </c>
    </row>
    <row r="7860" spans="1:8">
      <c r="A7860" s="4" t="s">
        <v>8067</v>
      </c>
      <c r="B7860" s="4" t="s">
        <v>279</v>
      </c>
      <c r="C7860" s="4" t="s">
        <v>199</v>
      </c>
      <c r="D7860" s="4" t="s">
        <v>95</v>
      </c>
      <c r="E7860" s="4" t="s">
        <v>172</v>
      </c>
      <c r="F7860" s="3">
        <v>43037</v>
      </c>
      <c r="G7860" s="3">
        <v>43050</v>
      </c>
      <c r="H7860">
        <v>5646</v>
      </c>
    </row>
    <row r="7861" spans="1:8">
      <c r="A7861" s="4" t="s">
        <v>8068</v>
      </c>
      <c r="B7861" s="4" t="s">
        <v>174</v>
      </c>
      <c r="C7861" s="4" t="s">
        <v>192</v>
      </c>
      <c r="D7861" s="4" t="s">
        <v>41</v>
      </c>
      <c r="E7861" s="4" t="s">
        <v>197</v>
      </c>
      <c r="F7861" s="3">
        <v>43037</v>
      </c>
      <c r="G7861" s="3">
        <v>43043</v>
      </c>
      <c r="H7861">
        <v>0</v>
      </c>
    </row>
    <row r="7862" spans="1:8">
      <c r="A7862" s="4" t="s">
        <v>8069</v>
      </c>
      <c r="B7862" s="4" t="s">
        <v>174</v>
      </c>
      <c r="C7862" s="4" t="s">
        <v>175</v>
      </c>
      <c r="D7862" s="4" t="s">
        <v>41</v>
      </c>
      <c r="E7862" s="4" t="s">
        <v>172</v>
      </c>
      <c r="F7862" s="3">
        <v>43037</v>
      </c>
      <c r="G7862" s="3">
        <v>43038</v>
      </c>
      <c r="H7862">
        <v>4733</v>
      </c>
    </row>
    <row r="7863" spans="1:8">
      <c r="A7863" s="4" t="s">
        <v>8070</v>
      </c>
      <c r="B7863" s="4" t="s">
        <v>196</v>
      </c>
      <c r="C7863" s="4" t="s">
        <v>192</v>
      </c>
      <c r="D7863" s="4" t="s">
        <v>37</v>
      </c>
      <c r="E7863" s="4" t="s">
        <v>172</v>
      </c>
      <c r="F7863" s="3">
        <v>43037</v>
      </c>
      <c r="G7863" s="3">
        <v>43099</v>
      </c>
      <c r="H7863">
        <v>2931</v>
      </c>
    </row>
    <row r="7864" spans="1:8">
      <c r="A7864" s="4" t="s">
        <v>8071</v>
      </c>
      <c r="B7864" s="4" t="s">
        <v>343</v>
      </c>
      <c r="C7864" s="4" t="s">
        <v>177</v>
      </c>
      <c r="D7864" s="4" t="s">
        <v>29</v>
      </c>
      <c r="E7864" s="4" t="s">
        <v>172</v>
      </c>
      <c r="F7864" s="3">
        <v>43037</v>
      </c>
      <c r="G7864" s="3">
        <v>43039</v>
      </c>
      <c r="H7864">
        <v>62</v>
      </c>
    </row>
    <row r="7865" spans="1:8">
      <c r="A7865" s="4" t="s">
        <v>8072</v>
      </c>
      <c r="B7865" s="4" t="s">
        <v>226</v>
      </c>
      <c r="C7865" s="4" t="s">
        <v>192</v>
      </c>
      <c r="D7865" s="4" t="s">
        <v>84</v>
      </c>
      <c r="E7865" s="4" t="s">
        <v>197</v>
      </c>
      <c r="F7865" s="3">
        <v>43037</v>
      </c>
      <c r="G7865" s="3">
        <v>43042</v>
      </c>
      <c r="H7865">
        <v>0</v>
      </c>
    </row>
    <row r="7866" spans="1:8">
      <c r="A7866" s="4" t="s">
        <v>8073</v>
      </c>
      <c r="B7866" s="4" t="s">
        <v>181</v>
      </c>
      <c r="C7866" s="4" t="s">
        <v>175</v>
      </c>
      <c r="D7866" s="4" t="s">
        <v>72</v>
      </c>
      <c r="E7866" s="4" t="s">
        <v>172</v>
      </c>
      <c r="F7866" s="3">
        <v>43037</v>
      </c>
      <c r="G7866" s="3">
        <v>43039</v>
      </c>
      <c r="H7866">
        <v>4178</v>
      </c>
    </row>
    <row r="7867" spans="1:8">
      <c r="A7867" s="4" t="s">
        <v>8074</v>
      </c>
      <c r="B7867" s="4" t="s">
        <v>246</v>
      </c>
      <c r="C7867" s="4" t="s">
        <v>175</v>
      </c>
      <c r="D7867" s="4" t="s">
        <v>83</v>
      </c>
      <c r="E7867" s="4" t="s">
        <v>172</v>
      </c>
      <c r="F7867" s="3">
        <v>43038</v>
      </c>
      <c r="G7867" s="3">
        <v>43043</v>
      </c>
      <c r="H7867">
        <v>5239</v>
      </c>
    </row>
    <row r="7868" spans="1:8">
      <c r="A7868" s="4" t="s">
        <v>8075</v>
      </c>
      <c r="B7868" s="4" t="s">
        <v>210</v>
      </c>
      <c r="C7868" s="4" t="s">
        <v>171</v>
      </c>
      <c r="D7868" s="4" t="s">
        <v>21</v>
      </c>
      <c r="E7868" s="4" t="s">
        <v>193</v>
      </c>
      <c r="F7868" s="3">
        <v>43038</v>
      </c>
      <c r="G7868" s="3"/>
    </row>
    <row r="7869" spans="1:8">
      <c r="A7869" s="4" t="s">
        <v>8076</v>
      </c>
      <c r="B7869" s="4" t="s">
        <v>196</v>
      </c>
      <c r="C7869" s="4" t="s">
        <v>179</v>
      </c>
      <c r="D7869" s="4" t="s">
        <v>119</v>
      </c>
      <c r="E7869" s="4" t="s">
        <v>172</v>
      </c>
      <c r="F7869" s="3">
        <v>43038</v>
      </c>
      <c r="G7869" s="3">
        <v>43050</v>
      </c>
      <c r="H7869">
        <v>539</v>
      </c>
    </row>
    <row r="7870" spans="1:8">
      <c r="A7870" s="4" t="s">
        <v>8077</v>
      </c>
      <c r="B7870" s="4" t="s">
        <v>203</v>
      </c>
      <c r="C7870" s="4" t="s">
        <v>177</v>
      </c>
      <c r="D7870" s="4" t="s">
        <v>24</v>
      </c>
      <c r="E7870" s="4" t="s">
        <v>193</v>
      </c>
      <c r="F7870" s="3">
        <v>43038</v>
      </c>
      <c r="G7870" s="3"/>
    </row>
    <row r="7871" spans="1:8">
      <c r="A7871" s="4" t="s">
        <v>8078</v>
      </c>
      <c r="B7871" s="4" t="s">
        <v>343</v>
      </c>
      <c r="C7871" s="4" t="s">
        <v>171</v>
      </c>
      <c r="D7871" s="4" t="s">
        <v>100</v>
      </c>
      <c r="E7871" s="4" t="s">
        <v>172</v>
      </c>
      <c r="F7871" s="3">
        <v>43038</v>
      </c>
      <c r="G7871" s="3">
        <v>43039</v>
      </c>
      <c r="H7871">
        <v>973</v>
      </c>
    </row>
    <row r="7872" spans="1:8">
      <c r="A7872" s="4" t="s">
        <v>8079</v>
      </c>
      <c r="B7872" s="4" t="s">
        <v>256</v>
      </c>
      <c r="C7872" s="4" t="s">
        <v>177</v>
      </c>
      <c r="D7872" s="4" t="s">
        <v>110</v>
      </c>
      <c r="E7872" s="4" t="s">
        <v>197</v>
      </c>
      <c r="F7872" s="3">
        <v>43038</v>
      </c>
      <c r="G7872" s="3">
        <v>43039</v>
      </c>
      <c r="H7872">
        <v>0</v>
      </c>
    </row>
    <row r="7873" spans="1:8">
      <c r="A7873" s="4" t="s">
        <v>8080</v>
      </c>
      <c r="B7873" s="4" t="s">
        <v>232</v>
      </c>
      <c r="C7873" s="4" t="s">
        <v>199</v>
      </c>
      <c r="D7873" s="4" t="s">
        <v>63</v>
      </c>
      <c r="E7873" s="4" t="s">
        <v>197</v>
      </c>
      <c r="F7873" s="3">
        <v>43038</v>
      </c>
      <c r="G7873" s="3">
        <v>43039</v>
      </c>
      <c r="H7873">
        <v>0</v>
      </c>
    </row>
    <row r="7874" spans="1:8">
      <c r="A7874" s="4" t="s">
        <v>8081</v>
      </c>
      <c r="B7874" s="4" t="s">
        <v>185</v>
      </c>
      <c r="C7874" s="4" t="s">
        <v>179</v>
      </c>
      <c r="D7874" s="4" t="s">
        <v>84</v>
      </c>
      <c r="E7874" s="4" t="s">
        <v>172</v>
      </c>
      <c r="F7874" s="3">
        <v>43038</v>
      </c>
      <c r="G7874" s="3">
        <v>43043</v>
      </c>
      <c r="H7874">
        <v>622</v>
      </c>
    </row>
    <row r="7875" spans="1:8">
      <c r="A7875" s="4" t="s">
        <v>8082</v>
      </c>
      <c r="B7875" s="4" t="s">
        <v>181</v>
      </c>
      <c r="C7875" s="4" t="s">
        <v>171</v>
      </c>
      <c r="D7875" s="4" t="s">
        <v>115</v>
      </c>
      <c r="E7875" s="4" t="s">
        <v>197</v>
      </c>
      <c r="F7875" s="3">
        <v>43038</v>
      </c>
      <c r="G7875" s="3">
        <v>43054</v>
      </c>
      <c r="H7875">
        <v>0</v>
      </c>
    </row>
    <row r="7876" spans="1:8">
      <c r="A7876" s="4" t="s">
        <v>8083</v>
      </c>
      <c r="B7876" s="4" t="s">
        <v>183</v>
      </c>
      <c r="C7876" s="4" t="s">
        <v>177</v>
      </c>
      <c r="D7876" s="4" t="s">
        <v>79</v>
      </c>
      <c r="E7876" s="4" t="s">
        <v>197</v>
      </c>
      <c r="F7876" s="3">
        <v>43039</v>
      </c>
      <c r="G7876" s="3">
        <v>43049</v>
      </c>
      <c r="H7876">
        <v>0</v>
      </c>
    </row>
    <row r="7877" spans="1:8">
      <c r="A7877" s="4" t="s">
        <v>8084</v>
      </c>
      <c r="B7877" s="4" t="s">
        <v>261</v>
      </c>
      <c r="C7877" s="4" t="s">
        <v>192</v>
      </c>
      <c r="D7877" s="4" t="s">
        <v>42</v>
      </c>
      <c r="E7877" s="4" t="s">
        <v>172</v>
      </c>
      <c r="F7877" s="3">
        <v>43039</v>
      </c>
      <c r="G7877" s="3">
        <v>43046</v>
      </c>
      <c r="H7877">
        <v>4172</v>
      </c>
    </row>
    <row r="7878" spans="1:8">
      <c r="A7878" s="4" t="s">
        <v>8085</v>
      </c>
      <c r="B7878" s="4" t="s">
        <v>246</v>
      </c>
      <c r="C7878" s="4" t="s">
        <v>175</v>
      </c>
      <c r="D7878" s="4" t="s">
        <v>120</v>
      </c>
      <c r="E7878" s="4" t="s">
        <v>172</v>
      </c>
      <c r="F7878" s="3">
        <v>43039</v>
      </c>
      <c r="G7878" s="3">
        <v>43053</v>
      </c>
      <c r="H7878">
        <v>4529</v>
      </c>
    </row>
    <row r="7879" spans="1:8">
      <c r="A7879" s="4" t="s">
        <v>8086</v>
      </c>
      <c r="B7879" s="4" t="s">
        <v>246</v>
      </c>
      <c r="C7879" s="4" t="s">
        <v>192</v>
      </c>
      <c r="D7879" s="4" t="s">
        <v>84</v>
      </c>
      <c r="E7879" s="4" t="s">
        <v>172</v>
      </c>
      <c r="F7879" s="3">
        <v>43039</v>
      </c>
      <c r="G7879" s="3">
        <v>43079</v>
      </c>
      <c r="H7879">
        <v>2695</v>
      </c>
    </row>
    <row r="7880" spans="1:8">
      <c r="A7880" s="4" t="s">
        <v>8087</v>
      </c>
      <c r="B7880" s="4" t="s">
        <v>174</v>
      </c>
      <c r="C7880" s="4" t="s">
        <v>175</v>
      </c>
      <c r="D7880" s="4" t="s">
        <v>37</v>
      </c>
      <c r="E7880" s="4" t="s">
        <v>197</v>
      </c>
      <c r="F7880" s="3">
        <v>43039</v>
      </c>
      <c r="G7880" s="3">
        <v>43091</v>
      </c>
      <c r="H7880">
        <v>0</v>
      </c>
    </row>
    <row r="7881" spans="1:8">
      <c r="A7881" s="4" t="s">
        <v>8088</v>
      </c>
      <c r="B7881" s="4" t="s">
        <v>174</v>
      </c>
      <c r="C7881" s="4" t="s">
        <v>175</v>
      </c>
      <c r="D7881" s="4" t="s">
        <v>43</v>
      </c>
      <c r="E7881" s="4" t="s">
        <v>197</v>
      </c>
      <c r="F7881" s="3">
        <v>43039</v>
      </c>
      <c r="G7881" s="3">
        <v>43049</v>
      </c>
      <c r="H7881">
        <v>0</v>
      </c>
    </row>
    <row r="7882" spans="1:8">
      <c r="A7882" s="4" t="s">
        <v>8089</v>
      </c>
      <c r="B7882" s="4" t="s">
        <v>263</v>
      </c>
      <c r="C7882" s="4" t="s">
        <v>179</v>
      </c>
      <c r="D7882" s="4" t="s">
        <v>63</v>
      </c>
      <c r="E7882" s="4" t="s">
        <v>172</v>
      </c>
      <c r="F7882" s="3">
        <v>43039</v>
      </c>
      <c r="G7882" s="3">
        <v>43048</v>
      </c>
      <c r="H7882">
        <v>486</v>
      </c>
    </row>
    <row r="7883" spans="1:8">
      <c r="A7883" s="4" t="s">
        <v>8090</v>
      </c>
      <c r="B7883" s="4" t="s">
        <v>263</v>
      </c>
      <c r="C7883" s="4" t="s">
        <v>179</v>
      </c>
      <c r="D7883" s="4" t="s">
        <v>99</v>
      </c>
      <c r="E7883" s="4" t="s">
        <v>172</v>
      </c>
      <c r="F7883" s="3">
        <v>43039</v>
      </c>
      <c r="G7883" s="3">
        <v>43047</v>
      </c>
      <c r="H7883">
        <v>450</v>
      </c>
    </row>
    <row r="7884" spans="1:8">
      <c r="A7884" s="4" t="s">
        <v>8091</v>
      </c>
      <c r="B7884" s="4" t="s">
        <v>212</v>
      </c>
      <c r="C7884" s="4" t="s">
        <v>177</v>
      </c>
      <c r="D7884" s="4" t="s">
        <v>24</v>
      </c>
      <c r="E7884" s="4" t="s">
        <v>193</v>
      </c>
      <c r="F7884" s="3">
        <v>43039</v>
      </c>
      <c r="G7884" s="3"/>
    </row>
    <row r="7885" spans="1:8">
      <c r="A7885" s="4" t="s">
        <v>8092</v>
      </c>
      <c r="B7885" s="4" t="s">
        <v>212</v>
      </c>
      <c r="C7885" s="4" t="s">
        <v>177</v>
      </c>
      <c r="D7885" s="4" t="s">
        <v>59</v>
      </c>
      <c r="E7885" s="4" t="s">
        <v>197</v>
      </c>
      <c r="F7885" s="3">
        <v>43039</v>
      </c>
      <c r="G7885" s="3">
        <v>43048</v>
      </c>
      <c r="H7885">
        <v>0</v>
      </c>
    </row>
    <row r="7886" spans="1:8">
      <c r="A7886" s="4" t="s">
        <v>8093</v>
      </c>
      <c r="B7886" s="4" t="s">
        <v>237</v>
      </c>
      <c r="C7886" s="4" t="s">
        <v>199</v>
      </c>
      <c r="D7886" s="4" t="s">
        <v>95</v>
      </c>
      <c r="E7886" s="4" t="s">
        <v>172</v>
      </c>
      <c r="F7886" s="3">
        <v>43039</v>
      </c>
      <c r="G7886" s="3">
        <v>43047</v>
      </c>
      <c r="H7886">
        <v>6818</v>
      </c>
    </row>
    <row r="7887" spans="1:8">
      <c r="A7887" s="4" t="s">
        <v>8094</v>
      </c>
      <c r="B7887" s="4" t="s">
        <v>196</v>
      </c>
      <c r="C7887" s="4" t="s">
        <v>192</v>
      </c>
      <c r="D7887" s="4" t="s">
        <v>42</v>
      </c>
      <c r="E7887" s="4" t="s">
        <v>172</v>
      </c>
      <c r="F7887" s="3">
        <v>43039</v>
      </c>
      <c r="G7887" s="3">
        <v>43090</v>
      </c>
      <c r="H7887">
        <v>3298</v>
      </c>
    </row>
    <row r="7888" spans="1:8">
      <c r="A7888" s="4" t="s">
        <v>8095</v>
      </c>
      <c r="B7888" s="4" t="s">
        <v>191</v>
      </c>
      <c r="C7888" s="4" t="s">
        <v>175</v>
      </c>
      <c r="D7888" s="4" t="s">
        <v>24</v>
      </c>
      <c r="E7888" s="4" t="s">
        <v>193</v>
      </c>
      <c r="F7888" s="3">
        <v>43039</v>
      </c>
      <c r="G7888" s="3"/>
    </row>
    <row r="7889" spans="1:8">
      <c r="A7889" s="4" t="s">
        <v>8096</v>
      </c>
      <c r="B7889" s="4" t="s">
        <v>219</v>
      </c>
      <c r="C7889" s="4" t="s">
        <v>199</v>
      </c>
      <c r="D7889" s="4" t="s">
        <v>71</v>
      </c>
      <c r="E7889" s="4" t="s">
        <v>172</v>
      </c>
      <c r="F7889" s="3">
        <v>43039</v>
      </c>
      <c r="G7889" s="3">
        <v>43048</v>
      </c>
      <c r="H7889">
        <v>5512</v>
      </c>
    </row>
    <row r="7890" spans="1:8">
      <c r="A7890" s="4" t="s">
        <v>8097</v>
      </c>
      <c r="B7890" s="4" t="s">
        <v>219</v>
      </c>
      <c r="C7890" s="4" t="s">
        <v>199</v>
      </c>
      <c r="D7890" s="4" t="s">
        <v>82</v>
      </c>
      <c r="E7890" s="4" t="s">
        <v>172</v>
      </c>
      <c r="F7890" s="3">
        <v>43039</v>
      </c>
      <c r="G7890" s="3">
        <v>43046</v>
      </c>
      <c r="H7890">
        <v>4742</v>
      </c>
    </row>
    <row r="7891" spans="1:8">
      <c r="A7891" s="4" t="s">
        <v>8098</v>
      </c>
      <c r="B7891" s="4" t="s">
        <v>230</v>
      </c>
      <c r="C7891" s="4" t="s">
        <v>179</v>
      </c>
      <c r="D7891" s="4" t="s">
        <v>124</v>
      </c>
      <c r="E7891" s="4" t="s">
        <v>172</v>
      </c>
      <c r="F7891" s="3">
        <v>43039</v>
      </c>
      <c r="G7891" s="3">
        <v>43041</v>
      </c>
      <c r="H7891">
        <v>653</v>
      </c>
    </row>
    <row r="7892" spans="1:8">
      <c r="A7892" s="4" t="s">
        <v>8099</v>
      </c>
      <c r="B7892" s="4" t="s">
        <v>256</v>
      </c>
      <c r="C7892" s="4" t="s">
        <v>171</v>
      </c>
      <c r="D7892" s="4" t="s">
        <v>43</v>
      </c>
      <c r="E7892" s="4" t="s">
        <v>197</v>
      </c>
      <c r="F7892" s="3">
        <v>43039</v>
      </c>
      <c r="G7892" s="3">
        <v>43049</v>
      </c>
      <c r="H7892">
        <v>0</v>
      </c>
    </row>
    <row r="7893" spans="1:8">
      <c r="A7893" s="4" t="s">
        <v>8100</v>
      </c>
      <c r="B7893" s="4" t="s">
        <v>187</v>
      </c>
      <c r="C7893" s="4" t="s">
        <v>192</v>
      </c>
      <c r="D7893" s="4" t="s">
        <v>44</v>
      </c>
      <c r="E7893" s="4" t="s">
        <v>172</v>
      </c>
      <c r="F7893" s="3">
        <v>43039</v>
      </c>
      <c r="G7893" s="3">
        <v>43050</v>
      </c>
      <c r="H7893">
        <v>4058</v>
      </c>
    </row>
    <row r="7894" spans="1:8">
      <c r="A7894" s="4" t="s">
        <v>8101</v>
      </c>
      <c r="B7894" s="4" t="s">
        <v>232</v>
      </c>
      <c r="C7894" s="4" t="s">
        <v>179</v>
      </c>
      <c r="D7894" s="4" t="s">
        <v>42</v>
      </c>
      <c r="E7894" s="4" t="s">
        <v>172</v>
      </c>
      <c r="F7894" s="3">
        <v>43039</v>
      </c>
      <c r="G7894" s="3">
        <v>43040</v>
      </c>
      <c r="H7894">
        <v>553</v>
      </c>
    </row>
    <row r="7895" spans="1:8">
      <c r="A7895" s="4" t="s">
        <v>8102</v>
      </c>
      <c r="B7895" s="4" t="s">
        <v>226</v>
      </c>
      <c r="C7895" s="4" t="s">
        <v>199</v>
      </c>
      <c r="D7895" s="4" t="s">
        <v>123</v>
      </c>
      <c r="E7895" s="4" t="s">
        <v>197</v>
      </c>
      <c r="F7895" s="3">
        <v>43039</v>
      </c>
      <c r="G7895" s="3">
        <v>43046</v>
      </c>
      <c r="H7895">
        <v>0</v>
      </c>
    </row>
    <row r="7896" spans="1:8">
      <c r="A7896" s="4" t="s">
        <v>8103</v>
      </c>
      <c r="B7896" s="4" t="s">
        <v>185</v>
      </c>
      <c r="C7896" s="4" t="s">
        <v>177</v>
      </c>
      <c r="D7896" s="4" t="s">
        <v>82</v>
      </c>
      <c r="E7896" s="4" t="s">
        <v>197</v>
      </c>
      <c r="F7896" s="3">
        <v>43039</v>
      </c>
      <c r="G7896" s="3">
        <v>43042</v>
      </c>
      <c r="H7896">
        <v>0</v>
      </c>
    </row>
    <row r="7897" spans="1:8">
      <c r="A7897" s="4" t="s">
        <v>8104</v>
      </c>
      <c r="B7897" s="4" t="s">
        <v>235</v>
      </c>
      <c r="C7897" s="4" t="s">
        <v>199</v>
      </c>
      <c r="D7897" s="4" t="s">
        <v>24</v>
      </c>
      <c r="E7897" s="4" t="s">
        <v>193</v>
      </c>
      <c r="F7897" s="3">
        <v>43039</v>
      </c>
      <c r="G7897" s="3"/>
    </row>
    <row r="7898" spans="1:8">
      <c r="A7898" s="4" t="s">
        <v>8105</v>
      </c>
      <c r="B7898" s="4" t="s">
        <v>246</v>
      </c>
      <c r="C7898" s="4" t="s">
        <v>171</v>
      </c>
      <c r="D7898" s="4" t="s">
        <v>82</v>
      </c>
      <c r="E7898" s="4" t="s">
        <v>197</v>
      </c>
      <c r="F7898" s="3">
        <v>43040</v>
      </c>
      <c r="G7898" s="3">
        <v>43052</v>
      </c>
      <c r="H7898">
        <v>0</v>
      </c>
    </row>
    <row r="7899" spans="1:8">
      <c r="A7899" s="4" t="s">
        <v>8106</v>
      </c>
      <c r="B7899" s="4" t="s">
        <v>304</v>
      </c>
      <c r="C7899" s="4" t="s">
        <v>199</v>
      </c>
      <c r="D7899" s="4" t="s">
        <v>68</v>
      </c>
      <c r="E7899" s="4" t="s">
        <v>197</v>
      </c>
      <c r="F7899" s="3">
        <v>43040</v>
      </c>
      <c r="G7899" s="3">
        <v>43054</v>
      </c>
      <c r="H7899">
        <v>0</v>
      </c>
    </row>
    <row r="7900" spans="1:8">
      <c r="A7900" s="4" t="s">
        <v>8107</v>
      </c>
      <c r="B7900" s="4" t="s">
        <v>304</v>
      </c>
      <c r="C7900" s="4" t="s">
        <v>199</v>
      </c>
      <c r="D7900" s="4" t="s">
        <v>79</v>
      </c>
      <c r="E7900" s="4" t="s">
        <v>172</v>
      </c>
      <c r="F7900" s="3">
        <v>43040</v>
      </c>
      <c r="G7900" s="3">
        <v>43091</v>
      </c>
      <c r="H7900">
        <v>5504</v>
      </c>
    </row>
    <row r="7901" spans="1:8">
      <c r="A7901" s="4" t="s">
        <v>8108</v>
      </c>
      <c r="B7901" s="4" t="s">
        <v>196</v>
      </c>
      <c r="C7901" s="4" t="s">
        <v>177</v>
      </c>
      <c r="D7901" s="4" t="s">
        <v>27</v>
      </c>
      <c r="E7901" s="4" t="s">
        <v>172</v>
      </c>
      <c r="F7901" s="3">
        <v>43040</v>
      </c>
      <c r="G7901" s="3">
        <v>43044</v>
      </c>
      <c r="H7901">
        <v>53</v>
      </c>
    </row>
    <row r="7902" spans="1:8">
      <c r="A7902" s="4" t="s">
        <v>8109</v>
      </c>
      <c r="B7902" s="4" t="s">
        <v>343</v>
      </c>
      <c r="C7902" s="4" t="s">
        <v>179</v>
      </c>
      <c r="D7902" s="4" t="s">
        <v>119</v>
      </c>
      <c r="E7902" s="4" t="s">
        <v>197</v>
      </c>
      <c r="F7902" s="3">
        <v>43040</v>
      </c>
      <c r="G7902" s="3">
        <v>43056</v>
      </c>
      <c r="H7902">
        <v>0</v>
      </c>
    </row>
    <row r="7903" spans="1:8">
      <c r="A7903" s="4" t="s">
        <v>8110</v>
      </c>
      <c r="B7903" s="4" t="s">
        <v>219</v>
      </c>
      <c r="C7903" s="4" t="s">
        <v>192</v>
      </c>
      <c r="D7903" s="4" t="s">
        <v>53</v>
      </c>
      <c r="E7903" s="4" t="s">
        <v>172</v>
      </c>
      <c r="F7903" s="3">
        <v>43040</v>
      </c>
      <c r="G7903" s="3">
        <v>43045</v>
      </c>
      <c r="H7903">
        <v>3064</v>
      </c>
    </row>
    <row r="7904" spans="1:8">
      <c r="A7904" s="4" t="s">
        <v>8111</v>
      </c>
      <c r="B7904" s="4" t="s">
        <v>201</v>
      </c>
      <c r="C7904" s="4" t="s">
        <v>192</v>
      </c>
      <c r="D7904" s="4" t="s">
        <v>102</v>
      </c>
      <c r="E7904" s="4" t="s">
        <v>172</v>
      </c>
      <c r="F7904" s="3">
        <v>43040</v>
      </c>
      <c r="G7904" s="3">
        <v>43053</v>
      </c>
      <c r="H7904">
        <v>2866</v>
      </c>
    </row>
    <row r="7905" spans="1:8">
      <c r="A7905" s="4" t="s">
        <v>8112</v>
      </c>
      <c r="B7905" s="4" t="s">
        <v>185</v>
      </c>
      <c r="C7905" s="4" t="s">
        <v>179</v>
      </c>
      <c r="D7905" s="4" t="s">
        <v>71</v>
      </c>
      <c r="E7905" s="4" t="s">
        <v>197</v>
      </c>
      <c r="F7905" s="3">
        <v>43040</v>
      </c>
      <c r="G7905" s="3">
        <v>43045</v>
      </c>
      <c r="H7905">
        <v>0</v>
      </c>
    </row>
    <row r="7906" spans="1:8">
      <c r="A7906" s="4" t="s">
        <v>8113</v>
      </c>
      <c r="B7906" s="4" t="s">
        <v>185</v>
      </c>
      <c r="C7906" s="4" t="s">
        <v>199</v>
      </c>
      <c r="D7906" s="4" t="s">
        <v>122</v>
      </c>
      <c r="E7906" s="4" t="s">
        <v>197</v>
      </c>
      <c r="F7906" s="3">
        <v>43040</v>
      </c>
      <c r="G7906" s="3">
        <v>43049</v>
      </c>
      <c r="H7906">
        <v>0</v>
      </c>
    </row>
    <row r="7907" spans="1:8">
      <c r="A7907" s="4" t="s">
        <v>8114</v>
      </c>
      <c r="B7907" s="4" t="s">
        <v>185</v>
      </c>
      <c r="C7907" s="4" t="s">
        <v>171</v>
      </c>
      <c r="D7907" s="4" t="s">
        <v>87</v>
      </c>
      <c r="E7907" s="4" t="s">
        <v>172</v>
      </c>
      <c r="F7907" s="3">
        <v>43040</v>
      </c>
      <c r="G7907" s="3">
        <v>43049</v>
      </c>
      <c r="H7907">
        <v>960</v>
      </c>
    </row>
    <row r="7908" spans="1:8">
      <c r="A7908" s="4" t="s">
        <v>8115</v>
      </c>
      <c r="B7908" s="4" t="s">
        <v>185</v>
      </c>
      <c r="C7908" s="4" t="s">
        <v>177</v>
      </c>
      <c r="D7908" s="4" t="s">
        <v>90</v>
      </c>
      <c r="E7908" s="4" t="s">
        <v>172</v>
      </c>
      <c r="F7908" s="3">
        <v>43040</v>
      </c>
      <c r="G7908" s="3">
        <v>43041</v>
      </c>
      <c r="H7908">
        <v>55</v>
      </c>
    </row>
    <row r="7909" spans="1:8">
      <c r="A7909" s="4" t="s">
        <v>8116</v>
      </c>
      <c r="B7909" s="4" t="s">
        <v>216</v>
      </c>
      <c r="C7909" s="4" t="s">
        <v>177</v>
      </c>
      <c r="D7909" s="4" t="s">
        <v>24</v>
      </c>
      <c r="E7909" s="4" t="s">
        <v>193</v>
      </c>
      <c r="F7909" s="3">
        <v>43040</v>
      </c>
      <c r="G7909" s="3"/>
    </row>
    <row r="7910" spans="1:8">
      <c r="A7910" s="4" t="s">
        <v>8117</v>
      </c>
      <c r="B7910" s="4" t="s">
        <v>261</v>
      </c>
      <c r="C7910" s="4" t="s">
        <v>175</v>
      </c>
      <c r="D7910" s="4" t="s">
        <v>50</v>
      </c>
      <c r="E7910" s="4" t="s">
        <v>172</v>
      </c>
      <c r="F7910" s="3">
        <v>43041</v>
      </c>
      <c r="G7910" s="3">
        <v>43046</v>
      </c>
      <c r="H7910">
        <v>4155</v>
      </c>
    </row>
    <row r="7911" spans="1:8">
      <c r="A7911" s="4" t="s">
        <v>8118</v>
      </c>
      <c r="B7911" s="4" t="s">
        <v>279</v>
      </c>
      <c r="C7911" s="4" t="s">
        <v>177</v>
      </c>
      <c r="D7911" s="4" t="s">
        <v>24</v>
      </c>
      <c r="E7911" s="4" t="s">
        <v>193</v>
      </c>
      <c r="F7911" s="3">
        <v>43041</v>
      </c>
      <c r="G7911" s="3"/>
    </row>
    <row r="7912" spans="1:8">
      <c r="A7912" s="4" t="s">
        <v>8119</v>
      </c>
      <c r="B7912" s="4" t="s">
        <v>210</v>
      </c>
      <c r="C7912" s="4" t="s">
        <v>171</v>
      </c>
      <c r="D7912" s="4" t="s">
        <v>42</v>
      </c>
      <c r="E7912" s="4" t="s">
        <v>197</v>
      </c>
      <c r="F7912" s="3">
        <v>43041</v>
      </c>
      <c r="G7912" s="3">
        <v>43044</v>
      </c>
      <c r="H7912">
        <v>0</v>
      </c>
    </row>
    <row r="7913" spans="1:8">
      <c r="A7913" s="4" t="s">
        <v>8120</v>
      </c>
      <c r="B7913" s="4" t="s">
        <v>263</v>
      </c>
      <c r="C7913" s="4" t="s">
        <v>179</v>
      </c>
      <c r="D7913" s="4" t="s">
        <v>35</v>
      </c>
      <c r="E7913" s="4" t="s">
        <v>172</v>
      </c>
      <c r="F7913" s="3">
        <v>43041</v>
      </c>
      <c r="G7913" s="3">
        <v>43067</v>
      </c>
      <c r="H7913">
        <v>532</v>
      </c>
    </row>
    <row r="7914" spans="1:8">
      <c r="A7914" s="4" t="s">
        <v>8121</v>
      </c>
      <c r="B7914" s="4" t="s">
        <v>343</v>
      </c>
      <c r="C7914" s="4" t="s">
        <v>179</v>
      </c>
      <c r="D7914" s="4" t="s">
        <v>37</v>
      </c>
      <c r="E7914" s="4" t="s">
        <v>172</v>
      </c>
      <c r="F7914" s="3">
        <v>43041</v>
      </c>
      <c r="G7914" s="3">
        <v>43042</v>
      </c>
      <c r="H7914">
        <v>479</v>
      </c>
    </row>
    <row r="7915" spans="1:8">
      <c r="A7915" s="4" t="s">
        <v>8122</v>
      </c>
      <c r="B7915" s="4" t="s">
        <v>219</v>
      </c>
      <c r="C7915" s="4" t="s">
        <v>179</v>
      </c>
      <c r="D7915" s="4" t="s">
        <v>122</v>
      </c>
      <c r="E7915" s="4" t="s">
        <v>197</v>
      </c>
      <c r="F7915" s="3">
        <v>43041</v>
      </c>
      <c r="G7915" s="3">
        <v>43046</v>
      </c>
      <c r="H7915">
        <v>0</v>
      </c>
    </row>
    <row r="7916" spans="1:8">
      <c r="A7916" s="4" t="s">
        <v>8123</v>
      </c>
      <c r="B7916" s="4" t="s">
        <v>187</v>
      </c>
      <c r="C7916" s="4" t="s">
        <v>175</v>
      </c>
      <c r="D7916" s="4" t="s">
        <v>24</v>
      </c>
      <c r="E7916" s="4" t="s">
        <v>193</v>
      </c>
      <c r="F7916" s="3">
        <v>43041</v>
      </c>
      <c r="G7916" s="3"/>
    </row>
    <row r="7917" spans="1:8">
      <c r="A7917" s="4" t="s">
        <v>8124</v>
      </c>
      <c r="B7917" s="4" t="s">
        <v>187</v>
      </c>
      <c r="C7917" s="4" t="s">
        <v>175</v>
      </c>
      <c r="D7917" s="4" t="s">
        <v>122</v>
      </c>
      <c r="E7917" s="4" t="s">
        <v>172</v>
      </c>
      <c r="F7917" s="3">
        <v>43041</v>
      </c>
      <c r="G7917" s="3">
        <v>43068</v>
      </c>
      <c r="H7917">
        <v>4521</v>
      </c>
    </row>
    <row r="7918" spans="1:8">
      <c r="A7918" s="4" t="s">
        <v>8125</v>
      </c>
      <c r="B7918" s="4" t="s">
        <v>232</v>
      </c>
      <c r="C7918" s="4" t="s">
        <v>179</v>
      </c>
      <c r="D7918" s="4" t="s">
        <v>63</v>
      </c>
      <c r="E7918" s="4" t="s">
        <v>172</v>
      </c>
      <c r="F7918" s="3">
        <v>43041</v>
      </c>
      <c r="G7918" s="3">
        <v>43055</v>
      </c>
      <c r="H7918">
        <v>585</v>
      </c>
    </row>
    <row r="7919" spans="1:8">
      <c r="A7919" s="4" t="s">
        <v>8126</v>
      </c>
      <c r="B7919" s="4" t="s">
        <v>185</v>
      </c>
      <c r="C7919" s="4" t="s">
        <v>179</v>
      </c>
      <c r="D7919" s="4" t="s">
        <v>115</v>
      </c>
      <c r="E7919" s="4" t="s">
        <v>197</v>
      </c>
      <c r="F7919" s="3">
        <v>43041</v>
      </c>
      <c r="G7919" s="3">
        <v>43046</v>
      </c>
      <c r="H7919">
        <v>0</v>
      </c>
    </row>
    <row r="7920" spans="1:8">
      <c r="A7920" s="4" t="s">
        <v>8127</v>
      </c>
      <c r="B7920" s="4" t="s">
        <v>185</v>
      </c>
      <c r="C7920" s="4" t="s">
        <v>179</v>
      </c>
      <c r="D7920" s="4" t="s">
        <v>56</v>
      </c>
      <c r="E7920" s="4" t="s">
        <v>172</v>
      </c>
      <c r="F7920" s="3">
        <v>43041</v>
      </c>
      <c r="G7920" s="3">
        <v>43045</v>
      </c>
      <c r="H7920">
        <v>430</v>
      </c>
    </row>
    <row r="7921" spans="1:8">
      <c r="A7921" s="4" t="s">
        <v>8128</v>
      </c>
      <c r="B7921" s="4" t="s">
        <v>174</v>
      </c>
      <c r="C7921" s="4" t="s">
        <v>175</v>
      </c>
      <c r="D7921" s="4" t="s">
        <v>41</v>
      </c>
      <c r="E7921" s="4" t="s">
        <v>197</v>
      </c>
      <c r="F7921" s="3">
        <v>43042</v>
      </c>
      <c r="G7921" s="3">
        <v>43048</v>
      </c>
      <c r="H7921">
        <v>0</v>
      </c>
    </row>
    <row r="7922" spans="1:8">
      <c r="A7922" s="4" t="s">
        <v>8129</v>
      </c>
      <c r="B7922" s="4" t="s">
        <v>343</v>
      </c>
      <c r="C7922" s="4" t="s">
        <v>179</v>
      </c>
      <c r="D7922" s="4" t="s">
        <v>66</v>
      </c>
      <c r="E7922" s="4" t="s">
        <v>172</v>
      </c>
      <c r="F7922" s="3">
        <v>43042</v>
      </c>
      <c r="G7922" s="3">
        <v>43071</v>
      </c>
      <c r="H7922">
        <v>577</v>
      </c>
    </row>
    <row r="7923" spans="1:8">
      <c r="A7923" s="4" t="s">
        <v>8130</v>
      </c>
      <c r="B7923" s="4" t="s">
        <v>219</v>
      </c>
      <c r="C7923" s="4" t="s">
        <v>179</v>
      </c>
      <c r="D7923" s="4" t="s">
        <v>24</v>
      </c>
      <c r="E7923" s="4" t="s">
        <v>193</v>
      </c>
      <c r="F7923" s="3">
        <v>43042</v>
      </c>
      <c r="G7923" s="3"/>
    </row>
    <row r="7924" spans="1:8">
      <c r="A7924" s="4" t="s">
        <v>8131</v>
      </c>
      <c r="B7924" s="4" t="s">
        <v>187</v>
      </c>
      <c r="C7924" s="4" t="s">
        <v>171</v>
      </c>
      <c r="D7924" s="4" t="s">
        <v>129</v>
      </c>
      <c r="E7924" s="4" t="s">
        <v>193</v>
      </c>
      <c r="F7924" s="3">
        <v>43042</v>
      </c>
      <c r="G7924" s="3"/>
    </row>
    <row r="7925" spans="1:8">
      <c r="A7925" s="4" t="s">
        <v>8132</v>
      </c>
      <c r="B7925" s="4" t="s">
        <v>244</v>
      </c>
      <c r="C7925" s="4" t="s">
        <v>175</v>
      </c>
      <c r="D7925" s="4" t="s">
        <v>119</v>
      </c>
      <c r="E7925" s="4" t="s">
        <v>172</v>
      </c>
      <c r="F7925" s="3">
        <v>43042</v>
      </c>
      <c r="G7925" s="3">
        <v>43087</v>
      </c>
      <c r="H7925">
        <v>4591</v>
      </c>
    </row>
    <row r="7926" spans="1:8">
      <c r="A7926" s="4" t="s">
        <v>8133</v>
      </c>
      <c r="B7926" s="4" t="s">
        <v>201</v>
      </c>
      <c r="C7926" s="4" t="s">
        <v>179</v>
      </c>
      <c r="D7926" s="4" t="s">
        <v>74</v>
      </c>
      <c r="E7926" s="4" t="s">
        <v>172</v>
      </c>
      <c r="F7926" s="3">
        <v>43042</v>
      </c>
      <c r="G7926" s="3">
        <v>43057</v>
      </c>
      <c r="H7926">
        <v>662</v>
      </c>
    </row>
    <row r="7927" spans="1:8">
      <c r="A7927" s="4" t="s">
        <v>8134</v>
      </c>
      <c r="B7927" s="4" t="s">
        <v>201</v>
      </c>
      <c r="C7927" s="4" t="s">
        <v>199</v>
      </c>
      <c r="D7927" s="4" t="s">
        <v>98</v>
      </c>
      <c r="E7927" s="4" t="s">
        <v>172</v>
      </c>
      <c r="F7927" s="3">
        <v>43042</v>
      </c>
      <c r="G7927" s="3">
        <v>43100</v>
      </c>
      <c r="H7927">
        <v>5091</v>
      </c>
    </row>
    <row r="7928" spans="1:8">
      <c r="A7928" s="4" t="s">
        <v>8135</v>
      </c>
      <c r="B7928" s="4" t="s">
        <v>261</v>
      </c>
      <c r="C7928" s="4" t="s">
        <v>199</v>
      </c>
      <c r="D7928" s="4" t="s">
        <v>99</v>
      </c>
      <c r="E7928" s="4" t="s">
        <v>172</v>
      </c>
      <c r="F7928" s="3">
        <v>43043</v>
      </c>
      <c r="G7928" s="3">
        <v>43077</v>
      </c>
      <c r="H7928">
        <v>5737</v>
      </c>
    </row>
    <row r="7929" spans="1:8">
      <c r="A7929" s="4" t="s">
        <v>8136</v>
      </c>
      <c r="B7929" s="4" t="s">
        <v>246</v>
      </c>
      <c r="C7929" s="4" t="s">
        <v>175</v>
      </c>
      <c r="D7929" s="4" t="s">
        <v>47</v>
      </c>
      <c r="E7929" s="4" t="s">
        <v>193</v>
      </c>
      <c r="F7929" s="3">
        <v>43043</v>
      </c>
      <c r="G7929" s="3"/>
    </row>
    <row r="7930" spans="1:8">
      <c r="A7930" s="4" t="s">
        <v>8137</v>
      </c>
      <c r="B7930" s="4" t="s">
        <v>246</v>
      </c>
      <c r="C7930" s="4" t="s">
        <v>179</v>
      </c>
      <c r="D7930" s="4" t="s">
        <v>50</v>
      </c>
      <c r="E7930" s="4" t="s">
        <v>172</v>
      </c>
      <c r="F7930" s="3">
        <v>43043</v>
      </c>
      <c r="G7930" s="3">
        <v>43045</v>
      </c>
      <c r="H7930">
        <v>583</v>
      </c>
    </row>
    <row r="7931" spans="1:8">
      <c r="A7931" s="4" t="s">
        <v>8138</v>
      </c>
      <c r="B7931" s="4" t="s">
        <v>174</v>
      </c>
      <c r="C7931" s="4" t="s">
        <v>175</v>
      </c>
      <c r="D7931" s="4" t="s">
        <v>76</v>
      </c>
      <c r="E7931" s="4" t="s">
        <v>197</v>
      </c>
      <c r="F7931" s="3">
        <v>43043</v>
      </c>
      <c r="G7931" s="3">
        <v>43047</v>
      </c>
      <c r="H7931">
        <v>0</v>
      </c>
    </row>
    <row r="7932" spans="1:8">
      <c r="A7932" s="4" t="s">
        <v>8139</v>
      </c>
      <c r="B7932" s="4" t="s">
        <v>191</v>
      </c>
      <c r="C7932" s="4" t="s">
        <v>199</v>
      </c>
      <c r="D7932" s="4" t="s">
        <v>115</v>
      </c>
      <c r="E7932" s="4" t="s">
        <v>172</v>
      </c>
      <c r="F7932" s="3">
        <v>43043</v>
      </c>
      <c r="G7932" s="3">
        <v>43049</v>
      </c>
      <c r="H7932">
        <v>5031</v>
      </c>
    </row>
    <row r="7933" spans="1:8">
      <c r="A7933" s="4" t="s">
        <v>8140</v>
      </c>
      <c r="B7933" s="4" t="s">
        <v>230</v>
      </c>
      <c r="C7933" s="4" t="s">
        <v>175</v>
      </c>
      <c r="D7933" s="4" t="s">
        <v>127</v>
      </c>
      <c r="E7933" s="4" t="s">
        <v>193</v>
      </c>
      <c r="F7933" s="3">
        <v>43043</v>
      </c>
      <c r="G7933" s="3"/>
    </row>
    <row r="7934" spans="1:8">
      <c r="A7934" s="4" t="s">
        <v>8141</v>
      </c>
      <c r="B7934" s="4" t="s">
        <v>187</v>
      </c>
      <c r="C7934" s="4" t="s">
        <v>175</v>
      </c>
      <c r="D7934" s="4" t="s">
        <v>24</v>
      </c>
      <c r="E7934" s="4" t="s">
        <v>193</v>
      </c>
      <c r="F7934" s="3">
        <v>43043</v>
      </c>
      <c r="G7934" s="3"/>
    </row>
    <row r="7935" spans="1:8">
      <c r="A7935" s="4" t="s">
        <v>8142</v>
      </c>
      <c r="B7935" s="4" t="s">
        <v>244</v>
      </c>
      <c r="C7935" s="4" t="s">
        <v>175</v>
      </c>
      <c r="D7935" s="4" t="s">
        <v>100</v>
      </c>
      <c r="E7935" s="4" t="s">
        <v>197</v>
      </c>
      <c r="F7935" s="3">
        <v>43043</v>
      </c>
      <c r="G7935" s="3">
        <v>43044</v>
      </c>
      <c r="H7935">
        <v>0</v>
      </c>
    </row>
    <row r="7936" spans="1:8">
      <c r="A7936" s="4" t="s">
        <v>8143</v>
      </c>
      <c r="B7936" s="4" t="s">
        <v>201</v>
      </c>
      <c r="C7936" s="4" t="s">
        <v>199</v>
      </c>
      <c r="D7936" s="4" t="s">
        <v>24</v>
      </c>
      <c r="E7936" s="4" t="s">
        <v>193</v>
      </c>
      <c r="F7936" s="3">
        <v>43043</v>
      </c>
      <c r="G7936" s="3"/>
    </row>
    <row r="7937" spans="1:8">
      <c r="A7937" s="4" t="s">
        <v>8144</v>
      </c>
      <c r="B7937" s="4" t="s">
        <v>232</v>
      </c>
      <c r="C7937" s="4" t="s">
        <v>175</v>
      </c>
      <c r="D7937" s="4" t="s">
        <v>99</v>
      </c>
      <c r="E7937" s="4" t="s">
        <v>172</v>
      </c>
      <c r="F7937" s="3">
        <v>43043</v>
      </c>
      <c r="G7937" s="3">
        <v>43060</v>
      </c>
      <c r="H7937">
        <v>4237</v>
      </c>
    </row>
    <row r="7938" spans="1:8">
      <c r="A7938" s="4" t="s">
        <v>8145</v>
      </c>
      <c r="B7938" s="4" t="s">
        <v>226</v>
      </c>
      <c r="C7938" s="4" t="s">
        <v>199</v>
      </c>
      <c r="D7938" s="4" t="s">
        <v>84</v>
      </c>
      <c r="E7938" s="4" t="s">
        <v>197</v>
      </c>
      <c r="F7938" s="3">
        <v>43043</v>
      </c>
      <c r="G7938" s="3">
        <v>43053</v>
      </c>
      <c r="H7938">
        <v>0</v>
      </c>
    </row>
    <row r="7939" spans="1:8">
      <c r="A7939" s="4" t="s">
        <v>8146</v>
      </c>
      <c r="B7939" s="4" t="s">
        <v>181</v>
      </c>
      <c r="C7939" s="4" t="s">
        <v>179</v>
      </c>
      <c r="D7939" s="4" t="s">
        <v>24</v>
      </c>
      <c r="E7939" s="4" t="s">
        <v>193</v>
      </c>
      <c r="F7939" s="3">
        <v>43043</v>
      </c>
      <c r="G7939" s="3"/>
    </row>
    <row r="7940" spans="1:8">
      <c r="A7940" s="4" t="s">
        <v>8147</v>
      </c>
      <c r="B7940" s="4" t="s">
        <v>181</v>
      </c>
      <c r="C7940" s="4" t="s">
        <v>179</v>
      </c>
      <c r="D7940" s="4" t="s">
        <v>53</v>
      </c>
      <c r="E7940" s="4" t="s">
        <v>172</v>
      </c>
      <c r="F7940" s="3">
        <v>43043</v>
      </c>
      <c r="G7940" s="3">
        <v>43081</v>
      </c>
      <c r="H7940">
        <v>481</v>
      </c>
    </row>
    <row r="7941" spans="1:8">
      <c r="A7941" s="4" t="s">
        <v>8148</v>
      </c>
      <c r="B7941" s="4" t="s">
        <v>183</v>
      </c>
      <c r="C7941" s="4" t="s">
        <v>179</v>
      </c>
      <c r="D7941" s="4" t="s">
        <v>27</v>
      </c>
      <c r="E7941" s="4" t="s">
        <v>172</v>
      </c>
      <c r="F7941" s="3">
        <v>43044</v>
      </c>
      <c r="G7941" s="3">
        <v>43048</v>
      </c>
      <c r="H7941">
        <v>480</v>
      </c>
    </row>
    <row r="7942" spans="1:8">
      <c r="A7942" s="4" t="s">
        <v>8149</v>
      </c>
      <c r="B7942" s="4" t="s">
        <v>246</v>
      </c>
      <c r="C7942" s="4" t="s">
        <v>177</v>
      </c>
      <c r="D7942" s="4" t="s">
        <v>24</v>
      </c>
      <c r="E7942" s="4" t="s">
        <v>193</v>
      </c>
      <c r="F7942" s="3">
        <v>43044</v>
      </c>
      <c r="G7942" s="3"/>
    </row>
    <row r="7943" spans="1:8">
      <c r="A7943" s="4" t="s">
        <v>8150</v>
      </c>
      <c r="B7943" s="4" t="s">
        <v>279</v>
      </c>
      <c r="C7943" s="4" t="s">
        <v>192</v>
      </c>
      <c r="D7943" s="4" t="s">
        <v>24</v>
      </c>
      <c r="E7943" s="4" t="s">
        <v>193</v>
      </c>
      <c r="F7943" s="3">
        <v>43044</v>
      </c>
      <c r="G7943" s="3"/>
    </row>
    <row r="7944" spans="1:8">
      <c r="A7944" s="4" t="s">
        <v>8151</v>
      </c>
      <c r="B7944" s="4" t="s">
        <v>210</v>
      </c>
      <c r="C7944" s="4" t="s">
        <v>179</v>
      </c>
      <c r="D7944" s="4" t="s">
        <v>80</v>
      </c>
      <c r="E7944" s="4" t="s">
        <v>193</v>
      </c>
      <c r="F7944" s="3">
        <v>43044</v>
      </c>
      <c r="G7944" s="3"/>
    </row>
    <row r="7945" spans="1:8">
      <c r="A7945" s="4" t="s">
        <v>8152</v>
      </c>
      <c r="B7945" s="4" t="s">
        <v>212</v>
      </c>
      <c r="C7945" s="4" t="s">
        <v>177</v>
      </c>
      <c r="D7945" s="4" t="s">
        <v>90</v>
      </c>
      <c r="E7945" s="4" t="s">
        <v>172</v>
      </c>
      <c r="F7945" s="3">
        <v>43044</v>
      </c>
      <c r="G7945" s="3">
        <v>43055</v>
      </c>
      <c r="H7945">
        <v>51</v>
      </c>
    </row>
    <row r="7946" spans="1:8">
      <c r="A7946" s="4" t="s">
        <v>8153</v>
      </c>
      <c r="B7946" s="4" t="s">
        <v>196</v>
      </c>
      <c r="C7946" s="4" t="s">
        <v>179</v>
      </c>
      <c r="D7946" s="4" t="s">
        <v>37</v>
      </c>
      <c r="E7946" s="4" t="s">
        <v>197</v>
      </c>
      <c r="F7946" s="3">
        <v>43044</v>
      </c>
      <c r="G7946" s="3">
        <v>43055</v>
      </c>
      <c r="H7946">
        <v>0</v>
      </c>
    </row>
    <row r="7947" spans="1:8">
      <c r="A7947" s="4" t="s">
        <v>8154</v>
      </c>
      <c r="B7947" s="4" t="s">
        <v>196</v>
      </c>
      <c r="C7947" s="4" t="s">
        <v>177</v>
      </c>
      <c r="D7947" s="4" t="s">
        <v>70</v>
      </c>
      <c r="E7947" s="4" t="s">
        <v>172</v>
      </c>
      <c r="F7947" s="3">
        <v>43044</v>
      </c>
      <c r="G7947" s="3">
        <v>43100</v>
      </c>
      <c r="H7947">
        <v>52</v>
      </c>
    </row>
    <row r="7948" spans="1:8">
      <c r="A7948" s="4" t="s">
        <v>8155</v>
      </c>
      <c r="B7948" s="4" t="s">
        <v>191</v>
      </c>
      <c r="C7948" s="4" t="s">
        <v>199</v>
      </c>
      <c r="D7948" s="4" t="s">
        <v>24</v>
      </c>
      <c r="E7948" s="4" t="s">
        <v>193</v>
      </c>
      <c r="F7948" s="3">
        <v>43044</v>
      </c>
      <c r="G7948" s="3"/>
    </row>
    <row r="7949" spans="1:8">
      <c r="A7949" s="4" t="s">
        <v>8156</v>
      </c>
      <c r="B7949" s="4" t="s">
        <v>191</v>
      </c>
      <c r="C7949" s="4" t="s">
        <v>171</v>
      </c>
      <c r="D7949" s="4" t="s">
        <v>115</v>
      </c>
      <c r="E7949" s="4" t="s">
        <v>172</v>
      </c>
      <c r="F7949" s="3">
        <v>43044</v>
      </c>
      <c r="G7949" s="3">
        <v>43061</v>
      </c>
      <c r="H7949">
        <v>1218</v>
      </c>
    </row>
    <row r="7950" spans="1:8">
      <c r="A7950" s="4" t="s">
        <v>8157</v>
      </c>
      <c r="B7950" s="4" t="s">
        <v>230</v>
      </c>
      <c r="C7950" s="4" t="s">
        <v>199</v>
      </c>
      <c r="D7950" s="4" t="s">
        <v>98</v>
      </c>
      <c r="E7950" s="4" t="s">
        <v>172</v>
      </c>
      <c r="F7950" s="3">
        <v>43044</v>
      </c>
      <c r="G7950" s="3">
        <v>43051</v>
      </c>
      <c r="H7950">
        <v>5681</v>
      </c>
    </row>
    <row r="7951" spans="1:8">
      <c r="A7951" s="4" t="s">
        <v>8158</v>
      </c>
      <c r="B7951" s="4" t="s">
        <v>244</v>
      </c>
      <c r="C7951" s="4" t="s">
        <v>192</v>
      </c>
      <c r="D7951" s="4" t="s">
        <v>51</v>
      </c>
      <c r="E7951" s="4" t="s">
        <v>197</v>
      </c>
      <c r="F7951" s="3">
        <v>43044</v>
      </c>
      <c r="G7951" s="3">
        <v>43056</v>
      </c>
      <c r="H7951">
        <v>0</v>
      </c>
    </row>
    <row r="7952" spans="1:8">
      <c r="A7952" s="4" t="s">
        <v>8159</v>
      </c>
      <c r="B7952" s="4" t="s">
        <v>232</v>
      </c>
      <c r="C7952" s="4" t="s">
        <v>177</v>
      </c>
      <c r="D7952" s="4" t="s">
        <v>40</v>
      </c>
      <c r="E7952" s="4" t="s">
        <v>197</v>
      </c>
      <c r="F7952" s="3">
        <v>43044</v>
      </c>
      <c r="G7952" s="3">
        <v>43056</v>
      </c>
      <c r="H7952">
        <v>0</v>
      </c>
    </row>
    <row r="7953" spans="1:8">
      <c r="A7953" s="4" t="s">
        <v>8160</v>
      </c>
      <c r="B7953" s="4" t="s">
        <v>232</v>
      </c>
      <c r="C7953" s="4" t="s">
        <v>199</v>
      </c>
      <c r="D7953" s="4" t="s">
        <v>84</v>
      </c>
      <c r="E7953" s="4" t="s">
        <v>172</v>
      </c>
      <c r="F7953" s="3">
        <v>43044</v>
      </c>
      <c r="G7953" s="3">
        <v>43046</v>
      </c>
      <c r="H7953">
        <v>6767</v>
      </c>
    </row>
    <row r="7954" spans="1:8">
      <c r="A7954" s="4" t="s">
        <v>8161</v>
      </c>
      <c r="B7954" s="4" t="s">
        <v>226</v>
      </c>
      <c r="C7954" s="4" t="s">
        <v>175</v>
      </c>
      <c r="D7954" s="4" t="s">
        <v>24</v>
      </c>
      <c r="E7954" s="4" t="s">
        <v>193</v>
      </c>
      <c r="F7954" s="3">
        <v>43044</v>
      </c>
      <c r="G7954" s="3"/>
    </row>
    <row r="7955" spans="1:8">
      <c r="A7955" s="4" t="s">
        <v>8162</v>
      </c>
      <c r="B7955" s="4" t="s">
        <v>208</v>
      </c>
      <c r="C7955" s="4" t="s">
        <v>177</v>
      </c>
      <c r="D7955" s="4" t="s">
        <v>37</v>
      </c>
      <c r="E7955" s="4" t="s">
        <v>172</v>
      </c>
      <c r="F7955" s="3">
        <v>43044</v>
      </c>
      <c r="G7955" s="3">
        <v>43050</v>
      </c>
      <c r="H7955">
        <v>61</v>
      </c>
    </row>
    <row r="7956" spans="1:8">
      <c r="A7956" s="4" t="s">
        <v>8163</v>
      </c>
      <c r="B7956" s="4" t="s">
        <v>216</v>
      </c>
      <c r="C7956" s="4" t="s">
        <v>177</v>
      </c>
      <c r="D7956" s="4" t="s">
        <v>96</v>
      </c>
      <c r="E7956" s="4" t="s">
        <v>197</v>
      </c>
      <c r="F7956" s="3">
        <v>43044</v>
      </c>
      <c r="G7956" s="3">
        <v>43060</v>
      </c>
      <c r="H7956">
        <v>0</v>
      </c>
    </row>
    <row r="7957" spans="1:8">
      <c r="A7957" s="4" t="s">
        <v>8164</v>
      </c>
      <c r="B7957" s="4" t="s">
        <v>181</v>
      </c>
      <c r="C7957" s="4" t="s">
        <v>177</v>
      </c>
      <c r="D7957" s="4" t="s">
        <v>105</v>
      </c>
      <c r="E7957" s="4" t="s">
        <v>172</v>
      </c>
      <c r="F7957" s="3">
        <v>43044</v>
      </c>
      <c r="G7957" s="3">
        <v>43056</v>
      </c>
      <c r="H7957">
        <v>62</v>
      </c>
    </row>
    <row r="7958" spans="1:8">
      <c r="A7958" s="4" t="s">
        <v>8165</v>
      </c>
      <c r="B7958" s="4" t="s">
        <v>261</v>
      </c>
      <c r="C7958" s="4" t="s">
        <v>199</v>
      </c>
      <c r="D7958" s="4" t="s">
        <v>34</v>
      </c>
      <c r="E7958" s="4" t="s">
        <v>193</v>
      </c>
      <c r="F7958" s="3">
        <v>43045</v>
      </c>
      <c r="G7958" s="3"/>
    </row>
    <row r="7959" spans="1:8">
      <c r="A7959" s="4" t="s">
        <v>8166</v>
      </c>
      <c r="B7959" s="4" t="s">
        <v>174</v>
      </c>
      <c r="C7959" s="4" t="s">
        <v>175</v>
      </c>
      <c r="D7959" s="4" t="s">
        <v>27</v>
      </c>
      <c r="E7959" s="4" t="s">
        <v>197</v>
      </c>
      <c r="F7959" s="3">
        <v>43045</v>
      </c>
      <c r="G7959" s="3">
        <v>43046</v>
      </c>
      <c r="H7959">
        <v>0</v>
      </c>
    </row>
    <row r="7960" spans="1:8">
      <c r="A7960" s="4" t="s">
        <v>8167</v>
      </c>
      <c r="B7960" s="4" t="s">
        <v>212</v>
      </c>
      <c r="C7960" s="4" t="s">
        <v>171</v>
      </c>
      <c r="D7960" s="4" t="s">
        <v>54</v>
      </c>
      <c r="E7960" s="4" t="s">
        <v>197</v>
      </c>
      <c r="F7960" s="3">
        <v>43045</v>
      </c>
      <c r="G7960" s="3">
        <v>43046</v>
      </c>
      <c r="H7960">
        <v>0</v>
      </c>
    </row>
    <row r="7961" spans="1:8">
      <c r="A7961" s="4" t="s">
        <v>8168</v>
      </c>
      <c r="B7961" s="4" t="s">
        <v>196</v>
      </c>
      <c r="C7961" s="4" t="s">
        <v>177</v>
      </c>
      <c r="D7961" s="4" t="s">
        <v>85</v>
      </c>
      <c r="E7961" s="4" t="s">
        <v>172</v>
      </c>
      <c r="F7961" s="3">
        <v>43045</v>
      </c>
      <c r="G7961" s="3">
        <v>43088</v>
      </c>
      <c r="H7961">
        <v>48</v>
      </c>
    </row>
    <row r="7962" spans="1:8">
      <c r="A7962" s="4" t="s">
        <v>8169</v>
      </c>
      <c r="B7962" s="4" t="s">
        <v>230</v>
      </c>
      <c r="C7962" s="4" t="s">
        <v>179</v>
      </c>
      <c r="D7962" s="4" t="s">
        <v>62</v>
      </c>
      <c r="E7962" s="4" t="s">
        <v>193</v>
      </c>
      <c r="F7962" s="3">
        <v>43045</v>
      </c>
      <c r="G7962" s="3"/>
    </row>
    <row r="7963" spans="1:8">
      <c r="A7963" s="4" t="s">
        <v>8170</v>
      </c>
      <c r="B7963" s="4" t="s">
        <v>189</v>
      </c>
      <c r="C7963" s="4" t="s">
        <v>175</v>
      </c>
      <c r="D7963" s="4" t="s">
        <v>61</v>
      </c>
      <c r="E7963" s="4" t="s">
        <v>197</v>
      </c>
      <c r="F7963" s="3">
        <v>43045</v>
      </c>
      <c r="G7963" s="3">
        <v>43052</v>
      </c>
      <c r="H7963">
        <v>0</v>
      </c>
    </row>
    <row r="7964" spans="1:8">
      <c r="A7964" s="4" t="s">
        <v>8171</v>
      </c>
      <c r="B7964" s="4" t="s">
        <v>216</v>
      </c>
      <c r="C7964" s="4" t="s">
        <v>177</v>
      </c>
      <c r="D7964" s="4" t="s">
        <v>24</v>
      </c>
      <c r="E7964" s="4" t="s">
        <v>193</v>
      </c>
      <c r="F7964" s="3">
        <v>43045</v>
      </c>
      <c r="G7964" s="3"/>
    </row>
    <row r="7965" spans="1:8">
      <c r="A7965" s="4" t="s">
        <v>8172</v>
      </c>
      <c r="B7965" s="4" t="s">
        <v>304</v>
      </c>
      <c r="C7965" s="4" t="s">
        <v>171</v>
      </c>
      <c r="D7965" s="4" t="s">
        <v>109</v>
      </c>
      <c r="E7965" s="4" t="s">
        <v>172</v>
      </c>
      <c r="F7965" s="3">
        <v>43046</v>
      </c>
      <c r="G7965" s="3">
        <v>43057</v>
      </c>
      <c r="H7965">
        <v>1059</v>
      </c>
    </row>
    <row r="7966" spans="1:8">
      <c r="A7966" s="4" t="s">
        <v>8173</v>
      </c>
      <c r="B7966" s="4" t="s">
        <v>279</v>
      </c>
      <c r="C7966" s="4" t="s">
        <v>175</v>
      </c>
      <c r="D7966" s="4" t="s">
        <v>24</v>
      </c>
      <c r="E7966" s="4" t="s">
        <v>193</v>
      </c>
      <c r="F7966" s="3">
        <v>43046</v>
      </c>
      <c r="G7966" s="3"/>
    </row>
    <row r="7967" spans="1:8">
      <c r="A7967" s="4" t="s">
        <v>8174</v>
      </c>
      <c r="B7967" s="4" t="s">
        <v>174</v>
      </c>
      <c r="C7967" s="4" t="s">
        <v>175</v>
      </c>
      <c r="D7967" s="4" t="s">
        <v>85</v>
      </c>
      <c r="E7967" s="4" t="s">
        <v>172</v>
      </c>
      <c r="F7967" s="3">
        <v>43046</v>
      </c>
      <c r="G7967" s="3">
        <v>43089</v>
      </c>
      <c r="H7967">
        <v>5031</v>
      </c>
    </row>
    <row r="7968" spans="1:8">
      <c r="A7968" s="4" t="s">
        <v>8175</v>
      </c>
      <c r="B7968" s="4" t="s">
        <v>256</v>
      </c>
      <c r="C7968" s="4" t="s">
        <v>179</v>
      </c>
      <c r="D7968" s="4" t="s">
        <v>45</v>
      </c>
      <c r="E7968" s="4" t="s">
        <v>172</v>
      </c>
      <c r="F7968" s="3">
        <v>43046</v>
      </c>
      <c r="G7968" s="3">
        <v>43091</v>
      </c>
      <c r="H7968">
        <v>557</v>
      </c>
    </row>
    <row r="7969" spans="1:8">
      <c r="A7969" s="4" t="s">
        <v>8176</v>
      </c>
      <c r="B7969" s="4" t="s">
        <v>226</v>
      </c>
      <c r="C7969" s="4" t="s">
        <v>192</v>
      </c>
      <c r="D7969" s="4" t="s">
        <v>34</v>
      </c>
      <c r="E7969" s="4" t="s">
        <v>172</v>
      </c>
      <c r="F7969" s="3">
        <v>43046</v>
      </c>
      <c r="G7969" s="3">
        <v>43053</v>
      </c>
      <c r="H7969">
        <v>3426</v>
      </c>
    </row>
    <row r="7970" spans="1:8">
      <c r="A7970" s="4" t="s">
        <v>8177</v>
      </c>
      <c r="B7970" s="4" t="s">
        <v>304</v>
      </c>
      <c r="C7970" s="4" t="s">
        <v>192</v>
      </c>
      <c r="D7970" s="4" t="s">
        <v>61</v>
      </c>
      <c r="E7970" s="4" t="s">
        <v>172</v>
      </c>
      <c r="F7970" s="3">
        <v>43047</v>
      </c>
      <c r="G7970" s="3">
        <v>43065</v>
      </c>
      <c r="H7970">
        <v>2968</v>
      </c>
    </row>
    <row r="7971" spans="1:8">
      <c r="A7971" s="4" t="s">
        <v>8178</v>
      </c>
      <c r="B7971" s="4" t="s">
        <v>196</v>
      </c>
      <c r="C7971" s="4" t="s">
        <v>171</v>
      </c>
      <c r="D7971" s="4" t="s">
        <v>66</v>
      </c>
      <c r="E7971" s="4" t="s">
        <v>172</v>
      </c>
      <c r="F7971" s="3">
        <v>43047</v>
      </c>
      <c r="G7971" s="3">
        <v>43058</v>
      </c>
      <c r="H7971">
        <v>1071</v>
      </c>
    </row>
    <row r="7972" spans="1:8">
      <c r="A7972" s="4" t="s">
        <v>8179</v>
      </c>
      <c r="B7972" s="4" t="s">
        <v>343</v>
      </c>
      <c r="C7972" s="4" t="s">
        <v>175</v>
      </c>
      <c r="D7972" s="4" t="s">
        <v>119</v>
      </c>
      <c r="E7972" s="4" t="s">
        <v>197</v>
      </c>
      <c r="F7972" s="3">
        <v>43047</v>
      </c>
      <c r="G7972" s="3">
        <v>43055</v>
      </c>
      <c r="H7972">
        <v>0</v>
      </c>
    </row>
    <row r="7973" spans="1:8">
      <c r="A7973" s="4" t="s">
        <v>8180</v>
      </c>
      <c r="B7973" s="4" t="s">
        <v>219</v>
      </c>
      <c r="C7973" s="4" t="s">
        <v>199</v>
      </c>
      <c r="D7973" s="4" t="s">
        <v>115</v>
      </c>
      <c r="E7973" s="4" t="s">
        <v>197</v>
      </c>
      <c r="F7973" s="3">
        <v>43047</v>
      </c>
      <c r="G7973" s="3">
        <v>43065</v>
      </c>
      <c r="H7973">
        <v>0</v>
      </c>
    </row>
    <row r="7974" spans="1:8">
      <c r="A7974" s="4" t="s">
        <v>8181</v>
      </c>
      <c r="B7974" s="4" t="s">
        <v>219</v>
      </c>
      <c r="C7974" s="4" t="s">
        <v>171</v>
      </c>
      <c r="D7974" s="4" t="s">
        <v>98</v>
      </c>
      <c r="E7974" s="4" t="s">
        <v>172</v>
      </c>
      <c r="F7974" s="3">
        <v>43047</v>
      </c>
      <c r="G7974" s="3">
        <v>43073</v>
      </c>
      <c r="H7974">
        <v>1082</v>
      </c>
    </row>
    <row r="7975" spans="1:8">
      <c r="A7975" s="4" t="s">
        <v>8182</v>
      </c>
      <c r="B7975" s="4" t="s">
        <v>230</v>
      </c>
      <c r="C7975" s="4" t="s">
        <v>171</v>
      </c>
      <c r="D7975" s="4" t="s">
        <v>97</v>
      </c>
      <c r="E7975" s="4" t="s">
        <v>172</v>
      </c>
      <c r="F7975" s="3">
        <v>43047</v>
      </c>
      <c r="G7975" s="3">
        <v>43050</v>
      </c>
      <c r="H7975">
        <v>1203</v>
      </c>
    </row>
    <row r="7976" spans="1:8">
      <c r="A7976" s="4" t="s">
        <v>8183</v>
      </c>
      <c r="B7976" s="4" t="s">
        <v>256</v>
      </c>
      <c r="C7976" s="4" t="s">
        <v>177</v>
      </c>
      <c r="D7976" s="4" t="s">
        <v>85</v>
      </c>
      <c r="E7976" s="4" t="s">
        <v>197</v>
      </c>
      <c r="F7976" s="3">
        <v>43047</v>
      </c>
      <c r="G7976" s="3">
        <v>43099</v>
      </c>
      <c r="H7976">
        <v>0</v>
      </c>
    </row>
    <row r="7977" spans="1:8">
      <c r="A7977" s="4" t="s">
        <v>8184</v>
      </c>
      <c r="B7977" s="4" t="s">
        <v>244</v>
      </c>
      <c r="C7977" s="4" t="s">
        <v>171</v>
      </c>
      <c r="D7977" s="4" t="s">
        <v>92</v>
      </c>
      <c r="E7977" s="4" t="s">
        <v>172</v>
      </c>
      <c r="F7977" s="3">
        <v>43047</v>
      </c>
      <c r="G7977" s="3">
        <v>43056</v>
      </c>
      <c r="H7977">
        <v>985</v>
      </c>
    </row>
    <row r="7978" spans="1:8">
      <c r="A7978" s="4" t="s">
        <v>8185</v>
      </c>
      <c r="B7978" s="4" t="s">
        <v>189</v>
      </c>
      <c r="C7978" s="4" t="s">
        <v>171</v>
      </c>
      <c r="D7978" s="4" t="s">
        <v>106</v>
      </c>
      <c r="E7978" s="4" t="s">
        <v>172</v>
      </c>
      <c r="F7978" s="3">
        <v>43047</v>
      </c>
      <c r="G7978" s="3">
        <v>43059</v>
      </c>
      <c r="H7978">
        <v>1133</v>
      </c>
    </row>
    <row r="7979" spans="1:8">
      <c r="A7979" s="4" t="s">
        <v>8186</v>
      </c>
      <c r="B7979" s="4" t="s">
        <v>216</v>
      </c>
      <c r="C7979" s="4" t="s">
        <v>177</v>
      </c>
      <c r="D7979" s="4" t="s">
        <v>35</v>
      </c>
      <c r="E7979" s="4" t="s">
        <v>172</v>
      </c>
      <c r="F7979" s="3">
        <v>43047</v>
      </c>
      <c r="G7979" s="3">
        <v>43096</v>
      </c>
      <c r="H7979">
        <v>56</v>
      </c>
    </row>
    <row r="7980" spans="1:8">
      <c r="A7980" s="4" t="s">
        <v>8187</v>
      </c>
      <c r="B7980" s="4" t="s">
        <v>235</v>
      </c>
      <c r="C7980" s="4" t="s">
        <v>171</v>
      </c>
      <c r="D7980" s="4" t="s">
        <v>24</v>
      </c>
      <c r="E7980" s="4" t="s">
        <v>193</v>
      </c>
      <c r="F7980" s="3">
        <v>43047</v>
      </c>
      <c r="G7980" s="3"/>
    </row>
    <row r="7981" spans="1:8">
      <c r="A7981" s="4" t="s">
        <v>8188</v>
      </c>
      <c r="B7981" s="4" t="s">
        <v>261</v>
      </c>
      <c r="C7981" s="4" t="s">
        <v>179</v>
      </c>
      <c r="D7981" s="4" t="s">
        <v>24</v>
      </c>
      <c r="E7981" s="4" t="s">
        <v>193</v>
      </c>
      <c r="F7981" s="3">
        <v>43048</v>
      </c>
      <c r="G7981" s="3"/>
    </row>
    <row r="7982" spans="1:8">
      <c r="A7982" s="4" t="s">
        <v>8189</v>
      </c>
      <c r="B7982" s="4" t="s">
        <v>263</v>
      </c>
      <c r="C7982" s="4" t="s">
        <v>179</v>
      </c>
      <c r="D7982" s="4" t="s">
        <v>127</v>
      </c>
      <c r="E7982" s="4" t="s">
        <v>197</v>
      </c>
      <c r="F7982" s="3">
        <v>43048</v>
      </c>
      <c r="G7982" s="3">
        <v>43052</v>
      </c>
      <c r="H7982">
        <v>0</v>
      </c>
    </row>
    <row r="7983" spans="1:8">
      <c r="A7983" s="4" t="s">
        <v>8190</v>
      </c>
      <c r="B7983" s="4" t="s">
        <v>237</v>
      </c>
      <c r="C7983" s="4" t="s">
        <v>199</v>
      </c>
      <c r="D7983" s="4" t="s">
        <v>113</v>
      </c>
      <c r="E7983" s="4" t="s">
        <v>172</v>
      </c>
      <c r="F7983" s="3">
        <v>43048</v>
      </c>
      <c r="G7983" s="3">
        <v>43066</v>
      </c>
      <c r="H7983">
        <v>4884</v>
      </c>
    </row>
    <row r="7984" spans="1:8">
      <c r="A7984" s="4" t="s">
        <v>8191</v>
      </c>
      <c r="B7984" s="4" t="s">
        <v>191</v>
      </c>
      <c r="C7984" s="4" t="s">
        <v>179</v>
      </c>
      <c r="D7984" s="4" t="s">
        <v>82</v>
      </c>
      <c r="E7984" s="4" t="s">
        <v>172</v>
      </c>
      <c r="F7984" s="3">
        <v>43048</v>
      </c>
      <c r="G7984" s="3">
        <v>43061</v>
      </c>
      <c r="H7984">
        <v>443</v>
      </c>
    </row>
    <row r="7985" spans="1:8">
      <c r="A7985" s="4" t="s">
        <v>8192</v>
      </c>
      <c r="B7985" s="4" t="s">
        <v>219</v>
      </c>
      <c r="C7985" s="4" t="s">
        <v>179</v>
      </c>
      <c r="D7985" s="4" t="s">
        <v>71</v>
      </c>
      <c r="E7985" s="4" t="s">
        <v>172</v>
      </c>
      <c r="F7985" s="3">
        <v>43048</v>
      </c>
      <c r="G7985" s="3">
        <v>43062</v>
      </c>
      <c r="H7985">
        <v>562</v>
      </c>
    </row>
    <row r="7986" spans="1:8">
      <c r="A7986" s="4" t="s">
        <v>8193</v>
      </c>
      <c r="B7986" s="4" t="s">
        <v>219</v>
      </c>
      <c r="C7986" s="4" t="s">
        <v>179</v>
      </c>
      <c r="D7986" s="4" t="s">
        <v>74</v>
      </c>
      <c r="E7986" s="4" t="s">
        <v>172</v>
      </c>
      <c r="F7986" s="3">
        <v>43048</v>
      </c>
      <c r="G7986" s="3">
        <v>43060</v>
      </c>
      <c r="H7986">
        <v>437</v>
      </c>
    </row>
    <row r="7987" spans="1:8">
      <c r="A7987" s="4" t="s">
        <v>8194</v>
      </c>
      <c r="B7987" s="4" t="s">
        <v>230</v>
      </c>
      <c r="C7987" s="4" t="s">
        <v>192</v>
      </c>
      <c r="D7987" s="4" t="s">
        <v>102</v>
      </c>
      <c r="E7987" s="4" t="s">
        <v>197</v>
      </c>
      <c r="F7987" s="3">
        <v>43048</v>
      </c>
      <c r="G7987" s="3">
        <v>43062</v>
      </c>
      <c r="H7987">
        <v>0</v>
      </c>
    </row>
    <row r="7988" spans="1:8">
      <c r="A7988" s="4" t="s">
        <v>8195</v>
      </c>
      <c r="B7988" s="4" t="s">
        <v>230</v>
      </c>
      <c r="C7988" s="4" t="s">
        <v>179</v>
      </c>
      <c r="D7988" s="4" t="s">
        <v>82</v>
      </c>
      <c r="E7988" s="4" t="s">
        <v>172</v>
      </c>
      <c r="F7988" s="3">
        <v>43048</v>
      </c>
      <c r="G7988" s="3">
        <v>43053</v>
      </c>
      <c r="H7988">
        <v>606</v>
      </c>
    </row>
    <row r="7989" spans="1:8">
      <c r="A7989" s="4" t="s">
        <v>8196</v>
      </c>
      <c r="B7989" s="4" t="s">
        <v>187</v>
      </c>
      <c r="C7989" s="4" t="s">
        <v>177</v>
      </c>
      <c r="D7989" s="4" t="s">
        <v>56</v>
      </c>
      <c r="E7989" s="4" t="s">
        <v>172</v>
      </c>
      <c r="F7989" s="3">
        <v>43048</v>
      </c>
      <c r="G7989" s="3">
        <v>43079</v>
      </c>
      <c r="H7989">
        <v>56</v>
      </c>
    </row>
    <row r="7990" spans="1:8">
      <c r="A7990" s="4" t="s">
        <v>8197</v>
      </c>
      <c r="B7990" s="4" t="s">
        <v>201</v>
      </c>
      <c r="C7990" s="4" t="s">
        <v>192</v>
      </c>
      <c r="D7990" s="4" t="s">
        <v>115</v>
      </c>
      <c r="E7990" s="4" t="s">
        <v>197</v>
      </c>
      <c r="F7990" s="3">
        <v>43048</v>
      </c>
      <c r="G7990" s="3">
        <v>43066</v>
      </c>
      <c r="H7990">
        <v>0</v>
      </c>
    </row>
    <row r="7991" spans="1:8">
      <c r="A7991" s="4" t="s">
        <v>8198</v>
      </c>
      <c r="B7991" s="4" t="s">
        <v>170</v>
      </c>
      <c r="C7991" s="4" t="s">
        <v>177</v>
      </c>
      <c r="D7991" s="4" t="s">
        <v>92</v>
      </c>
      <c r="E7991" s="4" t="s">
        <v>172</v>
      </c>
      <c r="F7991" s="3">
        <v>43048</v>
      </c>
      <c r="G7991" s="3">
        <v>43060</v>
      </c>
      <c r="H7991">
        <v>54</v>
      </c>
    </row>
    <row r="7992" spans="1:8">
      <c r="A7992" s="4" t="s">
        <v>8199</v>
      </c>
      <c r="B7992" s="4" t="s">
        <v>185</v>
      </c>
      <c r="C7992" s="4" t="s">
        <v>175</v>
      </c>
      <c r="D7992" s="4" t="s">
        <v>24</v>
      </c>
      <c r="E7992" s="4" t="s">
        <v>193</v>
      </c>
      <c r="F7992" s="3">
        <v>43048</v>
      </c>
      <c r="G7992" s="3"/>
    </row>
    <row r="7993" spans="1:8">
      <c r="A7993" s="4" t="s">
        <v>8200</v>
      </c>
      <c r="B7993" s="4" t="s">
        <v>235</v>
      </c>
      <c r="C7993" s="4" t="s">
        <v>175</v>
      </c>
      <c r="D7993" s="4" t="s">
        <v>21</v>
      </c>
      <c r="E7993" s="4" t="s">
        <v>197</v>
      </c>
      <c r="F7993" s="3">
        <v>43048</v>
      </c>
      <c r="G7993" s="3">
        <v>43062</v>
      </c>
      <c r="H7993">
        <v>0</v>
      </c>
    </row>
    <row r="7994" spans="1:8">
      <c r="A7994" s="4" t="s">
        <v>8201</v>
      </c>
      <c r="B7994" s="4" t="s">
        <v>279</v>
      </c>
      <c r="C7994" s="4" t="s">
        <v>179</v>
      </c>
      <c r="D7994" s="4" t="s">
        <v>21</v>
      </c>
      <c r="E7994" s="4" t="s">
        <v>172</v>
      </c>
      <c r="F7994" s="3">
        <v>43049</v>
      </c>
      <c r="G7994" s="3">
        <v>43057</v>
      </c>
      <c r="H7994">
        <v>577</v>
      </c>
    </row>
    <row r="7995" spans="1:8">
      <c r="A7995" s="4" t="s">
        <v>8202</v>
      </c>
      <c r="B7995" s="4" t="s">
        <v>210</v>
      </c>
      <c r="C7995" s="4" t="s">
        <v>171</v>
      </c>
      <c r="D7995" s="4" t="s">
        <v>40</v>
      </c>
      <c r="E7995" s="4" t="s">
        <v>197</v>
      </c>
      <c r="F7995" s="3">
        <v>43049</v>
      </c>
      <c r="G7995" s="3">
        <v>43055</v>
      </c>
      <c r="H7995">
        <v>0</v>
      </c>
    </row>
    <row r="7996" spans="1:8">
      <c r="A7996" s="4" t="s">
        <v>8203</v>
      </c>
      <c r="B7996" s="4" t="s">
        <v>174</v>
      </c>
      <c r="C7996" s="4" t="s">
        <v>175</v>
      </c>
      <c r="D7996" s="4" t="s">
        <v>103</v>
      </c>
      <c r="E7996" s="4" t="s">
        <v>172</v>
      </c>
      <c r="F7996" s="3">
        <v>43049</v>
      </c>
      <c r="G7996" s="3">
        <v>43059</v>
      </c>
      <c r="H7996">
        <v>4480</v>
      </c>
    </row>
    <row r="7997" spans="1:8">
      <c r="A7997" s="4" t="s">
        <v>8204</v>
      </c>
      <c r="B7997" s="4" t="s">
        <v>230</v>
      </c>
      <c r="C7997" s="4" t="s">
        <v>199</v>
      </c>
      <c r="D7997" s="4" t="s">
        <v>87</v>
      </c>
      <c r="E7997" s="4" t="s">
        <v>172</v>
      </c>
      <c r="F7997" s="3">
        <v>43049</v>
      </c>
      <c r="G7997" s="3">
        <v>43091</v>
      </c>
      <c r="H7997">
        <v>6299</v>
      </c>
    </row>
    <row r="7998" spans="1:8">
      <c r="A7998" s="4" t="s">
        <v>8205</v>
      </c>
      <c r="B7998" s="4" t="s">
        <v>230</v>
      </c>
      <c r="C7998" s="4" t="s">
        <v>175</v>
      </c>
      <c r="D7998" s="4" t="s">
        <v>42</v>
      </c>
      <c r="E7998" s="4" t="s">
        <v>172</v>
      </c>
      <c r="F7998" s="3">
        <v>43049</v>
      </c>
      <c r="G7998" s="3">
        <v>43070</v>
      </c>
      <c r="H7998">
        <v>4673</v>
      </c>
    </row>
    <row r="7999" spans="1:8">
      <c r="A7999" s="4" t="s">
        <v>8206</v>
      </c>
      <c r="B7999" s="4" t="s">
        <v>187</v>
      </c>
      <c r="C7999" s="4" t="s">
        <v>265</v>
      </c>
      <c r="D7999" s="4" t="s">
        <v>122</v>
      </c>
      <c r="E7999" s="4" t="s">
        <v>197</v>
      </c>
      <c r="F7999" s="3">
        <v>43049</v>
      </c>
      <c r="G7999" s="3">
        <v>43065</v>
      </c>
      <c r="H7999">
        <v>0</v>
      </c>
    </row>
    <row r="8000" spans="1:8">
      <c r="A8000" s="4" t="s">
        <v>8207</v>
      </c>
      <c r="B8000" s="4" t="s">
        <v>232</v>
      </c>
      <c r="C8000" s="4" t="s">
        <v>199</v>
      </c>
      <c r="D8000" s="4" t="s">
        <v>126</v>
      </c>
      <c r="E8000" s="4" t="s">
        <v>172</v>
      </c>
      <c r="F8000" s="3">
        <v>43049</v>
      </c>
      <c r="G8000" s="3">
        <v>43098</v>
      </c>
      <c r="H8000">
        <v>4659</v>
      </c>
    </row>
    <row r="8001" spans="1:8">
      <c r="A8001" s="4" t="s">
        <v>8208</v>
      </c>
      <c r="B8001" s="4" t="s">
        <v>205</v>
      </c>
      <c r="C8001" s="4" t="s">
        <v>177</v>
      </c>
      <c r="D8001" s="4" t="s">
        <v>24</v>
      </c>
      <c r="E8001" s="4" t="s">
        <v>193</v>
      </c>
      <c r="F8001" s="3">
        <v>43049</v>
      </c>
      <c r="G8001" s="3"/>
    </row>
    <row r="8002" spans="1:8">
      <c r="A8002" s="4" t="s">
        <v>8209</v>
      </c>
      <c r="B8002" s="4" t="s">
        <v>279</v>
      </c>
      <c r="C8002" s="4" t="s">
        <v>171</v>
      </c>
      <c r="D8002" s="4" t="s">
        <v>83</v>
      </c>
      <c r="E8002" s="4" t="s">
        <v>172</v>
      </c>
      <c r="F8002" s="3">
        <v>43050</v>
      </c>
      <c r="G8002" s="3">
        <v>43059</v>
      </c>
      <c r="H8002">
        <v>1180</v>
      </c>
    </row>
    <row r="8003" spans="1:8">
      <c r="A8003" s="4" t="s">
        <v>8210</v>
      </c>
      <c r="B8003" s="4" t="s">
        <v>174</v>
      </c>
      <c r="C8003" s="4" t="s">
        <v>199</v>
      </c>
      <c r="D8003" s="4" t="s">
        <v>27</v>
      </c>
      <c r="E8003" s="4" t="s">
        <v>197</v>
      </c>
      <c r="F8003" s="3">
        <v>43050</v>
      </c>
      <c r="G8003" s="3">
        <v>43053</v>
      </c>
      <c r="H8003">
        <v>0</v>
      </c>
    </row>
    <row r="8004" spans="1:8">
      <c r="A8004" s="4" t="s">
        <v>8211</v>
      </c>
      <c r="B8004" s="4" t="s">
        <v>263</v>
      </c>
      <c r="C8004" s="4" t="s">
        <v>171</v>
      </c>
      <c r="D8004" s="4" t="s">
        <v>96</v>
      </c>
      <c r="E8004" s="4" t="s">
        <v>197</v>
      </c>
      <c r="F8004" s="3">
        <v>43050</v>
      </c>
      <c r="G8004" s="3">
        <v>43057</v>
      </c>
      <c r="H8004">
        <v>0</v>
      </c>
    </row>
    <row r="8005" spans="1:8">
      <c r="A8005" s="4" t="s">
        <v>8212</v>
      </c>
      <c r="B8005" s="4" t="s">
        <v>343</v>
      </c>
      <c r="C8005" s="4" t="s">
        <v>177</v>
      </c>
      <c r="D8005" s="4" t="s">
        <v>119</v>
      </c>
      <c r="E8005" s="4" t="s">
        <v>172</v>
      </c>
      <c r="F8005" s="3">
        <v>43050</v>
      </c>
      <c r="G8005" s="3">
        <v>43073</v>
      </c>
      <c r="H8005">
        <v>57</v>
      </c>
    </row>
    <row r="8006" spans="1:8">
      <c r="A8006" s="4" t="s">
        <v>8213</v>
      </c>
      <c r="B8006" s="4" t="s">
        <v>244</v>
      </c>
      <c r="C8006" s="4" t="s">
        <v>199</v>
      </c>
      <c r="D8006" s="4" t="s">
        <v>118</v>
      </c>
      <c r="E8006" s="4" t="s">
        <v>197</v>
      </c>
      <c r="F8006" s="3">
        <v>43050</v>
      </c>
      <c r="G8006" s="3">
        <v>43061</v>
      </c>
      <c r="H8006">
        <v>0</v>
      </c>
    </row>
    <row r="8007" spans="1:8">
      <c r="A8007" s="4" t="s">
        <v>8214</v>
      </c>
      <c r="B8007" s="4" t="s">
        <v>189</v>
      </c>
      <c r="C8007" s="4" t="s">
        <v>171</v>
      </c>
      <c r="D8007" s="4" t="s">
        <v>66</v>
      </c>
      <c r="E8007" s="4" t="s">
        <v>197</v>
      </c>
      <c r="F8007" s="3">
        <v>43050</v>
      </c>
      <c r="G8007" s="3">
        <v>43061</v>
      </c>
      <c r="H8007">
        <v>0</v>
      </c>
    </row>
    <row r="8008" spans="1:8">
      <c r="A8008" s="4" t="s">
        <v>8215</v>
      </c>
      <c r="B8008" s="4" t="s">
        <v>208</v>
      </c>
      <c r="C8008" s="4" t="s">
        <v>177</v>
      </c>
      <c r="D8008" s="4" t="s">
        <v>41</v>
      </c>
      <c r="E8008" s="4" t="s">
        <v>172</v>
      </c>
      <c r="F8008" s="3">
        <v>43050</v>
      </c>
      <c r="G8008" s="3">
        <v>43089</v>
      </c>
      <c r="H8008">
        <v>48</v>
      </c>
    </row>
    <row r="8009" spans="1:8">
      <c r="A8009" s="4" t="s">
        <v>8216</v>
      </c>
      <c r="B8009" s="4" t="s">
        <v>216</v>
      </c>
      <c r="C8009" s="4" t="s">
        <v>177</v>
      </c>
      <c r="D8009" s="4" t="s">
        <v>31</v>
      </c>
      <c r="E8009" s="4" t="s">
        <v>172</v>
      </c>
      <c r="F8009" s="3">
        <v>43050</v>
      </c>
      <c r="G8009" s="3">
        <v>43052</v>
      </c>
      <c r="H8009">
        <v>51</v>
      </c>
    </row>
    <row r="8010" spans="1:8">
      <c r="A8010" s="4" t="s">
        <v>8217</v>
      </c>
      <c r="B8010" s="4" t="s">
        <v>183</v>
      </c>
      <c r="C8010" s="4" t="s">
        <v>177</v>
      </c>
      <c r="D8010" s="4" t="s">
        <v>47</v>
      </c>
      <c r="E8010" s="4" t="s">
        <v>197</v>
      </c>
      <c r="F8010" s="3">
        <v>43051</v>
      </c>
      <c r="G8010" s="3">
        <v>43064</v>
      </c>
      <c r="H8010">
        <v>0</v>
      </c>
    </row>
    <row r="8011" spans="1:8">
      <c r="A8011" s="4" t="s">
        <v>8218</v>
      </c>
      <c r="B8011" s="4" t="s">
        <v>279</v>
      </c>
      <c r="C8011" s="4" t="s">
        <v>171</v>
      </c>
      <c r="D8011" s="4" t="s">
        <v>120</v>
      </c>
      <c r="E8011" s="4" t="s">
        <v>172</v>
      </c>
      <c r="F8011" s="3">
        <v>43051</v>
      </c>
      <c r="G8011" s="3">
        <v>43052</v>
      </c>
      <c r="H8011">
        <v>1138</v>
      </c>
    </row>
    <row r="8012" spans="1:8">
      <c r="A8012" s="4" t="s">
        <v>8219</v>
      </c>
      <c r="B8012" s="4" t="s">
        <v>174</v>
      </c>
      <c r="C8012" s="4" t="s">
        <v>177</v>
      </c>
      <c r="D8012" s="4" t="s">
        <v>111</v>
      </c>
      <c r="E8012" s="4" t="s">
        <v>172</v>
      </c>
      <c r="F8012" s="3">
        <v>43051</v>
      </c>
      <c r="G8012" s="3">
        <v>43090</v>
      </c>
      <c r="H8012">
        <v>49</v>
      </c>
    </row>
    <row r="8013" spans="1:8">
      <c r="A8013" s="4" t="s">
        <v>8220</v>
      </c>
      <c r="B8013" s="4" t="s">
        <v>237</v>
      </c>
      <c r="C8013" s="4" t="s">
        <v>192</v>
      </c>
      <c r="D8013" s="4" t="s">
        <v>113</v>
      </c>
      <c r="E8013" s="4" t="s">
        <v>197</v>
      </c>
      <c r="F8013" s="3">
        <v>43051</v>
      </c>
      <c r="G8013" s="3">
        <v>43060</v>
      </c>
      <c r="H8013">
        <v>0</v>
      </c>
    </row>
    <row r="8014" spans="1:8">
      <c r="A8014" s="4" t="s">
        <v>8221</v>
      </c>
      <c r="B8014" s="4" t="s">
        <v>196</v>
      </c>
      <c r="C8014" s="4" t="s">
        <v>179</v>
      </c>
      <c r="D8014" s="4" t="s">
        <v>66</v>
      </c>
      <c r="E8014" s="4" t="s">
        <v>172</v>
      </c>
      <c r="F8014" s="3">
        <v>43051</v>
      </c>
      <c r="G8014" s="3">
        <v>43097</v>
      </c>
      <c r="H8014">
        <v>650</v>
      </c>
    </row>
    <row r="8015" spans="1:8">
      <c r="A8015" s="4" t="s">
        <v>8222</v>
      </c>
      <c r="B8015" s="4" t="s">
        <v>230</v>
      </c>
      <c r="C8015" s="4" t="s">
        <v>179</v>
      </c>
      <c r="D8015" s="4" t="s">
        <v>87</v>
      </c>
      <c r="E8015" s="4" t="s">
        <v>172</v>
      </c>
      <c r="F8015" s="3">
        <v>43051</v>
      </c>
      <c r="G8015" s="3">
        <v>43098</v>
      </c>
      <c r="H8015">
        <v>470</v>
      </c>
    </row>
    <row r="8016" spans="1:8">
      <c r="A8016" s="4" t="s">
        <v>8223</v>
      </c>
      <c r="B8016" s="4" t="s">
        <v>256</v>
      </c>
      <c r="C8016" s="4" t="s">
        <v>179</v>
      </c>
      <c r="D8016" s="4" t="s">
        <v>79</v>
      </c>
      <c r="E8016" s="4" t="s">
        <v>172</v>
      </c>
      <c r="F8016" s="3">
        <v>43051</v>
      </c>
      <c r="G8016" s="3">
        <v>43100</v>
      </c>
      <c r="H8016">
        <v>567</v>
      </c>
    </row>
    <row r="8017" spans="1:8">
      <c r="A8017" s="4" t="s">
        <v>8224</v>
      </c>
      <c r="B8017" s="4" t="s">
        <v>187</v>
      </c>
      <c r="C8017" s="4" t="s">
        <v>192</v>
      </c>
      <c r="D8017" s="4" t="s">
        <v>93</v>
      </c>
      <c r="E8017" s="4" t="s">
        <v>172</v>
      </c>
      <c r="F8017" s="3">
        <v>43051</v>
      </c>
      <c r="G8017" s="3">
        <v>43094</v>
      </c>
      <c r="H8017">
        <v>3836</v>
      </c>
    </row>
    <row r="8018" spans="1:8">
      <c r="A8018" s="4" t="s">
        <v>8225</v>
      </c>
      <c r="B8018" s="4" t="s">
        <v>244</v>
      </c>
      <c r="C8018" s="4" t="s">
        <v>199</v>
      </c>
      <c r="D8018" s="4" t="s">
        <v>100</v>
      </c>
      <c r="E8018" s="4" t="s">
        <v>172</v>
      </c>
      <c r="F8018" s="3">
        <v>43051</v>
      </c>
      <c r="G8018" s="3">
        <v>43053</v>
      </c>
      <c r="H8018">
        <v>5916</v>
      </c>
    </row>
    <row r="8019" spans="1:8">
      <c r="A8019" s="4" t="s">
        <v>8226</v>
      </c>
      <c r="B8019" s="4" t="s">
        <v>201</v>
      </c>
      <c r="C8019" s="4" t="s">
        <v>171</v>
      </c>
      <c r="D8019" s="4" t="s">
        <v>38</v>
      </c>
      <c r="E8019" s="4" t="s">
        <v>172</v>
      </c>
      <c r="F8019" s="3">
        <v>43051</v>
      </c>
      <c r="G8019" s="3">
        <v>43061</v>
      </c>
      <c r="H8019">
        <v>938</v>
      </c>
    </row>
    <row r="8020" spans="1:8">
      <c r="A8020" s="4" t="s">
        <v>8227</v>
      </c>
      <c r="B8020" s="4" t="s">
        <v>201</v>
      </c>
      <c r="C8020" s="4" t="s">
        <v>171</v>
      </c>
      <c r="D8020" s="4" t="s">
        <v>82</v>
      </c>
      <c r="E8020" s="4" t="s">
        <v>172</v>
      </c>
      <c r="F8020" s="3">
        <v>43051</v>
      </c>
      <c r="G8020" s="3">
        <v>43054</v>
      </c>
      <c r="H8020">
        <v>1124</v>
      </c>
    </row>
    <row r="8021" spans="1:8">
      <c r="A8021" s="4" t="s">
        <v>8228</v>
      </c>
      <c r="B8021" s="4" t="s">
        <v>208</v>
      </c>
      <c r="C8021" s="4" t="s">
        <v>177</v>
      </c>
      <c r="D8021" s="4" t="s">
        <v>70</v>
      </c>
      <c r="E8021" s="4" t="s">
        <v>172</v>
      </c>
      <c r="F8021" s="3">
        <v>43051</v>
      </c>
      <c r="G8021" s="3">
        <v>43070</v>
      </c>
      <c r="H8021">
        <v>61</v>
      </c>
    </row>
    <row r="8022" spans="1:8">
      <c r="A8022" s="4" t="s">
        <v>8229</v>
      </c>
      <c r="B8022" s="4" t="s">
        <v>185</v>
      </c>
      <c r="C8022" s="4" t="s">
        <v>177</v>
      </c>
      <c r="D8022" s="4" t="s">
        <v>54</v>
      </c>
      <c r="E8022" s="4" t="s">
        <v>197</v>
      </c>
      <c r="F8022" s="3">
        <v>43051</v>
      </c>
      <c r="G8022" s="3">
        <v>43093</v>
      </c>
      <c r="H8022">
        <v>0</v>
      </c>
    </row>
    <row r="8023" spans="1:8">
      <c r="A8023" s="4" t="s">
        <v>8230</v>
      </c>
      <c r="B8023" s="4" t="s">
        <v>235</v>
      </c>
      <c r="C8023" s="4" t="s">
        <v>192</v>
      </c>
      <c r="D8023" s="4" t="s">
        <v>88</v>
      </c>
      <c r="E8023" s="4" t="s">
        <v>172</v>
      </c>
      <c r="F8023" s="3">
        <v>43051</v>
      </c>
      <c r="G8023" s="3">
        <v>43058</v>
      </c>
      <c r="H8023">
        <v>4011</v>
      </c>
    </row>
    <row r="8024" spans="1:8">
      <c r="A8024" s="4" t="s">
        <v>8231</v>
      </c>
      <c r="B8024" s="4" t="s">
        <v>181</v>
      </c>
      <c r="C8024" s="4" t="s">
        <v>171</v>
      </c>
      <c r="D8024" s="4" t="s">
        <v>75</v>
      </c>
      <c r="E8024" s="4" t="s">
        <v>197</v>
      </c>
      <c r="F8024" s="3">
        <v>43051</v>
      </c>
      <c r="G8024" s="3">
        <v>43054</v>
      </c>
      <c r="H8024">
        <v>0</v>
      </c>
    </row>
    <row r="8025" spans="1:8">
      <c r="A8025" s="4" t="s">
        <v>8232</v>
      </c>
      <c r="B8025" s="4" t="s">
        <v>181</v>
      </c>
      <c r="C8025" s="4" t="s">
        <v>175</v>
      </c>
      <c r="D8025" s="4" t="s">
        <v>98</v>
      </c>
      <c r="E8025" s="4" t="s">
        <v>172</v>
      </c>
      <c r="F8025" s="3">
        <v>43051</v>
      </c>
      <c r="G8025" s="3">
        <v>43056</v>
      </c>
      <c r="H8025">
        <v>5144</v>
      </c>
    </row>
    <row r="8026" spans="1:8">
      <c r="A8026" s="4" t="s">
        <v>8233</v>
      </c>
      <c r="B8026" s="4" t="s">
        <v>261</v>
      </c>
      <c r="C8026" s="4" t="s">
        <v>179</v>
      </c>
      <c r="D8026" s="4" t="s">
        <v>130</v>
      </c>
      <c r="E8026" s="4" t="s">
        <v>172</v>
      </c>
      <c r="F8026" s="3">
        <v>43052</v>
      </c>
      <c r="G8026" s="3">
        <v>43063</v>
      </c>
      <c r="H8026">
        <v>493</v>
      </c>
    </row>
    <row r="8027" spans="1:8">
      <c r="A8027" s="4" t="s">
        <v>8234</v>
      </c>
      <c r="B8027" s="4" t="s">
        <v>246</v>
      </c>
      <c r="C8027" s="4" t="s">
        <v>179</v>
      </c>
      <c r="D8027" s="4" t="s">
        <v>83</v>
      </c>
      <c r="E8027" s="4" t="s">
        <v>197</v>
      </c>
      <c r="F8027" s="3">
        <v>43052</v>
      </c>
      <c r="G8027" s="3">
        <v>43062</v>
      </c>
      <c r="H8027">
        <v>0</v>
      </c>
    </row>
    <row r="8028" spans="1:8">
      <c r="A8028" s="4" t="s">
        <v>8235</v>
      </c>
      <c r="B8028" s="4" t="s">
        <v>210</v>
      </c>
      <c r="C8028" s="4" t="s">
        <v>171</v>
      </c>
      <c r="D8028" s="4" t="s">
        <v>83</v>
      </c>
      <c r="E8028" s="4" t="s">
        <v>172</v>
      </c>
      <c r="F8028" s="3">
        <v>43052</v>
      </c>
      <c r="G8028" s="3">
        <v>43059</v>
      </c>
      <c r="H8028">
        <v>1224</v>
      </c>
    </row>
    <row r="8029" spans="1:8">
      <c r="A8029" s="4" t="s">
        <v>8236</v>
      </c>
      <c r="B8029" s="4" t="s">
        <v>343</v>
      </c>
      <c r="C8029" s="4" t="s">
        <v>179</v>
      </c>
      <c r="D8029" s="4" t="s">
        <v>79</v>
      </c>
      <c r="E8029" s="4" t="s">
        <v>197</v>
      </c>
      <c r="F8029" s="3">
        <v>43052</v>
      </c>
      <c r="G8029" s="3">
        <v>43060</v>
      </c>
      <c r="H8029">
        <v>0</v>
      </c>
    </row>
    <row r="8030" spans="1:8">
      <c r="A8030" s="4" t="s">
        <v>8237</v>
      </c>
      <c r="B8030" s="4" t="s">
        <v>219</v>
      </c>
      <c r="C8030" s="4" t="s">
        <v>179</v>
      </c>
      <c r="D8030" s="4" t="s">
        <v>84</v>
      </c>
      <c r="E8030" s="4" t="s">
        <v>197</v>
      </c>
      <c r="F8030" s="3">
        <v>43052</v>
      </c>
      <c r="G8030" s="3">
        <v>43053</v>
      </c>
      <c r="H8030">
        <v>0</v>
      </c>
    </row>
    <row r="8031" spans="1:8">
      <c r="A8031" s="4" t="s">
        <v>8238</v>
      </c>
      <c r="B8031" s="4" t="s">
        <v>219</v>
      </c>
      <c r="C8031" s="4" t="s">
        <v>175</v>
      </c>
      <c r="D8031" s="4" t="s">
        <v>76</v>
      </c>
      <c r="E8031" s="4" t="s">
        <v>197</v>
      </c>
      <c r="F8031" s="3">
        <v>43052</v>
      </c>
      <c r="G8031" s="3">
        <v>43069</v>
      </c>
      <c r="H8031">
        <v>0</v>
      </c>
    </row>
    <row r="8032" spans="1:8">
      <c r="A8032" s="4" t="s">
        <v>8239</v>
      </c>
      <c r="B8032" s="4" t="s">
        <v>256</v>
      </c>
      <c r="C8032" s="4" t="s">
        <v>179</v>
      </c>
      <c r="D8032" s="4" t="s">
        <v>111</v>
      </c>
      <c r="E8032" s="4" t="s">
        <v>197</v>
      </c>
      <c r="F8032" s="3">
        <v>43052</v>
      </c>
      <c r="G8032" s="3">
        <v>43058</v>
      </c>
      <c r="H8032">
        <v>0</v>
      </c>
    </row>
    <row r="8033" spans="1:8">
      <c r="A8033" s="4" t="s">
        <v>8240</v>
      </c>
      <c r="B8033" s="4" t="s">
        <v>201</v>
      </c>
      <c r="C8033" s="4" t="s">
        <v>171</v>
      </c>
      <c r="D8033" s="4" t="s">
        <v>24</v>
      </c>
      <c r="E8033" s="4" t="s">
        <v>193</v>
      </c>
      <c r="F8033" s="3">
        <v>43052</v>
      </c>
      <c r="G8033" s="3"/>
    </row>
    <row r="8034" spans="1:8">
      <c r="A8034" s="4" t="s">
        <v>8241</v>
      </c>
      <c r="B8034" s="4" t="s">
        <v>183</v>
      </c>
      <c r="C8034" s="4" t="s">
        <v>199</v>
      </c>
      <c r="D8034" s="4" t="s">
        <v>119</v>
      </c>
      <c r="E8034" s="4" t="s">
        <v>172</v>
      </c>
      <c r="F8034" s="3">
        <v>43053</v>
      </c>
      <c r="G8034" s="3">
        <v>43054</v>
      </c>
      <c r="H8034">
        <v>5276</v>
      </c>
    </row>
    <row r="8035" spans="1:8">
      <c r="A8035" s="4" t="s">
        <v>8242</v>
      </c>
      <c r="B8035" s="4" t="s">
        <v>210</v>
      </c>
      <c r="C8035" s="4" t="s">
        <v>171</v>
      </c>
      <c r="D8035" s="4" t="s">
        <v>37</v>
      </c>
      <c r="E8035" s="4" t="s">
        <v>193</v>
      </c>
      <c r="F8035" s="3">
        <v>43053</v>
      </c>
      <c r="G8035" s="3"/>
    </row>
    <row r="8036" spans="1:8">
      <c r="A8036" s="4" t="s">
        <v>8243</v>
      </c>
      <c r="B8036" s="4" t="s">
        <v>237</v>
      </c>
      <c r="C8036" s="4" t="s">
        <v>199</v>
      </c>
      <c r="D8036" s="4" t="s">
        <v>31</v>
      </c>
      <c r="E8036" s="4" t="s">
        <v>197</v>
      </c>
      <c r="F8036" s="3">
        <v>43053</v>
      </c>
      <c r="G8036" s="3">
        <v>43067</v>
      </c>
      <c r="H8036">
        <v>0</v>
      </c>
    </row>
    <row r="8037" spans="1:8">
      <c r="A8037" s="4" t="s">
        <v>8244</v>
      </c>
      <c r="B8037" s="4" t="s">
        <v>196</v>
      </c>
      <c r="C8037" s="4" t="s">
        <v>171</v>
      </c>
      <c r="D8037" s="4" t="s">
        <v>85</v>
      </c>
      <c r="E8037" s="4" t="s">
        <v>197</v>
      </c>
      <c r="F8037" s="3">
        <v>43053</v>
      </c>
      <c r="G8037" s="3">
        <v>43059</v>
      </c>
      <c r="H8037">
        <v>0</v>
      </c>
    </row>
    <row r="8038" spans="1:8">
      <c r="A8038" s="4" t="s">
        <v>8245</v>
      </c>
      <c r="B8038" s="4" t="s">
        <v>203</v>
      </c>
      <c r="C8038" s="4" t="s">
        <v>192</v>
      </c>
      <c r="D8038" s="4" t="s">
        <v>105</v>
      </c>
      <c r="E8038" s="4" t="s">
        <v>197</v>
      </c>
      <c r="F8038" s="3">
        <v>43053</v>
      </c>
      <c r="G8038" s="3">
        <v>43062</v>
      </c>
      <c r="H8038">
        <v>0</v>
      </c>
    </row>
    <row r="8039" spans="1:8">
      <c r="A8039" s="4" t="s">
        <v>8246</v>
      </c>
      <c r="B8039" s="4" t="s">
        <v>191</v>
      </c>
      <c r="C8039" s="4" t="s">
        <v>179</v>
      </c>
      <c r="D8039" s="4" t="s">
        <v>124</v>
      </c>
      <c r="E8039" s="4" t="s">
        <v>197</v>
      </c>
      <c r="F8039" s="3">
        <v>43053</v>
      </c>
      <c r="G8039" s="3">
        <v>43055</v>
      </c>
      <c r="H8039">
        <v>0</v>
      </c>
    </row>
    <row r="8040" spans="1:8">
      <c r="A8040" s="4" t="s">
        <v>8247</v>
      </c>
      <c r="B8040" s="4" t="s">
        <v>244</v>
      </c>
      <c r="C8040" s="4" t="s">
        <v>171</v>
      </c>
      <c r="D8040" s="4" t="s">
        <v>103</v>
      </c>
      <c r="E8040" s="4" t="s">
        <v>172</v>
      </c>
      <c r="F8040" s="3">
        <v>43053</v>
      </c>
      <c r="G8040" s="3">
        <v>43062</v>
      </c>
      <c r="H8040">
        <v>947</v>
      </c>
    </row>
    <row r="8041" spans="1:8">
      <c r="A8041" s="4" t="s">
        <v>8248</v>
      </c>
      <c r="B8041" s="4" t="s">
        <v>232</v>
      </c>
      <c r="C8041" s="4" t="s">
        <v>199</v>
      </c>
      <c r="D8041" s="4" t="s">
        <v>84</v>
      </c>
      <c r="E8041" s="4" t="s">
        <v>197</v>
      </c>
      <c r="F8041" s="3">
        <v>43053</v>
      </c>
      <c r="G8041" s="3">
        <v>43062</v>
      </c>
      <c r="H8041">
        <v>0</v>
      </c>
    </row>
    <row r="8042" spans="1:8">
      <c r="A8042" s="4" t="s">
        <v>8249</v>
      </c>
      <c r="B8042" s="4" t="s">
        <v>216</v>
      </c>
      <c r="C8042" s="4" t="s">
        <v>192</v>
      </c>
      <c r="D8042" s="4" t="s">
        <v>83</v>
      </c>
      <c r="E8042" s="4" t="s">
        <v>172</v>
      </c>
      <c r="F8042" s="3">
        <v>43053</v>
      </c>
      <c r="G8042" s="3">
        <v>43068</v>
      </c>
      <c r="H8042">
        <v>3342</v>
      </c>
    </row>
    <row r="8043" spans="1:8">
      <c r="A8043" s="4" t="s">
        <v>8250</v>
      </c>
      <c r="B8043" s="4" t="s">
        <v>261</v>
      </c>
      <c r="C8043" s="4" t="s">
        <v>199</v>
      </c>
      <c r="D8043" s="4" t="s">
        <v>63</v>
      </c>
      <c r="E8043" s="4" t="s">
        <v>172</v>
      </c>
      <c r="F8043" s="3">
        <v>43054</v>
      </c>
      <c r="G8043" s="3">
        <v>43099</v>
      </c>
      <c r="H8043">
        <v>5610</v>
      </c>
    </row>
    <row r="8044" spans="1:8">
      <c r="A8044" s="4" t="s">
        <v>8251</v>
      </c>
      <c r="B8044" s="4" t="s">
        <v>246</v>
      </c>
      <c r="C8044" s="4" t="s">
        <v>192</v>
      </c>
      <c r="D8044" s="4" t="s">
        <v>42</v>
      </c>
      <c r="E8044" s="4" t="s">
        <v>197</v>
      </c>
      <c r="F8044" s="3">
        <v>43054</v>
      </c>
      <c r="G8044" s="3">
        <v>43084</v>
      </c>
      <c r="H8044">
        <v>0</v>
      </c>
    </row>
    <row r="8045" spans="1:8">
      <c r="A8045" s="4" t="s">
        <v>8252</v>
      </c>
      <c r="B8045" s="4" t="s">
        <v>246</v>
      </c>
      <c r="C8045" s="4" t="s">
        <v>179</v>
      </c>
      <c r="D8045" s="4" t="s">
        <v>50</v>
      </c>
      <c r="E8045" s="4" t="s">
        <v>172</v>
      </c>
      <c r="F8045" s="3">
        <v>43054</v>
      </c>
      <c r="G8045" s="3">
        <v>43069</v>
      </c>
      <c r="H8045">
        <v>557</v>
      </c>
    </row>
    <row r="8046" spans="1:8">
      <c r="A8046" s="4" t="s">
        <v>8253</v>
      </c>
      <c r="B8046" s="4" t="s">
        <v>174</v>
      </c>
      <c r="C8046" s="4" t="s">
        <v>175</v>
      </c>
      <c r="D8046" s="4" t="s">
        <v>92</v>
      </c>
      <c r="E8046" s="4" t="s">
        <v>197</v>
      </c>
      <c r="F8046" s="3">
        <v>43054</v>
      </c>
      <c r="G8046" s="3">
        <v>43059</v>
      </c>
      <c r="H8046">
        <v>0</v>
      </c>
    </row>
    <row r="8047" spans="1:8">
      <c r="A8047" s="4" t="s">
        <v>8254</v>
      </c>
      <c r="B8047" s="4" t="s">
        <v>174</v>
      </c>
      <c r="C8047" s="4" t="s">
        <v>175</v>
      </c>
      <c r="D8047" s="4" t="s">
        <v>45</v>
      </c>
      <c r="E8047" s="4" t="s">
        <v>172</v>
      </c>
      <c r="F8047" s="3">
        <v>43054</v>
      </c>
      <c r="G8047" s="3">
        <v>43069</v>
      </c>
      <c r="H8047">
        <v>5600</v>
      </c>
    </row>
    <row r="8048" spans="1:8">
      <c r="A8048" s="4" t="s">
        <v>8255</v>
      </c>
      <c r="B8048" s="4" t="s">
        <v>263</v>
      </c>
      <c r="C8048" s="4" t="s">
        <v>175</v>
      </c>
      <c r="D8048" s="4" t="s">
        <v>21</v>
      </c>
      <c r="E8048" s="4" t="s">
        <v>172</v>
      </c>
      <c r="F8048" s="3">
        <v>43054</v>
      </c>
      <c r="G8048" s="3">
        <v>43096</v>
      </c>
      <c r="H8048">
        <v>4980</v>
      </c>
    </row>
    <row r="8049" spans="1:8">
      <c r="A8049" s="4" t="s">
        <v>8256</v>
      </c>
      <c r="B8049" s="4" t="s">
        <v>219</v>
      </c>
      <c r="C8049" s="4" t="s">
        <v>177</v>
      </c>
      <c r="D8049" s="4" t="s">
        <v>105</v>
      </c>
      <c r="E8049" s="4" t="s">
        <v>193</v>
      </c>
      <c r="F8049" s="3">
        <v>43054</v>
      </c>
      <c r="G8049" s="3"/>
    </row>
    <row r="8050" spans="1:8">
      <c r="A8050" s="4" t="s">
        <v>8257</v>
      </c>
      <c r="B8050" s="4" t="s">
        <v>219</v>
      </c>
      <c r="C8050" s="4" t="s">
        <v>175</v>
      </c>
      <c r="D8050" s="4" t="s">
        <v>82</v>
      </c>
      <c r="E8050" s="4" t="s">
        <v>197</v>
      </c>
      <c r="F8050" s="3">
        <v>43054</v>
      </c>
      <c r="G8050" s="3">
        <v>43061</v>
      </c>
      <c r="H8050">
        <v>0</v>
      </c>
    </row>
    <row r="8051" spans="1:8">
      <c r="A8051" s="4" t="s">
        <v>8258</v>
      </c>
      <c r="B8051" s="4" t="s">
        <v>230</v>
      </c>
      <c r="C8051" s="4" t="s">
        <v>179</v>
      </c>
      <c r="D8051" s="4" t="s">
        <v>84</v>
      </c>
      <c r="E8051" s="4" t="s">
        <v>197</v>
      </c>
      <c r="F8051" s="3">
        <v>43054</v>
      </c>
      <c r="G8051" s="3">
        <v>43067</v>
      </c>
      <c r="H8051">
        <v>0</v>
      </c>
    </row>
    <row r="8052" spans="1:8">
      <c r="A8052" s="4" t="s">
        <v>8259</v>
      </c>
      <c r="B8052" s="4" t="s">
        <v>181</v>
      </c>
      <c r="C8052" s="4" t="s">
        <v>179</v>
      </c>
      <c r="D8052" s="4" t="s">
        <v>82</v>
      </c>
      <c r="E8052" s="4" t="s">
        <v>172</v>
      </c>
      <c r="F8052" s="3">
        <v>43054</v>
      </c>
      <c r="G8052" s="3">
        <v>43064</v>
      </c>
      <c r="H8052">
        <v>530</v>
      </c>
    </row>
    <row r="8053" spans="1:8">
      <c r="A8053" s="4" t="s">
        <v>8260</v>
      </c>
      <c r="B8053" s="4" t="s">
        <v>183</v>
      </c>
      <c r="C8053" s="4" t="s">
        <v>192</v>
      </c>
      <c r="D8053" s="4" t="s">
        <v>76</v>
      </c>
      <c r="E8053" s="4" t="s">
        <v>172</v>
      </c>
      <c r="F8053" s="3">
        <v>43055</v>
      </c>
      <c r="G8053" s="3">
        <v>43100</v>
      </c>
      <c r="H8053">
        <v>3300</v>
      </c>
    </row>
    <row r="8054" spans="1:8">
      <c r="A8054" s="4" t="s">
        <v>8261</v>
      </c>
      <c r="B8054" s="4" t="s">
        <v>261</v>
      </c>
      <c r="C8054" s="4" t="s">
        <v>192</v>
      </c>
      <c r="D8054" s="4" t="s">
        <v>24</v>
      </c>
      <c r="E8054" s="4" t="s">
        <v>193</v>
      </c>
      <c r="F8054" s="3">
        <v>43055</v>
      </c>
      <c r="G8054" s="3"/>
    </row>
    <row r="8055" spans="1:8">
      <c r="A8055" s="4" t="s">
        <v>8262</v>
      </c>
      <c r="B8055" s="4" t="s">
        <v>203</v>
      </c>
      <c r="C8055" s="4" t="s">
        <v>192</v>
      </c>
      <c r="D8055" s="4" t="s">
        <v>84</v>
      </c>
      <c r="E8055" s="4" t="s">
        <v>172</v>
      </c>
      <c r="F8055" s="3">
        <v>43055</v>
      </c>
      <c r="G8055" s="3">
        <v>43059</v>
      </c>
      <c r="H8055">
        <v>3664</v>
      </c>
    </row>
    <row r="8056" spans="1:8">
      <c r="A8056" s="4" t="s">
        <v>8263</v>
      </c>
      <c r="B8056" s="4" t="s">
        <v>191</v>
      </c>
      <c r="C8056" s="4" t="s">
        <v>199</v>
      </c>
      <c r="D8056" s="4" t="s">
        <v>84</v>
      </c>
      <c r="E8056" s="4" t="s">
        <v>197</v>
      </c>
      <c r="F8056" s="3">
        <v>43055</v>
      </c>
      <c r="G8056" s="3">
        <v>43059</v>
      </c>
      <c r="H8056">
        <v>0</v>
      </c>
    </row>
    <row r="8057" spans="1:8">
      <c r="A8057" s="4" t="s">
        <v>8264</v>
      </c>
      <c r="B8057" s="4" t="s">
        <v>343</v>
      </c>
      <c r="C8057" s="4" t="s">
        <v>179</v>
      </c>
      <c r="D8057" s="4" t="s">
        <v>109</v>
      </c>
      <c r="E8057" s="4" t="s">
        <v>172</v>
      </c>
      <c r="F8057" s="3">
        <v>43055</v>
      </c>
      <c r="G8057" s="3">
        <v>43061</v>
      </c>
      <c r="H8057">
        <v>575</v>
      </c>
    </row>
    <row r="8058" spans="1:8">
      <c r="A8058" s="4" t="s">
        <v>8265</v>
      </c>
      <c r="B8058" s="4" t="s">
        <v>187</v>
      </c>
      <c r="C8058" s="4" t="s">
        <v>177</v>
      </c>
      <c r="D8058" s="4" t="s">
        <v>32</v>
      </c>
      <c r="E8058" s="4" t="s">
        <v>197</v>
      </c>
      <c r="F8058" s="3">
        <v>43055</v>
      </c>
      <c r="G8058" s="3">
        <v>43062</v>
      </c>
      <c r="H8058">
        <v>0</v>
      </c>
    </row>
    <row r="8059" spans="1:8">
      <c r="A8059" s="4" t="s">
        <v>8266</v>
      </c>
      <c r="B8059" s="4" t="s">
        <v>201</v>
      </c>
      <c r="C8059" s="4" t="s">
        <v>171</v>
      </c>
      <c r="D8059" s="4" t="s">
        <v>24</v>
      </c>
      <c r="E8059" s="4" t="s">
        <v>193</v>
      </c>
      <c r="F8059" s="3">
        <v>43055</v>
      </c>
      <c r="G8059" s="3"/>
    </row>
    <row r="8060" spans="1:8">
      <c r="A8060" s="4" t="s">
        <v>8267</v>
      </c>
      <c r="B8060" s="4" t="s">
        <v>201</v>
      </c>
      <c r="C8060" s="4" t="s">
        <v>192</v>
      </c>
      <c r="D8060" s="4" t="s">
        <v>81</v>
      </c>
      <c r="E8060" s="4" t="s">
        <v>172</v>
      </c>
      <c r="F8060" s="3">
        <v>43055</v>
      </c>
      <c r="G8060" s="3">
        <v>43070</v>
      </c>
      <c r="H8060">
        <v>3271</v>
      </c>
    </row>
    <row r="8061" spans="1:8">
      <c r="A8061" s="4" t="s">
        <v>8268</v>
      </c>
      <c r="B8061" s="4" t="s">
        <v>170</v>
      </c>
      <c r="C8061" s="4" t="s">
        <v>199</v>
      </c>
      <c r="D8061" s="4" t="s">
        <v>29</v>
      </c>
      <c r="E8061" s="4" t="s">
        <v>197</v>
      </c>
      <c r="F8061" s="3">
        <v>43055</v>
      </c>
      <c r="G8061" s="3">
        <v>43056</v>
      </c>
      <c r="H8061">
        <v>0</v>
      </c>
    </row>
    <row r="8062" spans="1:8">
      <c r="A8062" s="4" t="s">
        <v>8269</v>
      </c>
      <c r="B8062" s="4" t="s">
        <v>189</v>
      </c>
      <c r="C8062" s="4" t="s">
        <v>171</v>
      </c>
      <c r="D8062" s="4" t="s">
        <v>37</v>
      </c>
      <c r="E8062" s="4" t="s">
        <v>197</v>
      </c>
      <c r="F8062" s="3">
        <v>43055</v>
      </c>
      <c r="G8062" s="3">
        <v>43065</v>
      </c>
      <c r="H8062">
        <v>0</v>
      </c>
    </row>
    <row r="8063" spans="1:8">
      <c r="A8063" s="4" t="s">
        <v>8270</v>
      </c>
      <c r="B8063" s="4" t="s">
        <v>232</v>
      </c>
      <c r="C8063" s="4" t="s">
        <v>171</v>
      </c>
      <c r="D8063" s="4" t="s">
        <v>88</v>
      </c>
      <c r="E8063" s="4" t="s">
        <v>172</v>
      </c>
      <c r="F8063" s="3">
        <v>43055</v>
      </c>
      <c r="G8063" s="3">
        <v>43063</v>
      </c>
      <c r="H8063">
        <v>1035</v>
      </c>
    </row>
    <row r="8064" spans="1:8">
      <c r="A8064" s="4" t="s">
        <v>8271</v>
      </c>
      <c r="B8064" s="4" t="s">
        <v>261</v>
      </c>
      <c r="C8064" s="4" t="s">
        <v>177</v>
      </c>
      <c r="D8064" s="4" t="s">
        <v>99</v>
      </c>
      <c r="E8064" s="4" t="s">
        <v>197</v>
      </c>
      <c r="F8064" s="3">
        <v>43056</v>
      </c>
      <c r="G8064" s="3">
        <v>43073</v>
      </c>
      <c r="H8064">
        <v>0</v>
      </c>
    </row>
    <row r="8065" spans="1:8">
      <c r="A8065" s="4" t="s">
        <v>8272</v>
      </c>
      <c r="B8065" s="4" t="s">
        <v>174</v>
      </c>
      <c r="C8065" s="4" t="s">
        <v>199</v>
      </c>
      <c r="D8065" s="4" t="s">
        <v>47</v>
      </c>
      <c r="E8065" s="4" t="s">
        <v>172</v>
      </c>
      <c r="F8065" s="3">
        <v>43056</v>
      </c>
      <c r="G8065" s="3">
        <v>43063</v>
      </c>
      <c r="H8065">
        <v>4880</v>
      </c>
    </row>
    <row r="8066" spans="1:8">
      <c r="A8066" s="4" t="s">
        <v>8273</v>
      </c>
      <c r="B8066" s="4" t="s">
        <v>263</v>
      </c>
      <c r="C8066" s="4" t="s">
        <v>192</v>
      </c>
      <c r="D8066" s="4" t="s">
        <v>125</v>
      </c>
      <c r="E8066" s="4" t="s">
        <v>172</v>
      </c>
      <c r="F8066" s="3">
        <v>43056</v>
      </c>
      <c r="G8066" s="3">
        <v>43068</v>
      </c>
      <c r="H8066">
        <v>3644</v>
      </c>
    </row>
    <row r="8067" spans="1:8">
      <c r="A8067" s="4" t="s">
        <v>8274</v>
      </c>
      <c r="B8067" s="4" t="s">
        <v>212</v>
      </c>
      <c r="C8067" s="4" t="s">
        <v>192</v>
      </c>
      <c r="D8067" s="4" t="s">
        <v>98</v>
      </c>
      <c r="E8067" s="4" t="s">
        <v>172</v>
      </c>
      <c r="F8067" s="3">
        <v>43056</v>
      </c>
      <c r="G8067" s="3">
        <v>43082</v>
      </c>
      <c r="H8067">
        <v>3538</v>
      </c>
    </row>
    <row r="8068" spans="1:8">
      <c r="A8068" s="4" t="s">
        <v>8275</v>
      </c>
      <c r="B8068" s="4" t="s">
        <v>219</v>
      </c>
      <c r="C8068" s="4" t="s">
        <v>171</v>
      </c>
      <c r="D8068" s="4" t="s">
        <v>38</v>
      </c>
      <c r="E8068" s="4" t="s">
        <v>197</v>
      </c>
      <c r="F8068" s="3">
        <v>43056</v>
      </c>
      <c r="G8068" s="3">
        <v>43066</v>
      </c>
      <c r="H8068">
        <v>0</v>
      </c>
    </row>
    <row r="8069" spans="1:8">
      <c r="A8069" s="4" t="s">
        <v>8276</v>
      </c>
      <c r="B8069" s="4" t="s">
        <v>230</v>
      </c>
      <c r="C8069" s="4" t="s">
        <v>179</v>
      </c>
      <c r="D8069" s="4" t="s">
        <v>71</v>
      </c>
      <c r="E8069" s="4" t="s">
        <v>197</v>
      </c>
      <c r="F8069" s="3">
        <v>43056</v>
      </c>
      <c r="G8069" s="3">
        <v>43066</v>
      </c>
      <c r="H8069">
        <v>0</v>
      </c>
    </row>
    <row r="8070" spans="1:8">
      <c r="A8070" s="4" t="s">
        <v>8277</v>
      </c>
      <c r="B8070" s="4" t="s">
        <v>232</v>
      </c>
      <c r="C8070" s="4" t="s">
        <v>175</v>
      </c>
      <c r="D8070" s="4" t="s">
        <v>35</v>
      </c>
      <c r="E8070" s="4" t="s">
        <v>172</v>
      </c>
      <c r="F8070" s="3">
        <v>43056</v>
      </c>
      <c r="G8070" s="3">
        <v>43075</v>
      </c>
      <c r="H8070">
        <v>4154</v>
      </c>
    </row>
    <row r="8071" spans="1:8">
      <c r="A8071" s="4" t="s">
        <v>8278</v>
      </c>
      <c r="B8071" s="4" t="s">
        <v>226</v>
      </c>
      <c r="C8071" s="4" t="s">
        <v>175</v>
      </c>
      <c r="D8071" s="4" t="s">
        <v>52</v>
      </c>
      <c r="E8071" s="4" t="s">
        <v>172</v>
      </c>
      <c r="F8071" s="3">
        <v>43056</v>
      </c>
      <c r="G8071" s="3">
        <v>43065</v>
      </c>
      <c r="H8071">
        <v>4620</v>
      </c>
    </row>
    <row r="8072" spans="1:8">
      <c r="A8072" s="4" t="s">
        <v>8279</v>
      </c>
      <c r="B8072" s="4" t="s">
        <v>208</v>
      </c>
      <c r="C8072" s="4" t="s">
        <v>199</v>
      </c>
      <c r="D8072" s="4" t="s">
        <v>48</v>
      </c>
      <c r="E8072" s="4" t="s">
        <v>172</v>
      </c>
      <c r="F8072" s="3">
        <v>43056</v>
      </c>
      <c r="G8072" s="3">
        <v>43057</v>
      </c>
      <c r="H8072">
        <v>5653</v>
      </c>
    </row>
    <row r="8073" spans="1:8">
      <c r="A8073" s="4" t="s">
        <v>8280</v>
      </c>
      <c r="B8073" s="4" t="s">
        <v>216</v>
      </c>
      <c r="C8073" s="4" t="s">
        <v>177</v>
      </c>
      <c r="D8073" s="4" t="s">
        <v>31</v>
      </c>
      <c r="E8073" s="4" t="s">
        <v>197</v>
      </c>
      <c r="F8073" s="3">
        <v>43056</v>
      </c>
      <c r="G8073" s="3">
        <v>43064</v>
      </c>
      <c r="H8073">
        <v>0</v>
      </c>
    </row>
    <row r="8074" spans="1:8">
      <c r="A8074" s="4" t="s">
        <v>8281</v>
      </c>
      <c r="B8074" s="4" t="s">
        <v>216</v>
      </c>
      <c r="C8074" s="4" t="s">
        <v>177</v>
      </c>
      <c r="D8074" s="4" t="s">
        <v>50</v>
      </c>
      <c r="E8074" s="4" t="s">
        <v>172</v>
      </c>
      <c r="F8074" s="3">
        <v>43056</v>
      </c>
      <c r="G8074" s="3">
        <v>43065</v>
      </c>
      <c r="H8074">
        <v>65</v>
      </c>
    </row>
    <row r="8075" spans="1:8">
      <c r="A8075" s="4" t="s">
        <v>8282</v>
      </c>
      <c r="B8075" s="4" t="s">
        <v>181</v>
      </c>
      <c r="C8075" s="4" t="s">
        <v>179</v>
      </c>
      <c r="D8075" s="4" t="s">
        <v>93</v>
      </c>
      <c r="E8075" s="4" t="s">
        <v>172</v>
      </c>
      <c r="F8075" s="3">
        <v>43056</v>
      </c>
      <c r="G8075" s="3">
        <v>43074</v>
      </c>
      <c r="H8075">
        <v>497</v>
      </c>
    </row>
    <row r="8076" spans="1:8">
      <c r="A8076" s="4" t="s">
        <v>8283</v>
      </c>
      <c r="B8076" s="4" t="s">
        <v>261</v>
      </c>
      <c r="C8076" s="4" t="s">
        <v>175</v>
      </c>
      <c r="D8076" s="4" t="s">
        <v>113</v>
      </c>
      <c r="E8076" s="4" t="s">
        <v>172</v>
      </c>
      <c r="F8076" s="3">
        <v>43057</v>
      </c>
      <c r="G8076" s="3">
        <v>43076</v>
      </c>
      <c r="H8076">
        <v>4645</v>
      </c>
    </row>
    <row r="8077" spans="1:8">
      <c r="A8077" s="4" t="s">
        <v>8284</v>
      </c>
      <c r="B8077" s="4" t="s">
        <v>246</v>
      </c>
      <c r="C8077" s="4" t="s">
        <v>175</v>
      </c>
      <c r="D8077" s="4" t="s">
        <v>40</v>
      </c>
      <c r="E8077" s="4" t="s">
        <v>172</v>
      </c>
      <c r="F8077" s="3">
        <v>43057</v>
      </c>
      <c r="G8077" s="3">
        <v>43060</v>
      </c>
      <c r="H8077">
        <v>4243</v>
      </c>
    </row>
    <row r="8078" spans="1:8">
      <c r="A8078" s="4" t="s">
        <v>8285</v>
      </c>
      <c r="B8078" s="4" t="s">
        <v>210</v>
      </c>
      <c r="C8078" s="4" t="s">
        <v>171</v>
      </c>
      <c r="D8078" s="4" t="s">
        <v>96</v>
      </c>
      <c r="E8078" s="4" t="s">
        <v>197</v>
      </c>
      <c r="F8078" s="3">
        <v>43057</v>
      </c>
      <c r="G8078" s="3">
        <v>43075</v>
      </c>
      <c r="H8078">
        <v>0</v>
      </c>
    </row>
    <row r="8079" spans="1:8">
      <c r="A8079" s="4" t="s">
        <v>8286</v>
      </c>
      <c r="B8079" s="4" t="s">
        <v>174</v>
      </c>
      <c r="C8079" s="4" t="s">
        <v>175</v>
      </c>
      <c r="D8079" s="4" t="s">
        <v>37</v>
      </c>
      <c r="E8079" s="4" t="s">
        <v>172</v>
      </c>
      <c r="F8079" s="3">
        <v>43057</v>
      </c>
      <c r="G8079" s="3">
        <v>43068</v>
      </c>
      <c r="H8079">
        <v>4617</v>
      </c>
    </row>
    <row r="8080" spans="1:8">
      <c r="A8080" s="4" t="s">
        <v>8287</v>
      </c>
      <c r="B8080" s="4" t="s">
        <v>212</v>
      </c>
      <c r="C8080" s="4" t="s">
        <v>265</v>
      </c>
      <c r="D8080" s="4" t="s">
        <v>122</v>
      </c>
      <c r="E8080" s="4" t="s">
        <v>172</v>
      </c>
      <c r="F8080" s="3">
        <v>43057</v>
      </c>
      <c r="G8080" s="3">
        <v>43073</v>
      </c>
      <c r="H8080">
        <v>29220</v>
      </c>
    </row>
    <row r="8081" spans="1:8">
      <c r="A8081" s="4" t="s">
        <v>8288</v>
      </c>
      <c r="B8081" s="4" t="s">
        <v>343</v>
      </c>
      <c r="C8081" s="4" t="s">
        <v>171</v>
      </c>
      <c r="D8081" s="4" t="s">
        <v>61</v>
      </c>
      <c r="E8081" s="4" t="s">
        <v>197</v>
      </c>
      <c r="F8081" s="3">
        <v>43057</v>
      </c>
      <c r="G8081" s="3">
        <v>43069</v>
      </c>
      <c r="H8081">
        <v>0</v>
      </c>
    </row>
    <row r="8082" spans="1:8">
      <c r="A8082" s="4" t="s">
        <v>8289</v>
      </c>
      <c r="B8082" s="4" t="s">
        <v>219</v>
      </c>
      <c r="C8082" s="4" t="s">
        <v>179</v>
      </c>
      <c r="D8082" s="4" t="s">
        <v>84</v>
      </c>
      <c r="E8082" s="4" t="s">
        <v>172</v>
      </c>
      <c r="F8082" s="3">
        <v>43057</v>
      </c>
      <c r="G8082" s="3">
        <v>43073</v>
      </c>
      <c r="H8082">
        <v>643</v>
      </c>
    </row>
    <row r="8083" spans="1:8">
      <c r="A8083" s="4" t="s">
        <v>8290</v>
      </c>
      <c r="B8083" s="4" t="s">
        <v>230</v>
      </c>
      <c r="C8083" s="4" t="s">
        <v>179</v>
      </c>
      <c r="D8083" s="4" t="s">
        <v>105</v>
      </c>
      <c r="E8083" s="4" t="s">
        <v>197</v>
      </c>
      <c r="F8083" s="3">
        <v>43057</v>
      </c>
      <c r="G8083" s="3">
        <v>43060</v>
      </c>
      <c r="H8083">
        <v>0</v>
      </c>
    </row>
    <row r="8084" spans="1:8">
      <c r="A8084" s="4" t="s">
        <v>8291</v>
      </c>
      <c r="B8084" s="4" t="s">
        <v>201</v>
      </c>
      <c r="C8084" s="4" t="s">
        <v>199</v>
      </c>
      <c r="D8084" s="4" t="s">
        <v>32</v>
      </c>
      <c r="E8084" s="4" t="s">
        <v>197</v>
      </c>
      <c r="F8084" s="3">
        <v>43057</v>
      </c>
      <c r="G8084" s="3">
        <v>43074</v>
      </c>
      <c r="H8084">
        <v>0</v>
      </c>
    </row>
    <row r="8085" spans="1:8">
      <c r="A8085" s="4" t="s">
        <v>8292</v>
      </c>
      <c r="B8085" s="4" t="s">
        <v>170</v>
      </c>
      <c r="C8085" s="4" t="s">
        <v>177</v>
      </c>
      <c r="D8085" s="4" t="s">
        <v>61</v>
      </c>
      <c r="E8085" s="4" t="s">
        <v>197</v>
      </c>
      <c r="F8085" s="3">
        <v>43057</v>
      </c>
      <c r="G8085" s="3">
        <v>43067</v>
      </c>
      <c r="H8085">
        <v>0</v>
      </c>
    </row>
    <row r="8086" spans="1:8">
      <c r="A8086" s="4" t="s">
        <v>8293</v>
      </c>
      <c r="B8086" s="4" t="s">
        <v>261</v>
      </c>
      <c r="C8086" s="4" t="s">
        <v>171</v>
      </c>
      <c r="D8086" s="4" t="s">
        <v>88</v>
      </c>
      <c r="E8086" s="4" t="s">
        <v>172</v>
      </c>
      <c r="F8086" s="3">
        <v>43058</v>
      </c>
      <c r="G8086" s="3">
        <v>43059</v>
      </c>
      <c r="H8086">
        <v>886</v>
      </c>
    </row>
    <row r="8087" spans="1:8">
      <c r="A8087" s="4" t="s">
        <v>8294</v>
      </c>
      <c r="B8087" s="4" t="s">
        <v>304</v>
      </c>
      <c r="C8087" s="4" t="s">
        <v>192</v>
      </c>
      <c r="D8087" s="4" t="s">
        <v>100</v>
      </c>
      <c r="E8087" s="4" t="s">
        <v>172</v>
      </c>
      <c r="F8087" s="3">
        <v>43058</v>
      </c>
      <c r="G8087" s="3">
        <v>43067</v>
      </c>
      <c r="H8087">
        <v>3206</v>
      </c>
    </row>
    <row r="8088" spans="1:8">
      <c r="A8088" s="4" t="s">
        <v>8295</v>
      </c>
      <c r="B8088" s="4" t="s">
        <v>210</v>
      </c>
      <c r="C8088" s="4" t="s">
        <v>179</v>
      </c>
      <c r="D8088" s="4" t="s">
        <v>65</v>
      </c>
      <c r="E8088" s="4" t="s">
        <v>172</v>
      </c>
      <c r="F8088" s="3">
        <v>43058</v>
      </c>
      <c r="G8088" s="3">
        <v>43059</v>
      </c>
      <c r="H8088">
        <v>678</v>
      </c>
    </row>
    <row r="8089" spans="1:8">
      <c r="A8089" s="4" t="s">
        <v>8296</v>
      </c>
      <c r="B8089" s="4" t="s">
        <v>174</v>
      </c>
      <c r="C8089" s="4" t="s">
        <v>179</v>
      </c>
      <c r="D8089" s="4" t="s">
        <v>61</v>
      </c>
      <c r="E8089" s="4" t="s">
        <v>172</v>
      </c>
      <c r="F8089" s="3">
        <v>43058</v>
      </c>
      <c r="G8089" s="3">
        <v>43059</v>
      </c>
      <c r="H8089">
        <v>549</v>
      </c>
    </row>
    <row r="8090" spans="1:8">
      <c r="A8090" s="4" t="s">
        <v>8297</v>
      </c>
      <c r="B8090" s="4" t="s">
        <v>263</v>
      </c>
      <c r="C8090" s="4" t="s">
        <v>199</v>
      </c>
      <c r="D8090" s="4" t="s">
        <v>82</v>
      </c>
      <c r="E8090" s="4" t="s">
        <v>172</v>
      </c>
      <c r="F8090" s="3">
        <v>43058</v>
      </c>
      <c r="G8090" s="3">
        <v>43067</v>
      </c>
      <c r="H8090">
        <v>6540</v>
      </c>
    </row>
    <row r="8091" spans="1:8">
      <c r="A8091" s="4" t="s">
        <v>8298</v>
      </c>
      <c r="B8091" s="4" t="s">
        <v>343</v>
      </c>
      <c r="C8091" s="4" t="s">
        <v>179</v>
      </c>
      <c r="D8091" s="4" t="s">
        <v>118</v>
      </c>
      <c r="E8091" s="4" t="s">
        <v>197</v>
      </c>
      <c r="F8091" s="3">
        <v>43058</v>
      </c>
      <c r="G8091" s="3">
        <v>43060</v>
      </c>
      <c r="H8091">
        <v>0</v>
      </c>
    </row>
    <row r="8092" spans="1:8">
      <c r="A8092" s="4" t="s">
        <v>8299</v>
      </c>
      <c r="B8092" s="4" t="s">
        <v>201</v>
      </c>
      <c r="C8092" s="4" t="s">
        <v>192</v>
      </c>
      <c r="D8092" s="4" t="s">
        <v>87</v>
      </c>
      <c r="E8092" s="4" t="s">
        <v>197</v>
      </c>
      <c r="F8092" s="3">
        <v>43058</v>
      </c>
      <c r="G8092" s="3">
        <v>43073</v>
      </c>
      <c r="H8092">
        <v>0</v>
      </c>
    </row>
    <row r="8093" spans="1:8">
      <c r="A8093" s="4" t="s">
        <v>8300</v>
      </c>
      <c r="B8093" s="4" t="s">
        <v>189</v>
      </c>
      <c r="C8093" s="4" t="s">
        <v>179</v>
      </c>
      <c r="D8093" s="4" t="s">
        <v>79</v>
      </c>
      <c r="E8093" s="4" t="s">
        <v>172</v>
      </c>
      <c r="F8093" s="3">
        <v>43058</v>
      </c>
      <c r="G8093" s="3">
        <v>43067</v>
      </c>
      <c r="H8093">
        <v>662</v>
      </c>
    </row>
    <row r="8094" spans="1:8">
      <c r="A8094" s="4" t="s">
        <v>8301</v>
      </c>
      <c r="B8094" s="4" t="s">
        <v>185</v>
      </c>
      <c r="C8094" s="4" t="s">
        <v>175</v>
      </c>
      <c r="D8094" s="4" t="s">
        <v>59</v>
      </c>
      <c r="E8094" s="4" t="s">
        <v>172</v>
      </c>
      <c r="F8094" s="3">
        <v>43058</v>
      </c>
      <c r="G8094" s="3">
        <v>43063</v>
      </c>
      <c r="H8094">
        <v>4540</v>
      </c>
    </row>
    <row r="8095" spans="1:8">
      <c r="A8095" s="4" t="s">
        <v>8302</v>
      </c>
      <c r="B8095" s="4" t="s">
        <v>183</v>
      </c>
      <c r="C8095" s="4" t="s">
        <v>177</v>
      </c>
      <c r="D8095" s="4" t="s">
        <v>104</v>
      </c>
      <c r="E8095" s="4" t="s">
        <v>172</v>
      </c>
      <c r="F8095" s="3">
        <v>43059</v>
      </c>
      <c r="G8095" s="3">
        <v>43068</v>
      </c>
      <c r="H8095">
        <v>52</v>
      </c>
    </row>
    <row r="8096" spans="1:8">
      <c r="A8096" s="4" t="s">
        <v>8303</v>
      </c>
      <c r="B8096" s="4" t="s">
        <v>246</v>
      </c>
      <c r="C8096" s="4" t="s">
        <v>171</v>
      </c>
      <c r="D8096" s="4" t="s">
        <v>24</v>
      </c>
      <c r="E8096" s="4" t="s">
        <v>193</v>
      </c>
      <c r="F8096" s="3">
        <v>43059</v>
      </c>
      <c r="G8096" s="3"/>
    </row>
    <row r="8097" spans="1:8">
      <c r="A8097" s="4" t="s">
        <v>8304</v>
      </c>
      <c r="B8097" s="4" t="s">
        <v>279</v>
      </c>
      <c r="C8097" s="4" t="s">
        <v>175</v>
      </c>
      <c r="D8097" s="4" t="s">
        <v>125</v>
      </c>
      <c r="E8097" s="4" t="s">
        <v>197</v>
      </c>
      <c r="F8097" s="3">
        <v>43059</v>
      </c>
      <c r="G8097" s="3">
        <v>43066</v>
      </c>
      <c r="H8097">
        <v>0</v>
      </c>
    </row>
    <row r="8098" spans="1:8">
      <c r="A8098" s="4" t="s">
        <v>8305</v>
      </c>
      <c r="B8098" s="4" t="s">
        <v>219</v>
      </c>
      <c r="C8098" s="4" t="s">
        <v>179</v>
      </c>
      <c r="D8098" s="4" t="s">
        <v>71</v>
      </c>
      <c r="E8098" s="4" t="s">
        <v>172</v>
      </c>
      <c r="F8098" s="3">
        <v>43059</v>
      </c>
      <c r="G8098" s="3">
        <v>43077</v>
      </c>
      <c r="H8098">
        <v>504</v>
      </c>
    </row>
    <row r="8099" spans="1:8">
      <c r="A8099" s="4" t="s">
        <v>8306</v>
      </c>
      <c r="B8099" s="4" t="s">
        <v>230</v>
      </c>
      <c r="C8099" s="4" t="s">
        <v>179</v>
      </c>
      <c r="D8099" s="4" t="s">
        <v>82</v>
      </c>
      <c r="E8099" s="4" t="s">
        <v>172</v>
      </c>
      <c r="F8099" s="3">
        <v>43059</v>
      </c>
      <c r="G8099" s="3">
        <v>43073</v>
      </c>
      <c r="H8099">
        <v>589</v>
      </c>
    </row>
    <row r="8100" spans="1:8">
      <c r="A8100" s="4" t="s">
        <v>8307</v>
      </c>
      <c r="B8100" s="4" t="s">
        <v>170</v>
      </c>
      <c r="C8100" s="4" t="s">
        <v>199</v>
      </c>
      <c r="D8100" s="4" t="s">
        <v>109</v>
      </c>
      <c r="E8100" s="4" t="s">
        <v>172</v>
      </c>
      <c r="F8100" s="3">
        <v>43059</v>
      </c>
      <c r="G8100" s="3">
        <v>43078</v>
      </c>
      <c r="H8100">
        <v>5756</v>
      </c>
    </row>
    <row r="8101" spans="1:8">
      <c r="A8101" s="4" t="s">
        <v>8308</v>
      </c>
      <c r="B8101" s="4" t="s">
        <v>170</v>
      </c>
      <c r="C8101" s="4" t="s">
        <v>192</v>
      </c>
      <c r="D8101" s="4" t="s">
        <v>111</v>
      </c>
      <c r="E8101" s="4" t="s">
        <v>172</v>
      </c>
      <c r="F8101" s="3">
        <v>43059</v>
      </c>
      <c r="G8101" s="3">
        <v>43062</v>
      </c>
      <c r="H8101">
        <v>3161</v>
      </c>
    </row>
    <row r="8102" spans="1:8">
      <c r="A8102" s="4" t="s">
        <v>8309</v>
      </c>
      <c r="B8102" s="4" t="s">
        <v>216</v>
      </c>
      <c r="C8102" s="4" t="s">
        <v>177</v>
      </c>
      <c r="D8102" s="4" t="s">
        <v>24</v>
      </c>
      <c r="E8102" s="4" t="s">
        <v>193</v>
      </c>
      <c r="F8102" s="3">
        <v>43059</v>
      </c>
      <c r="G8102" s="3"/>
    </row>
    <row r="8103" spans="1:8">
      <c r="A8103" s="4" t="s">
        <v>8310</v>
      </c>
      <c r="B8103" s="4" t="s">
        <v>235</v>
      </c>
      <c r="C8103" s="4" t="s">
        <v>199</v>
      </c>
      <c r="D8103" s="4" t="s">
        <v>120</v>
      </c>
      <c r="E8103" s="4" t="s">
        <v>172</v>
      </c>
      <c r="F8103" s="3">
        <v>43059</v>
      </c>
      <c r="G8103" s="3">
        <v>43077</v>
      </c>
      <c r="H8103">
        <v>5209</v>
      </c>
    </row>
    <row r="8104" spans="1:8">
      <c r="A8104" s="4" t="s">
        <v>8311</v>
      </c>
      <c r="B8104" s="4" t="s">
        <v>246</v>
      </c>
      <c r="C8104" s="4" t="s">
        <v>192</v>
      </c>
      <c r="D8104" s="4" t="s">
        <v>82</v>
      </c>
      <c r="E8104" s="4" t="s">
        <v>197</v>
      </c>
      <c r="F8104" s="3">
        <v>43060</v>
      </c>
      <c r="G8104" s="3">
        <v>43064</v>
      </c>
      <c r="H8104">
        <v>0</v>
      </c>
    </row>
    <row r="8105" spans="1:8">
      <c r="A8105" s="4" t="s">
        <v>8312</v>
      </c>
      <c r="B8105" s="4" t="s">
        <v>304</v>
      </c>
      <c r="C8105" s="4" t="s">
        <v>177</v>
      </c>
      <c r="D8105" s="4" t="s">
        <v>45</v>
      </c>
      <c r="E8105" s="4" t="s">
        <v>172</v>
      </c>
      <c r="F8105" s="3">
        <v>43060</v>
      </c>
      <c r="G8105" s="3">
        <v>43077</v>
      </c>
      <c r="H8105">
        <v>58</v>
      </c>
    </row>
    <row r="8106" spans="1:8">
      <c r="A8106" s="4" t="s">
        <v>8313</v>
      </c>
      <c r="B8106" s="4" t="s">
        <v>279</v>
      </c>
      <c r="C8106" s="4" t="s">
        <v>177</v>
      </c>
      <c r="D8106" s="4" t="s">
        <v>40</v>
      </c>
      <c r="E8106" s="4" t="s">
        <v>172</v>
      </c>
      <c r="F8106" s="3">
        <v>43060</v>
      </c>
      <c r="G8106" s="3">
        <v>43090</v>
      </c>
      <c r="H8106">
        <v>57</v>
      </c>
    </row>
    <row r="8107" spans="1:8">
      <c r="A8107" s="4" t="s">
        <v>8314</v>
      </c>
      <c r="B8107" s="4" t="s">
        <v>263</v>
      </c>
      <c r="C8107" s="4" t="s">
        <v>175</v>
      </c>
      <c r="D8107" s="4" t="s">
        <v>35</v>
      </c>
      <c r="E8107" s="4" t="s">
        <v>172</v>
      </c>
      <c r="F8107" s="3">
        <v>43060</v>
      </c>
      <c r="G8107" s="3">
        <v>43079</v>
      </c>
      <c r="H8107">
        <v>5466</v>
      </c>
    </row>
    <row r="8108" spans="1:8">
      <c r="A8108" s="4" t="s">
        <v>8315</v>
      </c>
      <c r="B8108" s="4" t="s">
        <v>196</v>
      </c>
      <c r="C8108" s="4" t="s">
        <v>199</v>
      </c>
      <c r="D8108" s="4" t="s">
        <v>48</v>
      </c>
      <c r="E8108" s="4" t="s">
        <v>197</v>
      </c>
      <c r="F8108" s="3">
        <v>43060</v>
      </c>
      <c r="G8108" s="3">
        <v>43063</v>
      </c>
      <c r="H8108">
        <v>0</v>
      </c>
    </row>
    <row r="8109" spans="1:8">
      <c r="A8109" s="4" t="s">
        <v>8316</v>
      </c>
      <c r="B8109" s="4" t="s">
        <v>191</v>
      </c>
      <c r="C8109" s="4" t="s">
        <v>199</v>
      </c>
      <c r="D8109" s="4" t="s">
        <v>87</v>
      </c>
      <c r="E8109" s="4" t="s">
        <v>172</v>
      </c>
      <c r="F8109" s="3">
        <v>43060</v>
      </c>
      <c r="G8109" s="3">
        <v>43064</v>
      </c>
      <c r="H8109">
        <v>6932</v>
      </c>
    </row>
    <row r="8110" spans="1:8">
      <c r="A8110" s="4" t="s">
        <v>8317</v>
      </c>
      <c r="B8110" s="4" t="s">
        <v>230</v>
      </c>
      <c r="C8110" s="4" t="s">
        <v>179</v>
      </c>
      <c r="D8110" s="4" t="s">
        <v>93</v>
      </c>
      <c r="E8110" s="4" t="s">
        <v>172</v>
      </c>
      <c r="F8110" s="3">
        <v>43060</v>
      </c>
      <c r="G8110" s="3">
        <v>43091</v>
      </c>
      <c r="H8110">
        <v>597</v>
      </c>
    </row>
    <row r="8111" spans="1:8">
      <c r="A8111" s="4" t="s">
        <v>8318</v>
      </c>
      <c r="B8111" s="4" t="s">
        <v>187</v>
      </c>
      <c r="C8111" s="4" t="s">
        <v>192</v>
      </c>
      <c r="D8111" s="4" t="s">
        <v>72</v>
      </c>
      <c r="E8111" s="4" t="s">
        <v>197</v>
      </c>
      <c r="F8111" s="3">
        <v>43060</v>
      </c>
      <c r="G8111" s="3">
        <v>43066</v>
      </c>
      <c r="H8111">
        <v>0</v>
      </c>
    </row>
    <row r="8112" spans="1:8">
      <c r="A8112" s="4" t="s">
        <v>8319</v>
      </c>
      <c r="B8112" s="4" t="s">
        <v>201</v>
      </c>
      <c r="C8112" s="4" t="s">
        <v>179</v>
      </c>
      <c r="D8112" s="4" t="s">
        <v>38</v>
      </c>
      <c r="E8112" s="4" t="s">
        <v>172</v>
      </c>
      <c r="F8112" s="3">
        <v>43060</v>
      </c>
      <c r="G8112" s="3">
        <v>43098</v>
      </c>
      <c r="H8112">
        <v>619</v>
      </c>
    </row>
    <row r="8113" spans="1:8">
      <c r="A8113" s="4" t="s">
        <v>8320</v>
      </c>
      <c r="B8113" s="4" t="s">
        <v>185</v>
      </c>
      <c r="C8113" s="4" t="s">
        <v>192</v>
      </c>
      <c r="D8113" s="4" t="s">
        <v>54</v>
      </c>
      <c r="E8113" s="4" t="s">
        <v>172</v>
      </c>
      <c r="F8113" s="3">
        <v>43060</v>
      </c>
      <c r="G8113" s="3">
        <v>43070</v>
      </c>
      <c r="H8113">
        <v>2590</v>
      </c>
    </row>
    <row r="8114" spans="1:8">
      <c r="A8114" s="4" t="s">
        <v>8321</v>
      </c>
      <c r="B8114" s="4" t="s">
        <v>235</v>
      </c>
      <c r="C8114" s="4" t="s">
        <v>175</v>
      </c>
      <c r="D8114" s="4" t="s">
        <v>113</v>
      </c>
      <c r="E8114" s="4" t="s">
        <v>197</v>
      </c>
      <c r="F8114" s="3">
        <v>43060</v>
      </c>
      <c r="G8114" s="3">
        <v>43065</v>
      </c>
      <c r="H8114">
        <v>0</v>
      </c>
    </row>
    <row r="8115" spans="1:8">
      <c r="A8115" s="4" t="s">
        <v>8322</v>
      </c>
      <c r="B8115" s="4" t="s">
        <v>246</v>
      </c>
      <c r="C8115" s="4" t="s">
        <v>179</v>
      </c>
      <c r="D8115" s="4" t="s">
        <v>125</v>
      </c>
      <c r="E8115" s="4" t="s">
        <v>172</v>
      </c>
      <c r="F8115" s="3">
        <v>43061</v>
      </c>
      <c r="G8115" s="3">
        <v>43076</v>
      </c>
      <c r="H8115">
        <v>609</v>
      </c>
    </row>
    <row r="8116" spans="1:8">
      <c r="A8116" s="4" t="s">
        <v>8323</v>
      </c>
      <c r="B8116" s="4" t="s">
        <v>279</v>
      </c>
      <c r="C8116" s="4" t="s">
        <v>175</v>
      </c>
      <c r="D8116" s="4" t="s">
        <v>84</v>
      </c>
      <c r="E8116" s="4" t="s">
        <v>172</v>
      </c>
      <c r="F8116" s="3">
        <v>43061</v>
      </c>
      <c r="G8116" s="3">
        <v>43075</v>
      </c>
      <c r="H8116">
        <v>4492</v>
      </c>
    </row>
    <row r="8117" spans="1:8">
      <c r="A8117" s="4" t="s">
        <v>8324</v>
      </c>
      <c r="B8117" s="4" t="s">
        <v>201</v>
      </c>
      <c r="C8117" s="4" t="s">
        <v>171</v>
      </c>
      <c r="D8117" s="4" t="s">
        <v>102</v>
      </c>
      <c r="E8117" s="4" t="s">
        <v>197</v>
      </c>
      <c r="F8117" s="3">
        <v>43061</v>
      </c>
      <c r="G8117" s="3">
        <v>43066</v>
      </c>
      <c r="H8117">
        <v>0</v>
      </c>
    </row>
    <row r="8118" spans="1:8">
      <c r="A8118" s="4" t="s">
        <v>8325</v>
      </c>
      <c r="B8118" s="4" t="s">
        <v>232</v>
      </c>
      <c r="C8118" s="4" t="s">
        <v>175</v>
      </c>
      <c r="D8118" s="4" t="s">
        <v>125</v>
      </c>
      <c r="E8118" s="4" t="s">
        <v>197</v>
      </c>
      <c r="F8118" s="3">
        <v>43061</v>
      </c>
      <c r="G8118" s="3">
        <v>43075</v>
      </c>
      <c r="H8118">
        <v>0</v>
      </c>
    </row>
    <row r="8119" spans="1:8">
      <c r="A8119" s="4" t="s">
        <v>8326</v>
      </c>
      <c r="B8119" s="4" t="s">
        <v>216</v>
      </c>
      <c r="C8119" s="4" t="s">
        <v>177</v>
      </c>
      <c r="D8119" s="4" t="s">
        <v>82</v>
      </c>
      <c r="E8119" s="4" t="s">
        <v>172</v>
      </c>
      <c r="F8119" s="3">
        <v>43061</v>
      </c>
      <c r="G8119" s="3">
        <v>43074</v>
      </c>
      <c r="H8119">
        <v>47</v>
      </c>
    </row>
    <row r="8120" spans="1:8">
      <c r="A8120" s="4" t="s">
        <v>8327</v>
      </c>
      <c r="B8120" s="4" t="s">
        <v>181</v>
      </c>
      <c r="C8120" s="4" t="s">
        <v>179</v>
      </c>
      <c r="D8120" s="4" t="s">
        <v>71</v>
      </c>
      <c r="E8120" s="4" t="s">
        <v>193</v>
      </c>
      <c r="F8120" s="3">
        <v>43061</v>
      </c>
      <c r="G8120" s="3"/>
    </row>
    <row r="8121" spans="1:8">
      <c r="A8121" s="4" t="s">
        <v>8328</v>
      </c>
      <c r="B8121" s="4" t="s">
        <v>279</v>
      </c>
      <c r="C8121" s="4" t="s">
        <v>179</v>
      </c>
      <c r="D8121" s="4" t="s">
        <v>50</v>
      </c>
      <c r="E8121" s="4" t="s">
        <v>197</v>
      </c>
      <c r="F8121" s="3">
        <v>43062</v>
      </c>
      <c r="G8121" s="3">
        <v>43071</v>
      </c>
      <c r="H8121">
        <v>0</v>
      </c>
    </row>
    <row r="8122" spans="1:8">
      <c r="A8122" s="4" t="s">
        <v>8329</v>
      </c>
      <c r="B8122" s="4" t="s">
        <v>230</v>
      </c>
      <c r="C8122" s="4" t="s">
        <v>171</v>
      </c>
      <c r="D8122" s="4" t="s">
        <v>92</v>
      </c>
      <c r="E8122" s="4" t="s">
        <v>193</v>
      </c>
      <c r="F8122" s="3">
        <v>43062</v>
      </c>
      <c r="G8122" s="3"/>
    </row>
    <row r="8123" spans="1:8">
      <c r="A8123" s="4" t="s">
        <v>8330</v>
      </c>
      <c r="B8123" s="4" t="s">
        <v>230</v>
      </c>
      <c r="C8123" s="4" t="s">
        <v>179</v>
      </c>
      <c r="D8123" s="4" t="s">
        <v>56</v>
      </c>
      <c r="E8123" s="4" t="s">
        <v>172</v>
      </c>
      <c r="F8123" s="3">
        <v>43062</v>
      </c>
      <c r="G8123" s="3">
        <v>43077</v>
      </c>
      <c r="H8123">
        <v>484</v>
      </c>
    </row>
    <row r="8124" spans="1:8">
      <c r="A8124" s="4" t="s">
        <v>8331</v>
      </c>
      <c r="B8124" s="4" t="s">
        <v>244</v>
      </c>
      <c r="C8124" s="4" t="s">
        <v>192</v>
      </c>
      <c r="D8124" s="4" t="s">
        <v>103</v>
      </c>
      <c r="E8124" s="4" t="s">
        <v>197</v>
      </c>
      <c r="F8124" s="3">
        <v>43062</v>
      </c>
      <c r="G8124" s="3">
        <v>43064</v>
      </c>
      <c r="H8124">
        <v>0</v>
      </c>
    </row>
    <row r="8125" spans="1:8">
      <c r="A8125" s="4" t="s">
        <v>8332</v>
      </c>
      <c r="B8125" s="4" t="s">
        <v>189</v>
      </c>
      <c r="C8125" s="4" t="s">
        <v>177</v>
      </c>
      <c r="D8125" s="4" t="s">
        <v>118</v>
      </c>
      <c r="E8125" s="4" t="s">
        <v>197</v>
      </c>
      <c r="F8125" s="3">
        <v>43062</v>
      </c>
      <c r="G8125" s="3">
        <v>43067</v>
      </c>
      <c r="H8125">
        <v>0</v>
      </c>
    </row>
    <row r="8126" spans="1:8">
      <c r="A8126" s="4" t="s">
        <v>8333</v>
      </c>
      <c r="B8126" s="4" t="s">
        <v>205</v>
      </c>
      <c r="C8126" s="4" t="s">
        <v>177</v>
      </c>
      <c r="D8126" s="4" t="s">
        <v>44</v>
      </c>
      <c r="E8126" s="4" t="s">
        <v>172</v>
      </c>
      <c r="F8126" s="3">
        <v>43062</v>
      </c>
      <c r="G8126" s="3">
        <v>43076</v>
      </c>
      <c r="H8126">
        <v>49</v>
      </c>
    </row>
    <row r="8127" spans="1:8">
      <c r="A8127" s="4" t="s">
        <v>8334</v>
      </c>
      <c r="B8127" s="4" t="s">
        <v>185</v>
      </c>
      <c r="C8127" s="4" t="s">
        <v>177</v>
      </c>
      <c r="D8127" s="4" t="s">
        <v>24</v>
      </c>
      <c r="E8127" s="4" t="s">
        <v>193</v>
      </c>
      <c r="F8127" s="3">
        <v>43062</v>
      </c>
      <c r="G8127" s="3"/>
    </row>
    <row r="8128" spans="1:8">
      <c r="A8128" s="4" t="s">
        <v>8335</v>
      </c>
      <c r="B8128" s="4" t="s">
        <v>216</v>
      </c>
      <c r="C8128" s="4" t="s">
        <v>177</v>
      </c>
      <c r="D8128" s="4" t="s">
        <v>82</v>
      </c>
      <c r="E8128" s="4" t="s">
        <v>193</v>
      </c>
      <c r="F8128" s="3">
        <v>43062</v>
      </c>
      <c r="G8128" s="3"/>
    </row>
    <row r="8129" spans="1:8">
      <c r="A8129" s="4" t="s">
        <v>8336</v>
      </c>
      <c r="B8129" s="4" t="s">
        <v>246</v>
      </c>
      <c r="C8129" s="4" t="s">
        <v>171</v>
      </c>
      <c r="D8129" s="4" t="s">
        <v>63</v>
      </c>
      <c r="E8129" s="4" t="s">
        <v>172</v>
      </c>
      <c r="F8129" s="3">
        <v>43063</v>
      </c>
      <c r="G8129" s="3">
        <v>43074</v>
      </c>
      <c r="H8129">
        <v>927</v>
      </c>
    </row>
    <row r="8130" spans="1:8">
      <c r="A8130" s="4" t="s">
        <v>8337</v>
      </c>
      <c r="B8130" s="4" t="s">
        <v>210</v>
      </c>
      <c r="C8130" s="4" t="s">
        <v>175</v>
      </c>
      <c r="D8130" s="4" t="s">
        <v>21</v>
      </c>
      <c r="E8130" s="4" t="s">
        <v>172</v>
      </c>
      <c r="F8130" s="3">
        <v>43063</v>
      </c>
      <c r="G8130" s="3">
        <v>43078</v>
      </c>
      <c r="H8130">
        <v>4445</v>
      </c>
    </row>
    <row r="8131" spans="1:8">
      <c r="A8131" s="4" t="s">
        <v>8338</v>
      </c>
      <c r="B8131" s="4" t="s">
        <v>174</v>
      </c>
      <c r="C8131" s="4" t="s">
        <v>175</v>
      </c>
      <c r="D8131" s="4" t="s">
        <v>41</v>
      </c>
      <c r="E8131" s="4" t="s">
        <v>172</v>
      </c>
      <c r="F8131" s="3">
        <v>43063</v>
      </c>
      <c r="G8131" s="3">
        <v>43073</v>
      </c>
      <c r="H8131">
        <v>5110</v>
      </c>
    </row>
    <row r="8132" spans="1:8">
      <c r="A8132" s="4" t="s">
        <v>8339</v>
      </c>
      <c r="B8132" s="4" t="s">
        <v>212</v>
      </c>
      <c r="C8132" s="4" t="s">
        <v>177</v>
      </c>
      <c r="D8132" s="4" t="s">
        <v>32</v>
      </c>
      <c r="E8132" s="4" t="s">
        <v>172</v>
      </c>
      <c r="F8132" s="3">
        <v>43063</v>
      </c>
      <c r="G8132" s="3">
        <v>43087</v>
      </c>
      <c r="H8132">
        <v>62</v>
      </c>
    </row>
    <row r="8133" spans="1:8">
      <c r="A8133" s="4" t="s">
        <v>8340</v>
      </c>
      <c r="B8133" s="4" t="s">
        <v>191</v>
      </c>
      <c r="C8133" s="4" t="s">
        <v>171</v>
      </c>
      <c r="D8133" s="4" t="s">
        <v>84</v>
      </c>
      <c r="E8133" s="4" t="s">
        <v>172</v>
      </c>
      <c r="F8133" s="3">
        <v>43063</v>
      </c>
      <c r="G8133" s="3">
        <v>43080</v>
      </c>
      <c r="H8133">
        <v>1049</v>
      </c>
    </row>
    <row r="8134" spans="1:8">
      <c r="A8134" s="4" t="s">
        <v>8341</v>
      </c>
      <c r="B8134" s="4" t="s">
        <v>219</v>
      </c>
      <c r="C8134" s="4" t="s">
        <v>171</v>
      </c>
      <c r="D8134" s="4" t="s">
        <v>86</v>
      </c>
      <c r="E8134" s="4" t="s">
        <v>172</v>
      </c>
      <c r="F8134" s="3">
        <v>43063</v>
      </c>
      <c r="G8134" s="3">
        <v>43074</v>
      </c>
      <c r="H8134">
        <v>885</v>
      </c>
    </row>
    <row r="8135" spans="1:8">
      <c r="A8135" s="4" t="s">
        <v>8342</v>
      </c>
      <c r="B8135" s="4" t="s">
        <v>230</v>
      </c>
      <c r="C8135" s="4" t="s">
        <v>175</v>
      </c>
      <c r="D8135" s="4" t="s">
        <v>93</v>
      </c>
      <c r="E8135" s="4" t="s">
        <v>193</v>
      </c>
      <c r="F8135" s="3">
        <v>43063</v>
      </c>
      <c r="G8135" s="3"/>
    </row>
    <row r="8136" spans="1:8">
      <c r="A8136" s="4" t="s">
        <v>8343</v>
      </c>
      <c r="B8136" s="4" t="s">
        <v>187</v>
      </c>
      <c r="C8136" s="4" t="s">
        <v>192</v>
      </c>
      <c r="D8136" s="4" t="s">
        <v>62</v>
      </c>
      <c r="E8136" s="4" t="s">
        <v>197</v>
      </c>
      <c r="F8136" s="3">
        <v>43063</v>
      </c>
      <c r="G8136" s="3">
        <v>43068</v>
      </c>
      <c r="H8136">
        <v>0</v>
      </c>
    </row>
    <row r="8137" spans="1:8">
      <c r="A8137" s="4" t="s">
        <v>8344</v>
      </c>
      <c r="B8137" s="4" t="s">
        <v>216</v>
      </c>
      <c r="C8137" s="4" t="s">
        <v>192</v>
      </c>
      <c r="D8137" s="4" t="s">
        <v>65</v>
      </c>
      <c r="E8137" s="4" t="s">
        <v>172</v>
      </c>
      <c r="F8137" s="3">
        <v>43063</v>
      </c>
      <c r="G8137" s="3">
        <v>43074</v>
      </c>
      <c r="H8137">
        <v>3612</v>
      </c>
    </row>
    <row r="8138" spans="1:8">
      <c r="A8138" s="4" t="s">
        <v>8345</v>
      </c>
      <c r="B8138" s="4" t="s">
        <v>235</v>
      </c>
      <c r="C8138" s="4" t="s">
        <v>175</v>
      </c>
      <c r="D8138" s="4" t="s">
        <v>127</v>
      </c>
      <c r="E8138" s="4" t="s">
        <v>172</v>
      </c>
      <c r="F8138" s="3">
        <v>43063</v>
      </c>
      <c r="G8138" s="3">
        <v>43068</v>
      </c>
      <c r="H8138">
        <v>5106</v>
      </c>
    </row>
    <row r="8139" spans="1:8">
      <c r="A8139" s="4" t="s">
        <v>8346</v>
      </c>
      <c r="B8139" s="4" t="s">
        <v>183</v>
      </c>
      <c r="C8139" s="4" t="s">
        <v>192</v>
      </c>
      <c r="D8139" s="4" t="s">
        <v>66</v>
      </c>
      <c r="E8139" s="4" t="s">
        <v>172</v>
      </c>
      <c r="F8139" s="3">
        <v>43064</v>
      </c>
      <c r="G8139" s="3">
        <v>43097</v>
      </c>
      <c r="H8139">
        <v>2477</v>
      </c>
    </row>
    <row r="8140" spans="1:8">
      <c r="A8140" s="4" t="s">
        <v>8347</v>
      </c>
      <c r="B8140" s="4" t="s">
        <v>246</v>
      </c>
      <c r="C8140" s="4" t="s">
        <v>177</v>
      </c>
      <c r="D8140" s="4" t="s">
        <v>50</v>
      </c>
      <c r="E8140" s="4" t="s">
        <v>197</v>
      </c>
      <c r="F8140" s="3">
        <v>43064</v>
      </c>
      <c r="G8140" s="3">
        <v>43079</v>
      </c>
      <c r="H8140">
        <v>0</v>
      </c>
    </row>
    <row r="8141" spans="1:8">
      <c r="A8141" s="4" t="s">
        <v>8348</v>
      </c>
      <c r="B8141" s="4" t="s">
        <v>174</v>
      </c>
      <c r="C8141" s="4" t="s">
        <v>179</v>
      </c>
      <c r="D8141" s="4" t="s">
        <v>92</v>
      </c>
      <c r="E8141" s="4" t="s">
        <v>172</v>
      </c>
      <c r="F8141" s="3">
        <v>43064</v>
      </c>
      <c r="G8141" s="3">
        <v>43080</v>
      </c>
      <c r="H8141">
        <v>537</v>
      </c>
    </row>
    <row r="8142" spans="1:8">
      <c r="A8142" s="4" t="s">
        <v>8349</v>
      </c>
      <c r="B8142" s="4" t="s">
        <v>191</v>
      </c>
      <c r="C8142" s="4" t="s">
        <v>199</v>
      </c>
      <c r="D8142" s="4" t="s">
        <v>75</v>
      </c>
      <c r="E8142" s="4" t="s">
        <v>172</v>
      </c>
      <c r="F8142" s="3">
        <v>43064</v>
      </c>
      <c r="G8142" s="3">
        <v>43079</v>
      </c>
      <c r="H8142">
        <v>5547</v>
      </c>
    </row>
    <row r="8143" spans="1:8">
      <c r="A8143" s="4" t="s">
        <v>8350</v>
      </c>
      <c r="B8143" s="4" t="s">
        <v>170</v>
      </c>
      <c r="C8143" s="4" t="s">
        <v>171</v>
      </c>
      <c r="D8143" s="4" t="s">
        <v>85</v>
      </c>
      <c r="E8143" s="4" t="s">
        <v>172</v>
      </c>
      <c r="F8143" s="3">
        <v>43064</v>
      </c>
      <c r="G8143" s="3">
        <v>43068</v>
      </c>
      <c r="H8143">
        <v>1001</v>
      </c>
    </row>
    <row r="8144" spans="1:8">
      <c r="A8144" s="4" t="s">
        <v>8351</v>
      </c>
      <c r="B8144" s="4" t="s">
        <v>185</v>
      </c>
      <c r="C8144" s="4" t="s">
        <v>199</v>
      </c>
      <c r="D8144" s="4" t="s">
        <v>82</v>
      </c>
      <c r="E8144" s="4" t="s">
        <v>197</v>
      </c>
      <c r="F8144" s="3">
        <v>43064</v>
      </c>
      <c r="G8144" s="3">
        <v>43074</v>
      </c>
      <c r="H8144">
        <v>0</v>
      </c>
    </row>
    <row r="8145" spans="1:8">
      <c r="A8145" s="4" t="s">
        <v>8352</v>
      </c>
      <c r="B8145" s="4" t="s">
        <v>216</v>
      </c>
      <c r="C8145" s="4" t="s">
        <v>171</v>
      </c>
      <c r="D8145" s="4" t="s">
        <v>125</v>
      </c>
      <c r="E8145" s="4" t="s">
        <v>197</v>
      </c>
      <c r="F8145" s="3">
        <v>43064</v>
      </c>
      <c r="G8145" s="3">
        <v>43068</v>
      </c>
      <c r="H8145">
        <v>0</v>
      </c>
    </row>
    <row r="8146" spans="1:8">
      <c r="A8146" s="4" t="s">
        <v>8353</v>
      </c>
      <c r="B8146" s="4" t="s">
        <v>235</v>
      </c>
      <c r="C8146" s="4" t="s">
        <v>175</v>
      </c>
      <c r="D8146" s="4" t="s">
        <v>120</v>
      </c>
      <c r="E8146" s="4" t="s">
        <v>172</v>
      </c>
      <c r="F8146" s="3">
        <v>43064</v>
      </c>
      <c r="G8146" s="3">
        <v>43068</v>
      </c>
      <c r="H8146">
        <v>5077</v>
      </c>
    </row>
    <row r="8147" spans="1:8">
      <c r="A8147" s="4" t="s">
        <v>8354</v>
      </c>
      <c r="B8147" s="4" t="s">
        <v>183</v>
      </c>
      <c r="C8147" s="4" t="s">
        <v>192</v>
      </c>
      <c r="D8147" s="4" t="s">
        <v>45</v>
      </c>
      <c r="E8147" s="4" t="s">
        <v>172</v>
      </c>
      <c r="F8147" s="3">
        <v>43065</v>
      </c>
      <c r="G8147" s="3">
        <v>43076</v>
      </c>
      <c r="H8147">
        <v>3844</v>
      </c>
    </row>
    <row r="8148" spans="1:8">
      <c r="A8148" s="4" t="s">
        <v>8355</v>
      </c>
      <c r="B8148" s="4" t="s">
        <v>279</v>
      </c>
      <c r="C8148" s="4" t="s">
        <v>199</v>
      </c>
      <c r="D8148" s="4" t="s">
        <v>113</v>
      </c>
      <c r="E8148" s="4" t="s">
        <v>197</v>
      </c>
      <c r="F8148" s="3">
        <v>43065</v>
      </c>
      <c r="G8148" s="3">
        <v>43079</v>
      </c>
      <c r="H8148">
        <v>0</v>
      </c>
    </row>
    <row r="8149" spans="1:8">
      <c r="A8149" s="4" t="s">
        <v>8356</v>
      </c>
      <c r="B8149" s="4" t="s">
        <v>279</v>
      </c>
      <c r="C8149" s="4" t="s">
        <v>171</v>
      </c>
      <c r="D8149" s="4" t="s">
        <v>96</v>
      </c>
      <c r="E8149" s="4" t="s">
        <v>172</v>
      </c>
      <c r="F8149" s="3">
        <v>43065</v>
      </c>
      <c r="G8149" s="3">
        <v>43083</v>
      </c>
      <c r="H8149">
        <v>1204</v>
      </c>
    </row>
    <row r="8150" spans="1:8">
      <c r="A8150" s="4" t="s">
        <v>8357</v>
      </c>
      <c r="B8150" s="4" t="s">
        <v>174</v>
      </c>
      <c r="C8150" s="4" t="s">
        <v>192</v>
      </c>
      <c r="D8150" s="4" t="s">
        <v>79</v>
      </c>
      <c r="E8150" s="4" t="s">
        <v>197</v>
      </c>
      <c r="F8150" s="3">
        <v>43065</v>
      </c>
      <c r="G8150" s="3">
        <v>43080</v>
      </c>
      <c r="H8150">
        <v>0</v>
      </c>
    </row>
    <row r="8151" spans="1:8">
      <c r="A8151" s="4" t="s">
        <v>8358</v>
      </c>
      <c r="B8151" s="4" t="s">
        <v>196</v>
      </c>
      <c r="C8151" s="4" t="s">
        <v>179</v>
      </c>
      <c r="D8151" s="4" t="s">
        <v>109</v>
      </c>
      <c r="E8151" s="4" t="s">
        <v>172</v>
      </c>
      <c r="F8151" s="3">
        <v>43065</v>
      </c>
      <c r="G8151" s="3">
        <v>43076</v>
      </c>
      <c r="H8151">
        <v>562</v>
      </c>
    </row>
    <row r="8152" spans="1:8">
      <c r="A8152" s="4" t="s">
        <v>8359</v>
      </c>
      <c r="B8152" s="4" t="s">
        <v>219</v>
      </c>
      <c r="C8152" s="4" t="s">
        <v>171</v>
      </c>
      <c r="D8152" s="4" t="s">
        <v>54</v>
      </c>
      <c r="E8152" s="4" t="s">
        <v>197</v>
      </c>
      <c r="F8152" s="3">
        <v>43065</v>
      </c>
      <c r="G8152" s="3">
        <v>43094</v>
      </c>
      <c r="H8152">
        <v>0</v>
      </c>
    </row>
    <row r="8153" spans="1:8">
      <c r="A8153" s="4" t="s">
        <v>8360</v>
      </c>
      <c r="B8153" s="4" t="s">
        <v>219</v>
      </c>
      <c r="C8153" s="4" t="s">
        <v>179</v>
      </c>
      <c r="D8153" s="4" t="s">
        <v>115</v>
      </c>
      <c r="E8153" s="4" t="s">
        <v>172</v>
      </c>
      <c r="F8153" s="3">
        <v>43065</v>
      </c>
      <c r="G8153" s="3">
        <v>43070</v>
      </c>
      <c r="H8153">
        <v>460</v>
      </c>
    </row>
    <row r="8154" spans="1:8">
      <c r="A8154" s="4" t="s">
        <v>8361</v>
      </c>
      <c r="B8154" s="4" t="s">
        <v>208</v>
      </c>
      <c r="C8154" s="4" t="s">
        <v>177</v>
      </c>
      <c r="D8154" s="4" t="s">
        <v>104</v>
      </c>
      <c r="E8154" s="4" t="s">
        <v>172</v>
      </c>
      <c r="F8154" s="3">
        <v>43065</v>
      </c>
      <c r="G8154" s="3">
        <v>43080</v>
      </c>
      <c r="H8154">
        <v>66</v>
      </c>
    </row>
    <row r="8155" spans="1:8">
      <c r="A8155" s="4" t="s">
        <v>8362</v>
      </c>
      <c r="B8155" s="4" t="s">
        <v>208</v>
      </c>
      <c r="C8155" s="4" t="s">
        <v>192</v>
      </c>
      <c r="D8155" s="4" t="s">
        <v>37</v>
      </c>
      <c r="E8155" s="4" t="s">
        <v>172</v>
      </c>
      <c r="F8155" s="3">
        <v>43065</v>
      </c>
      <c r="G8155" s="3">
        <v>43081</v>
      </c>
      <c r="H8155">
        <v>3309</v>
      </c>
    </row>
    <row r="8156" spans="1:8">
      <c r="A8156" s="4" t="s">
        <v>8363</v>
      </c>
      <c r="B8156" s="4" t="s">
        <v>216</v>
      </c>
      <c r="C8156" s="4" t="s">
        <v>192</v>
      </c>
      <c r="D8156" s="4" t="s">
        <v>40</v>
      </c>
      <c r="E8156" s="4" t="s">
        <v>197</v>
      </c>
      <c r="F8156" s="3">
        <v>43065</v>
      </c>
      <c r="G8156" s="3">
        <v>43066</v>
      </c>
      <c r="H8156">
        <v>0</v>
      </c>
    </row>
    <row r="8157" spans="1:8">
      <c r="A8157" s="4" t="s">
        <v>8364</v>
      </c>
      <c r="B8157" s="4" t="s">
        <v>174</v>
      </c>
      <c r="C8157" s="4" t="s">
        <v>175</v>
      </c>
      <c r="D8157" s="4" t="s">
        <v>66</v>
      </c>
      <c r="E8157" s="4" t="s">
        <v>172</v>
      </c>
      <c r="F8157" s="3">
        <v>43066</v>
      </c>
      <c r="G8157" s="3">
        <v>43069</v>
      </c>
      <c r="H8157">
        <v>4888</v>
      </c>
    </row>
    <row r="8158" spans="1:8">
      <c r="A8158" s="4" t="s">
        <v>8365</v>
      </c>
      <c r="B8158" s="4" t="s">
        <v>203</v>
      </c>
      <c r="C8158" s="4" t="s">
        <v>171</v>
      </c>
      <c r="D8158" s="4" t="s">
        <v>81</v>
      </c>
      <c r="E8158" s="4" t="s">
        <v>172</v>
      </c>
      <c r="F8158" s="3">
        <v>43066</v>
      </c>
      <c r="G8158" s="3">
        <v>43081</v>
      </c>
      <c r="H8158">
        <v>1192</v>
      </c>
    </row>
    <row r="8159" spans="1:8">
      <c r="A8159" s="4" t="s">
        <v>8366</v>
      </c>
      <c r="B8159" s="4" t="s">
        <v>232</v>
      </c>
      <c r="C8159" s="4" t="s">
        <v>192</v>
      </c>
      <c r="D8159" s="4" t="s">
        <v>34</v>
      </c>
      <c r="E8159" s="4" t="s">
        <v>197</v>
      </c>
      <c r="F8159" s="3">
        <v>43066</v>
      </c>
      <c r="G8159" s="3">
        <v>43081</v>
      </c>
      <c r="H8159">
        <v>0</v>
      </c>
    </row>
    <row r="8160" spans="1:8">
      <c r="A8160" s="4" t="s">
        <v>8367</v>
      </c>
      <c r="B8160" s="4" t="s">
        <v>205</v>
      </c>
      <c r="C8160" s="4" t="s">
        <v>177</v>
      </c>
      <c r="D8160" s="4" t="s">
        <v>24</v>
      </c>
      <c r="E8160" s="4" t="s">
        <v>193</v>
      </c>
      <c r="F8160" s="3">
        <v>43066</v>
      </c>
      <c r="G8160" s="3"/>
    </row>
    <row r="8161" spans="1:8">
      <c r="A8161" s="4" t="s">
        <v>8368</v>
      </c>
      <c r="B8161" s="4" t="s">
        <v>181</v>
      </c>
      <c r="C8161" s="4" t="s">
        <v>179</v>
      </c>
      <c r="D8161" s="4" t="s">
        <v>47</v>
      </c>
      <c r="E8161" s="4" t="s">
        <v>193</v>
      </c>
      <c r="F8161" s="3">
        <v>43066</v>
      </c>
      <c r="G8161" s="3"/>
    </row>
    <row r="8162" spans="1:8">
      <c r="A8162" s="4" t="s">
        <v>8369</v>
      </c>
      <c r="B8162" s="4" t="s">
        <v>263</v>
      </c>
      <c r="C8162" s="4" t="s">
        <v>171</v>
      </c>
      <c r="D8162" s="4" t="s">
        <v>65</v>
      </c>
      <c r="E8162" s="4" t="s">
        <v>172</v>
      </c>
      <c r="F8162" s="3">
        <v>43067</v>
      </c>
      <c r="G8162" s="3">
        <v>43078</v>
      </c>
      <c r="H8162">
        <v>1131</v>
      </c>
    </row>
    <row r="8163" spans="1:8">
      <c r="A8163" s="4" t="s">
        <v>8370</v>
      </c>
      <c r="B8163" s="4" t="s">
        <v>203</v>
      </c>
      <c r="C8163" s="4" t="s">
        <v>199</v>
      </c>
      <c r="D8163" s="4" t="s">
        <v>71</v>
      </c>
      <c r="E8163" s="4" t="s">
        <v>172</v>
      </c>
      <c r="F8163" s="3">
        <v>43067</v>
      </c>
      <c r="G8163" s="3">
        <v>43081</v>
      </c>
      <c r="H8163">
        <v>5702</v>
      </c>
    </row>
    <row r="8164" spans="1:8">
      <c r="A8164" s="4" t="s">
        <v>8371</v>
      </c>
      <c r="B8164" s="4" t="s">
        <v>219</v>
      </c>
      <c r="C8164" s="4" t="s">
        <v>179</v>
      </c>
      <c r="D8164" s="4" t="s">
        <v>38</v>
      </c>
      <c r="E8164" s="4" t="s">
        <v>172</v>
      </c>
      <c r="F8164" s="3">
        <v>43067</v>
      </c>
      <c r="G8164" s="3">
        <v>43082</v>
      </c>
      <c r="H8164">
        <v>563</v>
      </c>
    </row>
    <row r="8165" spans="1:8">
      <c r="A8165" s="4" t="s">
        <v>8372</v>
      </c>
      <c r="B8165" s="4" t="s">
        <v>201</v>
      </c>
      <c r="C8165" s="4" t="s">
        <v>199</v>
      </c>
      <c r="D8165" s="4" t="s">
        <v>122</v>
      </c>
      <c r="E8165" s="4" t="s">
        <v>172</v>
      </c>
      <c r="F8165" s="3">
        <v>43067</v>
      </c>
      <c r="G8165" s="3">
        <v>43080</v>
      </c>
      <c r="H8165">
        <v>5886</v>
      </c>
    </row>
    <row r="8166" spans="1:8">
      <c r="A8166" s="4" t="s">
        <v>8373</v>
      </c>
      <c r="B8166" s="4" t="s">
        <v>189</v>
      </c>
      <c r="C8166" s="4" t="s">
        <v>179</v>
      </c>
      <c r="D8166" s="4" t="s">
        <v>48</v>
      </c>
      <c r="E8166" s="4" t="s">
        <v>197</v>
      </c>
      <c r="F8166" s="3">
        <v>43067</v>
      </c>
      <c r="G8166" s="3">
        <v>43074</v>
      </c>
      <c r="H8166">
        <v>0</v>
      </c>
    </row>
    <row r="8167" spans="1:8">
      <c r="A8167" s="4" t="s">
        <v>8374</v>
      </c>
      <c r="B8167" s="4" t="s">
        <v>185</v>
      </c>
      <c r="C8167" s="4" t="s">
        <v>192</v>
      </c>
      <c r="D8167" s="4" t="s">
        <v>75</v>
      </c>
      <c r="E8167" s="4" t="s">
        <v>197</v>
      </c>
      <c r="F8167" s="3">
        <v>43067</v>
      </c>
      <c r="G8167" s="3">
        <v>43071</v>
      </c>
      <c r="H8167">
        <v>0</v>
      </c>
    </row>
    <row r="8168" spans="1:8">
      <c r="A8168" s="4" t="s">
        <v>8375</v>
      </c>
      <c r="B8168" s="4" t="s">
        <v>181</v>
      </c>
      <c r="C8168" s="4" t="s">
        <v>171</v>
      </c>
      <c r="D8168" s="4" t="s">
        <v>24</v>
      </c>
      <c r="E8168" s="4" t="s">
        <v>193</v>
      </c>
      <c r="F8168" s="3">
        <v>43067</v>
      </c>
      <c r="G8168" s="3"/>
    </row>
    <row r="8169" spans="1:8">
      <c r="A8169" s="4" t="s">
        <v>8376</v>
      </c>
      <c r="B8169" s="4" t="s">
        <v>181</v>
      </c>
      <c r="C8169" s="4" t="s">
        <v>179</v>
      </c>
      <c r="D8169" s="4" t="s">
        <v>102</v>
      </c>
      <c r="E8169" s="4" t="s">
        <v>172</v>
      </c>
      <c r="F8169" s="3">
        <v>43067</v>
      </c>
      <c r="G8169" s="3">
        <v>43073</v>
      </c>
      <c r="H8169">
        <v>601</v>
      </c>
    </row>
    <row r="8170" spans="1:8">
      <c r="A8170" s="4" t="s">
        <v>8377</v>
      </c>
      <c r="B8170" s="4" t="s">
        <v>212</v>
      </c>
      <c r="C8170" s="4" t="s">
        <v>177</v>
      </c>
      <c r="D8170" s="4" t="s">
        <v>56</v>
      </c>
      <c r="E8170" s="4" t="s">
        <v>172</v>
      </c>
      <c r="F8170" s="3">
        <v>43068</v>
      </c>
      <c r="G8170" s="3">
        <v>43087</v>
      </c>
      <c r="H8170">
        <v>58</v>
      </c>
    </row>
    <row r="8171" spans="1:8">
      <c r="A8171" s="4" t="s">
        <v>8378</v>
      </c>
      <c r="B8171" s="4" t="s">
        <v>203</v>
      </c>
      <c r="C8171" s="4" t="s">
        <v>177</v>
      </c>
      <c r="D8171" s="4" t="s">
        <v>32</v>
      </c>
      <c r="E8171" s="4" t="s">
        <v>172</v>
      </c>
      <c r="F8171" s="3">
        <v>43068</v>
      </c>
      <c r="G8171" s="3">
        <v>43083</v>
      </c>
      <c r="H8171">
        <v>58</v>
      </c>
    </row>
    <row r="8172" spans="1:8">
      <c r="A8172" s="4" t="s">
        <v>8379</v>
      </c>
      <c r="B8172" s="4" t="s">
        <v>203</v>
      </c>
      <c r="C8172" s="4" t="s">
        <v>192</v>
      </c>
      <c r="D8172" s="4" t="s">
        <v>59</v>
      </c>
      <c r="E8172" s="4" t="s">
        <v>172</v>
      </c>
      <c r="F8172" s="3">
        <v>43068</v>
      </c>
      <c r="G8172" s="3">
        <v>43083</v>
      </c>
      <c r="H8172">
        <v>3285</v>
      </c>
    </row>
    <row r="8173" spans="1:8">
      <c r="A8173" s="4" t="s">
        <v>8380</v>
      </c>
      <c r="B8173" s="4" t="s">
        <v>232</v>
      </c>
      <c r="C8173" s="4" t="s">
        <v>192</v>
      </c>
      <c r="D8173" s="4" t="s">
        <v>99</v>
      </c>
      <c r="E8173" s="4" t="s">
        <v>172</v>
      </c>
      <c r="F8173" s="3">
        <v>43068</v>
      </c>
      <c r="G8173" s="3">
        <v>43077</v>
      </c>
      <c r="H8173">
        <v>3494</v>
      </c>
    </row>
    <row r="8174" spans="1:8">
      <c r="A8174" s="4" t="s">
        <v>8381</v>
      </c>
      <c r="B8174" s="4" t="s">
        <v>279</v>
      </c>
      <c r="C8174" s="4" t="s">
        <v>199</v>
      </c>
      <c r="D8174" s="4" t="s">
        <v>24</v>
      </c>
      <c r="E8174" s="4" t="s">
        <v>193</v>
      </c>
      <c r="F8174" s="3">
        <v>43069</v>
      </c>
      <c r="G8174" s="3"/>
    </row>
    <row r="8175" spans="1:8">
      <c r="A8175" s="4" t="s">
        <v>8382</v>
      </c>
      <c r="B8175" s="4" t="s">
        <v>174</v>
      </c>
      <c r="C8175" s="4" t="s">
        <v>192</v>
      </c>
      <c r="D8175" s="4" t="s">
        <v>57</v>
      </c>
      <c r="E8175" s="4" t="s">
        <v>197</v>
      </c>
      <c r="F8175" s="3">
        <v>43069</v>
      </c>
      <c r="G8175" s="3">
        <v>43083</v>
      </c>
      <c r="H8175">
        <v>0</v>
      </c>
    </row>
    <row r="8176" spans="1:8">
      <c r="A8176" s="4" t="s">
        <v>8383</v>
      </c>
      <c r="B8176" s="4" t="s">
        <v>263</v>
      </c>
      <c r="C8176" s="4" t="s">
        <v>199</v>
      </c>
      <c r="D8176" s="4" t="s">
        <v>78</v>
      </c>
      <c r="E8176" s="4" t="s">
        <v>172</v>
      </c>
      <c r="F8176" s="3">
        <v>43069</v>
      </c>
      <c r="G8176" s="3">
        <v>43083</v>
      </c>
      <c r="H8176">
        <v>5204</v>
      </c>
    </row>
    <row r="8177" spans="1:8">
      <c r="A8177" s="4" t="s">
        <v>8384</v>
      </c>
      <c r="B8177" s="4" t="s">
        <v>237</v>
      </c>
      <c r="C8177" s="4" t="s">
        <v>179</v>
      </c>
      <c r="D8177" s="4" t="s">
        <v>117</v>
      </c>
      <c r="E8177" s="4" t="s">
        <v>172</v>
      </c>
      <c r="F8177" s="3">
        <v>43069</v>
      </c>
      <c r="G8177" s="3">
        <v>43084</v>
      </c>
      <c r="H8177">
        <v>579</v>
      </c>
    </row>
    <row r="8178" spans="1:8">
      <c r="A8178" s="4" t="s">
        <v>8385</v>
      </c>
      <c r="B8178" s="4" t="s">
        <v>230</v>
      </c>
      <c r="C8178" s="4" t="s">
        <v>171</v>
      </c>
      <c r="D8178" s="4" t="s">
        <v>38</v>
      </c>
      <c r="E8178" s="4" t="s">
        <v>172</v>
      </c>
      <c r="F8178" s="3">
        <v>43069</v>
      </c>
      <c r="G8178" s="3">
        <v>43083</v>
      </c>
      <c r="H8178">
        <v>1195</v>
      </c>
    </row>
    <row r="8179" spans="1:8">
      <c r="A8179" s="4" t="s">
        <v>8386</v>
      </c>
      <c r="B8179" s="4" t="s">
        <v>256</v>
      </c>
      <c r="C8179" s="4" t="s">
        <v>199</v>
      </c>
      <c r="D8179" s="4" t="s">
        <v>111</v>
      </c>
      <c r="E8179" s="4" t="s">
        <v>172</v>
      </c>
      <c r="F8179" s="3">
        <v>43069</v>
      </c>
      <c r="G8179" s="3">
        <v>43098</v>
      </c>
      <c r="H8179">
        <v>6340</v>
      </c>
    </row>
    <row r="8180" spans="1:8">
      <c r="A8180" s="4" t="s">
        <v>8387</v>
      </c>
      <c r="B8180" s="4" t="s">
        <v>235</v>
      </c>
      <c r="C8180" s="4" t="s">
        <v>171</v>
      </c>
      <c r="D8180" s="4" t="s">
        <v>126</v>
      </c>
      <c r="E8180" s="4" t="s">
        <v>172</v>
      </c>
      <c r="F8180" s="3">
        <v>43069</v>
      </c>
      <c r="G8180" s="3">
        <v>43088</v>
      </c>
      <c r="H8180">
        <v>1179</v>
      </c>
    </row>
    <row r="8181" spans="1:8">
      <c r="A8181" s="4" t="s">
        <v>8388</v>
      </c>
      <c r="B8181" s="4" t="s">
        <v>183</v>
      </c>
      <c r="C8181" s="4" t="s">
        <v>171</v>
      </c>
      <c r="D8181" s="4" t="s">
        <v>42</v>
      </c>
      <c r="E8181" s="4" t="s">
        <v>172</v>
      </c>
      <c r="F8181" s="3">
        <v>43070</v>
      </c>
      <c r="G8181" s="3">
        <v>43091</v>
      </c>
      <c r="H8181">
        <v>1243</v>
      </c>
    </row>
    <row r="8182" spans="1:8">
      <c r="A8182" s="4" t="s">
        <v>8389</v>
      </c>
      <c r="B8182" s="4" t="s">
        <v>212</v>
      </c>
      <c r="C8182" s="4" t="s">
        <v>171</v>
      </c>
      <c r="D8182" s="4" t="s">
        <v>129</v>
      </c>
      <c r="E8182" s="4" t="s">
        <v>172</v>
      </c>
      <c r="F8182" s="3">
        <v>43070</v>
      </c>
      <c r="G8182" s="3">
        <v>43084</v>
      </c>
      <c r="H8182">
        <v>953</v>
      </c>
    </row>
    <row r="8183" spans="1:8">
      <c r="A8183" s="4" t="s">
        <v>8390</v>
      </c>
      <c r="B8183" s="4" t="s">
        <v>219</v>
      </c>
      <c r="C8183" s="4" t="s">
        <v>179</v>
      </c>
      <c r="D8183" s="4" t="s">
        <v>24</v>
      </c>
      <c r="E8183" s="4" t="s">
        <v>193</v>
      </c>
      <c r="F8183" s="3">
        <v>43070</v>
      </c>
      <c r="G8183" s="3"/>
    </row>
    <row r="8184" spans="1:8">
      <c r="A8184" s="4" t="s">
        <v>8391</v>
      </c>
      <c r="B8184" s="4" t="s">
        <v>170</v>
      </c>
      <c r="C8184" s="4" t="s">
        <v>199</v>
      </c>
      <c r="D8184" s="4" t="s">
        <v>66</v>
      </c>
      <c r="E8184" s="4" t="s">
        <v>172</v>
      </c>
      <c r="F8184" s="3">
        <v>43070</v>
      </c>
      <c r="G8184" s="3">
        <v>43078</v>
      </c>
      <c r="H8184">
        <v>5619</v>
      </c>
    </row>
    <row r="8185" spans="1:8">
      <c r="A8185" s="4" t="s">
        <v>8392</v>
      </c>
      <c r="B8185" s="4" t="s">
        <v>263</v>
      </c>
      <c r="C8185" s="4" t="s">
        <v>171</v>
      </c>
      <c r="D8185" s="4" t="s">
        <v>25</v>
      </c>
      <c r="E8185" s="4" t="s">
        <v>197</v>
      </c>
      <c r="F8185" s="3">
        <v>43071</v>
      </c>
      <c r="G8185" s="3">
        <v>43081</v>
      </c>
      <c r="H8185">
        <v>0</v>
      </c>
    </row>
    <row r="8186" spans="1:8">
      <c r="A8186" s="4" t="s">
        <v>8393</v>
      </c>
      <c r="B8186" s="4" t="s">
        <v>263</v>
      </c>
      <c r="C8186" s="4" t="s">
        <v>171</v>
      </c>
      <c r="D8186" s="4" t="s">
        <v>52</v>
      </c>
      <c r="E8186" s="4" t="s">
        <v>197</v>
      </c>
      <c r="F8186" s="3">
        <v>43071</v>
      </c>
      <c r="G8186" s="3">
        <v>43080</v>
      </c>
      <c r="H8186">
        <v>0</v>
      </c>
    </row>
    <row r="8187" spans="1:8">
      <c r="A8187" s="4" t="s">
        <v>8394</v>
      </c>
      <c r="B8187" s="4" t="s">
        <v>203</v>
      </c>
      <c r="C8187" s="4" t="s">
        <v>192</v>
      </c>
      <c r="D8187" s="4" t="s">
        <v>97</v>
      </c>
      <c r="E8187" s="4" t="s">
        <v>172</v>
      </c>
      <c r="F8187" s="3">
        <v>43071</v>
      </c>
      <c r="G8187" s="3">
        <v>43089</v>
      </c>
      <c r="H8187">
        <v>3547</v>
      </c>
    </row>
    <row r="8188" spans="1:8">
      <c r="A8188" s="4" t="s">
        <v>8395</v>
      </c>
      <c r="B8188" s="4" t="s">
        <v>219</v>
      </c>
      <c r="C8188" s="4" t="s">
        <v>175</v>
      </c>
      <c r="D8188" s="4" t="s">
        <v>72</v>
      </c>
      <c r="E8188" s="4" t="s">
        <v>172</v>
      </c>
      <c r="F8188" s="3">
        <v>43071</v>
      </c>
      <c r="G8188" s="3">
        <v>43084</v>
      </c>
      <c r="H8188">
        <v>4899</v>
      </c>
    </row>
    <row r="8189" spans="1:8">
      <c r="A8189" s="4" t="s">
        <v>8396</v>
      </c>
      <c r="B8189" s="4" t="s">
        <v>230</v>
      </c>
      <c r="C8189" s="4" t="s">
        <v>171</v>
      </c>
      <c r="D8189" s="4" t="s">
        <v>108</v>
      </c>
      <c r="E8189" s="4" t="s">
        <v>172</v>
      </c>
      <c r="F8189" s="3">
        <v>43071</v>
      </c>
      <c r="G8189" s="3">
        <v>43089</v>
      </c>
      <c r="H8189">
        <v>993</v>
      </c>
    </row>
    <row r="8190" spans="1:8">
      <c r="A8190" s="4" t="s">
        <v>8397</v>
      </c>
      <c r="B8190" s="4" t="s">
        <v>191</v>
      </c>
      <c r="C8190" s="4" t="s">
        <v>177</v>
      </c>
      <c r="D8190" s="4" t="s">
        <v>49</v>
      </c>
      <c r="E8190" s="4" t="s">
        <v>172</v>
      </c>
      <c r="F8190" s="3">
        <v>43072</v>
      </c>
      <c r="G8190" s="3">
        <v>43079</v>
      </c>
      <c r="H8190">
        <v>54</v>
      </c>
    </row>
    <row r="8191" spans="1:8">
      <c r="A8191" s="4" t="s">
        <v>8398</v>
      </c>
      <c r="B8191" s="4" t="s">
        <v>343</v>
      </c>
      <c r="C8191" s="4" t="s">
        <v>171</v>
      </c>
      <c r="D8191" s="4" t="s">
        <v>41</v>
      </c>
      <c r="E8191" s="4" t="s">
        <v>197</v>
      </c>
      <c r="F8191" s="3">
        <v>43072</v>
      </c>
      <c r="G8191" s="3">
        <v>43089</v>
      </c>
      <c r="H8191">
        <v>0</v>
      </c>
    </row>
    <row r="8192" spans="1:8">
      <c r="A8192" s="4" t="s">
        <v>8399</v>
      </c>
      <c r="B8192" s="4" t="s">
        <v>226</v>
      </c>
      <c r="C8192" s="4" t="s">
        <v>177</v>
      </c>
      <c r="D8192" s="4" t="s">
        <v>78</v>
      </c>
      <c r="E8192" s="4" t="s">
        <v>172</v>
      </c>
      <c r="F8192" s="3">
        <v>43072</v>
      </c>
      <c r="G8192" s="3">
        <v>43093</v>
      </c>
      <c r="H8192">
        <v>58</v>
      </c>
    </row>
    <row r="8193" spans="1:8">
      <c r="A8193" s="4" t="s">
        <v>8400</v>
      </c>
      <c r="B8193" s="4" t="s">
        <v>183</v>
      </c>
      <c r="C8193" s="4" t="s">
        <v>177</v>
      </c>
      <c r="D8193" s="4" t="s">
        <v>76</v>
      </c>
      <c r="E8193" s="4" t="s">
        <v>172</v>
      </c>
      <c r="F8193" s="3">
        <v>43073</v>
      </c>
      <c r="G8193" s="3">
        <v>43082</v>
      </c>
      <c r="H8193">
        <v>57</v>
      </c>
    </row>
    <row r="8194" spans="1:8">
      <c r="A8194" s="4" t="s">
        <v>8401</v>
      </c>
      <c r="B8194" s="4" t="s">
        <v>196</v>
      </c>
      <c r="C8194" s="4" t="s">
        <v>177</v>
      </c>
      <c r="D8194" s="4" t="s">
        <v>111</v>
      </c>
      <c r="E8194" s="4" t="s">
        <v>197</v>
      </c>
      <c r="F8194" s="3">
        <v>43073</v>
      </c>
      <c r="G8194" s="3">
        <v>43093</v>
      </c>
      <c r="H8194">
        <v>0</v>
      </c>
    </row>
    <row r="8195" spans="1:8">
      <c r="A8195" s="4" t="s">
        <v>8402</v>
      </c>
      <c r="B8195" s="4" t="s">
        <v>196</v>
      </c>
      <c r="C8195" s="4" t="s">
        <v>171</v>
      </c>
      <c r="D8195" s="4" t="s">
        <v>47</v>
      </c>
      <c r="E8195" s="4" t="s">
        <v>172</v>
      </c>
      <c r="F8195" s="3">
        <v>43073</v>
      </c>
      <c r="G8195" s="3">
        <v>43080</v>
      </c>
      <c r="H8195">
        <v>1110</v>
      </c>
    </row>
    <row r="8196" spans="1:8">
      <c r="A8196" s="4" t="s">
        <v>8403</v>
      </c>
      <c r="B8196" s="4" t="s">
        <v>208</v>
      </c>
      <c r="C8196" s="4" t="s">
        <v>177</v>
      </c>
      <c r="D8196" s="4" t="s">
        <v>104</v>
      </c>
      <c r="E8196" s="4" t="s">
        <v>172</v>
      </c>
      <c r="F8196" s="3">
        <v>43073</v>
      </c>
      <c r="G8196" s="3">
        <v>43077</v>
      </c>
      <c r="H8196">
        <v>57</v>
      </c>
    </row>
    <row r="8197" spans="1:8">
      <c r="A8197" s="4" t="s">
        <v>8404</v>
      </c>
      <c r="B8197" s="4" t="s">
        <v>181</v>
      </c>
      <c r="C8197" s="4" t="s">
        <v>175</v>
      </c>
      <c r="D8197" s="4" t="s">
        <v>59</v>
      </c>
      <c r="E8197" s="4" t="s">
        <v>197</v>
      </c>
      <c r="F8197" s="3">
        <v>43073</v>
      </c>
      <c r="G8197" s="3">
        <v>43089</v>
      </c>
      <c r="H8197">
        <v>0</v>
      </c>
    </row>
    <row r="8198" spans="1:8">
      <c r="A8198" s="4" t="s">
        <v>8405</v>
      </c>
      <c r="B8198" s="4" t="s">
        <v>181</v>
      </c>
      <c r="C8198" s="4" t="s">
        <v>177</v>
      </c>
      <c r="D8198" s="4" t="s">
        <v>90</v>
      </c>
      <c r="E8198" s="4" t="s">
        <v>172</v>
      </c>
      <c r="F8198" s="3">
        <v>43073</v>
      </c>
      <c r="G8198" s="3">
        <v>43084</v>
      </c>
      <c r="H8198">
        <v>64</v>
      </c>
    </row>
    <row r="8199" spans="1:8">
      <c r="A8199" s="4" t="s">
        <v>8406</v>
      </c>
      <c r="B8199" s="4" t="s">
        <v>261</v>
      </c>
      <c r="C8199" s="4" t="s">
        <v>199</v>
      </c>
      <c r="D8199" s="4" t="s">
        <v>130</v>
      </c>
      <c r="E8199" s="4" t="s">
        <v>172</v>
      </c>
      <c r="F8199" s="3">
        <v>43074</v>
      </c>
      <c r="G8199" s="3">
        <v>43076</v>
      </c>
      <c r="H8199">
        <v>5172</v>
      </c>
    </row>
    <row r="8200" spans="1:8">
      <c r="A8200" s="4" t="s">
        <v>8407</v>
      </c>
      <c r="B8200" s="4" t="s">
        <v>279</v>
      </c>
      <c r="C8200" s="4" t="s">
        <v>171</v>
      </c>
      <c r="D8200" s="4" t="s">
        <v>130</v>
      </c>
      <c r="E8200" s="4" t="s">
        <v>197</v>
      </c>
      <c r="F8200" s="3">
        <v>43074</v>
      </c>
      <c r="G8200" s="3">
        <v>43096</v>
      </c>
      <c r="H8200">
        <v>0</v>
      </c>
    </row>
    <row r="8201" spans="1:8">
      <c r="A8201" s="4" t="s">
        <v>8408</v>
      </c>
      <c r="B8201" s="4" t="s">
        <v>230</v>
      </c>
      <c r="C8201" s="4" t="s">
        <v>179</v>
      </c>
      <c r="D8201" s="4" t="s">
        <v>62</v>
      </c>
      <c r="E8201" s="4" t="s">
        <v>197</v>
      </c>
      <c r="F8201" s="3">
        <v>43074</v>
      </c>
      <c r="G8201" s="3">
        <v>43094</v>
      </c>
      <c r="H8201">
        <v>0</v>
      </c>
    </row>
    <row r="8202" spans="1:8">
      <c r="A8202" s="4" t="s">
        <v>8409</v>
      </c>
      <c r="B8202" s="4" t="s">
        <v>187</v>
      </c>
      <c r="C8202" s="4" t="s">
        <v>177</v>
      </c>
      <c r="D8202" s="4" t="s">
        <v>54</v>
      </c>
      <c r="E8202" s="4" t="s">
        <v>197</v>
      </c>
      <c r="F8202" s="3">
        <v>43074</v>
      </c>
      <c r="G8202" s="3">
        <v>43088</v>
      </c>
      <c r="H8202">
        <v>0</v>
      </c>
    </row>
    <row r="8203" spans="1:8">
      <c r="A8203" s="4" t="s">
        <v>8410</v>
      </c>
      <c r="B8203" s="4" t="s">
        <v>189</v>
      </c>
      <c r="C8203" s="4" t="s">
        <v>199</v>
      </c>
      <c r="D8203" s="4" t="s">
        <v>61</v>
      </c>
      <c r="E8203" s="4" t="s">
        <v>172</v>
      </c>
      <c r="F8203" s="3">
        <v>43074</v>
      </c>
      <c r="G8203" s="3">
        <v>43088</v>
      </c>
      <c r="H8203">
        <v>6141</v>
      </c>
    </row>
    <row r="8204" spans="1:8">
      <c r="A8204" s="4" t="s">
        <v>8411</v>
      </c>
      <c r="B8204" s="4" t="s">
        <v>216</v>
      </c>
      <c r="C8204" s="4" t="s">
        <v>177</v>
      </c>
      <c r="D8204" s="4" t="s">
        <v>24</v>
      </c>
      <c r="E8204" s="4" t="s">
        <v>193</v>
      </c>
      <c r="F8204" s="3">
        <v>43074</v>
      </c>
      <c r="G8204" s="3"/>
    </row>
    <row r="8205" spans="1:8">
      <c r="A8205" s="4" t="s">
        <v>8412</v>
      </c>
      <c r="B8205" s="4" t="s">
        <v>183</v>
      </c>
      <c r="C8205" s="4" t="s">
        <v>177</v>
      </c>
      <c r="D8205" s="4" t="s">
        <v>110</v>
      </c>
      <c r="E8205" s="4" t="s">
        <v>172</v>
      </c>
      <c r="F8205" s="3">
        <v>43075</v>
      </c>
      <c r="G8205" s="3">
        <v>43083</v>
      </c>
      <c r="H8205">
        <v>56</v>
      </c>
    </row>
    <row r="8206" spans="1:8">
      <c r="A8206" s="4" t="s">
        <v>8413</v>
      </c>
      <c r="B8206" s="4" t="s">
        <v>304</v>
      </c>
      <c r="C8206" s="4" t="s">
        <v>179</v>
      </c>
      <c r="D8206" s="4" t="s">
        <v>51</v>
      </c>
      <c r="E8206" s="4" t="s">
        <v>172</v>
      </c>
      <c r="F8206" s="3">
        <v>43075</v>
      </c>
      <c r="G8206" s="3">
        <v>43081</v>
      </c>
      <c r="H8206">
        <v>515</v>
      </c>
    </row>
    <row r="8207" spans="1:8">
      <c r="A8207" s="4" t="s">
        <v>8414</v>
      </c>
      <c r="B8207" s="4" t="s">
        <v>263</v>
      </c>
      <c r="C8207" s="4" t="s">
        <v>179</v>
      </c>
      <c r="D8207" s="4" t="s">
        <v>52</v>
      </c>
      <c r="E8207" s="4" t="s">
        <v>172</v>
      </c>
      <c r="F8207" s="3">
        <v>43075</v>
      </c>
      <c r="G8207" s="3">
        <v>43092</v>
      </c>
      <c r="H8207">
        <v>698</v>
      </c>
    </row>
    <row r="8208" spans="1:8">
      <c r="A8208" s="4" t="s">
        <v>8415</v>
      </c>
      <c r="B8208" s="4" t="s">
        <v>263</v>
      </c>
      <c r="C8208" s="4" t="s">
        <v>179</v>
      </c>
      <c r="D8208" s="4" t="s">
        <v>125</v>
      </c>
      <c r="E8208" s="4" t="s">
        <v>172</v>
      </c>
      <c r="F8208" s="3">
        <v>43075</v>
      </c>
      <c r="G8208" s="3">
        <v>43099</v>
      </c>
      <c r="H8208">
        <v>481</v>
      </c>
    </row>
    <row r="8209" spans="1:8">
      <c r="A8209" s="4" t="s">
        <v>8416</v>
      </c>
      <c r="B8209" s="4" t="s">
        <v>230</v>
      </c>
      <c r="C8209" s="4" t="s">
        <v>175</v>
      </c>
      <c r="D8209" s="4" t="s">
        <v>54</v>
      </c>
      <c r="E8209" s="4" t="s">
        <v>197</v>
      </c>
      <c r="F8209" s="3">
        <v>43075</v>
      </c>
      <c r="G8209" s="3">
        <v>43091</v>
      </c>
      <c r="H8209">
        <v>0</v>
      </c>
    </row>
    <row r="8210" spans="1:8">
      <c r="A8210" s="4" t="s">
        <v>8417</v>
      </c>
      <c r="B8210" s="4" t="s">
        <v>208</v>
      </c>
      <c r="C8210" s="4" t="s">
        <v>177</v>
      </c>
      <c r="D8210" s="4" t="s">
        <v>100</v>
      </c>
      <c r="E8210" s="4" t="s">
        <v>172</v>
      </c>
      <c r="F8210" s="3">
        <v>43075</v>
      </c>
      <c r="G8210" s="3">
        <v>43083</v>
      </c>
      <c r="H8210">
        <v>49</v>
      </c>
    </row>
    <row r="8211" spans="1:8">
      <c r="A8211" s="4" t="s">
        <v>8418</v>
      </c>
      <c r="B8211" s="4" t="s">
        <v>230</v>
      </c>
      <c r="C8211" s="4" t="s">
        <v>171</v>
      </c>
      <c r="D8211" s="4" t="s">
        <v>122</v>
      </c>
      <c r="E8211" s="4" t="s">
        <v>172</v>
      </c>
      <c r="F8211" s="3">
        <v>43076</v>
      </c>
      <c r="G8211" s="3">
        <v>43087</v>
      </c>
      <c r="H8211">
        <v>1111</v>
      </c>
    </row>
    <row r="8212" spans="1:8">
      <c r="A8212" s="4" t="s">
        <v>8419</v>
      </c>
      <c r="B8212" s="4" t="s">
        <v>244</v>
      </c>
      <c r="C8212" s="4" t="s">
        <v>199</v>
      </c>
      <c r="D8212" s="4" t="s">
        <v>118</v>
      </c>
      <c r="E8212" s="4" t="s">
        <v>172</v>
      </c>
      <c r="F8212" s="3">
        <v>43076</v>
      </c>
      <c r="G8212" s="3">
        <v>43097</v>
      </c>
      <c r="H8212">
        <v>5862</v>
      </c>
    </row>
    <row r="8213" spans="1:8">
      <c r="A8213" s="4" t="s">
        <v>8420</v>
      </c>
      <c r="B8213" s="4" t="s">
        <v>205</v>
      </c>
      <c r="C8213" s="4" t="s">
        <v>177</v>
      </c>
      <c r="D8213" s="4" t="s">
        <v>81</v>
      </c>
      <c r="E8213" s="4" t="s">
        <v>172</v>
      </c>
      <c r="F8213" s="3">
        <v>43076</v>
      </c>
      <c r="G8213" s="3">
        <v>43085</v>
      </c>
      <c r="H8213">
        <v>54</v>
      </c>
    </row>
    <row r="8214" spans="1:8">
      <c r="A8214" s="4" t="s">
        <v>8421</v>
      </c>
      <c r="B8214" s="4" t="s">
        <v>181</v>
      </c>
      <c r="C8214" s="4" t="s">
        <v>171</v>
      </c>
      <c r="D8214" s="4" t="s">
        <v>24</v>
      </c>
      <c r="E8214" s="4" t="s">
        <v>193</v>
      </c>
      <c r="F8214" s="3">
        <v>43076</v>
      </c>
      <c r="G8214" s="3"/>
    </row>
    <row r="8215" spans="1:8">
      <c r="A8215" s="4" t="s">
        <v>8422</v>
      </c>
      <c r="B8215" s="4" t="s">
        <v>183</v>
      </c>
      <c r="C8215" s="4" t="s">
        <v>177</v>
      </c>
      <c r="D8215" s="4" t="s">
        <v>37</v>
      </c>
      <c r="E8215" s="4" t="s">
        <v>172</v>
      </c>
      <c r="F8215" s="3">
        <v>43077</v>
      </c>
      <c r="G8215" s="3">
        <v>43087</v>
      </c>
      <c r="H8215">
        <v>60</v>
      </c>
    </row>
    <row r="8216" spans="1:8">
      <c r="A8216" s="4" t="s">
        <v>8423</v>
      </c>
      <c r="B8216" s="4" t="s">
        <v>263</v>
      </c>
      <c r="C8216" s="4" t="s">
        <v>175</v>
      </c>
      <c r="D8216" s="4" t="s">
        <v>99</v>
      </c>
      <c r="E8216" s="4" t="s">
        <v>197</v>
      </c>
      <c r="F8216" s="3">
        <v>43077</v>
      </c>
      <c r="G8216" s="3">
        <v>43091</v>
      </c>
      <c r="H8216">
        <v>0</v>
      </c>
    </row>
    <row r="8217" spans="1:8">
      <c r="A8217" s="4" t="s">
        <v>8424</v>
      </c>
      <c r="B8217" s="4" t="s">
        <v>230</v>
      </c>
      <c r="C8217" s="4" t="s">
        <v>171</v>
      </c>
      <c r="D8217" s="4" t="s">
        <v>24</v>
      </c>
      <c r="E8217" s="4" t="s">
        <v>193</v>
      </c>
      <c r="F8217" s="3">
        <v>43077</v>
      </c>
      <c r="G8217" s="3"/>
    </row>
    <row r="8218" spans="1:8">
      <c r="A8218" s="4" t="s">
        <v>8425</v>
      </c>
      <c r="B8218" s="4" t="s">
        <v>230</v>
      </c>
      <c r="C8218" s="4" t="s">
        <v>171</v>
      </c>
      <c r="D8218" s="4" t="s">
        <v>62</v>
      </c>
      <c r="E8218" s="4" t="s">
        <v>172</v>
      </c>
      <c r="F8218" s="3">
        <v>43077</v>
      </c>
      <c r="G8218" s="3">
        <v>43098</v>
      </c>
      <c r="H8218">
        <v>1168</v>
      </c>
    </row>
    <row r="8219" spans="1:8">
      <c r="A8219" s="4" t="s">
        <v>8426</v>
      </c>
      <c r="B8219" s="4" t="s">
        <v>216</v>
      </c>
      <c r="C8219" s="4" t="s">
        <v>177</v>
      </c>
      <c r="D8219" s="4" t="s">
        <v>65</v>
      </c>
      <c r="E8219" s="4" t="s">
        <v>172</v>
      </c>
      <c r="F8219" s="3">
        <v>43077</v>
      </c>
      <c r="G8219" s="3">
        <v>43087</v>
      </c>
      <c r="H8219">
        <v>48</v>
      </c>
    </row>
    <row r="8220" spans="1:8">
      <c r="A8220" s="4" t="s">
        <v>8427</v>
      </c>
      <c r="B8220" s="4" t="s">
        <v>304</v>
      </c>
      <c r="C8220" s="4" t="s">
        <v>171</v>
      </c>
      <c r="D8220" s="4" t="s">
        <v>37</v>
      </c>
      <c r="E8220" s="4" t="s">
        <v>172</v>
      </c>
      <c r="F8220" s="3">
        <v>43078</v>
      </c>
      <c r="G8220" s="3">
        <v>43093</v>
      </c>
      <c r="H8220">
        <v>986</v>
      </c>
    </row>
    <row r="8221" spans="1:8">
      <c r="A8221" s="4" t="s">
        <v>8428</v>
      </c>
      <c r="B8221" s="4" t="s">
        <v>304</v>
      </c>
      <c r="C8221" s="4" t="s">
        <v>192</v>
      </c>
      <c r="D8221" s="4" t="s">
        <v>118</v>
      </c>
      <c r="E8221" s="4" t="s">
        <v>172</v>
      </c>
      <c r="F8221" s="3">
        <v>43078</v>
      </c>
      <c r="G8221" s="3">
        <v>43085</v>
      </c>
      <c r="H8221">
        <v>3843</v>
      </c>
    </row>
    <row r="8222" spans="1:8">
      <c r="A8222" s="4" t="s">
        <v>8429</v>
      </c>
      <c r="B8222" s="4" t="s">
        <v>279</v>
      </c>
      <c r="C8222" s="4" t="s">
        <v>199</v>
      </c>
      <c r="D8222" s="4" t="s">
        <v>65</v>
      </c>
      <c r="E8222" s="4" t="s">
        <v>172</v>
      </c>
      <c r="F8222" s="3">
        <v>43078</v>
      </c>
      <c r="G8222" s="3">
        <v>43086</v>
      </c>
      <c r="H8222">
        <v>5143</v>
      </c>
    </row>
    <row r="8223" spans="1:8">
      <c r="A8223" s="4" t="s">
        <v>8430</v>
      </c>
      <c r="B8223" s="4" t="s">
        <v>196</v>
      </c>
      <c r="C8223" s="4" t="s">
        <v>177</v>
      </c>
      <c r="D8223" s="4" t="s">
        <v>41</v>
      </c>
      <c r="E8223" s="4" t="s">
        <v>172</v>
      </c>
      <c r="F8223" s="3">
        <v>43078</v>
      </c>
      <c r="G8223" s="3">
        <v>43093</v>
      </c>
      <c r="H8223">
        <v>52</v>
      </c>
    </row>
    <row r="8224" spans="1:8">
      <c r="A8224" s="4" t="s">
        <v>8431</v>
      </c>
      <c r="B8224" s="4" t="s">
        <v>191</v>
      </c>
      <c r="C8224" s="4" t="s">
        <v>199</v>
      </c>
      <c r="D8224" s="4" t="s">
        <v>105</v>
      </c>
      <c r="E8224" s="4" t="s">
        <v>172</v>
      </c>
      <c r="F8224" s="3">
        <v>43078</v>
      </c>
      <c r="G8224" s="3">
        <v>43092</v>
      </c>
      <c r="H8224">
        <v>5576</v>
      </c>
    </row>
    <row r="8225" spans="1:8">
      <c r="A8225" s="4" t="s">
        <v>8432</v>
      </c>
      <c r="B8225" s="4" t="s">
        <v>219</v>
      </c>
      <c r="C8225" s="4" t="s">
        <v>177</v>
      </c>
      <c r="D8225" s="4" t="s">
        <v>115</v>
      </c>
      <c r="E8225" s="4" t="s">
        <v>172</v>
      </c>
      <c r="F8225" s="3">
        <v>43078</v>
      </c>
      <c r="G8225" s="3">
        <v>43087</v>
      </c>
      <c r="H8225">
        <v>59</v>
      </c>
    </row>
    <row r="8226" spans="1:8">
      <c r="A8226" s="4" t="s">
        <v>8433</v>
      </c>
      <c r="B8226" s="4" t="s">
        <v>230</v>
      </c>
      <c r="C8226" s="4" t="s">
        <v>175</v>
      </c>
      <c r="D8226" s="4" t="s">
        <v>81</v>
      </c>
      <c r="E8226" s="4" t="s">
        <v>172</v>
      </c>
      <c r="F8226" s="3">
        <v>43078</v>
      </c>
      <c r="G8226" s="3">
        <v>43096</v>
      </c>
      <c r="H8226">
        <v>4178</v>
      </c>
    </row>
    <row r="8227" spans="1:8">
      <c r="A8227" s="4" t="s">
        <v>8434</v>
      </c>
      <c r="B8227" s="4" t="s">
        <v>187</v>
      </c>
      <c r="C8227" s="4" t="s">
        <v>171</v>
      </c>
      <c r="D8227" s="4" t="s">
        <v>87</v>
      </c>
      <c r="E8227" s="4" t="s">
        <v>172</v>
      </c>
      <c r="F8227" s="3">
        <v>43078</v>
      </c>
      <c r="G8227" s="3">
        <v>43094</v>
      </c>
      <c r="H8227">
        <v>1192</v>
      </c>
    </row>
    <row r="8228" spans="1:8">
      <c r="A8228" s="4" t="s">
        <v>8435</v>
      </c>
      <c r="B8228" s="4" t="s">
        <v>201</v>
      </c>
      <c r="C8228" s="4" t="s">
        <v>179</v>
      </c>
      <c r="D8228" s="4" t="s">
        <v>24</v>
      </c>
      <c r="E8228" s="4" t="s">
        <v>193</v>
      </c>
      <c r="F8228" s="3">
        <v>43078</v>
      </c>
      <c r="G8228" s="3"/>
    </row>
    <row r="8229" spans="1:8">
      <c r="A8229" s="4" t="s">
        <v>8436</v>
      </c>
      <c r="B8229" s="4" t="s">
        <v>189</v>
      </c>
      <c r="C8229" s="4" t="s">
        <v>171</v>
      </c>
      <c r="D8229" s="4" t="s">
        <v>43</v>
      </c>
      <c r="E8229" s="4" t="s">
        <v>172</v>
      </c>
      <c r="F8229" s="3">
        <v>43078</v>
      </c>
      <c r="G8229" s="3">
        <v>43093</v>
      </c>
      <c r="H8229">
        <v>1047</v>
      </c>
    </row>
    <row r="8230" spans="1:8">
      <c r="A8230" s="4" t="s">
        <v>8437</v>
      </c>
      <c r="B8230" s="4" t="s">
        <v>232</v>
      </c>
      <c r="C8230" s="4" t="s">
        <v>199</v>
      </c>
      <c r="D8230" s="4" t="s">
        <v>82</v>
      </c>
      <c r="E8230" s="4" t="s">
        <v>172</v>
      </c>
      <c r="F8230" s="3">
        <v>43078</v>
      </c>
      <c r="G8230" s="3">
        <v>43086</v>
      </c>
      <c r="H8230">
        <v>6456</v>
      </c>
    </row>
    <row r="8231" spans="1:8">
      <c r="A8231" s="4" t="s">
        <v>8438</v>
      </c>
      <c r="B8231" s="4" t="s">
        <v>226</v>
      </c>
      <c r="C8231" s="4" t="s">
        <v>175</v>
      </c>
      <c r="D8231" s="4" t="s">
        <v>123</v>
      </c>
      <c r="E8231" s="4" t="s">
        <v>197</v>
      </c>
      <c r="F8231" s="3">
        <v>43078</v>
      </c>
      <c r="G8231" s="3">
        <v>43098</v>
      </c>
      <c r="H8231">
        <v>0</v>
      </c>
    </row>
    <row r="8232" spans="1:8">
      <c r="A8232" s="4" t="s">
        <v>8439</v>
      </c>
      <c r="B8232" s="4" t="s">
        <v>183</v>
      </c>
      <c r="C8232" s="4" t="s">
        <v>179</v>
      </c>
      <c r="D8232" s="4" t="s">
        <v>103</v>
      </c>
      <c r="E8232" s="4" t="s">
        <v>197</v>
      </c>
      <c r="F8232" s="3">
        <v>43079</v>
      </c>
      <c r="G8232" s="3">
        <v>43088</v>
      </c>
      <c r="H8232">
        <v>0</v>
      </c>
    </row>
    <row r="8233" spans="1:8">
      <c r="A8233" s="4" t="s">
        <v>8440</v>
      </c>
      <c r="B8233" s="4" t="s">
        <v>174</v>
      </c>
      <c r="C8233" s="4" t="s">
        <v>175</v>
      </c>
      <c r="D8233" s="4" t="s">
        <v>47</v>
      </c>
      <c r="E8233" s="4" t="s">
        <v>172</v>
      </c>
      <c r="F8233" s="3">
        <v>43079</v>
      </c>
      <c r="G8233" s="3">
        <v>43086</v>
      </c>
      <c r="H8233">
        <v>4755</v>
      </c>
    </row>
    <row r="8234" spans="1:8">
      <c r="A8234" s="4" t="s">
        <v>8441</v>
      </c>
      <c r="B8234" s="4" t="s">
        <v>201</v>
      </c>
      <c r="C8234" s="4" t="s">
        <v>177</v>
      </c>
      <c r="D8234" s="4" t="s">
        <v>124</v>
      </c>
      <c r="E8234" s="4" t="s">
        <v>172</v>
      </c>
      <c r="F8234" s="3">
        <v>43079</v>
      </c>
      <c r="G8234" s="3">
        <v>43094</v>
      </c>
      <c r="H8234">
        <v>55</v>
      </c>
    </row>
    <row r="8235" spans="1:8">
      <c r="A8235" s="4" t="s">
        <v>8442</v>
      </c>
      <c r="B8235" s="4" t="s">
        <v>185</v>
      </c>
      <c r="C8235" s="4" t="s">
        <v>192</v>
      </c>
      <c r="D8235" s="4" t="s">
        <v>54</v>
      </c>
      <c r="E8235" s="4" t="s">
        <v>172</v>
      </c>
      <c r="F8235" s="3">
        <v>43079</v>
      </c>
      <c r="G8235" s="3">
        <v>43087</v>
      </c>
      <c r="H8235">
        <v>3078</v>
      </c>
    </row>
    <row r="8236" spans="1:8">
      <c r="A8236" s="4" t="s">
        <v>8443</v>
      </c>
      <c r="B8236" s="4" t="s">
        <v>181</v>
      </c>
      <c r="C8236" s="4" t="s">
        <v>199</v>
      </c>
      <c r="D8236" s="4" t="s">
        <v>117</v>
      </c>
      <c r="E8236" s="4" t="s">
        <v>193</v>
      </c>
      <c r="F8236" s="3">
        <v>43079</v>
      </c>
      <c r="G8236" s="3"/>
    </row>
    <row r="8237" spans="1:8">
      <c r="A8237" s="4" t="s">
        <v>8444</v>
      </c>
      <c r="B8237" s="4" t="s">
        <v>183</v>
      </c>
      <c r="C8237" s="4" t="s">
        <v>179</v>
      </c>
      <c r="D8237" s="4" t="s">
        <v>41</v>
      </c>
      <c r="E8237" s="4" t="s">
        <v>172</v>
      </c>
      <c r="F8237" s="3">
        <v>43080</v>
      </c>
      <c r="G8237" s="3">
        <v>43097</v>
      </c>
      <c r="H8237">
        <v>537</v>
      </c>
    </row>
    <row r="8238" spans="1:8">
      <c r="A8238" s="4" t="s">
        <v>8445</v>
      </c>
      <c r="B8238" s="4" t="s">
        <v>196</v>
      </c>
      <c r="C8238" s="4" t="s">
        <v>171</v>
      </c>
      <c r="D8238" s="4" t="s">
        <v>76</v>
      </c>
      <c r="E8238" s="4" t="s">
        <v>172</v>
      </c>
      <c r="F8238" s="3">
        <v>43080</v>
      </c>
      <c r="G8238" s="3">
        <v>43087</v>
      </c>
      <c r="H8238">
        <v>1220</v>
      </c>
    </row>
    <row r="8239" spans="1:8">
      <c r="A8239" s="4" t="s">
        <v>8446</v>
      </c>
      <c r="B8239" s="4" t="s">
        <v>187</v>
      </c>
      <c r="C8239" s="4" t="s">
        <v>177</v>
      </c>
      <c r="D8239" s="4" t="s">
        <v>59</v>
      </c>
      <c r="E8239" s="4" t="s">
        <v>172</v>
      </c>
      <c r="F8239" s="3">
        <v>43080</v>
      </c>
      <c r="G8239" s="3">
        <v>43090</v>
      </c>
      <c r="H8239">
        <v>53</v>
      </c>
    </row>
    <row r="8240" spans="1:8">
      <c r="A8240" s="4" t="s">
        <v>8447</v>
      </c>
      <c r="B8240" s="4" t="s">
        <v>208</v>
      </c>
      <c r="C8240" s="4" t="s">
        <v>177</v>
      </c>
      <c r="D8240" s="4" t="s">
        <v>106</v>
      </c>
      <c r="E8240" s="4" t="s">
        <v>172</v>
      </c>
      <c r="F8240" s="3">
        <v>43080</v>
      </c>
      <c r="G8240" s="3">
        <v>43087</v>
      </c>
      <c r="H8240">
        <v>60</v>
      </c>
    </row>
    <row r="8241" spans="1:8">
      <c r="A8241" s="4" t="s">
        <v>8448</v>
      </c>
      <c r="B8241" s="4" t="s">
        <v>185</v>
      </c>
      <c r="C8241" s="4" t="s">
        <v>179</v>
      </c>
      <c r="D8241" s="4" t="s">
        <v>76</v>
      </c>
      <c r="E8241" s="4" t="s">
        <v>172</v>
      </c>
      <c r="F8241" s="3">
        <v>43080</v>
      </c>
      <c r="G8241" s="3">
        <v>43098</v>
      </c>
      <c r="H8241">
        <v>494</v>
      </c>
    </row>
    <row r="8242" spans="1:8">
      <c r="A8242" s="4" t="s">
        <v>8449</v>
      </c>
      <c r="B8242" s="4" t="s">
        <v>343</v>
      </c>
      <c r="C8242" s="4" t="s">
        <v>179</v>
      </c>
      <c r="D8242" s="4" t="s">
        <v>66</v>
      </c>
      <c r="E8242" s="4" t="s">
        <v>172</v>
      </c>
      <c r="F8242" s="3">
        <v>43081</v>
      </c>
      <c r="G8242" s="3">
        <v>43087</v>
      </c>
      <c r="H8242">
        <v>480</v>
      </c>
    </row>
    <row r="8243" spans="1:8">
      <c r="A8243" s="4" t="s">
        <v>8450</v>
      </c>
      <c r="B8243" s="4" t="s">
        <v>219</v>
      </c>
      <c r="C8243" s="4" t="s">
        <v>179</v>
      </c>
      <c r="D8243" s="4" t="s">
        <v>38</v>
      </c>
      <c r="E8243" s="4" t="s">
        <v>197</v>
      </c>
      <c r="F8243" s="3">
        <v>43081</v>
      </c>
      <c r="G8243" s="3">
        <v>43098</v>
      </c>
      <c r="H8243">
        <v>0</v>
      </c>
    </row>
    <row r="8244" spans="1:8">
      <c r="A8244" s="4" t="s">
        <v>8451</v>
      </c>
      <c r="B8244" s="4" t="s">
        <v>256</v>
      </c>
      <c r="C8244" s="4" t="s">
        <v>179</v>
      </c>
      <c r="D8244" s="4" t="s">
        <v>118</v>
      </c>
      <c r="E8244" s="4" t="s">
        <v>197</v>
      </c>
      <c r="F8244" s="3">
        <v>43081</v>
      </c>
      <c r="G8244" s="3">
        <v>43084</v>
      </c>
      <c r="H8244">
        <v>0</v>
      </c>
    </row>
    <row r="8245" spans="1:8">
      <c r="A8245" s="4" t="s">
        <v>8452</v>
      </c>
      <c r="B8245" s="4" t="s">
        <v>201</v>
      </c>
      <c r="C8245" s="4" t="s">
        <v>171</v>
      </c>
      <c r="D8245" s="4" t="s">
        <v>76</v>
      </c>
      <c r="E8245" s="4" t="s">
        <v>172</v>
      </c>
      <c r="F8245" s="3">
        <v>43081</v>
      </c>
      <c r="G8245" s="3">
        <v>43095</v>
      </c>
      <c r="H8245">
        <v>1075</v>
      </c>
    </row>
    <row r="8246" spans="1:8">
      <c r="A8246" s="4" t="s">
        <v>8453</v>
      </c>
      <c r="B8246" s="4" t="s">
        <v>232</v>
      </c>
      <c r="C8246" s="4" t="s">
        <v>171</v>
      </c>
      <c r="D8246" s="4" t="s">
        <v>63</v>
      </c>
      <c r="E8246" s="4" t="s">
        <v>197</v>
      </c>
      <c r="F8246" s="3">
        <v>43081</v>
      </c>
      <c r="G8246" s="3">
        <v>43094</v>
      </c>
      <c r="H8246">
        <v>0</v>
      </c>
    </row>
    <row r="8247" spans="1:8">
      <c r="A8247" s="4" t="s">
        <v>8454</v>
      </c>
      <c r="B8247" s="4" t="s">
        <v>246</v>
      </c>
      <c r="C8247" s="4" t="s">
        <v>171</v>
      </c>
      <c r="D8247" s="4" t="s">
        <v>122</v>
      </c>
      <c r="E8247" s="4" t="s">
        <v>193</v>
      </c>
      <c r="F8247" s="3">
        <v>43082</v>
      </c>
      <c r="G8247" s="3"/>
    </row>
    <row r="8248" spans="1:8">
      <c r="A8248" s="4" t="s">
        <v>8455</v>
      </c>
      <c r="B8248" s="4" t="s">
        <v>212</v>
      </c>
      <c r="C8248" s="4" t="s">
        <v>171</v>
      </c>
      <c r="D8248" s="4" t="s">
        <v>24</v>
      </c>
      <c r="E8248" s="4" t="s">
        <v>193</v>
      </c>
      <c r="F8248" s="3">
        <v>43082</v>
      </c>
      <c r="G8248" s="3"/>
    </row>
    <row r="8249" spans="1:8">
      <c r="A8249" s="4" t="s">
        <v>8456</v>
      </c>
      <c r="B8249" s="4" t="s">
        <v>343</v>
      </c>
      <c r="C8249" s="4" t="s">
        <v>171</v>
      </c>
      <c r="D8249" s="4" t="s">
        <v>43</v>
      </c>
      <c r="E8249" s="4" t="s">
        <v>172</v>
      </c>
      <c r="F8249" s="3">
        <v>43082</v>
      </c>
      <c r="G8249" s="3">
        <v>43097</v>
      </c>
      <c r="H8249">
        <v>1166</v>
      </c>
    </row>
    <row r="8250" spans="1:8">
      <c r="A8250" s="4" t="s">
        <v>8457</v>
      </c>
      <c r="B8250" s="4" t="s">
        <v>230</v>
      </c>
      <c r="C8250" s="4" t="s">
        <v>171</v>
      </c>
      <c r="D8250" s="4" t="s">
        <v>75</v>
      </c>
      <c r="E8250" s="4" t="s">
        <v>172</v>
      </c>
      <c r="F8250" s="3">
        <v>43082</v>
      </c>
      <c r="G8250" s="3">
        <v>43095</v>
      </c>
      <c r="H8250">
        <v>921</v>
      </c>
    </row>
    <row r="8251" spans="1:8">
      <c r="A8251" s="4" t="s">
        <v>8458</v>
      </c>
      <c r="B8251" s="4" t="s">
        <v>187</v>
      </c>
      <c r="C8251" s="4" t="s">
        <v>192</v>
      </c>
      <c r="D8251" s="4" t="s">
        <v>87</v>
      </c>
      <c r="E8251" s="4" t="s">
        <v>193</v>
      </c>
      <c r="F8251" s="3">
        <v>43082</v>
      </c>
      <c r="G8251" s="3"/>
    </row>
    <row r="8252" spans="1:8">
      <c r="A8252" s="4" t="s">
        <v>8459</v>
      </c>
      <c r="B8252" s="4" t="s">
        <v>187</v>
      </c>
      <c r="C8252" s="4" t="s">
        <v>192</v>
      </c>
      <c r="D8252" s="4" t="s">
        <v>54</v>
      </c>
      <c r="E8252" s="4" t="s">
        <v>172</v>
      </c>
      <c r="F8252" s="3">
        <v>43082</v>
      </c>
      <c r="G8252" s="3">
        <v>43096</v>
      </c>
      <c r="H8252">
        <v>3442</v>
      </c>
    </row>
    <row r="8253" spans="1:8">
      <c r="A8253" s="4" t="s">
        <v>8460</v>
      </c>
      <c r="B8253" s="4" t="s">
        <v>208</v>
      </c>
      <c r="C8253" s="4" t="s">
        <v>192</v>
      </c>
      <c r="D8253" s="4" t="s">
        <v>131</v>
      </c>
      <c r="E8253" s="4" t="s">
        <v>172</v>
      </c>
      <c r="F8253" s="3">
        <v>43082</v>
      </c>
      <c r="G8253" s="3">
        <v>43096</v>
      </c>
      <c r="H8253">
        <v>3735</v>
      </c>
    </row>
    <row r="8254" spans="1:8">
      <c r="A8254" s="4" t="s">
        <v>8461</v>
      </c>
      <c r="B8254" s="4" t="s">
        <v>185</v>
      </c>
      <c r="C8254" s="4" t="s">
        <v>177</v>
      </c>
      <c r="D8254" s="4" t="s">
        <v>59</v>
      </c>
      <c r="E8254" s="4" t="s">
        <v>172</v>
      </c>
      <c r="F8254" s="3">
        <v>43082</v>
      </c>
      <c r="G8254" s="3">
        <v>43086</v>
      </c>
      <c r="H8254">
        <v>50</v>
      </c>
    </row>
    <row r="8255" spans="1:8">
      <c r="A8255" s="4" t="s">
        <v>8462</v>
      </c>
      <c r="B8255" s="4" t="s">
        <v>174</v>
      </c>
      <c r="C8255" s="4" t="s">
        <v>175</v>
      </c>
      <c r="D8255" s="4" t="s">
        <v>48</v>
      </c>
      <c r="E8255" s="4" t="s">
        <v>172</v>
      </c>
      <c r="F8255" s="3">
        <v>43083</v>
      </c>
      <c r="G8255" s="3">
        <v>43088</v>
      </c>
      <c r="H8255">
        <v>5052</v>
      </c>
    </row>
    <row r="8256" spans="1:8">
      <c r="A8256" s="4" t="s">
        <v>8463</v>
      </c>
      <c r="B8256" s="4" t="s">
        <v>230</v>
      </c>
      <c r="C8256" s="4" t="s">
        <v>179</v>
      </c>
      <c r="D8256" s="4" t="s">
        <v>38</v>
      </c>
      <c r="E8256" s="4" t="s">
        <v>197</v>
      </c>
      <c r="F8256" s="3">
        <v>43083</v>
      </c>
      <c r="G8256" s="3">
        <v>43098</v>
      </c>
      <c r="H8256">
        <v>0</v>
      </c>
    </row>
    <row r="8257" spans="1:8">
      <c r="A8257" s="4" t="s">
        <v>8464</v>
      </c>
      <c r="B8257" s="4" t="s">
        <v>230</v>
      </c>
      <c r="C8257" s="4" t="s">
        <v>177</v>
      </c>
      <c r="D8257" s="4" t="s">
        <v>75</v>
      </c>
      <c r="E8257" s="4" t="s">
        <v>172</v>
      </c>
      <c r="F8257" s="3">
        <v>43083</v>
      </c>
      <c r="G8257" s="3">
        <v>43099</v>
      </c>
      <c r="H8257">
        <v>44</v>
      </c>
    </row>
    <row r="8258" spans="1:8">
      <c r="A8258" s="4" t="s">
        <v>8465</v>
      </c>
      <c r="B8258" s="4" t="s">
        <v>185</v>
      </c>
      <c r="C8258" s="4" t="s">
        <v>177</v>
      </c>
      <c r="D8258" s="4" t="s">
        <v>49</v>
      </c>
      <c r="E8258" s="4" t="s">
        <v>197</v>
      </c>
      <c r="F8258" s="3">
        <v>43083</v>
      </c>
      <c r="G8258" s="3">
        <v>43091</v>
      </c>
      <c r="H8258">
        <v>0</v>
      </c>
    </row>
    <row r="8259" spans="1:8">
      <c r="A8259" s="4" t="s">
        <v>8466</v>
      </c>
      <c r="B8259" s="4" t="s">
        <v>216</v>
      </c>
      <c r="C8259" s="4" t="s">
        <v>171</v>
      </c>
      <c r="D8259" s="4" t="s">
        <v>40</v>
      </c>
      <c r="E8259" s="4" t="s">
        <v>172</v>
      </c>
      <c r="F8259" s="3">
        <v>43083</v>
      </c>
      <c r="G8259" s="3">
        <v>43085</v>
      </c>
      <c r="H8259">
        <v>960</v>
      </c>
    </row>
    <row r="8260" spans="1:8">
      <c r="A8260" s="4" t="s">
        <v>8467</v>
      </c>
      <c r="B8260" s="4" t="s">
        <v>261</v>
      </c>
      <c r="C8260" s="4" t="s">
        <v>199</v>
      </c>
      <c r="D8260" s="4" t="s">
        <v>130</v>
      </c>
      <c r="E8260" s="4" t="s">
        <v>172</v>
      </c>
      <c r="F8260" s="3">
        <v>43084</v>
      </c>
      <c r="G8260" s="3">
        <v>43099</v>
      </c>
      <c r="H8260">
        <v>6469</v>
      </c>
    </row>
    <row r="8261" spans="1:8">
      <c r="A8261" s="4" t="s">
        <v>8468</v>
      </c>
      <c r="B8261" s="4" t="s">
        <v>210</v>
      </c>
      <c r="C8261" s="4" t="s">
        <v>171</v>
      </c>
      <c r="D8261" s="4" t="s">
        <v>29</v>
      </c>
      <c r="E8261" s="4" t="s">
        <v>193</v>
      </c>
      <c r="F8261" s="3">
        <v>43084</v>
      </c>
      <c r="G8261" s="3"/>
    </row>
    <row r="8262" spans="1:8">
      <c r="A8262" s="4" t="s">
        <v>8469</v>
      </c>
      <c r="B8262" s="4" t="s">
        <v>201</v>
      </c>
      <c r="C8262" s="4" t="s">
        <v>171</v>
      </c>
      <c r="D8262" s="4" t="s">
        <v>38</v>
      </c>
      <c r="E8262" s="4" t="s">
        <v>172</v>
      </c>
      <c r="F8262" s="3">
        <v>43084</v>
      </c>
      <c r="G8262" s="3">
        <v>43088</v>
      </c>
      <c r="H8262">
        <v>914</v>
      </c>
    </row>
    <row r="8263" spans="1:8">
      <c r="A8263" s="4" t="s">
        <v>8470</v>
      </c>
      <c r="B8263" s="4" t="s">
        <v>208</v>
      </c>
      <c r="C8263" s="4" t="s">
        <v>192</v>
      </c>
      <c r="D8263" s="4" t="s">
        <v>61</v>
      </c>
      <c r="E8263" s="4" t="s">
        <v>197</v>
      </c>
      <c r="F8263" s="3">
        <v>43084</v>
      </c>
      <c r="G8263" s="3">
        <v>43095</v>
      </c>
      <c r="H8263">
        <v>0</v>
      </c>
    </row>
    <row r="8264" spans="1:8">
      <c r="A8264" s="4" t="s">
        <v>8471</v>
      </c>
      <c r="B8264" s="4" t="s">
        <v>181</v>
      </c>
      <c r="C8264" s="4" t="s">
        <v>179</v>
      </c>
      <c r="D8264" s="4" t="s">
        <v>31</v>
      </c>
      <c r="E8264" s="4" t="s">
        <v>193</v>
      </c>
      <c r="F8264" s="3">
        <v>43084</v>
      </c>
      <c r="G8264" s="3"/>
    </row>
    <row r="8265" spans="1:8">
      <c r="A8265" s="4" t="s">
        <v>8472</v>
      </c>
      <c r="B8265" s="4" t="s">
        <v>205</v>
      </c>
      <c r="C8265" s="4" t="s">
        <v>177</v>
      </c>
      <c r="D8265" s="4" t="s">
        <v>93</v>
      </c>
      <c r="E8265" s="4" t="s">
        <v>197</v>
      </c>
      <c r="F8265" s="3">
        <v>43085</v>
      </c>
      <c r="G8265" s="3">
        <v>43090</v>
      </c>
      <c r="H8265">
        <v>0</v>
      </c>
    </row>
    <row r="8266" spans="1:8">
      <c r="A8266" s="4" t="s">
        <v>8473</v>
      </c>
      <c r="B8266" s="4" t="s">
        <v>205</v>
      </c>
      <c r="C8266" s="4" t="s">
        <v>192</v>
      </c>
      <c r="D8266" s="4" t="s">
        <v>81</v>
      </c>
      <c r="E8266" s="4" t="s">
        <v>172</v>
      </c>
      <c r="F8266" s="3">
        <v>43085</v>
      </c>
      <c r="G8266" s="3">
        <v>43093</v>
      </c>
      <c r="H8266">
        <v>3379</v>
      </c>
    </row>
    <row r="8267" spans="1:8">
      <c r="A8267" s="4" t="s">
        <v>8474</v>
      </c>
      <c r="B8267" s="4" t="s">
        <v>183</v>
      </c>
      <c r="C8267" s="4" t="s">
        <v>192</v>
      </c>
      <c r="D8267" s="4" t="s">
        <v>48</v>
      </c>
      <c r="E8267" s="4" t="s">
        <v>172</v>
      </c>
      <c r="F8267" s="3">
        <v>43086</v>
      </c>
      <c r="G8267" s="3">
        <v>43095</v>
      </c>
      <c r="H8267">
        <v>3240</v>
      </c>
    </row>
    <row r="8268" spans="1:8">
      <c r="A8268" s="4" t="s">
        <v>8475</v>
      </c>
      <c r="B8268" s="4" t="s">
        <v>191</v>
      </c>
      <c r="C8268" s="4" t="s">
        <v>171</v>
      </c>
      <c r="D8268" s="4" t="s">
        <v>38</v>
      </c>
      <c r="E8268" s="4" t="s">
        <v>172</v>
      </c>
      <c r="F8268" s="3">
        <v>43086</v>
      </c>
      <c r="G8268" s="3">
        <v>43100</v>
      </c>
      <c r="H8268">
        <v>1007</v>
      </c>
    </row>
    <row r="8269" spans="1:8">
      <c r="A8269" s="4" t="s">
        <v>8476</v>
      </c>
      <c r="B8269" s="4" t="s">
        <v>230</v>
      </c>
      <c r="C8269" s="4" t="s">
        <v>175</v>
      </c>
      <c r="D8269" s="4" t="s">
        <v>43</v>
      </c>
      <c r="E8269" s="4" t="s">
        <v>193</v>
      </c>
      <c r="F8269" s="3">
        <v>43086</v>
      </c>
      <c r="G8269" s="3"/>
    </row>
    <row r="8270" spans="1:8">
      <c r="A8270" s="4" t="s">
        <v>8477</v>
      </c>
      <c r="B8270" s="4" t="s">
        <v>187</v>
      </c>
      <c r="C8270" s="4" t="s">
        <v>177</v>
      </c>
      <c r="D8270" s="4" t="s">
        <v>81</v>
      </c>
      <c r="E8270" s="4" t="s">
        <v>172</v>
      </c>
      <c r="F8270" s="3">
        <v>43086</v>
      </c>
      <c r="G8270" s="3">
        <v>43097</v>
      </c>
      <c r="H8270">
        <v>54</v>
      </c>
    </row>
    <row r="8271" spans="1:8">
      <c r="A8271" s="4" t="s">
        <v>8478</v>
      </c>
      <c r="B8271" s="4" t="s">
        <v>205</v>
      </c>
      <c r="C8271" s="4" t="s">
        <v>177</v>
      </c>
      <c r="D8271" s="4" t="s">
        <v>62</v>
      </c>
      <c r="E8271" s="4" t="s">
        <v>172</v>
      </c>
      <c r="F8271" s="3">
        <v>43086</v>
      </c>
      <c r="G8271" s="3">
        <v>43094</v>
      </c>
      <c r="H8271">
        <v>49</v>
      </c>
    </row>
    <row r="8272" spans="1:8">
      <c r="A8272" s="4" t="s">
        <v>8479</v>
      </c>
      <c r="B8272" s="4" t="s">
        <v>185</v>
      </c>
      <c r="C8272" s="4" t="s">
        <v>171</v>
      </c>
      <c r="D8272" s="4" t="s">
        <v>56</v>
      </c>
      <c r="E8272" s="4" t="s">
        <v>197</v>
      </c>
      <c r="F8272" s="3">
        <v>43086</v>
      </c>
      <c r="G8272" s="3">
        <v>43100</v>
      </c>
      <c r="H8272">
        <v>0</v>
      </c>
    </row>
    <row r="8273" spans="1:8">
      <c r="A8273" s="4" t="s">
        <v>8480</v>
      </c>
      <c r="B8273" s="4" t="s">
        <v>216</v>
      </c>
      <c r="C8273" s="4" t="s">
        <v>177</v>
      </c>
      <c r="D8273" s="4" t="s">
        <v>24</v>
      </c>
      <c r="E8273" s="4" t="s">
        <v>193</v>
      </c>
      <c r="F8273" s="3">
        <v>43086</v>
      </c>
      <c r="G8273" s="3"/>
    </row>
    <row r="8274" spans="1:8">
      <c r="A8274" s="4" t="s">
        <v>8481</v>
      </c>
      <c r="B8274" s="4" t="s">
        <v>216</v>
      </c>
      <c r="C8274" s="4" t="s">
        <v>177</v>
      </c>
      <c r="D8274" s="4" t="s">
        <v>84</v>
      </c>
      <c r="E8274" s="4" t="s">
        <v>172</v>
      </c>
      <c r="F8274" s="3">
        <v>43086</v>
      </c>
      <c r="G8274" s="3">
        <v>43093</v>
      </c>
      <c r="H8274">
        <v>55</v>
      </c>
    </row>
    <row r="8275" spans="1:8">
      <c r="A8275" s="4" t="s">
        <v>8482</v>
      </c>
      <c r="B8275" s="4" t="s">
        <v>181</v>
      </c>
      <c r="C8275" s="4" t="s">
        <v>175</v>
      </c>
      <c r="D8275" s="4" t="s">
        <v>32</v>
      </c>
      <c r="E8275" s="4" t="s">
        <v>172</v>
      </c>
      <c r="F8275" s="3">
        <v>43086</v>
      </c>
      <c r="G8275" s="3">
        <v>43095</v>
      </c>
      <c r="H8275">
        <v>5196</v>
      </c>
    </row>
    <row r="8276" spans="1:8">
      <c r="A8276" s="4" t="s">
        <v>8483</v>
      </c>
      <c r="B8276" s="4" t="s">
        <v>183</v>
      </c>
      <c r="C8276" s="4" t="s">
        <v>177</v>
      </c>
      <c r="D8276" s="4" t="s">
        <v>104</v>
      </c>
      <c r="E8276" s="4" t="s">
        <v>172</v>
      </c>
      <c r="F8276" s="3">
        <v>43087</v>
      </c>
      <c r="G8276" s="3">
        <v>43100</v>
      </c>
      <c r="H8276">
        <v>54</v>
      </c>
    </row>
    <row r="8277" spans="1:8">
      <c r="A8277" s="4" t="s">
        <v>8484</v>
      </c>
      <c r="B8277" s="4" t="s">
        <v>212</v>
      </c>
      <c r="C8277" s="4" t="s">
        <v>175</v>
      </c>
      <c r="D8277" s="4" t="s">
        <v>49</v>
      </c>
      <c r="E8277" s="4" t="s">
        <v>172</v>
      </c>
      <c r="F8277" s="3">
        <v>43087</v>
      </c>
      <c r="G8277" s="3">
        <v>43095</v>
      </c>
      <c r="H8277">
        <v>4953</v>
      </c>
    </row>
    <row r="8278" spans="1:8">
      <c r="A8278" s="4" t="s">
        <v>8485</v>
      </c>
      <c r="B8278" s="4" t="s">
        <v>235</v>
      </c>
      <c r="C8278" s="4" t="s">
        <v>192</v>
      </c>
      <c r="D8278" s="4" t="s">
        <v>130</v>
      </c>
      <c r="E8278" s="4" t="s">
        <v>172</v>
      </c>
      <c r="F8278" s="3">
        <v>43087</v>
      </c>
      <c r="G8278" s="3">
        <v>43093</v>
      </c>
      <c r="H8278">
        <v>3155</v>
      </c>
    </row>
    <row r="8279" spans="1:8">
      <c r="A8279" s="4" t="s">
        <v>8486</v>
      </c>
      <c r="B8279" s="4" t="s">
        <v>261</v>
      </c>
      <c r="C8279" s="4" t="s">
        <v>175</v>
      </c>
      <c r="D8279" s="4" t="s">
        <v>24</v>
      </c>
      <c r="E8279" s="4" t="s">
        <v>193</v>
      </c>
      <c r="F8279" s="3">
        <v>43088</v>
      </c>
      <c r="G8279" s="3"/>
    </row>
    <row r="8280" spans="1:8">
      <c r="A8280" s="4" t="s">
        <v>8487</v>
      </c>
      <c r="B8280" s="4" t="s">
        <v>174</v>
      </c>
      <c r="C8280" s="4" t="s">
        <v>175</v>
      </c>
      <c r="D8280" s="4" t="s">
        <v>29</v>
      </c>
      <c r="E8280" s="4" t="s">
        <v>197</v>
      </c>
      <c r="F8280" s="3">
        <v>43088</v>
      </c>
      <c r="G8280" s="3">
        <v>43099</v>
      </c>
      <c r="H8280">
        <v>0</v>
      </c>
    </row>
    <row r="8281" spans="1:8">
      <c r="A8281" s="4" t="s">
        <v>8488</v>
      </c>
      <c r="B8281" s="4" t="s">
        <v>226</v>
      </c>
      <c r="C8281" s="4" t="s">
        <v>175</v>
      </c>
      <c r="D8281" s="4" t="s">
        <v>99</v>
      </c>
      <c r="E8281" s="4" t="s">
        <v>172</v>
      </c>
      <c r="F8281" s="3">
        <v>43088</v>
      </c>
      <c r="G8281" s="3">
        <v>43099</v>
      </c>
      <c r="H8281">
        <v>4566</v>
      </c>
    </row>
    <row r="8282" spans="1:8">
      <c r="A8282" s="4" t="s">
        <v>8489</v>
      </c>
      <c r="B8282" s="4" t="s">
        <v>208</v>
      </c>
      <c r="C8282" s="4" t="s">
        <v>177</v>
      </c>
      <c r="D8282" s="4" t="s">
        <v>29</v>
      </c>
      <c r="E8282" s="4" t="s">
        <v>172</v>
      </c>
      <c r="F8282" s="3">
        <v>43088</v>
      </c>
      <c r="G8282" s="3">
        <v>43097</v>
      </c>
      <c r="H8282">
        <v>58</v>
      </c>
    </row>
    <row r="8283" spans="1:8">
      <c r="A8283" s="4" t="s">
        <v>8490</v>
      </c>
      <c r="B8283" s="4" t="s">
        <v>235</v>
      </c>
      <c r="C8283" s="4" t="s">
        <v>175</v>
      </c>
      <c r="D8283" s="4" t="s">
        <v>120</v>
      </c>
      <c r="E8283" s="4" t="s">
        <v>172</v>
      </c>
      <c r="F8283" s="3">
        <v>43088</v>
      </c>
      <c r="G8283" s="3">
        <v>43097</v>
      </c>
      <c r="H8283">
        <v>4315</v>
      </c>
    </row>
    <row r="8284" spans="1:8">
      <c r="A8284" s="4" t="s">
        <v>8491</v>
      </c>
      <c r="B8284" s="4" t="s">
        <v>263</v>
      </c>
      <c r="C8284" s="4" t="s">
        <v>192</v>
      </c>
      <c r="D8284" s="4" t="s">
        <v>123</v>
      </c>
      <c r="E8284" s="4" t="s">
        <v>197</v>
      </c>
      <c r="F8284" s="3">
        <v>43089</v>
      </c>
      <c r="G8284" s="3">
        <v>43097</v>
      </c>
      <c r="H8284">
        <v>0</v>
      </c>
    </row>
    <row r="8285" spans="1:8">
      <c r="A8285" s="4" t="s">
        <v>8492</v>
      </c>
      <c r="B8285" s="4" t="s">
        <v>203</v>
      </c>
      <c r="C8285" s="4" t="s">
        <v>177</v>
      </c>
      <c r="D8285" s="4" t="s">
        <v>107</v>
      </c>
      <c r="E8285" s="4" t="s">
        <v>193</v>
      </c>
      <c r="F8285" s="3">
        <v>43089</v>
      </c>
      <c r="G8285" s="3"/>
    </row>
    <row r="8286" spans="1:8">
      <c r="A8286" s="4" t="s">
        <v>8493</v>
      </c>
      <c r="B8286" s="4" t="s">
        <v>226</v>
      </c>
      <c r="C8286" s="4" t="s">
        <v>175</v>
      </c>
      <c r="D8286" s="4" t="s">
        <v>121</v>
      </c>
      <c r="E8286" s="4" t="s">
        <v>172</v>
      </c>
      <c r="F8286" s="3">
        <v>43089</v>
      </c>
      <c r="G8286" s="3">
        <v>43098</v>
      </c>
      <c r="H8286">
        <v>5574</v>
      </c>
    </row>
    <row r="8287" spans="1:8">
      <c r="A8287" s="4" t="s">
        <v>8494</v>
      </c>
      <c r="B8287" s="4" t="s">
        <v>235</v>
      </c>
      <c r="C8287" s="4" t="s">
        <v>171</v>
      </c>
      <c r="D8287" s="4" t="s">
        <v>24</v>
      </c>
      <c r="E8287" s="4" t="s">
        <v>193</v>
      </c>
      <c r="F8287" s="3">
        <v>43089</v>
      </c>
      <c r="G8287" s="3"/>
    </row>
    <row r="8288" spans="1:8">
      <c r="A8288" s="4" t="s">
        <v>8495</v>
      </c>
      <c r="B8288" s="4" t="s">
        <v>246</v>
      </c>
      <c r="C8288" s="4" t="s">
        <v>199</v>
      </c>
      <c r="D8288" s="4" t="s">
        <v>24</v>
      </c>
      <c r="E8288" s="4" t="s">
        <v>193</v>
      </c>
      <c r="F8288" s="3">
        <v>43090</v>
      </c>
      <c r="G8288" s="3"/>
    </row>
    <row r="8289" spans="1:8">
      <c r="A8289" s="4" t="s">
        <v>8496</v>
      </c>
      <c r="B8289" s="4" t="s">
        <v>196</v>
      </c>
      <c r="C8289" s="4" t="s">
        <v>192</v>
      </c>
      <c r="D8289" s="4" t="s">
        <v>66</v>
      </c>
      <c r="E8289" s="4" t="s">
        <v>172</v>
      </c>
      <c r="F8289" s="3">
        <v>43090</v>
      </c>
      <c r="G8289" s="3">
        <v>43099</v>
      </c>
      <c r="H8289">
        <v>3494</v>
      </c>
    </row>
    <row r="8290" spans="1:8">
      <c r="A8290" s="4" t="s">
        <v>8497</v>
      </c>
      <c r="B8290" s="4" t="s">
        <v>219</v>
      </c>
      <c r="C8290" s="4" t="s">
        <v>177</v>
      </c>
      <c r="D8290" s="4" t="s">
        <v>49</v>
      </c>
      <c r="E8290" s="4" t="s">
        <v>172</v>
      </c>
      <c r="F8290" s="3">
        <v>43090</v>
      </c>
      <c r="G8290" s="3">
        <v>43097</v>
      </c>
      <c r="H8290">
        <v>50</v>
      </c>
    </row>
    <row r="8291" spans="1:8">
      <c r="A8291" s="4" t="s">
        <v>8498</v>
      </c>
      <c r="B8291" s="4" t="s">
        <v>185</v>
      </c>
      <c r="C8291" s="4" t="s">
        <v>177</v>
      </c>
      <c r="D8291" s="4" t="s">
        <v>76</v>
      </c>
      <c r="E8291" s="4" t="s">
        <v>172</v>
      </c>
      <c r="F8291" s="3">
        <v>43090</v>
      </c>
      <c r="G8291" s="3">
        <v>43097</v>
      </c>
      <c r="H8291">
        <v>61</v>
      </c>
    </row>
    <row r="8292" spans="1:8">
      <c r="A8292" s="4" t="s">
        <v>8499</v>
      </c>
      <c r="B8292" s="4" t="s">
        <v>212</v>
      </c>
      <c r="C8292" s="4" t="s">
        <v>177</v>
      </c>
      <c r="D8292" s="4" t="s">
        <v>24</v>
      </c>
      <c r="E8292" s="4" t="s">
        <v>193</v>
      </c>
      <c r="F8292" s="3">
        <v>43091</v>
      </c>
      <c r="G8292" s="3"/>
    </row>
    <row r="8293" spans="1:8">
      <c r="A8293" s="4" t="s">
        <v>8500</v>
      </c>
      <c r="B8293" s="4" t="s">
        <v>230</v>
      </c>
      <c r="C8293" s="4" t="s">
        <v>177</v>
      </c>
      <c r="D8293" s="4" t="s">
        <v>115</v>
      </c>
      <c r="E8293" s="4" t="s">
        <v>197</v>
      </c>
      <c r="F8293" s="3">
        <v>43091</v>
      </c>
      <c r="G8293" s="3">
        <v>43100</v>
      </c>
      <c r="H8293">
        <v>0</v>
      </c>
    </row>
    <row r="8294" spans="1:8">
      <c r="A8294" s="4" t="s">
        <v>8501</v>
      </c>
      <c r="B8294" s="4" t="s">
        <v>216</v>
      </c>
      <c r="C8294" s="4" t="s">
        <v>192</v>
      </c>
      <c r="D8294" s="4" t="s">
        <v>25</v>
      </c>
      <c r="E8294" s="4" t="s">
        <v>172</v>
      </c>
      <c r="F8294" s="3">
        <v>43091</v>
      </c>
      <c r="G8294" s="3">
        <v>43097</v>
      </c>
      <c r="H8294">
        <v>3673</v>
      </c>
    </row>
    <row r="8295" spans="1:8">
      <c r="A8295" s="4" t="s">
        <v>8502</v>
      </c>
      <c r="B8295" s="4" t="s">
        <v>246</v>
      </c>
      <c r="C8295" s="4" t="s">
        <v>179</v>
      </c>
      <c r="D8295" s="4" t="s">
        <v>63</v>
      </c>
      <c r="E8295" s="4" t="s">
        <v>172</v>
      </c>
      <c r="F8295" s="3">
        <v>43092</v>
      </c>
      <c r="G8295" s="3">
        <v>43100</v>
      </c>
      <c r="H8295">
        <v>576</v>
      </c>
    </row>
    <row r="8296" spans="1:8">
      <c r="A8296" s="4" t="s">
        <v>8503</v>
      </c>
      <c r="B8296" s="4" t="s">
        <v>191</v>
      </c>
      <c r="C8296" s="4" t="s">
        <v>179</v>
      </c>
      <c r="D8296" s="4" t="s">
        <v>108</v>
      </c>
      <c r="E8296" s="4" t="s">
        <v>172</v>
      </c>
      <c r="F8296" s="3">
        <v>43093</v>
      </c>
      <c r="G8296" s="3">
        <v>43095</v>
      </c>
      <c r="H8296">
        <v>538</v>
      </c>
    </row>
    <row r="8297" spans="1:8">
      <c r="A8297" s="4" t="s">
        <v>8504</v>
      </c>
      <c r="B8297" s="4" t="s">
        <v>256</v>
      </c>
      <c r="C8297" s="4" t="s">
        <v>179</v>
      </c>
      <c r="D8297" s="4" t="s">
        <v>43</v>
      </c>
      <c r="E8297" s="4" t="s">
        <v>172</v>
      </c>
      <c r="F8297" s="3">
        <v>43093</v>
      </c>
      <c r="G8297" s="3">
        <v>43095</v>
      </c>
      <c r="H8297">
        <v>622</v>
      </c>
    </row>
    <row r="8298" spans="1:8">
      <c r="A8298" s="4" t="s">
        <v>8505</v>
      </c>
      <c r="B8298" s="4" t="s">
        <v>216</v>
      </c>
      <c r="C8298" s="4" t="s">
        <v>171</v>
      </c>
      <c r="D8298" s="4" t="s">
        <v>34</v>
      </c>
      <c r="E8298" s="4" t="s">
        <v>172</v>
      </c>
      <c r="F8298" s="3">
        <v>43093</v>
      </c>
      <c r="G8298" s="3">
        <v>43099</v>
      </c>
      <c r="H8298">
        <v>1093</v>
      </c>
    </row>
    <row r="8299" spans="1:8">
      <c r="A8299" s="4" t="s">
        <v>8506</v>
      </c>
      <c r="B8299" s="4" t="s">
        <v>201</v>
      </c>
      <c r="C8299" s="4" t="s">
        <v>175</v>
      </c>
      <c r="D8299" s="4" t="s">
        <v>76</v>
      </c>
      <c r="E8299" s="4" t="s">
        <v>172</v>
      </c>
      <c r="F8299" s="3">
        <v>43095</v>
      </c>
      <c r="G8299" s="3">
        <v>43098</v>
      </c>
      <c r="H8299">
        <v>4433</v>
      </c>
    </row>
    <row r="8300" spans="1:8">
      <c r="A8300" s="4" t="s">
        <v>8507</v>
      </c>
      <c r="B8300" s="4" t="s">
        <v>196</v>
      </c>
      <c r="C8300" s="4" t="s">
        <v>171</v>
      </c>
      <c r="D8300" s="4" t="s">
        <v>47</v>
      </c>
      <c r="E8300" s="4" t="s">
        <v>172</v>
      </c>
      <c r="F8300" s="3">
        <v>43096</v>
      </c>
      <c r="G8300" s="3">
        <v>43099</v>
      </c>
      <c r="H8300">
        <v>1052</v>
      </c>
    </row>
    <row r="8301" spans="1:8">
      <c r="A8301" s="4" t="s">
        <v>8508</v>
      </c>
      <c r="B8301" s="4" t="s">
        <v>196</v>
      </c>
      <c r="C8301" s="4" t="s">
        <v>177</v>
      </c>
      <c r="D8301" s="4" t="s">
        <v>27</v>
      </c>
      <c r="E8301" s="4" t="s">
        <v>172</v>
      </c>
      <c r="F8301" s="3">
        <v>43096</v>
      </c>
      <c r="G8301" s="3">
        <v>43098</v>
      </c>
      <c r="H8301">
        <v>67</v>
      </c>
    </row>
    <row r="8302" spans="1:8">
      <c r="A8302" s="4" t="s">
        <v>8509</v>
      </c>
      <c r="B8302" s="4" t="s">
        <v>183</v>
      </c>
      <c r="C8302" s="4" t="s">
        <v>179</v>
      </c>
      <c r="D8302" s="4" t="s">
        <v>72</v>
      </c>
      <c r="E8302" s="4" t="s">
        <v>8510</v>
      </c>
      <c r="F8302" s="3"/>
      <c r="G8302" s="3"/>
    </row>
    <row r="8303" spans="1:8">
      <c r="A8303" s="4" t="s">
        <v>8511</v>
      </c>
      <c r="B8303" s="4" t="s">
        <v>183</v>
      </c>
      <c r="C8303" s="4" t="s">
        <v>179</v>
      </c>
      <c r="D8303" s="4" t="s">
        <v>24</v>
      </c>
      <c r="E8303" s="4" t="s">
        <v>8510</v>
      </c>
      <c r="F8303" s="3"/>
      <c r="G8303" s="3"/>
    </row>
    <row r="8304" spans="1:8">
      <c r="A8304" s="4" t="s">
        <v>8512</v>
      </c>
      <c r="B8304" s="4" t="s">
        <v>183</v>
      </c>
      <c r="C8304" s="4" t="s">
        <v>179</v>
      </c>
      <c r="D8304" s="4" t="s">
        <v>24</v>
      </c>
      <c r="E8304" s="4" t="s">
        <v>8510</v>
      </c>
      <c r="F8304" s="3"/>
      <c r="G8304" s="3"/>
    </row>
    <row r="8305" spans="1:7">
      <c r="A8305" s="4" t="s">
        <v>8513</v>
      </c>
      <c r="B8305" s="4" t="s">
        <v>183</v>
      </c>
      <c r="C8305" s="4" t="s">
        <v>179</v>
      </c>
      <c r="D8305" s="4" t="s">
        <v>24</v>
      </c>
      <c r="E8305" s="4" t="s">
        <v>8510</v>
      </c>
      <c r="F8305" s="3"/>
      <c r="G8305" s="3"/>
    </row>
    <row r="8306" spans="1:7">
      <c r="A8306" s="4" t="s">
        <v>8514</v>
      </c>
      <c r="B8306" s="4" t="s">
        <v>183</v>
      </c>
      <c r="C8306" s="4" t="s">
        <v>179</v>
      </c>
      <c r="D8306" s="4" t="s">
        <v>24</v>
      </c>
      <c r="E8306" s="4" t="s">
        <v>8510</v>
      </c>
      <c r="F8306" s="3"/>
      <c r="G8306" s="3"/>
    </row>
    <row r="8307" spans="1:7">
      <c r="A8307" s="4" t="s">
        <v>8515</v>
      </c>
      <c r="B8307" s="4" t="s">
        <v>183</v>
      </c>
      <c r="C8307" s="4" t="s">
        <v>179</v>
      </c>
      <c r="D8307" s="4" t="s">
        <v>24</v>
      </c>
      <c r="E8307" s="4" t="s">
        <v>8510</v>
      </c>
      <c r="F8307" s="3"/>
      <c r="G8307" s="3"/>
    </row>
    <row r="8308" spans="1:7">
      <c r="A8308" s="4" t="s">
        <v>8516</v>
      </c>
      <c r="B8308" s="4" t="s">
        <v>183</v>
      </c>
      <c r="C8308" s="4" t="s">
        <v>179</v>
      </c>
      <c r="D8308" s="4" t="s">
        <v>24</v>
      </c>
      <c r="E8308" s="4" t="s">
        <v>8510</v>
      </c>
      <c r="F8308" s="3"/>
      <c r="G8308" s="3"/>
    </row>
    <row r="8309" spans="1:7">
      <c r="A8309" s="4" t="s">
        <v>8517</v>
      </c>
      <c r="B8309" s="4" t="s">
        <v>183</v>
      </c>
      <c r="C8309" s="4" t="s">
        <v>171</v>
      </c>
      <c r="D8309" s="4" t="s">
        <v>98</v>
      </c>
      <c r="E8309" s="4" t="s">
        <v>8510</v>
      </c>
      <c r="F8309" s="3"/>
      <c r="G8309" s="3"/>
    </row>
    <row r="8310" spans="1:7">
      <c r="A8310" s="4" t="s">
        <v>8518</v>
      </c>
      <c r="B8310" s="4" t="s">
        <v>183</v>
      </c>
      <c r="C8310" s="4" t="s">
        <v>171</v>
      </c>
      <c r="D8310" s="4" t="s">
        <v>131</v>
      </c>
      <c r="E8310" s="4" t="s">
        <v>8510</v>
      </c>
      <c r="F8310" s="3"/>
      <c r="G8310" s="3"/>
    </row>
    <row r="8311" spans="1:7">
      <c r="A8311" s="4" t="s">
        <v>8519</v>
      </c>
      <c r="B8311" s="4" t="s">
        <v>183</v>
      </c>
      <c r="C8311" s="4" t="s">
        <v>171</v>
      </c>
      <c r="D8311" s="4" t="s">
        <v>24</v>
      </c>
      <c r="E8311" s="4" t="s">
        <v>8510</v>
      </c>
      <c r="F8311" s="3"/>
      <c r="G8311" s="3"/>
    </row>
    <row r="8312" spans="1:7">
      <c r="A8312" s="4" t="s">
        <v>8520</v>
      </c>
      <c r="B8312" s="4" t="s">
        <v>183</v>
      </c>
      <c r="C8312" s="4" t="s">
        <v>171</v>
      </c>
      <c r="D8312" s="4" t="s">
        <v>24</v>
      </c>
      <c r="E8312" s="4" t="s">
        <v>8510</v>
      </c>
      <c r="F8312" s="3"/>
      <c r="G8312" s="3"/>
    </row>
    <row r="8313" spans="1:7">
      <c r="A8313" s="4" t="s">
        <v>8521</v>
      </c>
      <c r="B8313" s="4" t="s">
        <v>183</v>
      </c>
      <c r="C8313" s="4" t="s">
        <v>199</v>
      </c>
      <c r="D8313" s="4" t="s">
        <v>75</v>
      </c>
      <c r="E8313" s="4" t="s">
        <v>8510</v>
      </c>
      <c r="F8313" s="3"/>
      <c r="G8313" s="3"/>
    </row>
    <row r="8314" spans="1:7">
      <c r="A8314" s="4" t="s">
        <v>8522</v>
      </c>
      <c r="B8314" s="4" t="s">
        <v>183</v>
      </c>
      <c r="C8314" s="4" t="s">
        <v>199</v>
      </c>
      <c r="D8314" s="4" t="s">
        <v>113</v>
      </c>
      <c r="E8314" s="4" t="s">
        <v>8510</v>
      </c>
      <c r="F8314" s="3"/>
      <c r="G8314" s="3"/>
    </row>
    <row r="8315" spans="1:7">
      <c r="A8315" s="4" t="s">
        <v>8523</v>
      </c>
      <c r="B8315" s="4" t="s">
        <v>183</v>
      </c>
      <c r="C8315" s="4" t="s">
        <v>199</v>
      </c>
      <c r="D8315" s="4" t="s">
        <v>24</v>
      </c>
      <c r="E8315" s="4" t="s">
        <v>8510</v>
      </c>
      <c r="F8315" s="3"/>
      <c r="G8315" s="3"/>
    </row>
    <row r="8316" spans="1:7">
      <c r="A8316" s="4" t="s">
        <v>8524</v>
      </c>
      <c r="B8316" s="4" t="s">
        <v>183</v>
      </c>
      <c r="C8316" s="4" t="s">
        <v>199</v>
      </c>
      <c r="D8316" s="4" t="s">
        <v>24</v>
      </c>
      <c r="E8316" s="4" t="s">
        <v>8510</v>
      </c>
      <c r="F8316" s="3"/>
      <c r="G8316" s="3"/>
    </row>
    <row r="8317" spans="1:7">
      <c r="A8317" s="4" t="s">
        <v>8525</v>
      </c>
      <c r="B8317" s="4" t="s">
        <v>183</v>
      </c>
      <c r="C8317" s="4" t="s">
        <v>199</v>
      </c>
      <c r="D8317" s="4" t="s">
        <v>24</v>
      </c>
      <c r="E8317" s="4" t="s">
        <v>8510</v>
      </c>
      <c r="F8317" s="3"/>
      <c r="G8317" s="3"/>
    </row>
    <row r="8318" spans="1:7">
      <c r="A8318" s="4" t="s">
        <v>8526</v>
      </c>
      <c r="B8318" s="4" t="s">
        <v>183</v>
      </c>
      <c r="C8318" s="4" t="s">
        <v>177</v>
      </c>
      <c r="D8318" s="4" t="s">
        <v>43</v>
      </c>
      <c r="E8318" s="4" t="s">
        <v>8510</v>
      </c>
      <c r="F8318" s="3"/>
      <c r="G8318" s="3"/>
    </row>
    <row r="8319" spans="1:7">
      <c r="A8319" s="4" t="s">
        <v>8527</v>
      </c>
      <c r="B8319" s="4" t="s">
        <v>183</v>
      </c>
      <c r="C8319" s="4" t="s">
        <v>177</v>
      </c>
      <c r="D8319" s="4" t="s">
        <v>51</v>
      </c>
      <c r="E8319" s="4" t="s">
        <v>8510</v>
      </c>
      <c r="F8319" s="3"/>
      <c r="G8319" s="3"/>
    </row>
    <row r="8320" spans="1:7">
      <c r="A8320" s="4" t="s">
        <v>8528</v>
      </c>
      <c r="B8320" s="4" t="s">
        <v>183</v>
      </c>
      <c r="C8320" s="4" t="s">
        <v>177</v>
      </c>
      <c r="D8320" s="4" t="s">
        <v>57</v>
      </c>
      <c r="E8320" s="4" t="s">
        <v>8510</v>
      </c>
      <c r="F8320" s="3"/>
      <c r="G8320" s="3"/>
    </row>
    <row r="8321" spans="1:7">
      <c r="A8321" s="4" t="s">
        <v>8529</v>
      </c>
      <c r="B8321" s="4" t="s">
        <v>183</v>
      </c>
      <c r="C8321" s="4" t="s">
        <v>177</v>
      </c>
      <c r="D8321" s="4" t="s">
        <v>63</v>
      </c>
      <c r="E8321" s="4" t="s">
        <v>8510</v>
      </c>
      <c r="F8321" s="3"/>
      <c r="G8321" s="3"/>
    </row>
    <row r="8322" spans="1:7">
      <c r="A8322" s="4" t="s">
        <v>8530</v>
      </c>
      <c r="B8322" s="4" t="s">
        <v>183</v>
      </c>
      <c r="C8322" s="4" t="s">
        <v>177</v>
      </c>
      <c r="D8322" s="4" t="s">
        <v>72</v>
      </c>
      <c r="E8322" s="4" t="s">
        <v>8510</v>
      </c>
      <c r="F8322" s="3"/>
      <c r="G8322" s="3"/>
    </row>
    <row r="8323" spans="1:7">
      <c r="A8323" s="4" t="s">
        <v>8531</v>
      </c>
      <c r="B8323" s="4" t="s">
        <v>183</v>
      </c>
      <c r="C8323" s="4" t="s">
        <v>177</v>
      </c>
      <c r="D8323" s="4" t="s">
        <v>81</v>
      </c>
      <c r="E8323" s="4" t="s">
        <v>8510</v>
      </c>
      <c r="F8323" s="3"/>
      <c r="G8323" s="3"/>
    </row>
    <row r="8324" spans="1:7">
      <c r="A8324" s="4" t="s">
        <v>8532</v>
      </c>
      <c r="B8324" s="4" t="s">
        <v>183</v>
      </c>
      <c r="C8324" s="4" t="s">
        <v>177</v>
      </c>
      <c r="D8324" s="4" t="s">
        <v>86</v>
      </c>
      <c r="E8324" s="4" t="s">
        <v>8510</v>
      </c>
      <c r="F8324" s="3"/>
      <c r="G8324" s="3"/>
    </row>
    <row r="8325" spans="1:7">
      <c r="A8325" s="4" t="s">
        <v>8533</v>
      </c>
      <c r="B8325" s="4" t="s">
        <v>183</v>
      </c>
      <c r="C8325" s="4" t="s">
        <v>177</v>
      </c>
      <c r="D8325" s="4" t="s">
        <v>90</v>
      </c>
      <c r="E8325" s="4" t="s">
        <v>8510</v>
      </c>
      <c r="F8325" s="3"/>
      <c r="G8325" s="3"/>
    </row>
    <row r="8326" spans="1:7">
      <c r="A8326" s="4" t="s">
        <v>8534</v>
      </c>
      <c r="B8326" s="4" t="s">
        <v>183</v>
      </c>
      <c r="C8326" s="4" t="s">
        <v>177</v>
      </c>
      <c r="D8326" s="4" t="s">
        <v>99</v>
      </c>
      <c r="E8326" s="4" t="s">
        <v>8510</v>
      </c>
      <c r="F8326" s="3"/>
      <c r="G8326" s="3"/>
    </row>
    <row r="8327" spans="1:7">
      <c r="A8327" s="4" t="s">
        <v>8535</v>
      </c>
      <c r="B8327" s="4" t="s">
        <v>183</v>
      </c>
      <c r="C8327" s="4" t="s">
        <v>177</v>
      </c>
      <c r="D8327" s="4" t="s">
        <v>99</v>
      </c>
      <c r="E8327" s="4" t="s">
        <v>8510</v>
      </c>
      <c r="F8327" s="3"/>
      <c r="G8327" s="3"/>
    </row>
    <row r="8328" spans="1:7">
      <c r="A8328" s="4" t="s">
        <v>8536</v>
      </c>
      <c r="B8328" s="4" t="s">
        <v>183</v>
      </c>
      <c r="C8328" s="4" t="s">
        <v>177</v>
      </c>
      <c r="D8328" s="4" t="s">
        <v>105</v>
      </c>
      <c r="E8328" s="4" t="s">
        <v>8510</v>
      </c>
      <c r="F8328" s="3"/>
      <c r="G8328" s="3"/>
    </row>
    <row r="8329" spans="1:7">
      <c r="A8329" s="4" t="s">
        <v>8537</v>
      </c>
      <c r="B8329" s="4" t="s">
        <v>183</v>
      </c>
      <c r="C8329" s="4" t="s">
        <v>177</v>
      </c>
      <c r="D8329" s="4" t="s">
        <v>56</v>
      </c>
      <c r="E8329" s="4" t="s">
        <v>8510</v>
      </c>
      <c r="F8329" s="3"/>
      <c r="G8329" s="3"/>
    </row>
    <row r="8330" spans="1:7">
      <c r="A8330" s="4" t="s">
        <v>8538</v>
      </c>
      <c r="B8330" s="4" t="s">
        <v>183</v>
      </c>
      <c r="C8330" s="4" t="s">
        <v>177</v>
      </c>
      <c r="D8330" s="4" t="s">
        <v>121</v>
      </c>
      <c r="E8330" s="4" t="s">
        <v>8510</v>
      </c>
      <c r="F8330" s="3"/>
      <c r="G8330" s="3"/>
    </row>
    <row r="8331" spans="1:7">
      <c r="A8331" s="4" t="s">
        <v>8539</v>
      </c>
      <c r="B8331" s="4" t="s">
        <v>183</v>
      </c>
      <c r="C8331" s="4" t="s">
        <v>177</v>
      </c>
      <c r="D8331" s="4" t="s">
        <v>129</v>
      </c>
      <c r="E8331" s="4" t="s">
        <v>8510</v>
      </c>
      <c r="F8331" s="3"/>
      <c r="G8331" s="3"/>
    </row>
    <row r="8332" spans="1:7">
      <c r="A8332" s="4" t="s">
        <v>8540</v>
      </c>
      <c r="B8332" s="4" t="s">
        <v>183</v>
      </c>
      <c r="C8332" s="4" t="s">
        <v>177</v>
      </c>
      <c r="D8332" s="4" t="s">
        <v>24</v>
      </c>
      <c r="E8332" s="4" t="s">
        <v>8510</v>
      </c>
      <c r="F8332" s="3"/>
      <c r="G8332" s="3"/>
    </row>
    <row r="8333" spans="1:7">
      <c r="A8333" s="4" t="s">
        <v>8541</v>
      </c>
      <c r="B8333" s="4" t="s">
        <v>183</v>
      </c>
      <c r="C8333" s="4" t="s">
        <v>177</v>
      </c>
      <c r="D8333" s="4" t="s">
        <v>24</v>
      </c>
      <c r="E8333" s="4" t="s">
        <v>8510</v>
      </c>
      <c r="F8333" s="3"/>
      <c r="G8333" s="3"/>
    </row>
    <row r="8334" spans="1:7">
      <c r="A8334" s="4" t="s">
        <v>8542</v>
      </c>
      <c r="B8334" s="4" t="s">
        <v>183</v>
      </c>
      <c r="C8334" s="4" t="s">
        <v>177</v>
      </c>
      <c r="D8334" s="4" t="s">
        <v>24</v>
      </c>
      <c r="E8334" s="4" t="s">
        <v>8510</v>
      </c>
      <c r="F8334" s="3"/>
      <c r="G8334" s="3"/>
    </row>
    <row r="8335" spans="1:7">
      <c r="A8335" s="4" t="s">
        <v>8543</v>
      </c>
      <c r="B8335" s="4" t="s">
        <v>183</v>
      </c>
      <c r="C8335" s="4" t="s">
        <v>177</v>
      </c>
      <c r="D8335" s="4" t="s">
        <v>24</v>
      </c>
      <c r="E8335" s="4" t="s">
        <v>8510</v>
      </c>
      <c r="F8335" s="3"/>
      <c r="G8335" s="3"/>
    </row>
    <row r="8336" spans="1:7">
      <c r="A8336" s="4" t="s">
        <v>8544</v>
      </c>
      <c r="B8336" s="4" t="s">
        <v>183</v>
      </c>
      <c r="C8336" s="4" t="s">
        <v>177</v>
      </c>
      <c r="D8336" s="4" t="s">
        <v>24</v>
      </c>
      <c r="E8336" s="4" t="s">
        <v>8510</v>
      </c>
      <c r="F8336" s="3"/>
      <c r="G8336" s="3"/>
    </row>
    <row r="8337" spans="1:7">
      <c r="A8337" s="4" t="s">
        <v>8545</v>
      </c>
      <c r="B8337" s="4" t="s">
        <v>183</v>
      </c>
      <c r="C8337" s="4" t="s">
        <v>177</v>
      </c>
      <c r="D8337" s="4" t="s">
        <v>24</v>
      </c>
      <c r="E8337" s="4" t="s">
        <v>8510</v>
      </c>
      <c r="F8337" s="3"/>
      <c r="G8337" s="3"/>
    </row>
    <row r="8338" spans="1:7">
      <c r="A8338" s="4" t="s">
        <v>8546</v>
      </c>
      <c r="B8338" s="4" t="s">
        <v>183</v>
      </c>
      <c r="C8338" s="4" t="s">
        <v>177</v>
      </c>
      <c r="D8338" s="4" t="s">
        <v>24</v>
      </c>
      <c r="E8338" s="4" t="s">
        <v>8510</v>
      </c>
      <c r="F8338" s="3"/>
      <c r="G8338" s="3"/>
    </row>
    <row r="8339" spans="1:7">
      <c r="A8339" s="4" t="s">
        <v>8547</v>
      </c>
      <c r="B8339" s="4" t="s">
        <v>183</v>
      </c>
      <c r="C8339" s="4" t="s">
        <v>177</v>
      </c>
      <c r="D8339" s="4" t="s">
        <v>24</v>
      </c>
      <c r="E8339" s="4" t="s">
        <v>8510</v>
      </c>
      <c r="F8339" s="3"/>
      <c r="G8339" s="3"/>
    </row>
    <row r="8340" spans="1:7">
      <c r="A8340" s="4" t="s">
        <v>8548</v>
      </c>
      <c r="B8340" s="4" t="s">
        <v>183</v>
      </c>
      <c r="C8340" s="4" t="s">
        <v>177</v>
      </c>
      <c r="D8340" s="4" t="s">
        <v>24</v>
      </c>
      <c r="E8340" s="4" t="s">
        <v>8510</v>
      </c>
      <c r="F8340" s="3"/>
      <c r="G8340" s="3"/>
    </row>
    <row r="8341" spans="1:7">
      <c r="A8341" s="4" t="s">
        <v>8549</v>
      </c>
      <c r="B8341" s="4" t="s">
        <v>183</v>
      </c>
      <c r="C8341" s="4" t="s">
        <v>177</v>
      </c>
      <c r="D8341" s="4" t="s">
        <v>24</v>
      </c>
      <c r="E8341" s="4" t="s">
        <v>8510</v>
      </c>
      <c r="F8341" s="3"/>
      <c r="G8341" s="3"/>
    </row>
    <row r="8342" spans="1:7">
      <c r="A8342" s="4" t="s">
        <v>8550</v>
      </c>
      <c r="B8342" s="4" t="s">
        <v>183</v>
      </c>
      <c r="C8342" s="4" t="s">
        <v>177</v>
      </c>
      <c r="D8342" s="4" t="s">
        <v>24</v>
      </c>
      <c r="E8342" s="4" t="s">
        <v>8510</v>
      </c>
      <c r="F8342" s="3"/>
      <c r="G8342" s="3"/>
    </row>
    <row r="8343" spans="1:7">
      <c r="A8343" s="4" t="s">
        <v>8551</v>
      </c>
      <c r="B8343" s="4" t="s">
        <v>183</v>
      </c>
      <c r="C8343" s="4" t="s">
        <v>177</v>
      </c>
      <c r="D8343" s="4" t="s">
        <v>24</v>
      </c>
      <c r="E8343" s="4" t="s">
        <v>8510</v>
      </c>
      <c r="F8343" s="3"/>
      <c r="G8343" s="3"/>
    </row>
    <row r="8344" spans="1:7">
      <c r="A8344" s="4" t="s">
        <v>8552</v>
      </c>
      <c r="B8344" s="4" t="s">
        <v>183</v>
      </c>
      <c r="C8344" s="4" t="s">
        <v>177</v>
      </c>
      <c r="D8344" s="4" t="s">
        <v>24</v>
      </c>
      <c r="E8344" s="4" t="s">
        <v>8510</v>
      </c>
      <c r="F8344" s="3"/>
      <c r="G8344" s="3"/>
    </row>
    <row r="8345" spans="1:7">
      <c r="A8345" s="4" t="s">
        <v>8553</v>
      </c>
      <c r="B8345" s="4" t="s">
        <v>183</v>
      </c>
      <c r="C8345" s="4" t="s">
        <v>192</v>
      </c>
      <c r="D8345" s="4" t="s">
        <v>25</v>
      </c>
      <c r="E8345" s="4" t="s">
        <v>8510</v>
      </c>
      <c r="F8345" s="3"/>
      <c r="G8345" s="3"/>
    </row>
    <row r="8346" spans="1:7">
      <c r="A8346" s="4" t="s">
        <v>8554</v>
      </c>
      <c r="B8346" s="4" t="s">
        <v>183</v>
      </c>
      <c r="C8346" s="4" t="s">
        <v>192</v>
      </c>
      <c r="D8346" s="4" t="s">
        <v>31</v>
      </c>
      <c r="E8346" s="4" t="s">
        <v>8510</v>
      </c>
      <c r="F8346" s="3"/>
      <c r="G8346" s="3"/>
    </row>
    <row r="8347" spans="1:7">
      <c r="A8347" s="4" t="s">
        <v>8555</v>
      </c>
      <c r="B8347" s="4" t="s">
        <v>183</v>
      </c>
      <c r="C8347" s="4" t="s">
        <v>192</v>
      </c>
      <c r="D8347" s="4" t="s">
        <v>53</v>
      </c>
      <c r="E8347" s="4" t="s">
        <v>8510</v>
      </c>
      <c r="F8347" s="3"/>
      <c r="G8347" s="3"/>
    </row>
    <row r="8348" spans="1:7">
      <c r="A8348" s="4" t="s">
        <v>8556</v>
      </c>
      <c r="B8348" s="4" t="s">
        <v>183</v>
      </c>
      <c r="C8348" s="4" t="s">
        <v>192</v>
      </c>
      <c r="D8348" s="4" t="s">
        <v>47</v>
      </c>
      <c r="E8348" s="4" t="s">
        <v>8510</v>
      </c>
      <c r="F8348" s="3"/>
      <c r="G8348" s="3"/>
    </row>
    <row r="8349" spans="1:7">
      <c r="A8349" s="4" t="s">
        <v>8557</v>
      </c>
      <c r="B8349" s="4" t="s">
        <v>183</v>
      </c>
      <c r="C8349" s="4" t="s">
        <v>192</v>
      </c>
      <c r="D8349" s="4" t="s">
        <v>111</v>
      </c>
      <c r="E8349" s="4" t="s">
        <v>8510</v>
      </c>
      <c r="F8349" s="3"/>
      <c r="G8349" s="3"/>
    </row>
    <row r="8350" spans="1:7">
      <c r="A8350" s="4" t="s">
        <v>8558</v>
      </c>
      <c r="B8350" s="4" t="s">
        <v>183</v>
      </c>
      <c r="C8350" s="4" t="s">
        <v>192</v>
      </c>
      <c r="D8350" s="4" t="s">
        <v>24</v>
      </c>
      <c r="E8350" s="4" t="s">
        <v>8510</v>
      </c>
      <c r="F8350" s="3"/>
      <c r="G8350" s="3"/>
    </row>
    <row r="8351" spans="1:7">
      <c r="A8351" s="4" t="s">
        <v>8559</v>
      </c>
      <c r="B8351" s="4" t="s">
        <v>183</v>
      </c>
      <c r="C8351" s="4" t="s">
        <v>192</v>
      </c>
      <c r="D8351" s="4" t="s">
        <v>24</v>
      </c>
      <c r="E8351" s="4" t="s">
        <v>8510</v>
      </c>
      <c r="F8351" s="3"/>
      <c r="G8351" s="3"/>
    </row>
    <row r="8352" spans="1:7">
      <c r="A8352" s="4" t="s">
        <v>8560</v>
      </c>
      <c r="B8352" s="4" t="s">
        <v>183</v>
      </c>
      <c r="C8352" s="4" t="s">
        <v>192</v>
      </c>
      <c r="D8352" s="4" t="s">
        <v>24</v>
      </c>
      <c r="E8352" s="4" t="s">
        <v>8510</v>
      </c>
      <c r="F8352" s="3"/>
      <c r="G8352" s="3"/>
    </row>
    <row r="8353" spans="1:7">
      <c r="A8353" s="4" t="s">
        <v>8561</v>
      </c>
      <c r="B8353" s="4" t="s">
        <v>183</v>
      </c>
      <c r="C8353" s="4" t="s">
        <v>192</v>
      </c>
      <c r="D8353" s="4" t="s">
        <v>24</v>
      </c>
      <c r="E8353" s="4" t="s">
        <v>8510</v>
      </c>
      <c r="F8353" s="3"/>
      <c r="G8353" s="3"/>
    </row>
    <row r="8354" spans="1:7">
      <c r="A8354" s="4" t="s">
        <v>8562</v>
      </c>
      <c r="B8354" s="4" t="s">
        <v>183</v>
      </c>
      <c r="C8354" s="4" t="s">
        <v>192</v>
      </c>
      <c r="D8354" s="4" t="s">
        <v>24</v>
      </c>
      <c r="E8354" s="4" t="s">
        <v>8510</v>
      </c>
      <c r="F8354" s="3"/>
      <c r="G8354" s="3"/>
    </row>
    <row r="8355" spans="1:7">
      <c r="A8355" s="4" t="s">
        <v>8563</v>
      </c>
      <c r="B8355" s="4" t="s">
        <v>183</v>
      </c>
      <c r="C8355" s="4" t="s">
        <v>192</v>
      </c>
      <c r="D8355" s="4" t="s">
        <v>24</v>
      </c>
      <c r="E8355" s="4" t="s">
        <v>8510</v>
      </c>
      <c r="F8355" s="3"/>
      <c r="G8355" s="3"/>
    </row>
    <row r="8356" spans="1:7">
      <c r="A8356" s="4" t="s">
        <v>8564</v>
      </c>
      <c r="B8356" s="4" t="s">
        <v>183</v>
      </c>
      <c r="C8356" s="4" t="s">
        <v>192</v>
      </c>
      <c r="D8356" s="4" t="s">
        <v>24</v>
      </c>
      <c r="E8356" s="4" t="s">
        <v>8510</v>
      </c>
      <c r="F8356" s="3"/>
      <c r="G8356" s="3"/>
    </row>
    <row r="8357" spans="1:7">
      <c r="A8357" s="4" t="s">
        <v>8565</v>
      </c>
      <c r="B8357" s="4" t="s">
        <v>304</v>
      </c>
      <c r="C8357" s="4" t="s">
        <v>179</v>
      </c>
      <c r="D8357" s="4" t="s">
        <v>53</v>
      </c>
      <c r="E8357" s="4" t="s">
        <v>8510</v>
      </c>
      <c r="F8357" s="3"/>
      <c r="G8357" s="3"/>
    </row>
    <row r="8358" spans="1:7">
      <c r="A8358" s="4" t="s">
        <v>8566</v>
      </c>
      <c r="B8358" s="4" t="s">
        <v>304</v>
      </c>
      <c r="C8358" s="4" t="s">
        <v>179</v>
      </c>
      <c r="D8358" s="4" t="s">
        <v>24</v>
      </c>
      <c r="E8358" s="4" t="s">
        <v>8510</v>
      </c>
      <c r="F8358" s="3"/>
      <c r="G8358" s="3"/>
    </row>
    <row r="8359" spans="1:7">
      <c r="A8359" s="4" t="s">
        <v>8567</v>
      </c>
      <c r="B8359" s="4" t="s">
        <v>304</v>
      </c>
      <c r="C8359" s="4" t="s">
        <v>171</v>
      </c>
      <c r="D8359" s="4" t="s">
        <v>24</v>
      </c>
      <c r="E8359" s="4" t="s">
        <v>8510</v>
      </c>
      <c r="F8359" s="3"/>
      <c r="G8359" s="3"/>
    </row>
    <row r="8360" spans="1:7">
      <c r="A8360" s="4" t="s">
        <v>8568</v>
      </c>
      <c r="B8360" s="4" t="s">
        <v>304</v>
      </c>
      <c r="C8360" s="4" t="s">
        <v>171</v>
      </c>
      <c r="D8360" s="4" t="s">
        <v>24</v>
      </c>
      <c r="E8360" s="4" t="s">
        <v>8510</v>
      </c>
      <c r="F8360" s="3"/>
      <c r="G8360" s="3"/>
    </row>
    <row r="8361" spans="1:7">
      <c r="A8361" s="4" t="s">
        <v>8569</v>
      </c>
      <c r="B8361" s="4" t="s">
        <v>304</v>
      </c>
      <c r="C8361" s="4" t="s">
        <v>171</v>
      </c>
      <c r="D8361" s="4" t="s">
        <v>24</v>
      </c>
      <c r="E8361" s="4" t="s">
        <v>8510</v>
      </c>
      <c r="F8361" s="3"/>
      <c r="G8361" s="3"/>
    </row>
    <row r="8362" spans="1:7">
      <c r="A8362" s="4" t="s">
        <v>8570</v>
      </c>
      <c r="B8362" s="4" t="s">
        <v>304</v>
      </c>
      <c r="C8362" s="4" t="s">
        <v>199</v>
      </c>
      <c r="D8362" s="4" t="s">
        <v>115</v>
      </c>
      <c r="E8362" s="4" t="s">
        <v>8510</v>
      </c>
      <c r="F8362" s="3"/>
      <c r="G8362" s="3"/>
    </row>
    <row r="8363" spans="1:7">
      <c r="A8363" s="4" t="s">
        <v>8571</v>
      </c>
      <c r="B8363" s="4" t="s">
        <v>304</v>
      </c>
      <c r="C8363" s="4" t="s">
        <v>199</v>
      </c>
      <c r="D8363" s="4" t="s">
        <v>24</v>
      </c>
      <c r="E8363" s="4" t="s">
        <v>8510</v>
      </c>
      <c r="F8363" s="3"/>
      <c r="G8363" s="3"/>
    </row>
    <row r="8364" spans="1:7">
      <c r="A8364" s="4" t="s">
        <v>8572</v>
      </c>
      <c r="B8364" s="4" t="s">
        <v>304</v>
      </c>
      <c r="C8364" s="4" t="s">
        <v>199</v>
      </c>
      <c r="D8364" s="4" t="s">
        <v>24</v>
      </c>
      <c r="E8364" s="4" t="s">
        <v>8510</v>
      </c>
      <c r="F8364" s="3"/>
      <c r="G8364" s="3"/>
    </row>
    <row r="8365" spans="1:7">
      <c r="A8365" s="4" t="s">
        <v>8573</v>
      </c>
      <c r="B8365" s="4" t="s">
        <v>304</v>
      </c>
      <c r="C8365" s="4" t="s">
        <v>199</v>
      </c>
      <c r="D8365" s="4" t="s">
        <v>24</v>
      </c>
      <c r="E8365" s="4" t="s">
        <v>8510</v>
      </c>
      <c r="F8365" s="3"/>
      <c r="G8365" s="3"/>
    </row>
    <row r="8366" spans="1:7">
      <c r="A8366" s="4" t="s">
        <v>8574</v>
      </c>
      <c r="B8366" s="4" t="s">
        <v>304</v>
      </c>
      <c r="C8366" s="4" t="s">
        <v>177</v>
      </c>
      <c r="D8366" s="4" t="s">
        <v>27</v>
      </c>
      <c r="E8366" s="4" t="s">
        <v>8510</v>
      </c>
      <c r="F8366" s="3"/>
      <c r="G8366" s="3"/>
    </row>
    <row r="8367" spans="1:7">
      <c r="A8367" s="4" t="s">
        <v>8575</v>
      </c>
      <c r="B8367" s="4" t="s">
        <v>304</v>
      </c>
      <c r="C8367" s="4" t="s">
        <v>177</v>
      </c>
      <c r="D8367" s="4" t="s">
        <v>43</v>
      </c>
      <c r="E8367" s="4" t="s">
        <v>8510</v>
      </c>
      <c r="F8367" s="3"/>
      <c r="G8367" s="3"/>
    </row>
    <row r="8368" spans="1:7">
      <c r="A8368" s="4" t="s">
        <v>8576</v>
      </c>
      <c r="B8368" s="4" t="s">
        <v>304</v>
      </c>
      <c r="C8368" s="4" t="s">
        <v>177</v>
      </c>
      <c r="D8368" s="4" t="s">
        <v>71</v>
      </c>
      <c r="E8368" s="4" t="s">
        <v>8510</v>
      </c>
      <c r="F8368" s="3"/>
      <c r="G8368" s="3"/>
    </row>
    <row r="8369" spans="1:7">
      <c r="A8369" s="4" t="s">
        <v>8577</v>
      </c>
      <c r="B8369" s="4" t="s">
        <v>304</v>
      </c>
      <c r="C8369" s="4" t="s">
        <v>177</v>
      </c>
      <c r="D8369" s="4" t="s">
        <v>113</v>
      </c>
      <c r="E8369" s="4" t="s">
        <v>8510</v>
      </c>
      <c r="F8369" s="3"/>
      <c r="G8369" s="3"/>
    </row>
    <row r="8370" spans="1:7">
      <c r="A8370" s="4" t="s">
        <v>8578</v>
      </c>
      <c r="B8370" s="4" t="s">
        <v>304</v>
      </c>
      <c r="C8370" s="4" t="s">
        <v>177</v>
      </c>
      <c r="D8370" s="4" t="s">
        <v>24</v>
      </c>
      <c r="E8370" s="4" t="s">
        <v>8510</v>
      </c>
      <c r="F8370" s="3"/>
      <c r="G8370" s="3"/>
    </row>
    <row r="8371" spans="1:7">
      <c r="A8371" s="4" t="s">
        <v>8579</v>
      </c>
      <c r="B8371" s="4" t="s">
        <v>304</v>
      </c>
      <c r="C8371" s="4" t="s">
        <v>177</v>
      </c>
      <c r="D8371" s="4" t="s">
        <v>24</v>
      </c>
      <c r="E8371" s="4" t="s">
        <v>8510</v>
      </c>
      <c r="F8371" s="3"/>
      <c r="G8371" s="3"/>
    </row>
    <row r="8372" spans="1:7">
      <c r="A8372" s="4" t="s">
        <v>8580</v>
      </c>
      <c r="B8372" s="4" t="s">
        <v>304</v>
      </c>
      <c r="C8372" s="4" t="s">
        <v>192</v>
      </c>
      <c r="D8372" s="4" t="s">
        <v>108</v>
      </c>
      <c r="E8372" s="4" t="s">
        <v>8510</v>
      </c>
      <c r="F8372" s="3"/>
      <c r="G8372" s="3"/>
    </row>
    <row r="8373" spans="1:7">
      <c r="A8373" s="4" t="s">
        <v>8581</v>
      </c>
      <c r="B8373" s="4" t="s">
        <v>304</v>
      </c>
      <c r="C8373" s="4" t="s">
        <v>192</v>
      </c>
      <c r="D8373" s="4" t="s">
        <v>24</v>
      </c>
      <c r="E8373" s="4" t="s">
        <v>8510</v>
      </c>
      <c r="F8373" s="3"/>
      <c r="G8373" s="3"/>
    </row>
    <row r="8374" spans="1:7">
      <c r="A8374" s="4" t="s">
        <v>8582</v>
      </c>
      <c r="B8374" s="4" t="s">
        <v>304</v>
      </c>
      <c r="C8374" s="4" t="s">
        <v>192</v>
      </c>
      <c r="D8374" s="4" t="s">
        <v>24</v>
      </c>
      <c r="E8374" s="4" t="s">
        <v>8510</v>
      </c>
      <c r="F8374" s="3"/>
      <c r="G8374" s="3"/>
    </row>
    <row r="8375" spans="1:7">
      <c r="A8375" s="4" t="s">
        <v>8583</v>
      </c>
      <c r="B8375" s="4" t="s">
        <v>304</v>
      </c>
      <c r="C8375" s="4" t="s">
        <v>192</v>
      </c>
      <c r="D8375" s="4" t="s">
        <v>24</v>
      </c>
      <c r="E8375" s="4" t="s">
        <v>8510</v>
      </c>
      <c r="F8375" s="3"/>
      <c r="G8375" s="3"/>
    </row>
    <row r="8376" spans="1:7">
      <c r="A8376" s="4" t="s">
        <v>8584</v>
      </c>
      <c r="B8376" s="4" t="s">
        <v>304</v>
      </c>
      <c r="C8376" s="4" t="s">
        <v>192</v>
      </c>
      <c r="D8376" s="4" t="s">
        <v>24</v>
      </c>
      <c r="E8376" s="4" t="s">
        <v>8510</v>
      </c>
      <c r="F8376" s="3"/>
      <c r="G8376" s="3"/>
    </row>
    <row r="8377" spans="1:7">
      <c r="A8377" s="4" t="s">
        <v>8585</v>
      </c>
      <c r="B8377" s="4" t="s">
        <v>304</v>
      </c>
      <c r="C8377" s="4" t="s">
        <v>192</v>
      </c>
      <c r="D8377" s="4" t="s">
        <v>24</v>
      </c>
      <c r="E8377" s="4" t="s">
        <v>8510</v>
      </c>
      <c r="F8377" s="3"/>
      <c r="G8377" s="3"/>
    </row>
    <row r="8378" spans="1:7">
      <c r="A8378" s="4" t="s">
        <v>8586</v>
      </c>
      <c r="B8378" s="4" t="s">
        <v>304</v>
      </c>
      <c r="C8378" s="4" t="s">
        <v>192</v>
      </c>
      <c r="D8378" s="4" t="s">
        <v>24</v>
      </c>
      <c r="E8378" s="4" t="s">
        <v>8510</v>
      </c>
      <c r="F8378" s="3"/>
      <c r="G8378" s="3"/>
    </row>
    <row r="8379" spans="1:7">
      <c r="A8379" s="4" t="s">
        <v>8587</v>
      </c>
      <c r="B8379" s="4" t="s">
        <v>304</v>
      </c>
      <c r="C8379" s="4" t="s">
        <v>192</v>
      </c>
      <c r="D8379" s="4" t="s">
        <v>24</v>
      </c>
      <c r="E8379" s="4" t="s">
        <v>8510</v>
      </c>
      <c r="F8379" s="3"/>
      <c r="G8379" s="3"/>
    </row>
    <row r="8380" spans="1:7">
      <c r="A8380" s="4" t="s">
        <v>8588</v>
      </c>
      <c r="B8380" s="4" t="s">
        <v>304</v>
      </c>
      <c r="C8380" s="4" t="s">
        <v>192</v>
      </c>
      <c r="D8380" s="4" t="s">
        <v>24</v>
      </c>
      <c r="E8380" s="4" t="s">
        <v>8510</v>
      </c>
      <c r="F8380" s="3"/>
      <c r="G8380" s="3"/>
    </row>
    <row r="8381" spans="1:7">
      <c r="A8381" s="4" t="s">
        <v>8589</v>
      </c>
      <c r="B8381" s="4" t="s">
        <v>174</v>
      </c>
      <c r="C8381" s="4" t="s">
        <v>179</v>
      </c>
      <c r="D8381" s="4" t="s">
        <v>50</v>
      </c>
      <c r="E8381" s="4" t="s">
        <v>8510</v>
      </c>
      <c r="F8381" s="3"/>
      <c r="G8381" s="3"/>
    </row>
    <row r="8382" spans="1:7">
      <c r="A8382" s="4" t="s">
        <v>8590</v>
      </c>
      <c r="B8382" s="4" t="s">
        <v>174</v>
      </c>
      <c r="C8382" s="4" t="s">
        <v>179</v>
      </c>
      <c r="D8382" s="4" t="s">
        <v>83</v>
      </c>
      <c r="E8382" s="4" t="s">
        <v>8510</v>
      </c>
      <c r="F8382" s="3"/>
      <c r="G8382" s="3"/>
    </row>
    <row r="8383" spans="1:7">
      <c r="A8383" s="4" t="s">
        <v>8591</v>
      </c>
      <c r="B8383" s="4" t="s">
        <v>174</v>
      </c>
      <c r="C8383" s="4" t="s">
        <v>179</v>
      </c>
      <c r="D8383" s="4" t="s">
        <v>85</v>
      </c>
      <c r="E8383" s="4" t="s">
        <v>8510</v>
      </c>
      <c r="F8383" s="3"/>
      <c r="G8383" s="3"/>
    </row>
    <row r="8384" spans="1:7">
      <c r="A8384" s="4" t="s">
        <v>8592</v>
      </c>
      <c r="B8384" s="4" t="s">
        <v>174</v>
      </c>
      <c r="C8384" s="4" t="s">
        <v>179</v>
      </c>
      <c r="D8384" s="4" t="s">
        <v>24</v>
      </c>
      <c r="E8384" s="4" t="s">
        <v>8510</v>
      </c>
      <c r="F8384" s="3"/>
      <c r="G8384" s="3"/>
    </row>
    <row r="8385" spans="1:7">
      <c r="A8385" s="4" t="s">
        <v>8593</v>
      </c>
      <c r="B8385" s="4" t="s">
        <v>174</v>
      </c>
      <c r="C8385" s="4" t="s">
        <v>179</v>
      </c>
      <c r="D8385" s="4" t="s">
        <v>24</v>
      </c>
      <c r="E8385" s="4" t="s">
        <v>8510</v>
      </c>
      <c r="F8385" s="3"/>
      <c r="G8385" s="3"/>
    </row>
    <row r="8386" spans="1:7">
      <c r="A8386" s="4" t="s">
        <v>8594</v>
      </c>
      <c r="B8386" s="4" t="s">
        <v>174</v>
      </c>
      <c r="C8386" s="4" t="s">
        <v>179</v>
      </c>
      <c r="D8386" s="4" t="s">
        <v>24</v>
      </c>
      <c r="E8386" s="4" t="s">
        <v>8510</v>
      </c>
      <c r="F8386" s="3"/>
      <c r="G8386" s="3"/>
    </row>
    <row r="8387" spans="1:7">
      <c r="A8387" s="4" t="s">
        <v>8595</v>
      </c>
      <c r="B8387" s="4" t="s">
        <v>174</v>
      </c>
      <c r="C8387" s="4" t="s">
        <v>179</v>
      </c>
      <c r="D8387" s="4" t="s">
        <v>24</v>
      </c>
      <c r="E8387" s="4" t="s">
        <v>8510</v>
      </c>
      <c r="F8387" s="3"/>
      <c r="G8387" s="3"/>
    </row>
    <row r="8388" spans="1:7">
      <c r="A8388" s="4" t="s">
        <v>8596</v>
      </c>
      <c r="B8388" s="4" t="s">
        <v>174</v>
      </c>
      <c r="C8388" s="4" t="s">
        <v>179</v>
      </c>
      <c r="D8388" s="4" t="s">
        <v>24</v>
      </c>
      <c r="E8388" s="4" t="s">
        <v>8510</v>
      </c>
      <c r="F8388" s="3"/>
      <c r="G8388" s="3"/>
    </row>
    <row r="8389" spans="1:7">
      <c r="A8389" s="4" t="s">
        <v>8597</v>
      </c>
      <c r="B8389" s="4" t="s">
        <v>174</v>
      </c>
      <c r="C8389" s="4" t="s">
        <v>179</v>
      </c>
      <c r="D8389" s="4" t="s">
        <v>24</v>
      </c>
      <c r="E8389" s="4" t="s">
        <v>8510</v>
      </c>
      <c r="F8389" s="3"/>
      <c r="G8389" s="3"/>
    </row>
    <row r="8390" spans="1:7">
      <c r="A8390" s="4" t="s">
        <v>8598</v>
      </c>
      <c r="B8390" s="4" t="s">
        <v>174</v>
      </c>
      <c r="C8390" s="4" t="s">
        <v>171</v>
      </c>
      <c r="D8390" s="4" t="s">
        <v>21</v>
      </c>
      <c r="E8390" s="4" t="s">
        <v>8510</v>
      </c>
      <c r="F8390" s="3"/>
      <c r="G8390" s="3"/>
    </row>
    <row r="8391" spans="1:7">
      <c r="A8391" s="4" t="s">
        <v>8599</v>
      </c>
      <c r="B8391" s="4" t="s">
        <v>174</v>
      </c>
      <c r="C8391" s="4" t="s">
        <v>171</v>
      </c>
      <c r="D8391" s="4" t="s">
        <v>54</v>
      </c>
      <c r="E8391" s="4" t="s">
        <v>8510</v>
      </c>
      <c r="F8391" s="3"/>
      <c r="G8391" s="3"/>
    </row>
    <row r="8392" spans="1:7">
      <c r="A8392" s="4" t="s">
        <v>8600</v>
      </c>
      <c r="B8392" s="4" t="s">
        <v>174</v>
      </c>
      <c r="C8392" s="4" t="s">
        <v>171</v>
      </c>
      <c r="D8392" s="4" t="s">
        <v>125</v>
      </c>
      <c r="E8392" s="4" t="s">
        <v>8510</v>
      </c>
      <c r="F8392" s="3"/>
      <c r="G8392" s="3"/>
    </row>
    <row r="8393" spans="1:7">
      <c r="A8393" s="4" t="s">
        <v>8601</v>
      </c>
      <c r="B8393" s="4" t="s">
        <v>174</v>
      </c>
      <c r="C8393" s="4" t="s">
        <v>171</v>
      </c>
      <c r="D8393" s="4" t="s">
        <v>24</v>
      </c>
      <c r="E8393" s="4" t="s">
        <v>8510</v>
      </c>
      <c r="F8393" s="3"/>
      <c r="G8393" s="3"/>
    </row>
    <row r="8394" spans="1:7">
      <c r="A8394" s="4" t="s">
        <v>8602</v>
      </c>
      <c r="B8394" s="4" t="s">
        <v>174</v>
      </c>
      <c r="C8394" s="4" t="s">
        <v>171</v>
      </c>
      <c r="D8394" s="4" t="s">
        <v>24</v>
      </c>
      <c r="E8394" s="4" t="s">
        <v>8510</v>
      </c>
      <c r="F8394" s="3"/>
      <c r="G8394" s="3"/>
    </row>
    <row r="8395" spans="1:7">
      <c r="A8395" s="4" t="s">
        <v>8603</v>
      </c>
      <c r="B8395" s="4" t="s">
        <v>174</v>
      </c>
      <c r="C8395" s="4" t="s">
        <v>171</v>
      </c>
      <c r="D8395" s="4" t="s">
        <v>24</v>
      </c>
      <c r="E8395" s="4" t="s">
        <v>8510</v>
      </c>
      <c r="F8395" s="3"/>
      <c r="G8395" s="3"/>
    </row>
    <row r="8396" spans="1:7">
      <c r="A8396" s="4" t="s">
        <v>8604</v>
      </c>
      <c r="B8396" s="4" t="s">
        <v>174</v>
      </c>
      <c r="C8396" s="4" t="s">
        <v>171</v>
      </c>
      <c r="D8396" s="4" t="s">
        <v>24</v>
      </c>
      <c r="E8396" s="4" t="s">
        <v>8510</v>
      </c>
      <c r="F8396" s="3"/>
      <c r="G8396" s="3"/>
    </row>
    <row r="8397" spans="1:7">
      <c r="A8397" s="4" t="s">
        <v>8605</v>
      </c>
      <c r="B8397" s="4" t="s">
        <v>174</v>
      </c>
      <c r="C8397" s="4" t="s">
        <v>171</v>
      </c>
      <c r="D8397" s="4" t="s">
        <v>24</v>
      </c>
      <c r="E8397" s="4" t="s">
        <v>8510</v>
      </c>
      <c r="F8397" s="3"/>
      <c r="G8397" s="3"/>
    </row>
    <row r="8398" spans="1:7">
      <c r="A8398" s="4" t="s">
        <v>8606</v>
      </c>
      <c r="B8398" s="4" t="s">
        <v>174</v>
      </c>
      <c r="C8398" s="4" t="s">
        <v>171</v>
      </c>
      <c r="D8398" s="4" t="s">
        <v>24</v>
      </c>
      <c r="E8398" s="4" t="s">
        <v>8510</v>
      </c>
      <c r="F8398" s="3"/>
      <c r="G8398" s="3"/>
    </row>
    <row r="8399" spans="1:7">
      <c r="A8399" s="4" t="s">
        <v>8607</v>
      </c>
      <c r="B8399" s="4" t="s">
        <v>174</v>
      </c>
      <c r="C8399" s="4" t="s">
        <v>171</v>
      </c>
      <c r="D8399" s="4" t="s">
        <v>24</v>
      </c>
      <c r="E8399" s="4" t="s">
        <v>8510</v>
      </c>
      <c r="F8399" s="3"/>
      <c r="G8399" s="3"/>
    </row>
    <row r="8400" spans="1:7">
      <c r="A8400" s="4" t="s">
        <v>8608</v>
      </c>
      <c r="B8400" s="4" t="s">
        <v>174</v>
      </c>
      <c r="C8400" s="4" t="s">
        <v>171</v>
      </c>
      <c r="D8400" s="4" t="s">
        <v>24</v>
      </c>
      <c r="E8400" s="4" t="s">
        <v>8510</v>
      </c>
      <c r="F8400" s="3"/>
      <c r="G8400" s="3"/>
    </row>
    <row r="8401" spans="1:7">
      <c r="A8401" s="4" t="s">
        <v>8609</v>
      </c>
      <c r="B8401" s="4" t="s">
        <v>174</v>
      </c>
      <c r="C8401" s="4" t="s">
        <v>171</v>
      </c>
      <c r="D8401" s="4" t="s">
        <v>24</v>
      </c>
      <c r="E8401" s="4" t="s">
        <v>8510</v>
      </c>
      <c r="F8401" s="3"/>
      <c r="G8401" s="3"/>
    </row>
    <row r="8402" spans="1:7">
      <c r="A8402" s="4" t="s">
        <v>8610</v>
      </c>
      <c r="B8402" s="4" t="s">
        <v>174</v>
      </c>
      <c r="C8402" s="4" t="s">
        <v>171</v>
      </c>
      <c r="D8402" s="4" t="s">
        <v>24</v>
      </c>
      <c r="E8402" s="4" t="s">
        <v>8510</v>
      </c>
      <c r="F8402" s="3"/>
      <c r="G8402" s="3"/>
    </row>
    <row r="8403" spans="1:7">
      <c r="A8403" s="4" t="s">
        <v>8611</v>
      </c>
      <c r="B8403" s="4" t="s">
        <v>174</v>
      </c>
      <c r="C8403" s="4" t="s">
        <v>171</v>
      </c>
      <c r="D8403" s="4" t="s">
        <v>24</v>
      </c>
      <c r="E8403" s="4" t="s">
        <v>8510</v>
      </c>
      <c r="F8403" s="3"/>
      <c r="G8403" s="3"/>
    </row>
    <row r="8404" spans="1:7">
      <c r="A8404" s="4" t="s">
        <v>8612</v>
      </c>
      <c r="B8404" s="4" t="s">
        <v>174</v>
      </c>
      <c r="C8404" s="4" t="s">
        <v>171</v>
      </c>
      <c r="D8404" s="4" t="s">
        <v>24</v>
      </c>
      <c r="E8404" s="4" t="s">
        <v>8510</v>
      </c>
      <c r="F8404" s="3"/>
      <c r="G8404" s="3"/>
    </row>
    <row r="8405" spans="1:7">
      <c r="A8405" s="4" t="s">
        <v>8613</v>
      </c>
      <c r="B8405" s="4" t="s">
        <v>174</v>
      </c>
      <c r="C8405" s="4" t="s">
        <v>171</v>
      </c>
      <c r="D8405" s="4" t="s">
        <v>24</v>
      </c>
      <c r="E8405" s="4" t="s">
        <v>8510</v>
      </c>
      <c r="F8405" s="3"/>
      <c r="G8405" s="3"/>
    </row>
    <row r="8406" spans="1:7">
      <c r="A8406" s="4" t="s">
        <v>8614</v>
      </c>
      <c r="B8406" s="4" t="s">
        <v>174</v>
      </c>
      <c r="C8406" s="4" t="s">
        <v>171</v>
      </c>
      <c r="D8406" s="4" t="s">
        <v>24</v>
      </c>
      <c r="E8406" s="4" t="s">
        <v>8510</v>
      </c>
      <c r="F8406" s="3"/>
      <c r="G8406" s="3"/>
    </row>
    <row r="8407" spans="1:7">
      <c r="A8407" s="4" t="s">
        <v>8615</v>
      </c>
      <c r="B8407" s="4" t="s">
        <v>174</v>
      </c>
      <c r="C8407" s="4" t="s">
        <v>171</v>
      </c>
      <c r="D8407" s="4" t="s">
        <v>24</v>
      </c>
      <c r="E8407" s="4" t="s">
        <v>8510</v>
      </c>
      <c r="F8407" s="3"/>
      <c r="G8407" s="3"/>
    </row>
    <row r="8408" spans="1:7">
      <c r="A8408" s="4" t="s">
        <v>8616</v>
      </c>
      <c r="B8408" s="4" t="s">
        <v>174</v>
      </c>
      <c r="C8408" s="4" t="s">
        <v>171</v>
      </c>
      <c r="D8408" s="4" t="s">
        <v>24</v>
      </c>
      <c r="E8408" s="4" t="s">
        <v>8510</v>
      </c>
      <c r="F8408" s="3"/>
      <c r="G8408" s="3"/>
    </row>
    <row r="8409" spans="1:7">
      <c r="A8409" s="4" t="s">
        <v>8617</v>
      </c>
      <c r="B8409" s="4" t="s">
        <v>174</v>
      </c>
      <c r="C8409" s="4" t="s">
        <v>171</v>
      </c>
      <c r="D8409" s="4" t="s">
        <v>24</v>
      </c>
      <c r="E8409" s="4" t="s">
        <v>8510</v>
      </c>
      <c r="F8409" s="3"/>
      <c r="G8409" s="3"/>
    </row>
    <row r="8410" spans="1:7">
      <c r="A8410" s="4" t="s">
        <v>8618</v>
      </c>
      <c r="B8410" s="4" t="s">
        <v>174</v>
      </c>
      <c r="C8410" s="4" t="s">
        <v>171</v>
      </c>
      <c r="D8410" s="4" t="s">
        <v>24</v>
      </c>
      <c r="E8410" s="4" t="s">
        <v>8510</v>
      </c>
      <c r="F8410" s="3"/>
      <c r="G8410" s="3"/>
    </row>
    <row r="8411" spans="1:7">
      <c r="A8411" s="4" t="s">
        <v>8619</v>
      </c>
      <c r="B8411" s="4" t="s">
        <v>174</v>
      </c>
      <c r="C8411" s="4" t="s">
        <v>199</v>
      </c>
      <c r="D8411" s="4" t="s">
        <v>59</v>
      </c>
      <c r="E8411" s="4" t="s">
        <v>8510</v>
      </c>
      <c r="F8411" s="3"/>
      <c r="G8411" s="3"/>
    </row>
    <row r="8412" spans="1:7">
      <c r="A8412" s="4" t="s">
        <v>8620</v>
      </c>
      <c r="B8412" s="4" t="s">
        <v>174</v>
      </c>
      <c r="C8412" s="4" t="s">
        <v>199</v>
      </c>
      <c r="D8412" s="4" t="s">
        <v>72</v>
      </c>
      <c r="E8412" s="4" t="s">
        <v>8510</v>
      </c>
      <c r="F8412" s="3"/>
      <c r="G8412" s="3"/>
    </row>
    <row r="8413" spans="1:7">
      <c r="A8413" s="4" t="s">
        <v>8621</v>
      </c>
      <c r="B8413" s="4" t="s">
        <v>174</v>
      </c>
      <c r="C8413" s="4" t="s">
        <v>199</v>
      </c>
      <c r="D8413" s="4" t="s">
        <v>75</v>
      </c>
      <c r="E8413" s="4" t="s">
        <v>8510</v>
      </c>
      <c r="F8413" s="3"/>
      <c r="G8413" s="3"/>
    </row>
    <row r="8414" spans="1:7">
      <c r="A8414" s="4" t="s">
        <v>8622</v>
      </c>
      <c r="B8414" s="4" t="s">
        <v>174</v>
      </c>
      <c r="C8414" s="4" t="s">
        <v>199</v>
      </c>
      <c r="D8414" s="4" t="s">
        <v>126</v>
      </c>
      <c r="E8414" s="4" t="s">
        <v>8510</v>
      </c>
      <c r="F8414" s="3"/>
      <c r="G8414" s="3"/>
    </row>
    <row r="8415" spans="1:7">
      <c r="A8415" s="4" t="s">
        <v>8623</v>
      </c>
      <c r="B8415" s="4" t="s">
        <v>174</v>
      </c>
      <c r="C8415" s="4" t="s">
        <v>199</v>
      </c>
      <c r="D8415" s="4" t="s">
        <v>24</v>
      </c>
      <c r="E8415" s="4" t="s">
        <v>8510</v>
      </c>
      <c r="F8415" s="3"/>
      <c r="G8415" s="3"/>
    </row>
    <row r="8416" spans="1:7">
      <c r="A8416" s="4" t="s">
        <v>8624</v>
      </c>
      <c r="B8416" s="4" t="s">
        <v>174</v>
      </c>
      <c r="C8416" s="4" t="s">
        <v>199</v>
      </c>
      <c r="D8416" s="4" t="s">
        <v>24</v>
      </c>
      <c r="E8416" s="4" t="s">
        <v>8510</v>
      </c>
      <c r="F8416" s="3"/>
      <c r="G8416" s="3"/>
    </row>
    <row r="8417" spans="1:7">
      <c r="A8417" s="4" t="s">
        <v>8625</v>
      </c>
      <c r="B8417" s="4" t="s">
        <v>174</v>
      </c>
      <c r="C8417" s="4" t="s">
        <v>199</v>
      </c>
      <c r="D8417" s="4" t="s">
        <v>24</v>
      </c>
      <c r="E8417" s="4" t="s">
        <v>8510</v>
      </c>
      <c r="F8417" s="3"/>
      <c r="G8417" s="3"/>
    </row>
    <row r="8418" spans="1:7">
      <c r="A8418" s="4" t="s">
        <v>8626</v>
      </c>
      <c r="B8418" s="4" t="s">
        <v>174</v>
      </c>
      <c r="C8418" s="4" t="s">
        <v>199</v>
      </c>
      <c r="D8418" s="4" t="s">
        <v>24</v>
      </c>
      <c r="E8418" s="4" t="s">
        <v>8510</v>
      </c>
      <c r="F8418" s="3"/>
      <c r="G8418" s="3"/>
    </row>
    <row r="8419" spans="1:7">
      <c r="A8419" s="4" t="s">
        <v>8627</v>
      </c>
      <c r="B8419" s="4" t="s">
        <v>174</v>
      </c>
      <c r="C8419" s="4" t="s">
        <v>199</v>
      </c>
      <c r="D8419" s="4" t="s">
        <v>24</v>
      </c>
      <c r="E8419" s="4" t="s">
        <v>8510</v>
      </c>
      <c r="F8419" s="3"/>
      <c r="G8419" s="3"/>
    </row>
    <row r="8420" spans="1:7">
      <c r="A8420" s="4" t="s">
        <v>8628</v>
      </c>
      <c r="B8420" s="4" t="s">
        <v>174</v>
      </c>
      <c r="C8420" s="4" t="s">
        <v>199</v>
      </c>
      <c r="D8420" s="4" t="s">
        <v>24</v>
      </c>
      <c r="E8420" s="4" t="s">
        <v>8510</v>
      </c>
      <c r="F8420" s="3"/>
      <c r="G8420" s="3"/>
    </row>
    <row r="8421" spans="1:7">
      <c r="A8421" s="4" t="s">
        <v>8629</v>
      </c>
      <c r="B8421" s="4" t="s">
        <v>174</v>
      </c>
      <c r="C8421" s="4" t="s">
        <v>199</v>
      </c>
      <c r="D8421" s="4" t="s">
        <v>24</v>
      </c>
      <c r="E8421" s="4" t="s">
        <v>8510</v>
      </c>
      <c r="F8421" s="3"/>
      <c r="G8421" s="3"/>
    </row>
    <row r="8422" spans="1:7">
      <c r="A8422" s="4" t="s">
        <v>8630</v>
      </c>
      <c r="B8422" s="4" t="s">
        <v>174</v>
      </c>
      <c r="C8422" s="4" t="s">
        <v>199</v>
      </c>
      <c r="D8422" s="4" t="s">
        <v>24</v>
      </c>
      <c r="E8422" s="4" t="s">
        <v>8510</v>
      </c>
      <c r="F8422" s="3"/>
      <c r="G8422" s="3"/>
    </row>
    <row r="8423" spans="1:7">
      <c r="A8423" s="4" t="s">
        <v>8631</v>
      </c>
      <c r="B8423" s="4" t="s">
        <v>174</v>
      </c>
      <c r="C8423" s="4" t="s">
        <v>199</v>
      </c>
      <c r="D8423" s="4" t="s">
        <v>24</v>
      </c>
      <c r="E8423" s="4" t="s">
        <v>8510</v>
      </c>
      <c r="F8423" s="3"/>
      <c r="G8423" s="3"/>
    </row>
    <row r="8424" spans="1:7">
      <c r="A8424" s="4" t="s">
        <v>8632</v>
      </c>
      <c r="B8424" s="4" t="s">
        <v>174</v>
      </c>
      <c r="C8424" s="4" t="s">
        <v>175</v>
      </c>
      <c r="D8424" s="4" t="s">
        <v>29</v>
      </c>
      <c r="E8424" s="4" t="s">
        <v>8510</v>
      </c>
      <c r="F8424" s="3"/>
      <c r="G8424" s="3"/>
    </row>
    <row r="8425" spans="1:7">
      <c r="A8425" s="4" t="s">
        <v>8633</v>
      </c>
      <c r="B8425" s="4" t="s">
        <v>174</v>
      </c>
      <c r="C8425" s="4" t="s">
        <v>175</v>
      </c>
      <c r="D8425" s="4" t="s">
        <v>32</v>
      </c>
      <c r="E8425" s="4" t="s">
        <v>8510</v>
      </c>
      <c r="F8425" s="3"/>
      <c r="G8425" s="3"/>
    </row>
    <row r="8426" spans="1:7">
      <c r="A8426" s="4" t="s">
        <v>8634</v>
      </c>
      <c r="B8426" s="4" t="s">
        <v>174</v>
      </c>
      <c r="C8426" s="4" t="s">
        <v>175</v>
      </c>
      <c r="D8426" s="4" t="s">
        <v>34</v>
      </c>
      <c r="E8426" s="4" t="s">
        <v>8510</v>
      </c>
      <c r="F8426" s="3"/>
      <c r="G8426" s="3"/>
    </row>
    <row r="8427" spans="1:7">
      <c r="A8427" s="4" t="s">
        <v>8635</v>
      </c>
      <c r="B8427" s="4" t="s">
        <v>174</v>
      </c>
      <c r="C8427" s="4" t="s">
        <v>175</v>
      </c>
      <c r="D8427" s="4" t="s">
        <v>42</v>
      </c>
      <c r="E8427" s="4" t="s">
        <v>8510</v>
      </c>
      <c r="F8427" s="3"/>
      <c r="G8427" s="3"/>
    </row>
    <row r="8428" spans="1:7">
      <c r="A8428" s="4" t="s">
        <v>8636</v>
      </c>
      <c r="B8428" s="4" t="s">
        <v>174</v>
      </c>
      <c r="C8428" s="4" t="s">
        <v>175</v>
      </c>
      <c r="D8428" s="4" t="s">
        <v>42</v>
      </c>
      <c r="E8428" s="4" t="s">
        <v>8510</v>
      </c>
      <c r="F8428" s="3"/>
      <c r="G8428" s="3"/>
    </row>
    <row r="8429" spans="1:7">
      <c r="A8429" s="4" t="s">
        <v>8637</v>
      </c>
      <c r="B8429" s="4" t="s">
        <v>174</v>
      </c>
      <c r="C8429" s="4" t="s">
        <v>175</v>
      </c>
      <c r="D8429" s="4" t="s">
        <v>50</v>
      </c>
      <c r="E8429" s="4" t="s">
        <v>8510</v>
      </c>
      <c r="F8429" s="3"/>
      <c r="G8429" s="3"/>
    </row>
    <row r="8430" spans="1:7">
      <c r="A8430" s="4" t="s">
        <v>8638</v>
      </c>
      <c r="B8430" s="4" t="s">
        <v>174</v>
      </c>
      <c r="C8430" s="4" t="s">
        <v>175</v>
      </c>
      <c r="D8430" s="4" t="s">
        <v>51</v>
      </c>
      <c r="E8430" s="4" t="s">
        <v>8510</v>
      </c>
      <c r="F8430" s="3"/>
      <c r="G8430" s="3"/>
    </row>
    <row r="8431" spans="1:7">
      <c r="A8431" s="4" t="s">
        <v>8639</v>
      </c>
      <c r="B8431" s="4" t="s">
        <v>174</v>
      </c>
      <c r="C8431" s="4" t="s">
        <v>175</v>
      </c>
      <c r="D8431" s="4" t="s">
        <v>54</v>
      </c>
      <c r="E8431" s="4" t="s">
        <v>8510</v>
      </c>
      <c r="F8431" s="3"/>
      <c r="G8431" s="3"/>
    </row>
    <row r="8432" spans="1:7">
      <c r="A8432" s="4" t="s">
        <v>8640</v>
      </c>
      <c r="B8432" s="4" t="s">
        <v>174</v>
      </c>
      <c r="C8432" s="4" t="s">
        <v>175</v>
      </c>
      <c r="D8432" s="4" t="s">
        <v>54</v>
      </c>
      <c r="E8432" s="4" t="s">
        <v>8510</v>
      </c>
      <c r="F8432" s="3"/>
      <c r="G8432" s="3"/>
    </row>
    <row r="8433" spans="1:7">
      <c r="A8433" s="4" t="s">
        <v>8641</v>
      </c>
      <c r="B8433" s="4" t="s">
        <v>174</v>
      </c>
      <c r="C8433" s="4" t="s">
        <v>175</v>
      </c>
      <c r="D8433" s="4" t="s">
        <v>59</v>
      </c>
      <c r="E8433" s="4" t="s">
        <v>8510</v>
      </c>
      <c r="F8433" s="3"/>
      <c r="G8433" s="3"/>
    </row>
    <row r="8434" spans="1:7">
      <c r="A8434" s="4" t="s">
        <v>8642</v>
      </c>
      <c r="B8434" s="4" t="s">
        <v>174</v>
      </c>
      <c r="C8434" s="4" t="s">
        <v>175</v>
      </c>
      <c r="D8434" s="4" t="s">
        <v>78</v>
      </c>
      <c r="E8434" s="4" t="s">
        <v>8510</v>
      </c>
      <c r="F8434" s="3"/>
      <c r="G8434" s="3"/>
    </row>
    <row r="8435" spans="1:7">
      <c r="A8435" s="4" t="s">
        <v>8643</v>
      </c>
      <c r="B8435" s="4" t="s">
        <v>174</v>
      </c>
      <c r="C8435" s="4" t="s">
        <v>175</v>
      </c>
      <c r="D8435" s="4" t="s">
        <v>47</v>
      </c>
      <c r="E8435" s="4" t="s">
        <v>8510</v>
      </c>
      <c r="F8435" s="3"/>
      <c r="G8435" s="3"/>
    </row>
    <row r="8436" spans="1:7">
      <c r="A8436" s="4" t="s">
        <v>8644</v>
      </c>
      <c r="B8436" s="4" t="s">
        <v>174</v>
      </c>
      <c r="C8436" s="4" t="s">
        <v>175</v>
      </c>
      <c r="D8436" s="4" t="s">
        <v>80</v>
      </c>
      <c r="E8436" s="4" t="s">
        <v>8510</v>
      </c>
      <c r="F8436" s="3"/>
      <c r="G8436" s="3"/>
    </row>
    <row r="8437" spans="1:7">
      <c r="A8437" s="4" t="s">
        <v>8645</v>
      </c>
      <c r="B8437" s="4" t="s">
        <v>174</v>
      </c>
      <c r="C8437" s="4" t="s">
        <v>175</v>
      </c>
      <c r="D8437" s="4" t="s">
        <v>96</v>
      </c>
      <c r="E8437" s="4" t="s">
        <v>8510</v>
      </c>
      <c r="F8437" s="3"/>
      <c r="G8437" s="3"/>
    </row>
    <row r="8438" spans="1:7">
      <c r="A8438" s="4" t="s">
        <v>8646</v>
      </c>
      <c r="B8438" s="4" t="s">
        <v>174</v>
      </c>
      <c r="C8438" s="4" t="s">
        <v>175</v>
      </c>
      <c r="D8438" s="4" t="s">
        <v>98</v>
      </c>
      <c r="E8438" s="4" t="s">
        <v>8510</v>
      </c>
      <c r="F8438" s="3"/>
      <c r="G8438" s="3"/>
    </row>
    <row r="8439" spans="1:7">
      <c r="A8439" s="4" t="s">
        <v>8647</v>
      </c>
      <c r="B8439" s="4" t="s">
        <v>174</v>
      </c>
      <c r="C8439" s="4" t="s">
        <v>175</v>
      </c>
      <c r="D8439" s="4" t="s">
        <v>103</v>
      </c>
      <c r="E8439" s="4" t="s">
        <v>8510</v>
      </c>
      <c r="F8439" s="3"/>
      <c r="G8439" s="3"/>
    </row>
    <row r="8440" spans="1:7">
      <c r="A8440" s="4" t="s">
        <v>8648</v>
      </c>
      <c r="B8440" s="4" t="s">
        <v>174</v>
      </c>
      <c r="C8440" s="4" t="s">
        <v>175</v>
      </c>
      <c r="D8440" s="4" t="s">
        <v>103</v>
      </c>
      <c r="E8440" s="4" t="s">
        <v>8510</v>
      </c>
      <c r="F8440" s="3"/>
      <c r="G8440" s="3"/>
    </row>
    <row r="8441" spans="1:7">
      <c r="A8441" s="4" t="s">
        <v>8649</v>
      </c>
      <c r="B8441" s="4" t="s">
        <v>174</v>
      </c>
      <c r="C8441" s="4" t="s">
        <v>175</v>
      </c>
      <c r="D8441" s="4" t="s">
        <v>104</v>
      </c>
      <c r="E8441" s="4" t="s">
        <v>8510</v>
      </c>
      <c r="F8441" s="3"/>
      <c r="G8441" s="3"/>
    </row>
    <row r="8442" spans="1:7">
      <c r="A8442" s="4" t="s">
        <v>8650</v>
      </c>
      <c r="B8442" s="4" t="s">
        <v>174</v>
      </c>
      <c r="C8442" s="4" t="s">
        <v>175</v>
      </c>
      <c r="D8442" s="4" t="s">
        <v>104</v>
      </c>
      <c r="E8442" s="4" t="s">
        <v>8510</v>
      </c>
      <c r="F8442" s="3"/>
      <c r="G8442" s="3"/>
    </row>
    <row r="8443" spans="1:7">
      <c r="A8443" s="4" t="s">
        <v>8651</v>
      </c>
      <c r="B8443" s="4" t="s">
        <v>174</v>
      </c>
      <c r="C8443" s="4" t="s">
        <v>175</v>
      </c>
      <c r="D8443" s="4" t="s">
        <v>92</v>
      </c>
      <c r="E8443" s="4" t="s">
        <v>8510</v>
      </c>
      <c r="F8443" s="3"/>
      <c r="G8443" s="3"/>
    </row>
    <row r="8444" spans="1:7">
      <c r="A8444" s="4" t="s">
        <v>8652</v>
      </c>
      <c r="B8444" s="4" t="s">
        <v>174</v>
      </c>
      <c r="C8444" s="4" t="s">
        <v>175</v>
      </c>
      <c r="D8444" s="4" t="s">
        <v>123</v>
      </c>
      <c r="E8444" s="4" t="s">
        <v>8510</v>
      </c>
      <c r="F8444" s="3"/>
      <c r="G8444" s="3"/>
    </row>
    <row r="8445" spans="1:7">
      <c r="A8445" s="4" t="s">
        <v>8653</v>
      </c>
      <c r="B8445" s="4" t="s">
        <v>174</v>
      </c>
      <c r="C8445" s="4" t="s">
        <v>175</v>
      </c>
      <c r="D8445" s="4" t="s">
        <v>125</v>
      </c>
      <c r="E8445" s="4" t="s">
        <v>8510</v>
      </c>
      <c r="F8445" s="3"/>
      <c r="G8445" s="3"/>
    </row>
    <row r="8446" spans="1:7">
      <c r="A8446" s="4" t="s">
        <v>8654</v>
      </c>
      <c r="B8446" s="4" t="s">
        <v>174</v>
      </c>
      <c r="C8446" s="4" t="s">
        <v>175</v>
      </c>
      <c r="D8446" s="4" t="s">
        <v>126</v>
      </c>
      <c r="E8446" s="4" t="s">
        <v>8510</v>
      </c>
      <c r="F8446" s="3"/>
      <c r="G8446" s="3"/>
    </row>
    <row r="8447" spans="1:7">
      <c r="A8447" s="4" t="s">
        <v>8655</v>
      </c>
      <c r="B8447" s="4" t="s">
        <v>174</v>
      </c>
      <c r="C8447" s="4" t="s">
        <v>175</v>
      </c>
      <c r="D8447" s="4" t="s">
        <v>127</v>
      </c>
      <c r="E8447" s="4" t="s">
        <v>8510</v>
      </c>
      <c r="F8447" s="3"/>
      <c r="G8447" s="3"/>
    </row>
    <row r="8448" spans="1:7">
      <c r="A8448" s="4" t="s">
        <v>8656</v>
      </c>
      <c r="B8448" s="4" t="s">
        <v>174</v>
      </c>
      <c r="C8448" s="4" t="s">
        <v>175</v>
      </c>
      <c r="D8448" s="4" t="s">
        <v>131</v>
      </c>
      <c r="E8448" s="4" t="s">
        <v>8510</v>
      </c>
      <c r="F8448" s="3"/>
      <c r="G8448" s="3"/>
    </row>
    <row r="8449" spans="1:7">
      <c r="A8449" s="4" t="s">
        <v>8657</v>
      </c>
      <c r="B8449" s="4" t="s">
        <v>174</v>
      </c>
      <c r="C8449" s="4" t="s">
        <v>175</v>
      </c>
      <c r="D8449" s="4" t="s">
        <v>24</v>
      </c>
      <c r="E8449" s="4" t="s">
        <v>8510</v>
      </c>
      <c r="F8449" s="3"/>
      <c r="G8449" s="3"/>
    </row>
    <row r="8450" spans="1:7">
      <c r="A8450" s="4" t="s">
        <v>8658</v>
      </c>
      <c r="B8450" s="4" t="s">
        <v>174</v>
      </c>
      <c r="C8450" s="4" t="s">
        <v>175</v>
      </c>
      <c r="D8450" s="4" t="s">
        <v>24</v>
      </c>
      <c r="E8450" s="4" t="s">
        <v>8510</v>
      </c>
      <c r="F8450" s="3"/>
      <c r="G8450" s="3"/>
    </row>
    <row r="8451" spans="1:7">
      <c r="A8451" s="4" t="s">
        <v>8659</v>
      </c>
      <c r="B8451" s="4" t="s">
        <v>174</v>
      </c>
      <c r="C8451" s="4" t="s">
        <v>175</v>
      </c>
      <c r="D8451" s="4" t="s">
        <v>24</v>
      </c>
      <c r="E8451" s="4" t="s">
        <v>8510</v>
      </c>
      <c r="F8451" s="3"/>
      <c r="G8451" s="3"/>
    </row>
    <row r="8452" spans="1:7">
      <c r="A8452" s="4" t="s">
        <v>8660</v>
      </c>
      <c r="B8452" s="4" t="s">
        <v>174</v>
      </c>
      <c r="C8452" s="4" t="s">
        <v>175</v>
      </c>
      <c r="D8452" s="4" t="s">
        <v>24</v>
      </c>
      <c r="E8452" s="4" t="s">
        <v>8510</v>
      </c>
      <c r="F8452" s="3"/>
      <c r="G8452" s="3"/>
    </row>
    <row r="8453" spans="1:7">
      <c r="A8453" s="4" t="s">
        <v>8661</v>
      </c>
      <c r="B8453" s="4" t="s">
        <v>174</v>
      </c>
      <c r="C8453" s="4" t="s">
        <v>175</v>
      </c>
      <c r="D8453" s="4" t="s">
        <v>24</v>
      </c>
      <c r="E8453" s="4" t="s">
        <v>8510</v>
      </c>
      <c r="F8453" s="3"/>
      <c r="G8453" s="3"/>
    </row>
    <row r="8454" spans="1:7">
      <c r="A8454" s="4" t="s">
        <v>8662</v>
      </c>
      <c r="B8454" s="4" t="s">
        <v>174</v>
      </c>
      <c r="C8454" s="4" t="s">
        <v>175</v>
      </c>
      <c r="D8454" s="4" t="s">
        <v>24</v>
      </c>
      <c r="E8454" s="4" t="s">
        <v>8510</v>
      </c>
      <c r="F8454" s="3"/>
      <c r="G8454" s="3"/>
    </row>
    <row r="8455" spans="1:7">
      <c r="A8455" s="4" t="s">
        <v>8663</v>
      </c>
      <c r="B8455" s="4" t="s">
        <v>174</v>
      </c>
      <c r="C8455" s="4" t="s">
        <v>175</v>
      </c>
      <c r="D8455" s="4" t="s">
        <v>24</v>
      </c>
      <c r="E8455" s="4" t="s">
        <v>8510</v>
      </c>
      <c r="F8455" s="3"/>
      <c r="G8455" s="3"/>
    </row>
    <row r="8456" spans="1:7">
      <c r="A8456" s="4" t="s">
        <v>8664</v>
      </c>
      <c r="B8456" s="4" t="s">
        <v>174</v>
      </c>
      <c r="C8456" s="4" t="s">
        <v>175</v>
      </c>
      <c r="D8456" s="4" t="s">
        <v>24</v>
      </c>
      <c r="E8456" s="4" t="s">
        <v>8510</v>
      </c>
      <c r="F8456" s="3"/>
      <c r="G8456" s="3"/>
    </row>
    <row r="8457" spans="1:7">
      <c r="A8457" s="4" t="s">
        <v>8665</v>
      </c>
      <c r="B8457" s="4" t="s">
        <v>174</v>
      </c>
      <c r="C8457" s="4" t="s">
        <v>175</v>
      </c>
      <c r="D8457" s="4" t="s">
        <v>24</v>
      </c>
      <c r="E8457" s="4" t="s">
        <v>8510</v>
      </c>
      <c r="F8457" s="3"/>
      <c r="G8457" s="3"/>
    </row>
    <row r="8458" spans="1:7">
      <c r="A8458" s="4" t="s">
        <v>8666</v>
      </c>
      <c r="B8458" s="4" t="s">
        <v>174</v>
      </c>
      <c r="C8458" s="4" t="s">
        <v>175</v>
      </c>
      <c r="D8458" s="4" t="s">
        <v>24</v>
      </c>
      <c r="E8458" s="4" t="s">
        <v>8510</v>
      </c>
      <c r="F8458" s="3"/>
      <c r="G8458" s="3"/>
    </row>
    <row r="8459" spans="1:7">
      <c r="A8459" s="4" t="s">
        <v>8667</v>
      </c>
      <c r="B8459" s="4" t="s">
        <v>174</v>
      </c>
      <c r="C8459" s="4" t="s">
        <v>175</v>
      </c>
      <c r="D8459" s="4" t="s">
        <v>24</v>
      </c>
      <c r="E8459" s="4" t="s">
        <v>8510</v>
      </c>
      <c r="F8459" s="3"/>
      <c r="G8459" s="3"/>
    </row>
    <row r="8460" spans="1:7">
      <c r="A8460" s="4" t="s">
        <v>8668</v>
      </c>
      <c r="B8460" s="4" t="s">
        <v>174</v>
      </c>
      <c r="C8460" s="4" t="s">
        <v>175</v>
      </c>
      <c r="D8460" s="4" t="s">
        <v>24</v>
      </c>
      <c r="E8460" s="4" t="s">
        <v>8510</v>
      </c>
      <c r="F8460" s="3"/>
      <c r="G8460" s="3"/>
    </row>
    <row r="8461" spans="1:7">
      <c r="A8461" s="4" t="s">
        <v>8669</v>
      </c>
      <c r="B8461" s="4" t="s">
        <v>174</v>
      </c>
      <c r="C8461" s="4" t="s">
        <v>175</v>
      </c>
      <c r="D8461" s="4" t="s">
        <v>24</v>
      </c>
      <c r="E8461" s="4" t="s">
        <v>8510</v>
      </c>
      <c r="F8461" s="3"/>
      <c r="G8461" s="3"/>
    </row>
    <row r="8462" spans="1:7">
      <c r="A8462" s="4" t="s">
        <v>8670</v>
      </c>
      <c r="B8462" s="4" t="s">
        <v>174</v>
      </c>
      <c r="C8462" s="4" t="s">
        <v>175</v>
      </c>
      <c r="D8462" s="4" t="s">
        <v>24</v>
      </c>
      <c r="E8462" s="4" t="s">
        <v>8510</v>
      </c>
      <c r="F8462" s="3"/>
      <c r="G8462" s="3"/>
    </row>
    <row r="8463" spans="1:7">
      <c r="A8463" s="4" t="s">
        <v>8671</v>
      </c>
      <c r="B8463" s="4" t="s">
        <v>174</v>
      </c>
      <c r="C8463" s="4" t="s">
        <v>175</v>
      </c>
      <c r="D8463" s="4" t="s">
        <v>24</v>
      </c>
      <c r="E8463" s="4" t="s">
        <v>8510</v>
      </c>
      <c r="F8463" s="3"/>
      <c r="G8463" s="3"/>
    </row>
    <row r="8464" spans="1:7">
      <c r="A8464" s="4" t="s">
        <v>8672</v>
      </c>
      <c r="B8464" s="4" t="s">
        <v>174</v>
      </c>
      <c r="C8464" s="4" t="s">
        <v>175</v>
      </c>
      <c r="D8464" s="4" t="s">
        <v>24</v>
      </c>
      <c r="E8464" s="4" t="s">
        <v>8510</v>
      </c>
      <c r="F8464" s="3"/>
      <c r="G8464" s="3"/>
    </row>
    <row r="8465" spans="1:7">
      <c r="A8465" s="4" t="s">
        <v>8673</v>
      </c>
      <c r="B8465" s="4" t="s">
        <v>174</v>
      </c>
      <c r="C8465" s="4" t="s">
        <v>175</v>
      </c>
      <c r="D8465" s="4" t="s">
        <v>24</v>
      </c>
      <c r="E8465" s="4" t="s">
        <v>8510</v>
      </c>
      <c r="F8465" s="3"/>
      <c r="G8465" s="3"/>
    </row>
    <row r="8466" spans="1:7">
      <c r="A8466" s="4" t="s">
        <v>8674</v>
      </c>
      <c r="B8466" s="4" t="s">
        <v>174</v>
      </c>
      <c r="C8466" s="4" t="s">
        <v>175</v>
      </c>
      <c r="D8466" s="4" t="s">
        <v>24</v>
      </c>
      <c r="E8466" s="4" t="s">
        <v>8510</v>
      </c>
      <c r="F8466" s="3"/>
      <c r="G8466" s="3"/>
    </row>
    <row r="8467" spans="1:7">
      <c r="A8467" s="4" t="s">
        <v>8675</v>
      </c>
      <c r="B8467" s="4" t="s">
        <v>174</v>
      </c>
      <c r="C8467" s="4" t="s">
        <v>175</v>
      </c>
      <c r="D8467" s="4" t="s">
        <v>24</v>
      </c>
      <c r="E8467" s="4" t="s">
        <v>8510</v>
      </c>
      <c r="F8467" s="3"/>
      <c r="G8467" s="3"/>
    </row>
    <row r="8468" spans="1:7">
      <c r="A8468" s="4" t="s">
        <v>8676</v>
      </c>
      <c r="B8468" s="4" t="s">
        <v>174</v>
      </c>
      <c r="C8468" s="4" t="s">
        <v>175</v>
      </c>
      <c r="D8468" s="4" t="s">
        <v>24</v>
      </c>
      <c r="E8468" s="4" t="s">
        <v>8510</v>
      </c>
      <c r="F8468" s="3"/>
      <c r="G8468" s="3"/>
    </row>
    <row r="8469" spans="1:7">
      <c r="A8469" s="4" t="s">
        <v>8677</v>
      </c>
      <c r="B8469" s="4" t="s">
        <v>174</v>
      </c>
      <c r="C8469" s="4" t="s">
        <v>175</v>
      </c>
      <c r="D8469" s="4" t="s">
        <v>24</v>
      </c>
      <c r="E8469" s="4" t="s">
        <v>8510</v>
      </c>
      <c r="F8469" s="3"/>
      <c r="G8469" s="3"/>
    </row>
    <row r="8470" spans="1:7">
      <c r="A8470" s="4" t="s">
        <v>8678</v>
      </c>
      <c r="B8470" s="4" t="s">
        <v>174</v>
      </c>
      <c r="C8470" s="4" t="s">
        <v>175</v>
      </c>
      <c r="D8470" s="4" t="s">
        <v>24</v>
      </c>
      <c r="E8470" s="4" t="s">
        <v>8510</v>
      </c>
      <c r="F8470" s="3"/>
      <c r="G8470" s="3"/>
    </row>
    <row r="8471" spans="1:7">
      <c r="A8471" s="4" t="s">
        <v>8679</v>
      </c>
      <c r="B8471" s="4" t="s">
        <v>174</v>
      </c>
      <c r="C8471" s="4" t="s">
        <v>175</v>
      </c>
      <c r="D8471" s="4" t="s">
        <v>24</v>
      </c>
      <c r="E8471" s="4" t="s">
        <v>8510</v>
      </c>
      <c r="F8471" s="3"/>
      <c r="G8471" s="3"/>
    </row>
    <row r="8472" spans="1:7">
      <c r="A8472" s="4" t="s">
        <v>8680</v>
      </c>
      <c r="B8472" s="4" t="s">
        <v>174</v>
      </c>
      <c r="C8472" s="4" t="s">
        <v>175</v>
      </c>
      <c r="D8472" s="4" t="s">
        <v>24</v>
      </c>
      <c r="E8472" s="4" t="s">
        <v>8510</v>
      </c>
      <c r="F8472" s="3"/>
      <c r="G8472" s="3"/>
    </row>
    <row r="8473" spans="1:7">
      <c r="A8473" s="4" t="s">
        <v>8681</v>
      </c>
      <c r="B8473" s="4" t="s">
        <v>174</v>
      </c>
      <c r="C8473" s="4" t="s">
        <v>175</v>
      </c>
      <c r="D8473" s="4" t="s">
        <v>24</v>
      </c>
      <c r="E8473" s="4" t="s">
        <v>8510</v>
      </c>
      <c r="F8473" s="3"/>
      <c r="G8473" s="3"/>
    </row>
    <row r="8474" spans="1:7">
      <c r="A8474" s="4" t="s">
        <v>8682</v>
      </c>
      <c r="B8474" s="4" t="s">
        <v>174</v>
      </c>
      <c r="C8474" s="4" t="s">
        <v>175</v>
      </c>
      <c r="D8474" s="4" t="s">
        <v>24</v>
      </c>
      <c r="E8474" s="4" t="s">
        <v>8510</v>
      </c>
      <c r="F8474" s="3"/>
      <c r="G8474" s="3"/>
    </row>
    <row r="8475" spans="1:7">
      <c r="A8475" s="4" t="s">
        <v>8683</v>
      </c>
      <c r="B8475" s="4" t="s">
        <v>174</v>
      </c>
      <c r="C8475" s="4" t="s">
        <v>175</v>
      </c>
      <c r="D8475" s="4" t="s">
        <v>24</v>
      </c>
      <c r="E8475" s="4" t="s">
        <v>8510</v>
      </c>
      <c r="F8475" s="3"/>
      <c r="G8475" s="3"/>
    </row>
    <row r="8476" spans="1:7">
      <c r="A8476" s="4" t="s">
        <v>8684</v>
      </c>
      <c r="B8476" s="4" t="s">
        <v>174</v>
      </c>
      <c r="C8476" s="4" t="s">
        <v>175</v>
      </c>
      <c r="D8476" s="4" t="s">
        <v>24</v>
      </c>
      <c r="E8476" s="4" t="s">
        <v>8510</v>
      </c>
      <c r="F8476" s="3"/>
      <c r="G8476" s="3"/>
    </row>
    <row r="8477" spans="1:7">
      <c r="A8477" s="4" t="s">
        <v>8685</v>
      </c>
      <c r="B8477" s="4" t="s">
        <v>174</v>
      </c>
      <c r="C8477" s="4" t="s">
        <v>177</v>
      </c>
      <c r="D8477" s="4" t="s">
        <v>24</v>
      </c>
      <c r="E8477" s="4" t="s">
        <v>8510</v>
      </c>
      <c r="F8477" s="3"/>
      <c r="G8477" s="3"/>
    </row>
    <row r="8478" spans="1:7">
      <c r="A8478" s="4" t="s">
        <v>8686</v>
      </c>
      <c r="B8478" s="4" t="s">
        <v>174</v>
      </c>
      <c r="C8478" s="4" t="s">
        <v>177</v>
      </c>
      <c r="D8478" s="4" t="s">
        <v>24</v>
      </c>
      <c r="E8478" s="4" t="s">
        <v>8510</v>
      </c>
      <c r="F8478" s="3"/>
      <c r="G8478" s="3"/>
    </row>
    <row r="8479" spans="1:7">
      <c r="A8479" s="4" t="s">
        <v>8687</v>
      </c>
      <c r="B8479" s="4" t="s">
        <v>174</v>
      </c>
      <c r="C8479" s="4" t="s">
        <v>177</v>
      </c>
      <c r="D8479" s="4" t="s">
        <v>24</v>
      </c>
      <c r="E8479" s="4" t="s">
        <v>8510</v>
      </c>
      <c r="F8479" s="3"/>
      <c r="G8479" s="3"/>
    </row>
    <row r="8480" spans="1:7">
      <c r="A8480" s="4" t="s">
        <v>8688</v>
      </c>
      <c r="B8480" s="4" t="s">
        <v>174</v>
      </c>
      <c r="C8480" s="4" t="s">
        <v>177</v>
      </c>
      <c r="D8480" s="4" t="s">
        <v>24</v>
      </c>
      <c r="E8480" s="4" t="s">
        <v>8510</v>
      </c>
      <c r="F8480" s="3"/>
      <c r="G8480" s="3"/>
    </row>
    <row r="8481" spans="1:7">
      <c r="A8481" s="4" t="s">
        <v>8689</v>
      </c>
      <c r="B8481" s="4" t="s">
        <v>174</v>
      </c>
      <c r="C8481" s="4" t="s">
        <v>177</v>
      </c>
      <c r="D8481" s="4" t="s">
        <v>24</v>
      </c>
      <c r="E8481" s="4" t="s">
        <v>8510</v>
      </c>
      <c r="F8481" s="3"/>
      <c r="G8481" s="3"/>
    </row>
    <row r="8482" spans="1:7">
      <c r="A8482" s="4" t="s">
        <v>8690</v>
      </c>
      <c r="B8482" s="4" t="s">
        <v>174</v>
      </c>
      <c r="C8482" s="4" t="s">
        <v>177</v>
      </c>
      <c r="D8482" s="4" t="s">
        <v>24</v>
      </c>
      <c r="E8482" s="4" t="s">
        <v>8510</v>
      </c>
      <c r="F8482" s="3"/>
      <c r="G8482" s="3"/>
    </row>
    <row r="8483" spans="1:7">
      <c r="A8483" s="4" t="s">
        <v>8691</v>
      </c>
      <c r="B8483" s="4" t="s">
        <v>174</v>
      </c>
      <c r="C8483" s="4" t="s">
        <v>177</v>
      </c>
      <c r="D8483" s="4" t="s">
        <v>24</v>
      </c>
      <c r="E8483" s="4" t="s">
        <v>8510</v>
      </c>
      <c r="F8483" s="3"/>
      <c r="G8483" s="3"/>
    </row>
    <row r="8484" spans="1:7">
      <c r="A8484" s="4" t="s">
        <v>8692</v>
      </c>
      <c r="B8484" s="4" t="s">
        <v>174</v>
      </c>
      <c r="C8484" s="4" t="s">
        <v>192</v>
      </c>
      <c r="D8484" s="4" t="s">
        <v>35</v>
      </c>
      <c r="E8484" s="4" t="s">
        <v>8510</v>
      </c>
      <c r="F8484" s="3"/>
      <c r="G8484" s="3"/>
    </row>
    <row r="8485" spans="1:7">
      <c r="A8485" s="4" t="s">
        <v>8693</v>
      </c>
      <c r="B8485" s="4" t="s">
        <v>174</v>
      </c>
      <c r="C8485" s="4" t="s">
        <v>192</v>
      </c>
      <c r="D8485" s="4" t="s">
        <v>50</v>
      </c>
      <c r="E8485" s="4" t="s">
        <v>8510</v>
      </c>
      <c r="F8485" s="3"/>
      <c r="G8485" s="3"/>
    </row>
    <row r="8486" spans="1:7">
      <c r="A8486" s="4" t="s">
        <v>8694</v>
      </c>
      <c r="B8486" s="4" t="s">
        <v>174</v>
      </c>
      <c r="C8486" s="4" t="s">
        <v>192</v>
      </c>
      <c r="D8486" s="4" t="s">
        <v>24</v>
      </c>
      <c r="E8486" s="4" t="s">
        <v>8510</v>
      </c>
      <c r="F8486" s="3"/>
      <c r="G8486" s="3"/>
    </row>
    <row r="8487" spans="1:7">
      <c r="A8487" s="4" t="s">
        <v>8695</v>
      </c>
      <c r="B8487" s="4" t="s">
        <v>174</v>
      </c>
      <c r="C8487" s="4" t="s">
        <v>192</v>
      </c>
      <c r="D8487" s="4" t="s">
        <v>24</v>
      </c>
      <c r="E8487" s="4" t="s">
        <v>8510</v>
      </c>
      <c r="F8487" s="3"/>
      <c r="G8487" s="3"/>
    </row>
    <row r="8488" spans="1:7">
      <c r="A8488" s="4" t="s">
        <v>8696</v>
      </c>
      <c r="B8488" s="4" t="s">
        <v>174</v>
      </c>
      <c r="C8488" s="4" t="s">
        <v>192</v>
      </c>
      <c r="D8488" s="4" t="s">
        <v>24</v>
      </c>
      <c r="E8488" s="4" t="s">
        <v>8510</v>
      </c>
      <c r="F8488" s="3"/>
      <c r="G8488" s="3"/>
    </row>
    <row r="8489" spans="1:7">
      <c r="A8489" s="4" t="s">
        <v>8697</v>
      </c>
      <c r="B8489" s="4" t="s">
        <v>174</v>
      </c>
      <c r="C8489" s="4" t="s">
        <v>192</v>
      </c>
      <c r="D8489" s="4" t="s">
        <v>24</v>
      </c>
      <c r="E8489" s="4" t="s">
        <v>8510</v>
      </c>
      <c r="F8489" s="3"/>
      <c r="G8489" s="3"/>
    </row>
    <row r="8490" spans="1:7">
      <c r="A8490" s="4" t="s">
        <v>8698</v>
      </c>
      <c r="B8490" s="4" t="s">
        <v>174</v>
      </c>
      <c r="C8490" s="4" t="s">
        <v>192</v>
      </c>
      <c r="D8490" s="4" t="s">
        <v>24</v>
      </c>
      <c r="E8490" s="4" t="s">
        <v>8510</v>
      </c>
      <c r="F8490" s="3"/>
      <c r="G8490" s="3"/>
    </row>
    <row r="8491" spans="1:7">
      <c r="A8491" s="4" t="s">
        <v>8699</v>
      </c>
      <c r="B8491" s="4" t="s">
        <v>174</v>
      </c>
      <c r="C8491" s="4" t="s">
        <v>192</v>
      </c>
      <c r="D8491" s="4" t="s">
        <v>24</v>
      </c>
      <c r="E8491" s="4" t="s">
        <v>8510</v>
      </c>
      <c r="F8491" s="3"/>
      <c r="G8491" s="3"/>
    </row>
    <row r="8492" spans="1:7">
      <c r="A8492" s="4" t="s">
        <v>8700</v>
      </c>
      <c r="B8492" s="4" t="s">
        <v>196</v>
      </c>
      <c r="C8492" s="4" t="s">
        <v>179</v>
      </c>
      <c r="D8492" s="4" t="s">
        <v>76</v>
      </c>
      <c r="E8492" s="4" t="s">
        <v>8510</v>
      </c>
      <c r="F8492" s="3"/>
      <c r="G8492" s="3"/>
    </row>
    <row r="8493" spans="1:7">
      <c r="A8493" s="4" t="s">
        <v>8701</v>
      </c>
      <c r="B8493" s="4" t="s">
        <v>196</v>
      </c>
      <c r="C8493" s="4" t="s">
        <v>179</v>
      </c>
      <c r="D8493" s="4" t="s">
        <v>24</v>
      </c>
      <c r="E8493" s="4" t="s">
        <v>8510</v>
      </c>
      <c r="F8493" s="3"/>
      <c r="G8493" s="3"/>
    </row>
    <row r="8494" spans="1:7">
      <c r="A8494" s="4" t="s">
        <v>8702</v>
      </c>
      <c r="B8494" s="4" t="s">
        <v>196</v>
      </c>
      <c r="C8494" s="4" t="s">
        <v>179</v>
      </c>
      <c r="D8494" s="4" t="s">
        <v>24</v>
      </c>
      <c r="E8494" s="4" t="s">
        <v>8510</v>
      </c>
      <c r="F8494" s="3"/>
      <c r="G8494" s="3"/>
    </row>
    <row r="8495" spans="1:7">
      <c r="A8495" s="4" t="s">
        <v>8703</v>
      </c>
      <c r="B8495" s="4" t="s">
        <v>196</v>
      </c>
      <c r="C8495" s="4" t="s">
        <v>179</v>
      </c>
      <c r="D8495" s="4" t="s">
        <v>24</v>
      </c>
      <c r="E8495" s="4" t="s">
        <v>8510</v>
      </c>
      <c r="F8495" s="3"/>
      <c r="G8495" s="3"/>
    </row>
    <row r="8496" spans="1:7">
      <c r="A8496" s="4" t="s">
        <v>8704</v>
      </c>
      <c r="B8496" s="4" t="s">
        <v>196</v>
      </c>
      <c r="C8496" s="4" t="s">
        <v>171</v>
      </c>
      <c r="D8496" s="4" t="s">
        <v>80</v>
      </c>
      <c r="E8496" s="4" t="s">
        <v>8510</v>
      </c>
      <c r="F8496" s="3"/>
      <c r="G8496" s="3"/>
    </row>
    <row r="8497" spans="1:7">
      <c r="A8497" s="4" t="s">
        <v>8705</v>
      </c>
      <c r="B8497" s="4" t="s">
        <v>196</v>
      </c>
      <c r="C8497" s="4" t="s">
        <v>171</v>
      </c>
      <c r="D8497" s="4" t="s">
        <v>97</v>
      </c>
      <c r="E8497" s="4" t="s">
        <v>8510</v>
      </c>
      <c r="F8497" s="3"/>
      <c r="G8497" s="3"/>
    </row>
    <row r="8498" spans="1:7">
      <c r="A8498" s="4" t="s">
        <v>8706</v>
      </c>
      <c r="B8498" s="4" t="s">
        <v>196</v>
      </c>
      <c r="C8498" s="4" t="s">
        <v>171</v>
      </c>
      <c r="D8498" s="4" t="s">
        <v>24</v>
      </c>
      <c r="E8498" s="4" t="s">
        <v>8510</v>
      </c>
      <c r="F8498" s="3"/>
      <c r="G8498" s="3"/>
    </row>
    <row r="8499" spans="1:7">
      <c r="A8499" s="4" t="s">
        <v>8707</v>
      </c>
      <c r="B8499" s="4" t="s">
        <v>196</v>
      </c>
      <c r="C8499" s="4" t="s">
        <v>171</v>
      </c>
      <c r="D8499" s="4" t="s">
        <v>24</v>
      </c>
      <c r="E8499" s="4" t="s">
        <v>8510</v>
      </c>
      <c r="F8499" s="3"/>
      <c r="G8499" s="3"/>
    </row>
    <row r="8500" spans="1:7">
      <c r="A8500" s="4" t="s">
        <v>8708</v>
      </c>
      <c r="B8500" s="4" t="s">
        <v>196</v>
      </c>
      <c r="C8500" s="4" t="s">
        <v>171</v>
      </c>
      <c r="D8500" s="4" t="s">
        <v>24</v>
      </c>
      <c r="E8500" s="4" t="s">
        <v>8510</v>
      </c>
      <c r="F8500" s="3"/>
      <c r="G8500" s="3"/>
    </row>
    <row r="8501" spans="1:7">
      <c r="A8501" s="4" t="s">
        <v>8709</v>
      </c>
      <c r="B8501" s="4" t="s">
        <v>196</v>
      </c>
      <c r="C8501" s="4" t="s">
        <v>171</v>
      </c>
      <c r="D8501" s="4" t="s">
        <v>24</v>
      </c>
      <c r="E8501" s="4" t="s">
        <v>8510</v>
      </c>
      <c r="F8501" s="3"/>
      <c r="G8501" s="3"/>
    </row>
    <row r="8502" spans="1:7">
      <c r="A8502" s="4" t="s">
        <v>8710</v>
      </c>
      <c r="B8502" s="4" t="s">
        <v>196</v>
      </c>
      <c r="C8502" s="4" t="s">
        <v>171</v>
      </c>
      <c r="D8502" s="4" t="s">
        <v>24</v>
      </c>
      <c r="E8502" s="4" t="s">
        <v>8510</v>
      </c>
      <c r="F8502" s="3"/>
      <c r="G8502" s="3"/>
    </row>
    <row r="8503" spans="1:7">
      <c r="A8503" s="4" t="s">
        <v>8711</v>
      </c>
      <c r="B8503" s="4" t="s">
        <v>196</v>
      </c>
      <c r="C8503" s="4" t="s">
        <v>171</v>
      </c>
      <c r="D8503" s="4" t="s">
        <v>24</v>
      </c>
      <c r="E8503" s="4" t="s">
        <v>8510</v>
      </c>
      <c r="F8503" s="3"/>
      <c r="G8503" s="3"/>
    </row>
    <row r="8504" spans="1:7">
      <c r="A8504" s="4" t="s">
        <v>8712</v>
      </c>
      <c r="B8504" s="4" t="s">
        <v>196</v>
      </c>
      <c r="C8504" s="4" t="s">
        <v>171</v>
      </c>
      <c r="D8504" s="4" t="s">
        <v>24</v>
      </c>
      <c r="E8504" s="4" t="s">
        <v>8510</v>
      </c>
      <c r="F8504" s="3"/>
      <c r="G8504" s="3"/>
    </row>
    <row r="8505" spans="1:7">
      <c r="A8505" s="4" t="s">
        <v>8713</v>
      </c>
      <c r="B8505" s="4" t="s">
        <v>196</v>
      </c>
      <c r="C8505" s="4" t="s">
        <v>199</v>
      </c>
      <c r="D8505" s="4" t="s">
        <v>82</v>
      </c>
      <c r="E8505" s="4" t="s">
        <v>8510</v>
      </c>
      <c r="F8505" s="3"/>
      <c r="G8505" s="3"/>
    </row>
    <row r="8506" spans="1:7">
      <c r="A8506" s="4" t="s">
        <v>8714</v>
      </c>
      <c r="B8506" s="4" t="s">
        <v>196</v>
      </c>
      <c r="C8506" s="4" t="s">
        <v>199</v>
      </c>
      <c r="D8506" s="4" t="s">
        <v>99</v>
      </c>
      <c r="E8506" s="4" t="s">
        <v>8510</v>
      </c>
      <c r="F8506" s="3"/>
      <c r="G8506" s="3"/>
    </row>
    <row r="8507" spans="1:7">
      <c r="A8507" s="4" t="s">
        <v>8715</v>
      </c>
      <c r="B8507" s="4" t="s">
        <v>196</v>
      </c>
      <c r="C8507" s="4" t="s">
        <v>199</v>
      </c>
      <c r="D8507" s="4" t="s">
        <v>121</v>
      </c>
      <c r="E8507" s="4" t="s">
        <v>8510</v>
      </c>
      <c r="F8507" s="3"/>
      <c r="G8507" s="3"/>
    </row>
    <row r="8508" spans="1:7">
      <c r="A8508" s="4" t="s">
        <v>8716</v>
      </c>
      <c r="B8508" s="4" t="s">
        <v>196</v>
      </c>
      <c r="C8508" s="4" t="s">
        <v>199</v>
      </c>
      <c r="D8508" s="4" t="s">
        <v>24</v>
      </c>
      <c r="E8508" s="4" t="s">
        <v>8510</v>
      </c>
      <c r="F8508" s="3"/>
      <c r="G8508" s="3"/>
    </row>
    <row r="8509" spans="1:7">
      <c r="A8509" s="4" t="s">
        <v>8717</v>
      </c>
      <c r="B8509" s="4" t="s">
        <v>196</v>
      </c>
      <c r="C8509" s="4" t="s">
        <v>199</v>
      </c>
      <c r="D8509" s="4" t="s">
        <v>24</v>
      </c>
      <c r="E8509" s="4" t="s">
        <v>8510</v>
      </c>
      <c r="F8509" s="3"/>
      <c r="G8509" s="3"/>
    </row>
    <row r="8510" spans="1:7">
      <c r="A8510" s="4" t="s">
        <v>8718</v>
      </c>
      <c r="B8510" s="4" t="s">
        <v>196</v>
      </c>
      <c r="C8510" s="4" t="s">
        <v>199</v>
      </c>
      <c r="D8510" s="4" t="s">
        <v>24</v>
      </c>
      <c r="E8510" s="4" t="s">
        <v>8510</v>
      </c>
      <c r="F8510" s="3"/>
      <c r="G8510" s="3"/>
    </row>
    <row r="8511" spans="1:7">
      <c r="A8511" s="4" t="s">
        <v>8719</v>
      </c>
      <c r="B8511" s="4" t="s">
        <v>196</v>
      </c>
      <c r="C8511" s="4" t="s">
        <v>199</v>
      </c>
      <c r="D8511" s="4" t="s">
        <v>24</v>
      </c>
      <c r="E8511" s="4" t="s">
        <v>8510</v>
      </c>
      <c r="F8511" s="3"/>
      <c r="G8511" s="3"/>
    </row>
    <row r="8512" spans="1:7">
      <c r="A8512" s="4" t="s">
        <v>8720</v>
      </c>
      <c r="B8512" s="4" t="s">
        <v>196</v>
      </c>
      <c r="C8512" s="4" t="s">
        <v>199</v>
      </c>
      <c r="D8512" s="4" t="s">
        <v>24</v>
      </c>
      <c r="E8512" s="4" t="s">
        <v>8510</v>
      </c>
      <c r="F8512" s="3"/>
      <c r="G8512" s="3"/>
    </row>
    <row r="8513" spans="1:7">
      <c r="A8513" s="4" t="s">
        <v>8721</v>
      </c>
      <c r="B8513" s="4" t="s">
        <v>196</v>
      </c>
      <c r="C8513" s="4" t="s">
        <v>199</v>
      </c>
      <c r="D8513" s="4" t="s">
        <v>24</v>
      </c>
      <c r="E8513" s="4" t="s">
        <v>8510</v>
      </c>
      <c r="F8513" s="3"/>
      <c r="G8513" s="3"/>
    </row>
    <row r="8514" spans="1:7">
      <c r="A8514" s="4" t="s">
        <v>8722</v>
      </c>
      <c r="B8514" s="4" t="s">
        <v>196</v>
      </c>
      <c r="C8514" s="4" t="s">
        <v>175</v>
      </c>
      <c r="D8514" s="4" t="s">
        <v>29</v>
      </c>
      <c r="E8514" s="4" t="s">
        <v>8510</v>
      </c>
      <c r="F8514" s="3"/>
      <c r="G8514" s="3"/>
    </row>
    <row r="8515" spans="1:7">
      <c r="A8515" s="4" t="s">
        <v>8723</v>
      </c>
      <c r="B8515" s="4" t="s">
        <v>196</v>
      </c>
      <c r="C8515" s="4" t="s">
        <v>175</v>
      </c>
      <c r="D8515" s="4" t="s">
        <v>66</v>
      </c>
      <c r="E8515" s="4" t="s">
        <v>8510</v>
      </c>
      <c r="F8515" s="3"/>
      <c r="G8515" s="3"/>
    </row>
    <row r="8516" spans="1:7">
      <c r="A8516" s="4" t="s">
        <v>8724</v>
      </c>
      <c r="B8516" s="4" t="s">
        <v>196</v>
      </c>
      <c r="C8516" s="4" t="s">
        <v>175</v>
      </c>
      <c r="D8516" s="4" t="s">
        <v>119</v>
      </c>
      <c r="E8516" s="4" t="s">
        <v>8510</v>
      </c>
      <c r="F8516" s="3"/>
      <c r="G8516" s="3"/>
    </row>
    <row r="8517" spans="1:7">
      <c r="A8517" s="4" t="s">
        <v>8725</v>
      </c>
      <c r="B8517" s="4" t="s">
        <v>196</v>
      </c>
      <c r="C8517" s="4" t="s">
        <v>175</v>
      </c>
      <c r="D8517" s="4" t="s">
        <v>24</v>
      </c>
      <c r="E8517" s="4" t="s">
        <v>8510</v>
      </c>
      <c r="F8517" s="3"/>
      <c r="G8517" s="3"/>
    </row>
    <row r="8518" spans="1:7">
      <c r="A8518" s="4" t="s">
        <v>8726</v>
      </c>
      <c r="B8518" s="4" t="s">
        <v>196</v>
      </c>
      <c r="C8518" s="4" t="s">
        <v>175</v>
      </c>
      <c r="D8518" s="4" t="s">
        <v>24</v>
      </c>
      <c r="E8518" s="4" t="s">
        <v>8510</v>
      </c>
      <c r="F8518" s="3"/>
      <c r="G8518" s="3"/>
    </row>
    <row r="8519" spans="1:7">
      <c r="A8519" s="4" t="s">
        <v>8727</v>
      </c>
      <c r="B8519" s="4" t="s">
        <v>196</v>
      </c>
      <c r="C8519" s="4" t="s">
        <v>175</v>
      </c>
      <c r="D8519" s="4" t="s">
        <v>24</v>
      </c>
      <c r="E8519" s="4" t="s">
        <v>8510</v>
      </c>
      <c r="F8519" s="3"/>
      <c r="G8519" s="3"/>
    </row>
    <row r="8520" spans="1:7">
      <c r="A8520" s="4" t="s">
        <v>8728</v>
      </c>
      <c r="B8520" s="4" t="s">
        <v>196</v>
      </c>
      <c r="C8520" s="4" t="s">
        <v>175</v>
      </c>
      <c r="D8520" s="4" t="s">
        <v>24</v>
      </c>
      <c r="E8520" s="4" t="s">
        <v>8510</v>
      </c>
      <c r="F8520" s="3"/>
      <c r="G8520" s="3"/>
    </row>
    <row r="8521" spans="1:7">
      <c r="A8521" s="4" t="s">
        <v>8729</v>
      </c>
      <c r="B8521" s="4" t="s">
        <v>196</v>
      </c>
      <c r="C8521" s="4" t="s">
        <v>177</v>
      </c>
      <c r="D8521" s="4" t="s">
        <v>41</v>
      </c>
      <c r="E8521" s="4" t="s">
        <v>8510</v>
      </c>
      <c r="F8521" s="3"/>
      <c r="G8521" s="3"/>
    </row>
    <row r="8522" spans="1:7">
      <c r="A8522" s="4" t="s">
        <v>8730</v>
      </c>
      <c r="B8522" s="4" t="s">
        <v>196</v>
      </c>
      <c r="C8522" s="4" t="s">
        <v>177</v>
      </c>
      <c r="D8522" s="4" t="s">
        <v>97</v>
      </c>
      <c r="E8522" s="4" t="s">
        <v>8510</v>
      </c>
      <c r="F8522" s="3"/>
      <c r="G8522" s="3"/>
    </row>
    <row r="8523" spans="1:7">
      <c r="A8523" s="4" t="s">
        <v>8731</v>
      </c>
      <c r="B8523" s="4" t="s">
        <v>196</v>
      </c>
      <c r="C8523" s="4" t="s">
        <v>177</v>
      </c>
      <c r="D8523" s="4" t="s">
        <v>104</v>
      </c>
      <c r="E8523" s="4" t="s">
        <v>8510</v>
      </c>
      <c r="F8523" s="3"/>
      <c r="G8523" s="3"/>
    </row>
    <row r="8524" spans="1:7">
      <c r="A8524" s="4" t="s">
        <v>8732</v>
      </c>
      <c r="B8524" s="4" t="s">
        <v>196</v>
      </c>
      <c r="C8524" s="4" t="s">
        <v>177</v>
      </c>
      <c r="D8524" s="4" t="s">
        <v>117</v>
      </c>
      <c r="E8524" s="4" t="s">
        <v>8510</v>
      </c>
      <c r="F8524" s="3"/>
      <c r="G8524" s="3"/>
    </row>
    <row r="8525" spans="1:7">
      <c r="A8525" s="4" t="s">
        <v>8733</v>
      </c>
      <c r="B8525" s="4" t="s">
        <v>196</v>
      </c>
      <c r="C8525" s="4" t="s">
        <v>177</v>
      </c>
      <c r="D8525" s="4" t="s">
        <v>125</v>
      </c>
      <c r="E8525" s="4" t="s">
        <v>8510</v>
      </c>
      <c r="F8525" s="3"/>
      <c r="G8525" s="3"/>
    </row>
    <row r="8526" spans="1:7">
      <c r="A8526" s="4" t="s">
        <v>8734</v>
      </c>
      <c r="B8526" s="4" t="s">
        <v>196</v>
      </c>
      <c r="C8526" s="4" t="s">
        <v>177</v>
      </c>
      <c r="D8526" s="4" t="s">
        <v>24</v>
      </c>
      <c r="E8526" s="4" t="s">
        <v>8510</v>
      </c>
      <c r="F8526" s="3"/>
      <c r="G8526" s="3"/>
    </row>
    <row r="8527" spans="1:7">
      <c r="A8527" s="4" t="s">
        <v>8735</v>
      </c>
      <c r="B8527" s="4" t="s">
        <v>196</v>
      </c>
      <c r="C8527" s="4" t="s">
        <v>177</v>
      </c>
      <c r="D8527" s="4" t="s">
        <v>24</v>
      </c>
      <c r="E8527" s="4" t="s">
        <v>8510</v>
      </c>
      <c r="F8527" s="3"/>
      <c r="G8527" s="3"/>
    </row>
    <row r="8528" spans="1:7">
      <c r="A8528" s="4" t="s">
        <v>8736</v>
      </c>
      <c r="B8528" s="4" t="s">
        <v>196</v>
      </c>
      <c r="C8528" s="4" t="s">
        <v>177</v>
      </c>
      <c r="D8528" s="4" t="s">
        <v>24</v>
      </c>
      <c r="E8528" s="4" t="s">
        <v>8510</v>
      </c>
      <c r="F8528" s="3"/>
      <c r="G8528" s="3"/>
    </row>
    <row r="8529" spans="1:7">
      <c r="A8529" s="4" t="s">
        <v>8737</v>
      </c>
      <c r="B8529" s="4" t="s">
        <v>196</v>
      </c>
      <c r="C8529" s="4" t="s">
        <v>177</v>
      </c>
      <c r="D8529" s="4" t="s">
        <v>24</v>
      </c>
      <c r="E8529" s="4" t="s">
        <v>8510</v>
      </c>
      <c r="F8529" s="3"/>
      <c r="G8529" s="3"/>
    </row>
    <row r="8530" spans="1:7">
      <c r="A8530" s="4" t="s">
        <v>8738</v>
      </c>
      <c r="B8530" s="4" t="s">
        <v>196</v>
      </c>
      <c r="C8530" s="4" t="s">
        <v>177</v>
      </c>
      <c r="D8530" s="4" t="s">
        <v>24</v>
      </c>
      <c r="E8530" s="4" t="s">
        <v>8510</v>
      </c>
      <c r="F8530" s="3"/>
      <c r="G8530" s="3"/>
    </row>
    <row r="8531" spans="1:7">
      <c r="A8531" s="4" t="s">
        <v>8739</v>
      </c>
      <c r="B8531" s="4" t="s">
        <v>196</v>
      </c>
      <c r="C8531" s="4" t="s">
        <v>192</v>
      </c>
      <c r="D8531" s="4" t="s">
        <v>37</v>
      </c>
      <c r="E8531" s="4" t="s">
        <v>8510</v>
      </c>
      <c r="F8531" s="3"/>
      <c r="G8531" s="3"/>
    </row>
    <row r="8532" spans="1:7">
      <c r="A8532" s="4" t="s">
        <v>8740</v>
      </c>
      <c r="B8532" s="4" t="s">
        <v>196</v>
      </c>
      <c r="C8532" s="4" t="s">
        <v>192</v>
      </c>
      <c r="D8532" s="4" t="s">
        <v>98</v>
      </c>
      <c r="E8532" s="4" t="s">
        <v>8510</v>
      </c>
      <c r="F8532" s="3"/>
      <c r="G8532" s="3"/>
    </row>
    <row r="8533" spans="1:7">
      <c r="A8533" s="4" t="s">
        <v>8741</v>
      </c>
      <c r="B8533" s="4" t="s">
        <v>196</v>
      </c>
      <c r="C8533" s="4" t="s">
        <v>192</v>
      </c>
      <c r="D8533" s="4" t="s">
        <v>103</v>
      </c>
      <c r="E8533" s="4" t="s">
        <v>8510</v>
      </c>
      <c r="F8533" s="3"/>
      <c r="G8533" s="3"/>
    </row>
    <row r="8534" spans="1:7">
      <c r="A8534" s="4" t="s">
        <v>8742</v>
      </c>
      <c r="B8534" s="4" t="s">
        <v>196</v>
      </c>
      <c r="C8534" s="4" t="s">
        <v>192</v>
      </c>
      <c r="D8534" s="4" t="s">
        <v>123</v>
      </c>
      <c r="E8534" s="4" t="s">
        <v>8510</v>
      </c>
      <c r="F8534" s="3"/>
      <c r="G8534" s="3"/>
    </row>
    <row r="8535" spans="1:7">
      <c r="A8535" s="4" t="s">
        <v>8743</v>
      </c>
      <c r="B8535" s="4" t="s">
        <v>196</v>
      </c>
      <c r="C8535" s="4" t="s">
        <v>192</v>
      </c>
      <c r="D8535" s="4" t="s">
        <v>24</v>
      </c>
      <c r="E8535" s="4" t="s">
        <v>8510</v>
      </c>
      <c r="F8535" s="3"/>
      <c r="G8535" s="3"/>
    </row>
    <row r="8536" spans="1:7">
      <c r="A8536" s="4" t="s">
        <v>8744</v>
      </c>
      <c r="B8536" s="4" t="s">
        <v>196</v>
      </c>
      <c r="C8536" s="4" t="s">
        <v>192</v>
      </c>
      <c r="D8536" s="4" t="s">
        <v>24</v>
      </c>
      <c r="E8536" s="4" t="s">
        <v>8510</v>
      </c>
      <c r="F8536" s="3"/>
      <c r="G8536" s="3"/>
    </row>
    <row r="8537" spans="1:7">
      <c r="A8537" s="4" t="s">
        <v>8745</v>
      </c>
      <c r="B8537" s="4" t="s">
        <v>196</v>
      </c>
      <c r="C8537" s="4" t="s">
        <v>192</v>
      </c>
      <c r="D8537" s="4" t="s">
        <v>24</v>
      </c>
      <c r="E8537" s="4" t="s">
        <v>8510</v>
      </c>
      <c r="F8537" s="3"/>
      <c r="G8537" s="3"/>
    </row>
    <row r="8538" spans="1:7">
      <c r="A8538" s="4" t="s">
        <v>8746</v>
      </c>
      <c r="B8538" s="4" t="s">
        <v>196</v>
      </c>
      <c r="C8538" s="4" t="s">
        <v>192</v>
      </c>
      <c r="D8538" s="4" t="s">
        <v>24</v>
      </c>
      <c r="E8538" s="4" t="s">
        <v>8510</v>
      </c>
      <c r="F8538" s="3"/>
      <c r="G8538" s="3"/>
    </row>
    <row r="8539" spans="1:7">
      <c r="A8539" s="4" t="s">
        <v>8747</v>
      </c>
      <c r="B8539" s="4" t="s">
        <v>196</v>
      </c>
      <c r="C8539" s="4" t="s">
        <v>192</v>
      </c>
      <c r="D8539" s="4" t="s">
        <v>24</v>
      </c>
      <c r="E8539" s="4" t="s">
        <v>8510</v>
      </c>
      <c r="F8539" s="3"/>
      <c r="G8539" s="3"/>
    </row>
    <row r="8540" spans="1:7">
      <c r="A8540" s="4" t="s">
        <v>8748</v>
      </c>
      <c r="B8540" s="4" t="s">
        <v>196</v>
      </c>
      <c r="C8540" s="4" t="s">
        <v>192</v>
      </c>
      <c r="D8540" s="4" t="s">
        <v>24</v>
      </c>
      <c r="E8540" s="4" t="s">
        <v>8510</v>
      </c>
      <c r="F8540" s="3"/>
      <c r="G8540" s="3"/>
    </row>
    <row r="8541" spans="1:7">
      <c r="A8541" s="4" t="s">
        <v>8749</v>
      </c>
      <c r="B8541" s="4" t="s">
        <v>343</v>
      </c>
      <c r="C8541" s="4" t="s">
        <v>179</v>
      </c>
      <c r="D8541" s="4" t="s">
        <v>34</v>
      </c>
      <c r="E8541" s="4" t="s">
        <v>8510</v>
      </c>
      <c r="F8541" s="3"/>
      <c r="G8541" s="3"/>
    </row>
    <row r="8542" spans="1:7">
      <c r="A8542" s="4" t="s">
        <v>8750</v>
      </c>
      <c r="B8542" s="4" t="s">
        <v>343</v>
      </c>
      <c r="C8542" s="4" t="s">
        <v>179</v>
      </c>
      <c r="D8542" s="4" t="s">
        <v>43</v>
      </c>
      <c r="E8542" s="4" t="s">
        <v>8510</v>
      </c>
      <c r="F8542" s="3"/>
      <c r="G8542" s="3"/>
    </row>
    <row r="8543" spans="1:7">
      <c r="A8543" s="4" t="s">
        <v>8751</v>
      </c>
      <c r="B8543" s="4" t="s">
        <v>343</v>
      </c>
      <c r="C8543" s="4" t="s">
        <v>179</v>
      </c>
      <c r="D8543" s="4" t="s">
        <v>51</v>
      </c>
      <c r="E8543" s="4" t="s">
        <v>8510</v>
      </c>
      <c r="F8543" s="3"/>
      <c r="G8543" s="3"/>
    </row>
    <row r="8544" spans="1:7">
      <c r="A8544" s="4" t="s">
        <v>8752</v>
      </c>
      <c r="B8544" s="4" t="s">
        <v>343</v>
      </c>
      <c r="C8544" s="4" t="s">
        <v>179</v>
      </c>
      <c r="D8544" s="4" t="s">
        <v>70</v>
      </c>
      <c r="E8544" s="4" t="s">
        <v>8510</v>
      </c>
      <c r="F8544" s="3"/>
      <c r="G8544" s="3"/>
    </row>
    <row r="8545" spans="1:7">
      <c r="A8545" s="4" t="s">
        <v>8753</v>
      </c>
      <c r="B8545" s="4" t="s">
        <v>343</v>
      </c>
      <c r="C8545" s="4" t="s">
        <v>179</v>
      </c>
      <c r="D8545" s="4" t="s">
        <v>74</v>
      </c>
      <c r="E8545" s="4" t="s">
        <v>8510</v>
      </c>
      <c r="F8545" s="3"/>
      <c r="G8545" s="3"/>
    </row>
    <row r="8546" spans="1:7">
      <c r="A8546" s="4" t="s">
        <v>8754</v>
      </c>
      <c r="B8546" s="4" t="s">
        <v>343</v>
      </c>
      <c r="C8546" s="4" t="s">
        <v>179</v>
      </c>
      <c r="D8546" s="4" t="s">
        <v>87</v>
      </c>
      <c r="E8546" s="4" t="s">
        <v>8510</v>
      </c>
      <c r="F8546" s="3"/>
      <c r="G8546" s="3"/>
    </row>
    <row r="8547" spans="1:7">
      <c r="A8547" s="4" t="s">
        <v>8755</v>
      </c>
      <c r="B8547" s="4" t="s">
        <v>343</v>
      </c>
      <c r="C8547" s="4" t="s">
        <v>179</v>
      </c>
      <c r="D8547" s="4" t="s">
        <v>121</v>
      </c>
      <c r="E8547" s="4" t="s">
        <v>8510</v>
      </c>
      <c r="F8547" s="3"/>
      <c r="G8547" s="3"/>
    </row>
    <row r="8548" spans="1:7">
      <c r="A8548" s="4" t="s">
        <v>8756</v>
      </c>
      <c r="B8548" s="4" t="s">
        <v>343</v>
      </c>
      <c r="C8548" s="4" t="s">
        <v>179</v>
      </c>
      <c r="D8548" s="4" t="s">
        <v>123</v>
      </c>
      <c r="E8548" s="4" t="s">
        <v>8510</v>
      </c>
      <c r="F8548" s="3"/>
      <c r="G8548" s="3"/>
    </row>
    <row r="8549" spans="1:7">
      <c r="A8549" s="4" t="s">
        <v>8757</v>
      </c>
      <c r="B8549" s="4" t="s">
        <v>343</v>
      </c>
      <c r="C8549" s="4" t="s">
        <v>179</v>
      </c>
      <c r="D8549" s="4" t="s">
        <v>127</v>
      </c>
      <c r="E8549" s="4" t="s">
        <v>8510</v>
      </c>
      <c r="F8549" s="3"/>
      <c r="G8549" s="3"/>
    </row>
    <row r="8550" spans="1:7">
      <c r="A8550" s="4" t="s">
        <v>8758</v>
      </c>
      <c r="B8550" s="4" t="s">
        <v>343</v>
      </c>
      <c r="C8550" s="4" t="s">
        <v>179</v>
      </c>
      <c r="D8550" s="4" t="s">
        <v>24</v>
      </c>
      <c r="E8550" s="4" t="s">
        <v>8510</v>
      </c>
      <c r="F8550" s="3"/>
      <c r="G8550" s="3"/>
    </row>
    <row r="8551" spans="1:7">
      <c r="A8551" s="4" t="s">
        <v>8759</v>
      </c>
      <c r="B8551" s="4" t="s">
        <v>343</v>
      </c>
      <c r="C8551" s="4" t="s">
        <v>179</v>
      </c>
      <c r="D8551" s="4" t="s">
        <v>24</v>
      </c>
      <c r="E8551" s="4" t="s">
        <v>8510</v>
      </c>
      <c r="F8551" s="3"/>
      <c r="G8551" s="3"/>
    </row>
    <row r="8552" spans="1:7">
      <c r="A8552" s="4" t="s">
        <v>8760</v>
      </c>
      <c r="B8552" s="4" t="s">
        <v>343</v>
      </c>
      <c r="C8552" s="4" t="s">
        <v>179</v>
      </c>
      <c r="D8552" s="4" t="s">
        <v>24</v>
      </c>
      <c r="E8552" s="4" t="s">
        <v>8510</v>
      </c>
      <c r="F8552" s="3"/>
      <c r="G8552" s="3"/>
    </row>
    <row r="8553" spans="1:7">
      <c r="A8553" s="4" t="s">
        <v>8761</v>
      </c>
      <c r="B8553" s="4" t="s">
        <v>343</v>
      </c>
      <c r="C8553" s="4" t="s">
        <v>179</v>
      </c>
      <c r="D8553" s="4" t="s">
        <v>24</v>
      </c>
      <c r="E8553" s="4" t="s">
        <v>8510</v>
      </c>
      <c r="F8553" s="3"/>
      <c r="G8553" s="3"/>
    </row>
    <row r="8554" spans="1:7">
      <c r="A8554" s="4" t="s">
        <v>8762</v>
      </c>
      <c r="B8554" s="4" t="s">
        <v>343</v>
      </c>
      <c r="C8554" s="4" t="s">
        <v>179</v>
      </c>
      <c r="D8554" s="4" t="s">
        <v>24</v>
      </c>
      <c r="E8554" s="4" t="s">
        <v>8510</v>
      </c>
      <c r="F8554" s="3"/>
      <c r="G8554" s="3"/>
    </row>
    <row r="8555" spans="1:7">
      <c r="A8555" s="4" t="s">
        <v>8763</v>
      </c>
      <c r="B8555" s="4" t="s">
        <v>343</v>
      </c>
      <c r="C8555" s="4" t="s">
        <v>179</v>
      </c>
      <c r="D8555" s="4" t="s">
        <v>24</v>
      </c>
      <c r="E8555" s="4" t="s">
        <v>8510</v>
      </c>
      <c r="F8555" s="3"/>
      <c r="G8555" s="3"/>
    </row>
    <row r="8556" spans="1:7">
      <c r="A8556" s="4" t="s">
        <v>8764</v>
      </c>
      <c r="B8556" s="4" t="s">
        <v>343</v>
      </c>
      <c r="C8556" s="4" t="s">
        <v>179</v>
      </c>
      <c r="D8556" s="4" t="s">
        <v>24</v>
      </c>
      <c r="E8556" s="4" t="s">
        <v>8510</v>
      </c>
      <c r="F8556" s="3"/>
      <c r="G8556" s="3"/>
    </row>
    <row r="8557" spans="1:7">
      <c r="A8557" s="4" t="s">
        <v>8765</v>
      </c>
      <c r="B8557" s="4" t="s">
        <v>343</v>
      </c>
      <c r="C8557" s="4" t="s">
        <v>179</v>
      </c>
      <c r="D8557" s="4" t="s">
        <v>24</v>
      </c>
      <c r="E8557" s="4" t="s">
        <v>8510</v>
      </c>
      <c r="F8557" s="3"/>
      <c r="G8557" s="3"/>
    </row>
    <row r="8558" spans="1:7">
      <c r="A8558" s="4" t="s">
        <v>8766</v>
      </c>
      <c r="B8558" s="4" t="s">
        <v>343</v>
      </c>
      <c r="C8558" s="4" t="s">
        <v>179</v>
      </c>
      <c r="D8558" s="4" t="s">
        <v>24</v>
      </c>
      <c r="E8558" s="4" t="s">
        <v>8510</v>
      </c>
      <c r="F8558" s="3"/>
      <c r="G8558" s="3"/>
    </row>
    <row r="8559" spans="1:7">
      <c r="A8559" s="4" t="s">
        <v>8767</v>
      </c>
      <c r="B8559" s="4" t="s">
        <v>343</v>
      </c>
      <c r="C8559" s="4" t="s">
        <v>179</v>
      </c>
      <c r="D8559" s="4" t="s">
        <v>24</v>
      </c>
      <c r="E8559" s="4" t="s">
        <v>8510</v>
      </c>
      <c r="F8559" s="3"/>
      <c r="G8559" s="3"/>
    </row>
    <row r="8560" spans="1:7">
      <c r="A8560" s="4" t="s">
        <v>8768</v>
      </c>
      <c r="B8560" s="4" t="s">
        <v>343</v>
      </c>
      <c r="C8560" s="4" t="s">
        <v>179</v>
      </c>
      <c r="D8560" s="4" t="s">
        <v>24</v>
      </c>
      <c r="E8560" s="4" t="s">
        <v>8510</v>
      </c>
      <c r="F8560" s="3"/>
      <c r="G8560" s="3"/>
    </row>
    <row r="8561" spans="1:7">
      <c r="A8561" s="4" t="s">
        <v>8769</v>
      </c>
      <c r="B8561" s="4" t="s">
        <v>343</v>
      </c>
      <c r="C8561" s="4" t="s">
        <v>179</v>
      </c>
      <c r="D8561" s="4" t="s">
        <v>24</v>
      </c>
      <c r="E8561" s="4" t="s">
        <v>8510</v>
      </c>
      <c r="F8561" s="3"/>
      <c r="G8561" s="3"/>
    </row>
    <row r="8562" spans="1:7">
      <c r="A8562" s="4" t="s">
        <v>8770</v>
      </c>
      <c r="B8562" s="4" t="s">
        <v>343</v>
      </c>
      <c r="C8562" s="4" t="s">
        <v>179</v>
      </c>
      <c r="D8562" s="4" t="s">
        <v>24</v>
      </c>
      <c r="E8562" s="4" t="s">
        <v>8510</v>
      </c>
      <c r="F8562" s="3"/>
      <c r="G8562" s="3"/>
    </row>
    <row r="8563" spans="1:7">
      <c r="A8563" s="4" t="s">
        <v>8771</v>
      </c>
      <c r="B8563" s="4" t="s">
        <v>343</v>
      </c>
      <c r="C8563" s="4" t="s">
        <v>171</v>
      </c>
      <c r="D8563" s="4" t="s">
        <v>68</v>
      </c>
      <c r="E8563" s="4" t="s">
        <v>8510</v>
      </c>
      <c r="F8563" s="3"/>
      <c r="G8563" s="3"/>
    </row>
    <row r="8564" spans="1:7">
      <c r="A8564" s="4" t="s">
        <v>8772</v>
      </c>
      <c r="B8564" s="4" t="s">
        <v>343</v>
      </c>
      <c r="C8564" s="4" t="s">
        <v>171</v>
      </c>
      <c r="D8564" s="4" t="s">
        <v>79</v>
      </c>
      <c r="E8564" s="4" t="s">
        <v>8510</v>
      </c>
      <c r="F8564" s="3"/>
      <c r="G8564" s="3"/>
    </row>
    <row r="8565" spans="1:7">
      <c r="A8565" s="4" t="s">
        <v>8773</v>
      </c>
      <c r="B8565" s="4" t="s">
        <v>343</v>
      </c>
      <c r="C8565" s="4" t="s">
        <v>171</v>
      </c>
      <c r="D8565" s="4" t="s">
        <v>24</v>
      </c>
      <c r="E8565" s="4" t="s">
        <v>8510</v>
      </c>
      <c r="F8565" s="3"/>
      <c r="G8565" s="3"/>
    </row>
    <row r="8566" spans="1:7">
      <c r="A8566" s="4" t="s">
        <v>8774</v>
      </c>
      <c r="B8566" s="4" t="s">
        <v>343</v>
      </c>
      <c r="C8566" s="4" t="s">
        <v>171</v>
      </c>
      <c r="D8566" s="4" t="s">
        <v>24</v>
      </c>
      <c r="E8566" s="4" t="s">
        <v>8510</v>
      </c>
      <c r="F8566" s="3"/>
      <c r="G8566" s="3"/>
    </row>
    <row r="8567" spans="1:7">
      <c r="A8567" s="4" t="s">
        <v>8775</v>
      </c>
      <c r="B8567" s="4" t="s">
        <v>343</v>
      </c>
      <c r="C8567" s="4" t="s">
        <v>171</v>
      </c>
      <c r="D8567" s="4" t="s">
        <v>24</v>
      </c>
      <c r="E8567" s="4" t="s">
        <v>8510</v>
      </c>
      <c r="F8567" s="3"/>
      <c r="G8567" s="3"/>
    </row>
    <row r="8568" spans="1:7">
      <c r="A8568" s="4" t="s">
        <v>8776</v>
      </c>
      <c r="B8568" s="4" t="s">
        <v>343</v>
      </c>
      <c r="C8568" s="4" t="s">
        <v>171</v>
      </c>
      <c r="D8568" s="4" t="s">
        <v>24</v>
      </c>
      <c r="E8568" s="4" t="s">
        <v>8510</v>
      </c>
      <c r="F8568" s="3"/>
      <c r="G8568" s="3"/>
    </row>
    <row r="8569" spans="1:7">
      <c r="A8569" s="4" t="s">
        <v>8777</v>
      </c>
      <c r="B8569" s="4" t="s">
        <v>343</v>
      </c>
      <c r="C8569" s="4" t="s">
        <v>199</v>
      </c>
      <c r="D8569" s="4" t="s">
        <v>38</v>
      </c>
      <c r="E8569" s="4" t="s">
        <v>8510</v>
      </c>
      <c r="F8569" s="3"/>
      <c r="G8569" s="3"/>
    </row>
    <row r="8570" spans="1:7">
      <c r="A8570" s="4" t="s">
        <v>8778</v>
      </c>
      <c r="B8570" s="4" t="s">
        <v>343</v>
      </c>
      <c r="C8570" s="4" t="s">
        <v>199</v>
      </c>
      <c r="D8570" s="4" t="s">
        <v>107</v>
      </c>
      <c r="E8570" s="4" t="s">
        <v>8510</v>
      </c>
      <c r="F8570" s="3"/>
      <c r="G8570" s="3"/>
    </row>
    <row r="8571" spans="1:7">
      <c r="A8571" s="4" t="s">
        <v>8779</v>
      </c>
      <c r="B8571" s="4" t="s">
        <v>343</v>
      </c>
      <c r="C8571" s="4" t="s">
        <v>199</v>
      </c>
      <c r="D8571" s="4" t="s">
        <v>24</v>
      </c>
      <c r="E8571" s="4" t="s">
        <v>8510</v>
      </c>
      <c r="F8571" s="3"/>
      <c r="G8571" s="3"/>
    </row>
    <row r="8572" spans="1:7">
      <c r="A8572" s="4" t="s">
        <v>8780</v>
      </c>
      <c r="B8572" s="4" t="s">
        <v>343</v>
      </c>
      <c r="C8572" s="4" t="s">
        <v>199</v>
      </c>
      <c r="D8572" s="4" t="s">
        <v>24</v>
      </c>
      <c r="E8572" s="4" t="s">
        <v>8510</v>
      </c>
      <c r="F8572" s="3"/>
      <c r="G8572" s="3"/>
    </row>
    <row r="8573" spans="1:7">
      <c r="A8573" s="4" t="s">
        <v>8781</v>
      </c>
      <c r="B8573" s="4" t="s">
        <v>343</v>
      </c>
      <c r="C8573" s="4" t="s">
        <v>175</v>
      </c>
      <c r="D8573" s="4" t="s">
        <v>78</v>
      </c>
      <c r="E8573" s="4" t="s">
        <v>8510</v>
      </c>
      <c r="F8573" s="3"/>
      <c r="G8573" s="3"/>
    </row>
    <row r="8574" spans="1:7">
      <c r="A8574" s="4" t="s">
        <v>8782</v>
      </c>
      <c r="B8574" s="4" t="s">
        <v>343</v>
      </c>
      <c r="C8574" s="4" t="s">
        <v>175</v>
      </c>
      <c r="D8574" s="4" t="s">
        <v>97</v>
      </c>
      <c r="E8574" s="4" t="s">
        <v>8510</v>
      </c>
      <c r="F8574" s="3"/>
      <c r="G8574" s="3"/>
    </row>
    <row r="8575" spans="1:7">
      <c r="A8575" s="4" t="s">
        <v>8783</v>
      </c>
      <c r="B8575" s="4" t="s">
        <v>343</v>
      </c>
      <c r="C8575" s="4" t="s">
        <v>175</v>
      </c>
      <c r="D8575" s="4" t="s">
        <v>24</v>
      </c>
      <c r="E8575" s="4" t="s">
        <v>8510</v>
      </c>
      <c r="F8575" s="3"/>
      <c r="G8575" s="3"/>
    </row>
    <row r="8576" spans="1:7">
      <c r="A8576" s="4" t="s">
        <v>8784</v>
      </c>
      <c r="B8576" s="4" t="s">
        <v>343</v>
      </c>
      <c r="C8576" s="4" t="s">
        <v>175</v>
      </c>
      <c r="D8576" s="4" t="s">
        <v>24</v>
      </c>
      <c r="E8576" s="4" t="s">
        <v>8510</v>
      </c>
      <c r="F8576" s="3"/>
      <c r="G8576" s="3"/>
    </row>
    <row r="8577" spans="1:7">
      <c r="A8577" s="4" t="s">
        <v>8785</v>
      </c>
      <c r="B8577" s="4" t="s">
        <v>343</v>
      </c>
      <c r="C8577" s="4" t="s">
        <v>175</v>
      </c>
      <c r="D8577" s="4" t="s">
        <v>24</v>
      </c>
      <c r="E8577" s="4" t="s">
        <v>8510</v>
      </c>
      <c r="F8577" s="3"/>
      <c r="G8577" s="3"/>
    </row>
    <row r="8578" spans="1:7">
      <c r="A8578" s="4" t="s">
        <v>8786</v>
      </c>
      <c r="B8578" s="4" t="s">
        <v>343</v>
      </c>
      <c r="C8578" s="4" t="s">
        <v>175</v>
      </c>
      <c r="D8578" s="4" t="s">
        <v>24</v>
      </c>
      <c r="E8578" s="4" t="s">
        <v>8510</v>
      </c>
      <c r="F8578" s="3"/>
      <c r="G8578" s="3"/>
    </row>
    <row r="8579" spans="1:7">
      <c r="A8579" s="4" t="s">
        <v>8787</v>
      </c>
      <c r="B8579" s="4" t="s">
        <v>343</v>
      </c>
      <c r="C8579" s="4" t="s">
        <v>175</v>
      </c>
      <c r="D8579" s="4" t="s">
        <v>24</v>
      </c>
      <c r="E8579" s="4" t="s">
        <v>8510</v>
      </c>
      <c r="F8579" s="3"/>
      <c r="G8579" s="3"/>
    </row>
    <row r="8580" spans="1:7">
      <c r="A8580" s="4" t="s">
        <v>8788</v>
      </c>
      <c r="B8580" s="4" t="s">
        <v>343</v>
      </c>
      <c r="C8580" s="4" t="s">
        <v>175</v>
      </c>
      <c r="D8580" s="4" t="s">
        <v>24</v>
      </c>
      <c r="E8580" s="4" t="s">
        <v>8510</v>
      </c>
      <c r="F8580" s="3"/>
      <c r="G8580" s="3"/>
    </row>
    <row r="8581" spans="1:7">
      <c r="A8581" s="4" t="s">
        <v>8789</v>
      </c>
      <c r="B8581" s="4" t="s">
        <v>343</v>
      </c>
      <c r="C8581" s="4" t="s">
        <v>175</v>
      </c>
      <c r="D8581" s="4" t="s">
        <v>24</v>
      </c>
      <c r="E8581" s="4" t="s">
        <v>8510</v>
      </c>
      <c r="F8581" s="3"/>
      <c r="G8581" s="3"/>
    </row>
    <row r="8582" spans="1:7">
      <c r="A8582" s="4" t="s">
        <v>8790</v>
      </c>
      <c r="B8582" s="4" t="s">
        <v>343</v>
      </c>
      <c r="C8582" s="4" t="s">
        <v>177</v>
      </c>
      <c r="D8582" s="4" t="s">
        <v>32</v>
      </c>
      <c r="E8582" s="4" t="s">
        <v>8510</v>
      </c>
      <c r="F8582" s="3"/>
      <c r="G8582" s="3"/>
    </row>
    <row r="8583" spans="1:7">
      <c r="A8583" s="4" t="s">
        <v>8791</v>
      </c>
      <c r="B8583" s="4" t="s">
        <v>343</v>
      </c>
      <c r="C8583" s="4" t="s">
        <v>177</v>
      </c>
      <c r="D8583" s="4" t="s">
        <v>34</v>
      </c>
      <c r="E8583" s="4" t="s">
        <v>8510</v>
      </c>
      <c r="F8583" s="3"/>
      <c r="G8583" s="3"/>
    </row>
    <row r="8584" spans="1:7">
      <c r="A8584" s="4" t="s">
        <v>8792</v>
      </c>
      <c r="B8584" s="4" t="s">
        <v>343</v>
      </c>
      <c r="C8584" s="4" t="s">
        <v>177</v>
      </c>
      <c r="D8584" s="4" t="s">
        <v>24</v>
      </c>
      <c r="E8584" s="4" t="s">
        <v>8510</v>
      </c>
      <c r="F8584" s="3"/>
      <c r="G8584" s="3"/>
    </row>
    <row r="8585" spans="1:7">
      <c r="A8585" s="4" t="s">
        <v>8793</v>
      </c>
      <c r="B8585" s="4" t="s">
        <v>343</v>
      </c>
      <c r="C8585" s="4" t="s">
        <v>177</v>
      </c>
      <c r="D8585" s="4" t="s">
        <v>24</v>
      </c>
      <c r="E8585" s="4" t="s">
        <v>8510</v>
      </c>
      <c r="F8585" s="3"/>
      <c r="G8585" s="3"/>
    </row>
    <row r="8586" spans="1:7">
      <c r="A8586" s="4" t="s">
        <v>8794</v>
      </c>
      <c r="B8586" s="4" t="s">
        <v>343</v>
      </c>
      <c r="C8586" s="4" t="s">
        <v>177</v>
      </c>
      <c r="D8586" s="4" t="s">
        <v>24</v>
      </c>
      <c r="E8586" s="4" t="s">
        <v>8510</v>
      </c>
      <c r="F8586" s="3"/>
      <c r="G8586" s="3"/>
    </row>
    <row r="8587" spans="1:7">
      <c r="A8587" s="4" t="s">
        <v>8795</v>
      </c>
      <c r="B8587" s="4" t="s">
        <v>343</v>
      </c>
      <c r="C8587" s="4" t="s">
        <v>177</v>
      </c>
      <c r="D8587" s="4" t="s">
        <v>24</v>
      </c>
      <c r="E8587" s="4" t="s">
        <v>8510</v>
      </c>
      <c r="F8587" s="3"/>
      <c r="G8587" s="3"/>
    </row>
    <row r="8588" spans="1:7">
      <c r="A8588" s="4" t="s">
        <v>8796</v>
      </c>
      <c r="B8588" s="4" t="s">
        <v>343</v>
      </c>
      <c r="C8588" s="4" t="s">
        <v>192</v>
      </c>
      <c r="D8588" s="4" t="s">
        <v>24</v>
      </c>
      <c r="E8588" s="4" t="s">
        <v>8510</v>
      </c>
      <c r="F8588" s="3"/>
      <c r="G8588" s="3"/>
    </row>
    <row r="8589" spans="1:7">
      <c r="A8589" s="4" t="s">
        <v>8797</v>
      </c>
      <c r="B8589" s="4" t="s">
        <v>256</v>
      </c>
      <c r="C8589" s="4" t="s">
        <v>179</v>
      </c>
      <c r="D8589" s="4" t="s">
        <v>34</v>
      </c>
      <c r="E8589" s="4" t="s">
        <v>8510</v>
      </c>
      <c r="F8589" s="3"/>
      <c r="G8589" s="3"/>
    </row>
    <row r="8590" spans="1:7">
      <c r="A8590" s="4" t="s">
        <v>8798</v>
      </c>
      <c r="B8590" s="4" t="s">
        <v>256</v>
      </c>
      <c r="C8590" s="4" t="s">
        <v>179</v>
      </c>
      <c r="D8590" s="4" t="s">
        <v>84</v>
      </c>
      <c r="E8590" s="4" t="s">
        <v>8510</v>
      </c>
      <c r="F8590" s="3"/>
      <c r="G8590" s="3"/>
    </row>
    <row r="8591" spans="1:7">
      <c r="A8591" s="4" t="s">
        <v>8799</v>
      </c>
      <c r="B8591" s="4" t="s">
        <v>256</v>
      </c>
      <c r="C8591" s="4" t="s">
        <v>179</v>
      </c>
      <c r="D8591" s="4" t="s">
        <v>110</v>
      </c>
      <c r="E8591" s="4" t="s">
        <v>8510</v>
      </c>
      <c r="F8591" s="3"/>
      <c r="G8591" s="3"/>
    </row>
    <row r="8592" spans="1:7">
      <c r="A8592" s="4" t="s">
        <v>8800</v>
      </c>
      <c r="B8592" s="4" t="s">
        <v>256</v>
      </c>
      <c r="C8592" s="4" t="s">
        <v>179</v>
      </c>
      <c r="D8592" s="4" t="s">
        <v>24</v>
      </c>
      <c r="E8592" s="4" t="s">
        <v>8510</v>
      </c>
      <c r="F8592" s="3"/>
      <c r="G8592" s="3"/>
    </row>
    <row r="8593" spans="1:7">
      <c r="A8593" s="4" t="s">
        <v>8801</v>
      </c>
      <c r="B8593" s="4" t="s">
        <v>256</v>
      </c>
      <c r="C8593" s="4" t="s">
        <v>179</v>
      </c>
      <c r="D8593" s="4" t="s">
        <v>24</v>
      </c>
      <c r="E8593" s="4" t="s">
        <v>8510</v>
      </c>
      <c r="F8593" s="3"/>
      <c r="G8593" s="3"/>
    </row>
    <row r="8594" spans="1:7">
      <c r="A8594" s="4" t="s">
        <v>8802</v>
      </c>
      <c r="B8594" s="4" t="s">
        <v>256</v>
      </c>
      <c r="C8594" s="4" t="s">
        <v>179</v>
      </c>
      <c r="D8594" s="4" t="s">
        <v>24</v>
      </c>
      <c r="E8594" s="4" t="s">
        <v>8510</v>
      </c>
      <c r="F8594" s="3"/>
      <c r="G8594" s="3"/>
    </row>
    <row r="8595" spans="1:7">
      <c r="A8595" s="4" t="s">
        <v>8803</v>
      </c>
      <c r="B8595" s="4" t="s">
        <v>256</v>
      </c>
      <c r="C8595" s="4" t="s">
        <v>179</v>
      </c>
      <c r="D8595" s="4" t="s">
        <v>24</v>
      </c>
      <c r="E8595" s="4" t="s">
        <v>8510</v>
      </c>
      <c r="F8595" s="3"/>
      <c r="G8595" s="3"/>
    </row>
    <row r="8596" spans="1:7">
      <c r="A8596" s="4" t="s">
        <v>8804</v>
      </c>
      <c r="B8596" s="4" t="s">
        <v>256</v>
      </c>
      <c r="C8596" s="4" t="s">
        <v>179</v>
      </c>
      <c r="D8596" s="4" t="s">
        <v>24</v>
      </c>
      <c r="E8596" s="4" t="s">
        <v>8510</v>
      </c>
      <c r="F8596" s="3"/>
      <c r="G8596" s="3"/>
    </row>
    <row r="8597" spans="1:7">
      <c r="A8597" s="4" t="s">
        <v>8805</v>
      </c>
      <c r="B8597" s="4" t="s">
        <v>256</v>
      </c>
      <c r="C8597" s="4" t="s">
        <v>179</v>
      </c>
      <c r="D8597" s="4" t="s">
        <v>24</v>
      </c>
      <c r="E8597" s="4" t="s">
        <v>8510</v>
      </c>
      <c r="F8597" s="3"/>
      <c r="G8597" s="3"/>
    </row>
    <row r="8598" spans="1:7">
      <c r="A8598" s="4" t="s">
        <v>8806</v>
      </c>
      <c r="B8598" s="4" t="s">
        <v>256</v>
      </c>
      <c r="C8598" s="4" t="s">
        <v>179</v>
      </c>
      <c r="D8598" s="4" t="s">
        <v>24</v>
      </c>
      <c r="E8598" s="4" t="s">
        <v>8510</v>
      </c>
      <c r="F8598" s="3"/>
      <c r="G8598" s="3"/>
    </row>
    <row r="8599" spans="1:7">
      <c r="A8599" s="4" t="s">
        <v>8807</v>
      </c>
      <c r="B8599" s="4" t="s">
        <v>256</v>
      </c>
      <c r="C8599" s="4" t="s">
        <v>179</v>
      </c>
      <c r="D8599" s="4" t="s">
        <v>24</v>
      </c>
      <c r="E8599" s="4" t="s">
        <v>8510</v>
      </c>
      <c r="F8599" s="3"/>
      <c r="G8599" s="3"/>
    </row>
    <row r="8600" spans="1:7">
      <c r="A8600" s="4" t="s">
        <v>8808</v>
      </c>
      <c r="B8600" s="4" t="s">
        <v>256</v>
      </c>
      <c r="C8600" s="4" t="s">
        <v>179</v>
      </c>
      <c r="D8600" s="4" t="s">
        <v>24</v>
      </c>
      <c r="E8600" s="4" t="s">
        <v>8510</v>
      </c>
      <c r="F8600" s="3"/>
      <c r="G8600" s="3"/>
    </row>
    <row r="8601" spans="1:7">
      <c r="A8601" s="4" t="s">
        <v>8809</v>
      </c>
      <c r="B8601" s="4" t="s">
        <v>256</v>
      </c>
      <c r="C8601" s="4" t="s">
        <v>179</v>
      </c>
      <c r="D8601" s="4" t="s">
        <v>24</v>
      </c>
      <c r="E8601" s="4" t="s">
        <v>8510</v>
      </c>
      <c r="F8601" s="3"/>
      <c r="G8601" s="3"/>
    </row>
    <row r="8602" spans="1:7">
      <c r="A8602" s="4" t="s">
        <v>8810</v>
      </c>
      <c r="B8602" s="4" t="s">
        <v>256</v>
      </c>
      <c r="C8602" s="4" t="s">
        <v>179</v>
      </c>
      <c r="D8602" s="4" t="s">
        <v>24</v>
      </c>
      <c r="E8602" s="4" t="s">
        <v>8510</v>
      </c>
      <c r="F8602" s="3"/>
      <c r="G8602" s="3"/>
    </row>
    <row r="8603" spans="1:7">
      <c r="A8603" s="4" t="s">
        <v>8811</v>
      </c>
      <c r="B8603" s="4" t="s">
        <v>256</v>
      </c>
      <c r="C8603" s="4" t="s">
        <v>171</v>
      </c>
      <c r="D8603" s="4" t="s">
        <v>44</v>
      </c>
      <c r="E8603" s="4" t="s">
        <v>8510</v>
      </c>
      <c r="F8603" s="3"/>
      <c r="G8603" s="3"/>
    </row>
    <row r="8604" spans="1:7">
      <c r="A8604" s="4" t="s">
        <v>8812</v>
      </c>
      <c r="B8604" s="4" t="s">
        <v>256</v>
      </c>
      <c r="C8604" s="4" t="s">
        <v>171</v>
      </c>
      <c r="D8604" s="4" t="s">
        <v>24</v>
      </c>
      <c r="E8604" s="4" t="s">
        <v>8510</v>
      </c>
      <c r="F8604" s="3"/>
      <c r="G8604" s="3"/>
    </row>
    <row r="8605" spans="1:7">
      <c r="A8605" s="4" t="s">
        <v>8813</v>
      </c>
      <c r="B8605" s="4" t="s">
        <v>256</v>
      </c>
      <c r="C8605" s="4" t="s">
        <v>171</v>
      </c>
      <c r="D8605" s="4" t="s">
        <v>24</v>
      </c>
      <c r="E8605" s="4" t="s">
        <v>8510</v>
      </c>
      <c r="F8605" s="3"/>
      <c r="G8605" s="3"/>
    </row>
    <row r="8606" spans="1:7">
      <c r="A8606" s="4" t="s">
        <v>8814</v>
      </c>
      <c r="B8606" s="4" t="s">
        <v>256</v>
      </c>
      <c r="C8606" s="4" t="s">
        <v>171</v>
      </c>
      <c r="D8606" s="4" t="s">
        <v>24</v>
      </c>
      <c r="E8606" s="4" t="s">
        <v>8510</v>
      </c>
      <c r="F8606" s="3"/>
      <c r="G8606" s="3"/>
    </row>
    <row r="8607" spans="1:7">
      <c r="A8607" s="4" t="s">
        <v>8815</v>
      </c>
      <c r="B8607" s="4" t="s">
        <v>256</v>
      </c>
      <c r="C8607" s="4" t="s">
        <v>171</v>
      </c>
      <c r="D8607" s="4" t="s">
        <v>24</v>
      </c>
      <c r="E8607" s="4" t="s">
        <v>8510</v>
      </c>
      <c r="F8607" s="3"/>
      <c r="G8607" s="3"/>
    </row>
    <row r="8608" spans="1:7">
      <c r="A8608" s="4" t="s">
        <v>8816</v>
      </c>
      <c r="B8608" s="4" t="s">
        <v>256</v>
      </c>
      <c r="C8608" s="4" t="s">
        <v>171</v>
      </c>
      <c r="D8608" s="4" t="s">
        <v>24</v>
      </c>
      <c r="E8608" s="4" t="s">
        <v>8510</v>
      </c>
      <c r="F8608" s="3"/>
      <c r="G8608" s="3"/>
    </row>
    <row r="8609" spans="1:7">
      <c r="A8609" s="4" t="s">
        <v>8817</v>
      </c>
      <c r="B8609" s="4" t="s">
        <v>256</v>
      </c>
      <c r="C8609" s="4" t="s">
        <v>199</v>
      </c>
      <c r="D8609" s="4" t="s">
        <v>24</v>
      </c>
      <c r="E8609" s="4" t="s">
        <v>8510</v>
      </c>
      <c r="F8609" s="3"/>
      <c r="G8609" s="3"/>
    </row>
    <row r="8610" spans="1:7">
      <c r="A8610" s="4" t="s">
        <v>8818</v>
      </c>
      <c r="B8610" s="4" t="s">
        <v>256</v>
      </c>
      <c r="C8610" s="4" t="s">
        <v>177</v>
      </c>
      <c r="D8610" s="4" t="s">
        <v>31</v>
      </c>
      <c r="E8610" s="4" t="s">
        <v>8510</v>
      </c>
      <c r="F8610" s="3"/>
      <c r="G8610" s="3"/>
    </row>
    <row r="8611" spans="1:7">
      <c r="A8611" s="4" t="s">
        <v>8819</v>
      </c>
      <c r="B8611" s="4" t="s">
        <v>256</v>
      </c>
      <c r="C8611" s="4" t="s">
        <v>177</v>
      </c>
      <c r="D8611" s="4" t="s">
        <v>41</v>
      </c>
      <c r="E8611" s="4" t="s">
        <v>8510</v>
      </c>
      <c r="F8611" s="3"/>
      <c r="G8611" s="3"/>
    </row>
    <row r="8612" spans="1:7">
      <c r="A8612" s="4" t="s">
        <v>8820</v>
      </c>
      <c r="B8612" s="4" t="s">
        <v>256</v>
      </c>
      <c r="C8612" s="4" t="s">
        <v>177</v>
      </c>
      <c r="D8612" s="4" t="s">
        <v>24</v>
      </c>
      <c r="E8612" s="4" t="s">
        <v>8510</v>
      </c>
      <c r="F8612" s="3"/>
      <c r="G8612" s="3"/>
    </row>
    <row r="8613" spans="1:7">
      <c r="A8613" s="4" t="s">
        <v>8821</v>
      </c>
      <c r="B8613" s="4" t="s">
        <v>256</v>
      </c>
      <c r="C8613" s="4" t="s">
        <v>177</v>
      </c>
      <c r="D8613" s="4" t="s">
        <v>24</v>
      </c>
      <c r="E8613" s="4" t="s">
        <v>8510</v>
      </c>
      <c r="F8613" s="3"/>
      <c r="G8613" s="3"/>
    </row>
    <row r="8614" spans="1:7">
      <c r="A8614" s="4" t="s">
        <v>8822</v>
      </c>
      <c r="B8614" s="4" t="s">
        <v>256</v>
      </c>
      <c r="C8614" s="4" t="s">
        <v>177</v>
      </c>
      <c r="D8614" s="4" t="s">
        <v>24</v>
      </c>
      <c r="E8614" s="4" t="s">
        <v>8510</v>
      </c>
      <c r="F8614" s="3"/>
      <c r="G8614" s="3"/>
    </row>
    <row r="8615" spans="1:7">
      <c r="A8615" s="4" t="s">
        <v>8823</v>
      </c>
      <c r="B8615" s="4" t="s">
        <v>256</v>
      </c>
      <c r="C8615" s="4" t="s">
        <v>177</v>
      </c>
      <c r="D8615" s="4" t="s">
        <v>24</v>
      </c>
      <c r="E8615" s="4" t="s">
        <v>8510</v>
      </c>
      <c r="F8615" s="3"/>
      <c r="G8615" s="3"/>
    </row>
    <row r="8616" spans="1:7">
      <c r="A8616" s="4" t="s">
        <v>8824</v>
      </c>
      <c r="B8616" s="4" t="s">
        <v>256</v>
      </c>
      <c r="C8616" s="4" t="s">
        <v>177</v>
      </c>
      <c r="D8616" s="4" t="s">
        <v>24</v>
      </c>
      <c r="E8616" s="4" t="s">
        <v>8510</v>
      </c>
      <c r="F8616" s="3"/>
      <c r="G8616" s="3"/>
    </row>
    <row r="8617" spans="1:7">
      <c r="A8617" s="4" t="s">
        <v>8825</v>
      </c>
      <c r="B8617" s="4" t="s">
        <v>256</v>
      </c>
      <c r="C8617" s="4" t="s">
        <v>177</v>
      </c>
      <c r="D8617" s="4" t="s">
        <v>24</v>
      </c>
      <c r="E8617" s="4" t="s">
        <v>8510</v>
      </c>
      <c r="F8617" s="3"/>
      <c r="G8617" s="3"/>
    </row>
    <row r="8618" spans="1:7">
      <c r="A8618" s="4" t="s">
        <v>8826</v>
      </c>
      <c r="B8618" s="4" t="s">
        <v>256</v>
      </c>
      <c r="C8618" s="4" t="s">
        <v>192</v>
      </c>
      <c r="D8618" s="4" t="s">
        <v>59</v>
      </c>
      <c r="E8618" s="4" t="s">
        <v>8510</v>
      </c>
      <c r="F8618" s="3"/>
      <c r="G8618" s="3"/>
    </row>
    <row r="8619" spans="1:7">
      <c r="A8619" s="4" t="s">
        <v>8827</v>
      </c>
      <c r="B8619" s="4" t="s">
        <v>256</v>
      </c>
      <c r="C8619" s="4" t="s">
        <v>192</v>
      </c>
      <c r="D8619" s="4" t="s">
        <v>83</v>
      </c>
      <c r="E8619" s="4" t="s">
        <v>8510</v>
      </c>
      <c r="F8619" s="3"/>
      <c r="G8619" s="3"/>
    </row>
    <row r="8620" spans="1:7">
      <c r="A8620" s="4" t="s">
        <v>8828</v>
      </c>
      <c r="B8620" s="4" t="s">
        <v>256</v>
      </c>
      <c r="C8620" s="4" t="s">
        <v>192</v>
      </c>
      <c r="D8620" s="4" t="s">
        <v>100</v>
      </c>
      <c r="E8620" s="4" t="s">
        <v>8510</v>
      </c>
      <c r="F8620" s="3"/>
      <c r="G8620" s="3"/>
    </row>
    <row r="8621" spans="1:7">
      <c r="A8621" s="4" t="s">
        <v>8829</v>
      </c>
      <c r="B8621" s="4" t="s">
        <v>256</v>
      </c>
      <c r="C8621" s="4" t="s">
        <v>192</v>
      </c>
      <c r="D8621" s="4" t="s">
        <v>24</v>
      </c>
      <c r="E8621" s="4" t="s">
        <v>8510</v>
      </c>
      <c r="F8621" s="3"/>
      <c r="G8621" s="3"/>
    </row>
    <row r="8622" spans="1:7">
      <c r="A8622" s="4" t="s">
        <v>8830</v>
      </c>
      <c r="B8622" s="4" t="s">
        <v>256</v>
      </c>
      <c r="C8622" s="4" t="s">
        <v>192</v>
      </c>
      <c r="D8622" s="4" t="s">
        <v>24</v>
      </c>
      <c r="E8622" s="4" t="s">
        <v>8510</v>
      </c>
      <c r="F8622" s="3"/>
      <c r="G8622" s="3"/>
    </row>
    <row r="8623" spans="1:7">
      <c r="A8623" s="4" t="s">
        <v>8831</v>
      </c>
      <c r="B8623" s="4" t="s">
        <v>256</v>
      </c>
      <c r="C8623" s="4" t="s">
        <v>192</v>
      </c>
      <c r="D8623" s="4" t="s">
        <v>24</v>
      </c>
      <c r="E8623" s="4" t="s">
        <v>8510</v>
      </c>
      <c r="F8623" s="3"/>
      <c r="G8623" s="3"/>
    </row>
    <row r="8624" spans="1:7">
      <c r="A8624" s="4" t="s">
        <v>8832</v>
      </c>
      <c r="B8624" s="4" t="s">
        <v>256</v>
      </c>
      <c r="C8624" s="4" t="s">
        <v>192</v>
      </c>
      <c r="D8624" s="4" t="s">
        <v>24</v>
      </c>
      <c r="E8624" s="4" t="s">
        <v>8510</v>
      </c>
      <c r="F8624" s="3"/>
      <c r="G8624" s="3"/>
    </row>
    <row r="8625" spans="1:7">
      <c r="A8625" s="4" t="s">
        <v>8833</v>
      </c>
      <c r="B8625" s="4" t="s">
        <v>256</v>
      </c>
      <c r="C8625" s="4" t="s">
        <v>192</v>
      </c>
      <c r="D8625" s="4" t="s">
        <v>24</v>
      </c>
      <c r="E8625" s="4" t="s">
        <v>8510</v>
      </c>
      <c r="F8625" s="3"/>
      <c r="G8625" s="3"/>
    </row>
    <row r="8626" spans="1:7">
      <c r="A8626" s="4" t="s">
        <v>8834</v>
      </c>
      <c r="B8626" s="4" t="s">
        <v>256</v>
      </c>
      <c r="C8626" s="4" t="s">
        <v>192</v>
      </c>
      <c r="D8626" s="4" t="s">
        <v>24</v>
      </c>
      <c r="E8626" s="4" t="s">
        <v>8510</v>
      </c>
      <c r="F8626" s="3"/>
      <c r="G8626" s="3"/>
    </row>
    <row r="8627" spans="1:7">
      <c r="A8627" s="4" t="s">
        <v>8835</v>
      </c>
      <c r="B8627" s="4" t="s">
        <v>256</v>
      </c>
      <c r="C8627" s="4" t="s">
        <v>192</v>
      </c>
      <c r="D8627" s="4" t="s">
        <v>24</v>
      </c>
      <c r="E8627" s="4" t="s">
        <v>8510</v>
      </c>
      <c r="F8627" s="3"/>
      <c r="G8627" s="3"/>
    </row>
    <row r="8628" spans="1:7">
      <c r="A8628" s="4" t="s">
        <v>8836</v>
      </c>
      <c r="B8628" s="4" t="s">
        <v>256</v>
      </c>
      <c r="C8628" s="4" t="s">
        <v>192</v>
      </c>
      <c r="D8628" s="4" t="s">
        <v>24</v>
      </c>
      <c r="E8628" s="4" t="s">
        <v>8510</v>
      </c>
      <c r="F8628" s="3"/>
      <c r="G8628" s="3"/>
    </row>
    <row r="8629" spans="1:7">
      <c r="A8629" s="4" t="s">
        <v>8837</v>
      </c>
      <c r="B8629" s="4" t="s">
        <v>244</v>
      </c>
      <c r="C8629" s="4" t="s">
        <v>179</v>
      </c>
      <c r="D8629" s="4" t="s">
        <v>97</v>
      </c>
      <c r="E8629" s="4" t="s">
        <v>8510</v>
      </c>
      <c r="F8629" s="3"/>
      <c r="G8629" s="3"/>
    </row>
    <row r="8630" spans="1:7">
      <c r="A8630" s="4" t="s">
        <v>8838</v>
      </c>
      <c r="B8630" s="4" t="s">
        <v>244</v>
      </c>
      <c r="C8630" s="4" t="s">
        <v>179</v>
      </c>
      <c r="D8630" s="4" t="s">
        <v>109</v>
      </c>
      <c r="E8630" s="4" t="s">
        <v>8510</v>
      </c>
      <c r="F8630" s="3"/>
      <c r="G8630" s="3"/>
    </row>
    <row r="8631" spans="1:7">
      <c r="A8631" s="4" t="s">
        <v>8839</v>
      </c>
      <c r="B8631" s="4" t="s">
        <v>244</v>
      </c>
      <c r="C8631" s="4" t="s">
        <v>179</v>
      </c>
      <c r="D8631" s="4" t="s">
        <v>123</v>
      </c>
      <c r="E8631" s="4" t="s">
        <v>8510</v>
      </c>
      <c r="F8631" s="3"/>
      <c r="G8631" s="3"/>
    </row>
    <row r="8632" spans="1:7">
      <c r="A8632" s="4" t="s">
        <v>8840</v>
      </c>
      <c r="B8632" s="4" t="s">
        <v>244</v>
      </c>
      <c r="C8632" s="4" t="s">
        <v>179</v>
      </c>
      <c r="D8632" s="4" t="s">
        <v>24</v>
      </c>
      <c r="E8632" s="4" t="s">
        <v>8510</v>
      </c>
      <c r="F8632" s="3"/>
      <c r="G8632" s="3"/>
    </row>
    <row r="8633" spans="1:7">
      <c r="A8633" s="4" t="s">
        <v>8841</v>
      </c>
      <c r="B8633" s="4" t="s">
        <v>244</v>
      </c>
      <c r="C8633" s="4" t="s">
        <v>179</v>
      </c>
      <c r="D8633" s="4" t="s">
        <v>24</v>
      </c>
      <c r="E8633" s="4" t="s">
        <v>8510</v>
      </c>
      <c r="F8633" s="3"/>
      <c r="G8633" s="3"/>
    </row>
    <row r="8634" spans="1:7">
      <c r="A8634" s="4" t="s">
        <v>8842</v>
      </c>
      <c r="B8634" s="4" t="s">
        <v>244</v>
      </c>
      <c r="C8634" s="4" t="s">
        <v>179</v>
      </c>
      <c r="D8634" s="4" t="s">
        <v>24</v>
      </c>
      <c r="E8634" s="4" t="s">
        <v>8510</v>
      </c>
      <c r="F8634" s="3"/>
      <c r="G8634" s="3"/>
    </row>
    <row r="8635" spans="1:7">
      <c r="A8635" s="4" t="s">
        <v>8843</v>
      </c>
      <c r="B8635" s="4" t="s">
        <v>244</v>
      </c>
      <c r="C8635" s="4" t="s">
        <v>179</v>
      </c>
      <c r="D8635" s="4" t="s">
        <v>24</v>
      </c>
      <c r="E8635" s="4" t="s">
        <v>8510</v>
      </c>
      <c r="F8635" s="3"/>
      <c r="G8635" s="3"/>
    </row>
    <row r="8636" spans="1:7">
      <c r="A8636" s="4" t="s">
        <v>8844</v>
      </c>
      <c r="B8636" s="4" t="s">
        <v>244</v>
      </c>
      <c r="C8636" s="4" t="s">
        <v>179</v>
      </c>
      <c r="D8636" s="4" t="s">
        <v>24</v>
      </c>
      <c r="E8636" s="4" t="s">
        <v>8510</v>
      </c>
      <c r="F8636" s="3"/>
      <c r="G8636" s="3"/>
    </row>
    <row r="8637" spans="1:7">
      <c r="A8637" s="4" t="s">
        <v>8845</v>
      </c>
      <c r="B8637" s="4" t="s">
        <v>244</v>
      </c>
      <c r="C8637" s="4" t="s">
        <v>179</v>
      </c>
      <c r="D8637" s="4" t="s">
        <v>24</v>
      </c>
      <c r="E8637" s="4" t="s">
        <v>8510</v>
      </c>
      <c r="F8637" s="3"/>
      <c r="G8637" s="3"/>
    </row>
    <row r="8638" spans="1:7">
      <c r="A8638" s="4" t="s">
        <v>8846</v>
      </c>
      <c r="B8638" s="4" t="s">
        <v>244</v>
      </c>
      <c r="C8638" s="4" t="s">
        <v>171</v>
      </c>
      <c r="D8638" s="4" t="s">
        <v>25</v>
      </c>
      <c r="E8638" s="4" t="s">
        <v>8510</v>
      </c>
      <c r="F8638" s="3"/>
      <c r="G8638" s="3"/>
    </row>
    <row r="8639" spans="1:7">
      <c r="A8639" s="4" t="s">
        <v>8847</v>
      </c>
      <c r="B8639" s="4" t="s">
        <v>244</v>
      </c>
      <c r="C8639" s="4" t="s">
        <v>171</v>
      </c>
      <c r="D8639" s="4" t="s">
        <v>50</v>
      </c>
      <c r="E8639" s="4" t="s">
        <v>8510</v>
      </c>
      <c r="F8639" s="3"/>
      <c r="G8639" s="3"/>
    </row>
    <row r="8640" spans="1:7">
      <c r="A8640" s="4" t="s">
        <v>8848</v>
      </c>
      <c r="B8640" s="4" t="s">
        <v>244</v>
      </c>
      <c r="C8640" s="4" t="s">
        <v>171</v>
      </c>
      <c r="D8640" s="4" t="s">
        <v>99</v>
      </c>
      <c r="E8640" s="4" t="s">
        <v>8510</v>
      </c>
      <c r="F8640" s="3"/>
      <c r="G8640" s="3"/>
    </row>
    <row r="8641" spans="1:7">
      <c r="A8641" s="4" t="s">
        <v>8849</v>
      </c>
      <c r="B8641" s="4" t="s">
        <v>244</v>
      </c>
      <c r="C8641" s="4" t="s">
        <v>171</v>
      </c>
      <c r="D8641" s="4" t="s">
        <v>107</v>
      </c>
      <c r="E8641" s="4" t="s">
        <v>8510</v>
      </c>
      <c r="F8641" s="3"/>
      <c r="G8641" s="3"/>
    </row>
    <row r="8642" spans="1:7">
      <c r="A8642" s="4" t="s">
        <v>8850</v>
      </c>
      <c r="B8642" s="4" t="s">
        <v>244</v>
      </c>
      <c r="C8642" s="4" t="s">
        <v>171</v>
      </c>
      <c r="D8642" s="4" t="s">
        <v>118</v>
      </c>
      <c r="E8642" s="4" t="s">
        <v>8510</v>
      </c>
      <c r="F8642" s="3"/>
      <c r="G8642" s="3"/>
    </row>
    <row r="8643" spans="1:7">
      <c r="A8643" s="4" t="s">
        <v>8851</v>
      </c>
      <c r="B8643" s="4" t="s">
        <v>244</v>
      </c>
      <c r="C8643" s="4" t="s">
        <v>171</v>
      </c>
      <c r="D8643" s="4" t="s">
        <v>131</v>
      </c>
      <c r="E8643" s="4" t="s">
        <v>8510</v>
      </c>
      <c r="F8643" s="3"/>
      <c r="G8643" s="3"/>
    </row>
    <row r="8644" spans="1:7">
      <c r="A8644" s="4" t="s">
        <v>8852</v>
      </c>
      <c r="B8644" s="4" t="s">
        <v>244</v>
      </c>
      <c r="C8644" s="4" t="s">
        <v>171</v>
      </c>
      <c r="D8644" s="4" t="s">
        <v>24</v>
      </c>
      <c r="E8644" s="4" t="s">
        <v>8510</v>
      </c>
      <c r="F8644" s="3"/>
      <c r="G8644" s="3"/>
    </row>
    <row r="8645" spans="1:7">
      <c r="A8645" s="4" t="s">
        <v>8853</v>
      </c>
      <c r="B8645" s="4" t="s">
        <v>244</v>
      </c>
      <c r="C8645" s="4" t="s">
        <v>171</v>
      </c>
      <c r="D8645" s="4" t="s">
        <v>24</v>
      </c>
      <c r="E8645" s="4" t="s">
        <v>8510</v>
      </c>
      <c r="F8645" s="3"/>
      <c r="G8645" s="3"/>
    </row>
    <row r="8646" spans="1:7">
      <c r="A8646" s="4" t="s">
        <v>8854</v>
      </c>
      <c r="B8646" s="4" t="s">
        <v>244</v>
      </c>
      <c r="C8646" s="4" t="s">
        <v>171</v>
      </c>
      <c r="D8646" s="4" t="s">
        <v>24</v>
      </c>
      <c r="E8646" s="4" t="s">
        <v>8510</v>
      </c>
      <c r="F8646" s="3"/>
      <c r="G8646" s="3"/>
    </row>
    <row r="8647" spans="1:7">
      <c r="A8647" s="4" t="s">
        <v>8855</v>
      </c>
      <c r="B8647" s="4" t="s">
        <v>244</v>
      </c>
      <c r="C8647" s="4" t="s">
        <v>171</v>
      </c>
      <c r="D8647" s="4" t="s">
        <v>24</v>
      </c>
      <c r="E8647" s="4" t="s">
        <v>8510</v>
      </c>
      <c r="F8647" s="3"/>
      <c r="G8647" s="3"/>
    </row>
    <row r="8648" spans="1:7">
      <c r="A8648" s="4" t="s">
        <v>8856</v>
      </c>
      <c r="B8648" s="4" t="s">
        <v>244</v>
      </c>
      <c r="C8648" s="4" t="s">
        <v>171</v>
      </c>
      <c r="D8648" s="4" t="s">
        <v>24</v>
      </c>
      <c r="E8648" s="4" t="s">
        <v>8510</v>
      </c>
      <c r="F8648" s="3"/>
      <c r="G8648" s="3"/>
    </row>
    <row r="8649" spans="1:7">
      <c r="A8649" s="4" t="s">
        <v>8857</v>
      </c>
      <c r="B8649" s="4" t="s">
        <v>244</v>
      </c>
      <c r="C8649" s="4" t="s">
        <v>171</v>
      </c>
      <c r="D8649" s="4" t="s">
        <v>24</v>
      </c>
      <c r="E8649" s="4" t="s">
        <v>8510</v>
      </c>
      <c r="F8649" s="3"/>
      <c r="G8649" s="3"/>
    </row>
    <row r="8650" spans="1:7">
      <c r="A8650" s="4" t="s">
        <v>8858</v>
      </c>
      <c r="B8650" s="4" t="s">
        <v>244</v>
      </c>
      <c r="C8650" s="4" t="s">
        <v>171</v>
      </c>
      <c r="D8650" s="4" t="s">
        <v>24</v>
      </c>
      <c r="E8650" s="4" t="s">
        <v>8510</v>
      </c>
      <c r="F8650" s="3"/>
      <c r="G8650" s="3"/>
    </row>
    <row r="8651" spans="1:7">
      <c r="A8651" s="4" t="s">
        <v>8859</v>
      </c>
      <c r="B8651" s="4" t="s">
        <v>244</v>
      </c>
      <c r="C8651" s="4" t="s">
        <v>171</v>
      </c>
      <c r="D8651" s="4" t="s">
        <v>24</v>
      </c>
      <c r="E8651" s="4" t="s">
        <v>8510</v>
      </c>
      <c r="F8651" s="3"/>
      <c r="G8651" s="3"/>
    </row>
    <row r="8652" spans="1:7">
      <c r="A8652" s="4" t="s">
        <v>8860</v>
      </c>
      <c r="B8652" s="4" t="s">
        <v>244</v>
      </c>
      <c r="C8652" s="4" t="s">
        <v>199</v>
      </c>
      <c r="D8652" s="4" t="s">
        <v>24</v>
      </c>
      <c r="E8652" s="4" t="s">
        <v>8510</v>
      </c>
      <c r="F8652" s="3"/>
      <c r="G8652" s="3"/>
    </row>
    <row r="8653" spans="1:7">
      <c r="A8653" s="4" t="s">
        <v>8861</v>
      </c>
      <c r="B8653" s="4" t="s">
        <v>244</v>
      </c>
      <c r="C8653" s="4" t="s">
        <v>199</v>
      </c>
      <c r="D8653" s="4" t="s">
        <v>24</v>
      </c>
      <c r="E8653" s="4" t="s">
        <v>8510</v>
      </c>
      <c r="F8653" s="3"/>
      <c r="G8653" s="3"/>
    </row>
    <row r="8654" spans="1:7">
      <c r="A8654" s="4" t="s">
        <v>8862</v>
      </c>
      <c r="B8654" s="4" t="s">
        <v>244</v>
      </c>
      <c r="C8654" s="4" t="s">
        <v>199</v>
      </c>
      <c r="D8654" s="4" t="s">
        <v>24</v>
      </c>
      <c r="E8654" s="4" t="s">
        <v>8510</v>
      </c>
      <c r="F8654" s="3"/>
      <c r="G8654" s="3"/>
    </row>
    <row r="8655" spans="1:7">
      <c r="A8655" s="4" t="s">
        <v>8863</v>
      </c>
      <c r="B8655" s="4" t="s">
        <v>244</v>
      </c>
      <c r="C8655" s="4" t="s">
        <v>199</v>
      </c>
      <c r="D8655" s="4" t="s">
        <v>24</v>
      </c>
      <c r="E8655" s="4" t="s">
        <v>8510</v>
      </c>
      <c r="F8655" s="3"/>
      <c r="G8655" s="3"/>
    </row>
    <row r="8656" spans="1:7">
      <c r="A8656" s="4" t="s">
        <v>8864</v>
      </c>
      <c r="B8656" s="4" t="s">
        <v>244</v>
      </c>
      <c r="C8656" s="4" t="s">
        <v>199</v>
      </c>
      <c r="D8656" s="4" t="s">
        <v>24</v>
      </c>
      <c r="E8656" s="4" t="s">
        <v>8510</v>
      </c>
      <c r="F8656" s="3"/>
      <c r="G8656" s="3"/>
    </row>
    <row r="8657" spans="1:7">
      <c r="A8657" s="4" t="s">
        <v>8865</v>
      </c>
      <c r="B8657" s="4" t="s">
        <v>244</v>
      </c>
      <c r="C8657" s="4" t="s">
        <v>175</v>
      </c>
      <c r="D8657" s="4" t="s">
        <v>52</v>
      </c>
      <c r="E8657" s="4" t="s">
        <v>8510</v>
      </c>
      <c r="F8657" s="3"/>
      <c r="G8657" s="3"/>
    </row>
    <row r="8658" spans="1:7">
      <c r="A8658" s="4" t="s">
        <v>8866</v>
      </c>
      <c r="B8658" s="4" t="s">
        <v>244</v>
      </c>
      <c r="C8658" s="4" t="s">
        <v>175</v>
      </c>
      <c r="D8658" s="4" t="s">
        <v>57</v>
      </c>
      <c r="E8658" s="4" t="s">
        <v>8510</v>
      </c>
      <c r="F8658" s="3"/>
      <c r="G8658" s="3"/>
    </row>
    <row r="8659" spans="1:7">
      <c r="A8659" s="4" t="s">
        <v>8867</v>
      </c>
      <c r="B8659" s="4" t="s">
        <v>244</v>
      </c>
      <c r="C8659" s="4" t="s">
        <v>175</v>
      </c>
      <c r="D8659" s="4" t="s">
        <v>85</v>
      </c>
      <c r="E8659" s="4" t="s">
        <v>8510</v>
      </c>
      <c r="F8659" s="3"/>
      <c r="G8659" s="3"/>
    </row>
    <row r="8660" spans="1:7">
      <c r="A8660" s="4" t="s">
        <v>8868</v>
      </c>
      <c r="B8660" s="4" t="s">
        <v>244</v>
      </c>
      <c r="C8660" s="4" t="s">
        <v>175</v>
      </c>
      <c r="D8660" s="4" t="s">
        <v>98</v>
      </c>
      <c r="E8660" s="4" t="s">
        <v>8510</v>
      </c>
      <c r="F8660" s="3"/>
      <c r="G8660" s="3"/>
    </row>
    <row r="8661" spans="1:7">
      <c r="A8661" s="4" t="s">
        <v>8869</v>
      </c>
      <c r="B8661" s="4" t="s">
        <v>244</v>
      </c>
      <c r="C8661" s="4" t="s">
        <v>175</v>
      </c>
      <c r="D8661" s="4" t="s">
        <v>24</v>
      </c>
      <c r="E8661" s="4" t="s">
        <v>8510</v>
      </c>
      <c r="F8661" s="3"/>
      <c r="G8661" s="3"/>
    </row>
    <row r="8662" spans="1:7">
      <c r="A8662" s="4" t="s">
        <v>8870</v>
      </c>
      <c r="B8662" s="4" t="s">
        <v>244</v>
      </c>
      <c r="C8662" s="4" t="s">
        <v>175</v>
      </c>
      <c r="D8662" s="4" t="s">
        <v>24</v>
      </c>
      <c r="E8662" s="4" t="s">
        <v>8510</v>
      </c>
      <c r="F8662" s="3"/>
      <c r="G8662" s="3"/>
    </row>
    <row r="8663" spans="1:7">
      <c r="A8663" s="4" t="s">
        <v>8871</v>
      </c>
      <c r="B8663" s="4" t="s">
        <v>244</v>
      </c>
      <c r="C8663" s="4" t="s">
        <v>175</v>
      </c>
      <c r="D8663" s="4" t="s">
        <v>24</v>
      </c>
      <c r="E8663" s="4" t="s">
        <v>8510</v>
      </c>
      <c r="F8663" s="3"/>
      <c r="G8663" s="3"/>
    </row>
    <row r="8664" spans="1:7">
      <c r="A8664" s="4" t="s">
        <v>8872</v>
      </c>
      <c r="B8664" s="4" t="s">
        <v>244</v>
      </c>
      <c r="C8664" s="4" t="s">
        <v>175</v>
      </c>
      <c r="D8664" s="4" t="s">
        <v>24</v>
      </c>
      <c r="E8664" s="4" t="s">
        <v>8510</v>
      </c>
      <c r="F8664" s="3"/>
      <c r="G8664" s="3"/>
    </row>
    <row r="8665" spans="1:7">
      <c r="A8665" s="4" t="s">
        <v>8873</v>
      </c>
      <c r="B8665" s="4" t="s">
        <v>244</v>
      </c>
      <c r="C8665" s="4" t="s">
        <v>177</v>
      </c>
      <c r="D8665" s="4" t="s">
        <v>49</v>
      </c>
      <c r="E8665" s="4" t="s">
        <v>8510</v>
      </c>
      <c r="F8665" s="3"/>
      <c r="G8665" s="3"/>
    </row>
    <row r="8666" spans="1:7">
      <c r="A8666" s="4" t="s">
        <v>8874</v>
      </c>
      <c r="B8666" s="4" t="s">
        <v>244</v>
      </c>
      <c r="C8666" s="4" t="s">
        <v>177</v>
      </c>
      <c r="D8666" s="4" t="s">
        <v>54</v>
      </c>
      <c r="E8666" s="4" t="s">
        <v>8510</v>
      </c>
      <c r="F8666" s="3"/>
      <c r="G8666" s="3"/>
    </row>
    <row r="8667" spans="1:7">
      <c r="A8667" s="4" t="s">
        <v>8875</v>
      </c>
      <c r="B8667" s="4" t="s">
        <v>244</v>
      </c>
      <c r="C8667" s="4" t="s">
        <v>177</v>
      </c>
      <c r="D8667" s="4" t="s">
        <v>68</v>
      </c>
      <c r="E8667" s="4" t="s">
        <v>8510</v>
      </c>
      <c r="F8667" s="3"/>
      <c r="G8667" s="3"/>
    </row>
    <row r="8668" spans="1:7">
      <c r="A8668" s="4" t="s">
        <v>8876</v>
      </c>
      <c r="B8668" s="4" t="s">
        <v>244</v>
      </c>
      <c r="C8668" s="4" t="s">
        <v>177</v>
      </c>
      <c r="D8668" s="4" t="s">
        <v>100</v>
      </c>
      <c r="E8668" s="4" t="s">
        <v>8510</v>
      </c>
      <c r="F8668" s="3"/>
      <c r="G8668" s="3"/>
    </row>
    <row r="8669" spans="1:7">
      <c r="A8669" s="4" t="s">
        <v>8877</v>
      </c>
      <c r="B8669" s="4" t="s">
        <v>244</v>
      </c>
      <c r="C8669" s="4" t="s">
        <v>177</v>
      </c>
      <c r="D8669" s="4" t="s">
        <v>24</v>
      </c>
      <c r="E8669" s="4" t="s">
        <v>8510</v>
      </c>
      <c r="F8669" s="3"/>
      <c r="G8669" s="3"/>
    </row>
    <row r="8670" spans="1:7">
      <c r="A8670" s="4" t="s">
        <v>8878</v>
      </c>
      <c r="B8670" s="4" t="s">
        <v>244</v>
      </c>
      <c r="C8670" s="4" t="s">
        <v>177</v>
      </c>
      <c r="D8670" s="4" t="s">
        <v>24</v>
      </c>
      <c r="E8670" s="4" t="s">
        <v>8510</v>
      </c>
      <c r="F8670" s="3"/>
      <c r="G8670" s="3"/>
    </row>
    <row r="8671" spans="1:7">
      <c r="A8671" s="4" t="s">
        <v>8879</v>
      </c>
      <c r="B8671" s="4" t="s">
        <v>244</v>
      </c>
      <c r="C8671" s="4" t="s">
        <v>177</v>
      </c>
      <c r="D8671" s="4" t="s">
        <v>24</v>
      </c>
      <c r="E8671" s="4" t="s">
        <v>8510</v>
      </c>
      <c r="F8671" s="3"/>
      <c r="G8671" s="3"/>
    </row>
    <row r="8672" spans="1:7">
      <c r="A8672" s="4" t="s">
        <v>8880</v>
      </c>
      <c r="B8672" s="4" t="s">
        <v>244</v>
      </c>
      <c r="C8672" s="4" t="s">
        <v>177</v>
      </c>
      <c r="D8672" s="4" t="s">
        <v>24</v>
      </c>
      <c r="E8672" s="4" t="s">
        <v>8510</v>
      </c>
      <c r="F8672" s="3"/>
      <c r="G8672" s="3"/>
    </row>
    <row r="8673" spans="1:7">
      <c r="A8673" s="4" t="s">
        <v>8881</v>
      </c>
      <c r="B8673" s="4" t="s">
        <v>244</v>
      </c>
      <c r="C8673" s="4" t="s">
        <v>192</v>
      </c>
      <c r="D8673" s="4" t="s">
        <v>21</v>
      </c>
      <c r="E8673" s="4" t="s">
        <v>8510</v>
      </c>
      <c r="F8673" s="3"/>
      <c r="G8673" s="3"/>
    </row>
    <row r="8674" spans="1:7">
      <c r="A8674" s="4" t="s">
        <v>8882</v>
      </c>
      <c r="B8674" s="4" t="s">
        <v>244</v>
      </c>
      <c r="C8674" s="4" t="s">
        <v>192</v>
      </c>
      <c r="D8674" s="4" t="s">
        <v>42</v>
      </c>
      <c r="E8674" s="4" t="s">
        <v>8510</v>
      </c>
      <c r="F8674" s="3"/>
      <c r="G8674" s="3"/>
    </row>
    <row r="8675" spans="1:7">
      <c r="A8675" s="4" t="s">
        <v>8883</v>
      </c>
      <c r="B8675" s="4" t="s">
        <v>244</v>
      </c>
      <c r="C8675" s="4" t="s">
        <v>192</v>
      </c>
      <c r="D8675" s="4" t="s">
        <v>59</v>
      </c>
      <c r="E8675" s="4" t="s">
        <v>8510</v>
      </c>
      <c r="F8675" s="3"/>
      <c r="G8675" s="3"/>
    </row>
    <row r="8676" spans="1:7">
      <c r="A8676" s="4" t="s">
        <v>8884</v>
      </c>
      <c r="B8676" s="4" t="s">
        <v>244</v>
      </c>
      <c r="C8676" s="4" t="s">
        <v>192</v>
      </c>
      <c r="D8676" s="4" t="s">
        <v>80</v>
      </c>
      <c r="E8676" s="4" t="s">
        <v>8510</v>
      </c>
      <c r="F8676" s="3"/>
      <c r="G8676" s="3"/>
    </row>
    <row r="8677" spans="1:7">
      <c r="A8677" s="4" t="s">
        <v>8885</v>
      </c>
      <c r="B8677" s="4" t="s">
        <v>244</v>
      </c>
      <c r="C8677" s="4" t="s">
        <v>192</v>
      </c>
      <c r="D8677" s="4" t="s">
        <v>24</v>
      </c>
      <c r="E8677" s="4" t="s">
        <v>8510</v>
      </c>
      <c r="F8677" s="3"/>
      <c r="G8677" s="3"/>
    </row>
    <row r="8678" spans="1:7">
      <c r="A8678" s="4" t="s">
        <v>8886</v>
      </c>
      <c r="B8678" s="4" t="s">
        <v>244</v>
      </c>
      <c r="C8678" s="4" t="s">
        <v>192</v>
      </c>
      <c r="D8678" s="4" t="s">
        <v>24</v>
      </c>
      <c r="E8678" s="4" t="s">
        <v>8510</v>
      </c>
      <c r="F8678" s="3"/>
      <c r="G8678" s="3"/>
    </row>
    <row r="8679" spans="1:7">
      <c r="A8679" s="4" t="s">
        <v>8887</v>
      </c>
      <c r="B8679" s="4" t="s">
        <v>244</v>
      </c>
      <c r="C8679" s="4" t="s">
        <v>192</v>
      </c>
      <c r="D8679" s="4" t="s">
        <v>24</v>
      </c>
      <c r="E8679" s="4" t="s">
        <v>8510</v>
      </c>
      <c r="F8679" s="3"/>
      <c r="G8679" s="3"/>
    </row>
    <row r="8680" spans="1:7">
      <c r="A8680" s="4" t="s">
        <v>8888</v>
      </c>
      <c r="B8680" s="4" t="s">
        <v>244</v>
      </c>
      <c r="C8680" s="4" t="s">
        <v>192</v>
      </c>
      <c r="D8680" s="4" t="s">
        <v>24</v>
      </c>
      <c r="E8680" s="4" t="s">
        <v>8510</v>
      </c>
      <c r="F8680" s="3"/>
      <c r="G8680" s="3"/>
    </row>
    <row r="8681" spans="1:7">
      <c r="A8681" s="4" t="s">
        <v>8889</v>
      </c>
      <c r="B8681" s="4" t="s">
        <v>244</v>
      </c>
      <c r="C8681" s="4" t="s">
        <v>192</v>
      </c>
      <c r="D8681" s="4" t="s">
        <v>24</v>
      </c>
      <c r="E8681" s="4" t="s">
        <v>8510</v>
      </c>
      <c r="F8681" s="3"/>
      <c r="G8681" s="3"/>
    </row>
    <row r="8682" spans="1:7">
      <c r="A8682" s="4" t="s">
        <v>8890</v>
      </c>
      <c r="B8682" s="4" t="s">
        <v>244</v>
      </c>
      <c r="C8682" s="4" t="s">
        <v>192</v>
      </c>
      <c r="D8682" s="4" t="s">
        <v>24</v>
      </c>
      <c r="E8682" s="4" t="s">
        <v>8510</v>
      </c>
      <c r="F8682" s="3"/>
      <c r="G8682" s="3"/>
    </row>
    <row r="8683" spans="1:7">
      <c r="A8683" s="4" t="s">
        <v>8891</v>
      </c>
      <c r="B8683" s="4" t="s">
        <v>170</v>
      </c>
      <c r="C8683" s="4" t="s">
        <v>179</v>
      </c>
      <c r="D8683" s="4" t="s">
        <v>98</v>
      </c>
      <c r="E8683" s="4" t="s">
        <v>8510</v>
      </c>
      <c r="F8683" s="3"/>
      <c r="G8683" s="3"/>
    </row>
    <row r="8684" spans="1:7">
      <c r="A8684" s="4" t="s">
        <v>8892</v>
      </c>
      <c r="B8684" s="4" t="s">
        <v>170</v>
      </c>
      <c r="C8684" s="4" t="s">
        <v>179</v>
      </c>
      <c r="D8684" s="4" t="s">
        <v>109</v>
      </c>
      <c r="E8684" s="4" t="s">
        <v>8510</v>
      </c>
      <c r="F8684" s="3"/>
      <c r="G8684" s="3"/>
    </row>
    <row r="8685" spans="1:7">
      <c r="A8685" s="4" t="s">
        <v>8893</v>
      </c>
      <c r="B8685" s="4" t="s">
        <v>170</v>
      </c>
      <c r="C8685" s="4" t="s">
        <v>179</v>
      </c>
      <c r="D8685" s="4" t="s">
        <v>127</v>
      </c>
      <c r="E8685" s="4" t="s">
        <v>8510</v>
      </c>
      <c r="F8685" s="3"/>
      <c r="G8685" s="3"/>
    </row>
    <row r="8686" spans="1:7">
      <c r="A8686" s="4" t="s">
        <v>8894</v>
      </c>
      <c r="B8686" s="4" t="s">
        <v>170</v>
      </c>
      <c r="C8686" s="4" t="s">
        <v>179</v>
      </c>
      <c r="D8686" s="4" t="s">
        <v>24</v>
      </c>
      <c r="E8686" s="4" t="s">
        <v>8510</v>
      </c>
      <c r="F8686" s="3"/>
      <c r="G8686" s="3"/>
    </row>
    <row r="8687" spans="1:7">
      <c r="A8687" s="4" t="s">
        <v>8895</v>
      </c>
      <c r="B8687" s="4" t="s">
        <v>170</v>
      </c>
      <c r="C8687" s="4" t="s">
        <v>179</v>
      </c>
      <c r="D8687" s="4" t="s">
        <v>24</v>
      </c>
      <c r="E8687" s="4" t="s">
        <v>8510</v>
      </c>
      <c r="F8687" s="3"/>
      <c r="G8687" s="3"/>
    </row>
    <row r="8688" spans="1:7">
      <c r="A8688" s="4" t="s">
        <v>8896</v>
      </c>
      <c r="B8688" s="4" t="s">
        <v>170</v>
      </c>
      <c r="C8688" s="4" t="s">
        <v>179</v>
      </c>
      <c r="D8688" s="4" t="s">
        <v>24</v>
      </c>
      <c r="E8688" s="4" t="s">
        <v>8510</v>
      </c>
      <c r="F8688" s="3"/>
      <c r="G8688" s="3"/>
    </row>
    <row r="8689" spans="1:7">
      <c r="A8689" s="4" t="s">
        <v>8897</v>
      </c>
      <c r="B8689" s="4" t="s">
        <v>170</v>
      </c>
      <c r="C8689" s="4" t="s">
        <v>179</v>
      </c>
      <c r="D8689" s="4" t="s">
        <v>24</v>
      </c>
      <c r="E8689" s="4" t="s">
        <v>8510</v>
      </c>
      <c r="F8689" s="3"/>
      <c r="G8689" s="3"/>
    </row>
    <row r="8690" spans="1:7">
      <c r="A8690" s="4" t="s">
        <v>8898</v>
      </c>
      <c r="B8690" s="4" t="s">
        <v>170</v>
      </c>
      <c r="C8690" s="4" t="s">
        <v>179</v>
      </c>
      <c r="D8690" s="4" t="s">
        <v>24</v>
      </c>
      <c r="E8690" s="4" t="s">
        <v>8510</v>
      </c>
      <c r="F8690" s="3"/>
      <c r="G8690" s="3"/>
    </row>
    <row r="8691" spans="1:7">
      <c r="A8691" s="4" t="s">
        <v>8899</v>
      </c>
      <c r="B8691" s="4" t="s">
        <v>170</v>
      </c>
      <c r="C8691" s="4" t="s">
        <v>171</v>
      </c>
      <c r="D8691" s="4" t="s">
        <v>24</v>
      </c>
      <c r="E8691" s="4" t="s">
        <v>8510</v>
      </c>
      <c r="F8691" s="3"/>
      <c r="G8691" s="3"/>
    </row>
    <row r="8692" spans="1:7">
      <c r="A8692" s="4" t="s">
        <v>8900</v>
      </c>
      <c r="B8692" s="4" t="s">
        <v>170</v>
      </c>
      <c r="C8692" s="4" t="s">
        <v>171</v>
      </c>
      <c r="D8692" s="4" t="s">
        <v>24</v>
      </c>
      <c r="E8692" s="4" t="s">
        <v>8510</v>
      </c>
      <c r="F8692" s="3"/>
      <c r="G8692" s="3"/>
    </row>
    <row r="8693" spans="1:7">
      <c r="A8693" s="4" t="s">
        <v>8901</v>
      </c>
      <c r="B8693" s="4" t="s">
        <v>170</v>
      </c>
      <c r="C8693" s="4" t="s">
        <v>171</v>
      </c>
      <c r="D8693" s="4" t="s">
        <v>24</v>
      </c>
      <c r="E8693" s="4" t="s">
        <v>8510</v>
      </c>
      <c r="F8693" s="3"/>
      <c r="G8693" s="3"/>
    </row>
    <row r="8694" spans="1:7">
      <c r="A8694" s="4" t="s">
        <v>8902</v>
      </c>
      <c r="B8694" s="4" t="s">
        <v>170</v>
      </c>
      <c r="C8694" s="4" t="s">
        <v>199</v>
      </c>
      <c r="D8694" s="4" t="s">
        <v>24</v>
      </c>
      <c r="E8694" s="4" t="s">
        <v>8510</v>
      </c>
      <c r="F8694" s="3"/>
      <c r="G8694" s="3"/>
    </row>
    <row r="8695" spans="1:7">
      <c r="A8695" s="4" t="s">
        <v>8903</v>
      </c>
      <c r="B8695" s="4" t="s">
        <v>170</v>
      </c>
      <c r="C8695" s="4" t="s">
        <v>177</v>
      </c>
      <c r="D8695" s="4" t="s">
        <v>125</v>
      </c>
      <c r="E8695" s="4" t="s">
        <v>8510</v>
      </c>
      <c r="F8695" s="3"/>
      <c r="G8695" s="3"/>
    </row>
    <row r="8696" spans="1:7">
      <c r="A8696" s="4" t="s">
        <v>8904</v>
      </c>
      <c r="B8696" s="4" t="s">
        <v>170</v>
      </c>
      <c r="C8696" s="4" t="s">
        <v>177</v>
      </c>
      <c r="D8696" s="4" t="s">
        <v>24</v>
      </c>
      <c r="E8696" s="4" t="s">
        <v>8510</v>
      </c>
      <c r="F8696" s="3"/>
      <c r="G8696" s="3"/>
    </row>
    <row r="8697" spans="1:7">
      <c r="A8697" s="4" t="s">
        <v>8905</v>
      </c>
      <c r="B8697" s="4" t="s">
        <v>170</v>
      </c>
      <c r="C8697" s="4" t="s">
        <v>177</v>
      </c>
      <c r="D8697" s="4" t="s">
        <v>24</v>
      </c>
      <c r="E8697" s="4" t="s">
        <v>8510</v>
      </c>
      <c r="F8697" s="3"/>
      <c r="G8697" s="3"/>
    </row>
    <row r="8698" spans="1:7">
      <c r="A8698" s="4" t="s">
        <v>8906</v>
      </c>
      <c r="B8698" s="4" t="s">
        <v>170</v>
      </c>
      <c r="C8698" s="4" t="s">
        <v>177</v>
      </c>
      <c r="D8698" s="4" t="s">
        <v>24</v>
      </c>
      <c r="E8698" s="4" t="s">
        <v>8510</v>
      </c>
      <c r="F8698" s="3"/>
      <c r="G8698" s="3"/>
    </row>
    <row r="8699" spans="1:7">
      <c r="A8699" s="4" t="s">
        <v>8907</v>
      </c>
      <c r="B8699" s="4" t="s">
        <v>170</v>
      </c>
      <c r="C8699" s="4" t="s">
        <v>177</v>
      </c>
      <c r="D8699" s="4" t="s">
        <v>24</v>
      </c>
      <c r="E8699" s="4" t="s">
        <v>8510</v>
      </c>
      <c r="F8699" s="3"/>
      <c r="G8699" s="3"/>
    </row>
    <row r="8700" spans="1:7">
      <c r="A8700" s="4" t="s">
        <v>8908</v>
      </c>
      <c r="B8700" s="4" t="s">
        <v>170</v>
      </c>
      <c r="C8700" s="4" t="s">
        <v>177</v>
      </c>
      <c r="D8700" s="4" t="s">
        <v>24</v>
      </c>
      <c r="E8700" s="4" t="s">
        <v>8510</v>
      </c>
      <c r="F8700" s="3"/>
      <c r="G8700" s="3"/>
    </row>
    <row r="8701" spans="1:7">
      <c r="A8701" s="4" t="s">
        <v>8909</v>
      </c>
      <c r="B8701" s="4" t="s">
        <v>170</v>
      </c>
      <c r="C8701" s="4" t="s">
        <v>192</v>
      </c>
      <c r="D8701" s="4" t="s">
        <v>44</v>
      </c>
      <c r="E8701" s="4" t="s">
        <v>8510</v>
      </c>
      <c r="F8701" s="3"/>
      <c r="G8701" s="3"/>
    </row>
    <row r="8702" spans="1:7">
      <c r="A8702" s="4" t="s">
        <v>8910</v>
      </c>
      <c r="B8702" s="4" t="s">
        <v>170</v>
      </c>
      <c r="C8702" s="4" t="s">
        <v>192</v>
      </c>
      <c r="D8702" s="4" t="s">
        <v>50</v>
      </c>
      <c r="E8702" s="4" t="s">
        <v>8510</v>
      </c>
      <c r="F8702" s="3"/>
      <c r="G8702" s="3"/>
    </row>
    <row r="8703" spans="1:7">
      <c r="A8703" s="4" t="s">
        <v>8911</v>
      </c>
      <c r="B8703" s="4" t="s">
        <v>170</v>
      </c>
      <c r="C8703" s="4" t="s">
        <v>192</v>
      </c>
      <c r="D8703" s="4" t="s">
        <v>61</v>
      </c>
      <c r="E8703" s="4" t="s">
        <v>8510</v>
      </c>
      <c r="F8703" s="3"/>
      <c r="G8703" s="3"/>
    </row>
    <row r="8704" spans="1:7">
      <c r="A8704" s="4" t="s">
        <v>8912</v>
      </c>
      <c r="B8704" s="4" t="s">
        <v>170</v>
      </c>
      <c r="C8704" s="4" t="s">
        <v>192</v>
      </c>
      <c r="D8704" s="4" t="s">
        <v>24</v>
      </c>
      <c r="E8704" s="4" t="s">
        <v>8510</v>
      </c>
      <c r="F8704" s="3"/>
      <c r="G8704" s="3"/>
    </row>
    <row r="8705" spans="1:7">
      <c r="A8705" s="4" t="s">
        <v>8913</v>
      </c>
      <c r="B8705" s="4" t="s">
        <v>170</v>
      </c>
      <c r="C8705" s="4" t="s">
        <v>192</v>
      </c>
      <c r="D8705" s="4" t="s">
        <v>24</v>
      </c>
      <c r="E8705" s="4" t="s">
        <v>8510</v>
      </c>
      <c r="F8705" s="3"/>
      <c r="G8705" s="3"/>
    </row>
    <row r="8706" spans="1:7">
      <c r="A8706" s="4" t="s">
        <v>8914</v>
      </c>
      <c r="B8706" s="4" t="s">
        <v>170</v>
      </c>
      <c r="C8706" s="4" t="s">
        <v>192</v>
      </c>
      <c r="D8706" s="4" t="s">
        <v>24</v>
      </c>
      <c r="E8706" s="4" t="s">
        <v>8510</v>
      </c>
      <c r="F8706" s="3"/>
      <c r="G8706" s="3"/>
    </row>
    <row r="8707" spans="1:7">
      <c r="A8707" s="4" t="s">
        <v>8915</v>
      </c>
      <c r="B8707" s="4" t="s">
        <v>170</v>
      </c>
      <c r="C8707" s="4" t="s">
        <v>192</v>
      </c>
      <c r="D8707" s="4" t="s">
        <v>24</v>
      </c>
      <c r="E8707" s="4" t="s">
        <v>8510</v>
      </c>
      <c r="F8707" s="3"/>
      <c r="G8707" s="3"/>
    </row>
    <row r="8708" spans="1:7">
      <c r="A8708" s="4" t="s">
        <v>8916</v>
      </c>
      <c r="B8708" s="4" t="s">
        <v>170</v>
      </c>
      <c r="C8708" s="4" t="s">
        <v>192</v>
      </c>
      <c r="D8708" s="4" t="s">
        <v>24</v>
      </c>
      <c r="E8708" s="4" t="s">
        <v>8510</v>
      </c>
      <c r="F8708" s="3"/>
      <c r="G8708" s="3"/>
    </row>
    <row r="8709" spans="1:7">
      <c r="A8709" s="4" t="s">
        <v>8917</v>
      </c>
      <c r="B8709" s="4" t="s">
        <v>170</v>
      </c>
      <c r="C8709" s="4" t="s">
        <v>192</v>
      </c>
      <c r="D8709" s="4" t="s">
        <v>24</v>
      </c>
      <c r="E8709" s="4" t="s">
        <v>8510</v>
      </c>
      <c r="F8709" s="3"/>
      <c r="G8709" s="3"/>
    </row>
    <row r="8710" spans="1:7">
      <c r="A8710" s="4" t="s">
        <v>8918</v>
      </c>
      <c r="B8710" s="4" t="s">
        <v>170</v>
      </c>
      <c r="C8710" s="4" t="s">
        <v>192</v>
      </c>
      <c r="D8710" s="4" t="s">
        <v>24</v>
      </c>
      <c r="E8710" s="4" t="s">
        <v>8510</v>
      </c>
      <c r="F8710" s="3"/>
      <c r="G8710" s="3"/>
    </row>
    <row r="8711" spans="1:7">
      <c r="A8711" s="4" t="s">
        <v>8919</v>
      </c>
      <c r="B8711" s="4" t="s">
        <v>170</v>
      </c>
      <c r="C8711" s="4" t="s">
        <v>192</v>
      </c>
      <c r="D8711" s="4" t="s">
        <v>24</v>
      </c>
      <c r="E8711" s="4" t="s">
        <v>8510</v>
      </c>
      <c r="F8711" s="3"/>
      <c r="G8711" s="3"/>
    </row>
    <row r="8712" spans="1:7">
      <c r="A8712" s="4" t="s">
        <v>8920</v>
      </c>
      <c r="B8712" s="4" t="s">
        <v>170</v>
      </c>
      <c r="C8712" s="4" t="s">
        <v>192</v>
      </c>
      <c r="D8712" s="4" t="s">
        <v>24</v>
      </c>
      <c r="E8712" s="4" t="s">
        <v>8510</v>
      </c>
      <c r="F8712" s="3"/>
      <c r="G8712" s="3"/>
    </row>
    <row r="8713" spans="1:7">
      <c r="A8713" s="4" t="s">
        <v>8921</v>
      </c>
      <c r="B8713" s="4" t="s">
        <v>170</v>
      </c>
      <c r="C8713" s="4" t="s">
        <v>192</v>
      </c>
      <c r="D8713" s="4" t="s">
        <v>24</v>
      </c>
      <c r="E8713" s="4" t="s">
        <v>8510</v>
      </c>
      <c r="F8713" s="3"/>
      <c r="G8713" s="3"/>
    </row>
    <row r="8714" spans="1:7">
      <c r="A8714" s="4" t="s">
        <v>8922</v>
      </c>
      <c r="B8714" s="4" t="s">
        <v>189</v>
      </c>
      <c r="C8714" s="4" t="s">
        <v>179</v>
      </c>
      <c r="D8714" s="4" t="s">
        <v>74</v>
      </c>
      <c r="E8714" s="4" t="s">
        <v>8510</v>
      </c>
      <c r="F8714" s="3"/>
      <c r="G8714" s="3"/>
    </row>
    <row r="8715" spans="1:7">
      <c r="A8715" s="4" t="s">
        <v>8923</v>
      </c>
      <c r="B8715" s="4" t="s">
        <v>189</v>
      </c>
      <c r="C8715" s="4" t="s">
        <v>179</v>
      </c>
      <c r="D8715" s="4" t="s">
        <v>99</v>
      </c>
      <c r="E8715" s="4" t="s">
        <v>8510</v>
      </c>
      <c r="F8715" s="3"/>
      <c r="G8715" s="3"/>
    </row>
    <row r="8716" spans="1:7">
      <c r="A8716" s="4" t="s">
        <v>8924</v>
      </c>
      <c r="B8716" s="4" t="s">
        <v>189</v>
      </c>
      <c r="C8716" s="4" t="s">
        <v>179</v>
      </c>
      <c r="D8716" s="4" t="s">
        <v>24</v>
      </c>
      <c r="E8716" s="4" t="s">
        <v>8510</v>
      </c>
      <c r="F8716" s="3"/>
      <c r="G8716" s="3"/>
    </row>
    <row r="8717" spans="1:7">
      <c r="A8717" s="4" t="s">
        <v>8925</v>
      </c>
      <c r="B8717" s="4" t="s">
        <v>189</v>
      </c>
      <c r="C8717" s="4" t="s">
        <v>179</v>
      </c>
      <c r="D8717" s="4" t="s">
        <v>24</v>
      </c>
      <c r="E8717" s="4" t="s">
        <v>8510</v>
      </c>
      <c r="F8717" s="3"/>
      <c r="G8717" s="3"/>
    </row>
    <row r="8718" spans="1:7">
      <c r="A8718" s="4" t="s">
        <v>8926</v>
      </c>
      <c r="B8718" s="4" t="s">
        <v>189</v>
      </c>
      <c r="C8718" s="4" t="s">
        <v>179</v>
      </c>
      <c r="D8718" s="4" t="s">
        <v>24</v>
      </c>
      <c r="E8718" s="4" t="s">
        <v>8510</v>
      </c>
      <c r="F8718" s="3"/>
      <c r="G8718" s="3"/>
    </row>
    <row r="8719" spans="1:7">
      <c r="A8719" s="4" t="s">
        <v>8927</v>
      </c>
      <c r="B8719" s="4" t="s">
        <v>189</v>
      </c>
      <c r="C8719" s="4" t="s">
        <v>179</v>
      </c>
      <c r="D8719" s="4" t="s">
        <v>24</v>
      </c>
      <c r="E8719" s="4" t="s">
        <v>8510</v>
      </c>
      <c r="F8719" s="3"/>
      <c r="G8719" s="3"/>
    </row>
    <row r="8720" spans="1:7">
      <c r="A8720" s="4" t="s">
        <v>8928</v>
      </c>
      <c r="B8720" s="4" t="s">
        <v>189</v>
      </c>
      <c r="C8720" s="4" t="s">
        <v>179</v>
      </c>
      <c r="D8720" s="4" t="s">
        <v>24</v>
      </c>
      <c r="E8720" s="4" t="s">
        <v>8510</v>
      </c>
      <c r="F8720" s="3"/>
      <c r="G8720" s="3"/>
    </row>
    <row r="8721" spans="1:7">
      <c r="A8721" s="4" t="s">
        <v>8929</v>
      </c>
      <c r="B8721" s="4" t="s">
        <v>189</v>
      </c>
      <c r="C8721" s="4" t="s">
        <v>179</v>
      </c>
      <c r="D8721" s="4" t="s">
        <v>24</v>
      </c>
      <c r="E8721" s="4" t="s">
        <v>8510</v>
      </c>
      <c r="F8721" s="3"/>
      <c r="G8721" s="3"/>
    </row>
    <row r="8722" spans="1:7">
      <c r="A8722" s="4" t="s">
        <v>8930</v>
      </c>
      <c r="B8722" s="4" t="s">
        <v>189</v>
      </c>
      <c r="C8722" s="4" t="s">
        <v>179</v>
      </c>
      <c r="D8722" s="4" t="s">
        <v>24</v>
      </c>
      <c r="E8722" s="4" t="s">
        <v>8510</v>
      </c>
      <c r="F8722" s="3"/>
      <c r="G8722" s="3"/>
    </row>
    <row r="8723" spans="1:7">
      <c r="A8723" s="4" t="s">
        <v>8931</v>
      </c>
      <c r="B8723" s="4" t="s">
        <v>189</v>
      </c>
      <c r="C8723" s="4" t="s">
        <v>179</v>
      </c>
      <c r="D8723" s="4" t="s">
        <v>24</v>
      </c>
      <c r="E8723" s="4" t="s">
        <v>8510</v>
      </c>
      <c r="F8723" s="3"/>
      <c r="G8723" s="3"/>
    </row>
    <row r="8724" spans="1:7">
      <c r="A8724" s="4" t="s">
        <v>8932</v>
      </c>
      <c r="B8724" s="4" t="s">
        <v>189</v>
      </c>
      <c r="C8724" s="4" t="s">
        <v>179</v>
      </c>
      <c r="D8724" s="4" t="s">
        <v>24</v>
      </c>
      <c r="E8724" s="4" t="s">
        <v>8510</v>
      </c>
      <c r="F8724" s="3"/>
      <c r="G8724" s="3"/>
    </row>
    <row r="8725" spans="1:7">
      <c r="A8725" s="4" t="s">
        <v>8933</v>
      </c>
      <c r="B8725" s="4" t="s">
        <v>189</v>
      </c>
      <c r="C8725" s="4" t="s">
        <v>171</v>
      </c>
      <c r="D8725" s="4" t="s">
        <v>90</v>
      </c>
      <c r="E8725" s="4" t="s">
        <v>8510</v>
      </c>
      <c r="F8725" s="3"/>
      <c r="G8725" s="3"/>
    </row>
    <row r="8726" spans="1:7">
      <c r="A8726" s="4" t="s">
        <v>8934</v>
      </c>
      <c r="B8726" s="4" t="s">
        <v>189</v>
      </c>
      <c r="C8726" s="4" t="s">
        <v>171</v>
      </c>
      <c r="D8726" s="4" t="s">
        <v>111</v>
      </c>
      <c r="E8726" s="4" t="s">
        <v>8510</v>
      </c>
      <c r="F8726" s="3"/>
      <c r="G8726" s="3"/>
    </row>
    <row r="8727" spans="1:7">
      <c r="A8727" s="4" t="s">
        <v>8935</v>
      </c>
      <c r="B8727" s="4" t="s">
        <v>189</v>
      </c>
      <c r="C8727" s="4" t="s">
        <v>171</v>
      </c>
      <c r="D8727" s="4" t="s">
        <v>129</v>
      </c>
      <c r="E8727" s="4" t="s">
        <v>8510</v>
      </c>
      <c r="F8727" s="3"/>
      <c r="G8727" s="3"/>
    </row>
    <row r="8728" spans="1:7">
      <c r="A8728" s="4" t="s">
        <v>8936</v>
      </c>
      <c r="B8728" s="4" t="s">
        <v>189</v>
      </c>
      <c r="C8728" s="4" t="s">
        <v>171</v>
      </c>
      <c r="D8728" s="4" t="s">
        <v>24</v>
      </c>
      <c r="E8728" s="4" t="s">
        <v>8510</v>
      </c>
      <c r="F8728" s="3"/>
      <c r="G8728" s="3"/>
    </row>
    <row r="8729" spans="1:7">
      <c r="A8729" s="4" t="s">
        <v>8937</v>
      </c>
      <c r="B8729" s="4" t="s">
        <v>189</v>
      </c>
      <c r="C8729" s="4" t="s">
        <v>171</v>
      </c>
      <c r="D8729" s="4" t="s">
        <v>24</v>
      </c>
      <c r="E8729" s="4" t="s">
        <v>8510</v>
      </c>
      <c r="F8729" s="3"/>
      <c r="G8729" s="3"/>
    </row>
    <row r="8730" spans="1:7">
      <c r="A8730" s="4" t="s">
        <v>8938</v>
      </c>
      <c r="B8730" s="4" t="s">
        <v>189</v>
      </c>
      <c r="C8730" s="4" t="s">
        <v>171</v>
      </c>
      <c r="D8730" s="4" t="s">
        <v>24</v>
      </c>
      <c r="E8730" s="4" t="s">
        <v>8510</v>
      </c>
      <c r="F8730" s="3"/>
      <c r="G8730" s="3"/>
    </row>
    <row r="8731" spans="1:7">
      <c r="A8731" s="4" t="s">
        <v>8939</v>
      </c>
      <c r="B8731" s="4" t="s">
        <v>189</v>
      </c>
      <c r="C8731" s="4" t="s">
        <v>199</v>
      </c>
      <c r="D8731" s="4" t="s">
        <v>84</v>
      </c>
      <c r="E8731" s="4" t="s">
        <v>8510</v>
      </c>
      <c r="F8731" s="3"/>
      <c r="G8731" s="3"/>
    </row>
    <row r="8732" spans="1:7">
      <c r="A8732" s="4" t="s">
        <v>8940</v>
      </c>
      <c r="B8732" s="4" t="s">
        <v>189</v>
      </c>
      <c r="C8732" s="4" t="s">
        <v>199</v>
      </c>
      <c r="D8732" s="4" t="s">
        <v>127</v>
      </c>
      <c r="E8732" s="4" t="s">
        <v>8510</v>
      </c>
      <c r="F8732" s="3"/>
      <c r="G8732" s="3"/>
    </row>
    <row r="8733" spans="1:7">
      <c r="A8733" s="4" t="s">
        <v>8941</v>
      </c>
      <c r="B8733" s="4" t="s">
        <v>189</v>
      </c>
      <c r="C8733" s="4" t="s">
        <v>199</v>
      </c>
      <c r="D8733" s="4" t="s">
        <v>24</v>
      </c>
      <c r="E8733" s="4" t="s">
        <v>8510</v>
      </c>
      <c r="F8733" s="3"/>
      <c r="G8733" s="3"/>
    </row>
    <row r="8734" spans="1:7">
      <c r="A8734" s="4" t="s">
        <v>8942</v>
      </c>
      <c r="B8734" s="4" t="s">
        <v>189</v>
      </c>
      <c r="C8734" s="4" t="s">
        <v>175</v>
      </c>
      <c r="D8734" s="4" t="s">
        <v>24</v>
      </c>
      <c r="E8734" s="4" t="s">
        <v>8510</v>
      </c>
      <c r="F8734" s="3"/>
      <c r="G8734" s="3"/>
    </row>
    <row r="8735" spans="1:7">
      <c r="A8735" s="4" t="s">
        <v>8943</v>
      </c>
      <c r="B8735" s="4" t="s">
        <v>189</v>
      </c>
      <c r="C8735" s="4" t="s">
        <v>175</v>
      </c>
      <c r="D8735" s="4" t="s">
        <v>24</v>
      </c>
      <c r="E8735" s="4" t="s">
        <v>8510</v>
      </c>
      <c r="F8735" s="3"/>
      <c r="G8735" s="3"/>
    </row>
    <row r="8736" spans="1:7">
      <c r="A8736" s="4" t="s">
        <v>8944</v>
      </c>
      <c r="B8736" s="4" t="s">
        <v>189</v>
      </c>
      <c r="C8736" s="4" t="s">
        <v>175</v>
      </c>
      <c r="D8736" s="4" t="s">
        <v>24</v>
      </c>
      <c r="E8736" s="4" t="s">
        <v>8510</v>
      </c>
      <c r="F8736" s="3"/>
      <c r="G8736" s="3"/>
    </row>
    <row r="8737" spans="1:7">
      <c r="A8737" s="4" t="s">
        <v>8945</v>
      </c>
      <c r="B8737" s="4" t="s">
        <v>189</v>
      </c>
      <c r="C8737" s="4" t="s">
        <v>177</v>
      </c>
      <c r="D8737" s="4" t="s">
        <v>76</v>
      </c>
      <c r="E8737" s="4" t="s">
        <v>8510</v>
      </c>
      <c r="F8737" s="3"/>
      <c r="G8737" s="3"/>
    </row>
    <row r="8738" spans="1:7">
      <c r="A8738" s="4" t="s">
        <v>8946</v>
      </c>
      <c r="B8738" s="4" t="s">
        <v>189</v>
      </c>
      <c r="C8738" s="4" t="s">
        <v>177</v>
      </c>
      <c r="D8738" s="4" t="s">
        <v>84</v>
      </c>
      <c r="E8738" s="4" t="s">
        <v>8510</v>
      </c>
      <c r="F8738" s="3"/>
      <c r="G8738" s="3"/>
    </row>
    <row r="8739" spans="1:7">
      <c r="A8739" s="4" t="s">
        <v>8947</v>
      </c>
      <c r="B8739" s="4" t="s">
        <v>189</v>
      </c>
      <c r="C8739" s="4" t="s">
        <v>177</v>
      </c>
      <c r="D8739" s="4" t="s">
        <v>24</v>
      </c>
      <c r="E8739" s="4" t="s">
        <v>8510</v>
      </c>
      <c r="F8739" s="3"/>
      <c r="G8739" s="3"/>
    </row>
    <row r="8740" spans="1:7">
      <c r="A8740" s="4" t="s">
        <v>8948</v>
      </c>
      <c r="B8740" s="4" t="s">
        <v>189</v>
      </c>
      <c r="C8740" s="4" t="s">
        <v>177</v>
      </c>
      <c r="D8740" s="4" t="s">
        <v>24</v>
      </c>
      <c r="E8740" s="4" t="s">
        <v>8510</v>
      </c>
      <c r="F8740" s="3"/>
      <c r="G8740" s="3"/>
    </row>
    <row r="8741" spans="1:7">
      <c r="A8741" s="4" t="s">
        <v>8949</v>
      </c>
      <c r="B8741" s="4" t="s">
        <v>189</v>
      </c>
      <c r="C8741" s="4" t="s">
        <v>177</v>
      </c>
      <c r="D8741" s="4" t="s">
        <v>24</v>
      </c>
      <c r="E8741" s="4" t="s">
        <v>8510</v>
      </c>
      <c r="F8741" s="3"/>
      <c r="G8741" s="3"/>
    </row>
    <row r="8742" spans="1:7">
      <c r="A8742" s="4" t="s">
        <v>8950</v>
      </c>
      <c r="B8742" s="4" t="s">
        <v>189</v>
      </c>
      <c r="C8742" s="4" t="s">
        <v>177</v>
      </c>
      <c r="D8742" s="4" t="s">
        <v>24</v>
      </c>
      <c r="E8742" s="4" t="s">
        <v>8510</v>
      </c>
      <c r="F8742" s="3"/>
      <c r="G8742" s="3"/>
    </row>
    <row r="8743" spans="1:7">
      <c r="A8743" s="4" t="s">
        <v>8951</v>
      </c>
      <c r="B8743" s="4" t="s">
        <v>189</v>
      </c>
      <c r="C8743" s="4" t="s">
        <v>177</v>
      </c>
      <c r="D8743" s="4" t="s">
        <v>24</v>
      </c>
      <c r="E8743" s="4" t="s">
        <v>8510</v>
      </c>
      <c r="F8743" s="3"/>
      <c r="G8743" s="3"/>
    </row>
    <row r="8744" spans="1:7">
      <c r="A8744" s="4" t="s">
        <v>8952</v>
      </c>
      <c r="B8744" s="4" t="s">
        <v>189</v>
      </c>
      <c r="C8744" s="4" t="s">
        <v>177</v>
      </c>
      <c r="D8744" s="4" t="s">
        <v>24</v>
      </c>
      <c r="E8744" s="4" t="s">
        <v>8510</v>
      </c>
      <c r="F8744" s="3"/>
      <c r="G8744" s="3"/>
    </row>
    <row r="8745" spans="1:7">
      <c r="A8745" s="4" t="s">
        <v>8953</v>
      </c>
      <c r="B8745" s="4" t="s">
        <v>189</v>
      </c>
      <c r="C8745" s="4" t="s">
        <v>177</v>
      </c>
      <c r="D8745" s="4" t="s">
        <v>24</v>
      </c>
      <c r="E8745" s="4" t="s">
        <v>8510</v>
      </c>
      <c r="F8745" s="3"/>
      <c r="G8745" s="3"/>
    </row>
    <row r="8746" spans="1:7">
      <c r="A8746" s="4" t="s">
        <v>8954</v>
      </c>
      <c r="B8746" s="4" t="s">
        <v>189</v>
      </c>
      <c r="C8746" s="4" t="s">
        <v>192</v>
      </c>
      <c r="D8746" s="4" t="s">
        <v>54</v>
      </c>
      <c r="E8746" s="4" t="s">
        <v>8510</v>
      </c>
      <c r="F8746" s="3"/>
      <c r="G8746" s="3"/>
    </row>
    <row r="8747" spans="1:7">
      <c r="A8747" s="4" t="s">
        <v>8955</v>
      </c>
      <c r="B8747" s="4" t="s">
        <v>189</v>
      </c>
      <c r="C8747" s="4" t="s">
        <v>192</v>
      </c>
      <c r="D8747" s="4" t="s">
        <v>24</v>
      </c>
      <c r="E8747" s="4" t="s">
        <v>8510</v>
      </c>
      <c r="F8747" s="3"/>
      <c r="G8747" s="3"/>
    </row>
    <row r="8748" spans="1:7">
      <c r="A8748" s="4" t="s">
        <v>8956</v>
      </c>
      <c r="B8748" s="4" t="s">
        <v>208</v>
      </c>
      <c r="C8748" s="4" t="s">
        <v>179</v>
      </c>
      <c r="D8748" s="4" t="s">
        <v>47</v>
      </c>
      <c r="E8748" s="4" t="s">
        <v>8510</v>
      </c>
      <c r="F8748" s="3"/>
      <c r="G8748" s="3"/>
    </row>
    <row r="8749" spans="1:7">
      <c r="A8749" s="4" t="s">
        <v>8957</v>
      </c>
      <c r="B8749" s="4" t="s">
        <v>208</v>
      </c>
      <c r="C8749" s="4" t="s">
        <v>179</v>
      </c>
      <c r="D8749" s="4" t="s">
        <v>87</v>
      </c>
      <c r="E8749" s="4" t="s">
        <v>8510</v>
      </c>
      <c r="F8749" s="3"/>
      <c r="G8749" s="3"/>
    </row>
    <row r="8750" spans="1:7">
      <c r="A8750" s="4" t="s">
        <v>8958</v>
      </c>
      <c r="B8750" s="4" t="s">
        <v>208</v>
      </c>
      <c r="C8750" s="4" t="s">
        <v>179</v>
      </c>
      <c r="D8750" s="4" t="s">
        <v>106</v>
      </c>
      <c r="E8750" s="4" t="s">
        <v>8510</v>
      </c>
      <c r="F8750" s="3"/>
      <c r="G8750" s="3"/>
    </row>
    <row r="8751" spans="1:7">
      <c r="A8751" s="4" t="s">
        <v>8959</v>
      </c>
      <c r="B8751" s="4" t="s">
        <v>208</v>
      </c>
      <c r="C8751" s="4" t="s">
        <v>179</v>
      </c>
      <c r="D8751" s="4" t="s">
        <v>24</v>
      </c>
      <c r="E8751" s="4" t="s">
        <v>8510</v>
      </c>
      <c r="F8751" s="3"/>
      <c r="G8751" s="3"/>
    </row>
    <row r="8752" spans="1:7">
      <c r="A8752" s="4" t="s">
        <v>8960</v>
      </c>
      <c r="B8752" s="4" t="s">
        <v>208</v>
      </c>
      <c r="C8752" s="4" t="s">
        <v>179</v>
      </c>
      <c r="D8752" s="4" t="s">
        <v>24</v>
      </c>
      <c r="E8752" s="4" t="s">
        <v>8510</v>
      </c>
      <c r="F8752" s="3"/>
      <c r="G8752" s="3"/>
    </row>
    <row r="8753" spans="1:7">
      <c r="A8753" s="4" t="s">
        <v>8961</v>
      </c>
      <c r="B8753" s="4" t="s">
        <v>208</v>
      </c>
      <c r="C8753" s="4" t="s">
        <v>179</v>
      </c>
      <c r="D8753" s="4" t="s">
        <v>24</v>
      </c>
      <c r="E8753" s="4" t="s">
        <v>8510</v>
      </c>
      <c r="F8753" s="3"/>
      <c r="G8753" s="3"/>
    </row>
    <row r="8754" spans="1:7">
      <c r="A8754" s="4" t="s">
        <v>8962</v>
      </c>
      <c r="B8754" s="4" t="s">
        <v>208</v>
      </c>
      <c r="C8754" s="4" t="s">
        <v>179</v>
      </c>
      <c r="D8754" s="4" t="s">
        <v>24</v>
      </c>
      <c r="E8754" s="4" t="s">
        <v>8510</v>
      </c>
      <c r="F8754" s="3"/>
      <c r="G8754" s="3"/>
    </row>
    <row r="8755" spans="1:7">
      <c r="A8755" s="4" t="s">
        <v>8963</v>
      </c>
      <c r="B8755" s="4" t="s">
        <v>208</v>
      </c>
      <c r="C8755" s="4" t="s">
        <v>171</v>
      </c>
      <c r="D8755" s="4" t="s">
        <v>113</v>
      </c>
      <c r="E8755" s="4" t="s">
        <v>8510</v>
      </c>
      <c r="F8755" s="3"/>
      <c r="G8755" s="3"/>
    </row>
    <row r="8756" spans="1:7">
      <c r="A8756" s="4" t="s">
        <v>8964</v>
      </c>
      <c r="B8756" s="4" t="s">
        <v>208</v>
      </c>
      <c r="C8756" s="4" t="s">
        <v>171</v>
      </c>
      <c r="D8756" s="4" t="s">
        <v>24</v>
      </c>
      <c r="E8756" s="4" t="s">
        <v>8510</v>
      </c>
      <c r="F8756" s="3"/>
      <c r="G8756" s="3"/>
    </row>
    <row r="8757" spans="1:7">
      <c r="A8757" s="4" t="s">
        <v>8965</v>
      </c>
      <c r="B8757" s="4" t="s">
        <v>208</v>
      </c>
      <c r="C8757" s="4" t="s">
        <v>199</v>
      </c>
      <c r="D8757" s="4" t="s">
        <v>24</v>
      </c>
      <c r="E8757" s="4" t="s">
        <v>8510</v>
      </c>
      <c r="F8757" s="3"/>
      <c r="G8757" s="3"/>
    </row>
    <row r="8758" spans="1:7">
      <c r="A8758" s="4" t="s">
        <v>8966</v>
      </c>
      <c r="B8758" s="4" t="s">
        <v>208</v>
      </c>
      <c r="C8758" s="4" t="s">
        <v>199</v>
      </c>
      <c r="D8758" s="4" t="s">
        <v>24</v>
      </c>
      <c r="E8758" s="4" t="s">
        <v>8510</v>
      </c>
      <c r="F8758" s="3"/>
      <c r="G8758" s="3"/>
    </row>
    <row r="8759" spans="1:7">
      <c r="A8759" s="4" t="s">
        <v>8967</v>
      </c>
      <c r="B8759" s="4" t="s">
        <v>208</v>
      </c>
      <c r="C8759" s="4" t="s">
        <v>177</v>
      </c>
      <c r="D8759" s="4" t="s">
        <v>32</v>
      </c>
      <c r="E8759" s="4" t="s">
        <v>8510</v>
      </c>
      <c r="F8759" s="3"/>
      <c r="G8759" s="3"/>
    </row>
    <row r="8760" spans="1:7">
      <c r="A8760" s="4" t="s">
        <v>8968</v>
      </c>
      <c r="B8760" s="4" t="s">
        <v>208</v>
      </c>
      <c r="C8760" s="4" t="s">
        <v>177</v>
      </c>
      <c r="D8760" s="4" t="s">
        <v>49</v>
      </c>
      <c r="E8760" s="4" t="s">
        <v>8510</v>
      </c>
      <c r="F8760" s="3"/>
      <c r="G8760" s="3"/>
    </row>
    <row r="8761" spans="1:7">
      <c r="A8761" s="4" t="s">
        <v>8969</v>
      </c>
      <c r="B8761" s="4" t="s">
        <v>208</v>
      </c>
      <c r="C8761" s="4" t="s">
        <v>177</v>
      </c>
      <c r="D8761" s="4" t="s">
        <v>62</v>
      </c>
      <c r="E8761" s="4" t="s">
        <v>8510</v>
      </c>
      <c r="F8761" s="3"/>
      <c r="G8761" s="3"/>
    </row>
    <row r="8762" spans="1:7">
      <c r="A8762" s="4" t="s">
        <v>8970</v>
      </c>
      <c r="B8762" s="4" t="s">
        <v>208</v>
      </c>
      <c r="C8762" s="4" t="s">
        <v>177</v>
      </c>
      <c r="D8762" s="4" t="s">
        <v>71</v>
      </c>
      <c r="E8762" s="4" t="s">
        <v>8510</v>
      </c>
      <c r="F8762" s="3"/>
      <c r="G8762" s="3"/>
    </row>
    <row r="8763" spans="1:7">
      <c r="A8763" s="4" t="s">
        <v>8971</v>
      </c>
      <c r="B8763" s="4" t="s">
        <v>208</v>
      </c>
      <c r="C8763" s="4" t="s">
        <v>177</v>
      </c>
      <c r="D8763" s="4" t="s">
        <v>85</v>
      </c>
      <c r="E8763" s="4" t="s">
        <v>8510</v>
      </c>
      <c r="F8763" s="3"/>
      <c r="G8763" s="3"/>
    </row>
    <row r="8764" spans="1:7">
      <c r="A8764" s="4" t="s">
        <v>8972</v>
      </c>
      <c r="B8764" s="4" t="s">
        <v>208</v>
      </c>
      <c r="C8764" s="4" t="s">
        <v>177</v>
      </c>
      <c r="D8764" s="4" t="s">
        <v>96</v>
      </c>
      <c r="E8764" s="4" t="s">
        <v>8510</v>
      </c>
      <c r="F8764" s="3"/>
      <c r="G8764" s="3"/>
    </row>
    <row r="8765" spans="1:7">
      <c r="A8765" s="4" t="s">
        <v>8973</v>
      </c>
      <c r="B8765" s="4" t="s">
        <v>208</v>
      </c>
      <c r="C8765" s="4" t="s">
        <v>177</v>
      </c>
      <c r="D8765" s="4" t="s">
        <v>104</v>
      </c>
      <c r="E8765" s="4" t="s">
        <v>8510</v>
      </c>
      <c r="F8765" s="3"/>
      <c r="G8765" s="3"/>
    </row>
    <row r="8766" spans="1:7">
      <c r="A8766" s="4" t="s">
        <v>8974</v>
      </c>
      <c r="B8766" s="4" t="s">
        <v>208</v>
      </c>
      <c r="C8766" s="4" t="s">
        <v>177</v>
      </c>
      <c r="D8766" s="4" t="s">
        <v>24</v>
      </c>
      <c r="E8766" s="4" t="s">
        <v>8510</v>
      </c>
      <c r="F8766" s="3"/>
      <c r="G8766" s="3"/>
    </row>
    <row r="8767" spans="1:7">
      <c r="A8767" s="4" t="s">
        <v>8975</v>
      </c>
      <c r="B8767" s="4" t="s">
        <v>208</v>
      </c>
      <c r="C8767" s="4" t="s">
        <v>177</v>
      </c>
      <c r="D8767" s="4" t="s">
        <v>24</v>
      </c>
      <c r="E8767" s="4" t="s">
        <v>8510</v>
      </c>
      <c r="F8767" s="3"/>
      <c r="G8767" s="3"/>
    </row>
    <row r="8768" spans="1:7">
      <c r="A8768" s="4" t="s">
        <v>8976</v>
      </c>
      <c r="B8768" s="4" t="s">
        <v>208</v>
      </c>
      <c r="C8768" s="4" t="s">
        <v>177</v>
      </c>
      <c r="D8768" s="4" t="s">
        <v>24</v>
      </c>
      <c r="E8768" s="4" t="s">
        <v>8510</v>
      </c>
      <c r="F8768" s="3"/>
      <c r="G8768" s="3"/>
    </row>
    <row r="8769" spans="1:7">
      <c r="A8769" s="4" t="s">
        <v>8977</v>
      </c>
      <c r="B8769" s="4" t="s">
        <v>208</v>
      </c>
      <c r="C8769" s="4" t="s">
        <v>177</v>
      </c>
      <c r="D8769" s="4" t="s">
        <v>24</v>
      </c>
      <c r="E8769" s="4" t="s">
        <v>8510</v>
      </c>
      <c r="F8769" s="3"/>
      <c r="G8769" s="3"/>
    </row>
    <row r="8770" spans="1:7">
      <c r="A8770" s="4" t="s">
        <v>8978</v>
      </c>
      <c r="B8770" s="4" t="s">
        <v>208</v>
      </c>
      <c r="C8770" s="4" t="s">
        <v>177</v>
      </c>
      <c r="D8770" s="4" t="s">
        <v>24</v>
      </c>
      <c r="E8770" s="4" t="s">
        <v>8510</v>
      </c>
      <c r="F8770" s="3"/>
      <c r="G8770" s="3"/>
    </row>
    <row r="8771" spans="1:7">
      <c r="A8771" s="4" t="s">
        <v>8979</v>
      </c>
      <c r="B8771" s="4" t="s">
        <v>208</v>
      </c>
      <c r="C8771" s="4" t="s">
        <v>177</v>
      </c>
      <c r="D8771" s="4" t="s">
        <v>24</v>
      </c>
      <c r="E8771" s="4" t="s">
        <v>8510</v>
      </c>
      <c r="F8771" s="3"/>
      <c r="G8771" s="3"/>
    </row>
    <row r="8772" spans="1:7">
      <c r="A8772" s="4" t="s">
        <v>8980</v>
      </c>
      <c r="B8772" s="4" t="s">
        <v>208</v>
      </c>
      <c r="C8772" s="4" t="s">
        <v>177</v>
      </c>
      <c r="D8772" s="4" t="s">
        <v>24</v>
      </c>
      <c r="E8772" s="4" t="s">
        <v>8510</v>
      </c>
      <c r="F8772" s="3"/>
      <c r="G8772" s="3"/>
    </row>
    <row r="8773" spans="1:7">
      <c r="A8773" s="4" t="s">
        <v>8981</v>
      </c>
      <c r="B8773" s="4" t="s">
        <v>208</v>
      </c>
      <c r="C8773" s="4" t="s">
        <v>177</v>
      </c>
      <c r="D8773" s="4" t="s">
        <v>24</v>
      </c>
      <c r="E8773" s="4" t="s">
        <v>8510</v>
      </c>
      <c r="F8773" s="3"/>
      <c r="G8773" s="3"/>
    </row>
    <row r="8774" spans="1:7">
      <c r="A8774" s="4" t="s">
        <v>8982</v>
      </c>
      <c r="B8774" s="4" t="s">
        <v>208</v>
      </c>
      <c r="C8774" s="4" t="s">
        <v>177</v>
      </c>
      <c r="D8774" s="4" t="s">
        <v>24</v>
      </c>
      <c r="E8774" s="4" t="s">
        <v>8510</v>
      </c>
      <c r="F8774" s="3"/>
      <c r="G8774" s="3"/>
    </row>
    <row r="8775" spans="1:7">
      <c r="A8775" s="4" t="s">
        <v>8983</v>
      </c>
      <c r="B8775" s="4" t="s">
        <v>208</v>
      </c>
      <c r="C8775" s="4" t="s">
        <v>177</v>
      </c>
      <c r="D8775" s="4" t="s">
        <v>24</v>
      </c>
      <c r="E8775" s="4" t="s">
        <v>8510</v>
      </c>
      <c r="F8775" s="3"/>
      <c r="G8775" s="3"/>
    </row>
    <row r="8776" spans="1:7">
      <c r="A8776" s="4" t="s">
        <v>8984</v>
      </c>
      <c r="B8776" s="4" t="s">
        <v>208</v>
      </c>
      <c r="C8776" s="4" t="s">
        <v>177</v>
      </c>
      <c r="D8776" s="4" t="s">
        <v>24</v>
      </c>
      <c r="E8776" s="4" t="s">
        <v>8510</v>
      </c>
      <c r="F8776" s="3"/>
      <c r="G8776" s="3"/>
    </row>
    <row r="8777" spans="1:7">
      <c r="A8777" s="4" t="s">
        <v>8985</v>
      </c>
      <c r="B8777" s="4" t="s">
        <v>208</v>
      </c>
      <c r="C8777" s="4" t="s">
        <v>177</v>
      </c>
      <c r="D8777" s="4" t="s">
        <v>24</v>
      </c>
      <c r="E8777" s="4" t="s">
        <v>8510</v>
      </c>
      <c r="F8777" s="3"/>
      <c r="G8777" s="3"/>
    </row>
    <row r="8778" spans="1:7">
      <c r="A8778" s="4" t="s">
        <v>8986</v>
      </c>
      <c r="B8778" s="4" t="s">
        <v>208</v>
      </c>
      <c r="C8778" s="4" t="s">
        <v>177</v>
      </c>
      <c r="D8778" s="4" t="s">
        <v>24</v>
      </c>
      <c r="E8778" s="4" t="s">
        <v>8510</v>
      </c>
      <c r="F8778" s="3"/>
      <c r="G8778" s="3"/>
    </row>
    <row r="8779" spans="1:7">
      <c r="A8779" s="4" t="s">
        <v>8987</v>
      </c>
      <c r="B8779" s="4" t="s">
        <v>208</v>
      </c>
      <c r="C8779" s="4" t="s">
        <v>177</v>
      </c>
      <c r="D8779" s="4" t="s">
        <v>24</v>
      </c>
      <c r="E8779" s="4" t="s">
        <v>8510</v>
      </c>
      <c r="F8779" s="3"/>
      <c r="G8779" s="3"/>
    </row>
    <row r="8780" spans="1:7">
      <c r="A8780" s="4" t="s">
        <v>8988</v>
      </c>
      <c r="B8780" s="4" t="s">
        <v>208</v>
      </c>
      <c r="C8780" s="4" t="s">
        <v>177</v>
      </c>
      <c r="D8780" s="4" t="s">
        <v>24</v>
      </c>
      <c r="E8780" s="4" t="s">
        <v>8510</v>
      </c>
      <c r="F8780" s="3"/>
      <c r="G8780" s="3"/>
    </row>
    <row r="8781" spans="1:7">
      <c r="A8781" s="4" t="s">
        <v>8989</v>
      </c>
      <c r="B8781" s="4" t="s">
        <v>208</v>
      </c>
      <c r="C8781" s="4" t="s">
        <v>177</v>
      </c>
      <c r="D8781" s="4" t="s">
        <v>24</v>
      </c>
      <c r="E8781" s="4" t="s">
        <v>8510</v>
      </c>
      <c r="F8781" s="3"/>
      <c r="G8781" s="3"/>
    </row>
    <row r="8782" spans="1:7">
      <c r="A8782" s="4" t="s">
        <v>8990</v>
      </c>
      <c r="B8782" s="4" t="s">
        <v>208</v>
      </c>
      <c r="C8782" s="4" t="s">
        <v>177</v>
      </c>
      <c r="D8782" s="4" t="s">
        <v>24</v>
      </c>
      <c r="E8782" s="4" t="s">
        <v>8510</v>
      </c>
      <c r="F8782" s="3"/>
      <c r="G8782" s="3"/>
    </row>
    <row r="8783" spans="1:7">
      <c r="A8783" s="4" t="s">
        <v>8991</v>
      </c>
      <c r="B8783" s="4" t="s">
        <v>208</v>
      </c>
      <c r="C8783" s="4" t="s">
        <v>177</v>
      </c>
      <c r="D8783" s="4" t="s">
        <v>24</v>
      </c>
      <c r="E8783" s="4" t="s">
        <v>8510</v>
      </c>
      <c r="F8783" s="3"/>
      <c r="G8783" s="3"/>
    </row>
    <row r="8784" spans="1:7">
      <c r="A8784" s="4" t="s">
        <v>8992</v>
      </c>
      <c r="B8784" s="4" t="s">
        <v>208</v>
      </c>
      <c r="C8784" s="4" t="s">
        <v>177</v>
      </c>
      <c r="D8784" s="4" t="s">
        <v>24</v>
      </c>
      <c r="E8784" s="4" t="s">
        <v>8510</v>
      </c>
      <c r="F8784" s="3"/>
      <c r="G8784" s="3"/>
    </row>
    <row r="8785" spans="1:7">
      <c r="A8785" s="4" t="s">
        <v>8993</v>
      </c>
      <c r="B8785" s="4" t="s">
        <v>208</v>
      </c>
      <c r="C8785" s="4" t="s">
        <v>177</v>
      </c>
      <c r="D8785" s="4" t="s">
        <v>24</v>
      </c>
      <c r="E8785" s="4" t="s">
        <v>8510</v>
      </c>
      <c r="F8785" s="3"/>
      <c r="G8785" s="3"/>
    </row>
    <row r="8786" spans="1:7">
      <c r="A8786" s="4" t="s">
        <v>8994</v>
      </c>
      <c r="B8786" s="4" t="s">
        <v>208</v>
      </c>
      <c r="C8786" s="4" t="s">
        <v>177</v>
      </c>
      <c r="D8786" s="4" t="s">
        <v>24</v>
      </c>
      <c r="E8786" s="4" t="s">
        <v>8510</v>
      </c>
      <c r="F8786" s="3"/>
      <c r="G8786" s="3"/>
    </row>
    <row r="8787" spans="1:7">
      <c r="A8787" s="4" t="s">
        <v>8995</v>
      </c>
      <c r="B8787" s="4" t="s">
        <v>208</v>
      </c>
      <c r="C8787" s="4" t="s">
        <v>177</v>
      </c>
      <c r="D8787" s="4" t="s">
        <v>24</v>
      </c>
      <c r="E8787" s="4" t="s">
        <v>8510</v>
      </c>
      <c r="F8787" s="3"/>
      <c r="G8787" s="3"/>
    </row>
    <row r="8788" spans="1:7">
      <c r="A8788" s="4" t="s">
        <v>8996</v>
      </c>
      <c r="B8788" s="4" t="s">
        <v>208</v>
      </c>
      <c r="C8788" s="4" t="s">
        <v>177</v>
      </c>
      <c r="D8788" s="4" t="s">
        <v>24</v>
      </c>
      <c r="E8788" s="4" t="s">
        <v>8510</v>
      </c>
      <c r="F8788" s="3"/>
      <c r="G8788" s="3"/>
    </row>
    <row r="8789" spans="1:7">
      <c r="A8789" s="4" t="s">
        <v>8997</v>
      </c>
      <c r="B8789" s="4" t="s">
        <v>208</v>
      </c>
      <c r="C8789" s="4" t="s">
        <v>177</v>
      </c>
      <c r="D8789" s="4" t="s">
        <v>24</v>
      </c>
      <c r="E8789" s="4" t="s">
        <v>8510</v>
      </c>
      <c r="F8789" s="3"/>
      <c r="G8789" s="3"/>
    </row>
    <row r="8790" spans="1:7">
      <c r="A8790" s="4" t="s">
        <v>8998</v>
      </c>
      <c r="B8790" s="4" t="s">
        <v>208</v>
      </c>
      <c r="C8790" s="4" t="s">
        <v>177</v>
      </c>
      <c r="D8790" s="4" t="s">
        <v>24</v>
      </c>
      <c r="E8790" s="4" t="s">
        <v>8510</v>
      </c>
      <c r="F8790" s="3"/>
      <c r="G8790" s="3"/>
    </row>
    <row r="8791" spans="1:7">
      <c r="A8791" s="4" t="s">
        <v>8999</v>
      </c>
      <c r="B8791" s="4" t="s">
        <v>208</v>
      </c>
      <c r="C8791" s="4" t="s">
        <v>177</v>
      </c>
      <c r="D8791" s="4" t="s">
        <v>24</v>
      </c>
      <c r="E8791" s="4" t="s">
        <v>8510</v>
      </c>
      <c r="F8791" s="3"/>
      <c r="G8791" s="3"/>
    </row>
    <row r="8792" spans="1:7">
      <c r="A8792" s="4" t="s">
        <v>9000</v>
      </c>
      <c r="B8792" s="4" t="s">
        <v>208</v>
      </c>
      <c r="C8792" s="4" t="s">
        <v>192</v>
      </c>
      <c r="D8792" s="4" t="s">
        <v>63</v>
      </c>
      <c r="E8792" s="4" t="s">
        <v>8510</v>
      </c>
      <c r="F8792" s="3"/>
      <c r="G8792" s="3"/>
    </row>
    <row r="8793" spans="1:7">
      <c r="A8793" s="4" t="s">
        <v>9001</v>
      </c>
      <c r="B8793" s="4" t="s">
        <v>208</v>
      </c>
      <c r="C8793" s="4" t="s">
        <v>192</v>
      </c>
      <c r="D8793" s="4" t="s">
        <v>107</v>
      </c>
      <c r="E8793" s="4" t="s">
        <v>8510</v>
      </c>
      <c r="F8793" s="3"/>
      <c r="G8793" s="3"/>
    </row>
    <row r="8794" spans="1:7">
      <c r="A8794" s="4" t="s">
        <v>9002</v>
      </c>
      <c r="B8794" s="4" t="s">
        <v>208</v>
      </c>
      <c r="C8794" s="4" t="s">
        <v>192</v>
      </c>
      <c r="D8794" s="4" t="s">
        <v>24</v>
      </c>
      <c r="E8794" s="4" t="s">
        <v>8510</v>
      </c>
      <c r="F8794" s="3"/>
      <c r="G8794" s="3"/>
    </row>
    <row r="8795" spans="1:7">
      <c r="A8795" s="4" t="s">
        <v>9003</v>
      </c>
      <c r="B8795" s="4" t="s">
        <v>208</v>
      </c>
      <c r="C8795" s="4" t="s">
        <v>192</v>
      </c>
      <c r="D8795" s="4" t="s">
        <v>24</v>
      </c>
      <c r="E8795" s="4" t="s">
        <v>8510</v>
      </c>
      <c r="F8795" s="3"/>
      <c r="G8795" s="3"/>
    </row>
    <row r="8796" spans="1:7">
      <c r="A8796" s="4" t="s">
        <v>9004</v>
      </c>
      <c r="B8796" s="4" t="s">
        <v>208</v>
      </c>
      <c r="C8796" s="4" t="s">
        <v>192</v>
      </c>
      <c r="D8796" s="4" t="s">
        <v>24</v>
      </c>
      <c r="E8796" s="4" t="s">
        <v>8510</v>
      </c>
      <c r="F8796" s="3"/>
      <c r="G8796" s="3"/>
    </row>
    <row r="8797" spans="1:7">
      <c r="A8797" s="4" t="s">
        <v>9005</v>
      </c>
      <c r="B8797" s="4" t="s">
        <v>208</v>
      </c>
      <c r="C8797" s="4" t="s">
        <v>192</v>
      </c>
      <c r="D8797" s="4" t="s">
        <v>24</v>
      </c>
      <c r="E8797" s="4" t="s">
        <v>8510</v>
      </c>
      <c r="F8797" s="3"/>
      <c r="G8797" s="3"/>
    </row>
    <row r="8798" spans="1:7">
      <c r="A8798" s="4" t="s">
        <v>9006</v>
      </c>
      <c r="B8798" s="4" t="s">
        <v>208</v>
      </c>
      <c r="C8798" s="4" t="s">
        <v>192</v>
      </c>
      <c r="D8798" s="4" t="s">
        <v>24</v>
      </c>
      <c r="E8798" s="4" t="s">
        <v>8510</v>
      </c>
      <c r="F8798" s="3"/>
      <c r="G8798" s="3"/>
    </row>
    <row r="8799" spans="1:7">
      <c r="A8799" s="4" t="s">
        <v>9007</v>
      </c>
      <c r="B8799" s="4" t="s">
        <v>208</v>
      </c>
      <c r="C8799" s="4" t="s">
        <v>192</v>
      </c>
      <c r="D8799" s="4" t="s">
        <v>24</v>
      </c>
      <c r="E8799" s="4" t="s">
        <v>8510</v>
      </c>
      <c r="F8799" s="3"/>
      <c r="G8799" s="3"/>
    </row>
    <row r="8800" spans="1:7">
      <c r="A8800" s="4" t="s">
        <v>9008</v>
      </c>
      <c r="B8800" s="4" t="s">
        <v>208</v>
      </c>
      <c r="C8800" s="4" t="s">
        <v>192</v>
      </c>
      <c r="D8800" s="4" t="s">
        <v>24</v>
      </c>
      <c r="E8800" s="4" t="s">
        <v>8510</v>
      </c>
      <c r="F8800" s="3"/>
      <c r="G8800" s="3"/>
    </row>
    <row r="8801" spans="1:7">
      <c r="A8801" s="4" t="s">
        <v>9009</v>
      </c>
      <c r="B8801" s="4" t="s">
        <v>208</v>
      </c>
      <c r="C8801" s="4" t="s">
        <v>192</v>
      </c>
      <c r="D8801" s="4" t="s">
        <v>24</v>
      </c>
      <c r="E8801" s="4" t="s">
        <v>8510</v>
      </c>
      <c r="F8801" s="3"/>
      <c r="G8801" s="3"/>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3E362-84CA-49D6-817C-4EDF3ED76EB2}">
  <dimension ref="A1:F13"/>
  <sheetViews>
    <sheetView workbookViewId="0">
      <selection activeCell="B10" sqref="B10"/>
    </sheetView>
  </sheetViews>
  <sheetFormatPr defaultRowHeight="14.4"/>
  <cols>
    <col min="1" max="1" width="9.88671875" customWidth="1"/>
    <col min="2" max="2" width="14.6640625" customWidth="1"/>
    <col min="3" max="3" width="12.44140625" customWidth="1"/>
    <col min="4" max="4" width="12.5546875" customWidth="1"/>
    <col min="5" max="6" width="14.44140625" customWidth="1"/>
  </cols>
  <sheetData>
    <row r="1" spans="1:6" ht="28.8">
      <c r="A1" s="1" t="s">
        <v>9430</v>
      </c>
      <c r="B1" s="1" t="s">
        <v>9265</v>
      </c>
      <c r="C1" s="1" t="s">
        <v>9431</v>
      </c>
      <c r="D1" s="1" t="s">
        <v>9432</v>
      </c>
      <c r="E1" s="1" t="s">
        <v>9433</v>
      </c>
      <c r="F1" s="1" t="s">
        <v>9434</v>
      </c>
    </row>
    <row r="2" spans="1:6">
      <c r="A2" s="1" t="s">
        <v>172</v>
      </c>
      <c r="B2" s="53">
        <f>COUNTIF(sales_analysis[deal_stage],A2)</f>
        <v>4238</v>
      </c>
      <c r="C2" s="92">
        <f>AVERAGEIFS(sales_analysis[sales_cycle_days],sales_analysis[deal_stage],A2)</f>
        <v>51.781972628598396</v>
      </c>
      <c r="D2" cm="1">
        <f t="array" ref="D2">MEDIAN(_xlfn._xlws.FILTER(sales_analysis[sales_cycle_days],sales_analysis[deal_stage]=A2))</f>
        <v>57</v>
      </c>
      <c r="E2">
        <f>_xlfn.MINIFS(sales_analysis[sales_cycle_days],sales_analysis[deal_stage],A2)</f>
        <v>1</v>
      </c>
      <c r="F2">
        <f>_xlfn.MAXIFS(sales_analysis[sales_cycle_days],sales_analysis[deal_stage],A2)</f>
        <v>138</v>
      </c>
    </row>
    <row r="3" spans="1:6">
      <c r="A3" s="1" t="s">
        <v>197</v>
      </c>
      <c r="B3" s="53">
        <f>COUNTIF(sales_analysis[deal_stage],A3)</f>
        <v>2473</v>
      </c>
      <c r="C3" s="92">
        <f>AVERAGEIFS(sales_analysis[sales_cycle_days],sales_analysis[deal_stage],A3)</f>
        <v>41.479175090982615</v>
      </c>
      <c r="D3" cm="1">
        <f t="array" ref="D3">MEDIAN(_xlfn._xlws.FILTER(sales_analysis[sales_cycle_days],sales_analysis[deal_stage]=A3))</f>
        <v>14</v>
      </c>
      <c r="E3">
        <f>_xlfn.MINIFS(sales_analysis[sales_cycle_days],sales_analysis[deal_stage],A3)</f>
        <v>1</v>
      </c>
      <c r="F3">
        <f>_xlfn.MAXIFS(sales_analysis[sales_cycle_days],sales_analysis[deal_stage],A3)</f>
        <v>138</v>
      </c>
    </row>
    <row r="4" spans="1:6" s="51" customFormat="1">
      <c r="A4" s="93" t="s">
        <v>9281</v>
      </c>
      <c r="B4" s="86">
        <f>SUM(B2:B3)</f>
        <v>6711</v>
      </c>
      <c r="C4" s="94">
        <f>AVERAGE(sales_analysis[sales_cycle_days])</f>
        <v>47.985397109223662</v>
      </c>
      <c r="D4" s="51" cm="1">
        <f t="array" ref="D4">MEDIAN(_xlfn._xlws.FILTER(sales_analysis[sales_cycle_days],sales_analysis[sales_cycle_days]&lt;&gt;""))</f>
        <v>45</v>
      </c>
      <c r="E4" s="51" cm="1">
        <f t="array" ref="E4">MIN(_xlfn._xlws.FILTER(sales_analysis[sales_cycle_days],sales_analysis[sales_cycle_days]&lt;&gt;""))</f>
        <v>1</v>
      </c>
      <c r="F4" s="51">
        <f>MAX(sales_analysis[sales_cycle_days])</f>
        <v>138</v>
      </c>
    </row>
    <row r="5" spans="1:6">
      <c r="A5" s="1"/>
    </row>
    <row r="6" spans="1:6">
      <c r="A6" s="1"/>
    </row>
    <row r="7" spans="1:6">
      <c r="A7" s="1"/>
    </row>
    <row r="13" spans="1:6">
      <c r="D13" s="51"/>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935B0-6791-4756-B048-9D7ECA98D99D}">
  <dimension ref="A1:G8"/>
  <sheetViews>
    <sheetView workbookViewId="0">
      <selection activeCell="E9" sqref="E9"/>
    </sheetView>
  </sheetViews>
  <sheetFormatPr defaultRowHeight="14.4"/>
  <cols>
    <col min="1" max="1" width="8.77734375" customWidth="1"/>
    <col min="2" max="2" width="9.5546875" customWidth="1"/>
    <col min="3" max="3" width="13" customWidth="1"/>
    <col min="4" max="4" width="9.21875" customWidth="1"/>
    <col min="5" max="5" width="12.109375" customWidth="1"/>
    <col min="6" max="6" width="13.21875" customWidth="1"/>
    <col min="7" max="7" width="14.77734375" customWidth="1"/>
  </cols>
  <sheetData>
    <row r="1" spans="1:7" ht="43.2">
      <c r="A1" s="1" t="s">
        <v>9389</v>
      </c>
      <c r="B1" s="1" t="s">
        <v>9261</v>
      </c>
      <c r="C1" s="1" t="s">
        <v>9435</v>
      </c>
      <c r="D1" s="1" t="s">
        <v>9263</v>
      </c>
      <c r="E1" s="1" t="s">
        <v>9436</v>
      </c>
      <c r="F1" s="1" t="s">
        <v>9437</v>
      </c>
      <c r="G1" s="1" t="s">
        <v>9438</v>
      </c>
    </row>
    <row r="2" spans="1:7">
      <c r="A2" t="s">
        <v>9015</v>
      </c>
      <c r="B2" s="53">
        <f>COUNTIFS(sales_analysis[regional_office],A2,sales_analysis[deal_stage],"Won")</f>
        <v>1629</v>
      </c>
      <c r="C2" s="92">
        <f>AVERAGEIFS(sales_analysis[sales_cycle_days],sales_analysis[regional_office],A2,sales_analysis[deal_stage],"Won")</f>
        <v>52.559852670349905</v>
      </c>
      <c r="D2" s="53">
        <f>COUNTIFS(sales_analysis[regional_office],A2,sales_analysis[deal_stage],"Lost")</f>
        <v>975</v>
      </c>
      <c r="E2" s="92">
        <f>AVERAGEIFS(sales_analysis[sales_cycle_days],sales_analysis[regional_office],A2,sales_analysis[deal_stage],"Lost")</f>
        <v>41.870769230769234</v>
      </c>
      <c r="F2" s="53">
        <f>B2+D2</f>
        <v>2604</v>
      </c>
      <c r="G2" s="92">
        <f>AVERAGEIFS(sales_analysis[sales_cycle_days],sales_analysis[regional_office],A2)</f>
        <v>48.557603686635943</v>
      </c>
    </row>
    <row r="3" spans="1:7">
      <c r="A3" t="s">
        <v>9019</v>
      </c>
      <c r="B3" s="53">
        <f>COUNTIFS(sales_analysis[regional_office],A3,sales_analysis[deal_stage],"Won")</f>
        <v>1171</v>
      </c>
      <c r="C3" s="92">
        <f>AVERAGEIFS(sales_analysis[sales_cycle_days],sales_analysis[regional_office],A3,sales_analysis[deal_stage],"Won")</f>
        <v>50.635354397950472</v>
      </c>
      <c r="D3" s="53">
        <f>COUNTIFS(sales_analysis[regional_office],A3,sales_analysis[deal_stage],"Lost")</f>
        <v>687</v>
      </c>
      <c r="E3" s="92">
        <f>AVERAGEIFS(sales_analysis[sales_cycle_days],sales_analysis[regional_office],A3,sales_analysis[deal_stage],"Lost")</f>
        <v>41.141193595342067</v>
      </c>
      <c r="F3" s="53">
        <f t="shared" ref="F3:F4" si="0">B3+D3</f>
        <v>1858</v>
      </c>
      <c r="G3" s="92">
        <f>AVERAGEIFS(sales_analysis[sales_cycle_days],sales_analysis[regional_office],A3)</f>
        <v>47.124865446716903</v>
      </c>
    </row>
    <row r="4" spans="1:7">
      <c r="A4" t="s">
        <v>9024</v>
      </c>
      <c r="B4" s="53">
        <f>COUNTIFS(sales_analysis[regional_office],A4,sales_analysis[deal_stage],"Won")</f>
        <v>1438</v>
      </c>
      <c r="C4" s="92">
        <f>AVERAGEIFS(sales_analysis[sales_cycle_days],sales_analysis[regional_office],A4,sales_analysis[deal_stage],"Won")</f>
        <v>51.834492350486791</v>
      </c>
      <c r="D4" s="53">
        <f>COUNTIFS(sales_analysis[regional_office],A4,sales_analysis[deal_stage],"Lost")</f>
        <v>811</v>
      </c>
      <c r="E4" s="92">
        <f>AVERAGEIFS(sales_analysis[sales_cycle_days],sales_analysis[regional_office],A4,sales_analysis[deal_stage],"Lost")</f>
        <v>41.294697903822438</v>
      </c>
      <c r="F4" s="53">
        <f t="shared" si="0"/>
        <v>2249</v>
      </c>
      <c r="G4" s="92">
        <f>AVERAGEIFS(sales_analysis[sales_cycle_days],sales_analysis[regional_office],A4)</f>
        <v>48.033792796798579</v>
      </c>
    </row>
    <row r="5" spans="1:7">
      <c r="A5" s="1"/>
    </row>
    <row r="6" spans="1:7">
      <c r="A6" s="1"/>
    </row>
    <row r="7" spans="1:7">
      <c r="A7" s="1"/>
    </row>
    <row r="8" spans="1:7">
      <c r="A8" s="1"/>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C1B15-D139-4CE1-9539-E01FAA0DFB80}">
  <dimension ref="A1:G8"/>
  <sheetViews>
    <sheetView workbookViewId="0">
      <selection activeCell="I16" sqref="I16"/>
    </sheetView>
  </sheetViews>
  <sheetFormatPr defaultRowHeight="14.4"/>
  <cols>
    <col min="1" max="1" width="12.5546875" bestFit="1" customWidth="1"/>
    <col min="2" max="2" width="8.77734375" customWidth="1"/>
    <col min="3" max="3" width="12.6640625" customWidth="1"/>
    <col min="4" max="4" width="10.77734375" customWidth="1"/>
    <col min="5" max="5" width="11.88671875" customWidth="1"/>
    <col min="6" max="6" width="13.33203125" customWidth="1"/>
    <col min="7" max="7" width="14.109375" customWidth="1"/>
  </cols>
  <sheetData>
    <row r="1" spans="1:7" ht="43.2">
      <c r="A1" s="1" t="s">
        <v>9406</v>
      </c>
      <c r="B1" s="1" t="s">
        <v>9261</v>
      </c>
      <c r="C1" s="1" t="s">
        <v>9435</v>
      </c>
      <c r="D1" s="1" t="s">
        <v>9263</v>
      </c>
      <c r="E1" s="1" t="s">
        <v>9436</v>
      </c>
      <c r="F1" s="1" t="s">
        <v>9437</v>
      </c>
      <c r="G1" s="1" t="s">
        <v>9438</v>
      </c>
    </row>
    <row r="2" spans="1:7">
      <c r="A2" s="82" t="s">
        <v>179</v>
      </c>
      <c r="B2">
        <f>COUNTIFS(sales_analysis[product],A2,sales_analysis[deal_stage],"Won")</f>
        <v>915</v>
      </c>
      <c r="C2" s="92">
        <f>AVERAGEIFS(sales_analysis[sales_cycle_days],sales_analysis[product],A2,sales_analysis[deal_stage],"Won")</f>
        <v>54.765027322404372</v>
      </c>
      <c r="D2">
        <f>COUNTIFS(sales_analysis[product],A2,sales_analysis[deal_stage],"Lost")</f>
        <v>521</v>
      </c>
      <c r="E2" s="92">
        <f>AVERAGEIFS(sales_analysis[sales_cycle_days],sales_analysis[product],A2,sales_analysis[deal_stage],"Lost")</f>
        <v>41.372360844529751</v>
      </c>
      <c r="F2" s="53">
        <f>B2+D2</f>
        <v>1436</v>
      </c>
      <c r="G2" s="92">
        <f>AVERAGEIFS(sales_analysis[sales_cycle_days],sales_analysis[product],A2)</f>
        <v>49.905988857938716</v>
      </c>
    </row>
    <row r="3" spans="1:7">
      <c r="A3" s="83" t="s">
        <v>9011</v>
      </c>
      <c r="B3">
        <f>COUNTIFS(sales_analysis[product],A3,sales_analysis[deal_stage],"Won")</f>
        <v>729</v>
      </c>
      <c r="C3" s="92">
        <f>AVERAGEIFS(sales_analysis[sales_cycle_days],sales_analysis[product],A3,sales_analysis[deal_stage],"Won")</f>
        <v>48.326474622770917</v>
      </c>
      <c r="D3">
        <f>COUNTIFS(sales_analysis[product],A3,sales_analysis[deal_stage],"Lost")</f>
        <v>418</v>
      </c>
      <c r="E3" s="92">
        <f>AVERAGEIFS(sales_analysis[sales_cycle_days],sales_analysis[product],A3,sales_analysis[deal_stage],"Lost")</f>
        <v>41.215311004784688</v>
      </c>
      <c r="F3" s="53">
        <f t="shared" ref="F3:F8" si="0">B3+D3</f>
        <v>1147</v>
      </c>
      <c r="G3" s="92">
        <f>AVERAGEIFS(sales_analysis[sales_cycle_days],sales_analysis[product],A3)</f>
        <v>45.73496076721883</v>
      </c>
    </row>
    <row r="4" spans="1:7">
      <c r="A4" s="82" t="s">
        <v>177</v>
      </c>
      <c r="B4">
        <f>COUNTIFS(sales_analysis[product],A4,sales_analysis[deal_stage],"Won")</f>
        <v>793</v>
      </c>
      <c r="C4" s="92">
        <f>AVERAGEIFS(sales_analysis[sales_cycle_days],sales_analysis[product],A4,sales_analysis[deal_stage],"Won")</f>
        <v>51.340479192938211</v>
      </c>
      <c r="D4">
        <f>COUNTIFS(sales_analysis[product],A4,sales_analysis[deal_stage],"Lost")</f>
        <v>430</v>
      </c>
      <c r="E4" s="92">
        <f>AVERAGEIFS(sales_analysis[sales_cycle_days],sales_analysis[product],A4,sales_analysis[deal_stage],"Lost")</f>
        <v>43.053488372093021</v>
      </c>
      <c r="F4" s="53">
        <f t="shared" si="0"/>
        <v>1223</v>
      </c>
      <c r="G4" s="92">
        <f>AVERAGEIFS(sales_analysis[sales_cycle_days],sales_analysis[product],A4)</f>
        <v>48.426819296811118</v>
      </c>
    </row>
    <row r="5" spans="1:7">
      <c r="A5" s="83" t="s">
        <v>192</v>
      </c>
      <c r="B5">
        <f>COUNTIFS(sales_analysis[product],A5,sales_analysis[deal_stage],"Won")</f>
        <v>654</v>
      </c>
      <c r="C5" s="92">
        <f>AVERAGEIFS(sales_analysis[sales_cycle_days],sales_analysis[product],A5,sales_analysis[deal_stage],"Won")</f>
        <v>51.779816513761467</v>
      </c>
      <c r="D5">
        <f>COUNTIFS(sales_analysis[product],A5,sales_analysis[deal_stage],"Lost")</f>
        <v>430</v>
      </c>
      <c r="E5" s="92">
        <f>AVERAGEIFS(sales_analysis[sales_cycle_days],sales_analysis[product],A5,sales_analysis[deal_stage],"Lost")</f>
        <v>40.039534883720933</v>
      </c>
      <c r="F5" s="53">
        <f t="shared" si="0"/>
        <v>1084</v>
      </c>
      <c r="G5" s="92">
        <f>AVERAGEIFS(sales_analysis[sales_cycle_days],sales_analysis[product],A5)</f>
        <v>47.122693726937271</v>
      </c>
    </row>
    <row r="6" spans="1:7">
      <c r="A6" s="82" t="s">
        <v>199</v>
      </c>
      <c r="B6">
        <f>COUNTIFS(sales_analysis[product],A6,sales_analysis[deal_stage],"Won")</f>
        <v>479</v>
      </c>
      <c r="C6" s="92">
        <f>AVERAGEIFS(sales_analysis[sales_cycle_days],sales_analysis[product],A6,sales_analysis[deal_stage],"Won")</f>
        <v>51.726513569937367</v>
      </c>
      <c r="D6">
        <f>COUNTIFS(sales_analysis[product],A6,sales_analysis[deal_stage],"Lost")</f>
        <v>266</v>
      </c>
      <c r="E6" s="92">
        <f>AVERAGEIFS(sales_analysis[sales_cycle_days],sales_analysis[product],A6,sales_analysis[deal_stage],"Lost")</f>
        <v>35.902255639097746</v>
      </c>
      <c r="F6" s="53">
        <f t="shared" si="0"/>
        <v>745</v>
      </c>
      <c r="G6" s="92">
        <f>AVERAGEIFS(sales_analysis[sales_cycle_days],sales_analysis[product],A6)</f>
        <v>46.076510067114093</v>
      </c>
    </row>
    <row r="7" spans="1:7">
      <c r="A7" s="83" t="s">
        <v>171</v>
      </c>
      <c r="B7">
        <f>COUNTIFS(sales_analysis[product],A7,sales_analysis[deal_stage],"Won")</f>
        <v>653</v>
      </c>
      <c r="C7" s="92">
        <f>AVERAGEIFS(sales_analysis[sales_cycle_days],sales_analysis[product],A7,sales_analysis[deal_stage],"Won")</f>
        <v>51.756508422664623</v>
      </c>
      <c r="D7">
        <f>COUNTIFS(sales_analysis[product],A7,sales_analysis[deal_stage],"Lost")</f>
        <v>398</v>
      </c>
      <c r="E7" s="92">
        <f>AVERAGEIFS(sales_analysis[sales_cycle_days],sales_analysis[product],A7,sales_analysis[deal_stage],"Lost")</f>
        <v>45.560301507537687</v>
      </c>
      <c r="F7" s="53">
        <f t="shared" si="0"/>
        <v>1051</v>
      </c>
      <c r="G7" s="92">
        <f>AVERAGEIFS(sales_analysis[sales_cycle_days],sales_analysis[product],A7)</f>
        <v>49.410085632730734</v>
      </c>
    </row>
    <row r="8" spans="1:7">
      <c r="A8" s="82" t="s">
        <v>265</v>
      </c>
      <c r="B8">
        <f>COUNTIFS(sales_analysis[product],A8,sales_analysis[deal_stage],"Won")</f>
        <v>15</v>
      </c>
      <c r="C8" s="92">
        <f>AVERAGEIFS(sales_analysis[sales_cycle_days],sales_analysis[product],A8,sales_analysis[deal_stage],"Won")</f>
        <v>64.066666666666663</v>
      </c>
      <c r="D8">
        <f>COUNTIFS(sales_analysis[product],A8,sales_analysis[deal_stage],"Lost")</f>
        <v>10</v>
      </c>
      <c r="E8" s="92">
        <f>AVERAGEIFS(sales_analysis[sales_cycle_days],sales_analysis[product],A8,sales_analysis[deal_stage],"Lost")</f>
        <v>38.200000000000003</v>
      </c>
      <c r="F8" s="53">
        <f t="shared" si="0"/>
        <v>25</v>
      </c>
      <c r="G8" s="92">
        <f>AVERAGEIFS(sales_analysis[sales_cycle_days],sales_analysis[product],A8)</f>
        <v>53.72</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25C75-FF0C-4FF1-A2A5-31B0ED541671}">
  <dimension ref="A1:P88"/>
  <sheetViews>
    <sheetView workbookViewId="0">
      <selection activeCell="P2" sqref="P2:P86"/>
    </sheetView>
  </sheetViews>
  <sheetFormatPr defaultRowHeight="14.4"/>
  <cols>
    <col min="1" max="1" width="14.77734375" customWidth="1"/>
    <col min="3" max="3" width="15.109375" customWidth="1"/>
    <col min="4" max="4" width="10.77734375" customWidth="1"/>
    <col min="5" max="5" width="9.109375" customWidth="1"/>
    <col min="6" max="6" width="10.33203125" customWidth="1"/>
    <col min="7" max="7" width="11.6640625" customWidth="1"/>
    <col min="8" max="8" width="10.21875" customWidth="1"/>
    <col min="9" max="9" width="11.5546875" customWidth="1"/>
    <col min="10" max="10" width="11.109375" style="36" customWidth="1"/>
    <col min="11" max="11" width="13.109375" customWidth="1"/>
    <col min="12" max="12" width="12.44140625" customWidth="1"/>
    <col min="13" max="13" width="11.77734375" customWidth="1"/>
    <col min="14" max="14" width="9.21875" customWidth="1"/>
  </cols>
  <sheetData>
    <row r="1" spans="1:16" s="17" customFormat="1" ht="57.6">
      <c r="A1" s="1" t="s">
        <v>9439</v>
      </c>
      <c r="B1" s="1" t="s">
        <v>9201</v>
      </c>
      <c r="C1" s="1" t="s">
        <v>9440</v>
      </c>
      <c r="D1" s="85" t="s">
        <v>9441</v>
      </c>
      <c r="E1" s="85" t="s">
        <v>9159</v>
      </c>
      <c r="F1" s="85" t="s">
        <v>9259</v>
      </c>
      <c r="G1" s="85" t="s">
        <v>9261</v>
      </c>
      <c r="H1" s="85" t="s">
        <v>9263</v>
      </c>
      <c r="I1" s="85" t="s">
        <v>9265</v>
      </c>
      <c r="J1" s="80" t="s">
        <v>9267</v>
      </c>
      <c r="K1" s="1" t="s">
        <v>9273</v>
      </c>
      <c r="L1" s="1" t="s">
        <v>9275</v>
      </c>
      <c r="M1" s="1" t="s">
        <v>9394</v>
      </c>
      <c r="N1" s="80" t="s">
        <v>9442</v>
      </c>
      <c r="O1" s="1" t="s">
        <v>9399</v>
      </c>
      <c r="P1" s="1" t="s">
        <v>9443</v>
      </c>
    </row>
    <row r="2" spans="1:16">
      <c r="A2" s="82" t="s">
        <v>21</v>
      </c>
      <c r="B2" t="str">
        <f>_xlfn.XLOOKUP(A2,accounts_clean[account],accounts_clean[sector],"")</f>
        <v>technology</v>
      </c>
      <c r="C2">
        <f>_xlfn.XLOOKUP(A2,accounts_clean[account],accounts_clean[revenue],0)</f>
        <v>1100.04</v>
      </c>
      <c r="D2" s="53">
        <f>_xlfn.XLOOKUP(A2,accounts_clean[account],accounts_clean[employees],0)</f>
        <v>2822</v>
      </c>
      <c r="E2" s="53">
        <f>COUNTIF(sales_analysis[account],A2)</f>
        <v>68</v>
      </c>
      <c r="F2" s="53" cm="1">
        <f t="array" ref="F2">SUM(COUNTIFS(sales_analysis[account],A2,sales_analysis[deal_stage],{"Prospecting","Engaging"}))</f>
        <v>10</v>
      </c>
      <c r="G2" s="53">
        <f>COUNTIFS(sales_analysis[account],A2,sales_analysis[deal_stage],"Won")</f>
        <v>34</v>
      </c>
      <c r="H2" s="53">
        <f>COUNTIFS(sales_analysis[account],A2,sales_analysis[deal_stage],"Lost")</f>
        <v>24</v>
      </c>
      <c r="I2" s="53">
        <f>G2+H2</f>
        <v>58</v>
      </c>
      <c r="J2" s="36">
        <f>IFERROR(G2/I2,0)</f>
        <v>0.58620689655172409</v>
      </c>
      <c r="K2" s="41">
        <f>SUMIFS(sales_analysis[close_value],sales_analysis[account],A2,sales_analysis[deal_stage],"Won")</f>
        <v>101744</v>
      </c>
      <c r="L2" s="41">
        <f>IFERROR(K2/G2,0)</f>
        <v>2992.4705882352941</v>
      </c>
      <c r="M2" s="41">
        <f>IFERROR(K2/E2,0)</f>
        <v>1496.2352941176471</v>
      </c>
      <c r="N2" s="36">
        <f t="shared" ref="N2:N33" si="0">IFERROR(K2/10005534,0)</f>
        <v>1.0168772601242472E-2</v>
      </c>
      <c r="O2" s="41">
        <f>1+COUNTIF(tbl_AccountPerformance[Won Revenue],"&gt;"&amp;tbl_AccountPerformance[[#This Row],[Won Revenue]])</f>
        <v>51</v>
      </c>
      <c r="P2" s="95">
        <f>SUMIFS(tbl_AccountPerformance[Revenue Share],tbl_AccountPerformance[Revenue Rank],"&lt;="&amp;tbl_AccountPerformance[[#This Row],[Revenue Rank]])</f>
        <v>0.73132308580431593</v>
      </c>
    </row>
    <row r="3" spans="1:16">
      <c r="A3" s="83" t="s">
        <v>25</v>
      </c>
      <c r="B3" t="str">
        <f>_xlfn.XLOOKUP(A3,accounts_clean[account],accounts_clean[sector],"")</f>
        <v>medical</v>
      </c>
      <c r="C3">
        <f>_xlfn.XLOOKUP(A3,accounts_clean[account],accounts_clean[revenue],0)</f>
        <v>251.41</v>
      </c>
      <c r="D3" s="53">
        <f>_xlfn.XLOOKUP(A3,accounts_clean[account],accounts_clean[employees],0)</f>
        <v>495</v>
      </c>
      <c r="E3" s="53">
        <f>COUNTIF(sales_analysis[account],A3)</f>
        <v>68</v>
      </c>
      <c r="F3" s="53" cm="1">
        <f t="array" ref="F3">SUM(COUNTIFS(sales_analysis[account],A3,sales_analysis[deal_stage],{"Prospecting","Engaging"}))</f>
        <v>14</v>
      </c>
      <c r="G3" s="53">
        <f>COUNTIFS(sales_analysis[account],A3,sales_analysis[deal_stage],"Won")</f>
        <v>34</v>
      </c>
      <c r="H3" s="53">
        <f>COUNTIFS(sales_analysis[account],A3,sales_analysis[deal_stage],"Lost")</f>
        <v>20</v>
      </c>
      <c r="I3" s="53">
        <f t="shared" ref="I3:I66" si="1">G3+H3</f>
        <v>54</v>
      </c>
      <c r="J3" s="36">
        <f t="shared" ref="J3:J66" si="2">IFERROR(G3/I3,0)</f>
        <v>0.62962962962962965</v>
      </c>
      <c r="K3" s="41">
        <f>SUMIFS(sales_analysis[close_value],sales_analysis[account],A3,sales_analysis[deal_stage],"Won")</f>
        <v>97036</v>
      </c>
      <c r="L3" s="41">
        <f t="shared" ref="L3:L66" si="3">IFERROR(K3/G3,0)</f>
        <v>2854</v>
      </c>
      <c r="M3" s="41">
        <f t="shared" ref="M3:M66" si="4">IFERROR(K3/E3,0)</f>
        <v>1427</v>
      </c>
      <c r="N3" s="36">
        <f t="shared" si="0"/>
        <v>9.698232997858984E-3</v>
      </c>
      <c r="O3" s="41">
        <f>1+COUNTIF(tbl_AccountPerformance[Won Revenue],"&gt;"&amp;tbl_AccountPerformance[[#This Row],[Won Revenue]])</f>
        <v>54</v>
      </c>
      <c r="P3" s="95">
        <f>SUMIFS(tbl_AccountPerformance[Revenue Share],tbl_AccountPerformance[Revenue Rank],"&lt;="&amp;tbl_AccountPerformance[[#This Row],[Revenue Rank]])</f>
        <v>0.76090351599424888</v>
      </c>
    </row>
    <row r="4" spans="1:16">
      <c r="A4" s="82" t="s">
        <v>27</v>
      </c>
      <c r="B4" t="str">
        <f>_xlfn.XLOOKUP(A4,accounts_clean[account],accounts_clean[sector],"")</f>
        <v>medical</v>
      </c>
      <c r="C4">
        <f>_xlfn.XLOOKUP(A4,accounts_clean[account],accounts_clean[revenue],0)</f>
        <v>647.17999999999995</v>
      </c>
      <c r="D4" s="53">
        <f>_xlfn.XLOOKUP(A4,accounts_clean[account],accounts_clean[employees],0)</f>
        <v>1185</v>
      </c>
      <c r="E4" s="53">
        <f>COUNTIF(sales_analysis[account],A4)</f>
        <v>92</v>
      </c>
      <c r="F4" s="53" cm="1">
        <f t="array" ref="F4">SUM(COUNTIFS(sales_analysis[account],A4,sales_analysis[deal_stage],{"Prospecting","Engaging"}))</f>
        <v>6</v>
      </c>
      <c r="G4" s="53">
        <f>COUNTIFS(sales_analysis[account],A4,sales_analysis[deal_stage],"Won")</f>
        <v>53</v>
      </c>
      <c r="H4" s="53">
        <f>COUNTIFS(sales_analysis[account],A4,sales_analysis[deal_stage],"Lost")</f>
        <v>33</v>
      </c>
      <c r="I4" s="53">
        <f t="shared" si="1"/>
        <v>86</v>
      </c>
      <c r="J4" s="36">
        <f t="shared" si="2"/>
        <v>0.61627906976744184</v>
      </c>
      <c r="K4" s="41">
        <f>SUMIFS(sales_analysis[close_value],sales_analysis[account],A4,sales_analysis[deal_stage],"Won")</f>
        <v>107408</v>
      </c>
      <c r="L4" s="41">
        <f t="shared" si="3"/>
        <v>2026.566037735849</v>
      </c>
      <c r="M4" s="41">
        <f t="shared" si="4"/>
        <v>1167.4782608695652</v>
      </c>
      <c r="N4" s="36">
        <f t="shared" si="0"/>
        <v>1.0734859328847416E-2</v>
      </c>
      <c r="O4" s="41">
        <f>1+COUNTIF(tbl_AccountPerformance[Won Revenue],"&gt;"&amp;tbl_AccountPerformance[[#This Row],[Won Revenue]])</f>
        <v>46</v>
      </c>
      <c r="P4" s="95">
        <f>SUMIFS(tbl_AccountPerformance[Revenue Share],tbl_AccountPerformance[Revenue Rank],"&lt;="&amp;tbl_AccountPerformance[[#This Row],[Revenue Rank]])</f>
        <v>0.67926399530499804</v>
      </c>
    </row>
    <row r="5" spans="1:16">
      <c r="A5" s="83" t="s">
        <v>29</v>
      </c>
      <c r="B5" t="str">
        <f>_xlfn.XLOOKUP(A5,accounts_clean[account],accounts_clean[sector],"")</f>
        <v>medical</v>
      </c>
      <c r="C5">
        <f>_xlfn.XLOOKUP(A5,accounts_clean[account],accounts_clean[revenue],0)</f>
        <v>587.34</v>
      </c>
      <c r="D5" s="53">
        <f>_xlfn.XLOOKUP(A5,accounts_clean[account],accounts_clean[employees],0)</f>
        <v>1356</v>
      </c>
      <c r="E5" s="53">
        <f>COUNTIF(sales_analysis[account],A5)</f>
        <v>94</v>
      </c>
      <c r="F5" s="53" cm="1">
        <f t="array" ref="F5">SUM(COUNTIFS(sales_analysis[account],A5,sales_analysis[deal_stage],{"Prospecting","Engaging"}))</f>
        <v>9</v>
      </c>
      <c r="G5" s="53">
        <f>COUNTIFS(sales_analysis[account],A5,sales_analysis[deal_stage],"Won")</f>
        <v>50</v>
      </c>
      <c r="H5" s="53">
        <f>COUNTIFS(sales_analysis[account],A5,sales_analysis[deal_stage],"Lost")</f>
        <v>35</v>
      </c>
      <c r="I5" s="53">
        <f t="shared" si="1"/>
        <v>85</v>
      </c>
      <c r="J5" s="36">
        <f t="shared" si="2"/>
        <v>0.58823529411764708</v>
      </c>
      <c r="K5" s="41">
        <f>SUMIFS(sales_analysis[close_value],sales_analysis[account],A5,sales_analysis[deal_stage],"Won")</f>
        <v>90991</v>
      </c>
      <c r="L5" s="41">
        <f t="shared" si="3"/>
        <v>1819.82</v>
      </c>
      <c r="M5" s="41">
        <f t="shared" si="4"/>
        <v>967.98936170212767</v>
      </c>
      <c r="N5" s="36">
        <f t="shared" si="0"/>
        <v>9.0940673431323098E-3</v>
      </c>
      <c r="O5" s="41">
        <f>1+COUNTIF(tbl_AccountPerformance[Won Revenue],"&gt;"&amp;tbl_AccountPerformance[[#This Row],[Won Revenue]])</f>
        <v>56</v>
      </c>
      <c r="P5" s="95">
        <f>SUMIFS(tbl_AccountPerformance[Revenue Share],tbl_AccountPerformance[Revenue Rank],"&lt;="&amp;tbl_AccountPerformance[[#This Row],[Revenue Rank]])</f>
        <v>0.77949832562659838</v>
      </c>
    </row>
    <row r="6" spans="1:16">
      <c r="A6" s="82" t="s">
        <v>31</v>
      </c>
      <c r="B6" t="str">
        <f>_xlfn.XLOOKUP(A6,accounts_clean[account],accounts_clean[sector],"")</f>
        <v>medical</v>
      </c>
      <c r="C6">
        <f>_xlfn.XLOOKUP(A6,accounts_clean[account],accounts_clean[revenue],0)</f>
        <v>326.82</v>
      </c>
      <c r="D6" s="53">
        <f>_xlfn.XLOOKUP(A6,accounts_clean[account],accounts_clean[employees],0)</f>
        <v>1016</v>
      </c>
      <c r="E6" s="53">
        <f>COUNTIF(sales_analysis[account],A6)</f>
        <v>53</v>
      </c>
      <c r="F6" s="53" cm="1">
        <f t="array" ref="F6">SUM(COUNTIFS(sales_analysis[account],A6,sales_analysis[deal_stage],{"Prospecting","Engaging"}))</f>
        <v>7</v>
      </c>
      <c r="G6" s="53">
        <f>COUNTIFS(sales_analysis[account],A6,sales_analysis[deal_stage],"Won")</f>
        <v>31</v>
      </c>
      <c r="H6" s="53">
        <f>COUNTIFS(sales_analysis[account],A6,sales_analysis[deal_stage],"Lost")</f>
        <v>15</v>
      </c>
      <c r="I6" s="53">
        <f t="shared" si="1"/>
        <v>46</v>
      </c>
      <c r="J6" s="36">
        <f t="shared" si="2"/>
        <v>0.67391304347826086</v>
      </c>
      <c r="K6" s="41">
        <f>SUMIFS(sales_analysis[close_value],sales_analysis[account],A6,sales_analysis[deal_stage],"Won")</f>
        <v>67393</v>
      </c>
      <c r="L6" s="41">
        <f t="shared" si="3"/>
        <v>2173.9677419354839</v>
      </c>
      <c r="M6" s="41">
        <f t="shared" si="4"/>
        <v>1271.566037735849</v>
      </c>
      <c r="N6" s="36">
        <f t="shared" si="0"/>
        <v>6.7355725341595963E-3</v>
      </c>
      <c r="O6" s="41">
        <f>1+COUNTIF(tbl_AccountPerformance[Won Revenue],"&gt;"&amp;tbl_AccountPerformance[[#This Row],[Won Revenue]])</f>
        <v>78</v>
      </c>
      <c r="P6" s="95">
        <f>SUMIFS(tbl_AccountPerformance[Revenue Share],tbl_AccountPerformance[Revenue Rank],"&lt;="&amp;tbl_AccountPerformance[[#This Row],[Revenue Rank]])</f>
        <v>0.95893512530165836</v>
      </c>
    </row>
    <row r="7" spans="1:16">
      <c r="A7" s="83" t="s">
        <v>32</v>
      </c>
      <c r="B7" t="str">
        <f>_xlfn.XLOOKUP(A7,accounts_clean[account],accounts_clean[sector],"")</f>
        <v>retail</v>
      </c>
      <c r="C7">
        <f>_xlfn.XLOOKUP(A7,accounts_clean[account],accounts_clean[revenue],0)</f>
        <v>497.11</v>
      </c>
      <c r="D7" s="53">
        <f>_xlfn.XLOOKUP(A7,accounts_clean[account],accounts_clean[employees],0)</f>
        <v>1588</v>
      </c>
      <c r="E7" s="53">
        <f>COUNTIF(sales_analysis[account],A7)</f>
        <v>83</v>
      </c>
      <c r="F7" s="53" cm="1">
        <f t="array" ref="F7">SUM(COUNTIFS(sales_analysis[account],A7,sales_analysis[deal_stage],{"Prospecting","Engaging"}))</f>
        <v>12</v>
      </c>
      <c r="G7" s="53">
        <f>COUNTIFS(sales_analysis[account],A7,sales_analysis[deal_stage],"Won")</f>
        <v>41</v>
      </c>
      <c r="H7" s="53">
        <f>COUNTIFS(sales_analysis[account],A7,sales_analysis[deal_stage],"Lost")</f>
        <v>30</v>
      </c>
      <c r="I7" s="53">
        <f t="shared" si="1"/>
        <v>71</v>
      </c>
      <c r="J7" s="36">
        <f t="shared" si="2"/>
        <v>0.57746478873239437</v>
      </c>
      <c r="K7" s="41">
        <f>SUMIFS(sales_analysis[close_value],sales_analysis[account],A7,sales_analysis[deal_stage],"Won")</f>
        <v>87715</v>
      </c>
      <c r="L7" s="41">
        <f t="shared" si="3"/>
        <v>2139.3902439024391</v>
      </c>
      <c r="M7" s="41">
        <f t="shared" si="4"/>
        <v>1056.8072289156626</v>
      </c>
      <c r="N7" s="36">
        <f t="shared" si="0"/>
        <v>8.7666485366997907E-3</v>
      </c>
      <c r="O7" s="41">
        <f>1+COUNTIF(tbl_AccountPerformance[Won Revenue],"&gt;"&amp;tbl_AccountPerformance[[#This Row],[Won Revenue]])</f>
        <v>61</v>
      </c>
      <c r="P7" s="95">
        <f>SUMIFS(tbl_AccountPerformance[Revenue Share],tbl_AccountPerformance[Revenue Rank],"&lt;="&amp;tbl_AccountPerformance[[#This Row],[Revenue Rank]])</f>
        <v>0.82408095360027789</v>
      </c>
    </row>
    <row r="8" spans="1:16">
      <c r="A8" s="82" t="s">
        <v>34</v>
      </c>
      <c r="B8" t="str">
        <f>_xlfn.XLOOKUP(A8,accounts_clean[account],accounts_clean[sector],"")</f>
        <v>technology</v>
      </c>
      <c r="C8">
        <f>_xlfn.XLOOKUP(A8,accounts_clean[account],accounts_clean[revenue],0)</f>
        <v>1242.32</v>
      </c>
      <c r="D8" s="53">
        <f>_xlfn.XLOOKUP(A8,accounts_clean[account],accounts_clean[employees],0)</f>
        <v>3027</v>
      </c>
      <c r="E8" s="53">
        <f>COUNTIF(sales_analysis[account],A8)</f>
        <v>59</v>
      </c>
      <c r="F8" s="53" cm="1">
        <f t="array" ref="F8">SUM(COUNTIFS(sales_analysis[account],A8,sales_analysis[deal_stage],{"Prospecting","Engaging"}))</f>
        <v>11</v>
      </c>
      <c r="G8" s="53">
        <f>COUNTIFS(sales_analysis[account],A8,sales_analysis[deal_stage],"Won")</f>
        <v>28</v>
      </c>
      <c r="H8" s="53">
        <f>COUNTIFS(sales_analysis[account],A8,sales_analysis[deal_stage],"Lost")</f>
        <v>20</v>
      </c>
      <c r="I8" s="53">
        <f t="shared" si="1"/>
        <v>48</v>
      </c>
      <c r="J8" s="36">
        <f t="shared" si="2"/>
        <v>0.58333333333333337</v>
      </c>
      <c r="K8" s="41">
        <f>SUMIFS(sales_analysis[close_value],sales_analysis[account],A8,sales_analysis[deal_stage],"Won")</f>
        <v>56903</v>
      </c>
      <c r="L8" s="41">
        <f t="shared" si="3"/>
        <v>2032.25</v>
      </c>
      <c r="M8" s="41">
        <f t="shared" si="4"/>
        <v>964.45762711864404</v>
      </c>
      <c r="N8" s="36">
        <f t="shared" si="0"/>
        <v>5.687152729679395E-3</v>
      </c>
      <c r="O8" s="41">
        <f>1+COUNTIF(tbl_AccountPerformance[Won Revenue],"&gt;"&amp;tbl_AccountPerformance[[#This Row],[Won Revenue]])</f>
        <v>82</v>
      </c>
      <c r="P8" s="95">
        <f>SUMIFS(tbl_AccountPerformance[Revenue Share],tbl_AccountPerformance[Revenue Rank],"&lt;="&amp;tbl_AccountPerformance[[#This Row],[Revenue Rank]])</f>
        <v>0.9836205643796726</v>
      </c>
    </row>
    <row r="9" spans="1:16">
      <c r="A9" s="83" t="s">
        <v>35</v>
      </c>
      <c r="B9" t="str">
        <f>_xlfn.XLOOKUP(A9,accounts_clean[account],accounts_clean[sector],"")</f>
        <v>software</v>
      </c>
      <c r="C9">
        <f>_xlfn.XLOOKUP(A9,accounts_clean[account],accounts_clean[revenue],0)</f>
        <v>987.39</v>
      </c>
      <c r="D9" s="53">
        <f>_xlfn.XLOOKUP(A9,accounts_clean[account],accounts_clean[employees],0)</f>
        <v>2253</v>
      </c>
      <c r="E9" s="53">
        <f>COUNTIF(sales_analysis[account],A9)</f>
        <v>59</v>
      </c>
      <c r="F9" s="53" cm="1">
        <f t="array" ref="F9">SUM(COUNTIFS(sales_analysis[account],A9,sales_analysis[deal_stage],{"Prospecting","Engaging"}))</f>
        <v>5</v>
      </c>
      <c r="G9" s="53">
        <f>COUNTIFS(sales_analysis[account],A9,sales_analysis[deal_stage],"Won")</f>
        <v>36</v>
      </c>
      <c r="H9" s="53">
        <f>COUNTIFS(sales_analysis[account],A9,sales_analysis[deal_stage],"Lost")</f>
        <v>18</v>
      </c>
      <c r="I9" s="53">
        <f t="shared" si="1"/>
        <v>54</v>
      </c>
      <c r="J9" s="36">
        <f t="shared" si="2"/>
        <v>0.66666666666666663</v>
      </c>
      <c r="K9" s="41">
        <f>SUMIFS(sales_analysis[close_value],sales_analysis[account],A9,sales_analysis[deal_stage],"Won")</f>
        <v>89248</v>
      </c>
      <c r="L9" s="41">
        <f t="shared" si="3"/>
        <v>2479.1111111111113</v>
      </c>
      <c r="M9" s="41">
        <f t="shared" si="4"/>
        <v>1512.6779661016949</v>
      </c>
      <c r="N9" s="36">
        <f t="shared" si="0"/>
        <v>8.9198637474021871E-3</v>
      </c>
      <c r="O9" s="41">
        <f>1+COUNTIF(tbl_AccountPerformance[Won Revenue],"&gt;"&amp;tbl_AccountPerformance[[#This Row],[Won Revenue]])</f>
        <v>59</v>
      </c>
      <c r="P9" s="95">
        <f>SUMIFS(tbl_AccountPerformance[Revenue Share],tbl_AccountPerformance[Revenue Rank],"&lt;="&amp;tbl_AccountPerformance[[#This Row],[Revenue Rank]])</f>
        <v>0.80639843910380016</v>
      </c>
    </row>
    <row r="10" spans="1:16">
      <c r="A10" s="82" t="s">
        <v>37</v>
      </c>
      <c r="B10" t="str">
        <f>_xlfn.XLOOKUP(A10,accounts_clean[account],accounts_clean[sector],"")</f>
        <v>retail</v>
      </c>
      <c r="C10">
        <f>_xlfn.XLOOKUP(A10,accounts_clean[account],accounts_clean[revenue],0)</f>
        <v>718.62</v>
      </c>
      <c r="D10" s="53">
        <f>_xlfn.XLOOKUP(A10,accounts_clean[account],accounts_clean[employees],0)</f>
        <v>2448</v>
      </c>
      <c r="E10" s="53">
        <f>COUNTIF(sales_analysis[account],A10)</f>
        <v>101</v>
      </c>
      <c r="F10" s="53" cm="1">
        <f t="array" ref="F10">SUM(COUNTIFS(sales_analysis[account],A10,sales_analysis[deal_stage],{"Prospecting","Engaging"}))</f>
        <v>8</v>
      </c>
      <c r="G10" s="53">
        <f>COUNTIFS(sales_analysis[account],A10,sales_analysis[deal_stage],"Won")</f>
        <v>55</v>
      </c>
      <c r="H10" s="53">
        <f>COUNTIFS(sales_analysis[account],A10,sales_analysis[deal_stage],"Lost")</f>
        <v>38</v>
      </c>
      <c r="I10" s="53">
        <f t="shared" si="1"/>
        <v>93</v>
      </c>
      <c r="J10" s="36">
        <f t="shared" si="2"/>
        <v>0.59139784946236562</v>
      </c>
      <c r="K10" s="41">
        <f>SUMIFS(sales_analysis[close_value],sales_analysis[account],A10,sales_analysis[deal_stage],"Won")</f>
        <v>118627</v>
      </c>
      <c r="L10" s="41">
        <f t="shared" si="3"/>
        <v>2156.8545454545456</v>
      </c>
      <c r="M10" s="41">
        <f t="shared" si="4"/>
        <v>1174.5247524752476</v>
      </c>
      <c r="N10" s="36">
        <f t="shared" si="0"/>
        <v>1.1856138812781006E-2</v>
      </c>
      <c r="O10" s="41">
        <f>1+COUNTIF(tbl_AccountPerformance[Won Revenue],"&gt;"&amp;tbl_AccountPerformance[[#This Row],[Won Revenue]])</f>
        <v>35</v>
      </c>
      <c r="P10" s="95">
        <f>SUMIFS(tbl_AccountPerformance[Revenue Share],tbl_AccountPerformance[Revenue Rank],"&lt;="&amp;tbl_AccountPerformance[[#This Row],[Revenue Rank]])</f>
        <v>0.55411065516343261</v>
      </c>
    </row>
    <row r="11" spans="1:16">
      <c r="A11" s="83" t="s">
        <v>38</v>
      </c>
      <c r="B11" t="str">
        <f>_xlfn.XLOOKUP(A11,accounts_clean[account],accounts_clean[sector],"")</f>
        <v>entertainment</v>
      </c>
      <c r="C11">
        <f>_xlfn.XLOOKUP(A11,accounts_clean[account],accounts_clean[revenue],0)</f>
        <v>4269.8999999999996</v>
      </c>
      <c r="D11" s="53">
        <f>_xlfn.XLOOKUP(A11,accounts_clean[account],accounts_clean[employees],0)</f>
        <v>6472</v>
      </c>
      <c r="E11" s="53">
        <f>COUNTIF(sales_analysis[account],A11)</f>
        <v>98</v>
      </c>
      <c r="F11" s="53" cm="1">
        <f t="array" ref="F11">SUM(COUNTIFS(sales_analysis[account],A11,sales_analysis[deal_stage],{"Prospecting","Engaging"}))</f>
        <v>8</v>
      </c>
      <c r="G11" s="53">
        <f>COUNTIFS(sales_analysis[account],A11,sales_analysis[deal_stage],"Won")</f>
        <v>57</v>
      </c>
      <c r="H11" s="53">
        <f>COUNTIFS(sales_analysis[account],A11,sales_analysis[deal_stage],"Lost")</f>
        <v>33</v>
      </c>
      <c r="I11" s="53">
        <f t="shared" si="1"/>
        <v>90</v>
      </c>
      <c r="J11" s="36">
        <f t="shared" si="2"/>
        <v>0.6333333333333333</v>
      </c>
      <c r="K11" s="41">
        <f>SUMIFS(sales_analysis[close_value],sales_analysis[account],A11,sales_analysis[deal_stage],"Won")</f>
        <v>198020</v>
      </c>
      <c r="L11" s="41">
        <f t="shared" si="3"/>
        <v>3474.0350877192982</v>
      </c>
      <c r="M11" s="41">
        <f t="shared" si="4"/>
        <v>2020.6122448979593</v>
      </c>
      <c r="N11" s="36">
        <f t="shared" si="0"/>
        <v>1.9791047634239212E-2</v>
      </c>
      <c r="O11" s="41">
        <f>1+COUNTIF(tbl_AccountPerformance[Won Revenue],"&gt;"&amp;tbl_AccountPerformance[[#This Row],[Won Revenue]])</f>
        <v>4</v>
      </c>
      <c r="P11" s="95">
        <f>SUMIFS(tbl_AccountPerformance[Revenue Share],tbl_AccountPerformance[Revenue Rank],"&lt;="&amp;tbl_AccountPerformance[[#This Row],[Revenue Rank]])</f>
        <v>0.10145685377711974</v>
      </c>
    </row>
    <row r="12" spans="1:16">
      <c r="A12" s="82" t="s">
        <v>41</v>
      </c>
      <c r="B12" t="str">
        <f>_xlfn.XLOOKUP(A12,accounts_clean[account],accounts_clean[sector],"")</f>
        <v>software</v>
      </c>
      <c r="C12">
        <f>_xlfn.XLOOKUP(A12,accounts_clean[account],accounts_clean[revenue],0)</f>
        <v>2714.9</v>
      </c>
      <c r="D12" s="53">
        <f>_xlfn.XLOOKUP(A12,accounts_clean[account],accounts_clean[employees],0)</f>
        <v>2641</v>
      </c>
      <c r="E12" s="53">
        <f>COUNTIF(sales_analysis[account],A12)</f>
        <v>121</v>
      </c>
      <c r="F12" s="53" cm="1">
        <f t="array" ref="F12">SUM(COUNTIFS(sales_analysis[account],A12,sales_analysis[deal_stage],{"Prospecting","Engaging"}))</f>
        <v>4</v>
      </c>
      <c r="G12" s="53">
        <f>COUNTIFS(sales_analysis[account],A12,sales_analysis[deal_stage],"Won")</f>
        <v>72</v>
      </c>
      <c r="H12" s="53">
        <f>COUNTIFS(sales_analysis[account],A12,sales_analysis[deal_stage],"Lost")</f>
        <v>45</v>
      </c>
      <c r="I12" s="53">
        <f t="shared" si="1"/>
        <v>117</v>
      </c>
      <c r="J12" s="36">
        <f t="shared" si="2"/>
        <v>0.61538461538461542</v>
      </c>
      <c r="K12" s="41">
        <f>SUMIFS(sales_analysis[close_value],sales_analysis[account],A12,sales_analysis[deal_stage],"Won")</f>
        <v>140183</v>
      </c>
      <c r="L12" s="41">
        <f t="shared" si="3"/>
        <v>1946.9861111111111</v>
      </c>
      <c r="M12" s="41">
        <f t="shared" si="4"/>
        <v>1158.5371900826447</v>
      </c>
      <c r="N12" s="36">
        <f t="shared" si="0"/>
        <v>1.4010546563531741E-2</v>
      </c>
      <c r="O12" s="41">
        <f>1+COUNTIF(tbl_AccountPerformance[Won Revenue],"&gt;"&amp;tbl_AccountPerformance[[#This Row],[Won Revenue]])</f>
        <v>21</v>
      </c>
      <c r="P12" s="95">
        <f>SUMIFS(tbl_AccountPerformance[Revenue Share],tbl_AccountPerformance[Revenue Rank],"&lt;="&amp;tbl_AccountPerformance[[#This Row],[Revenue Rank]])</f>
        <v>0.37381573037481058</v>
      </c>
    </row>
    <row r="13" spans="1:16">
      <c r="A13" s="83" t="s">
        <v>42</v>
      </c>
      <c r="B13" t="str">
        <f>_xlfn.XLOOKUP(A13,accounts_clean[account],accounts_clean[sector],"")</f>
        <v>medical</v>
      </c>
      <c r="C13">
        <f>_xlfn.XLOOKUP(A13,accounts_clean[account],accounts_clean[revenue],0)</f>
        <v>4.54</v>
      </c>
      <c r="D13" s="53">
        <f>_xlfn.XLOOKUP(A13,accounts_clean[account],accounts_clean[employees],0)</f>
        <v>9</v>
      </c>
      <c r="E13" s="53">
        <f>COUNTIF(sales_analysis[account],A13)</f>
        <v>170</v>
      </c>
      <c r="F13" s="53" cm="1">
        <f t="array" ref="F13">SUM(COUNTIFS(sales_analysis[account],A13,sales_analysis[deal_stage],{"Prospecting","Engaging"}))</f>
        <v>11</v>
      </c>
      <c r="G13" s="53">
        <f>COUNTIFS(sales_analysis[account],A13,sales_analysis[deal_stage],"Won")</f>
        <v>105</v>
      </c>
      <c r="H13" s="53">
        <f>COUNTIFS(sales_analysis[account],A13,sales_analysis[deal_stage],"Lost")</f>
        <v>54</v>
      </c>
      <c r="I13" s="53">
        <f t="shared" si="1"/>
        <v>159</v>
      </c>
      <c r="J13" s="36">
        <f t="shared" si="2"/>
        <v>0.660377358490566</v>
      </c>
      <c r="K13" s="41">
        <f>SUMIFS(sales_analysis[close_value],sales_analysis[account],A13,sales_analysis[deal_stage],"Won")</f>
        <v>206410</v>
      </c>
      <c r="L13" s="41">
        <f t="shared" si="3"/>
        <v>1965.8095238095239</v>
      </c>
      <c r="M13" s="41">
        <f t="shared" si="4"/>
        <v>1214.1764705882354</v>
      </c>
      <c r="N13" s="36">
        <f t="shared" si="0"/>
        <v>2.0629583588442156E-2</v>
      </c>
      <c r="O13" s="41">
        <f>1+COUNTIF(tbl_AccountPerformance[Won Revenue],"&gt;"&amp;tbl_AccountPerformance[[#This Row],[Won Revenue]])</f>
        <v>3</v>
      </c>
      <c r="P13" s="95">
        <f>SUMIFS(tbl_AccountPerformance[Revenue Share],tbl_AccountPerformance[Revenue Rank],"&lt;="&amp;tbl_AccountPerformance[[#This Row],[Revenue Rank]])</f>
        <v>8.1665806142880534E-2</v>
      </c>
    </row>
    <row r="14" spans="1:16">
      <c r="A14" s="82" t="s">
        <v>43</v>
      </c>
      <c r="B14" t="str">
        <f>_xlfn.XLOOKUP(A14,accounts_clean[account],accounts_clean[sector],"")</f>
        <v>technology</v>
      </c>
      <c r="C14">
        <f>_xlfn.XLOOKUP(A14,accounts_clean[account],accounts_clean[revenue],0)</f>
        <v>1520.66</v>
      </c>
      <c r="D14" s="53">
        <f>_xlfn.XLOOKUP(A14,accounts_clean[account],accounts_clean[employees],0)</f>
        <v>1806</v>
      </c>
      <c r="E14" s="53">
        <f>COUNTIF(sales_analysis[account],A14)</f>
        <v>97</v>
      </c>
      <c r="F14" s="53" cm="1">
        <f t="array" ref="F14">SUM(COUNTIFS(sales_analysis[account],A14,sales_analysis[deal_stage],{"Prospecting","Engaging"}))</f>
        <v>9</v>
      </c>
      <c r="G14" s="53">
        <f>COUNTIFS(sales_analysis[account],A14,sales_analysis[deal_stage],"Won")</f>
        <v>54</v>
      </c>
      <c r="H14" s="53">
        <f>COUNTIFS(sales_analysis[account],A14,sales_analysis[deal_stage],"Lost")</f>
        <v>34</v>
      </c>
      <c r="I14" s="53">
        <f t="shared" si="1"/>
        <v>88</v>
      </c>
      <c r="J14" s="36">
        <f t="shared" si="2"/>
        <v>0.61363636363636365</v>
      </c>
      <c r="K14" s="41">
        <f>SUMIFS(sales_analysis[close_value],sales_analysis[account],A14,sales_analysis[deal_stage],"Won")</f>
        <v>125310</v>
      </c>
      <c r="L14" s="41">
        <f t="shared" si="3"/>
        <v>2320.5555555555557</v>
      </c>
      <c r="M14" s="41">
        <f t="shared" si="4"/>
        <v>1291.8556701030927</v>
      </c>
      <c r="N14" s="36">
        <f t="shared" si="0"/>
        <v>1.2524069180115723E-2</v>
      </c>
      <c r="O14" s="41">
        <f>1+COUNTIF(tbl_AccountPerformance[Won Revenue],"&gt;"&amp;tbl_AccountPerformance[[#This Row],[Won Revenue]])</f>
        <v>32</v>
      </c>
      <c r="P14" s="95">
        <f>SUMIFS(tbl_AccountPerformance[Revenue Share],tbl_AccountPerformance[Revenue Rank],"&lt;="&amp;tbl_AccountPerformance[[#This Row],[Revenue Rank]])</f>
        <v>0.5177756629481246</v>
      </c>
    </row>
    <row r="15" spans="1:16">
      <c r="A15" s="83" t="s">
        <v>44</v>
      </c>
      <c r="B15" t="str">
        <f>_xlfn.XLOOKUP(A15,accounts_clean[account],accounts_clean[sector],"")</f>
        <v>software</v>
      </c>
      <c r="C15">
        <f>_xlfn.XLOOKUP(A15,accounts_clean[account],accounts_clean[revenue],0)</f>
        <v>98.79</v>
      </c>
      <c r="D15" s="53">
        <f>_xlfn.XLOOKUP(A15,accounts_clean[account],accounts_clean[employees],0)</f>
        <v>96</v>
      </c>
      <c r="E15" s="53">
        <f>COUNTIF(sales_analysis[account],A15)</f>
        <v>72</v>
      </c>
      <c r="F15" s="53" cm="1">
        <f t="array" ref="F15">SUM(COUNTIFS(sales_analysis[account],A15,sales_analysis[deal_stage],{"Prospecting","Engaging"}))</f>
        <v>11</v>
      </c>
      <c r="G15" s="53">
        <f>COUNTIFS(sales_analysis[account],A15,sales_analysis[deal_stage],"Won")</f>
        <v>43</v>
      </c>
      <c r="H15" s="53">
        <f>COUNTIFS(sales_analysis[account],A15,sales_analysis[deal_stage],"Lost")</f>
        <v>18</v>
      </c>
      <c r="I15" s="53">
        <f t="shared" si="1"/>
        <v>61</v>
      </c>
      <c r="J15" s="36">
        <f t="shared" si="2"/>
        <v>0.70491803278688525</v>
      </c>
      <c r="K15" s="41">
        <f>SUMIFS(sales_analysis[close_value],sales_analysis[account],A15,sales_analysis[deal_stage],"Won")</f>
        <v>77936</v>
      </c>
      <c r="L15" s="41">
        <f t="shared" si="3"/>
        <v>1812.4651162790697</v>
      </c>
      <c r="M15" s="41">
        <f t="shared" si="4"/>
        <v>1082.4444444444443</v>
      </c>
      <c r="N15" s="36">
        <f t="shared" si="0"/>
        <v>7.7892894072420322E-3</v>
      </c>
      <c r="O15" s="41">
        <f>1+COUNTIF(tbl_AccountPerformance[Won Revenue],"&gt;"&amp;tbl_AccountPerformance[[#This Row],[Won Revenue]])</f>
        <v>72</v>
      </c>
      <c r="P15" s="95">
        <f>SUMIFS(tbl_AccountPerformance[Revenue Share],tbl_AccountPerformance[Revenue Rank],"&lt;="&amp;tbl_AccountPerformance[[#This Row],[Revenue Rank]])</f>
        <v>0.91484582432082118</v>
      </c>
    </row>
    <row r="16" spans="1:16">
      <c r="A16" s="82" t="s">
        <v>45</v>
      </c>
      <c r="B16" t="str">
        <f>_xlfn.XLOOKUP(A16,accounts_clean[account],accounts_clean[sector],"")</f>
        <v>marketing</v>
      </c>
      <c r="C16">
        <f>_xlfn.XLOOKUP(A16,accounts_clean[account],accounts_clean[revenue],0)</f>
        <v>2173.98</v>
      </c>
      <c r="D16" s="53">
        <f>_xlfn.XLOOKUP(A16,accounts_clean[account],accounts_clean[employees],0)</f>
        <v>2928</v>
      </c>
      <c r="E16" s="53">
        <f>COUNTIF(sales_analysis[account],A16)</f>
        <v>92</v>
      </c>
      <c r="F16" s="53" cm="1">
        <f t="array" ref="F16">SUM(COUNTIFS(sales_analysis[account],A16,sales_analysis[deal_stage],{"Prospecting","Engaging"}))</f>
        <v>1</v>
      </c>
      <c r="G16" s="53">
        <f>COUNTIFS(sales_analysis[account],A16,sales_analysis[deal_stage],"Won")</f>
        <v>54</v>
      </c>
      <c r="H16" s="53">
        <f>COUNTIFS(sales_analysis[account],A16,sales_analysis[deal_stage],"Lost")</f>
        <v>37</v>
      </c>
      <c r="I16" s="53">
        <f t="shared" si="1"/>
        <v>91</v>
      </c>
      <c r="J16" s="36">
        <f t="shared" si="2"/>
        <v>0.59340659340659341</v>
      </c>
      <c r="K16" s="41">
        <f>SUMIFS(sales_analysis[close_value],sales_analysis[account],A16,sales_analysis[deal_stage],"Won")</f>
        <v>116394</v>
      </c>
      <c r="L16" s="41">
        <f t="shared" si="3"/>
        <v>2155.4444444444443</v>
      </c>
      <c r="M16" s="41">
        <f t="shared" si="4"/>
        <v>1265.1521739130435</v>
      </c>
      <c r="N16" s="36">
        <f t="shared" si="0"/>
        <v>1.1632962318652858E-2</v>
      </c>
      <c r="O16" s="41">
        <f>1+COUNTIF(tbl_AccountPerformance[Won Revenue],"&gt;"&amp;tbl_AccountPerformance[[#This Row],[Won Revenue]])</f>
        <v>39</v>
      </c>
      <c r="P16" s="95">
        <f>SUMIFS(tbl_AccountPerformance[Revenue Share],tbl_AccountPerformance[Revenue Rank],"&lt;="&amp;tbl_AccountPerformance[[#This Row],[Revenue Rank]])</f>
        <v>0.60099011207197928</v>
      </c>
    </row>
    <row r="17" spans="1:16">
      <c r="A17" s="83" t="s">
        <v>48</v>
      </c>
      <c r="B17" t="str">
        <f>_xlfn.XLOOKUP(A17,accounts_clean[account],accounts_clean[sector],"")</f>
        <v>entertainment</v>
      </c>
      <c r="C17">
        <f>_xlfn.XLOOKUP(A17,accounts_clean[account],accounts_clean[revenue],0)</f>
        <v>217.87</v>
      </c>
      <c r="D17" s="53">
        <f>_xlfn.XLOOKUP(A17,accounts_clean[account],accounts_clean[employees],0)</f>
        <v>551</v>
      </c>
      <c r="E17" s="53">
        <f>COUNTIF(sales_analysis[account],A17)</f>
        <v>83</v>
      </c>
      <c r="F17" s="53" cm="1">
        <f t="array" ref="F17">SUM(COUNTIFS(sales_analysis[account],A17,sales_analysis[deal_stage],{"Prospecting","Engaging"}))</f>
        <v>5</v>
      </c>
      <c r="G17" s="53">
        <f>COUNTIFS(sales_analysis[account],A17,sales_analysis[deal_stage],"Won")</f>
        <v>53</v>
      </c>
      <c r="H17" s="53">
        <f>COUNTIFS(sales_analysis[account],A17,sales_analysis[deal_stage],"Lost")</f>
        <v>25</v>
      </c>
      <c r="I17" s="53">
        <f t="shared" si="1"/>
        <v>78</v>
      </c>
      <c r="J17" s="36">
        <f t="shared" si="2"/>
        <v>0.67948717948717952</v>
      </c>
      <c r="K17" s="41">
        <f>SUMIFS(sales_analysis[close_value],sales_analysis[account],A17,sales_analysis[deal_stage],"Won")</f>
        <v>99639</v>
      </c>
      <c r="L17" s="41">
        <f t="shared" si="3"/>
        <v>1879.9811320754718</v>
      </c>
      <c r="M17" s="41">
        <f t="shared" si="4"/>
        <v>1200.4698795180723</v>
      </c>
      <c r="N17" s="36">
        <f t="shared" si="0"/>
        <v>9.9583890275121746E-3</v>
      </c>
      <c r="O17" s="41">
        <f>1+COUNTIF(tbl_AccountPerformance[Won Revenue],"&gt;"&amp;tbl_AccountPerformance[[#This Row],[Won Revenue]])</f>
        <v>52</v>
      </c>
      <c r="P17" s="95">
        <f>SUMIFS(tbl_AccountPerformance[Revenue Share],tbl_AccountPerformance[Revenue Rank],"&lt;="&amp;tbl_AccountPerformance[[#This Row],[Revenue Rank]])</f>
        <v>0.74128147483182816</v>
      </c>
    </row>
    <row r="18" spans="1:16">
      <c r="A18" s="82" t="s">
        <v>49</v>
      </c>
      <c r="B18" t="str">
        <f>_xlfn.XLOOKUP(A18,accounts_clean[account],accounts_clean[sector],"")</f>
        <v>technology</v>
      </c>
      <c r="C18">
        <f>_xlfn.XLOOKUP(A18,accounts_clean[account],accounts_clean[revenue],0)</f>
        <v>587.72</v>
      </c>
      <c r="D18" s="53">
        <f>_xlfn.XLOOKUP(A18,accounts_clean[account],accounts_clean[employees],0)</f>
        <v>1501</v>
      </c>
      <c r="E18" s="53">
        <f>COUNTIF(sales_analysis[account],A18)</f>
        <v>59</v>
      </c>
      <c r="F18" s="53" cm="1">
        <f t="array" ref="F18">SUM(COUNTIFS(sales_analysis[account],A18,sales_analysis[deal_stage],{"Prospecting","Engaging"}))</f>
        <v>3</v>
      </c>
      <c r="G18" s="53">
        <f>COUNTIFS(sales_analysis[account],A18,sales_analysis[deal_stage],"Won")</f>
        <v>33</v>
      </c>
      <c r="H18" s="53">
        <f>COUNTIFS(sales_analysis[account],A18,sales_analysis[deal_stage],"Lost")</f>
        <v>23</v>
      </c>
      <c r="I18" s="53">
        <f t="shared" si="1"/>
        <v>56</v>
      </c>
      <c r="J18" s="36">
        <f t="shared" si="2"/>
        <v>0.5892857142857143</v>
      </c>
      <c r="K18" s="41">
        <f>SUMIFS(sales_analysis[close_value],sales_analysis[account],A18,sales_analysis[deal_stage],"Won")</f>
        <v>82118</v>
      </c>
      <c r="L18" s="41">
        <f t="shared" si="3"/>
        <v>2488.4242424242425</v>
      </c>
      <c r="M18" s="41">
        <f t="shared" si="4"/>
        <v>1391.8305084745762</v>
      </c>
      <c r="N18" s="36">
        <f t="shared" si="0"/>
        <v>8.2072581033655976E-3</v>
      </c>
      <c r="O18" s="41">
        <f>1+COUNTIF(tbl_AccountPerformance[Won Revenue],"&gt;"&amp;tbl_AccountPerformance[[#This Row],[Won Revenue]])</f>
        <v>69</v>
      </c>
      <c r="P18" s="95">
        <f>SUMIFS(tbl_AccountPerformance[Revenue Share],tbl_AccountPerformance[Revenue Rank],"&lt;="&amp;tbl_AccountPerformance[[#This Row],[Revenue Rank]])</f>
        <v>0.89137461328900613</v>
      </c>
    </row>
    <row r="19" spans="1:16">
      <c r="A19" s="83" t="s">
        <v>50</v>
      </c>
      <c r="B19" t="str">
        <f>_xlfn.XLOOKUP(A19,accounts_clean[account],accounts_clean[sector],"")</f>
        <v>technology</v>
      </c>
      <c r="C19">
        <f>_xlfn.XLOOKUP(A19,accounts_clean[account],accounts_clean[revenue],0)</f>
        <v>1712.68</v>
      </c>
      <c r="D19" s="53">
        <f>_xlfn.XLOOKUP(A19,accounts_clean[account],accounts_clean[employees],0)</f>
        <v>3194</v>
      </c>
      <c r="E19" s="53">
        <f>COUNTIF(sales_analysis[account],A19)</f>
        <v>91</v>
      </c>
      <c r="F19" s="53" cm="1">
        <f t="array" ref="F19">SUM(COUNTIFS(sales_analysis[account],A19,sales_analysis[deal_stage],{"Prospecting","Engaging"}))</f>
        <v>14</v>
      </c>
      <c r="G19" s="53">
        <f>COUNTIFS(sales_analysis[account],A19,sales_analysis[deal_stage],"Won")</f>
        <v>55</v>
      </c>
      <c r="H19" s="53">
        <f>COUNTIFS(sales_analysis[account],A19,sales_analysis[deal_stage],"Lost")</f>
        <v>22</v>
      </c>
      <c r="I19" s="53">
        <f t="shared" si="1"/>
        <v>77</v>
      </c>
      <c r="J19" s="36">
        <f t="shared" si="2"/>
        <v>0.7142857142857143</v>
      </c>
      <c r="K19" s="41">
        <f>SUMIFS(sales_analysis[close_value],sales_analysis[account],A19,sales_analysis[deal_stage],"Won")</f>
        <v>147976</v>
      </c>
      <c r="L19" s="41">
        <f t="shared" si="3"/>
        <v>2690.4727272727273</v>
      </c>
      <c r="M19" s="41">
        <f t="shared" si="4"/>
        <v>1626.1098901098901</v>
      </c>
      <c r="N19" s="36">
        <f t="shared" si="0"/>
        <v>1.4789415537441579E-2</v>
      </c>
      <c r="O19" s="41">
        <f>1+COUNTIF(tbl_AccountPerformance[Won Revenue],"&gt;"&amp;tbl_AccountPerformance[[#This Row],[Won Revenue]])</f>
        <v>17</v>
      </c>
      <c r="P19" s="95">
        <f>SUMIFS(tbl_AccountPerformance[Revenue Share],tbl_AccountPerformance[Revenue Rank],"&lt;="&amp;tbl_AccountPerformance[[#This Row],[Revenue Rank]])</f>
        <v>0.31687444168397211</v>
      </c>
    </row>
    <row r="20" spans="1:16">
      <c r="A20" s="82" t="s">
        <v>51</v>
      </c>
      <c r="B20" t="str">
        <f>_xlfn.XLOOKUP(A20,accounts_clean[account],accounts_clean[sector],"")</f>
        <v>software</v>
      </c>
      <c r="C20">
        <f>_xlfn.XLOOKUP(A20,accounts_clean[account],accounts_clean[revenue],0)</f>
        <v>4618</v>
      </c>
      <c r="D20" s="53">
        <f>_xlfn.XLOOKUP(A20,accounts_clean[account],accounts_clean[employees],0)</f>
        <v>10083</v>
      </c>
      <c r="E20" s="53">
        <f>COUNTIF(sales_analysis[account],A20)</f>
        <v>129</v>
      </c>
      <c r="F20" s="53" cm="1">
        <f t="array" ref="F20">SUM(COUNTIFS(sales_analysis[account],A20,sales_analysis[deal_stage],{"Prospecting","Engaging"}))</f>
        <v>12</v>
      </c>
      <c r="G20" s="53">
        <f>COUNTIFS(sales_analysis[account],A20,sales_analysis[deal_stage],"Won")</f>
        <v>70</v>
      </c>
      <c r="H20" s="53">
        <f>COUNTIFS(sales_analysis[account],A20,sales_analysis[deal_stage],"Lost")</f>
        <v>47</v>
      </c>
      <c r="I20" s="53">
        <f t="shared" si="1"/>
        <v>117</v>
      </c>
      <c r="J20" s="36">
        <f t="shared" si="2"/>
        <v>0.59829059829059827</v>
      </c>
      <c r="K20" s="41">
        <f>SUMIFS(sales_analysis[close_value],sales_analysis[account],A20,sales_analysis[deal_stage],"Won")</f>
        <v>128048</v>
      </c>
      <c r="L20" s="41">
        <f t="shared" si="3"/>
        <v>1829.2571428571428</v>
      </c>
      <c r="M20" s="41">
        <f t="shared" si="4"/>
        <v>992.62015503875966</v>
      </c>
      <c r="N20" s="36">
        <f t="shared" si="0"/>
        <v>1.2797717743001024E-2</v>
      </c>
      <c r="O20" s="41">
        <f>1+COUNTIF(tbl_AccountPerformance[Won Revenue],"&gt;"&amp;tbl_AccountPerformance[[#This Row],[Won Revenue]])</f>
        <v>27</v>
      </c>
      <c r="P20" s="95">
        <f>SUMIFS(tbl_AccountPerformance[Revenue Share],tbl_AccountPerformance[Revenue Rank],"&lt;="&amp;tbl_AccountPerformance[[#This Row],[Revenue Rank]])</f>
        <v>0.45456874165836625</v>
      </c>
    </row>
    <row r="21" spans="1:16">
      <c r="A21" s="83" t="s">
        <v>52</v>
      </c>
      <c r="B21" t="str">
        <f>_xlfn.XLOOKUP(A21,accounts_clean[account],accounts_clean[sector],"")</f>
        <v>marketing</v>
      </c>
      <c r="C21">
        <f>_xlfn.XLOOKUP(A21,accounts_clean[account],accounts_clean[revenue],0)</f>
        <v>1197.44</v>
      </c>
      <c r="D21" s="53">
        <f>_xlfn.XLOOKUP(A21,accounts_clean[account],accounts_clean[employees],0)</f>
        <v>2570</v>
      </c>
      <c r="E21" s="53">
        <f>COUNTIF(sales_analysis[account],A21)</f>
        <v>57</v>
      </c>
      <c r="F21" s="53" cm="1">
        <f t="array" ref="F21">SUM(COUNTIFS(sales_analysis[account],A21,sales_analysis[deal_stage],{"Prospecting","Engaging"}))</f>
        <v>3</v>
      </c>
      <c r="G21" s="53">
        <f>COUNTIFS(sales_analysis[account],A21,sales_analysis[deal_stage],"Won")</f>
        <v>30</v>
      </c>
      <c r="H21" s="53">
        <f>COUNTIFS(sales_analysis[account],A21,sales_analysis[deal_stage],"Lost")</f>
        <v>24</v>
      </c>
      <c r="I21" s="53">
        <f t="shared" si="1"/>
        <v>54</v>
      </c>
      <c r="J21" s="36">
        <f t="shared" si="2"/>
        <v>0.55555555555555558</v>
      </c>
      <c r="K21" s="41">
        <f>SUMIFS(sales_analysis[close_value],sales_analysis[account],A21,sales_analysis[deal_stage],"Won")</f>
        <v>56637</v>
      </c>
      <c r="L21" s="41">
        <f t="shared" si="3"/>
        <v>1887.9</v>
      </c>
      <c r="M21" s="41">
        <f t="shared" si="4"/>
        <v>993.63157894736844</v>
      </c>
      <c r="N21" s="36">
        <f t="shared" si="0"/>
        <v>5.6605674419776099E-3</v>
      </c>
      <c r="O21" s="41">
        <f>1+COUNTIF(tbl_AccountPerformance[Won Revenue],"&gt;"&amp;tbl_AccountPerformance[[#This Row],[Won Revenue]])</f>
        <v>83</v>
      </c>
      <c r="P21" s="95">
        <f>SUMIFS(tbl_AccountPerformance[Revenue Share],tbl_AccountPerformance[Revenue Rank],"&lt;="&amp;tbl_AccountPerformance[[#This Row],[Revenue Rank]])</f>
        <v>0.98928113182165023</v>
      </c>
    </row>
    <row r="22" spans="1:16">
      <c r="A22" s="82" t="s">
        <v>53</v>
      </c>
      <c r="B22" t="str">
        <f>_xlfn.XLOOKUP(A22,accounts_clean[account],accounts_clean[sector],"")</f>
        <v>retail</v>
      </c>
      <c r="C22">
        <f>_xlfn.XLOOKUP(A22,accounts_clean[account],accounts_clean[revenue],0)</f>
        <v>4968.91</v>
      </c>
      <c r="D22" s="53">
        <f>_xlfn.XLOOKUP(A22,accounts_clean[account],accounts_clean[employees],0)</f>
        <v>7523</v>
      </c>
      <c r="E22" s="53">
        <f>COUNTIF(sales_analysis[account],A22)</f>
        <v>85</v>
      </c>
      <c r="F22" s="53" cm="1">
        <f t="array" ref="F22">SUM(COUNTIFS(sales_analysis[account],A22,sales_analysis[deal_stage],{"Prospecting","Engaging"}))</f>
        <v>4</v>
      </c>
      <c r="G22" s="53">
        <f>COUNTIFS(sales_analysis[account],A22,sales_analysis[deal_stage],"Won")</f>
        <v>49</v>
      </c>
      <c r="H22" s="53">
        <f>COUNTIFS(sales_analysis[account],A22,sales_analysis[deal_stage],"Lost")</f>
        <v>32</v>
      </c>
      <c r="I22" s="53">
        <f t="shared" si="1"/>
        <v>81</v>
      </c>
      <c r="J22" s="36">
        <f t="shared" si="2"/>
        <v>0.60493827160493829</v>
      </c>
      <c r="K22" s="41">
        <f>SUMIFS(sales_analysis[close_value],sales_analysis[account],A22,sales_analysis[deal_stage],"Won")</f>
        <v>127009</v>
      </c>
      <c r="L22" s="41">
        <f t="shared" si="3"/>
        <v>2592.0204081632655</v>
      </c>
      <c r="M22" s="41">
        <f t="shared" si="4"/>
        <v>1494.2235294117647</v>
      </c>
      <c r="N22" s="36">
        <f t="shared" si="0"/>
        <v>1.2693875209459086E-2</v>
      </c>
      <c r="O22" s="41">
        <f>1+COUNTIF(tbl_AccountPerformance[Won Revenue],"&gt;"&amp;tbl_AccountPerformance[[#This Row],[Won Revenue]])</f>
        <v>30</v>
      </c>
      <c r="P22" s="95">
        <f>SUMIFS(tbl_AccountPerformance[Revenue Share],tbl_AccountPerformance[Revenue Rank],"&lt;="&amp;tbl_AccountPerformance[[#This Row],[Revenue Rank]])</f>
        <v>0.49271043404579906</v>
      </c>
    </row>
    <row r="23" spans="1:16">
      <c r="A23" s="83" t="s">
        <v>54</v>
      </c>
      <c r="B23" t="str">
        <f>_xlfn.XLOOKUP(A23,accounts_clean[account],accounts_clean[sector],"")</f>
        <v>telecommunications</v>
      </c>
      <c r="C23">
        <f>_xlfn.XLOOKUP(A23,accounts_clean[account],accounts_clean[revenue],0)</f>
        <v>1825.82</v>
      </c>
      <c r="D23" s="53">
        <f>_xlfn.XLOOKUP(A23,accounts_clean[account],accounts_clean[employees],0)</f>
        <v>5595</v>
      </c>
      <c r="E23" s="53">
        <f>COUNTIF(sales_analysis[account],A23)</f>
        <v>88</v>
      </c>
      <c r="F23" s="53" cm="1">
        <f t="array" ref="F23">SUM(COUNTIFS(sales_analysis[account],A23,sales_analysis[deal_stage],{"Prospecting","Engaging"}))</f>
        <v>12</v>
      </c>
      <c r="G23" s="53">
        <f>COUNTIFS(sales_analysis[account],A23,sales_analysis[deal_stage],"Won")</f>
        <v>48</v>
      </c>
      <c r="H23" s="53">
        <f>COUNTIFS(sales_analysis[account],A23,sales_analysis[deal_stage],"Lost")</f>
        <v>28</v>
      </c>
      <c r="I23" s="53">
        <f t="shared" si="1"/>
        <v>76</v>
      </c>
      <c r="J23" s="36">
        <f t="shared" si="2"/>
        <v>0.63157894736842102</v>
      </c>
      <c r="K23" s="41">
        <f>SUMIFS(sales_analysis[close_value],sales_analysis[account],A23,sales_analysis[deal_stage],"Won")</f>
        <v>113557</v>
      </c>
      <c r="L23" s="41">
        <f t="shared" si="3"/>
        <v>2365.7708333333335</v>
      </c>
      <c r="M23" s="41">
        <f t="shared" si="4"/>
        <v>1290.4204545454545</v>
      </c>
      <c r="N23" s="36">
        <f t="shared" si="0"/>
        <v>1.1349419231397345E-2</v>
      </c>
      <c r="O23" s="41">
        <f>1+COUNTIF(tbl_AccountPerformance[Won Revenue],"&gt;"&amp;tbl_AccountPerformance[[#This Row],[Won Revenue]])</f>
        <v>42</v>
      </c>
      <c r="P23" s="95">
        <f>SUMIFS(tbl_AccountPerformance[Revenue Share],tbl_AccountPerformance[Revenue Rank],"&lt;="&amp;tbl_AccountPerformance[[#This Row],[Revenue Rank]])</f>
        <v>0.63533320660346559</v>
      </c>
    </row>
    <row r="24" spans="1:16">
      <c r="A24" s="82" t="s">
        <v>57</v>
      </c>
      <c r="B24" t="str">
        <f>_xlfn.XLOOKUP(A24,accounts_clean[account],accounts_clean[sector],"")</f>
        <v>finance</v>
      </c>
      <c r="C24">
        <f>_xlfn.XLOOKUP(A24,accounts_clean[account],accounts_clean[revenue],0)</f>
        <v>1102.43</v>
      </c>
      <c r="D24" s="53">
        <f>_xlfn.XLOOKUP(A24,accounts_clean[account],accounts_clean[employees],0)</f>
        <v>1759</v>
      </c>
      <c r="E24" s="53">
        <f>COUNTIF(sales_analysis[account],A24)</f>
        <v>102</v>
      </c>
      <c r="F24" s="53" cm="1">
        <f t="array" ref="F24">SUM(COUNTIFS(sales_analysis[account],A24,sales_analysis[deal_stage],{"Prospecting","Engaging"}))</f>
        <v>9</v>
      </c>
      <c r="G24" s="53">
        <f>COUNTIFS(sales_analysis[account],A24,sales_analysis[deal_stage],"Won")</f>
        <v>54</v>
      </c>
      <c r="H24" s="53">
        <f>COUNTIFS(sales_analysis[account],A24,sales_analysis[deal_stage],"Lost")</f>
        <v>39</v>
      </c>
      <c r="I24" s="53">
        <f t="shared" si="1"/>
        <v>93</v>
      </c>
      <c r="J24" s="36">
        <f t="shared" si="2"/>
        <v>0.58064516129032262</v>
      </c>
      <c r="K24" s="41">
        <f>SUMIFS(sales_analysis[close_value],sales_analysis[account],A24,sales_analysis[deal_stage],"Won")</f>
        <v>117255</v>
      </c>
      <c r="L24" s="41">
        <f t="shared" si="3"/>
        <v>2171.3888888888887</v>
      </c>
      <c r="M24" s="41">
        <f t="shared" si="4"/>
        <v>1149.5588235294117</v>
      </c>
      <c r="N24" s="36">
        <f t="shared" si="0"/>
        <v>1.1719014697266533E-2</v>
      </c>
      <c r="O24" s="41">
        <f>1+COUNTIF(tbl_AccountPerformance[Won Revenue],"&gt;"&amp;tbl_AccountPerformance[[#This Row],[Won Revenue]])</f>
        <v>38</v>
      </c>
      <c r="P24" s="95">
        <f>SUMIFS(tbl_AccountPerformance[Revenue Share],tbl_AccountPerformance[Revenue Rank],"&lt;="&amp;tbl_AccountPerformance[[#This Row],[Revenue Rank]])</f>
        <v>0.58935714975332643</v>
      </c>
    </row>
    <row r="25" spans="1:16">
      <c r="A25" s="83" t="s">
        <v>59</v>
      </c>
      <c r="B25" t="str">
        <f>_xlfn.XLOOKUP(A25,accounts_clean[account],accounts_clean[sector],"")</f>
        <v>employment</v>
      </c>
      <c r="C25">
        <f>_xlfn.XLOOKUP(A25,accounts_clean[account],accounts_clean[revenue],0)</f>
        <v>2059.9</v>
      </c>
      <c r="D25" s="53">
        <f>_xlfn.XLOOKUP(A25,accounts_clean[account],accounts_clean[employees],0)</f>
        <v>3644</v>
      </c>
      <c r="E25" s="53">
        <f>COUNTIF(sales_analysis[account],A25)</f>
        <v>89</v>
      </c>
      <c r="F25" s="53" cm="1">
        <f t="array" ref="F25">SUM(COUNTIFS(sales_analysis[account],A25,sales_analysis[deal_stage],{"Prospecting","Engaging"}))</f>
        <v>8</v>
      </c>
      <c r="G25" s="53">
        <f>COUNTIFS(sales_analysis[account],A25,sales_analysis[deal_stage],"Won")</f>
        <v>57</v>
      </c>
      <c r="H25" s="53">
        <f>COUNTIFS(sales_analysis[account],A25,sales_analysis[deal_stage],"Lost")</f>
        <v>24</v>
      </c>
      <c r="I25" s="53">
        <f t="shared" si="1"/>
        <v>81</v>
      </c>
      <c r="J25" s="36">
        <f t="shared" si="2"/>
        <v>0.70370370370370372</v>
      </c>
      <c r="K25" s="41">
        <f>SUMIFS(sales_analysis[close_value],sales_analysis[account],A25,sales_analysis[deal_stage],"Won")</f>
        <v>127569</v>
      </c>
      <c r="L25" s="41">
        <f t="shared" si="3"/>
        <v>2238.0526315789475</v>
      </c>
      <c r="M25" s="41">
        <f t="shared" si="4"/>
        <v>1433.3595505617977</v>
      </c>
      <c r="N25" s="36">
        <f t="shared" si="0"/>
        <v>1.2749844236199686E-2</v>
      </c>
      <c r="O25" s="41">
        <f>1+COUNTIF(tbl_AccountPerformance[Won Revenue],"&gt;"&amp;tbl_AccountPerformance[[#This Row],[Won Revenue]])</f>
        <v>28</v>
      </c>
      <c r="P25" s="95">
        <f>SUMIFS(tbl_AccountPerformance[Revenue Share],tbl_AccountPerformance[Revenue Rank],"&lt;="&amp;tbl_AccountPerformance[[#This Row],[Revenue Rank]])</f>
        <v>0.46731858589456599</v>
      </c>
    </row>
    <row r="26" spans="1:16">
      <c r="A26" s="82" t="s">
        <v>61</v>
      </c>
      <c r="B26" t="str">
        <f>_xlfn.XLOOKUP(A26,accounts_clean[account],accounts_clean[sector],"")</f>
        <v>finance</v>
      </c>
      <c r="C26">
        <f>_xlfn.XLOOKUP(A26,accounts_clean[account],accounts_clean[revenue],0)</f>
        <v>2819.5</v>
      </c>
      <c r="D26" s="53">
        <f>_xlfn.XLOOKUP(A26,accounts_clean[account],accounts_clean[employees],0)</f>
        <v>7227</v>
      </c>
      <c r="E26" s="53">
        <f>COUNTIF(sales_analysis[account],A26)</f>
        <v>109</v>
      </c>
      <c r="F26" s="53" cm="1">
        <f t="array" ref="F26">SUM(COUNTIFS(sales_analysis[account],A26,sales_analysis[deal_stage],{"Prospecting","Engaging"}))</f>
        <v>10</v>
      </c>
      <c r="G26" s="53">
        <f>COUNTIFS(sales_analysis[account],A26,sales_analysis[deal_stage],"Won")</f>
        <v>59</v>
      </c>
      <c r="H26" s="53">
        <f>COUNTIFS(sales_analysis[account],A26,sales_analysis[deal_stage],"Lost")</f>
        <v>40</v>
      </c>
      <c r="I26" s="53">
        <f t="shared" si="1"/>
        <v>99</v>
      </c>
      <c r="J26" s="36">
        <f t="shared" si="2"/>
        <v>0.59595959595959591</v>
      </c>
      <c r="K26" s="41">
        <f>SUMIFS(sales_analysis[close_value],sales_analysis[account],A26,sales_analysis[deal_stage],"Won")</f>
        <v>127050</v>
      </c>
      <c r="L26" s="41">
        <f t="shared" si="3"/>
        <v>2153.3898305084745</v>
      </c>
      <c r="M26" s="41">
        <f t="shared" si="4"/>
        <v>1165.5963302752293</v>
      </c>
      <c r="N26" s="36">
        <f t="shared" si="0"/>
        <v>1.2697972941774022E-2</v>
      </c>
      <c r="O26" s="41">
        <f>1+COUNTIF(tbl_AccountPerformance[Won Revenue],"&gt;"&amp;tbl_AccountPerformance[[#This Row],[Won Revenue]])</f>
        <v>29</v>
      </c>
      <c r="P26" s="95">
        <f>SUMIFS(tbl_AccountPerformance[Revenue Share],tbl_AccountPerformance[Revenue Rank],"&lt;="&amp;tbl_AccountPerformance[[#This Row],[Revenue Rank]])</f>
        <v>0.48001655883633998</v>
      </c>
    </row>
    <row r="27" spans="1:16">
      <c r="A27" s="83" t="s">
        <v>63</v>
      </c>
      <c r="B27" t="str">
        <f>_xlfn.XLOOKUP(A27,accounts_clean[account],accounts_clean[sector],"")</f>
        <v>retail</v>
      </c>
      <c r="C27">
        <f>_xlfn.XLOOKUP(A27,accounts_clean[account],accounts_clean[revenue],0)</f>
        <v>5158.71</v>
      </c>
      <c r="D27" s="53">
        <f>_xlfn.XLOOKUP(A27,accounts_clean[account],accounts_clean[employees],0)</f>
        <v>17479</v>
      </c>
      <c r="E27" s="53">
        <f>COUNTIF(sales_analysis[account],A27)</f>
        <v>81</v>
      </c>
      <c r="F27" s="53" cm="1">
        <f t="array" ref="F27">SUM(COUNTIFS(sales_analysis[account],A27,sales_analysis[deal_stage],{"Prospecting","Engaging"}))</f>
        <v>6</v>
      </c>
      <c r="G27" s="53">
        <f>COUNTIFS(sales_analysis[account],A27,sales_analysis[deal_stage],"Won")</f>
        <v>46</v>
      </c>
      <c r="H27" s="53">
        <f>COUNTIFS(sales_analysis[account],A27,sales_analysis[deal_stage],"Lost")</f>
        <v>29</v>
      </c>
      <c r="I27" s="53">
        <f t="shared" si="1"/>
        <v>75</v>
      </c>
      <c r="J27" s="36">
        <f t="shared" si="2"/>
        <v>0.61333333333333329</v>
      </c>
      <c r="K27" s="41">
        <f>SUMIFS(sales_analysis[close_value],sales_analysis[account],A27,sales_analysis[deal_stage],"Won")</f>
        <v>123506</v>
      </c>
      <c r="L27" s="41">
        <f t="shared" si="3"/>
        <v>2684.913043478261</v>
      </c>
      <c r="M27" s="41">
        <f t="shared" si="4"/>
        <v>1524.7654320987654</v>
      </c>
      <c r="N27" s="36">
        <f t="shared" si="0"/>
        <v>1.23437689582585E-2</v>
      </c>
      <c r="O27" s="41">
        <f>1+COUNTIF(tbl_AccountPerformance[Won Revenue],"&gt;"&amp;tbl_AccountPerformance[[#This Row],[Won Revenue]])</f>
        <v>33</v>
      </c>
      <c r="P27" s="95">
        <f>SUMIFS(tbl_AccountPerformance[Revenue Share],tbl_AccountPerformance[Revenue Rank],"&lt;="&amp;tbl_AccountPerformance[[#This Row],[Revenue Rank]])</f>
        <v>0.530119431906383</v>
      </c>
    </row>
    <row r="28" spans="1:16">
      <c r="A28" s="82" t="s">
        <v>65</v>
      </c>
      <c r="B28" t="str">
        <f>_xlfn.XLOOKUP(A28,accounts_clean[account],accounts_clean[sector],"")</f>
        <v>retail</v>
      </c>
      <c r="C28">
        <f>_xlfn.XLOOKUP(A28,accounts_clean[account],accounts_clean[revenue],0)</f>
        <v>2520.83</v>
      </c>
      <c r="D28" s="53">
        <f>_xlfn.XLOOKUP(A28,accounts_clean[account],accounts_clean[employees],0)</f>
        <v>3502</v>
      </c>
      <c r="E28" s="53">
        <f>COUNTIF(sales_analysis[account],A28)</f>
        <v>88</v>
      </c>
      <c r="F28" s="53" cm="1">
        <f t="array" ref="F28">SUM(COUNTIFS(sales_analysis[account],A28,sales_analysis[deal_stage],{"Prospecting","Engaging"}))</f>
        <v>3</v>
      </c>
      <c r="G28" s="53">
        <f>COUNTIFS(sales_analysis[account],A28,sales_analysis[deal_stage],"Won")</f>
        <v>60</v>
      </c>
      <c r="H28" s="53">
        <f>COUNTIFS(sales_analysis[account],A28,sales_analysis[deal_stage],"Lost")</f>
        <v>25</v>
      </c>
      <c r="I28" s="53">
        <f t="shared" si="1"/>
        <v>85</v>
      </c>
      <c r="J28" s="36">
        <f t="shared" si="2"/>
        <v>0.70588235294117652</v>
      </c>
      <c r="K28" s="41">
        <f>SUMIFS(sales_analysis[close_value],sales_analysis[account],A28,sales_analysis[deal_stage],"Won")</f>
        <v>134731</v>
      </c>
      <c r="L28" s="41">
        <f t="shared" si="3"/>
        <v>2245.5166666666669</v>
      </c>
      <c r="M28" s="41">
        <f t="shared" si="4"/>
        <v>1531.034090909091</v>
      </c>
      <c r="N28" s="36">
        <f t="shared" si="0"/>
        <v>1.3465648110335741E-2</v>
      </c>
      <c r="O28" s="41">
        <f>1+COUNTIF(tbl_AccountPerformance[Won Revenue],"&gt;"&amp;tbl_AccountPerformance[[#This Row],[Won Revenue]])</f>
        <v>25</v>
      </c>
      <c r="P28" s="95">
        <f>SUMIFS(tbl_AccountPerformance[Revenue Share],tbl_AccountPerformance[Revenue Rank],"&lt;="&amp;tbl_AccountPerformance[[#This Row],[Revenue Rank]])</f>
        <v>0.42863559306279908</v>
      </c>
    </row>
    <row r="29" spans="1:16">
      <c r="A29" s="83" t="s">
        <v>66</v>
      </c>
      <c r="B29" t="str">
        <f>_xlfn.XLOOKUP(A29,accounts_clean[account],accounts_clean[sector],"")</f>
        <v>retail</v>
      </c>
      <c r="C29">
        <f>_xlfn.XLOOKUP(A29,accounts_clean[account],accounts_clean[revenue],0)</f>
        <v>894.33</v>
      </c>
      <c r="D29" s="53">
        <f>_xlfn.XLOOKUP(A29,accounts_clean[account],accounts_clean[employees],0)</f>
        <v>1635</v>
      </c>
      <c r="E29" s="53">
        <f>COUNTIF(sales_analysis[account],A29)</f>
        <v>94</v>
      </c>
      <c r="F29" s="53" cm="1">
        <f t="array" ref="F29">SUM(COUNTIFS(sales_analysis[account],A29,sales_analysis[deal_stage],{"Prospecting","Engaging"}))</f>
        <v>7</v>
      </c>
      <c r="G29" s="53">
        <f>COUNTIFS(sales_analysis[account],A29,sales_analysis[deal_stage],"Won")</f>
        <v>54</v>
      </c>
      <c r="H29" s="53">
        <f>COUNTIFS(sales_analysis[account],A29,sales_analysis[deal_stage],"Lost")</f>
        <v>33</v>
      </c>
      <c r="I29" s="53">
        <f t="shared" si="1"/>
        <v>87</v>
      </c>
      <c r="J29" s="36">
        <f t="shared" si="2"/>
        <v>0.62068965517241381</v>
      </c>
      <c r="K29" s="41">
        <f>SUMIFS(sales_analysis[close_value],sales_analysis[account],A29,sales_analysis[deal_stage],"Won")</f>
        <v>114352</v>
      </c>
      <c r="L29" s="41">
        <f t="shared" si="3"/>
        <v>2117.6296296296296</v>
      </c>
      <c r="M29" s="41">
        <f t="shared" si="4"/>
        <v>1216.5106382978724</v>
      </c>
      <c r="N29" s="36">
        <f t="shared" si="0"/>
        <v>1.1428875260430878E-2</v>
      </c>
      <c r="O29" s="41">
        <f>1+COUNTIF(tbl_AccountPerformance[Won Revenue],"&gt;"&amp;tbl_AccountPerformance[[#This Row],[Won Revenue]])</f>
        <v>41</v>
      </c>
      <c r="P29" s="95">
        <f>SUMIFS(tbl_AccountPerformance[Revenue Share],tbl_AccountPerformance[Revenue Rank],"&lt;="&amp;tbl_AccountPerformance[[#This Row],[Revenue Rank]])</f>
        <v>0.62398378737206817</v>
      </c>
    </row>
    <row r="30" spans="1:16">
      <c r="A30" s="82" t="s">
        <v>68</v>
      </c>
      <c r="B30" t="str">
        <f>_xlfn.XLOOKUP(A30,accounts_clean[account],accounts_clean[sector],"")</f>
        <v>technology</v>
      </c>
      <c r="C30">
        <f>_xlfn.XLOOKUP(A30,accounts_clean[account],accounts_clean[revenue],0)</f>
        <v>1223.72</v>
      </c>
      <c r="D30" s="53">
        <f>_xlfn.XLOOKUP(A30,accounts_clean[account],accounts_clean[employees],0)</f>
        <v>2497</v>
      </c>
      <c r="E30" s="53">
        <f>COUNTIF(sales_analysis[account],A30)</f>
        <v>91</v>
      </c>
      <c r="F30" s="53" cm="1">
        <f t="array" ref="F30">SUM(COUNTIFS(sales_analysis[account],A30,sales_analysis[deal_stage],{"Prospecting","Engaging"}))</f>
        <v>6</v>
      </c>
      <c r="G30" s="53">
        <f>COUNTIFS(sales_analysis[account],A30,sales_analysis[deal_stage],"Won")</f>
        <v>50</v>
      </c>
      <c r="H30" s="53">
        <f>COUNTIFS(sales_analysis[account],A30,sales_analysis[deal_stage],"Lost")</f>
        <v>35</v>
      </c>
      <c r="I30" s="53">
        <f t="shared" si="1"/>
        <v>85</v>
      </c>
      <c r="J30" s="36">
        <f t="shared" si="2"/>
        <v>0.58823529411764708</v>
      </c>
      <c r="K30" s="41">
        <f>SUMIFS(sales_analysis[close_value],sales_analysis[account],A30,sales_analysis[deal_stage],"Won")</f>
        <v>115712</v>
      </c>
      <c r="L30" s="41">
        <f t="shared" si="3"/>
        <v>2314.2399999999998</v>
      </c>
      <c r="M30" s="41">
        <f t="shared" si="4"/>
        <v>1271.5604395604396</v>
      </c>
      <c r="N30" s="36">
        <f t="shared" si="0"/>
        <v>1.1564800039658053E-2</v>
      </c>
      <c r="O30" s="41">
        <f>1+COUNTIF(tbl_AccountPerformance[Won Revenue],"&gt;"&amp;tbl_AccountPerformance[[#This Row],[Won Revenue]])</f>
        <v>40</v>
      </c>
      <c r="P30" s="95">
        <f>SUMIFS(tbl_AccountPerformance[Revenue Share],tbl_AccountPerformance[Revenue Rank],"&lt;="&amp;tbl_AccountPerformance[[#This Row],[Revenue Rank]])</f>
        <v>0.61255491211163726</v>
      </c>
    </row>
    <row r="31" spans="1:16">
      <c r="A31" s="83" t="s">
        <v>70</v>
      </c>
      <c r="B31" t="str">
        <f>_xlfn.XLOOKUP(A31,accounts_clean[account],accounts_clean[sector],"")</f>
        <v>telecommunications</v>
      </c>
      <c r="C31">
        <f>_xlfn.XLOOKUP(A31,accounts_clean[account],accounts_clean[revenue],0)</f>
        <v>86.68</v>
      </c>
      <c r="D31" s="53">
        <f>_xlfn.XLOOKUP(A31,accounts_clean[account],accounts_clean[employees],0)</f>
        <v>187</v>
      </c>
      <c r="E31" s="53">
        <f>COUNTIF(sales_analysis[account],A31)</f>
        <v>79</v>
      </c>
      <c r="F31" s="53" cm="1">
        <f t="array" ref="F31">SUM(COUNTIFS(sales_analysis[account],A31,sales_analysis[deal_stage],{"Prospecting","Engaging"}))</f>
        <v>6</v>
      </c>
      <c r="G31" s="53">
        <f>COUNTIFS(sales_analysis[account],A31,sales_analysis[deal_stage],"Won")</f>
        <v>51</v>
      </c>
      <c r="H31" s="53">
        <f>COUNTIFS(sales_analysis[account],A31,sales_analysis[deal_stage],"Lost")</f>
        <v>22</v>
      </c>
      <c r="I31" s="53">
        <f t="shared" si="1"/>
        <v>73</v>
      </c>
      <c r="J31" s="36">
        <f t="shared" si="2"/>
        <v>0.69863013698630139</v>
      </c>
      <c r="K31" s="41">
        <f>SUMIFS(sales_analysis[close_value],sales_analysis[account],A31,sales_analysis[deal_stage],"Won")</f>
        <v>85047</v>
      </c>
      <c r="L31" s="41">
        <f t="shared" si="3"/>
        <v>1667.5882352941176</v>
      </c>
      <c r="M31" s="41">
        <f t="shared" si="4"/>
        <v>1076.5443037974683</v>
      </c>
      <c r="N31" s="36">
        <f t="shared" si="0"/>
        <v>8.4999961021570668E-3</v>
      </c>
      <c r="O31" s="41">
        <f>1+COUNTIF(tbl_AccountPerformance[Won Revenue],"&gt;"&amp;tbl_AccountPerformance[[#This Row],[Won Revenue]])</f>
        <v>64</v>
      </c>
      <c r="P31" s="95">
        <f>SUMIFS(tbl_AccountPerformance[Revenue Share],tbl_AccountPerformance[Revenue Rank],"&lt;="&amp;tbl_AccountPerformance[[#This Row],[Revenue Rank]])</f>
        <v>0.84983060374388852</v>
      </c>
    </row>
    <row r="32" spans="1:16">
      <c r="A32" s="82" t="s">
        <v>62</v>
      </c>
      <c r="B32" t="str">
        <f>_xlfn.XLOOKUP(A32,accounts_clean[account],accounts_clean[sector],"")</f>
        <v>finance</v>
      </c>
      <c r="C32">
        <f>_xlfn.XLOOKUP(A32,accounts_clean[account],accounts_clean[revenue],0)</f>
        <v>52.5</v>
      </c>
      <c r="D32" s="53">
        <f>_xlfn.XLOOKUP(A32,accounts_clean[account],accounts_clean[employees],0)</f>
        <v>165</v>
      </c>
      <c r="E32" s="53">
        <f>COUNTIF(sales_analysis[account],A32)</f>
        <v>64</v>
      </c>
      <c r="F32" s="53" cm="1">
        <f t="array" ref="F32">SUM(COUNTIFS(sales_analysis[account],A32,sales_analysis[deal_stage],{"Prospecting","Engaging"}))</f>
        <v>6</v>
      </c>
      <c r="G32" s="53">
        <f>COUNTIFS(sales_analysis[account],A32,sales_analysis[deal_stage],"Won")</f>
        <v>33</v>
      </c>
      <c r="H32" s="53">
        <f>COUNTIFS(sales_analysis[account],A32,sales_analysis[deal_stage],"Lost")</f>
        <v>25</v>
      </c>
      <c r="I32" s="53">
        <f t="shared" si="1"/>
        <v>58</v>
      </c>
      <c r="J32" s="36">
        <f t="shared" si="2"/>
        <v>0.56896551724137934</v>
      </c>
      <c r="K32" s="41">
        <f>SUMIFS(sales_analysis[close_value],sales_analysis[account],A32,sales_analysis[deal_stage],"Won")</f>
        <v>51632</v>
      </c>
      <c r="L32" s="41">
        <f t="shared" si="3"/>
        <v>1564.6060606060605</v>
      </c>
      <c r="M32" s="41">
        <f t="shared" si="4"/>
        <v>806.75</v>
      </c>
      <c r="N32" s="36">
        <f t="shared" si="0"/>
        <v>5.1603442654834814E-3</v>
      </c>
      <c r="O32" s="41">
        <f>1+COUNTIF(tbl_AccountPerformance[Won Revenue],"&gt;"&amp;tbl_AccountPerformance[[#This Row],[Won Revenue]])</f>
        <v>85</v>
      </c>
      <c r="P32" s="95">
        <f>SUMIFS(tbl_AccountPerformance[Revenue Share],tbl_AccountPerformance[Revenue Rank],"&lt;="&amp;tbl_AccountPerformance[[#This Row],[Revenue Rank]])</f>
        <v>1.0000000000000002</v>
      </c>
    </row>
    <row r="33" spans="1:16">
      <c r="A33" s="83" t="s">
        <v>71</v>
      </c>
      <c r="B33" t="str">
        <f>_xlfn.XLOOKUP(A33,accounts_clean[account],accounts_clean[sector],"")</f>
        <v>marketing</v>
      </c>
      <c r="C33">
        <f>_xlfn.XLOOKUP(A33,accounts_clean[account],accounts_clean[revenue],0)</f>
        <v>2952.73</v>
      </c>
      <c r="D33" s="53">
        <f>_xlfn.XLOOKUP(A33,accounts_clean[account],accounts_clean[employees],0)</f>
        <v>5107</v>
      </c>
      <c r="E33" s="53">
        <f>COUNTIF(sales_analysis[account],A33)</f>
        <v>95</v>
      </c>
      <c r="F33" s="53" cm="1">
        <f t="array" ref="F33">SUM(COUNTIFS(sales_analysis[account],A33,sales_analysis[deal_stage],{"Prospecting","Engaging"}))</f>
        <v>7</v>
      </c>
      <c r="G33" s="53">
        <f>COUNTIFS(sales_analysis[account],A33,sales_analysis[deal_stage],"Won")</f>
        <v>65</v>
      </c>
      <c r="H33" s="53">
        <f>COUNTIFS(sales_analysis[account],A33,sales_analysis[deal_stage],"Lost")</f>
        <v>23</v>
      </c>
      <c r="I33" s="53">
        <f t="shared" si="1"/>
        <v>88</v>
      </c>
      <c r="J33" s="36">
        <f t="shared" si="2"/>
        <v>0.73863636363636365</v>
      </c>
      <c r="K33" s="41">
        <f>SUMIFS(sales_analysis[close_value],sales_analysis[account],A33,sales_analysis[deal_stage],"Won")</f>
        <v>182522</v>
      </c>
      <c r="L33" s="41">
        <f t="shared" si="3"/>
        <v>2808.0307692307692</v>
      </c>
      <c r="M33" s="41">
        <f t="shared" si="4"/>
        <v>1921.2842105263157</v>
      </c>
      <c r="N33" s="36">
        <f t="shared" si="0"/>
        <v>1.8242104819193059E-2</v>
      </c>
      <c r="O33" s="41">
        <f>1+COUNTIF(tbl_AccountPerformance[Won Revenue],"&gt;"&amp;tbl_AccountPerformance[[#This Row],[Won Revenue]])</f>
        <v>6</v>
      </c>
      <c r="P33" s="95">
        <f>SUMIFS(tbl_AccountPerformance[Revenue Share],tbl_AccountPerformance[Revenue Rank],"&lt;="&amp;tbl_AccountPerformance[[#This Row],[Revenue Rank]])</f>
        <v>0.13918387564321905</v>
      </c>
    </row>
    <row r="34" spans="1:16">
      <c r="A34" s="82" t="s">
        <v>72</v>
      </c>
      <c r="B34" t="str">
        <f>_xlfn.XLOOKUP(A34,accounts_clean[account],accounts_clean[sector],"")</f>
        <v>services</v>
      </c>
      <c r="C34">
        <f>_xlfn.XLOOKUP(A34,accounts_clean[account],accounts_clean[revenue],0)</f>
        <v>692.19</v>
      </c>
      <c r="D34" s="53">
        <f>_xlfn.XLOOKUP(A34,accounts_clean[account],accounts_clean[employees],0)</f>
        <v>1922</v>
      </c>
      <c r="E34" s="53">
        <f>COUNTIF(sales_analysis[account],A34)</f>
        <v>81</v>
      </c>
      <c r="F34" s="53" cm="1">
        <f t="array" ref="F34">SUM(COUNTIFS(sales_analysis[account],A34,sales_analysis[deal_stage],{"Prospecting","Engaging"}))</f>
        <v>9</v>
      </c>
      <c r="G34" s="53">
        <f>COUNTIFS(sales_analysis[account],A34,sales_analysis[deal_stage],"Won")</f>
        <v>41</v>
      </c>
      <c r="H34" s="53">
        <f>COUNTIFS(sales_analysis[account],A34,sales_analysis[deal_stage],"Lost")</f>
        <v>31</v>
      </c>
      <c r="I34" s="53">
        <f t="shared" si="1"/>
        <v>72</v>
      </c>
      <c r="J34" s="36">
        <f t="shared" si="2"/>
        <v>0.56944444444444442</v>
      </c>
      <c r="K34" s="41">
        <f>SUMIFS(sales_analysis[close_value],sales_analysis[account],A34,sales_analysis[deal_stage],"Won")</f>
        <v>99293</v>
      </c>
      <c r="L34" s="41">
        <f t="shared" si="3"/>
        <v>2421.7804878048782</v>
      </c>
      <c r="M34" s="41">
        <f t="shared" si="4"/>
        <v>1225.8395061728395</v>
      </c>
      <c r="N34" s="36">
        <f t="shared" ref="N34:N65" si="5">IFERROR(K34/10005534,0)</f>
        <v>9.9238081645617315E-3</v>
      </c>
      <c r="O34" s="41">
        <f>1+COUNTIF(tbl_AccountPerformance[Won Revenue],"&gt;"&amp;tbl_AccountPerformance[[#This Row],[Won Revenue]])</f>
        <v>53</v>
      </c>
      <c r="P34" s="95">
        <f>SUMIFS(tbl_AccountPerformance[Revenue Share],tbl_AccountPerformance[Revenue Rank],"&lt;="&amp;tbl_AccountPerformance[[#This Row],[Revenue Rank]])</f>
        <v>0.75120528299638989</v>
      </c>
    </row>
    <row r="35" spans="1:16">
      <c r="A35" s="83" t="s">
        <v>74</v>
      </c>
      <c r="B35" t="str">
        <f>_xlfn.XLOOKUP(A35,accounts_clean[account],accounts_clean[sector],"")</f>
        <v>retail</v>
      </c>
      <c r="C35">
        <f>_xlfn.XLOOKUP(A35,accounts_clean[account],accounts_clean[revenue],0)</f>
        <v>223.8</v>
      </c>
      <c r="D35" s="53">
        <f>_xlfn.XLOOKUP(A35,accounts_clean[account],accounts_clean[employees],0)</f>
        <v>299</v>
      </c>
      <c r="E35" s="53">
        <f>COUNTIF(sales_analysis[account],A35)</f>
        <v>64</v>
      </c>
      <c r="F35" s="53" cm="1">
        <f t="array" ref="F35">SUM(COUNTIFS(sales_analysis[account],A35,sales_analysis[deal_stage],{"Prospecting","Engaging"}))</f>
        <v>9</v>
      </c>
      <c r="G35" s="53">
        <f>COUNTIFS(sales_analysis[account],A35,sales_analysis[deal_stage],"Won")</f>
        <v>35</v>
      </c>
      <c r="H35" s="53">
        <f>COUNTIFS(sales_analysis[account],A35,sales_analysis[deal_stage],"Lost")</f>
        <v>20</v>
      </c>
      <c r="I35" s="53">
        <f t="shared" si="1"/>
        <v>55</v>
      </c>
      <c r="J35" s="36">
        <f t="shared" si="2"/>
        <v>0.63636363636363635</v>
      </c>
      <c r="K35" s="41">
        <f>SUMIFS(sales_analysis[close_value],sales_analysis[account],A35,sales_analysis[deal_stage],"Won")</f>
        <v>106098</v>
      </c>
      <c r="L35" s="41">
        <f t="shared" si="3"/>
        <v>3031.3714285714286</v>
      </c>
      <c r="M35" s="41">
        <f t="shared" si="4"/>
        <v>1657.78125</v>
      </c>
      <c r="N35" s="36">
        <f t="shared" si="5"/>
        <v>1.0603931784150651E-2</v>
      </c>
      <c r="O35" s="41">
        <f>1+COUNTIF(tbl_AccountPerformance[Won Revenue],"&gt;"&amp;tbl_AccountPerformance[[#This Row],[Won Revenue]])</f>
        <v>48</v>
      </c>
      <c r="P35" s="95">
        <f>SUMIFS(tbl_AccountPerformance[Revenue Share],tbl_AccountPerformance[Revenue Rank],"&lt;="&amp;tbl_AccountPerformance[[#This Row],[Revenue Rank]])</f>
        <v>0.70053742259033847</v>
      </c>
    </row>
    <row r="36" spans="1:16">
      <c r="A36" s="82" t="s">
        <v>75</v>
      </c>
      <c r="B36" t="str">
        <f>_xlfn.XLOOKUP(A36,accounts_clean[account],accounts_clean[sector],"")</f>
        <v>services</v>
      </c>
      <c r="C36">
        <f>_xlfn.XLOOKUP(A36,accounts_clean[account],accounts_clean[revenue],0)</f>
        <v>792.46</v>
      </c>
      <c r="D36" s="53">
        <f>_xlfn.XLOOKUP(A36,accounts_clean[account],accounts_clean[employees],0)</f>
        <v>1299</v>
      </c>
      <c r="E36" s="53">
        <f>COUNTIF(sales_analysis[account],A36)</f>
        <v>87</v>
      </c>
      <c r="F36" s="53" cm="1">
        <f t="array" ref="F36">SUM(COUNTIFS(sales_analysis[account],A36,sales_analysis[deal_stage],{"Prospecting","Engaging"}))</f>
        <v>11</v>
      </c>
      <c r="G36" s="53">
        <f>COUNTIFS(sales_analysis[account],A36,sales_analysis[deal_stage],"Won")</f>
        <v>43</v>
      </c>
      <c r="H36" s="53">
        <f>COUNTIFS(sales_analysis[account],A36,sales_analysis[deal_stage],"Lost")</f>
        <v>33</v>
      </c>
      <c r="I36" s="53">
        <f t="shared" si="1"/>
        <v>76</v>
      </c>
      <c r="J36" s="36">
        <f t="shared" si="2"/>
        <v>0.56578947368421051</v>
      </c>
      <c r="K36" s="41">
        <f>SUMIFS(sales_analysis[close_value],sales_analysis[account],A36,sales_analysis[deal_stage],"Won")</f>
        <v>117942</v>
      </c>
      <c r="L36" s="41">
        <f t="shared" si="3"/>
        <v>2742.8372093023254</v>
      </c>
      <c r="M36" s="41">
        <f t="shared" si="4"/>
        <v>1355.655172413793</v>
      </c>
      <c r="N36" s="36">
        <f t="shared" si="5"/>
        <v>1.1787676699714379E-2</v>
      </c>
      <c r="O36" s="41">
        <f>1+COUNTIF(tbl_AccountPerformance[Won Revenue],"&gt;"&amp;tbl_AccountPerformance[[#This Row],[Won Revenue]])</f>
        <v>36</v>
      </c>
      <c r="P36" s="95">
        <f>SUMIFS(tbl_AccountPerformance[Revenue Share],tbl_AccountPerformance[Revenue Rank],"&lt;="&amp;tbl_AccountPerformance[[#This Row],[Revenue Rank]])</f>
        <v>0.56589833186314697</v>
      </c>
    </row>
    <row r="37" spans="1:16">
      <c r="A37" s="83" t="s">
        <v>76</v>
      </c>
      <c r="B37" t="str">
        <f>_xlfn.XLOOKUP(A37,accounts_clean[account],accounts_clean[sector],"")</f>
        <v>technology</v>
      </c>
      <c r="C37">
        <f>_xlfn.XLOOKUP(A37,accounts_clean[account],accounts_clean[revenue],0)</f>
        <v>8170.38</v>
      </c>
      <c r="D37" s="53">
        <f>_xlfn.XLOOKUP(A37,accounts_clean[account],accounts_clean[employees],0)</f>
        <v>16499</v>
      </c>
      <c r="E37" s="53">
        <f>COUNTIF(sales_analysis[account],A37)</f>
        <v>200</v>
      </c>
      <c r="F37" s="53" cm="1">
        <f t="array" ref="F37">SUM(COUNTIFS(sales_analysis[account],A37,sales_analysis[deal_stage],{"Prospecting","Engaging"}))</f>
        <v>7</v>
      </c>
      <c r="G37" s="53">
        <f>COUNTIFS(sales_analysis[account],A37,sales_analysis[deal_stage],"Won")</f>
        <v>111</v>
      </c>
      <c r="H37" s="53">
        <f>COUNTIFS(sales_analysis[account],A37,sales_analysis[deal_stage],"Lost")</f>
        <v>82</v>
      </c>
      <c r="I37" s="53">
        <f t="shared" si="1"/>
        <v>193</v>
      </c>
      <c r="J37" s="36">
        <f t="shared" si="2"/>
        <v>0.57512953367875652</v>
      </c>
      <c r="K37" s="41">
        <f>SUMIFS(sales_analysis[close_value],sales_analysis[account],A37,sales_analysis[deal_stage],"Won")</f>
        <v>194957</v>
      </c>
      <c r="L37" s="41">
        <f t="shared" si="3"/>
        <v>1756.3693693693695</v>
      </c>
      <c r="M37" s="41">
        <f t="shared" si="4"/>
        <v>974.78499999999997</v>
      </c>
      <c r="N37" s="36">
        <f t="shared" si="5"/>
        <v>1.9484917046906244E-2</v>
      </c>
      <c r="O37" s="41">
        <f>1+COUNTIF(tbl_AccountPerformance[Won Revenue],"&gt;"&amp;tbl_AccountPerformance[[#This Row],[Won Revenue]])</f>
        <v>5</v>
      </c>
      <c r="P37" s="95">
        <f>SUMIFS(tbl_AccountPerformance[Revenue Share],tbl_AccountPerformance[Revenue Rank],"&lt;="&amp;tbl_AccountPerformance[[#This Row],[Revenue Rank]])</f>
        <v>0.12094177082402599</v>
      </c>
    </row>
    <row r="38" spans="1:16">
      <c r="A38" s="82" t="s">
        <v>78</v>
      </c>
      <c r="B38" t="str">
        <f>_xlfn.XLOOKUP(A38,accounts_clean[account],accounts_clean[sector],"")</f>
        <v>telecommunications</v>
      </c>
      <c r="C38">
        <f>_xlfn.XLOOKUP(A38,accounts_clean[account],accounts_clean[revenue],0)</f>
        <v>6395.05</v>
      </c>
      <c r="D38" s="53">
        <f>_xlfn.XLOOKUP(A38,accounts_clean[account],accounts_clean[employees],0)</f>
        <v>20275</v>
      </c>
      <c r="E38" s="53">
        <f>COUNTIF(sales_analysis[account],A38)</f>
        <v>70</v>
      </c>
      <c r="F38" s="53" cm="1">
        <f t="array" ref="F38">SUM(COUNTIFS(sales_analysis[account],A38,sales_analysis[deal_stage],{"Prospecting","Engaging"}))</f>
        <v>7</v>
      </c>
      <c r="G38" s="53">
        <f>COUNTIFS(sales_analysis[account],A38,sales_analysis[deal_stage],"Won")</f>
        <v>37</v>
      </c>
      <c r="H38" s="53">
        <f>COUNTIFS(sales_analysis[account],A38,sales_analysis[deal_stage],"Lost")</f>
        <v>26</v>
      </c>
      <c r="I38" s="53">
        <f t="shared" si="1"/>
        <v>63</v>
      </c>
      <c r="J38" s="36">
        <f t="shared" si="2"/>
        <v>0.58730158730158732</v>
      </c>
      <c r="K38" s="41">
        <f>SUMIFS(sales_analysis[close_value],sales_analysis[account],A38,sales_analysis[deal_stage],"Won")</f>
        <v>89792</v>
      </c>
      <c r="L38" s="41">
        <f t="shared" si="3"/>
        <v>2426.8108108108108</v>
      </c>
      <c r="M38" s="41">
        <f t="shared" si="4"/>
        <v>1282.7428571428572</v>
      </c>
      <c r="N38" s="36">
        <f t="shared" si="5"/>
        <v>8.9742336590930578E-3</v>
      </c>
      <c r="O38" s="41">
        <f>1+COUNTIF(tbl_AccountPerformance[Won Revenue],"&gt;"&amp;tbl_AccountPerformance[[#This Row],[Won Revenue]])</f>
        <v>58</v>
      </c>
      <c r="P38" s="95">
        <f>SUMIFS(tbl_AccountPerformance[Revenue Share],tbl_AccountPerformance[Revenue Rank],"&lt;="&amp;tbl_AccountPerformance[[#This Row],[Revenue Rank]])</f>
        <v>0.79747857535639799</v>
      </c>
    </row>
    <row r="39" spans="1:16">
      <c r="A39" s="83" t="s">
        <v>47</v>
      </c>
      <c r="B39" t="str">
        <f>_xlfn.XLOOKUP(A39,accounts_clean[account],accounts_clean[sector],"")</f>
        <v>marketing</v>
      </c>
      <c r="C39">
        <f>_xlfn.XLOOKUP(A39,accounts_clean[account],accounts_clean[revenue],0)</f>
        <v>2403.58</v>
      </c>
      <c r="D39" s="53">
        <f>_xlfn.XLOOKUP(A39,accounts_clean[account],accounts_clean[employees],0)</f>
        <v>8801</v>
      </c>
      <c r="E39" s="53">
        <f>COUNTIF(sales_analysis[account],A39)</f>
        <v>113</v>
      </c>
      <c r="F39" s="53" cm="1">
        <f t="array" ref="F39">SUM(COUNTIFS(sales_analysis[account],A39,sales_analysis[deal_stage],{"Prospecting","Engaging"}))</f>
        <v>13</v>
      </c>
      <c r="G39" s="53">
        <f>COUNTIFS(sales_analysis[account],A39,sales_analysis[deal_stage],"Won")</f>
        <v>68</v>
      </c>
      <c r="H39" s="53">
        <f>COUNTIFS(sales_analysis[account],A39,sales_analysis[deal_stage],"Lost")</f>
        <v>32</v>
      </c>
      <c r="I39" s="53">
        <f t="shared" si="1"/>
        <v>100</v>
      </c>
      <c r="J39" s="36">
        <f t="shared" si="2"/>
        <v>0.68</v>
      </c>
      <c r="K39" s="41">
        <f>SUMIFS(sales_analysis[close_value],sales_analysis[account],A39,sales_analysis[deal_stage],"Won")</f>
        <v>141858</v>
      </c>
      <c r="L39" s="41">
        <f t="shared" si="3"/>
        <v>2086.1470588235293</v>
      </c>
      <c r="M39" s="41">
        <f t="shared" si="4"/>
        <v>1255.3805309734514</v>
      </c>
      <c r="N39" s="36">
        <f t="shared" si="5"/>
        <v>1.4177953920300506E-2</v>
      </c>
      <c r="O39" s="41">
        <f>1+COUNTIF(tbl_AccountPerformance[Won Revenue],"&gt;"&amp;tbl_AccountPerformance[[#This Row],[Won Revenue]])</f>
        <v>20</v>
      </c>
      <c r="P39" s="95">
        <f>SUMIFS(tbl_AccountPerformance[Revenue Share],tbl_AccountPerformance[Revenue Rank],"&lt;="&amp;tbl_AccountPerformance[[#This Row],[Revenue Rank]])</f>
        <v>0.35980518381127885</v>
      </c>
    </row>
    <row r="40" spans="1:16">
      <c r="A40" s="82" t="s">
        <v>79</v>
      </c>
      <c r="B40" t="str">
        <f>_xlfn.XLOOKUP(A40,accounts_clean[account],accounts_clean[sector],"")</f>
        <v>medical</v>
      </c>
      <c r="C40">
        <f>_xlfn.XLOOKUP(A40,accounts_clean[account],accounts_clean[revenue],0)</f>
        <v>3178.24</v>
      </c>
      <c r="D40" s="53">
        <f>_xlfn.XLOOKUP(A40,accounts_clean[account],accounts_clean[employees],0)</f>
        <v>4540</v>
      </c>
      <c r="E40" s="53">
        <f>COUNTIF(sales_analysis[account],A40)</f>
        <v>119</v>
      </c>
      <c r="F40" s="53" cm="1">
        <f t="array" ref="F40">SUM(COUNTIFS(sales_analysis[account],A40,sales_analysis[deal_stage],{"Prospecting","Engaging"}))</f>
        <v>7</v>
      </c>
      <c r="G40" s="53">
        <f>COUNTIFS(sales_analysis[account],A40,sales_analysis[deal_stage],"Won")</f>
        <v>65</v>
      </c>
      <c r="H40" s="53">
        <f>COUNTIFS(sales_analysis[account],A40,sales_analysis[deal_stage],"Lost")</f>
        <v>47</v>
      </c>
      <c r="I40" s="53">
        <f t="shared" si="1"/>
        <v>112</v>
      </c>
      <c r="J40" s="36">
        <f t="shared" si="2"/>
        <v>0.5803571428571429</v>
      </c>
      <c r="K40" s="41">
        <f>SUMIFS(sales_analysis[close_value],sales_analysis[account],A40,sales_analysis[deal_stage],"Won")</f>
        <v>164683</v>
      </c>
      <c r="L40" s="41">
        <f t="shared" si="3"/>
        <v>2533.5846153846155</v>
      </c>
      <c r="M40" s="41">
        <f t="shared" si="4"/>
        <v>1383.8907563025209</v>
      </c>
      <c r="N40" s="36">
        <f t="shared" si="5"/>
        <v>1.6459191483433069E-2</v>
      </c>
      <c r="O40" s="41">
        <f>1+COUNTIF(tbl_AccountPerformance[Won Revenue],"&gt;"&amp;tbl_AccountPerformance[[#This Row],[Won Revenue]])</f>
        <v>10</v>
      </c>
      <c r="P40" s="95">
        <f>SUMIFS(tbl_AccountPerformance[Revenue Share],tbl_AccountPerformance[Revenue Rank],"&lt;="&amp;tbl_AccountPerformance[[#This Row],[Revenue Rank]])</f>
        <v>0.20722991896284598</v>
      </c>
    </row>
    <row r="41" spans="1:16">
      <c r="A41" s="83" t="s">
        <v>80</v>
      </c>
      <c r="B41" t="str">
        <f>_xlfn.XLOOKUP(A41,accounts_clean[account],accounts_clean[sector],"")</f>
        <v>technology</v>
      </c>
      <c r="C41">
        <f>_xlfn.XLOOKUP(A41,accounts_clean[account],accounts_clean[revenue],0)</f>
        <v>527.11</v>
      </c>
      <c r="D41" s="53">
        <f>_xlfn.XLOOKUP(A41,accounts_clean[account],accounts_clean[employees],0)</f>
        <v>1428</v>
      </c>
      <c r="E41" s="53">
        <f>COUNTIF(sales_analysis[account],A41)</f>
        <v>51</v>
      </c>
      <c r="F41" s="53" cm="1">
        <f t="array" ref="F41">SUM(COUNTIFS(sales_analysis[account],A41,sales_analysis[deal_stage],{"Prospecting","Engaging"}))</f>
        <v>13</v>
      </c>
      <c r="G41" s="53">
        <f>COUNTIFS(sales_analysis[account],A41,sales_analysis[deal_stage],"Won")</f>
        <v>25</v>
      </c>
      <c r="H41" s="53">
        <f>COUNTIFS(sales_analysis[account],A41,sales_analysis[deal_stage],"Lost")</f>
        <v>13</v>
      </c>
      <c r="I41" s="53">
        <f t="shared" si="1"/>
        <v>38</v>
      </c>
      <c r="J41" s="36">
        <f t="shared" si="2"/>
        <v>0.65789473684210531</v>
      </c>
      <c r="K41" s="41">
        <f>SUMIFS(sales_analysis[close_value],sales_analysis[account],A41,sales_analysis[deal_stage],"Won")</f>
        <v>72543</v>
      </c>
      <c r="L41" s="41">
        <f t="shared" si="3"/>
        <v>2901.72</v>
      </c>
      <c r="M41" s="41">
        <f t="shared" si="4"/>
        <v>1422.4117647058824</v>
      </c>
      <c r="N41" s="36">
        <f t="shared" si="5"/>
        <v>7.2502876907919161E-3</v>
      </c>
      <c r="O41" s="41">
        <f>1+COUNTIF(tbl_AccountPerformance[Won Revenue],"&gt;"&amp;tbl_AccountPerformance[[#This Row],[Won Revenue]])</f>
        <v>76</v>
      </c>
      <c r="P41" s="95">
        <f>SUMIFS(tbl_AccountPerformance[Revenue Share],tbl_AccountPerformance[Revenue Rank],"&lt;="&amp;tbl_AccountPerformance[[#This Row],[Revenue Rank]])</f>
        <v>0.9449578603200991</v>
      </c>
    </row>
    <row r="42" spans="1:16">
      <c r="A42" s="82" t="s">
        <v>81</v>
      </c>
      <c r="B42" t="str">
        <f>_xlfn.XLOOKUP(A42,accounts_clean[account],accounts_clean[sector],"")</f>
        <v>retail</v>
      </c>
      <c r="C42">
        <f>_xlfn.XLOOKUP(A42,accounts_clean[account],accounts_clean[revenue],0)</f>
        <v>1388.67</v>
      </c>
      <c r="D42" s="53">
        <f>_xlfn.XLOOKUP(A42,accounts_clean[account],accounts_clean[employees],0)</f>
        <v>3583</v>
      </c>
      <c r="E42" s="53">
        <f>COUNTIF(sales_analysis[account],A42)</f>
        <v>77</v>
      </c>
      <c r="F42" s="53" cm="1">
        <f t="array" ref="F42">SUM(COUNTIFS(sales_analysis[account],A42,sales_analysis[deal_stage],{"Prospecting","Engaging"}))</f>
        <v>4</v>
      </c>
      <c r="G42" s="53">
        <f>COUNTIFS(sales_analysis[account],A42,sales_analysis[deal_stage],"Won")</f>
        <v>50</v>
      </c>
      <c r="H42" s="53">
        <f>COUNTIFS(sales_analysis[account],A42,sales_analysis[deal_stage],"Lost")</f>
        <v>23</v>
      </c>
      <c r="I42" s="53">
        <f t="shared" si="1"/>
        <v>73</v>
      </c>
      <c r="J42" s="36">
        <f t="shared" si="2"/>
        <v>0.68493150684931503</v>
      </c>
      <c r="K42" s="41">
        <f>SUMIFS(sales_analysis[close_value],sales_analysis[account],A42,sales_analysis[deal_stage],"Won")</f>
        <v>102610</v>
      </c>
      <c r="L42" s="41">
        <f t="shared" si="3"/>
        <v>2052.1999999999998</v>
      </c>
      <c r="M42" s="41">
        <f t="shared" si="4"/>
        <v>1332.5974025974026</v>
      </c>
      <c r="N42" s="36">
        <f t="shared" si="5"/>
        <v>1.0255324703309188E-2</v>
      </c>
      <c r="O42" s="41">
        <f>1+COUNTIF(tbl_AccountPerformance[Won Revenue],"&gt;"&amp;tbl_AccountPerformance[[#This Row],[Won Revenue]])</f>
        <v>50</v>
      </c>
      <c r="P42" s="95">
        <f>SUMIFS(tbl_AccountPerformance[Revenue Share],tbl_AccountPerformance[Revenue Rank],"&lt;="&amp;tbl_AccountPerformance[[#This Row],[Revenue Rank]])</f>
        <v>0.72115431320307333</v>
      </c>
    </row>
    <row r="43" spans="1:16">
      <c r="A43" s="83" t="s">
        <v>82</v>
      </c>
      <c r="B43" t="str">
        <f>_xlfn.XLOOKUP(A43,accounts_clean[account],accounts_clean[sector],"")</f>
        <v>software</v>
      </c>
      <c r="C43">
        <f>_xlfn.XLOOKUP(A43,accounts_clean[account],accounts_clean[revenue],0)</f>
        <v>11698.03</v>
      </c>
      <c r="D43" s="53">
        <f>_xlfn.XLOOKUP(A43,accounts_clean[account],accounts_clean[employees],0)</f>
        <v>34288</v>
      </c>
      <c r="E43" s="53">
        <f>COUNTIF(sales_analysis[account],A43)</f>
        <v>196</v>
      </c>
      <c r="F43" s="53" cm="1">
        <f t="array" ref="F43">SUM(COUNTIFS(sales_analysis[account],A43,sales_analysis[deal_stage],{"Prospecting","Engaging"}))</f>
        <v>9</v>
      </c>
      <c r="G43" s="53">
        <f>COUNTIFS(sales_analysis[account],A43,sales_analysis[deal_stage],"Won")</f>
        <v>115</v>
      </c>
      <c r="H43" s="53">
        <f>COUNTIFS(sales_analysis[account],A43,sales_analysis[deal_stage],"Lost")</f>
        <v>72</v>
      </c>
      <c r="I43" s="53">
        <f t="shared" si="1"/>
        <v>187</v>
      </c>
      <c r="J43" s="36">
        <f t="shared" si="2"/>
        <v>0.61497326203208558</v>
      </c>
      <c r="K43" s="41">
        <f>SUMIFS(sales_analysis[close_value],sales_analysis[account],A43,sales_analysis[deal_stage],"Won")</f>
        <v>341455</v>
      </c>
      <c r="L43" s="41">
        <f t="shared" si="3"/>
        <v>2969.1739130434785</v>
      </c>
      <c r="M43" s="41">
        <f t="shared" si="4"/>
        <v>1742.1173469387754</v>
      </c>
      <c r="N43" s="36">
        <f t="shared" si="5"/>
        <v>3.4126614331628877E-2</v>
      </c>
      <c r="O43" s="41">
        <f>1+COUNTIF(tbl_AccountPerformance[Won Revenue],"&gt;"&amp;tbl_AccountPerformance[[#This Row],[Won Revenue]])</f>
        <v>1</v>
      </c>
      <c r="P43" s="95">
        <f>SUMIFS(tbl_AccountPerformance[Revenue Share],tbl_AccountPerformance[Revenue Rank],"&lt;="&amp;tbl_AccountPerformance[[#This Row],[Revenue Rank]])</f>
        <v>3.4126614331628877E-2</v>
      </c>
    </row>
    <row r="44" spans="1:16">
      <c r="A44" s="82" t="s">
        <v>83</v>
      </c>
      <c r="B44" t="str">
        <f>_xlfn.XLOOKUP(A44,accounts_clean[account],accounts_clean[sector],"")</f>
        <v>retail</v>
      </c>
      <c r="C44">
        <f>_xlfn.XLOOKUP(A44,accounts_clean[account],accounts_clean[revenue],0)</f>
        <v>702.72</v>
      </c>
      <c r="D44" s="53">
        <f>_xlfn.XLOOKUP(A44,accounts_clean[account],accounts_clean[employees],0)</f>
        <v>1831</v>
      </c>
      <c r="E44" s="53">
        <f>COUNTIF(sales_analysis[account],A44)</f>
        <v>73</v>
      </c>
      <c r="F44" s="53" cm="1">
        <f t="array" ref="F44">SUM(COUNTIFS(sales_analysis[account],A44,sales_analysis[deal_stage],{"Prospecting","Engaging"}))</f>
        <v>11</v>
      </c>
      <c r="G44" s="53">
        <f>COUNTIFS(sales_analysis[account],A44,sales_analysis[deal_stage],"Won")</f>
        <v>40</v>
      </c>
      <c r="H44" s="53">
        <f>COUNTIFS(sales_analysis[account],A44,sales_analysis[deal_stage],"Lost")</f>
        <v>22</v>
      </c>
      <c r="I44" s="53">
        <f t="shared" si="1"/>
        <v>62</v>
      </c>
      <c r="J44" s="36">
        <f t="shared" si="2"/>
        <v>0.64516129032258063</v>
      </c>
      <c r="K44" s="41">
        <f>SUMIFS(sales_analysis[close_value],sales_analysis[account],A44,sales_analysis[deal_stage],"Won")</f>
        <v>95060</v>
      </c>
      <c r="L44" s="41">
        <f t="shared" si="3"/>
        <v>2376.5</v>
      </c>
      <c r="M44" s="41">
        <f t="shared" si="4"/>
        <v>1302.1917808219177</v>
      </c>
      <c r="N44" s="36">
        <f t="shared" si="5"/>
        <v>9.500742289217148E-3</v>
      </c>
      <c r="O44" s="41">
        <f>1+COUNTIF(tbl_AccountPerformance[Won Revenue],"&gt;"&amp;tbl_AccountPerformance[[#This Row],[Won Revenue]])</f>
        <v>55</v>
      </c>
      <c r="P44" s="95">
        <f>SUMIFS(tbl_AccountPerformance[Revenue Share],tbl_AccountPerformance[Revenue Rank],"&lt;="&amp;tbl_AccountPerformance[[#This Row],[Revenue Rank]])</f>
        <v>0.77040425828346604</v>
      </c>
    </row>
    <row r="45" spans="1:16">
      <c r="A45" s="83" t="s">
        <v>84</v>
      </c>
      <c r="B45" t="str">
        <f>_xlfn.XLOOKUP(A45,accounts_clean[account],accounts_clean[sector],"")</f>
        <v>technology</v>
      </c>
      <c r="C45">
        <f>_xlfn.XLOOKUP(A45,accounts_clean[account],accounts_clean[revenue],0)</f>
        <v>7708.38</v>
      </c>
      <c r="D45" s="53">
        <f>_xlfn.XLOOKUP(A45,accounts_clean[account],accounts_clean[employees],0)</f>
        <v>13756</v>
      </c>
      <c r="E45" s="53">
        <f>COUNTIF(sales_analysis[account],A45)</f>
        <v>178</v>
      </c>
      <c r="F45" s="53" cm="1">
        <f t="array" ref="F45">SUM(COUNTIFS(sales_analysis[account],A45,sales_analysis[deal_stage],{"Prospecting","Engaging"}))</f>
        <v>7</v>
      </c>
      <c r="G45" s="53">
        <f>COUNTIFS(sales_analysis[account],A45,sales_analysis[deal_stage],"Won")</f>
        <v>108</v>
      </c>
      <c r="H45" s="53">
        <f>COUNTIFS(sales_analysis[account],A45,sales_analysis[deal_stage],"Lost")</f>
        <v>63</v>
      </c>
      <c r="I45" s="53">
        <f t="shared" si="1"/>
        <v>171</v>
      </c>
      <c r="J45" s="36">
        <f t="shared" si="2"/>
        <v>0.63157894736842102</v>
      </c>
      <c r="K45" s="41">
        <f>SUMIFS(sales_analysis[close_value],sales_analysis[account],A45,sales_analysis[deal_stage],"Won")</f>
        <v>269245</v>
      </c>
      <c r="L45" s="41">
        <f t="shared" si="3"/>
        <v>2493.0092592592591</v>
      </c>
      <c r="M45" s="41">
        <f t="shared" si="4"/>
        <v>1512.6123595505619</v>
      </c>
      <c r="N45" s="36">
        <f t="shared" si="5"/>
        <v>2.6909608222809498E-2</v>
      </c>
      <c r="O45" s="41">
        <f>1+COUNTIF(tbl_AccountPerformance[Won Revenue],"&gt;"&amp;tbl_AccountPerformance[[#This Row],[Won Revenue]])</f>
        <v>2</v>
      </c>
      <c r="P45" s="95">
        <f>SUMIFS(tbl_AccountPerformance[Revenue Share],tbl_AccountPerformance[Revenue Rank],"&lt;="&amp;tbl_AccountPerformance[[#This Row],[Revenue Rank]])</f>
        <v>6.1036222554438371E-2</v>
      </c>
    </row>
    <row r="46" spans="1:16">
      <c r="A46" s="82" t="s">
        <v>85</v>
      </c>
      <c r="B46" t="str">
        <f>_xlfn.XLOOKUP(A46,accounts_clean[account],accounts_clean[sector],"")</f>
        <v>marketing</v>
      </c>
      <c r="C46">
        <f>_xlfn.XLOOKUP(A46,accounts_clean[account],accounts_clean[revenue],0)</f>
        <v>375.43</v>
      </c>
      <c r="D46" s="53">
        <f>_xlfn.XLOOKUP(A46,accounts_clean[account],accounts_clean[employees],0)</f>
        <v>1190</v>
      </c>
      <c r="E46" s="53">
        <f>COUNTIF(sales_analysis[account],A46)</f>
        <v>74</v>
      </c>
      <c r="F46" s="53" cm="1">
        <f t="array" ref="F46">SUM(COUNTIFS(sales_analysis[account],A46,sales_analysis[deal_stage],{"Prospecting","Engaging"}))</f>
        <v>10</v>
      </c>
      <c r="G46" s="53">
        <f>COUNTIFS(sales_analysis[account],A46,sales_analysis[deal_stage],"Won")</f>
        <v>42</v>
      </c>
      <c r="H46" s="53">
        <f>COUNTIFS(sales_analysis[account],A46,sales_analysis[deal_stage],"Lost")</f>
        <v>22</v>
      </c>
      <c r="I46" s="53">
        <f t="shared" si="1"/>
        <v>64</v>
      </c>
      <c r="J46" s="36">
        <f t="shared" si="2"/>
        <v>0.65625</v>
      </c>
      <c r="K46" s="41">
        <f>SUMIFS(sales_analysis[close_value],sales_analysis[account],A46,sales_analysis[deal_stage],"Won")</f>
        <v>72457</v>
      </c>
      <c r="L46" s="41">
        <f t="shared" si="3"/>
        <v>1725.1666666666667</v>
      </c>
      <c r="M46" s="41">
        <f t="shared" si="4"/>
        <v>979.14864864864865</v>
      </c>
      <c r="N46" s="36">
        <f t="shared" si="5"/>
        <v>7.2416924473996088E-3</v>
      </c>
      <c r="O46" s="41">
        <f>1+COUNTIF(tbl_AccountPerformance[Won Revenue],"&gt;"&amp;tbl_AccountPerformance[[#This Row],[Won Revenue]])</f>
        <v>77</v>
      </c>
      <c r="P46" s="95">
        <f>SUMIFS(tbl_AccountPerformance[Revenue Share],tbl_AccountPerformance[Revenue Rank],"&lt;="&amp;tbl_AccountPerformance[[#This Row],[Revenue Rank]])</f>
        <v>0.95219955276749868</v>
      </c>
    </row>
    <row r="47" spans="1:16">
      <c r="A47" s="83" t="s">
        <v>86</v>
      </c>
      <c r="B47" t="str">
        <f>_xlfn.XLOOKUP(A47,accounts_clean[account],accounts_clean[sector],"")</f>
        <v>medical</v>
      </c>
      <c r="C47">
        <f>_xlfn.XLOOKUP(A47,accounts_clean[account],accounts_clean[revenue],0)</f>
        <v>2741.37</v>
      </c>
      <c r="D47" s="53">
        <f>_xlfn.XLOOKUP(A47,accounts_clean[account],accounts_clean[employees],0)</f>
        <v>9226</v>
      </c>
      <c r="E47" s="53">
        <f>COUNTIF(sales_analysis[account],A47)</f>
        <v>81</v>
      </c>
      <c r="F47" s="53" cm="1">
        <f t="array" ref="F47">SUM(COUNTIFS(sales_analysis[account],A47,sales_analysis[deal_stage],{"Prospecting","Engaging"}))</f>
        <v>10</v>
      </c>
      <c r="G47" s="53">
        <f>COUNTIFS(sales_analysis[account],A47,sales_analysis[deal_stage],"Won")</f>
        <v>46</v>
      </c>
      <c r="H47" s="53">
        <f>COUNTIFS(sales_analysis[account],A47,sales_analysis[deal_stage],"Lost")</f>
        <v>25</v>
      </c>
      <c r="I47" s="53">
        <f t="shared" si="1"/>
        <v>71</v>
      </c>
      <c r="J47" s="36">
        <f t="shared" si="2"/>
        <v>0.647887323943662</v>
      </c>
      <c r="K47" s="41">
        <f>SUMIFS(sales_analysis[close_value],sales_analysis[account],A47,sales_analysis[deal_stage],"Won")</f>
        <v>140086</v>
      </c>
      <c r="L47" s="41">
        <f t="shared" si="3"/>
        <v>3045.3478260869565</v>
      </c>
      <c r="M47" s="41">
        <f t="shared" si="4"/>
        <v>1729.4567901234568</v>
      </c>
      <c r="N47" s="36">
        <f t="shared" si="5"/>
        <v>1.4000851928542744E-2</v>
      </c>
      <c r="O47" s="41">
        <f>1+COUNTIF(tbl_AccountPerformance[Won Revenue],"&gt;"&amp;tbl_AccountPerformance[[#This Row],[Won Revenue]])</f>
        <v>22</v>
      </c>
      <c r="P47" s="95">
        <f>SUMIFS(tbl_AccountPerformance[Revenue Share],tbl_AccountPerformance[Revenue Rank],"&lt;="&amp;tbl_AccountPerformance[[#This Row],[Revenue Rank]])</f>
        <v>0.38781658230335342</v>
      </c>
    </row>
    <row r="48" spans="1:16">
      <c r="A48" s="82" t="s">
        <v>87</v>
      </c>
      <c r="B48" t="str">
        <f>_xlfn.XLOOKUP(A48,accounts_clean[account],accounts_clean[sector],"")</f>
        <v>medical</v>
      </c>
      <c r="C48">
        <f>_xlfn.XLOOKUP(A48,accounts_clean[account],accounts_clean[revenue],0)</f>
        <v>1618.89</v>
      </c>
      <c r="D48" s="53">
        <f>_xlfn.XLOOKUP(A48,accounts_clean[account],accounts_clean[employees],0)</f>
        <v>3889</v>
      </c>
      <c r="E48" s="53">
        <f>COUNTIF(sales_analysis[account],A48)</f>
        <v>75</v>
      </c>
      <c r="F48" s="53" cm="1">
        <f t="array" ref="F48">SUM(COUNTIFS(sales_analysis[account],A48,sales_analysis[deal_stage],{"Prospecting","Engaging"}))</f>
        <v>9</v>
      </c>
      <c r="G48" s="53">
        <f>COUNTIFS(sales_analysis[account],A48,sales_analysis[deal_stage],"Won")</f>
        <v>39</v>
      </c>
      <c r="H48" s="53">
        <f>COUNTIFS(sales_analysis[account],A48,sales_analysis[deal_stage],"Lost")</f>
        <v>27</v>
      </c>
      <c r="I48" s="53">
        <f t="shared" si="1"/>
        <v>66</v>
      </c>
      <c r="J48" s="36">
        <f t="shared" si="2"/>
        <v>0.59090909090909094</v>
      </c>
      <c r="K48" s="41">
        <f>SUMIFS(sales_analysis[close_value],sales_analysis[account],A48,sales_analysis[deal_stage],"Won")</f>
        <v>121418</v>
      </c>
      <c r="L48" s="41">
        <f t="shared" si="3"/>
        <v>3113.2820512820513</v>
      </c>
      <c r="M48" s="41">
        <f t="shared" si="4"/>
        <v>1618.9066666666668</v>
      </c>
      <c r="N48" s="36">
        <f t="shared" si="5"/>
        <v>1.2135084444268541E-2</v>
      </c>
      <c r="O48" s="41">
        <f>1+COUNTIF(tbl_AccountPerformance[Won Revenue],"&gt;"&amp;tbl_AccountPerformance[[#This Row],[Won Revenue]])</f>
        <v>34</v>
      </c>
      <c r="P48" s="95">
        <f>SUMIFS(tbl_AccountPerformance[Revenue Share],tbl_AccountPerformance[Revenue Rank],"&lt;="&amp;tbl_AccountPerformance[[#This Row],[Revenue Rank]])</f>
        <v>0.54225451635065158</v>
      </c>
    </row>
    <row r="49" spans="1:16">
      <c r="A49" s="83" t="s">
        <v>40</v>
      </c>
      <c r="B49" t="str">
        <f>_xlfn.XLOOKUP(A49,accounts_clean[account],accounts_clean[sector],"")</f>
        <v>entertainment</v>
      </c>
      <c r="C49">
        <f>_xlfn.XLOOKUP(A49,accounts_clean[account],accounts_clean[revenue],0)</f>
        <v>665.06</v>
      </c>
      <c r="D49" s="53">
        <f>_xlfn.XLOOKUP(A49,accounts_clean[account],accounts_clean[employees],0)</f>
        <v>1095</v>
      </c>
      <c r="E49" s="53">
        <f>COUNTIF(sales_analysis[account],A49)</f>
        <v>62</v>
      </c>
      <c r="F49" s="53" cm="1">
        <f t="array" ref="F49">SUM(COUNTIFS(sales_analysis[account],A49,sales_analysis[deal_stage],{"Prospecting","Engaging"}))</f>
        <v>3</v>
      </c>
      <c r="G49" s="53">
        <f>COUNTIFS(sales_analysis[account],A49,sales_analysis[deal_stage],"Won")</f>
        <v>38</v>
      </c>
      <c r="H49" s="53">
        <f>COUNTIFS(sales_analysis[account],A49,sales_analysis[deal_stage],"Lost")</f>
        <v>21</v>
      </c>
      <c r="I49" s="53">
        <f t="shared" si="1"/>
        <v>59</v>
      </c>
      <c r="J49" s="36">
        <f t="shared" si="2"/>
        <v>0.64406779661016944</v>
      </c>
      <c r="K49" s="41">
        <f>SUMIFS(sales_analysis[close_value],sales_analysis[account],A49,sales_analysis[deal_stage],"Won")</f>
        <v>90110</v>
      </c>
      <c r="L49" s="41">
        <f t="shared" si="3"/>
        <v>2371.3157894736842</v>
      </c>
      <c r="M49" s="41">
        <f t="shared" si="4"/>
        <v>1453.3870967741937</v>
      </c>
      <c r="N49" s="36">
        <f t="shared" si="5"/>
        <v>9.0060160707064706E-3</v>
      </c>
      <c r="O49" s="41">
        <f>1+COUNTIF(tbl_AccountPerformance[Won Revenue],"&gt;"&amp;tbl_AccountPerformance[[#This Row],[Won Revenue]])</f>
        <v>57</v>
      </c>
      <c r="P49" s="95">
        <f>SUMIFS(tbl_AccountPerformance[Revenue Share],tbl_AccountPerformance[Revenue Rank],"&lt;="&amp;tbl_AccountPerformance[[#This Row],[Revenue Rank]])</f>
        <v>0.78850434169730488</v>
      </c>
    </row>
    <row r="50" spans="1:16">
      <c r="A50" s="82" t="s">
        <v>88</v>
      </c>
      <c r="B50" t="str">
        <f>_xlfn.XLOOKUP(A50,accounts_clean[account],accounts_clean[sector],"")</f>
        <v>marketing</v>
      </c>
      <c r="C50">
        <f>_xlfn.XLOOKUP(A50,accounts_clean[account],accounts_clean[revenue],0)</f>
        <v>3027.46</v>
      </c>
      <c r="D50" s="53">
        <f>_xlfn.XLOOKUP(A50,accounts_clean[account],accounts_clean[employees],0)</f>
        <v>9516</v>
      </c>
      <c r="E50" s="53">
        <f>COUNTIF(sales_analysis[account],A50)</f>
        <v>88</v>
      </c>
      <c r="F50" s="53" cm="1">
        <f t="array" ref="F50">SUM(COUNTIFS(sales_analysis[account],A50,sales_analysis[deal_stage],{"Prospecting","Engaging"}))</f>
        <v>7</v>
      </c>
      <c r="G50" s="53">
        <f>COUNTIFS(sales_analysis[account],A50,sales_analysis[deal_stage],"Won")</f>
        <v>52</v>
      </c>
      <c r="H50" s="53">
        <f>COUNTIFS(sales_analysis[account],A50,sales_analysis[deal_stage],"Lost")</f>
        <v>29</v>
      </c>
      <c r="I50" s="53">
        <f t="shared" si="1"/>
        <v>81</v>
      </c>
      <c r="J50" s="36">
        <f t="shared" si="2"/>
        <v>0.64197530864197527</v>
      </c>
      <c r="K50" s="41">
        <f>SUMIFS(sales_analysis[close_value],sales_analysis[account],A50,sales_analysis[deal_stage],"Won")</f>
        <v>163339</v>
      </c>
      <c r="L50" s="41">
        <f t="shared" si="3"/>
        <v>3141.1346153846152</v>
      </c>
      <c r="M50" s="41">
        <f t="shared" si="4"/>
        <v>1856.125</v>
      </c>
      <c r="N50" s="36">
        <f t="shared" si="5"/>
        <v>1.6324865819255623E-2</v>
      </c>
      <c r="O50" s="41">
        <f>1+COUNTIF(tbl_AccountPerformance[Won Revenue],"&gt;"&amp;tbl_AccountPerformance[[#This Row],[Won Revenue]])</f>
        <v>11</v>
      </c>
      <c r="P50" s="95">
        <f>SUMIFS(tbl_AccountPerformance[Revenue Share],tbl_AccountPerformance[Revenue Rank],"&lt;="&amp;tbl_AccountPerformance[[#This Row],[Revenue Rank]])</f>
        <v>0.23987965060135724</v>
      </c>
    </row>
    <row r="51" spans="1:16">
      <c r="A51" s="83" t="s">
        <v>90</v>
      </c>
      <c r="B51" t="str">
        <f>_xlfn.XLOOKUP(A51,accounts_clean[account],accounts_clean[sector],"")</f>
        <v>services</v>
      </c>
      <c r="C51">
        <f>_xlfn.XLOOKUP(A51,accounts_clean[account],accounts_clean[revenue],0)</f>
        <v>405.59</v>
      </c>
      <c r="D51" s="53">
        <f>_xlfn.XLOOKUP(A51,accounts_clean[account],accounts_clean[employees],0)</f>
        <v>1179</v>
      </c>
      <c r="E51" s="53">
        <f>COUNTIF(sales_analysis[account],A51)</f>
        <v>61</v>
      </c>
      <c r="F51" s="53" cm="1">
        <f t="array" ref="F51">SUM(COUNTIFS(sales_analysis[account],A51,sales_analysis[deal_stage],{"Prospecting","Engaging"}))</f>
        <v>9</v>
      </c>
      <c r="G51" s="53">
        <f>COUNTIFS(sales_analysis[account],A51,sales_analysis[deal_stage],"Won")</f>
        <v>32</v>
      </c>
      <c r="H51" s="53">
        <f>COUNTIFS(sales_analysis[account],A51,sales_analysis[deal_stage],"Lost")</f>
        <v>20</v>
      </c>
      <c r="I51" s="53">
        <f t="shared" si="1"/>
        <v>52</v>
      </c>
      <c r="J51" s="36">
        <f t="shared" si="2"/>
        <v>0.61538461538461542</v>
      </c>
      <c r="K51" s="41">
        <f>SUMIFS(sales_analysis[close_value],sales_analysis[account],A51,sales_analysis[deal_stage],"Won")</f>
        <v>63103</v>
      </c>
      <c r="L51" s="41">
        <f t="shared" si="3"/>
        <v>1971.96875</v>
      </c>
      <c r="M51" s="41">
        <f t="shared" si="4"/>
        <v>1034.4754098360656</v>
      </c>
      <c r="N51" s="36">
        <f t="shared" si="5"/>
        <v>6.3068098114503436E-3</v>
      </c>
      <c r="O51" s="41">
        <f>1+COUNTIF(tbl_AccountPerformance[Won Revenue],"&gt;"&amp;tbl_AccountPerformance[[#This Row],[Won Revenue]])</f>
        <v>80</v>
      </c>
      <c r="P51" s="95">
        <f>SUMIFS(tbl_AccountPerformance[Revenue Share],tbl_AccountPerformance[Revenue Rank],"&lt;="&amp;tbl_AccountPerformance[[#This Row],[Revenue Rank]])</f>
        <v>0.97194622495910798</v>
      </c>
    </row>
    <row r="52" spans="1:16">
      <c r="A52" s="82" t="s">
        <v>93</v>
      </c>
      <c r="B52" t="str">
        <f>_xlfn.XLOOKUP(A52,accounts_clean[account],accounts_clean[sector],"")</f>
        <v>services</v>
      </c>
      <c r="C52">
        <f>_xlfn.XLOOKUP(A52,accounts_clean[account],accounts_clean[revenue],0)</f>
        <v>1012.72</v>
      </c>
      <c r="D52" s="53">
        <f>_xlfn.XLOOKUP(A52,accounts_clean[account],accounts_clean[employees],0)</f>
        <v>3492</v>
      </c>
      <c r="E52" s="53">
        <f>COUNTIF(sales_analysis[account],A52)</f>
        <v>55</v>
      </c>
      <c r="F52" s="53" cm="1">
        <f t="array" ref="F52">SUM(COUNTIFS(sales_analysis[account],A52,sales_analysis[deal_stage],{"Prospecting","Engaging"}))</f>
        <v>4</v>
      </c>
      <c r="G52" s="53">
        <f>COUNTIFS(sales_analysis[account],A52,sales_analysis[deal_stage],"Won")</f>
        <v>37</v>
      </c>
      <c r="H52" s="53">
        <f>COUNTIFS(sales_analysis[account],A52,sales_analysis[deal_stage],"Lost")</f>
        <v>14</v>
      </c>
      <c r="I52" s="53">
        <f t="shared" si="1"/>
        <v>51</v>
      </c>
      <c r="J52" s="36">
        <f t="shared" si="2"/>
        <v>0.72549019607843135</v>
      </c>
      <c r="K52" s="41">
        <f>SUMIFS(sales_analysis[close_value],sales_analysis[account],A52,sales_analysis[deal_stage],"Won")</f>
        <v>82622</v>
      </c>
      <c r="L52" s="41">
        <f t="shared" si="3"/>
        <v>2233.0270270270271</v>
      </c>
      <c r="M52" s="41">
        <f t="shared" si="4"/>
        <v>1502.2181818181818</v>
      </c>
      <c r="N52" s="36">
        <f t="shared" si="5"/>
        <v>8.2576302274321393E-3</v>
      </c>
      <c r="O52" s="41">
        <f>1+COUNTIF(tbl_AccountPerformance[Won Revenue],"&gt;"&amp;tbl_AccountPerformance[[#This Row],[Won Revenue]])</f>
        <v>67</v>
      </c>
      <c r="P52" s="95">
        <f>SUMIFS(tbl_AccountPerformance[Revenue Share],tbl_AccountPerformance[Revenue Rank],"&lt;="&amp;tbl_AccountPerformance[[#This Row],[Revenue Rank]])</f>
        <v>0.8749359104671478</v>
      </c>
    </row>
    <row r="53" spans="1:16">
      <c r="A53" s="83" t="s">
        <v>95</v>
      </c>
      <c r="B53" t="str">
        <f>_xlfn.XLOOKUP(A53,accounts_clean[account],accounts_clean[sector],"")</f>
        <v>employment</v>
      </c>
      <c r="C53">
        <f>_xlfn.XLOOKUP(A53,accounts_clean[account],accounts_clean[revenue],0)</f>
        <v>882.12</v>
      </c>
      <c r="D53" s="53">
        <f>_xlfn.XLOOKUP(A53,accounts_clean[account],accounts_clean[employees],0)</f>
        <v>2769</v>
      </c>
      <c r="E53" s="53">
        <f>COUNTIF(sales_analysis[account],A53)</f>
        <v>59</v>
      </c>
      <c r="F53" s="53" cm="1">
        <f t="array" ref="F53">SUM(COUNTIFS(sales_analysis[account],A53,sales_analysis[deal_stage],{"Prospecting","Engaging"}))</f>
        <v>3</v>
      </c>
      <c r="G53" s="53">
        <f>COUNTIFS(sales_analysis[account],A53,sales_analysis[deal_stage],"Won")</f>
        <v>34</v>
      </c>
      <c r="H53" s="53">
        <f>COUNTIFS(sales_analysis[account],A53,sales_analysis[deal_stage],"Lost")</f>
        <v>22</v>
      </c>
      <c r="I53" s="53">
        <f t="shared" si="1"/>
        <v>56</v>
      </c>
      <c r="J53" s="36">
        <f t="shared" si="2"/>
        <v>0.6071428571428571</v>
      </c>
      <c r="K53" s="41">
        <f>SUMIFS(sales_analysis[close_value],sales_analysis[account],A53,sales_analysis[deal_stage],"Won")</f>
        <v>110098</v>
      </c>
      <c r="L53" s="41">
        <f t="shared" si="3"/>
        <v>3238.1764705882351</v>
      </c>
      <c r="M53" s="41">
        <f t="shared" si="4"/>
        <v>1866.0677966101696</v>
      </c>
      <c r="N53" s="36">
        <f t="shared" si="5"/>
        <v>1.1003710546583521E-2</v>
      </c>
      <c r="O53" s="41">
        <f>1+COUNTIF(tbl_AccountPerformance[Won Revenue],"&gt;"&amp;tbl_AccountPerformance[[#This Row],[Won Revenue]])</f>
        <v>45</v>
      </c>
      <c r="P53" s="95">
        <f>SUMIFS(tbl_AccountPerformance[Revenue Share],tbl_AccountPerformance[Revenue Rank],"&lt;="&amp;tbl_AccountPerformance[[#This Row],[Revenue Rank]])</f>
        <v>0.66852913597615071</v>
      </c>
    </row>
    <row r="54" spans="1:16">
      <c r="A54" s="82" t="s">
        <v>96</v>
      </c>
      <c r="B54" t="str">
        <f>_xlfn.XLOOKUP(A54,accounts_clean[account],accounts_clean[sector],"")</f>
        <v>finance</v>
      </c>
      <c r="C54">
        <f>_xlfn.XLOOKUP(A54,accounts_clean[account],accounts_clean[revenue],0)</f>
        <v>355.23</v>
      </c>
      <c r="D54" s="53">
        <f>_xlfn.XLOOKUP(A54,accounts_clean[account],accounts_clean[employees],0)</f>
        <v>853</v>
      </c>
      <c r="E54" s="53">
        <f>COUNTIF(sales_analysis[account],A54)</f>
        <v>60</v>
      </c>
      <c r="F54" s="53" cm="1">
        <f t="array" ref="F54">SUM(COUNTIFS(sales_analysis[account],A54,sales_analysis[deal_stage],{"Prospecting","Engaging"}))</f>
        <v>10</v>
      </c>
      <c r="G54" s="53">
        <f>COUNTIFS(sales_analysis[account],A54,sales_analysis[deal_stage],"Won")</f>
        <v>30</v>
      </c>
      <c r="H54" s="53">
        <f>COUNTIFS(sales_analysis[account],A54,sales_analysis[deal_stage],"Lost")</f>
        <v>20</v>
      </c>
      <c r="I54" s="53">
        <f t="shared" si="1"/>
        <v>50</v>
      </c>
      <c r="J54" s="36">
        <f t="shared" si="2"/>
        <v>0.6</v>
      </c>
      <c r="K54" s="41">
        <f>SUMIFS(sales_analysis[close_value],sales_analysis[account],A54,sales_analysis[deal_stage],"Won")</f>
        <v>78669</v>
      </c>
      <c r="L54" s="41">
        <f t="shared" si="3"/>
        <v>2622.3</v>
      </c>
      <c r="M54" s="41">
        <f t="shared" si="4"/>
        <v>1311.15</v>
      </c>
      <c r="N54" s="36">
        <f t="shared" si="5"/>
        <v>7.8625488654578551E-3</v>
      </c>
      <c r="O54" s="41">
        <f>1+COUNTIF(tbl_AccountPerformance[Won Revenue],"&gt;"&amp;tbl_AccountPerformance[[#This Row],[Won Revenue]])</f>
        <v>70</v>
      </c>
      <c r="P54" s="95">
        <f>SUMIFS(tbl_AccountPerformance[Revenue Share],tbl_AccountPerformance[Revenue Rank],"&lt;="&amp;tbl_AccountPerformance[[#This Row],[Revenue Rank]])</f>
        <v>0.89923716215446403</v>
      </c>
    </row>
    <row r="55" spans="1:16">
      <c r="A55" s="83" t="s">
        <v>97</v>
      </c>
      <c r="B55" t="str">
        <f>_xlfn.XLOOKUP(A55,accounts_clean[account],accounts_clean[sector],"")</f>
        <v>retail</v>
      </c>
      <c r="C55">
        <f>_xlfn.XLOOKUP(A55,accounts_clean[account],accounts_clean[revenue],0)</f>
        <v>2437.85</v>
      </c>
      <c r="D55" s="53">
        <f>_xlfn.XLOOKUP(A55,accounts_clean[account],accounts_clean[employees],0)</f>
        <v>4874</v>
      </c>
      <c r="E55" s="53">
        <f>COUNTIF(sales_analysis[account],A55)</f>
        <v>82</v>
      </c>
      <c r="F55" s="53" cm="1">
        <f t="array" ref="F55">SUM(COUNTIFS(sales_analysis[account],A55,sales_analysis[deal_stage],{"Prospecting","Engaging"}))</f>
        <v>8</v>
      </c>
      <c r="G55" s="53">
        <f>COUNTIFS(sales_analysis[account],A55,sales_analysis[deal_stage],"Won")</f>
        <v>47</v>
      </c>
      <c r="H55" s="53">
        <f>COUNTIFS(sales_analysis[account],A55,sales_analysis[deal_stage],"Lost")</f>
        <v>27</v>
      </c>
      <c r="I55" s="53">
        <f t="shared" si="1"/>
        <v>74</v>
      </c>
      <c r="J55" s="36">
        <f t="shared" si="2"/>
        <v>0.63513513513513509</v>
      </c>
      <c r="K55" s="41">
        <f>SUMIFS(sales_analysis[close_value],sales_analysis[account],A55,sales_analysis[deal_stage],"Won")</f>
        <v>144976</v>
      </c>
      <c r="L55" s="41">
        <f t="shared" si="3"/>
        <v>3084.5957446808511</v>
      </c>
      <c r="M55" s="41">
        <f t="shared" si="4"/>
        <v>1768</v>
      </c>
      <c r="N55" s="36">
        <f t="shared" si="5"/>
        <v>1.4489581465616928E-2</v>
      </c>
      <c r="O55" s="41">
        <f>1+COUNTIF(tbl_AccountPerformance[Won Revenue],"&gt;"&amp;tbl_AccountPerformance[[#This Row],[Won Revenue]])</f>
        <v>18</v>
      </c>
      <c r="P55" s="95">
        <f>SUMIFS(tbl_AccountPerformance[Revenue Share],tbl_AccountPerformance[Revenue Rank],"&lt;="&amp;tbl_AccountPerformance[[#This Row],[Revenue Rank]])</f>
        <v>0.33136402314958907</v>
      </c>
    </row>
    <row r="56" spans="1:16">
      <c r="A56" s="82" t="s">
        <v>98</v>
      </c>
      <c r="B56" t="str">
        <f>_xlfn.XLOOKUP(A56,accounts_clean[account],accounts_clean[sector],"")</f>
        <v>entertainment</v>
      </c>
      <c r="C56">
        <f>_xlfn.XLOOKUP(A56,accounts_clean[account],accounts_clean[revenue],0)</f>
        <v>349.81</v>
      </c>
      <c r="D56" s="53">
        <f>_xlfn.XLOOKUP(A56,accounts_clean[account],accounts_clean[employees],0)</f>
        <v>315</v>
      </c>
      <c r="E56" s="53">
        <f>COUNTIF(sales_analysis[account],A56)</f>
        <v>56</v>
      </c>
      <c r="F56" s="53" cm="1">
        <f t="array" ref="F56">SUM(COUNTIFS(sales_analysis[account],A56,sales_analysis[deal_stage],{"Prospecting","Engaging"}))</f>
        <v>10</v>
      </c>
      <c r="G56" s="53">
        <f>COUNTIFS(sales_analysis[account],A56,sales_analysis[deal_stage],"Won")</f>
        <v>33</v>
      </c>
      <c r="H56" s="53">
        <f>COUNTIFS(sales_analysis[account],A56,sales_analysis[deal_stage],"Lost")</f>
        <v>13</v>
      </c>
      <c r="I56" s="53">
        <f t="shared" si="1"/>
        <v>46</v>
      </c>
      <c r="J56" s="36">
        <f t="shared" si="2"/>
        <v>0.71739130434782605</v>
      </c>
      <c r="K56" s="41">
        <f>SUMIFS(sales_analysis[close_value],sales_analysis[account],A56,sales_analysis[deal_stage],"Won")</f>
        <v>89208</v>
      </c>
      <c r="L56" s="41">
        <f t="shared" si="3"/>
        <v>2703.2727272727275</v>
      </c>
      <c r="M56" s="41">
        <f t="shared" si="4"/>
        <v>1593</v>
      </c>
      <c r="N56" s="36">
        <f t="shared" si="5"/>
        <v>8.9158659597778581E-3</v>
      </c>
      <c r="O56" s="41">
        <f>1+COUNTIF(tbl_AccountPerformance[Won Revenue],"&gt;"&amp;tbl_AccountPerformance[[#This Row],[Won Revenue]])</f>
        <v>60</v>
      </c>
      <c r="P56" s="95">
        <f>SUMIFS(tbl_AccountPerformance[Revenue Share],tbl_AccountPerformance[Revenue Rank],"&lt;="&amp;tbl_AccountPerformance[[#This Row],[Revenue Rank]])</f>
        <v>0.81531430506357805</v>
      </c>
    </row>
    <row r="57" spans="1:16">
      <c r="A57" s="83" t="s">
        <v>99</v>
      </c>
      <c r="B57" t="str">
        <f>_xlfn.XLOOKUP(A57,accounts_clean[account],accounts_clean[sector],"")</f>
        <v>retail</v>
      </c>
      <c r="C57">
        <f>_xlfn.XLOOKUP(A57,accounts_clean[account],accounts_clean[revenue],0)</f>
        <v>1419.98</v>
      </c>
      <c r="D57" s="53">
        <f>_xlfn.XLOOKUP(A57,accounts_clean[account],accounts_clean[employees],0)</f>
        <v>4018</v>
      </c>
      <c r="E57" s="53">
        <f>COUNTIF(sales_analysis[account],A57)</f>
        <v>103</v>
      </c>
      <c r="F57" s="53" cm="1">
        <f t="array" ref="F57">SUM(COUNTIFS(sales_analysis[account],A57,sales_analysis[deal_stage],{"Prospecting","Engaging"}))</f>
        <v>12</v>
      </c>
      <c r="G57" s="53">
        <f>COUNTIFS(sales_analysis[account],A57,sales_analysis[deal_stage],"Won")</f>
        <v>55</v>
      </c>
      <c r="H57" s="53">
        <f>COUNTIFS(sales_analysis[account],A57,sales_analysis[deal_stage],"Lost")</f>
        <v>36</v>
      </c>
      <c r="I57" s="53">
        <f t="shared" si="1"/>
        <v>91</v>
      </c>
      <c r="J57" s="36">
        <f t="shared" si="2"/>
        <v>0.60439560439560436</v>
      </c>
      <c r="K57" s="41">
        <f>SUMIFS(sales_analysis[close_value],sales_analysis[account],A57,sales_analysis[deal_stage],"Won")</f>
        <v>155195</v>
      </c>
      <c r="L57" s="41">
        <f t="shared" si="3"/>
        <v>2821.7272727272725</v>
      </c>
      <c r="M57" s="41">
        <f t="shared" si="4"/>
        <v>1506.7475728155339</v>
      </c>
      <c r="N57" s="36">
        <f t="shared" si="5"/>
        <v>1.5510916258942301E-2</v>
      </c>
      <c r="O57" s="41">
        <f>1+COUNTIF(tbl_AccountPerformance[Won Revenue],"&gt;"&amp;tbl_AccountPerformance[[#This Row],[Won Revenue]])</f>
        <v>14</v>
      </c>
      <c r="P57" s="95">
        <f>SUMIFS(tbl_AccountPerformance[Revenue Share],tbl_AccountPerformance[Revenue Rank],"&lt;="&amp;tbl_AccountPerformance[[#This Row],[Revenue Rank]])</f>
        <v>0.27165406663952169</v>
      </c>
    </row>
    <row r="58" spans="1:16">
      <c r="A58" s="82" t="s">
        <v>100</v>
      </c>
      <c r="B58" t="str">
        <f>_xlfn.XLOOKUP(A58,accounts_clean[account],accounts_clean[sector],"")</f>
        <v>technology</v>
      </c>
      <c r="C58">
        <f>_xlfn.XLOOKUP(A58,accounts_clean[account],accounts_clean[revenue],0)</f>
        <v>2938.67</v>
      </c>
      <c r="D58" s="53">
        <f>_xlfn.XLOOKUP(A58,accounts_clean[account],accounts_clean[employees],0)</f>
        <v>8775</v>
      </c>
      <c r="E58" s="53">
        <f>COUNTIF(sales_analysis[account],A58)</f>
        <v>109</v>
      </c>
      <c r="F58" s="53" cm="1">
        <f t="array" ref="F58">SUM(COUNTIFS(sales_analysis[account],A58,sales_analysis[deal_stage],{"Prospecting","Engaging"}))</f>
        <v>9</v>
      </c>
      <c r="G58" s="53">
        <f>COUNTIFS(sales_analysis[account],A58,sales_analysis[deal_stage],"Won")</f>
        <v>75</v>
      </c>
      <c r="H58" s="53">
        <f>COUNTIFS(sales_analysis[account],A58,sales_analysis[deal_stage],"Lost")</f>
        <v>25</v>
      </c>
      <c r="I58" s="53">
        <f t="shared" si="1"/>
        <v>100</v>
      </c>
      <c r="J58" s="36">
        <f t="shared" si="2"/>
        <v>0.75</v>
      </c>
      <c r="K58" s="41">
        <f>SUMIFS(sales_analysis[close_value],sales_analysis[account],A58,sales_analysis[deal_stage],"Won")</f>
        <v>151777</v>
      </c>
      <c r="L58" s="41">
        <f t="shared" si="3"/>
        <v>2023.6933333333334</v>
      </c>
      <c r="M58" s="41">
        <f t="shared" si="4"/>
        <v>1392.4495412844037</v>
      </c>
      <c r="N58" s="36">
        <f t="shared" si="5"/>
        <v>1.5169305306443415E-2</v>
      </c>
      <c r="O58" s="41">
        <f>1+COUNTIF(tbl_AccountPerformance[Won Revenue],"&gt;"&amp;tbl_AccountPerformance[[#This Row],[Won Revenue]])</f>
        <v>16</v>
      </c>
      <c r="P58" s="95">
        <f>SUMIFS(tbl_AccountPerformance[Revenue Share],tbl_AccountPerformance[Revenue Rank],"&lt;="&amp;tbl_AccountPerformance[[#This Row],[Revenue Rank]])</f>
        <v>0.30208502614653054</v>
      </c>
    </row>
    <row r="59" spans="1:16">
      <c r="A59" s="83" t="s">
        <v>102</v>
      </c>
      <c r="B59" t="str">
        <f>_xlfn.XLOOKUP(A59,accounts_clean[account],accounts_clean[sector],"")</f>
        <v>telecommunications</v>
      </c>
      <c r="C59">
        <f>_xlfn.XLOOKUP(A59,accounts_clean[account],accounts_clean[revenue],0)</f>
        <v>1188.42</v>
      </c>
      <c r="D59" s="53">
        <f>_xlfn.XLOOKUP(A59,accounts_clean[account],accounts_clean[employees],0)</f>
        <v>3015</v>
      </c>
      <c r="E59" s="53">
        <f>COUNTIF(sales_analysis[account],A59)</f>
        <v>69</v>
      </c>
      <c r="F59" s="53" cm="1">
        <f t="array" ref="F59">SUM(COUNTIFS(sales_analysis[account],A59,sales_analysis[deal_stage],{"Prospecting","Engaging"}))</f>
        <v>4</v>
      </c>
      <c r="G59" s="53">
        <f>COUNTIFS(sales_analysis[account],A59,sales_analysis[deal_stage],"Won")</f>
        <v>38</v>
      </c>
      <c r="H59" s="53">
        <f>COUNTIFS(sales_analysis[account],A59,sales_analysis[deal_stage],"Lost")</f>
        <v>27</v>
      </c>
      <c r="I59" s="53">
        <f t="shared" si="1"/>
        <v>65</v>
      </c>
      <c r="J59" s="36">
        <f t="shared" si="2"/>
        <v>0.58461538461538465</v>
      </c>
      <c r="K59" s="41">
        <f>SUMIFS(sales_analysis[close_value],sales_analysis[account],A59,sales_analysis[deal_stage],"Won")</f>
        <v>84754</v>
      </c>
      <c r="L59" s="41">
        <f t="shared" si="3"/>
        <v>2230.3684210526317</v>
      </c>
      <c r="M59" s="41">
        <f t="shared" si="4"/>
        <v>1228.3188405797102</v>
      </c>
      <c r="N59" s="36">
        <f t="shared" si="5"/>
        <v>8.4707123078088583E-3</v>
      </c>
      <c r="O59" s="41">
        <f>1+COUNTIF(tbl_AccountPerformance[Won Revenue],"&gt;"&amp;tbl_AccountPerformance[[#This Row],[Won Revenue]])</f>
        <v>65</v>
      </c>
      <c r="P59" s="95">
        <f>SUMIFS(tbl_AccountPerformance[Revenue Share],tbl_AccountPerformance[Revenue Rank],"&lt;="&amp;tbl_AccountPerformance[[#This Row],[Revenue Rank]])</f>
        <v>0.85830131605169735</v>
      </c>
    </row>
    <row r="60" spans="1:16">
      <c r="A60" s="82" t="s">
        <v>103</v>
      </c>
      <c r="B60" t="str">
        <f>_xlfn.XLOOKUP(A60,accounts_clean[account],accounts_clean[sector],"")</f>
        <v>medical</v>
      </c>
      <c r="C60">
        <f>_xlfn.XLOOKUP(A60,accounts_clean[account],accounts_clean[revenue],0)</f>
        <v>3922.42</v>
      </c>
      <c r="D60" s="53">
        <f>_xlfn.XLOOKUP(A60,accounts_clean[account],accounts_clean[employees],0)</f>
        <v>6837</v>
      </c>
      <c r="E60" s="53">
        <f>COUNTIF(sales_analysis[account],A60)</f>
        <v>112</v>
      </c>
      <c r="F60" s="53" cm="1">
        <f t="array" ref="F60">SUM(COUNTIFS(sales_analysis[account],A60,sales_analysis[deal_stage],{"Prospecting","Engaging"}))</f>
        <v>5</v>
      </c>
      <c r="G60" s="53">
        <f>COUNTIFS(sales_analysis[account],A60,sales_analysis[deal_stage],"Won")</f>
        <v>70</v>
      </c>
      <c r="H60" s="53">
        <f>COUNTIFS(sales_analysis[account],A60,sales_analysis[deal_stage],"Lost")</f>
        <v>37</v>
      </c>
      <c r="I60" s="53">
        <f t="shared" si="1"/>
        <v>107</v>
      </c>
      <c r="J60" s="36">
        <f t="shared" si="2"/>
        <v>0.65420560747663548</v>
      </c>
      <c r="K60" s="41">
        <f>SUMIFS(sales_analysis[close_value],sales_analysis[account],A60,sales_analysis[deal_stage],"Won")</f>
        <v>125481</v>
      </c>
      <c r="L60" s="41">
        <f t="shared" si="3"/>
        <v>1792.5857142857142</v>
      </c>
      <c r="M60" s="41">
        <f t="shared" si="4"/>
        <v>1120.3660714285713</v>
      </c>
      <c r="N60" s="36">
        <f t="shared" si="5"/>
        <v>1.2541159722209729E-2</v>
      </c>
      <c r="O60" s="41">
        <f>1+COUNTIF(tbl_AccountPerformance[Won Revenue],"&gt;"&amp;tbl_AccountPerformance[[#This Row],[Won Revenue]])</f>
        <v>31</v>
      </c>
      <c r="P60" s="95">
        <f>SUMIFS(tbl_AccountPerformance[Revenue Share],tbl_AccountPerformance[Revenue Rank],"&lt;="&amp;tbl_AccountPerformance[[#This Row],[Revenue Rank]])</f>
        <v>0.50525159376800877</v>
      </c>
    </row>
    <row r="61" spans="1:16">
      <c r="A61" s="83" t="s">
        <v>104</v>
      </c>
      <c r="B61" t="str">
        <f>_xlfn.XLOOKUP(A61,accounts_clean[account],accounts_clean[sector],"")</f>
        <v>technology</v>
      </c>
      <c r="C61">
        <f>_xlfn.XLOOKUP(A61,accounts_clean[account],accounts_clean[revenue],0)</f>
        <v>1008.06</v>
      </c>
      <c r="D61" s="53">
        <f>_xlfn.XLOOKUP(A61,accounts_clean[account],accounts_clean[employees],0)</f>
        <v>1238</v>
      </c>
      <c r="E61" s="53">
        <f>COUNTIF(sales_analysis[account],A61)</f>
        <v>104</v>
      </c>
      <c r="F61" s="53" cm="1">
        <f t="array" ref="F61">SUM(COUNTIFS(sales_analysis[account],A61,sales_analysis[deal_stage],{"Prospecting","Engaging"}))</f>
        <v>8</v>
      </c>
      <c r="G61" s="53">
        <f>COUNTIFS(sales_analysis[account],A61,sales_analysis[deal_stage],"Won")</f>
        <v>65</v>
      </c>
      <c r="H61" s="53">
        <f>COUNTIFS(sales_analysis[account],A61,sales_analysis[deal_stage],"Lost")</f>
        <v>31</v>
      </c>
      <c r="I61" s="53">
        <f t="shared" si="1"/>
        <v>96</v>
      </c>
      <c r="J61" s="36">
        <f t="shared" si="2"/>
        <v>0.67708333333333337</v>
      </c>
      <c r="K61" s="41">
        <f>SUMIFS(sales_analysis[close_value],sales_analysis[account],A61,sales_analysis[deal_stage],"Won")</f>
        <v>110512</v>
      </c>
      <c r="L61" s="41">
        <f t="shared" si="3"/>
        <v>1700.1846153846154</v>
      </c>
      <c r="M61" s="41">
        <f t="shared" si="4"/>
        <v>1062.6153846153845</v>
      </c>
      <c r="N61" s="36">
        <f t="shared" si="5"/>
        <v>1.1045087648495322E-2</v>
      </c>
      <c r="O61" s="41">
        <f>1+COUNTIF(tbl_AccountPerformance[Won Revenue],"&gt;"&amp;tbl_AccountPerformance[[#This Row],[Won Revenue]])</f>
        <v>44</v>
      </c>
      <c r="P61" s="95">
        <f>SUMIFS(tbl_AccountPerformance[Revenue Share],tbl_AccountPerformance[Revenue Rank],"&lt;="&amp;tbl_AccountPerformance[[#This Row],[Revenue Rank]])</f>
        <v>0.65752542542956727</v>
      </c>
    </row>
    <row r="62" spans="1:16">
      <c r="A62" s="82" t="s">
        <v>105</v>
      </c>
      <c r="B62" t="str">
        <f>_xlfn.XLOOKUP(A62,accounts_clean[account],accounts_clean[sector],"")</f>
        <v>software</v>
      </c>
      <c r="C62">
        <f>_xlfn.XLOOKUP(A62,accounts_clean[account],accounts_clean[revenue],0)</f>
        <v>6354.87</v>
      </c>
      <c r="D62" s="53">
        <f>_xlfn.XLOOKUP(A62,accounts_clean[account],accounts_clean[employees],0)</f>
        <v>16780</v>
      </c>
      <c r="E62" s="53">
        <f>COUNTIF(sales_analysis[account],A62)</f>
        <v>105</v>
      </c>
      <c r="F62" s="53" cm="1">
        <f t="array" ref="F62">SUM(COUNTIFS(sales_analysis[account],A62,sales_analysis[deal_stage],{"Prospecting","Engaging"}))</f>
        <v>7</v>
      </c>
      <c r="G62" s="53">
        <f>COUNTIFS(sales_analysis[account],A62,sales_analysis[deal_stage],"Won")</f>
        <v>67</v>
      </c>
      <c r="H62" s="53">
        <f>COUNTIFS(sales_analysis[account],A62,sales_analysis[deal_stage],"Lost")</f>
        <v>31</v>
      </c>
      <c r="I62" s="53">
        <f t="shared" si="1"/>
        <v>98</v>
      </c>
      <c r="J62" s="36">
        <f t="shared" si="2"/>
        <v>0.68367346938775508</v>
      </c>
      <c r="K62" s="41">
        <f>SUMIFS(sales_analysis[close_value],sales_analysis[account],A62,sales_analysis[deal_stage],"Won")</f>
        <v>162725</v>
      </c>
      <c r="L62" s="41">
        <f t="shared" si="3"/>
        <v>2428.7313432835822</v>
      </c>
      <c r="M62" s="41">
        <f t="shared" si="4"/>
        <v>1549.7619047619048</v>
      </c>
      <c r="N62" s="36">
        <f t="shared" si="5"/>
        <v>1.6263499779222177E-2</v>
      </c>
      <c r="O62" s="41">
        <f>1+COUNTIF(tbl_AccountPerformance[Won Revenue],"&gt;"&amp;tbl_AccountPerformance[[#This Row],[Won Revenue]])</f>
        <v>13</v>
      </c>
      <c r="P62" s="95">
        <f>SUMIFS(tbl_AccountPerformance[Revenue Share],tbl_AccountPerformance[Revenue Rank],"&lt;="&amp;tbl_AccountPerformance[[#This Row],[Revenue Rank]])</f>
        <v>0.25614315038057939</v>
      </c>
    </row>
    <row r="63" spans="1:16">
      <c r="A63" s="83" t="s">
        <v>106</v>
      </c>
      <c r="B63" t="str">
        <f>_xlfn.XLOOKUP(A63,accounts_clean[account],accounts_clean[sector],"")</f>
        <v>marketing</v>
      </c>
      <c r="C63">
        <f>_xlfn.XLOOKUP(A63,accounts_clean[account],accounts_clean[revenue],0)</f>
        <v>45.39</v>
      </c>
      <c r="D63" s="53">
        <f>_xlfn.XLOOKUP(A63,accounts_clean[account],accounts_clean[employees],0)</f>
        <v>100</v>
      </c>
      <c r="E63" s="53">
        <f>COUNTIF(sales_analysis[account],A63)</f>
        <v>84</v>
      </c>
      <c r="F63" s="53" cm="1">
        <f t="array" ref="F63">SUM(COUNTIFS(sales_analysis[account],A63,sales_analysis[deal_stage],{"Prospecting","Engaging"}))</f>
        <v>7</v>
      </c>
      <c r="G63" s="53">
        <f>COUNTIFS(sales_analysis[account],A63,sales_analysis[deal_stage],"Won")</f>
        <v>48</v>
      </c>
      <c r="H63" s="53">
        <f>COUNTIFS(sales_analysis[account],A63,sales_analysis[deal_stage],"Lost")</f>
        <v>29</v>
      </c>
      <c r="I63" s="53">
        <f t="shared" si="1"/>
        <v>77</v>
      </c>
      <c r="J63" s="36">
        <f t="shared" si="2"/>
        <v>0.62337662337662336</v>
      </c>
      <c r="K63" s="41">
        <f>SUMIFS(sales_analysis[close_value],sales_analysis[account],A63,sales_analysis[deal_stage],"Won")</f>
        <v>82360</v>
      </c>
      <c r="L63" s="41">
        <f t="shared" si="3"/>
        <v>1715.8333333333333</v>
      </c>
      <c r="M63" s="41">
        <f t="shared" si="4"/>
        <v>980.47619047619048</v>
      </c>
      <c r="N63" s="36">
        <f t="shared" si="5"/>
        <v>8.2314447184927853E-3</v>
      </c>
      <c r="O63" s="41">
        <f>1+COUNTIF(tbl_AccountPerformance[Won Revenue],"&gt;"&amp;tbl_AccountPerformance[[#This Row],[Won Revenue]])</f>
        <v>68</v>
      </c>
      <c r="P63" s="95">
        <f>SUMIFS(tbl_AccountPerformance[Revenue Share],tbl_AccountPerformance[Revenue Rank],"&lt;="&amp;tbl_AccountPerformance[[#This Row],[Revenue Rank]])</f>
        <v>0.8831673551856406</v>
      </c>
    </row>
    <row r="64" spans="1:16">
      <c r="A64" s="82" t="s">
        <v>107</v>
      </c>
      <c r="B64" t="str">
        <f>_xlfn.XLOOKUP(A64,accounts_clean[account],accounts_clean[sector],"")</f>
        <v>medical</v>
      </c>
      <c r="C64">
        <f>_xlfn.XLOOKUP(A64,accounts_clean[account],accounts_clean[revenue],0)</f>
        <v>2818.38</v>
      </c>
      <c r="D64" s="53">
        <f>_xlfn.XLOOKUP(A64,accounts_clean[account],accounts_clean[employees],0)</f>
        <v>6290</v>
      </c>
      <c r="E64" s="53">
        <f>COUNTIF(sales_analysis[account],A64)</f>
        <v>72</v>
      </c>
      <c r="F64" s="53" cm="1">
        <f t="array" ref="F64">SUM(COUNTIFS(sales_analysis[account],A64,sales_analysis[deal_stage],{"Prospecting","Engaging"}))</f>
        <v>9</v>
      </c>
      <c r="G64" s="53">
        <f>COUNTIFS(sales_analysis[account],A64,sales_analysis[deal_stage],"Won")</f>
        <v>35</v>
      </c>
      <c r="H64" s="53">
        <f>COUNTIFS(sales_analysis[account],A64,sales_analysis[deal_stage],"Lost")</f>
        <v>28</v>
      </c>
      <c r="I64" s="53">
        <f t="shared" si="1"/>
        <v>63</v>
      </c>
      <c r="J64" s="36">
        <f t="shared" si="2"/>
        <v>0.55555555555555558</v>
      </c>
      <c r="K64" s="41">
        <f>SUMIFS(sales_analysis[close_value],sales_analysis[account],A64,sales_analysis[deal_stage],"Won")</f>
        <v>83816</v>
      </c>
      <c r="L64" s="41">
        <f t="shared" si="3"/>
        <v>2394.7428571428572</v>
      </c>
      <c r="M64" s="41">
        <f t="shared" si="4"/>
        <v>1164.1111111111111</v>
      </c>
      <c r="N64" s="36">
        <f t="shared" si="5"/>
        <v>8.3769641880183498E-3</v>
      </c>
      <c r="O64" s="41">
        <f>1+COUNTIF(tbl_AccountPerformance[Won Revenue],"&gt;"&amp;tbl_AccountPerformance[[#This Row],[Won Revenue]])</f>
        <v>66</v>
      </c>
      <c r="P64" s="95">
        <f>SUMIFS(tbl_AccountPerformance[Revenue Share],tbl_AccountPerformance[Revenue Rank],"&lt;="&amp;tbl_AccountPerformance[[#This Row],[Revenue Rank]])</f>
        <v>0.86667828023971571</v>
      </c>
    </row>
    <row r="65" spans="1:16">
      <c r="A65" s="83" t="s">
        <v>108</v>
      </c>
      <c r="B65" t="str">
        <f>_xlfn.XLOOKUP(A65,accounts_clean[account],accounts_clean[sector],"")</f>
        <v>retail</v>
      </c>
      <c r="C65">
        <f>_xlfn.XLOOKUP(A65,accounts_clean[account],accounts_clean[revenue],0)</f>
        <v>2214.94</v>
      </c>
      <c r="D65" s="53">
        <f>_xlfn.XLOOKUP(A65,accounts_clean[account],accounts_clean[employees],0)</f>
        <v>5374</v>
      </c>
      <c r="E65" s="53">
        <f>COUNTIF(sales_analysis[account],A65)</f>
        <v>112</v>
      </c>
      <c r="F65" s="53" cm="1">
        <f t="array" ref="F65">SUM(COUNTIFS(sales_analysis[account],A65,sales_analysis[deal_stage],{"Prospecting","Engaging"}))</f>
        <v>8</v>
      </c>
      <c r="G65" s="53">
        <f>COUNTIFS(sales_analysis[account],A65,sales_analysis[deal_stage],"Won")</f>
        <v>72</v>
      </c>
      <c r="H65" s="53">
        <f>COUNTIFS(sales_analysis[account],A65,sales_analysis[deal_stage],"Lost")</f>
        <v>32</v>
      </c>
      <c r="I65" s="53">
        <f t="shared" si="1"/>
        <v>104</v>
      </c>
      <c r="J65" s="36">
        <f t="shared" si="2"/>
        <v>0.69230769230769229</v>
      </c>
      <c r="K65" s="41">
        <f>SUMIFS(sales_analysis[close_value],sales_analysis[account],A65,sales_analysis[deal_stage],"Won")</f>
        <v>163339</v>
      </c>
      <c r="L65" s="41">
        <f t="shared" si="3"/>
        <v>2268.5972222222222</v>
      </c>
      <c r="M65" s="41">
        <f t="shared" si="4"/>
        <v>1458.3839285714287</v>
      </c>
      <c r="N65" s="36">
        <f t="shared" si="5"/>
        <v>1.6324865819255623E-2</v>
      </c>
      <c r="O65" s="41">
        <f>1+COUNTIF(tbl_AccountPerformance[Won Revenue],"&gt;"&amp;tbl_AccountPerformance[[#This Row],[Won Revenue]])</f>
        <v>11</v>
      </c>
      <c r="P65" s="95">
        <f>SUMIFS(tbl_AccountPerformance[Revenue Share],tbl_AccountPerformance[Revenue Rank],"&lt;="&amp;tbl_AccountPerformance[[#This Row],[Revenue Rank]])</f>
        <v>0.23987965060135724</v>
      </c>
    </row>
    <row r="66" spans="1:16">
      <c r="A66" s="82" t="s">
        <v>56</v>
      </c>
      <c r="B66" t="str">
        <f>_xlfn.XLOOKUP(A66,accounts_clean[account],accounts_clean[sector],"")</f>
        <v>telecommunications</v>
      </c>
      <c r="C66">
        <f>_xlfn.XLOOKUP(A66,accounts_clean[account],accounts_clean[revenue],0)</f>
        <v>1699.85</v>
      </c>
      <c r="D66" s="53">
        <f>_xlfn.XLOOKUP(A66,accounts_clean[account],accounts_clean[employees],0)</f>
        <v>5108</v>
      </c>
      <c r="E66" s="53">
        <f>COUNTIF(sales_analysis[account],A66)</f>
        <v>79</v>
      </c>
      <c r="F66" s="53" cm="1">
        <f t="array" ref="F66">SUM(COUNTIFS(sales_analysis[account],A66,sales_analysis[deal_stage],{"Prospecting","Engaging"}))</f>
        <v>6</v>
      </c>
      <c r="G66" s="53">
        <f>COUNTIFS(sales_analysis[account],A66,sales_analysis[deal_stage],"Won")</f>
        <v>46</v>
      </c>
      <c r="H66" s="53">
        <f>COUNTIFS(sales_analysis[account],A66,sales_analysis[deal_stage],"Lost")</f>
        <v>27</v>
      </c>
      <c r="I66" s="53">
        <f t="shared" si="1"/>
        <v>73</v>
      </c>
      <c r="J66" s="36">
        <f t="shared" si="2"/>
        <v>0.63013698630136983</v>
      </c>
      <c r="K66" s="41">
        <f>SUMIFS(sales_analysis[close_value],sales_analysis[account],A66,sales_analysis[deal_stage],"Won")</f>
        <v>103673</v>
      </c>
      <c r="L66" s="41">
        <f t="shared" si="3"/>
        <v>2253.7608695652175</v>
      </c>
      <c r="M66" s="41">
        <f t="shared" si="4"/>
        <v>1312.3164556962026</v>
      </c>
      <c r="N66" s="36">
        <f t="shared" ref="N66:N86" si="6">IFERROR(K66/10005534,0)</f>
        <v>1.0361565909425724E-2</v>
      </c>
      <c r="O66" s="41">
        <f>1+COUNTIF(tbl_AccountPerformance[Won Revenue],"&gt;"&amp;tbl_AccountPerformance[[#This Row],[Won Revenue]])</f>
        <v>49</v>
      </c>
      <c r="P66" s="95">
        <f>SUMIFS(tbl_AccountPerformance[Revenue Share],tbl_AccountPerformance[Revenue Rank],"&lt;="&amp;tbl_AccountPerformance[[#This Row],[Revenue Rank]])</f>
        <v>0.71089898849976418</v>
      </c>
    </row>
    <row r="67" spans="1:16">
      <c r="A67" s="83" t="s">
        <v>109</v>
      </c>
      <c r="B67" t="str">
        <f>_xlfn.XLOOKUP(A67,accounts_clean[account],accounts_clean[sector],"")</f>
        <v>finance</v>
      </c>
      <c r="C67">
        <f>_xlfn.XLOOKUP(A67,accounts_clean[account],accounts_clean[revenue],0)</f>
        <v>1698.2</v>
      </c>
      <c r="D67" s="53">
        <f>_xlfn.XLOOKUP(A67,accounts_clean[account],accounts_clean[employees],0)</f>
        <v>3798</v>
      </c>
      <c r="E67" s="53">
        <f>COUNTIF(sales_analysis[account],A67)</f>
        <v>106</v>
      </c>
      <c r="F67" s="53" cm="1">
        <f t="array" ref="F67">SUM(COUNTIFS(sales_analysis[account],A67,sales_analysis[deal_stage],{"Prospecting","Engaging"}))</f>
        <v>6</v>
      </c>
      <c r="G67" s="53">
        <f>COUNTIFS(sales_analysis[account],A67,sales_analysis[deal_stage],"Won")</f>
        <v>69</v>
      </c>
      <c r="H67" s="53">
        <f>COUNTIFS(sales_analysis[account],A67,sales_analysis[deal_stage],"Lost")</f>
        <v>31</v>
      </c>
      <c r="I67" s="53">
        <f t="shared" ref="I67:I86" si="7">G67+H67</f>
        <v>100</v>
      </c>
      <c r="J67" s="36">
        <f t="shared" ref="J67:J86" si="8">IFERROR(G67/I67,0)</f>
        <v>0.69</v>
      </c>
      <c r="K67" s="41">
        <f>SUMIFS(sales_analysis[close_value],sales_analysis[account],A67,sales_analysis[deal_stage],"Won")</f>
        <v>142711</v>
      </c>
      <c r="L67" s="41">
        <f t="shared" ref="L67:L86" si="9">IFERROR(K67/G67,0)</f>
        <v>2068.2753623188405</v>
      </c>
      <c r="M67" s="41">
        <f t="shared" ref="M67:M86" si="10">IFERROR(K67/E67,0)</f>
        <v>1346.3301886792453</v>
      </c>
      <c r="N67" s="36">
        <f t="shared" si="6"/>
        <v>1.4263206741389315E-2</v>
      </c>
      <c r="O67" s="41">
        <f>1+COUNTIF(tbl_AccountPerformance[Won Revenue],"&gt;"&amp;tbl_AccountPerformance[[#This Row],[Won Revenue]])</f>
        <v>19</v>
      </c>
      <c r="P67" s="95">
        <f>SUMIFS(tbl_AccountPerformance[Revenue Share],tbl_AccountPerformance[Revenue Rank],"&lt;="&amp;tbl_AccountPerformance[[#This Row],[Revenue Rank]])</f>
        <v>0.34562722989097833</v>
      </c>
    </row>
    <row r="68" spans="1:16">
      <c r="A68" s="82" t="s">
        <v>110</v>
      </c>
      <c r="B68" t="str">
        <f>_xlfn.XLOOKUP(A68,accounts_clean[account],accounts_clean[sector],"")</f>
        <v>employment</v>
      </c>
      <c r="C68">
        <f>_xlfn.XLOOKUP(A68,accounts_clean[account],accounts_clean[revenue],0)</f>
        <v>291.27</v>
      </c>
      <c r="D68" s="53">
        <f>_xlfn.XLOOKUP(A68,accounts_clean[account],accounts_clean[employees],0)</f>
        <v>586</v>
      </c>
      <c r="E68" s="53">
        <f>COUNTIF(sales_analysis[account],A68)</f>
        <v>71</v>
      </c>
      <c r="F68" s="53" cm="1">
        <f t="array" ref="F68">SUM(COUNTIFS(sales_analysis[account],A68,sales_analysis[deal_stage],{"Prospecting","Engaging"}))</f>
        <v>7</v>
      </c>
      <c r="G68" s="53">
        <f>COUNTIFS(sales_analysis[account],A68,sales_analysis[deal_stage],"Won")</f>
        <v>34</v>
      </c>
      <c r="H68" s="53">
        <f>COUNTIFS(sales_analysis[account],A68,sales_analysis[deal_stage],"Lost")</f>
        <v>30</v>
      </c>
      <c r="I68" s="53">
        <f t="shared" si="7"/>
        <v>64</v>
      </c>
      <c r="J68" s="36">
        <f t="shared" si="8"/>
        <v>0.53125</v>
      </c>
      <c r="K68" s="41">
        <f>SUMIFS(sales_analysis[close_value],sales_analysis[account],A68,sales_analysis[deal_stage],"Won")</f>
        <v>67080</v>
      </c>
      <c r="L68" s="41">
        <f t="shared" si="9"/>
        <v>1972.9411764705883</v>
      </c>
      <c r="M68" s="41">
        <f t="shared" si="10"/>
        <v>944.78873239436621</v>
      </c>
      <c r="N68" s="36">
        <f t="shared" si="6"/>
        <v>6.7042898459992242E-3</v>
      </c>
      <c r="O68" s="41">
        <f>1+COUNTIF(tbl_AccountPerformance[Won Revenue],"&gt;"&amp;tbl_AccountPerformance[[#This Row],[Won Revenue]])</f>
        <v>79</v>
      </c>
      <c r="P68" s="95">
        <f>SUMIFS(tbl_AccountPerformance[Revenue Share],tbl_AccountPerformance[Revenue Rank],"&lt;="&amp;tbl_AccountPerformance[[#This Row],[Revenue Rank]])</f>
        <v>0.96563941514765761</v>
      </c>
    </row>
    <row r="69" spans="1:16">
      <c r="A69" s="83" t="s">
        <v>111</v>
      </c>
      <c r="B69" t="str">
        <f>_xlfn.XLOOKUP(A69,accounts_clean[account],accounts_clean[sector],"")</f>
        <v>retail</v>
      </c>
      <c r="C69">
        <f>_xlfn.XLOOKUP(A69,accounts_clean[account],accounts_clean[revenue],0)</f>
        <v>1376.8</v>
      </c>
      <c r="D69" s="53">
        <f>_xlfn.XLOOKUP(A69,accounts_clean[account],accounts_clean[employees],0)</f>
        <v>1165</v>
      </c>
      <c r="E69" s="53">
        <f>COUNTIF(sales_analysis[account],A69)</f>
        <v>109</v>
      </c>
      <c r="F69" s="53" cm="1">
        <f t="array" ref="F69">SUM(COUNTIFS(sales_analysis[account],A69,sales_analysis[deal_stage],{"Prospecting","Engaging"}))</f>
        <v>5</v>
      </c>
      <c r="G69" s="53">
        <f>COUNTIFS(sales_analysis[account],A69,sales_analysis[deal_stage],"Won")</f>
        <v>63</v>
      </c>
      <c r="H69" s="53">
        <f>COUNTIFS(sales_analysis[account],A69,sales_analysis[deal_stage],"Lost")</f>
        <v>41</v>
      </c>
      <c r="I69" s="53">
        <f t="shared" si="7"/>
        <v>104</v>
      </c>
      <c r="J69" s="36">
        <f t="shared" si="8"/>
        <v>0.60576923076923073</v>
      </c>
      <c r="K69" s="41">
        <f>SUMIFS(sales_analysis[close_value],sales_analysis[account],A69,sales_analysis[deal_stage],"Won")</f>
        <v>117463</v>
      </c>
      <c r="L69" s="41">
        <f t="shared" si="9"/>
        <v>1864.4920634920634</v>
      </c>
      <c r="M69" s="41">
        <f t="shared" si="10"/>
        <v>1077.6422018348624</v>
      </c>
      <c r="N69" s="36">
        <f t="shared" si="6"/>
        <v>1.1739803192913041E-2</v>
      </c>
      <c r="O69" s="41">
        <f>1+COUNTIF(tbl_AccountPerformance[Won Revenue],"&gt;"&amp;tbl_AccountPerformance[[#This Row],[Won Revenue]])</f>
        <v>37</v>
      </c>
      <c r="P69" s="95">
        <f>SUMIFS(tbl_AccountPerformance[Revenue Share],tbl_AccountPerformance[Revenue Rank],"&lt;="&amp;tbl_AccountPerformance[[#This Row],[Revenue Rank]])</f>
        <v>0.57763813505605999</v>
      </c>
    </row>
    <row r="70" spans="1:16">
      <c r="A70" s="82" t="s">
        <v>113</v>
      </c>
      <c r="B70" t="str">
        <f>_xlfn.XLOOKUP(A70,accounts_clean[account],accounts_clean[sector],"")</f>
        <v>retail</v>
      </c>
      <c r="C70">
        <f>_xlfn.XLOOKUP(A70,accounts_clean[account],accounts_clean[revenue],0)</f>
        <v>167.89</v>
      </c>
      <c r="D70" s="53">
        <f>_xlfn.XLOOKUP(A70,accounts_clean[account],accounts_clean[employees],0)</f>
        <v>493</v>
      </c>
      <c r="E70" s="53">
        <f>COUNTIF(sales_analysis[account],A70)</f>
        <v>52</v>
      </c>
      <c r="F70" s="53" cm="1">
        <f t="array" ref="F70">SUM(COUNTIFS(sales_analysis[account],A70,sales_analysis[deal_stage],{"Prospecting","Engaging"}))</f>
        <v>11</v>
      </c>
      <c r="G70" s="53">
        <f>COUNTIFS(sales_analysis[account],A70,sales_analysis[deal_stage],"Won")</f>
        <v>23</v>
      </c>
      <c r="H70" s="53">
        <f>COUNTIFS(sales_analysis[account],A70,sales_analysis[deal_stage],"Lost")</f>
        <v>18</v>
      </c>
      <c r="I70" s="53">
        <f t="shared" si="7"/>
        <v>41</v>
      </c>
      <c r="J70" s="36">
        <f t="shared" si="8"/>
        <v>0.56097560975609762</v>
      </c>
      <c r="K70" s="41">
        <f>SUMIFS(sales_analysis[close_value],sales_analysis[account],A70,sales_analysis[deal_stage],"Won")</f>
        <v>59905</v>
      </c>
      <c r="L70" s="41">
        <f t="shared" si="9"/>
        <v>2604.5652173913045</v>
      </c>
      <c r="M70" s="41">
        <f t="shared" si="10"/>
        <v>1152.0192307692307</v>
      </c>
      <c r="N70" s="36">
        <f t="shared" si="6"/>
        <v>5.9871866908852642E-3</v>
      </c>
      <c r="O70" s="41">
        <f>1+COUNTIF(tbl_AccountPerformance[Won Revenue],"&gt;"&amp;tbl_AccountPerformance[[#This Row],[Won Revenue]])</f>
        <v>81</v>
      </c>
      <c r="P70" s="95">
        <f>SUMIFS(tbl_AccountPerformance[Revenue Share],tbl_AccountPerformance[Revenue Rank],"&lt;="&amp;tbl_AccountPerformance[[#This Row],[Revenue Rank]])</f>
        <v>0.97793341164999326</v>
      </c>
    </row>
    <row r="71" spans="1:16">
      <c r="A71" s="83" t="s">
        <v>115</v>
      </c>
      <c r="B71" t="str">
        <f>_xlfn.XLOOKUP(A71,accounts_clean[account],accounts_clean[sector],"")</f>
        <v>marketing</v>
      </c>
      <c r="C71">
        <f>_xlfn.XLOOKUP(A71,accounts_clean[account],accounts_clean[revenue],0)</f>
        <v>894.37</v>
      </c>
      <c r="D71" s="53">
        <f>_xlfn.XLOOKUP(A71,accounts_clean[account],accounts_clean[employees],0)</f>
        <v>1593</v>
      </c>
      <c r="E71" s="53">
        <f>COUNTIF(sales_analysis[account],A71)</f>
        <v>71</v>
      </c>
      <c r="F71" s="53" cm="1">
        <f t="array" ref="F71">SUM(COUNTIFS(sales_analysis[account],A71,sales_analysis[deal_stage],{"Prospecting","Engaging"}))</f>
        <v>3</v>
      </c>
      <c r="G71" s="53">
        <f>COUNTIFS(sales_analysis[account],A71,sales_analysis[deal_stage],"Won")</f>
        <v>45</v>
      </c>
      <c r="H71" s="53">
        <f>COUNTIFS(sales_analysis[account],A71,sales_analysis[deal_stage],"Lost")</f>
        <v>23</v>
      </c>
      <c r="I71" s="53">
        <f t="shared" si="7"/>
        <v>68</v>
      </c>
      <c r="J71" s="36">
        <f t="shared" si="8"/>
        <v>0.66176470588235292</v>
      </c>
      <c r="K71" s="41">
        <f>SUMIFS(sales_analysis[close_value],sales_analysis[account],A71,sales_analysis[deal_stage],"Won")</f>
        <v>106754</v>
      </c>
      <c r="L71" s="41">
        <f t="shared" si="9"/>
        <v>2372.3111111111111</v>
      </c>
      <c r="M71" s="41">
        <f t="shared" si="10"/>
        <v>1503.5774647887324</v>
      </c>
      <c r="N71" s="36">
        <f t="shared" si="6"/>
        <v>1.0669495501189641E-2</v>
      </c>
      <c r="O71" s="41">
        <f>1+COUNTIF(tbl_AccountPerformance[Won Revenue],"&gt;"&amp;tbl_AccountPerformance[[#This Row],[Won Revenue]])</f>
        <v>47</v>
      </c>
      <c r="P71" s="95">
        <f>SUMIFS(tbl_AccountPerformance[Revenue Share],tbl_AccountPerformance[Revenue Rank],"&lt;="&amp;tbl_AccountPerformance[[#This Row],[Revenue Rank]])</f>
        <v>0.68993349080618771</v>
      </c>
    </row>
    <row r="72" spans="1:16">
      <c r="A72" s="82" t="s">
        <v>117</v>
      </c>
      <c r="B72" t="str">
        <f>_xlfn.XLOOKUP(A72,accounts_clean[account],accounts_clean[sector],"")</f>
        <v>medical</v>
      </c>
      <c r="C72">
        <f>_xlfn.XLOOKUP(A72,accounts_clean[account],accounts_clean[revenue],0)</f>
        <v>439.21</v>
      </c>
      <c r="D72" s="53">
        <f>_xlfn.XLOOKUP(A72,accounts_clean[account],accounts_clean[employees],0)</f>
        <v>792</v>
      </c>
      <c r="E72" s="53">
        <f>COUNTIF(sales_analysis[account],A72)</f>
        <v>52</v>
      </c>
      <c r="F72" s="53" cm="1">
        <f t="array" ref="F72">SUM(COUNTIFS(sales_analysis[account],A72,sales_analysis[deal_stage],{"Prospecting","Engaging"}))</f>
        <v>8</v>
      </c>
      <c r="G72" s="53">
        <f>COUNTIFS(sales_analysis[account],A72,sales_analysis[deal_stage],"Won")</f>
        <v>28</v>
      </c>
      <c r="H72" s="53">
        <f>COUNTIFS(sales_analysis[account],A72,sales_analysis[deal_stage],"Lost")</f>
        <v>16</v>
      </c>
      <c r="I72" s="53">
        <f t="shared" si="7"/>
        <v>44</v>
      </c>
      <c r="J72" s="36">
        <f t="shared" si="8"/>
        <v>0.63636363636363635</v>
      </c>
      <c r="K72" s="41">
        <f>SUMIFS(sales_analysis[close_value],sales_analysis[account],A72,sales_analysis[deal_stage],"Won")</f>
        <v>76636</v>
      </c>
      <c r="L72" s="41">
        <f t="shared" si="9"/>
        <v>2737</v>
      </c>
      <c r="M72" s="41">
        <f t="shared" si="10"/>
        <v>1473.7692307692307</v>
      </c>
      <c r="N72" s="36">
        <f t="shared" si="6"/>
        <v>7.6593613094513499E-3</v>
      </c>
      <c r="O72" s="41">
        <f>1+COUNTIF(tbl_AccountPerformance[Won Revenue],"&gt;"&amp;tbl_AccountPerformance[[#This Row],[Won Revenue]])</f>
        <v>74</v>
      </c>
      <c r="P72" s="95">
        <f>SUMIFS(tbl_AccountPerformance[Revenue Share],tbl_AccountPerformance[Revenue Rank],"&lt;="&amp;tbl_AccountPerformance[[#This Row],[Revenue Rank]])</f>
        <v>0.93016934428487308</v>
      </c>
    </row>
    <row r="73" spans="1:16">
      <c r="A73" s="83" t="s">
        <v>118</v>
      </c>
      <c r="B73" t="str">
        <f>_xlfn.XLOOKUP(A73,accounts_clean[account],accounts_clean[sector],"")</f>
        <v>retail</v>
      </c>
      <c r="C73">
        <f>_xlfn.XLOOKUP(A73,accounts_clean[account],accounts_clean[revenue],0)</f>
        <v>332.43</v>
      </c>
      <c r="D73" s="53">
        <f>_xlfn.XLOOKUP(A73,accounts_clean[account],accounts_clean[employees],0)</f>
        <v>799</v>
      </c>
      <c r="E73" s="53">
        <f>COUNTIF(sales_analysis[account],A73)</f>
        <v>72</v>
      </c>
      <c r="F73" s="53" cm="1">
        <f t="array" ref="F73">SUM(COUNTIFS(sales_analysis[account],A73,sales_analysis[deal_stage],{"Prospecting","Engaging"}))</f>
        <v>9</v>
      </c>
      <c r="G73" s="53">
        <f>COUNTIFS(sales_analysis[account],A73,sales_analysis[deal_stage],"Won")</f>
        <v>39</v>
      </c>
      <c r="H73" s="53">
        <f>COUNTIFS(sales_analysis[account],A73,sales_analysis[deal_stage],"Lost")</f>
        <v>24</v>
      </c>
      <c r="I73" s="53">
        <f t="shared" si="7"/>
        <v>63</v>
      </c>
      <c r="J73" s="36">
        <f t="shared" si="8"/>
        <v>0.61904761904761907</v>
      </c>
      <c r="K73" s="41">
        <f>SUMIFS(sales_analysis[close_value],sales_analysis[account],A73,sales_analysis[deal_stage],"Won")</f>
        <v>85902</v>
      </c>
      <c r="L73" s="41">
        <f t="shared" si="9"/>
        <v>2202.6153846153848</v>
      </c>
      <c r="M73" s="41">
        <f t="shared" si="10"/>
        <v>1193.0833333333333</v>
      </c>
      <c r="N73" s="36">
        <f t="shared" si="6"/>
        <v>8.5854488126270914E-3</v>
      </c>
      <c r="O73" s="41">
        <f>1+COUNTIF(tbl_AccountPerformance[Won Revenue],"&gt;"&amp;tbl_AccountPerformance[[#This Row],[Won Revenue]])</f>
        <v>63</v>
      </c>
      <c r="P73" s="95">
        <f>SUMIFS(tbl_AccountPerformance[Revenue Share],tbl_AccountPerformance[Revenue Rank],"&lt;="&amp;tbl_AccountPerformance[[#This Row],[Revenue Rank]])</f>
        <v>0.8413306076417314</v>
      </c>
    </row>
    <row r="74" spans="1:16">
      <c r="A74" s="82" t="s">
        <v>119</v>
      </c>
      <c r="B74" t="str">
        <f>_xlfn.XLOOKUP(A74,accounts_clean[account],accounts_clean[sector],"")</f>
        <v>telecommunications</v>
      </c>
      <c r="C74">
        <f>_xlfn.XLOOKUP(A74,accounts_clean[account],accounts_clean[revenue],0)</f>
        <v>5266.09</v>
      </c>
      <c r="D74" s="53">
        <f>_xlfn.XLOOKUP(A74,accounts_clean[account],accounts_clean[employees],0)</f>
        <v>8595</v>
      </c>
      <c r="E74" s="53">
        <f>COUNTIF(sales_analysis[account],A74)</f>
        <v>116</v>
      </c>
      <c r="F74" s="53" cm="1">
        <f t="array" ref="F74">SUM(COUNTIFS(sales_analysis[account],A74,sales_analysis[deal_stage],{"Prospecting","Engaging"}))</f>
        <v>10</v>
      </c>
      <c r="G74" s="53">
        <f>COUNTIFS(sales_analysis[account],A74,sales_analysis[deal_stage],"Won")</f>
        <v>65</v>
      </c>
      <c r="H74" s="53">
        <f>COUNTIFS(sales_analysis[account],A74,sales_analysis[deal_stage],"Lost")</f>
        <v>41</v>
      </c>
      <c r="I74" s="53">
        <f t="shared" si="7"/>
        <v>106</v>
      </c>
      <c r="J74" s="36">
        <f t="shared" si="8"/>
        <v>0.6132075471698113</v>
      </c>
      <c r="K74" s="41">
        <f>SUMIFS(sales_analysis[close_value],sales_analysis[account],A74,sales_analysis[deal_stage],"Won")</f>
        <v>176751</v>
      </c>
      <c r="L74" s="41">
        <f t="shared" si="9"/>
        <v>2719.2461538461539</v>
      </c>
      <c r="M74" s="41">
        <f t="shared" si="10"/>
        <v>1523.7155172413793</v>
      </c>
      <c r="N74" s="36">
        <f t="shared" si="6"/>
        <v>1.7665324009693034E-2</v>
      </c>
      <c r="O74" s="41">
        <f>1+COUNTIF(tbl_AccountPerformance[Won Revenue],"&gt;"&amp;tbl_AccountPerformance[[#This Row],[Won Revenue]])</f>
        <v>7</v>
      </c>
      <c r="P74" s="95">
        <f>SUMIFS(tbl_AccountPerformance[Revenue Share],tbl_AccountPerformance[Revenue Rank],"&lt;="&amp;tbl_AccountPerformance[[#This Row],[Revenue Rank]])</f>
        <v>0.15684919965291208</v>
      </c>
    </row>
    <row r="75" spans="1:16">
      <c r="A75" s="83" t="s">
        <v>120</v>
      </c>
      <c r="B75" t="str">
        <f>_xlfn.XLOOKUP(A75,accounts_clean[account],accounts_clean[sector],"")</f>
        <v>finance</v>
      </c>
      <c r="C75">
        <f>_xlfn.XLOOKUP(A75,accounts_clean[account],accounts_clean[revenue],0)</f>
        <v>2022.14</v>
      </c>
      <c r="D75" s="53">
        <f>_xlfn.XLOOKUP(A75,accounts_clean[account],accounts_clean[employees],0)</f>
        <v>5113</v>
      </c>
      <c r="E75" s="53">
        <f>COUNTIF(sales_analysis[account],A75)</f>
        <v>84</v>
      </c>
      <c r="F75" s="53" cm="1">
        <f t="array" ref="F75">SUM(COUNTIFS(sales_analysis[account],A75,sales_analysis[deal_stage],{"Prospecting","Engaging"}))</f>
        <v>7</v>
      </c>
      <c r="G75" s="53">
        <f>COUNTIFS(sales_analysis[account],A75,sales_analysis[deal_stage],"Won")</f>
        <v>48</v>
      </c>
      <c r="H75" s="53">
        <f>COUNTIFS(sales_analysis[account],A75,sales_analysis[deal_stage],"Lost")</f>
        <v>29</v>
      </c>
      <c r="I75" s="53">
        <f t="shared" si="7"/>
        <v>77</v>
      </c>
      <c r="J75" s="36">
        <f t="shared" si="8"/>
        <v>0.62337662337662336</v>
      </c>
      <c r="K75" s="41">
        <f>SUMIFS(sales_analysis[close_value],sales_analysis[account],A75,sales_analysis[deal_stage],"Won")</f>
        <v>152701</v>
      </c>
      <c r="L75" s="41">
        <f t="shared" si="9"/>
        <v>3181.2708333333335</v>
      </c>
      <c r="M75" s="41">
        <f t="shared" si="10"/>
        <v>1817.8690476190477</v>
      </c>
      <c r="N75" s="36">
        <f t="shared" si="6"/>
        <v>1.5261654200565408E-2</v>
      </c>
      <c r="O75" s="41">
        <f>1+COUNTIF(tbl_AccountPerformance[Won Revenue],"&gt;"&amp;tbl_AccountPerformance[[#This Row],[Won Revenue]])</f>
        <v>15</v>
      </c>
      <c r="P75" s="95">
        <f>SUMIFS(tbl_AccountPerformance[Revenue Share],tbl_AccountPerformance[Revenue Rank],"&lt;="&amp;tbl_AccountPerformance[[#This Row],[Revenue Rank]])</f>
        <v>0.2869157208400871</v>
      </c>
    </row>
    <row r="76" spans="1:16">
      <c r="A76" s="82" t="s">
        <v>121</v>
      </c>
      <c r="B76" t="str">
        <f>_xlfn.XLOOKUP(A76,accounts_clean[account],accounts_clean[sector],"")</f>
        <v>finance</v>
      </c>
      <c r="C76">
        <f>_xlfn.XLOOKUP(A76,accounts_clean[account],accounts_clean[revenue],0)</f>
        <v>646.1</v>
      </c>
      <c r="D76" s="53">
        <f>_xlfn.XLOOKUP(A76,accounts_clean[account],accounts_clean[employees],0)</f>
        <v>883</v>
      </c>
      <c r="E76" s="53">
        <f>COUNTIF(sales_analysis[account],A76)</f>
        <v>66</v>
      </c>
      <c r="F76" s="53" cm="1">
        <f t="array" ref="F76">SUM(COUNTIFS(sales_analysis[account],A76,sales_analysis[deal_stage],{"Prospecting","Engaging"}))</f>
        <v>9</v>
      </c>
      <c r="G76" s="53">
        <f>COUNTIFS(sales_analysis[account],A76,sales_analysis[deal_stage],"Won")</f>
        <v>34</v>
      </c>
      <c r="H76" s="53">
        <f>COUNTIFS(sales_analysis[account],A76,sales_analysis[deal_stage],"Lost")</f>
        <v>23</v>
      </c>
      <c r="I76" s="53">
        <f t="shared" si="7"/>
        <v>57</v>
      </c>
      <c r="J76" s="36">
        <f t="shared" si="8"/>
        <v>0.59649122807017541</v>
      </c>
      <c r="K76" s="41">
        <f>SUMIFS(sales_analysis[close_value],sales_analysis[account],A76,sales_analysis[deal_stage],"Won")</f>
        <v>111533</v>
      </c>
      <c r="L76" s="41">
        <f t="shared" si="9"/>
        <v>3280.3823529411766</v>
      </c>
      <c r="M76" s="41">
        <f t="shared" si="10"/>
        <v>1689.8939393939395</v>
      </c>
      <c r="N76" s="36">
        <f t="shared" si="6"/>
        <v>1.1147131177606313E-2</v>
      </c>
      <c r="O76" s="41">
        <f>1+COUNTIF(tbl_AccountPerformance[Won Revenue],"&gt;"&amp;tbl_AccountPerformance[[#This Row],[Won Revenue]])</f>
        <v>43</v>
      </c>
      <c r="P76" s="95">
        <f>SUMIFS(tbl_AccountPerformance[Revenue Share],tbl_AccountPerformance[Revenue Rank],"&lt;="&amp;tbl_AccountPerformance[[#This Row],[Revenue Rank]])</f>
        <v>0.64648033778107195</v>
      </c>
    </row>
    <row r="77" spans="1:16">
      <c r="A77" s="83" t="s">
        <v>92</v>
      </c>
      <c r="B77" t="str">
        <f>_xlfn.XLOOKUP(A77,accounts_clean[account],accounts_clean[sector],"")</f>
        <v>services</v>
      </c>
      <c r="C77">
        <f>_xlfn.XLOOKUP(A77,accounts_clean[account],accounts_clean[revenue],0)</f>
        <v>2041.73</v>
      </c>
      <c r="D77" s="53">
        <f>_xlfn.XLOOKUP(A77,accounts_clean[account],accounts_clean[employees],0)</f>
        <v>5276</v>
      </c>
      <c r="E77" s="53">
        <f>COUNTIF(sales_analysis[account],A77)</f>
        <v>106</v>
      </c>
      <c r="F77" s="53" cm="1">
        <f t="array" ref="F77">SUM(COUNTIFS(sales_analysis[account],A77,sales_analysis[deal_stage],{"Prospecting","Engaging"}))</f>
        <v>5</v>
      </c>
      <c r="G77" s="53">
        <f>COUNTIFS(sales_analysis[account],A77,sales_analysis[deal_stage],"Won")</f>
        <v>70</v>
      </c>
      <c r="H77" s="53">
        <f>COUNTIFS(sales_analysis[account],A77,sales_analysis[deal_stage],"Lost")</f>
        <v>31</v>
      </c>
      <c r="I77" s="53">
        <f t="shared" si="7"/>
        <v>101</v>
      </c>
      <c r="J77" s="36">
        <f t="shared" si="8"/>
        <v>0.69306930693069302</v>
      </c>
      <c r="K77" s="41">
        <f>SUMIFS(sales_analysis[close_value],sales_analysis[account],A77,sales_analysis[deal_stage],"Won")</f>
        <v>170046</v>
      </c>
      <c r="L77" s="41">
        <f t="shared" si="9"/>
        <v>2429.2285714285713</v>
      </c>
      <c r="M77" s="41">
        <f t="shared" si="10"/>
        <v>1604.2075471698113</v>
      </c>
      <c r="N77" s="36">
        <f t="shared" si="6"/>
        <v>1.6995194859164939E-2</v>
      </c>
      <c r="O77" s="41">
        <f>1+COUNTIF(tbl_AccountPerformance[Won Revenue],"&gt;"&amp;tbl_AccountPerformance[[#This Row],[Won Revenue]])</f>
        <v>8</v>
      </c>
      <c r="P77" s="95">
        <f>SUMIFS(tbl_AccountPerformance[Revenue Share],tbl_AccountPerformance[Revenue Rank],"&lt;="&amp;tbl_AccountPerformance[[#This Row],[Revenue Rank]])</f>
        <v>0.17384439451207701</v>
      </c>
    </row>
    <row r="78" spans="1:16">
      <c r="A78" s="82" t="s">
        <v>122</v>
      </c>
      <c r="B78" t="str">
        <f>_xlfn.XLOOKUP(A78,accounts_clean[account],accounts_clean[sector],"")</f>
        <v>finance</v>
      </c>
      <c r="C78">
        <f>_xlfn.XLOOKUP(A78,accounts_clean[account],accounts_clean[revenue],0)</f>
        <v>7537.24</v>
      </c>
      <c r="D78" s="53">
        <f>_xlfn.XLOOKUP(A78,accounts_clean[account],accounts_clean[employees],0)</f>
        <v>20293</v>
      </c>
      <c r="E78" s="53">
        <f>COUNTIF(sales_analysis[account],A78)</f>
        <v>87</v>
      </c>
      <c r="F78" s="53" cm="1">
        <f t="array" ref="F78">SUM(COUNTIFS(sales_analysis[account],A78,sales_analysis[deal_stage],{"Prospecting","Engaging"}))</f>
        <v>8</v>
      </c>
      <c r="G78" s="53">
        <f>COUNTIFS(sales_analysis[account],A78,sales_analysis[deal_stage],"Won")</f>
        <v>48</v>
      </c>
      <c r="H78" s="53">
        <f>COUNTIFS(sales_analysis[account],A78,sales_analysis[deal_stage],"Lost")</f>
        <v>31</v>
      </c>
      <c r="I78" s="53">
        <f t="shared" si="7"/>
        <v>79</v>
      </c>
      <c r="J78" s="36">
        <f t="shared" si="8"/>
        <v>0.60759493670886078</v>
      </c>
      <c r="K78" s="41">
        <f>SUMIFS(sales_analysis[close_value],sales_analysis[account],A78,sales_analysis[deal_stage],"Won")</f>
        <v>169357</v>
      </c>
      <c r="L78" s="41">
        <f t="shared" si="9"/>
        <v>3528.2708333333335</v>
      </c>
      <c r="M78" s="41">
        <f t="shared" si="10"/>
        <v>1946.632183908046</v>
      </c>
      <c r="N78" s="36">
        <f t="shared" si="6"/>
        <v>1.6926332967335877E-2</v>
      </c>
      <c r="O78" s="41">
        <f>1+COUNTIF(tbl_AccountPerformance[Won Revenue],"&gt;"&amp;tbl_AccountPerformance[[#This Row],[Won Revenue]])</f>
        <v>9</v>
      </c>
      <c r="P78" s="95">
        <f>SUMIFS(tbl_AccountPerformance[Revenue Share],tbl_AccountPerformance[Revenue Rank],"&lt;="&amp;tbl_AccountPerformance[[#This Row],[Revenue Rank]])</f>
        <v>0.19077072747941287</v>
      </c>
    </row>
    <row r="79" spans="1:16">
      <c r="A79" s="83" t="s">
        <v>123</v>
      </c>
      <c r="B79" t="str">
        <f>_xlfn.XLOOKUP(A79,accounts_clean[account],accounts_clean[sector],"")</f>
        <v>entertainment</v>
      </c>
      <c r="C79">
        <f>_xlfn.XLOOKUP(A79,accounts_clean[account],accounts_clean[revenue],0)</f>
        <v>3838.39</v>
      </c>
      <c r="D79" s="53">
        <f>_xlfn.XLOOKUP(A79,accounts_clean[account],accounts_clean[employees],0)</f>
        <v>8274</v>
      </c>
      <c r="E79" s="53">
        <f>COUNTIF(sales_analysis[account],A79)</f>
        <v>94</v>
      </c>
      <c r="F79" s="53" cm="1">
        <f t="array" ref="F79">SUM(COUNTIFS(sales_analysis[account],A79,sales_analysis[deal_stage],{"Prospecting","Engaging"}))</f>
        <v>11</v>
      </c>
      <c r="G79" s="53">
        <f>COUNTIFS(sales_analysis[account],A79,sales_analysis[deal_stage],"Won")</f>
        <v>46</v>
      </c>
      <c r="H79" s="53">
        <f>COUNTIFS(sales_analysis[account],A79,sales_analysis[deal_stage],"Lost")</f>
        <v>37</v>
      </c>
      <c r="I79" s="53">
        <f t="shared" si="7"/>
        <v>83</v>
      </c>
      <c r="J79" s="36">
        <f t="shared" si="8"/>
        <v>0.55421686746987953</v>
      </c>
      <c r="K79" s="41">
        <f>SUMIFS(sales_analysis[close_value],sales_analysis[account],A79,sales_analysis[deal_stage],"Won")</f>
        <v>135346</v>
      </c>
      <c r="L79" s="41">
        <f t="shared" si="9"/>
        <v>2942.304347826087</v>
      </c>
      <c r="M79" s="41">
        <f t="shared" si="10"/>
        <v>1439.8510638297873</v>
      </c>
      <c r="N79" s="36">
        <f t="shared" si="6"/>
        <v>1.3527114095059793E-2</v>
      </c>
      <c r="O79" s="41">
        <f>1+COUNTIF(tbl_AccountPerformance[Won Revenue],"&gt;"&amp;tbl_AccountPerformance[[#This Row],[Won Revenue]])</f>
        <v>24</v>
      </c>
      <c r="P79" s="95">
        <f>SUMIFS(tbl_AccountPerformance[Revenue Share],tbl_AccountPerformance[Revenue Rank],"&lt;="&amp;tbl_AccountPerformance[[#This Row],[Revenue Rank]])</f>
        <v>0.4151699449524634</v>
      </c>
    </row>
    <row r="80" spans="1:16">
      <c r="A80" s="82" t="s">
        <v>124</v>
      </c>
      <c r="B80" t="str">
        <f>_xlfn.XLOOKUP(A80,accounts_clean[account],accounts_clean[sector],"")</f>
        <v>employment</v>
      </c>
      <c r="C80">
        <f>_xlfn.XLOOKUP(A80,accounts_clean[account],accounts_clean[revenue],0)</f>
        <v>2871.35</v>
      </c>
      <c r="D80" s="53">
        <f>_xlfn.XLOOKUP(A80,accounts_clean[account],accounts_clean[employees],0)</f>
        <v>9561</v>
      </c>
      <c r="E80" s="53">
        <f>COUNTIF(sales_analysis[account],A80)</f>
        <v>92</v>
      </c>
      <c r="F80" s="53" cm="1">
        <f t="array" ref="F80">SUM(COUNTIFS(sales_analysis[account],A80,sales_analysis[deal_stage],{"Prospecting","Engaging"}))</f>
        <v>7</v>
      </c>
      <c r="G80" s="53">
        <f>COUNTIFS(sales_analysis[account],A80,sales_analysis[deal_stage],"Won")</f>
        <v>54</v>
      </c>
      <c r="H80" s="53">
        <f>COUNTIFS(sales_analysis[account],A80,sales_analysis[deal_stage],"Lost")</f>
        <v>31</v>
      </c>
      <c r="I80" s="53">
        <f t="shared" si="7"/>
        <v>85</v>
      </c>
      <c r="J80" s="36">
        <f t="shared" si="8"/>
        <v>0.63529411764705879</v>
      </c>
      <c r="K80" s="41">
        <f>SUMIFS(sales_analysis[close_value],sales_analysis[account],A80,sales_analysis[deal_stage],"Won")</f>
        <v>131427</v>
      </c>
      <c r="L80" s="41">
        <f t="shared" si="9"/>
        <v>2433.8333333333335</v>
      </c>
      <c r="M80" s="41">
        <f t="shared" si="10"/>
        <v>1428.554347826087</v>
      </c>
      <c r="N80" s="36">
        <f t="shared" si="6"/>
        <v>1.313543085256619E-2</v>
      </c>
      <c r="O80" s="41">
        <f>1+COUNTIF(tbl_AccountPerformance[Won Revenue],"&gt;"&amp;tbl_AccountPerformance[[#This Row],[Won Revenue]])</f>
        <v>26</v>
      </c>
      <c r="P80" s="95">
        <f>SUMIFS(tbl_AccountPerformance[Revenue Share],tbl_AccountPerformance[Revenue Rank],"&lt;="&amp;tbl_AccountPerformance[[#This Row],[Revenue Rank]])</f>
        <v>0.44177102391536527</v>
      </c>
    </row>
    <row r="81" spans="1:16">
      <c r="A81" s="83" t="s">
        <v>125</v>
      </c>
      <c r="B81" t="str">
        <f>_xlfn.XLOOKUP(A81,accounts_clean[account],accounts_clean[sector],"")</f>
        <v>retail</v>
      </c>
      <c r="C81">
        <f>_xlfn.XLOOKUP(A81,accounts_clean[account],accounts_clean[revenue],0)</f>
        <v>2261.0500000000002</v>
      </c>
      <c r="D81" s="53">
        <f>_xlfn.XLOOKUP(A81,accounts_clean[account],accounts_clean[employees],0)</f>
        <v>3851</v>
      </c>
      <c r="E81" s="53">
        <f>COUNTIF(sales_analysis[account],A81)</f>
        <v>62</v>
      </c>
      <c r="F81" s="53" cm="1">
        <f t="array" ref="F81">SUM(COUNTIFS(sales_analysis[account],A81,sales_analysis[deal_stage],{"Prospecting","Engaging"}))</f>
        <v>6</v>
      </c>
      <c r="G81" s="53">
        <f>COUNTIFS(sales_analysis[account],A81,sales_analysis[deal_stage],"Won")</f>
        <v>36</v>
      </c>
      <c r="H81" s="53">
        <f>COUNTIFS(sales_analysis[account],A81,sales_analysis[deal_stage],"Lost")</f>
        <v>20</v>
      </c>
      <c r="I81" s="53">
        <f t="shared" si="7"/>
        <v>56</v>
      </c>
      <c r="J81" s="36">
        <f t="shared" si="8"/>
        <v>0.6428571428571429</v>
      </c>
      <c r="K81" s="41">
        <f>SUMIFS(sales_analysis[close_value],sales_analysis[account],A81,sales_analysis[deal_stage],"Won")</f>
        <v>75424</v>
      </c>
      <c r="L81" s="41">
        <f t="shared" si="9"/>
        <v>2095.1111111111113</v>
      </c>
      <c r="M81" s="41">
        <f t="shared" si="10"/>
        <v>1216.516129032258</v>
      </c>
      <c r="N81" s="36">
        <f t="shared" si="6"/>
        <v>7.5382283444341905E-3</v>
      </c>
      <c r="O81" s="41">
        <f>1+COUNTIF(tbl_AccountPerformance[Won Revenue],"&gt;"&amp;tbl_AccountPerformance[[#This Row],[Won Revenue]])</f>
        <v>75</v>
      </c>
      <c r="P81" s="95">
        <f>SUMIFS(tbl_AccountPerformance[Revenue Share],tbl_AccountPerformance[Revenue Rank],"&lt;="&amp;tbl_AccountPerformance[[#This Row],[Revenue Rank]])</f>
        <v>0.93770757262930726</v>
      </c>
    </row>
    <row r="82" spans="1:16">
      <c r="A82" s="82" t="s">
        <v>126</v>
      </c>
      <c r="B82" t="str">
        <f>_xlfn.XLOOKUP(A82,accounts_clean[account],accounts_clean[sector],"")</f>
        <v>retail</v>
      </c>
      <c r="C82">
        <f>_xlfn.XLOOKUP(A82,accounts_clean[account],accounts_clean[revenue],0)</f>
        <v>71.12</v>
      </c>
      <c r="D82" s="53">
        <f>_xlfn.XLOOKUP(A82,accounts_clean[account],accounts_clean[employees],0)</f>
        <v>144</v>
      </c>
      <c r="E82" s="53">
        <f>COUNTIF(sales_analysis[account],A82)</f>
        <v>59</v>
      </c>
      <c r="F82" s="53" cm="1">
        <f t="array" ref="F82">SUM(COUNTIFS(sales_analysis[account],A82,sales_analysis[deal_stage],{"Prospecting","Engaging"}))</f>
        <v>7</v>
      </c>
      <c r="G82" s="53">
        <f>COUNTIFS(sales_analysis[account],A82,sales_analysis[deal_stage],"Won")</f>
        <v>34</v>
      </c>
      <c r="H82" s="53">
        <f>COUNTIFS(sales_analysis[account],A82,sales_analysis[deal_stage],"Lost")</f>
        <v>18</v>
      </c>
      <c r="I82" s="53">
        <f t="shared" si="7"/>
        <v>52</v>
      </c>
      <c r="J82" s="36">
        <f t="shared" si="8"/>
        <v>0.65384615384615385</v>
      </c>
      <c r="K82" s="41">
        <f>SUMIFS(sales_analysis[close_value],sales_analysis[account],A82,sales_analysis[deal_stage],"Won")</f>
        <v>55616</v>
      </c>
      <c r="L82" s="41">
        <f t="shared" si="9"/>
        <v>1635.7647058823529</v>
      </c>
      <c r="M82" s="41">
        <f t="shared" si="10"/>
        <v>942.64406779661022</v>
      </c>
      <c r="N82" s="36">
        <f t="shared" si="6"/>
        <v>5.5585239128666192E-3</v>
      </c>
      <c r="O82" s="41">
        <f>1+COUNTIF(tbl_AccountPerformance[Won Revenue],"&gt;"&amp;tbl_AccountPerformance[[#This Row],[Won Revenue]])</f>
        <v>84</v>
      </c>
      <c r="P82" s="95">
        <f>SUMIFS(tbl_AccountPerformance[Revenue Share],tbl_AccountPerformance[Revenue Rank],"&lt;="&amp;tbl_AccountPerformance[[#This Row],[Revenue Rank]])</f>
        <v>0.99483965573451683</v>
      </c>
    </row>
    <row r="83" spans="1:16">
      <c r="A83" s="83" t="s">
        <v>127</v>
      </c>
      <c r="B83" t="str">
        <f>_xlfn.XLOOKUP(A83,accounts_clean[account],accounts_clean[sector],"")</f>
        <v>technology</v>
      </c>
      <c r="C83">
        <f>_xlfn.XLOOKUP(A83,accounts_clean[account],accounts_clean[revenue],0)</f>
        <v>40.79</v>
      </c>
      <c r="D83" s="53">
        <f>_xlfn.XLOOKUP(A83,accounts_clean[account],accounts_clean[employees],0)</f>
        <v>142</v>
      </c>
      <c r="E83" s="53">
        <f>COUNTIF(sales_analysis[account],A83)</f>
        <v>58</v>
      </c>
      <c r="F83" s="53" cm="1">
        <f t="array" ref="F83">SUM(COUNTIFS(sales_analysis[account],A83,sales_analysis[deal_stage],{"Prospecting","Engaging"}))</f>
        <v>10</v>
      </c>
      <c r="G83" s="53">
        <f>COUNTIFS(sales_analysis[account],A83,sales_analysis[deal_stage],"Won")</f>
        <v>33</v>
      </c>
      <c r="H83" s="53">
        <f>COUNTIFS(sales_analysis[account],A83,sales_analysis[deal_stage],"Lost")</f>
        <v>15</v>
      </c>
      <c r="I83" s="53">
        <f t="shared" si="7"/>
        <v>48</v>
      </c>
      <c r="J83" s="36">
        <f t="shared" si="8"/>
        <v>0.6875</v>
      </c>
      <c r="K83" s="41">
        <f>SUMIFS(sales_analysis[close_value],sales_analysis[account],A83,sales_analysis[deal_stage],"Won")</f>
        <v>86690</v>
      </c>
      <c r="L83" s="41">
        <f t="shared" si="9"/>
        <v>2626.969696969697</v>
      </c>
      <c r="M83" s="41">
        <f t="shared" si="10"/>
        <v>1494.655172413793</v>
      </c>
      <c r="N83" s="36">
        <f t="shared" si="6"/>
        <v>8.6642052288263671E-3</v>
      </c>
      <c r="O83" s="41">
        <f>1+COUNTIF(tbl_AccountPerformance[Won Revenue],"&gt;"&amp;tbl_AccountPerformance[[#This Row],[Won Revenue]])</f>
        <v>62</v>
      </c>
      <c r="P83" s="95">
        <f>SUMIFS(tbl_AccountPerformance[Revenue Share],tbl_AccountPerformance[Revenue Rank],"&lt;="&amp;tbl_AccountPerformance[[#This Row],[Revenue Rank]])</f>
        <v>0.83274515882910427</v>
      </c>
    </row>
    <row r="84" spans="1:16">
      <c r="A84" s="82" t="s">
        <v>129</v>
      </c>
      <c r="B84" t="str">
        <f>_xlfn.XLOOKUP(A84,accounts_clean[account],accounts_clean[sector],"")</f>
        <v>entertainment</v>
      </c>
      <c r="C84">
        <f>_xlfn.XLOOKUP(A84,accounts_clean[account],accounts_clean[revenue],0)</f>
        <v>324.19</v>
      </c>
      <c r="D84" s="53">
        <f>_xlfn.XLOOKUP(A84,accounts_clean[account],accounts_clean[employees],0)</f>
        <v>978</v>
      </c>
      <c r="E84" s="53">
        <f>COUNTIF(sales_analysis[account],A84)</f>
        <v>58</v>
      </c>
      <c r="F84" s="53" cm="1">
        <f t="array" ref="F84">SUM(COUNTIFS(sales_analysis[account],A84,sales_analysis[deal_stage],{"Prospecting","Engaging"}))</f>
        <v>12</v>
      </c>
      <c r="G84" s="53">
        <f>COUNTIFS(sales_analysis[account],A84,sales_analysis[deal_stage],"Won")</f>
        <v>33</v>
      </c>
      <c r="H84" s="53">
        <f>COUNTIFS(sales_analysis[account],A84,sales_analysis[deal_stage],"Lost")</f>
        <v>13</v>
      </c>
      <c r="I84" s="53">
        <f t="shared" si="7"/>
        <v>46</v>
      </c>
      <c r="J84" s="36">
        <f t="shared" si="8"/>
        <v>0.71739130434782605</v>
      </c>
      <c r="K84" s="41">
        <f>SUMIFS(sales_analysis[close_value],sales_analysis[account],A84,sales_analysis[deal_stage],"Won")</f>
        <v>76684</v>
      </c>
      <c r="L84" s="41">
        <f t="shared" si="9"/>
        <v>2323.757575757576</v>
      </c>
      <c r="M84" s="41">
        <f t="shared" si="10"/>
        <v>1322.1379310344828</v>
      </c>
      <c r="N84" s="36">
        <f t="shared" si="6"/>
        <v>7.6641586546005438E-3</v>
      </c>
      <c r="O84" s="41">
        <f>1+COUNTIF(tbl_AccountPerformance[Won Revenue],"&gt;"&amp;tbl_AccountPerformance[[#This Row],[Won Revenue]])</f>
        <v>73</v>
      </c>
      <c r="P84" s="95">
        <f>SUMIFS(tbl_AccountPerformance[Revenue Share],tbl_AccountPerformance[Revenue Rank],"&lt;="&amp;tbl_AccountPerformance[[#This Row],[Revenue Rank]])</f>
        <v>0.92250998297542175</v>
      </c>
    </row>
    <row r="85" spans="1:16">
      <c r="A85" s="83" t="s">
        <v>130</v>
      </c>
      <c r="B85" t="str">
        <f>_xlfn.XLOOKUP(A85,accounts_clean[account],accounts_clean[sector],"")</f>
        <v>software</v>
      </c>
      <c r="C85">
        <f>_xlfn.XLOOKUP(A85,accounts_clean[account],accounts_clean[revenue],0)</f>
        <v>4478.47</v>
      </c>
      <c r="D85" s="53">
        <f>_xlfn.XLOOKUP(A85,accounts_clean[account],accounts_clean[employees],0)</f>
        <v>13809</v>
      </c>
      <c r="E85" s="53">
        <f>COUNTIF(sales_analysis[account],A85)</f>
        <v>75</v>
      </c>
      <c r="F85" s="53" cm="1">
        <f t="array" ref="F85">SUM(COUNTIFS(sales_analysis[account],A85,sales_analysis[deal_stage],{"Prospecting","Engaging"}))</f>
        <v>5</v>
      </c>
      <c r="G85" s="53">
        <f>COUNTIFS(sales_analysis[account],A85,sales_analysis[deal_stage],"Won")</f>
        <v>47</v>
      </c>
      <c r="H85" s="53">
        <f>COUNTIFS(sales_analysis[account],A85,sales_analysis[deal_stage],"Lost")</f>
        <v>23</v>
      </c>
      <c r="I85" s="53">
        <f t="shared" si="7"/>
        <v>70</v>
      </c>
      <c r="J85" s="36">
        <f t="shared" si="8"/>
        <v>0.67142857142857137</v>
      </c>
      <c r="K85" s="41">
        <f>SUMIFS(sales_analysis[close_value],sales_analysis[account],A85,sales_analysis[deal_stage],"Won")</f>
        <v>138339</v>
      </c>
      <c r="L85" s="41">
        <f t="shared" si="9"/>
        <v>2943.3829787234044</v>
      </c>
      <c r="M85" s="41">
        <f t="shared" si="10"/>
        <v>1844.52</v>
      </c>
      <c r="N85" s="36">
        <f t="shared" si="6"/>
        <v>1.3826248554050189E-2</v>
      </c>
      <c r="O85" s="41">
        <f>1+COUNTIF(tbl_AccountPerformance[Won Revenue],"&gt;"&amp;tbl_AccountPerformance[[#This Row],[Won Revenue]])</f>
        <v>23</v>
      </c>
      <c r="P85" s="95">
        <f>SUMIFS(tbl_AccountPerformance[Revenue Share],tbl_AccountPerformance[Revenue Rank],"&lt;="&amp;tbl_AccountPerformance[[#This Row],[Revenue Rank]])</f>
        <v>0.4016428308574036</v>
      </c>
    </row>
    <row r="86" spans="1:16">
      <c r="A86" s="82" t="s">
        <v>131</v>
      </c>
      <c r="B86" t="str">
        <f>_xlfn.XLOOKUP(A86,accounts_clean[account],accounts_clean[sector],"")</f>
        <v>medical</v>
      </c>
      <c r="C86">
        <f>_xlfn.XLOOKUP(A86,accounts_clean[account],accounts_clean[revenue],0)</f>
        <v>441.08</v>
      </c>
      <c r="D86" s="53">
        <f>_xlfn.XLOOKUP(A86,accounts_clean[account],accounts_clean[employees],0)</f>
        <v>1210</v>
      </c>
      <c r="E86" s="53">
        <f>COUNTIF(sales_analysis[account],A86)</f>
        <v>63</v>
      </c>
      <c r="F86" s="53" cm="1">
        <f t="array" ref="F86">SUM(COUNTIFS(sales_analysis[account],A86,sales_analysis[deal_stage],{"Prospecting","Engaging"}))</f>
        <v>6</v>
      </c>
      <c r="G86" s="53">
        <f>COUNTIFS(sales_analysis[account],A86,sales_analysis[deal_stage],"Won")</f>
        <v>36</v>
      </c>
      <c r="H86" s="53">
        <f>COUNTIFS(sales_analysis[account],A86,sales_analysis[deal_stage],"Lost")</f>
        <v>21</v>
      </c>
      <c r="I86" s="53">
        <f t="shared" si="7"/>
        <v>57</v>
      </c>
      <c r="J86" s="36">
        <f t="shared" si="8"/>
        <v>0.63157894736842102</v>
      </c>
      <c r="K86" s="41">
        <f>SUMIFS(sales_analysis[close_value],sales_analysis[account],A86,sales_analysis[deal_stage],"Won")</f>
        <v>78237</v>
      </c>
      <c r="L86" s="41">
        <f t="shared" si="9"/>
        <v>2173.25</v>
      </c>
      <c r="M86" s="41">
        <f t="shared" si="10"/>
        <v>1241.8571428571429</v>
      </c>
      <c r="N86" s="36">
        <f t="shared" si="6"/>
        <v>7.8193727591151056E-3</v>
      </c>
      <c r="O86" s="41">
        <f>1+COUNTIF(tbl_AccountPerformance[Won Revenue],"&gt;"&amp;tbl_AccountPerformance[[#This Row],[Won Revenue]])</f>
        <v>71</v>
      </c>
      <c r="P86" s="95">
        <f>SUMIFS(tbl_AccountPerformance[Revenue Share],tbl_AccountPerformance[Revenue Rank],"&lt;="&amp;tbl_AccountPerformance[[#This Row],[Revenue Rank]])</f>
        <v>0.90705653491357918</v>
      </c>
    </row>
    <row r="87" spans="1:16">
      <c r="A87" t="s">
        <v>9412</v>
      </c>
      <c r="B87" s="96"/>
      <c r="C87" s="96"/>
      <c r="D87" s="97"/>
      <c r="E87" s="97"/>
      <c r="F87" s="97"/>
      <c r="G87" s="97"/>
      <c r="H87" s="97"/>
      <c r="I87" s="97"/>
      <c r="J87" s="98"/>
      <c r="K87" s="96"/>
      <c r="L87" s="96"/>
      <c r="M87" s="96"/>
      <c r="N87" s="96"/>
      <c r="O87" s="96"/>
      <c r="P87" s="96"/>
    </row>
    <row r="88" spans="1:16">
      <c r="A88" s="99">
        <f>COUNTA(tbl_AccountPerformance[Account])</f>
        <v>85</v>
      </c>
      <c r="E88" s="53">
        <f>SUM(E2:E86)</f>
        <v>7375</v>
      </c>
      <c r="F88" s="53">
        <f t="shared" ref="F88:I88" si="11">SUM(F2:F86)</f>
        <v>664</v>
      </c>
      <c r="G88" s="53">
        <f t="shared" si="11"/>
        <v>4238</v>
      </c>
      <c r="H88" s="53">
        <f t="shared" si="11"/>
        <v>2473</v>
      </c>
      <c r="I88" s="53">
        <f t="shared" si="11"/>
        <v>6711</v>
      </c>
      <c r="J88" s="36">
        <f>G88/I88</f>
        <v>0.63150052153181346</v>
      </c>
      <c r="K88" s="48">
        <f>SUM(tbl_AccountPerformance[Won Revenue])</f>
        <v>10005534</v>
      </c>
      <c r="L88" s="41">
        <f>K88/G88</f>
        <v>2360.9093912222747</v>
      </c>
      <c r="M88" s="41">
        <f>K88/E88</f>
        <v>1356.6825762711865</v>
      </c>
      <c r="N88" s="95">
        <f>SUM(N2:N86)</f>
        <v>1.0000000000000002</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BB1C8-40AD-48EE-8232-D4294DEB6007}">
  <dimension ref="A1:K11"/>
  <sheetViews>
    <sheetView workbookViewId="0">
      <selection activeCell="K4" sqref="K4"/>
    </sheetView>
  </sheetViews>
  <sheetFormatPr defaultRowHeight="14.4"/>
  <cols>
    <col min="2" max="2" width="10.21875" bestFit="1" customWidth="1"/>
    <col min="3" max="3" width="17.77734375" bestFit="1" customWidth="1"/>
    <col min="4" max="5" width="8.88671875" style="43"/>
    <col min="6" max="6" width="11" style="59" bestFit="1" customWidth="1"/>
    <col min="7" max="7" width="8.88671875" style="36"/>
    <col min="8" max="8" width="9.88671875" style="36" customWidth="1"/>
    <col min="10" max="10" width="14.6640625" customWidth="1"/>
  </cols>
  <sheetData>
    <row r="1" spans="1:11" ht="38.4" customHeight="1">
      <c r="A1" s="1" t="s">
        <v>9399</v>
      </c>
      <c r="B1" s="1" t="s">
        <v>9439</v>
      </c>
      <c r="C1" s="1" t="s">
        <v>9201</v>
      </c>
      <c r="D1" s="42" t="s">
        <v>9159</v>
      </c>
      <c r="E1" s="42" t="s">
        <v>9261</v>
      </c>
      <c r="F1" s="100" t="s">
        <v>9273</v>
      </c>
      <c r="G1" s="80" t="s">
        <v>9442</v>
      </c>
      <c r="H1" s="80" t="s">
        <v>9443</v>
      </c>
      <c r="J1" s="17" t="s">
        <v>9444</v>
      </c>
      <c r="K1" t="s">
        <v>9253</v>
      </c>
    </row>
    <row r="2" spans="1:11" ht="29.4" customHeight="1">
      <c r="A2" s="1" cm="1">
        <f t="array" ref="A2:H11">_xlfn._xlws.SORT(
_xlfn._xlws.FILTER(
CHOOSE(
{1,2,3,4,5,6,7,8},
tbl_AccountPerformance[Revenue Rank],
tbl_AccountPerformance[Account],
tbl_AccountPerformance[Sector],
tbl_AccountPerformance[Total Opportunities],
tbl_AccountPerformance[Won Opportunities],
tbl_AccountPerformance[Won Revenue],
tbl_AccountPerformance[Revenue Share],
tbl_AccountPerformance[Cumulative Revenue Share]
),
tbl_AccountPerformance[Revenue Rank]&lt;=10
),
1,
1
)</f>
        <v>1</v>
      </c>
      <c r="B2" t="str">
        <v>Kan-code</v>
      </c>
      <c r="C2" t="str">
        <v>software</v>
      </c>
      <c r="D2" s="43">
        <v>196</v>
      </c>
      <c r="E2" s="43">
        <v>115</v>
      </c>
      <c r="F2" s="59">
        <v>341455</v>
      </c>
      <c r="G2" s="36">
        <v>3.4126614331628877E-2</v>
      </c>
      <c r="H2" s="36">
        <v>3.4126614331628877E-2</v>
      </c>
      <c r="J2" s="1" t="s">
        <v>9445</v>
      </c>
      <c r="K2" s="101">
        <f>MAX(tbl_AccountPerformance[Revenue Share])</f>
        <v>3.4126614331628877E-2</v>
      </c>
    </row>
    <row r="3" spans="1:11" ht="27" customHeight="1">
      <c r="A3" s="1">
        <v>2</v>
      </c>
      <c r="B3" t="str">
        <v>Konex</v>
      </c>
      <c r="C3" t="str">
        <v>technology</v>
      </c>
      <c r="D3" s="43">
        <v>178</v>
      </c>
      <c r="E3" s="43">
        <v>108</v>
      </c>
      <c r="F3" s="59">
        <v>269245</v>
      </c>
      <c r="G3" s="36">
        <v>2.6909608222809498E-2</v>
      </c>
      <c r="H3" s="36">
        <v>6.1036222554438371E-2</v>
      </c>
      <c r="J3" s="1" t="s">
        <v>9446</v>
      </c>
      <c r="K3" s="101">
        <f>SUMIFS(tbl_AccountPerformance[Revenue Share],tbl_AccountPerformance[Revenue Rank],"&lt;=5")</f>
        <v>0.12094177082402599</v>
      </c>
    </row>
    <row r="4" spans="1:11" ht="24.6" customHeight="1">
      <c r="A4" s="1">
        <v>3</v>
      </c>
      <c r="B4" t="str">
        <v>Condax</v>
      </c>
      <c r="C4" t="str">
        <v>medical</v>
      </c>
      <c r="D4" s="43">
        <v>170</v>
      </c>
      <c r="E4" s="43">
        <v>105</v>
      </c>
      <c r="F4" s="59">
        <v>206410</v>
      </c>
      <c r="G4" s="36">
        <v>2.0629583588442156E-2</v>
      </c>
      <c r="H4" s="36">
        <v>8.1665806142880534E-2</v>
      </c>
      <c r="J4" s="1" t="s">
        <v>9447</v>
      </c>
      <c r="K4" s="101">
        <f>SUMIFS(tbl_AccountPerformance[Revenue Share],tbl_AccountPerformance[Revenue Rank],"&lt;=10")</f>
        <v>0.20722991896284598</v>
      </c>
    </row>
    <row r="5" spans="1:11" ht="27" customHeight="1">
      <c r="A5" s="1">
        <v>4</v>
      </c>
      <c r="B5" t="str">
        <v>Cheers</v>
      </c>
      <c r="C5" t="str">
        <v>entertainment</v>
      </c>
      <c r="D5" s="43">
        <v>98</v>
      </c>
      <c r="E5" s="43">
        <v>57</v>
      </c>
      <c r="F5" s="59">
        <v>198020</v>
      </c>
      <c r="G5" s="36">
        <v>1.9791047634239212E-2</v>
      </c>
      <c r="H5" s="36">
        <v>0.10145685377711974</v>
      </c>
      <c r="J5" s="1" t="s">
        <v>9448</v>
      </c>
      <c r="K5" s="101">
        <f>SUMIFS(tbl_AccountPerformance[Revenue Share],tbl_AccountPerformance[Revenue Rank],"&lt;=20")</f>
        <v>0.35980518381127885</v>
      </c>
    </row>
    <row r="6" spans="1:11" ht="28.2" customHeight="1">
      <c r="A6" s="1">
        <v>5</v>
      </c>
      <c r="B6" t="str">
        <v>Hottechi</v>
      </c>
      <c r="C6" t="str">
        <v>technology</v>
      </c>
      <c r="D6" s="43">
        <v>200</v>
      </c>
      <c r="E6" s="43">
        <v>111</v>
      </c>
      <c r="F6" s="59">
        <v>194957</v>
      </c>
      <c r="G6" s="36">
        <v>1.9484917046906244E-2</v>
      </c>
      <c r="H6" s="36">
        <v>0.12094177082402599</v>
      </c>
      <c r="J6" s="1" t="s">
        <v>9449</v>
      </c>
      <c r="K6" s="101">
        <f>1-K5</f>
        <v>0.64019481618872121</v>
      </c>
    </row>
    <row r="7" spans="1:11">
      <c r="A7" s="1">
        <v>6</v>
      </c>
      <c r="B7" t="str">
        <v>Goodsilron</v>
      </c>
      <c r="C7" t="str">
        <v>marketing</v>
      </c>
      <c r="D7" s="43">
        <v>95</v>
      </c>
      <c r="E7" s="43">
        <v>65</v>
      </c>
      <c r="F7" s="59">
        <v>182522</v>
      </c>
      <c r="G7" s="36">
        <v>1.8242104819193059E-2</v>
      </c>
      <c r="H7" s="36">
        <v>0.13918387564321905</v>
      </c>
    </row>
    <row r="8" spans="1:11">
      <c r="A8" s="1">
        <v>7</v>
      </c>
      <c r="B8" t="str">
        <v>Treequote</v>
      </c>
      <c r="C8" t="str">
        <v>telecommunications</v>
      </c>
      <c r="D8" s="43">
        <v>116</v>
      </c>
      <c r="E8" s="43">
        <v>65</v>
      </c>
      <c r="F8" s="59">
        <v>176751</v>
      </c>
      <c r="G8" s="36">
        <v>1.7665324009693034E-2</v>
      </c>
      <c r="H8" s="36">
        <v>0.15684919965291208</v>
      </c>
    </row>
    <row r="9" spans="1:11">
      <c r="A9" s="1">
        <v>8</v>
      </c>
      <c r="B9" t="str">
        <v>Warephase</v>
      </c>
      <c r="C9" t="str">
        <v>services</v>
      </c>
      <c r="D9" s="43">
        <v>106</v>
      </c>
      <c r="E9" s="43">
        <v>70</v>
      </c>
      <c r="F9" s="59">
        <v>170046</v>
      </c>
      <c r="G9" s="36">
        <v>1.6995194859164939E-2</v>
      </c>
      <c r="H9" s="36">
        <v>0.17384439451207701</v>
      </c>
    </row>
    <row r="10" spans="1:11">
      <c r="A10">
        <v>9</v>
      </c>
      <c r="B10" t="str">
        <v>Xx-holding</v>
      </c>
      <c r="C10" t="str">
        <v>finance</v>
      </c>
      <c r="D10" s="43">
        <v>87</v>
      </c>
      <c r="E10" s="43">
        <v>48</v>
      </c>
      <c r="F10" s="59">
        <v>169357</v>
      </c>
      <c r="G10" s="36">
        <v>1.6926332967335877E-2</v>
      </c>
      <c r="H10" s="36">
        <v>0.19077072747941287</v>
      </c>
    </row>
    <row r="11" spans="1:11">
      <c r="A11">
        <v>10</v>
      </c>
      <c r="B11" t="str">
        <v>Isdom</v>
      </c>
      <c r="C11" t="str">
        <v>medical</v>
      </c>
      <c r="D11" s="43">
        <v>119</v>
      </c>
      <c r="E11" s="43">
        <v>65</v>
      </c>
      <c r="F11" s="59">
        <v>164683</v>
      </c>
      <c r="G11" s="36">
        <v>1.6459191483433069E-2</v>
      </c>
      <c r="H11" s="36">
        <v>0.20722991896284598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1C684-509F-4690-A5EF-18F7A5E14144}">
  <dimension ref="A1:H11"/>
  <sheetViews>
    <sheetView zoomScale="70" zoomScaleNormal="70" workbookViewId="0">
      <selection activeCell="G3" sqref="G3"/>
    </sheetView>
  </sheetViews>
  <sheetFormatPr defaultColWidth="30.109375" defaultRowHeight="14.4"/>
  <cols>
    <col min="1" max="1" width="13.5546875" style="17" customWidth="1"/>
    <col min="2" max="2" width="18" style="17" customWidth="1"/>
    <col min="3" max="3" width="62.88671875" style="17" customWidth="1"/>
    <col min="4" max="4" width="59.33203125" style="17" customWidth="1"/>
    <col min="5" max="5" width="57.33203125" style="17" customWidth="1"/>
    <col min="6" max="6" width="32.33203125" style="17" customWidth="1"/>
    <col min="7" max="7" width="12.77734375" style="17" customWidth="1"/>
    <col min="8" max="8" width="39.77734375" style="17" customWidth="1"/>
    <col min="9" max="16384" width="30.109375" style="17"/>
  </cols>
  <sheetData>
    <row r="1" spans="1:8">
      <c r="A1" s="1" t="s">
        <v>9450</v>
      </c>
      <c r="B1" s="1" t="s">
        <v>9451</v>
      </c>
      <c r="C1" s="1" t="s">
        <v>9310</v>
      </c>
      <c r="D1" s="1" t="s">
        <v>9452</v>
      </c>
      <c r="E1" s="1" t="s">
        <v>9453</v>
      </c>
      <c r="F1" s="1" t="s">
        <v>9454</v>
      </c>
      <c r="G1" s="1" t="s">
        <v>9455</v>
      </c>
      <c r="H1" s="1" t="s">
        <v>9506</v>
      </c>
    </row>
    <row r="2" spans="1:8" ht="57.6">
      <c r="A2" s="17" t="s">
        <v>9456</v>
      </c>
      <c r="B2" s="17" t="s">
        <v>9466</v>
      </c>
      <c r="C2" s="17" t="s">
        <v>9486</v>
      </c>
      <c r="D2" s="17" t="s">
        <v>9527</v>
      </c>
      <c r="E2" s="17" t="s">
        <v>9487</v>
      </c>
      <c r="F2" s="17" t="s">
        <v>9505</v>
      </c>
      <c r="G2" s="17" t="s">
        <v>9467</v>
      </c>
      <c r="H2" s="17" t="s">
        <v>9517</v>
      </c>
    </row>
    <row r="3" spans="1:8" ht="72">
      <c r="A3" s="1" t="s">
        <v>9457</v>
      </c>
      <c r="B3" s="17" t="s">
        <v>9468</v>
      </c>
      <c r="C3" s="17" t="s">
        <v>9469</v>
      </c>
      <c r="D3" s="17" t="s">
        <v>9488</v>
      </c>
      <c r="E3" s="17" t="s">
        <v>9489</v>
      </c>
      <c r="F3" s="17" t="s">
        <v>9507</v>
      </c>
      <c r="G3" s="17" t="s">
        <v>9467</v>
      </c>
      <c r="H3" s="1" t="s">
        <v>9518</v>
      </c>
    </row>
    <row r="4" spans="1:8" ht="57.6">
      <c r="A4" s="1" t="s">
        <v>9458</v>
      </c>
      <c r="B4" s="17" t="s">
        <v>9470</v>
      </c>
      <c r="C4" s="17" t="s">
        <v>9471</v>
      </c>
      <c r="D4" s="17" t="s">
        <v>9490</v>
      </c>
      <c r="E4" s="17" t="s">
        <v>9491</v>
      </c>
      <c r="F4" s="17" t="s">
        <v>9509</v>
      </c>
      <c r="G4" t="s">
        <v>9508</v>
      </c>
      <c r="H4" s="17" t="s">
        <v>9519</v>
      </c>
    </row>
    <row r="5" spans="1:8" ht="43.2">
      <c r="A5" s="1" t="s">
        <v>9459</v>
      </c>
      <c r="B5" s="17" t="s">
        <v>9472</v>
      </c>
      <c r="C5" s="17" t="s">
        <v>9473</v>
      </c>
      <c r="D5" s="17" t="s">
        <v>9492</v>
      </c>
      <c r="E5" s="17" t="s">
        <v>9493</v>
      </c>
      <c r="F5" s="17" t="s">
        <v>9510</v>
      </c>
      <c r="G5" t="s">
        <v>9508</v>
      </c>
      <c r="H5" s="17" t="s">
        <v>9520</v>
      </c>
    </row>
    <row r="6" spans="1:8" ht="57.6">
      <c r="A6" s="1" t="s">
        <v>9460</v>
      </c>
      <c r="B6" s="17" t="s">
        <v>9476</v>
      </c>
      <c r="C6" s="17" t="s">
        <v>9477</v>
      </c>
      <c r="D6" s="17" t="s">
        <v>9494</v>
      </c>
      <c r="E6" s="17" t="s">
        <v>9495</v>
      </c>
      <c r="F6" s="17" t="s">
        <v>9511</v>
      </c>
      <c r="G6" t="s">
        <v>9508</v>
      </c>
      <c r="H6" s="17" t="s">
        <v>9521</v>
      </c>
    </row>
    <row r="7" spans="1:8" ht="57.6">
      <c r="A7" s="1" t="s">
        <v>9461</v>
      </c>
      <c r="B7" s="17" t="s">
        <v>9474</v>
      </c>
      <c r="C7" s="17" t="s">
        <v>9475</v>
      </c>
      <c r="D7" s="17" t="s">
        <v>9496</v>
      </c>
      <c r="E7" s="17" t="s">
        <v>9497</v>
      </c>
      <c r="F7" s="17" t="s">
        <v>9512</v>
      </c>
      <c r="G7" s="17" t="s">
        <v>9467</v>
      </c>
      <c r="H7" s="17" t="s">
        <v>9522</v>
      </c>
    </row>
    <row r="8" spans="1:8" ht="43.2">
      <c r="A8" s="17" t="s">
        <v>9462</v>
      </c>
      <c r="B8" s="17" t="s">
        <v>9478</v>
      </c>
      <c r="C8" s="17" t="s">
        <v>9479</v>
      </c>
      <c r="D8" s="17" t="s">
        <v>9498</v>
      </c>
      <c r="E8" s="17" t="s">
        <v>9499</v>
      </c>
      <c r="F8" s="17" t="s">
        <v>9513</v>
      </c>
      <c r="G8" t="s">
        <v>9508</v>
      </c>
      <c r="H8" s="17" t="s">
        <v>9523</v>
      </c>
    </row>
    <row r="9" spans="1:8" ht="57.6">
      <c r="A9" s="1" t="s">
        <v>9463</v>
      </c>
      <c r="B9" s="17" t="s">
        <v>9480</v>
      </c>
      <c r="C9" s="17" t="s">
        <v>9481</v>
      </c>
      <c r="D9" s="17" t="s">
        <v>9500</v>
      </c>
      <c r="E9" s="17" t="s">
        <v>9501</v>
      </c>
      <c r="F9" s="17" t="s">
        <v>9514</v>
      </c>
      <c r="G9" t="s">
        <v>9508</v>
      </c>
      <c r="H9" s="17" t="s">
        <v>9524</v>
      </c>
    </row>
    <row r="10" spans="1:8" ht="43.2">
      <c r="A10" s="1" t="s">
        <v>9464</v>
      </c>
      <c r="B10" s="17" t="s">
        <v>9482</v>
      </c>
      <c r="C10" s="17" t="s">
        <v>9484</v>
      </c>
      <c r="D10" s="17" t="s">
        <v>9528</v>
      </c>
      <c r="E10" s="17" t="s">
        <v>9502</v>
      </c>
      <c r="F10" s="17" t="s">
        <v>9515</v>
      </c>
      <c r="G10" s="17" t="s">
        <v>9467</v>
      </c>
      <c r="H10" s="17" t="s">
        <v>9525</v>
      </c>
    </row>
    <row r="11" spans="1:8" ht="57.6">
      <c r="A11" s="17" t="s">
        <v>9465</v>
      </c>
      <c r="B11" s="17" t="s">
        <v>9483</v>
      </c>
      <c r="C11" s="17" t="s">
        <v>9485</v>
      </c>
      <c r="D11" s="17" t="s">
        <v>9503</v>
      </c>
      <c r="E11" s="17" t="s">
        <v>9504</v>
      </c>
      <c r="F11" s="17" t="s">
        <v>9516</v>
      </c>
      <c r="G11" t="s">
        <v>9508</v>
      </c>
      <c r="H11" s="17" t="s">
        <v>9526</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612D5-A767-44F4-AF31-47B8A467BFB4}">
  <dimension ref="A1:C22"/>
  <sheetViews>
    <sheetView workbookViewId="0">
      <selection sqref="A1:C22"/>
    </sheetView>
  </sheetViews>
  <sheetFormatPr defaultRowHeight="14.4"/>
  <cols>
    <col min="1" max="1" width="12.33203125" bestFit="1" customWidth="1"/>
    <col min="2" max="2" width="14.77734375" bestFit="1" customWidth="1"/>
    <col min="3" max="3" width="48.5546875" bestFit="1" customWidth="1"/>
  </cols>
  <sheetData>
    <row r="1" spans="1:3">
      <c r="A1" s="17" t="s">
        <v>132</v>
      </c>
      <c r="B1" s="17" t="s">
        <v>133</v>
      </c>
      <c r="C1" s="17" t="s">
        <v>134</v>
      </c>
    </row>
    <row r="2" spans="1:3">
      <c r="A2" s="18" t="s">
        <v>135</v>
      </c>
      <c r="B2" s="18" t="s">
        <v>14</v>
      </c>
      <c r="C2" s="18" t="s">
        <v>136</v>
      </c>
    </row>
    <row r="3" spans="1:3">
      <c r="A3" s="18" t="s">
        <v>135</v>
      </c>
      <c r="B3" s="18" t="s">
        <v>15</v>
      </c>
      <c r="C3" s="18" t="s">
        <v>137</v>
      </c>
    </row>
    <row r="4" spans="1:3">
      <c r="A4" s="18" t="s">
        <v>135</v>
      </c>
      <c r="B4" s="18" t="s">
        <v>16</v>
      </c>
      <c r="C4" s="18" t="s">
        <v>138</v>
      </c>
    </row>
    <row r="5" spans="1:3">
      <c r="A5" s="18" t="s">
        <v>135</v>
      </c>
      <c r="B5" s="18" t="s">
        <v>17</v>
      </c>
      <c r="C5" s="18" t="s">
        <v>139</v>
      </c>
    </row>
    <row r="6" spans="1:3">
      <c r="A6" s="18" t="s">
        <v>135</v>
      </c>
      <c r="B6" s="18" t="s">
        <v>18</v>
      </c>
      <c r="C6" s="18" t="s">
        <v>140</v>
      </c>
    </row>
    <row r="7" spans="1:3">
      <c r="A7" s="18" t="s">
        <v>135</v>
      </c>
      <c r="B7" s="18" t="s">
        <v>19</v>
      </c>
      <c r="C7" s="18" t="s">
        <v>141</v>
      </c>
    </row>
    <row r="8" spans="1:3">
      <c r="A8" s="18" t="s">
        <v>135</v>
      </c>
      <c r="B8" s="18" t="s">
        <v>20</v>
      </c>
      <c r="C8" s="18" t="s">
        <v>142</v>
      </c>
    </row>
    <row r="9" spans="1:3">
      <c r="A9" s="18" t="s">
        <v>143</v>
      </c>
      <c r="B9" s="18" t="s">
        <v>144</v>
      </c>
      <c r="C9" s="18" t="s">
        <v>145</v>
      </c>
    </row>
    <row r="10" spans="1:3">
      <c r="A10" s="18" t="s">
        <v>143</v>
      </c>
      <c r="B10" s="18" t="s">
        <v>146</v>
      </c>
      <c r="C10" s="18" t="s">
        <v>147</v>
      </c>
    </row>
    <row r="11" spans="1:3">
      <c r="A11" s="18" t="s">
        <v>143</v>
      </c>
      <c r="B11" s="18" t="s">
        <v>148</v>
      </c>
      <c r="C11" s="18" t="s">
        <v>149</v>
      </c>
    </row>
    <row r="12" spans="1:3">
      <c r="A12" s="18" t="s">
        <v>150</v>
      </c>
      <c r="B12" s="18" t="s">
        <v>151</v>
      </c>
      <c r="C12" s="18" t="s">
        <v>152</v>
      </c>
    </row>
    <row r="13" spans="1:3">
      <c r="A13" s="18" t="s">
        <v>150</v>
      </c>
      <c r="B13" s="18" t="s">
        <v>153</v>
      </c>
      <c r="C13" s="18" t="s">
        <v>154</v>
      </c>
    </row>
    <row r="14" spans="1:3">
      <c r="A14" s="18" t="s">
        <v>150</v>
      </c>
      <c r="B14" s="18" t="s">
        <v>155</v>
      </c>
      <c r="C14" s="18" t="s">
        <v>156</v>
      </c>
    </row>
    <row r="15" spans="1:3">
      <c r="A15" s="18" t="s">
        <v>157</v>
      </c>
      <c r="B15" s="18" t="s">
        <v>158</v>
      </c>
      <c r="C15" s="18" t="s">
        <v>159</v>
      </c>
    </row>
    <row r="16" spans="1:3">
      <c r="A16" s="18" t="s">
        <v>157</v>
      </c>
      <c r="B16" s="18" t="s">
        <v>151</v>
      </c>
      <c r="C16" s="18" t="s">
        <v>160</v>
      </c>
    </row>
    <row r="17" spans="1:3">
      <c r="A17" s="18" t="s">
        <v>157</v>
      </c>
      <c r="B17" s="18" t="s">
        <v>144</v>
      </c>
      <c r="C17" s="18" t="s">
        <v>145</v>
      </c>
    </row>
    <row r="18" spans="1:3">
      <c r="A18" s="18" t="s">
        <v>157</v>
      </c>
      <c r="B18" s="18" t="s">
        <v>14</v>
      </c>
      <c r="C18" s="18" t="s">
        <v>136</v>
      </c>
    </row>
    <row r="19" spans="1:3">
      <c r="A19" s="18" t="s">
        <v>157</v>
      </c>
      <c r="B19" s="18" t="s">
        <v>161</v>
      </c>
      <c r="C19" s="18" t="s">
        <v>162</v>
      </c>
    </row>
    <row r="20" spans="1:3">
      <c r="A20" s="18" t="s">
        <v>157</v>
      </c>
      <c r="B20" s="18" t="s">
        <v>163</v>
      </c>
      <c r="C20" s="18" t="s">
        <v>164</v>
      </c>
    </row>
    <row r="21" spans="1:3">
      <c r="A21" s="18" t="s">
        <v>157</v>
      </c>
      <c r="B21" s="18" t="s">
        <v>165</v>
      </c>
      <c r="C21" s="18" t="s">
        <v>166</v>
      </c>
    </row>
    <row r="22" spans="1:3">
      <c r="A22" s="18" t="s">
        <v>157</v>
      </c>
      <c r="B22" s="18" t="s">
        <v>167</v>
      </c>
      <c r="C22" s="18" t="s">
        <v>168</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73FF1-A74B-45E5-8103-230E51B9D7BE}">
  <dimension ref="A1:I22"/>
  <sheetViews>
    <sheetView zoomScale="80" zoomScaleNormal="80" workbookViewId="0">
      <selection activeCell="I3" sqref="I3"/>
    </sheetView>
  </sheetViews>
  <sheetFormatPr defaultRowHeight="14.4"/>
  <cols>
    <col min="1" max="1" width="15.33203125" customWidth="1"/>
    <col min="2" max="2" width="14.88671875" customWidth="1"/>
    <col min="3" max="3" width="41.88671875" customWidth="1"/>
    <col min="4" max="4" width="16.109375" customWidth="1"/>
    <col min="5" max="5" width="20.88671875" bestFit="1" customWidth="1"/>
    <col min="6" max="6" width="34.21875" bestFit="1" customWidth="1"/>
    <col min="7" max="7" width="17.6640625" customWidth="1"/>
    <col min="8" max="8" width="16" customWidth="1"/>
    <col min="9" max="9" width="27.109375" customWidth="1"/>
  </cols>
  <sheetData>
    <row r="1" spans="1:9" ht="28.8">
      <c r="A1" s="17" t="s">
        <v>132</v>
      </c>
      <c r="B1" s="17" t="s">
        <v>133</v>
      </c>
      <c r="C1" s="17" t="s">
        <v>9060</v>
      </c>
      <c r="D1" s="1" t="s">
        <v>9061</v>
      </c>
      <c r="E1" s="1" t="s">
        <v>9062</v>
      </c>
      <c r="F1" s="1" t="s">
        <v>9063</v>
      </c>
      <c r="G1" s="1" t="s">
        <v>9064</v>
      </c>
      <c r="H1" s="1" t="s">
        <v>9036</v>
      </c>
      <c r="I1" s="1" t="s">
        <v>9065</v>
      </c>
    </row>
    <row r="2" spans="1:9" ht="43.2">
      <c r="A2" s="18" t="s">
        <v>157</v>
      </c>
      <c r="B2" s="18" t="s">
        <v>158</v>
      </c>
      <c r="C2" s="18" t="s">
        <v>159</v>
      </c>
      <c r="D2" s="17" t="s">
        <v>9066</v>
      </c>
      <c r="E2" s="17" t="s">
        <v>9032</v>
      </c>
      <c r="F2" s="17" t="s">
        <v>9102</v>
      </c>
      <c r="G2" s="1" t="s">
        <v>9074</v>
      </c>
      <c r="H2" s="17" t="s">
        <v>9103</v>
      </c>
      <c r="I2" s="17" t="s">
        <v>9104</v>
      </c>
    </row>
    <row r="3" spans="1:9" ht="43.2">
      <c r="A3" s="18" t="s">
        <v>157</v>
      </c>
      <c r="B3" s="18" t="s">
        <v>151</v>
      </c>
      <c r="C3" s="18" t="s">
        <v>160</v>
      </c>
      <c r="D3" s="17" t="s">
        <v>9066</v>
      </c>
      <c r="E3" s="17" t="s">
        <v>9069</v>
      </c>
      <c r="F3" s="17" t="s">
        <v>9078</v>
      </c>
      <c r="G3" s="1" t="s">
        <v>9074</v>
      </c>
      <c r="H3" s="17" t="s">
        <v>9103</v>
      </c>
      <c r="I3" s="17" t="s">
        <v>9197</v>
      </c>
    </row>
    <row r="4" spans="1:9" ht="84.6" customHeight="1">
      <c r="A4" s="18" t="s">
        <v>157</v>
      </c>
      <c r="B4" s="18" t="s">
        <v>144</v>
      </c>
      <c r="C4" s="18" t="s">
        <v>145</v>
      </c>
      <c r="D4" s="17" t="s">
        <v>9066</v>
      </c>
      <c r="E4" s="17" t="s">
        <v>9069</v>
      </c>
      <c r="F4" s="17" t="s">
        <v>9079</v>
      </c>
      <c r="G4" s="1" t="s">
        <v>9074</v>
      </c>
      <c r="H4" s="17" t="s">
        <v>9188</v>
      </c>
      <c r="I4" s="17" t="s">
        <v>9195</v>
      </c>
    </row>
    <row r="5" spans="1:9" ht="72">
      <c r="A5" s="18" t="s">
        <v>157</v>
      </c>
      <c r="B5" s="18" t="s">
        <v>14</v>
      </c>
      <c r="C5" s="18" t="s">
        <v>136</v>
      </c>
      <c r="D5" s="17" t="s">
        <v>9066</v>
      </c>
      <c r="E5" s="17" t="s">
        <v>9069</v>
      </c>
      <c r="F5" s="17" t="s">
        <v>9080</v>
      </c>
      <c r="G5" s="17" t="s">
        <v>9075</v>
      </c>
      <c r="H5" s="17" t="s">
        <v>9189</v>
      </c>
      <c r="I5" s="17" t="s">
        <v>9196</v>
      </c>
    </row>
    <row r="6" spans="1:9" ht="72">
      <c r="A6" s="18" t="s">
        <v>157</v>
      </c>
      <c r="B6" s="18" t="s">
        <v>161</v>
      </c>
      <c r="C6" s="18" t="s">
        <v>162</v>
      </c>
      <c r="D6" s="17" t="s">
        <v>9066</v>
      </c>
      <c r="E6" s="17" t="s">
        <v>9070</v>
      </c>
      <c r="F6" s="17" t="s">
        <v>9081</v>
      </c>
      <c r="G6" s="1" t="s">
        <v>9074</v>
      </c>
      <c r="H6" s="17" t="s">
        <v>9103</v>
      </c>
      <c r="I6" s="17" t="s">
        <v>9190</v>
      </c>
    </row>
    <row r="7" spans="1:9" ht="57.6">
      <c r="A7" s="18" t="s">
        <v>157</v>
      </c>
      <c r="B7" s="18" t="s">
        <v>163</v>
      </c>
      <c r="C7" s="18" t="s">
        <v>164</v>
      </c>
      <c r="D7" s="17" t="s">
        <v>9067</v>
      </c>
      <c r="E7" s="17" t="s">
        <v>9071</v>
      </c>
      <c r="F7" s="17" t="s">
        <v>9082</v>
      </c>
      <c r="G7" s="17" t="s">
        <v>9076</v>
      </c>
      <c r="H7" s="17" t="s">
        <v>9103</v>
      </c>
      <c r="I7" s="17" t="s">
        <v>9191</v>
      </c>
    </row>
    <row r="8" spans="1:9" ht="57.6">
      <c r="A8" s="18" t="s">
        <v>157</v>
      </c>
      <c r="B8" s="18" t="s">
        <v>165</v>
      </c>
      <c r="C8" s="18" t="s">
        <v>166</v>
      </c>
      <c r="D8" s="17" t="s">
        <v>9067</v>
      </c>
      <c r="E8" s="17" t="s">
        <v>9072</v>
      </c>
      <c r="F8" s="17" t="s">
        <v>9149</v>
      </c>
      <c r="G8" s="17" t="s">
        <v>9077</v>
      </c>
      <c r="H8" s="17" t="s">
        <v>9103</v>
      </c>
      <c r="I8" s="17" t="s">
        <v>9192</v>
      </c>
    </row>
    <row r="9" spans="1:9" ht="100.8">
      <c r="A9" s="18" t="s">
        <v>157</v>
      </c>
      <c r="B9" s="18" t="s">
        <v>167</v>
      </c>
      <c r="C9" s="18" t="s">
        <v>168</v>
      </c>
      <c r="D9" s="17" t="s">
        <v>9068</v>
      </c>
      <c r="E9" s="17" t="s">
        <v>9073</v>
      </c>
      <c r="F9" s="17" t="s">
        <v>9194</v>
      </c>
      <c r="G9" s="17" t="s">
        <v>9077</v>
      </c>
      <c r="H9" s="17" t="s">
        <v>9103</v>
      </c>
      <c r="I9" s="17" t="s">
        <v>9193</v>
      </c>
    </row>
    <row r="10" spans="1:9">
      <c r="A10" s="4"/>
      <c r="B10" s="4"/>
      <c r="C10" s="4"/>
    </row>
    <row r="11" spans="1:9">
      <c r="A11" s="4"/>
      <c r="B11" s="4"/>
      <c r="C11" s="4"/>
    </row>
    <row r="12" spans="1:9">
      <c r="A12" s="4"/>
      <c r="B12" s="4"/>
      <c r="C12" s="4"/>
    </row>
    <row r="13" spans="1:9">
      <c r="A13" s="4"/>
      <c r="B13" s="4"/>
      <c r="C13" s="4"/>
    </row>
    <row r="14" spans="1:9">
      <c r="A14" s="4"/>
      <c r="B14" s="4"/>
      <c r="C14" s="4"/>
    </row>
    <row r="15" spans="1:9">
      <c r="A15" s="4"/>
      <c r="B15" s="4"/>
      <c r="C15" s="4"/>
    </row>
    <row r="16" spans="1:9">
      <c r="A16" s="4"/>
      <c r="B16" s="4"/>
      <c r="C16" s="4"/>
    </row>
    <row r="17" spans="1:3">
      <c r="A17" s="4"/>
      <c r="B17" s="4"/>
      <c r="C17" s="4"/>
    </row>
    <row r="18" spans="1:3">
      <c r="A18" s="4"/>
      <c r="B18" s="4"/>
      <c r="C18" s="4"/>
    </row>
    <row r="19" spans="1:3">
      <c r="A19" s="4"/>
      <c r="B19" s="4"/>
      <c r="C19" s="4"/>
    </row>
    <row r="20" spans="1:3">
      <c r="A20" s="4"/>
      <c r="B20" s="4"/>
      <c r="C20" s="4"/>
    </row>
    <row r="21" spans="1:3">
      <c r="A21" s="4"/>
      <c r="B21" s="4"/>
      <c r="C21" s="4"/>
    </row>
    <row r="22" spans="1:3">
      <c r="A22" s="4"/>
      <c r="B22" s="4"/>
      <c r="C22" s="4"/>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9B31B-276C-419B-94C5-9D5EB9DA99EA}">
  <dimension ref="A1:I50"/>
  <sheetViews>
    <sheetView topLeftCell="A31" zoomScale="90" zoomScaleNormal="90" workbookViewId="0">
      <selection activeCell="F47" sqref="F47"/>
    </sheetView>
  </sheetViews>
  <sheetFormatPr defaultRowHeight="14.4"/>
  <cols>
    <col min="2" max="2" width="15.33203125" customWidth="1"/>
    <col min="3" max="3" width="17.109375" customWidth="1"/>
    <col min="4" max="4" width="21.5546875" customWidth="1"/>
    <col min="5" max="5" width="20.109375" style="28" customWidth="1"/>
    <col min="6" max="6" width="13.77734375" customWidth="1"/>
    <col min="8" max="8" width="32.33203125" customWidth="1"/>
    <col min="9" max="9" width="29" customWidth="1"/>
  </cols>
  <sheetData>
    <row r="1" spans="1:9">
      <c r="A1" s="29" t="s">
        <v>9083</v>
      </c>
      <c r="B1" s="29" t="s">
        <v>132</v>
      </c>
      <c r="C1" s="29" t="s">
        <v>133</v>
      </c>
      <c r="D1" s="29" t="s">
        <v>9084</v>
      </c>
      <c r="E1" s="29" t="s">
        <v>9085</v>
      </c>
      <c r="F1" s="30" t="s">
        <v>9086</v>
      </c>
      <c r="G1" s="30" t="s">
        <v>9087</v>
      </c>
      <c r="H1" s="30" t="s">
        <v>9088</v>
      </c>
      <c r="I1" s="29" t="s">
        <v>9065</v>
      </c>
    </row>
    <row r="2" spans="1:9" ht="28.8">
      <c r="A2" s="19" t="s">
        <v>9089</v>
      </c>
      <c r="B2" s="19" t="s">
        <v>157</v>
      </c>
      <c r="C2" s="19" t="s">
        <v>158</v>
      </c>
      <c r="D2" s="19" t="s">
        <v>9090</v>
      </c>
      <c r="E2" s="20">
        <v>8800</v>
      </c>
      <c r="F2" s="21">
        <f>ROWS(sales_pipeline[opportunity_id])</f>
        <v>8800</v>
      </c>
      <c r="G2" s="19" t="str">
        <f>IF(F2=E2,"Pass","Fail")</f>
        <v>Pass</v>
      </c>
      <c r="H2" s="21" t="s">
        <v>9098</v>
      </c>
      <c r="I2" s="21"/>
    </row>
    <row r="3" spans="1:9" ht="28.8">
      <c r="A3" s="22" t="s">
        <v>9091</v>
      </c>
      <c r="B3" s="22" t="s">
        <v>157</v>
      </c>
      <c r="C3" s="22" t="s">
        <v>158</v>
      </c>
      <c r="D3" s="22" t="s">
        <v>9092</v>
      </c>
      <c r="E3" s="23">
        <v>0</v>
      </c>
      <c r="F3" s="24">
        <f>COUNTBLANK(sales_pipeline[opportunity_id])</f>
        <v>0</v>
      </c>
      <c r="G3" s="22" t="str">
        <f>IF(F3=E3,"Pass","Fail")</f>
        <v>Pass</v>
      </c>
      <c r="H3" s="24" t="s">
        <v>9097</v>
      </c>
      <c r="I3" s="24"/>
    </row>
    <row r="4" spans="1:9" ht="28.8">
      <c r="A4" s="19" t="s">
        <v>9093</v>
      </c>
      <c r="B4" s="19" t="s">
        <v>157</v>
      </c>
      <c r="C4" s="19" t="s">
        <v>158</v>
      </c>
      <c r="D4" s="19" t="s">
        <v>9094</v>
      </c>
      <c r="E4" s="20">
        <v>8800</v>
      </c>
      <c r="F4" s="21" cm="1">
        <f t="array" ref="F4">COUNTA(_xlfn.UNIQUE(_xlfn._xlws.FILTER(sales_pipeline[opportunity_id],sales_pipeline[opportunity_id]&lt;&gt;"")))</f>
        <v>8800</v>
      </c>
      <c r="G4" s="19" t="str">
        <f>IF(F4=E4,"Pass","Fail")</f>
        <v>Pass</v>
      </c>
      <c r="H4" s="21" t="s">
        <v>9099</v>
      </c>
      <c r="I4" s="21"/>
    </row>
    <row r="5" spans="1:9" ht="28.8">
      <c r="A5" s="25" t="s">
        <v>9095</v>
      </c>
      <c r="B5" s="25" t="s">
        <v>157</v>
      </c>
      <c r="C5" s="25" t="s">
        <v>158</v>
      </c>
      <c r="D5" s="25" t="s">
        <v>9096</v>
      </c>
      <c r="E5" s="26">
        <v>0</v>
      </c>
      <c r="F5" s="27">
        <f>F2-F3-F4</f>
        <v>0</v>
      </c>
      <c r="G5" s="27" t="str">
        <f>IF(F5=E5,"Pass","Fail")</f>
        <v>Pass</v>
      </c>
      <c r="H5" s="27" t="s">
        <v>9100</v>
      </c>
      <c r="I5" s="27"/>
    </row>
    <row r="6" spans="1:9" ht="28.8">
      <c r="A6" s="1" t="s">
        <v>9105</v>
      </c>
      <c r="B6" s="1" t="s">
        <v>150</v>
      </c>
      <c r="C6" s="1" t="s">
        <v>151</v>
      </c>
      <c r="D6" s="1" t="s">
        <v>9090</v>
      </c>
      <c r="E6" s="31">
        <v>35</v>
      </c>
      <c r="F6" s="17">
        <f>ROWS(sales_teams[sales_agent])</f>
        <v>35</v>
      </c>
      <c r="G6" s="17" t="str">
        <f>IF(tbl_QAChecks[[#This Row],[Actual Result]]=tbl_QAChecks[[#This Row],[Expected Result]],"Pass","Fail")</f>
        <v>Pass</v>
      </c>
      <c r="H6" s="17" t="s">
        <v>9126</v>
      </c>
      <c r="I6" s="17"/>
    </row>
    <row r="7" spans="1:9" ht="28.8">
      <c r="A7" s="1" t="s">
        <v>9106</v>
      </c>
      <c r="B7" s="1" t="s">
        <v>150</v>
      </c>
      <c r="C7" s="1" t="s">
        <v>151</v>
      </c>
      <c r="D7" s="1" t="s">
        <v>9107</v>
      </c>
      <c r="E7" s="31">
        <v>0</v>
      </c>
      <c r="F7" s="17">
        <f>COUNTBLANK(sales_teams[sales_agent])</f>
        <v>0</v>
      </c>
      <c r="G7" s="17" t="str">
        <f>IF(tbl_QAChecks[[#This Row],[Actual Result]]=tbl_QAChecks[[#This Row],[Expected Result]],"Pass","Fail")</f>
        <v>Pass</v>
      </c>
      <c r="H7" s="17" t="s">
        <v>9127</v>
      </c>
      <c r="I7" s="17"/>
    </row>
    <row r="8" spans="1:9" ht="28.8">
      <c r="A8" s="1" t="s">
        <v>9108</v>
      </c>
      <c r="B8" s="1" t="s">
        <v>150</v>
      </c>
      <c r="C8" s="1" t="s">
        <v>151</v>
      </c>
      <c r="D8" s="1" t="s">
        <v>9109</v>
      </c>
      <c r="E8" s="31">
        <v>35</v>
      </c>
      <c r="F8" s="17" cm="1">
        <f t="array" ref="F8">COUNTA(_xlfn.UNIQUE(_xlfn._xlws.FILTER(sales_teams[sales_agent],sales_teams[sales_agent]&lt;&gt;"")))</f>
        <v>35</v>
      </c>
      <c r="G8" s="17" t="str">
        <f>IF(tbl_QAChecks[[#This Row],[Actual Result]]=tbl_QAChecks[[#This Row],[Expected Result]],"Pass","Fail")</f>
        <v>Pass</v>
      </c>
      <c r="H8" s="17" t="s">
        <v>9128</v>
      </c>
      <c r="I8" s="17"/>
    </row>
    <row r="9" spans="1:9" ht="28.8">
      <c r="A9" s="1" t="s">
        <v>9110</v>
      </c>
      <c r="B9" s="1" t="s">
        <v>150</v>
      </c>
      <c r="C9" s="1" t="s">
        <v>151</v>
      </c>
      <c r="D9" s="1" t="s">
        <v>9111</v>
      </c>
      <c r="E9" s="31">
        <v>0</v>
      </c>
      <c r="F9" s="17">
        <f>F6-F7-F8</f>
        <v>0</v>
      </c>
      <c r="G9" s="17" t="str">
        <f>IF(tbl_QAChecks[[#This Row],[Actual Result]]=tbl_QAChecks[[#This Row],[Expected Result]],"Pass","Fail")</f>
        <v>Pass</v>
      </c>
      <c r="H9" s="17" t="s">
        <v>9129</v>
      </c>
      <c r="I9" s="17"/>
    </row>
    <row r="10" spans="1:9" ht="28.8">
      <c r="A10" s="1" t="s">
        <v>9112</v>
      </c>
      <c r="B10" s="1" t="s">
        <v>143</v>
      </c>
      <c r="C10" s="1" t="s">
        <v>144</v>
      </c>
      <c r="D10" s="1" t="s">
        <v>9090</v>
      </c>
      <c r="E10" s="31">
        <v>7</v>
      </c>
      <c r="F10" s="17">
        <f>ROWS(products[product])</f>
        <v>7</v>
      </c>
      <c r="G10" s="17" t="str">
        <f>IF(tbl_QAChecks[[#This Row],[Actual Result]]=tbl_QAChecks[[#This Row],[Expected Result]],"Pass","Fail")</f>
        <v>Pass</v>
      </c>
      <c r="H10" s="17" t="s">
        <v>9130</v>
      </c>
      <c r="I10" s="17"/>
    </row>
    <row r="11" spans="1:9" ht="28.8">
      <c r="A11" s="1" t="s">
        <v>9113</v>
      </c>
      <c r="B11" s="1" t="s">
        <v>143</v>
      </c>
      <c r="C11" s="1" t="s">
        <v>144</v>
      </c>
      <c r="D11" s="1" t="s">
        <v>9114</v>
      </c>
      <c r="E11" s="31">
        <v>0</v>
      </c>
      <c r="F11" s="17">
        <f>COUNTBLANK(products[product])</f>
        <v>0</v>
      </c>
      <c r="G11" s="17" t="str">
        <f>IF(tbl_QAChecks[[#This Row],[Actual Result]]=tbl_QAChecks[[#This Row],[Expected Result]],"Pass","Fail")</f>
        <v>Pass</v>
      </c>
      <c r="H11" s="17" t="s">
        <v>9131</v>
      </c>
      <c r="I11" s="17"/>
    </row>
    <row r="12" spans="1:9" ht="28.8">
      <c r="A12" s="1" t="s">
        <v>9115</v>
      </c>
      <c r="B12" s="1" t="s">
        <v>143</v>
      </c>
      <c r="C12" s="1" t="s">
        <v>144</v>
      </c>
      <c r="D12" s="1" t="s">
        <v>9116</v>
      </c>
      <c r="E12" s="31">
        <v>7</v>
      </c>
      <c r="F12" s="17" cm="1">
        <f t="array" ref="F12">COUNTA(_xlfn.UNIQUE(_xlfn._xlws.FILTER(products[product],products[product]&lt;&gt;"")))</f>
        <v>7</v>
      </c>
      <c r="G12" s="17" t="str">
        <f>IF(tbl_QAChecks[[#This Row],[Actual Result]]=tbl_QAChecks[[#This Row],[Expected Result]],"Pass","Fail")</f>
        <v>Pass</v>
      </c>
      <c r="H12" s="17" t="s">
        <v>9132</v>
      </c>
      <c r="I12" s="17"/>
    </row>
    <row r="13" spans="1:9" ht="28.8">
      <c r="A13" s="1" t="s">
        <v>9117</v>
      </c>
      <c r="B13" s="1" t="s">
        <v>143</v>
      </c>
      <c r="C13" s="1" t="s">
        <v>144</v>
      </c>
      <c r="D13" s="1" t="s">
        <v>9118</v>
      </c>
      <c r="E13" s="31">
        <v>0</v>
      </c>
      <c r="F13" s="17">
        <f>F10-F11-F12</f>
        <v>0</v>
      </c>
      <c r="G13" s="17" t="str">
        <f>IF(tbl_QAChecks[[#This Row],[Actual Result]]=tbl_QAChecks[[#This Row],[Expected Result]],"Pass","Fail")</f>
        <v>Pass</v>
      </c>
      <c r="H13" s="17" t="s">
        <v>9133</v>
      </c>
      <c r="I13" s="17"/>
    </row>
    <row r="14" spans="1:9" ht="28.8">
      <c r="A14" s="1" t="s">
        <v>9119</v>
      </c>
      <c r="B14" s="1" t="s">
        <v>135</v>
      </c>
      <c r="C14" s="1" t="s">
        <v>14</v>
      </c>
      <c r="D14" s="1" t="s">
        <v>9090</v>
      </c>
      <c r="E14" s="31">
        <v>85</v>
      </c>
      <c r="F14" s="17">
        <f>ROWS(accounts[account])</f>
        <v>85</v>
      </c>
      <c r="G14" s="17" t="str">
        <f>IF(tbl_QAChecks[[#This Row],[Actual Result]]=tbl_QAChecks[[#This Row],[Expected Result]],"Pass","Fail")</f>
        <v>Pass</v>
      </c>
      <c r="H14" s="17" t="s">
        <v>9134</v>
      </c>
      <c r="I14" s="17"/>
    </row>
    <row r="15" spans="1:9" ht="28.8">
      <c r="A15" s="1" t="s">
        <v>9120</v>
      </c>
      <c r="B15" s="1" t="s">
        <v>135</v>
      </c>
      <c r="C15" s="1" t="s">
        <v>14</v>
      </c>
      <c r="D15" s="1" t="s">
        <v>9121</v>
      </c>
      <c r="E15" s="31">
        <v>0</v>
      </c>
      <c r="F15" s="17">
        <f>COUNTBLANK(accounts[account])</f>
        <v>0</v>
      </c>
      <c r="G15" s="17" t="str">
        <f>IF(tbl_QAChecks[[#This Row],[Actual Result]]=tbl_QAChecks[[#This Row],[Expected Result]],"Pass","Fail")</f>
        <v>Pass</v>
      </c>
      <c r="H15" s="17" t="s">
        <v>9135</v>
      </c>
      <c r="I15" s="17"/>
    </row>
    <row r="16" spans="1:9" ht="28.8">
      <c r="A16" s="1" t="s">
        <v>9122</v>
      </c>
      <c r="B16" s="1" t="s">
        <v>135</v>
      </c>
      <c r="C16" s="1" t="s">
        <v>14</v>
      </c>
      <c r="D16" s="1" t="s">
        <v>9123</v>
      </c>
      <c r="E16" s="31">
        <v>85</v>
      </c>
      <c r="F16" s="17" cm="1">
        <f t="array" ref="F16">COUNTA(_xlfn.UNIQUE(_xlfn._xlws.FILTER(accounts[account],accounts[account]&lt;&gt;"")))</f>
        <v>85</v>
      </c>
      <c r="G16" s="17" t="str">
        <f>IF(tbl_QAChecks[[#This Row],[Actual Result]]=tbl_QAChecks[[#This Row],[Expected Result]],"Pass","Fail")</f>
        <v>Pass</v>
      </c>
      <c r="H16" s="17" t="s">
        <v>9136</v>
      </c>
      <c r="I16" s="17"/>
    </row>
    <row r="17" spans="1:9" ht="28.8">
      <c r="A17" s="1" t="s">
        <v>9124</v>
      </c>
      <c r="B17" s="1" t="s">
        <v>135</v>
      </c>
      <c r="C17" s="1" t="s">
        <v>14</v>
      </c>
      <c r="D17" s="1" t="s">
        <v>9125</v>
      </c>
      <c r="E17" s="31">
        <v>0</v>
      </c>
      <c r="F17" s="17">
        <f>F14-F15-F16</f>
        <v>0</v>
      </c>
      <c r="G17" s="17" t="str">
        <f>IF(tbl_QAChecks[[#This Row],[Actual Result]]=tbl_QAChecks[[#This Row],[Expected Result]],"Pass","Fail")</f>
        <v>Pass</v>
      </c>
      <c r="H17" s="17" t="s">
        <v>9137</v>
      </c>
      <c r="I17" s="17"/>
    </row>
    <row r="18" spans="1:9" ht="61.8" customHeight="1">
      <c r="A18" s="1" t="s">
        <v>9138</v>
      </c>
      <c r="B18" s="1" t="s">
        <v>157</v>
      </c>
      <c r="C18" s="1" t="s">
        <v>151</v>
      </c>
      <c r="D18" s="1" t="s">
        <v>9139</v>
      </c>
      <c r="E18" s="31">
        <v>0</v>
      </c>
      <c r="F18" s="17">
        <f>COUNTBLANK(sales_pipeline[sales_agent])</f>
        <v>0</v>
      </c>
      <c r="G18" s="17" t="str">
        <f>IF(tbl_QAChecks[[#This Row],[Actual Result]]=tbl_QAChecks[[#This Row],[Expected Result]],"Pass","Fail")</f>
        <v>Pass</v>
      </c>
      <c r="H18" s="17" t="s">
        <v>9153</v>
      </c>
      <c r="I18" s="17"/>
    </row>
    <row r="19" spans="1:9" ht="43.2">
      <c r="A19" s="1" t="s">
        <v>9140</v>
      </c>
      <c r="B19" s="1" t="s">
        <v>157</v>
      </c>
      <c r="C19" s="1" t="s">
        <v>151</v>
      </c>
      <c r="D19" s="1" t="s">
        <v>9141</v>
      </c>
      <c r="E19" s="31">
        <v>0</v>
      </c>
      <c r="F19" s="17" cm="1">
        <f t="array" ref="F19">SUMPRODUCT(--(sales_pipeline[sales_agent]&lt;&gt;""),--(COUNTIF(sales_teams[sales_agent],sales_pipeline[sales_agent])=0))</f>
        <v>0</v>
      </c>
      <c r="G19" s="17" t="str">
        <f>IF(tbl_QAChecks[[#This Row],[Actual Result]]=tbl_QAChecks[[#This Row],[Expected Result]],"Pass","Fail")</f>
        <v>Pass</v>
      </c>
      <c r="H19" s="17" t="s">
        <v>9151</v>
      </c>
      <c r="I19" s="17"/>
    </row>
    <row r="20" spans="1:9" ht="28.8">
      <c r="A20" s="1" t="s">
        <v>9142</v>
      </c>
      <c r="B20" s="1" t="s">
        <v>157</v>
      </c>
      <c r="C20" s="1" t="s">
        <v>144</v>
      </c>
      <c r="D20" s="1" t="s">
        <v>9114</v>
      </c>
      <c r="E20" s="31">
        <v>0</v>
      </c>
      <c r="F20" s="17">
        <f>COUNTBLANK(sales_pipeline[product])</f>
        <v>0</v>
      </c>
      <c r="G20" s="17" t="str">
        <f>IF(tbl_QAChecks[[#This Row],[Actual Result]]=tbl_QAChecks[[#This Row],[Expected Result]],"Pass","Fail")</f>
        <v>Pass</v>
      </c>
      <c r="H20" s="17" t="s">
        <v>9154</v>
      </c>
      <c r="I20" s="17"/>
    </row>
    <row r="21" spans="1:9" ht="72">
      <c r="A21" s="1" t="s">
        <v>9143</v>
      </c>
      <c r="B21" s="1" t="s">
        <v>157</v>
      </c>
      <c r="C21" s="1" t="s">
        <v>144</v>
      </c>
      <c r="D21" s="1" t="s">
        <v>9144</v>
      </c>
      <c r="E21" s="31">
        <v>0</v>
      </c>
      <c r="F21" s="17" cm="1">
        <f t="array" ref="F21">SUMPRODUCT(--(sales_pipeline[product]&lt;&gt;""),--(COUNTIF(products[product],sales_pipeline[product])=0))</f>
        <v>1480</v>
      </c>
      <c r="G21" s="17" t="str">
        <f>IF(tbl_QAChecks[[#This Row],[Actual Result]]=tbl_QAChecks[[#This Row],[Expected Result]],"Pass","Fail")</f>
        <v>Fail</v>
      </c>
      <c r="H21" s="17" t="s">
        <v>9152</v>
      </c>
      <c r="I21" s="17" t="s">
        <v>9156</v>
      </c>
    </row>
    <row r="22" spans="1:9" ht="43.2">
      <c r="A22" s="1" t="s">
        <v>9145</v>
      </c>
      <c r="B22" s="1" t="s">
        <v>157</v>
      </c>
      <c r="C22" s="1" t="s">
        <v>14</v>
      </c>
      <c r="D22" s="1" t="s">
        <v>9121</v>
      </c>
      <c r="E22" s="31" t="s">
        <v>9146</v>
      </c>
      <c r="F22" s="17">
        <f>COUNTBLANK(sales_pipeline[account])</f>
        <v>1425</v>
      </c>
      <c r="G22" s="17" t="s">
        <v>9150</v>
      </c>
      <c r="H22" s="17"/>
      <c r="I22" s="17" t="s">
        <v>9157</v>
      </c>
    </row>
    <row r="23" spans="1:9" ht="43.2">
      <c r="A23" s="1" t="s">
        <v>9147</v>
      </c>
      <c r="B23" s="1" t="s">
        <v>157</v>
      </c>
      <c r="C23" s="1" t="s">
        <v>14</v>
      </c>
      <c r="D23" s="1" t="s">
        <v>9148</v>
      </c>
      <c r="E23" s="31">
        <v>0</v>
      </c>
      <c r="F23" s="17" cm="1">
        <f t="array" ref="F23">SUMPRODUCT(--(sales_pipeline[account]&lt;&gt;""),--(COUNTIF(accounts[account],sales_pipeline[account])=0))</f>
        <v>0</v>
      </c>
      <c r="G23" s="17" t="str">
        <f>IF(tbl_QAChecks[[#This Row],[Actual Result]]=tbl_QAChecks[[#This Row],[Expected Result]],"Pass","Fail")</f>
        <v>Pass</v>
      </c>
      <c r="H23" s="17" t="s">
        <v>9155</v>
      </c>
      <c r="I23" s="17"/>
    </row>
    <row r="24" spans="1:9" ht="43.2">
      <c r="A24" s="1" t="s">
        <v>9166</v>
      </c>
      <c r="B24" s="1" t="s">
        <v>157</v>
      </c>
      <c r="C24" s="1" t="s">
        <v>163</v>
      </c>
      <c r="D24" s="1" t="s">
        <v>9167</v>
      </c>
      <c r="E24" s="31">
        <v>0</v>
      </c>
      <c r="F24" s="17">
        <f>COUNTIFS(sales_pipeline[deal_stage],"Prospecting",sales_pipeline[engage_date],"&lt;&gt;")</f>
        <v>0</v>
      </c>
      <c r="G24" s="17" t="str">
        <f>IF(tbl_QAChecks[[#This Row],[Actual Result]]=tbl_QAChecks[[#This Row],[Expected Result]],"Pass","Fail")</f>
        <v>Pass</v>
      </c>
      <c r="H24" s="17"/>
      <c r="I24" s="17"/>
    </row>
    <row r="25" spans="1:9" ht="43.2">
      <c r="A25" s="1" t="s">
        <v>9168</v>
      </c>
      <c r="B25" s="1" t="s">
        <v>157</v>
      </c>
      <c r="C25" s="1" t="s">
        <v>163</v>
      </c>
      <c r="D25" s="1" t="s">
        <v>9169</v>
      </c>
      <c r="E25" s="31">
        <v>0</v>
      </c>
      <c r="F25" s="39" cm="1">
        <f t="array" ref="F25">SUM(COUNTIFS(sales_pipeline[deal_stage],{"Engaging","Won","Lost"},sales_pipeline[engage_date],""))</f>
        <v>0</v>
      </c>
      <c r="G25" s="17" t="str">
        <f>IF(tbl_QAChecks[[#This Row],[Actual Result]]=tbl_QAChecks[[#This Row],[Expected Result]],"Pass","Fail")</f>
        <v>Pass</v>
      </c>
      <c r="H25" s="17"/>
      <c r="I25" s="17"/>
    </row>
    <row r="26" spans="1:9" ht="28.8">
      <c r="A26" s="1" t="s">
        <v>9170</v>
      </c>
      <c r="B26" s="1" t="s">
        <v>157</v>
      </c>
      <c r="C26" s="1" t="s">
        <v>165</v>
      </c>
      <c r="D26" s="1" t="s">
        <v>9171</v>
      </c>
      <c r="E26" s="31">
        <v>0</v>
      </c>
      <c r="F26" s="17" cm="1">
        <f t="array" ref="F26">SUM(COUNTIFS(sales_pipeline[deal_stage],{"Won","Lost"},sales_pipeline[close_date],""))</f>
        <v>0</v>
      </c>
      <c r="G26" s="17" t="str">
        <f>IF(tbl_QAChecks[[#This Row],[Actual Result]]=tbl_QAChecks[[#This Row],[Expected Result]],"Pass","Fail")</f>
        <v>Pass</v>
      </c>
      <c r="H26" s="17"/>
      <c r="I26" s="17"/>
    </row>
    <row r="27" spans="1:9" ht="28.8">
      <c r="A27" s="1" t="s">
        <v>9172</v>
      </c>
      <c r="B27" s="1" t="s">
        <v>157</v>
      </c>
      <c r="C27" s="1" t="s">
        <v>165</v>
      </c>
      <c r="D27" s="1" t="s">
        <v>9173</v>
      </c>
      <c r="E27" s="31">
        <v>0</v>
      </c>
      <c r="F27" s="17" cm="1">
        <f t="array" ref="F27">SUM(COUNTIFS(sales_pipeline[deal_stage],{"Prospecting","Engaging"},sales_pipeline[close_date],"&lt;&gt;"))</f>
        <v>0</v>
      </c>
      <c r="G27" s="17" t="str">
        <f>IF(tbl_QAChecks[[#This Row],[Actual Result]]=tbl_QAChecks[[#This Row],[Expected Result]],"Pass","Fail")</f>
        <v>Pass</v>
      </c>
      <c r="H27" s="17"/>
      <c r="I27" s="17"/>
    </row>
    <row r="28" spans="1:9" ht="28.8">
      <c r="A28" s="1" t="s">
        <v>9174</v>
      </c>
      <c r="B28" s="1" t="s">
        <v>157</v>
      </c>
      <c r="C28" s="1" t="s">
        <v>167</v>
      </c>
      <c r="D28" s="1" t="s">
        <v>9175</v>
      </c>
      <c r="E28" s="31">
        <v>0</v>
      </c>
      <c r="F28" s="17" cm="1">
        <f t="array" ref="F28">SUM(COUNTIFS(sales_pipeline[deal_stage],{"Won","Lost"},sales_pipeline[close_value],""))</f>
        <v>0</v>
      </c>
      <c r="G28" s="17" t="str">
        <f>IF(tbl_QAChecks[[#This Row],[Actual Result]]=tbl_QAChecks[[#This Row],[Expected Result]],"Pass","Fail")</f>
        <v>Pass</v>
      </c>
      <c r="H28" s="17"/>
      <c r="I28" s="17"/>
    </row>
    <row r="29" spans="1:9" ht="28.8">
      <c r="A29" s="1" t="s">
        <v>9176</v>
      </c>
      <c r="B29" s="1" t="s">
        <v>157</v>
      </c>
      <c r="C29" s="1" t="s">
        <v>167</v>
      </c>
      <c r="D29" s="1" t="s">
        <v>9177</v>
      </c>
      <c r="E29" s="31">
        <v>0</v>
      </c>
      <c r="F29" s="17" cm="1">
        <f t="array" ref="F29">SUM(COUNTIFS(sales_pipeline[deal_stage],{"Prospecting","Engaging"},sales_pipeline[close_value],"&lt;&gt;"))</f>
        <v>0</v>
      </c>
      <c r="G29" s="17" t="str">
        <f>IF(tbl_QAChecks[[#This Row],[Actual Result]]=tbl_QAChecks[[#This Row],[Expected Result]],"Pass","Fail")</f>
        <v>Pass</v>
      </c>
      <c r="H29" s="17"/>
      <c r="I29" s="17"/>
    </row>
    <row r="30" spans="1:9" ht="28.8">
      <c r="A30" s="1" t="s">
        <v>9178</v>
      </c>
      <c r="B30" s="1" t="s">
        <v>157</v>
      </c>
      <c r="C30" s="1" t="s">
        <v>9179</v>
      </c>
      <c r="D30" s="1" t="s">
        <v>9180</v>
      </c>
      <c r="E30" s="31">
        <v>0</v>
      </c>
      <c r="F30" s="17" cm="1">
        <f t="array" ref="F30">SUMPRODUCT(--(sales_pipeline[close_date]&lt;&gt;""),--(sales_pipeline[engage_date]&lt;&gt;""),--(sales_pipeline[close_date]&lt;sales_pipeline[engage_date]))</f>
        <v>0</v>
      </c>
      <c r="G30" s="17" t="str">
        <f>IF(tbl_QAChecks[[#This Row],[Actual Result]]=tbl_QAChecks[[#This Row],[Expected Result]],"Pass","Fail")</f>
        <v>Pass</v>
      </c>
      <c r="H30" s="17"/>
      <c r="I30" s="38" t="s">
        <v>9181</v>
      </c>
    </row>
    <row r="31" spans="1:9" ht="57.6">
      <c r="A31" s="1" t="s">
        <v>9302</v>
      </c>
      <c r="B31" s="1" t="s">
        <v>9303</v>
      </c>
      <c r="C31" s="1" t="s">
        <v>144</v>
      </c>
      <c r="D31" s="1" t="s">
        <v>9304</v>
      </c>
      <c r="E31" s="31">
        <v>0</v>
      </c>
      <c r="F31" s="17" cm="1">
        <f t="array" ref="F31">SUMPRODUCT(--(sales_pipeline_clean[product]&lt;&gt;""),--(COUNTIF(products[product],sales_pipeline_clean[product])=0))</f>
        <v>0</v>
      </c>
      <c r="G31" s="17" t="str">
        <f t="shared" ref="G31" si="0">IF(F31=E31,"Pass","Fail")</f>
        <v>Pass</v>
      </c>
      <c r="H31" s="17" t="s">
        <v>9307</v>
      </c>
      <c r="I31" s="17"/>
    </row>
    <row r="32" spans="1:9" ht="28.8">
      <c r="A32" s="1" t="s">
        <v>9305</v>
      </c>
      <c r="B32" s="1" t="s">
        <v>9303</v>
      </c>
      <c r="C32" s="1" t="s">
        <v>158</v>
      </c>
      <c r="D32" s="1" t="s">
        <v>9306</v>
      </c>
      <c r="E32" s="31">
        <v>8800</v>
      </c>
      <c r="F32" s="17">
        <f>ROWS(sales_pipeline_clean[opportunity_id])</f>
        <v>8800</v>
      </c>
      <c r="G32" s="17" t="str">
        <f t="shared" ref="G32" si="1">IF(F32=E32,"Pass","Fail")</f>
        <v>Pass</v>
      </c>
      <c r="H32" s="17"/>
      <c r="I32" s="17"/>
    </row>
    <row r="33" spans="1:9">
      <c r="A33" s="1" t="s">
        <v>9323</v>
      </c>
      <c r="B33" t="s">
        <v>9324</v>
      </c>
      <c r="C33" t="s">
        <v>15</v>
      </c>
      <c r="D33" t="s">
        <v>9325</v>
      </c>
      <c r="E33" s="60">
        <v>0</v>
      </c>
      <c r="F33" s="17">
        <f>COUNTIF(accounts_clean[sector],"technolgy")</f>
        <v>0</v>
      </c>
      <c r="G33" s="17" t="str">
        <f t="shared" ref="G33:G35" si="2">IF(F33=E33,"Pass","Fail")</f>
        <v>Pass</v>
      </c>
      <c r="H33" t="s">
        <v>9326</v>
      </c>
      <c r="I33" s="17"/>
    </row>
    <row r="34" spans="1:9">
      <c r="A34" t="s">
        <v>9327</v>
      </c>
      <c r="B34" t="s">
        <v>9324</v>
      </c>
      <c r="C34" s="1" t="s">
        <v>14</v>
      </c>
      <c r="D34" t="s">
        <v>9328</v>
      </c>
      <c r="E34" s="60">
        <v>85</v>
      </c>
      <c r="F34" s="17">
        <f>ROWS(accounts_clean[account])</f>
        <v>85</v>
      </c>
      <c r="G34" s="17" t="str">
        <f t="shared" si="2"/>
        <v>Pass</v>
      </c>
      <c r="H34" t="s">
        <v>9329</v>
      </c>
      <c r="I34" s="17"/>
    </row>
    <row r="35" spans="1:9">
      <c r="A35" t="s">
        <v>9337</v>
      </c>
      <c r="B35" t="s">
        <v>9338</v>
      </c>
      <c r="C35" t="s">
        <v>158</v>
      </c>
      <c r="D35" t="s">
        <v>9339</v>
      </c>
      <c r="E35" s="60">
        <v>8800</v>
      </c>
      <c r="F35">
        <f>ROWS(sales_analysis[opportunity_id])</f>
        <v>8800</v>
      </c>
      <c r="G35" s="17" t="str">
        <f t="shared" si="2"/>
        <v>Pass</v>
      </c>
      <c r="H35" t="s">
        <v>9340</v>
      </c>
      <c r="I35" s="17"/>
    </row>
    <row r="36" spans="1:9">
      <c r="A36" t="s">
        <v>9341</v>
      </c>
      <c r="B36" t="s">
        <v>9338</v>
      </c>
      <c r="C36" t="s">
        <v>153</v>
      </c>
      <c r="D36" t="s">
        <v>9342</v>
      </c>
      <c r="E36" s="60">
        <v>0</v>
      </c>
      <c r="F36" s="17">
        <f>COUNTBLANK(sales_analysis[manager])</f>
        <v>0</v>
      </c>
      <c r="G36" s="17" t="str">
        <f>IF(F36=E36,"Pass","Fail")</f>
        <v>Pass</v>
      </c>
      <c r="H36" t="s">
        <v>9343</v>
      </c>
      <c r="I36" s="17"/>
    </row>
    <row r="37" spans="1:9">
      <c r="A37" t="s">
        <v>9344</v>
      </c>
      <c r="B37" t="s">
        <v>9338</v>
      </c>
      <c r="C37" t="s">
        <v>155</v>
      </c>
      <c r="D37" t="s">
        <v>9345</v>
      </c>
      <c r="E37" s="60">
        <v>0</v>
      </c>
      <c r="F37" s="17">
        <f>COUNTBLANK(sales_analysis[regional_office])</f>
        <v>0</v>
      </c>
      <c r="G37" s="17" t="str">
        <f>IF(F37=E37,"Pass","Fail")</f>
        <v>Pass</v>
      </c>
      <c r="H37" t="s">
        <v>9346</v>
      </c>
      <c r="I37" s="17"/>
    </row>
    <row r="38" spans="1:9">
      <c r="A38" t="s">
        <v>9347</v>
      </c>
      <c r="B38" t="s">
        <v>9338</v>
      </c>
      <c r="C38" t="s">
        <v>158</v>
      </c>
      <c r="D38" t="s">
        <v>9349</v>
      </c>
      <c r="E38" s="60">
        <v>8800</v>
      </c>
      <c r="F38">
        <f>ROWS(sales_analysis[opportunity_id])</f>
        <v>8800</v>
      </c>
      <c r="G38" s="17" t="str">
        <f t="shared" ref="G38:G39" si="3">IF(F38=E38,"Pass","Fail")</f>
        <v>Pass</v>
      </c>
      <c r="H38" t="s">
        <v>9350</v>
      </c>
      <c r="I38" s="17"/>
    </row>
    <row r="39" spans="1:9">
      <c r="A39" t="s">
        <v>9348</v>
      </c>
      <c r="B39" t="s">
        <v>9338</v>
      </c>
      <c r="C39" s="17" t="s">
        <v>146</v>
      </c>
      <c r="D39" t="s">
        <v>9351</v>
      </c>
      <c r="E39" s="60">
        <v>0</v>
      </c>
      <c r="F39" s="17">
        <f>COUNTBLANK(sales_analysis[series])</f>
        <v>0</v>
      </c>
      <c r="G39" s="17" t="str">
        <f t="shared" si="3"/>
        <v>Pass</v>
      </c>
      <c r="H39" t="s">
        <v>9352</v>
      </c>
      <c r="I39" s="17"/>
    </row>
    <row r="40" spans="1:9">
      <c r="A40" t="s">
        <v>9353</v>
      </c>
      <c r="B40" t="s">
        <v>9338</v>
      </c>
      <c r="C40" t="s">
        <v>148</v>
      </c>
      <c r="D40" t="s">
        <v>9354</v>
      </c>
      <c r="E40" s="60">
        <v>0</v>
      </c>
      <c r="F40" s="17">
        <f>COUNTBLANK(sales_analysis[sales_price])</f>
        <v>0</v>
      </c>
      <c r="G40" s="17" t="str">
        <f>IF(F40=E40,"Pass","Fail")</f>
        <v>Pass</v>
      </c>
      <c r="H40" t="s">
        <v>9355</v>
      </c>
      <c r="I40" s="17"/>
    </row>
    <row r="41" spans="1:9">
      <c r="A41" t="s">
        <v>9358</v>
      </c>
      <c r="B41" t="s">
        <v>9338</v>
      </c>
      <c r="C41" t="s">
        <v>158</v>
      </c>
      <c r="D41" t="s">
        <v>9361</v>
      </c>
      <c r="E41" s="60">
        <v>8800</v>
      </c>
      <c r="F41" s="17">
        <f>ROWS(sales_analysis[opportunity_id])</f>
        <v>8800</v>
      </c>
      <c r="G41" s="17" t="str">
        <f t="shared" ref="G41:G43" si="4">IF(F41=E41,"Pass","Fail")</f>
        <v>Pass</v>
      </c>
      <c r="H41" t="s">
        <v>9362</v>
      </c>
      <c r="I41" s="17"/>
    </row>
    <row r="42" spans="1:9">
      <c r="A42" t="s">
        <v>9359</v>
      </c>
      <c r="B42" t="s">
        <v>9338</v>
      </c>
      <c r="C42" t="s">
        <v>15</v>
      </c>
      <c r="D42" t="s">
        <v>9363</v>
      </c>
      <c r="E42" s="60">
        <v>1425</v>
      </c>
      <c r="F42" s="17">
        <f>COUNTBLANK(sales_analysis[sector])</f>
        <v>1425</v>
      </c>
      <c r="G42" s="17" t="str">
        <f t="shared" si="4"/>
        <v>Pass</v>
      </c>
      <c r="H42" t="s">
        <v>9364</v>
      </c>
      <c r="I42" s="17"/>
    </row>
    <row r="43" spans="1:9">
      <c r="A43" t="s">
        <v>9360</v>
      </c>
      <c r="B43" t="s">
        <v>9338</v>
      </c>
      <c r="C43" t="s">
        <v>9365</v>
      </c>
      <c r="D43" t="s">
        <v>9366</v>
      </c>
      <c r="E43" s="60">
        <v>0</v>
      </c>
      <c r="F43" s="17" cm="1">
        <f t="array" ref="F43">SUMPRODUCT(--(sales_analysis[account]&lt;&gt;""),--(sales_analysis[sector]=""))</f>
        <v>0</v>
      </c>
      <c r="G43" s="17" t="str">
        <f t="shared" si="4"/>
        <v>Pass</v>
      </c>
      <c r="H43" t="s">
        <v>9367</v>
      </c>
      <c r="I43" s="17"/>
    </row>
    <row r="44" spans="1:9">
      <c r="A44" s="17" t="s">
        <v>9419</v>
      </c>
      <c r="B44" t="s">
        <v>9338</v>
      </c>
      <c r="C44" t="s">
        <v>9418</v>
      </c>
      <c r="D44" t="s">
        <v>9420</v>
      </c>
      <c r="E44">
        <v>6711</v>
      </c>
      <c r="F44" s="17">
        <f>COUNT(sales_analysis[sales_cycle_days])</f>
        <v>6711</v>
      </c>
      <c r="G44" s="17" t="str">
        <f>IF(F44=E44,"Pass","Fail")</f>
        <v>Pass</v>
      </c>
      <c r="H44" s="17"/>
      <c r="I44" s="17"/>
    </row>
    <row r="45" spans="1:9" ht="28.8">
      <c r="A45" s="17" t="s">
        <v>9422</v>
      </c>
      <c r="B45" t="s">
        <v>9338</v>
      </c>
      <c r="C45" t="s">
        <v>9418</v>
      </c>
      <c r="D45" s="17" t="s">
        <v>9421</v>
      </c>
      <c r="E45" s="60">
        <v>0</v>
      </c>
      <c r="F45" s="17" cm="1">
        <f t="array" ref="F45">SUM(COUNTIFS(sales_analysis[deal_stage],{"Won","Lost"},sales_analysis[sales_cycle_days],""))</f>
        <v>0</v>
      </c>
      <c r="G45" s="17" t="str">
        <f>IF(F45=E45,"Pass","Fail")</f>
        <v>Pass</v>
      </c>
      <c r="H45" s="17"/>
      <c r="I45" s="17"/>
    </row>
    <row r="46" spans="1:9" ht="28.8">
      <c r="A46" s="17" t="s">
        <v>9424</v>
      </c>
      <c r="B46" t="s">
        <v>9338</v>
      </c>
      <c r="C46" t="s">
        <v>9418</v>
      </c>
      <c r="D46" s="17" t="s">
        <v>9423</v>
      </c>
      <c r="E46" s="60">
        <v>0</v>
      </c>
      <c r="F46" s="17" cm="1">
        <f t="array" ref="F46">SUM(COUNTIFS(sales_analysis[deal_stage],{"Prospecting","Engaging"},sales_analysis[sales_cycle_days],"&lt;&gt;"))</f>
        <v>0</v>
      </c>
      <c r="G46" s="17" t="str">
        <f>IF(F46=E46,"Pass","Fail")</f>
        <v>Pass</v>
      </c>
      <c r="H46" s="17"/>
      <c r="I46" s="17"/>
    </row>
    <row r="47" spans="1:9">
      <c r="A47" s="17" t="s">
        <v>9425</v>
      </c>
      <c r="B47" t="s">
        <v>9338</v>
      </c>
      <c r="C47" t="s">
        <v>9418</v>
      </c>
      <c r="D47" t="s">
        <v>9429</v>
      </c>
      <c r="E47" s="60">
        <v>0</v>
      </c>
      <c r="F47" s="17">
        <f>COUNTIF(sales_analysis[sales_cycle_days],"&lt;0")</f>
        <v>0</v>
      </c>
      <c r="G47" s="17" t="str">
        <f t="shared" ref="G47:G50" si="5">IF(F47=E47,"Pass","Fail")</f>
        <v>Pass</v>
      </c>
      <c r="H47" s="17"/>
      <c r="I47" s="17"/>
    </row>
    <row r="48" spans="1:9">
      <c r="A48" s="17" t="s">
        <v>9426</v>
      </c>
      <c r="B48" s="17"/>
      <c r="C48" s="17"/>
      <c r="D48" s="17"/>
      <c r="E48" s="60"/>
      <c r="F48" s="17"/>
      <c r="G48" s="17" t="str">
        <f t="shared" si="5"/>
        <v>Pass</v>
      </c>
      <c r="H48" s="17"/>
      <c r="I48" s="17"/>
    </row>
    <row r="49" spans="1:9">
      <c r="A49" s="17" t="s">
        <v>9427</v>
      </c>
      <c r="B49" s="17"/>
      <c r="C49" s="17"/>
      <c r="D49" s="17"/>
      <c r="E49" s="60"/>
      <c r="F49" s="17"/>
      <c r="G49" s="17" t="str">
        <f t="shared" si="5"/>
        <v>Pass</v>
      </c>
      <c r="H49" s="17"/>
      <c r="I49" s="17"/>
    </row>
    <row r="50" spans="1:9">
      <c r="A50" s="17" t="s">
        <v>9428</v>
      </c>
      <c r="B50" s="17"/>
      <c r="C50" s="17"/>
      <c r="D50" s="17"/>
      <c r="E50" s="60"/>
      <c r="F50" s="17"/>
      <c r="G50" s="17" t="str">
        <f t="shared" si="5"/>
        <v>Pass</v>
      </c>
      <c r="H50" s="17"/>
      <c r="I50" s="17"/>
    </row>
  </sheetData>
  <phoneticPr fontId="5" type="noConversion"/>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9736A-80C4-4B6D-810D-F623639A5605}">
  <dimension ref="A1:J11"/>
  <sheetViews>
    <sheetView topLeftCell="C3" zoomScale="85" zoomScaleNormal="85" workbookViewId="0">
      <selection activeCell="J6" sqref="A2:J7"/>
    </sheetView>
  </sheetViews>
  <sheetFormatPr defaultRowHeight="14.4"/>
  <cols>
    <col min="1" max="1" width="18.109375" customWidth="1"/>
    <col min="2" max="2" width="14.6640625" customWidth="1"/>
    <col min="3" max="3" width="20.33203125" customWidth="1"/>
    <col min="4" max="4" width="21.6640625" customWidth="1"/>
    <col min="5" max="5" width="22" customWidth="1"/>
    <col min="6" max="6" width="22.77734375" customWidth="1"/>
    <col min="7" max="7" width="22.21875" customWidth="1"/>
    <col min="8" max="8" width="14.44140625" customWidth="1"/>
    <col min="9" max="9" width="26.5546875" customWidth="1"/>
    <col min="10" max="10" width="14.6640625" customWidth="1"/>
  </cols>
  <sheetData>
    <row r="1" spans="1:10">
      <c r="A1" s="1" t="s">
        <v>9308</v>
      </c>
      <c r="B1" s="1" t="s">
        <v>132</v>
      </c>
      <c r="C1" s="1" t="s">
        <v>133</v>
      </c>
      <c r="D1" s="1" t="s">
        <v>9309</v>
      </c>
      <c r="E1" s="1" t="s">
        <v>9310</v>
      </c>
      <c r="F1" s="1" t="s">
        <v>9311</v>
      </c>
      <c r="G1" s="1" t="s">
        <v>9312</v>
      </c>
      <c r="H1" s="1" t="s">
        <v>9313</v>
      </c>
      <c r="I1" s="1" t="s">
        <v>9314</v>
      </c>
      <c r="J1" s="1" t="s">
        <v>9087</v>
      </c>
    </row>
    <row r="2" spans="1:10" ht="72">
      <c r="A2" s="17" t="s">
        <v>9315</v>
      </c>
      <c r="B2" s="17" t="s">
        <v>9303</v>
      </c>
      <c r="C2" s="17" t="s">
        <v>144</v>
      </c>
      <c r="D2" s="17" t="s">
        <v>9316</v>
      </c>
      <c r="E2" s="17" t="s">
        <v>9317</v>
      </c>
      <c r="F2" s="17" t="s">
        <v>9318</v>
      </c>
      <c r="G2" s="17" t="s">
        <v>9319</v>
      </c>
      <c r="H2" s="17" t="s">
        <v>9320</v>
      </c>
      <c r="I2" s="17" t="s">
        <v>9321</v>
      </c>
      <c r="J2" s="17" t="s">
        <v>9336</v>
      </c>
    </row>
    <row r="3" spans="1:10" ht="86.4">
      <c r="A3" s="17" t="s">
        <v>9330</v>
      </c>
      <c r="B3" s="17" t="s">
        <v>9324</v>
      </c>
      <c r="C3" s="17" t="s">
        <v>15</v>
      </c>
      <c r="D3" s="1" t="s">
        <v>9331</v>
      </c>
      <c r="E3" s="17" t="s">
        <v>9332</v>
      </c>
      <c r="F3" s="17" t="s">
        <v>9333</v>
      </c>
      <c r="G3" s="17" t="s">
        <v>9334</v>
      </c>
      <c r="H3" s="1" t="s">
        <v>9320</v>
      </c>
      <c r="I3" s="17" t="s">
        <v>9335</v>
      </c>
      <c r="J3" s="17" t="s">
        <v>9336</v>
      </c>
    </row>
    <row r="4" spans="1:10" ht="86.4">
      <c r="A4" s="17" t="s">
        <v>9368</v>
      </c>
      <c r="B4" s="17" t="s">
        <v>9338</v>
      </c>
      <c r="C4" s="17" t="s">
        <v>9369</v>
      </c>
      <c r="D4" s="17" t="s">
        <v>9370</v>
      </c>
      <c r="E4" s="17" t="s">
        <v>9371</v>
      </c>
      <c r="F4" s="1" t="s">
        <v>9372</v>
      </c>
      <c r="G4" s="17" t="s">
        <v>9373</v>
      </c>
      <c r="H4" s="1" t="s">
        <v>9320</v>
      </c>
      <c r="I4" s="17" t="s">
        <v>9374</v>
      </c>
      <c r="J4" s="17" t="s">
        <v>9336</v>
      </c>
    </row>
    <row r="5" spans="1:10" ht="85.2">
      <c r="A5" s="17" t="s">
        <v>9375</v>
      </c>
      <c r="B5" s="17" t="s">
        <v>9338</v>
      </c>
      <c r="C5" s="17" t="s">
        <v>9376</v>
      </c>
      <c r="D5" s="17" t="s">
        <v>9377</v>
      </c>
      <c r="E5" s="17" t="s">
        <v>9379</v>
      </c>
      <c r="F5" s="1" t="s">
        <v>9378</v>
      </c>
      <c r="G5" s="17" t="s">
        <v>9380</v>
      </c>
      <c r="H5" s="1" t="s">
        <v>9320</v>
      </c>
      <c r="I5" s="17" t="s">
        <v>9381</v>
      </c>
      <c r="J5" s="17" t="s">
        <v>9336</v>
      </c>
    </row>
    <row r="6" spans="1:10" ht="100.8">
      <c r="A6" s="17" t="s">
        <v>9382</v>
      </c>
      <c r="B6" s="17" t="s">
        <v>9338</v>
      </c>
      <c r="C6" s="17" t="s">
        <v>9383</v>
      </c>
      <c r="D6" s="17" t="s">
        <v>9384</v>
      </c>
      <c r="E6" s="17" t="s">
        <v>9385</v>
      </c>
      <c r="F6" s="17" t="s">
        <v>9386</v>
      </c>
      <c r="G6" s="17" t="s">
        <v>9387</v>
      </c>
      <c r="H6" s="1" t="s">
        <v>9320</v>
      </c>
      <c r="I6" s="1" t="s">
        <v>9388</v>
      </c>
      <c r="J6" s="17" t="s">
        <v>9336</v>
      </c>
    </row>
    <row r="7" spans="1:10">
      <c r="A7" s="1"/>
      <c r="B7" s="17"/>
      <c r="C7" s="17"/>
      <c r="D7" s="17"/>
      <c r="E7" s="17"/>
      <c r="F7" s="17"/>
      <c r="G7" s="17"/>
      <c r="H7" s="17"/>
      <c r="I7" s="1"/>
      <c r="J7" s="17"/>
    </row>
    <row r="8" spans="1:10">
      <c r="A8" s="1"/>
    </row>
    <row r="9" spans="1:10">
      <c r="A9" s="1"/>
    </row>
    <row r="10" spans="1:10">
      <c r="A10" s="1"/>
    </row>
    <row r="11" spans="1:10">
      <c r="A11" s="1"/>
    </row>
  </sheetData>
  <phoneticPr fontId="5" type="noConversion"/>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3A814-8CF9-4638-AC70-9136683DEF9F}">
  <dimension ref="A1:F8"/>
  <sheetViews>
    <sheetView workbookViewId="0">
      <selection activeCell="F2" sqref="F2"/>
    </sheetView>
  </sheetViews>
  <sheetFormatPr defaultRowHeight="14.4"/>
  <cols>
    <col min="1" max="1" width="11.6640625" customWidth="1"/>
    <col min="2" max="2" width="19.109375" customWidth="1"/>
    <col min="3" max="3" width="27" customWidth="1"/>
    <col min="4" max="4" width="19.21875" customWidth="1"/>
    <col min="6" max="6" width="255.77734375" bestFit="1" customWidth="1"/>
  </cols>
  <sheetData>
    <row r="1" spans="1:6">
      <c r="A1" s="5" t="s">
        <v>9158</v>
      </c>
      <c r="B1" s="5" t="s">
        <v>9159</v>
      </c>
      <c r="C1" s="6" t="s">
        <v>9160</v>
      </c>
      <c r="D1" s="7" t="s">
        <v>9161</v>
      </c>
    </row>
    <row r="2" spans="1:6">
      <c r="A2" s="8" t="s">
        <v>193</v>
      </c>
      <c r="B2" s="8">
        <f>COUNTIF(sales_pipeline[deal_stage],A2)</f>
        <v>1589</v>
      </c>
      <c r="C2" s="32">
        <f>COUNTIFS(sales_pipeline[deal_stage],A2,sales_pipeline[account],"")</f>
        <v>1088</v>
      </c>
      <c r="D2" s="35">
        <f t="shared" ref="D2:D5" si="0">IFERROR(C2/B2,0)</f>
        <v>0.68470736312146008</v>
      </c>
      <c r="F2" t="s">
        <v>9163</v>
      </c>
    </row>
    <row r="3" spans="1:6">
      <c r="A3" s="11" t="s">
        <v>197</v>
      </c>
      <c r="B3" s="11">
        <f>COUNTIF(sales_pipeline[deal_stage],A3)</f>
        <v>2473</v>
      </c>
      <c r="C3" s="33">
        <f>COUNTIFS(sales_pipeline[deal_stage],A3,sales_pipeline[account],"")</f>
        <v>0</v>
      </c>
      <c r="D3" s="37">
        <f t="shared" si="0"/>
        <v>0</v>
      </c>
    </row>
    <row r="4" spans="1:6">
      <c r="A4" s="8" t="s">
        <v>8510</v>
      </c>
      <c r="B4" s="8">
        <f>COUNTIF(sales_pipeline[deal_stage],A4)</f>
        <v>500</v>
      </c>
      <c r="C4" s="32">
        <f>COUNTIFS(sales_pipeline[deal_stage],A4,sales_pipeline[account],"")</f>
        <v>337</v>
      </c>
      <c r="D4" s="35">
        <f t="shared" si="0"/>
        <v>0.67400000000000004</v>
      </c>
      <c r="F4" t="s">
        <v>9164</v>
      </c>
    </row>
    <row r="5" spans="1:6">
      <c r="A5" s="11" t="s">
        <v>172</v>
      </c>
      <c r="B5" s="11">
        <f>COUNTIF(sales_pipeline[deal_stage],A5)</f>
        <v>4238</v>
      </c>
      <c r="C5" s="33">
        <f>COUNTIFS(sales_pipeline[deal_stage],A5,sales_pipeline[account],"")</f>
        <v>0</v>
      </c>
      <c r="D5" s="37">
        <f t="shared" si="0"/>
        <v>0</v>
      </c>
    </row>
    <row r="6" spans="1:6">
      <c r="A6" s="34" t="s">
        <v>9162</v>
      </c>
      <c r="B6">
        <f>SUM(B2:B5)</f>
        <v>8800</v>
      </c>
      <c r="C6">
        <f>SUM(C2:C5)</f>
        <v>1425</v>
      </c>
      <c r="D6" s="36">
        <f>C6/B6</f>
        <v>0.16193181818181818</v>
      </c>
      <c r="F6" t="s">
        <v>9165</v>
      </c>
    </row>
    <row r="7" spans="1:6">
      <c r="C7" s="1"/>
    </row>
    <row r="8" spans="1:6">
      <c r="A8" s="38"/>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71842-B205-4486-A2A6-8A22D6F1F030}">
  <dimension ref="A1:H9"/>
  <sheetViews>
    <sheetView workbookViewId="0">
      <selection activeCell="H6" sqref="H6"/>
    </sheetView>
  </sheetViews>
  <sheetFormatPr defaultRowHeight="14.4"/>
  <cols>
    <col min="1" max="1" width="11.6640625" customWidth="1"/>
    <col min="2" max="2" width="19.109375" customWidth="1"/>
    <col min="3" max="3" width="22.44140625" customWidth="1"/>
    <col min="4" max="4" width="17.5546875" customWidth="1"/>
    <col min="5" max="5" width="20.33203125" customWidth="1"/>
    <col min="6" max="6" width="21.21875" customWidth="1"/>
    <col min="7" max="7" width="18.109375" customWidth="1"/>
    <col min="8" max="8" width="20.77734375" customWidth="1"/>
  </cols>
  <sheetData>
    <row r="1" spans="1:8">
      <c r="A1" s="1" t="s">
        <v>9158</v>
      </c>
      <c r="B1" s="42" t="s">
        <v>9159</v>
      </c>
      <c r="C1" s="42" t="s">
        <v>9182</v>
      </c>
      <c r="D1" s="42" t="s">
        <v>9183</v>
      </c>
      <c r="E1" s="42" t="s">
        <v>9184</v>
      </c>
      <c r="F1" s="42" t="s">
        <v>9185</v>
      </c>
      <c r="G1" s="40" t="s">
        <v>9186</v>
      </c>
      <c r="H1" s="40" t="s">
        <v>9187</v>
      </c>
    </row>
    <row r="2" spans="1:8">
      <c r="A2" s="1" t="s">
        <v>8510</v>
      </c>
      <c r="B2" s="43">
        <f>COUNTIF(sales_pipeline[deal_stage],A2)</f>
        <v>500</v>
      </c>
      <c r="C2" s="43">
        <f>COUNTIFS(sales_pipeline[deal_stage],A2,sales_pipeline[close_value],"&lt;&gt;")</f>
        <v>0</v>
      </c>
      <c r="D2" s="43" cm="1">
        <f t="array" ref="D2">SUMPRODUCT(--(sales_pipeline[deal_stage]=A2),--(sales_pipeline[close_value]&lt;&gt;""),--(sales_pipeline[close_value]=0))</f>
        <v>0</v>
      </c>
      <c r="E2" s="43" cm="1">
        <f t="array" ref="E2">SUMPRODUCT(--(sales_pipeline[deal_stage]=A2),--(sales_pipeline[close_value]&gt;0))</f>
        <v>0</v>
      </c>
      <c r="F2" s="43" cm="1">
        <f t="array" ref="F2">SUMPRODUCT(--(sales_pipeline[deal_stage]=A2),--(sales_pipeline[close_value]&lt;0))</f>
        <v>0</v>
      </c>
      <c r="G2" s="41">
        <f>SUMIFS(sales_pipeline[close_value],sales_pipeline[deal_stage],A2)</f>
        <v>0</v>
      </c>
      <c r="H2" s="41" t="str">
        <f>IF(C2=0,"",AVERAGEIFS(sales_pipeline[close_value],sales_pipeline[deal_stage],A2,sales_pipeline[close_value],"&lt;&gt;"))</f>
        <v/>
      </c>
    </row>
    <row r="3" spans="1:8">
      <c r="A3" s="1" t="s">
        <v>193</v>
      </c>
      <c r="B3" s="43">
        <f>COUNTIF(sales_pipeline[deal_stage],A3)</f>
        <v>1589</v>
      </c>
      <c r="C3" s="43">
        <f>COUNTIFS(sales_pipeline[deal_stage],A3,sales_pipeline[close_value],"&lt;&gt;")</f>
        <v>0</v>
      </c>
      <c r="D3" s="43" cm="1">
        <f t="array" ref="D3">SUMPRODUCT(--(sales_pipeline[deal_stage]=A3),--(sales_pipeline[close_value]&lt;&gt;""),--(sales_pipeline[close_value]=0))</f>
        <v>0</v>
      </c>
      <c r="E3" s="43" cm="1">
        <f t="array" ref="E3">SUMPRODUCT(--(sales_pipeline[deal_stage]=A3),--(sales_pipeline[close_value]&gt;0))</f>
        <v>0</v>
      </c>
      <c r="F3" s="43" cm="1">
        <f t="array" ref="F3">SUMPRODUCT(--(sales_pipeline[deal_stage]=A3),--(sales_pipeline[close_value]&lt;0))</f>
        <v>0</v>
      </c>
      <c r="G3" s="41">
        <f>SUMIFS(sales_pipeline[close_value],sales_pipeline[deal_stage],A3)</f>
        <v>0</v>
      </c>
      <c r="H3" s="41" t="str">
        <f>IF(C3=0,"",AVERAGEIFS(sales_pipeline[close_value],sales_pipeline[deal_stage],A3,sales_pipeline[close_value],"&lt;&gt;"))</f>
        <v/>
      </c>
    </row>
    <row r="4" spans="1:8">
      <c r="A4" s="1" t="s">
        <v>172</v>
      </c>
      <c r="B4" s="43">
        <f>COUNTIF(sales_pipeline[deal_stage],A4)</f>
        <v>4238</v>
      </c>
      <c r="C4" s="43">
        <f>COUNTIFS(sales_pipeline[deal_stage],A4,sales_pipeline[close_value],"&lt;&gt;")</f>
        <v>4238</v>
      </c>
      <c r="D4" s="43" cm="1">
        <f t="array" ref="D4">SUMPRODUCT(--(sales_pipeline[deal_stage]=A4),--(sales_pipeline[close_value]&lt;&gt;""),--(sales_pipeline[close_value]=0))</f>
        <v>0</v>
      </c>
      <c r="E4" s="43" cm="1">
        <f t="array" ref="E4">SUMPRODUCT(--(sales_pipeline[deal_stage]=A4),--(sales_pipeline[close_value]&gt;0))</f>
        <v>4238</v>
      </c>
      <c r="F4" s="43" cm="1">
        <f t="array" ref="F4">SUMPRODUCT(--(sales_pipeline[deal_stage]=A4),--(sales_pipeline[close_value]&lt;0))</f>
        <v>0</v>
      </c>
      <c r="G4" s="41">
        <f>SUMIFS(sales_pipeline[close_value],sales_pipeline[deal_stage],A4)</f>
        <v>10005534</v>
      </c>
      <c r="H4" s="41">
        <f>IF(C4=0,"",AVERAGEIFS(sales_pipeline[close_value],sales_pipeline[deal_stage],A4,sales_pipeline[close_value],"&lt;&gt;"))</f>
        <v>2360.9093912222747</v>
      </c>
    </row>
    <row r="5" spans="1:8">
      <c r="A5" s="1" t="s">
        <v>197</v>
      </c>
      <c r="B5" s="43">
        <f>COUNTIF(sales_pipeline[deal_stage],A5)</f>
        <v>2473</v>
      </c>
      <c r="C5" s="43">
        <f>COUNTIFS(sales_pipeline[deal_stage],A5,sales_pipeline[close_value],"&lt;&gt;")</f>
        <v>2473</v>
      </c>
      <c r="D5" s="43" cm="1">
        <f t="array" ref="D5">SUMPRODUCT(--(sales_pipeline[deal_stage]=A5),--(sales_pipeline[close_value]&lt;&gt;""),--(sales_pipeline[close_value]=0))</f>
        <v>2473</v>
      </c>
      <c r="E5" s="43" cm="1">
        <f t="array" ref="E5">SUMPRODUCT(--(sales_pipeline[deal_stage]=A5),--(sales_pipeline[close_value]&gt;0))</f>
        <v>0</v>
      </c>
      <c r="F5" s="43" cm="1">
        <f t="array" ref="F5">SUMPRODUCT(--(sales_pipeline[deal_stage]=A5),--(sales_pipeline[close_value]&lt;0))</f>
        <v>0</v>
      </c>
      <c r="G5" s="41">
        <f>SUMIFS(sales_pipeline[close_value],sales_pipeline[deal_stage],A5)</f>
        <v>0</v>
      </c>
      <c r="H5" s="41">
        <f>IF(C5=0,"",AVERAGEIFS(sales_pipeline[close_value],sales_pipeline[deal_stage],A5,sales_pipeline[close_value],"&lt;&gt;"))</f>
        <v>0</v>
      </c>
    </row>
    <row r="6" spans="1:8">
      <c r="A6" s="1" t="s">
        <v>9162</v>
      </c>
      <c r="B6" s="43">
        <f t="shared" ref="B6:G6" si="0">SUM(B2:B5)</f>
        <v>8800</v>
      </c>
      <c r="C6" s="43">
        <f t="shared" si="0"/>
        <v>6711</v>
      </c>
      <c r="D6" s="43">
        <f t="shared" si="0"/>
        <v>2473</v>
      </c>
      <c r="E6" s="43">
        <f t="shared" si="0"/>
        <v>4238</v>
      </c>
      <c r="F6" s="43">
        <f t="shared" si="0"/>
        <v>0</v>
      </c>
      <c r="G6" s="44">
        <f t="shared" si="0"/>
        <v>10005534</v>
      </c>
      <c r="H6" s="44">
        <f>IF(C6=0,"",G6/C6)</f>
        <v>1490.9155118462227</v>
      </c>
    </row>
    <row r="7" spans="1:8">
      <c r="A7" s="1"/>
    </row>
    <row r="8" spans="1:8">
      <c r="A8" s="1"/>
    </row>
    <row r="9" spans="1:8">
      <c r="A9" s="1"/>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53227-EC84-416A-B052-3B8791E2EFC5}">
  <dimension ref="A3:C22"/>
  <sheetViews>
    <sheetView workbookViewId="0">
      <selection activeCell="B28" sqref="B28"/>
    </sheetView>
  </sheetViews>
  <sheetFormatPr defaultRowHeight="14.4"/>
  <cols>
    <col min="1" max="1" width="17.77734375" bestFit="1" customWidth="1"/>
    <col min="2" max="2" width="13.6640625" bestFit="1" customWidth="1"/>
    <col min="3" max="3" width="13.33203125" bestFit="1" customWidth="1"/>
  </cols>
  <sheetData>
    <row r="3" spans="1:3">
      <c r="A3" s="46" t="s">
        <v>9201</v>
      </c>
      <c r="B3" t="s">
        <v>9200</v>
      </c>
      <c r="C3" t="s">
        <v>9199</v>
      </c>
    </row>
    <row r="4" spans="1:3">
      <c r="A4" s="38" t="s">
        <v>33</v>
      </c>
      <c r="B4" s="4">
        <v>17</v>
      </c>
      <c r="C4" s="47">
        <v>0.2</v>
      </c>
    </row>
    <row r="5" spans="1:3">
      <c r="A5" s="38" t="s">
        <v>22</v>
      </c>
      <c r="B5" s="4">
        <v>12</v>
      </c>
      <c r="C5" s="47">
        <v>0.14117647058823529</v>
      </c>
    </row>
    <row r="6" spans="1:3">
      <c r="A6" s="38" t="s">
        <v>26</v>
      </c>
      <c r="B6" s="4">
        <v>12</v>
      </c>
      <c r="C6" s="47">
        <v>0.14117647058823529</v>
      </c>
    </row>
    <row r="7" spans="1:3">
      <c r="A7" s="38" t="s">
        <v>58</v>
      </c>
      <c r="B7" s="4">
        <v>8</v>
      </c>
      <c r="C7" s="47">
        <v>9.4117647058823528E-2</v>
      </c>
    </row>
    <row r="8" spans="1:3">
      <c r="A8" s="38" t="s">
        <v>46</v>
      </c>
      <c r="B8" s="4">
        <v>8</v>
      </c>
      <c r="C8" s="47">
        <v>9.4117647058823528E-2</v>
      </c>
    </row>
    <row r="9" spans="1:3">
      <c r="A9" s="38" t="s">
        <v>36</v>
      </c>
      <c r="B9" s="4">
        <v>7</v>
      </c>
      <c r="C9" s="47">
        <v>8.2352941176470587E-2</v>
      </c>
    </row>
    <row r="10" spans="1:3">
      <c r="A10" s="38" t="s">
        <v>39</v>
      </c>
      <c r="B10" s="4">
        <v>6</v>
      </c>
      <c r="C10" s="47">
        <v>7.0588235294117646E-2</v>
      </c>
    </row>
    <row r="11" spans="1:3">
      <c r="A11" s="38" t="s">
        <v>55</v>
      </c>
      <c r="B11" s="4">
        <v>6</v>
      </c>
      <c r="C11" s="47">
        <v>7.0588235294117646E-2</v>
      </c>
    </row>
    <row r="12" spans="1:3">
      <c r="A12" s="38" t="s">
        <v>73</v>
      </c>
      <c r="B12" s="4">
        <v>5</v>
      </c>
      <c r="C12" s="47">
        <v>5.8823529411764705E-2</v>
      </c>
    </row>
    <row r="13" spans="1:3">
      <c r="A13" s="38" t="s">
        <v>60</v>
      </c>
      <c r="B13" s="4">
        <v>4</v>
      </c>
      <c r="C13" s="47">
        <v>4.7058823529411764E-2</v>
      </c>
    </row>
    <row r="14" spans="1:3">
      <c r="A14" s="38" t="s">
        <v>9198</v>
      </c>
      <c r="B14" s="4">
        <v>85</v>
      </c>
      <c r="C14" s="47">
        <v>1</v>
      </c>
    </row>
    <row r="15" spans="1:3">
      <c r="A15" s="38" t="s">
        <v>9202</v>
      </c>
    </row>
    <row r="16" spans="1:3">
      <c r="A16" s="38" t="s">
        <v>9203</v>
      </c>
    </row>
    <row r="17" spans="1:1">
      <c r="A17" s="38" t="s">
        <v>9204</v>
      </c>
    </row>
    <row r="18" spans="1:1">
      <c r="A18" s="38" t="s">
        <v>9205</v>
      </c>
    </row>
    <row r="19" spans="1:1">
      <c r="A19" s="38" t="s">
        <v>9206</v>
      </c>
    </row>
    <row r="20" spans="1:1">
      <c r="A20" s="38" t="s">
        <v>9207</v>
      </c>
    </row>
    <row r="22" spans="1:1">
      <c r="A22" t="s">
        <v>9250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42915-A624-45AE-9E33-B5407C5FDE6D}">
  <dimension ref="A1:G86"/>
  <sheetViews>
    <sheetView topLeftCell="A60" workbookViewId="0">
      <selection activeCell="A2" sqref="A2:A86"/>
    </sheetView>
  </sheetViews>
  <sheetFormatPr defaultRowHeight="14.4"/>
  <cols>
    <col min="1" max="1" width="26.109375" bestFit="1" customWidth="1"/>
    <col min="2" max="2" width="17.77734375" bestFit="1" customWidth="1"/>
    <col min="3" max="3" width="17.44140625" bestFit="1" customWidth="1"/>
    <col min="4" max="4" width="10.109375" bestFit="1" customWidth="1"/>
    <col min="5" max="5" width="12.33203125" bestFit="1" customWidth="1"/>
    <col min="6" max="6" width="15.88671875" bestFit="1" customWidth="1"/>
    <col min="7" max="7" width="16" bestFit="1" customWidth="1"/>
  </cols>
  <sheetData>
    <row r="1" spans="1:7">
      <c r="A1" t="s">
        <v>14</v>
      </c>
      <c r="B1" t="s">
        <v>15</v>
      </c>
      <c r="C1" t="s">
        <v>16</v>
      </c>
      <c r="D1" t="s">
        <v>17</v>
      </c>
      <c r="E1" t="s">
        <v>18</v>
      </c>
      <c r="F1" t="s">
        <v>19</v>
      </c>
      <c r="G1" t="s">
        <v>20</v>
      </c>
    </row>
    <row r="2" spans="1:7">
      <c r="A2" s="4" t="s">
        <v>21</v>
      </c>
      <c r="B2" s="4" t="s">
        <v>9322</v>
      </c>
      <c r="C2">
        <v>1996</v>
      </c>
      <c r="D2">
        <v>1100.04</v>
      </c>
      <c r="E2">
        <v>2822</v>
      </c>
      <c r="F2" s="4" t="s">
        <v>23</v>
      </c>
      <c r="G2" s="4" t="s">
        <v>24</v>
      </c>
    </row>
    <row r="3" spans="1:7">
      <c r="A3" s="4" t="s">
        <v>25</v>
      </c>
      <c r="B3" s="4" t="s">
        <v>26</v>
      </c>
      <c r="C3">
        <v>1999</v>
      </c>
      <c r="D3">
        <v>251.41</v>
      </c>
      <c r="E3">
        <v>495</v>
      </c>
      <c r="F3" s="4" t="s">
        <v>23</v>
      </c>
      <c r="G3" s="4" t="s">
        <v>24</v>
      </c>
    </row>
    <row r="4" spans="1:7">
      <c r="A4" s="4" t="s">
        <v>27</v>
      </c>
      <c r="B4" s="4" t="s">
        <v>26</v>
      </c>
      <c r="C4">
        <v>1986</v>
      </c>
      <c r="D4">
        <v>647.17999999999995</v>
      </c>
      <c r="E4">
        <v>1185</v>
      </c>
      <c r="F4" s="4" t="s">
        <v>28</v>
      </c>
      <c r="G4" s="4" t="s">
        <v>24</v>
      </c>
    </row>
    <row r="5" spans="1:7">
      <c r="A5" s="4" t="s">
        <v>29</v>
      </c>
      <c r="B5" s="4" t="s">
        <v>26</v>
      </c>
      <c r="C5">
        <v>2012</v>
      </c>
      <c r="D5">
        <v>587.34</v>
      </c>
      <c r="E5">
        <v>1356</v>
      </c>
      <c r="F5" s="4" t="s">
        <v>30</v>
      </c>
      <c r="G5" s="4" t="s">
        <v>24</v>
      </c>
    </row>
    <row r="6" spans="1:7">
      <c r="A6" s="4" t="s">
        <v>31</v>
      </c>
      <c r="B6" s="4" t="s">
        <v>26</v>
      </c>
      <c r="C6">
        <v>1991</v>
      </c>
      <c r="D6">
        <v>326.82</v>
      </c>
      <c r="E6">
        <v>1016</v>
      </c>
      <c r="F6" s="4" t="s">
        <v>23</v>
      </c>
      <c r="G6" s="4" t="s">
        <v>24</v>
      </c>
    </row>
    <row r="7" spans="1:7">
      <c r="A7" s="4" t="s">
        <v>32</v>
      </c>
      <c r="B7" s="4" t="s">
        <v>33</v>
      </c>
      <c r="C7">
        <v>2009</v>
      </c>
      <c r="D7">
        <v>497.11</v>
      </c>
      <c r="E7">
        <v>1588</v>
      </c>
      <c r="F7" s="4" t="s">
        <v>23</v>
      </c>
      <c r="G7" s="4" t="s">
        <v>24</v>
      </c>
    </row>
    <row r="8" spans="1:7">
      <c r="A8" s="4" t="s">
        <v>34</v>
      </c>
      <c r="B8" s="4" t="s">
        <v>9322</v>
      </c>
      <c r="C8">
        <v>1993</v>
      </c>
      <c r="D8">
        <v>1242.32</v>
      </c>
      <c r="E8">
        <v>3027</v>
      </c>
      <c r="F8" s="4" t="s">
        <v>23</v>
      </c>
      <c r="G8" s="4" t="s">
        <v>21</v>
      </c>
    </row>
    <row r="9" spans="1:7">
      <c r="A9" s="4" t="s">
        <v>35</v>
      </c>
      <c r="B9" s="4" t="s">
        <v>36</v>
      </c>
      <c r="C9">
        <v>2002</v>
      </c>
      <c r="D9">
        <v>987.39</v>
      </c>
      <c r="E9">
        <v>2253</v>
      </c>
      <c r="F9" s="4" t="s">
        <v>23</v>
      </c>
      <c r="G9" s="4" t="s">
        <v>24</v>
      </c>
    </row>
    <row r="10" spans="1:7">
      <c r="A10" s="4" t="s">
        <v>37</v>
      </c>
      <c r="B10" s="4" t="s">
        <v>33</v>
      </c>
      <c r="C10">
        <v>2001</v>
      </c>
      <c r="D10">
        <v>718.62</v>
      </c>
      <c r="E10">
        <v>2448</v>
      </c>
      <c r="F10" s="4" t="s">
        <v>23</v>
      </c>
      <c r="G10" s="4" t="s">
        <v>24</v>
      </c>
    </row>
    <row r="11" spans="1:7">
      <c r="A11" s="4" t="s">
        <v>38</v>
      </c>
      <c r="B11" s="4" t="s">
        <v>39</v>
      </c>
      <c r="C11">
        <v>1993</v>
      </c>
      <c r="D11">
        <v>4269.8999999999996</v>
      </c>
      <c r="E11">
        <v>6472</v>
      </c>
      <c r="F11" s="4" t="s">
        <v>23</v>
      </c>
      <c r="G11" s="4" t="s">
        <v>40</v>
      </c>
    </row>
    <row r="12" spans="1:7">
      <c r="A12" s="4" t="s">
        <v>41</v>
      </c>
      <c r="B12" s="4" t="s">
        <v>36</v>
      </c>
      <c r="C12">
        <v>1998</v>
      </c>
      <c r="D12">
        <v>2714.9</v>
      </c>
      <c r="E12">
        <v>2641</v>
      </c>
      <c r="F12" s="4" t="s">
        <v>23</v>
      </c>
      <c r="G12" s="4" t="s">
        <v>21</v>
      </c>
    </row>
    <row r="13" spans="1:7">
      <c r="A13" s="4" t="s">
        <v>42</v>
      </c>
      <c r="B13" s="4" t="s">
        <v>26</v>
      </c>
      <c r="C13">
        <v>2017</v>
      </c>
      <c r="D13">
        <v>4.54</v>
      </c>
      <c r="E13">
        <v>9</v>
      </c>
      <c r="F13" s="4" t="s">
        <v>23</v>
      </c>
      <c r="G13" s="4" t="s">
        <v>24</v>
      </c>
    </row>
    <row r="14" spans="1:7">
      <c r="A14" s="4" t="s">
        <v>43</v>
      </c>
      <c r="B14" s="4" t="s">
        <v>9322</v>
      </c>
      <c r="C14">
        <v>2005</v>
      </c>
      <c r="D14">
        <v>1520.66</v>
      </c>
      <c r="E14">
        <v>1806</v>
      </c>
      <c r="F14" s="4" t="s">
        <v>23</v>
      </c>
      <c r="G14" s="4" t="s">
        <v>24</v>
      </c>
    </row>
    <row r="15" spans="1:7">
      <c r="A15" s="4" t="s">
        <v>44</v>
      </c>
      <c r="B15" s="4" t="s">
        <v>36</v>
      </c>
      <c r="C15">
        <v>2013</v>
      </c>
      <c r="D15">
        <v>98.79</v>
      </c>
      <c r="E15">
        <v>96</v>
      </c>
      <c r="F15" s="4" t="s">
        <v>23</v>
      </c>
      <c r="G15" s="4" t="s">
        <v>35</v>
      </c>
    </row>
    <row r="16" spans="1:7">
      <c r="A16" s="4" t="s">
        <v>45</v>
      </c>
      <c r="B16" s="4" t="s">
        <v>46</v>
      </c>
      <c r="C16">
        <v>1995</v>
      </c>
      <c r="D16">
        <v>2173.98</v>
      </c>
      <c r="E16">
        <v>2928</v>
      </c>
      <c r="F16" s="4" t="s">
        <v>23</v>
      </c>
      <c r="G16" s="4" t="s">
        <v>47</v>
      </c>
    </row>
    <row r="17" spans="1:7">
      <c r="A17" s="4" t="s">
        <v>48</v>
      </c>
      <c r="B17" s="4" t="s">
        <v>39</v>
      </c>
      <c r="C17">
        <v>1998</v>
      </c>
      <c r="D17">
        <v>217.87</v>
      </c>
      <c r="E17">
        <v>551</v>
      </c>
      <c r="F17" s="4" t="s">
        <v>23</v>
      </c>
      <c r="G17" s="4" t="s">
        <v>24</v>
      </c>
    </row>
    <row r="18" spans="1:7">
      <c r="A18" s="4" t="s">
        <v>49</v>
      </c>
      <c r="B18" s="4" t="s">
        <v>9322</v>
      </c>
      <c r="C18">
        <v>2010</v>
      </c>
      <c r="D18">
        <v>587.72</v>
      </c>
      <c r="E18">
        <v>1501</v>
      </c>
      <c r="F18" s="4" t="s">
        <v>23</v>
      </c>
      <c r="G18" s="4" t="s">
        <v>24</v>
      </c>
    </row>
    <row r="19" spans="1:7">
      <c r="A19" s="4" t="s">
        <v>50</v>
      </c>
      <c r="B19" s="4" t="s">
        <v>9322</v>
      </c>
      <c r="C19">
        <v>1992</v>
      </c>
      <c r="D19">
        <v>1712.68</v>
      </c>
      <c r="E19">
        <v>3194</v>
      </c>
      <c r="F19" s="4" t="s">
        <v>23</v>
      </c>
      <c r="G19" s="4" t="s">
        <v>21</v>
      </c>
    </row>
    <row r="20" spans="1:7">
      <c r="A20" s="4" t="s">
        <v>51</v>
      </c>
      <c r="B20" s="4" t="s">
        <v>36</v>
      </c>
      <c r="C20">
        <v>1982</v>
      </c>
      <c r="D20">
        <v>4618</v>
      </c>
      <c r="E20">
        <v>10083</v>
      </c>
      <c r="F20" s="4" t="s">
        <v>23</v>
      </c>
      <c r="G20" s="4" t="s">
        <v>24</v>
      </c>
    </row>
    <row r="21" spans="1:7">
      <c r="A21" s="4" t="s">
        <v>52</v>
      </c>
      <c r="B21" s="4" t="s">
        <v>46</v>
      </c>
      <c r="C21">
        <v>1999</v>
      </c>
      <c r="D21">
        <v>1197.44</v>
      </c>
      <c r="E21">
        <v>2570</v>
      </c>
      <c r="F21" s="4" t="s">
        <v>23</v>
      </c>
      <c r="G21" s="4" t="s">
        <v>24</v>
      </c>
    </row>
    <row r="22" spans="1:7">
      <c r="A22" s="4" t="s">
        <v>53</v>
      </c>
      <c r="B22" s="4" t="s">
        <v>33</v>
      </c>
      <c r="C22">
        <v>1990</v>
      </c>
      <c r="D22">
        <v>4968.91</v>
      </c>
      <c r="E22">
        <v>7523</v>
      </c>
      <c r="F22" s="4" t="s">
        <v>23</v>
      </c>
      <c r="G22" s="4" t="s">
        <v>24</v>
      </c>
    </row>
    <row r="23" spans="1:7">
      <c r="A23" s="4" t="s">
        <v>54</v>
      </c>
      <c r="B23" s="4" t="s">
        <v>55</v>
      </c>
      <c r="C23">
        <v>1995</v>
      </c>
      <c r="D23">
        <v>1825.82</v>
      </c>
      <c r="E23">
        <v>5595</v>
      </c>
      <c r="F23" s="4" t="s">
        <v>23</v>
      </c>
      <c r="G23" s="4" t="s">
        <v>56</v>
      </c>
    </row>
    <row r="24" spans="1:7">
      <c r="A24" s="4" t="s">
        <v>57</v>
      </c>
      <c r="B24" s="4" t="s">
        <v>58</v>
      </c>
      <c r="C24">
        <v>2006</v>
      </c>
      <c r="D24">
        <v>1102.43</v>
      </c>
      <c r="E24">
        <v>1759</v>
      </c>
      <c r="F24" s="4" t="s">
        <v>23</v>
      </c>
      <c r="G24" s="4" t="s">
        <v>24</v>
      </c>
    </row>
    <row r="25" spans="1:7">
      <c r="A25" s="4" t="s">
        <v>59</v>
      </c>
      <c r="B25" s="4" t="s">
        <v>60</v>
      </c>
      <c r="C25">
        <v>1988</v>
      </c>
      <c r="D25">
        <v>2059.9</v>
      </c>
      <c r="E25">
        <v>3644</v>
      </c>
      <c r="F25" s="4" t="s">
        <v>23</v>
      </c>
      <c r="G25" s="4" t="s">
        <v>24</v>
      </c>
    </row>
    <row r="26" spans="1:7">
      <c r="A26" s="4" t="s">
        <v>61</v>
      </c>
      <c r="B26" s="4" t="s">
        <v>58</v>
      </c>
      <c r="C26">
        <v>1991</v>
      </c>
      <c r="D26">
        <v>2819.5</v>
      </c>
      <c r="E26">
        <v>7227</v>
      </c>
      <c r="F26" s="4" t="s">
        <v>23</v>
      </c>
      <c r="G26" s="4" t="s">
        <v>62</v>
      </c>
    </row>
    <row r="27" spans="1:7">
      <c r="A27" s="4" t="s">
        <v>63</v>
      </c>
      <c r="B27" s="4" t="s">
        <v>33</v>
      </c>
      <c r="C27">
        <v>1995</v>
      </c>
      <c r="D27">
        <v>5158.71</v>
      </c>
      <c r="E27">
        <v>17479</v>
      </c>
      <c r="F27" s="4" t="s">
        <v>64</v>
      </c>
      <c r="G27" s="4" t="s">
        <v>24</v>
      </c>
    </row>
    <row r="28" spans="1:7">
      <c r="A28" s="4" t="s">
        <v>65</v>
      </c>
      <c r="B28" s="4" t="s">
        <v>33</v>
      </c>
      <c r="C28">
        <v>1990</v>
      </c>
      <c r="D28">
        <v>2520.83</v>
      </c>
      <c r="E28">
        <v>3502</v>
      </c>
      <c r="F28" s="4" t="s">
        <v>23</v>
      </c>
      <c r="G28" s="4" t="s">
        <v>24</v>
      </c>
    </row>
    <row r="29" spans="1:7">
      <c r="A29" s="4" t="s">
        <v>66</v>
      </c>
      <c r="B29" s="4" t="s">
        <v>33</v>
      </c>
      <c r="C29">
        <v>2007</v>
      </c>
      <c r="D29">
        <v>894.33</v>
      </c>
      <c r="E29">
        <v>1635</v>
      </c>
      <c r="F29" s="4" t="s">
        <v>67</v>
      </c>
      <c r="G29" s="4" t="s">
        <v>24</v>
      </c>
    </row>
    <row r="30" spans="1:7">
      <c r="A30" s="4" t="s">
        <v>68</v>
      </c>
      <c r="B30" s="4" t="s">
        <v>9322</v>
      </c>
      <c r="C30">
        <v>2000</v>
      </c>
      <c r="D30">
        <v>1223.72</v>
      </c>
      <c r="E30">
        <v>2497</v>
      </c>
      <c r="F30" s="4" t="s">
        <v>69</v>
      </c>
      <c r="G30" s="4" t="s">
        <v>24</v>
      </c>
    </row>
    <row r="31" spans="1:7">
      <c r="A31" s="4" t="s">
        <v>70</v>
      </c>
      <c r="B31" s="4" t="s">
        <v>55</v>
      </c>
      <c r="C31">
        <v>2007</v>
      </c>
      <c r="D31">
        <v>86.68</v>
      </c>
      <c r="E31">
        <v>187</v>
      </c>
      <c r="F31" s="4" t="s">
        <v>23</v>
      </c>
      <c r="G31" s="4" t="s">
        <v>56</v>
      </c>
    </row>
    <row r="32" spans="1:7">
      <c r="A32" s="4" t="s">
        <v>62</v>
      </c>
      <c r="B32" s="4" t="s">
        <v>58</v>
      </c>
      <c r="C32">
        <v>2008</v>
      </c>
      <c r="D32">
        <v>52.5</v>
      </c>
      <c r="E32">
        <v>165</v>
      </c>
      <c r="F32" s="4" t="s">
        <v>23</v>
      </c>
      <c r="G32" s="4" t="s">
        <v>24</v>
      </c>
    </row>
    <row r="33" spans="1:7">
      <c r="A33" s="4" t="s">
        <v>71</v>
      </c>
      <c r="B33" s="4" t="s">
        <v>46</v>
      </c>
      <c r="C33">
        <v>2000</v>
      </c>
      <c r="D33">
        <v>2952.73</v>
      </c>
      <c r="E33">
        <v>5107</v>
      </c>
      <c r="F33" s="4" t="s">
        <v>23</v>
      </c>
      <c r="G33" s="4" t="s">
        <v>24</v>
      </c>
    </row>
    <row r="34" spans="1:7">
      <c r="A34" s="4" t="s">
        <v>72</v>
      </c>
      <c r="B34" s="4" t="s">
        <v>73</v>
      </c>
      <c r="C34">
        <v>2003</v>
      </c>
      <c r="D34">
        <v>692.19</v>
      </c>
      <c r="E34">
        <v>1922</v>
      </c>
      <c r="F34" s="4" t="s">
        <v>23</v>
      </c>
      <c r="G34" s="4" t="s">
        <v>24</v>
      </c>
    </row>
    <row r="35" spans="1:7">
      <c r="A35" s="4" t="s">
        <v>74</v>
      </c>
      <c r="B35" s="4" t="s">
        <v>33</v>
      </c>
      <c r="C35">
        <v>2003</v>
      </c>
      <c r="D35">
        <v>223.8</v>
      </c>
      <c r="E35">
        <v>299</v>
      </c>
      <c r="F35" s="4" t="s">
        <v>23</v>
      </c>
      <c r="G35" s="4" t="s">
        <v>24</v>
      </c>
    </row>
    <row r="36" spans="1:7">
      <c r="A36" s="4" t="s">
        <v>75</v>
      </c>
      <c r="B36" s="4" t="s">
        <v>73</v>
      </c>
      <c r="C36">
        <v>1982</v>
      </c>
      <c r="D36">
        <v>792.46</v>
      </c>
      <c r="E36">
        <v>1299</v>
      </c>
      <c r="F36" s="4" t="s">
        <v>23</v>
      </c>
      <c r="G36" s="4" t="s">
        <v>24</v>
      </c>
    </row>
    <row r="37" spans="1:7">
      <c r="A37" s="4" t="s">
        <v>76</v>
      </c>
      <c r="B37" s="4" t="s">
        <v>9322</v>
      </c>
      <c r="C37">
        <v>1997</v>
      </c>
      <c r="D37">
        <v>8170.38</v>
      </c>
      <c r="E37">
        <v>16499</v>
      </c>
      <c r="F37" s="4" t="s">
        <v>77</v>
      </c>
      <c r="G37" s="4" t="s">
        <v>24</v>
      </c>
    </row>
    <row r="38" spans="1:7">
      <c r="A38" s="4" t="s">
        <v>78</v>
      </c>
      <c r="B38" s="4" t="s">
        <v>55</v>
      </c>
      <c r="C38">
        <v>1994</v>
      </c>
      <c r="D38">
        <v>6395.05</v>
      </c>
      <c r="E38">
        <v>20275</v>
      </c>
      <c r="F38" s="4" t="s">
        <v>23</v>
      </c>
      <c r="G38" s="4" t="s">
        <v>24</v>
      </c>
    </row>
    <row r="39" spans="1:7">
      <c r="A39" s="4" t="s">
        <v>47</v>
      </c>
      <c r="B39" s="4" t="s">
        <v>46</v>
      </c>
      <c r="C39">
        <v>1986</v>
      </c>
      <c r="D39">
        <v>2403.58</v>
      </c>
      <c r="E39">
        <v>8801</v>
      </c>
      <c r="F39" s="4" t="s">
        <v>23</v>
      </c>
      <c r="G39" s="4" t="s">
        <v>24</v>
      </c>
    </row>
    <row r="40" spans="1:7">
      <c r="A40" s="4" t="s">
        <v>79</v>
      </c>
      <c r="B40" s="4" t="s">
        <v>26</v>
      </c>
      <c r="C40">
        <v>2002</v>
      </c>
      <c r="D40">
        <v>3178.24</v>
      </c>
      <c r="E40">
        <v>4540</v>
      </c>
      <c r="F40" s="4" t="s">
        <v>23</v>
      </c>
      <c r="G40" s="4" t="s">
        <v>24</v>
      </c>
    </row>
    <row r="41" spans="1:7">
      <c r="A41" s="4" t="s">
        <v>80</v>
      </c>
      <c r="B41" s="4" t="s">
        <v>9322</v>
      </c>
      <c r="C41">
        <v>2011</v>
      </c>
      <c r="D41">
        <v>527.11</v>
      </c>
      <c r="E41">
        <v>1428</v>
      </c>
      <c r="F41" s="4" t="s">
        <v>23</v>
      </c>
      <c r="G41" s="4" t="s">
        <v>21</v>
      </c>
    </row>
    <row r="42" spans="1:7">
      <c r="A42" s="4" t="s">
        <v>81</v>
      </c>
      <c r="B42" s="4" t="s">
        <v>33</v>
      </c>
      <c r="C42">
        <v>1989</v>
      </c>
      <c r="D42">
        <v>1388.67</v>
      </c>
      <c r="E42">
        <v>3583</v>
      </c>
      <c r="F42" s="4" t="s">
        <v>23</v>
      </c>
      <c r="G42" s="4" t="s">
        <v>24</v>
      </c>
    </row>
    <row r="43" spans="1:7">
      <c r="A43" s="4" t="s">
        <v>82</v>
      </c>
      <c r="B43" s="4" t="s">
        <v>36</v>
      </c>
      <c r="C43">
        <v>1982</v>
      </c>
      <c r="D43">
        <v>11698.03</v>
      </c>
      <c r="E43">
        <v>34288</v>
      </c>
      <c r="F43" s="4" t="s">
        <v>23</v>
      </c>
      <c r="G43" s="4" t="s">
        <v>24</v>
      </c>
    </row>
    <row r="44" spans="1:7">
      <c r="A44" s="4" t="s">
        <v>83</v>
      </c>
      <c r="B44" s="4" t="s">
        <v>33</v>
      </c>
      <c r="C44">
        <v>2004</v>
      </c>
      <c r="D44">
        <v>702.72</v>
      </c>
      <c r="E44">
        <v>1831</v>
      </c>
      <c r="F44" s="4" t="s">
        <v>23</v>
      </c>
      <c r="G44" s="4" t="s">
        <v>24</v>
      </c>
    </row>
    <row r="45" spans="1:7">
      <c r="A45" s="4" t="s">
        <v>84</v>
      </c>
      <c r="B45" s="4" t="s">
        <v>9322</v>
      </c>
      <c r="C45">
        <v>1980</v>
      </c>
      <c r="D45">
        <v>7708.38</v>
      </c>
      <c r="E45">
        <v>13756</v>
      </c>
      <c r="F45" s="4" t="s">
        <v>23</v>
      </c>
      <c r="G45" s="4" t="s">
        <v>24</v>
      </c>
    </row>
    <row r="46" spans="1:7">
      <c r="A46" s="4" t="s">
        <v>85</v>
      </c>
      <c r="B46" s="4" t="s">
        <v>46</v>
      </c>
      <c r="C46">
        <v>1985</v>
      </c>
      <c r="D46">
        <v>375.43</v>
      </c>
      <c r="E46">
        <v>1190</v>
      </c>
      <c r="F46" s="4" t="s">
        <v>23</v>
      </c>
      <c r="G46" s="4" t="s">
        <v>24</v>
      </c>
    </row>
    <row r="47" spans="1:7">
      <c r="A47" s="4" t="s">
        <v>86</v>
      </c>
      <c r="B47" s="4" t="s">
        <v>26</v>
      </c>
      <c r="C47">
        <v>1985</v>
      </c>
      <c r="D47">
        <v>2741.37</v>
      </c>
      <c r="E47">
        <v>9226</v>
      </c>
      <c r="F47" s="4" t="s">
        <v>23</v>
      </c>
      <c r="G47" s="4" t="s">
        <v>24</v>
      </c>
    </row>
    <row r="48" spans="1:7">
      <c r="A48" s="4" t="s">
        <v>87</v>
      </c>
      <c r="B48" s="4" t="s">
        <v>26</v>
      </c>
      <c r="C48">
        <v>2004</v>
      </c>
      <c r="D48">
        <v>1618.89</v>
      </c>
      <c r="E48">
        <v>3889</v>
      </c>
      <c r="F48" s="4" t="s">
        <v>23</v>
      </c>
      <c r="G48" s="4" t="s">
        <v>24</v>
      </c>
    </row>
    <row r="49" spans="1:7">
      <c r="A49" s="4" t="s">
        <v>40</v>
      </c>
      <c r="B49" s="4" t="s">
        <v>39</v>
      </c>
      <c r="C49">
        <v>1989</v>
      </c>
      <c r="D49">
        <v>665.06</v>
      </c>
      <c r="E49">
        <v>1095</v>
      </c>
      <c r="F49" s="4" t="s">
        <v>23</v>
      </c>
      <c r="G49" s="4" t="s">
        <v>24</v>
      </c>
    </row>
    <row r="50" spans="1:7">
      <c r="A50" s="4" t="s">
        <v>88</v>
      </c>
      <c r="B50" s="4" t="s">
        <v>46</v>
      </c>
      <c r="C50">
        <v>1984</v>
      </c>
      <c r="D50">
        <v>3027.46</v>
      </c>
      <c r="E50">
        <v>9516</v>
      </c>
      <c r="F50" s="4" t="s">
        <v>89</v>
      </c>
      <c r="G50" s="4" t="s">
        <v>24</v>
      </c>
    </row>
    <row r="51" spans="1:7">
      <c r="A51" s="4" t="s">
        <v>90</v>
      </c>
      <c r="B51" s="4" t="s">
        <v>73</v>
      </c>
      <c r="C51">
        <v>1987</v>
      </c>
      <c r="D51">
        <v>405.59</v>
      </c>
      <c r="E51">
        <v>1179</v>
      </c>
      <c r="F51" s="4" t="s">
        <v>91</v>
      </c>
      <c r="G51" s="4" t="s">
        <v>92</v>
      </c>
    </row>
    <row r="52" spans="1:7">
      <c r="A52" s="4" t="s">
        <v>93</v>
      </c>
      <c r="B52" s="4" t="s">
        <v>73</v>
      </c>
      <c r="C52">
        <v>1991</v>
      </c>
      <c r="D52">
        <v>1012.72</v>
      </c>
      <c r="E52">
        <v>3492</v>
      </c>
      <c r="F52" s="4" t="s">
        <v>94</v>
      </c>
      <c r="G52" s="4" t="s">
        <v>24</v>
      </c>
    </row>
    <row r="53" spans="1:7">
      <c r="A53" s="4" t="s">
        <v>95</v>
      </c>
      <c r="B53" s="4" t="s">
        <v>60</v>
      </c>
      <c r="C53">
        <v>1997</v>
      </c>
      <c r="D53">
        <v>882.12</v>
      </c>
      <c r="E53">
        <v>2769</v>
      </c>
      <c r="F53" s="4" t="s">
        <v>23</v>
      </c>
      <c r="G53" s="4" t="s">
        <v>24</v>
      </c>
    </row>
    <row r="54" spans="1:7">
      <c r="A54" s="4" t="s">
        <v>96</v>
      </c>
      <c r="B54" s="4" t="s">
        <v>58</v>
      </c>
      <c r="C54">
        <v>1994</v>
      </c>
      <c r="D54">
        <v>355.23</v>
      </c>
      <c r="E54">
        <v>853</v>
      </c>
      <c r="F54" s="4" t="s">
        <v>23</v>
      </c>
      <c r="G54" s="4" t="s">
        <v>24</v>
      </c>
    </row>
    <row r="55" spans="1:7">
      <c r="A55" s="4" t="s">
        <v>97</v>
      </c>
      <c r="B55" s="4" t="s">
        <v>33</v>
      </c>
      <c r="C55">
        <v>2001</v>
      </c>
      <c r="D55">
        <v>2437.85</v>
      </c>
      <c r="E55">
        <v>4874</v>
      </c>
      <c r="F55" s="4" t="s">
        <v>23</v>
      </c>
      <c r="G55" s="4" t="s">
        <v>24</v>
      </c>
    </row>
    <row r="56" spans="1:7">
      <c r="A56" s="4" t="s">
        <v>98</v>
      </c>
      <c r="B56" s="4" t="s">
        <v>39</v>
      </c>
      <c r="C56">
        <v>2002</v>
      </c>
      <c r="D56">
        <v>349.81</v>
      </c>
      <c r="E56">
        <v>315</v>
      </c>
      <c r="F56" s="4" t="s">
        <v>23</v>
      </c>
      <c r="G56" s="4" t="s">
        <v>24</v>
      </c>
    </row>
    <row r="57" spans="1:7">
      <c r="A57" s="4" t="s">
        <v>99</v>
      </c>
      <c r="B57" s="4" t="s">
        <v>33</v>
      </c>
      <c r="C57">
        <v>2003</v>
      </c>
      <c r="D57">
        <v>1419.98</v>
      </c>
      <c r="E57">
        <v>4018</v>
      </c>
      <c r="F57" s="4" t="s">
        <v>23</v>
      </c>
      <c r="G57" s="4" t="s">
        <v>24</v>
      </c>
    </row>
    <row r="58" spans="1:7">
      <c r="A58" s="4" t="s">
        <v>100</v>
      </c>
      <c r="B58" s="4" t="s">
        <v>9322</v>
      </c>
      <c r="C58">
        <v>1987</v>
      </c>
      <c r="D58">
        <v>2938.67</v>
      </c>
      <c r="E58">
        <v>8775</v>
      </c>
      <c r="F58" s="4" t="s">
        <v>101</v>
      </c>
      <c r="G58" s="4" t="s">
        <v>24</v>
      </c>
    </row>
    <row r="59" spans="1:7">
      <c r="A59" s="4" t="s">
        <v>102</v>
      </c>
      <c r="B59" s="4" t="s">
        <v>55</v>
      </c>
      <c r="C59">
        <v>1994</v>
      </c>
      <c r="D59">
        <v>1188.42</v>
      </c>
      <c r="E59">
        <v>3015</v>
      </c>
      <c r="F59" s="4" t="s">
        <v>23</v>
      </c>
      <c r="G59" s="4" t="s">
        <v>24</v>
      </c>
    </row>
    <row r="60" spans="1:7">
      <c r="A60" s="4" t="s">
        <v>103</v>
      </c>
      <c r="B60" s="4" t="s">
        <v>26</v>
      </c>
      <c r="C60">
        <v>1992</v>
      </c>
      <c r="D60">
        <v>3922.42</v>
      </c>
      <c r="E60">
        <v>6837</v>
      </c>
      <c r="F60" s="4" t="s">
        <v>23</v>
      </c>
      <c r="G60" s="4" t="s">
        <v>24</v>
      </c>
    </row>
    <row r="61" spans="1:7">
      <c r="A61" s="4" t="s">
        <v>104</v>
      </c>
      <c r="B61" s="4" t="s">
        <v>9322</v>
      </c>
      <c r="C61">
        <v>1983</v>
      </c>
      <c r="D61">
        <v>1008.06</v>
      </c>
      <c r="E61">
        <v>1238</v>
      </c>
      <c r="F61" s="4" t="s">
        <v>23</v>
      </c>
      <c r="G61" s="4" t="s">
        <v>24</v>
      </c>
    </row>
    <row r="62" spans="1:7">
      <c r="A62" s="4" t="s">
        <v>105</v>
      </c>
      <c r="B62" s="4" t="s">
        <v>36</v>
      </c>
      <c r="C62">
        <v>1996</v>
      </c>
      <c r="D62">
        <v>6354.87</v>
      </c>
      <c r="E62">
        <v>16780</v>
      </c>
      <c r="F62" s="4" t="s">
        <v>23</v>
      </c>
      <c r="G62" s="4" t="s">
        <v>35</v>
      </c>
    </row>
    <row r="63" spans="1:7">
      <c r="A63" s="4" t="s">
        <v>106</v>
      </c>
      <c r="B63" s="4" t="s">
        <v>46</v>
      </c>
      <c r="C63">
        <v>2012</v>
      </c>
      <c r="D63">
        <v>45.39</v>
      </c>
      <c r="E63">
        <v>100</v>
      </c>
      <c r="F63" s="4" t="s">
        <v>23</v>
      </c>
      <c r="G63" s="4" t="s">
        <v>47</v>
      </c>
    </row>
    <row r="64" spans="1:7">
      <c r="A64" s="4" t="s">
        <v>107</v>
      </c>
      <c r="B64" s="4" t="s">
        <v>26</v>
      </c>
      <c r="C64">
        <v>1994</v>
      </c>
      <c r="D64">
        <v>2818.38</v>
      </c>
      <c r="E64">
        <v>6290</v>
      </c>
      <c r="F64" s="4" t="s">
        <v>23</v>
      </c>
      <c r="G64" s="4" t="s">
        <v>24</v>
      </c>
    </row>
    <row r="65" spans="1:7">
      <c r="A65" s="4" t="s">
        <v>108</v>
      </c>
      <c r="B65" s="4" t="s">
        <v>33</v>
      </c>
      <c r="C65">
        <v>1996</v>
      </c>
      <c r="D65">
        <v>2214.94</v>
      </c>
      <c r="E65">
        <v>5374</v>
      </c>
      <c r="F65" s="4" t="s">
        <v>23</v>
      </c>
      <c r="G65" s="4" t="s">
        <v>24</v>
      </c>
    </row>
    <row r="66" spans="1:7">
      <c r="A66" s="4" t="s">
        <v>56</v>
      </c>
      <c r="B66" s="4" t="s">
        <v>55</v>
      </c>
      <c r="C66">
        <v>1999</v>
      </c>
      <c r="D66">
        <v>1699.85</v>
      </c>
      <c r="E66">
        <v>5108</v>
      </c>
      <c r="F66" s="4" t="s">
        <v>23</v>
      </c>
      <c r="G66" s="4" t="s">
        <v>24</v>
      </c>
    </row>
    <row r="67" spans="1:7">
      <c r="A67" s="4" t="s">
        <v>109</v>
      </c>
      <c r="B67" s="4" t="s">
        <v>58</v>
      </c>
      <c r="C67">
        <v>1987</v>
      </c>
      <c r="D67">
        <v>1698.2</v>
      </c>
      <c r="E67">
        <v>3798</v>
      </c>
      <c r="F67" s="4" t="s">
        <v>23</v>
      </c>
      <c r="G67" s="4" t="s">
        <v>24</v>
      </c>
    </row>
    <row r="68" spans="1:7">
      <c r="A68" s="4" t="s">
        <v>110</v>
      </c>
      <c r="B68" s="4" t="s">
        <v>60</v>
      </c>
      <c r="C68">
        <v>1997</v>
      </c>
      <c r="D68">
        <v>291.27</v>
      </c>
      <c r="E68">
        <v>586</v>
      </c>
      <c r="F68" s="4" t="s">
        <v>23</v>
      </c>
      <c r="G68" s="4" t="s">
        <v>24</v>
      </c>
    </row>
    <row r="69" spans="1:7">
      <c r="A69" s="4" t="s">
        <v>111</v>
      </c>
      <c r="B69" s="4" t="s">
        <v>33</v>
      </c>
      <c r="C69">
        <v>1988</v>
      </c>
      <c r="D69">
        <v>1376.8</v>
      </c>
      <c r="E69">
        <v>1165</v>
      </c>
      <c r="F69" s="4" t="s">
        <v>112</v>
      </c>
      <c r="G69" s="4" t="s">
        <v>24</v>
      </c>
    </row>
    <row r="70" spans="1:7">
      <c r="A70" s="4" t="s">
        <v>113</v>
      </c>
      <c r="B70" s="4" t="s">
        <v>33</v>
      </c>
      <c r="C70">
        <v>2000</v>
      </c>
      <c r="D70">
        <v>167.89</v>
      </c>
      <c r="E70">
        <v>493</v>
      </c>
      <c r="F70" s="4" t="s">
        <v>114</v>
      </c>
      <c r="G70" s="4" t="s">
        <v>24</v>
      </c>
    </row>
    <row r="71" spans="1:7">
      <c r="A71" s="4" t="s">
        <v>115</v>
      </c>
      <c r="B71" s="4" t="s">
        <v>46</v>
      </c>
      <c r="C71">
        <v>2008</v>
      </c>
      <c r="D71">
        <v>894.37</v>
      </c>
      <c r="E71">
        <v>1593</v>
      </c>
      <c r="F71" s="4" t="s">
        <v>116</v>
      </c>
      <c r="G71" s="4" t="s">
        <v>24</v>
      </c>
    </row>
    <row r="72" spans="1:7">
      <c r="A72" s="4" t="s">
        <v>117</v>
      </c>
      <c r="B72" s="4" t="s">
        <v>26</v>
      </c>
      <c r="C72">
        <v>1996</v>
      </c>
      <c r="D72">
        <v>439.21</v>
      </c>
      <c r="E72">
        <v>792</v>
      </c>
      <c r="F72" s="4" t="s">
        <v>23</v>
      </c>
      <c r="G72" s="4" t="s">
        <v>24</v>
      </c>
    </row>
    <row r="73" spans="1:7">
      <c r="A73" s="4" t="s">
        <v>118</v>
      </c>
      <c r="B73" s="4" t="s">
        <v>33</v>
      </c>
      <c r="C73">
        <v>1995</v>
      </c>
      <c r="D73">
        <v>332.43</v>
      </c>
      <c r="E73">
        <v>799</v>
      </c>
      <c r="F73" s="4" t="s">
        <v>23</v>
      </c>
      <c r="G73" s="4" t="s">
        <v>24</v>
      </c>
    </row>
    <row r="74" spans="1:7">
      <c r="A74" s="4" t="s">
        <v>119</v>
      </c>
      <c r="B74" s="4" t="s">
        <v>55</v>
      </c>
      <c r="C74">
        <v>1988</v>
      </c>
      <c r="D74">
        <v>5266.09</v>
      </c>
      <c r="E74">
        <v>8595</v>
      </c>
      <c r="F74" s="4" t="s">
        <v>23</v>
      </c>
      <c r="G74" s="4" t="s">
        <v>56</v>
      </c>
    </row>
    <row r="75" spans="1:7">
      <c r="A75" s="4" t="s">
        <v>120</v>
      </c>
      <c r="B75" s="4" t="s">
        <v>58</v>
      </c>
      <c r="C75">
        <v>1998</v>
      </c>
      <c r="D75">
        <v>2022.14</v>
      </c>
      <c r="E75">
        <v>5113</v>
      </c>
      <c r="F75" s="4" t="s">
        <v>23</v>
      </c>
      <c r="G75" s="4" t="s">
        <v>24</v>
      </c>
    </row>
    <row r="76" spans="1:7">
      <c r="A76" s="4" t="s">
        <v>121</v>
      </c>
      <c r="B76" s="4" t="s">
        <v>58</v>
      </c>
      <c r="C76">
        <v>1993</v>
      </c>
      <c r="D76">
        <v>646.1</v>
      </c>
      <c r="E76">
        <v>883</v>
      </c>
      <c r="F76" s="4" t="s">
        <v>23</v>
      </c>
      <c r="G76" s="4" t="s">
        <v>62</v>
      </c>
    </row>
    <row r="77" spans="1:7">
      <c r="A77" s="4" t="s">
        <v>92</v>
      </c>
      <c r="B77" s="4" t="s">
        <v>73</v>
      </c>
      <c r="C77">
        <v>1997</v>
      </c>
      <c r="D77">
        <v>2041.73</v>
      </c>
      <c r="E77">
        <v>5276</v>
      </c>
      <c r="F77" s="4" t="s">
        <v>23</v>
      </c>
      <c r="G77" s="4" t="s">
        <v>24</v>
      </c>
    </row>
    <row r="78" spans="1:7">
      <c r="A78" s="4" t="s">
        <v>122</v>
      </c>
      <c r="B78" s="4" t="s">
        <v>58</v>
      </c>
      <c r="C78">
        <v>1993</v>
      </c>
      <c r="D78">
        <v>7537.24</v>
      </c>
      <c r="E78">
        <v>20293</v>
      </c>
      <c r="F78" s="4" t="s">
        <v>23</v>
      </c>
      <c r="G78" s="4" t="s">
        <v>24</v>
      </c>
    </row>
    <row r="79" spans="1:7">
      <c r="A79" s="4" t="s">
        <v>123</v>
      </c>
      <c r="B79" s="4" t="s">
        <v>39</v>
      </c>
      <c r="C79">
        <v>1989</v>
      </c>
      <c r="D79">
        <v>3838.39</v>
      </c>
      <c r="E79">
        <v>8274</v>
      </c>
      <c r="F79" s="4" t="s">
        <v>23</v>
      </c>
      <c r="G79" s="4" t="s">
        <v>24</v>
      </c>
    </row>
    <row r="80" spans="1:7">
      <c r="A80" s="4" t="s">
        <v>124</v>
      </c>
      <c r="B80" s="4" t="s">
        <v>60</v>
      </c>
      <c r="C80">
        <v>1983</v>
      </c>
      <c r="D80">
        <v>2871.35</v>
      </c>
      <c r="E80">
        <v>9561</v>
      </c>
      <c r="F80" s="4" t="s">
        <v>23</v>
      </c>
      <c r="G80" s="4" t="s">
        <v>24</v>
      </c>
    </row>
    <row r="81" spans="1:7">
      <c r="A81" s="4" t="s">
        <v>125</v>
      </c>
      <c r="B81" s="4" t="s">
        <v>33</v>
      </c>
      <c r="C81">
        <v>2005</v>
      </c>
      <c r="D81">
        <v>2261.0500000000002</v>
      </c>
      <c r="E81">
        <v>3851</v>
      </c>
      <c r="F81" s="4" t="s">
        <v>23</v>
      </c>
      <c r="G81" s="4" t="s">
        <v>24</v>
      </c>
    </row>
    <row r="82" spans="1:7">
      <c r="A82" s="4" t="s">
        <v>126</v>
      </c>
      <c r="B82" s="4" t="s">
        <v>33</v>
      </c>
      <c r="C82">
        <v>2010</v>
      </c>
      <c r="D82">
        <v>71.12</v>
      </c>
      <c r="E82">
        <v>144</v>
      </c>
      <c r="F82" s="4" t="s">
        <v>23</v>
      </c>
      <c r="G82" s="4" t="s">
        <v>24</v>
      </c>
    </row>
    <row r="83" spans="1:7">
      <c r="A83" s="4" t="s">
        <v>127</v>
      </c>
      <c r="B83" s="4" t="s">
        <v>9322</v>
      </c>
      <c r="C83">
        <v>2011</v>
      </c>
      <c r="D83">
        <v>40.79</v>
      </c>
      <c r="E83">
        <v>142</v>
      </c>
      <c r="F83" s="4" t="s">
        <v>128</v>
      </c>
      <c r="G83" s="4" t="s">
        <v>24</v>
      </c>
    </row>
    <row r="84" spans="1:7">
      <c r="A84" s="4" t="s">
        <v>129</v>
      </c>
      <c r="B84" s="4" t="s">
        <v>39</v>
      </c>
      <c r="C84">
        <v>1992</v>
      </c>
      <c r="D84">
        <v>324.19</v>
      </c>
      <c r="E84">
        <v>978</v>
      </c>
      <c r="F84" s="4" t="s">
        <v>23</v>
      </c>
      <c r="G84" s="4" t="s">
        <v>24</v>
      </c>
    </row>
    <row r="85" spans="1:7">
      <c r="A85" s="4" t="s">
        <v>130</v>
      </c>
      <c r="B85" s="4" t="s">
        <v>36</v>
      </c>
      <c r="C85">
        <v>1979</v>
      </c>
      <c r="D85">
        <v>4478.47</v>
      </c>
      <c r="E85">
        <v>13809</v>
      </c>
      <c r="F85" s="4" t="s">
        <v>23</v>
      </c>
      <c r="G85" s="4" t="s">
        <v>24</v>
      </c>
    </row>
    <row r="86" spans="1:7">
      <c r="A86" s="4" t="s">
        <v>131</v>
      </c>
      <c r="B86" s="4" t="s">
        <v>26</v>
      </c>
      <c r="C86">
        <v>1984</v>
      </c>
      <c r="D86">
        <v>441.08</v>
      </c>
      <c r="E86">
        <v>1210</v>
      </c>
      <c r="F86" s="4" t="s">
        <v>23</v>
      </c>
      <c r="G86" s="4" t="s">
        <v>24</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77BCE-6D73-48AC-981E-C21EEA826956}">
  <dimension ref="A1:G86"/>
  <sheetViews>
    <sheetView workbookViewId="0">
      <selection sqref="A1:G86"/>
    </sheetView>
  </sheetViews>
  <sheetFormatPr defaultRowHeight="14.4"/>
  <cols>
    <col min="1" max="1" width="26.109375" bestFit="1" customWidth="1"/>
    <col min="2" max="2" width="17.77734375" bestFit="1" customWidth="1"/>
    <col min="3" max="3" width="17.44140625" bestFit="1" customWidth="1"/>
    <col min="4" max="4" width="10.109375" bestFit="1" customWidth="1"/>
    <col min="5" max="5" width="12.33203125" bestFit="1" customWidth="1"/>
    <col min="6" max="6" width="15.88671875" bestFit="1" customWidth="1"/>
    <col min="7" max="7" width="16" bestFit="1" customWidth="1"/>
  </cols>
  <sheetData>
    <row r="1" spans="1:7">
      <c r="A1" t="s">
        <v>14</v>
      </c>
      <c r="B1" t="s">
        <v>15</v>
      </c>
      <c r="C1" t="s">
        <v>16</v>
      </c>
      <c r="D1" t="s">
        <v>17</v>
      </c>
      <c r="E1" t="s">
        <v>18</v>
      </c>
      <c r="F1" t="s">
        <v>19</v>
      </c>
      <c r="G1" t="s">
        <v>20</v>
      </c>
    </row>
    <row r="2" spans="1:7">
      <c r="A2" s="4" t="s">
        <v>21</v>
      </c>
      <c r="B2" s="4" t="s">
        <v>22</v>
      </c>
      <c r="C2">
        <v>1996</v>
      </c>
      <c r="D2">
        <v>1100.04</v>
      </c>
      <c r="E2">
        <v>2822</v>
      </c>
      <c r="F2" s="4" t="s">
        <v>23</v>
      </c>
      <c r="G2" s="4" t="s">
        <v>24</v>
      </c>
    </row>
    <row r="3" spans="1:7">
      <c r="A3" s="4" t="s">
        <v>25</v>
      </c>
      <c r="B3" s="4" t="s">
        <v>26</v>
      </c>
      <c r="C3">
        <v>1999</v>
      </c>
      <c r="D3">
        <v>251.41</v>
      </c>
      <c r="E3">
        <v>495</v>
      </c>
      <c r="F3" s="4" t="s">
        <v>23</v>
      </c>
      <c r="G3" s="4" t="s">
        <v>24</v>
      </c>
    </row>
    <row r="4" spans="1:7">
      <c r="A4" s="4" t="s">
        <v>27</v>
      </c>
      <c r="B4" s="4" t="s">
        <v>26</v>
      </c>
      <c r="C4">
        <v>1986</v>
      </c>
      <c r="D4">
        <v>647.17999999999995</v>
      </c>
      <c r="E4">
        <v>1185</v>
      </c>
      <c r="F4" s="4" t="s">
        <v>28</v>
      </c>
      <c r="G4" s="4" t="s">
        <v>24</v>
      </c>
    </row>
    <row r="5" spans="1:7">
      <c r="A5" s="4" t="s">
        <v>29</v>
      </c>
      <c r="B5" s="4" t="s">
        <v>26</v>
      </c>
      <c r="C5">
        <v>2012</v>
      </c>
      <c r="D5">
        <v>587.34</v>
      </c>
      <c r="E5">
        <v>1356</v>
      </c>
      <c r="F5" s="4" t="s">
        <v>30</v>
      </c>
      <c r="G5" s="4" t="s">
        <v>24</v>
      </c>
    </row>
    <row r="6" spans="1:7">
      <c r="A6" s="4" t="s">
        <v>31</v>
      </c>
      <c r="B6" s="4" t="s">
        <v>26</v>
      </c>
      <c r="C6">
        <v>1991</v>
      </c>
      <c r="D6">
        <v>326.82</v>
      </c>
      <c r="E6">
        <v>1016</v>
      </c>
      <c r="F6" s="4" t="s">
        <v>23</v>
      </c>
      <c r="G6" s="4" t="s">
        <v>24</v>
      </c>
    </row>
    <row r="7" spans="1:7">
      <c r="A7" s="4" t="s">
        <v>32</v>
      </c>
      <c r="B7" s="4" t="s">
        <v>33</v>
      </c>
      <c r="C7">
        <v>2009</v>
      </c>
      <c r="D7">
        <v>497.11</v>
      </c>
      <c r="E7">
        <v>1588</v>
      </c>
      <c r="F7" s="4" t="s">
        <v>23</v>
      </c>
      <c r="G7" s="4" t="s">
        <v>24</v>
      </c>
    </row>
    <row r="8" spans="1:7">
      <c r="A8" s="4" t="s">
        <v>34</v>
      </c>
      <c r="B8" s="4" t="s">
        <v>22</v>
      </c>
      <c r="C8">
        <v>1993</v>
      </c>
      <c r="D8">
        <v>1242.32</v>
      </c>
      <c r="E8">
        <v>3027</v>
      </c>
      <c r="F8" s="4" t="s">
        <v>23</v>
      </c>
      <c r="G8" s="4" t="s">
        <v>21</v>
      </c>
    </row>
    <row r="9" spans="1:7">
      <c r="A9" s="4" t="s">
        <v>35</v>
      </c>
      <c r="B9" s="4" t="s">
        <v>36</v>
      </c>
      <c r="C9">
        <v>2002</v>
      </c>
      <c r="D9">
        <v>987.39</v>
      </c>
      <c r="E9">
        <v>2253</v>
      </c>
      <c r="F9" s="4" t="s">
        <v>23</v>
      </c>
      <c r="G9" s="4" t="s">
        <v>24</v>
      </c>
    </row>
    <row r="10" spans="1:7">
      <c r="A10" s="4" t="s">
        <v>37</v>
      </c>
      <c r="B10" s="4" t="s">
        <v>33</v>
      </c>
      <c r="C10">
        <v>2001</v>
      </c>
      <c r="D10">
        <v>718.62</v>
      </c>
      <c r="E10">
        <v>2448</v>
      </c>
      <c r="F10" s="4" t="s">
        <v>23</v>
      </c>
      <c r="G10" s="4" t="s">
        <v>24</v>
      </c>
    </row>
    <row r="11" spans="1:7">
      <c r="A11" s="4" t="s">
        <v>38</v>
      </c>
      <c r="B11" s="4" t="s">
        <v>39</v>
      </c>
      <c r="C11">
        <v>1993</v>
      </c>
      <c r="D11">
        <v>4269.8999999999996</v>
      </c>
      <c r="E11">
        <v>6472</v>
      </c>
      <c r="F11" s="4" t="s">
        <v>23</v>
      </c>
      <c r="G11" s="4" t="s">
        <v>40</v>
      </c>
    </row>
    <row r="12" spans="1:7">
      <c r="A12" s="4" t="s">
        <v>41</v>
      </c>
      <c r="B12" s="4" t="s">
        <v>36</v>
      </c>
      <c r="C12">
        <v>1998</v>
      </c>
      <c r="D12">
        <v>2714.9</v>
      </c>
      <c r="E12">
        <v>2641</v>
      </c>
      <c r="F12" s="4" t="s">
        <v>23</v>
      </c>
      <c r="G12" s="4" t="s">
        <v>21</v>
      </c>
    </row>
    <row r="13" spans="1:7">
      <c r="A13" s="4" t="s">
        <v>42</v>
      </c>
      <c r="B13" s="4" t="s">
        <v>26</v>
      </c>
      <c r="C13">
        <v>2017</v>
      </c>
      <c r="D13">
        <v>4.54</v>
      </c>
      <c r="E13">
        <v>9</v>
      </c>
      <c r="F13" s="4" t="s">
        <v>23</v>
      </c>
      <c r="G13" s="4" t="s">
        <v>24</v>
      </c>
    </row>
    <row r="14" spans="1:7">
      <c r="A14" s="4" t="s">
        <v>43</v>
      </c>
      <c r="B14" s="4" t="s">
        <v>22</v>
      </c>
      <c r="C14">
        <v>2005</v>
      </c>
      <c r="D14">
        <v>1520.66</v>
      </c>
      <c r="E14">
        <v>1806</v>
      </c>
      <c r="F14" s="4" t="s">
        <v>23</v>
      </c>
      <c r="G14" s="4" t="s">
        <v>24</v>
      </c>
    </row>
    <row r="15" spans="1:7">
      <c r="A15" s="4" t="s">
        <v>44</v>
      </c>
      <c r="B15" s="4" t="s">
        <v>36</v>
      </c>
      <c r="C15">
        <v>2013</v>
      </c>
      <c r="D15">
        <v>98.79</v>
      </c>
      <c r="E15">
        <v>96</v>
      </c>
      <c r="F15" s="4" t="s">
        <v>23</v>
      </c>
      <c r="G15" s="4" t="s">
        <v>35</v>
      </c>
    </row>
    <row r="16" spans="1:7">
      <c r="A16" s="4" t="s">
        <v>45</v>
      </c>
      <c r="B16" s="4" t="s">
        <v>46</v>
      </c>
      <c r="C16">
        <v>1995</v>
      </c>
      <c r="D16">
        <v>2173.98</v>
      </c>
      <c r="E16">
        <v>2928</v>
      </c>
      <c r="F16" s="4" t="s">
        <v>23</v>
      </c>
      <c r="G16" s="4" t="s">
        <v>47</v>
      </c>
    </row>
    <row r="17" spans="1:7">
      <c r="A17" s="4" t="s">
        <v>48</v>
      </c>
      <c r="B17" s="4" t="s">
        <v>39</v>
      </c>
      <c r="C17">
        <v>1998</v>
      </c>
      <c r="D17">
        <v>217.87</v>
      </c>
      <c r="E17">
        <v>551</v>
      </c>
      <c r="F17" s="4" t="s">
        <v>23</v>
      </c>
      <c r="G17" s="4" t="s">
        <v>24</v>
      </c>
    </row>
    <row r="18" spans="1:7">
      <c r="A18" s="4" t="s">
        <v>49</v>
      </c>
      <c r="B18" s="4" t="s">
        <v>22</v>
      </c>
      <c r="C18">
        <v>2010</v>
      </c>
      <c r="D18">
        <v>587.72</v>
      </c>
      <c r="E18">
        <v>1501</v>
      </c>
      <c r="F18" s="4" t="s">
        <v>23</v>
      </c>
      <c r="G18" s="4" t="s">
        <v>24</v>
      </c>
    </row>
    <row r="19" spans="1:7">
      <c r="A19" s="4" t="s">
        <v>50</v>
      </c>
      <c r="B19" s="4" t="s">
        <v>22</v>
      </c>
      <c r="C19">
        <v>1992</v>
      </c>
      <c r="D19">
        <v>1712.68</v>
      </c>
      <c r="E19">
        <v>3194</v>
      </c>
      <c r="F19" s="4" t="s">
        <v>23</v>
      </c>
      <c r="G19" s="4" t="s">
        <v>21</v>
      </c>
    </row>
    <row r="20" spans="1:7">
      <c r="A20" s="4" t="s">
        <v>51</v>
      </c>
      <c r="B20" s="4" t="s">
        <v>36</v>
      </c>
      <c r="C20">
        <v>1982</v>
      </c>
      <c r="D20">
        <v>4618</v>
      </c>
      <c r="E20">
        <v>10083</v>
      </c>
      <c r="F20" s="4" t="s">
        <v>23</v>
      </c>
      <c r="G20" s="4" t="s">
        <v>24</v>
      </c>
    </row>
    <row r="21" spans="1:7">
      <c r="A21" s="4" t="s">
        <v>52</v>
      </c>
      <c r="B21" s="4" t="s">
        <v>46</v>
      </c>
      <c r="C21">
        <v>1999</v>
      </c>
      <c r="D21">
        <v>1197.44</v>
      </c>
      <c r="E21">
        <v>2570</v>
      </c>
      <c r="F21" s="4" t="s">
        <v>23</v>
      </c>
      <c r="G21" s="4" t="s">
        <v>24</v>
      </c>
    </row>
    <row r="22" spans="1:7">
      <c r="A22" s="4" t="s">
        <v>53</v>
      </c>
      <c r="B22" s="4" t="s">
        <v>33</v>
      </c>
      <c r="C22">
        <v>1990</v>
      </c>
      <c r="D22">
        <v>4968.91</v>
      </c>
      <c r="E22">
        <v>7523</v>
      </c>
      <c r="F22" s="4" t="s">
        <v>23</v>
      </c>
      <c r="G22" s="4" t="s">
        <v>24</v>
      </c>
    </row>
    <row r="23" spans="1:7">
      <c r="A23" s="4" t="s">
        <v>54</v>
      </c>
      <c r="B23" s="4" t="s">
        <v>55</v>
      </c>
      <c r="C23">
        <v>1995</v>
      </c>
      <c r="D23">
        <v>1825.82</v>
      </c>
      <c r="E23">
        <v>5595</v>
      </c>
      <c r="F23" s="4" t="s">
        <v>23</v>
      </c>
      <c r="G23" s="4" t="s">
        <v>56</v>
      </c>
    </row>
    <row r="24" spans="1:7">
      <c r="A24" s="4" t="s">
        <v>57</v>
      </c>
      <c r="B24" s="4" t="s">
        <v>58</v>
      </c>
      <c r="C24">
        <v>2006</v>
      </c>
      <c r="D24">
        <v>1102.43</v>
      </c>
      <c r="E24">
        <v>1759</v>
      </c>
      <c r="F24" s="4" t="s">
        <v>23</v>
      </c>
      <c r="G24" s="4" t="s">
        <v>24</v>
      </c>
    </row>
    <row r="25" spans="1:7">
      <c r="A25" s="4" t="s">
        <v>59</v>
      </c>
      <c r="B25" s="4" t="s">
        <v>60</v>
      </c>
      <c r="C25">
        <v>1988</v>
      </c>
      <c r="D25">
        <v>2059.9</v>
      </c>
      <c r="E25">
        <v>3644</v>
      </c>
      <c r="F25" s="4" t="s">
        <v>23</v>
      </c>
      <c r="G25" s="4" t="s">
        <v>24</v>
      </c>
    </row>
    <row r="26" spans="1:7">
      <c r="A26" s="4" t="s">
        <v>61</v>
      </c>
      <c r="B26" s="4" t="s">
        <v>58</v>
      </c>
      <c r="C26">
        <v>1991</v>
      </c>
      <c r="D26">
        <v>2819.5</v>
      </c>
      <c r="E26">
        <v>7227</v>
      </c>
      <c r="F26" s="4" t="s">
        <v>23</v>
      </c>
      <c r="G26" s="4" t="s">
        <v>62</v>
      </c>
    </row>
    <row r="27" spans="1:7">
      <c r="A27" s="4" t="s">
        <v>63</v>
      </c>
      <c r="B27" s="4" t="s">
        <v>33</v>
      </c>
      <c r="C27">
        <v>1995</v>
      </c>
      <c r="D27">
        <v>5158.71</v>
      </c>
      <c r="E27">
        <v>17479</v>
      </c>
      <c r="F27" s="4" t="s">
        <v>64</v>
      </c>
      <c r="G27" s="4" t="s">
        <v>24</v>
      </c>
    </row>
    <row r="28" spans="1:7">
      <c r="A28" s="4" t="s">
        <v>65</v>
      </c>
      <c r="B28" s="4" t="s">
        <v>33</v>
      </c>
      <c r="C28">
        <v>1990</v>
      </c>
      <c r="D28">
        <v>2520.83</v>
      </c>
      <c r="E28">
        <v>3502</v>
      </c>
      <c r="F28" s="4" t="s">
        <v>23</v>
      </c>
      <c r="G28" s="4" t="s">
        <v>24</v>
      </c>
    </row>
    <row r="29" spans="1:7">
      <c r="A29" s="4" t="s">
        <v>66</v>
      </c>
      <c r="B29" s="4" t="s">
        <v>33</v>
      </c>
      <c r="C29">
        <v>2007</v>
      </c>
      <c r="D29">
        <v>894.33</v>
      </c>
      <c r="E29">
        <v>1635</v>
      </c>
      <c r="F29" s="4" t="s">
        <v>67</v>
      </c>
      <c r="G29" s="4" t="s">
        <v>24</v>
      </c>
    </row>
    <row r="30" spans="1:7">
      <c r="A30" s="4" t="s">
        <v>68</v>
      </c>
      <c r="B30" s="4" t="s">
        <v>22</v>
      </c>
      <c r="C30">
        <v>2000</v>
      </c>
      <c r="D30">
        <v>1223.72</v>
      </c>
      <c r="E30">
        <v>2497</v>
      </c>
      <c r="F30" s="4" t="s">
        <v>69</v>
      </c>
      <c r="G30" s="4" t="s">
        <v>24</v>
      </c>
    </row>
    <row r="31" spans="1:7">
      <c r="A31" s="4" t="s">
        <v>70</v>
      </c>
      <c r="B31" s="4" t="s">
        <v>55</v>
      </c>
      <c r="C31">
        <v>2007</v>
      </c>
      <c r="D31">
        <v>86.68</v>
      </c>
      <c r="E31">
        <v>187</v>
      </c>
      <c r="F31" s="4" t="s">
        <v>23</v>
      </c>
      <c r="G31" s="4" t="s">
        <v>56</v>
      </c>
    </row>
    <row r="32" spans="1:7">
      <c r="A32" s="4" t="s">
        <v>62</v>
      </c>
      <c r="B32" s="4" t="s">
        <v>58</v>
      </c>
      <c r="C32">
        <v>2008</v>
      </c>
      <c r="D32">
        <v>52.5</v>
      </c>
      <c r="E32">
        <v>165</v>
      </c>
      <c r="F32" s="4" t="s">
        <v>23</v>
      </c>
      <c r="G32" s="4" t="s">
        <v>24</v>
      </c>
    </row>
    <row r="33" spans="1:7">
      <c r="A33" s="4" t="s">
        <v>71</v>
      </c>
      <c r="B33" s="4" t="s">
        <v>46</v>
      </c>
      <c r="C33">
        <v>2000</v>
      </c>
      <c r="D33">
        <v>2952.73</v>
      </c>
      <c r="E33">
        <v>5107</v>
      </c>
      <c r="F33" s="4" t="s">
        <v>23</v>
      </c>
      <c r="G33" s="4" t="s">
        <v>24</v>
      </c>
    </row>
    <row r="34" spans="1:7">
      <c r="A34" s="4" t="s">
        <v>72</v>
      </c>
      <c r="B34" s="4" t="s">
        <v>73</v>
      </c>
      <c r="C34">
        <v>2003</v>
      </c>
      <c r="D34">
        <v>692.19</v>
      </c>
      <c r="E34">
        <v>1922</v>
      </c>
      <c r="F34" s="4" t="s">
        <v>23</v>
      </c>
      <c r="G34" s="4" t="s">
        <v>24</v>
      </c>
    </row>
    <row r="35" spans="1:7">
      <c r="A35" s="4" t="s">
        <v>74</v>
      </c>
      <c r="B35" s="4" t="s">
        <v>33</v>
      </c>
      <c r="C35">
        <v>2003</v>
      </c>
      <c r="D35">
        <v>223.8</v>
      </c>
      <c r="E35">
        <v>299</v>
      </c>
      <c r="F35" s="4" t="s">
        <v>23</v>
      </c>
      <c r="G35" s="4" t="s">
        <v>24</v>
      </c>
    </row>
    <row r="36" spans="1:7">
      <c r="A36" s="4" t="s">
        <v>75</v>
      </c>
      <c r="B36" s="4" t="s">
        <v>73</v>
      </c>
      <c r="C36">
        <v>1982</v>
      </c>
      <c r="D36">
        <v>792.46</v>
      </c>
      <c r="E36">
        <v>1299</v>
      </c>
      <c r="F36" s="4" t="s">
        <v>23</v>
      </c>
      <c r="G36" s="4" t="s">
        <v>24</v>
      </c>
    </row>
    <row r="37" spans="1:7">
      <c r="A37" s="4" t="s">
        <v>76</v>
      </c>
      <c r="B37" s="4" t="s">
        <v>22</v>
      </c>
      <c r="C37">
        <v>1997</v>
      </c>
      <c r="D37">
        <v>8170.38</v>
      </c>
      <c r="E37">
        <v>16499</v>
      </c>
      <c r="F37" s="4" t="s">
        <v>77</v>
      </c>
      <c r="G37" s="4" t="s">
        <v>24</v>
      </c>
    </row>
    <row r="38" spans="1:7">
      <c r="A38" s="4" t="s">
        <v>78</v>
      </c>
      <c r="B38" s="4" t="s">
        <v>55</v>
      </c>
      <c r="C38">
        <v>1994</v>
      </c>
      <c r="D38">
        <v>6395.05</v>
      </c>
      <c r="E38">
        <v>20275</v>
      </c>
      <c r="F38" s="4" t="s">
        <v>23</v>
      </c>
      <c r="G38" s="4" t="s">
        <v>24</v>
      </c>
    </row>
    <row r="39" spans="1:7">
      <c r="A39" s="4" t="s">
        <v>47</v>
      </c>
      <c r="B39" s="4" t="s">
        <v>46</v>
      </c>
      <c r="C39">
        <v>1986</v>
      </c>
      <c r="D39">
        <v>2403.58</v>
      </c>
      <c r="E39">
        <v>8801</v>
      </c>
      <c r="F39" s="4" t="s">
        <v>23</v>
      </c>
      <c r="G39" s="4" t="s">
        <v>24</v>
      </c>
    </row>
    <row r="40" spans="1:7">
      <c r="A40" s="4" t="s">
        <v>79</v>
      </c>
      <c r="B40" s="4" t="s">
        <v>26</v>
      </c>
      <c r="C40">
        <v>2002</v>
      </c>
      <c r="D40">
        <v>3178.24</v>
      </c>
      <c r="E40">
        <v>4540</v>
      </c>
      <c r="F40" s="4" t="s">
        <v>23</v>
      </c>
      <c r="G40" s="4" t="s">
        <v>24</v>
      </c>
    </row>
    <row r="41" spans="1:7">
      <c r="A41" s="4" t="s">
        <v>80</v>
      </c>
      <c r="B41" s="4" t="s">
        <v>22</v>
      </c>
      <c r="C41">
        <v>2011</v>
      </c>
      <c r="D41">
        <v>527.11</v>
      </c>
      <c r="E41">
        <v>1428</v>
      </c>
      <c r="F41" s="4" t="s">
        <v>23</v>
      </c>
      <c r="G41" s="4" t="s">
        <v>21</v>
      </c>
    </row>
    <row r="42" spans="1:7">
      <c r="A42" s="4" t="s">
        <v>81</v>
      </c>
      <c r="B42" s="4" t="s">
        <v>33</v>
      </c>
      <c r="C42">
        <v>1989</v>
      </c>
      <c r="D42">
        <v>1388.67</v>
      </c>
      <c r="E42">
        <v>3583</v>
      </c>
      <c r="F42" s="4" t="s">
        <v>23</v>
      </c>
      <c r="G42" s="4" t="s">
        <v>24</v>
      </c>
    </row>
    <row r="43" spans="1:7">
      <c r="A43" s="4" t="s">
        <v>82</v>
      </c>
      <c r="B43" s="4" t="s">
        <v>36</v>
      </c>
      <c r="C43">
        <v>1982</v>
      </c>
      <c r="D43">
        <v>11698.03</v>
      </c>
      <c r="E43">
        <v>34288</v>
      </c>
      <c r="F43" s="4" t="s">
        <v>23</v>
      </c>
      <c r="G43" s="4" t="s">
        <v>24</v>
      </c>
    </row>
    <row r="44" spans="1:7">
      <c r="A44" s="4" t="s">
        <v>83</v>
      </c>
      <c r="B44" s="4" t="s">
        <v>33</v>
      </c>
      <c r="C44">
        <v>2004</v>
      </c>
      <c r="D44">
        <v>702.72</v>
      </c>
      <c r="E44">
        <v>1831</v>
      </c>
      <c r="F44" s="4" t="s">
        <v>23</v>
      </c>
      <c r="G44" s="4" t="s">
        <v>24</v>
      </c>
    </row>
    <row r="45" spans="1:7">
      <c r="A45" s="4" t="s">
        <v>84</v>
      </c>
      <c r="B45" s="4" t="s">
        <v>22</v>
      </c>
      <c r="C45">
        <v>1980</v>
      </c>
      <c r="D45">
        <v>7708.38</v>
      </c>
      <c r="E45">
        <v>13756</v>
      </c>
      <c r="F45" s="4" t="s">
        <v>23</v>
      </c>
      <c r="G45" s="4" t="s">
        <v>24</v>
      </c>
    </row>
    <row r="46" spans="1:7">
      <c r="A46" s="4" t="s">
        <v>85</v>
      </c>
      <c r="B46" s="4" t="s">
        <v>46</v>
      </c>
      <c r="C46">
        <v>1985</v>
      </c>
      <c r="D46">
        <v>375.43</v>
      </c>
      <c r="E46">
        <v>1190</v>
      </c>
      <c r="F46" s="4" t="s">
        <v>23</v>
      </c>
      <c r="G46" s="4" t="s">
        <v>24</v>
      </c>
    </row>
    <row r="47" spans="1:7">
      <c r="A47" s="4" t="s">
        <v>86</v>
      </c>
      <c r="B47" s="4" t="s">
        <v>26</v>
      </c>
      <c r="C47">
        <v>1985</v>
      </c>
      <c r="D47">
        <v>2741.37</v>
      </c>
      <c r="E47">
        <v>9226</v>
      </c>
      <c r="F47" s="4" t="s">
        <v>23</v>
      </c>
      <c r="G47" s="4" t="s">
        <v>24</v>
      </c>
    </row>
    <row r="48" spans="1:7">
      <c r="A48" s="4" t="s">
        <v>87</v>
      </c>
      <c r="B48" s="4" t="s">
        <v>26</v>
      </c>
      <c r="C48">
        <v>2004</v>
      </c>
      <c r="D48">
        <v>1618.89</v>
      </c>
      <c r="E48">
        <v>3889</v>
      </c>
      <c r="F48" s="4" t="s">
        <v>23</v>
      </c>
      <c r="G48" s="4" t="s">
        <v>24</v>
      </c>
    </row>
    <row r="49" spans="1:7">
      <c r="A49" s="4" t="s">
        <v>40</v>
      </c>
      <c r="B49" s="4" t="s">
        <v>39</v>
      </c>
      <c r="C49">
        <v>1989</v>
      </c>
      <c r="D49">
        <v>665.06</v>
      </c>
      <c r="E49">
        <v>1095</v>
      </c>
      <c r="F49" s="4" t="s">
        <v>23</v>
      </c>
      <c r="G49" s="4" t="s">
        <v>24</v>
      </c>
    </row>
    <row r="50" spans="1:7">
      <c r="A50" s="4" t="s">
        <v>88</v>
      </c>
      <c r="B50" s="4" t="s">
        <v>46</v>
      </c>
      <c r="C50">
        <v>1984</v>
      </c>
      <c r="D50">
        <v>3027.46</v>
      </c>
      <c r="E50">
        <v>9516</v>
      </c>
      <c r="F50" s="4" t="s">
        <v>89</v>
      </c>
      <c r="G50" s="4" t="s">
        <v>24</v>
      </c>
    </row>
    <row r="51" spans="1:7">
      <c r="A51" s="4" t="s">
        <v>90</v>
      </c>
      <c r="B51" s="4" t="s">
        <v>73</v>
      </c>
      <c r="C51">
        <v>1987</v>
      </c>
      <c r="D51">
        <v>405.59</v>
      </c>
      <c r="E51">
        <v>1179</v>
      </c>
      <c r="F51" s="4" t="s">
        <v>91</v>
      </c>
      <c r="G51" s="4" t="s">
        <v>92</v>
      </c>
    </row>
    <row r="52" spans="1:7">
      <c r="A52" s="4" t="s">
        <v>93</v>
      </c>
      <c r="B52" s="4" t="s">
        <v>73</v>
      </c>
      <c r="C52">
        <v>1991</v>
      </c>
      <c r="D52">
        <v>1012.72</v>
      </c>
      <c r="E52">
        <v>3492</v>
      </c>
      <c r="F52" s="4" t="s">
        <v>94</v>
      </c>
      <c r="G52" s="4" t="s">
        <v>24</v>
      </c>
    </row>
    <row r="53" spans="1:7">
      <c r="A53" s="4" t="s">
        <v>95</v>
      </c>
      <c r="B53" s="4" t="s">
        <v>60</v>
      </c>
      <c r="C53">
        <v>1997</v>
      </c>
      <c r="D53">
        <v>882.12</v>
      </c>
      <c r="E53">
        <v>2769</v>
      </c>
      <c r="F53" s="4" t="s">
        <v>23</v>
      </c>
      <c r="G53" s="4" t="s">
        <v>24</v>
      </c>
    </row>
    <row r="54" spans="1:7">
      <c r="A54" s="4" t="s">
        <v>96</v>
      </c>
      <c r="B54" s="4" t="s">
        <v>58</v>
      </c>
      <c r="C54">
        <v>1994</v>
      </c>
      <c r="D54">
        <v>355.23</v>
      </c>
      <c r="E54">
        <v>853</v>
      </c>
      <c r="F54" s="4" t="s">
        <v>23</v>
      </c>
      <c r="G54" s="4" t="s">
        <v>24</v>
      </c>
    </row>
    <row r="55" spans="1:7">
      <c r="A55" s="4" t="s">
        <v>97</v>
      </c>
      <c r="B55" s="4" t="s">
        <v>33</v>
      </c>
      <c r="C55">
        <v>2001</v>
      </c>
      <c r="D55">
        <v>2437.85</v>
      </c>
      <c r="E55">
        <v>4874</v>
      </c>
      <c r="F55" s="4" t="s">
        <v>23</v>
      </c>
      <c r="G55" s="4" t="s">
        <v>24</v>
      </c>
    </row>
    <row r="56" spans="1:7">
      <c r="A56" s="4" t="s">
        <v>98</v>
      </c>
      <c r="B56" s="4" t="s">
        <v>39</v>
      </c>
      <c r="C56">
        <v>2002</v>
      </c>
      <c r="D56">
        <v>349.81</v>
      </c>
      <c r="E56">
        <v>315</v>
      </c>
      <c r="F56" s="4" t="s">
        <v>23</v>
      </c>
      <c r="G56" s="4" t="s">
        <v>24</v>
      </c>
    </row>
    <row r="57" spans="1:7">
      <c r="A57" s="4" t="s">
        <v>99</v>
      </c>
      <c r="B57" s="4" t="s">
        <v>33</v>
      </c>
      <c r="C57">
        <v>2003</v>
      </c>
      <c r="D57">
        <v>1419.98</v>
      </c>
      <c r="E57">
        <v>4018</v>
      </c>
      <c r="F57" s="4" t="s">
        <v>23</v>
      </c>
      <c r="G57" s="4" t="s">
        <v>24</v>
      </c>
    </row>
    <row r="58" spans="1:7">
      <c r="A58" s="4" t="s">
        <v>100</v>
      </c>
      <c r="B58" s="4" t="s">
        <v>22</v>
      </c>
      <c r="C58">
        <v>1987</v>
      </c>
      <c r="D58">
        <v>2938.67</v>
      </c>
      <c r="E58">
        <v>8775</v>
      </c>
      <c r="F58" s="4" t="s">
        <v>101</v>
      </c>
      <c r="G58" s="4" t="s">
        <v>24</v>
      </c>
    </row>
    <row r="59" spans="1:7">
      <c r="A59" s="4" t="s">
        <v>102</v>
      </c>
      <c r="B59" s="4" t="s">
        <v>55</v>
      </c>
      <c r="C59">
        <v>1994</v>
      </c>
      <c r="D59">
        <v>1188.42</v>
      </c>
      <c r="E59">
        <v>3015</v>
      </c>
      <c r="F59" s="4" t="s">
        <v>23</v>
      </c>
      <c r="G59" s="4" t="s">
        <v>24</v>
      </c>
    </row>
    <row r="60" spans="1:7">
      <c r="A60" s="4" t="s">
        <v>103</v>
      </c>
      <c r="B60" s="4" t="s">
        <v>26</v>
      </c>
      <c r="C60">
        <v>1992</v>
      </c>
      <c r="D60">
        <v>3922.42</v>
      </c>
      <c r="E60">
        <v>6837</v>
      </c>
      <c r="F60" s="4" t="s">
        <v>23</v>
      </c>
      <c r="G60" s="4" t="s">
        <v>24</v>
      </c>
    </row>
    <row r="61" spans="1:7">
      <c r="A61" s="4" t="s">
        <v>104</v>
      </c>
      <c r="B61" s="4" t="s">
        <v>22</v>
      </c>
      <c r="C61">
        <v>1983</v>
      </c>
      <c r="D61">
        <v>1008.06</v>
      </c>
      <c r="E61">
        <v>1238</v>
      </c>
      <c r="F61" s="4" t="s">
        <v>23</v>
      </c>
      <c r="G61" s="4" t="s">
        <v>24</v>
      </c>
    </row>
    <row r="62" spans="1:7">
      <c r="A62" s="4" t="s">
        <v>105</v>
      </c>
      <c r="B62" s="4" t="s">
        <v>36</v>
      </c>
      <c r="C62">
        <v>1996</v>
      </c>
      <c r="D62">
        <v>6354.87</v>
      </c>
      <c r="E62">
        <v>16780</v>
      </c>
      <c r="F62" s="4" t="s">
        <v>23</v>
      </c>
      <c r="G62" s="4" t="s">
        <v>35</v>
      </c>
    </row>
    <row r="63" spans="1:7">
      <c r="A63" s="4" t="s">
        <v>106</v>
      </c>
      <c r="B63" s="4" t="s">
        <v>46</v>
      </c>
      <c r="C63">
        <v>2012</v>
      </c>
      <c r="D63">
        <v>45.39</v>
      </c>
      <c r="E63">
        <v>100</v>
      </c>
      <c r="F63" s="4" t="s">
        <v>23</v>
      </c>
      <c r="G63" s="4" t="s">
        <v>47</v>
      </c>
    </row>
    <row r="64" spans="1:7">
      <c r="A64" s="4" t="s">
        <v>107</v>
      </c>
      <c r="B64" s="4" t="s">
        <v>26</v>
      </c>
      <c r="C64">
        <v>1994</v>
      </c>
      <c r="D64">
        <v>2818.38</v>
      </c>
      <c r="E64">
        <v>6290</v>
      </c>
      <c r="F64" s="4" t="s">
        <v>23</v>
      </c>
      <c r="G64" s="4" t="s">
        <v>24</v>
      </c>
    </row>
    <row r="65" spans="1:7">
      <c r="A65" s="4" t="s">
        <v>108</v>
      </c>
      <c r="B65" s="4" t="s">
        <v>33</v>
      </c>
      <c r="C65">
        <v>1996</v>
      </c>
      <c r="D65">
        <v>2214.94</v>
      </c>
      <c r="E65">
        <v>5374</v>
      </c>
      <c r="F65" s="4" t="s">
        <v>23</v>
      </c>
      <c r="G65" s="4" t="s">
        <v>24</v>
      </c>
    </row>
    <row r="66" spans="1:7">
      <c r="A66" s="4" t="s">
        <v>56</v>
      </c>
      <c r="B66" s="4" t="s">
        <v>55</v>
      </c>
      <c r="C66">
        <v>1999</v>
      </c>
      <c r="D66">
        <v>1699.85</v>
      </c>
      <c r="E66">
        <v>5108</v>
      </c>
      <c r="F66" s="4" t="s">
        <v>23</v>
      </c>
      <c r="G66" s="4" t="s">
        <v>24</v>
      </c>
    </row>
    <row r="67" spans="1:7">
      <c r="A67" s="4" t="s">
        <v>109</v>
      </c>
      <c r="B67" s="4" t="s">
        <v>58</v>
      </c>
      <c r="C67">
        <v>1987</v>
      </c>
      <c r="D67">
        <v>1698.2</v>
      </c>
      <c r="E67">
        <v>3798</v>
      </c>
      <c r="F67" s="4" t="s">
        <v>23</v>
      </c>
      <c r="G67" s="4" t="s">
        <v>24</v>
      </c>
    </row>
    <row r="68" spans="1:7">
      <c r="A68" s="4" t="s">
        <v>110</v>
      </c>
      <c r="B68" s="4" t="s">
        <v>60</v>
      </c>
      <c r="C68">
        <v>1997</v>
      </c>
      <c r="D68">
        <v>291.27</v>
      </c>
      <c r="E68">
        <v>586</v>
      </c>
      <c r="F68" s="4" t="s">
        <v>23</v>
      </c>
      <c r="G68" s="4" t="s">
        <v>24</v>
      </c>
    </row>
    <row r="69" spans="1:7">
      <c r="A69" s="4" t="s">
        <v>111</v>
      </c>
      <c r="B69" s="4" t="s">
        <v>33</v>
      </c>
      <c r="C69">
        <v>1988</v>
      </c>
      <c r="D69">
        <v>1376.8</v>
      </c>
      <c r="E69">
        <v>1165</v>
      </c>
      <c r="F69" s="4" t="s">
        <v>112</v>
      </c>
      <c r="G69" s="4" t="s">
        <v>24</v>
      </c>
    </row>
    <row r="70" spans="1:7">
      <c r="A70" s="4" t="s">
        <v>113</v>
      </c>
      <c r="B70" s="4" t="s">
        <v>33</v>
      </c>
      <c r="C70">
        <v>2000</v>
      </c>
      <c r="D70">
        <v>167.89</v>
      </c>
      <c r="E70">
        <v>493</v>
      </c>
      <c r="F70" s="4" t="s">
        <v>114</v>
      </c>
      <c r="G70" s="4" t="s">
        <v>24</v>
      </c>
    </row>
    <row r="71" spans="1:7">
      <c r="A71" s="4" t="s">
        <v>115</v>
      </c>
      <c r="B71" s="4" t="s">
        <v>46</v>
      </c>
      <c r="C71">
        <v>2008</v>
      </c>
      <c r="D71">
        <v>894.37</v>
      </c>
      <c r="E71">
        <v>1593</v>
      </c>
      <c r="F71" s="4" t="s">
        <v>116</v>
      </c>
      <c r="G71" s="4" t="s">
        <v>24</v>
      </c>
    </row>
    <row r="72" spans="1:7">
      <c r="A72" s="4" t="s">
        <v>117</v>
      </c>
      <c r="B72" s="4" t="s">
        <v>26</v>
      </c>
      <c r="C72">
        <v>1996</v>
      </c>
      <c r="D72">
        <v>439.21</v>
      </c>
      <c r="E72">
        <v>792</v>
      </c>
      <c r="F72" s="4" t="s">
        <v>23</v>
      </c>
      <c r="G72" s="4" t="s">
        <v>24</v>
      </c>
    </row>
    <row r="73" spans="1:7">
      <c r="A73" s="4" t="s">
        <v>118</v>
      </c>
      <c r="B73" s="4" t="s">
        <v>33</v>
      </c>
      <c r="C73">
        <v>1995</v>
      </c>
      <c r="D73">
        <v>332.43</v>
      </c>
      <c r="E73">
        <v>799</v>
      </c>
      <c r="F73" s="4" t="s">
        <v>23</v>
      </c>
      <c r="G73" s="4" t="s">
        <v>24</v>
      </c>
    </row>
    <row r="74" spans="1:7">
      <c r="A74" s="4" t="s">
        <v>119</v>
      </c>
      <c r="B74" s="4" t="s">
        <v>55</v>
      </c>
      <c r="C74">
        <v>1988</v>
      </c>
      <c r="D74">
        <v>5266.09</v>
      </c>
      <c r="E74">
        <v>8595</v>
      </c>
      <c r="F74" s="4" t="s">
        <v>23</v>
      </c>
      <c r="G74" s="4" t="s">
        <v>56</v>
      </c>
    </row>
    <row r="75" spans="1:7">
      <c r="A75" s="4" t="s">
        <v>120</v>
      </c>
      <c r="B75" s="4" t="s">
        <v>58</v>
      </c>
      <c r="C75">
        <v>1998</v>
      </c>
      <c r="D75">
        <v>2022.14</v>
      </c>
      <c r="E75">
        <v>5113</v>
      </c>
      <c r="F75" s="4" t="s">
        <v>23</v>
      </c>
      <c r="G75" s="4" t="s">
        <v>24</v>
      </c>
    </row>
    <row r="76" spans="1:7">
      <c r="A76" s="4" t="s">
        <v>121</v>
      </c>
      <c r="B76" s="4" t="s">
        <v>58</v>
      </c>
      <c r="C76">
        <v>1993</v>
      </c>
      <c r="D76">
        <v>646.1</v>
      </c>
      <c r="E76">
        <v>883</v>
      </c>
      <c r="F76" s="4" t="s">
        <v>23</v>
      </c>
      <c r="G76" s="4" t="s">
        <v>62</v>
      </c>
    </row>
    <row r="77" spans="1:7">
      <c r="A77" s="4" t="s">
        <v>92</v>
      </c>
      <c r="B77" s="4" t="s">
        <v>73</v>
      </c>
      <c r="C77">
        <v>1997</v>
      </c>
      <c r="D77">
        <v>2041.73</v>
      </c>
      <c r="E77">
        <v>5276</v>
      </c>
      <c r="F77" s="4" t="s">
        <v>23</v>
      </c>
      <c r="G77" s="4" t="s">
        <v>24</v>
      </c>
    </row>
    <row r="78" spans="1:7">
      <c r="A78" s="4" t="s">
        <v>122</v>
      </c>
      <c r="B78" s="4" t="s">
        <v>58</v>
      </c>
      <c r="C78">
        <v>1993</v>
      </c>
      <c r="D78">
        <v>7537.24</v>
      </c>
      <c r="E78">
        <v>20293</v>
      </c>
      <c r="F78" s="4" t="s">
        <v>23</v>
      </c>
      <c r="G78" s="4" t="s">
        <v>24</v>
      </c>
    </row>
    <row r="79" spans="1:7">
      <c r="A79" s="4" t="s">
        <v>123</v>
      </c>
      <c r="B79" s="4" t="s">
        <v>39</v>
      </c>
      <c r="C79">
        <v>1989</v>
      </c>
      <c r="D79">
        <v>3838.39</v>
      </c>
      <c r="E79">
        <v>8274</v>
      </c>
      <c r="F79" s="4" t="s">
        <v>23</v>
      </c>
      <c r="G79" s="4" t="s">
        <v>24</v>
      </c>
    </row>
    <row r="80" spans="1:7">
      <c r="A80" s="4" t="s">
        <v>124</v>
      </c>
      <c r="B80" s="4" t="s">
        <v>60</v>
      </c>
      <c r="C80">
        <v>1983</v>
      </c>
      <c r="D80">
        <v>2871.35</v>
      </c>
      <c r="E80">
        <v>9561</v>
      </c>
      <c r="F80" s="4" t="s">
        <v>23</v>
      </c>
      <c r="G80" s="4" t="s">
        <v>24</v>
      </c>
    </row>
    <row r="81" spans="1:7">
      <c r="A81" s="4" t="s">
        <v>125</v>
      </c>
      <c r="B81" s="4" t="s">
        <v>33</v>
      </c>
      <c r="C81">
        <v>2005</v>
      </c>
      <c r="D81">
        <v>2261.0500000000002</v>
      </c>
      <c r="E81">
        <v>3851</v>
      </c>
      <c r="F81" s="4" t="s">
        <v>23</v>
      </c>
      <c r="G81" s="4" t="s">
        <v>24</v>
      </c>
    </row>
    <row r="82" spans="1:7">
      <c r="A82" s="4" t="s">
        <v>126</v>
      </c>
      <c r="B82" s="4" t="s">
        <v>33</v>
      </c>
      <c r="C82">
        <v>2010</v>
      </c>
      <c r="D82">
        <v>71.12</v>
      </c>
      <c r="E82">
        <v>144</v>
      </c>
      <c r="F82" s="4" t="s">
        <v>23</v>
      </c>
      <c r="G82" s="4" t="s">
        <v>24</v>
      </c>
    </row>
    <row r="83" spans="1:7">
      <c r="A83" s="4" t="s">
        <v>127</v>
      </c>
      <c r="B83" s="4" t="s">
        <v>22</v>
      </c>
      <c r="C83">
        <v>2011</v>
      </c>
      <c r="D83">
        <v>40.79</v>
      </c>
      <c r="E83">
        <v>142</v>
      </c>
      <c r="F83" s="4" t="s">
        <v>128</v>
      </c>
      <c r="G83" s="4" t="s">
        <v>24</v>
      </c>
    </row>
    <row r="84" spans="1:7">
      <c r="A84" s="4" t="s">
        <v>129</v>
      </c>
      <c r="B84" s="4" t="s">
        <v>39</v>
      </c>
      <c r="C84">
        <v>1992</v>
      </c>
      <c r="D84">
        <v>324.19</v>
      </c>
      <c r="E84">
        <v>978</v>
      </c>
      <c r="F84" s="4" t="s">
        <v>23</v>
      </c>
      <c r="G84" s="4" t="s">
        <v>24</v>
      </c>
    </row>
    <row r="85" spans="1:7">
      <c r="A85" s="4" t="s">
        <v>130</v>
      </c>
      <c r="B85" s="4" t="s">
        <v>36</v>
      </c>
      <c r="C85">
        <v>1979</v>
      </c>
      <c r="D85">
        <v>4478.47</v>
      </c>
      <c r="E85">
        <v>13809</v>
      </c>
      <c r="F85" s="4" t="s">
        <v>23</v>
      </c>
      <c r="G85" s="4" t="s">
        <v>24</v>
      </c>
    </row>
    <row r="86" spans="1:7">
      <c r="A86" s="4" t="s">
        <v>131</v>
      </c>
      <c r="B86" s="4" t="s">
        <v>26</v>
      </c>
      <c r="C86">
        <v>1984</v>
      </c>
      <c r="D86">
        <v>441.08</v>
      </c>
      <c r="E86">
        <v>1210</v>
      </c>
      <c r="F86" s="4" t="s">
        <v>23</v>
      </c>
      <c r="G86" s="4" t="s">
        <v>24</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3435F-D089-4EC8-8184-27187BB129D8}">
  <dimension ref="A1:B8"/>
  <sheetViews>
    <sheetView workbookViewId="0">
      <selection activeCell="B8" sqref="B8"/>
    </sheetView>
  </sheetViews>
  <sheetFormatPr defaultRowHeight="14.4"/>
  <cols>
    <col min="1" max="1" width="16.6640625" bestFit="1" customWidth="1"/>
    <col min="2" max="2" width="37.109375" customWidth="1"/>
  </cols>
  <sheetData>
    <row r="1" spans="1:2">
      <c r="A1" t="s">
        <v>0</v>
      </c>
      <c r="B1" s="2" t="s">
        <v>8</v>
      </c>
    </row>
    <row r="2" spans="1:2">
      <c r="A2" t="s">
        <v>1</v>
      </c>
      <c r="B2" t="s">
        <v>9</v>
      </c>
    </row>
    <row r="3" spans="1:2">
      <c r="A3" t="s">
        <v>2</v>
      </c>
      <c r="B3" s="3">
        <v>46216</v>
      </c>
    </row>
    <row r="4" spans="1:2">
      <c r="A4" t="s">
        <v>3</v>
      </c>
      <c r="B4" t="s">
        <v>10</v>
      </c>
    </row>
    <row r="5" spans="1:2">
      <c r="A5" t="s">
        <v>4</v>
      </c>
      <c r="B5" t="s">
        <v>11</v>
      </c>
    </row>
    <row r="6" spans="1:2">
      <c r="A6" t="s">
        <v>5</v>
      </c>
      <c r="B6" s="3">
        <v>46216</v>
      </c>
    </row>
    <row r="7" spans="1:2">
      <c r="A7" t="s">
        <v>6</v>
      </c>
      <c r="B7" t="s">
        <v>12</v>
      </c>
    </row>
    <row r="8" spans="1:2">
      <c r="A8" t="s">
        <v>7</v>
      </c>
      <c r="B8" t="s">
        <v>13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C5DC1-3FB1-4C74-AAD2-870713C3FAEA}">
  <dimension ref="A1:J11"/>
  <sheetViews>
    <sheetView zoomScaleNormal="100" workbookViewId="0">
      <selection activeCell="J4" sqref="J4"/>
    </sheetView>
  </sheetViews>
  <sheetFormatPr defaultRowHeight="14.4"/>
  <cols>
    <col min="1" max="1" width="20.88671875" customWidth="1"/>
    <col min="2" max="2" width="17.44140625" customWidth="1"/>
    <col min="3" max="3" width="12.33203125" customWidth="1"/>
    <col min="4" max="4" width="10" customWidth="1"/>
    <col min="5" max="5" width="23.6640625" customWidth="1"/>
    <col min="6" max="6" width="22" customWidth="1"/>
    <col min="7" max="7" width="18.6640625" customWidth="1"/>
    <col min="8" max="8" width="14.21875" customWidth="1"/>
    <col min="9" max="9" width="17.88671875" bestFit="1" customWidth="1"/>
    <col min="10" max="10" width="10.6640625" customWidth="1"/>
  </cols>
  <sheetData>
    <row r="1" spans="1:10" ht="28.8">
      <c r="A1" s="5" t="s">
        <v>132</v>
      </c>
      <c r="B1" s="5" t="s">
        <v>9028</v>
      </c>
      <c r="C1" s="6" t="s">
        <v>9029</v>
      </c>
      <c r="D1" s="7" t="s">
        <v>9030</v>
      </c>
      <c r="E1" s="5" t="s">
        <v>9031</v>
      </c>
      <c r="F1" s="6" t="s">
        <v>9032</v>
      </c>
      <c r="G1" s="7" t="s">
        <v>9033</v>
      </c>
      <c r="H1" s="5" t="s">
        <v>9034</v>
      </c>
      <c r="I1" s="6" t="s">
        <v>9035</v>
      </c>
      <c r="J1" s="7" t="s">
        <v>9036</v>
      </c>
    </row>
    <row r="2" spans="1:10" ht="43.2">
      <c r="A2" s="8" t="s">
        <v>9037</v>
      </c>
      <c r="B2" s="8" t="s">
        <v>9038</v>
      </c>
      <c r="C2" s="9">
        <v>8800</v>
      </c>
      <c r="D2" s="10">
        <v>8</v>
      </c>
      <c r="E2" s="8" t="s">
        <v>9039</v>
      </c>
      <c r="F2" s="9" t="s">
        <v>158</v>
      </c>
      <c r="G2" s="10" t="s">
        <v>9040</v>
      </c>
      <c r="H2" s="8" t="s">
        <v>9041</v>
      </c>
      <c r="I2" s="9" t="s">
        <v>9042</v>
      </c>
      <c r="J2" s="10" t="s">
        <v>9101</v>
      </c>
    </row>
    <row r="3" spans="1:10" ht="28.8">
      <c r="A3" s="11" t="s">
        <v>9044</v>
      </c>
      <c r="B3" s="11" t="s">
        <v>9045</v>
      </c>
      <c r="C3" s="12">
        <v>85</v>
      </c>
      <c r="D3" s="13">
        <v>7</v>
      </c>
      <c r="E3" s="11" t="s">
        <v>9046</v>
      </c>
      <c r="F3" s="12" t="s">
        <v>14</v>
      </c>
      <c r="G3" s="13" t="s">
        <v>9047</v>
      </c>
      <c r="H3" s="11" t="s">
        <v>9047</v>
      </c>
      <c r="I3" s="12" t="s">
        <v>9048</v>
      </c>
      <c r="J3" t="s">
        <v>9101</v>
      </c>
    </row>
    <row r="4" spans="1:10">
      <c r="A4" s="8" t="s">
        <v>9049</v>
      </c>
      <c r="B4" s="8" t="s">
        <v>9050</v>
      </c>
      <c r="C4" s="9">
        <v>7</v>
      </c>
      <c r="D4" s="10">
        <v>3</v>
      </c>
      <c r="E4" s="8" t="s">
        <v>9051</v>
      </c>
      <c r="F4" s="9" t="s">
        <v>144</v>
      </c>
      <c r="G4" s="10" t="s">
        <v>9047</v>
      </c>
      <c r="H4" s="8" t="s">
        <v>9047</v>
      </c>
      <c r="I4" s="9" t="s">
        <v>9048</v>
      </c>
      <c r="J4" t="s">
        <v>9101</v>
      </c>
    </row>
    <row r="5" spans="1:10">
      <c r="A5" s="11" t="s">
        <v>9052</v>
      </c>
      <c r="B5" s="11" t="s">
        <v>9053</v>
      </c>
      <c r="C5" s="12">
        <v>35</v>
      </c>
      <c r="D5" s="13">
        <v>3</v>
      </c>
      <c r="E5" s="11" t="s">
        <v>9054</v>
      </c>
      <c r="F5" s="12" t="s">
        <v>151</v>
      </c>
      <c r="G5" s="13" t="s">
        <v>9047</v>
      </c>
      <c r="H5" s="11" t="s">
        <v>9047</v>
      </c>
      <c r="I5" s="12" t="s">
        <v>9048</v>
      </c>
      <c r="J5" t="s">
        <v>9101</v>
      </c>
    </row>
    <row r="6" spans="1:10" ht="28.8">
      <c r="A6" s="14" t="s">
        <v>9055</v>
      </c>
      <c r="B6" s="14" t="s">
        <v>9056</v>
      </c>
      <c r="C6" s="15">
        <v>21</v>
      </c>
      <c r="D6" s="16">
        <v>3</v>
      </c>
      <c r="E6" s="14" t="s">
        <v>9057</v>
      </c>
      <c r="F6" s="15" t="s">
        <v>9058</v>
      </c>
      <c r="G6" s="16" t="s">
        <v>9047</v>
      </c>
      <c r="H6" s="14" t="s">
        <v>9047</v>
      </c>
      <c r="I6" s="15" t="s">
        <v>9059</v>
      </c>
      <c r="J6" s="16" t="s">
        <v>9043</v>
      </c>
    </row>
    <row r="7" spans="1:10">
      <c r="A7" s="1"/>
    </row>
    <row r="8" spans="1:10">
      <c r="A8" s="1"/>
    </row>
    <row r="9" spans="1:10">
      <c r="A9" s="1"/>
    </row>
    <row r="10" spans="1:10">
      <c r="A10" s="1"/>
    </row>
    <row r="11" spans="1:10">
      <c r="A11" s="1"/>
    </row>
  </sheetData>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3F243-8A3E-4463-9A49-79EE6405D7EB}">
  <dimension ref="A1:F12"/>
  <sheetViews>
    <sheetView zoomScale="90" zoomScaleNormal="90" workbookViewId="0">
      <selection activeCell="B14" sqref="B14"/>
    </sheetView>
  </sheetViews>
  <sheetFormatPr defaultRowHeight="14.4"/>
  <cols>
    <col min="1" max="1" width="11.44140625" bestFit="1" customWidth="1"/>
    <col min="2" max="2" width="15.21875" customWidth="1"/>
    <col min="3" max="3" width="14.5546875" customWidth="1"/>
    <col min="4" max="4" width="18.6640625" customWidth="1"/>
    <col min="5" max="5" width="14.6640625" customWidth="1"/>
    <col min="6" max="6" width="28.88671875" customWidth="1"/>
  </cols>
  <sheetData>
    <row r="1" spans="1:6">
      <c r="A1" s="1" t="s">
        <v>9233</v>
      </c>
      <c r="B1" s="1" t="s">
        <v>9234</v>
      </c>
      <c r="C1" s="1" t="s">
        <v>9235</v>
      </c>
      <c r="D1" s="1" t="s">
        <v>9236</v>
      </c>
      <c r="E1" s="1" t="s">
        <v>9237</v>
      </c>
      <c r="F1" s="1" t="s">
        <v>9238</v>
      </c>
    </row>
    <row r="2" spans="1:6" ht="63" customHeight="1">
      <c r="A2" s="1" t="s">
        <v>163</v>
      </c>
      <c r="B2" s="49">
        <f>MIN(sales_pipeline[engage_date])</f>
        <v>42663</v>
      </c>
      <c r="C2" s="49">
        <f>MAX(sales_pipeline[engage_date])</f>
        <v>43096</v>
      </c>
      <c r="D2" s="50">
        <f>COUNT(sales_pipeline[engage_date])</f>
        <v>8300</v>
      </c>
      <c r="E2" s="50">
        <f>ROWS(sales_pipeline[engage_date])-COUNT(sales_pipeline[engage_date])</f>
        <v>500</v>
      </c>
      <c r="F2" s="17" t="s">
        <v>9239</v>
      </c>
    </row>
    <row r="3" spans="1:6" ht="71.400000000000006" customHeight="1">
      <c r="A3" s="1" t="s">
        <v>165</v>
      </c>
      <c r="B3" s="49">
        <f>MIN(sales_pipeline[close_date])</f>
        <v>42795</v>
      </c>
      <c r="C3" s="49">
        <f>MAX(sales_pipeline[close_date])</f>
        <v>43100</v>
      </c>
      <c r="D3" s="50">
        <f>COUNT(sales_pipeline[close_date])</f>
        <v>6711</v>
      </c>
      <c r="E3" s="50">
        <f>ROWS(sales_pipeline[close_date])-COUNT(sales_pipeline[close_date])</f>
        <v>2089</v>
      </c>
      <c r="F3" s="17" t="s">
        <v>9240</v>
      </c>
    </row>
    <row r="4" spans="1:6">
      <c r="A4" s="1"/>
    </row>
    <row r="5" spans="1:6">
      <c r="A5" s="2" t="s">
        <v>9241</v>
      </c>
    </row>
    <row r="6" spans="1:6">
      <c r="A6" s="2" t="s">
        <v>9242</v>
      </c>
    </row>
    <row r="7" spans="1:6">
      <c r="A7" s="2" t="s">
        <v>9243</v>
      </c>
    </row>
    <row r="8" spans="1:6">
      <c r="A8" s="2" t="s">
        <v>9244</v>
      </c>
    </row>
    <row r="9" spans="1:6">
      <c r="A9" s="2" t="s">
        <v>9245</v>
      </c>
    </row>
    <row r="10" spans="1:6">
      <c r="A10" s="2" t="s">
        <v>9246</v>
      </c>
    </row>
    <row r="11" spans="1:6">
      <c r="A11" s="2"/>
    </row>
    <row r="12" spans="1:6">
      <c r="A12" t="s">
        <v>9247</v>
      </c>
    </row>
  </sheetData>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3F68-7C8D-44C2-B040-F945CE79938B}">
  <dimension ref="A1:D22"/>
  <sheetViews>
    <sheetView workbookViewId="0">
      <selection activeCell="A22" sqref="A22"/>
    </sheetView>
  </sheetViews>
  <sheetFormatPr defaultRowHeight="14.4"/>
  <cols>
    <col min="1" max="1" width="22.109375" customWidth="1"/>
    <col min="2" max="2" width="47.109375" customWidth="1"/>
    <col min="3" max="3" width="14.6640625" bestFit="1" customWidth="1"/>
    <col min="4" max="4" width="14.77734375" bestFit="1" customWidth="1"/>
  </cols>
  <sheetData>
    <row r="1" spans="1:4">
      <c r="A1" s="1" t="s">
        <v>9251</v>
      </c>
      <c r="B1" s="1" t="s">
        <v>9252</v>
      </c>
      <c r="C1" s="1" t="s">
        <v>9253</v>
      </c>
      <c r="D1" s="1" t="s">
        <v>9065</v>
      </c>
    </row>
    <row r="2" spans="1:4">
      <c r="A2" s="1" t="s">
        <v>9159</v>
      </c>
      <c r="B2" s="1" t="s">
        <v>9254</v>
      </c>
      <c r="C2" s="52">
        <f>ROWS(sales_pipeline[opportunity_id])</f>
        <v>8800</v>
      </c>
      <c r="D2" s="17"/>
    </row>
    <row r="3" spans="1:4" ht="28.8">
      <c r="A3" s="1" t="s">
        <v>9255</v>
      </c>
      <c r="B3" s="1" t="s">
        <v>9256</v>
      </c>
      <c r="C3" s="50">
        <f>COUNTIF(sales_pipeline[deal_stage],"Prospecting")</f>
        <v>500</v>
      </c>
      <c r="D3" s="17"/>
    </row>
    <row r="4" spans="1:4">
      <c r="A4" s="1" t="s">
        <v>9257</v>
      </c>
      <c r="B4" s="1" t="s">
        <v>9258</v>
      </c>
      <c r="C4" s="50">
        <f>COUNTIF(sales_pipeline[deal_stage],"Engaging")</f>
        <v>1589</v>
      </c>
      <c r="D4" s="17"/>
    </row>
    <row r="5" spans="1:4">
      <c r="A5" s="1" t="s">
        <v>9259</v>
      </c>
      <c r="B5" s="1" t="s">
        <v>9260</v>
      </c>
      <c r="C5" s="50">
        <f>C3+C4</f>
        <v>2089</v>
      </c>
      <c r="D5" s="17"/>
    </row>
    <row r="6" spans="1:4">
      <c r="A6" s="1" t="s">
        <v>9261</v>
      </c>
      <c r="B6" s="1" t="s">
        <v>9262</v>
      </c>
      <c r="C6" s="50">
        <f>COUNTIF(sales_pipeline[deal_stage],"Won")</f>
        <v>4238</v>
      </c>
      <c r="D6" s="17"/>
    </row>
    <row r="7" spans="1:4">
      <c r="A7" s="1" t="s">
        <v>9263</v>
      </c>
      <c r="B7" s="1" t="s">
        <v>9264</v>
      </c>
      <c r="C7" s="50">
        <f>COUNTIF(sales_pipeline[deal_stage],"Lost")</f>
        <v>2473</v>
      </c>
      <c r="D7" s="17"/>
    </row>
    <row r="8" spans="1:4">
      <c r="A8" s="1" t="s">
        <v>9265</v>
      </c>
      <c r="B8" s="1" t="s">
        <v>9266</v>
      </c>
      <c r="C8" s="50">
        <f>C6+C7</f>
        <v>6711</v>
      </c>
      <c r="D8" s="17"/>
    </row>
    <row r="9" spans="1:4">
      <c r="A9" s="1" t="s">
        <v>9267</v>
      </c>
      <c r="B9" s="1" t="s">
        <v>9268</v>
      </c>
      <c r="C9" s="54">
        <f>IFERROR(C6/C8,0)</f>
        <v>0.63150052153181346</v>
      </c>
      <c r="D9" s="17"/>
    </row>
    <row r="10" spans="1:4">
      <c r="A10" s="1" t="s">
        <v>9269</v>
      </c>
      <c r="B10" s="1" t="s">
        <v>9270</v>
      </c>
      <c r="C10" s="54">
        <f>IFERROR(C7/C8,0)</f>
        <v>0.36849947846818654</v>
      </c>
      <c r="D10" s="17"/>
    </row>
    <row r="11" spans="1:4">
      <c r="A11" s="1" t="s">
        <v>9271</v>
      </c>
      <c r="B11" s="1" t="s">
        <v>9272</v>
      </c>
      <c r="C11" s="54">
        <f>IFERROR(C5/C2,0)</f>
        <v>0.23738636363636365</v>
      </c>
      <c r="D11" s="17"/>
    </row>
    <row r="12" spans="1:4">
      <c r="A12" s="1" t="s">
        <v>9273</v>
      </c>
      <c r="B12" s="1" t="s">
        <v>9274</v>
      </c>
      <c r="C12" s="55">
        <f>SUMIFS(sales_pipeline[close_value],sales_pipeline[deal_stage],"Won")</f>
        <v>10005534</v>
      </c>
      <c r="D12" s="17"/>
    </row>
    <row r="13" spans="1:4">
      <c r="A13" s="1" t="s">
        <v>9275</v>
      </c>
      <c r="B13" s="1" t="s">
        <v>9276</v>
      </c>
      <c r="C13" s="55">
        <f>IFERROR(C12/C6,0)</f>
        <v>2360.9093912222747</v>
      </c>
      <c r="D13" s="17"/>
    </row>
    <row r="14" spans="1:4">
      <c r="A14" s="31"/>
    </row>
    <row r="15" spans="1:4">
      <c r="A15" s="36">
        <v>0.63150052153181346</v>
      </c>
    </row>
    <row r="16" spans="1:4">
      <c r="A16" s="56">
        <v>10005534</v>
      </c>
    </row>
    <row r="17" spans="1:1">
      <c r="A17" s="56">
        <v>2361</v>
      </c>
    </row>
    <row r="18" spans="1:1">
      <c r="A18" s="57">
        <v>0.23699999999999999</v>
      </c>
    </row>
    <row r="19" spans="1:1">
      <c r="A19" t="s">
        <v>9277</v>
      </c>
    </row>
    <row r="20" spans="1:1">
      <c r="A20" t="s">
        <v>9278</v>
      </c>
    </row>
    <row r="22" spans="1:1">
      <c r="A22" t="s">
        <v>9279</v>
      </c>
    </row>
  </sheetData>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1B63F-90BA-4B72-88D0-2F9EB30936FE}">
  <dimension ref="A1:G21"/>
  <sheetViews>
    <sheetView workbookViewId="0">
      <selection activeCell="A22" sqref="A22"/>
    </sheetView>
  </sheetViews>
  <sheetFormatPr defaultRowHeight="14.4"/>
  <cols>
    <col min="1" max="1" width="10.88671875" bestFit="1" customWidth="1"/>
    <col min="2" max="2" width="18.88671875" customWidth="1"/>
    <col min="3" max="3" width="18.33203125" customWidth="1"/>
    <col min="4" max="4" width="20.44140625" customWidth="1"/>
    <col min="5" max="5" width="20.77734375" customWidth="1"/>
    <col min="6" max="6" width="14.6640625" customWidth="1"/>
    <col min="7" max="7" width="23.5546875" customWidth="1"/>
  </cols>
  <sheetData>
    <row r="1" spans="1:7">
      <c r="A1" s="1" t="s">
        <v>9280</v>
      </c>
      <c r="B1" s="1" t="s">
        <v>9261</v>
      </c>
      <c r="C1" s="1" t="s">
        <v>9263</v>
      </c>
      <c r="D1" s="1" t="s">
        <v>9265</v>
      </c>
      <c r="E1" s="1" t="s">
        <v>9267</v>
      </c>
      <c r="F1" s="1" t="s">
        <v>9273</v>
      </c>
      <c r="G1" s="1" t="s">
        <v>9275</v>
      </c>
    </row>
    <row r="2" spans="1:7">
      <c r="A2" s="58">
        <f>DATE(2017,3,1)</f>
        <v>42795</v>
      </c>
      <c r="B2" s="53">
        <f>COUNTIFS(sales_pipeline[deal_stage],"Won",sales_pipeline[close_date],"&gt;="&amp;A2,sales_pipeline[close_date],"&lt;"&amp;EDATE(A2,1))</f>
        <v>531</v>
      </c>
      <c r="C2" s="53">
        <f>COUNTIFS(sales_pipeline[deal_stage],"Lost",sales_pipeline[close_date],"&gt;="&amp;A2,sales_pipeline[close_date],"&lt;"&amp;EDATE(A2,1))</f>
        <v>116</v>
      </c>
      <c r="D2" s="53">
        <f>B2+C2</f>
        <v>647</v>
      </c>
      <c r="E2" s="36">
        <f>IFERROR(B2/D2,0)</f>
        <v>0.82071097372488411</v>
      </c>
      <c r="F2" s="59">
        <f>SUMIFS(sales_pipeline[close_value],sales_pipeline[deal_stage],"Won",sales_pipeline[close_date],"&gt;="&amp;A2,sales_pipeline[close_date],"&lt;"&amp;EDATE(A2,1))</f>
        <v>1134672</v>
      </c>
      <c r="G2" s="59">
        <f>IFERROR(F2/B2,0)</f>
        <v>2136.8587570621471</v>
      </c>
    </row>
    <row r="3" spans="1:7">
      <c r="A3" s="58">
        <f>EDATE(A2,1)</f>
        <v>42826</v>
      </c>
      <c r="B3" s="53">
        <f>COUNTIFS(sales_pipeline[deal_stage],"Won",sales_pipeline[close_date],"&gt;="&amp;A3,sales_pipeline[close_date],"&lt;"&amp;EDATE(A3,1))</f>
        <v>285</v>
      </c>
      <c r="C3" s="53">
        <f>COUNTIFS(sales_pipeline[deal_stage],"Lost",sales_pipeline[close_date],"&gt;="&amp;A3,sales_pipeline[close_date],"&lt;"&amp;EDATE(A3,1))</f>
        <v>301</v>
      </c>
      <c r="D3" s="53">
        <f t="shared" ref="D3:D11" si="0">B3+C3</f>
        <v>586</v>
      </c>
      <c r="E3" s="36">
        <f t="shared" ref="E3:E11" si="1">IFERROR(B3/D3,0)</f>
        <v>0.48634812286689422</v>
      </c>
      <c r="F3" s="59">
        <f>SUMIFS(sales_pipeline[close_value],sales_pipeline[deal_stage],"Won",sales_pipeline[close_date],"&gt;="&amp;A3,sales_pipeline[close_date],"&lt;"&amp;EDATE(A3,1))</f>
        <v>721932</v>
      </c>
      <c r="G3" s="59">
        <f t="shared" ref="G3:G11" si="2">IFERROR(F3/B3,0)</f>
        <v>2533.0947368421052</v>
      </c>
    </row>
    <row r="4" spans="1:7">
      <c r="A4" s="58">
        <f t="shared" ref="A4:A11" si="3">EDATE(A3,1)</f>
        <v>42856</v>
      </c>
      <c r="B4" s="53">
        <f>COUNTIFS(sales_pipeline[deal_stage],"Won",sales_pipeline[close_date],"&gt;="&amp;A4,sales_pipeline[close_date],"&lt;"&amp;EDATE(A4,1))</f>
        <v>438</v>
      </c>
      <c r="C4" s="53">
        <f>COUNTIFS(sales_pipeline[deal_stage],"Lost",sales_pipeline[close_date],"&gt;="&amp;A4,sales_pipeline[close_date],"&lt;"&amp;EDATE(A4,1))</f>
        <v>367</v>
      </c>
      <c r="D4" s="53">
        <f t="shared" si="0"/>
        <v>805</v>
      </c>
      <c r="E4" s="36">
        <f t="shared" si="1"/>
        <v>0.54409937888198756</v>
      </c>
      <c r="F4" s="59">
        <f>SUMIFS(sales_pipeline[close_value],sales_pipeline[deal_stage],"Won",sales_pipeline[close_date],"&gt;="&amp;A4,sales_pipeline[close_date],"&lt;"&amp;EDATE(A4,1))</f>
        <v>1025713</v>
      </c>
      <c r="G4" s="59">
        <f t="shared" si="2"/>
        <v>2341.8105022831051</v>
      </c>
    </row>
    <row r="5" spans="1:7">
      <c r="A5" s="58">
        <f t="shared" si="3"/>
        <v>42887</v>
      </c>
      <c r="B5" s="53">
        <f>COUNTIFS(sales_pipeline[deal_stage],"Won",sales_pipeline[close_date],"&gt;="&amp;A5,sales_pipeline[close_date],"&lt;"&amp;EDATE(A5,1))</f>
        <v>531</v>
      </c>
      <c r="C5" s="53">
        <f>COUNTIFS(sales_pipeline[deal_stage],"Lost",sales_pipeline[close_date],"&gt;="&amp;A5,sales_pipeline[close_date],"&lt;"&amp;EDATE(A5,1))</f>
        <v>110</v>
      </c>
      <c r="D5" s="53">
        <f t="shared" si="0"/>
        <v>641</v>
      </c>
      <c r="E5" s="36">
        <f t="shared" si="1"/>
        <v>0.82839313572542905</v>
      </c>
      <c r="F5" s="59">
        <f>SUMIFS(sales_pipeline[close_value],sales_pipeline[deal_stage],"Won",sales_pipeline[close_date],"&gt;="&amp;A5,sales_pipeline[close_date],"&lt;"&amp;EDATE(A5,1))</f>
        <v>1338466</v>
      </c>
      <c r="G5" s="59">
        <f t="shared" si="2"/>
        <v>2520.6516007532955</v>
      </c>
    </row>
    <row r="6" spans="1:7">
      <c r="A6" s="58">
        <f t="shared" si="3"/>
        <v>42917</v>
      </c>
      <c r="B6" s="53">
        <f>COUNTIFS(sales_pipeline[deal_stage],"Won",sales_pipeline[close_date],"&gt;="&amp;A6,sales_pipeline[close_date],"&lt;"&amp;EDATE(A6,1))</f>
        <v>308</v>
      </c>
      <c r="C6" s="53">
        <f>COUNTIFS(sales_pipeline[deal_stage],"Lost",sales_pipeline[close_date],"&gt;="&amp;A6,sales_pipeline[close_date],"&lt;"&amp;EDATE(A6,1))</f>
        <v>319</v>
      </c>
      <c r="D6" s="53">
        <f t="shared" si="0"/>
        <v>627</v>
      </c>
      <c r="E6" s="36">
        <f t="shared" si="1"/>
        <v>0.49122807017543857</v>
      </c>
      <c r="F6" s="59">
        <f>SUMIFS(sales_pipeline[close_value],sales_pipeline[deal_stage],"Won",sales_pipeline[close_date],"&gt;="&amp;A6,sales_pipeline[close_date],"&lt;"&amp;EDATE(A6,1))</f>
        <v>696932</v>
      </c>
      <c r="G6" s="59">
        <f t="shared" si="2"/>
        <v>2262.7662337662337</v>
      </c>
    </row>
    <row r="7" spans="1:7">
      <c r="A7" s="58">
        <f t="shared" si="3"/>
        <v>42948</v>
      </c>
      <c r="B7" s="53">
        <f>COUNTIFS(sales_pipeline[deal_stage],"Won",sales_pipeline[close_date],"&gt;="&amp;A7,sales_pipeline[close_date],"&lt;"&amp;EDATE(A7,1))</f>
        <v>446</v>
      </c>
      <c r="C7" s="53">
        <f>COUNTIFS(sales_pipeline[deal_stage],"Lost",sales_pipeline[close_date],"&gt;="&amp;A7,sales_pipeline[close_date],"&lt;"&amp;EDATE(A7,1))</f>
        <v>339</v>
      </c>
      <c r="D7" s="53">
        <f t="shared" si="0"/>
        <v>785</v>
      </c>
      <c r="E7" s="36">
        <f t="shared" si="1"/>
        <v>0.5681528662420382</v>
      </c>
      <c r="F7" s="59">
        <f>SUMIFS(sales_pipeline[close_value],sales_pipeline[deal_stage],"Won",sales_pipeline[close_date],"&gt;="&amp;A7,sales_pipeline[close_date],"&lt;"&amp;EDATE(A7,1))</f>
        <v>1050059</v>
      </c>
      <c r="G7" s="59">
        <f t="shared" si="2"/>
        <v>2354.3923766816142</v>
      </c>
    </row>
    <row r="8" spans="1:7">
      <c r="A8" s="58">
        <f t="shared" si="3"/>
        <v>42979</v>
      </c>
      <c r="B8" s="53">
        <f>COUNTIFS(sales_pipeline[deal_stage],"Won",sales_pipeline[close_date],"&gt;="&amp;A8,sales_pipeline[close_date],"&lt;"&amp;EDATE(A8,1))</f>
        <v>503</v>
      </c>
      <c r="C8" s="53">
        <f>COUNTIFS(sales_pipeline[deal_stage],"Lost",sales_pipeline[close_date],"&gt;="&amp;A8,sales_pipeline[close_date],"&lt;"&amp;EDATE(A8,1))</f>
        <v>132</v>
      </c>
      <c r="D8" s="53">
        <f t="shared" si="0"/>
        <v>635</v>
      </c>
      <c r="E8" s="36">
        <f t="shared" si="1"/>
        <v>0.79212598425196845</v>
      </c>
      <c r="F8" s="59">
        <f>SUMIFS(sales_pipeline[close_value],sales_pipeline[deal_stage],"Won",sales_pipeline[close_date],"&gt;="&amp;A8,sales_pipeline[close_date],"&lt;"&amp;EDATE(A8,1))</f>
        <v>1235264</v>
      </c>
      <c r="G8" s="59">
        <f t="shared" si="2"/>
        <v>2455.7932405566598</v>
      </c>
    </row>
    <row r="9" spans="1:7">
      <c r="A9" s="58">
        <f t="shared" si="3"/>
        <v>43009</v>
      </c>
      <c r="B9" s="53">
        <f>COUNTIFS(sales_pipeline[deal_stage],"Won",sales_pipeline[close_date],"&gt;="&amp;A9,sales_pipeline[close_date],"&lt;"&amp;EDATE(A9,1))</f>
        <v>279</v>
      </c>
      <c r="C9" s="53">
        <f>COUNTIFS(sales_pipeline[deal_stage],"Lost",sales_pipeline[close_date],"&gt;="&amp;A9,sales_pipeline[close_date],"&lt;"&amp;EDATE(A9,1))</f>
        <v>287</v>
      </c>
      <c r="D9" s="53">
        <f t="shared" si="0"/>
        <v>566</v>
      </c>
      <c r="E9" s="36">
        <f t="shared" si="1"/>
        <v>0.49293286219081273</v>
      </c>
      <c r="F9" s="59">
        <f>SUMIFS(sales_pipeline[close_value],sales_pipeline[deal_stage],"Won",sales_pipeline[close_date],"&gt;="&amp;A9,sales_pipeline[close_date],"&lt;"&amp;EDATE(A9,1))</f>
        <v>731980</v>
      </c>
      <c r="G9" s="59">
        <f t="shared" si="2"/>
        <v>2623.5842293906812</v>
      </c>
    </row>
    <row r="10" spans="1:7">
      <c r="A10" s="58">
        <f t="shared" si="3"/>
        <v>43040</v>
      </c>
      <c r="B10" s="53">
        <f>COUNTIFS(sales_pipeline[deal_stage],"Won",sales_pipeline[close_date],"&gt;="&amp;A10,sales_pipeline[close_date],"&lt;"&amp;EDATE(A10,1))</f>
        <v>406</v>
      </c>
      <c r="C10" s="53">
        <f>COUNTIFS(sales_pipeline[deal_stage],"Lost",sales_pipeline[close_date],"&gt;="&amp;A10,sales_pipeline[close_date],"&lt;"&amp;EDATE(A10,1))</f>
        <v>362</v>
      </c>
      <c r="D10" s="53">
        <f t="shared" si="0"/>
        <v>768</v>
      </c>
      <c r="E10" s="36">
        <f t="shared" si="1"/>
        <v>0.52864583333333337</v>
      </c>
      <c r="F10" s="59">
        <f>SUMIFS(sales_pipeline[close_value],sales_pipeline[deal_stage],"Won",sales_pipeline[close_date],"&gt;="&amp;A10,sales_pipeline[close_date],"&lt;"&amp;EDATE(A10,1))</f>
        <v>938943</v>
      </c>
      <c r="G10" s="59">
        <f t="shared" si="2"/>
        <v>2312.6674876847292</v>
      </c>
    </row>
    <row r="11" spans="1:7">
      <c r="A11" s="58">
        <f t="shared" si="3"/>
        <v>43070</v>
      </c>
      <c r="B11" s="53">
        <f>COUNTIFS(sales_pipeline[deal_stage],"Won",sales_pipeline[close_date],"&gt;="&amp;A11,sales_pipeline[close_date],"&lt;"&amp;EDATE(A11,1))</f>
        <v>511</v>
      </c>
      <c r="C11" s="53">
        <f>COUNTIFS(sales_pipeline[deal_stage],"Lost",sales_pipeline[close_date],"&gt;="&amp;A11,sales_pipeline[close_date],"&lt;"&amp;EDATE(A11,1))</f>
        <v>140</v>
      </c>
      <c r="D11" s="53">
        <f t="shared" si="0"/>
        <v>651</v>
      </c>
      <c r="E11" s="36">
        <f t="shared" si="1"/>
        <v>0.78494623655913975</v>
      </c>
      <c r="F11" s="59">
        <f>SUMIFS(sales_pipeline[close_value],sales_pipeline[deal_stage],"Won",sales_pipeline[close_date],"&gt;="&amp;A11,sales_pipeline[close_date],"&lt;"&amp;EDATE(A11,1))</f>
        <v>1131573</v>
      </c>
      <c r="G11" s="59">
        <f t="shared" si="2"/>
        <v>2214.4285714285716</v>
      </c>
    </row>
    <row r="12" spans="1:7">
      <c r="A12" s="51" t="s">
        <v>9281</v>
      </c>
      <c r="B12" s="53">
        <f>SUM(B2:B11)</f>
        <v>4238</v>
      </c>
      <c r="C12" s="53">
        <f>SUM(C2:C11)</f>
        <v>2473</v>
      </c>
      <c r="D12" s="53">
        <f>SUM(D2:D11)</f>
        <v>6711</v>
      </c>
      <c r="E12" s="36">
        <f>B12/D12</f>
        <v>0.63150052153181346</v>
      </c>
      <c r="F12" s="59">
        <f>SUM(F2:F11)</f>
        <v>10005534</v>
      </c>
      <c r="G12" s="59">
        <f>F12/B12</f>
        <v>2360.9093912222747</v>
      </c>
    </row>
    <row r="14" spans="1:7">
      <c r="A14" t="s">
        <v>9282</v>
      </c>
    </row>
    <row r="15" spans="1:7">
      <c r="A15" t="s">
        <v>9283</v>
      </c>
    </row>
    <row r="16" spans="1:7">
      <c r="A16" t="s">
        <v>9284</v>
      </c>
    </row>
    <row r="17" spans="1:1">
      <c r="A17" t="s">
        <v>9285</v>
      </c>
    </row>
    <row r="18" spans="1:1">
      <c r="A18" t="s">
        <v>9286</v>
      </c>
    </row>
    <row r="19" spans="1:1">
      <c r="A19" t="s">
        <v>9287</v>
      </c>
    </row>
    <row r="20" spans="1:1">
      <c r="A20" t="s">
        <v>9288</v>
      </c>
    </row>
    <row r="21" spans="1:1">
      <c r="A21" t="s">
        <v>9289</v>
      </c>
    </row>
  </sheetData>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945F5-9B0F-438A-91CD-AD7F736B2853}">
  <dimension ref="A1:H12"/>
  <sheetViews>
    <sheetView topLeftCell="A2" workbookViewId="0">
      <selection activeCell="A12" sqref="A12"/>
    </sheetView>
  </sheetViews>
  <sheetFormatPr defaultRowHeight="14.4"/>
  <cols>
    <col min="1" max="1" width="22.77734375" customWidth="1"/>
    <col min="2" max="2" width="17.21875" customWidth="1"/>
    <col min="3" max="3" width="18.88671875" customWidth="1"/>
    <col min="4" max="4" width="18.33203125" customWidth="1"/>
    <col min="5" max="5" width="20.44140625" customWidth="1"/>
    <col min="6" max="6" width="20.77734375" customWidth="1"/>
    <col min="7" max="7" width="14.6640625" customWidth="1"/>
    <col min="8" max="8" width="23.5546875" customWidth="1"/>
  </cols>
  <sheetData>
    <row r="1" spans="1:8">
      <c r="A1" s="1" t="s">
        <v>9290</v>
      </c>
      <c r="B1" s="1" t="s">
        <v>9291</v>
      </c>
      <c r="C1" s="1" t="s">
        <v>9261</v>
      </c>
      <c r="D1" s="1" t="s">
        <v>9263</v>
      </c>
      <c r="E1" s="1" t="s">
        <v>9265</v>
      </c>
      <c r="F1" s="1" t="s">
        <v>9267</v>
      </c>
      <c r="G1" s="1" t="s">
        <v>9273</v>
      </c>
      <c r="H1" s="1" t="s">
        <v>9275</v>
      </c>
    </row>
    <row r="2" spans="1:8">
      <c r="A2" s="1" t="s">
        <v>9292</v>
      </c>
      <c r="B2" s="1" t="s">
        <v>9293</v>
      </c>
      <c r="C2" s="53" cm="1">
        <f t="array" ref="C2">SUM(SUMIFS(tbl_MonthlyPerformance[Won Opportunities],tbl_MonthlyPerformance[Month],DATE(2017,{4,7,10},1)))</f>
        <v>872</v>
      </c>
      <c r="D2" s="53" cm="1">
        <f t="array" ref="D2">SUM(SUMIFS(tbl_MonthlyPerformance[Lost Opportunities],tbl_MonthlyPerformance[Month],DATE(2017,{4,7,10},1)))</f>
        <v>907</v>
      </c>
      <c r="E2" s="53">
        <f>C2+D2</f>
        <v>1779</v>
      </c>
      <c r="F2" s="36">
        <f>IFERROR(C2/E2,0)</f>
        <v>0.49016301292861159</v>
      </c>
      <c r="G2" s="59" cm="1">
        <f t="array" ref="G2">SUM(SUMIFS(tbl_MonthlyPerformance[Won Revenue],tbl_MonthlyPerformance[Month],DATE(2017,{4,7,10},1)))</f>
        <v>2150844</v>
      </c>
      <c r="H2" s="59">
        <f>IFERROR(G2/C2,0)</f>
        <v>2466.5642201834862</v>
      </c>
    </row>
    <row r="3" spans="1:8">
      <c r="A3" s="1" t="s">
        <v>9294</v>
      </c>
      <c r="B3" s="1" t="s">
        <v>9295</v>
      </c>
      <c r="C3" s="53" cm="1">
        <f t="array" ref="C3">SUM(SUMIFS(tbl_MonthlyPerformance[Won Opportunities],tbl_MonthlyPerformance[Month],DATE(2017,{5,8,11},1)))</f>
        <v>1290</v>
      </c>
      <c r="D3" s="53" cm="1">
        <f t="array" ref="D3">SUM(SUMIFS(tbl_MonthlyPerformance[Lost Opportunities],tbl_MonthlyPerformance[Month],DATE(2017,{5,8,11},1)))</f>
        <v>1068</v>
      </c>
      <c r="E3" s="53">
        <f>C3+D3</f>
        <v>2358</v>
      </c>
      <c r="F3" s="36">
        <f>IFERROR(C3/E3,0)</f>
        <v>0.54707379134860046</v>
      </c>
      <c r="G3" s="59" cm="1">
        <f t="array" ref="G3">SUM(SUMIFS(tbl_MonthlyPerformance[Won Revenue],tbl_MonthlyPerformance[Month],DATE(2017,{5,8,11},1)))</f>
        <v>3014715</v>
      </c>
      <c r="H3" s="59">
        <f>IFERROR(G3/C3,0)</f>
        <v>2336.9883720930234</v>
      </c>
    </row>
    <row r="4" spans="1:8">
      <c r="A4" s="1" t="s">
        <v>9296</v>
      </c>
      <c r="B4" s="1" t="s">
        <v>9297</v>
      </c>
      <c r="C4" s="53" cm="1">
        <f t="array" ref="C4">SUM(SUMIFS(tbl_MonthlyPerformance[Won Opportunities],tbl_MonthlyPerformance[Month],DATE(2017,{6,9,12},1)))</f>
        <v>1545</v>
      </c>
      <c r="D4" s="53" cm="1">
        <f t="array" ref="D4">SUM(SUMIFS(tbl_MonthlyPerformance[Lost Opportunities],tbl_MonthlyPerformance[Month],DATE(2017,{6,9,12},1)))</f>
        <v>382</v>
      </c>
      <c r="E4" s="53">
        <f>C4+D4</f>
        <v>1927</v>
      </c>
      <c r="F4" s="36">
        <f>IFERROR(C4/E4,0)</f>
        <v>0.80176440062272958</v>
      </c>
      <c r="G4" s="59" cm="1">
        <f t="array" ref="G4">SUM(SUMIFS(tbl_MonthlyPerformance[Won Revenue],tbl_MonthlyPerformance[Month],DATE(2017,{6,9,12},1)))</f>
        <v>3705303</v>
      </c>
      <c r="H4" s="59">
        <f>IFERROR(G4/C4,0)</f>
        <v>2398.2543689320387</v>
      </c>
    </row>
    <row r="5" spans="1:8">
      <c r="A5" s="1"/>
    </row>
    <row r="6" spans="1:8">
      <c r="A6" t="s">
        <v>9296</v>
      </c>
    </row>
    <row r="7" spans="1:8">
      <c r="A7" t="s">
        <v>9296</v>
      </c>
    </row>
    <row r="8" spans="1:8">
      <c r="A8" t="s">
        <v>9300</v>
      </c>
    </row>
    <row r="9" spans="1:8">
      <c r="A9" t="s">
        <v>9298</v>
      </c>
    </row>
    <row r="10" spans="1:8">
      <c r="A10" t="s">
        <v>9299</v>
      </c>
    </row>
    <row r="12" spans="1:8">
      <c r="A12" t="s">
        <v>9301</v>
      </c>
    </row>
  </sheetData>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B03F5-ABF6-45D3-90A6-89133A6E2C8A}">
  <dimension ref="A1:D25"/>
  <sheetViews>
    <sheetView tabSelected="1" zoomScale="90" zoomScaleNormal="90" workbookViewId="0">
      <selection activeCell="A20" sqref="A20:XFD20"/>
    </sheetView>
  </sheetViews>
  <sheetFormatPr defaultRowHeight="14.4"/>
  <cols>
    <col min="1" max="1" width="31" customWidth="1"/>
    <col min="2" max="2" width="33.77734375" customWidth="1"/>
    <col min="3" max="3" width="44.6640625" customWidth="1"/>
    <col min="4" max="4" width="31.77734375" customWidth="1"/>
  </cols>
  <sheetData>
    <row r="1" spans="1:4" ht="28.8">
      <c r="A1" s="81" t="s">
        <v>9529</v>
      </c>
      <c r="B1" s="81" t="s">
        <v>9530</v>
      </c>
      <c r="C1" s="81" t="s">
        <v>9531</v>
      </c>
      <c r="D1" s="81" t="s">
        <v>9087</v>
      </c>
    </row>
    <row r="2" spans="1:4" ht="27.6">
      <c r="A2" s="72" t="s">
        <v>9303</v>
      </c>
      <c r="B2" s="1" t="s">
        <v>9532</v>
      </c>
      <c r="C2" s="1" t="s">
        <v>9533</v>
      </c>
      <c r="D2" s="1" t="s">
        <v>9534</v>
      </c>
    </row>
    <row r="3" spans="1:4" ht="27.6">
      <c r="A3" s="72" t="s">
        <v>9324</v>
      </c>
      <c r="B3" s="1" t="s">
        <v>9532</v>
      </c>
      <c r="C3" s="1" t="s">
        <v>9535</v>
      </c>
      <c r="D3" s="1" t="s">
        <v>9534</v>
      </c>
    </row>
    <row r="4" spans="1:4" ht="28.8">
      <c r="A4" s="72" t="s">
        <v>143</v>
      </c>
      <c r="B4" s="1" t="s">
        <v>9532</v>
      </c>
      <c r="C4" s="1" t="s">
        <v>9536</v>
      </c>
      <c r="D4" s="1" t="s">
        <v>9534</v>
      </c>
    </row>
    <row r="5" spans="1:4" ht="28.8">
      <c r="A5" s="72" t="s">
        <v>150</v>
      </c>
      <c r="B5" s="1" t="s">
        <v>9532</v>
      </c>
      <c r="C5" s="1" t="s">
        <v>9537</v>
      </c>
      <c r="D5" s="1" t="s">
        <v>9534</v>
      </c>
    </row>
    <row r="6" spans="1:4">
      <c r="A6" s="72" t="s">
        <v>9538</v>
      </c>
      <c r="B6" s="1" t="s">
        <v>9539</v>
      </c>
      <c r="C6" s="1" t="s">
        <v>9540</v>
      </c>
      <c r="D6" s="1" t="s">
        <v>9541</v>
      </c>
    </row>
    <row r="7" spans="1:4" ht="28.8">
      <c r="A7" s="72" t="s">
        <v>9338</v>
      </c>
      <c r="B7" s="1" t="s">
        <v>9542</v>
      </c>
      <c r="C7" s="1" t="s">
        <v>9543</v>
      </c>
      <c r="D7" s="1" t="s">
        <v>9544</v>
      </c>
    </row>
    <row r="8" spans="1:4" ht="27.6">
      <c r="A8" s="1" t="s">
        <v>9545</v>
      </c>
      <c r="B8" s="72" t="s">
        <v>9546</v>
      </c>
      <c r="C8" s="1" t="s">
        <v>9547</v>
      </c>
      <c r="D8" s="1" t="s">
        <v>9103</v>
      </c>
    </row>
    <row r="9" spans="1:4" ht="27.6">
      <c r="A9" s="1" t="s">
        <v>9548</v>
      </c>
      <c r="B9" s="72" t="s">
        <v>9549</v>
      </c>
      <c r="C9" s="1" t="s">
        <v>9550</v>
      </c>
      <c r="D9" s="1" t="s">
        <v>9103</v>
      </c>
    </row>
    <row r="10" spans="1:4" ht="27.6">
      <c r="A10" s="1" t="s">
        <v>9551</v>
      </c>
      <c r="B10" s="72" t="s">
        <v>9552</v>
      </c>
      <c r="C10" s="1" t="s">
        <v>9553</v>
      </c>
      <c r="D10" s="1" t="s">
        <v>9189</v>
      </c>
    </row>
    <row r="11" spans="1:4">
      <c r="A11" s="1" t="s">
        <v>9159</v>
      </c>
      <c r="B11" s="1" t="s">
        <v>9554</v>
      </c>
      <c r="C11" s="1" t="s">
        <v>9555</v>
      </c>
      <c r="D11" s="1" t="s">
        <v>9103</v>
      </c>
    </row>
    <row r="12" spans="1:4">
      <c r="A12" s="1" t="s">
        <v>9259</v>
      </c>
      <c r="B12" s="1" t="s">
        <v>9556</v>
      </c>
      <c r="C12" s="1" t="s">
        <v>9557</v>
      </c>
      <c r="D12" s="1" t="s">
        <v>9103</v>
      </c>
    </row>
    <row r="13" spans="1:4">
      <c r="A13" s="1" t="s">
        <v>9265</v>
      </c>
      <c r="B13" s="1" t="s">
        <v>9558</v>
      </c>
      <c r="C13" s="1" t="s">
        <v>9559</v>
      </c>
      <c r="D13" s="1" t="s">
        <v>9103</v>
      </c>
    </row>
    <row r="14" spans="1:4">
      <c r="A14" s="1" t="s">
        <v>9403</v>
      </c>
      <c r="B14" s="1" t="s">
        <v>9560</v>
      </c>
      <c r="C14" s="1" t="s">
        <v>9561</v>
      </c>
      <c r="D14" s="1" t="s">
        <v>9103</v>
      </c>
    </row>
    <row r="15" spans="1:4" ht="28.8">
      <c r="A15" s="1" t="s">
        <v>9562</v>
      </c>
      <c r="B15" s="1" t="s">
        <v>9563</v>
      </c>
      <c r="C15" s="1" t="s">
        <v>9564</v>
      </c>
      <c r="D15" s="1" t="s">
        <v>9103</v>
      </c>
    </row>
    <row r="16" spans="1:4">
      <c r="A16" s="1" t="s">
        <v>9275</v>
      </c>
      <c r="B16" s="1" t="s">
        <v>9565</v>
      </c>
      <c r="C16" s="1" t="s">
        <v>9566</v>
      </c>
      <c r="D16" s="1" t="s">
        <v>9103</v>
      </c>
    </row>
    <row r="17" spans="1:4" ht="28.8">
      <c r="A17" s="1" t="s">
        <v>9567</v>
      </c>
      <c r="B17" s="72" t="s">
        <v>9568</v>
      </c>
      <c r="C17" s="1" t="s">
        <v>9569</v>
      </c>
      <c r="D17" s="1" t="s">
        <v>9103</v>
      </c>
    </row>
    <row r="18" spans="1:4">
      <c r="A18" s="1" t="s">
        <v>9570</v>
      </c>
      <c r="B18" s="72" t="s">
        <v>165</v>
      </c>
      <c r="C18" s="1" t="s">
        <v>9571</v>
      </c>
      <c r="D18" s="1" t="s">
        <v>9103</v>
      </c>
    </row>
    <row r="19" spans="1:4">
      <c r="A19" s="1" t="s">
        <v>9572</v>
      </c>
      <c r="B19" s="72" t="s">
        <v>163</v>
      </c>
      <c r="C19" s="1" t="s">
        <v>9573</v>
      </c>
      <c r="D19" s="1" t="s">
        <v>9103</v>
      </c>
    </row>
    <row r="20" spans="1:4">
      <c r="A20" s="1" t="s">
        <v>9574</v>
      </c>
      <c r="B20" s="1" t="s">
        <v>9575</v>
      </c>
      <c r="C20" s="1" t="s">
        <v>9576</v>
      </c>
      <c r="D20" s="1" t="s">
        <v>9577</v>
      </c>
    </row>
    <row r="21" spans="1:4" ht="28.8">
      <c r="A21" s="1" t="s">
        <v>9578</v>
      </c>
      <c r="B21" s="1" t="s">
        <v>9579</v>
      </c>
      <c r="C21" s="1" t="s">
        <v>9580</v>
      </c>
      <c r="D21" s="1" t="s">
        <v>9577</v>
      </c>
    </row>
    <row r="22" spans="1:4">
      <c r="A22" s="1" t="s">
        <v>9581</v>
      </c>
      <c r="B22" s="1" t="s">
        <v>9582</v>
      </c>
      <c r="C22" s="1" t="s">
        <v>9583</v>
      </c>
      <c r="D22" s="1" t="s">
        <v>9506</v>
      </c>
    </row>
    <row r="23" spans="1:4">
      <c r="A23" s="1" t="s">
        <v>9584</v>
      </c>
      <c r="B23" s="1" t="s">
        <v>9585</v>
      </c>
      <c r="C23" s="1" t="s">
        <v>9586</v>
      </c>
      <c r="D23" s="1" t="s">
        <v>9506</v>
      </c>
    </row>
    <row r="24" spans="1:4" ht="28.8">
      <c r="A24" s="1" t="s">
        <v>9587</v>
      </c>
      <c r="B24" s="1" t="s">
        <v>9588</v>
      </c>
      <c r="C24" s="1" t="s">
        <v>9589</v>
      </c>
      <c r="D24" s="1" t="s">
        <v>9506</v>
      </c>
    </row>
    <row r="25" spans="1:4">
      <c r="A25" s="1" t="s">
        <v>9590</v>
      </c>
      <c r="B25" s="1" t="s">
        <v>9591</v>
      </c>
      <c r="C25" s="1" t="s">
        <v>9592</v>
      </c>
      <c r="D25" s="1" t="s">
        <v>9506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B20E19-B1E8-47C3-9632-3B178F03DE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Team_Structure_Profile</vt:lpstr>
      <vt:lpstr>Sales_Teams</vt:lpstr>
      <vt:lpstr>Product_Profile</vt:lpstr>
      <vt:lpstr>Products</vt:lpstr>
      <vt:lpstr>Product_Performance_Profile</vt:lpstr>
      <vt:lpstr>Product_Series_Profile</vt:lpstr>
      <vt:lpstr>Sales_Analysis</vt:lpstr>
      <vt:lpstr>Sector_Performance_Profile</vt:lpstr>
      <vt:lpstr>Regional_Performance_Profile</vt:lpstr>
      <vt:lpstr>Manager_Performance_Profile</vt:lpstr>
      <vt:lpstr>Agent_Performance_Profile</vt:lpstr>
      <vt:lpstr>Agent_Ranking_Summary</vt:lpstr>
      <vt:lpstr>Sales_Pipeline_Clean</vt:lpstr>
      <vt:lpstr>Sales_Pipeline</vt:lpstr>
      <vt:lpstr>Sales_Cycle_Outcome_Profile</vt:lpstr>
      <vt:lpstr>Sales_Cycle_Region_Profile</vt:lpstr>
      <vt:lpstr>Sales_Cycle_Product_Profile</vt:lpstr>
      <vt:lpstr>Account_Performance_Profile</vt:lpstr>
      <vt:lpstr>Account_Revenue_Concentration</vt:lpstr>
      <vt:lpstr>Analysis_Findings</vt:lpstr>
      <vt:lpstr>Data_Dictionary_Source</vt:lpstr>
      <vt:lpstr>Data_Dictionary</vt:lpstr>
      <vt:lpstr> QA_Checks</vt:lpstr>
      <vt:lpstr>Transformation_Log</vt:lpstr>
      <vt:lpstr>Stage_Profile</vt:lpstr>
      <vt:lpstr>Close_Value_Profile</vt:lpstr>
      <vt:lpstr>Account_Sector_Profile</vt:lpstr>
      <vt:lpstr>Accounts_Clean</vt:lpstr>
      <vt:lpstr>Accounts</vt:lpstr>
      <vt:lpstr>README</vt:lpstr>
      <vt:lpstr>Data_Inventory</vt:lpstr>
      <vt:lpstr>Date_Range_Profile</vt:lpstr>
      <vt:lpstr>KPI_Profile</vt:lpstr>
      <vt:lpstr>Monthly_Performance_Profile</vt:lpstr>
      <vt:lpstr>Quarter_Month_Profile</vt:lpstr>
      <vt:lpstr>Power_BI_Handoff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LORD DONALD</dc:creator>
  <cp:lastModifiedBy>LORD DONALD</cp:lastModifiedBy>
  <dcterms:created xsi:type="dcterms:W3CDTF">2026-07-14T00:05:34Z</dcterms:created>
  <dcterms:modified xsi:type="dcterms:W3CDTF">2026-08-12T15:58:10Z</dcterms:modified>
</cp:coreProperties>
</file>